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4.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5.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cityofsandiego.sharepoint.com/teams/PLAN-HOPSection/Shared Documents/Annual Progress Report/2023/Submission Files/"/>
    </mc:Choice>
  </mc:AlternateContent>
  <xr:revisionPtr revIDLastSave="0" documentId="8_{D61B494F-C93F-4558-A4D7-81FF0E315736}" xr6:coauthVersionLast="47" xr6:coauthVersionMax="47" xr10:uidLastSave="{00000000-0000-0000-0000-000000000000}"/>
  <bookViews>
    <workbookView xWindow="-120" yWindow="-120" windowWidth="29040" windowHeight="15720" tabRatio="886" firstSheet="4" activeTab="5" xr2:uid="{00000000-000D-0000-FFFF-FFFF00000000}"/>
  </bookViews>
  <sheets>
    <sheet name="Admin" sheetId="32" state="hidden" r:id="rId1"/>
    <sheet name="Instructions" sheetId="34" state="hidden" r:id="rId2"/>
    <sheet name="FAQs" sheetId="33" state="hidden" r:id="rId3"/>
    <sheet name="Version Number" sheetId="45" state="hidden" r:id="rId4"/>
    <sheet name="Summary" sheetId="11" r:id="rId5"/>
    <sheet name="Table A" sheetId="2" r:id="rId6"/>
    <sheet name="Table A2" sheetId="1" r:id="rId7"/>
    <sheet name="Table B" sheetId="13" r:id="rId8"/>
    <sheet name="Table C" sheetId="4" r:id="rId9"/>
    <sheet name="Table D" sheetId="5" r:id="rId10"/>
    <sheet name="Table E" sheetId="6" r:id="rId11"/>
    <sheet name="Table F" sheetId="7" r:id="rId12"/>
    <sheet name="Table F2" sheetId="42" r:id="rId13"/>
    <sheet name="Table G" sheetId="35" r:id="rId14"/>
    <sheet name="Table H" sheetId="36" r:id="rId15"/>
    <sheet name="Table J" sheetId="44" r:id="rId16"/>
    <sheet name="Table K" sheetId="46" r:id="rId17"/>
    <sheet name="Start Here" sheetId="9" r:id="rId18"/>
    <sheet name="Finish Here" sheetId="19" r:id="rId19"/>
    <sheet name="Deed Rest And Asst Pgm Data" sheetId="17" state="hidden" r:id="rId20"/>
    <sheet name="Table B Values" sheetId="39" state="hidden" r:id="rId21"/>
    <sheet name="Planning Periods" sheetId="15" state="hidden" r:id="rId22"/>
    <sheet name="RHNA past year values" sheetId="18" state="hidden" r:id="rId23"/>
    <sheet name="RHNA Allocations" sheetId="16" state="hidden" r:id="rId24"/>
    <sheet name="Table I" sheetId="41" state="hidden" r:id="rId25"/>
    <sheet name="LEAP Reporting" sheetId="38" r:id="rId26"/>
    <sheet name="CountyInfo" sheetId="40" state="hidden" r:id="rId27"/>
  </sheets>
  <definedNames>
    <definedName name="_xlnm._FilterDatabase" localSheetId="19" hidden="1">'Deed Rest And Asst Pgm Data'!$A$1:$B$1</definedName>
    <definedName name="_xlnm._FilterDatabase" localSheetId="21" hidden="1">'Planning Periods'!$A$1:$Q$540</definedName>
    <definedName name="_xlnm._FilterDatabase" localSheetId="23" hidden="1">'RHNA Allocations'!$A$1:$J$540</definedName>
    <definedName name="_xlnm._FilterDatabase" localSheetId="22" hidden="1">'RHNA past year values'!$A$1:$V$2433</definedName>
    <definedName name="_xlnm._FilterDatabase" localSheetId="7" hidden="1">'Table B'!$A$13:$P$24</definedName>
    <definedName name="_xlnm._FilterDatabase" localSheetId="20" hidden="1">'Table B Values'!$A$1:$M$4886</definedName>
    <definedName name="_Hlk108697506" localSheetId="1">Instructions!$A$104</definedName>
    <definedName name="_Hlk109114221" localSheetId="1">Instructions!$A$399</definedName>
    <definedName name="_Hlk526928548" localSheetId="1">Instructions!$A$313</definedName>
    <definedName name="_Hlk532283649" localSheetId="1">Instructions!$A$111</definedName>
    <definedName name="_Hlk60042265" localSheetId="1">Instructions!$A$370</definedName>
    <definedName name="_Hlk60050965" localSheetId="1">Instructions!$A$1</definedName>
    <definedName name="_Toc50114083" localSheetId="1">Instructions!$A$4</definedName>
    <definedName name="_Toc50114084" localSheetId="1">Instructions!$A$5</definedName>
    <definedName name="_Toc50114085" localSheetId="1">Instructions!$A$6</definedName>
    <definedName name="_Toc50114086" localSheetId="1">Instructions!$A$42</definedName>
    <definedName name="_Toc50114087" localSheetId="1">Instructions!$A$74</definedName>
    <definedName name="_Toc50114088" localSheetId="1">Instructions!$A$75</definedName>
    <definedName name="_Toc50114089" localSheetId="1">Instructions!$A$83</definedName>
    <definedName name="_Toc50114090" localSheetId="1">Instructions!$A$95</definedName>
    <definedName name="_Toc50114091" localSheetId="1">Instructions!$A$137</definedName>
    <definedName name="_Toc50114092" localSheetId="1">Instructions!$A$270</definedName>
    <definedName name="_Toc50114093" localSheetId="1">Instructions!$A$278</definedName>
    <definedName name="_Toc50114094" localSheetId="1">Instructions!$A$299</definedName>
    <definedName name="_Toc50114095" localSheetId="1">Instructions!$A$315</definedName>
    <definedName name="_Toc50114096" localSheetId="1">Instructions!$A$328</definedName>
    <definedName name="_Toc50114097" localSheetId="1">Instructions!$A$335</definedName>
    <definedName name="_Toc50114098" localSheetId="1">Instructions!$A$339</definedName>
    <definedName name="_Toc534729367" localSheetId="1">Instructions!$A$3</definedName>
    <definedName name="_Toc534729368" localSheetId="1">Instructions!$A$4</definedName>
    <definedName name="_Toc534729369" localSheetId="1">Instructions!$A$5</definedName>
    <definedName name="_Toc534729370" localSheetId="1">Instructions!$A$30</definedName>
    <definedName name="_Toc534729371" localSheetId="1">Instructions!$A$61</definedName>
    <definedName name="_Toc534729372" localSheetId="1">Instructions!$A$62</definedName>
    <definedName name="_Toc534729373" localSheetId="1">Instructions!$A$70</definedName>
    <definedName name="_Toc534729374" localSheetId="1">Instructions!$A$83</definedName>
    <definedName name="_Toc534729375" localSheetId="1">Instructions!$A$134</definedName>
    <definedName name="_Toc534729376" localSheetId="1">Instructions!$A$252</definedName>
    <definedName name="_Toc534729377" localSheetId="1">Instructions!$A$273</definedName>
    <definedName name="_Toc534729378" localSheetId="1">Instructions!$A$296</definedName>
    <definedName name="_Toc534729379" localSheetId="1">Instructions!$A$312</definedName>
    <definedName name="_Toc534729380" localSheetId="1">Instructions!#REF!</definedName>
    <definedName name="ADU">'Table A2'!$F$13</definedName>
    <definedName name="OLE_LINK1" localSheetId="1">Instructions!$A$8</definedName>
    <definedName name="_xlnm.Print_Area" localSheetId="4">Summary!$B$3:$E$74</definedName>
    <definedName name="_xlnm.Print_Area" localSheetId="5">'Table A'!$A$1:$T$46</definedName>
    <definedName name="_xlnm.Print_Area" localSheetId="7">'Table B'!$A$1:$P$35</definedName>
    <definedName name="_xlnm.Print_Area" localSheetId="8">'Table C'!$A$1:$U$23</definedName>
    <definedName name="_xlnm.Print_Area" localSheetId="10">'Table E'!$A$1:$J$102</definedName>
    <definedName name="_xlnm.Print_Area" localSheetId="11">'Table F'!$A$1:$J$20</definedName>
    <definedName name="_xlnm.Print_Area" localSheetId="24">'Table I'!$A$1:$J$102</definedName>
    <definedName name="_xlnm.Print_Area" localSheetId="15">'Table J'!$A$1:$M$102</definedName>
    <definedName name="_xlnm.Print_Titles" localSheetId="6">'Table A2'!$1:$6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000" i="2" l="1"/>
  <c r="P1001" i="2"/>
  <c r="P1002" i="2"/>
  <c r="P1003" i="2"/>
  <c r="P1004" i="2"/>
  <c r="P1005" i="2"/>
  <c r="P1006" i="2"/>
  <c r="P1007" i="2"/>
  <c r="P1008" i="2"/>
  <c r="P1009" i="2"/>
  <c r="P1010" i="2"/>
  <c r="P1011" i="2"/>
  <c r="P1012" i="2"/>
  <c r="P1013" i="2"/>
  <c r="P1014" i="2"/>
  <c r="P1015" i="2"/>
  <c r="P1016"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P1117" i="2"/>
  <c r="P1118" i="2"/>
  <c r="P1119"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1"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283" i="2"/>
  <c r="P1284" i="2"/>
  <c r="P1285" i="2"/>
  <c r="P1286" i="2"/>
  <c r="P1287" i="2"/>
  <c r="P1288" i="2"/>
  <c r="P1289" i="2"/>
  <c r="P1290" i="2"/>
  <c r="P1291" i="2"/>
  <c r="P1292" i="2"/>
  <c r="P1293" i="2"/>
  <c r="P1294" i="2"/>
  <c r="P1295" i="2"/>
  <c r="P1296" i="2"/>
  <c r="P1297" i="2"/>
  <c r="P1298" i="2"/>
  <c r="P1299" i="2"/>
  <c r="P1300" i="2"/>
  <c r="P1301" i="2"/>
  <c r="P1302" i="2"/>
  <c r="P1303" i="2"/>
  <c r="P1304" i="2"/>
  <c r="P1305" i="2"/>
  <c r="P1306" i="2"/>
  <c r="P1307" i="2"/>
  <c r="P1308" i="2"/>
  <c r="P1309" i="2"/>
  <c r="P1310" i="2"/>
  <c r="P1311" i="2"/>
  <c r="P1312" i="2"/>
  <c r="P1313" i="2"/>
  <c r="P1314" i="2"/>
  <c r="P1315" i="2"/>
  <c r="P1316"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P2101" i="2"/>
  <c r="P2102" i="2"/>
  <c r="P2103" i="2"/>
  <c r="P2104" i="2"/>
  <c r="P2105" i="2"/>
  <c r="P2106" i="2"/>
  <c r="P2107" i="2"/>
  <c r="P2108" i="2"/>
  <c r="P2109" i="2"/>
  <c r="P2110" i="2"/>
  <c r="P2111" i="2"/>
  <c r="P2112" i="2"/>
  <c r="P2113" i="2"/>
  <c r="P2114" i="2"/>
  <c r="P2115" i="2"/>
  <c r="P2116" i="2"/>
  <c r="P2117" i="2"/>
  <c r="P2118" i="2"/>
  <c r="P2119" i="2"/>
  <c r="P2120" i="2"/>
  <c r="P2121" i="2"/>
  <c r="P2122" i="2"/>
  <c r="P2123" i="2"/>
  <c r="P2124" i="2"/>
  <c r="P2125" i="2"/>
  <c r="P2126" i="2"/>
  <c r="P2127" i="2"/>
  <c r="P2128" i="2"/>
  <c r="P2129" i="2"/>
  <c r="P2130" i="2"/>
  <c r="P2131" i="2"/>
  <c r="P2132" i="2"/>
  <c r="P2133" i="2"/>
  <c r="P2134" i="2"/>
  <c r="P2135" i="2"/>
  <c r="P2136" i="2"/>
  <c r="P2137" i="2"/>
  <c r="P2138" i="2"/>
  <c r="P2139" i="2"/>
  <c r="P2140" i="2"/>
  <c r="P2141" i="2"/>
  <c r="P2142" i="2"/>
  <c r="P2143" i="2"/>
  <c r="P2144" i="2"/>
  <c r="P2145" i="2"/>
  <c r="P2146" i="2"/>
  <c r="P2147" i="2"/>
  <c r="P2148" i="2"/>
  <c r="P2149" i="2"/>
  <c r="P2150" i="2"/>
  <c r="P2151" i="2"/>
  <c r="P2152" i="2"/>
  <c r="P2153" i="2"/>
  <c r="P2154" i="2"/>
  <c r="P2155" i="2"/>
  <c r="P2156" i="2"/>
  <c r="P2157" i="2"/>
  <c r="P2158" i="2"/>
  <c r="P2159" i="2"/>
  <c r="P2160" i="2"/>
  <c r="P2161" i="2"/>
  <c r="P2162" i="2"/>
  <c r="P2163" i="2"/>
  <c r="P2164" i="2"/>
  <c r="P2165" i="2"/>
  <c r="P2166" i="2"/>
  <c r="P2167" i="2"/>
  <c r="P2168" i="2"/>
  <c r="P2169" i="2"/>
  <c r="P2170" i="2"/>
  <c r="P2171" i="2"/>
  <c r="P2172" i="2"/>
  <c r="P2173" i="2"/>
  <c r="P2174" i="2"/>
  <c r="P2175" i="2"/>
  <c r="P2176" i="2"/>
  <c r="P2177" i="2"/>
  <c r="P2178" i="2"/>
  <c r="P2179" i="2"/>
  <c r="P2180" i="2"/>
  <c r="P2181" i="2"/>
  <c r="P2182" i="2"/>
  <c r="P2183" i="2"/>
  <c r="P2184" i="2"/>
  <c r="P2185" i="2"/>
  <c r="P2186" i="2"/>
  <c r="P2187" i="2"/>
  <c r="P2188" i="2"/>
  <c r="P2189" i="2"/>
  <c r="P2190" i="2"/>
  <c r="P2191" i="2"/>
  <c r="P2192" i="2"/>
  <c r="P2193" i="2"/>
  <c r="P2194" i="2"/>
  <c r="P2195" i="2"/>
  <c r="P2196" i="2"/>
  <c r="P2197" i="2"/>
  <c r="P2198" i="2"/>
  <c r="P2199" i="2"/>
  <c r="P2200" i="2"/>
  <c r="P2201" i="2"/>
  <c r="P2202" i="2"/>
  <c r="P2203" i="2"/>
  <c r="P2204" i="2"/>
  <c r="P2205" i="2"/>
  <c r="P2206" i="2"/>
  <c r="P2207" i="2"/>
  <c r="P2208" i="2"/>
  <c r="P2209" i="2"/>
  <c r="P2210" i="2"/>
  <c r="P2211" i="2"/>
  <c r="P2212" i="2"/>
  <c r="P2213" i="2"/>
  <c r="P2214" i="2"/>
  <c r="P2215" i="2"/>
  <c r="P2216" i="2"/>
  <c r="P2217" i="2"/>
  <c r="P2218" i="2"/>
  <c r="P2219" i="2"/>
  <c r="P2220" i="2"/>
  <c r="P2221" i="2"/>
  <c r="P2222" i="2"/>
  <c r="P2223" i="2"/>
  <c r="P2224" i="2"/>
  <c r="P2225" i="2"/>
  <c r="P2226" i="2"/>
  <c r="P2227" i="2"/>
  <c r="P2228" i="2"/>
  <c r="P2229" i="2"/>
  <c r="P2230" i="2"/>
  <c r="P2231" i="2"/>
  <c r="P2232" i="2"/>
  <c r="P2233" i="2"/>
  <c r="P2234" i="2"/>
  <c r="P2235" i="2"/>
  <c r="P2236" i="2"/>
  <c r="P2237" i="2"/>
  <c r="P2238" i="2"/>
  <c r="P2239" i="2"/>
  <c r="P2240" i="2"/>
  <c r="P2241" i="2"/>
  <c r="P2242" i="2"/>
  <c r="P2243" i="2"/>
  <c r="P2244" i="2"/>
  <c r="P2245" i="2"/>
  <c r="P2246" i="2"/>
  <c r="P2247" i="2"/>
  <c r="P2248" i="2"/>
  <c r="P2249" i="2"/>
  <c r="P2250" i="2"/>
  <c r="P2251" i="2"/>
  <c r="P2252" i="2"/>
  <c r="P2253" i="2"/>
  <c r="P2254" i="2"/>
  <c r="P2255" i="2"/>
  <c r="P2256" i="2"/>
  <c r="P2257" i="2"/>
  <c r="P2258" i="2"/>
  <c r="P2259" i="2"/>
  <c r="P2260" i="2"/>
  <c r="P2261" i="2"/>
  <c r="P2262" i="2"/>
  <c r="P2263" i="2"/>
  <c r="P2264" i="2"/>
  <c r="P2265" i="2"/>
  <c r="P2266" i="2"/>
  <c r="P2267" i="2"/>
  <c r="P2268" i="2"/>
  <c r="P2269" i="2"/>
  <c r="P2270" i="2"/>
  <c r="P2271" i="2"/>
  <c r="P2272" i="2"/>
  <c r="P2273" i="2"/>
  <c r="P2274" i="2"/>
  <c r="P2275" i="2"/>
  <c r="P2276" i="2"/>
  <c r="P2277" i="2"/>
  <c r="P2278" i="2"/>
  <c r="P2279" i="2"/>
  <c r="P2280" i="2"/>
  <c r="P2281" i="2"/>
  <c r="P2282" i="2"/>
  <c r="P2283" i="2"/>
  <c r="P2284" i="2"/>
  <c r="P2285" i="2"/>
  <c r="P2286" i="2"/>
  <c r="P2287" i="2"/>
  <c r="P2288" i="2"/>
  <c r="P2289" i="2"/>
  <c r="P2290" i="2"/>
  <c r="P2291" i="2"/>
  <c r="P2292" i="2"/>
  <c r="P2293" i="2"/>
  <c r="P2294" i="2"/>
  <c r="P2295" i="2"/>
  <c r="P2296" i="2"/>
  <c r="P2297" i="2"/>
  <c r="P2298" i="2"/>
  <c r="P2299" i="2"/>
  <c r="P2300" i="2"/>
  <c r="P2301" i="2"/>
  <c r="P2302" i="2"/>
  <c r="P2303" i="2"/>
  <c r="P2304" i="2"/>
  <c r="P2305" i="2"/>
  <c r="P2306" i="2"/>
  <c r="P2307" i="2"/>
  <c r="P2308" i="2"/>
  <c r="P2309" i="2"/>
  <c r="P2310" i="2"/>
  <c r="P2311" i="2"/>
  <c r="P2312" i="2"/>
  <c r="P2313" i="2"/>
  <c r="P2314" i="2"/>
  <c r="P2315" i="2"/>
  <c r="P2316" i="2"/>
  <c r="P2317" i="2"/>
  <c r="P2318" i="2"/>
  <c r="P2319" i="2"/>
  <c r="P2320" i="2"/>
  <c r="P2321" i="2"/>
  <c r="P2322" i="2"/>
  <c r="P2323" i="2"/>
  <c r="P2324" i="2"/>
  <c r="P2325" i="2"/>
  <c r="P2326" i="2"/>
  <c r="P2327" i="2"/>
  <c r="P2328" i="2"/>
  <c r="P2329" i="2"/>
  <c r="P2330" i="2"/>
  <c r="P2331" i="2"/>
  <c r="P2332" i="2"/>
  <c r="P2333" i="2"/>
  <c r="P2334" i="2"/>
  <c r="P2335" i="2"/>
  <c r="P2336" i="2"/>
  <c r="P2337" i="2"/>
  <c r="P2338" i="2"/>
  <c r="P2339" i="2"/>
  <c r="P2340" i="2"/>
  <c r="P2341" i="2"/>
  <c r="P2342" i="2"/>
  <c r="P2343" i="2"/>
  <c r="P2344" i="2"/>
  <c r="P2345" i="2"/>
  <c r="P2346" i="2"/>
  <c r="P2347" i="2"/>
  <c r="P2348" i="2"/>
  <c r="P2349" i="2"/>
  <c r="P2350" i="2"/>
  <c r="P2351" i="2"/>
  <c r="P2352" i="2"/>
  <c r="P2353" i="2"/>
  <c r="P2354" i="2"/>
  <c r="P2355" i="2"/>
  <c r="P2356" i="2"/>
  <c r="P2357" i="2"/>
  <c r="P2358" i="2"/>
  <c r="P2359" i="2"/>
  <c r="P2360" i="2"/>
  <c r="P2361" i="2"/>
  <c r="P2362" i="2"/>
  <c r="P2363" i="2"/>
  <c r="P2364" i="2"/>
  <c r="P2365" i="2"/>
  <c r="P2366" i="2"/>
  <c r="P2367" i="2"/>
  <c r="P2368" i="2"/>
  <c r="P2369" i="2"/>
  <c r="P2370" i="2"/>
  <c r="P2371" i="2"/>
  <c r="P2372" i="2"/>
  <c r="P2373" i="2"/>
  <c r="P2374" i="2"/>
  <c r="P2375" i="2"/>
  <c r="P2376" i="2"/>
  <c r="P2377" i="2"/>
  <c r="P2378" i="2"/>
  <c r="P2379" i="2"/>
  <c r="P2380" i="2"/>
  <c r="P2381" i="2"/>
  <c r="P2382" i="2"/>
  <c r="P2383" i="2"/>
  <c r="P2384" i="2"/>
  <c r="P2385" i="2"/>
  <c r="P2386" i="2"/>
  <c r="P2387" i="2"/>
  <c r="P2388" i="2"/>
  <c r="P2389" i="2"/>
  <c r="P2390" i="2"/>
  <c r="P2391" i="2"/>
  <c r="P2392" i="2"/>
  <c r="P2393" i="2"/>
  <c r="P2394" i="2"/>
  <c r="P2395" i="2"/>
  <c r="P2396" i="2"/>
  <c r="P2397" i="2"/>
  <c r="P2398" i="2"/>
  <c r="P2399" i="2"/>
  <c r="P2400" i="2"/>
  <c r="P2401" i="2"/>
  <c r="P2402" i="2"/>
  <c r="P2403" i="2"/>
  <c r="P2404" i="2"/>
  <c r="P2405" i="2"/>
  <c r="P2406" i="2"/>
  <c r="P2407" i="2"/>
  <c r="P2408" i="2"/>
  <c r="P2409" i="2"/>
  <c r="P2410" i="2"/>
  <c r="P2411" i="2"/>
  <c r="P2412" i="2"/>
  <c r="P2413" i="2"/>
  <c r="P2414" i="2"/>
  <c r="P2415" i="2"/>
  <c r="P2416" i="2"/>
  <c r="P2417" i="2"/>
  <c r="P2418" i="2"/>
  <c r="P2419" i="2"/>
  <c r="P2420" i="2"/>
  <c r="P2421" i="2"/>
  <c r="P2422" i="2"/>
  <c r="P2423" i="2"/>
  <c r="P2424" i="2"/>
  <c r="P2425" i="2"/>
  <c r="P2426" i="2"/>
  <c r="P2427" i="2"/>
  <c r="P2428" i="2"/>
  <c r="P2429" i="2"/>
  <c r="P2430" i="2"/>
  <c r="P2431" i="2"/>
  <c r="P2432" i="2"/>
  <c r="P2433" i="2"/>
  <c r="P2434" i="2"/>
  <c r="P2435" i="2"/>
  <c r="P2436" i="2"/>
  <c r="P2437" i="2"/>
  <c r="P2438" i="2"/>
  <c r="P2439" i="2"/>
  <c r="P2440" i="2"/>
  <c r="P2441" i="2"/>
  <c r="P2442" i="2"/>
  <c r="P2443" i="2"/>
  <c r="P2444" i="2"/>
  <c r="P2445" i="2"/>
  <c r="P2446" i="2"/>
  <c r="P2447" i="2"/>
  <c r="P2448" i="2"/>
  <c r="P2449" i="2"/>
  <c r="P2450" i="2"/>
  <c r="P2451" i="2"/>
  <c r="P2452" i="2"/>
  <c r="P2453" i="2"/>
  <c r="P2454" i="2"/>
  <c r="P2455" i="2"/>
  <c r="P2456" i="2"/>
  <c r="P2457" i="2"/>
  <c r="P2458" i="2"/>
  <c r="P2459" i="2"/>
  <c r="P2460" i="2"/>
  <c r="P2461" i="2"/>
  <c r="P2462" i="2"/>
  <c r="P2463" i="2"/>
  <c r="P2464" i="2"/>
  <c r="P2465" i="2"/>
  <c r="P2466" i="2"/>
  <c r="P2467" i="2"/>
  <c r="P2468" i="2"/>
  <c r="P2469" i="2"/>
  <c r="P2470" i="2"/>
  <c r="P2471" i="2"/>
  <c r="P2472" i="2"/>
  <c r="P2473" i="2"/>
  <c r="P2474" i="2"/>
  <c r="P2475" i="2"/>
  <c r="P2476" i="2"/>
  <c r="P2477" i="2"/>
  <c r="P2478" i="2"/>
  <c r="P2479" i="2"/>
  <c r="P2480" i="2"/>
  <c r="P2481" i="2"/>
  <c r="P2482" i="2"/>
  <c r="P2483" i="2"/>
  <c r="P2484" i="2"/>
  <c r="P2485" i="2"/>
  <c r="P2486" i="2"/>
  <c r="P2487" i="2"/>
  <c r="P2488" i="2"/>
  <c r="P2489" i="2"/>
  <c r="P2490" i="2"/>
  <c r="P2491" i="2"/>
  <c r="P2492" i="2"/>
  <c r="P2493" i="2"/>
  <c r="P2494" i="2"/>
  <c r="P2495" i="2"/>
  <c r="P2496" i="2"/>
  <c r="P2497" i="2"/>
  <c r="P2498" i="2"/>
  <c r="P2499" i="2"/>
  <c r="P2500" i="2"/>
  <c r="P2501" i="2"/>
  <c r="P2502" i="2"/>
  <c r="P2503" i="2"/>
  <c r="P2504" i="2"/>
  <c r="P2505" i="2"/>
  <c r="P2506" i="2"/>
  <c r="P2507" i="2"/>
  <c r="P2508" i="2"/>
  <c r="P2509" i="2"/>
  <c r="P2510" i="2"/>
  <c r="P2511" i="2"/>
  <c r="P2512" i="2"/>
  <c r="P2513" i="2"/>
  <c r="P2514" i="2"/>
  <c r="P2515" i="2"/>
  <c r="P2516" i="2"/>
  <c r="P2517" i="2"/>
  <c r="P2518" i="2"/>
  <c r="P2519" i="2"/>
  <c r="P2520" i="2"/>
  <c r="P2521" i="2"/>
  <c r="P2522" i="2"/>
  <c r="P2523" i="2"/>
  <c r="P2524" i="2"/>
  <c r="P2525" i="2"/>
  <c r="P2526" i="2"/>
  <c r="P2527" i="2"/>
  <c r="P2528" i="2"/>
  <c r="P2529" i="2"/>
  <c r="P2530" i="2"/>
  <c r="P2531" i="2"/>
  <c r="P2532" i="2"/>
  <c r="P2533" i="2"/>
  <c r="P2534" i="2"/>
  <c r="P2535" i="2"/>
  <c r="P2536" i="2"/>
  <c r="P2537" i="2"/>
  <c r="P2538" i="2"/>
  <c r="P2539" i="2"/>
  <c r="P2540" i="2"/>
  <c r="P2541" i="2"/>
  <c r="P2542" i="2"/>
  <c r="P2543" i="2"/>
  <c r="P2544" i="2"/>
  <c r="P2545" i="2"/>
  <c r="P2546" i="2"/>
  <c r="P2547" i="2"/>
  <c r="P2548" i="2"/>
  <c r="P2549" i="2"/>
  <c r="P2550" i="2"/>
  <c r="P2551" i="2"/>
  <c r="P2552" i="2"/>
  <c r="P2553" i="2"/>
  <c r="P2554" i="2"/>
  <c r="P2555" i="2"/>
  <c r="P2556" i="2"/>
  <c r="P2557" i="2"/>
  <c r="P2558" i="2"/>
  <c r="P2559" i="2"/>
  <c r="P2560" i="2"/>
  <c r="P2561" i="2"/>
  <c r="P2562" i="2"/>
  <c r="P2563" i="2"/>
  <c r="P2564" i="2"/>
  <c r="P2565" i="2"/>
  <c r="P2566" i="2"/>
  <c r="P2567" i="2"/>
  <c r="P2568" i="2"/>
  <c r="P2569" i="2"/>
  <c r="P2570" i="2"/>
  <c r="P2571" i="2"/>
  <c r="P2572" i="2"/>
  <c r="P2573" i="2"/>
  <c r="P2574" i="2"/>
  <c r="P2575" i="2"/>
  <c r="P2576" i="2"/>
  <c r="P2577" i="2"/>
  <c r="P2578" i="2"/>
  <c r="P2579" i="2"/>
  <c r="P2580" i="2"/>
  <c r="P2581" i="2"/>
  <c r="P2582" i="2"/>
  <c r="P2583" i="2"/>
  <c r="P2584" i="2"/>
  <c r="P2585" i="2"/>
  <c r="P2586" i="2"/>
  <c r="P2587" i="2"/>
  <c r="P2588" i="2"/>
  <c r="P2589" i="2"/>
  <c r="P2590" i="2"/>
  <c r="P2591" i="2"/>
  <c r="P2592" i="2"/>
  <c r="P2593" i="2"/>
  <c r="P2594" i="2"/>
  <c r="P2595" i="2"/>
  <c r="P2596" i="2"/>
  <c r="P2597" i="2"/>
  <c r="P2598" i="2"/>
  <c r="P2599" i="2"/>
  <c r="P2600" i="2"/>
  <c r="P2601" i="2"/>
  <c r="P2602" i="2"/>
  <c r="P2603" i="2"/>
  <c r="P2604" i="2"/>
  <c r="P2605" i="2"/>
  <c r="P2606" i="2"/>
  <c r="P2607" i="2"/>
  <c r="P2608" i="2"/>
  <c r="P2609" i="2"/>
  <c r="P2610" i="2"/>
  <c r="P2611" i="2"/>
  <c r="P2612" i="2"/>
  <c r="P2613" i="2"/>
  <c r="P2614" i="2"/>
  <c r="P2615" i="2"/>
  <c r="P2616" i="2"/>
  <c r="P2617" i="2"/>
  <c r="P2618" i="2"/>
  <c r="P2619" i="2"/>
  <c r="P2620" i="2"/>
  <c r="P2621" i="2"/>
  <c r="P2622" i="2"/>
  <c r="P2623" i="2"/>
  <c r="P2624" i="2"/>
  <c r="P2625" i="2"/>
  <c r="P2626" i="2"/>
  <c r="P2627" i="2"/>
  <c r="P2628" i="2"/>
  <c r="P2629" i="2"/>
  <c r="P2630" i="2"/>
  <c r="P2631" i="2"/>
  <c r="P2632" i="2"/>
  <c r="P2633" i="2"/>
  <c r="P2634" i="2"/>
  <c r="P2635" i="2"/>
  <c r="P2636" i="2"/>
  <c r="P2637" i="2"/>
  <c r="P2638" i="2"/>
  <c r="P2639" i="2"/>
  <c r="P2640" i="2"/>
  <c r="P2641" i="2"/>
  <c r="P2642" i="2"/>
  <c r="P2643" i="2"/>
  <c r="P2644" i="2"/>
  <c r="P2645" i="2"/>
  <c r="P2646" i="2"/>
  <c r="P2647" i="2"/>
  <c r="P2648" i="2"/>
  <c r="P2649" i="2"/>
  <c r="P2650" i="2"/>
  <c r="P2651" i="2"/>
  <c r="P2652" i="2"/>
  <c r="P2653" i="2"/>
  <c r="P2654" i="2"/>
  <c r="P2655" i="2"/>
  <c r="P2656" i="2"/>
  <c r="P2657" i="2"/>
  <c r="P2658" i="2"/>
  <c r="P2659" i="2"/>
  <c r="P2660" i="2"/>
  <c r="P2661" i="2"/>
  <c r="P2662" i="2"/>
  <c r="P2663" i="2"/>
  <c r="P2664" i="2"/>
  <c r="P2665" i="2"/>
  <c r="P2666" i="2"/>
  <c r="P2667" i="2"/>
  <c r="P2668" i="2"/>
  <c r="P2669" i="2"/>
  <c r="P2670" i="2"/>
  <c r="P2671" i="2"/>
  <c r="P2672" i="2"/>
  <c r="P2673" i="2"/>
  <c r="P2674" i="2"/>
  <c r="P2675" i="2"/>
  <c r="P2676" i="2"/>
  <c r="P2677" i="2"/>
  <c r="P2678" i="2"/>
  <c r="P2679" i="2"/>
  <c r="P2680" i="2"/>
  <c r="P2681" i="2"/>
  <c r="P2682" i="2"/>
  <c r="P2683" i="2"/>
  <c r="P2684" i="2"/>
  <c r="P2685" i="2"/>
  <c r="P2686" i="2"/>
  <c r="P2687" i="2"/>
  <c r="P2688" i="2"/>
  <c r="P2689" i="2"/>
  <c r="P2690" i="2"/>
  <c r="P2691" i="2"/>
  <c r="P2692" i="2"/>
  <c r="P2693" i="2"/>
  <c r="P2694" i="2"/>
  <c r="P2695" i="2"/>
  <c r="P2696" i="2"/>
  <c r="P2697" i="2"/>
  <c r="P2698" i="2"/>
  <c r="P2699" i="2"/>
  <c r="P2700" i="2"/>
  <c r="P2701" i="2"/>
  <c r="P2702" i="2"/>
  <c r="P2703" i="2"/>
  <c r="P2704" i="2"/>
  <c r="P2705" i="2"/>
  <c r="P2706" i="2"/>
  <c r="P2707" i="2"/>
  <c r="P2708" i="2"/>
  <c r="P2709" i="2"/>
  <c r="P2710" i="2"/>
  <c r="P2711" i="2"/>
  <c r="P2712" i="2"/>
  <c r="P2713" i="2"/>
  <c r="P2714" i="2"/>
  <c r="P2715" i="2"/>
  <c r="P2716" i="2"/>
  <c r="P2717" i="2"/>
  <c r="P2718" i="2"/>
  <c r="P2719" i="2"/>
  <c r="P2720" i="2"/>
  <c r="P2721" i="2"/>
  <c r="P2722" i="2"/>
  <c r="P2723" i="2"/>
  <c r="P2724" i="2"/>
  <c r="P2725" i="2"/>
  <c r="P2726" i="2"/>
  <c r="P2727" i="2"/>
  <c r="P2728" i="2"/>
  <c r="P2729" i="2"/>
  <c r="P2730" i="2"/>
  <c r="P2731" i="2"/>
  <c r="P2732" i="2"/>
  <c r="P2733" i="2"/>
  <c r="P2734" i="2"/>
  <c r="P2735" i="2"/>
  <c r="P2736" i="2"/>
  <c r="P2737" i="2"/>
  <c r="P2738" i="2"/>
  <c r="P2739" i="2"/>
  <c r="P2740" i="2"/>
  <c r="P2741" i="2"/>
  <c r="P2742" i="2"/>
  <c r="P2743" i="2"/>
  <c r="P2744" i="2"/>
  <c r="P2745" i="2"/>
  <c r="P2746" i="2"/>
  <c r="P2747" i="2"/>
  <c r="P2748" i="2"/>
  <c r="P2749" i="2"/>
  <c r="P2750" i="2"/>
  <c r="P2751" i="2"/>
  <c r="P2752" i="2"/>
  <c r="P2753" i="2"/>
  <c r="P2754" i="2"/>
  <c r="P2755" i="2"/>
  <c r="P2756" i="2"/>
  <c r="P2757" i="2"/>
  <c r="P2758" i="2"/>
  <c r="P2759" i="2"/>
  <c r="P2760" i="2"/>
  <c r="P2761" i="2"/>
  <c r="P2762" i="2"/>
  <c r="P2763" i="2"/>
  <c r="P2764" i="2"/>
  <c r="P2765" i="2"/>
  <c r="P2766" i="2"/>
  <c r="P2767" i="2"/>
  <c r="P2768" i="2"/>
  <c r="P2769" i="2"/>
  <c r="P2770" i="2"/>
  <c r="P2771" i="2"/>
  <c r="P2772" i="2"/>
  <c r="P2773" i="2"/>
  <c r="P2774" i="2"/>
  <c r="P2775" i="2"/>
  <c r="P2776" i="2"/>
  <c r="P2777" i="2"/>
  <c r="P2778" i="2"/>
  <c r="P2779" i="2"/>
  <c r="P2780" i="2"/>
  <c r="P2781" i="2"/>
  <c r="P2782" i="2"/>
  <c r="P2783" i="2"/>
  <c r="P2784" i="2"/>
  <c r="P2785" i="2"/>
  <c r="P2786" i="2"/>
  <c r="P2787" i="2"/>
  <c r="P2788" i="2"/>
  <c r="P2789" i="2"/>
  <c r="P2790" i="2"/>
  <c r="P2791" i="2"/>
  <c r="P2792" i="2"/>
  <c r="P2793" i="2"/>
  <c r="P2794" i="2"/>
  <c r="P2795" i="2"/>
  <c r="P2796" i="2"/>
  <c r="P2797" i="2"/>
  <c r="P2798" i="2"/>
  <c r="P2799" i="2"/>
  <c r="P2800" i="2"/>
  <c r="AH1000" i="1"/>
  <c r="AH1001" i="1"/>
  <c r="AH1002" i="1"/>
  <c r="AH1003" i="1"/>
  <c r="AH1004" i="1"/>
  <c r="AH1005" i="1"/>
  <c r="AH1006" i="1"/>
  <c r="AH1007" i="1"/>
  <c r="AH1008" i="1"/>
  <c r="AH1009" i="1"/>
  <c r="AH1010" i="1"/>
  <c r="AH1011" i="1"/>
  <c r="AH1012" i="1"/>
  <c r="AH1013" i="1"/>
  <c r="AH1014" i="1"/>
  <c r="AH1015" i="1"/>
  <c r="AH1016" i="1"/>
  <c r="AH1017" i="1"/>
  <c r="AH1018" i="1"/>
  <c r="AH1019" i="1"/>
  <c r="AH1020" i="1"/>
  <c r="AH1021" i="1"/>
  <c r="AH1022" i="1"/>
  <c r="AH1023" i="1"/>
  <c r="AH1024" i="1"/>
  <c r="AH1025" i="1"/>
  <c r="AH1026" i="1"/>
  <c r="AH1027" i="1"/>
  <c r="AH1028" i="1"/>
  <c r="AH1029" i="1"/>
  <c r="AH1030" i="1"/>
  <c r="AH1031" i="1"/>
  <c r="AH1032" i="1"/>
  <c r="AH1033" i="1"/>
  <c r="AH1034" i="1"/>
  <c r="AH1035" i="1"/>
  <c r="AH1036" i="1"/>
  <c r="AH1037" i="1"/>
  <c r="AH1038" i="1"/>
  <c r="AH1039" i="1"/>
  <c r="AH1040" i="1"/>
  <c r="AH1041" i="1"/>
  <c r="AH1042" i="1"/>
  <c r="AH1043" i="1"/>
  <c r="AH1044" i="1"/>
  <c r="AH1045" i="1"/>
  <c r="AH1046" i="1"/>
  <c r="AH1047" i="1"/>
  <c r="AH1048" i="1"/>
  <c r="AH1049" i="1"/>
  <c r="AH1050" i="1"/>
  <c r="AH1051" i="1"/>
  <c r="AH1052" i="1"/>
  <c r="AH1053" i="1"/>
  <c r="AH1054" i="1"/>
  <c r="AH1055" i="1"/>
  <c r="AH1056" i="1"/>
  <c r="AH1057" i="1"/>
  <c r="AH1058" i="1"/>
  <c r="AH1059" i="1"/>
  <c r="AH1060" i="1"/>
  <c r="AH1061" i="1"/>
  <c r="AH1062" i="1"/>
  <c r="AH1063" i="1"/>
  <c r="AH1064" i="1"/>
  <c r="AH1065" i="1"/>
  <c r="AH1066" i="1"/>
  <c r="AH1067" i="1"/>
  <c r="AH1068" i="1"/>
  <c r="AH1069" i="1"/>
  <c r="AH1070" i="1"/>
  <c r="AH1071" i="1"/>
  <c r="AH1072" i="1"/>
  <c r="AH1073" i="1"/>
  <c r="AH1074" i="1"/>
  <c r="AH1075" i="1"/>
  <c r="AH1076" i="1"/>
  <c r="AH1077" i="1"/>
  <c r="AH1078" i="1"/>
  <c r="AH1079" i="1"/>
  <c r="AH1080" i="1"/>
  <c r="AH1081" i="1"/>
  <c r="AH1082" i="1"/>
  <c r="AH1083" i="1"/>
  <c r="AH1084" i="1"/>
  <c r="AH1085" i="1"/>
  <c r="AH1086" i="1"/>
  <c r="AH1087" i="1"/>
  <c r="AH1088" i="1"/>
  <c r="AH1089" i="1"/>
  <c r="AH1090" i="1"/>
  <c r="AH1091" i="1"/>
  <c r="AH1092" i="1"/>
  <c r="AH1093" i="1"/>
  <c r="AH1094" i="1"/>
  <c r="AH1095" i="1"/>
  <c r="AH1096" i="1"/>
  <c r="AH1097" i="1"/>
  <c r="AH1098" i="1"/>
  <c r="AH1099" i="1"/>
  <c r="AH1100" i="1"/>
  <c r="AH1101" i="1"/>
  <c r="AH1102" i="1"/>
  <c r="AH1103" i="1"/>
  <c r="AH1104" i="1"/>
  <c r="AH1105" i="1"/>
  <c r="AH1106" i="1"/>
  <c r="AH1107" i="1"/>
  <c r="AH1108" i="1"/>
  <c r="AH1109" i="1"/>
  <c r="AH1110" i="1"/>
  <c r="AH1111" i="1"/>
  <c r="AH1112" i="1"/>
  <c r="AH1113" i="1"/>
  <c r="AH1114" i="1"/>
  <c r="AH1115" i="1"/>
  <c r="AH1116" i="1"/>
  <c r="AH1117" i="1"/>
  <c r="AH1118" i="1"/>
  <c r="AH1119" i="1"/>
  <c r="AH1120" i="1"/>
  <c r="AH1121" i="1"/>
  <c r="AH1122" i="1"/>
  <c r="AH1123" i="1"/>
  <c r="AH1124" i="1"/>
  <c r="AH1125" i="1"/>
  <c r="AH1126" i="1"/>
  <c r="AH1127" i="1"/>
  <c r="AH1128" i="1"/>
  <c r="AH1129" i="1"/>
  <c r="AH1130" i="1"/>
  <c r="AH1131" i="1"/>
  <c r="AH1132" i="1"/>
  <c r="AH1133" i="1"/>
  <c r="AH1134" i="1"/>
  <c r="AH1135" i="1"/>
  <c r="AH1136" i="1"/>
  <c r="AH1137" i="1"/>
  <c r="AH1138" i="1"/>
  <c r="AH1139" i="1"/>
  <c r="AH1140" i="1"/>
  <c r="AH1141" i="1"/>
  <c r="AH1142" i="1"/>
  <c r="AH1143" i="1"/>
  <c r="AH1144" i="1"/>
  <c r="AH1145" i="1"/>
  <c r="AH1146" i="1"/>
  <c r="AH1147" i="1"/>
  <c r="AH1148" i="1"/>
  <c r="AH1149" i="1"/>
  <c r="AH1150" i="1"/>
  <c r="AH1151" i="1"/>
  <c r="AH1152" i="1"/>
  <c r="AH1153" i="1"/>
  <c r="AH1154" i="1"/>
  <c r="AH1155" i="1"/>
  <c r="AH1156" i="1"/>
  <c r="AH1157" i="1"/>
  <c r="AH1158" i="1"/>
  <c r="AH1159" i="1"/>
  <c r="AH1160" i="1"/>
  <c r="AH1161" i="1"/>
  <c r="AH1162" i="1"/>
  <c r="AH1163" i="1"/>
  <c r="AH1164" i="1"/>
  <c r="AH1165" i="1"/>
  <c r="AH1166" i="1"/>
  <c r="AH1167" i="1"/>
  <c r="AH1168" i="1"/>
  <c r="AH1169" i="1"/>
  <c r="AH1170" i="1"/>
  <c r="AH1171" i="1"/>
  <c r="AH1172" i="1"/>
  <c r="AH1173" i="1"/>
  <c r="AH1174" i="1"/>
  <c r="AH1175" i="1"/>
  <c r="AH1176" i="1"/>
  <c r="AH1177" i="1"/>
  <c r="AH1178" i="1"/>
  <c r="AH1179" i="1"/>
  <c r="AH1180" i="1"/>
  <c r="AH1181" i="1"/>
  <c r="AH1182" i="1"/>
  <c r="AH1183" i="1"/>
  <c r="AH1184" i="1"/>
  <c r="AH1185" i="1"/>
  <c r="AH1186" i="1"/>
  <c r="AH1187" i="1"/>
  <c r="AH1188" i="1"/>
  <c r="AH1189" i="1"/>
  <c r="AH1190" i="1"/>
  <c r="AH1191" i="1"/>
  <c r="AH1192" i="1"/>
  <c r="AH1193" i="1"/>
  <c r="AH1194" i="1"/>
  <c r="AH1195" i="1"/>
  <c r="AH1196" i="1"/>
  <c r="AH1197" i="1"/>
  <c r="AH1198" i="1"/>
  <c r="AH1199" i="1"/>
  <c r="AH1200" i="1"/>
  <c r="AH1201" i="1"/>
  <c r="AH1202" i="1"/>
  <c r="AH1203" i="1"/>
  <c r="AH1204" i="1"/>
  <c r="AH1205" i="1"/>
  <c r="AH1206" i="1"/>
  <c r="AH1207" i="1"/>
  <c r="AH1208" i="1"/>
  <c r="AH1209" i="1"/>
  <c r="AH1210" i="1"/>
  <c r="AH1211" i="1"/>
  <c r="AH1212" i="1"/>
  <c r="AH1213" i="1"/>
  <c r="AH1214" i="1"/>
  <c r="AH1215" i="1"/>
  <c r="AH1216" i="1"/>
  <c r="AH1217" i="1"/>
  <c r="AH1218" i="1"/>
  <c r="AH1219" i="1"/>
  <c r="AH1220" i="1"/>
  <c r="AH1221" i="1"/>
  <c r="AH1222" i="1"/>
  <c r="AH1223" i="1"/>
  <c r="AH1224" i="1"/>
  <c r="AH1225" i="1"/>
  <c r="AH1226" i="1"/>
  <c r="AH1227" i="1"/>
  <c r="AH1228" i="1"/>
  <c r="AH1229" i="1"/>
  <c r="AH1230" i="1"/>
  <c r="AH1231" i="1"/>
  <c r="AH1232" i="1"/>
  <c r="AH1233" i="1"/>
  <c r="AH1234" i="1"/>
  <c r="AH1235" i="1"/>
  <c r="AH1236" i="1"/>
  <c r="AH1237" i="1"/>
  <c r="AH1238" i="1"/>
  <c r="AH1239" i="1"/>
  <c r="AH1240" i="1"/>
  <c r="AH1241" i="1"/>
  <c r="AH1242" i="1"/>
  <c r="AH1243" i="1"/>
  <c r="AH1244" i="1"/>
  <c r="AH1245" i="1"/>
  <c r="AH1246" i="1"/>
  <c r="AH1247" i="1"/>
  <c r="AH1248" i="1"/>
  <c r="AH1249" i="1"/>
  <c r="AH1250" i="1"/>
  <c r="AH1251" i="1"/>
  <c r="AH1252" i="1"/>
  <c r="AH1253" i="1"/>
  <c r="AH1254" i="1"/>
  <c r="AH1255" i="1"/>
  <c r="AH1256" i="1"/>
  <c r="AH1257" i="1"/>
  <c r="AH1258" i="1"/>
  <c r="AH1259" i="1"/>
  <c r="AH1260" i="1"/>
  <c r="AH1261" i="1"/>
  <c r="AH1262" i="1"/>
  <c r="AH1263" i="1"/>
  <c r="AH1264" i="1"/>
  <c r="AH1265" i="1"/>
  <c r="AH1266" i="1"/>
  <c r="AH1267" i="1"/>
  <c r="AH1268" i="1"/>
  <c r="AH1269" i="1"/>
  <c r="AH1270" i="1"/>
  <c r="AH1271" i="1"/>
  <c r="AH1272" i="1"/>
  <c r="AH1273" i="1"/>
  <c r="AH1274" i="1"/>
  <c r="AH1275" i="1"/>
  <c r="AH1276" i="1"/>
  <c r="AH1277" i="1"/>
  <c r="AH1278" i="1"/>
  <c r="AH1279" i="1"/>
  <c r="AH1280" i="1"/>
  <c r="AH1281" i="1"/>
  <c r="AH1282" i="1"/>
  <c r="AH1283" i="1"/>
  <c r="AH1284" i="1"/>
  <c r="AH1285" i="1"/>
  <c r="AH1286" i="1"/>
  <c r="AH1287" i="1"/>
  <c r="AH1288" i="1"/>
  <c r="AH1289" i="1"/>
  <c r="AH1290" i="1"/>
  <c r="AH1291" i="1"/>
  <c r="AH1292" i="1"/>
  <c r="AH1293" i="1"/>
  <c r="AH1294" i="1"/>
  <c r="AH1295" i="1"/>
  <c r="AH1296" i="1"/>
  <c r="AH1297" i="1"/>
  <c r="AH1298" i="1"/>
  <c r="AH1299" i="1"/>
  <c r="AH1300" i="1"/>
  <c r="AH1301" i="1"/>
  <c r="AH1302" i="1"/>
  <c r="AH1303" i="1"/>
  <c r="AH1304" i="1"/>
  <c r="AH1305" i="1"/>
  <c r="AH1306" i="1"/>
  <c r="AH1307" i="1"/>
  <c r="AH1308" i="1"/>
  <c r="AH1309" i="1"/>
  <c r="AH1310" i="1"/>
  <c r="AH1311" i="1"/>
  <c r="AH1312" i="1"/>
  <c r="AH1313" i="1"/>
  <c r="AH1314" i="1"/>
  <c r="AH1315" i="1"/>
  <c r="AH1316" i="1"/>
  <c r="AH1317" i="1"/>
  <c r="AH1318" i="1"/>
  <c r="AH1319" i="1"/>
  <c r="AH1320" i="1"/>
  <c r="AH1321" i="1"/>
  <c r="AH1322" i="1"/>
  <c r="AH1323" i="1"/>
  <c r="AH1324" i="1"/>
  <c r="AH1325" i="1"/>
  <c r="AH1326" i="1"/>
  <c r="AH1327" i="1"/>
  <c r="AH1328" i="1"/>
  <c r="AH1329" i="1"/>
  <c r="AH1330" i="1"/>
  <c r="AH1331" i="1"/>
  <c r="AH1332" i="1"/>
  <c r="AH1333" i="1"/>
  <c r="AH1334" i="1"/>
  <c r="AH1335" i="1"/>
  <c r="AH1336" i="1"/>
  <c r="AH1337" i="1"/>
  <c r="AH1338" i="1"/>
  <c r="AH1339" i="1"/>
  <c r="AH1340" i="1"/>
  <c r="AH1341" i="1"/>
  <c r="AH1342" i="1"/>
  <c r="AH1343" i="1"/>
  <c r="AH1344" i="1"/>
  <c r="AH1345" i="1"/>
  <c r="AH1346" i="1"/>
  <c r="AH1347" i="1"/>
  <c r="AH1348" i="1"/>
  <c r="AH1349" i="1"/>
  <c r="AH1350" i="1"/>
  <c r="AH1351" i="1"/>
  <c r="AH1352" i="1"/>
  <c r="AH1353" i="1"/>
  <c r="AH1354" i="1"/>
  <c r="AH1355" i="1"/>
  <c r="AH1356" i="1"/>
  <c r="AH1357" i="1"/>
  <c r="AH1358" i="1"/>
  <c r="AH1359" i="1"/>
  <c r="AH1360" i="1"/>
  <c r="AH1361" i="1"/>
  <c r="AH1362" i="1"/>
  <c r="AH1363" i="1"/>
  <c r="AH1364" i="1"/>
  <c r="AH1365" i="1"/>
  <c r="AH1366" i="1"/>
  <c r="AH1367" i="1"/>
  <c r="AH1368" i="1"/>
  <c r="AH1369" i="1"/>
  <c r="AH1370" i="1"/>
  <c r="AH1371" i="1"/>
  <c r="AH1372" i="1"/>
  <c r="AH1373" i="1"/>
  <c r="AH1374" i="1"/>
  <c r="AH1375" i="1"/>
  <c r="AH1376" i="1"/>
  <c r="AH1377" i="1"/>
  <c r="AH1378" i="1"/>
  <c r="AH1379" i="1"/>
  <c r="AH1380" i="1"/>
  <c r="AH1381" i="1"/>
  <c r="AH1382" i="1"/>
  <c r="AH1383" i="1"/>
  <c r="AH1384" i="1"/>
  <c r="AH1385" i="1"/>
  <c r="AH1386" i="1"/>
  <c r="AH1387" i="1"/>
  <c r="AH1388" i="1"/>
  <c r="AH1389" i="1"/>
  <c r="AH1390" i="1"/>
  <c r="AH1391" i="1"/>
  <c r="AH1392" i="1"/>
  <c r="AH1393" i="1"/>
  <c r="AH1394" i="1"/>
  <c r="AH1395" i="1"/>
  <c r="AH1396" i="1"/>
  <c r="AH1397" i="1"/>
  <c r="AH1398" i="1"/>
  <c r="AH1399" i="1"/>
  <c r="AH1400" i="1"/>
  <c r="AH1401" i="1"/>
  <c r="AH1402" i="1"/>
  <c r="AH1403" i="1"/>
  <c r="AH1404" i="1"/>
  <c r="AH1405" i="1"/>
  <c r="AH1406" i="1"/>
  <c r="AH1407" i="1"/>
  <c r="AH1408" i="1"/>
  <c r="AH1409" i="1"/>
  <c r="AH1410" i="1"/>
  <c r="AH1411" i="1"/>
  <c r="AH1412" i="1"/>
  <c r="AH1413" i="1"/>
  <c r="AH1414" i="1"/>
  <c r="AH1415" i="1"/>
  <c r="AH1416" i="1"/>
  <c r="AH1417" i="1"/>
  <c r="AH1418" i="1"/>
  <c r="AH1419" i="1"/>
  <c r="AH1420" i="1"/>
  <c r="AH1421" i="1"/>
  <c r="AH1422" i="1"/>
  <c r="AH1423" i="1"/>
  <c r="AH1424" i="1"/>
  <c r="AH1425" i="1"/>
  <c r="AH1426" i="1"/>
  <c r="AH1427" i="1"/>
  <c r="AH1428" i="1"/>
  <c r="AH1429" i="1"/>
  <c r="AH1430" i="1"/>
  <c r="AH1431" i="1"/>
  <c r="AH1432" i="1"/>
  <c r="AH1433" i="1"/>
  <c r="AH1434" i="1"/>
  <c r="AH1435" i="1"/>
  <c r="AH1436" i="1"/>
  <c r="AH1437" i="1"/>
  <c r="AH1438" i="1"/>
  <c r="AH1439" i="1"/>
  <c r="AH1440" i="1"/>
  <c r="AH1441" i="1"/>
  <c r="AH1442" i="1"/>
  <c r="AH1443" i="1"/>
  <c r="AH1444" i="1"/>
  <c r="AH1445" i="1"/>
  <c r="AH1446" i="1"/>
  <c r="AH1447" i="1"/>
  <c r="AH1448" i="1"/>
  <c r="AH1449" i="1"/>
  <c r="AH1450" i="1"/>
  <c r="AH1451" i="1"/>
  <c r="AH1452" i="1"/>
  <c r="AH1453" i="1"/>
  <c r="AH1454" i="1"/>
  <c r="AH1455" i="1"/>
  <c r="AH1456" i="1"/>
  <c r="AH1457" i="1"/>
  <c r="AH1458" i="1"/>
  <c r="AH1459" i="1"/>
  <c r="AH1460" i="1"/>
  <c r="AH1461" i="1"/>
  <c r="AH1462" i="1"/>
  <c r="AH1463" i="1"/>
  <c r="AH1464" i="1"/>
  <c r="AH1465" i="1"/>
  <c r="AH1466" i="1"/>
  <c r="AH1467" i="1"/>
  <c r="AH1468" i="1"/>
  <c r="AH1469" i="1"/>
  <c r="AH1470" i="1"/>
  <c r="AH1471" i="1"/>
  <c r="AH1472" i="1"/>
  <c r="AH1473" i="1"/>
  <c r="AH1474" i="1"/>
  <c r="AH1475" i="1"/>
  <c r="AH1476" i="1"/>
  <c r="AH1477" i="1"/>
  <c r="AH1478" i="1"/>
  <c r="AH1479" i="1"/>
  <c r="AH1480" i="1"/>
  <c r="AH1481" i="1"/>
  <c r="AH1482" i="1"/>
  <c r="AH1483" i="1"/>
  <c r="AH1484" i="1"/>
  <c r="AH1485" i="1"/>
  <c r="AH1486" i="1"/>
  <c r="AH1487" i="1"/>
  <c r="AH1488" i="1"/>
  <c r="AH1489" i="1"/>
  <c r="AH1490" i="1"/>
  <c r="AH1491" i="1"/>
  <c r="AH1492" i="1"/>
  <c r="AH1493" i="1"/>
  <c r="AH1494" i="1"/>
  <c r="AH1495" i="1"/>
  <c r="AH1496" i="1"/>
  <c r="AH1497" i="1"/>
  <c r="AH1498" i="1"/>
  <c r="AH1499" i="1"/>
  <c r="AH1500" i="1"/>
  <c r="AH1501" i="1"/>
  <c r="AH1502" i="1"/>
  <c r="AH1503" i="1"/>
  <c r="AH1504" i="1"/>
  <c r="AH1505" i="1"/>
  <c r="AH1506" i="1"/>
  <c r="AH1507" i="1"/>
  <c r="AH1508" i="1"/>
  <c r="AH1509" i="1"/>
  <c r="AH1510" i="1"/>
  <c r="AH1511" i="1"/>
  <c r="AH1512" i="1"/>
  <c r="AH1513" i="1"/>
  <c r="AH1514" i="1"/>
  <c r="AH1515" i="1"/>
  <c r="AH1516" i="1"/>
  <c r="AH1517" i="1"/>
  <c r="AH1518" i="1"/>
  <c r="AH1519" i="1"/>
  <c r="AH1520" i="1"/>
  <c r="AH1521" i="1"/>
  <c r="AH1522" i="1"/>
  <c r="AH1523" i="1"/>
  <c r="AH1524" i="1"/>
  <c r="AH1525" i="1"/>
  <c r="AH1526" i="1"/>
  <c r="AH1527" i="1"/>
  <c r="AH1528" i="1"/>
  <c r="AH1529" i="1"/>
  <c r="AH1530" i="1"/>
  <c r="AH1531" i="1"/>
  <c r="AH1532" i="1"/>
  <c r="AH1533" i="1"/>
  <c r="AH1534" i="1"/>
  <c r="AH1535" i="1"/>
  <c r="AH1536" i="1"/>
  <c r="AH1537" i="1"/>
  <c r="AH1538" i="1"/>
  <c r="AH1539" i="1"/>
  <c r="AH1540" i="1"/>
  <c r="AH1541" i="1"/>
  <c r="AH1542" i="1"/>
  <c r="AH1543" i="1"/>
  <c r="AH1544" i="1"/>
  <c r="AH1545" i="1"/>
  <c r="AH1546" i="1"/>
  <c r="AH1547" i="1"/>
  <c r="AH1548" i="1"/>
  <c r="AH1549" i="1"/>
  <c r="AH1550" i="1"/>
  <c r="AH1551" i="1"/>
  <c r="AH1552" i="1"/>
  <c r="AH1553" i="1"/>
  <c r="AH1554" i="1"/>
  <c r="AH1555" i="1"/>
  <c r="AH1556" i="1"/>
  <c r="AH1557" i="1"/>
  <c r="AH1558" i="1"/>
  <c r="AH1559" i="1"/>
  <c r="AH1560" i="1"/>
  <c r="AH1561" i="1"/>
  <c r="AH1562" i="1"/>
  <c r="AH1563" i="1"/>
  <c r="AH1564" i="1"/>
  <c r="AH1565" i="1"/>
  <c r="AH1566" i="1"/>
  <c r="AH1567" i="1"/>
  <c r="AH1568" i="1"/>
  <c r="AH1569" i="1"/>
  <c r="AH1570" i="1"/>
  <c r="AH1571" i="1"/>
  <c r="AH1572" i="1"/>
  <c r="AH1573" i="1"/>
  <c r="AH1574" i="1"/>
  <c r="AH1575" i="1"/>
  <c r="AH1576" i="1"/>
  <c r="AH1577" i="1"/>
  <c r="AH1578" i="1"/>
  <c r="AH1579" i="1"/>
  <c r="AH1580" i="1"/>
  <c r="AH1581" i="1"/>
  <c r="AH1582" i="1"/>
  <c r="AH1583" i="1"/>
  <c r="AH1584" i="1"/>
  <c r="AH1585" i="1"/>
  <c r="AH1586" i="1"/>
  <c r="AH1587" i="1"/>
  <c r="AH1588" i="1"/>
  <c r="AH1589" i="1"/>
  <c r="AH1590" i="1"/>
  <c r="AH1591" i="1"/>
  <c r="AH1592" i="1"/>
  <c r="AH1593" i="1"/>
  <c r="AH1594" i="1"/>
  <c r="AH1595" i="1"/>
  <c r="AH1596" i="1"/>
  <c r="AH1597" i="1"/>
  <c r="AH1598" i="1"/>
  <c r="AH1599" i="1"/>
  <c r="AH1600" i="1"/>
  <c r="AH1601" i="1"/>
  <c r="AH1602" i="1"/>
  <c r="AH1603" i="1"/>
  <c r="AH1604" i="1"/>
  <c r="AH1605" i="1"/>
  <c r="AH1606" i="1"/>
  <c r="AH1607" i="1"/>
  <c r="AH1608" i="1"/>
  <c r="AH1609" i="1"/>
  <c r="AH1610" i="1"/>
  <c r="AH1611" i="1"/>
  <c r="AH1612" i="1"/>
  <c r="AH1613" i="1"/>
  <c r="AH1614" i="1"/>
  <c r="AH1615" i="1"/>
  <c r="AH1616" i="1"/>
  <c r="AH1617" i="1"/>
  <c r="AH1618" i="1"/>
  <c r="AH1619" i="1"/>
  <c r="AH1620" i="1"/>
  <c r="AH1621" i="1"/>
  <c r="AH1622" i="1"/>
  <c r="AH1623" i="1"/>
  <c r="AH1624" i="1"/>
  <c r="AH1625" i="1"/>
  <c r="AH1626" i="1"/>
  <c r="AH1627" i="1"/>
  <c r="AH1628" i="1"/>
  <c r="AH1629" i="1"/>
  <c r="AH1630" i="1"/>
  <c r="AH1631" i="1"/>
  <c r="AH1632" i="1"/>
  <c r="AH1633" i="1"/>
  <c r="AH1634" i="1"/>
  <c r="AH1635" i="1"/>
  <c r="AH1636" i="1"/>
  <c r="AH1637" i="1"/>
  <c r="AH1638" i="1"/>
  <c r="AH1639" i="1"/>
  <c r="AH1640" i="1"/>
  <c r="AH1641" i="1"/>
  <c r="AH1642" i="1"/>
  <c r="AH1643" i="1"/>
  <c r="AH1644" i="1"/>
  <c r="AH1645" i="1"/>
  <c r="AH1646" i="1"/>
  <c r="AH1647" i="1"/>
  <c r="AH1648" i="1"/>
  <c r="AH1649" i="1"/>
  <c r="AH1650" i="1"/>
  <c r="AH1651" i="1"/>
  <c r="AH1652" i="1"/>
  <c r="AH1653" i="1"/>
  <c r="AH1654" i="1"/>
  <c r="AH1655" i="1"/>
  <c r="AH1656" i="1"/>
  <c r="AH1657" i="1"/>
  <c r="AH1658" i="1"/>
  <c r="AH1659" i="1"/>
  <c r="AH1660" i="1"/>
  <c r="AH1661" i="1"/>
  <c r="AH1662" i="1"/>
  <c r="AH1663" i="1"/>
  <c r="AH1664" i="1"/>
  <c r="AH1665" i="1"/>
  <c r="AH1666" i="1"/>
  <c r="AH1667" i="1"/>
  <c r="AH1668" i="1"/>
  <c r="AH1669" i="1"/>
  <c r="AH1670" i="1"/>
  <c r="AH1671" i="1"/>
  <c r="AH1672" i="1"/>
  <c r="AH1673" i="1"/>
  <c r="AH1674" i="1"/>
  <c r="AH1675" i="1"/>
  <c r="AH1676" i="1"/>
  <c r="AH1677" i="1"/>
  <c r="AH1678" i="1"/>
  <c r="AH1679" i="1"/>
  <c r="AH1680" i="1"/>
  <c r="AH1681" i="1"/>
  <c r="AH1682" i="1"/>
  <c r="AH1683" i="1"/>
  <c r="AH1684" i="1"/>
  <c r="AH1685" i="1"/>
  <c r="AH1686" i="1"/>
  <c r="AH1687" i="1"/>
  <c r="AH1688" i="1"/>
  <c r="AH1689" i="1"/>
  <c r="AH1690" i="1"/>
  <c r="AH1691" i="1"/>
  <c r="AH1692" i="1"/>
  <c r="AH1693" i="1"/>
  <c r="AH1694" i="1"/>
  <c r="AH1695" i="1"/>
  <c r="AH1696" i="1"/>
  <c r="AH1697" i="1"/>
  <c r="AH1698" i="1"/>
  <c r="AH1699" i="1"/>
  <c r="AH1700" i="1"/>
  <c r="AH1701" i="1"/>
  <c r="AH1702" i="1"/>
  <c r="AH1703" i="1"/>
  <c r="AH1704" i="1"/>
  <c r="AH1705" i="1"/>
  <c r="AH1706" i="1"/>
  <c r="AH1707" i="1"/>
  <c r="AH1708" i="1"/>
  <c r="AH1709" i="1"/>
  <c r="AH1710" i="1"/>
  <c r="AH1711" i="1"/>
  <c r="AH1712" i="1"/>
  <c r="AH1713" i="1"/>
  <c r="AH1714" i="1"/>
  <c r="AH1715" i="1"/>
  <c r="AH1716" i="1"/>
  <c r="AH1717" i="1"/>
  <c r="AH1718" i="1"/>
  <c r="AH1719" i="1"/>
  <c r="AH1720" i="1"/>
  <c r="AH1721" i="1"/>
  <c r="AH1722" i="1"/>
  <c r="AH1723" i="1"/>
  <c r="AH1724" i="1"/>
  <c r="AH1725" i="1"/>
  <c r="AH1726" i="1"/>
  <c r="AH1727" i="1"/>
  <c r="AH1728" i="1"/>
  <c r="AH1729" i="1"/>
  <c r="AH1730" i="1"/>
  <c r="AH1731" i="1"/>
  <c r="AH1732" i="1"/>
  <c r="AH1733" i="1"/>
  <c r="AH1734" i="1"/>
  <c r="AH1735" i="1"/>
  <c r="AH1736" i="1"/>
  <c r="AH1737" i="1"/>
  <c r="AH1738" i="1"/>
  <c r="AH1739" i="1"/>
  <c r="AH1740" i="1"/>
  <c r="AH1741" i="1"/>
  <c r="AH1742" i="1"/>
  <c r="AH1743" i="1"/>
  <c r="AH1744" i="1"/>
  <c r="AH1745" i="1"/>
  <c r="AH1746" i="1"/>
  <c r="AH1747" i="1"/>
  <c r="AH1748" i="1"/>
  <c r="AH1749" i="1"/>
  <c r="AH1750" i="1"/>
  <c r="AH1751" i="1"/>
  <c r="AH1752" i="1"/>
  <c r="AH1753" i="1"/>
  <c r="AH1754" i="1"/>
  <c r="AH1755" i="1"/>
  <c r="AH1756" i="1"/>
  <c r="AH1757" i="1"/>
  <c r="AH1758" i="1"/>
  <c r="AH1759" i="1"/>
  <c r="AH1760" i="1"/>
  <c r="AH1761" i="1"/>
  <c r="AH1762" i="1"/>
  <c r="AH1763" i="1"/>
  <c r="AH1764" i="1"/>
  <c r="AH1765" i="1"/>
  <c r="AH1766" i="1"/>
  <c r="AH1767" i="1"/>
  <c r="AH1768" i="1"/>
  <c r="AH1769" i="1"/>
  <c r="AH1770" i="1"/>
  <c r="AH1771" i="1"/>
  <c r="AH1772" i="1"/>
  <c r="AH1773" i="1"/>
  <c r="AH1774" i="1"/>
  <c r="AH1775" i="1"/>
  <c r="AH1776" i="1"/>
  <c r="AH1777" i="1"/>
  <c r="AH1778" i="1"/>
  <c r="AH1779" i="1"/>
  <c r="AH1780" i="1"/>
  <c r="AH1781" i="1"/>
  <c r="AH1782" i="1"/>
  <c r="AH1783" i="1"/>
  <c r="AH1784" i="1"/>
  <c r="AH1785" i="1"/>
  <c r="AH1786" i="1"/>
  <c r="AH1787" i="1"/>
  <c r="AH1788" i="1"/>
  <c r="AH1789" i="1"/>
  <c r="AH1790" i="1"/>
  <c r="AH1791" i="1"/>
  <c r="AH1792" i="1"/>
  <c r="AH1793" i="1"/>
  <c r="AH1794" i="1"/>
  <c r="AH1795" i="1"/>
  <c r="AH1796" i="1"/>
  <c r="AH1797" i="1"/>
  <c r="AH1798" i="1"/>
  <c r="AH1799" i="1"/>
  <c r="AH1800" i="1"/>
  <c r="AH1801" i="1"/>
  <c r="AH1802" i="1"/>
  <c r="AH1803" i="1"/>
  <c r="AH1804" i="1"/>
  <c r="AH1805" i="1"/>
  <c r="AH1806" i="1"/>
  <c r="AH1807" i="1"/>
  <c r="AH1808" i="1"/>
  <c r="AH1809" i="1"/>
  <c r="AH1810" i="1"/>
  <c r="AH1811" i="1"/>
  <c r="AH1812" i="1"/>
  <c r="AH1813" i="1"/>
  <c r="AH1814" i="1"/>
  <c r="AH1815" i="1"/>
  <c r="AH1816" i="1"/>
  <c r="AH1817" i="1"/>
  <c r="AH1818" i="1"/>
  <c r="AH1819" i="1"/>
  <c r="AH1820" i="1"/>
  <c r="AH1821" i="1"/>
  <c r="AH1822" i="1"/>
  <c r="AH1823" i="1"/>
  <c r="AH1824" i="1"/>
  <c r="AH1825" i="1"/>
  <c r="AH1826" i="1"/>
  <c r="AH1827" i="1"/>
  <c r="AH1828" i="1"/>
  <c r="AH1829" i="1"/>
  <c r="AH1830" i="1"/>
  <c r="AH1831" i="1"/>
  <c r="AH1832" i="1"/>
  <c r="AH1833" i="1"/>
  <c r="AH1834" i="1"/>
  <c r="AH1835" i="1"/>
  <c r="AH1836" i="1"/>
  <c r="AH1837" i="1"/>
  <c r="AH1838" i="1"/>
  <c r="AH1839" i="1"/>
  <c r="AH1840" i="1"/>
  <c r="AH1841" i="1"/>
  <c r="AH1842" i="1"/>
  <c r="AH1843" i="1"/>
  <c r="AH1844" i="1"/>
  <c r="AH1845" i="1"/>
  <c r="AH1846" i="1"/>
  <c r="AH1847" i="1"/>
  <c r="AH1848" i="1"/>
  <c r="AH1849" i="1"/>
  <c r="AH1850" i="1"/>
  <c r="AH1851" i="1"/>
  <c r="AH1852" i="1"/>
  <c r="AH1853" i="1"/>
  <c r="AH1854" i="1"/>
  <c r="AH1855" i="1"/>
  <c r="AH1856" i="1"/>
  <c r="AH1857" i="1"/>
  <c r="AH1858" i="1"/>
  <c r="AH1859" i="1"/>
  <c r="AH1860" i="1"/>
  <c r="AH1861" i="1"/>
  <c r="AH1862" i="1"/>
  <c r="AH1863" i="1"/>
  <c r="AH1864" i="1"/>
  <c r="AH1865" i="1"/>
  <c r="AH1866" i="1"/>
  <c r="AH1867" i="1"/>
  <c r="AH1868" i="1"/>
  <c r="AH1869" i="1"/>
  <c r="AH1870" i="1"/>
  <c r="AH1871" i="1"/>
  <c r="AH1872" i="1"/>
  <c r="AH1873" i="1"/>
  <c r="AH1874" i="1"/>
  <c r="AH1875" i="1"/>
  <c r="AH1876" i="1"/>
  <c r="AH1877" i="1"/>
  <c r="AH1878" i="1"/>
  <c r="AH1879" i="1"/>
  <c r="AH1880" i="1"/>
  <c r="AH1881" i="1"/>
  <c r="AH1882" i="1"/>
  <c r="AH1883" i="1"/>
  <c r="AH1884" i="1"/>
  <c r="AH1885" i="1"/>
  <c r="AH1886" i="1"/>
  <c r="AH1887" i="1"/>
  <c r="AH1888" i="1"/>
  <c r="AH1889" i="1"/>
  <c r="AH1890" i="1"/>
  <c r="AH1891" i="1"/>
  <c r="AH1892" i="1"/>
  <c r="AH1893" i="1"/>
  <c r="AH1894" i="1"/>
  <c r="AH1895" i="1"/>
  <c r="AH1896" i="1"/>
  <c r="AH1897" i="1"/>
  <c r="AH1898" i="1"/>
  <c r="AH1899" i="1"/>
  <c r="AH1900" i="1"/>
  <c r="AH1901" i="1"/>
  <c r="AH1902" i="1"/>
  <c r="AH1903" i="1"/>
  <c r="AH1904" i="1"/>
  <c r="AH1905" i="1"/>
  <c r="AH1906" i="1"/>
  <c r="AH1907" i="1"/>
  <c r="AH1908" i="1"/>
  <c r="AH1909" i="1"/>
  <c r="AH1910" i="1"/>
  <c r="AH1911" i="1"/>
  <c r="AH1912" i="1"/>
  <c r="AH1913" i="1"/>
  <c r="AH1914" i="1"/>
  <c r="AH1915" i="1"/>
  <c r="AH1916" i="1"/>
  <c r="AH1917" i="1"/>
  <c r="AH1918" i="1"/>
  <c r="AH1919" i="1"/>
  <c r="AH1920" i="1"/>
  <c r="AH1921" i="1"/>
  <c r="AH1922" i="1"/>
  <c r="AH1923" i="1"/>
  <c r="AH1924" i="1"/>
  <c r="AH1925" i="1"/>
  <c r="AH1926" i="1"/>
  <c r="AH1927" i="1"/>
  <c r="AH1928" i="1"/>
  <c r="AH1929" i="1"/>
  <c r="AH1930" i="1"/>
  <c r="AH1931" i="1"/>
  <c r="AH1932" i="1"/>
  <c r="AH1933" i="1"/>
  <c r="AH1934" i="1"/>
  <c r="AH1935" i="1"/>
  <c r="AH1936" i="1"/>
  <c r="AH1937" i="1"/>
  <c r="AH1938" i="1"/>
  <c r="AH1939" i="1"/>
  <c r="AH1940" i="1"/>
  <c r="AH1941" i="1"/>
  <c r="AH1942" i="1"/>
  <c r="AH1943" i="1"/>
  <c r="AH1944" i="1"/>
  <c r="AH1945" i="1"/>
  <c r="AH1946" i="1"/>
  <c r="AH1947" i="1"/>
  <c r="AH1948" i="1"/>
  <c r="AH1949" i="1"/>
  <c r="AH1950" i="1"/>
  <c r="AH1951" i="1"/>
  <c r="AH1952" i="1"/>
  <c r="AH1953" i="1"/>
  <c r="AH1954" i="1"/>
  <c r="AH1955" i="1"/>
  <c r="AH1956" i="1"/>
  <c r="AH1957" i="1"/>
  <c r="AH1958" i="1"/>
  <c r="AH1959" i="1"/>
  <c r="AH1960" i="1"/>
  <c r="AH1961" i="1"/>
  <c r="AH1962" i="1"/>
  <c r="AH1963" i="1"/>
  <c r="AH1964" i="1"/>
  <c r="AH1965" i="1"/>
  <c r="AH1966" i="1"/>
  <c r="AH1967" i="1"/>
  <c r="AH1968" i="1"/>
  <c r="AH1969" i="1"/>
  <c r="AH1970" i="1"/>
  <c r="AH1971" i="1"/>
  <c r="AH1972" i="1"/>
  <c r="AH1973" i="1"/>
  <c r="AH1974" i="1"/>
  <c r="AH1975" i="1"/>
  <c r="AH1976" i="1"/>
  <c r="AH1977" i="1"/>
  <c r="AH1978" i="1"/>
  <c r="AH1979" i="1"/>
  <c r="AH1980" i="1"/>
  <c r="AH1981" i="1"/>
  <c r="AH1982" i="1"/>
  <c r="AH1983" i="1"/>
  <c r="AH1984" i="1"/>
  <c r="AH1985" i="1"/>
  <c r="AH1986" i="1"/>
  <c r="AH1987" i="1"/>
  <c r="AH1988" i="1"/>
  <c r="AH1989" i="1"/>
  <c r="AH1990" i="1"/>
  <c r="AH1991" i="1"/>
  <c r="AH1992" i="1"/>
  <c r="AH1993" i="1"/>
  <c r="AH1994" i="1"/>
  <c r="AH1995" i="1"/>
  <c r="AH1996" i="1"/>
  <c r="AH1997" i="1"/>
  <c r="AH1998" i="1"/>
  <c r="AH1999" i="1"/>
  <c r="AH2000" i="1"/>
  <c r="AH2001" i="1"/>
  <c r="AH2002" i="1"/>
  <c r="AH2003" i="1"/>
  <c r="AH2004" i="1"/>
  <c r="AH2005" i="1"/>
  <c r="AH2006" i="1"/>
  <c r="AH2007" i="1"/>
  <c r="AH2008" i="1"/>
  <c r="AH2009" i="1"/>
  <c r="AH2010" i="1"/>
  <c r="AH2011" i="1"/>
  <c r="AH2012" i="1"/>
  <c r="AH2013" i="1"/>
  <c r="AH2014" i="1"/>
  <c r="AH2015" i="1"/>
  <c r="AH2016" i="1"/>
  <c r="AH2017" i="1"/>
  <c r="AH2018" i="1"/>
  <c r="AH2019" i="1"/>
  <c r="AH2020" i="1"/>
  <c r="AH2021" i="1"/>
  <c r="AH2022" i="1"/>
  <c r="AH2023" i="1"/>
  <c r="AH2024" i="1"/>
  <c r="AH2025" i="1"/>
  <c r="AH2026" i="1"/>
  <c r="AH2027" i="1"/>
  <c r="AH2028" i="1"/>
  <c r="AH2029" i="1"/>
  <c r="AH2030" i="1"/>
  <c r="AH2031" i="1"/>
  <c r="AH2032" i="1"/>
  <c r="AH2033" i="1"/>
  <c r="AH2034" i="1"/>
  <c r="AH2035" i="1"/>
  <c r="AH2036" i="1"/>
  <c r="AH2037" i="1"/>
  <c r="AH2038" i="1"/>
  <c r="AH2039" i="1"/>
  <c r="AH2040" i="1"/>
  <c r="AH2041" i="1"/>
  <c r="AH2042" i="1"/>
  <c r="AH2043" i="1"/>
  <c r="AH2044" i="1"/>
  <c r="AH2045" i="1"/>
  <c r="AH2046" i="1"/>
  <c r="AH2047" i="1"/>
  <c r="AH2048" i="1"/>
  <c r="AH2049" i="1"/>
  <c r="AH2050" i="1"/>
  <c r="AH2051" i="1"/>
  <c r="AH2052" i="1"/>
  <c r="AH2053" i="1"/>
  <c r="AH2054" i="1"/>
  <c r="AH2055" i="1"/>
  <c r="AH2056" i="1"/>
  <c r="AH2057" i="1"/>
  <c r="AH2058" i="1"/>
  <c r="AH2059" i="1"/>
  <c r="AH2060" i="1"/>
  <c r="AH2061" i="1"/>
  <c r="AH2062" i="1"/>
  <c r="AH2063" i="1"/>
  <c r="AH2064" i="1"/>
  <c r="AH2065" i="1"/>
  <c r="AH2066" i="1"/>
  <c r="AH2067" i="1"/>
  <c r="AH2068" i="1"/>
  <c r="AH2069" i="1"/>
  <c r="AH2070" i="1"/>
  <c r="AH2071" i="1"/>
  <c r="AH2072" i="1"/>
  <c r="AH2073" i="1"/>
  <c r="AH2074" i="1"/>
  <c r="AH2075" i="1"/>
  <c r="AH2076" i="1"/>
  <c r="AH2077" i="1"/>
  <c r="AH2078" i="1"/>
  <c r="AH2079" i="1"/>
  <c r="AH2080" i="1"/>
  <c r="AH2081" i="1"/>
  <c r="AH2082" i="1"/>
  <c r="AH2083" i="1"/>
  <c r="AH2084" i="1"/>
  <c r="AH2085" i="1"/>
  <c r="AH2086" i="1"/>
  <c r="AH2087" i="1"/>
  <c r="AH2088" i="1"/>
  <c r="AH2089" i="1"/>
  <c r="AH2090" i="1"/>
  <c r="AH2091" i="1"/>
  <c r="AH2092" i="1"/>
  <c r="AH2093" i="1"/>
  <c r="AH2094" i="1"/>
  <c r="AH2095" i="1"/>
  <c r="AH2096" i="1"/>
  <c r="AH2097" i="1"/>
  <c r="AH2098" i="1"/>
  <c r="AH2099" i="1"/>
  <c r="AH2100" i="1"/>
  <c r="AH2101" i="1"/>
  <c r="AH2102" i="1"/>
  <c r="AH2103" i="1"/>
  <c r="AH2104" i="1"/>
  <c r="AH2105" i="1"/>
  <c r="AH2106" i="1"/>
  <c r="AH2107" i="1"/>
  <c r="AH2108" i="1"/>
  <c r="AH2109" i="1"/>
  <c r="AH2110" i="1"/>
  <c r="AH2111" i="1"/>
  <c r="AH2112" i="1"/>
  <c r="AH2113" i="1"/>
  <c r="AH2114" i="1"/>
  <c r="AH2115" i="1"/>
  <c r="AH2116" i="1"/>
  <c r="AH2117" i="1"/>
  <c r="AH2118" i="1"/>
  <c r="AH2119" i="1"/>
  <c r="AH2120" i="1"/>
  <c r="AH2121" i="1"/>
  <c r="AH2122" i="1"/>
  <c r="AH2123" i="1"/>
  <c r="AH2124" i="1"/>
  <c r="AH2125" i="1"/>
  <c r="AH2126" i="1"/>
  <c r="AH2127" i="1"/>
  <c r="AH2128" i="1"/>
  <c r="AH2129" i="1"/>
  <c r="AH2130" i="1"/>
  <c r="AH2131" i="1"/>
  <c r="AH2132" i="1"/>
  <c r="AH2133" i="1"/>
  <c r="AH2134" i="1"/>
  <c r="AH2135" i="1"/>
  <c r="AH2136" i="1"/>
  <c r="AH2137" i="1"/>
  <c r="AH2138" i="1"/>
  <c r="AH2139" i="1"/>
  <c r="AH2140" i="1"/>
  <c r="AH2141" i="1"/>
  <c r="AH2142" i="1"/>
  <c r="AH2143" i="1"/>
  <c r="AH2144" i="1"/>
  <c r="AH2145" i="1"/>
  <c r="AH2146" i="1"/>
  <c r="AH2147" i="1"/>
  <c r="AH2148" i="1"/>
  <c r="AH2149" i="1"/>
  <c r="AH2150" i="1"/>
  <c r="AH2151" i="1"/>
  <c r="AH2152" i="1"/>
  <c r="AH2153" i="1"/>
  <c r="AH2154" i="1"/>
  <c r="AH2155" i="1"/>
  <c r="AH2156" i="1"/>
  <c r="AH2157" i="1"/>
  <c r="AH2158" i="1"/>
  <c r="AH2159" i="1"/>
  <c r="AH2160" i="1"/>
  <c r="AH2161" i="1"/>
  <c r="AH2162" i="1"/>
  <c r="AH2163" i="1"/>
  <c r="AH2164" i="1"/>
  <c r="AH2165" i="1"/>
  <c r="AH2166" i="1"/>
  <c r="AH2167" i="1"/>
  <c r="AH2168" i="1"/>
  <c r="AH2169" i="1"/>
  <c r="AH2170" i="1"/>
  <c r="AH2171" i="1"/>
  <c r="AH2172" i="1"/>
  <c r="AH2173" i="1"/>
  <c r="AH2174" i="1"/>
  <c r="AH2175" i="1"/>
  <c r="AH2176" i="1"/>
  <c r="AH2177" i="1"/>
  <c r="AH2178" i="1"/>
  <c r="AH2179" i="1"/>
  <c r="AH2180" i="1"/>
  <c r="AH2181" i="1"/>
  <c r="AH2182" i="1"/>
  <c r="AH2183" i="1"/>
  <c r="AH2184" i="1"/>
  <c r="AH2185" i="1"/>
  <c r="AH2186" i="1"/>
  <c r="AH2187" i="1"/>
  <c r="AH2188" i="1"/>
  <c r="AH2189" i="1"/>
  <c r="AH2190" i="1"/>
  <c r="AH2191" i="1"/>
  <c r="AH2192" i="1"/>
  <c r="AH2193" i="1"/>
  <c r="AH2194" i="1"/>
  <c r="AH2195" i="1"/>
  <c r="AH2196" i="1"/>
  <c r="AH2197" i="1"/>
  <c r="AH2198" i="1"/>
  <c r="AH2199" i="1"/>
  <c r="AH2200" i="1"/>
  <c r="AH2201" i="1"/>
  <c r="AH2202" i="1"/>
  <c r="AH2203" i="1"/>
  <c r="AH2204" i="1"/>
  <c r="AH2205" i="1"/>
  <c r="AH2206" i="1"/>
  <c r="AH2207" i="1"/>
  <c r="AH2208" i="1"/>
  <c r="AH2209" i="1"/>
  <c r="AH2210" i="1"/>
  <c r="AH2211" i="1"/>
  <c r="AH2212" i="1"/>
  <c r="AH2213" i="1"/>
  <c r="AH2214" i="1"/>
  <c r="AH2215" i="1"/>
  <c r="AH2216" i="1"/>
  <c r="AH2217" i="1"/>
  <c r="AH2218" i="1"/>
  <c r="AH2219" i="1"/>
  <c r="AH2220" i="1"/>
  <c r="AH2221" i="1"/>
  <c r="AH2222" i="1"/>
  <c r="AH2223" i="1"/>
  <c r="AH2224" i="1"/>
  <c r="AH2225" i="1"/>
  <c r="AH2226" i="1"/>
  <c r="AH2227" i="1"/>
  <c r="AH2228" i="1"/>
  <c r="AH2229" i="1"/>
  <c r="AH2230" i="1"/>
  <c r="AH2231" i="1"/>
  <c r="AH2232" i="1"/>
  <c r="AH2233" i="1"/>
  <c r="AH2234" i="1"/>
  <c r="AH2235" i="1"/>
  <c r="AH2236" i="1"/>
  <c r="AH2237" i="1"/>
  <c r="AH2238" i="1"/>
  <c r="AH2239" i="1"/>
  <c r="AH2240" i="1"/>
  <c r="AH2241" i="1"/>
  <c r="AH2242" i="1"/>
  <c r="AH2243" i="1"/>
  <c r="AH2244" i="1"/>
  <c r="AH2245" i="1"/>
  <c r="AH2246" i="1"/>
  <c r="AH2247" i="1"/>
  <c r="AH2248" i="1"/>
  <c r="AH2249" i="1"/>
  <c r="AH2250" i="1"/>
  <c r="AH2251" i="1"/>
  <c r="AH2252" i="1"/>
  <c r="AH2253" i="1"/>
  <c r="AH2254" i="1"/>
  <c r="AH2255" i="1"/>
  <c r="AH2256" i="1"/>
  <c r="AH2257" i="1"/>
  <c r="AH2258" i="1"/>
  <c r="AH2259" i="1"/>
  <c r="AH2260" i="1"/>
  <c r="AH2261" i="1"/>
  <c r="AH2262" i="1"/>
  <c r="AH2263" i="1"/>
  <c r="AH2264" i="1"/>
  <c r="AH2265" i="1"/>
  <c r="AH2266" i="1"/>
  <c r="AH2267" i="1"/>
  <c r="AH2268" i="1"/>
  <c r="AH2269" i="1"/>
  <c r="AH2270" i="1"/>
  <c r="AH2271" i="1"/>
  <c r="AH2272" i="1"/>
  <c r="AH2273" i="1"/>
  <c r="AH2274" i="1"/>
  <c r="AH2275" i="1"/>
  <c r="AH2276" i="1"/>
  <c r="AH2277" i="1"/>
  <c r="AH2278" i="1"/>
  <c r="AH2279" i="1"/>
  <c r="AH2280" i="1"/>
  <c r="AH2281" i="1"/>
  <c r="AH2282" i="1"/>
  <c r="AH2283" i="1"/>
  <c r="AH2284" i="1"/>
  <c r="AH2285" i="1"/>
  <c r="AH2286" i="1"/>
  <c r="AH2287" i="1"/>
  <c r="AH2288" i="1"/>
  <c r="AH2289" i="1"/>
  <c r="AH2290" i="1"/>
  <c r="AH2291" i="1"/>
  <c r="AH2292" i="1"/>
  <c r="AH2293" i="1"/>
  <c r="AH2294" i="1"/>
  <c r="AH2295" i="1"/>
  <c r="AH2296" i="1"/>
  <c r="AH2297" i="1"/>
  <c r="AH2298" i="1"/>
  <c r="AH2299" i="1"/>
  <c r="AH2300" i="1"/>
  <c r="AH2301" i="1"/>
  <c r="AH2302" i="1"/>
  <c r="AH2303" i="1"/>
  <c r="AH2304" i="1"/>
  <c r="AH2305" i="1"/>
  <c r="AH2306" i="1"/>
  <c r="AH2307" i="1"/>
  <c r="AH2308" i="1"/>
  <c r="AH2309" i="1"/>
  <c r="AH2310" i="1"/>
  <c r="AH2311" i="1"/>
  <c r="AH2312" i="1"/>
  <c r="AH2313" i="1"/>
  <c r="AH2314" i="1"/>
  <c r="AH2315" i="1"/>
  <c r="AH2316" i="1"/>
  <c r="AH2317" i="1"/>
  <c r="AH2318" i="1"/>
  <c r="AH2319" i="1"/>
  <c r="AH2320" i="1"/>
  <c r="AH2321" i="1"/>
  <c r="AH2322" i="1"/>
  <c r="AH2323" i="1"/>
  <c r="AH2324" i="1"/>
  <c r="AH2325" i="1"/>
  <c r="AH2326" i="1"/>
  <c r="AH2327" i="1"/>
  <c r="AH2328" i="1"/>
  <c r="AH2329" i="1"/>
  <c r="AH2330" i="1"/>
  <c r="AH2331" i="1"/>
  <c r="AH2332" i="1"/>
  <c r="AH2333" i="1"/>
  <c r="AH2334" i="1"/>
  <c r="AH2335" i="1"/>
  <c r="AH2336" i="1"/>
  <c r="AH2337" i="1"/>
  <c r="AH2338" i="1"/>
  <c r="AH2339" i="1"/>
  <c r="AH2340" i="1"/>
  <c r="AH2341" i="1"/>
  <c r="AH2342" i="1"/>
  <c r="AH2343" i="1"/>
  <c r="AH2344" i="1"/>
  <c r="AH2345" i="1"/>
  <c r="AH2346" i="1"/>
  <c r="AH2347" i="1"/>
  <c r="AH2348" i="1"/>
  <c r="AH2349" i="1"/>
  <c r="AH2350" i="1"/>
  <c r="AH2351" i="1"/>
  <c r="AH2352" i="1"/>
  <c r="AH2353" i="1"/>
  <c r="AH2354" i="1"/>
  <c r="AH2355" i="1"/>
  <c r="AH2356" i="1"/>
  <c r="AH2357" i="1"/>
  <c r="AH2358" i="1"/>
  <c r="AH2359" i="1"/>
  <c r="AH2360" i="1"/>
  <c r="AH2361" i="1"/>
  <c r="AH2362" i="1"/>
  <c r="AH2363" i="1"/>
  <c r="AH2364" i="1"/>
  <c r="AH2365" i="1"/>
  <c r="AH2366" i="1"/>
  <c r="AH2367" i="1"/>
  <c r="AH2368" i="1"/>
  <c r="AH2369" i="1"/>
  <c r="AH2370" i="1"/>
  <c r="AH2371" i="1"/>
  <c r="AH2372" i="1"/>
  <c r="AH2373" i="1"/>
  <c r="AH2374" i="1"/>
  <c r="AH2375" i="1"/>
  <c r="AH2376" i="1"/>
  <c r="AH2377" i="1"/>
  <c r="AH2378" i="1"/>
  <c r="AH2379" i="1"/>
  <c r="AH2380" i="1"/>
  <c r="AH2381" i="1"/>
  <c r="AH2382" i="1"/>
  <c r="AH2383" i="1"/>
  <c r="AH2384" i="1"/>
  <c r="AH2385" i="1"/>
  <c r="AH2386" i="1"/>
  <c r="AH2387" i="1"/>
  <c r="AH2388" i="1"/>
  <c r="AH2389" i="1"/>
  <c r="AH2390" i="1"/>
  <c r="AH2391" i="1"/>
  <c r="AH2392" i="1"/>
  <c r="AH2393" i="1"/>
  <c r="AH2394" i="1"/>
  <c r="AH2395" i="1"/>
  <c r="AH2396" i="1"/>
  <c r="AH2397" i="1"/>
  <c r="AH2398" i="1"/>
  <c r="AH2399" i="1"/>
  <c r="AH2400" i="1"/>
  <c r="AH2401" i="1"/>
  <c r="AH2402" i="1"/>
  <c r="AH2403" i="1"/>
  <c r="AH2404" i="1"/>
  <c r="AH2405" i="1"/>
  <c r="AH2406" i="1"/>
  <c r="AH2407" i="1"/>
  <c r="AH2408" i="1"/>
  <c r="AH2409" i="1"/>
  <c r="AH2410" i="1"/>
  <c r="AH2411" i="1"/>
  <c r="AH2412" i="1"/>
  <c r="AH2413" i="1"/>
  <c r="AH2414" i="1"/>
  <c r="AH2415" i="1"/>
  <c r="AH2416" i="1"/>
  <c r="AH2417" i="1"/>
  <c r="AH2418" i="1"/>
  <c r="AH2419" i="1"/>
  <c r="AH2420" i="1"/>
  <c r="AH2421" i="1"/>
  <c r="AH2422" i="1"/>
  <c r="AH2423" i="1"/>
  <c r="AH2424" i="1"/>
  <c r="AH2425" i="1"/>
  <c r="AH2426" i="1"/>
  <c r="AH2427" i="1"/>
  <c r="AH2428" i="1"/>
  <c r="AH2429" i="1"/>
  <c r="AH2430" i="1"/>
  <c r="AH2431" i="1"/>
  <c r="AH2432" i="1"/>
  <c r="AH2433" i="1"/>
  <c r="AH2434" i="1"/>
  <c r="AH2435" i="1"/>
  <c r="AH2436" i="1"/>
  <c r="AH2437" i="1"/>
  <c r="AH2438" i="1"/>
  <c r="AH2439" i="1"/>
  <c r="AH2440" i="1"/>
  <c r="AH2441" i="1"/>
  <c r="AH2442" i="1"/>
  <c r="AH2443" i="1"/>
  <c r="AH2444" i="1"/>
  <c r="AH2445" i="1"/>
  <c r="AH2446" i="1"/>
  <c r="AH2447" i="1"/>
  <c r="AH2448" i="1"/>
  <c r="AH2449" i="1"/>
  <c r="AH2450" i="1"/>
  <c r="AH2451" i="1"/>
  <c r="AH2452" i="1"/>
  <c r="AH2453" i="1"/>
  <c r="AH2454" i="1"/>
  <c r="AH2455" i="1"/>
  <c r="AH2456" i="1"/>
  <c r="AH2457" i="1"/>
  <c r="AH2458" i="1"/>
  <c r="AH2459" i="1"/>
  <c r="AH2460" i="1"/>
  <c r="AH2461" i="1"/>
  <c r="AH2462" i="1"/>
  <c r="AH2463" i="1"/>
  <c r="AH2464" i="1"/>
  <c r="AH2465" i="1"/>
  <c r="AH2466" i="1"/>
  <c r="AH2467" i="1"/>
  <c r="AH2468" i="1"/>
  <c r="AH2469" i="1"/>
  <c r="AH2470" i="1"/>
  <c r="AH2471" i="1"/>
  <c r="AH2472" i="1"/>
  <c r="AH2473" i="1"/>
  <c r="AH2474" i="1"/>
  <c r="AH2475" i="1"/>
  <c r="AH2476" i="1"/>
  <c r="AH2477" i="1"/>
  <c r="AH2478" i="1"/>
  <c r="AH2479" i="1"/>
  <c r="AH2480" i="1"/>
  <c r="AH2481" i="1"/>
  <c r="AH2482" i="1"/>
  <c r="AH2483" i="1"/>
  <c r="AH2484" i="1"/>
  <c r="AH2485" i="1"/>
  <c r="AH2486" i="1"/>
  <c r="AH2487" i="1"/>
  <c r="AH2488" i="1"/>
  <c r="AH2489" i="1"/>
  <c r="AH2490" i="1"/>
  <c r="AH2491" i="1"/>
  <c r="AH2492" i="1"/>
  <c r="AH2493" i="1"/>
  <c r="AH2494" i="1"/>
  <c r="AH2495" i="1"/>
  <c r="AH2496" i="1"/>
  <c r="AH2497" i="1"/>
  <c r="AH2498" i="1"/>
  <c r="AH2499" i="1"/>
  <c r="AH2500" i="1"/>
  <c r="AH2501" i="1"/>
  <c r="AH2502" i="1"/>
  <c r="AH2503" i="1"/>
  <c r="AH2504" i="1"/>
  <c r="AH2505" i="1"/>
  <c r="AH2506" i="1"/>
  <c r="AH2507" i="1"/>
  <c r="AH2508" i="1"/>
  <c r="AH2509" i="1"/>
  <c r="AH2510" i="1"/>
  <c r="AH2511" i="1"/>
  <c r="AH2512" i="1"/>
  <c r="AH2513" i="1"/>
  <c r="AH2514" i="1"/>
  <c r="AH2515" i="1"/>
  <c r="AH2516" i="1"/>
  <c r="AH2517" i="1"/>
  <c r="AH2518" i="1"/>
  <c r="AH2519" i="1"/>
  <c r="AH2520" i="1"/>
  <c r="AH2521" i="1"/>
  <c r="AH2522" i="1"/>
  <c r="AH2523" i="1"/>
  <c r="AH2524" i="1"/>
  <c r="AH2525" i="1"/>
  <c r="AH2526" i="1"/>
  <c r="AH2527" i="1"/>
  <c r="AH2528" i="1"/>
  <c r="AH2529" i="1"/>
  <c r="AH2530" i="1"/>
  <c r="AH2531" i="1"/>
  <c r="AH2532" i="1"/>
  <c r="AH2533" i="1"/>
  <c r="AH2534" i="1"/>
  <c r="AH2535" i="1"/>
  <c r="AH2536" i="1"/>
  <c r="AH2537" i="1"/>
  <c r="AH2538" i="1"/>
  <c r="AH2539" i="1"/>
  <c r="AH2540" i="1"/>
  <c r="AH2541" i="1"/>
  <c r="AH2542" i="1"/>
  <c r="AH2543" i="1"/>
  <c r="AH2544" i="1"/>
  <c r="AH2545" i="1"/>
  <c r="AH2546" i="1"/>
  <c r="AH2547" i="1"/>
  <c r="AH2548" i="1"/>
  <c r="AH2549" i="1"/>
  <c r="AH2550" i="1"/>
  <c r="AH2551" i="1"/>
  <c r="AH2552" i="1"/>
  <c r="AH2553" i="1"/>
  <c r="AH2554" i="1"/>
  <c r="AH2555" i="1"/>
  <c r="AH2556" i="1"/>
  <c r="AH2557" i="1"/>
  <c r="AH2558" i="1"/>
  <c r="AH2559" i="1"/>
  <c r="AH2560" i="1"/>
  <c r="AH2561" i="1"/>
  <c r="AH2562" i="1"/>
  <c r="AH2563" i="1"/>
  <c r="AH2564" i="1"/>
  <c r="AH2565" i="1"/>
  <c r="AH2566" i="1"/>
  <c r="AH2567" i="1"/>
  <c r="AH2568" i="1"/>
  <c r="AH2569" i="1"/>
  <c r="AH2570" i="1"/>
  <c r="AH2571" i="1"/>
  <c r="AH2572" i="1"/>
  <c r="AH2573" i="1"/>
  <c r="AH2574" i="1"/>
  <c r="AH2575" i="1"/>
  <c r="AH2576" i="1"/>
  <c r="AH2577" i="1"/>
  <c r="AH2578" i="1"/>
  <c r="AH2579" i="1"/>
  <c r="AH2580" i="1"/>
  <c r="AH2581" i="1"/>
  <c r="AH2582" i="1"/>
  <c r="AH2583" i="1"/>
  <c r="AH2584" i="1"/>
  <c r="AH2585" i="1"/>
  <c r="AH2586" i="1"/>
  <c r="AH2587" i="1"/>
  <c r="AH2588" i="1"/>
  <c r="AH2589" i="1"/>
  <c r="AH2590" i="1"/>
  <c r="AH2591" i="1"/>
  <c r="AH2592" i="1"/>
  <c r="AH2593" i="1"/>
  <c r="AH2594" i="1"/>
  <c r="AH2595" i="1"/>
  <c r="AH2596" i="1"/>
  <c r="AH2597" i="1"/>
  <c r="AH2598" i="1"/>
  <c r="AH2599" i="1"/>
  <c r="AH2600" i="1"/>
  <c r="AH2601" i="1"/>
  <c r="AH2602" i="1"/>
  <c r="AH2603" i="1"/>
  <c r="AH2604" i="1"/>
  <c r="AH2605" i="1"/>
  <c r="AH2606" i="1"/>
  <c r="AH2607" i="1"/>
  <c r="AH2608" i="1"/>
  <c r="AH2609" i="1"/>
  <c r="AH2610" i="1"/>
  <c r="AH2611" i="1"/>
  <c r="AH2612" i="1"/>
  <c r="AH2613" i="1"/>
  <c r="AH2614" i="1"/>
  <c r="AH2615" i="1"/>
  <c r="AH2616" i="1"/>
  <c r="AH2617" i="1"/>
  <c r="AH2618" i="1"/>
  <c r="AH2619" i="1"/>
  <c r="AH2620" i="1"/>
  <c r="AH2621" i="1"/>
  <c r="AH2622" i="1"/>
  <c r="AH2623" i="1"/>
  <c r="AH2624" i="1"/>
  <c r="AH2625" i="1"/>
  <c r="AH2626" i="1"/>
  <c r="AH2627" i="1"/>
  <c r="AH2628" i="1"/>
  <c r="AH2629" i="1"/>
  <c r="AH2630" i="1"/>
  <c r="AH2631" i="1"/>
  <c r="AH2632" i="1"/>
  <c r="AH2633" i="1"/>
  <c r="AH2634" i="1"/>
  <c r="AH2635" i="1"/>
  <c r="AH2636" i="1"/>
  <c r="AH2637" i="1"/>
  <c r="AH2638" i="1"/>
  <c r="AH2639" i="1"/>
  <c r="AH2640" i="1"/>
  <c r="AH2641" i="1"/>
  <c r="AH2642" i="1"/>
  <c r="AH2643" i="1"/>
  <c r="AH2644" i="1"/>
  <c r="AH2645" i="1"/>
  <c r="AH2646" i="1"/>
  <c r="AH2647" i="1"/>
  <c r="AH2648" i="1"/>
  <c r="AH2649" i="1"/>
  <c r="AH2650" i="1"/>
  <c r="AH2651" i="1"/>
  <c r="AH2652" i="1"/>
  <c r="AH2653" i="1"/>
  <c r="AH2654" i="1"/>
  <c r="AH2655" i="1"/>
  <c r="AH2656" i="1"/>
  <c r="AH2657" i="1"/>
  <c r="AH2658" i="1"/>
  <c r="AH2659" i="1"/>
  <c r="AH2660" i="1"/>
  <c r="AH2661" i="1"/>
  <c r="AH2662" i="1"/>
  <c r="AH2663" i="1"/>
  <c r="AH2664" i="1"/>
  <c r="AH2665" i="1"/>
  <c r="AH2666" i="1"/>
  <c r="AH2667" i="1"/>
  <c r="AH2668" i="1"/>
  <c r="AH2669" i="1"/>
  <c r="AH2670" i="1"/>
  <c r="AH2671" i="1"/>
  <c r="AH2672" i="1"/>
  <c r="AH2673" i="1"/>
  <c r="AH2674" i="1"/>
  <c r="AH2675" i="1"/>
  <c r="AH2676" i="1"/>
  <c r="AH2677" i="1"/>
  <c r="AH2678" i="1"/>
  <c r="AH2679" i="1"/>
  <c r="AH2680" i="1"/>
  <c r="AH2681" i="1"/>
  <c r="AH2682" i="1"/>
  <c r="AH2683" i="1"/>
  <c r="AH2684" i="1"/>
  <c r="AH2685" i="1"/>
  <c r="AH2686" i="1"/>
  <c r="AH2687" i="1"/>
  <c r="AH2688" i="1"/>
  <c r="AH2689" i="1"/>
  <c r="AH2690" i="1"/>
  <c r="AH2691" i="1"/>
  <c r="AH2692" i="1"/>
  <c r="AH2693" i="1"/>
  <c r="AH2694" i="1"/>
  <c r="AH2695" i="1"/>
  <c r="AH2696" i="1"/>
  <c r="AH2697" i="1"/>
  <c r="AH2698" i="1"/>
  <c r="AH2699" i="1"/>
  <c r="AH2700" i="1"/>
  <c r="AH2701" i="1"/>
  <c r="AH2702" i="1"/>
  <c r="AH2703" i="1"/>
  <c r="AH2704" i="1"/>
  <c r="AH2705" i="1"/>
  <c r="AH2706" i="1"/>
  <c r="AH2707" i="1"/>
  <c r="AH2708" i="1"/>
  <c r="AH2709" i="1"/>
  <c r="AH2710" i="1"/>
  <c r="AH2711" i="1"/>
  <c r="AH2712" i="1"/>
  <c r="AH2713" i="1"/>
  <c r="AH2714" i="1"/>
  <c r="AH2715" i="1"/>
  <c r="AH2716" i="1"/>
  <c r="AH2717" i="1"/>
  <c r="AH2718" i="1"/>
  <c r="AH2719" i="1"/>
  <c r="AH2720" i="1"/>
  <c r="AH2721" i="1"/>
  <c r="AH2722" i="1"/>
  <c r="AH2723" i="1"/>
  <c r="AH2724" i="1"/>
  <c r="AH2725" i="1"/>
  <c r="AH2726" i="1"/>
  <c r="AH2727" i="1"/>
  <c r="AH2728" i="1"/>
  <c r="AH2729" i="1"/>
  <c r="AH2730" i="1"/>
  <c r="AH2731" i="1"/>
  <c r="AH2732" i="1"/>
  <c r="AH2733" i="1"/>
  <c r="AH2734" i="1"/>
  <c r="AH2735" i="1"/>
  <c r="AH2736" i="1"/>
  <c r="AH2737" i="1"/>
  <c r="AH2738" i="1"/>
  <c r="AH2739" i="1"/>
  <c r="AH2740" i="1"/>
  <c r="AH2741" i="1"/>
  <c r="AH2742" i="1"/>
  <c r="AH2743" i="1"/>
  <c r="AH2744" i="1"/>
  <c r="AH2745" i="1"/>
  <c r="AH2746" i="1"/>
  <c r="AH2747" i="1"/>
  <c r="AH2748" i="1"/>
  <c r="AH2749" i="1"/>
  <c r="AH2750" i="1"/>
  <c r="AH2751" i="1"/>
  <c r="AH2752" i="1"/>
  <c r="AH2753" i="1"/>
  <c r="AH2754" i="1"/>
  <c r="AH2755" i="1"/>
  <c r="AH2756" i="1"/>
  <c r="AH2757" i="1"/>
  <c r="AH2758" i="1"/>
  <c r="AH2759" i="1"/>
  <c r="AH2760" i="1"/>
  <c r="AH2761" i="1"/>
  <c r="AH2762" i="1"/>
  <c r="AH2763" i="1"/>
  <c r="AH2764" i="1"/>
  <c r="AH2765" i="1"/>
  <c r="AH2766" i="1"/>
  <c r="AH2767" i="1"/>
  <c r="AH2768" i="1"/>
  <c r="AH2769" i="1"/>
  <c r="AH2770" i="1"/>
  <c r="AH2771" i="1"/>
  <c r="AH2772" i="1"/>
  <c r="AH2773" i="1"/>
  <c r="AH2774" i="1"/>
  <c r="AH2775" i="1"/>
  <c r="AH2776" i="1"/>
  <c r="AH2777" i="1"/>
  <c r="AH2778" i="1"/>
  <c r="AH2779" i="1"/>
  <c r="AH2780" i="1"/>
  <c r="AH2781" i="1"/>
  <c r="AH2782" i="1"/>
  <c r="AH2783" i="1"/>
  <c r="AH2784" i="1"/>
  <c r="AH2785" i="1"/>
  <c r="AH2786" i="1"/>
  <c r="AH2787" i="1"/>
  <c r="AH2788" i="1"/>
  <c r="AH2789" i="1"/>
  <c r="AH2790" i="1"/>
  <c r="AH2791" i="1"/>
  <c r="AH2792" i="1"/>
  <c r="AH2793" i="1"/>
  <c r="AH2794" i="1"/>
  <c r="AH2795" i="1"/>
  <c r="AH2796" i="1"/>
  <c r="AH2797" i="1"/>
  <c r="AH2798" i="1"/>
  <c r="AH2799" i="1"/>
  <c r="AH2800" i="1"/>
  <c r="AH2801" i="1"/>
  <c r="AH2802" i="1"/>
  <c r="AH2803" i="1"/>
  <c r="AH2804" i="1"/>
  <c r="AH2805" i="1"/>
  <c r="AH2806" i="1"/>
  <c r="AH2807" i="1"/>
  <c r="AH2808" i="1"/>
  <c r="AH2809" i="1"/>
  <c r="AH2810" i="1"/>
  <c r="AH2811" i="1"/>
  <c r="AH2812" i="1"/>
  <c r="AH2813" i="1"/>
  <c r="AH2814" i="1"/>
  <c r="AH2815" i="1"/>
  <c r="AH2816" i="1"/>
  <c r="AH2817" i="1"/>
  <c r="AH2818" i="1"/>
  <c r="AH2819" i="1"/>
  <c r="AH2820" i="1"/>
  <c r="AH2821" i="1"/>
  <c r="AH2822" i="1"/>
  <c r="AH2823" i="1"/>
  <c r="AH2824" i="1"/>
  <c r="AH2825" i="1"/>
  <c r="AH2826" i="1"/>
  <c r="AH2827" i="1"/>
  <c r="AH2828" i="1"/>
  <c r="AH2829" i="1"/>
  <c r="AH2830" i="1"/>
  <c r="AH2831" i="1"/>
  <c r="AH2832" i="1"/>
  <c r="AH2833" i="1"/>
  <c r="AH2834" i="1"/>
  <c r="AH2835" i="1"/>
  <c r="AH2836" i="1"/>
  <c r="AH2837" i="1"/>
  <c r="AH2838" i="1"/>
  <c r="AH2839" i="1"/>
  <c r="AH2840" i="1"/>
  <c r="AH2841" i="1"/>
  <c r="AH2842" i="1"/>
  <c r="AH2843" i="1"/>
  <c r="AH2844" i="1"/>
  <c r="AH2845" i="1"/>
  <c r="AH2846" i="1"/>
  <c r="AH2847" i="1"/>
  <c r="AH2848" i="1"/>
  <c r="AH2849" i="1"/>
  <c r="AH2850" i="1"/>
  <c r="AH2851" i="1"/>
  <c r="AH2852" i="1"/>
  <c r="AH2853" i="1"/>
  <c r="AH2854" i="1"/>
  <c r="AH2855" i="1"/>
  <c r="AH2856" i="1"/>
  <c r="AH2857" i="1"/>
  <c r="AH2858" i="1"/>
  <c r="AH2859" i="1"/>
  <c r="AH2860" i="1"/>
  <c r="AH2861" i="1"/>
  <c r="AH2862" i="1"/>
  <c r="AH2863" i="1"/>
  <c r="AH2864" i="1"/>
  <c r="AH2865" i="1"/>
  <c r="AH2866" i="1"/>
  <c r="AH2867" i="1"/>
  <c r="AH2868" i="1"/>
  <c r="AH2869" i="1"/>
  <c r="AH2870" i="1"/>
  <c r="AH2871" i="1"/>
  <c r="AH2872" i="1"/>
  <c r="AH2873" i="1"/>
  <c r="AH2874" i="1"/>
  <c r="AH2875" i="1"/>
  <c r="AH2876" i="1"/>
  <c r="AH2877" i="1"/>
  <c r="AH2878" i="1"/>
  <c r="AH2879" i="1"/>
  <c r="AH2880" i="1"/>
  <c r="AH2881" i="1"/>
  <c r="AH2882" i="1"/>
  <c r="AH2883" i="1"/>
  <c r="AH2884" i="1"/>
  <c r="AH2885" i="1"/>
  <c r="AH2886" i="1"/>
  <c r="AH2887" i="1"/>
  <c r="AH2888" i="1"/>
  <c r="AH2889" i="1"/>
  <c r="AH2890" i="1"/>
  <c r="AH2891" i="1"/>
  <c r="AH2892" i="1"/>
  <c r="AH2893" i="1"/>
  <c r="AH2894" i="1"/>
  <c r="AH2895" i="1"/>
  <c r="AH2896" i="1"/>
  <c r="AH2897" i="1"/>
  <c r="AH2898" i="1"/>
  <c r="AH2899" i="1"/>
  <c r="AH2900" i="1"/>
  <c r="AH2901" i="1"/>
  <c r="AH2902" i="1"/>
  <c r="AH2903" i="1"/>
  <c r="AH2904" i="1"/>
  <c r="AH2905" i="1"/>
  <c r="AH2906" i="1"/>
  <c r="AH2907" i="1"/>
  <c r="AH2908" i="1"/>
  <c r="AH2909" i="1"/>
  <c r="AH2910" i="1"/>
  <c r="AH2911" i="1"/>
  <c r="AH2912" i="1"/>
  <c r="AH2913" i="1"/>
  <c r="AH2914" i="1"/>
  <c r="AH2915" i="1"/>
  <c r="AH2916" i="1"/>
  <c r="AH2917" i="1"/>
  <c r="AH2918" i="1"/>
  <c r="AH2919" i="1"/>
  <c r="AH2920" i="1"/>
  <c r="AH2921" i="1"/>
  <c r="AH2922" i="1"/>
  <c r="AH2923" i="1"/>
  <c r="AH2924" i="1"/>
  <c r="AH2925" i="1"/>
  <c r="AH2926" i="1"/>
  <c r="AH2927" i="1"/>
  <c r="AH2928" i="1"/>
  <c r="AH2929" i="1"/>
  <c r="AH2930" i="1"/>
  <c r="AH2931" i="1"/>
  <c r="AH2932" i="1"/>
  <c r="AH2933" i="1"/>
  <c r="AH2934" i="1"/>
  <c r="AH2935" i="1"/>
  <c r="AH2936" i="1"/>
  <c r="AH2937" i="1"/>
  <c r="AH2938" i="1"/>
  <c r="AH2939" i="1"/>
  <c r="AH2940" i="1"/>
  <c r="AH2941" i="1"/>
  <c r="AH2942" i="1"/>
  <c r="AH2943" i="1"/>
  <c r="AH2944" i="1"/>
  <c r="AH2945" i="1"/>
  <c r="AH2946" i="1"/>
  <c r="AH2947" i="1"/>
  <c r="AH2948" i="1"/>
  <c r="AH2949" i="1"/>
  <c r="AH2950" i="1"/>
  <c r="AH2951" i="1"/>
  <c r="AH2952" i="1"/>
  <c r="AH2953" i="1"/>
  <c r="AH2954" i="1"/>
  <c r="AH2955" i="1"/>
  <c r="AH2956" i="1"/>
  <c r="AH2957" i="1"/>
  <c r="AH2958" i="1"/>
  <c r="AH2959" i="1"/>
  <c r="AH2960" i="1"/>
  <c r="AH2961" i="1"/>
  <c r="AH2962" i="1"/>
  <c r="AH2963" i="1"/>
  <c r="AH2964" i="1"/>
  <c r="AH2965" i="1"/>
  <c r="AH2966" i="1"/>
  <c r="AH2967" i="1"/>
  <c r="AH2968" i="1"/>
  <c r="AH2969" i="1"/>
  <c r="AH2970" i="1"/>
  <c r="AH2971" i="1"/>
  <c r="AH2972" i="1"/>
  <c r="AH2973" i="1"/>
  <c r="AH2974" i="1"/>
  <c r="AH2975" i="1"/>
  <c r="AH2976" i="1"/>
  <c r="AH2977" i="1"/>
  <c r="AH2978" i="1"/>
  <c r="AH2979" i="1"/>
  <c r="AH2980" i="1"/>
  <c r="AH2981" i="1"/>
  <c r="AH2982" i="1"/>
  <c r="AH2983" i="1"/>
  <c r="AH2984" i="1"/>
  <c r="AH2985" i="1"/>
  <c r="AH2986" i="1"/>
  <c r="AH2987" i="1"/>
  <c r="AH2988" i="1"/>
  <c r="AH2989" i="1"/>
  <c r="AH2990" i="1"/>
  <c r="AH2991" i="1"/>
  <c r="AH2992" i="1"/>
  <c r="AH2993" i="1"/>
  <c r="AH2994" i="1"/>
  <c r="AH2995" i="1"/>
  <c r="AH2996" i="1"/>
  <c r="AH2997" i="1"/>
  <c r="AH2998" i="1"/>
  <c r="AH2999" i="1"/>
  <c r="AH3000" i="1"/>
  <c r="AH3001" i="1"/>
  <c r="AH3002" i="1"/>
  <c r="AH3003" i="1"/>
  <c r="AH3004" i="1"/>
  <c r="AH3005" i="1"/>
  <c r="AH3006" i="1"/>
  <c r="AH3007" i="1"/>
  <c r="AH3008" i="1"/>
  <c r="AH3009" i="1"/>
  <c r="AH3010" i="1"/>
  <c r="AH3011" i="1"/>
  <c r="AH3012" i="1"/>
  <c r="AH3013" i="1"/>
  <c r="AH3014" i="1"/>
  <c r="AH3015" i="1"/>
  <c r="AH3016" i="1"/>
  <c r="AH3017" i="1"/>
  <c r="AH3018" i="1"/>
  <c r="AH3019" i="1"/>
  <c r="AH3020" i="1"/>
  <c r="AH3021" i="1"/>
  <c r="AH3022" i="1"/>
  <c r="AH3023" i="1"/>
  <c r="AH3024" i="1"/>
  <c r="AH3025" i="1"/>
  <c r="AH3026" i="1"/>
  <c r="AH3027" i="1"/>
  <c r="AH3028" i="1"/>
  <c r="AH3029" i="1"/>
  <c r="AH3030" i="1"/>
  <c r="AH3031" i="1"/>
  <c r="AH3032" i="1"/>
  <c r="AH3033" i="1"/>
  <c r="AH3034" i="1"/>
  <c r="AH3035" i="1"/>
  <c r="AH3036" i="1"/>
  <c r="AH3037" i="1"/>
  <c r="AH3038" i="1"/>
  <c r="AH3039" i="1"/>
  <c r="AH3040" i="1"/>
  <c r="AH3041" i="1"/>
  <c r="AH3042" i="1"/>
  <c r="AH3043" i="1"/>
  <c r="AH3044" i="1"/>
  <c r="AH3045" i="1"/>
  <c r="AH3046" i="1"/>
  <c r="AH3047" i="1"/>
  <c r="AH3048" i="1"/>
  <c r="AH3049" i="1"/>
  <c r="AH3050" i="1"/>
  <c r="AH3051" i="1"/>
  <c r="AH3052" i="1"/>
  <c r="AH3053" i="1"/>
  <c r="AH3054" i="1"/>
  <c r="AH3055" i="1"/>
  <c r="AH3056" i="1"/>
  <c r="AH3057" i="1"/>
  <c r="AH3058" i="1"/>
  <c r="AH3059" i="1"/>
  <c r="AH3060" i="1"/>
  <c r="AH3061" i="1"/>
  <c r="AH3062" i="1"/>
  <c r="AH3063" i="1"/>
  <c r="AH3064" i="1"/>
  <c r="AH3065" i="1"/>
  <c r="AH3066" i="1"/>
  <c r="AH3067" i="1"/>
  <c r="AH3068" i="1"/>
  <c r="AH3069" i="1"/>
  <c r="AH3070" i="1"/>
  <c r="AH3071" i="1"/>
  <c r="AH3072" i="1"/>
  <c r="AH3073" i="1"/>
  <c r="AH3074" i="1"/>
  <c r="AH3075" i="1"/>
  <c r="AH3076" i="1"/>
  <c r="AH3077" i="1"/>
  <c r="AH3078" i="1"/>
  <c r="AH3079" i="1"/>
  <c r="AH3080" i="1"/>
  <c r="AH3081" i="1"/>
  <c r="AH3082" i="1"/>
  <c r="AH3083" i="1"/>
  <c r="AH3084" i="1"/>
  <c r="AH3085" i="1"/>
  <c r="AH3086" i="1"/>
  <c r="AH3087" i="1"/>
  <c r="AH3088" i="1"/>
  <c r="AH3089" i="1"/>
  <c r="AH3090" i="1"/>
  <c r="AH3091" i="1"/>
  <c r="AH3092" i="1"/>
  <c r="AH3093" i="1"/>
  <c r="AH3094" i="1"/>
  <c r="AH3095" i="1"/>
  <c r="AH3096" i="1"/>
  <c r="AH3097" i="1"/>
  <c r="AH3098" i="1"/>
  <c r="Y1000" i="1"/>
  <c r="Y1001" i="1"/>
  <c r="Y1002" i="1"/>
  <c r="Y1003" i="1"/>
  <c r="Y1004" i="1"/>
  <c r="Y1005" i="1"/>
  <c r="Y1006" i="1"/>
  <c r="Y1007" i="1"/>
  <c r="Y1008" i="1"/>
  <c r="Y1009" i="1"/>
  <c r="Y1010" i="1"/>
  <c r="Y1011" i="1"/>
  <c r="Y1012" i="1"/>
  <c r="Y1013" i="1"/>
  <c r="Y1014" i="1"/>
  <c r="Y1015" i="1"/>
  <c r="Y1016" i="1"/>
  <c r="Y1017" i="1"/>
  <c r="Y1018" i="1"/>
  <c r="Y1019" i="1"/>
  <c r="Y1020" i="1"/>
  <c r="Y1021" i="1"/>
  <c r="Y1022" i="1"/>
  <c r="Y1023" i="1"/>
  <c r="Y1024" i="1"/>
  <c r="Y1025" i="1"/>
  <c r="Y1026" i="1"/>
  <c r="Y1027" i="1"/>
  <c r="Y1028" i="1"/>
  <c r="Y1029" i="1"/>
  <c r="Y1030" i="1"/>
  <c r="Y1031" i="1"/>
  <c r="Y1032" i="1"/>
  <c r="Y1033" i="1"/>
  <c r="Y1034" i="1"/>
  <c r="Y1035" i="1"/>
  <c r="Y1036" i="1"/>
  <c r="Y1037" i="1"/>
  <c r="Y1038" i="1"/>
  <c r="Y1039" i="1"/>
  <c r="Y1040" i="1"/>
  <c r="Y1041" i="1"/>
  <c r="Y1042" i="1"/>
  <c r="Y1043" i="1"/>
  <c r="Y1044" i="1"/>
  <c r="Y1045" i="1"/>
  <c r="Y1046" i="1"/>
  <c r="Y1047" i="1"/>
  <c r="Y1048" i="1"/>
  <c r="Y1049" i="1"/>
  <c r="Y1050" i="1"/>
  <c r="Y1051" i="1"/>
  <c r="Y1052" i="1"/>
  <c r="Y1053" i="1"/>
  <c r="Y1054" i="1"/>
  <c r="Y1055" i="1"/>
  <c r="Y1056" i="1"/>
  <c r="Y1057" i="1"/>
  <c r="Y1058" i="1"/>
  <c r="Y1059" i="1"/>
  <c r="Y1060" i="1"/>
  <c r="Y1061" i="1"/>
  <c r="Y1062" i="1"/>
  <c r="Y1063" i="1"/>
  <c r="Y1064" i="1"/>
  <c r="Y1065" i="1"/>
  <c r="Y1066" i="1"/>
  <c r="Y1067" i="1"/>
  <c r="Y1068" i="1"/>
  <c r="Y1069" i="1"/>
  <c r="Y1070" i="1"/>
  <c r="Y1071" i="1"/>
  <c r="Y1072" i="1"/>
  <c r="Y1073" i="1"/>
  <c r="Y1074" i="1"/>
  <c r="Y1075" i="1"/>
  <c r="Y1076" i="1"/>
  <c r="Y1077" i="1"/>
  <c r="Y1078" i="1"/>
  <c r="Y1079" i="1"/>
  <c r="Y1080" i="1"/>
  <c r="Y1081" i="1"/>
  <c r="Y1082" i="1"/>
  <c r="Y1083" i="1"/>
  <c r="Y1084" i="1"/>
  <c r="Y1085" i="1"/>
  <c r="Y1086" i="1"/>
  <c r="Y1087" i="1"/>
  <c r="Y1088" i="1"/>
  <c r="Y1089" i="1"/>
  <c r="Y1090" i="1"/>
  <c r="Y1091" i="1"/>
  <c r="Y1092" i="1"/>
  <c r="Y1093" i="1"/>
  <c r="Y1094" i="1"/>
  <c r="Y1095" i="1"/>
  <c r="Y1096" i="1"/>
  <c r="Y1097" i="1"/>
  <c r="Y1098" i="1"/>
  <c r="Y1099" i="1"/>
  <c r="Y1100" i="1"/>
  <c r="Y1101" i="1"/>
  <c r="Y1102" i="1"/>
  <c r="Y1103" i="1"/>
  <c r="Y1104" i="1"/>
  <c r="Y1105" i="1"/>
  <c r="Y1106" i="1"/>
  <c r="Y1107" i="1"/>
  <c r="Y1108" i="1"/>
  <c r="Y1109" i="1"/>
  <c r="Y1110" i="1"/>
  <c r="Y1111" i="1"/>
  <c r="Y1112" i="1"/>
  <c r="Y1113" i="1"/>
  <c r="Y1114" i="1"/>
  <c r="Y1115" i="1"/>
  <c r="Y1116" i="1"/>
  <c r="Y1117" i="1"/>
  <c r="Y1118" i="1"/>
  <c r="Y1119" i="1"/>
  <c r="Y1120" i="1"/>
  <c r="Y1121" i="1"/>
  <c r="Y1122" i="1"/>
  <c r="Y1123" i="1"/>
  <c r="Y1124" i="1"/>
  <c r="Y1125" i="1"/>
  <c r="Y1126" i="1"/>
  <c r="Y1127" i="1"/>
  <c r="Y1128" i="1"/>
  <c r="Y1129" i="1"/>
  <c r="Y1130" i="1"/>
  <c r="Y1131" i="1"/>
  <c r="Y1132" i="1"/>
  <c r="Y1133" i="1"/>
  <c r="Y1134" i="1"/>
  <c r="Y1135" i="1"/>
  <c r="Y1136" i="1"/>
  <c r="Y1137" i="1"/>
  <c r="Y1138" i="1"/>
  <c r="Y1139" i="1"/>
  <c r="Y1140" i="1"/>
  <c r="Y1141" i="1"/>
  <c r="Y1142" i="1"/>
  <c r="Y1143" i="1"/>
  <c r="Y1144" i="1"/>
  <c r="Y1145" i="1"/>
  <c r="Y1146" i="1"/>
  <c r="Y1147" i="1"/>
  <c r="Y1148" i="1"/>
  <c r="Y1149" i="1"/>
  <c r="Y1150" i="1"/>
  <c r="Y1151" i="1"/>
  <c r="Y1152" i="1"/>
  <c r="Y1153" i="1"/>
  <c r="Y1154" i="1"/>
  <c r="Y1155" i="1"/>
  <c r="Y1156" i="1"/>
  <c r="Y1157" i="1"/>
  <c r="Y1158" i="1"/>
  <c r="Y1159" i="1"/>
  <c r="Y1160" i="1"/>
  <c r="Y1161" i="1"/>
  <c r="Y1162" i="1"/>
  <c r="Y1163" i="1"/>
  <c r="Y1164" i="1"/>
  <c r="Y1165" i="1"/>
  <c r="Y1166" i="1"/>
  <c r="Y1167" i="1"/>
  <c r="Y1168" i="1"/>
  <c r="Y1169" i="1"/>
  <c r="Y1170" i="1"/>
  <c r="Y1171" i="1"/>
  <c r="Y1172" i="1"/>
  <c r="Y1173" i="1"/>
  <c r="Y1174" i="1"/>
  <c r="Y1175" i="1"/>
  <c r="Y1176" i="1"/>
  <c r="Y1177" i="1"/>
  <c r="Y1178" i="1"/>
  <c r="Y1179" i="1"/>
  <c r="Y1180" i="1"/>
  <c r="Y1181" i="1"/>
  <c r="Y1182" i="1"/>
  <c r="Y1183" i="1"/>
  <c r="Y1184" i="1"/>
  <c r="Y1185" i="1"/>
  <c r="Y1186" i="1"/>
  <c r="Y1187" i="1"/>
  <c r="Y1188" i="1"/>
  <c r="Y1189" i="1"/>
  <c r="Y1190" i="1"/>
  <c r="Y1191" i="1"/>
  <c r="Y1192" i="1"/>
  <c r="Y1193" i="1"/>
  <c r="Y1194" i="1"/>
  <c r="Y1195" i="1"/>
  <c r="Y1196" i="1"/>
  <c r="Y1197" i="1"/>
  <c r="Y1198" i="1"/>
  <c r="Y1199" i="1"/>
  <c r="Y1200" i="1"/>
  <c r="Y1201" i="1"/>
  <c r="Y1202" i="1"/>
  <c r="Y1203" i="1"/>
  <c r="Y1204" i="1"/>
  <c r="Y1205" i="1"/>
  <c r="Y1206" i="1"/>
  <c r="Y1207" i="1"/>
  <c r="Y1208" i="1"/>
  <c r="Y1209" i="1"/>
  <c r="Y1210" i="1"/>
  <c r="Y1211" i="1"/>
  <c r="Y1212" i="1"/>
  <c r="Y1213" i="1"/>
  <c r="Y1214" i="1"/>
  <c r="Y1215" i="1"/>
  <c r="Y1216" i="1"/>
  <c r="Y1217" i="1"/>
  <c r="Y1218" i="1"/>
  <c r="Y1219" i="1"/>
  <c r="Y1220" i="1"/>
  <c r="Y1221" i="1"/>
  <c r="Y1222" i="1"/>
  <c r="Y1223" i="1"/>
  <c r="Y1224" i="1"/>
  <c r="Y1225" i="1"/>
  <c r="Y1226" i="1"/>
  <c r="Y1227" i="1"/>
  <c r="Y1228" i="1"/>
  <c r="Y1229" i="1"/>
  <c r="Y1230" i="1"/>
  <c r="Y1231" i="1"/>
  <c r="Y1232" i="1"/>
  <c r="Y1233" i="1"/>
  <c r="Y1234" i="1"/>
  <c r="Y1235" i="1"/>
  <c r="Y1236" i="1"/>
  <c r="Y1237" i="1"/>
  <c r="Y1238" i="1"/>
  <c r="Y1239" i="1"/>
  <c r="Y1240" i="1"/>
  <c r="Y1241" i="1"/>
  <c r="Y1242" i="1"/>
  <c r="Y1243" i="1"/>
  <c r="Y1244" i="1"/>
  <c r="Y1245" i="1"/>
  <c r="Y1246" i="1"/>
  <c r="Y1247" i="1"/>
  <c r="Y1248" i="1"/>
  <c r="Y1249" i="1"/>
  <c r="Y1250" i="1"/>
  <c r="Y1251" i="1"/>
  <c r="Y1252" i="1"/>
  <c r="Y1253" i="1"/>
  <c r="Y1254" i="1"/>
  <c r="Y1255" i="1"/>
  <c r="Y1256" i="1"/>
  <c r="Y1257" i="1"/>
  <c r="Y1258" i="1"/>
  <c r="Y1259" i="1"/>
  <c r="Y1260" i="1"/>
  <c r="Y1261" i="1"/>
  <c r="Y1262" i="1"/>
  <c r="Y1263" i="1"/>
  <c r="Y1264" i="1"/>
  <c r="Y1265" i="1"/>
  <c r="Y1266" i="1"/>
  <c r="Y1267" i="1"/>
  <c r="Y1268" i="1"/>
  <c r="Y1269" i="1"/>
  <c r="Y1270" i="1"/>
  <c r="Y1271" i="1"/>
  <c r="Y1272" i="1"/>
  <c r="Y1273" i="1"/>
  <c r="Y1274" i="1"/>
  <c r="Y1275" i="1"/>
  <c r="Y1276" i="1"/>
  <c r="Y1277" i="1"/>
  <c r="Y1278" i="1"/>
  <c r="Y1279" i="1"/>
  <c r="Y1280" i="1"/>
  <c r="Y1281" i="1"/>
  <c r="Y1282" i="1"/>
  <c r="Y1283" i="1"/>
  <c r="Y1284" i="1"/>
  <c r="Y1285" i="1"/>
  <c r="Y1286" i="1"/>
  <c r="Y1287" i="1"/>
  <c r="Y1288" i="1"/>
  <c r="Y1289" i="1"/>
  <c r="Y1290" i="1"/>
  <c r="Y1291" i="1"/>
  <c r="Y1292" i="1"/>
  <c r="Y1293" i="1"/>
  <c r="Y1294" i="1"/>
  <c r="Y1295" i="1"/>
  <c r="Y1296" i="1"/>
  <c r="Y1297" i="1"/>
  <c r="Y1298" i="1"/>
  <c r="Y1299" i="1"/>
  <c r="Y1300" i="1"/>
  <c r="Y1301" i="1"/>
  <c r="Y1302" i="1"/>
  <c r="Y1303" i="1"/>
  <c r="Y1304" i="1"/>
  <c r="Y1305" i="1"/>
  <c r="Y1306" i="1"/>
  <c r="Y1307" i="1"/>
  <c r="Y1308" i="1"/>
  <c r="Y1309" i="1"/>
  <c r="Y1310" i="1"/>
  <c r="Y1311" i="1"/>
  <c r="Y1312" i="1"/>
  <c r="Y1313" i="1"/>
  <c r="Y1314" i="1"/>
  <c r="Y1315" i="1"/>
  <c r="Y1316" i="1"/>
  <c r="Y1317" i="1"/>
  <c r="Y1318" i="1"/>
  <c r="Y1319" i="1"/>
  <c r="Y1320" i="1"/>
  <c r="Y1321" i="1"/>
  <c r="Y1322" i="1"/>
  <c r="Y1323" i="1"/>
  <c r="Y1324" i="1"/>
  <c r="Y1325" i="1"/>
  <c r="Y1326" i="1"/>
  <c r="Y1327" i="1"/>
  <c r="Y1328" i="1"/>
  <c r="Y1329" i="1"/>
  <c r="Y1330" i="1"/>
  <c r="Y1331" i="1"/>
  <c r="Y1332" i="1"/>
  <c r="Y1333" i="1"/>
  <c r="Y1334" i="1"/>
  <c r="Y1335" i="1"/>
  <c r="Y1336" i="1"/>
  <c r="Y1337" i="1"/>
  <c r="Y1338" i="1"/>
  <c r="Y1339" i="1"/>
  <c r="Y1340" i="1"/>
  <c r="Y1341" i="1"/>
  <c r="Y1342" i="1"/>
  <c r="Y1343" i="1"/>
  <c r="Y1344" i="1"/>
  <c r="Y1345" i="1"/>
  <c r="Y1346" i="1"/>
  <c r="Y1347" i="1"/>
  <c r="Y1348" i="1"/>
  <c r="Y1349" i="1"/>
  <c r="Y1350" i="1"/>
  <c r="Y1351" i="1"/>
  <c r="Y1352" i="1"/>
  <c r="Y1353" i="1"/>
  <c r="Y1354" i="1"/>
  <c r="Y1355" i="1"/>
  <c r="Y1356" i="1"/>
  <c r="Y1357" i="1"/>
  <c r="Y1358" i="1"/>
  <c r="Y1359" i="1"/>
  <c r="Y1360" i="1"/>
  <c r="Y1361" i="1"/>
  <c r="Y1362" i="1"/>
  <c r="Y1363" i="1"/>
  <c r="Y1364" i="1"/>
  <c r="Y1365" i="1"/>
  <c r="Y1366" i="1"/>
  <c r="Y1367" i="1"/>
  <c r="Y1368" i="1"/>
  <c r="Y1369" i="1"/>
  <c r="Y1370" i="1"/>
  <c r="Y1371" i="1"/>
  <c r="Y1372" i="1"/>
  <c r="Y1373" i="1"/>
  <c r="Y1374" i="1"/>
  <c r="Y1375" i="1"/>
  <c r="Y1376" i="1"/>
  <c r="Y1377" i="1"/>
  <c r="Y1378" i="1"/>
  <c r="Y1379" i="1"/>
  <c r="Y1380" i="1"/>
  <c r="Y1381" i="1"/>
  <c r="Y1382" i="1"/>
  <c r="Y1383" i="1"/>
  <c r="Y1384" i="1"/>
  <c r="Y1385" i="1"/>
  <c r="Y1386" i="1"/>
  <c r="Y1387" i="1"/>
  <c r="Y1388" i="1"/>
  <c r="Y1389" i="1"/>
  <c r="Y1390" i="1"/>
  <c r="Y1391" i="1"/>
  <c r="Y1392" i="1"/>
  <c r="Y1393" i="1"/>
  <c r="Y1394" i="1"/>
  <c r="Y1395" i="1"/>
  <c r="Y1396" i="1"/>
  <c r="Y1397" i="1"/>
  <c r="Y1398" i="1"/>
  <c r="Y1399" i="1"/>
  <c r="Y1400" i="1"/>
  <c r="Y1401" i="1"/>
  <c r="Y1402" i="1"/>
  <c r="Y1403" i="1"/>
  <c r="Y1404" i="1"/>
  <c r="Y1405" i="1"/>
  <c r="Y1406" i="1"/>
  <c r="Y1407" i="1"/>
  <c r="Y1408" i="1"/>
  <c r="Y1409" i="1"/>
  <c r="Y1410" i="1"/>
  <c r="Y1411" i="1"/>
  <c r="Y1412" i="1"/>
  <c r="Y1413" i="1"/>
  <c r="Y1414" i="1"/>
  <c r="Y1415" i="1"/>
  <c r="Y1416" i="1"/>
  <c r="Y1417" i="1"/>
  <c r="Y1418" i="1"/>
  <c r="Y1419" i="1"/>
  <c r="Y1420" i="1"/>
  <c r="Y1421" i="1"/>
  <c r="Y1422" i="1"/>
  <c r="Y1423" i="1"/>
  <c r="Y1424" i="1"/>
  <c r="Y1425" i="1"/>
  <c r="Y1426" i="1"/>
  <c r="Y1427" i="1"/>
  <c r="Y1428" i="1"/>
  <c r="Y1429" i="1"/>
  <c r="Y1430" i="1"/>
  <c r="Y1431" i="1"/>
  <c r="Y1432" i="1"/>
  <c r="Y1433" i="1"/>
  <c r="Y1434" i="1"/>
  <c r="Y1435" i="1"/>
  <c r="Y1436" i="1"/>
  <c r="Y1437" i="1"/>
  <c r="Y1438" i="1"/>
  <c r="Y1439" i="1"/>
  <c r="Y1440" i="1"/>
  <c r="Y1441" i="1"/>
  <c r="Y1442" i="1"/>
  <c r="Y1443" i="1"/>
  <c r="Y1444" i="1"/>
  <c r="Y1445" i="1"/>
  <c r="Y1446" i="1"/>
  <c r="Y1447" i="1"/>
  <c r="Y1448" i="1"/>
  <c r="Y1449" i="1"/>
  <c r="Y1450" i="1"/>
  <c r="Y1451" i="1"/>
  <c r="Y1452" i="1"/>
  <c r="Y1453" i="1"/>
  <c r="Y1454" i="1"/>
  <c r="Y1455" i="1"/>
  <c r="Y1456" i="1"/>
  <c r="Y1457" i="1"/>
  <c r="Y1458" i="1"/>
  <c r="Y1459" i="1"/>
  <c r="Y1460" i="1"/>
  <c r="Y1461" i="1"/>
  <c r="Y1462" i="1"/>
  <c r="Y1463" i="1"/>
  <c r="Y1464" i="1"/>
  <c r="Y1465" i="1"/>
  <c r="Y1466" i="1"/>
  <c r="Y1467" i="1"/>
  <c r="Y1468" i="1"/>
  <c r="Y1469" i="1"/>
  <c r="Y1470" i="1"/>
  <c r="Y1471" i="1"/>
  <c r="Y1472" i="1"/>
  <c r="Y1473" i="1"/>
  <c r="Y1474" i="1"/>
  <c r="Y1475" i="1"/>
  <c r="Y1476" i="1"/>
  <c r="Y1477" i="1"/>
  <c r="Y1478" i="1"/>
  <c r="Y1479" i="1"/>
  <c r="Y1480" i="1"/>
  <c r="Y1481" i="1"/>
  <c r="Y1482" i="1"/>
  <c r="Y1483" i="1"/>
  <c r="Y1484" i="1"/>
  <c r="Y1485" i="1"/>
  <c r="Y1486" i="1"/>
  <c r="Y1487" i="1"/>
  <c r="Y1488" i="1"/>
  <c r="Y1489" i="1"/>
  <c r="Y1490" i="1"/>
  <c r="Y1491" i="1"/>
  <c r="Y1492" i="1"/>
  <c r="Y1493" i="1"/>
  <c r="Y1494" i="1"/>
  <c r="Y1495" i="1"/>
  <c r="Y1496" i="1"/>
  <c r="Y1497" i="1"/>
  <c r="Y1498" i="1"/>
  <c r="Y1499" i="1"/>
  <c r="Y1500" i="1"/>
  <c r="Y1501" i="1"/>
  <c r="Y1502" i="1"/>
  <c r="Y1503" i="1"/>
  <c r="Y1504" i="1"/>
  <c r="Y1505" i="1"/>
  <c r="Y1506" i="1"/>
  <c r="Y1507" i="1"/>
  <c r="Y1508" i="1"/>
  <c r="Y1509" i="1"/>
  <c r="Y1510" i="1"/>
  <c r="Y1511" i="1"/>
  <c r="Y1512" i="1"/>
  <c r="Y1513" i="1"/>
  <c r="Y1514" i="1"/>
  <c r="Y1515" i="1"/>
  <c r="Y1516" i="1"/>
  <c r="Y1517" i="1"/>
  <c r="Y1518" i="1"/>
  <c r="Y1519" i="1"/>
  <c r="Y1520" i="1"/>
  <c r="Y1521" i="1"/>
  <c r="Y1522" i="1"/>
  <c r="Y1523" i="1"/>
  <c r="Y1524" i="1"/>
  <c r="Y1525" i="1"/>
  <c r="Y1526" i="1"/>
  <c r="Y1527" i="1"/>
  <c r="Y1528" i="1"/>
  <c r="Y1529" i="1"/>
  <c r="Y1530" i="1"/>
  <c r="Y1531" i="1"/>
  <c r="Y1532" i="1"/>
  <c r="Y1533" i="1"/>
  <c r="Y1534" i="1"/>
  <c r="Y1535" i="1"/>
  <c r="Y1536" i="1"/>
  <c r="Y1537" i="1"/>
  <c r="Y1538" i="1"/>
  <c r="Y1539" i="1"/>
  <c r="Y1540" i="1"/>
  <c r="Y1541" i="1"/>
  <c r="Y1542" i="1"/>
  <c r="Y1543" i="1"/>
  <c r="Y1544" i="1"/>
  <c r="Y1545" i="1"/>
  <c r="Y1546" i="1"/>
  <c r="Y1547" i="1"/>
  <c r="Y1548" i="1"/>
  <c r="Y1549" i="1"/>
  <c r="Y1550" i="1"/>
  <c r="Y1551" i="1"/>
  <c r="Y1552" i="1"/>
  <c r="Y1553" i="1"/>
  <c r="Y1554" i="1"/>
  <c r="Y1555" i="1"/>
  <c r="Y1556" i="1"/>
  <c r="Y1557" i="1"/>
  <c r="Y1558" i="1"/>
  <c r="Y1559" i="1"/>
  <c r="Y1560" i="1"/>
  <c r="Y1561" i="1"/>
  <c r="Y1562" i="1"/>
  <c r="Y1563" i="1"/>
  <c r="Y1564" i="1"/>
  <c r="Y1565" i="1"/>
  <c r="Y1566" i="1"/>
  <c r="Y1567" i="1"/>
  <c r="Y1568" i="1"/>
  <c r="Y1569" i="1"/>
  <c r="Y1570" i="1"/>
  <c r="Y1571" i="1"/>
  <c r="Y1572" i="1"/>
  <c r="Y1573" i="1"/>
  <c r="Y1574" i="1"/>
  <c r="Y1575" i="1"/>
  <c r="Y1576" i="1"/>
  <c r="Y1577" i="1"/>
  <c r="Y1578" i="1"/>
  <c r="Y1579" i="1"/>
  <c r="Y1580" i="1"/>
  <c r="Y1581" i="1"/>
  <c r="Y1582" i="1"/>
  <c r="Y1583" i="1"/>
  <c r="Y1584" i="1"/>
  <c r="Y1585" i="1"/>
  <c r="Y1586" i="1"/>
  <c r="Y1587" i="1"/>
  <c r="Y1588" i="1"/>
  <c r="Y1589" i="1"/>
  <c r="Y1590" i="1"/>
  <c r="Y1591" i="1"/>
  <c r="Y1592" i="1"/>
  <c r="Y1593" i="1"/>
  <c r="Y1594" i="1"/>
  <c r="Y1595" i="1"/>
  <c r="Y1596" i="1"/>
  <c r="Y1597" i="1"/>
  <c r="Y1598" i="1"/>
  <c r="Y1599" i="1"/>
  <c r="Y1600" i="1"/>
  <c r="Y1601" i="1"/>
  <c r="Y1602" i="1"/>
  <c r="Y1603" i="1"/>
  <c r="Y1604" i="1"/>
  <c r="Y1605" i="1"/>
  <c r="Y1606" i="1"/>
  <c r="Y1607" i="1"/>
  <c r="Y1608" i="1"/>
  <c r="Y1609" i="1"/>
  <c r="Y1610" i="1"/>
  <c r="Y1611" i="1"/>
  <c r="Y1612" i="1"/>
  <c r="Y1613" i="1"/>
  <c r="Y1614" i="1"/>
  <c r="Y1615" i="1"/>
  <c r="Y1616" i="1"/>
  <c r="Y1617" i="1"/>
  <c r="Y1618" i="1"/>
  <c r="Y1619" i="1"/>
  <c r="Y1620" i="1"/>
  <c r="Y1621" i="1"/>
  <c r="Y1622" i="1"/>
  <c r="Y1623" i="1"/>
  <c r="Y1624" i="1"/>
  <c r="Y1625" i="1"/>
  <c r="Y1626" i="1"/>
  <c r="Y1627" i="1"/>
  <c r="Y1628" i="1"/>
  <c r="Y1629" i="1"/>
  <c r="Y1630" i="1"/>
  <c r="Y1631" i="1"/>
  <c r="Y1632" i="1"/>
  <c r="Y1633" i="1"/>
  <c r="Y1634" i="1"/>
  <c r="Y1635" i="1"/>
  <c r="Y1636" i="1"/>
  <c r="Y1637" i="1"/>
  <c r="Y1638" i="1"/>
  <c r="Y1639" i="1"/>
  <c r="Y1640" i="1"/>
  <c r="Y1641" i="1"/>
  <c r="Y1642" i="1"/>
  <c r="Y1643" i="1"/>
  <c r="Y1644" i="1"/>
  <c r="Y1645" i="1"/>
  <c r="Y1646" i="1"/>
  <c r="Y1647" i="1"/>
  <c r="Y1648" i="1"/>
  <c r="Y1649" i="1"/>
  <c r="Y1650" i="1"/>
  <c r="Y1651" i="1"/>
  <c r="Y1652" i="1"/>
  <c r="Y1653" i="1"/>
  <c r="Y1654" i="1"/>
  <c r="Y1655" i="1"/>
  <c r="Y1656" i="1"/>
  <c r="Y1657" i="1"/>
  <c r="Y1658" i="1"/>
  <c r="Y1659" i="1"/>
  <c r="Y1660" i="1"/>
  <c r="Y1661" i="1"/>
  <c r="Y1662" i="1"/>
  <c r="Y1663" i="1"/>
  <c r="Y1664" i="1"/>
  <c r="Y1665" i="1"/>
  <c r="Y1666" i="1"/>
  <c r="Y1667" i="1"/>
  <c r="Y1668" i="1"/>
  <c r="Y1669" i="1"/>
  <c r="Y1670" i="1"/>
  <c r="Y1671" i="1"/>
  <c r="Y1672" i="1"/>
  <c r="Y1673" i="1"/>
  <c r="Y1674" i="1"/>
  <c r="Y1675" i="1"/>
  <c r="Y1676" i="1"/>
  <c r="Y1677" i="1"/>
  <c r="Y1678" i="1"/>
  <c r="Y1679" i="1"/>
  <c r="Y1680" i="1"/>
  <c r="Y1681" i="1"/>
  <c r="Y1682" i="1"/>
  <c r="Y1683" i="1"/>
  <c r="Y1684" i="1"/>
  <c r="Y1685" i="1"/>
  <c r="Y1686" i="1"/>
  <c r="Y1687" i="1"/>
  <c r="Y1688" i="1"/>
  <c r="Y1689" i="1"/>
  <c r="Y1690" i="1"/>
  <c r="Y1691" i="1"/>
  <c r="Y1692" i="1"/>
  <c r="Y1693" i="1"/>
  <c r="Y1694" i="1"/>
  <c r="Y1695" i="1"/>
  <c r="Y1696" i="1"/>
  <c r="Y1697" i="1"/>
  <c r="Y1698" i="1"/>
  <c r="Y1699" i="1"/>
  <c r="Y1700" i="1"/>
  <c r="Y1701" i="1"/>
  <c r="Y1702" i="1"/>
  <c r="Y1703" i="1"/>
  <c r="Y1704" i="1"/>
  <c r="Y1705" i="1"/>
  <c r="Y1706" i="1"/>
  <c r="Y1707" i="1"/>
  <c r="Y1708" i="1"/>
  <c r="Y1709" i="1"/>
  <c r="Y1710" i="1"/>
  <c r="Y1711" i="1"/>
  <c r="Y1712" i="1"/>
  <c r="Y1713" i="1"/>
  <c r="Y1714" i="1"/>
  <c r="Y1715" i="1"/>
  <c r="Y1716" i="1"/>
  <c r="Y1717" i="1"/>
  <c r="Y1718" i="1"/>
  <c r="Y1719" i="1"/>
  <c r="Y1720" i="1"/>
  <c r="Y1721" i="1"/>
  <c r="Y1722" i="1"/>
  <c r="Y1723" i="1"/>
  <c r="Y1724" i="1"/>
  <c r="Y1725" i="1"/>
  <c r="Y1726" i="1"/>
  <c r="Y1727" i="1"/>
  <c r="Y1728" i="1"/>
  <c r="Y1729" i="1"/>
  <c r="Y1730" i="1"/>
  <c r="Y1731" i="1"/>
  <c r="Y1732" i="1"/>
  <c r="Y1733" i="1"/>
  <c r="Y1734" i="1"/>
  <c r="Y1735" i="1"/>
  <c r="Y1736" i="1"/>
  <c r="Y1737" i="1"/>
  <c r="Y1738" i="1"/>
  <c r="Y1739" i="1"/>
  <c r="Y1740" i="1"/>
  <c r="Y1741" i="1"/>
  <c r="Y1742" i="1"/>
  <c r="Y1743" i="1"/>
  <c r="Y1744" i="1"/>
  <c r="Y1745" i="1"/>
  <c r="Y1746" i="1"/>
  <c r="Y1747" i="1"/>
  <c r="Y1748" i="1"/>
  <c r="Y1749" i="1"/>
  <c r="Y1750" i="1"/>
  <c r="Y1751" i="1"/>
  <c r="Y1752" i="1"/>
  <c r="Y1753" i="1"/>
  <c r="Y1754" i="1"/>
  <c r="Y1755" i="1"/>
  <c r="Y1756" i="1"/>
  <c r="Y1757" i="1"/>
  <c r="Y1758" i="1"/>
  <c r="Y1759" i="1"/>
  <c r="Y1760" i="1"/>
  <c r="Y1761" i="1"/>
  <c r="Y1762" i="1"/>
  <c r="Y1763" i="1"/>
  <c r="Y1764" i="1"/>
  <c r="Y1765" i="1"/>
  <c r="Y1766" i="1"/>
  <c r="Y1767" i="1"/>
  <c r="Y1768" i="1"/>
  <c r="Y1769" i="1"/>
  <c r="Y1770" i="1"/>
  <c r="Y1771" i="1"/>
  <c r="Y1772" i="1"/>
  <c r="Y1773" i="1"/>
  <c r="Y1774" i="1"/>
  <c r="Y1775" i="1"/>
  <c r="Y1776" i="1"/>
  <c r="Y1777" i="1"/>
  <c r="Y1778" i="1"/>
  <c r="Y1779" i="1"/>
  <c r="Y1780" i="1"/>
  <c r="Y1781" i="1"/>
  <c r="Y1782" i="1"/>
  <c r="Y1783" i="1"/>
  <c r="Y1784" i="1"/>
  <c r="Y1785" i="1"/>
  <c r="Y1786" i="1"/>
  <c r="Y1787" i="1"/>
  <c r="Y1788" i="1"/>
  <c r="Y1789" i="1"/>
  <c r="Y1790" i="1"/>
  <c r="Y1791" i="1"/>
  <c r="Y1792" i="1"/>
  <c r="Y1793" i="1"/>
  <c r="Y1794" i="1"/>
  <c r="Y1795" i="1"/>
  <c r="Y1796" i="1"/>
  <c r="Y1797" i="1"/>
  <c r="Y1798" i="1"/>
  <c r="Y1799" i="1"/>
  <c r="Y1800" i="1"/>
  <c r="Y1801" i="1"/>
  <c r="Y1802" i="1"/>
  <c r="Y1803" i="1"/>
  <c r="Y1804" i="1"/>
  <c r="Y1805" i="1"/>
  <c r="Y1806" i="1"/>
  <c r="Y1807" i="1"/>
  <c r="Y1808" i="1"/>
  <c r="Y1809" i="1"/>
  <c r="Y1810" i="1"/>
  <c r="Y1811" i="1"/>
  <c r="Y1812" i="1"/>
  <c r="Y1813" i="1"/>
  <c r="Y1814" i="1"/>
  <c r="Y1815" i="1"/>
  <c r="Y1816" i="1"/>
  <c r="Y1817" i="1"/>
  <c r="Y1818" i="1"/>
  <c r="Y1819" i="1"/>
  <c r="Y1820" i="1"/>
  <c r="Y1821" i="1"/>
  <c r="Y1822" i="1"/>
  <c r="Y1823" i="1"/>
  <c r="Y1824" i="1"/>
  <c r="Y1825" i="1"/>
  <c r="Y1826" i="1"/>
  <c r="Y1827" i="1"/>
  <c r="Y1828" i="1"/>
  <c r="Y1829" i="1"/>
  <c r="Y1830" i="1"/>
  <c r="Y1831" i="1"/>
  <c r="Y1832" i="1"/>
  <c r="Y1833" i="1"/>
  <c r="Y1834" i="1"/>
  <c r="Y1835" i="1"/>
  <c r="Y1836" i="1"/>
  <c r="Y1837" i="1"/>
  <c r="Y1838" i="1"/>
  <c r="Y1839" i="1"/>
  <c r="Y1840" i="1"/>
  <c r="Y1841" i="1"/>
  <c r="Y1842" i="1"/>
  <c r="Y1843" i="1"/>
  <c r="Y1844" i="1"/>
  <c r="Y1845" i="1"/>
  <c r="Y1846" i="1"/>
  <c r="Y1847" i="1"/>
  <c r="Y1848" i="1"/>
  <c r="Y1849" i="1"/>
  <c r="Y1850" i="1"/>
  <c r="Y1851" i="1"/>
  <c r="Y1852" i="1"/>
  <c r="Y1853" i="1"/>
  <c r="Y1854" i="1"/>
  <c r="Y1855" i="1"/>
  <c r="Y1856" i="1"/>
  <c r="Y1857" i="1"/>
  <c r="Y1858" i="1"/>
  <c r="Y1859" i="1"/>
  <c r="Y1860" i="1"/>
  <c r="Y1861" i="1"/>
  <c r="Y1862" i="1"/>
  <c r="Y1863" i="1"/>
  <c r="Y1864" i="1"/>
  <c r="Y1865" i="1"/>
  <c r="Y1866" i="1"/>
  <c r="Y1867" i="1"/>
  <c r="Y1868" i="1"/>
  <c r="Y1869" i="1"/>
  <c r="Y1870" i="1"/>
  <c r="Y1871" i="1"/>
  <c r="Y1872" i="1"/>
  <c r="Y1873" i="1"/>
  <c r="Y1874" i="1"/>
  <c r="Y1875" i="1"/>
  <c r="Y1876" i="1"/>
  <c r="Y1877" i="1"/>
  <c r="Y1878" i="1"/>
  <c r="Y1879" i="1"/>
  <c r="Y1880" i="1"/>
  <c r="Y1881" i="1"/>
  <c r="Y1882" i="1"/>
  <c r="Y1883" i="1"/>
  <c r="Y1884" i="1"/>
  <c r="Y1885" i="1"/>
  <c r="Y1886" i="1"/>
  <c r="Y1887" i="1"/>
  <c r="Y1888" i="1"/>
  <c r="Y1889" i="1"/>
  <c r="Y1890" i="1"/>
  <c r="Y1891" i="1"/>
  <c r="Y1892" i="1"/>
  <c r="Y1893" i="1"/>
  <c r="Y1894" i="1"/>
  <c r="Y1895" i="1"/>
  <c r="Y1896" i="1"/>
  <c r="Y1897" i="1"/>
  <c r="Y1898" i="1"/>
  <c r="Y1899" i="1"/>
  <c r="Y1900" i="1"/>
  <c r="Y1901" i="1"/>
  <c r="Y1902" i="1"/>
  <c r="Y1903" i="1"/>
  <c r="Y1904" i="1"/>
  <c r="Y1905" i="1"/>
  <c r="Y1906" i="1"/>
  <c r="Y1907" i="1"/>
  <c r="Y1908" i="1"/>
  <c r="Y1909" i="1"/>
  <c r="Y1910" i="1"/>
  <c r="Y1911" i="1"/>
  <c r="Y1912" i="1"/>
  <c r="Y1913" i="1"/>
  <c r="Y1914" i="1"/>
  <c r="Y1915" i="1"/>
  <c r="Y1916" i="1"/>
  <c r="Y1917" i="1"/>
  <c r="Y1918" i="1"/>
  <c r="Y1919" i="1"/>
  <c r="Y1920" i="1"/>
  <c r="Y1921" i="1"/>
  <c r="Y1922" i="1"/>
  <c r="Y1923" i="1"/>
  <c r="Y1924" i="1"/>
  <c r="Y1925" i="1"/>
  <c r="Y1926" i="1"/>
  <c r="Y1927" i="1"/>
  <c r="Y1928" i="1"/>
  <c r="Y1929" i="1"/>
  <c r="Y1930" i="1"/>
  <c r="Y1931" i="1"/>
  <c r="Y1932" i="1"/>
  <c r="Y1933" i="1"/>
  <c r="Y1934" i="1"/>
  <c r="Y1935" i="1"/>
  <c r="Y1936" i="1"/>
  <c r="Y1937" i="1"/>
  <c r="Y1938" i="1"/>
  <c r="Y1939" i="1"/>
  <c r="Y1940" i="1"/>
  <c r="Y1941" i="1"/>
  <c r="Y1942" i="1"/>
  <c r="Y1943" i="1"/>
  <c r="Y1944" i="1"/>
  <c r="Y1945" i="1"/>
  <c r="Y1946" i="1"/>
  <c r="Y1947" i="1"/>
  <c r="Y1948" i="1"/>
  <c r="Y1949" i="1"/>
  <c r="Y1950" i="1"/>
  <c r="Y1951" i="1"/>
  <c r="Y1952" i="1"/>
  <c r="Y1953" i="1"/>
  <c r="Y1954" i="1"/>
  <c r="Y1955" i="1"/>
  <c r="Y1956" i="1"/>
  <c r="Y1957" i="1"/>
  <c r="Y1958" i="1"/>
  <c r="Y1959" i="1"/>
  <c r="Y1960" i="1"/>
  <c r="Y1961" i="1"/>
  <c r="Y1962" i="1"/>
  <c r="Y1963" i="1"/>
  <c r="Y1964" i="1"/>
  <c r="Y1965" i="1"/>
  <c r="Y1966" i="1"/>
  <c r="Y1967" i="1"/>
  <c r="Y1968" i="1"/>
  <c r="Y1969" i="1"/>
  <c r="Y1970" i="1"/>
  <c r="Y1971" i="1"/>
  <c r="Y1972" i="1"/>
  <c r="Y1973" i="1"/>
  <c r="Y1974" i="1"/>
  <c r="Y1975" i="1"/>
  <c r="Y1976" i="1"/>
  <c r="Y1977" i="1"/>
  <c r="Y1978" i="1"/>
  <c r="Y1979" i="1"/>
  <c r="Y1980" i="1"/>
  <c r="Y1981" i="1"/>
  <c r="Y1982" i="1"/>
  <c r="Y1983" i="1"/>
  <c r="Y1984" i="1"/>
  <c r="Y1985" i="1"/>
  <c r="Y1986" i="1"/>
  <c r="Y1987" i="1"/>
  <c r="Y1988" i="1"/>
  <c r="Y1989" i="1"/>
  <c r="Y1990" i="1"/>
  <c r="Y1991" i="1"/>
  <c r="Y1992" i="1"/>
  <c r="Y1993" i="1"/>
  <c r="Y1994" i="1"/>
  <c r="Y1995" i="1"/>
  <c r="Y1996" i="1"/>
  <c r="Y1997" i="1"/>
  <c r="Y1998" i="1"/>
  <c r="Y1999" i="1"/>
  <c r="Y2000" i="1"/>
  <c r="Y2001" i="1"/>
  <c r="Y2002" i="1"/>
  <c r="Y2003" i="1"/>
  <c r="Y2004" i="1"/>
  <c r="Y2005" i="1"/>
  <c r="Y2006" i="1"/>
  <c r="Y2007" i="1"/>
  <c r="Y2008" i="1"/>
  <c r="Y2009" i="1"/>
  <c r="Y2010" i="1"/>
  <c r="Y2011" i="1"/>
  <c r="Y2012" i="1"/>
  <c r="Y2013" i="1"/>
  <c r="Y2014" i="1"/>
  <c r="Y2015" i="1"/>
  <c r="Y2016" i="1"/>
  <c r="Y2017" i="1"/>
  <c r="Y2018" i="1"/>
  <c r="Y2019" i="1"/>
  <c r="Y2020" i="1"/>
  <c r="Y2021" i="1"/>
  <c r="Y2022" i="1"/>
  <c r="Y2023" i="1"/>
  <c r="Y2024" i="1"/>
  <c r="Y2025" i="1"/>
  <c r="Y2026" i="1"/>
  <c r="Y2027" i="1"/>
  <c r="Y2028" i="1"/>
  <c r="Y2029" i="1"/>
  <c r="Y2030" i="1"/>
  <c r="Y2031" i="1"/>
  <c r="Y2032" i="1"/>
  <c r="Y2033" i="1"/>
  <c r="Y2034" i="1"/>
  <c r="Y2035" i="1"/>
  <c r="Y2036" i="1"/>
  <c r="Y2037" i="1"/>
  <c r="Y2038" i="1"/>
  <c r="Y2039" i="1"/>
  <c r="Y2040" i="1"/>
  <c r="Y2041" i="1"/>
  <c r="Y2042" i="1"/>
  <c r="Y2043" i="1"/>
  <c r="Y2044" i="1"/>
  <c r="Y2045" i="1"/>
  <c r="Y2046" i="1"/>
  <c r="Y2047" i="1"/>
  <c r="Y2048" i="1"/>
  <c r="Y2049" i="1"/>
  <c r="Y2050" i="1"/>
  <c r="Y2051" i="1"/>
  <c r="Y2052" i="1"/>
  <c r="Y2053" i="1"/>
  <c r="Y2054" i="1"/>
  <c r="Y2055" i="1"/>
  <c r="Y2056" i="1"/>
  <c r="Y2057" i="1"/>
  <c r="Y2058" i="1"/>
  <c r="Y2059" i="1"/>
  <c r="Y2060" i="1"/>
  <c r="Y2061" i="1"/>
  <c r="Y2062" i="1"/>
  <c r="Y2063" i="1"/>
  <c r="Y2064" i="1"/>
  <c r="Y2065" i="1"/>
  <c r="Y2066" i="1"/>
  <c r="Y2067" i="1"/>
  <c r="Y2068" i="1"/>
  <c r="Y2069" i="1"/>
  <c r="Y2070" i="1"/>
  <c r="Y2071" i="1"/>
  <c r="Y2072" i="1"/>
  <c r="Y2073" i="1"/>
  <c r="Y2074" i="1"/>
  <c r="Y2075" i="1"/>
  <c r="Y2076" i="1"/>
  <c r="Y2077" i="1"/>
  <c r="Y2078" i="1"/>
  <c r="Y2079" i="1"/>
  <c r="Y2080" i="1"/>
  <c r="Y2081" i="1"/>
  <c r="Y2082" i="1"/>
  <c r="Y2083" i="1"/>
  <c r="Y2084" i="1"/>
  <c r="Y2085" i="1"/>
  <c r="Y2086" i="1"/>
  <c r="Y2087" i="1"/>
  <c r="Y2088" i="1"/>
  <c r="Y2089" i="1"/>
  <c r="Y2090" i="1"/>
  <c r="Y2091" i="1"/>
  <c r="Y2092" i="1"/>
  <c r="Y2093" i="1"/>
  <c r="Y2094" i="1"/>
  <c r="Y2095" i="1"/>
  <c r="Y2096" i="1"/>
  <c r="Y2097" i="1"/>
  <c r="Y2098" i="1"/>
  <c r="Y2099" i="1"/>
  <c r="Y2100" i="1"/>
  <c r="Y2101" i="1"/>
  <c r="Y2102" i="1"/>
  <c r="Y2103" i="1"/>
  <c r="Y2104" i="1"/>
  <c r="Y2105" i="1"/>
  <c r="Y2106" i="1"/>
  <c r="Y2107" i="1"/>
  <c r="Y2108" i="1"/>
  <c r="Y2109" i="1"/>
  <c r="Y2110" i="1"/>
  <c r="Y2111" i="1"/>
  <c r="Y2112" i="1"/>
  <c r="Y2113" i="1"/>
  <c r="Y2114" i="1"/>
  <c r="Y2115" i="1"/>
  <c r="Y2116" i="1"/>
  <c r="Y2117" i="1"/>
  <c r="Y2118" i="1"/>
  <c r="Y2119" i="1"/>
  <c r="Y2120" i="1"/>
  <c r="Y2121" i="1"/>
  <c r="Y2122" i="1"/>
  <c r="Y2123" i="1"/>
  <c r="Y2124" i="1"/>
  <c r="Y2125" i="1"/>
  <c r="Y2126" i="1"/>
  <c r="Y2127" i="1"/>
  <c r="Y2128" i="1"/>
  <c r="Y2129" i="1"/>
  <c r="Y2130" i="1"/>
  <c r="Y2131" i="1"/>
  <c r="Y2132" i="1"/>
  <c r="Y2133" i="1"/>
  <c r="Y2134" i="1"/>
  <c r="Y2135" i="1"/>
  <c r="Y2136" i="1"/>
  <c r="Y2137" i="1"/>
  <c r="Y2138" i="1"/>
  <c r="Y2139" i="1"/>
  <c r="Y2140" i="1"/>
  <c r="Y2141" i="1"/>
  <c r="Y2142" i="1"/>
  <c r="Y2143" i="1"/>
  <c r="Y2144" i="1"/>
  <c r="Y2145" i="1"/>
  <c r="Y2146" i="1"/>
  <c r="Y2147" i="1"/>
  <c r="Y2148" i="1"/>
  <c r="Y2149" i="1"/>
  <c r="Y2150" i="1"/>
  <c r="Y2151" i="1"/>
  <c r="Y2152" i="1"/>
  <c r="Y2153" i="1"/>
  <c r="Y2154" i="1"/>
  <c r="Y2155" i="1"/>
  <c r="Y2156" i="1"/>
  <c r="Y2157" i="1"/>
  <c r="Y2158" i="1"/>
  <c r="Y2159" i="1"/>
  <c r="Y2160" i="1"/>
  <c r="Y2161" i="1"/>
  <c r="Y2162" i="1"/>
  <c r="Y2163" i="1"/>
  <c r="Y2164" i="1"/>
  <c r="Y2165" i="1"/>
  <c r="Y2166" i="1"/>
  <c r="Y2167" i="1"/>
  <c r="Y2168" i="1"/>
  <c r="Y2169" i="1"/>
  <c r="Y2170" i="1"/>
  <c r="Y2171" i="1"/>
  <c r="Y2172" i="1"/>
  <c r="Y2173" i="1"/>
  <c r="Y2174" i="1"/>
  <c r="Y2175" i="1"/>
  <c r="Y2176" i="1"/>
  <c r="Y2177" i="1"/>
  <c r="Y2178" i="1"/>
  <c r="Y2179" i="1"/>
  <c r="Y2180" i="1"/>
  <c r="Y2181" i="1"/>
  <c r="Y2182" i="1"/>
  <c r="Y2183" i="1"/>
  <c r="Y2184" i="1"/>
  <c r="Y2185" i="1"/>
  <c r="Y2186" i="1"/>
  <c r="Y2187" i="1"/>
  <c r="Y2188" i="1"/>
  <c r="Y2189" i="1"/>
  <c r="Y2190" i="1"/>
  <c r="Y2191" i="1"/>
  <c r="Y2192" i="1"/>
  <c r="Y2193" i="1"/>
  <c r="Y2194" i="1"/>
  <c r="Y2195" i="1"/>
  <c r="Y2196" i="1"/>
  <c r="Y2197" i="1"/>
  <c r="Y2198" i="1"/>
  <c r="Y2199" i="1"/>
  <c r="Y2200" i="1"/>
  <c r="Y2201" i="1"/>
  <c r="Y2202" i="1"/>
  <c r="Y2203" i="1"/>
  <c r="Y2204" i="1"/>
  <c r="Y2205" i="1"/>
  <c r="Y2206" i="1"/>
  <c r="Y2207" i="1"/>
  <c r="Y2208" i="1"/>
  <c r="Y2209" i="1"/>
  <c r="Y2210" i="1"/>
  <c r="Y2211" i="1"/>
  <c r="Y2212" i="1"/>
  <c r="Y2213" i="1"/>
  <c r="Y2214" i="1"/>
  <c r="Y2215" i="1"/>
  <c r="Y2216" i="1"/>
  <c r="Y2217" i="1"/>
  <c r="Y2218" i="1"/>
  <c r="Y2219" i="1"/>
  <c r="Y2220" i="1"/>
  <c r="Y2221" i="1"/>
  <c r="Y2222" i="1"/>
  <c r="Y2223" i="1"/>
  <c r="Y2224" i="1"/>
  <c r="Y2225" i="1"/>
  <c r="Y2226" i="1"/>
  <c r="Y2227" i="1"/>
  <c r="Y2228" i="1"/>
  <c r="Y2229" i="1"/>
  <c r="Y2230" i="1"/>
  <c r="Y2231" i="1"/>
  <c r="Y2232" i="1"/>
  <c r="Y2233" i="1"/>
  <c r="Y2234" i="1"/>
  <c r="Y2235" i="1"/>
  <c r="Y2236" i="1"/>
  <c r="Y2237" i="1"/>
  <c r="Y2238" i="1"/>
  <c r="Y2239" i="1"/>
  <c r="Y2240" i="1"/>
  <c r="Y2241" i="1"/>
  <c r="Y2242" i="1"/>
  <c r="Y2243" i="1"/>
  <c r="Y2244" i="1"/>
  <c r="Y2245" i="1"/>
  <c r="Y2246" i="1"/>
  <c r="Y2247" i="1"/>
  <c r="Y2248" i="1"/>
  <c r="Y2249" i="1"/>
  <c r="Y2250" i="1"/>
  <c r="Y2251" i="1"/>
  <c r="Y2252" i="1"/>
  <c r="Y2253" i="1"/>
  <c r="Y2254" i="1"/>
  <c r="Y2255" i="1"/>
  <c r="Y2256" i="1"/>
  <c r="Y2257" i="1"/>
  <c r="Y2258" i="1"/>
  <c r="Y2259" i="1"/>
  <c r="Y2260" i="1"/>
  <c r="Y2261" i="1"/>
  <c r="Y2262" i="1"/>
  <c r="Y2263" i="1"/>
  <c r="Y2264" i="1"/>
  <c r="Y2265" i="1"/>
  <c r="Y2266" i="1"/>
  <c r="Y2267" i="1"/>
  <c r="Y2268" i="1"/>
  <c r="Y2269" i="1"/>
  <c r="Y2270" i="1"/>
  <c r="Y2271" i="1"/>
  <c r="Y2272" i="1"/>
  <c r="Y2273" i="1"/>
  <c r="Y2274" i="1"/>
  <c r="Y2275" i="1"/>
  <c r="Y2276" i="1"/>
  <c r="Y2277" i="1"/>
  <c r="Y2278" i="1"/>
  <c r="Y2279" i="1"/>
  <c r="Y2280" i="1"/>
  <c r="Y2281" i="1"/>
  <c r="Y2282" i="1"/>
  <c r="Y2283" i="1"/>
  <c r="Y2284" i="1"/>
  <c r="Y2285" i="1"/>
  <c r="Y2286" i="1"/>
  <c r="Y2287" i="1"/>
  <c r="Y2288" i="1"/>
  <c r="Y2289" i="1"/>
  <c r="Y2290" i="1"/>
  <c r="Y2291" i="1"/>
  <c r="Y2292" i="1"/>
  <c r="Y2293" i="1"/>
  <c r="Y2294" i="1"/>
  <c r="Y2295" i="1"/>
  <c r="Y2296" i="1"/>
  <c r="Y2297" i="1"/>
  <c r="Y2298" i="1"/>
  <c r="Y2299" i="1"/>
  <c r="Y2300" i="1"/>
  <c r="Y2301" i="1"/>
  <c r="Y2302" i="1"/>
  <c r="Y2303" i="1"/>
  <c r="Y2304" i="1"/>
  <c r="Y2305" i="1"/>
  <c r="Y2306" i="1"/>
  <c r="Y2307" i="1"/>
  <c r="Y2308" i="1"/>
  <c r="Y2309" i="1"/>
  <c r="Y2310" i="1"/>
  <c r="Y2311" i="1"/>
  <c r="Y2312" i="1"/>
  <c r="Y2313" i="1"/>
  <c r="Y2314" i="1"/>
  <c r="Y2315" i="1"/>
  <c r="Y2316" i="1"/>
  <c r="Y2317" i="1"/>
  <c r="Y2318" i="1"/>
  <c r="Y2319" i="1"/>
  <c r="Y2320" i="1"/>
  <c r="Y2321" i="1"/>
  <c r="Y2322" i="1"/>
  <c r="Y2323" i="1"/>
  <c r="Y2324" i="1"/>
  <c r="Y2325" i="1"/>
  <c r="Y2326" i="1"/>
  <c r="Y2327" i="1"/>
  <c r="Y2328" i="1"/>
  <c r="Y2329" i="1"/>
  <c r="Y2330" i="1"/>
  <c r="Y2331" i="1"/>
  <c r="Y2332" i="1"/>
  <c r="Y2333" i="1"/>
  <c r="Y2334" i="1"/>
  <c r="Y2335" i="1"/>
  <c r="Y2336" i="1"/>
  <c r="Y2337" i="1"/>
  <c r="Y2338" i="1"/>
  <c r="Y2339" i="1"/>
  <c r="Y2340" i="1"/>
  <c r="Y2341" i="1"/>
  <c r="Y2342" i="1"/>
  <c r="Y2343" i="1"/>
  <c r="Y2344" i="1"/>
  <c r="Y2345" i="1"/>
  <c r="Y2346" i="1"/>
  <c r="Y2347" i="1"/>
  <c r="Y2348" i="1"/>
  <c r="Y2349" i="1"/>
  <c r="Y2350" i="1"/>
  <c r="Y2351" i="1"/>
  <c r="Y2352" i="1"/>
  <c r="Y2353" i="1"/>
  <c r="Y2354" i="1"/>
  <c r="Y2355" i="1"/>
  <c r="Y2356" i="1"/>
  <c r="Y2357" i="1"/>
  <c r="Y2358" i="1"/>
  <c r="Y2359" i="1"/>
  <c r="Y2360" i="1"/>
  <c r="Y2361" i="1"/>
  <c r="Y2362" i="1"/>
  <c r="Y2363" i="1"/>
  <c r="Y2364" i="1"/>
  <c r="Y2365" i="1"/>
  <c r="Y2366" i="1"/>
  <c r="Y2367" i="1"/>
  <c r="Y2368" i="1"/>
  <c r="Y2369" i="1"/>
  <c r="Y2370" i="1"/>
  <c r="Y2371" i="1"/>
  <c r="Y2372" i="1"/>
  <c r="Y2373" i="1"/>
  <c r="Y2374" i="1"/>
  <c r="Y2375" i="1"/>
  <c r="Y2376" i="1"/>
  <c r="Y2377" i="1"/>
  <c r="Y2378" i="1"/>
  <c r="Y2379" i="1"/>
  <c r="Y2380" i="1"/>
  <c r="Y2381" i="1"/>
  <c r="Y2382" i="1"/>
  <c r="Y2383" i="1"/>
  <c r="Y2384" i="1"/>
  <c r="Y2385" i="1"/>
  <c r="Y2386" i="1"/>
  <c r="Y2387" i="1"/>
  <c r="Y2388" i="1"/>
  <c r="Y2389" i="1"/>
  <c r="Y2390" i="1"/>
  <c r="Y2391" i="1"/>
  <c r="Y2392" i="1"/>
  <c r="Y2393" i="1"/>
  <c r="Y2394" i="1"/>
  <c r="Y2395" i="1"/>
  <c r="Y2396" i="1"/>
  <c r="Y2397" i="1"/>
  <c r="Y2398" i="1"/>
  <c r="Y2399" i="1"/>
  <c r="Y2400" i="1"/>
  <c r="Y2401" i="1"/>
  <c r="Y2402" i="1"/>
  <c r="Y2403" i="1"/>
  <c r="Y2404" i="1"/>
  <c r="Y2405" i="1"/>
  <c r="Y2406" i="1"/>
  <c r="Y2407" i="1"/>
  <c r="Y2408" i="1"/>
  <c r="Y2409" i="1"/>
  <c r="Y2410" i="1"/>
  <c r="Y2411" i="1"/>
  <c r="Y2412" i="1"/>
  <c r="Y2413" i="1"/>
  <c r="Y2414" i="1"/>
  <c r="Y2415" i="1"/>
  <c r="Y2416" i="1"/>
  <c r="Y2417" i="1"/>
  <c r="Y2418" i="1"/>
  <c r="Y2419" i="1"/>
  <c r="Y2420" i="1"/>
  <c r="Y2421" i="1"/>
  <c r="Y2422" i="1"/>
  <c r="Y2423" i="1"/>
  <c r="Y2424" i="1"/>
  <c r="Y2425" i="1"/>
  <c r="Y2426" i="1"/>
  <c r="Y2427" i="1"/>
  <c r="Y2428" i="1"/>
  <c r="Y2429" i="1"/>
  <c r="Y2430" i="1"/>
  <c r="Y2431" i="1"/>
  <c r="Y2432" i="1"/>
  <c r="Y2433" i="1"/>
  <c r="Y2434" i="1"/>
  <c r="Y2435" i="1"/>
  <c r="Y2436" i="1"/>
  <c r="Y2437" i="1"/>
  <c r="Y2438" i="1"/>
  <c r="Y2439" i="1"/>
  <c r="Y2440" i="1"/>
  <c r="Y2441" i="1"/>
  <c r="Y2442" i="1"/>
  <c r="Y2443" i="1"/>
  <c r="Y2444" i="1"/>
  <c r="Y2445" i="1"/>
  <c r="Y2446" i="1"/>
  <c r="Y2447" i="1"/>
  <c r="Y2448" i="1"/>
  <c r="Y2449" i="1"/>
  <c r="Y2450" i="1"/>
  <c r="Y2451" i="1"/>
  <c r="Y2452" i="1"/>
  <c r="Y2453" i="1"/>
  <c r="Y2454" i="1"/>
  <c r="Y2455" i="1"/>
  <c r="Y2456" i="1"/>
  <c r="Y2457" i="1"/>
  <c r="Y2458" i="1"/>
  <c r="Y2459" i="1"/>
  <c r="Y2460" i="1"/>
  <c r="Y2461" i="1"/>
  <c r="Y2462" i="1"/>
  <c r="Y2463" i="1"/>
  <c r="Y2464" i="1"/>
  <c r="Y2465" i="1"/>
  <c r="Y2466" i="1"/>
  <c r="Y2467" i="1"/>
  <c r="Y2468" i="1"/>
  <c r="Y2469" i="1"/>
  <c r="Y2470" i="1"/>
  <c r="Y2471" i="1"/>
  <c r="Y2472" i="1"/>
  <c r="Y2473" i="1"/>
  <c r="Y2474" i="1"/>
  <c r="Y2475" i="1"/>
  <c r="Y2476" i="1"/>
  <c r="Y2477" i="1"/>
  <c r="Y2478" i="1"/>
  <c r="Y2479" i="1"/>
  <c r="Y2480" i="1"/>
  <c r="Y2481" i="1"/>
  <c r="Y2482" i="1"/>
  <c r="Y2483" i="1"/>
  <c r="Y2484" i="1"/>
  <c r="Y2485" i="1"/>
  <c r="Y2486" i="1"/>
  <c r="Y2487" i="1"/>
  <c r="Y2488" i="1"/>
  <c r="Y2489" i="1"/>
  <c r="Y2490" i="1"/>
  <c r="Y2491" i="1"/>
  <c r="Y2492" i="1"/>
  <c r="Y2493" i="1"/>
  <c r="Y2494" i="1"/>
  <c r="Y2495" i="1"/>
  <c r="Y2496" i="1"/>
  <c r="Y2497" i="1"/>
  <c r="Y2498" i="1"/>
  <c r="Y2499" i="1"/>
  <c r="Y2500" i="1"/>
  <c r="Y2501" i="1"/>
  <c r="Y2502" i="1"/>
  <c r="Y2503" i="1"/>
  <c r="Y2504" i="1"/>
  <c r="Y2505" i="1"/>
  <c r="Y2506" i="1"/>
  <c r="Y2507" i="1"/>
  <c r="Y2508" i="1"/>
  <c r="Y2509" i="1"/>
  <c r="Y2510" i="1"/>
  <c r="Y2511" i="1"/>
  <c r="Y2512" i="1"/>
  <c r="Y2513" i="1"/>
  <c r="Y2514" i="1"/>
  <c r="Y2515" i="1"/>
  <c r="Y2516" i="1"/>
  <c r="Y2517" i="1"/>
  <c r="Y2518" i="1"/>
  <c r="Y2519" i="1"/>
  <c r="Y2520" i="1"/>
  <c r="Y2521" i="1"/>
  <c r="Y2522" i="1"/>
  <c r="Y2523" i="1"/>
  <c r="Y2524" i="1"/>
  <c r="Y2525" i="1"/>
  <c r="Y2526" i="1"/>
  <c r="Y2527" i="1"/>
  <c r="Y2528" i="1"/>
  <c r="Y2529" i="1"/>
  <c r="Y2530" i="1"/>
  <c r="Y2531" i="1"/>
  <c r="Y2532" i="1"/>
  <c r="Y2533" i="1"/>
  <c r="Y2534" i="1"/>
  <c r="Y2535" i="1"/>
  <c r="Y2536" i="1"/>
  <c r="Y2537" i="1"/>
  <c r="Y2538" i="1"/>
  <c r="Y2539" i="1"/>
  <c r="Y2540" i="1"/>
  <c r="Y2541" i="1"/>
  <c r="Y2542" i="1"/>
  <c r="Y2543" i="1"/>
  <c r="Y2544" i="1"/>
  <c r="Y2545" i="1"/>
  <c r="Y2546" i="1"/>
  <c r="Y2547" i="1"/>
  <c r="Y2548" i="1"/>
  <c r="Y2549" i="1"/>
  <c r="Y2550" i="1"/>
  <c r="Y2551" i="1"/>
  <c r="Y2552" i="1"/>
  <c r="Y2553" i="1"/>
  <c r="Y2554" i="1"/>
  <c r="Y2555" i="1"/>
  <c r="Y2556" i="1"/>
  <c r="Y2557" i="1"/>
  <c r="Y2558" i="1"/>
  <c r="Y2559" i="1"/>
  <c r="Y2560" i="1"/>
  <c r="Y2561" i="1"/>
  <c r="Y2562" i="1"/>
  <c r="Y2563" i="1"/>
  <c r="Y2564" i="1"/>
  <c r="Y2565" i="1"/>
  <c r="Y2566" i="1"/>
  <c r="Y2567" i="1"/>
  <c r="Y2568" i="1"/>
  <c r="Y2569" i="1"/>
  <c r="Y2570" i="1"/>
  <c r="Y2571" i="1"/>
  <c r="Y2572" i="1"/>
  <c r="Y2573" i="1"/>
  <c r="Y2574" i="1"/>
  <c r="Y2575" i="1"/>
  <c r="Y2576" i="1"/>
  <c r="Y2577" i="1"/>
  <c r="Y2578" i="1"/>
  <c r="Y2579" i="1"/>
  <c r="Y2580" i="1"/>
  <c r="Y2581" i="1"/>
  <c r="Y2582" i="1"/>
  <c r="Y2583" i="1"/>
  <c r="Y2584" i="1"/>
  <c r="Y2585" i="1"/>
  <c r="Y2586" i="1"/>
  <c r="Y2587" i="1"/>
  <c r="Y2588" i="1"/>
  <c r="Y2589" i="1"/>
  <c r="Y2590" i="1"/>
  <c r="Y2591" i="1"/>
  <c r="Y2592" i="1"/>
  <c r="Y2593" i="1"/>
  <c r="Y2594" i="1"/>
  <c r="Y2595" i="1"/>
  <c r="Y2596" i="1"/>
  <c r="Y2597" i="1"/>
  <c r="Y2598" i="1"/>
  <c r="Y2599" i="1"/>
  <c r="Y2600" i="1"/>
  <c r="Y2601" i="1"/>
  <c r="Y2602" i="1"/>
  <c r="Y2603" i="1"/>
  <c r="Y2604" i="1"/>
  <c r="Y2605" i="1"/>
  <c r="Y2606" i="1"/>
  <c r="Y2607" i="1"/>
  <c r="Y2608" i="1"/>
  <c r="Y2609" i="1"/>
  <c r="Y2610" i="1"/>
  <c r="Y2611" i="1"/>
  <c r="Y2612" i="1"/>
  <c r="Y2613" i="1"/>
  <c r="Y2614" i="1"/>
  <c r="Y2615" i="1"/>
  <c r="Y2616" i="1"/>
  <c r="Y2617" i="1"/>
  <c r="Y2618" i="1"/>
  <c r="Y2619" i="1"/>
  <c r="Y2620" i="1"/>
  <c r="Y2621" i="1"/>
  <c r="Y2622" i="1"/>
  <c r="Y2623" i="1"/>
  <c r="Y2624" i="1"/>
  <c r="Y2625" i="1"/>
  <c r="Y2626" i="1"/>
  <c r="Y2627" i="1"/>
  <c r="Y2628" i="1"/>
  <c r="Y2629" i="1"/>
  <c r="Y2630" i="1"/>
  <c r="Y2631" i="1"/>
  <c r="Y2632" i="1"/>
  <c r="Y2633" i="1"/>
  <c r="Y2634" i="1"/>
  <c r="Y2635" i="1"/>
  <c r="Y2636" i="1"/>
  <c r="Y2637" i="1"/>
  <c r="Y2638" i="1"/>
  <c r="Y2639" i="1"/>
  <c r="Y2640" i="1"/>
  <c r="Y2641" i="1"/>
  <c r="Y2642" i="1"/>
  <c r="Y2643" i="1"/>
  <c r="Y2644" i="1"/>
  <c r="Y2645" i="1"/>
  <c r="Y2646" i="1"/>
  <c r="Y2647" i="1"/>
  <c r="Y2648" i="1"/>
  <c r="Y2649" i="1"/>
  <c r="Y2650" i="1"/>
  <c r="Y2651" i="1"/>
  <c r="Y2652" i="1"/>
  <c r="Y2653" i="1"/>
  <c r="Y2654" i="1"/>
  <c r="Y2655" i="1"/>
  <c r="Y2656" i="1"/>
  <c r="Y2657" i="1"/>
  <c r="Y2658" i="1"/>
  <c r="Y2659" i="1"/>
  <c r="Y2660" i="1"/>
  <c r="Y2661" i="1"/>
  <c r="Y2662" i="1"/>
  <c r="Y2663" i="1"/>
  <c r="Y2664" i="1"/>
  <c r="Y2665" i="1"/>
  <c r="Y2666" i="1"/>
  <c r="Y2667" i="1"/>
  <c r="Y2668" i="1"/>
  <c r="Y2669" i="1"/>
  <c r="Y2670" i="1"/>
  <c r="Y2671" i="1"/>
  <c r="Y2672" i="1"/>
  <c r="Y2673" i="1"/>
  <c r="Y2674" i="1"/>
  <c r="Y2675" i="1"/>
  <c r="Y2676" i="1"/>
  <c r="Y2677" i="1"/>
  <c r="Y2678" i="1"/>
  <c r="Y2679" i="1"/>
  <c r="Y2680" i="1"/>
  <c r="Y2681" i="1"/>
  <c r="Y2682" i="1"/>
  <c r="Y2683" i="1"/>
  <c r="Y2684" i="1"/>
  <c r="Y2685" i="1"/>
  <c r="Y2686" i="1"/>
  <c r="Y2687" i="1"/>
  <c r="Y2688" i="1"/>
  <c r="Y2689" i="1"/>
  <c r="Y2690" i="1"/>
  <c r="Y2691" i="1"/>
  <c r="Y2692" i="1"/>
  <c r="Y2693" i="1"/>
  <c r="Y2694" i="1"/>
  <c r="Y2695" i="1"/>
  <c r="Y2696" i="1"/>
  <c r="Y2697" i="1"/>
  <c r="Y2698" i="1"/>
  <c r="Y2699" i="1"/>
  <c r="Y2700" i="1"/>
  <c r="Y2701" i="1"/>
  <c r="Y2702" i="1"/>
  <c r="Y2703" i="1"/>
  <c r="Y2704" i="1"/>
  <c r="Y2705" i="1"/>
  <c r="Y2706" i="1"/>
  <c r="Y2707" i="1"/>
  <c r="Y2708" i="1"/>
  <c r="Y2709" i="1"/>
  <c r="Y2710" i="1"/>
  <c r="Y2711" i="1"/>
  <c r="Y2712" i="1"/>
  <c r="Y2713" i="1"/>
  <c r="Y2714" i="1"/>
  <c r="Y2715" i="1"/>
  <c r="Y2716" i="1"/>
  <c r="Y2717" i="1"/>
  <c r="Y2718" i="1"/>
  <c r="Y2719" i="1"/>
  <c r="Y2720" i="1"/>
  <c r="Y2721" i="1"/>
  <c r="Y2722" i="1"/>
  <c r="Y2723" i="1"/>
  <c r="Y2724" i="1"/>
  <c r="Y2725" i="1"/>
  <c r="Y2726" i="1"/>
  <c r="Y2727" i="1"/>
  <c r="Y2728" i="1"/>
  <c r="Y2729" i="1"/>
  <c r="Y2730" i="1"/>
  <c r="Y2731" i="1"/>
  <c r="Y2732" i="1"/>
  <c r="Y2733" i="1"/>
  <c r="Y2734" i="1"/>
  <c r="Y2735" i="1"/>
  <c r="Y2736" i="1"/>
  <c r="Y2737" i="1"/>
  <c r="Y2738" i="1"/>
  <c r="Y2739" i="1"/>
  <c r="Y2740" i="1"/>
  <c r="Y2741" i="1"/>
  <c r="Y2742" i="1"/>
  <c r="Y2743" i="1"/>
  <c r="Y2744" i="1"/>
  <c r="Y2745" i="1"/>
  <c r="Y2746" i="1"/>
  <c r="Y2747" i="1"/>
  <c r="Y2748" i="1"/>
  <c r="Y2749" i="1"/>
  <c r="Y2750" i="1"/>
  <c r="Y2751" i="1"/>
  <c r="Y2752" i="1"/>
  <c r="Y2753" i="1"/>
  <c r="Y2754" i="1"/>
  <c r="Y2755" i="1"/>
  <c r="Y2756" i="1"/>
  <c r="Y2757" i="1"/>
  <c r="Y2758" i="1"/>
  <c r="Y2759" i="1"/>
  <c r="Y2760" i="1"/>
  <c r="Y2761" i="1"/>
  <c r="Y2762" i="1"/>
  <c r="Y2763" i="1"/>
  <c r="Y2764" i="1"/>
  <c r="Y2765" i="1"/>
  <c r="Y2766" i="1"/>
  <c r="Y2767" i="1"/>
  <c r="Y2768" i="1"/>
  <c r="Y2769" i="1"/>
  <c r="Y2770" i="1"/>
  <c r="Y2771" i="1"/>
  <c r="Y2772" i="1"/>
  <c r="Y2773" i="1"/>
  <c r="Y2774" i="1"/>
  <c r="Y2775" i="1"/>
  <c r="Y2776" i="1"/>
  <c r="Y2777" i="1"/>
  <c r="Y2778" i="1"/>
  <c r="Y2779" i="1"/>
  <c r="Y2780" i="1"/>
  <c r="Y2781" i="1"/>
  <c r="Y2782" i="1"/>
  <c r="Y2783" i="1"/>
  <c r="Y2784" i="1"/>
  <c r="Y2785" i="1"/>
  <c r="Y2786" i="1"/>
  <c r="Y2787" i="1"/>
  <c r="Y2788" i="1"/>
  <c r="Y2789" i="1"/>
  <c r="Y2790" i="1"/>
  <c r="Y2791" i="1"/>
  <c r="Y2792" i="1"/>
  <c r="Y2793" i="1"/>
  <c r="Y2794" i="1"/>
  <c r="Y2795" i="1"/>
  <c r="Y2796" i="1"/>
  <c r="Y2797" i="1"/>
  <c r="Y2798" i="1"/>
  <c r="Y2799" i="1"/>
  <c r="Y2800" i="1"/>
  <c r="Y2801" i="1"/>
  <c r="Y2802" i="1"/>
  <c r="Y2803" i="1"/>
  <c r="Y2804" i="1"/>
  <c r="Y2805" i="1"/>
  <c r="Y2806" i="1"/>
  <c r="Y2807" i="1"/>
  <c r="Y2808" i="1"/>
  <c r="Y2809" i="1"/>
  <c r="Y2810" i="1"/>
  <c r="Y2811" i="1"/>
  <c r="Y2812" i="1"/>
  <c r="Y2813" i="1"/>
  <c r="Y2814" i="1"/>
  <c r="Y2815" i="1"/>
  <c r="Y2816" i="1"/>
  <c r="Y2817" i="1"/>
  <c r="Y2818" i="1"/>
  <c r="Y2819" i="1"/>
  <c r="Y2820" i="1"/>
  <c r="Y2821" i="1"/>
  <c r="Y2822" i="1"/>
  <c r="Y2823" i="1"/>
  <c r="Y2824" i="1"/>
  <c r="Y2825" i="1"/>
  <c r="Y2826" i="1"/>
  <c r="Y2827" i="1"/>
  <c r="Y2828" i="1"/>
  <c r="Y2829" i="1"/>
  <c r="Y2830" i="1"/>
  <c r="Y2831" i="1"/>
  <c r="Y2832" i="1"/>
  <c r="Y2833" i="1"/>
  <c r="Y2834" i="1"/>
  <c r="Y2835" i="1"/>
  <c r="Y2836" i="1"/>
  <c r="Y2837" i="1"/>
  <c r="Y2838" i="1"/>
  <c r="Y2839" i="1"/>
  <c r="Y2840" i="1"/>
  <c r="Y2841" i="1"/>
  <c r="Y2842" i="1"/>
  <c r="Y2843" i="1"/>
  <c r="Y2844" i="1"/>
  <c r="Y2845" i="1"/>
  <c r="Y2846" i="1"/>
  <c r="Y2847" i="1"/>
  <c r="Y2848" i="1"/>
  <c r="Y2849" i="1"/>
  <c r="Y2850" i="1"/>
  <c r="Y2851" i="1"/>
  <c r="Y2852" i="1"/>
  <c r="Y2853" i="1"/>
  <c r="Y2854" i="1"/>
  <c r="Y2855" i="1"/>
  <c r="Y2856" i="1"/>
  <c r="Y2857" i="1"/>
  <c r="Y2858" i="1"/>
  <c r="Y2859" i="1"/>
  <c r="Y2860" i="1"/>
  <c r="Y2861" i="1"/>
  <c r="Y2862" i="1"/>
  <c r="Y2863" i="1"/>
  <c r="Y2864" i="1"/>
  <c r="Y2865" i="1"/>
  <c r="Y2866" i="1"/>
  <c r="Y2867" i="1"/>
  <c r="Y2868" i="1"/>
  <c r="Y2869" i="1"/>
  <c r="Y2870" i="1"/>
  <c r="Y2871" i="1"/>
  <c r="Y2872" i="1"/>
  <c r="Y2873" i="1"/>
  <c r="Y2874" i="1"/>
  <c r="Y2875" i="1"/>
  <c r="Y2876" i="1"/>
  <c r="Y2877" i="1"/>
  <c r="Y2878" i="1"/>
  <c r="Y2879" i="1"/>
  <c r="Y2880" i="1"/>
  <c r="Y2881" i="1"/>
  <c r="Y2882" i="1"/>
  <c r="Y2883" i="1"/>
  <c r="Y2884" i="1"/>
  <c r="Y2885" i="1"/>
  <c r="Y2886" i="1"/>
  <c r="Y2887" i="1"/>
  <c r="Y2888" i="1"/>
  <c r="Y2889" i="1"/>
  <c r="Y2890" i="1"/>
  <c r="Y2891" i="1"/>
  <c r="Y2892" i="1"/>
  <c r="Y2893" i="1"/>
  <c r="Y2894" i="1"/>
  <c r="Y2895" i="1"/>
  <c r="Y2896" i="1"/>
  <c r="Y2897" i="1"/>
  <c r="Y2898" i="1"/>
  <c r="Y2899" i="1"/>
  <c r="Y2900" i="1"/>
  <c r="Y2901" i="1"/>
  <c r="Y2902" i="1"/>
  <c r="Y2903" i="1"/>
  <c r="Y2904" i="1"/>
  <c r="Y2905" i="1"/>
  <c r="Y2906" i="1"/>
  <c r="Y2907" i="1"/>
  <c r="Y2908" i="1"/>
  <c r="Y2909" i="1"/>
  <c r="Y2910" i="1"/>
  <c r="Y2911" i="1"/>
  <c r="Y2912" i="1"/>
  <c r="Y2913" i="1"/>
  <c r="Y2914" i="1"/>
  <c r="Y2915" i="1"/>
  <c r="Y2916" i="1"/>
  <c r="Y2917" i="1"/>
  <c r="Y2918" i="1"/>
  <c r="Y2919" i="1"/>
  <c r="Y2920" i="1"/>
  <c r="Y2921" i="1"/>
  <c r="Y2922" i="1"/>
  <c r="Y2923" i="1"/>
  <c r="Y2924" i="1"/>
  <c r="Y2925" i="1"/>
  <c r="Y2926" i="1"/>
  <c r="Y2927" i="1"/>
  <c r="Y2928" i="1"/>
  <c r="Y2929" i="1"/>
  <c r="Y2930" i="1"/>
  <c r="Y2931" i="1"/>
  <c r="Y2932" i="1"/>
  <c r="Y2933" i="1"/>
  <c r="Y2934" i="1"/>
  <c r="Y2935" i="1"/>
  <c r="Y2936" i="1"/>
  <c r="Y2937" i="1"/>
  <c r="Y2938" i="1"/>
  <c r="Y2939" i="1"/>
  <c r="Y2940" i="1"/>
  <c r="Y2941" i="1"/>
  <c r="Y2942" i="1"/>
  <c r="Y2943" i="1"/>
  <c r="Y2944" i="1"/>
  <c r="Y2945" i="1"/>
  <c r="Y2946" i="1"/>
  <c r="Y2947" i="1"/>
  <c r="Y2948" i="1"/>
  <c r="Y2949" i="1"/>
  <c r="Y2950" i="1"/>
  <c r="Y2951" i="1"/>
  <c r="Y2952" i="1"/>
  <c r="Y2953" i="1"/>
  <c r="Y2954" i="1"/>
  <c r="Y2955" i="1"/>
  <c r="Y2956" i="1"/>
  <c r="Y2957" i="1"/>
  <c r="Y2958" i="1"/>
  <c r="Y2959" i="1"/>
  <c r="Y2960" i="1"/>
  <c r="Y2961" i="1"/>
  <c r="Y2962" i="1"/>
  <c r="Y2963" i="1"/>
  <c r="Y2964" i="1"/>
  <c r="Y2965" i="1"/>
  <c r="Y2966" i="1"/>
  <c r="Y2967" i="1"/>
  <c r="Y2968" i="1"/>
  <c r="Y2969" i="1"/>
  <c r="Y2970" i="1"/>
  <c r="Y2971" i="1"/>
  <c r="Y2972" i="1"/>
  <c r="Y2973" i="1"/>
  <c r="Y2974" i="1"/>
  <c r="Y2975" i="1"/>
  <c r="Y2976" i="1"/>
  <c r="Y2977" i="1"/>
  <c r="Y2978" i="1"/>
  <c r="Y2979" i="1"/>
  <c r="Y2980" i="1"/>
  <c r="Y2981" i="1"/>
  <c r="Y2982" i="1"/>
  <c r="Y2983" i="1"/>
  <c r="Y2984" i="1"/>
  <c r="Y2985" i="1"/>
  <c r="Y2986" i="1"/>
  <c r="Y2987" i="1"/>
  <c r="Y2988" i="1"/>
  <c r="Y2989" i="1"/>
  <c r="Y2990" i="1"/>
  <c r="Y2991" i="1"/>
  <c r="Y2992" i="1"/>
  <c r="Y2993" i="1"/>
  <c r="Y2994" i="1"/>
  <c r="Y2995" i="1"/>
  <c r="Y2996" i="1"/>
  <c r="Y2997" i="1"/>
  <c r="Y2998" i="1"/>
  <c r="Y2999" i="1"/>
  <c r="Y3000" i="1"/>
  <c r="Y3001" i="1"/>
  <c r="Y3002" i="1"/>
  <c r="Y3003" i="1"/>
  <c r="Y3004" i="1"/>
  <c r="Y3005" i="1"/>
  <c r="Y3006" i="1"/>
  <c r="Y3007" i="1"/>
  <c r="Y3008" i="1"/>
  <c r="Y3009" i="1"/>
  <c r="Y3010" i="1"/>
  <c r="Y3011" i="1"/>
  <c r="Y3012" i="1"/>
  <c r="Y3013" i="1"/>
  <c r="Y3014" i="1"/>
  <c r="Y3015" i="1"/>
  <c r="Y3016" i="1"/>
  <c r="Y3017" i="1"/>
  <c r="Y3018" i="1"/>
  <c r="Y3019" i="1"/>
  <c r="Y3020" i="1"/>
  <c r="Y3021" i="1"/>
  <c r="Y3022" i="1"/>
  <c r="Y3023" i="1"/>
  <c r="Y3024" i="1"/>
  <c r="Y3025" i="1"/>
  <c r="Y3026" i="1"/>
  <c r="Y3027" i="1"/>
  <c r="Y3028" i="1"/>
  <c r="Y3029" i="1"/>
  <c r="Y3030" i="1"/>
  <c r="Y3031" i="1"/>
  <c r="Y3032" i="1"/>
  <c r="Y3033" i="1"/>
  <c r="Y3034" i="1"/>
  <c r="Y3035" i="1"/>
  <c r="Y3036" i="1"/>
  <c r="Y3037" i="1"/>
  <c r="Y3038" i="1"/>
  <c r="Y3039" i="1"/>
  <c r="Y3040" i="1"/>
  <c r="Y3041" i="1"/>
  <c r="Y3042" i="1"/>
  <c r="Y3043" i="1"/>
  <c r="Y3044" i="1"/>
  <c r="Y3045" i="1"/>
  <c r="Y3046" i="1"/>
  <c r="Y3047" i="1"/>
  <c r="Y3048" i="1"/>
  <c r="Y3049" i="1"/>
  <c r="Y3050" i="1"/>
  <c r="Y3051" i="1"/>
  <c r="Y3052" i="1"/>
  <c r="Y3053" i="1"/>
  <c r="Y3054" i="1"/>
  <c r="Y3055" i="1"/>
  <c r="Y3056" i="1"/>
  <c r="Y3057" i="1"/>
  <c r="Y3058" i="1"/>
  <c r="Y3059" i="1"/>
  <c r="Y3060" i="1"/>
  <c r="Y3061" i="1"/>
  <c r="Y3062" i="1"/>
  <c r="Y3063" i="1"/>
  <c r="Y3064" i="1"/>
  <c r="Y3065" i="1"/>
  <c r="Y3066" i="1"/>
  <c r="Y3067" i="1"/>
  <c r="Y3068" i="1"/>
  <c r="Y3069" i="1"/>
  <c r="Y3070" i="1"/>
  <c r="Y3071" i="1"/>
  <c r="Y3072" i="1"/>
  <c r="Y3073" i="1"/>
  <c r="Y3074" i="1"/>
  <c r="Y3075" i="1"/>
  <c r="Y3076" i="1"/>
  <c r="Y3077" i="1"/>
  <c r="Y3078" i="1"/>
  <c r="Y3079" i="1"/>
  <c r="Y3080" i="1"/>
  <c r="Y3081" i="1"/>
  <c r="Y3082" i="1"/>
  <c r="Y3083" i="1"/>
  <c r="Y3084" i="1"/>
  <c r="Y3085" i="1"/>
  <c r="Y3086" i="1"/>
  <c r="Y3087" i="1"/>
  <c r="Y3088" i="1"/>
  <c r="Y3089" i="1"/>
  <c r="Y3090" i="1"/>
  <c r="Y3091" i="1"/>
  <c r="Y3092" i="1"/>
  <c r="Y3093" i="1"/>
  <c r="Y3094" i="1"/>
  <c r="Y3095" i="1"/>
  <c r="Y3096" i="1"/>
  <c r="Y3097" i="1"/>
  <c r="Y3098"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0" i="1"/>
  <c r="P1031"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8" i="1"/>
  <c r="P1069"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3" i="1"/>
  <c r="P1104" i="1"/>
  <c r="P1105" i="1"/>
  <c r="P1106" i="1"/>
  <c r="P1107" i="1"/>
  <c r="P1108" i="1"/>
  <c r="P1109" i="1"/>
  <c r="P1110" i="1"/>
  <c r="P1111"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1395" i="1"/>
  <c r="P1396" i="1"/>
  <c r="P1397" i="1"/>
  <c r="P1398" i="1"/>
  <c r="P1399" i="1"/>
  <c r="P1400" i="1"/>
  <c r="P1401" i="1"/>
  <c r="P1402" i="1"/>
  <c r="P1403" i="1"/>
  <c r="P1404" i="1"/>
  <c r="P1405" i="1"/>
  <c r="P1406" i="1"/>
  <c r="P1407" i="1"/>
  <c r="P1408" i="1"/>
  <c r="P1409" i="1"/>
  <c r="P1410" i="1"/>
  <c r="P1411" i="1"/>
  <c r="P1412" i="1"/>
  <c r="P1413" i="1"/>
  <c r="P1414" i="1"/>
  <c r="P1415" i="1"/>
  <c r="P1416" i="1"/>
  <c r="P1417" i="1"/>
  <c r="P1418" i="1"/>
  <c r="P1419" i="1"/>
  <c r="P1420" i="1"/>
  <c r="P1421" i="1"/>
  <c r="P1422" i="1"/>
  <c r="P1423" i="1"/>
  <c r="P1424" i="1"/>
  <c r="P1425" i="1"/>
  <c r="P1426" i="1"/>
  <c r="P1427" i="1"/>
  <c r="P1428" i="1"/>
  <c r="P1429" i="1"/>
  <c r="P1430" i="1"/>
  <c r="P1431" i="1"/>
  <c r="P1432" i="1"/>
  <c r="P1433" i="1"/>
  <c r="P1434" i="1"/>
  <c r="P1435" i="1"/>
  <c r="P1436" i="1"/>
  <c r="P1437" i="1"/>
  <c r="P1438" i="1"/>
  <c r="P1439" i="1"/>
  <c r="P1440" i="1"/>
  <c r="P1441" i="1"/>
  <c r="P1442" i="1"/>
  <c r="P1443" i="1"/>
  <c r="P1444" i="1"/>
  <c r="P1445" i="1"/>
  <c r="P1446" i="1"/>
  <c r="P1447" i="1"/>
  <c r="P1448" i="1"/>
  <c r="P1449" i="1"/>
  <c r="P1450" i="1"/>
  <c r="P1451" i="1"/>
  <c r="P1452" i="1"/>
  <c r="P1453" i="1"/>
  <c r="P1454" i="1"/>
  <c r="P1455" i="1"/>
  <c r="P1456" i="1"/>
  <c r="P1457" i="1"/>
  <c r="P1458" i="1"/>
  <c r="P1459" i="1"/>
  <c r="P1460" i="1"/>
  <c r="P1461" i="1"/>
  <c r="P1462" i="1"/>
  <c r="P1463" i="1"/>
  <c r="P1464" i="1"/>
  <c r="P1465" i="1"/>
  <c r="P1466" i="1"/>
  <c r="P1467" i="1"/>
  <c r="P1468" i="1"/>
  <c r="P1469" i="1"/>
  <c r="P1470" i="1"/>
  <c r="P1471" i="1"/>
  <c r="P1472" i="1"/>
  <c r="P1473" i="1"/>
  <c r="P1474" i="1"/>
  <c r="P1475" i="1"/>
  <c r="P1476" i="1"/>
  <c r="P1477" i="1"/>
  <c r="P1478" i="1"/>
  <c r="P1479" i="1"/>
  <c r="P1480" i="1"/>
  <c r="P1481" i="1"/>
  <c r="P1482" i="1"/>
  <c r="P1483" i="1"/>
  <c r="P1484" i="1"/>
  <c r="P1485" i="1"/>
  <c r="P1486" i="1"/>
  <c r="P1487" i="1"/>
  <c r="P1488" i="1"/>
  <c r="P1489" i="1"/>
  <c r="P1490" i="1"/>
  <c r="P1491" i="1"/>
  <c r="P1492" i="1"/>
  <c r="P1493" i="1"/>
  <c r="P1494" i="1"/>
  <c r="P1495" i="1"/>
  <c r="P1496" i="1"/>
  <c r="P1497" i="1"/>
  <c r="P1498" i="1"/>
  <c r="P1499" i="1"/>
  <c r="P1500" i="1"/>
  <c r="P1501" i="1"/>
  <c r="P1502" i="1"/>
  <c r="P1503" i="1"/>
  <c r="P1504" i="1"/>
  <c r="P1505" i="1"/>
  <c r="P1506" i="1"/>
  <c r="P1507" i="1"/>
  <c r="P1508" i="1"/>
  <c r="P1509" i="1"/>
  <c r="P1510" i="1"/>
  <c r="P1511" i="1"/>
  <c r="P1512" i="1"/>
  <c r="P1513" i="1"/>
  <c r="P1514" i="1"/>
  <c r="P1515" i="1"/>
  <c r="P1516" i="1"/>
  <c r="P1517" i="1"/>
  <c r="P1518" i="1"/>
  <c r="P1519" i="1"/>
  <c r="P1520" i="1"/>
  <c r="P1521" i="1"/>
  <c r="P1522" i="1"/>
  <c r="P1523" i="1"/>
  <c r="P1524" i="1"/>
  <c r="P1525" i="1"/>
  <c r="P1526" i="1"/>
  <c r="P1527" i="1"/>
  <c r="P1528" i="1"/>
  <c r="P1529" i="1"/>
  <c r="P1530" i="1"/>
  <c r="P1531" i="1"/>
  <c r="P1532" i="1"/>
  <c r="P1533" i="1"/>
  <c r="P1534" i="1"/>
  <c r="P1535" i="1"/>
  <c r="P1536" i="1"/>
  <c r="P1537" i="1"/>
  <c r="P1538" i="1"/>
  <c r="P1539" i="1"/>
  <c r="P1540" i="1"/>
  <c r="P1541" i="1"/>
  <c r="P1542" i="1"/>
  <c r="P1543" i="1"/>
  <c r="P1544" i="1"/>
  <c r="P1545" i="1"/>
  <c r="P1546" i="1"/>
  <c r="P1547" i="1"/>
  <c r="P1548" i="1"/>
  <c r="P1549" i="1"/>
  <c r="P1550" i="1"/>
  <c r="P1551" i="1"/>
  <c r="P1552" i="1"/>
  <c r="P1553" i="1"/>
  <c r="P1554" i="1"/>
  <c r="P1555" i="1"/>
  <c r="P1556" i="1"/>
  <c r="P1557" i="1"/>
  <c r="P1558" i="1"/>
  <c r="P1559" i="1"/>
  <c r="P1560" i="1"/>
  <c r="P1561" i="1"/>
  <c r="P1562" i="1"/>
  <c r="P1563" i="1"/>
  <c r="P1564" i="1"/>
  <c r="P1565" i="1"/>
  <c r="P1566" i="1"/>
  <c r="P1567" i="1"/>
  <c r="P1568" i="1"/>
  <c r="P1569" i="1"/>
  <c r="P1570" i="1"/>
  <c r="P1571" i="1"/>
  <c r="P1572" i="1"/>
  <c r="P1573" i="1"/>
  <c r="P1574" i="1"/>
  <c r="P1575" i="1"/>
  <c r="P1576" i="1"/>
  <c r="P1577" i="1"/>
  <c r="P1578" i="1"/>
  <c r="P1579" i="1"/>
  <c r="P1580" i="1"/>
  <c r="P1581" i="1"/>
  <c r="P1582" i="1"/>
  <c r="P1583" i="1"/>
  <c r="P1584" i="1"/>
  <c r="P1585" i="1"/>
  <c r="P1586" i="1"/>
  <c r="P1587" i="1"/>
  <c r="P1588" i="1"/>
  <c r="P1589" i="1"/>
  <c r="P1590" i="1"/>
  <c r="P1591" i="1"/>
  <c r="P1592" i="1"/>
  <c r="P1593" i="1"/>
  <c r="P1594" i="1"/>
  <c r="P1595" i="1"/>
  <c r="P1596" i="1"/>
  <c r="P1597" i="1"/>
  <c r="P1598" i="1"/>
  <c r="P1599" i="1"/>
  <c r="P1600" i="1"/>
  <c r="P1601" i="1"/>
  <c r="P1602" i="1"/>
  <c r="P1603" i="1"/>
  <c r="P1604" i="1"/>
  <c r="P1605" i="1"/>
  <c r="P1606" i="1"/>
  <c r="P1607" i="1"/>
  <c r="P1608" i="1"/>
  <c r="P1609" i="1"/>
  <c r="P1610" i="1"/>
  <c r="P1611" i="1"/>
  <c r="P1612" i="1"/>
  <c r="P1613" i="1"/>
  <c r="P1614" i="1"/>
  <c r="P1615" i="1"/>
  <c r="P1616" i="1"/>
  <c r="P1617" i="1"/>
  <c r="P1618" i="1"/>
  <c r="P1619" i="1"/>
  <c r="P1620" i="1"/>
  <c r="P1621" i="1"/>
  <c r="P1622" i="1"/>
  <c r="P1623" i="1"/>
  <c r="P1624" i="1"/>
  <c r="P1625" i="1"/>
  <c r="P1626" i="1"/>
  <c r="P1627" i="1"/>
  <c r="P1628" i="1"/>
  <c r="P1629" i="1"/>
  <c r="P1630" i="1"/>
  <c r="P1631" i="1"/>
  <c r="P1632" i="1"/>
  <c r="P1633" i="1"/>
  <c r="P1634" i="1"/>
  <c r="P1635" i="1"/>
  <c r="P1636" i="1"/>
  <c r="P1637" i="1"/>
  <c r="P1638" i="1"/>
  <c r="P1639" i="1"/>
  <c r="P1640" i="1"/>
  <c r="P1641" i="1"/>
  <c r="P1642" i="1"/>
  <c r="P1643" i="1"/>
  <c r="P1644" i="1"/>
  <c r="P1645" i="1"/>
  <c r="P1646" i="1"/>
  <c r="P1647" i="1"/>
  <c r="P1648" i="1"/>
  <c r="P1649" i="1"/>
  <c r="P1650" i="1"/>
  <c r="P1651" i="1"/>
  <c r="P1652" i="1"/>
  <c r="P1653" i="1"/>
  <c r="P1654" i="1"/>
  <c r="P1655" i="1"/>
  <c r="P1656" i="1"/>
  <c r="P1657" i="1"/>
  <c r="P1658" i="1"/>
  <c r="P1659" i="1"/>
  <c r="P1660" i="1"/>
  <c r="P1661" i="1"/>
  <c r="P1662" i="1"/>
  <c r="P1663" i="1"/>
  <c r="P1664" i="1"/>
  <c r="P1665" i="1"/>
  <c r="P1666" i="1"/>
  <c r="P1667" i="1"/>
  <c r="P1668" i="1"/>
  <c r="P1669" i="1"/>
  <c r="P1670" i="1"/>
  <c r="P1671" i="1"/>
  <c r="P1672" i="1"/>
  <c r="P1673" i="1"/>
  <c r="P1674" i="1"/>
  <c r="P1675" i="1"/>
  <c r="P1676" i="1"/>
  <c r="P1677" i="1"/>
  <c r="P1678" i="1"/>
  <c r="P1679" i="1"/>
  <c r="P1680" i="1"/>
  <c r="P1681" i="1"/>
  <c r="P1682" i="1"/>
  <c r="P1683" i="1"/>
  <c r="P1684" i="1"/>
  <c r="P1685" i="1"/>
  <c r="P1686" i="1"/>
  <c r="P1687" i="1"/>
  <c r="P1688" i="1"/>
  <c r="P1689" i="1"/>
  <c r="P1690" i="1"/>
  <c r="P1691" i="1"/>
  <c r="P1692" i="1"/>
  <c r="P1693" i="1"/>
  <c r="P1694" i="1"/>
  <c r="P1695" i="1"/>
  <c r="P1696" i="1"/>
  <c r="P1697" i="1"/>
  <c r="P1698" i="1"/>
  <c r="P1699" i="1"/>
  <c r="P1700" i="1"/>
  <c r="P1701" i="1"/>
  <c r="P1702" i="1"/>
  <c r="P1703" i="1"/>
  <c r="P1704" i="1"/>
  <c r="P1705" i="1"/>
  <c r="P1706" i="1"/>
  <c r="P1707" i="1"/>
  <c r="P1708" i="1"/>
  <c r="P1709" i="1"/>
  <c r="P1710" i="1"/>
  <c r="P1711" i="1"/>
  <c r="P1712" i="1"/>
  <c r="P1713" i="1"/>
  <c r="P1714" i="1"/>
  <c r="P1715" i="1"/>
  <c r="P1716" i="1"/>
  <c r="P1717" i="1"/>
  <c r="P1718" i="1"/>
  <c r="P1719" i="1"/>
  <c r="P1720" i="1"/>
  <c r="P1721" i="1"/>
  <c r="P1722" i="1"/>
  <c r="P1723" i="1"/>
  <c r="P1724" i="1"/>
  <c r="P1725" i="1"/>
  <c r="P1726" i="1"/>
  <c r="P1727" i="1"/>
  <c r="P1728" i="1"/>
  <c r="P1729" i="1"/>
  <c r="P1730" i="1"/>
  <c r="P1731" i="1"/>
  <c r="P1732" i="1"/>
  <c r="P1733" i="1"/>
  <c r="P1734" i="1"/>
  <c r="P1735" i="1"/>
  <c r="P1736" i="1"/>
  <c r="P1737" i="1"/>
  <c r="P1738" i="1"/>
  <c r="P1739" i="1"/>
  <c r="P1740" i="1"/>
  <c r="P1741" i="1"/>
  <c r="P1742" i="1"/>
  <c r="P1743" i="1"/>
  <c r="P1744" i="1"/>
  <c r="P1745" i="1"/>
  <c r="P1746" i="1"/>
  <c r="P1747" i="1"/>
  <c r="P1748" i="1"/>
  <c r="P1749" i="1"/>
  <c r="P1750" i="1"/>
  <c r="P1751" i="1"/>
  <c r="P1752" i="1"/>
  <c r="P1753" i="1"/>
  <c r="P1754" i="1"/>
  <c r="P1755" i="1"/>
  <c r="P1756" i="1"/>
  <c r="P1757" i="1"/>
  <c r="P1758" i="1"/>
  <c r="P1759" i="1"/>
  <c r="P1760" i="1"/>
  <c r="P1761" i="1"/>
  <c r="P1762" i="1"/>
  <c r="P1763" i="1"/>
  <c r="P1764" i="1"/>
  <c r="P1765" i="1"/>
  <c r="P1766" i="1"/>
  <c r="P1767" i="1"/>
  <c r="P1768" i="1"/>
  <c r="P1769" i="1"/>
  <c r="P1770" i="1"/>
  <c r="P1771" i="1"/>
  <c r="P1772" i="1"/>
  <c r="P1773" i="1"/>
  <c r="P1774" i="1"/>
  <c r="P1775" i="1"/>
  <c r="P1776" i="1"/>
  <c r="P1777" i="1"/>
  <c r="P1778" i="1"/>
  <c r="P1779" i="1"/>
  <c r="P1780" i="1"/>
  <c r="P1781" i="1"/>
  <c r="P1782" i="1"/>
  <c r="P1783" i="1"/>
  <c r="P1784" i="1"/>
  <c r="P1785" i="1"/>
  <c r="P1786" i="1"/>
  <c r="P1787" i="1"/>
  <c r="P1788" i="1"/>
  <c r="P1789" i="1"/>
  <c r="P1790" i="1"/>
  <c r="P1791" i="1"/>
  <c r="P1792" i="1"/>
  <c r="P1793" i="1"/>
  <c r="P1794" i="1"/>
  <c r="P1795" i="1"/>
  <c r="P1796" i="1"/>
  <c r="P1797" i="1"/>
  <c r="P1798" i="1"/>
  <c r="P1799" i="1"/>
  <c r="P1800" i="1"/>
  <c r="P1801" i="1"/>
  <c r="P1802" i="1"/>
  <c r="P1803" i="1"/>
  <c r="P1804" i="1"/>
  <c r="P1805" i="1"/>
  <c r="P1806" i="1"/>
  <c r="P1807" i="1"/>
  <c r="P1808" i="1"/>
  <c r="P1809" i="1"/>
  <c r="P1810" i="1"/>
  <c r="P1811" i="1"/>
  <c r="P1812" i="1"/>
  <c r="P1813" i="1"/>
  <c r="P1814" i="1"/>
  <c r="P1815" i="1"/>
  <c r="P1816" i="1"/>
  <c r="P1817" i="1"/>
  <c r="P1818" i="1"/>
  <c r="P1819" i="1"/>
  <c r="P1820" i="1"/>
  <c r="P1821" i="1"/>
  <c r="P1822" i="1"/>
  <c r="P1823" i="1"/>
  <c r="P1824" i="1"/>
  <c r="P1825" i="1"/>
  <c r="P1826" i="1"/>
  <c r="P1827" i="1"/>
  <c r="P1828" i="1"/>
  <c r="P1829" i="1"/>
  <c r="P1830" i="1"/>
  <c r="P1831" i="1"/>
  <c r="P1832" i="1"/>
  <c r="P1833" i="1"/>
  <c r="P1834" i="1"/>
  <c r="P1835" i="1"/>
  <c r="P1836" i="1"/>
  <c r="P1837" i="1"/>
  <c r="P1838" i="1"/>
  <c r="P1839" i="1"/>
  <c r="P1840" i="1"/>
  <c r="P1841" i="1"/>
  <c r="P1842" i="1"/>
  <c r="P1843" i="1"/>
  <c r="P1844" i="1"/>
  <c r="P1845" i="1"/>
  <c r="P1846" i="1"/>
  <c r="P1847" i="1"/>
  <c r="P1848" i="1"/>
  <c r="P1849" i="1"/>
  <c r="P1850" i="1"/>
  <c r="P1851" i="1"/>
  <c r="P1852" i="1"/>
  <c r="P1853" i="1"/>
  <c r="P1854" i="1"/>
  <c r="P1855" i="1"/>
  <c r="P1856" i="1"/>
  <c r="P1857" i="1"/>
  <c r="P1858" i="1"/>
  <c r="P1859" i="1"/>
  <c r="P1860" i="1"/>
  <c r="P1861" i="1"/>
  <c r="P1862" i="1"/>
  <c r="P1863" i="1"/>
  <c r="P1864" i="1"/>
  <c r="P1865" i="1"/>
  <c r="P1866" i="1"/>
  <c r="P1867" i="1"/>
  <c r="P1868" i="1"/>
  <c r="P1869" i="1"/>
  <c r="P1870" i="1"/>
  <c r="P1871" i="1"/>
  <c r="P1872" i="1"/>
  <c r="P1873" i="1"/>
  <c r="P1874" i="1"/>
  <c r="P1875" i="1"/>
  <c r="P1876" i="1"/>
  <c r="P1877" i="1"/>
  <c r="P1878" i="1"/>
  <c r="P1879" i="1"/>
  <c r="P1880" i="1"/>
  <c r="P1881" i="1"/>
  <c r="P1882" i="1"/>
  <c r="P1883" i="1"/>
  <c r="P1884" i="1"/>
  <c r="P1885" i="1"/>
  <c r="P1886" i="1"/>
  <c r="P1887" i="1"/>
  <c r="P1888" i="1"/>
  <c r="P1889" i="1"/>
  <c r="P1890" i="1"/>
  <c r="P1891" i="1"/>
  <c r="P1892" i="1"/>
  <c r="P1893" i="1"/>
  <c r="P1894" i="1"/>
  <c r="P1895" i="1"/>
  <c r="P1896" i="1"/>
  <c r="P1897" i="1"/>
  <c r="P1898" i="1"/>
  <c r="P1899" i="1"/>
  <c r="P1900" i="1"/>
  <c r="P1901" i="1"/>
  <c r="P1902" i="1"/>
  <c r="P1903" i="1"/>
  <c r="P1904" i="1"/>
  <c r="P1905" i="1"/>
  <c r="P1906" i="1"/>
  <c r="P1907" i="1"/>
  <c r="P1908" i="1"/>
  <c r="P1909" i="1"/>
  <c r="P1910" i="1"/>
  <c r="P1911" i="1"/>
  <c r="P1912" i="1"/>
  <c r="P1913" i="1"/>
  <c r="P1914" i="1"/>
  <c r="P1915" i="1"/>
  <c r="P1916" i="1"/>
  <c r="P1917" i="1"/>
  <c r="P1918" i="1"/>
  <c r="P1919" i="1"/>
  <c r="P1920" i="1"/>
  <c r="P1921" i="1"/>
  <c r="P1922" i="1"/>
  <c r="P1923" i="1"/>
  <c r="P1924" i="1"/>
  <c r="P1925" i="1"/>
  <c r="P1926" i="1"/>
  <c r="P1927" i="1"/>
  <c r="P1928" i="1"/>
  <c r="P1929" i="1"/>
  <c r="P1930" i="1"/>
  <c r="P1931" i="1"/>
  <c r="P1932" i="1"/>
  <c r="P1933" i="1"/>
  <c r="P1934" i="1"/>
  <c r="P1935" i="1"/>
  <c r="P1936" i="1"/>
  <c r="P1937" i="1"/>
  <c r="P1938" i="1"/>
  <c r="P1939" i="1"/>
  <c r="P1940" i="1"/>
  <c r="P1941" i="1"/>
  <c r="P1942" i="1"/>
  <c r="P1943" i="1"/>
  <c r="P1944" i="1"/>
  <c r="P1945" i="1"/>
  <c r="P1946" i="1"/>
  <c r="P1947" i="1"/>
  <c r="P1948" i="1"/>
  <c r="P1949" i="1"/>
  <c r="P1950" i="1"/>
  <c r="P1951" i="1"/>
  <c r="P1952" i="1"/>
  <c r="P1953" i="1"/>
  <c r="P1954" i="1"/>
  <c r="P1955" i="1"/>
  <c r="P1956" i="1"/>
  <c r="P1957" i="1"/>
  <c r="P1958" i="1"/>
  <c r="P1959" i="1"/>
  <c r="P1960" i="1"/>
  <c r="P1961" i="1"/>
  <c r="P1962" i="1"/>
  <c r="P1963" i="1"/>
  <c r="P1964" i="1"/>
  <c r="P1965" i="1"/>
  <c r="P1966" i="1"/>
  <c r="P1967" i="1"/>
  <c r="P1968" i="1"/>
  <c r="P1969" i="1"/>
  <c r="P1970" i="1"/>
  <c r="P1971" i="1"/>
  <c r="P1972" i="1"/>
  <c r="P1973" i="1"/>
  <c r="P1974" i="1"/>
  <c r="P1975" i="1"/>
  <c r="P1976" i="1"/>
  <c r="P1977" i="1"/>
  <c r="P1978" i="1"/>
  <c r="P1979" i="1"/>
  <c r="P1980" i="1"/>
  <c r="P1981" i="1"/>
  <c r="P1982" i="1"/>
  <c r="P1983" i="1"/>
  <c r="P1984" i="1"/>
  <c r="P1985" i="1"/>
  <c r="P1986" i="1"/>
  <c r="P1987" i="1"/>
  <c r="P1988" i="1"/>
  <c r="P1989" i="1"/>
  <c r="P1990" i="1"/>
  <c r="P1991" i="1"/>
  <c r="P1992" i="1"/>
  <c r="P1993" i="1"/>
  <c r="P1994" i="1"/>
  <c r="P1995" i="1"/>
  <c r="P1996" i="1"/>
  <c r="P1997" i="1"/>
  <c r="P1998" i="1"/>
  <c r="P1999" i="1"/>
  <c r="P2000" i="1"/>
  <c r="P2001" i="1"/>
  <c r="P2002" i="1"/>
  <c r="P2003" i="1"/>
  <c r="P2004" i="1"/>
  <c r="P2005" i="1"/>
  <c r="P2006" i="1"/>
  <c r="P2007" i="1"/>
  <c r="P2008" i="1"/>
  <c r="P2009" i="1"/>
  <c r="P2010" i="1"/>
  <c r="P2011" i="1"/>
  <c r="P2012" i="1"/>
  <c r="P2013" i="1"/>
  <c r="P2014" i="1"/>
  <c r="P2015" i="1"/>
  <c r="P2016" i="1"/>
  <c r="P2017" i="1"/>
  <c r="P2018" i="1"/>
  <c r="P2019" i="1"/>
  <c r="P2020" i="1"/>
  <c r="P2021" i="1"/>
  <c r="P2022" i="1"/>
  <c r="P2023" i="1"/>
  <c r="P2024" i="1"/>
  <c r="P2025" i="1"/>
  <c r="P2026" i="1"/>
  <c r="P2027" i="1"/>
  <c r="P2028" i="1"/>
  <c r="P2029" i="1"/>
  <c r="P2030" i="1"/>
  <c r="P2031" i="1"/>
  <c r="P2032" i="1"/>
  <c r="P2033" i="1"/>
  <c r="P2034" i="1"/>
  <c r="P2035" i="1"/>
  <c r="P2036" i="1"/>
  <c r="P2037" i="1"/>
  <c r="P2038" i="1"/>
  <c r="P2039" i="1"/>
  <c r="P2040" i="1"/>
  <c r="P2041" i="1"/>
  <c r="P2042" i="1"/>
  <c r="P2043" i="1"/>
  <c r="P2044" i="1"/>
  <c r="P2045" i="1"/>
  <c r="P2046" i="1"/>
  <c r="P2047" i="1"/>
  <c r="P2048" i="1"/>
  <c r="P2049" i="1"/>
  <c r="P2050" i="1"/>
  <c r="P2051" i="1"/>
  <c r="P2052" i="1"/>
  <c r="P2053" i="1"/>
  <c r="P2054" i="1"/>
  <c r="P2055" i="1"/>
  <c r="P2056" i="1"/>
  <c r="P2057" i="1"/>
  <c r="P2058" i="1"/>
  <c r="P2059" i="1"/>
  <c r="P2060" i="1"/>
  <c r="P2061" i="1"/>
  <c r="P2062" i="1"/>
  <c r="P2063" i="1"/>
  <c r="P2064" i="1"/>
  <c r="P2065" i="1"/>
  <c r="P2066" i="1"/>
  <c r="P2067" i="1"/>
  <c r="P2068" i="1"/>
  <c r="P2069" i="1"/>
  <c r="P2070" i="1"/>
  <c r="P2071" i="1"/>
  <c r="P2072" i="1"/>
  <c r="P2073" i="1"/>
  <c r="P2074" i="1"/>
  <c r="P2075" i="1"/>
  <c r="P2076" i="1"/>
  <c r="P2077" i="1"/>
  <c r="P2078" i="1"/>
  <c r="P2079" i="1"/>
  <c r="P2080" i="1"/>
  <c r="P2081" i="1"/>
  <c r="P2082" i="1"/>
  <c r="P2083" i="1"/>
  <c r="P2084" i="1"/>
  <c r="P2085" i="1"/>
  <c r="P2086" i="1"/>
  <c r="P2087" i="1"/>
  <c r="P2088" i="1"/>
  <c r="P2089" i="1"/>
  <c r="P2090" i="1"/>
  <c r="P2091" i="1"/>
  <c r="P2092" i="1"/>
  <c r="P2093" i="1"/>
  <c r="P2094" i="1"/>
  <c r="P2095" i="1"/>
  <c r="P2096" i="1"/>
  <c r="P2097" i="1"/>
  <c r="P2098" i="1"/>
  <c r="P2099" i="1"/>
  <c r="P2100" i="1"/>
  <c r="P2101" i="1"/>
  <c r="P2102" i="1"/>
  <c r="P2103" i="1"/>
  <c r="P2104" i="1"/>
  <c r="P2105" i="1"/>
  <c r="P2106" i="1"/>
  <c r="P2107" i="1"/>
  <c r="P2108" i="1"/>
  <c r="P2109" i="1"/>
  <c r="P2110" i="1"/>
  <c r="P2111" i="1"/>
  <c r="P2112" i="1"/>
  <c r="P2113" i="1"/>
  <c r="P2114" i="1"/>
  <c r="P2115" i="1"/>
  <c r="P2116" i="1"/>
  <c r="P2117" i="1"/>
  <c r="P2118" i="1"/>
  <c r="P2119" i="1"/>
  <c r="P2120" i="1"/>
  <c r="P2121" i="1"/>
  <c r="P2122" i="1"/>
  <c r="P2123" i="1"/>
  <c r="P2124" i="1"/>
  <c r="P2125" i="1"/>
  <c r="P2126" i="1"/>
  <c r="P2127" i="1"/>
  <c r="P2128" i="1"/>
  <c r="P2129" i="1"/>
  <c r="P2130" i="1"/>
  <c r="P2131" i="1"/>
  <c r="P2132" i="1"/>
  <c r="P2133" i="1"/>
  <c r="P2134" i="1"/>
  <c r="P2135" i="1"/>
  <c r="P2136" i="1"/>
  <c r="P2137" i="1"/>
  <c r="P2138" i="1"/>
  <c r="P2139" i="1"/>
  <c r="P2140" i="1"/>
  <c r="P2141" i="1"/>
  <c r="P2142" i="1"/>
  <c r="P2143" i="1"/>
  <c r="P2144" i="1"/>
  <c r="P2145" i="1"/>
  <c r="P2146" i="1"/>
  <c r="P2147" i="1"/>
  <c r="P2148" i="1"/>
  <c r="P2149" i="1"/>
  <c r="P2150" i="1"/>
  <c r="P2151" i="1"/>
  <c r="P2152" i="1"/>
  <c r="P2153" i="1"/>
  <c r="P2154" i="1"/>
  <c r="P2155" i="1"/>
  <c r="P2156" i="1"/>
  <c r="P2157" i="1"/>
  <c r="P2158" i="1"/>
  <c r="P2159" i="1"/>
  <c r="P2160" i="1"/>
  <c r="P2161" i="1"/>
  <c r="P2162" i="1"/>
  <c r="P2163" i="1"/>
  <c r="P2164" i="1"/>
  <c r="P2165" i="1"/>
  <c r="P2166" i="1"/>
  <c r="P2167" i="1"/>
  <c r="P2168" i="1"/>
  <c r="P2169" i="1"/>
  <c r="P2170" i="1"/>
  <c r="P2171" i="1"/>
  <c r="P2172" i="1"/>
  <c r="P2173" i="1"/>
  <c r="P2174" i="1"/>
  <c r="P2175" i="1"/>
  <c r="P2176" i="1"/>
  <c r="P2177" i="1"/>
  <c r="P2178" i="1"/>
  <c r="P2179" i="1"/>
  <c r="P2180" i="1"/>
  <c r="P2181" i="1"/>
  <c r="P2182" i="1"/>
  <c r="P2183" i="1"/>
  <c r="P2184" i="1"/>
  <c r="P2185" i="1"/>
  <c r="P2186" i="1"/>
  <c r="P2187" i="1"/>
  <c r="P2188" i="1"/>
  <c r="P2189" i="1"/>
  <c r="P2190" i="1"/>
  <c r="P2191" i="1"/>
  <c r="P2192" i="1"/>
  <c r="P2193" i="1"/>
  <c r="P2194" i="1"/>
  <c r="P2195" i="1"/>
  <c r="P2196" i="1"/>
  <c r="P2197" i="1"/>
  <c r="P2198" i="1"/>
  <c r="P2199" i="1"/>
  <c r="P2200" i="1"/>
  <c r="P2201" i="1"/>
  <c r="P2202" i="1"/>
  <c r="P2203" i="1"/>
  <c r="P2204" i="1"/>
  <c r="P2205" i="1"/>
  <c r="P2206" i="1"/>
  <c r="P2207" i="1"/>
  <c r="P2208" i="1"/>
  <c r="P2209" i="1"/>
  <c r="P2210" i="1"/>
  <c r="P2211" i="1"/>
  <c r="P2212" i="1"/>
  <c r="P2213" i="1"/>
  <c r="P2214" i="1"/>
  <c r="P2215" i="1"/>
  <c r="P2216" i="1"/>
  <c r="P2217" i="1"/>
  <c r="P2218" i="1"/>
  <c r="P2219" i="1"/>
  <c r="P2220" i="1"/>
  <c r="P2221" i="1"/>
  <c r="P2222" i="1"/>
  <c r="P2223" i="1"/>
  <c r="P2224" i="1"/>
  <c r="P2225" i="1"/>
  <c r="P2226" i="1"/>
  <c r="P2227" i="1"/>
  <c r="P2228" i="1"/>
  <c r="P2229" i="1"/>
  <c r="P2230" i="1"/>
  <c r="P2231" i="1"/>
  <c r="P2232" i="1"/>
  <c r="P2233" i="1"/>
  <c r="P2234" i="1"/>
  <c r="P2235" i="1"/>
  <c r="P2236" i="1"/>
  <c r="P2237" i="1"/>
  <c r="P2238" i="1"/>
  <c r="P2239" i="1"/>
  <c r="P2240" i="1"/>
  <c r="P2241" i="1"/>
  <c r="P2242" i="1"/>
  <c r="P2243" i="1"/>
  <c r="P2244" i="1"/>
  <c r="P2245" i="1"/>
  <c r="P2246" i="1"/>
  <c r="P2247" i="1"/>
  <c r="P2248" i="1"/>
  <c r="P2249" i="1"/>
  <c r="P2250" i="1"/>
  <c r="P2251" i="1"/>
  <c r="P2252" i="1"/>
  <c r="P2253" i="1"/>
  <c r="P2254" i="1"/>
  <c r="P2255" i="1"/>
  <c r="P2256" i="1"/>
  <c r="P2257" i="1"/>
  <c r="P2258" i="1"/>
  <c r="P2259" i="1"/>
  <c r="P2260" i="1"/>
  <c r="P2261" i="1"/>
  <c r="P2262" i="1"/>
  <c r="P2263" i="1"/>
  <c r="P2264" i="1"/>
  <c r="P2265" i="1"/>
  <c r="P2266" i="1"/>
  <c r="P2267" i="1"/>
  <c r="P2268" i="1"/>
  <c r="P2269" i="1"/>
  <c r="P2270" i="1"/>
  <c r="P2271" i="1"/>
  <c r="P2272" i="1"/>
  <c r="P2273" i="1"/>
  <c r="P2274" i="1"/>
  <c r="P2275" i="1"/>
  <c r="P2276" i="1"/>
  <c r="P2277" i="1"/>
  <c r="P2278" i="1"/>
  <c r="P2279" i="1"/>
  <c r="P2280" i="1"/>
  <c r="P2281" i="1"/>
  <c r="P2282" i="1"/>
  <c r="P2283" i="1"/>
  <c r="P2284" i="1"/>
  <c r="P2285" i="1"/>
  <c r="P2286" i="1"/>
  <c r="P2287" i="1"/>
  <c r="P2288" i="1"/>
  <c r="P2289" i="1"/>
  <c r="P2290" i="1"/>
  <c r="P2291" i="1"/>
  <c r="P2292" i="1"/>
  <c r="P2293" i="1"/>
  <c r="P2294" i="1"/>
  <c r="P2295" i="1"/>
  <c r="P2296" i="1"/>
  <c r="P2297" i="1"/>
  <c r="P2298" i="1"/>
  <c r="P2299" i="1"/>
  <c r="P2300" i="1"/>
  <c r="P2301" i="1"/>
  <c r="P2302" i="1"/>
  <c r="P2303" i="1"/>
  <c r="P2304" i="1"/>
  <c r="P2305" i="1"/>
  <c r="P2306" i="1"/>
  <c r="P2307" i="1"/>
  <c r="P2308" i="1"/>
  <c r="P2309" i="1"/>
  <c r="P2310" i="1"/>
  <c r="P2311" i="1"/>
  <c r="P2312" i="1"/>
  <c r="P2313" i="1"/>
  <c r="P2314" i="1"/>
  <c r="P2315" i="1"/>
  <c r="P2316" i="1"/>
  <c r="P2317" i="1"/>
  <c r="P2318" i="1"/>
  <c r="P2319" i="1"/>
  <c r="P2320" i="1"/>
  <c r="P2321" i="1"/>
  <c r="P2322" i="1"/>
  <c r="P2323" i="1"/>
  <c r="P2324" i="1"/>
  <c r="P2325" i="1"/>
  <c r="P2326" i="1"/>
  <c r="P2327" i="1"/>
  <c r="P2328" i="1"/>
  <c r="P2329" i="1"/>
  <c r="P2330" i="1"/>
  <c r="P2331" i="1"/>
  <c r="P2332" i="1"/>
  <c r="P2333" i="1"/>
  <c r="P2334" i="1"/>
  <c r="P2335" i="1"/>
  <c r="P2336" i="1"/>
  <c r="P2337" i="1"/>
  <c r="P2338" i="1"/>
  <c r="P2339" i="1"/>
  <c r="P2340" i="1"/>
  <c r="P2341" i="1"/>
  <c r="P2342" i="1"/>
  <c r="P2343" i="1"/>
  <c r="P2344" i="1"/>
  <c r="P2345" i="1"/>
  <c r="P2346" i="1"/>
  <c r="P2347" i="1"/>
  <c r="P2348" i="1"/>
  <c r="P2349" i="1"/>
  <c r="P2350" i="1"/>
  <c r="P2351" i="1"/>
  <c r="P2352" i="1"/>
  <c r="P2353" i="1"/>
  <c r="P2354" i="1"/>
  <c r="P2355" i="1"/>
  <c r="P2356" i="1"/>
  <c r="P2357" i="1"/>
  <c r="P2358" i="1"/>
  <c r="P2359" i="1"/>
  <c r="P2360" i="1"/>
  <c r="P2361" i="1"/>
  <c r="P2362" i="1"/>
  <c r="P2363" i="1"/>
  <c r="P2364" i="1"/>
  <c r="P2365" i="1"/>
  <c r="P2366" i="1"/>
  <c r="P2367" i="1"/>
  <c r="P2368" i="1"/>
  <c r="P2369" i="1"/>
  <c r="P2370" i="1"/>
  <c r="P2371" i="1"/>
  <c r="P2372" i="1"/>
  <c r="P2373" i="1"/>
  <c r="P2374" i="1"/>
  <c r="P2375" i="1"/>
  <c r="P2376" i="1"/>
  <c r="P2377" i="1"/>
  <c r="P2378" i="1"/>
  <c r="P2379" i="1"/>
  <c r="P2380" i="1"/>
  <c r="P2381" i="1"/>
  <c r="P2382" i="1"/>
  <c r="P2383" i="1"/>
  <c r="P2384" i="1"/>
  <c r="P2385" i="1"/>
  <c r="P2386" i="1"/>
  <c r="P2387" i="1"/>
  <c r="P2388" i="1"/>
  <c r="P2389" i="1"/>
  <c r="P2390" i="1"/>
  <c r="P2391" i="1"/>
  <c r="P2392" i="1"/>
  <c r="P2393" i="1"/>
  <c r="P2394" i="1"/>
  <c r="P2395" i="1"/>
  <c r="P2396" i="1"/>
  <c r="P2397" i="1"/>
  <c r="P2398" i="1"/>
  <c r="P2399" i="1"/>
  <c r="P2400" i="1"/>
  <c r="P2401" i="1"/>
  <c r="P2402" i="1"/>
  <c r="P2403" i="1"/>
  <c r="P2404" i="1"/>
  <c r="P2405" i="1"/>
  <c r="P2406" i="1"/>
  <c r="P2407" i="1"/>
  <c r="P2408" i="1"/>
  <c r="P2409" i="1"/>
  <c r="P2410" i="1"/>
  <c r="P2411" i="1"/>
  <c r="P2412" i="1"/>
  <c r="P2413" i="1"/>
  <c r="P2414" i="1"/>
  <c r="P2415" i="1"/>
  <c r="P2416" i="1"/>
  <c r="P2417" i="1"/>
  <c r="P2418" i="1"/>
  <c r="P2419" i="1"/>
  <c r="P2420" i="1"/>
  <c r="P2421" i="1"/>
  <c r="P2422" i="1"/>
  <c r="P2423" i="1"/>
  <c r="P2424" i="1"/>
  <c r="P2425" i="1"/>
  <c r="P2426" i="1"/>
  <c r="P2427" i="1"/>
  <c r="P2428" i="1"/>
  <c r="P2429" i="1"/>
  <c r="P2430" i="1"/>
  <c r="P2431" i="1"/>
  <c r="P2432" i="1"/>
  <c r="P2433" i="1"/>
  <c r="P2434" i="1"/>
  <c r="P2435" i="1"/>
  <c r="P2436" i="1"/>
  <c r="P2437" i="1"/>
  <c r="P2438" i="1"/>
  <c r="P2439" i="1"/>
  <c r="P2440" i="1"/>
  <c r="P2441" i="1"/>
  <c r="P2442" i="1"/>
  <c r="P2443" i="1"/>
  <c r="P2444" i="1"/>
  <c r="P2445" i="1"/>
  <c r="P2446" i="1"/>
  <c r="P2447" i="1"/>
  <c r="P2448" i="1"/>
  <c r="P2449" i="1"/>
  <c r="P2450" i="1"/>
  <c r="P2451" i="1"/>
  <c r="P2452" i="1"/>
  <c r="P2453" i="1"/>
  <c r="P2454" i="1"/>
  <c r="P2455" i="1"/>
  <c r="P2456" i="1"/>
  <c r="P2457" i="1"/>
  <c r="P2458" i="1"/>
  <c r="P2459" i="1"/>
  <c r="P2460" i="1"/>
  <c r="P2461" i="1"/>
  <c r="P2462" i="1"/>
  <c r="P2463" i="1"/>
  <c r="P2464" i="1"/>
  <c r="P2465" i="1"/>
  <c r="P2466" i="1"/>
  <c r="P2467" i="1"/>
  <c r="P2468" i="1"/>
  <c r="P2469" i="1"/>
  <c r="P2470" i="1"/>
  <c r="P2471" i="1"/>
  <c r="P2472" i="1"/>
  <c r="P2473" i="1"/>
  <c r="P2474" i="1"/>
  <c r="P2475" i="1"/>
  <c r="P2476" i="1"/>
  <c r="P2477" i="1"/>
  <c r="P2478" i="1"/>
  <c r="P2479" i="1"/>
  <c r="P2480" i="1"/>
  <c r="P2481" i="1"/>
  <c r="P2482" i="1"/>
  <c r="P2483" i="1"/>
  <c r="P2484" i="1"/>
  <c r="P2485" i="1"/>
  <c r="P2486" i="1"/>
  <c r="P2487" i="1"/>
  <c r="P2488" i="1"/>
  <c r="P2489" i="1"/>
  <c r="P2490" i="1"/>
  <c r="P2491" i="1"/>
  <c r="P2492" i="1"/>
  <c r="P2493" i="1"/>
  <c r="P2494" i="1"/>
  <c r="P2495" i="1"/>
  <c r="P2496" i="1"/>
  <c r="P2497" i="1"/>
  <c r="P2498" i="1"/>
  <c r="P2499" i="1"/>
  <c r="P2500" i="1"/>
  <c r="P2501" i="1"/>
  <c r="P2502" i="1"/>
  <c r="P2503" i="1"/>
  <c r="P2504" i="1"/>
  <c r="P2505" i="1"/>
  <c r="P2506" i="1"/>
  <c r="P2507" i="1"/>
  <c r="P2508" i="1"/>
  <c r="P2509" i="1"/>
  <c r="P2510" i="1"/>
  <c r="P2511" i="1"/>
  <c r="P2512" i="1"/>
  <c r="P2513" i="1"/>
  <c r="P2514" i="1"/>
  <c r="P2515" i="1"/>
  <c r="P2516" i="1"/>
  <c r="P2517" i="1"/>
  <c r="P2518" i="1"/>
  <c r="P2519" i="1"/>
  <c r="P2520" i="1"/>
  <c r="P2521" i="1"/>
  <c r="P2522" i="1"/>
  <c r="P2523" i="1"/>
  <c r="P2524" i="1"/>
  <c r="P2525" i="1"/>
  <c r="P2526" i="1"/>
  <c r="P2527" i="1"/>
  <c r="P2528" i="1"/>
  <c r="P2529" i="1"/>
  <c r="P2530" i="1"/>
  <c r="P2531" i="1"/>
  <c r="P2532" i="1"/>
  <c r="P2533" i="1"/>
  <c r="P2534" i="1"/>
  <c r="P2535" i="1"/>
  <c r="P2536" i="1"/>
  <c r="P2537" i="1"/>
  <c r="P2538" i="1"/>
  <c r="P2539" i="1"/>
  <c r="P2540" i="1"/>
  <c r="P2541" i="1"/>
  <c r="P2542" i="1"/>
  <c r="P2543" i="1"/>
  <c r="P2544" i="1"/>
  <c r="P2545" i="1"/>
  <c r="P2546" i="1"/>
  <c r="P2547" i="1"/>
  <c r="P2548" i="1"/>
  <c r="P2549" i="1"/>
  <c r="P2550" i="1"/>
  <c r="P2551" i="1"/>
  <c r="P2552" i="1"/>
  <c r="P2553" i="1"/>
  <c r="P2554" i="1"/>
  <c r="P2555" i="1"/>
  <c r="P2556" i="1"/>
  <c r="P2557" i="1"/>
  <c r="P2558" i="1"/>
  <c r="P2559" i="1"/>
  <c r="P2560" i="1"/>
  <c r="P2561" i="1"/>
  <c r="P2562" i="1"/>
  <c r="P2563" i="1"/>
  <c r="P2564" i="1"/>
  <c r="P2565" i="1"/>
  <c r="P2566" i="1"/>
  <c r="P2567" i="1"/>
  <c r="P2568" i="1"/>
  <c r="P2569" i="1"/>
  <c r="P2570" i="1"/>
  <c r="P2571" i="1"/>
  <c r="P2572" i="1"/>
  <c r="P2573" i="1"/>
  <c r="P2574" i="1"/>
  <c r="P2575" i="1"/>
  <c r="P2576" i="1"/>
  <c r="P2577" i="1"/>
  <c r="P2578" i="1"/>
  <c r="P2579" i="1"/>
  <c r="P2580" i="1"/>
  <c r="P2581" i="1"/>
  <c r="P2582" i="1"/>
  <c r="P2583" i="1"/>
  <c r="P2584" i="1"/>
  <c r="P2585" i="1"/>
  <c r="P2586" i="1"/>
  <c r="P2587" i="1"/>
  <c r="P2588" i="1"/>
  <c r="P2589" i="1"/>
  <c r="P2590" i="1"/>
  <c r="P2591" i="1"/>
  <c r="P2592" i="1"/>
  <c r="P2593" i="1"/>
  <c r="P2594" i="1"/>
  <c r="P2595" i="1"/>
  <c r="P2596" i="1"/>
  <c r="P2597" i="1"/>
  <c r="P2598" i="1"/>
  <c r="P2599" i="1"/>
  <c r="P2600" i="1"/>
  <c r="P2601" i="1"/>
  <c r="P2602" i="1"/>
  <c r="P2603" i="1"/>
  <c r="P2604" i="1"/>
  <c r="P2605" i="1"/>
  <c r="P2606" i="1"/>
  <c r="P2607" i="1"/>
  <c r="P2608" i="1"/>
  <c r="P2609" i="1"/>
  <c r="P2610" i="1"/>
  <c r="P2611" i="1"/>
  <c r="P2612" i="1"/>
  <c r="P2613" i="1"/>
  <c r="P2614" i="1"/>
  <c r="P2615" i="1"/>
  <c r="P2616" i="1"/>
  <c r="P2617" i="1"/>
  <c r="P2618" i="1"/>
  <c r="P2619" i="1"/>
  <c r="P2620" i="1"/>
  <c r="P2621" i="1"/>
  <c r="P2622" i="1"/>
  <c r="P2623" i="1"/>
  <c r="P2624" i="1"/>
  <c r="P2625" i="1"/>
  <c r="P2626" i="1"/>
  <c r="P2627" i="1"/>
  <c r="P2628" i="1"/>
  <c r="P2629" i="1"/>
  <c r="P2630" i="1"/>
  <c r="P2631" i="1"/>
  <c r="P2632" i="1"/>
  <c r="P2633" i="1"/>
  <c r="P2634" i="1"/>
  <c r="P2635" i="1"/>
  <c r="P2636" i="1"/>
  <c r="P2637" i="1"/>
  <c r="P2638" i="1"/>
  <c r="P2639" i="1"/>
  <c r="P2640" i="1"/>
  <c r="P2641" i="1"/>
  <c r="P2642" i="1"/>
  <c r="P2643" i="1"/>
  <c r="P2644" i="1"/>
  <c r="P2645" i="1"/>
  <c r="P2646" i="1"/>
  <c r="P2647" i="1"/>
  <c r="P2648" i="1"/>
  <c r="P2649" i="1"/>
  <c r="P2650" i="1"/>
  <c r="P2651" i="1"/>
  <c r="P2652" i="1"/>
  <c r="P2653" i="1"/>
  <c r="P2654" i="1"/>
  <c r="P2655" i="1"/>
  <c r="P2656" i="1"/>
  <c r="P2657" i="1"/>
  <c r="P2658" i="1"/>
  <c r="P2659" i="1"/>
  <c r="P2660" i="1"/>
  <c r="P2661" i="1"/>
  <c r="P2662" i="1"/>
  <c r="P2663" i="1"/>
  <c r="P2664" i="1"/>
  <c r="P2665" i="1"/>
  <c r="P2666" i="1"/>
  <c r="P2667" i="1"/>
  <c r="P2668" i="1"/>
  <c r="P2669" i="1"/>
  <c r="P2670" i="1"/>
  <c r="P2671" i="1"/>
  <c r="P2672" i="1"/>
  <c r="P2673" i="1"/>
  <c r="P2674" i="1"/>
  <c r="P2675" i="1"/>
  <c r="P2676" i="1"/>
  <c r="P2677" i="1"/>
  <c r="P2678" i="1"/>
  <c r="P2679" i="1"/>
  <c r="P2680" i="1"/>
  <c r="P2681" i="1"/>
  <c r="P2682" i="1"/>
  <c r="P2683" i="1"/>
  <c r="P2684" i="1"/>
  <c r="P2685" i="1"/>
  <c r="P2686" i="1"/>
  <c r="P2687" i="1"/>
  <c r="P2688" i="1"/>
  <c r="P2689" i="1"/>
  <c r="P2690" i="1"/>
  <c r="P2691" i="1"/>
  <c r="P2692" i="1"/>
  <c r="P2693" i="1"/>
  <c r="P2694" i="1"/>
  <c r="P2695" i="1"/>
  <c r="P2696" i="1"/>
  <c r="P2697" i="1"/>
  <c r="P2698" i="1"/>
  <c r="P2699" i="1"/>
  <c r="P2700" i="1"/>
  <c r="P2701" i="1"/>
  <c r="P2702" i="1"/>
  <c r="P2703" i="1"/>
  <c r="P2704" i="1"/>
  <c r="P2705" i="1"/>
  <c r="P2706" i="1"/>
  <c r="P2707" i="1"/>
  <c r="P2708" i="1"/>
  <c r="P2709" i="1"/>
  <c r="P2710" i="1"/>
  <c r="P2711" i="1"/>
  <c r="P2712" i="1"/>
  <c r="P2713" i="1"/>
  <c r="P2714" i="1"/>
  <c r="P2715" i="1"/>
  <c r="P2716" i="1"/>
  <c r="P2717" i="1"/>
  <c r="P2718" i="1"/>
  <c r="P2719" i="1"/>
  <c r="P2720" i="1"/>
  <c r="P2721" i="1"/>
  <c r="P2722" i="1"/>
  <c r="P2723" i="1"/>
  <c r="P2724" i="1"/>
  <c r="P2725" i="1"/>
  <c r="P2726" i="1"/>
  <c r="P2727" i="1"/>
  <c r="P2728" i="1"/>
  <c r="P2729" i="1"/>
  <c r="P2730" i="1"/>
  <c r="P2731" i="1"/>
  <c r="P2732" i="1"/>
  <c r="P2733" i="1"/>
  <c r="P2734" i="1"/>
  <c r="P2735" i="1"/>
  <c r="P2736" i="1"/>
  <c r="P2737" i="1"/>
  <c r="P2738" i="1"/>
  <c r="P2739" i="1"/>
  <c r="P2740" i="1"/>
  <c r="P2741" i="1"/>
  <c r="P2742" i="1"/>
  <c r="P2743" i="1"/>
  <c r="P2744" i="1"/>
  <c r="P2745" i="1"/>
  <c r="P2746" i="1"/>
  <c r="P2747" i="1"/>
  <c r="P2748" i="1"/>
  <c r="P2749" i="1"/>
  <c r="P2750" i="1"/>
  <c r="P2751" i="1"/>
  <c r="P2752" i="1"/>
  <c r="P2753" i="1"/>
  <c r="P2754" i="1"/>
  <c r="P2755" i="1"/>
  <c r="P2756" i="1"/>
  <c r="P2757" i="1"/>
  <c r="P2758" i="1"/>
  <c r="P2759" i="1"/>
  <c r="P2760" i="1"/>
  <c r="P2761" i="1"/>
  <c r="P2762" i="1"/>
  <c r="P2763" i="1"/>
  <c r="P2764" i="1"/>
  <c r="P2765" i="1"/>
  <c r="P2766" i="1"/>
  <c r="P2767" i="1"/>
  <c r="P2768" i="1"/>
  <c r="P2769" i="1"/>
  <c r="P2770" i="1"/>
  <c r="P2771" i="1"/>
  <c r="P2772" i="1"/>
  <c r="P2773" i="1"/>
  <c r="P2774" i="1"/>
  <c r="P2775" i="1"/>
  <c r="P2776" i="1"/>
  <c r="P2777" i="1"/>
  <c r="P2778" i="1"/>
  <c r="P2779" i="1"/>
  <c r="P2780" i="1"/>
  <c r="P2781" i="1"/>
  <c r="P2782" i="1"/>
  <c r="P2783" i="1"/>
  <c r="P2784" i="1"/>
  <c r="P2785" i="1"/>
  <c r="P2786" i="1"/>
  <c r="P2787" i="1"/>
  <c r="P2788" i="1"/>
  <c r="P2789" i="1"/>
  <c r="P2790" i="1"/>
  <c r="P2791" i="1"/>
  <c r="P2792" i="1"/>
  <c r="P2793" i="1"/>
  <c r="P2794" i="1"/>
  <c r="P2795" i="1"/>
  <c r="P2796" i="1"/>
  <c r="P2797" i="1"/>
  <c r="P2798" i="1"/>
  <c r="P2799" i="1"/>
  <c r="P2800" i="1"/>
  <c r="P2801" i="1"/>
  <c r="P2802" i="1"/>
  <c r="P2803" i="1"/>
  <c r="P2804" i="1"/>
  <c r="P2805" i="1"/>
  <c r="P2806" i="1"/>
  <c r="P2807" i="1"/>
  <c r="P2808" i="1"/>
  <c r="P2809" i="1"/>
  <c r="P2810" i="1"/>
  <c r="P2811" i="1"/>
  <c r="P2812" i="1"/>
  <c r="P2813" i="1"/>
  <c r="P2814" i="1"/>
  <c r="P2815" i="1"/>
  <c r="P2816" i="1"/>
  <c r="P2817" i="1"/>
  <c r="P2818" i="1"/>
  <c r="P2819" i="1"/>
  <c r="P2820" i="1"/>
  <c r="P2821" i="1"/>
  <c r="P2822" i="1"/>
  <c r="P2823" i="1"/>
  <c r="P2824" i="1"/>
  <c r="P2825" i="1"/>
  <c r="P2826" i="1"/>
  <c r="P2827" i="1"/>
  <c r="P2828" i="1"/>
  <c r="P2829" i="1"/>
  <c r="P2830" i="1"/>
  <c r="P2831" i="1"/>
  <c r="P2832" i="1"/>
  <c r="P2833" i="1"/>
  <c r="P2834" i="1"/>
  <c r="P2835" i="1"/>
  <c r="P2836" i="1"/>
  <c r="P2837" i="1"/>
  <c r="P2838" i="1"/>
  <c r="P2839" i="1"/>
  <c r="P2840" i="1"/>
  <c r="P2841" i="1"/>
  <c r="P2842" i="1"/>
  <c r="P2843" i="1"/>
  <c r="P2844" i="1"/>
  <c r="P2845" i="1"/>
  <c r="P2846" i="1"/>
  <c r="P2847" i="1"/>
  <c r="P2848" i="1"/>
  <c r="P2849" i="1"/>
  <c r="P2850" i="1"/>
  <c r="P2851" i="1"/>
  <c r="P2852" i="1"/>
  <c r="P2853" i="1"/>
  <c r="P2854" i="1"/>
  <c r="P2855" i="1"/>
  <c r="P2856" i="1"/>
  <c r="P2857" i="1"/>
  <c r="P2858" i="1"/>
  <c r="P2859" i="1"/>
  <c r="P2860" i="1"/>
  <c r="P2861" i="1"/>
  <c r="P2862" i="1"/>
  <c r="P2863" i="1"/>
  <c r="P2864" i="1"/>
  <c r="P2865" i="1"/>
  <c r="P2866" i="1"/>
  <c r="P2867" i="1"/>
  <c r="P2868" i="1"/>
  <c r="P2869" i="1"/>
  <c r="P2870" i="1"/>
  <c r="P2871" i="1"/>
  <c r="P2872" i="1"/>
  <c r="P2873" i="1"/>
  <c r="P2874" i="1"/>
  <c r="P2875" i="1"/>
  <c r="P2876" i="1"/>
  <c r="P2877" i="1"/>
  <c r="P2878" i="1"/>
  <c r="P2879" i="1"/>
  <c r="P2880" i="1"/>
  <c r="P2881" i="1"/>
  <c r="P2882" i="1"/>
  <c r="P2883" i="1"/>
  <c r="P2884" i="1"/>
  <c r="P2885" i="1"/>
  <c r="P2886" i="1"/>
  <c r="P2887" i="1"/>
  <c r="P2888" i="1"/>
  <c r="P2889" i="1"/>
  <c r="P2890" i="1"/>
  <c r="P2891" i="1"/>
  <c r="P2892" i="1"/>
  <c r="P2893" i="1"/>
  <c r="P2894" i="1"/>
  <c r="P2895" i="1"/>
  <c r="P2896" i="1"/>
  <c r="P2897" i="1"/>
  <c r="P2898" i="1"/>
  <c r="P2899" i="1"/>
  <c r="P2900" i="1"/>
  <c r="P2901" i="1"/>
  <c r="P2902" i="1"/>
  <c r="P2903" i="1"/>
  <c r="P2904" i="1"/>
  <c r="P2905" i="1"/>
  <c r="P2906" i="1"/>
  <c r="P2907" i="1"/>
  <c r="P2908" i="1"/>
  <c r="P2909" i="1"/>
  <c r="P2910" i="1"/>
  <c r="P2911" i="1"/>
  <c r="P2912" i="1"/>
  <c r="P2913" i="1"/>
  <c r="P2914" i="1"/>
  <c r="P2915" i="1"/>
  <c r="P2916" i="1"/>
  <c r="P2917" i="1"/>
  <c r="P2918" i="1"/>
  <c r="P2919" i="1"/>
  <c r="P2920" i="1"/>
  <c r="P2921" i="1"/>
  <c r="P2922" i="1"/>
  <c r="P2923" i="1"/>
  <c r="P2924" i="1"/>
  <c r="P2925" i="1"/>
  <c r="P2926" i="1"/>
  <c r="P2927" i="1"/>
  <c r="P2928" i="1"/>
  <c r="P2929" i="1"/>
  <c r="P2930" i="1"/>
  <c r="P2931" i="1"/>
  <c r="P2932" i="1"/>
  <c r="P2933" i="1"/>
  <c r="P2934" i="1"/>
  <c r="P2935" i="1"/>
  <c r="P2936" i="1"/>
  <c r="P2937" i="1"/>
  <c r="P2938" i="1"/>
  <c r="P2939" i="1"/>
  <c r="P2940" i="1"/>
  <c r="P2941" i="1"/>
  <c r="P2942" i="1"/>
  <c r="P2943" i="1"/>
  <c r="P2944" i="1"/>
  <c r="P2945" i="1"/>
  <c r="P2946" i="1"/>
  <c r="P2947" i="1"/>
  <c r="P2948" i="1"/>
  <c r="P2949" i="1"/>
  <c r="P2950" i="1"/>
  <c r="P2951" i="1"/>
  <c r="P2952" i="1"/>
  <c r="P2953" i="1"/>
  <c r="P2954" i="1"/>
  <c r="P2955" i="1"/>
  <c r="P2956" i="1"/>
  <c r="P2957" i="1"/>
  <c r="P2958" i="1"/>
  <c r="P2959" i="1"/>
  <c r="P2960" i="1"/>
  <c r="P2961" i="1"/>
  <c r="P2962" i="1"/>
  <c r="P2963" i="1"/>
  <c r="P2964" i="1"/>
  <c r="P2965" i="1"/>
  <c r="P2966" i="1"/>
  <c r="P2967" i="1"/>
  <c r="P2968" i="1"/>
  <c r="P2969" i="1"/>
  <c r="P2970" i="1"/>
  <c r="P2971" i="1"/>
  <c r="P2972" i="1"/>
  <c r="P2973" i="1"/>
  <c r="P2974" i="1"/>
  <c r="P2975" i="1"/>
  <c r="P2976" i="1"/>
  <c r="P2977" i="1"/>
  <c r="P2978" i="1"/>
  <c r="P2979" i="1"/>
  <c r="P2980" i="1"/>
  <c r="P2981" i="1"/>
  <c r="P2982" i="1"/>
  <c r="P2983" i="1"/>
  <c r="P2984" i="1"/>
  <c r="P2985" i="1"/>
  <c r="P2986" i="1"/>
  <c r="P2987" i="1"/>
  <c r="P2988" i="1"/>
  <c r="P2989" i="1"/>
  <c r="P2990" i="1"/>
  <c r="P2991" i="1"/>
  <c r="P2992" i="1"/>
  <c r="P2993" i="1"/>
  <c r="P2994" i="1"/>
  <c r="P2995" i="1"/>
  <c r="P2996" i="1"/>
  <c r="P2997" i="1"/>
  <c r="P2998" i="1"/>
  <c r="P2999" i="1"/>
  <c r="P3000" i="1"/>
  <c r="P3001" i="1"/>
  <c r="P3002" i="1"/>
  <c r="P3003" i="1"/>
  <c r="P3004" i="1"/>
  <c r="P3005" i="1"/>
  <c r="P3006" i="1"/>
  <c r="P3007" i="1"/>
  <c r="P3008" i="1"/>
  <c r="P3009" i="1"/>
  <c r="P3010" i="1"/>
  <c r="P3011" i="1"/>
  <c r="P3012" i="1"/>
  <c r="P3013" i="1"/>
  <c r="P3014" i="1"/>
  <c r="P3015" i="1"/>
  <c r="P3016" i="1"/>
  <c r="P3017" i="1"/>
  <c r="P3018" i="1"/>
  <c r="P3019" i="1"/>
  <c r="P3020" i="1"/>
  <c r="P3021" i="1"/>
  <c r="P3022" i="1"/>
  <c r="P3023" i="1"/>
  <c r="P3024" i="1"/>
  <c r="P3025" i="1"/>
  <c r="P3026" i="1"/>
  <c r="P3027" i="1"/>
  <c r="P3028" i="1"/>
  <c r="P3029" i="1"/>
  <c r="P3030" i="1"/>
  <c r="P3031" i="1"/>
  <c r="P3032" i="1"/>
  <c r="P3033" i="1"/>
  <c r="P3034" i="1"/>
  <c r="P3035" i="1"/>
  <c r="P3036" i="1"/>
  <c r="P3037" i="1"/>
  <c r="P3038" i="1"/>
  <c r="P3039" i="1"/>
  <c r="P3040" i="1"/>
  <c r="P3041" i="1"/>
  <c r="P3042" i="1"/>
  <c r="P3043" i="1"/>
  <c r="P3044" i="1"/>
  <c r="P3045" i="1"/>
  <c r="P3046" i="1"/>
  <c r="P3047" i="1"/>
  <c r="P3048" i="1"/>
  <c r="P3049" i="1"/>
  <c r="P3050" i="1"/>
  <c r="P3051" i="1"/>
  <c r="P3052" i="1"/>
  <c r="P3053" i="1"/>
  <c r="P3054" i="1"/>
  <c r="P3055" i="1"/>
  <c r="P3056" i="1"/>
  <c r="P3057" i="1"/>
  <c r="P3058" i="1"/>
  <c r="P3059" i="1"/>
  <c r="P3060" i="1"/>
  <c r="P3061" i="1"/>
  <c r="P3062" i="1"/>
  <c r="P3063" i="1"/>
  <c r="P3064" i="1"/>
  <c r="P3065" i="1"/>
  <c r="P3066" i="1"/>
  <c r="P3067" i="1"/>
  <c r="P3068" i="1"/>
  <c r="P3069" i="1"/>
  <c r="P3070" i="1"/>
  <c r="P3071" i="1"/>
  <c r="P3072" i="1"/>
  <c r="P3073" i="1"/>
  <c r="P3074" i="1"/>
  <c r="P3075" i="1"/>
  <c r="P3076" i="1"/>
  <c r="P3077" i="1"/>
  <c r="P3078" i="1"/>
  <c r="P3079" i="1"/>
  <c r="P3080" i="1"/>
  <c r="P3081" i="1"/>
  <c r="P3082" i="1"/>
  <c r="P3083" i="1"/>
  <c r="P3084" i="1"/>
  <c r="P3085" i="1"/>
  <c r="P3086" i="1"/>
  <c r="P3087" i="1"/>
  <c r="P3088" i="1"/>
  <c r="P3089" i="1"/>
  <c r="P3090" i="1"/>
  <c r="P3091" i="1"/>
  <c r="P3092" i="1"/>
  <c r="P3093" i="1"/>
  <c r="P3094" i="1"/>
  <c r="P3095" i="1"/>
  <c r="P3096" i="1"/>
  <c r="P3097" i="1"/>
  <c r="P3098" i="1"/>
  <c r="K4830" i="39"/>
  <c r="K4831" i="39"/>
  <c r="K4832" i="39"/>
  <c r="K4833" i="39"/>
  <c r="K4834" i="39"/>
  <c r="K4835" i="39"/>
  <c r="K4836" i="39"/>
  <c r="K4837" i="39"/>
  <c r="K4838" i="39"/>
  <c r="K4839" i="39"/>
  <c r="K4840" i="39"/>
  <c r="K4841" i="39"/>
  <c r="K4842" i="39"/>
  <c r="K4843" i="39"/>
  <c r="K4844" i="39"/>
  <c r="K4845" i="39"/>
  <c r="K4846" i="39"/>
  <c r="K4847" i="39"/>
  <c r="K4848" i="39"/>
  <c r="K4849" i="39"/>
  <c r="K4850" i="39"/>
  <c r="K4851" i="39"/>
  <c r="K4852" i="39"/>
  <c r="K4853" i="39"/>
  <c r="K4854" i="39"/>
  <c r="K4855" i="39"/>
  <c r="K4856" i="39"/>
  <c r="K4857" i="39"/>
  <c r="K4858" i="39"/>
  <c r="K4859" i="39"/>
  <c r="K4860" i="39"/>
  <c r="K4861" i="39"/>
  <c r="K4862" i="39"/>
  <c r="K4863" i="39"/>
  <c r="K4864" i="39"/>
  <c r="K4865" i="39"/>
  <c r="K4866" i="39"/>
  <c r="K4867" i="39"/>
  <c r="K4868" i="39"/>
  <c r="K4869" i="39"/>
  <c r="K4870" i="39"/>
  <c r="K4871" i="39"/>
  <c r="K4872" i="39"/>
  <c r="K4873" i="39"/>
  <c r="K4874" i="39"/>
  <c r="K4875" i="39"/>
  <c r="K4876" i="39"/>
  <c r="K4877" i="39"/>
  <c r="K4878" i="39"/>
  <c r="K4879" i="39"/>
  <c r="K4880" i="39"/>
  <c r="K4881" i="39"/>
  <c r="K4882" i="39"/>
  <c r="K4883" i="39"/>
  <c r="K4884" i="39"/>
  <c r="K4885" i="39"/>
  <c r="K4886" i="39"/>
  <c r="K4887" i="39"/>
  <c r="K4888" i="39"/>
  <c r="K4889" i="39"/>
  <c r="B1" i="2"/>
  <c r="K184" i="39"/>
  <c r="K187" i="39"/>
  <c r="K726" i="39"/>
  <c r="K1109" i="39"/>
  <c r="K1119" i="39"/>
  <c r="K1208" i="39"/>
  <c r="K1209" i="39"/>
  <c r="K1651" i="39"/>
  <c r="K1653" i="39"/>
  <c r="K1659" i="39"/>
  <c r="K2364" i="39"/>
  <c r="K2365" i="39"/>
  <c r="K2366" i="39"/>
  <c r="K2867" i="39"/>
  <c r="K2870" i="39"/>
  <c r="K3298" i="39"/>
  <c r="K3299" i="39"/>
  <c r="K3805" i="39"/>
  <c r="K3808" i="39"/>
  <c r="K3863" i="39"/>
  <c r="K3864" i="39"/>
  <c r="K4363" i="39"/>
  <c r="K4364" i="39"/>
  <c r="K4528" i="39"/>
  <c r="Q4" i="15"/>
  <c r="P13" i="1"/>
  <c r="H2" i="16"/>
  <c r="H3" i="16"/>
  <c r="H4" i="16"/>
  <c r="H5" i="16"/>
  <c r="H6"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3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H66" i="16"/>
  <c r="H67" i="16"/>
  <c r="H68" i="16"/>
  <c r="H69" i="16"/>
  <c r="H70" i="16"/>
  <c r="H71" i="16"/>
  <c r="H72" i="16"/>
  <c r="H73" i="16"/>
  <c r="H74" i="16"/>
  <c r="H75" i="16"/>
  <c r="H76" i="16"/>
  <c r="H77" i="16"/>
  <c r="H78" i="16"/>
  <c r="H79" i="16"/>
  <c r="H80" i="16"/>
  <c r="H81" i="16"/>
  <c r="H82" i="16"/>
  <c r="H83" i="16"/>
  <c r="H84" i="16"/>
  <c r="H85" i="16"/>
  <c r="H86" i="16"/>
  <c r="H87" i="16"/>
  <c r="H88" i="16"/>
  <c r="H89" i="16"/>
  <c r="H90" i="16"/>
  <c r="H91" i="16"/>
  <c r="H92" i="16"/>
  <c r="H93" i="16"/>
  <c r="H94" i="16"/>
  <c r="H95" i="16"/>
  <c r="H96" i="16"/>
  <c r="H97" i="16"/>
  <c r="H98" i="16"/>
  <c r="H99" i="16"/>
  <c r="H100" i="16"/>
  <c r="H101" i="16"/>
  <c r="H102" i="16"/>
  <c r="H103" i="16"/>
  <c r="H104" i="16"/>
  <c r="H105" i="16"/>
  <c r="H106" i="16"/>
  <c r="H107" i="16"/>
  <c r="H108" i="16"/>
  <c r="H109" i="16"/>
  <c r="H110" i="16"/>
  <c r="H111" i="16"/>
  <c r="H112" i="16"/>
  <c r="H113" i="16"/>
  <c r="H114" i="16"/>
  <c r="H115" i="16"/>
  <c r="H116" i="16"/>
  <c r="H117" i="16"/>
  <c r="H118" i="16"/>
  <c r="H119" i="16"/>
  <c r="H120" i="16"/>
  <c r="H121" i="16"/>
  <c r="H122" i="16"/>
  <c r="H123" i="16"/>
  <c r="H124" i="16"/>
  <c r="H125" i="16"/>
  <c r="H126" i="16"/>
  <c r="H127" i="16"/>
  <c r="H128" i="16"/>
  <c r="H129" i="16"/>
  <c r="H130" i="16"/>
  <c r="H131" i="16"/>
  <c r="H132" i="16"/>
  <c r="H133" i="16"/>
  <c r="H134" i="16"/>
  <c r="H135" i="16"/>
  <c r="H136" i="16"/>
  <c r="H137" i="16"/>
  <c r="H138" i="16"/>
  <c r="H139" i="16"/>
  <c r="H140" i="16"/>
  <c r="H141" i="16"/>
  <c r="H142" i="16"/>
  <c r="H143" i="16"/>
  <c r="H144" i="16"/>
  <c r="H145" i="16"/>
  <c r="H146" i="16"/>
  <c r="H147" i="16"/>
  <c r="H148" i="16"/>
  <c r="H149" i="16"/>
  <c r="H150" i="16"/>
  <c r="H151" i="16"/>
  <c r="H152" i="16"/>
  <c r="H153" i="16"/>
  <c r="H154" i="16"/>
  <c r="H155" i="16"/>
  <c r="H156" i="16"/>
  <c r="H157" i="16"/>
  <c r="H158" i="16"/>
  <c r="H159" i="16"/>
  <c r="H160" i="16"/>
  <c r="H161" i="16"/>
  <c r="H162" i="16"/>
  <c r="H163" i="16"/>
  <c r="H164" i="16"/>
  <c r="H165" i="16"/>
  <c r="H166" i="16"/>
  <c r="H167" i="16"/>
  <c r="H168" i="16"/>
  <c r="H169" i="16"/>
  <c r="H170" i="16"/>
  <c r="H171" i="16"/>
  <c r="H172" i="16"/>
  <c r="H173" i="16"/>
  <c r="H174" i="16"/>
  <c r="H175" i="16"/>
  <c r="H176" i="16"/>
  <c r="H177" i="16"/>
  <c r="H178" i="16"/>
  <c r="H179" i="16"/>
  <c r="H180" i="16"/>
  <c r="H181" i="16"/>
  <c r="H182" i="16"/>
  <c r="H183" i="16"/>
  <c r="H184" i="16"/>
  <c r="H185" i="16"/>
  <c r="H186" i="16"/>
  <c r="H187" i="16"/>
  <c r="H188" i="16"/>
  <c r="H189" i="16"/>
  <c r="H190" i="16"/>
  <c r="H191" i="16"/>
  <c r="H192" i="16"/>
  <c r="H193" i="16"/>
  <c r="H194" i="16"/>
  <c r="H195" i="16"/>
  <c r="H196" i="16"/>
  <c r="H197" i="16"/>
  <c r="H198" i="16"/>
  <c r="H199" i="16"/>
  <c r="H200" i="16"/>
  <c r="H201" i="16"/>
  <c r="H202" i="16"/>
  <c r="H203" i="16"/>
  <c r="H204" i="16"/>
  <c r="H205" i="16"/>
  <c r="H206" i="16"/>
  <c r="H207" i="16"/>
  <c r="H208" i="16"/>
  <c r="H209" i="16"/>
  <c r="H210" i="16"/>
  <c r="H211" i="16"/>
  <c r="H212" i="16"/>
  <c r="H213" i="16"/>
  <c r="H214" i="16"/>
  <c r="H215" i="16"/>
  <c r="H216" i="16"/>
  <c r="H217" i="16"/>
  <c r="H218" i="16"/>
  <c r="H219" i="16"/>
  <c r="H220" i="16"/>
  <c r="H221" i="16"/>
  <c r="H222" i="16"/>
  <c r="H223" i="16"/>
  <c r="H224" i="16"/>
  <c r="H225" i="16"/>
  <c r="H226" i="16"/>
  <c r="H227" i="16"/>
  <c r="H228" i="16"/>
  <c r="H229" i="16"/>
  <c r="H230" i="16"/>
  <c r="H231" i="16"/>
  <c r="H232" i="16"/>
  <c r="H233" i="16"/>
  <c r="H234" i="16"/>
  <c r="H235" i="16"/>
  <c r="H236" i="16"/>
  <c r="H237" i="16"/>
  <c r="H238" i="16"/>
  <c r="H239" i="16"/>
  <c r="H240" i="16"/>
  <c r="H241" i="16"/>
  <c r="H242" i="16"/>
  <c r="H243" i="16"/>
  <c r="H244" i="16"/>
  <c r="H245" i="16"/>
  <c r="H246" i="16"/>
  <c r="H247" i="16"/>
  <c r="H248" i="16"/>
  <c r="H249" i="16"/>
  <c r="H250" i="16"/>
  <c r="H251" i="16"/>
  <c r="H252" i="16"/>
  <c r="H253" i="16"/>
  <c r="H254" i="16"/>
  <c r="H255" i="16"/>
  <c r="H256" i="16"/>
  <c r="H257" i="16"/>
  <c r="H258" i="16"/>
  <c r="H259" i="16"/>
  <c r="H260" i="16"/>
  <c r="H261" i="16"/>
  <c r="H262" i="16"/>
  <c r="H263" i="16"/>
  <c r="H264" i="16"/>
  <c r="H265" i="16"/>
  <c r="H266" i="16"/>
  <c r="H267" i="16"/>
  <c r="H268" i="16"/>
  <c r="H269" i="16"/>
  <c r="H270" i="16"/>
  <c r="H271" i="16"/>
  <c r="H272" i="16"/>
  <c r="H273" i="16"/>
  <c r="H274" i="16"/>
  <c r="H275" i="16"/>
  <c r="H276" i="16"/>
  <c r="H277" i="16"/>
  <c r="H278" i="16"/>
  <c r="H279" i="16"/>
  <c r="H280" i="16"/>
  <c r="H281" i="16"/>
  <c r="H282" i="16"/>
  <c r="H283" i="16"/>
  <c r="H284" i="16"/>
  <c r="H285" i="16"/>
  <c r="H286" i="16"/>
  <c r="H287" i="16"/>
  <c r="H288" i="16"/>
  <c r="H289" i="16"/>
  <c r="H290" i="16"/>
  <c r="H291" i="16"/>
  <c r="H292" i="16"/>
  <c r="H293" i="16"/>
  <c r="H294" i="16"/>
  <c r="H295" i="16"/>
  <c r="H296" i="16"/>
  <c r="H297" i="16"/>
  <c r="H298" i="16"/>
  <c r="H299" i="16"/>
  <c r="H300" i="16"/>
  <c r="H301" i="16"/>
  <c r="H302" i="16"/>
  <c r="H303" i="16"/>
  <c r="H304" i="16"/>
  <c r="H305" i="16"/>
  <c r="H306" i="16"/>
  <c r="H307" i="16"/>
  <c r="H308" i="16"/>
  <c r="H309" i="16"/>
  <c r="H310" i="16"/>
  <c r="H311" i="16"/>
  <c r="H312" i="16"/>
  <c r="H313" i="16"/>
  <c r="H314" i="16"/>
  <c r="H315" i="16"/>
  <c r="H316" i="16"/>
  <c r="H317" i="16"/>
  <c r="H318" i="16"/>
  <c r="H319" i="16"/>
  <c r="H320" i="16"/>
  <c r="H321" i="16"/>
  <c r="H322" i="16"/>
  <c r="H323" i="16"/>
  <c r="H324" i="16"/>
  <c r="H325" i="16"/>
  <c r="H326" i="16"/>
  <c r="H327" i="16"/>
  <c r="H328" i="16"/>
  <c r="H329" i="16"/>
  <c r="H330" i="16"/>
  <c r="H331" i="16"/>
  <c r="H332" i="16"/>
  <c r="H333" i="16"/>
  <c r="H334" i="16"/>
  <c r="H335" i="16"/>
  <c r="H336" i="16"/>
  <c r="H337" i="16"/>
  <c r="H338" i="16"/>
  <c r="H339" i="16"/>
  <c r="H340" i="16"/>
  <c r="H341" i="16"/>
  <c r="H342" i="16"/>
  <c r="H343" i="16"/>
  <c r="H344" i="16"/>
  <c r="H345" i="16"/>
  <c r="H346" i="16"/>
  <c r="H347" i="16"/>
  <c r="H348" i="16"/>
  <c r="H349" i="16"/>
  <c r="H350" i="16"/>
  <c r="H351" i="16"/>
  <c r="H352" i="16"/>
  <c r="H353" i="16"/>
  <c r="H354" i="16"/>
  <c r="H355" i="16"/>
  <c r="H356" i="16"/>
  <c r="H357" i="16"/>
  <c r="H358" i="16"/>
  <c r="H359" i="16"/>
  <c r="H360" i="16"/>
  <c r="H361" i="16"/>
  <c r="H362" i="16"/>
  <c r="H363" i="16"/>
  <c r="H364" i="16"/>
  <c r="H365" i="16"/>
  <c r="H366" i="16"/>
  <c r="H367" i="16"/>
  <c r="H368" i="16"/>
  <c r="H369" i="16"/>
  <c r="H370" i="16"/>
  <c r="H371" i="16"/>
  <c r="H372" i="16"/>
  <c r="H373" i="16"/>
  <c r="H374" i="16"/>
  <c r="H375" i="16"/>
  <c r="H376" i="16"/>
  <c r="H377" i="16"/>
  <c r="H378" i="16"/>
  <c r="H379" i="16"/>
  <c r="H380" i="16"/>
  <c r="H381" i="16"/>
  <c r="H382" i="16"/>
  <c r="H383" i="16"/>
  <c r="H384" i="16"/>
  <c r="H385" i="16"/>
  <c r="H386" i="16"/>
  <c r="H387" i="16"/>
  <c r="H388" i="16"/>
  <c r="H389" i="16"/>
  <c r="H390" i="16"/>
  <c r="H391" i="16"/>
  <c r="H392" i="16"/>
  <c r="H393" i="16"/>
  <c r="H394" i="16"/>
  <c r="H395" i="16"/>
  <c r="H396" i="16"/>
  <c r="H397" i="16"/>
  <c r="H398" i="16"/>
  <c r="H399" i="16"/>
  <c r="H400" i="16"/>
  <c r="H401" i="16"/>
  <c r="H402" i="16"/>
  <c r="H403" i="16"/>
  <c r="H404" i="16"/>
  <c r="H405" i="16"/>
  <c r="H406" i="16"/>
  <c r="H407" i="16"/>
  <c r="H408" i="16"/>
  <c r="H409" i="16"/>
  <c r="H410" i="16"/>
  <c r="H411" i="16"/>
  <c r="H412" i="16"/>
  <c r="H413" i="16"/>
  <c r="H414" i="16"/>
  <c r="H415" i="16"/>
  <c r="H416" i="16"/>
  <c r="H417" i="16"/>
  <c r="H418" i="16"/>
  <c r="H419" i="16"/>
  <c r="H420" i="16"/>
  <c r="H421" i="16"/>
  <c r="H422" i="16"/>
  <c r="H423" i="16"/>
  <c r="H424" i="16"/>
  <c r="H425" i="16"/>
  <c r="H426" i="16"/>
  <c r="H427" i="16"/>
  <c r="H428" i="16"/>
  <c r="H429" i="16"/>
  <c r="H430" i="16"/>
  <c r="H431" i="16"/>
  <c r="H432" i="16"/>
  <c r="H433" i="16"/>
  <c r="H434" i="16"/>
  <c r="H435" i="16"/>
  <c r="H436" i="16"/>
  <c r="H437" i="16"/>
  <c r="H438" i="16"/>
  <c r="H439" i="16"/>
  <c r="H440" i="16"/>
  <c r="H441" i="16"/>
  <c r="H442" i="16"/>
  <c r="H443" i="16"/>
  <c r="H444" i="16"/>
  <c r="H445" i="16"/>
  <c r="H446" i="16"/>
  <c r="H447" i="16"/>
  <c r="H448" i="16"/>
  <c r="H449" i="16"/>
  <c r="H450" i="16"/>
  <c r="H451" i="16"/>
  <c r="H452" i="16"/>
  <c r="H453" i="16"/>
  <c r="H454" i="16"/>
  <c r="H455" i="16"/>
  <c r="H456" i="16"/>
  <c r="H457" i="16"/>
  <c r="H458" i="16"/>
  <c r="H459" i="16"/>
  <c r="H460" i="16"/>
  <c r="H461" i="16"/>
  <c r="H462" i="16"/>
  <c r="H463" i="16"/>
  <c r="H464" i="16"/>
  <c r="H465" i="16"/>
  <c r="H466" i="16"/>
  <c r="H467" i="16"/>
  <c r="H468" i="16"/>
  <c r="H469" i="16"/>
  <c r="H470" i="16"/>
  <c r="H471" i="16"/>
  <c r="H472" i="16"/>
  <c r="H473" i="16"/>
  <c r="H474" i="16"/>
  <c r="H475" i="16"/>
  <c r="H476" i="16"/>
  <c r="H477" i="16"/>
  <c r="H478" i="16"/>
  <c r="H479" i="16"/>
  <c r="H480" i="16"/>
  <c r="H481" i="16"/>
  <c r="H482" i="16"/>
  <c r="H483" i="16"/>
  <c r="H484" i="16"/>
  <c r="H485" i="16"/>
  <c r="H486" i="16"/>
  <c r="H487" i="16"/>
  <c r="H488" i="16"/>
  <c r="H489" i="16"/>
  <c r="H490" i="16"/>
  <c r="H491" i="16"/>
  <c r="H492" i="16"/>
  <c r="H493" i="16"/>
  <c r="H494" i="16"/>
  <c r="H495" i="16"/>
  <c r="H496" i="16"/>
  <c r="H497" i="16"/>
  <c r="H498" i="16"/>
  <c r="H499" i="16"/>
  <c r="H500" i="16"/>
  <c r="H501" i="16"/>
  <c r="H502" i="16"/>
  <c r="H503" i="16"/>
  <c r="H504" i="16"/>
  <c r="H505" i="16"/>
  <c r="H506" i="16"/>
  <c r="H507" i="16"/>
  <c r="H508" i="16"/>
  <c r="H509" i="16"/>
  <c r="H510" i="16"/>
  <c r="H511" i="16"/>
  <c r="H512" i="16"/>
  <c r="H513" i="16"/>
  <c r="H514" i="16"/>
  <c r="H515" i="16"/>
  <c r="H516" i="16"/>
  <c r="H517" i="16"/>
  <c r="H518" i="16"/>
  <c r="H519" i="16"/>
  <c r="H520" i="16"/>
  <c r="H521" i="16"/>
  <c r="H522" i="16"/>
  <c r="H523" i="16"/>
  <c r="H524" i="16"/>
  <c r="H525" i="16"/>
  <c r="H526" i="16"/>
  <c r="H527" i="16"/>
  <c r="H528" i="16"/>
  <c r="H529" i="16"/>
  <c r="H530" i="16"/>
  <c r="H531" i="16"/>
  <c r="H532" i="16"/>
  <c r="H533" i="16"/>
  <c r="H534" i="16"/>
  <c r="H535" i="16"/>
  <c r="H536" i="16"/>
  <c r="H537" i="16"/>
  <c r="H538" i="16"/>
  <c r="H539" i="16"/>
  <c r="H540" i="16"/>
  <c r="E73" i="11" l="1"/>
  <c r="E42" i="11" a="1"/>
  <c r="E42" i="11" s="1"/>
  <c r="C2" i="46"/>
  <c r="B2" i="46"/>
  <c r="B1" i="46"/>
  <c r="D52" i="11" a="1"/>
  <c r="D52" i="11" s="1"/>
  <c r="D51" i="11" a="1"/>
  <c r="D51" i="11" s="1"/>
  <c r="D50" i="11" a="1"/>
  <c r="D50" i="11" s="1"/>
  <c r="D49" i="11" a="1"/>
  <c r="D49" i="11" s="1"/>
  <c r="C52" i="11" a="1"/>
  <c r="C52" i="11" s="1"/>
  <c r="C51" i="11" a="1"/>
  <c r="C51" i="11" s="1"/>
  <c r="C50" i="11" a="1"/>
  <c r="C50" i="11" s="1"/>
  <c r="C49" i="11" a="1"/>
  <c r="C49" i="11" s="1"/>
  <c r="I13" i="42" l="1"/>
  <c r="J13" i="42"/>
  <c r="K13" i="42"/>
  <c r="L13" i="42"/>
  <c r="M13" i="42"/>
  <c r="N13" i="42"/>
  <c r="O13" i="42"/>
  <c r="H13" i="42"/>
  <c r="AH101" i="1"/>
  <c r="AH102" i="1"/>
  <c r="AH103" i="1"/>
  <c r="AH104" i="1"/>
  <c r="AH105" i="1"/>
  <c r="AH106" i="1"/>
  <c r="AH107" i="1"/>
  <c r="AH108" i="1"/>
  <c r="AH109" i="1"/>
  <c r="AH110" i="1"/>
  <c r="AH111" i="1"/>
  <c r="AH112" i="1"/>
  <c r="AH113" i="1"/>
  <c r="Y101" i="1"/>
  <c r="Y102" i="1"/>
  <c r="Y103" i="1"/>
  <c r="Y104" i="1"/>
  <c r="Y105" i="1"/>
  <c r="Y106" i="1"/>
  <c r="Y107" i="1"/>
  <c r="Y108" i="1"/>
  <c r="Y109" i="1"/>
  <c r="Y110" i="1"/>
  <c r="Y111" i="1"/>
  <c r="Y112" i="1"/>
  <c r="Y113" i="1"/>
  <c r="P101" i="1"/>
  <c r="P102" i="1"/>
  <c r="P103" i="1"/>
  <c r="P104" i="1"/>
  <c r="P105" i="1"/>
  <c r="P106" i="1"/>
  <c r="P107" i="1"/>
  <c r="P108" i="1"/>
  <c r="P109" i="1"/>
  <c r="P110" i="1"/>
  <c r="P111" i="1"/>
  <c r="P112" i="1"/>
  <c r="P113" i="1"/>
  <c r="AH14" i="1" l="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AH200" i="1"/>
  <c r="AH201" i="1"/>
  <c r="AH202" i="1"/>
  <c r="AH203" i="1"/>
  <c r="AH204" i="1"/>
  <c r="AH205" i="1"/>
  <c r="AH206" i="1"/>
  <c r="AH207" i="1"/>
  <c r="AH208" i="1"/>
  <c r="AH209" i="1"/>
  <c r="AH210" i="1"/>
  <c r="AH211" i="1"/>
  <c r="AH212" i="1"/>
  <c r="AH213" i="1"/>
  <c r="AH214" i="1"/>
  <c r="AH215" i="1"/>
  <c r="AH216" i="1"/>
  <c r="AH217" i="1"/>
  <c r="AH218" i="1"/>
  <c r="AH219" i="1"/>
  <c r="AH220" i="1"/>
  <c r="AH221" i="1"/>
  <c r="AH222" i="1"/>
  <c r="AH223" i="1"/>
  <c r="AH224" i="1"/>
  <c r="AH225" i="1"/>
  <c r="AH226" i="1"/>
  <c r="AH227" i="1"/>
  <c r="AH228" i="1"/>
  <c r="AH229" i="1"/>
  <c r="AH230" i="1"/>
  <c r="AH231" i="1"/>
  <c r="AH232" i="1"/>
  <c r="AH233" i="1"/>
  <c r="AH234" i="1"/>
  <c r="AH235" i="1"/>
  <c r="AH236" i="1"/>
  <c r="AH237" i="1"/>
  <c r="AH238" i="1"/>
  <c r="AH239" i="1"/>
  <c r="AH240" i="1"/>
  <c r="AH241" i="1"/>
  <c r="AH242" i="1"/>
  <c r="AH243" i="1"/>
  <c r="AH244" i="1"/>
  <c r="AH245" i="1"/>
  <c r="AH246" i="1"/>
  <c r="AH247" i="1"/>
  <c r="AH248" i="1"/>
  <c r="AH249" i="1"/>
  <c r="AH250" i="1"/>
  <c r="AH251" i="1"/>
  <c r="AH252" i="1"/>
  <c r="AH253" i="1"/>
  <c r="AH254" i="1"/>
  <c r="AH255" i="1"/>
  <c r="AH256" i="1"/>
  <c r="AH257" i="1"/>
  <c r="AH258" i="1"/>
  <c r="AH259" i="1"/>
  <c r="AH260" i="1"/>
  <c r="AH261" i="1"/>
  <c r="AH262" i="1"/>
  <c r="AH263" i="1"/>
  <c r="AH264" i="1"/>
  <c r="AH265" i="1"/>
  <c r="AH266" i="1"/>
  <c r="AH267" i="1"/>
  <c r="AH268" i="1"/>
  <c r="AH269" i="1"/>
  <c r="AH270" i="1"/>
  <c r="AH271" i="1"/>
  <c r="AH272" i="1"/>
  <c r="AH273" i="1"/>
  <c r="AH274" i="1"/>
  <c r="AH275" i="1"/>
  <c r="AH276" i="1"/>
  <c r="AH277" i="1"/>
  <c r="AH278" i="1"/>
  <c r="AH279" i="1"/>
  <c r="AH280" i="1"/>
  <c r="AH281" i="1"/>
  <c r="AH282" i="1"/>
  <c r="AH283" i="1"/>
  <c r="AH284" i="1"/>
  <c r="AH285" i="1"/>
  <c r="AH286" i="1"/>
  <c r="AH287" i="1"/>
  <c r="AH288" i="1"/>
  <c r="AH289" i="1"/>
  <c r="AH290" i="1"/>
  <c r="AH291" i="1"/>
  <c r="AH292" i="1"/>
  <c r="AH293" i="1"/>
  <c r="AH294" i="1"/>
  <c r="AH295" i="1"/>
  <c r="AH296" i="1"/>
  <c r="AH297" i="1"/>
  <c r="AH298" i="1"/>
  <c r="AH299" i="1"/>
  <c r="AH300" i="1"/>
  <c r="AH301" i="1"/>
  <c r="AH302" i="1"/>
  <c r="AH303" i="1"/>
  <c r="AH304" i="1"/>
  <c r="AH305" i="1"/>
  <c r="AH306" i="1"/>
  <c r="AH307" i="1"/>
  <c r="AH308" i="1"/>
  <c r="AH309" i="1"/>
  <c r="AH310" i="1"/>
  <c r="AH311" i="1"/>
  <c r="AH312" i="1"/>
  <c r="AH313" i="1"/>
  <c r="AH314" i="1"/>
  <c r="AH315" i="1"/>
  <c r="AH316" i="1"/>
  <c r="AH317" i="1"/>
  <c r="AH318" i="1"/>
  <c r="AH319" i="1"/>
  <c r="AH320" i="1"/>
  <c r="AH321" i="1"/>
  <c r="AH322" i="1"/>
  <c r="AH323" i="1"/>
  <c r="AH324" i="1"/>
  <c r="AH325" i="1"/>
  <c r="AH326" i="1"/>
  <c r="AH327" i="1"/>
  <c r="AH328" i="1"/>
  <c r="AH329" i="1"/>
  <c r="AH330" i="1"/>
  <c r="AH331" i="1"/>
  <c r="AH332" i="1"/>
  <c r="AH333" i="1"/>
  <c r="AH334" i="1"/>
  <c r="AH335" i="1"/>
  <c r="AH336" i="1"/>
  <c r="AH337" i="1"/>
  <c r="AH338" i="1"/>
  <c r="AH339" i="1"/>
  <c r="AH340" i="1"/>
  <c r="AH341" i="1"/>
  <c r="AH342" i="1"/>
  <c r="AH343" i="1"/>
  <c r="AH344" i="1"/>
  <c r="AH345" i="1"/>
  <c r="AH346" i="1"/>
  <c r="AH347" i="1"/>
  <c r="AH348" i="1"/>
  <c r="AH349" i="1"/>
  <c r="AH350" i="1"/>
  <c r="AH351" i="1"/>
  <c r="AH352" i="1"/>
  <c r="AH353" i="1"/>
  <c r="AH354" i="1"/>
  <c r="AH355" i="1"/>
  <c r="AH356" i="1"/>
  <c r="AH357" i="1"/>
  <c r="AH358" i="1"/>
  <c r="AH359" i="1"/>
  <c r="AH360" i="1"/>
  <c r="AH361" i="1"/>
  <c r="AH362" i="1"/>
  <c r="AH363" i="1"/>
  <c r="AH364" i="1"/>
  <c r="AH365" i="1"/>
  <c r="AH366" i="1"/>
  <c r="AH367" i="1"/>
  <c r="AH368" i="1"/>
  <c r="AH369" i="1"/>
  <c r="AH370" i="1"/>
  <c r="AH371" i="1"/>
  <c r="AH372" i="1"/>
  <c r="AH373" i="1"/>
  <c r="AH374" i="1"/>
  <c r="AH375" i="1"/>
  <c r="AH376" i="1"/>
  <c r="AH377" i="1"/>
  <c r="AH378" i="1"/>
  <c r="AH379" i="1"/>
  <c r="AH380" i="1"/>
  <c r="AH381" i="1"/>
  <c r="AH382" i="1"/>
  <c r="AH383" i="1"/>
  <c r="AH384" i="1"/>
  <c r="AH385" i="1"/>
  <c r="AH386" i="1"/>
  <c r="AH387" i="1"/>
  <c r="AH388" i="1"/>
  <c r="AH389" i="1"/>
  <c r="AH390" i="1"/>
  <c r="AH391" i="1"/>
  <c r="AH392" i="1"/>
  <c r="AH393" i="1"/>
  <c r="AH394" i="1"/>
  <c r="AH395" i="1"/>
  <c r="AH396" i="1"/>
  <c r="AH397" i="1"/>
  <c r="AH398" i="1"/>
  <c r="AH399" i="1"/>
  <c r="AH400" i="1"/>
  <c r="AH401" i="1"/>
  <c r="AH402" i="1"/>
  <c r="AH403" i="1"/>
  <c r="AH404" i="1"/>
  <c r="AH405" i="1"/>
  <c r="AH406" i="1"/>
  <c r="AH407" i="1"/>
  <c r="AH408" i="1"/>
  <c r="AH409" i="1"/>
  <c r="AH410" i="1"/>
  <c r="AH411" i="1"/>
  <c r="AH412" i="1"/>
  <c r="AH413" i="1"/>
  <c r="AH414" i="1"/>
  <c r="AH415" i="1"/>
  <c r="AH416" i="1"/>
  <c r="AH417" i="1"/>
  <c r="AH418" i="1"/>
  <c r="AH419" i="1"/>
  <c r="AH420" i="1"/>
  <c r="AH421" i="1"/>
  <c r="AH422" i="1"/>
  <c r="AH423" i="1"/>
  <c r="AH424" i="1"/>
  <c r="AH425" i="1"/>
  <c r="AH426" i="1"/>
  <c r="AH427" i="1"/>
  <c r="AH428" i="1"/>
  <c r="AH429" i="1"/>
  <c r="AH430" i="1"/>
  <c r="AH431" i="1"/>
  <c r="AH432" i="1"/>
  <c r="AH433" i="1"/>
  <c r="AH434" i="1"/>
  <c r="AH435" i="1"/>
  <c r="AH436" i="1"/>
  <c r="AH437" i="1"/>
  <c r="AH438" i="1"/>
  <c r="AH439" i="1"/>
  <c r="AH440" i="1"/>
  <c r="AH441" i="1"/>
  <c r="AH442" i="1"/>
  <c r="AH443" i="1"/>
  <c r="AH444" i="1"/>
  <c r="AH445" i="1"/>
  <c r="AH446" i="1"/>
  <c r="AH447" i="1"/>
  <c r="AH448" i="1"/>
  <c r="AH449" i="1"/>
  <c r="AH450" i="1"/>
  <c r="AH451" i="1"/>
  <c r="AH452" i="1"/>
  <c r="AH453" i="1"/>
  <c r="AH454" i="1"/>
  <c r="AH455" i="1"/>
  <c r="AH456" i="1"/>
  <c r="AH457" i="1"/>
  <c r="AH458" i="1"/>
  <c r="AH459" i="1"/>
  <c r="AH460" i="1"/>
  <c r="AH461" i="1"/>
  <c r="AH462" i="1"/>
  <c r="AH463" i="1"/>
  <c r="AH464" i="1"/>
  <c r="AH465" i="1"/>
  <c r="AH466" i="1"/>
  <c r="AH467" i="1"/>
  <c r="AH468" i="1"/>
  <c r="AH469" i="1"/>
  <c r="AH470" i="1"/>
  <c r="AH471" i="1"/>
  <c r="AH472" i="1"/>
  <c r="AH473" i="1"/>
  <c r="AH474" i="1"/>
  <c r="AH475" i="1"/>
  <c r="AH476" i="1"/>
  <c r="AH477" i="1"/>
  <c r="AH478" i="1"/>
  <c r="AH479" i="1"/>
  <c r="AH480" i="1"/>
  <c r="AH481" i="1"/>
  <c r="AH482" i="1"/>
  <c r="AH483" i="1"/>
  <c r="AH484" i="1"/>
  <c r="AH485" i="1"/>
  <c r="AH486" i="1"/>
  <c r="AH487" i="1"/>
  <c r="AH488" i="1"/>
  <c r="AH489" i="1"/>
  <c r="AH490" i="1"/>
  <c r="AH491" i="1"/>
  <c r="AH492" i="1"/>
  <c r="AH493" i="1"/>
  <c r="AH494" i="1"/>
  <c r="AH495" i="1"/>
  <c r="AH496" i="1"/>
  <c r="AH497" i="1"/>
  <c r="AH498" i="1"/>
  <c r="AH499" i="1"/>
  <c r="AH500" i="1"/>
  <c r="AH501" i="1"/>
  <c r="AH502" i="1"/>
  <c r="AH503" i="1"/>
  <c r="AH504" i="1"/>
  <c r="AH505" i="1"/>
  <c r="AH506" i="1"/>
  <c r="AH507" i="1"/>
  <c r="AH508" i="1"/>
  <c r="AH509" i="1"/>
  <c r="AH510" i="1"/>
  <c r="AH511" i="1"/>
  <c r="AH512" i="1"/>
  <c r="AH513" i="1"/>
  <c r="AH514" i="1"/>
  <c r="AH515" i="1"/>
  <c r="AH516" i="1"/>
  <c r="AH517" i="1"/>
  <c r="AH518" i="1"/>
  <c r="AH519" i="1"/>
  <c r="AH520" i="1"/>
  <c r="AH521" i="1"/>
  <c r="AH522" i="1"/>
  <c r="AH523" i="1"/>
  <c r="AH524" i="1"/>
  <c r="AH525" i="1"/>
  <c r="AH526" i="1"/>
  <c r="AH527" i="1"/>
  <c r="AH528" i="1"/>
  <c r="AH529" i="1"/>
  <c r="AH530" i="1"/>
  <c r="AH531" i="1"/>
  <c r="AH532" i="1"/>
  <c r="AH533" i="1"/>
  <c r="AH534" i="1"/>
  <c r="AH535" i="1"/>
  <c r="AH536" i="1"/>
  <c r="AH537" i="1"/>
  <c r="AH538" i="1"/>
  <c r="AH539" i="1"/>
  <c r="AH540" i="1"/>
  <c r="AH541" i="1"/>
  <c r="AH542" i="1"/>
  <c r="AH543" i="1"/>
  <c r="AH544" i="1"/>
  <c r="AH545" i="1"/>
  <c r="AH546" i="1"/>
  <c r="AH547" i="1"/>
  <c r="AH548" i="1"/>
  <c r="AH549" i="1"/>
  <c r="AH550" i="1"/>
  <c r="AH551" i="1"/>
  <c r="AH552" i="1"/>
  <c r="AH553" i="1"/>
  <c r="AH554" i="1"/>
  <c r="AH555" i="1"/>
  <c r="AH556" i="1"/>
  <c r="AH557" i="1"/>
  <c r="AH558" i="1"/>
  <c r="AH559" i="1"/>
  <c r="AH560" i="1"/>
  <c r="AH561" i="1"/>
  <c r="AH562" i="1"/>
  <c r="AH563" i="1"/>
  <c r="AH564" i="1"/>
  <c r="AH565" i="1"/>
  <c r="AH566" i="1"/>
  <c r="AH567" i="1"/>
  <c r="AH568" i="1"/>
  <c r="AH569" i="1"/>
  <c r="AH570" i="1"/>
  <c r="AH571" i="1"/>
  <c r="AH572" i="1"/>
  <c r="AH573" i="1"/>
  <c r="AH574" i="1"/>
  <c r="AH575" i="1"/>
  <c r="AH576" i="1"/>
  <c r="AH577" i="1"/>
  <c r="AH578" i="1"/>
  <c r="AH579" i="1"/>
  <c r="AH580" i="1"/>
  <c r="AH581" i="1"/>
  <c r="AH582" i="1"/>
  <c r="AH583" i="1"/>
  <c r="AH584" i="1"/>
  <c r="AH585" i="1"/>
  <c r="AH586" i="1"/>
  <c r="AH587" i="1"/>
  <c r="AH588" i="1"/>
  <c r="AH589" i="1"/>
  <c r="AH590" i="1"/>
  <c r="AH591" i="1"/>
  <c r="AH592" i="1"/>
  <c r="AH593" i="1"/>
  <c r="AH594" i="1"/>
  <c r="AH595" i="1"/>
  <c r="AH596" i="1"/>
  <c r="AH597" i="1"/>
  <c r="AH598" i="1"/>
  <c r="AH599" i="1"/>
  <c r="AH600" i="1"/>
  <c r="AH601" i="1"/>
  <c r="AH602" i="1"/>
  <c r="AH603" i="1"/>
  <c r="AH604" i="1"/>
  <c r="AH605" i="1"/>
  <c r="AH606" i="1"/>
  <c r="AH607" i="1"/>
  <c r="AH608" i="1"/>
  <c r="AH609" i="1"/>
  <c r="AH610" i="1"/>
  <c r="AH611" i="1"/>
  <c r="AH612" i="1"/>
  <c r="AH613" i="1"/>
  <c r="AH614" i="1"/>
  <c r="AH615" i="1"/>
  <c r="AH616" i="1"/>
  <c r="AH617" i="1"/>
  <c r="AH618" i="1"/>
  <c r="AH619" i="1"/>
  <c r="AH620" i="1"/>
  <c r="AH621" i="1"/>
  <c r="AH622" i="1"/>
  <c r="AH623" i="1"/>
  <c r="AH624" i="1"/>
  <c r="AH625" i="1"/>
  <c r="AH626" i="1"/>
  <c r="AH627" i="1"/>
  <c r="AH628" i="1"/>
  <c r="AH629" i="1"/>
  <c r="AH630" i="1"/>
  <c r="AH631" i="1"/>
  <c r="AH632" i="1"/>
  <c r="AH633" i="1"/>
  <c r="AH634" i="1"/>
  <c r="AH635" i="1"/>
  <c r="AH636" i="1"/>
  <c r="AH637" i="1"/>
  <c r="AH638" i="1"/>
  <c r="AH639" i="1"/>
  <c r="AH640" i="1"/>
  <c r="AH641" i="1"/>
  <c r="AH642" i="1"/>
  <c r="AH643" i="1"/>
  <c r="AH644" i="1"/>
  <c r="AH645" i="1"/>
  <c r="AH646" i="1"/>
  <c r="AH647" i="1"/>
  <c r="AH648" i="1"/>
  <c r="AH649" i="1"/>
  <c r="AH650" i="1"/>
  <c r="AH651" i="1"/>
  <c r="AH652" i="1"/>
  <c r="AH653" i="1"/>
  <c r="AH654" i="1"/>
  <c r="AH655" i="1"/>
  <c r="AH656" i="1"/>
  <c r="AH657" i="1"/>
  <c r="AH658" i="1"/>
  <c r="AH659" i="1"/>
  <c r="AH660" i="1"/>
  <c r="AH661" i="1"/>
  <c r="AH662" i="1"/>
  <c r="AH663" i="1"/>
  <c r="AH664" i="1"/>
  <c r="AH665" i="1"/>
  <c r="AH666" i="1"/>
  <c r="AH667" i="1"/>
  <c r="AH668" i="1"/>
  <c r="AH669" i="1"/>
  <c r="AH670" i="1"/>
  <c r="AH671" i="1"/>
  <c r="AH672" i="1"/>
  <c r="AH673" i="1"/>
  <c r="AH674" i="1"/>
  <c r="AH675" i="1"/>
  <c r="AH676" i="1"/>
  <c r="AH677" i="1"/>
  <c r="AH678" i="1"/>
  <c r="AH679" i="1"/>
  <c r="AH680" i="1"/>
  <c r="AH681" i="1"/>
  <c r="AH682" i="1"/>
  <c r="AH683" i="1"/>
  <c r="AH684" i="1"/>
  <c r="AH685" i="1"/>
  <c r="AH686" i="1"/>
  <c r="AH687" i="1"/>
  <c r="AH688" i="1"/>
  <c r="AH689" i="1"/>
  <c r="AH690" i="1"/>
  <c r="AH691" i="1"/>
  <c r="AH692" i="1"/>
  <c r="AH693" i="1"/>
  <c r="AH694" i="1"/>
  <c r="AH695" i="1"/>
  <c r="AH696" i="1"/>
  <c r="AH697" i="1"/>
  <c r="AH698" i="1"/>
  <c r="AH699" i="1"/>
  <c r="AH700" i="1"/>
  <c r="AH701" i="1"/>
  <c r="AH702" i="1"/>
  <c r="AH703" i="1"/>
  <c r="AH704" i="1"/>
  <c r="AH705" i="1"/>
  <c r="AH706" i="1"/>
  <c r="AH707" i="1"/>
  <c r="AH708" i="1"/>
  <c r="AH709" i="1"/>
  <c r="AH710" i="1"/>
  <c r="AH711" i="1"/>
  <c r="AH712" i="1"/>
  <c r="AH713" i="1"/>
  <c r="AH714" i="1"/>
  <c r="AH715" i="1"/>
  <c r="AH716" i="1"/>
  <c r="AH717" i="1"/>
  <c r="AH718" i="1"/>
  <c r="AH719" i="1"/>
  <c r="AH720" i="1"/>
  <c r="AH721" i="1"/>
  <c r="AH722" i="1"/>
  <c r="AH723" i="1"/>
  <c r="AH724" i="1"/>
  <c r="AH725" i="1"/>
  <c r="AH726" i="1"/>
  <c r="AH727" i="1"/>
  <c r="AH728" i="1"/>
  <c r="AH729" i="1"/>
  <c r="AH730" i="1"/>
  <c r="AH731" i="1"/>
  <c r="AH732" i="1"/>
  <c r="AH733" i="1"/>
  <c r="AH734" i="1"/>
  <c r="AH735" i="1"/>
  <c r="AH736" i="1"/>
  <c r="AH737" i="1"/>
  <c r="AH738" i="1"/>
  <c r="AH739" i="1"/>
  <c r="AH740" i="1"/>
  <c r="AH741" i="1"/>
  <c r="AH742" i="1"/>
  <c r="AH743" i="1"/>
  <c r="AH744" i="1"/>
  <c r="AH745" i="1"/>
  <c r="AH746" i="1"/>
  <c r="AH747" i="1"/>
  <c r="AH748" i="1"/>
  <c r="AH749" i="1"/>
  <c r="AH750" i="1"/>
  <c r="AH751" i="1"/>
  <c r="AH752" i="1"/>
  <c r="AH753" i="1"/>
  <c r="AH754" i="1"/>
  <c r="AH755" i="1"/>
  <c r="AH756" i="1"/>
  <c r="AH757" i="1"/>
  <c r="AH758" i="1"/>
  <c r="AH759" i="1"/>
  <c r="AH760" i="1"/>
  <c r="AH761" i="1"/>
  <c r="AH762" i="1"/>
  <c r="AH763" i="1"/>
  <c r="AH764" i="1"/>
  <c r="AH765" i="1"/>
  <c r="AH766" i="1"/>
  <c r="AH767" i="1"/>
  <c r="AH768" i="1"/>
  <c r="AH769" i="1"/>
  <c r="AH770" i="1"/>
  <c r="AH771" i="1"/>
  <c r="AH772" i="1"/>
  <c r="AH773" i="1"/>
  <c r="AH774" i="1"/>
  <c r="AH775" i="1"/>
  <c r="AH776" i="1"/>
  <c r="AH777" i="1"/>
  <c r="AH778" i="1"/>
  <c r="AH779" i="1"/>
  <c r="AH780" i="1"/>
  <c r="AH781" i="1"/>
  <c r="AH782" i="1"/>
  <c r="AH783" i="1"/>
  <c r="AH784" i="1"/>
  <c r="AH785" i="1"/>
  <c r="AH786" i="1"/>
  <c r="AH787" i="1"/>
  <c r="AH788" i="1"/>
  <c r="AH789" i="1"/>
  <c r="AH790" i="1"/>
  <c r="AH791" i="1"/>
  <c r="AH792" i="1"/>
  <c r="AH793" i="1"/>
  <c r="AH794" i="1"/>
  <c r="AH795" i="1"/>
  <c r="AH796" i="1"/>
  <c r="AH797" i="1"/>
  <c r="AH798" i="1"/>
  <c r="AH799" i="1"/>
  <c r="AH800" i="1"/>
  <c r="AH801" i="1"/>
  <c r="AH802" i="1"/>
  <c r="AH803" i="1"/>
  <c r="AH804" i="1"/>
  <c r="AH805" i="1"/>
  <c r="AH806" i="1"/>
  <c r="AH807" i="1"/>
  <c r="AH808" i="1"/>
  <c r="AH809" i="1"/>
  <c r="AH810" i="1"/>
  <c r="AH811" i="1"/>
  <c r="AH812" i="1"/>
  <c r="AH813" i="1"/>
  <c r="AH814" i="1"/>
  <c r="AH815" i="1"/>
  <c r="AH816" i="1"/>
  <c r="AH817" i="1"/>
  <c r="AH818" i="1"/>
  <c r="AH819" i="1"/>
  <c r="AH820" i="1"/>
  <c r="AH821" i="1"/>
  <c r="AH822" i="1"/>
  <c r="AH823" i="1"/>
  <c r="AH824" i="1"/>
  <c r="AH825" i="1"/>
  <c r="AH826" i="1"/>
  <c r="AH827" i="1"/>
  <c r="AH828" i="1"/>
  <c r="AH829" i="1"/>
  <c r="AH830" i="1"/>
  <c r="AH831" i="1"/>
  <c r="AH832" i="1"/>
  <c r="AH833" i="1"/>
  <c r="AH834" i="1"/>
  <c r="AH835" i="1"/>
  <c r="AH836" i="1"/>
  <c r="AH837" i="1"/>
  <c r="AH838" i="1"/>
  <c r="AH839" i="1"/>
  <c r="AH840" i="1"/>
  <c r="AH841" i="1"/>
  <c r="AH842" i="1"/>
  <c r="AH843" i="1"/>
  <c r="AH844" i="1"/>
  <c r="AH845" i="1"/>
  <c r="AH846" i="1"/>
  <c r="AH847" i="1"/>
  <c r="AH848" i="1"/>
  <c r="AH849" i="1"/>
  <c r="AH850" i="1"/>
  <c r="AH851" i="1"/>
  <c r="AH852" i="1"/>
  <c r="AH853" i="1"/>
  <c r="AH854" i="1"/>
  <c r="AH855" i="1"/>
  <c r="AH856" i="1"/>
  <c r="AH857" i="1"/>
  <c r="AH858" i="1"/>
  <c r="AH859" i="1"/>
  <c r="AH860" i="1"/>
  <c r="AH861" i="1"/>
  <c r="AH862" i="1"/>
  <c r="AH863" i="1"/>
  <c r="AH864" i="1"/>
  <c r="AH865" i="1"/>
  <c r="AH866" i="1"/>
  <c r="AH867" i="1"/>
  <c r="AH868" i="1"/>
  <c r="AH869" i="1"/>
  <c r="AH870" i="1"/>
  <c r="AH871" i="1"/>
  <c r="AH872" i="1"/>
  <c r="AH873" i="1"/>
  <c r="AH874" i="1"/>
  <c r="AH875" i="1"/>
  <c r="AH876" i="1"/>
  <c r="AH877" i="1"/>
  <c r="AH878" i="1"/>
  <c r="AH879" i="1"/>
  <c r="AH880" i="1"/>
  <c r="AH881" i="1"/>
  <c r="AH882" i="1"/>
  <c r="AH883" i="1"/>
  <c r="AH884" i="1"/>
  <c r="AH885" i="1"/>
  <c r="AH886" i="1"/>
  <c r="AH887" i="1"/>
  <c r="AH888" i="1"/>
  <c r="AH889" i="1"/>
  <c r="AH890" i="1"/>
  <c r="AH891" i="1"/>
  <c r="AH892" i="1"/>
  <c r="AH893" i="1"/>
  <c r="AH894" i="1"/>
  <c r="AH895" i="1"/>
  <c r="AH896" i="1"/>
  <c r="AH897" i="1"/>
  <c r="AH898" i="1"/>
  <c r="AH899" i="1"/>
  <c r="AH900" i="1"/>
  <c r="AH901" i="1"/>
  <c r="AH902" i="1"/>
  <c r="AH903" i="1"/>
  <c r="AH904" i="1"/>
  <c r="AH905" i="1"/>
  <c r="AH906" i="1"/>
  <c r="AH907" i="1"/>
  <c r="AH908" i="1"/>
  <c r="AH909" i="1"/>
  <c r="AH910" i="1"/>
  <c r="AH911" i="1"/>
  <c r="AH912" i="1"/>
  <c r="AH913" i="1"/>
  <c r="AH914" i="1"/>
  <c r="AH915" i="1"/>
  <c r="AH916" i="1"/>
  <c r="AH917" i="1"/>
  <c r="AH918" i="1"/>
  <c r="AH919" i="1"/>
  <c r="AH920" i="1"/>
  <c r="AH921" i="1"/>
  <c r="AH922" i="1"/>
  <c r="AH923" i="1"/>
  <c r="AH924" i="1"/>
  <c r="AH925" i="1"/>
  <c r="AH926" i="1"/>
  <c r="AH927" i="1"/>
  <c r="AH928" i="1"/>
  <c r="AH929" i="1"/>
  <c r="AH930" i="1"/>
  <c r="AH931" i="1"/>
  <c r="AH932" i="1"/>
  <c r="AH933" i="1"/>
  <c r="AH934" i="1"/>
  <c r="AH935" i="1"/>
  <c r="AH936" i="1"/>
  <c r="AH937" i="1"/>
  <c r="AH938" i="1"/>
  <c r="AH939" i="1"/>
  <c r="AH940" i="1"/>
  <c r="AH941" i="1"/>
  <c r="AH942" i="1"/>
  <c r="AH943" i="1"/>
  <c r="AH944" i="1"/>
  <c r="AH945" i="1"/>
  <c r="AH946" i="1"/>
  <c r="AH947" i="1"/>
  <c r="AH948" i="1"/>
  <c r="AH949" i="1"/>
  <c r="AH950" i="1"/>
  <c r="AH951" i="1"/>
  <c r="AH952" i="1"/>
  <c r="AH953" i="1"/>
  <c r="AH954" i="1"/>
  <c r="AH955" i="1"/>
  <c r="AH956" i="1"/>
  <c r="AH957" i="1"/>
  <c r="AH958" i="1"/>
  <c r="AH959" i="1"/>
  <c r="AH960" i="1"/>
  <c r="AH961" i="1"/>
  <c r="AH962" i="1"/>
  <c r="AH963" i="1"/>
  <c r="AH964" i="1"/>
  <c r="AH965" i="1"/>
  <c r="AH966" i="1"/>
  <c r="AH967" i="1"/>
  <c r="AH968" i="1"/>
  <c r="AH969" i="1"/>
  <c r="AH970" i="1"/>
  <c r="AH971" i="1"/>
  <c r="AH972" i="1"/>
  <c r="AH973" i="1"/>
  <c r="AH974" i="1"/>
  <c r="AH975" i="1"/>
  <c r="AH976" i="1"/>
  <c r="AH977" i="1"/>
  <c r="AH978" i="1"/>
  <c r="AH979" i="1"/>
  <c r="AH980" i="1"/>
  <c r="AH981" i="1"/>
  <c r="AH982" i="1"/>
  <c r="AH983" i="1"/>
  <c r="AH984" i="1"/>
  <c r="AH985" i="1"/>
  <c r="AH986" i="1"/>
  <c r="AH987" i="1"/>
  <c r="AH988" i="1"/>
  <c r="AH989" i="1"/>
  <c r="AH990" i="1"/>
  <c r="AH991" i="1"/>
  <c r="AH992" i="1"/>
  <c r="AH993" i="1"/>
  <c r="AH994" i="1"/>
  <c r="AH995" i="1"/>
  <c r="AH996" i="1"/>
  <c r="AH997" i="1"/>
  <c r="AH998" i="1"/>
  <c r="AH9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0" i="1"/>
  <c r="P431"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3" i="1"/>
  <c r="P994" i="1"/>
  <c r="P995" i="1"/>
  <c r="P996" i="1"/>
  <c r="P997" i="1"/>
  <c r="P998" i="1"/>
  <c r="P999" i="1"/>
  <c r="Q3" i="15"/>
  <c r="Q5" i="15"/>
  <c r="Q6" i="15"/>
  <c r="Q7" i="15"/>
  <c r="Q8" i="15"/>
  <c r="Q9" i="15"/>
  <c r="Q10" i="15"/>
  <c r="Q11"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2" i="15"/>
  <c r="Q73" i="15"/>
  <c r="Q74" i="15"/>
  <c r="Q75" i="15"/>
  <c r="Q76" i="15"/>
  <c r="Q77" i="15"/>
  <c r="Q78" i="15"/>
  <c r="Q79" i="15"/>
  <c r="Q80" i="15"/>
  <c r="Q81" i="15"/>
  <c r="Q82" i="15"/>
  <c r="Q83" i="15"/>
  <c r="Q84" i="15"/>
  <c r="Q85" i="15"/>
  <c r="Q86" i="15"/>
  <c r="Q87" i="15"/>
  <c r="Q88" i="15"/>
  <c r="Q89" i="15"/>
  <c r="Q90" i="15"/>
  <c r="Q91" i="15"/>
  <c r="Q92" i="15"/>
  <c r="Q93" i="15"/>
  <c r="Q94" i="15"/>
  <c r="Q95" i="15"/>
  <c r="Q96" i="15"/>
  <c r="Q97" i="15"/>
  <c r="Q98" i="15"/>
  <c r="Q99" i="15"/>
  <c r="Q100" i="15"/>
  <c r="Q101" i="15"/>
  <c r="Q102" i="15"/>
  <c r="Q103" i="15"/>
  <c r="Q104" i="15"/>
  <c r="Q105" i="15"/>
  <c r="Q106" i="15"/>
  <c r="Q107" i="15"/>
  <c r="Q108" i="15"/>
  <c r="Q109" i="15"/>
  <c r="Q110" i="15"/>
  <c r="Q111" i="15"/>
  <c r="Q112" i="15"/>
  <c r="Q113" i="15"/>
  <c r="Q114" i="15"/>
  <c r="Q115" i="15"/>
  <c r="Q116" i="15"/>
  <c r="Q117" i="15"/>
  <c r="Q118" i="15"/>
  <c r="Q119" i="15"/>
  <c r="Q120" i="15"/>
  <c r="Q121" i="15"/>
  <c r="Q122" i="15"/>
  <c r="Q123" i="15"/>
  <c r="Q124" i="15"/>
  <c r="Q125" i="15"/>
  <c r="Q126" i="15"/>
  <c r="Q127" i="15"/>
  <c r="Q128" i="15"/>
  <c r="Q129" i="15"/>
  <c r="Q130" i="15"/>
  <c r="Q131" i="15"/>
  <c r="Q132" i="15"/>
  <c r="Q133" i="15"/>
  <c r="Q134" i="15"/>
  <c r="Q135" i="15"/>
  <c r="Q136" i="15"/>
  <c r="Q137" i="15"/>
  <c r="Q138" i="15"/>
  <c r="Q139" i="15"/>
  <c r="Q140" i="15"/>
  <c r="Q141" i="15"/>
  <c r="Q142" i="15"/>
  <c r="Q143" i="15"/>
  <c r="Q144" i="15"/>
  <c r="Q145" i="15"/>
  <c r="Q146" i="15"/>
  <c r="Q147" i="15"/>
  <c r="Q148" i="15"/>
  <c r="Q149" i="15"/>
  <c r="Q150" i="15"/>
  <c r="Q151" i="15"/>
  <c r="Q152" i="15"/>
  <c r="Q153" i="15"/>
  <c r="Q154" i="15"/>
  <c r="Q155" i="15"/>
  <c r="Q156" i="15"/>
  <c r="Q157" i="15"/>
  <c r="Q158" i="15"/>
  <c r="Q159" i="15"/>
  <c r="Q160" i="15"/>
  <c r="Q161" i="15"/>
  <c r="Q162" i="15"/>
  <c r="Q163" i="15"/>
  <c r="Q164" i="15"/>
  <c r="Q165" i="15"/>
  <c r="Q166" i="15"/>
  <c r="Q167" i="15"/>
  <c r="Q168" i="15"/>
  <c r="Q169" i="15"/>
  <c r="Q170" i="15"/>
  <c r="Q171" i="15"/>
  <c r="Q172" i="15"/>
  <c r="Q173" i="15"/>
  <c r="Q174" i="15"/>
  <c r="Q175" i="15"/>
  <c r="Q176" i="15"/>
  <c r="Q177" i="15"/>
  <c r="Q178" i="15"/>
  <c r="Q179" i="15"/>
  <c r="Q180" i="15"/>
  <c r="Q181" i="15"/>
  <c r="Q182" i="15"/>
  <c r="Q183" i="15"/>
  <c r="Q184" i="15"/>
  <c r="Q185" i="15"/>
  <c r="Q186" i="15"/>
  <c r="Q187" i="15"/>
  <c r="Q188" i="15"/>
  <c r="Q189" i="15"/>
  <c r="Q190" i="15"/>
  <c r="Q191" i="15"/>
  <c r="Q192" i="15"/>
  <c r="Q193" i="15"/>
  <c r="Q194" i="15"/>
  <c r="Q195" i="15"/>
  <c r="Q196" i="15"/>
  <c r="Q197" i="15"/>
  <c r="Q198" i="15"/>
  <c r="Q199" i="15"/>
  <c r="Q200" i="15"/>
  <c r="Q201" i="15"/>
  <c r="Q202" i="15"/>
  <c r="Q203" i="15"/>
  <c r="Q204" i="15"/>
  <c r="Q205" i="15"/>
  <c r="Q206" i="15"/>
  <c r="Q207" i="15"/>
  <c r="Q208" i="15"/>
  <c r="Q209" i="15"/>
  <c r="Q210" i="15"/>
  <c r="Q211" i="15"/>
  <c r="Q212" i="15"/>
  <c r="Q213" i="15"/>
  <c r="Q214" i="15"/>
  <c r="Q215" i="15"/>
  <c r="Q216" i="15"/>
  <c r="Q217" i="15"/>
  <c r="Q218" i="15"/>
  <c r="Q219" i="15"/>
  <c r="Q220" i="15"/>
  <c r="Q221" i="15"/>
  <c r="Q222" i="15"/>
  <c r="Q223" i="15"/>
  <c r="Q224" i="15"/>
  <c r="Q225" i="15"/>
  <c r="Q226" i="15"/>
  <c r="Q227" i="15"/>
  <c r="Q228" i="15"/>
  <c r="Q229" i="15"/>
  <c r="Q230" i="15"/>
  <c r="Q231" i="15"/>
  <c r="Q232" i="15"/>
  <c r="Q233" i="15"/>
  <c r="Q234" i="15"/>
  <c r="Q235" i="15"/>
  <c r="Q236" i="15"/>
  <c r="Q237" i="15"/>
  <c r="Q238" i="15"/>
  <c r="Q239" i="15"/>
  <c r="Q240" i="15"/>
  <c r="Q241" i="15"/>
  <c r="Q242" i="15"/>
  <c r="Q243" i="15"/>
  <c r="Q244" i="15"/>
  <c r="Q245" i="15"/>
  <c r="Q246" i="15"/>
  <c r="Q247" i="15"/>
  <c r="Q248" i="15"/>
  <c r="Q249" i="15"/>
  <c r="Q250" i="15"/>
  <c r="Q251" i="15"/>
  <c r="Q252" i="15"/>
  <c r="Q253" i="15"/>
  <c r="Q254" i="15"/>
  <c r="Q255" i="15"/>
  <c r="Q256" i="15"/>
  <c r="Q257" i="15"/>
  <c r="Q258" i="15"/>
  <c r="Q259" i="15"/>
  <c r="Q260" i="15"/>
  <c r="Q261" i="15"/>
  <c r="Q262" i="15"/>
  <c r="Q263" i="15"/>
  <c r="Q264" i="15"/>
  <c r="Q265" i="15"/>
  <c r="Q266" i="15"/>
  <c r="Q267" i="15"/>
  <c r="Q268" i="15"/>
  <c r="Q269" i="15"/>
  <c r="Q270" i="15"/>
  <c r="Q271" i="15"/>
  <c r="Q272" i="15"/>
  <c r="Q273" i="15"/>
  <c r="Q274" i="15"/>
  <c r="Q275" i="15"/>
  <c r="Q276" i="15"/>
  <c r="Q277" i="15"/>
  <c r="Q278" i="15"/>
  <c r="Q279" i="15"/>
  <c r="Q280" i="15"/>
  <c r="Q281" i="15"/>
  <c r="Q282" i="15"/>
  <c r="Q283" i="15"/>
  <c r="Q284" i="15"/>
  <c r="Q285" i="15"/>
  <c r="Q286" i="15"/>
  <c r="Q287" i="15"/>
  <c r="Q288" i="15"/>
  <c r="Q289" i="15"/>
  <c r="Q290" i="15"/>
  <c r="Q291" i="15"/>
  <c r="Q292" i="15"/>
  <c r="Q293" i="15"/>
  <c r="Q294" i="15"/>
  <c r="Q295" i="15"/>
  <c r="Q296" i="15"/>
  <c r="Q297" i="15"/>
  <c r="Q298" i="15"/>
  <c r="Q299" i="15"/>
  <c r="Q300" i="15"/>
  <c r="Q301" i="15"/>
  <c r="Q302" i="15"/>
  <c r="Q303" i="15"/>
  <c r="Q304" i="15"/>
  <c r="Q305" i="15"/>
  <c r="Q306" i="15"/>
  <c r="Q307" i="15"/>
  <c r="Q308" i="15"/>
  <c r="Q309" i="15"/>
  <c r="Q310" i="15"/>
  <c r="Q311" i="15"/>
  <c r="Q312" i="15"/>
  <c r="Q313" i="15"/>
  <c r="Q314" i="15"/>
  <c r="Q315" i="15"/>
  <c r="Q316" i="15"/>
  <c r="Q317" i="15"/>
  <c r="Q318" i="15"/>
  <c r="Q319" i="15"/>
  <c r="Q320" i="15"/>
  <c r="Q321" i="15"/>
  <c r="Q322" i="15"/>
  <c r="Q323" i="15"/>
  <c r="Q324" i="15"/>
  <c r="Q325" i="15"/>
  <c r="Q326" i="15"/>
  <c r="Q327" i="15"/>
  <c r="Q328" i="15"/>
  <c r="Q329" i="15"/>
  <c r="Q330" i="15"/>
  <c r="Q331" i="15"/>
  <c r="Q332" i="15"/>
  <c r="Q333" i="15"/>
  <c r="Q334" i="15"/>
  <c r="Q335" i="15"/>
  <c r="Q336" i="15"/>
  <c r="Q337" i="15"/>
  <c r="Q338" i="15"/>
  <c r="Q339" i="15"/>
  <c r="Q340" i="15"/>
  <c r="Q341" i="15"/>
  <c r="Q342" i="15"/>
  <c r="Q343" i="15"/>
  <c r="Q344" i="15"/>
  <c r="Q345" i="15"/>
  <c r="Q346" i="15"/>
  <c r="Q347" i="15"/>
  <c r="Q348" i="15"/>
  <c r="Q349" i="15"/>
  <c r="Q350" i="15"/>
  <c r="Q351" i="15"/>
  <c r="Q352" i="15"/>
  <c r="Q353" i="15"/>
  <c r="Q354" i="15"/>
  <c r="Q355" i="15"/>
  <c r="Q356" i="15"/>
  <c r="Q357" i="15"/>
  <c r="Q358" i="15"/>
  <c r="Q359" i="15"/>
  <c r="Q360" i="15"/>
  <c r="Q361" i="15"/>
  <c r="Q362" i="15"/>
  <c r="Q363" i="15"/>
  <c r="Q364" i="15"/>
  <c r="Q365" i="15"/>
  <c r="Q366" i="15"/>
  <c r="Q367" i="15"/>
  <c r="Q368" i="15"/>
  <c r="Q369" i="15"/>
  <c r="Q370" i="15"/>
  <c r="Q371" i="15"/>
  <c r="Q372" i="15"/>
  <c r="Q373" i="15"/>
  <c r="Q374" i="15"/>
  <c r="Q375" i="15"/>
  <c r="Q376" i="15"/>
  <c r="Q377" i="15"/>
  <c r="Q378" i="15"/>
  <c r="Q379" i="15"/>
  <c r="Q380" i="15"/>
  <c r="Q381" i="15"/>
  <c r="Q382" i="15"/>
  <c r="Q383" i="15"/>
  <c r="Q384" i="15"/>
  <c r="Q385" i="15"/>
  <c r="Q386" i="15"/>
  <c r="Q387" i="15"/>
  <c r="Q388" i="15"/>
  <c r="Q389" i="15"/>
  <c r="Q390" i="15"/>
  <c r="Q391" i="15"/>
  <c r="Q392" i="15"/>
  <c r="Q393" i="15"/>
  <c r="Q394" i="15"/>
  <c r="Q395" i="15"/>
  <c r="Q396" i="15"/>
  <c r="Q397" i="15"/>
  <c r="Q398" i="15"/>
  <c r="Q399" i="15"/>
  <c r="Q400" i="15"/>
  <c r="Q401" i="15"/>
  <c r="Q503" i="15"/>
  <c r="Q402" i="15"/>
  <c r="Q403" i="15"/>
  <c r="Q404" i="15"/>
  <c r="Q405" i="15"/>
  <c r="Q406" i="15"/>
  <c r="Q407" i="15"/>
  <c r="Q408" i="15"/>
  <c r="Q409" i="15"/>
  <c r="Q410" i="15"/>
  <c r="Q411" i="15"/>
  <c r="Q412" i="15"/>
  <c r="Q413" i="15"/>
  <c r="Q414" i="15"/>
  <c r="Q415" i="15"/>
  <c r="Q416" i="15"/>
  <c r="Q417" i="15"/>
  <c r="Q418" i="15"/>
  <c r="Q419" i="15"/>
  <c r="Q420" i="15"/>
  <c r="Q421" i="15"/>
  <c r="Q422" i="15"/>
  <c r="Q423" i="15"/>
  <c r="Q424" i="15"/>
  <c r="Q425" i="15"/>
  <c r="Q426" i="15"/>
  <c r="Q427" i="15"/>
  <c r="Q428" i="15"/>
  <c r="Q429" i="15"/>
  <c r="Q430" i="15"/>
  <c r="Q431" i="15"/>
  <c r="Q432" i="15"/>
  <c r="Q433" i="15"/>
  <c r="Q434" i="15"/>
  <c r="Q435" i="15"/>
  <c r="Q436" i="15"/>
  <c r="Q437" i="15"/>
  <c r="Q438" i="15"/>
  <c r="Q439" i="15"/>
  <c r="Q440" i="15"/>
  <c r="Q441" i="15"/>
  <c r="Q442" i="15"/>
  <c r="Q443" i="15"/>
  <c r="Q444" i="15"/>
  <c r="Q445" i="15"/>
  <c r="Q446" i="15"/>
  <c r="Q447" i="15"/>
  <c r="Q448" i="15"/>
  <c r="Q449" i="15"/>
  <c r="Q450" i="15"/>
  <c r="Q451" i="15"/>
  <c r="Q452" i="15"/>
  <c r="Q453" i="15"/>
  <c r="Q454" i="15"/>
  <c r="Q455" i="15"/>
  <c r="Q456" i="15"/>
  <c r="Q457" i="15"/>
  <c r="Q458" i="15"/>
  <c r="Q459" i="15"/>
  <c r="Q460" i="15"/>
  <c r="Q461" i="15"/>
  <c r="Q462" i="15"/>
  <c r="Q463" i="15"/>
  <c r="Q464" i="15"/>
  <c r="Q465" i="15"/>
  <c r="Q466" i="15"/>
  <c r="Q467" i="15"/>
  <c r="Q468" i="15"/>
  <c r="Q469" i="15"/>
  <c r="Q470" i="15"/>
  <c r="Q471" i="15"/>
  <c r="Q472" i="15"/>
  <c r="Q473" i="15"/>
  <c r="Q474" i="15"/>
  <c r="Q475" i="15"/>
  <c r="Q476" i="15"/>
  <c r="Q477" i="15"/>
  <c r="Q478" i="15"/>
  <c r="Q479" i="15"/>
  <c r="Q480" i="15"/>
  <c r="Q481" i="15"/>
  <c r="Q482" i="15"/>
  <c r="Q483" i="15"/>
  <c r="Q484" i="15"/>
  <c r="Q485" i="15"/>
  <c r="Q486" i="15"/>
  <c r="Q487" i="15"/>
  <c r="Q488" i="15"/>
  <c r="Q489" i="15"/>
  <c r="Q490" i="15"/>
  <c r="Q491" i="15"/>
  <c r="Q492" i="15"/>
  <c r="Q493" i="15"/>
  <c r="Q494" i="15"/>
  <c r="Q495" i="15"/>
  <c r="Q496" i="15"/>
  <c r="Q497" i="15"/>
  <c r="Q498" i="15"/>
  <c r="Q499" i="15"/>
  <c r="Q500" i="15"/>
  <c r="Q501" i="15"/>
  <c r="Q502" i="15"/>
  <c r="Q504" i="15"/>
  <c r="Q505" i="15"/>
  <c r="Q506" i="15"/>
  <c r="Q507" i="15"/>
  <c r="Q508" i="15"/>
  <c r="Q509" i="15"/>
  <c r="Q510" i="15"/>
  <c r="Q511" i="15"/>
  <c r="Q512" i="15"/>
  <c r="Q513" i="15"/>
  <c r="Q514" i="15"/>
  <c r="Q515" i="15"/>
  <c r="Q516" i="15"/>
  <c r="Q517" i="15"/>
  <c r="Q518" i="15"/>
  <c r="Q519" i="15"/>
  <c r="Q520" i="15"/>
  <c r="Q521" i="15"/>
  <c r="Q522" i="15"/>
  <c r="Q523" i="15"/>
  <c r="Q524" i="15"/>
  <c r="Q525" i="15"/>
  <c r="Q526" i="15"/>
  <c r="Q527" i="15"/>
  <c r="Q528" i="15"/>
  <c r="Q529" i="15"/>
  <c r="Q530" i="15"/>
  <c r="Q531" i="15"/>
  <c r="Q532" i="15"/>
  <c r="Q533" i="15"/>
  <c r="Q534" i="15"/>
  <c r="Q535" i="15"/>
  <c r="Q536" i="15"/>
  <c r="Q537" i="15"/>
  <c r="Q538" i="15"/>
  <c r="Q539" i="15"/>
  <c r="Q540" i="15"/>
  <c r="Q2" i="15"/>
  <c r="N12" i="44" a="1"/>
  <c r="N12" i="44" s="1"/>
  <c r="M12" i="44" a="1"/>
  <c r="M12" i="44" s="1"/>
  <c r="L12" i="44" a="1"/>
  <c r="L12" i="44" s="1"/>
  <c r="G12" i="44" a="1"/>
  <c r="G12" i="44" s="1"/>
  <c r="C2" i="44"/>
  <c r="B2" i="44"/>
  <c r="B1" i="44"/>
  <c r="C2" i="42"/>
  <c r="B2" i="42"/>
  <c r="B1" i="42"/>
  <c r="G12" i="41" a="1"/>
  <c r="G12" i="41" s="1"/>
  <c r="H12" i="41" a="1"/>
  <c r="H12" i="41" s="1"/>
  <c r="I12" i="41" a="1"/>
  <c r="I12" i="41" s="1"/>
  <c r="J12" i="41" a="1"/>
  <c r="J12" i="41" s="1"/>
  <c r="C2" i="41"/>
  <c r="B2" i="41"/>
  <c r="B1" i="41"/>
  <c r="P14" i="2"/>
  <c r="P15" i="2"/>
  <c r="P16" i="2"/>
  <c r="P17" i="2"/>
  <c r="P18" i="2"/>
  <c r="P19" i="2"/>
  <c r="P20" i="2"/>
  <c r="P21" i="2"/>
  <c r="P22" i="2"/>
  <c r="P23" i="2"/>
  <c r="P24" i="2"/>
  <c r="P25" i="2"/>
  <c r="P26" i="2"/>
  <c r="P27" i="2"/>
  <c r="P28" i="2"/>
  <c r="E34" i="11" a="1"/>
  <c r="E34" i="11" s="1"/>
  <c r="R12" i="2" a="1"/>
  <c r="R12" i="2" s="1"/>
  <c r="Q12" i="2" a="1"/>
  <c r="Q12" i="2" s="1"/>
  <c r="J12" i="2" a="1"/>
  <c r="J12" i="2" s="1"/>
  <c r="K12" i="2" a="1"/>
  <c r="K12" i="2" s="1"/>
  <c r="L12" i="2" a="1"/>
  <c r="L12" i="2" s="1"/>
  <c r="M12" i="2" a="1"/>
  <c r="M12" i="2" s="1"/>
  <c r="N12" i="2" a="1"/>
  <c r="N12" i="2" s="1"/>
  <c r="O12" i="2" a="1"/>
  <c r="O12" i="2" s="1"/>
  <c r="I12" i="2" a="1"/>
  <c r="I12" i="2" s="1"/>
  <c r="P13" i="2"/>
  <c r="D2" i="15" l="1"/>
  <c r="D3" i="15"/>
  <c r="D4"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85" i="15"/>
  <c r="D286" i="15"/>
  <c r="D287" i="15"/>
  <c r="D288" i="15"/>
  <c r="D289" i="15"/>
  <c r="D290" i="15"/>
  <c r="D291" i="15"/>
  <c r="D292" i="15"/>
  <c r="D293" i="15"/>
  <c r="D294" i="15"/>
  <c r="D295" i="15"/>
  <c r="D296" i="15"/>
  <c r="D297" i="15"/>
  <c r="D298" i="15"/>
  <c r="D299" i="15"/>
  <c r="D300" i="15"/>
  <c r="D301" i="15"/>
  <c r="D302" i="15"/>
  <c r="D303" i="15"/>
  <c r="D304" i="15"/>
  <c r="D305" i="15"/>
  <c r="D306" i="15"/>
  <c r="D307" i="15"/>
  <c r="D308" i="15"/>
  <c r="D309" i="15"/>
  <c r="D310" i="15"/>
  <c r="D311" i="15"/>
  <c r="D312" i="15"/>
  <c r="D313" i="15"/>
  <c r="D314" i="15"/>
  <c r="D315" i="15"/>
  <c r="D316" i="15"/>
  <c r="D317" i="15"/>
  <c r="D318" i="15"/>
  <c r="D319" i="15"/>
  <c r="D320" i="15"/>
  <c r="D321" i="15"/>
  <c r="D322" i="15"/>
  <c r="D323" i="15"/>
  <c r="D324" i="15"/>
  <c r="D325" i="15"/>
  <c r="D326" i="15"/>
  <c r="D327" i="15"/>
  <c r="D328" i="15"/>
  <c r="D329" i="15"/>
  <c r="D330" i="15"/>
  <c r="D331" i="15"/>
  <c r="D332" i="15"/>
  <c r="D333" i="15"/>
  <c r="D334" i="15"/>
  <c r="D335" i="15"/>
  <c r="D336" i="15"/>
  <c r="D337" i="15"/>
  <c r="D338" i="15"/>
  <c r="D339" i="15"/>
  <c r="D340" i="15"/>
  <c r="D341" i="15"/>
  <c r="D342" i="15"/>
  <c r="D343" i="15"/>
  <c r="D344" i="15"/>
  <c r="D345" i="15"/>
  <c r="D346" i="15"/>
  <c r="D347" i="15"/>
  <c r="D348" i="15"/>
  <c r="D349" i="15"/>
  <c r="D350" i="15"/>
  <c r="D351" i="15"/>
  <c r="D352" i="15"/>
  <c r="D353" i="15"/>
  <c r="D354" i="15"/>
  <c r="D355" i="15"/>
  <c r="D356" i="15"/>
  <c r="D357" i="15"/>
  <c r="D358" i="15"/>
  <c r="D359" i="15"/>
  <c r="D360" i="15"/>
  <c r="D361" i="15"/>
  <c r="D362" i="15"/>
  <c r="D363" i="15"/>
  <c r="D364" i="15"/>
  <c r="D365" i="15"/>
  <c r="D366" i="15"/>
  <c r="D367" i="15"/>
  <c r="D368" i="15"/>
  <c r="D369" i="15"/>
  <c r="D370" i="15"/>
  <c r="D371" i="15"/>
  <c r="D372" i="15"/>
  <c r="D373" i="15"/>
  <c r="D374" i="15"/>
  <c r="D375" i="15"/>
  <c r="D376" i="15"/>
  <c r="D377" i="15"/>
  <c r="D378" i="15"/>
  <c r="D379" i="15"/>
  <c r="D380" i="15"/>
  <c r="D381" i="15"/>
  <c r="D382" i="15"/>
  <c r="D383" i="15"/>
  <c r="D384" i="15"/>
  <c r="D385" i="15"/>
  <c r="D386" i="15"/>
  <c r="D387" i="15"/>
  <c r="D388" i="15"/>
  <c r="D389" i="15"/>
  <c r="D390" i="15"/>
  <c r="D391" i="15"/>
  <c r="D392" i="15"/>
  <c r="D393" i="15"/>
  <c r="D394" i="15"/>
  <c r="D395" i="15"/>
  <c r="D396" i="15"/>
  <c r="D397" i="15"/>
  <c r="D398" i="15"/>
  <c r="D399" i="15"/>
  <c r="D400" i="15"/>
  <c r="D401" i="15"/>
  <c r="D503" i="15"/>
  <c r="D402" i="15"/>
  <c r="D403" i="15"/>
  <c r="D404" i="15"/>
  <c r="D405" i="15"/>
  <c r="D406" i="15"/>
  <c r="D407" i="15"/>
  <c r="D408" i="15"/>
  <c r="D409" i="15"/>
  <c r="D410" i="15"/>
  <c r="D411" i="15"/>
  <c r="D412" i="15"/>
  <c r="D413" i="15"/>
  <c r="D414" i="15"/>
  <c r="D415" i="15"/>
  <c r="D416" i="15"/>
  <c r="D417" i="15"/>
  <c r="D418" i="15"/>
  <c r="D419" i="15"/>
  <c r="D420" i="15"/>
  <c r="D421" i="15"/>
  <c r="D422" i="15"/>
  <c r="D423" i="15"/>
  <c r="D424" i="15"/>
  <c r="D425" i="15"/>
  <c r="D426" i="15"/>
  <c r="D427" i="15"/>
  <c r="D428" i="15"/>
  <c r="D429" i="15"/>
  <c r="D430" i="15"/>
  <c r="D431" i="15"/>
  <c r="D432" i="15"/>
  <c r="D433" i="15"/>
  <c r="D434" i="15"/>
  <c r="D435" i="15"/>
  <c r="D436" i="15"/>
  <c r="D437" i="15"/>
  <c r="D438" i="15"/>
  <c r="D439" i="15"/>
  <c r="D440" i="15"/>
  <c r="D441" i="15"/>
  <c r="D442" i="15"/>
  <c r="D443" i="15"/>
  <c r="D444" i="15"/>
  <c r="D445" i="15"/>
  <c r="D446" i="15"/>
  <c r="D447" i="15"/>
  <c r="D448" i="15"/>
  <c r="D449" i="15"/>
  <c r="D450" i="15"/>
  <c r="D451" i="15"/>
  <c r="D452" i="15"/>
  <c r="D453" i="15"/>
  <c r="D454" i="15"/>
  <c r="D455" i="15"/>
  <c r="D456" i="15"/>
  <c r="D457" i="15"/>
  <c r="D458" i="15"/>
  <c r="D459" i="15"/>
  <c r="D460" i="15"/>
  <c r="D461" i="15"/>
  <c r="D462" i="15"/>
  <c r="D463" i="15"/>
  <c r="D464" i="15"/>
  <c r="D465" i="15"/>
  <c r="D466" i="15"/>
  <c r="D467" i="15"/>
  <c r="D468" i="15"/>
  <c r="D469" i="15"/>
  <c r="D470" i="15"/>
  <c r="D471" i="15"/>
  <c r="D472" i="15"/>
  <c r="D473" i="15"/>
  <c r="D474" i="15"/>
  <c r="D475" i="15"/>
  <c r="D476" i="15"/>
  <c r="D477" i="15"/>
  <c r="D478" i="15"/>
  <c r="D479" i="15"/>
  <c r="D480" i="15"/>
  <c r="D481" i="15"/>
  <c r="D482" i="15"/>
  <c r="D483" i="15"/>
  <c r="D484" i="15"/>
  <c r="D485" i="15"/>
  <c r="D486" i="15"/>
  <c r="D487" i="15"/>
  <c r="D488" i="15"/>
  <c r="D489" i="15"/>
  <c r="D490" i="15"/>
  <c r="D491" i="15"/>
  <c r="D492" i="15"/>
  <c r="D493" i="15"/>
  <c r="D494" i="15"/>
  <c r="D495" i="15"/>
  <c r="D496" i="15"/>
  <c r="D497" i="15"/>
  <c r="D498" i="15"/>
  <c r="D499" i="15"/>
  <c r="D500" i="15"/>
  <c r="D501" i="15"/>
  <c r="D502" i="15"/>
  <c r="D504" i="15"/>
  <c r="D505" i="15"/>
  <c r="D506" i="15"/>
  <c r="D507" i="15"/>
  <c r="D508" i="15"/>
  <c r="D509" i="15"/>
  <c r="D510" i="15"/>
  <c r="D511" i="15"/>
  <c r="D512" i="15"/>
  <c r="D513" i="15"/>
  <c r="D514" i="15"/>
  <c r="D515" i="15"/>
  <c r="D516" i="15"/>
  <c r="D517" i="15"/>
  <c r="D518" i="15"/>
  <c r="D519" i="15"/>
  <c r="D520" i="15"/>
  <c r="D521" i="15"/>
  <c r="D522" i="15"/>
  <c r="D523" i="15"/>
  <c r="D524" i="15"/>
  <c r="D525" i="15"/>
  <c r="D526" i="15"/>
  <c r="D527" i="15"/>
  <c r="D528" i="15"/>
  <c r="D529" i="15"/>
  <c r="D530" i="15"/>
  <c r="D531" i="15"/>
  <c r="D532" i="15"/>
  <c r="D533" i="15"/>
  <c r="D534" i="15"/>
  <c r="D535" i="15"/>
  <c r="D536" i="15"/>
  <c r="D537" i="15"/>
  <c r="D538" i="15"/>
  <c r="D539" i="15"/>
  <c r="D540" i="15"/>
  <c r="N3" i="15"/>
  <c r="N4" i="15"/>
  <c r="N5" i="15"/>
  <c r="N6" i="15"/>
  <c r="N7" i="15"/>
  <c r="N8" i="15"/>
  <c r="N9"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73" i="15"/>
  <c r="N74" i="15"/>
  <c r="N75" i="15"/>
  <c r="N76" i="15"/>
  <c r="N77" i="15"/>
  <c r="N78" i="15"/>
  <c r="N79" i="15"/>
  <c r="N80" i="15"/>
  <c r="N81" i="15"/>
  <c r="N82" i="15"/>
  <c r="N83" i="15"/>
  <c r="N84" i="15"/>
  <c r="N85" i="15"/>
  <c r="N86" i="15"/>
  <c r="N87" i="15"/>
  <c r="N88" i="15"/>
  <c r="N89" i="15"/>
  <c r="N90" i="15"/>
  <c r="N91" i="15"/>
  <c r="N92" i="15"/>
  <c r="N93" i="15"/>
  <c r="N94" i="15"/>
  <c r="N95" i="15"/>
  <c r="N96" i="15"/>
  <c r="N97" i="15"/>
  <c r="N98" i="15"/>
  <c r="N99" i="15"/>
  <c r="N100" i="15"/>
  <c r="N101" i="15"/>
  <c r="N102" i="15"/>
  <c r="N103" i="15"/>
  <c r="N104" i="15"/>
  <c r="N105" i="15"/>
  <c r="N106" i="15"/>
  <c r="N107" i="15"/>
  <c r="N108" i="15"/>
  <c r="N109" i="15"/>
  <c r="N110" i="15"/>
  <c r="N111" i="15"/>
  <c r="N112" i="15"/>
  <c r="N113" i="15"/>
  <c r="N114" i="15"/>
  <c r="N115" i="15"/>
  <c r="N116" i="15"/>
  <c r="N117" i="15"/>
  <c r="N118" i="15"/>
  <c r="N119" i="15"/>
  <c r="N120" i="15"/>
  <c r="N121" i="15"/>
  <c r="N122" i="15"/>
  <c r="N123" i="15"/>
  <c r="N124" i="15"/>
  <c r="N125" i="15"/>
  <c r="N126" i="15"/>
  <c r="N127" i="15"/>
  <c r="N128" i="15"/>
  <c r="N129" i="15"/>
  <c r="N130" i="15"/>
  <c r="N131" i="15"/>
  <c r="N132" i="15"/>
  <c r="N133" i="15"/>
  <c r="N134" i="15"/>
  <c r="N135" i="15"/>
  <c r="N136" i="15"/>
  <c r="N137" i="15"/>
  <c r="N138" i="15"/>
  <c r="N139" i="15"/>
  <c r="N140" i="15"/>
  <c r="N141" i="15"/>
  <c r="N142" i="15"/>
  <c r="N143" i="15"/>
  <c r="N144" i="15"/>
  <c r="N145" i="15"/>
  <c r="N146" i="15"/>
  <c r="N147" i="15"/>
  <c r="N148" i="15"/>
  <c r="N149" i="15"/>
  <c r="N150" i="15"/>
  <c r="N151" i="15"/>
  <c r="N152" i="15"/>
  <c r="N153" i="15"/>
  <c r="N154" i="15"/>
  <c r="N155" i="15"/>
  <c r="N156" i="15"/>
  <c r="N157" i="15"/>
  <c r="N158" i="15"/>
  <c r="N159" i="15"/>
  <c r="N160" i="15"/>
  <c r="N161" i="15"/>
  <c r="N162" i="15"/>
  <c r="N163" i="15"/>
  <c r="N164" i="15"/>
  <c r="N165" i="15"/>
  <c r="N166" i="15"/>
  <c r="N167" i="15"/>
  <c r="N168" i="15"/>
  <c r="N169" i="15"/>
  <c r="N170" i="15"/>
  <c r="N171" i="15"/>
  <c r="N172" i="15"/>
  <c r="N173" i="15"/>
  <c r="N174" i="15"/>
  <c r="N175" i="15"/>
  <c r="N176" i="15"/>
  <c r="N177" i="15"/>
  <c r="N178" i="15"/>
  <c r="N179" i="15"/>
  <c r="N180" i="15"/>
  <c r="N181" i="15"/>
  <c r="N182" i="15"/>
  <c r="N183" i="15"/>
  <c r="N184" i="15"/>
  <c r="N185" i="15"/>
  <c r="N186" i="15"/>
  <c r="N187" i="15"/>
  <c r="N188" i="15"/>
  <c r="N189" i="15"/>
  <c r="N190" i="15"/>
  <c r="N191" i="15"/>
  <c r="N192" i="15"/>
  <c r="N193" i="15"/>
  <c r="N194" i="15"/>
  <c r="N195" i="15"/>
  <c r="N196" i="15"/>
  <c r="N197" i="15"/>
  <c r="N198" i="15"/>
  <c r="N199" i="15"/>
  <c r="N200" i="15"/>
  <c r="N201" i="15"/>
  <c r="N202" i="15"/>
  <c r="N203" i="15"/>
  <c r="N204" i="15"/>
  <c r="N205" i="15"/>
  <c r="N206" i="15"/>
  <c r="N207" i="15"/>
  <c r="N208" i="15"/>
  <c r="N209" i="15"/>
  <c r="N210" i="15"/>
  <c r="N211" i="15"/>
  <c r="N212" i="15"/>
  <c r="N213" i="15"/>
  <c r="N214" i="15"/>
  <c r="N215" i="15"/>
  <c r="N216" i="15"/>
  <c r="N217" i="15"/>
  <c r="N218" i="15"/>
  <c r="N219" i="15"/>
  <c r="N220" i="15"/>
  <c r="N221" i="15"/>
  <c r="N222" i="15"/>
  <c r="N223" i="15"/>
  <c r="N224" i="15"/>
  <c r="N225" i="15"/>
  <c r="N226" i="15"/>
  <c r="N227" i="15"/>
  <c r="N228" i="15"/>
  <c r="N229" i="15"/>
  <c r="N230" i="15"/>
  <c r="N231" i="15"/>
  <c r="N232" i="15"/>
  <c r="N233" i="15"/>
  <c r="N234" i="15"/>
  <c r="N235" i="15"/>
  <c r="N236" i="15"/>
  <c r="N237" i="15"/>
  <c r="N238" i="15"/>
  <c r="N239" i="15"/>
  <c r="N240" i="15"/>
  <c r="N241" i="15"/>
  <c r="N242" i="15"/>
  <c r="N243" i="15"/>
  <c r="N244" i="15"/>
  <c r="N245" i="15"/>
  <c r="N246" i="15"/>
  <c r="N247" i="15"/>
  <c r="N248" i="15"/>
  <c r="N249" i="15"/>
  <c r="N250" i="15"/>
  <c r="N251" i="15"/>
  <c r="N252" i="15"/>
  <c r="N253" i="15"/>
  <c r="N254" i="15"/>
  <c r="N255" i="15"/>
  <c r="N256" i="15"/>
  <c r="N257" i="15"/>
  <c r="N258" i="15"/>
  <c r="N259" i="15"/>
  <c r="N260" i="15"/>
  <c r="N261" i="15"/>
  <c r="N262" i="15"/>
  <c r="N263" i="15"/>
  <c r="N264" i="15"/>
  <c r="N265" i="15"/>
  <c r="N266" i="15"/>
  <c r="N267" i="15"/>
  <c r="N268" i="15"/>
  <c r="N269" i="15"/>
  <c r="N270" i="15"/>
  <c r="N271" i="15"/>
  <c r="N272" i="15"/>
  <c r="N273" i="15"/>
  <c r="N274" i="15"/>
  <c r="N275" i="15"/>
  <c r="N276" i="15"/>
  <c r="N277" i="15"/>
  <c r="N278" i="15"/>
  <c r="N279" i="15"/>
  <c r="N280" i="15"/>
  <c r="N281" i="15"/>
  <c r="N282" i="15"/>
  <c r="N283" i="15"/>
  <c r="N284" i="15"/>
  <c r="N285" i="15"/>
  <c r="N286" i="15"/>
  <c r="N287" i="15"/>
  <c r="N288" i="15"/>
  <c r="N289" i="15"/>
  <c r="N290" i="15"/>
  <c r="N291" i="15"/>
  <c r="N292" i="15"/>
  <c r="N293" i="15"/>
  <c r="N294" i="15"/>
  <c r="N295" i="15"/>
  <c r="N296" i="15"/>
  <c r="N297" i="15"/>
  <c r="N298" i="15"/>
  <c r="N299" i="15"/>
  <c r="N300" i="15"/>
  <c r="N301" i="15"/>
  <c r="N302" i="15"/>
  <c r="N303" i="15"/>
  <c r="N304" i="15"/>
  <c r="N305" i="15"/>
  <c r="N306" i="15"/>
  <c r="N307" i="15"/>
  <c r="N308" i="15"/>
  <c r="N309" i="15"/>
  <c r="N310" i="15"/>
  <c r="N311" i="15"/>
  <c r="N312" i="15"/>
  <c r="N313" i="15"/>
  <c r="N314" i="15"/>
  <c r="N315" i="15"/>
  <c r="N316" i="15"/>
  <c r="N317" i="15"/>
  <c r="N318" i="15"/>
  <c r="N319" i="15"/>
  <c r="N320" i="15"/>
  <c r="N321" i="15"/>
  <c r="N322" i="15"/>
  <c r="N323" i="15"/>
  <c r="N324" i="15"/>
  <c r="N325" i="15"/>
  <c r="N326" i="15"/>
  <c r="N327" i="15"/>
  <c r="N328" i="15"/>
  <c r="N329" i="15"/>
  <c r="N330" i="15"/>
  <c r="N331" i="15"/>
  <c r="N332" i="15"/>
  <c r="N333" i="15"/>
  <c r="N334" i="15"/>
  <c r="N335" i="15"/>
  <c r="N336" i="15"/>
  <c r="N337" i="15"/>
  <c r="N338" i="15"/>
  <c r="N339" i="15"/>
  <c r="N340" i="15"/>
  <c r="N341" i="15"/>
  <c r="N342" i="15"/>
  <c r="N343" i="15"/>
  <c r="N344" i="15"/>
  <c r="N345" i="15"/>
  <c r="N346" i="15"/>
  <c r="N347" i="15"/>
  <c r="N348" i="15"/>
  <c r="N349" i="15"/>
  <c r="N350" i="15"/>
  <c r="N351" i="15"/>
  <c r="N352" i="15"/>
  <c r="N353" i="15"/>
  <c r="N354" i="15"/>
  <c r="N355" i="15"/>
  <c r="N356" i="15"/>
  <c r="N357" i="15"/>
  <c r="N358" i="15"/>
  <c r="N359" i="15"/>
  <c r="N360" i="15"/>
  <c r="N361" i="15"/>
  <c r="N362" i="15"/>
  <c r="N363" i="15"/>
  <c r="N364" i="15"/>
  <c r="N365" i="15"/>
  <c r="N366" i="15"/>
  <c r="N367" i="15"/>
  <c r="N368" i="15"/>
  <c r="N369" i="15"/>
  <c r="N370" i="15"/>
  <c r="N371" i="15"/>
  <c r="N372" i="15"/>
  <c r="N373" i="15"/>
  <c r="N374" i="15"/>
  <c r="N375" i="15"/>
  <c r="N376" i="15"/>
  <c r="N377" i="15"/>
  <c r="N378" i="15"/>
  <c r="N379" i="15"/>
  <c r="N380" i="15"/>
  <c r="N381" i="15"/>
  <c r="N382" i="15"/>
  <c r="N383" i="15"/>
  <c r="N384" i="15"/>
  <c r="N385" i="15"/>
  <c r="N386" i="15"/>
  <c r="N387" i="15"/>
  <c r="N388" i="15"/>
  <c r="N389" i="15"/>
  <c r="N390" i="15"/>
  <c r="N391" i="15"/>
  <c r="N392" i="15"/>
  <c r="N393" i="15"/>
  <c r="N394" i="15"/>
  <c r="N395" i="15"/>
  <c r="N396" i="15"/>
  <c r="N397" i="15"/>
  <c r="N398" i="15"/>
  <c r="N399" i="15"/>
  <c r="N400" i="15"/>
  <c r="N401" i="15"/>
  <c r="N503" i="15"/>
  <c r="N402" i="15"/>
  <c r="N403" i="15"/>
  <c r="N404" i="15"/>
  <c r="N405" i="15"/>
  <c r="N406" i="15"/>
  <c r="N407" i="15"/>
  <c r="N408" i="15"/>
  <c r="N409" i="15"/>
  <c r="N410" i="15"/>
  <c r="N411" i="15"/>
  <c r="N412" i="15"/>
  <c r="N413" i="15"/>
  <c r="N414" i="15"/>
  <c r="N415" i="15"/>
  <c r="N416" i="15"/>
  <c r="N417" i="15"/>
  <c r="N418" i="15"/>
  <c r="N419" i="15"/>
  <c r="N420" i="15"/>
  <c r="N421" i="15"/>
  <c r="N422" i="15"/>
  <c r="N423" i="15"/>
  <c r="N424" i="15"/>
  <c r="N425" i="15"/>
  <c r="N426" i="15"/>
  <c r="N427" i="15"/>
  <c r="N428" i="15"/>
  <c r="N429" i="15"/>
  <c r="N430" i="15"/>
  <c r="N431" i="15"/>
  <c r="N432" i="15"/>
  <c r="N433" i="15"/>
  <c r="N434" i="15"/>
  <c r="N435" i="15"/>
  <c r="N436" i="15"/>
  <c r="N437" i="15"/>
  <c r="N438" i="15"/>
  <c r="N439" i="15"/>
  <c r="N440" i="15"/>
  <c r="N441" i="15"/>
  <c r="N442" i="15"/>
  <c r="N443" i="15"/>
  <c r="N444" i="15"/>
  <c r="N445" i="15"/>
  <c r="N446" i="15"/>
  <c r="N447" i="15"/>
  <c r="N448" i="15"/>
  <c r="N449" i="15"/>
  <c r="N450" i="15"/>
  <c r="N451" i="15"/>
  <c r="N452" i="15"/>
  <c r="N453" i="15"/>
  <c r="N454" i="15"/>
  <c r="N455" i="15"/>
  <c r="N456" i="15"/>
  <c r="N457" i="15"/>
  <c r="N458" i="15"/>
  <c r="N459" i="15"/>
  <c r="N460" i="15"/>
  <c r="N461" i="15"/>
  <c r="N462" i="15"/>
  <c r="N463" i="15"/>
  <c r="N464" i="15"/>
  <c r="N465" i="15"/>
  <c r="N466" i="15"/>
  <c r="N467" i="15"/>
  <c r="N468" i="15"/>
  <c r="N469" i="15"/>
  <c r="N470" i="15"/>
  <c r="N471" i="15"/>
  <c r="N472" i="15"/>
  <c r="N473" i="15"/>
  <c r="N474" i="15"/>
  <c r="N475" i="15"/>
  <c r="N476" i="15"/>
  <c r="N477" i="15"/>
  <c r="N478" i="15"/>
  <c r="N479" i="15"/>
  <c r="N480" i="15"/>
  <c r="N481" i="15"/>
  <c r="N482" i="15"/>
  <c r="N483" i="15"/>
  <c r="N484" i="15"/>
  <c r="N485" i="15"/>
  <c r="N486" i="15"/>
  <c r="N487" i="15"/>
  <c r="N488" i="15"/>
  <c r="N489" i="15"/>
  <c r="N490" i="15"/>
  <c r="N491" i="15"/>
  <c r="N492" i="15"/>
  <c r="N493" i="15"/>
  <c r="N494" i="15"/>
  <c r="N495" i="15"/>
  <c r="N496" i="15"/>
  <c r="N497" i="15"/>
  <c r="N498" i="15"/>
  <c r="N499" i="15"/>
  <c r="N500" i="15"/>
  <c r="N501" i="15"/>
  <c r="N502" i="15"/>
  <c r="N504" i="15"/>
  <c r="N505" i="15"/>
  <c r="N506" i="15"/>
  <c r="N507" i="15"/>
  <c r="N508" i="15"/>
  <c r="N509" i="15"/>
  <c r="N510" i="15"/>
  <c r="N511" i="15"/>
  <c r="N512" i="15"/>
  <c r="N513" i="15"/>
  <c r="N514" i="15"/>
  <c r="N515" i="15"/>
  <c r="N516" i="15"/>
  <c r="N517" i="15"/>
  <c r="N518" i="15"/>
  <c r="N519" i="15"/>
  <c r="N520" i="15"/>
  <c r="N521" i="15"/>
  <c r="N522" i="15"/>
  <c r="N523" i="15"/>
  <c r="N524" i="15"/>
  <c r="N525" i="15"/>
  <c r="N526" i="15"/>
  <c r="N527" i="15"/>
  <c r="N528" i="15"/>
  <c r="N529" i="15"/>
  <c r="N530" i="15"/>
  <c r="N531" i="15"/>
  <c r="N532" i="15"/>
  <c r="N533" i="15"/>
  <c r="N534" i="15"/>
  <c r="N535" i="15"/>
  <c r="N536" i="15"/>
  <c r="N537" i="15"/>
  <c r="N538" i="15"/>
  <c r="N539" i="15"/>
  <c r="N540" i="15"/>
  <c r="N2" i="15"/>
  <c r="H140" i="15" l="1"/>
  <c r="B12" i="38" l="1"/>
  <c r="B4" i="38" l="1"/>
  <c r="B3" i="38"/>
  <c r="C2" i="36" l="1"/>
  <c r="B2" i="36"/>
  <c r="B1" i="36"/>
  <c r="I16" i="7" l="1"/>
  <c r="I15" i="7"/>
  <c r="I14" i="7"/>
  <c r="E16" i="7"/>
  <c r="E15" i="7"/>
  <c r="E14" i="7"/>
  <c r="E13" i="7"/>
  <c r="H17" i="7"/>
  <c r="G17" i="7"/>
  <c r="F17" i="7"/>
  <c r="D17" i="7"/>
  <c r="C17" i="7"/>
  <c r="B17" i="7"/>
  <c r="E17" i="7" l="1"/>
  <c r="I17" i="7"/>
  <c r="C2" i="35"/>
  <c r="B2" i="35"/>
  <c r="B1" i="35"/>
  <c r="P29" i="2" l="1"/>
  <c r="P12" i="2" s="1" a="1"/>
  <c r="P12" i="2" s="1"/>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119" i="1"/>
  <c r="AH120" i="1"/>
  <c r="AH121" i="1"/>
  <c r="AH122" i="1"/>
  <c r="AH114" i="1"/>
  <c r="AH115" i="1"/>
  <c r="AH116" i="1"/>
  <c r="AH117" i="1"/>
  <c r="AH118"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119" i="1"/>
  <c r="Y114" i="1"/>
  <c r="Y115" i="1"/>
  <c r="Y116" i="1"/>
  <c r="Y117" i="1"/>
  <c r="Y118"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119" i="1"/>
  <c r="P114" i="1"/>
  <c r="P115" i="1"/>
  <c r="P116" i="1"/>
  <c r="P117" i="1"/>
  <c r="P118" i="1"/>
  <c r="AH13" i="1" l="1"/>
  <c r="Y13" i="1"/>
  <c r="E43" i="11" l="1"/>
  <c r="E24" i="11" a="1"/>
  <c r="E24" i="11" s="1"/>
  <c r="E21" i="11" a="1"/>
  <c r="E21" i="11" s="1"/>
  <c r="E22" i="11" a="1"/>
  <c r="E22" i="11" s="1"/>
  <c r="E23" i="11" a="1"/>
  <c r="E23" i="11" s="1"/>
  <c r="E20" i="11" a="1"/>
  <c r="E20" i="11" s="1"/>
  <c r="E25" i="11" a="1"/>
  <c r="E25" i="11" s="1"/>
  <c r="D25" i="11" a="1"/>
  <c r="D25" i="11" s="1"/>
  <c r="D23" i="11" a="1"/>
  <c r="D23" i="11" s="1"/>
  <c r="D24" i="11" a="1"/>
  <c r="D24" i="11" s="1"/>
  <c r="D22" i="11" a="1"/>
  <c r="D22" i="11" s="1"/>
  <c r="D21" i="11" a="1"/>
  <c r="D21" i="11" s="1"/>
  <c r="D20" i="11" a="1"/>
  <c r="D20" i="11" s="1"/>
  <c r="C25" i="11" a="1"/>
  <c r="C25" i="11" s="1"/>
  <c r="C24" i="11" a="1"/>
  <c r="C24" i="11" s="1"/>
  <c r="C22" i="11" a="1"/>
  <c r="C22" i="11" s="1"/>
  <c r="C23" i="11" a="1"/>
  <c r="C23" i="11" s="1"/>
  <c r="C20" i="11" a="1"/>
  <c r="C20" i="11" s="1"/>
  <c r="C21" i="11" a="1"/>
  <c r="C21" i="11" s="1"/>
  <c r="H12" i="6"/>
  <c r="G12" i="6"/>
  <c r="F12" i="6"/>
  <c r="E12" i="6"/>
  <c r="F12" i="4"/>
  <c r="G12" i="4"/>
  <c r="H12" i="4"/>
  <c r="I12" i="4"/>
  <c r="P12" i="4"/>
  <c r="H12" i="1"/>
  <c r="D31" i="38" s="1"/>
  <c r="D26" i="11" l="1"/>
  <c r="E26" i="11"/>
  <c r="C26" i="11"/>
  <c r="E49" i="11"/>
  <c r="E50" i="11"/>
  <c r="AA12" i="1"/>
  <c r="D54" i="38" s="1"/>
  <c r="AB12" i="1"/>
  <c r="D55" i="38" s="1"/>
  <c r="AC12" i="1"/>
  <c r="D56" i="38" s="1"/>
  <c r="AD12" i="1"/>
  <c r="D57" i="38" s="1"/>
  <c r="AE12" i="1"/>
  <c r="D58" i="38" s="1"/>
  <c r="AF12" i="1"/>
  <c r="D59" i="38" s="1"/>
  <c r="Z12" i="1"/>
  <c r="D53" i="38" s="1"/>
  <c r="R12" i="1"/>
  <c r="S12" i="1"/>
  <c r="T12" i="1"/>
  <c r="U12" i="1"/>
  <c r="V12" i="1"/>
  <c r="W12" i="1"/>
  <c r="Q12" i="1"/>
  <c r="I12" i="1"/>
  <c r="D32" i="38" s="1"/>
  <c r="J12" i="1"/>
  <c r="D33" i="38" s="1"/>
  <c r="K12" i="1"/>
  <c r="D34" i="38" s="1"/>
  <c r="L12" i="1"/>
  <c r="D35" i="38" s="1"/>
  <c r="M12" i="1"/>
  <c r="D36" i="38" s="1"/>
  <c r="N12" i="1"/>
  <c r="D37" i="38" s="1"/>
  <c r="D38" i="38" l="1"/>
  <c r="E15" i="11"/>
  <c r="D48" i="38"/>
  <c r="E14" i="11"/>
  <c r="D47" i="38"/>
  <c r="E13" i="11"/>
  <c r="D46" i="38"/>
  <c r="E12" i="11"/>
  <c r="D45" i="38"/>
  <c r="E10" i="11"/>
  <c r="D43" i="38"/>
  <c r="E9" i="11"/>
  <c r="D42" i="38"/>
  <c r="D60" i="38"/>
  <c r="E11" i="11"/>
  <c r="D44" i="38"/>
  <c r="AH12" i="1"/>
  <c r="P12" i="1"/>
  <c r="Y12" i="1"/>
  <c r="B1" i="4"/>
  <c r="B2" i="13"/>
  <c r="B1" i="13"/>
  <c r="D49" i="38" l="1"/>
  <c r="B2" i="1"/>
  <c r="B1" i="1"/>
  <c r="B1" i="7" l="1"/>
  <c r="C3" i="11"/>
  <c r="AI12" i="1" l="1"/>
  <c r="AP12" i="1"/>
  <c r="D388" i="18" l="1"/>
  <c r="D2430" i="18" l="1"/>
  <c r="D2429" i="18"/>
  <c r="D2425" i="18"/>
  <c r="D2424" i="18"/>
  <c r="D2402" i="18"/>
  <c r="D2401" i="18"/>
  <c r="D2358" i="18"/>
  <c r="D2357" i="18"/>
  <c r="D2353" i="18"/>
  <c r="D2352" i="18"/>
  <c r="D2343" i="18"/>
  <c r="D2342" i="18"/>
  <c r="D2338" i="18"/>
  <c r="D2337" i="18"/>
  <c r="D2333" i="18"/>
  <c r="D2332" i="18"/>
  <c r="D2323" i="18"/>
  <c r="D2322" i="18"/>
  <c r="D2318" i="18"/>
  <c r="D2317" i="18"/>
  <c r="D2292" i="18"/>
  <c r="D2291" i="18"/>
  <c r="D2278" i="18"/>
  <c r="D2277" i="18"/>
  <c r="D2273" i="18"/>
  <c r="D2272" i="18"/>
  <c r="D2268" i="18"/>
  <c r="D2267" i="18"/>
  <c r="D2263" i="18"/>
  <c r="D2262" i="18"/>
  <c r="D2250" i="18"/>
  <c r="D2249" i="18"/>
  <c r="D2237" i="18"/>
  <c r="D2236" i="18"/>
  <c r="D2232" i="18"/>
  <c r="D2231" i="18"/>
  <c r="D2191" i="18"/>
  <c r="D2190" i="18"/>
  <c r="D2182" i="18"/>
  <c r="D2181" i="18"/>
  <c r="D2177" i="18"/>
  <c r="D2176" i="18"/>
  <c r="D2171" i="18"/>
  <c r="D2124" i="18"/>
  <c r="D2123" i="18"/>
  <c r="D2107" i="18"/>
  <c r="D2106" i="18"/>
  <c r="D2097" i="18"/>
  <c r="D2096" i="18"/>
  <c r="D2092" i="18"/>
  <c r="D2091" i="18"/>
  <c r="D2054" i="18"/>
  <c r="D2053" i="18"/>
  <c r="D2049" i="18"/>
  <c r="D2048" i="18"/>
  <c r="D2044" i="18"/>
  <c r="D2043" i="18"/>
  <c r="D2009" i="18"/>
  <c r="D2008" i="18"/>
  <c r="D1983" i="18"/>
  <c r="D1982" i="18"/>
  <c r="D1977" i="18"/>
  <c r="D1969" i="18"/>
  <c r="D1968" i="18"/>
  <c r="D1956" i="18"/>
  <c r="D1955" i="18"/>
  <c r="D1935" i="18"/>
  <c r="D1934" i="18"/>
  <c r="D1901" i="18"/>
  <c r="D1900" i="18"/>
  <c r="D1899" i="18"/>
  <c r="D1898" i="18"/>
  <c r="D1877" i="18"/>
  <c r="D1876" i="18"/>
  <c r="D1855" i="18"/>
  <c r="D1854" i="18"/>
  <c r="D1850" i="18"/>
  <c r="D1849" i="18"/>
  <c r="D1841" i="18"/>
  <c r="D1840" i="18"/>
  <c r="D1835" i="18"/>
  <c r="D1821" i="18"/>
  <c r="D1820" i="18"/>
  <c r="D1812" i="18"/>
  <c r="D1811" i="18"/>
  <c r="D1803" i="18"/>
  <c r="D1802" i="18"/>
  <c r="D1798" i="18"/>
  <c r="D1797" i="18"/>
  <c r="D1762" i="18"/>
  <c r="D1761" i="18"/>
  <c r="D1757" i="18"/>
  <c r="D1756" i="18"/>
  <c r="D1752" i="18"/>
  <c r="D1751" i="18"/>
  <c r="D1738" i="18"/>
  <c r="D1737" i="18"/>
  <c r="D1733" i="18"/>
  <c r="D1732" i="18"/>
  <c r="D1702" i="18"/>
  <c r="D1689" i="18"/>
  <c r="D1688" i="18"/>
  <c r="D1684" i="18"/>
  <c r="D1683" i="18"/>
  <c r="D1671" i="18"/>
  <c r="D1670" i="18"/>
  <c r="D1666" i="18"/>
  <c r="D1665" i="18"/>
  <c r="D1661" i="18"/>
  <c r="D1660" i="18"/>
  <c r="D1656" i="18"/>
  <c r="D1655" i="18"/>
  <c r="D1629" i="18"/>
  <c r="D1628" i="18"/>
  <c r="D1624" i="18"/>
  <c r="D1623" i="18"/>
  <c r="D1589" i="18"/>
  <c r="D1588" i="18"/>
  <c r="D1567" i="18"/>
  <c r="D1559" i="18"/>
  <c r="D1558" i="18"/>
  <c r="D1546" i="18"/>
  <c r="D1545" i="18"/>
  <c r="D1536" i="18"/>
  <c r="D1535" i="18"/>
  <c r="D1527" i="18"/>
  <c r="D1526" i="18"/>
  <c r="D1518" i="18"/>
  <c r="D1517" i="18"/>
  <c r="D1513" i="18"/>
  <c r="D1512" i="18"/>
  <c r="D1508" i="18"/>
  <c r="D1507" i="18"/>
  <c r="D1495" i="18"/>
  <c r="D1494" i="18"/>
  <c r="D1473" i="18"/>
  <c r="D1472" i="18"/>
  <c r="D1467" i="18"/>
  <c r="D1463" i="18"/>
  <c r="D1462" i="18"/>
  <c r="D1458" i="18"/>
  <c r="D1457" i="18"/>
  <c r="D1432" i="18"/>
  <c r="D1431" i="18"/>
  <c r="D1427" i="18"/>
  <c r="D1426" i="18"/>
  <c r="D1422" i="18"/>
  <c r="D1421" i="18"/>
  <c r="D1401" i="18"/>
  <c r="D1400" i="18"/>
  <c r="D1383" i="18"/>
  <c r="D1382" i="18"/>
  <c r="D1362" i="18"/>
  <c r="D1361" i="18"/>
  <c r="D1353" i="18"/>
  <c r="D1352" i="18"/>
  <c r="D1347" i="18"/>
  <c r="D1335" i="18"/>
  <c r="D1334" i="18"/>
  <c r="D1326" i="18"/>
  <c r="D1325" i="18"/>
  <c r="D1317" i="18"/>
  <c r="D1316" i="18"/>
  <c r="D1300" i="18"/>
  <c r="D1299" i="18"/>
  <c r="D1271" i="18"/>
  <c r="D1270" i="18"/>
  <c r="D1252" i="18"/>
  <c r="D1251" i="18"/>
  <c r="D1217" i="18"/>
  <c r="D1216" i="18"/>
  <c r="D1208" i="18"/>
  <c r="D1207" i="18"/>
  <c r="D1195" i="18"/>
  <c r="D1194" i="18"/>
  <c r="D1177" i="18"/>
  <c r="D1173" i="18"/>
  <c r="D1172" i="18"/>
  <c r="D1160" i="18"/>
  <c r="D1159" i="18"/>
  <c r="D1150" i="18"/>
  <c r="D1149" i="18"/>
  <c r="D1141" i="18"/>
  <c r="D1140" i="18"/>
  <c r="D1136" i="18"/>
  <c r="D1135" i="18"/>
  <c r="D1096" i="18"/>
  <c r="D1095" i="18"/>
  <c r="D1079" i="18"/>
  <c r="D1078" i="18"/>
  <c r="D1074" i="18"/>
  <c r="D1073" i="18"/>
  <c r="D1065" i="18"/>
  <c r="D1064" i="18"/>
  <c r="D1059" i="18"/>
  <c r="D1050" i="18"/>
  <c r="D1046" i="18"/>
  <c r="D1045" i="18"/>
  <c r="D1041" i="18"/>
  <c r="D1040" i="18"/>
  <c r="D1036" i="18"/>
  <c r="D1035" i="18"/>
  <c r="D1027" i="18"/>
  <c r="D1026" i="18"/>
  <c r="D1022" i="18"/>
  <c r="D1021" i="18"/>
  <c r="D1017" i="18"/>
  <c r="D1016" i="18"/>
  <c r="D1012" i="18"/>
  <c r="D1011" i="18"/>
  <c r="D1007" i="18"/>
  <c r="D1006" i="18"/>
  <c r="D996" i="18"/>
  <c r="D992" i="18"/>
  <c r="D991" i="18"/>
  <c r="D987" i="18"/>
  <c r="D986" i="18"/>
  <c r="D959" i="18"/>
  <c r="D958" i="18"/>
  <c r="D945" i="18"/>
  <c r="D944" i="18"/>
  <c r="D940" i="18"/>
  <c r="D939" i="18"/>
  <c r="D927" i="18"/>
  <c r="D926" i="18"/>
  <c r="D922" i="18"/>
  <c r="D921" i="18"/>
  <c r="D917" i="18"/>
  <c r="D916" i="18"/>
  <c r="D912" i="18"/>
  <c r="D911" i="18"/>
  <c r="D906" i="18"/>
  <c r="D897" i="18"/>
  <c r="D896" i="18"/>
  <c r="D887" i="18"/>
  <c r="D886" i="18"/>
  <c r="D882" i="18"/>
  <c r="D881" i="18"/>
  <c r="D869" i="18"/>
  <c r="D868" i="18"/>
  <c r="D856" i="18"/>
  <c r="D855" i="18"/>
  <c r="D851" i="18"/>
  <c r="D850" i="18"/>
  <c r="D846" i="18"/>
  <c r="D845" i="18"/>
  <c r="D841" i="18"/>
  <c r="D840" i="18"/>
  <c r="D832" i="18"/>
  <c r="D831" i="18"/>
  <c r="D818" i="18"/>
  <c r="D814" i="18"/>
  <c r="D813" i="18"/>
  <c r="D777" i="18"/>
  <c r="D776" i="18"/>
  <c r="D760" i="18"/>
  <c r="D759" i="18"/>
  <c r="D755" i="18"/>
  <c r="D754" i="18"/>
  <c r="D746" i="18"/>
  <c r="D745" i="18"/>
  <c r="D741" i="18"/>
  <c r="D740" i="18"/>
  <c r="D731" i="18"/>
  <c r="D730" i="18"/>
  <c r="D707" i="18"/>
  <c r="D706" i="18"/>
  <c r="D686" i="18"/>
  <c r="D685" i="18"/>
  <c r="E7" i="15"/>
  <c r="D615" i="18"/>
  <c r="D670" i="18"/>
  <c r="D614" i="18"/>
  <c r="D610" i="18"/>
  <c r="D609" i="18"/>
  <c r="D596" i="18"/>
  <c r="D595" i="18"/>
  <c r="D586" i="18"/>
  <c r="D585" i="18"/>
  <c r="D569" i="18"/>
  <c r="D568" i="18"/>
  <c r="D564" i="18"/>
  <c r="D563" i="18"/>
  <c r="D543" i="18"/>
  <c r="D542" i="18"/>
  <c r="D537" i="18"/>
  <c r="D505" i="18"/>
  <c r="D496" i="18"/>
  <c r="D487" i="18"/>
  <c r="D482" i="18"/>
  <c r="D473" i="18"/>
  <c r="D464" i="18"/>
  <c r="D450" i="18"/>
  <c r="D429" i="18"/>
  <c r="D424" i="18"/>
  <c r="D411" i="18"/>
  <c r="D392" i="18"/>
  <c r="D370" i="18"/>
  <c r="D351" i="18"/>
  <c r="D346" i="18"/>
  <c r="D337" i="18"/>
  <c r="D328" i="18"/>
  <c r="D323" i="18"/>
  <c r="D301" i="18"/>
  <c r="D292" i="18"/>
  <c r="D283" i="18"/>
  <c r="D278" i="18"/>
  <c r="D268" i="18"/>
  <c r="D259" i="18"/>
  <c r="D246" i="18"/>
  <c r="D241" i="18"/>
  <c r="D224" i="18"/>
  <c r="D219" i="18"/>
  <c r="D214" i="18"/>
  <c r="D209" i="18"/>
  <c r="D187" i="18"/>
  <c r="D166" i="18"/>
  <c r="D161" i="18"/>
  <c r="D151" i="18"/>
  <c r="D146" i="18"/>
  <c r="D141" i="18"/>
  <c r="D136" i="18"/>
  <c r="D126" i="18"/>
  <c r="D156" i="18"/>
  <c r="D6" i="18"/>
  <c r="D2" i="18"/>
  <c r="D2423" i="18" l="1"/>
  <c r="D2422" i="18"/>
  <c r="D2421" i="18"/>
  <c r="D2420" i="18"/>
  <c r="D2410" i="18"/>
  <c r="D2406" i="18"/>
  <c r="D2396" i="18"/>
  <c r="D2392" i="18"/>
  <c r="D2347" i="18"/>
  <c r="D2350" i="18"/>
  <c r="D2349" i="18"/>
  <c r="D2348" i="18"/>
  <c r="D2310" i="18"/>
  <c r="D2309" i="18"/>
  <c r="D2301" i="18"/>
  <c r="D2300" i="18"/>
  <c r="D2296" i="18"/>
  <c r="D2293" i="18"/>
  <c r="D2282" i="18"/>
  <c r="D2283" i="18"/>
  <c r="D2258" i="18"/>
  <c r="D2254" i="18"/>
  <c r="D2227" i="18"/>
  <c r="D2215" i="18"/>
  <c r="D2211" i="18"/>
  <c r="D2195" i="18"/>
  <c r="D2179" i="18"/>
  <c r="D2178" i="18"/>
  <c r="D2174" i="18"/>
  <c r="D2168" i="18"/>
  <c r="D2158" i="18"/>
  <c r="D2154" i="18"/>
  <c r="D2153" i="18"/>
  <c r="D2136" i="18"/>
  <c r="D2130" i="18"/>
  <c r="D2129" i="18"/>
  <c r="D2128" i="18"/>
  <c r="D2119" i="18"/>
  <c r="D2115" i="18"/>
  <c r="D2111" i="18"/>
  <c r="D2101" i="18"/>
  <c r="D2079" i="18"/>
  <c r="D2075" i="18"/>
  <c r="D2035" i="18"/>
  <c r="D2026" i="18"/>
  <c r="D2021" i="18"/>
  <c r="D1996" i="18"/>
  <c r="D1985" i="18"/>
  <c r="D1984" i="18"/>
  <c r="D1973" i="18"/>
  <c r="D1964" i="18"/>
  <c r="D1960" i="18"/>
  <c r="D1947" i="18"/>
  <c r="D1939" i="18"/>
  <c r="D1931" i="18"/>
  <c r="D1930" i="18"/>
  <c r="D1929" i="18"/>
  <c r="D1913" i="18"/>
  <c r="D1909" i="18"/>
  <c r="D1905" i="18"/>
  <c r="D1864" i="18"/>
  <c r="D1859" i="18"/>
  <c r="D1816" i="18"/>
  <c r="D1800" i="18"/>
  <c r="D1799" i="18"/>
  <c r="D1793" i="18"/>
  <c r="D1785" i="18"/>
  <c r="D1771" i="18"/>
  <c r="D1728" i="18"/>
  <c r="D1711" i="18"/>
  <c r="D1707" i="18"/>
  <c r="D1698" i="18"/>
  <c r="D1697" i="18"/>
  <c r="D1693" i="18"/>
  <c r="D1641" i="18"/>
  <c r="D1633" i="18"/>
  <c r="D1576" i="18"/>
  <c r="D1573" i="18"/>
  <c r="D1563" i="18"/>
  <c r="D1544" i="18"/>
  <c r="D1541" i="18"/>
  <c r="D1540" i="18"/>
  <c r="D1532" i="18"/>
  <c r="D1522" i="18"/>
  <c r="D1520" i="18"/>
  <c r="D1503" i="18"/>
  <c r="D1499" i="18"/>
  <c r="D1477" i="18"/>
  <c r="D1448" i="18"/>
  <c r="D1444" i="18"/>
  <c r="D1441" i="18"/>
  <c r="D1440" i="18"/>
  <c r="D1387" i="18"/>
  <c r="D1366" i="18"/>
  <c r="D1343" i="18"/>
  <c r="D1340" i="18"/>
  <c r="D1339" i="18"/>
  <c r="D1304" i="18"/>
  <c r="D1291" i="18"/>
  <c r="D1280" i="18"/>
  <c r="D1279" i="18"/>
  <c r="D1284" i="18"/>
  <c r="D1283" i="18"/>
  <c r="D1275" i="18"/>
  <c r="D1265" i="18"/>
  <c r="D1261" i="18"/>
  <c r="D1257" i="18"/>
  <c r="D1256" i="18"/>
  <c r="D1246" i="18"/>
  <c r="D1243" i="18"/>
  <c r="D1242" i="18"/>
  <c r="D1234" i="18"/>
  <c r="D1225" i="18"/>
  <c r="D1203" i="18"/>
  <c r="D1183" i="18"/>
  <c r="D1182" i="18"/>
  <c r="D1170" i="18"/>
  <c r="D1169" i="18"/>
  <c r="D1168" i="18"/>
  <c r="D1164" i="18"/>
  <c r="D1154" i="18"/>
  <c r="D1145" i="18"/>
  <c r="D1131" i="18"/>
  <c r="D1128" i="18"/>
  <c r="D1127" i="18"/>
  <c r="D1114" i="18"/>
  <c r="D1097" i="18"/>
  <c r="D1092" i="18"/>
  <c r="D1091" i="18"/>
  <c r="D981" i="18"/>
  <c r="D979" i="18"/>
  <c r="D978" i="18"/>
  <c r="D977" i="18"/>
  <c r="D973" i="18"/>
  <c r="D969" i="18"/>
  <c r="D968" i="18"/>
  <c r="D964" i="18"/>
  <c r="D963" i="18"/>
  <c r="D949" i="18"/>
  <c r="D892" i="18"/>
  <c r="D891" i="18"/>
  <c r="D873" i="18"/>
  <c r="D871" i="18"/>
  <c r="D870" i="18"/>
  <c r="D864" i="18"/>
  <c r="D860" i="18"/>
  <c r="D836" i="18"/>
  <c r="D823" i="18"/>
  <c r="D750" i="18"/>
  <c r="D726" i="18"/>
  <c r="D725" i="18"/>
  <c r="D721" i="18"/>
  <c r="D720" i="18"/>
  <c r="D711" i="18"/>
  <c r="D702" i="18"/>
  <c r="D693" i="18"/>
  <c r="D692" i="18"/>
  <c r="D677" i="18"/>
  <c r="D676" i="18"/>
  <c r="D675" i="18"/>
  <c r="D663" i="18"/>
  <c r="D662" i="18"/>
  <c r="D654" i="18"/>
  <c r="D651" i="18"/>
  <c r="D650" i="18"/>
  <c r="D624" i="18"/>
  <c r="D581" i="18"/>
  <c r="D573" i="18"/>
  <c r="D557" i="18"/>
  <c r="D551" i="18"/>
  <c r="D547" i="18"/>
  <c r="D533" i="18"/>
  <c r="D532" i="18"/>
  <c r="D510" i="18"/>
  <c r="D492" i="18"/>
  <c r="D490" i="18"/>
  <c r="D489" i="18"/>
  <c r="D488" i="18"/>
  <c r="D486" i="18"/>
  <c r="D484" i="18"/>
  <c r="D469" i="18"/>
  <c r="D460" i="18"/>
  <c r="D438" i="18"/>
  <c r="D398" i="18"/>
  <c r="D397" i="18"/>
  <c r="D387" i="18"/>
  <c r="D375" i="18"/>
  <c r="D349" i="18"/>
  <c r="D334" i="18"/>
  <c r="D333" i="18"/>
  <c r="D306" i="18"/>
  <c r="D297" i="18"/>
  <c r="D288" i="18"/>
  <c r="D286" i="18"/>
  <c r="D285" i="18"/>
  <c r="D284" i="18"/>
  <c r="D273" i="18"/>
  <c r="D200" i="18"/>
  <c r="D199" i="18"/>
  <c r="D195" i="18"/>
  <c r="D194" i="18"/>
  <c r="D193" i="18"/>
  <c r="D192" i="18"/>
  <c r="D183" i="18"/>
  <c r="D175" i="18"/>
  <c r="D154" i="18"/>
  <c r="D153" i="18"/>
  <c r="D152" i="18"/>
  <c r="D148" i="18"/>
  <c r="D147" i="18"/>
  <c r="D132" i="18"/>
  <c r="D131" i="18"/>
  <c r="D124" i="18"/>
  <c r="D123" i="18"/>
  <c r="D122" i="18"/>
  <c r="D109" i="18"/>
  <c r="D108" i="18"/>
  <c r="D103" i="18"/>
  <c r="D96" i="18"/>
  <c r="D95" i="18"/>
  <c r="D67" i="18"/>
  <c r="D50" i="18"/>
  <c r="D20" i="18"/>
  <c r="D22" i="18"/>
  <c r="D16" i="18"/>
  <c r="D12" i="18"/>
  <c r="D5" i="18"/>
  <c r="D2386" i="18"/>
  <c r="D2369" i="18"/>
  <c r="D2365" i="18"/>
  <c r="D2316" i="18"/>
  <c r="D2308" i="18"/>
  <c r="D2276" i="18"/>
  <c r="D2271" i="18"/>
  <c r="D2222" i="18"/>
  <c r="D2206" i="18"/>
  <c r="D2202" i="18"/>
  <c r="D2162" i="18"/>
  <c r="D2143" i="18"/>
  <c r="D2095" i="18"/>
  <c r="D2074" i="18"/>
  <c r="D2061" i="18"/>
  <c r="D2042" i="18"/>
  <c r="D2030" i="18"/>
  <c r="D2025" i="18"/>
  <c r="D2016" i="18"/>
  <c r="D2012" i="18"/>
  <c r="D2007" i="18"/>
  <c r="D1928" i="18"/>
  <c r="D1875" i="18"/>
  <c r="D1863" i="18"/>
  <c r="D1755" i="18"/>
  <c r="D1727" i="18"/>
  <c r="D1723" i="18"/>
  <c r="D1719" i="18"/>
  <c r="D1715" i="18"/>
  <c r="D1640" i="18"/>
  <c r="D1627" i="18"/>
  <c r="D1583" i="18"/>
  <c r="D1571" i="18"/>
  <c r="D1557" i="18"/>
  <c r="D1530" i="18"/>
  <c r="D1481" i="18"/>
  <c r="D1420" i="18"/>
  <c r="D1408" i="18"/>
  <c r="D1373" i="18"/>
  <c r="D1338" i="18"/>
  <c r="D1329" i="18"/>
  <c r="D1311" i="18"/>
  <c r="D1269" i="18"/>
  <c r="D1255" i="18"/>
  <c r="D1250" i="18"/>
  <c r="D1229" i="18"/>
  <c r="D1224" i="18"/>
  <c r="D1220" i="18"/>
  <c r="D1198" i="18"/>
  <c r="D1193" i="18"/>
  <c r="D1139" i="18"/>
  <c r="D1108" i="18"/>
  <c r="D1090" i="18"/>
  <c r="D1082" i="18"/>
  <c r="D1058" i="18"/>
  <c r="D1020" i="18"/>
  <c r="D1000" i="18"/>
  <c r="D985" i="18"/>
  <c r="D962" i="18"/>
  <c r="D953" i="18"/>
  <c r="D938" i="18"/>
  <c r="D925" i="18"/>
  <c r="D890" i="18"/>
  <c r="D885" i="18"/>
  <c r="D854" i="18"/>
  <c r="D844" i="18"/>
  <c r="D817" i="18"/>
  <c r="D812" i="18"/>
  <c r="D804" i="18"/>
  <c r="D800" i="18"/>
  <c r="D788" i="18"/>
  <c r="D775" i="18"/>
  <c r="D715" i="18"/>
  <c r="D697" i="18"/>
  <c r="D674" i="18"/>
  <c r="D669" i="18"/>
  <c r="D636" i="18"/>
  <c r="D618" i="18"/>
  <c r="D580" i="18"/>
  <c r="D562" i="18"/>
  <c r="D531" i="18"/>
  <c r="D481" i="18"/>
  <c r="D477" i="18"/>
  <c r="D449" i="18"/>
  <c r="D445" i="18"/>
  <c r="D433" i="18"/>
  <c r="D428" i="18"/>
  <c r="D419" i="18"/>
  <c r="D359" i="18"/>
  <c r="D318" i="18"/>
  <c r="D305" i="18"/>
  <c r="D277" i="18"/>
  <c r="D218" i="18"/>
  <c r="D213" i="18"/>
  <c r="D208" i="18"/>
  <c r="D130" i="18"/>
  <c r="D66" i="18"/>
  <c r="D45" i="18"/>
  <c r="D41" i="18"/>
  <c r="B489" i="16"/>
  <c r="C489" i="16" s="1"/>
  <c r="A489" i="15"/>
  <c r="D2385" i="18"/>
  <c r="D2368" i="18"/>
  <c r="D2364" i="18"/>
  <c r="D2315" i="18"/>
  <c r="D2307" i="18"/>
  <c r="D2275" i="18"/>
  <c r="D2270" i="18"/>
  <c r="D2221" i="18"/>
  <c r="D2205" i="18"/>
  <c r="D2201" i="18"/>
  <c r="D2161" i="18"/>
  <c r="D2142" i="18"/>
  <c r="D2094" i="18"/>
  <c r="D2073" i="18"/>
  <c r="D2060" i="18"/>
  <c r="D2041" i="18"/>
  <c r="D2029" i="18"/>
  <c r="D2024" i="18"/>
  <c r="D2015" i="18"/>
  <c r="D2011" i="18"/>
  <c r="D2006" i="18"/>
  <c r="D1927" i="18"/>
  <c r="D1874" i="18"/>
  <c r="D1862" i="18"/>
  <c r="D1754" i="18"/>
  <c r="D1726" i="18"/>
  <c r="D1722" i="18"/>
  <c r="D1718" i="18"/>
  <c r="D1714" i="18"/>
  <c r="D1639" i="18"/>
  <c r="D1626" i="18"/>
  <c r="D1582" i="18"/>
  <c r="D1570" i="18"/>
  <c r="D1556" i="18"/>
  <c r="D1529" i="18"/>
  <c r="D1480" i="18"/>
  <c r="D1419" i="18"/>
  <c r="D1407" i="18"/>
  <c r="D1372" i="18"/>
  <c r="D1337" i="18"/>
  <c r="D1328" i="18"/>
  <c r="D1310" i="18"/>
  <c r="D1268" i="18"/>
  <c r="D1254" i="18"/>
  <c r="D1249" i="18"/>
  <c r="D1228" i="18"/>
  <c r="D1223" i="18"/>
  <c r="D1219" i="18"/>
  <c r="D1197" i="18"/>
  <c r="D1192" i="18"/>
  <c r="D1138" i="18"/>
  <c r="D1107" i="18"/>
  <c r="D1089" i="18"/>
  <c r="D1081" i="18"/>
  <c r="D1057" i="18"/>
  <c r="D1019" i="18"/>
  <c r="D999" i="18"/>
  <c r="D984" i="18"/>
  <c r="D961" i="18"/>
  <c r="D952" i="18"/>
  <c r="D937" i="18"/>
  <c r="D924" i="18"/>
  <c r="D889" i="18"/>
  <c r="D884" i="18"/>
  <c r="D853" i="18"/>
  <c r="D843" i="18"/>
  <c r="D816" i="18"/>
  <c r="D811" i="18"/>
  <c r="D803" i="18"/>
  <c r="D799" i="18"/>
  <c r="D787" i="18"/>
  <c r="D774" i="18"/>
  <c r="D714" i="18"/>
  <c r="D696" i="18"/>
  <c r="D673" i="18"/>
  <c r="D668" i="18"/>
  <c r="D635" i="18"/>
  <c r="D617" i="18"/>
  <c r="D579" i="18"/>
  <c r="D561" i="18"/>
  <c r="D530" i="18"/>
  <c r="D480" i="18"/>
  <c r="D476" i="18"/>
  <c r="D448" i="18"/>
  <c r="D444" i="18"/>
  <c r="D432" i="18"/>
  <c r="D427" i="18"/>
  <c r="D418" i="18"/>
  <c r="D358" i="18"/>
  <c r="D317" i="18"/>
  <c r="D304" i="18"/>
  <c r="D276" i="18"/>
  <c r="D217" i="18"/>
  <c r="D212" i="18"/>
  <c r="D207" i="18"/>
  <c r="D129" i="18"/>
  <c r="D65" i="18"/>
  <c r="D44" i="18"/>
  <c r="D40" i="18"/>
  <c r="D2384" i="18"/>
  <c r="D2367" i="18"/>
  <c r="D2363" i="18"/>
  <c r="D2314" i="18"/>
  <c r="D2306" i="18"/>
  <c r="D2274" i="18"/>
  <c r="D2269" i="18"/>
  <c r="D2220" i="18"/>
  <c r="D2204" i="18"/>
  <c r="D2200" i="18"/>
  <c r="D2160" i="18"/>
  <c r="D2141" i="18"/>
  <c r="D2093" i="18"/>
  <c r="D2072" i="18"/>
  <c r="D2059" i="18"/>
  <c r="D2040" i="18"/>
  <c r="D2028" i="18"/>
  <c r="D2023" i="18"/>
  <c r="D2014" i="18"/>
  <c r="D2010" i="18"/>
  <c r="D2005" i="18"/>
  <c r="D1926" i="18"/>
  <c r="D1873" i="18"/>
  <c r="D1861" i="18"/>
  <c r="D1753" i="18"/>
  <c r="D1725" i="18"/>
  <c r="D1721" i="18"/>
  <c r="D1717" i="18"/>
  <c r="D1713" i="18"/>
  <c r="D1638" i="18"/>
  <c r="D1625" i="18"/>
  <c r="D1581" i="18"/>
  <c r="D1569" i="18"/>
  <c r="D1555" i="18"/>
  <c r="D1528" i="18"/>
  <c r="D1479" i="18"/>
  <c r="D1418" i="18"/>
  <c r="D1406" i="18"/>
  <c r="D1371" i="18"/>
  <c r="D1336" i="18"/>
  <c r="D1327" i="18"/>
  <c r="D1309" i="18"/>
  <c r="D1267" i="18"/>
  <c r="D1253" i="18"/>
  <c r="D1248" i="18"/>
  <c r="D1227" i="18"/>
  <c r="D1222" i="18"/>
  <c r="D1218" i="18"/>
  <c r="D1196" i="18"/>
  <c r="D1191" i="18"/>
  <c r="D1137" i="18"/>
  <c r="D1106" i="18"/>
  <c r="D1088" i="18"/>
  <c r="D1080" i="18"/>
  <c r="D1056" i="18"/>
  <c r="D1018" i="18"/>
  <c r="D998" i="18"/>
  <c r="D983" i="18"/>
  <c r="D960" i="18"/>
  <c r="D951" i="18"/>
  <c r="D936" i="18"/>
  <c r="D923" i="18"/>
  <c r="D888" i="18"/>
  <c r="D883" i="18"/>
  <c r="D852" i="18"/>
  <c r="D842" i="18"/>
  <c r="D815" i="18"/>
  <c r="D810" i="18"/>
  <c r="D802" i="18"/>
  <c r="D798" i="18"/>
  <c r="D786" i="18"/>
  <c r="D773" i="18"/>
  <c r="D713" i="18"/>
  <c r="D695" i="18"/>
  <c r="D672" i="18"/>
  <c r="D667" i="18"/>
  <c r="D634" i="18"/>
  <c r="D616" i="18"/>
  <c r="D578" i="18"/>
  <c r="D560" i="18"/>
  <c r="D529" i="18"/>
  <c r="D479" i="18"/>
  <c r="D475" i="18"/>
  <c r="D447" i="18"/>
  <c r="D443" i="18"/>
  <c r="D431" i="18"/>
  <c r="D426" i="18"/>
  <c r="D417" i="18"/>
  <c r="D357" i="18"/>
  <c r="D316" i="18"/>
  <c r="D303" i="18"/>
  <c r="D275" i="18"/>
  <c r="D216" i="18"/>
  <c r="D211" i="18"/>
  <c r="D206" i="18"/>
  <c r="D128" i="18"/>
  <c r="D64" i="18"/>
  <c r="D43" i="18"/>
  <c r="D39" i="18"/>
  <c r="D4" i="18"/>
  <c r="D2335" i="18"/>
  <c r="D2334" i="18"/>
  <c r="D2297" i="18"/>
  <c r="D2280" i="18"/>
  <c r="D2279" i="18"/>
  <c r="D2259" i="18"/>
  <c r="D2213" i="18"/>
  <c r="D2212" i="18"/>
  <c r="D2165" i="18"/>
  <c r="D2164" i="18"/>
  <c r="D2163" i="18"/>
  <c r="D2104" i="18"/>
  <c r="D2103" i="18"/>
  <c r="D2102" i="18"/>
  <c r="D2080" i="18"/>
  <c r="D2033" i="18"/>
  <c r="D2032" i="18"/>
  <c r="D2031" i="18"/>
  <c r="D1933" i="18"/>
  <c r="D1856" i="18"/>
  <c r="D1817" i="18"/>
  <c r="D1796" i="18"/>
  <c r="D1795" i="18"/>
  <c r="D1759" i="18"/>
  <c r="D1758" i="18"/>
  <c r="D1735" i="18" l="1"/>
  <c r="D1734" i="18"/>
  <c r="D1663" i="18"/>
  <c r="D1662" i="18"/>
  <c r="D1631" i="18"/>
  <c r="D1630" i="18"/>
  <c r="D1617" i="18"/>
  <c r="D1616" i="18"/>
  <c r="D1615" i="18"/>
  <c r="D1612" i="18"/>
  <c r="D1611" i="18"/>
  <c r="D1572" i="18"/>
  <c r="D1429" i="18"/>
  <c r="D1428" i="18"/>
  <c r="D1377" i="18"/>
  <c r="D1376" i="18"/>
  <c r="D1375" i="18"/>
  <c r="D1350" i="18"/>
  <c r="D1349" i="18"/>
  <c r="D1348" i="18"/>
  <c r="D1323" i="18"/>
  <c r="D1322" i="18"/>
  <c r="D1321" i="18"/>
  <c r="D1292" i="18"/>
  <c r="D1281" i="18"/>
  <c r="D1264" i="18"/>
  <c r="D1263" i="18"/>
  <c r="D1260" i="18"/>
  <c r="D1258" i="18"/>
  <c r="D1236" i="18" l="1"/>
  <c r="D1235" i="18"/>
  <c r="D1162" i="18"/>
  <c r="D1161" i="18"/>
  <c r="D1157" i="18"/>
  <c r="D1156" i="18"/>
  <c r="D1155" i="18"/>
  <c r="D1133" i="18"/>
  <c r="D1132" i="18"/>
  <c r="D1071" i="18"/>
  <c r="D1070" i="18"/>
  <c r="D1069" i="18"/>
  <c r="D1029" i="18"/>
  <c r="D1028" i="18"/>
  <c r="D1024" i="18"/>
  <c r="D1023" i="18"/>
  <c r="D1009" i="18"/>
  <c r="D1008" i="18"/>
  <c r="D966" i="18"/>
  <c r="D965" i="18"/>
  <c r="D947" i="18"/>
  <c r="D946" i="18"/>
  <c r="D908" i="18"/>
  <c r="D907" i="18"/>
  <c r="D895" i="18"/>
  <c r="D894" i="18"/>
  <c r="D700" i="18"/>
  <c r="D699" i="18"/>
  <c r="D698" i="18"/>
  <c r="D690" i="18"/>
  <c r="D678" i="18"/>
  <c r="D664" i="18"/>
  <c r="D652" i="18"/>
  <c r="D644" i="18"/>
  <c r="D643" i="18"/>
  <c r="D642" i="18"/>
  <c r="D540" i="18"/>
  <c r="D539" i="18"/>
  <c r="D538" i="18"/>
  <c r="D470" i="18"/>
  <c r="D405" i="18"/>
  <c r="D404" i="18"/>
  <c r="D403" i="18"/>
  <c r="D379" i="18"/>
  <c r="D373" i="18"/>
  <c r="D372" i="18"/>
  <c r="D371" i="18"/>
  <c r="D342" i="18"/>
  <c r="D324" i="18"/>
  <c r="D255" i="18"/>
  <c r="D256" i="18"/>
  <c r="D134" i="18"/>
  <c r="D133" i="18"/>
  <c r="D117" i="18"/>
  <c r="D104" i="18"/>
  <c r="D90" i="18"/>
  <c r="D88" i="18"/>
  <c r="D87" i="18"/>
  <c r="D86" i="18"/>
  <c r="D77" i="18"/>
  <c r="D76" i="18"/>
  <c r="D71" i="18"/>
  <c r="D54" i="18"/>
  <c r="D29" i="18"/>
  <c r="D24" i="18"/>
  <c r="D21" i="18"/>
  <c r="D7" i="18"/>
  <c r="D80" i="18"/>
  <c r="D79" i="18"/>
  <c r="D78" i="18"/>
  <c r="D72" i="18"/>
  <c r="D59" i="18"/>
  <c r="D48" i="18"/>
  <c r="D47" i="18"/>
  <c r="D46" i="18"/>
  <c r="I13" i="7" l="1"/>
  <c r="E9" i="15" l="1"/>
  <c r="D2383" i="18"/>
  <c r="D2366" i="18"/>
  <c r="D2362" i="18"/>
  <c r="D2313" i="18"/>
  <c r="D2305" i="18"/>
  <c r="D2219" i="18"/>
  <c r="D2203" i="18"/>
  <c r="D2199" i="18"/>
  <c r="D2159" i="18"/>
  <c r="D2140" i="18"/>
  <c r="D2071" i="18"/>
  <c r="D2058" i="18"/>
  <c r="D2039" i="18"/>
  <c r="D2027" i="18"/>
  <c r="D2022" i="18"/>
  <c r="D2013" i="18"/>
  <c r="D2004" i="18"/>
  <c r="D1925" i="18"/>
  <c r="D1872" i="18"/>
  <c r="D1860" i="18"/>
  <c r="D1724" i="18"/>
  <c r="D1720" i="18"/>
  <c r="D1716" i="18"/>
  <c r="D1712" i="18"/>
  <c r="D1637" i="18"/>
  <c r="D1580" i="18"/>
  <c r="D1568" i="18"/>
  <c r="D1554" i="18"/>
  <c r="D1478" i="18"/>
  <c r="D1417" i="18"/>
  <c r="D1405" i="18"/>
  <c r="D1370" i="18"/>
  <c r="D1308" i="18"/>
  <c r="D1266" i="18"/>
  <c r="D1247" i="18"/>
  <c r="D1226" i="18"/>
  <c r="D1221" i="18"/>
  <c r="D1190" i="18"/>
  <c r="D1105" i="18"/>
  <c r="D1087" i="18"/>
  <c r="D1055" i="18"/>
  <c r="D997" i="18"/>
  <c r="D982" i="18"/>
  <c r="D950" i="18"/>
  <c r="D935" i="18"/>
  <c r="D809" i="18"/>
  <c r="D801" i="18"/>
  <c r="D797" i="18"/>
  <c r="D785" i="18"/>
  <c r="D772" i="18"/>
  <c r="D712" i="18"/>
  <c r="D694" i="18"/>
  <c r="D671" i="18"/>
  <c r="D666" i="18"/>
  <c r="D633" i="18"/>
  <c r="D577" i="18"/>
  <c r="D559" i="18"/>
  <c r="D528" i="18"/>
  <c r="D478" i="18"/>
  <c r="D474" i="18"/>
  <c r="D446" i="18"/>
  <c r="D442" i="18"/>
  <c r="D430" i="18"/>
  <c r="D425" i="18"/>
  <c r="D416" i="18"/>
  <c r="D356" i="18"/>
  <c r="D315" i="18"/>
  <c r="D302" i="18"/>
  <c r="D274" i="18"/>
  <c r="D215" i="18"/>
  <c r="D210" i="18"/>
  <c r="D205" i="18"/>
  <c r="D127" i="18"/>
  <c r="D63" i="18"/>
  <c r="D42" i="18"/>
  <c r="D38" i="18"/>
  <c r="D3" i="18"/>
  <c r="B9" i="16"/>
  <c r="C524" i="16" l="1"/>
  <c r="C517" i="16"/>
  <c r="D576" i="18" l="1"/>
  <c r="D14" i="18" l="1"/>
  <c r="D2419" i="18" l="1"/>
  <c r="D2351" i="18"/>
  <c r="D2400" i="18"/>
  <c r="D2399" i="18"/>
  <c r="D2398" i="18"/>
  <c r="D2397" i="18"/>
  <c r="D2391" i="18"/>
  <c r="D2390" i="18"/>
  <c r="D2389" i="18"/>
  <c r="D2388" i="18"/>
  <c r="D2387" i="18"/>
  <c r="D2382" i="18"/>
  <c r="D2381" i="18"/>
  <c r="D2380" i="18"/>
  <c r="D2379" i="18"/>
  <c r="D2378" i="18"/>
  <c r="D2331" i="18"/>
  <c r="D2330" i="18"/>
  <c r="D2329" i="18"/>
  <c r="D2328" i="18"/>
  <c r="D2327" i="18"/>
  <c r="D518" i="18"/>
  <c r="D517" i="18"/>
  <c r="D516" i="18"/>
  <c r="D515" i="18"/>
  <c r="D514" i="18"/>
  <c r="D2266" i="18"/>
  <c r="D2265" i="18"/>
  <c r="D2264" i="18"/>
  <c r="D2185" i="18"/>
  <c r="D2184" i="18"/>
  <c r="D2183" i="18"/>
  <c r="D2057" i="18"/>
  <c r="D2056" i="18"/>
  <c r="D2055" i="18"/>
  <c r="D1986" i="18"/>
  <c r="D1815" i="18"/>
  <c r="D1814" i="18"/>
  <c r="D1813" i="18"/>
  <c r="D1632" i="18"/>
  <c r="D1498" i="18"/>
  <c r="D1497" i="18"/>
  <c r="D1496" i="18"/>
  <c r="D1461" i="18"/>
  <c r="D1460" i="18"/>
  <c r="D1459" i="18"/>
  <c r="D1356" i="18"/>
  <c r="D1355" i="18"/>
  <c r="D1354" i="18"/>
  <c r="D296" i="18"/>
  <c r="D295" i="18"/>
  <c r="D294" i="18"/>
  <c r="D293" i="18"/>
  <c r="D2226" i="18"/>
  <c r="D2225" i="18"/>
  <c r="D2224" i="18"/>
  <c r="D2223" i="18"/>
  <c r="D2090" i="18"/>
  <c r="D2089" i="18"/>
  <c r="D2088" i="18"/>
  <c r="D2087" i="18"/>
  <c r="D2285" i="18"/>
  <c r="D2284" i="18"/>
  <c r="D2218" i="18"/>
  <c r="D2217" i="18"/>
  <c r="D2216" i="18"/>
  <c r="D2214" i="18"/>
  <c r="D1636" i="18"/>
  <c r="D1635" i="18"/>
  <c r="D1634" i="18"/>
  <c r="D1117" i="18"/>
  <c r="D1116" i="18"/>
  <c r="D1115" i="18"/>
  <c r="D665" i="18"/>
  <c r="D653" i="18"/>
  <c r="D550" i="18"/>
  <c r="D549" i="18"/>
  <c r="D548" i="18"/>
  <c r="D2170" i="18"/>
  <c r="D2169" i="18"/>
  <c r="D2167" i="18"/>
  <c r="D2166" i="18"/>
  <c r="D1678" i="18"/>
  <c r="D1677" i="18"/>
  <c r="D1676" i="18"/>
  <c r="D1675" i="18"/>
  <c r="D2418" i="18"/>
  <c r="D2417" i="18"/>
  <c r="D2416" i="18"/>
  <c r="D2415" i="18"/>
  <c r="D2414" i="18"/>
  <c r="D2148" i="18"/>
  <c r="D2147" i="18"/>
  <c r="D2146" i="18"/>
  <c r="D2145" i="18"/>
  <c r="D2144" i="18"/>
  <c r="D1122" i="18"/>
  <c r="D1121" i="18"/>
  <c r="D1120" i="18"/>
  <c r="D1119" i="18"/>
  <c r="D1118" i="18"/>
  <c r="D2230" i="18"/>
  <c r="D2229" i="18"/>
  <c r="D2228" i="18"/>
  <c r="D2122" i="18"/>
  <c r="D2121" i="18"/>
  <c r="D2120" i="18"/>
  <c r="D1731" i="18"/>
  <c r="D1730" i="18"/>
  <c r="D1729" i="18"/>
  <c r="D1443" i="18"/>
  <c r="D1442" i="18"/>
  <c r="D1307" i="18"/>
  <c r="D1306" i="18"/>
  <c r="D1305" i="18"/>
  <c r="D876" i="18"/>
  <c r="D875" i="18"/>
  <c r="D874" i="18"/>
  <c r="D336" i="18"/>
  <c r="D335" i="18"/>
  <c r="D2377" i="18"/>
  <c r="D2376" i="18"/>
  <c r="D2375" i="18"/>
  <c r="D2374" i="18"/>
  <c r="D2086" i="18"/>
  <c r="D2085" i="18"/>
  <c r="D2084" i="18"/>
  <c r="D2083" i="18"/>
  <c r="D2082" i="18"/>
  <c r="D2081" i="18"/>
  <c r="D2020" i="18"/>
  <c r="D2019" i="18"/>
  <c r="D2018" i="18"/>
  <c r="D2017" i="18"/>
  <c r="D1990" i="18"/>
  <c r="D1989" i="18"/>
  <c r="D1988" i="18"/>
  <c r="D1987" i="18"/>
  <c r="D1750" i="18"/>
  <c r="D1749" i="18"/>
  <c r="D1748" i="18"/>
  <c r="D1747" i="18"/>
  <c r="D1566" i="18"/>
  <c r="D1565" i="18"/>
  <c r="D1564" i="18"/>
  <c r="D830" i="18"/>
  <c r="D829" i="18"/>
  <c r="D828" i="18"/>
  <c r="D827" i="18"/>
  <c r="D472" i="18"/>
  <c r="D471" i="18"/>
  <c r="D386" i="18"/>
  <c r="D385" i="18"/>
  <c r="D384" i="18"/>
  <c r="D383" i="18"/>
  <c r="D2261" i="18"/>
  <c r="D2260" i="18"/>
  <c r="D2257" i="18"/>
  <c r="D2256" i="18"/>
  <c r="D2255" i="18"/>
  <c r="D2135" i="18"/>
  <c r="D2134" i="18"/>
  <c r="D2133" i="18"/>
  <c r="D2132" i="18"/>
  <c r="D2070" i="18"/>
  <c r="D2069" i="18"/>
  <c r="D2068" i="18"/>
  <c r="D2067" i="18"/>
  <c r="D661" i="18"/>
  <c r="D660" i="18"/>
  <c r="D659" i="18"/>
  <c r="D658" i="18"/>
  <c r="D554" i="18"/>
  <c r="D553" i="18"/>
  <c r="D552" i="18"/>
  <c r="D182" i="18"/>
  <c r="D181" i="18"/>
  <c r="D180" i="18"/>
  <c r="D179" i="18"/>
  <c r="D2413" i="18"/>
  <c r="D2412" i="18"/>
  <c r="D2411" i="18"/>
  <c r="D1374" i="18"/>
  <c r="D1324" i="18"/>
  <c r="D645" i="18"/>
  <c r="D558" i="18"/>
  <c r="D556" i="18"/>
  <c r="D555" i="18"/>
  <c r="D2038" i="18"/>
  <c r="D2037" i="18"/>
  <c r="D2036" i="18"/>
  <c r="D2034" i="18"/>
  <c r="D1682" i="18"/>
  <c r="D1681" i="18"/>
  <c r="D1680" i="18"/>
  <c r="D1679" i="18"/>
  <c r="D62" i="18"/>
  <c r="D61" i="18"/>
  <c r="D60" i="18"/>
  <c r="D2312" i="18"/>
  <c r="D2311" i="18"/>
  <c r="D1967" i="18"/>
  <c r="D1966" i="18"/>
  <c r="D1965" i="18"/>
  <c r="D1963" i="18"/>
  <c r="D1962" i="18"/>
  <c r="D1961" i="18"/>
  <c r="D309" i="18"/>
  <c r="D308" i="18"/>
  <c r="D307" i="18"/>
  <c r="D2139" i="18"/>
  <c r="D2138" i="18"/>
  <c r="D2137" i="18"/>
  <c r="D1999" i="18"/>
  <c r="D1998" i="18"/>
  <c r="D1997" i="18"/>
  <c r="D1954" i="18"/>
  <c r="D1953" i="18"/>
  <c r="D1952" i="18"/>
  <c r="D1951" i="18"/>
  <c r="D1950" i="18"/>
  <c r="D1949" i="18"/>
  <c r="D1948" i="18"/>
  <c r="D1871" i="18"/>
  <c r="D1870" i="18"/>
  <c r="D1869" i="18"/>
  <c r="D1868" i="18"/>
  <c r="D1525" i="18"/>
  <c r="D1524" i="18"/>
  <c r="D1523" i="18"/>
  <c r="D1381" i="18"/>
  <c r="D1380" i="18"/>
  <c r="D1379" i="18"/>
  <c r="D1378" i="18"/>
  <c r="D1369" i="18"/>
  <c r="D1368" i="18"/>
  <c r="D1367" i="18"/>
  <c r="D1333" i="18"/>
  <c r="D1332" i="18"/>
  <c r="D1331" i="18"/>
  <c r="D1330" i="18"/>
  <c r="D1298" i="18"/>
  <c r="D1297" i="18"/>
  <c r="D1296" i="18"/>
  <c r="D1295" i="18"/>
  <c r="D1189" i="18"/>
  <c r="D1188" i="18"/>
  <c r="D1187" i="18"/>
  <c r="D1186" i="18"/>
  <c r="D1171" i="18"/>
  <c r="D1167" i="18"/>
  <c r="D1166" i="18"/>
  <c r="D1165" i="18"/>
  <c r="D753" i="18"/>
  <c r="D752" i="18"/>
  <c r="D751" i="18"/>
  <c r="D495" i="18"/>
  <c r="D494" i="18"/>
  <c r="D493" i="18"/>
  <c r="D300" i="18"/>
  <c r="D299" i="18"/>
  <c r="D298" i="18"/>
  <c r="D2078" i="18"/>
  <c r="D2077" i="18"/>
  <c r="D2076" i="18"/>
  <c r="D1976" i="18"/>
  <c r="D1975" i="18"/>
  <c r="D1974" i="18"/>
  <c r="D1946" i="18"/>
  <c r="D1945" i="18"/>
  <c r="D1944" i="18"/>
  <c r="D1943" i="18"/>
  <c r="D1942" i="18"/>
  <c r="D1941" i="18"/>
  <c r="D1940" i="18"/>
  <c r="D1148" i="18"/>
  <c r="D1147" i="18"/>
  <c r="D1146" i="18"/>
  <c r="D771" i="18"/>
  <c r="D770" i="18"/>
  <c r="D769" i="18"/>
  <c r="D768" i="18"/>
  <c r="D322" i="18"/>
  <c r="D321" i="18"/>
  <c r="D320" i="18"/>
  <c r="D319" i="18"/>
  <c r="D240" i="18"/>
  <c r="D239" i="18"/>
  <c r="D238" i="18"/>
  <c r="D237" i="18"/>
  <c r="D2395" i="18"/>
  <c r="D2394" i="18"/>
  <c r="D2393" i="18"/>
  <c r="D2114" i="18"/>
  <c r="D2113" i="18"/>
  <c r="D2112" i="18"/>
  <c r="D1912" i="18"/>
  <c r="D1911" i="18"/>
  <c r="D1910" i="18"/>
  <c r="D1908" i="18"/>
  <c r="D1907" i="18"/>
  <c r="D1906" i="18"/>
  <c r="D1819" i="18"/>
  <c r="D1818" i="18"/>
  <c r="D1810" i="18"/>
  <c r="D1809" i="18"/>
  <c r="D1808" i="18"/>
  <c r="D1807" i="18"/>
  <c r="D1696" i="18"/>
  <c r="D1695" i="18"/>
  <c r="D1694" i="18"/>
  <c r="D1644" i="18"/>
  <c r="D1643" i="18"/>
  <c r="D1642" i="18"/>
  <c r="D1506" i="18"/>
  <c r="D1505" i="18"/>
  <c r="D1504" i="18"/>
  <c r="D1294" i="18"/>
  <c r="D1293" i="18"/>
  <c r="D1278" i="18"/>
  <c r="D1277" i="18"/>
  <c r="D1276" i="18"/>
  <c r="D863" i="18"/>
  <c r="D862" i="18"/>
  <c r="D861" i="18"/>
  <c r="D808" i="18"/>
  <c r="D807" i="18"/>
  <c r="D806" i="18"/>
  <c r="D805" i="18"/>
  <c r="D705" i="18"/>
  <c r="D704" i="18"/>
  <c r="D703" i="18"/>
  <c r="D584" i="18"/>
  <c r="D583" i="18"/>
  <c r="D582" i="18"/>
  <c r="D504" i="18"/>
  <c r="D503" i="18"/>
  <c r="D502" i="18"/>
  <c r="D501" i="18"/>
  <c r="D410" i="18"/>
  <c r="D409" i="18"/>
  <c r="D408" i="18"/>
  <c r="D407" i="18"/>
  <c r="D254" i="18"/>
  <c r="D253" i="18"/>
  <c r="D252" i="18"/>
  <c r="D251" i="18"/>
  <c r="D236" i="18"/>
  <c r="D235" i="18"/>
  <c r="D234" i="18"/>
  <c r="D233" i="18"/>
  <c r="D174" i="18"/>
  <c r="D173" i="18"/>
  <c r="D172" i="18"/>
  <c r="D171" i="18"/>
  <c r="D107" i="18"/>
  <c r="D106" i="18"/>
  <c r="D105" i="18"/>
  <c r="D1892" i="18"/>
  <c r="D1891" i="18"/>
  <c r="D1890" i="18"/>
  <c r="D1889" i="18"/>
  <c r="D1888" i="18"/>
  <c r="D1887" i="18"/>
  <c r="D1886" i="18"/>
  <c r="D1885" i="18"/>
  <c r="D1553" i="18"/>
  <c r="D1552" i="18"/>
  <c r="D1551" i="18"/>
  <c r="D1550" i="18"/>
  <c r="D796" i="18"/>
  <c r="D795" i="18"/>
  <c r="D794" i="18"/>
  <c r="D793" i="18"/>
  <c r="D102" i="18"/>
  <c r="D101" i="18"/>
  <c r="D100" i="18"/>
  <c r="D89" i="18"/>
  <c r="D2198" i="18"/>
  <c r="D2197" i="18"/>
  <c r="D2196" i="18"/>
  <c r="D2131" i="18"/>
  <c r="D1867" i="18"/>
  <c r="D1866" i="18"/>
  <c r="D1865" i="18"/>
  <c r="D1134" i="18"/>
  <c r="D1094" i="18"/>
  <c r="D1093" i="18"/>
  <c r="D1848" i="18"/>
  <c r="D1847" i="18"/>
  <c r="D1846" i="18"/>
  <c r="D1845" i="18"/>
  <c r="D2290" i="18"/>
  <c r="D2289" i="18"/>
  <c r="D2288" i="18"/>
  <c r="D2287" i="18"/>
  <c r="D2286" i="18"/>
  <c r="D2066" i="18"/>
  <c r="D2065" i="18"/>
  <c r="D2064" i="18"/>
  <c r="D2063" i="18"/>
  <c r="D2062" i="18"/>
  <c r="D1995" i="18"/>
  <c r="D1994" i="18"/>
  <c r="D1993" i="18"/>
  <c r="D1992" i="18"/>
  <c r="D1991" i="18"/>
  <c r="D1897" i="18"/>
  <c r="D1896" i="18"/>
  <c r="D1895" i="18"/>
  <c r="D1894" i="18"/>
  <c r="D1893" i="18"/>
  <c r="D1834" i="18"/>
  <c r="D1833" i="18"/>
  <c r="D1832" i="18"/>
  <c r="D1831" i="18"/>
  <c r="D1830" i="18"/>
  <c r="D1829" i="18"/>
  <c r="D1828" i="18"/>
  <c r="D1827" i="18"/>
  <c r="D1826" i="18"/>
  <c r="D1825" i="18"/>
  <c r="D1649" i="18"/>
  <c r="D1648" i="18"/>
  <c r="D1647" i="18"/>
  <c r="D1646" i="18"/>
  <c r="D1645" i="18"/>
  <c r="D1456" i="18"/>
  <c r="D1455" i="18"/>
  <c r="D1454" i="18"/>
  <c r="D1453" i="18"/>
  <c r="D1452" i="18"/>
  <c r="D1399" i="18"/>
  <c r="D1398" i="18"/>
  <c r="D1397" i="18"/>
  <c r="D1396" i="18"/>
  <c r="D1395" i="18"/>
  <c r="D1104" i="18"/>
  <c r="D1103" i="18"/>
  <c r="D1102" i="18"/>
  <c r="D1101" i="18"/>
  <c r="D1100" i="18"/>
  <c r="D1005" i="18"/>
  <c r="D1004" i="18"/>
  <c r="D1003" i="18"/>
  <c r="D1002" i="18"/>
  <c r="D1001" i="18"/>
  <c r="D905" i="18"/>
  <c r="D904" i="18"/>
  <c r="D903" i="18"/>
  <c r="D902" i="18"/>
  <c r="D901" i="18"/>
  <c r="D641" i="18"/>
  <c r="D640" i="18"/>
  <c r="D639" i="18"/>
  <c r="D638" i="18"/>
  <c r="D637" i="18"/>
  <c r="D632" i="18"/>
  <c r="D631" i="18"/>
  <c r="D630" i="18"/>
  <c r="D629" i="18"/>
  <c r="D628" i="18"/>
  <c r="D594" i="18"/>
  <c r="D593" i="18"/>
  <c r="D592" i="18"/>
  <c r="D591" i="18"/>
  <c r="D590" i="18"/>
  <c r="D523" i="18"/>
  <c r="D522" i="18"/>
  <c r="D521" i="18"/>
  <c r="D520" i="18"/>
  <c r="D519" i="18"/>
  <c r="D459" i="18"/>
  <c r="D458" i="18"/>
  <c r="D457" i="18"/>
  <c r="D456" i="18"/>
  <c r="D455" i="18"/>
  <c r="D364" i="18"/>
  <c r="D363" i="18"/>
  <c r="D362" i="18"/>
  <c r="D361" i="18"/>
  <c r="D360" i="18"/>
  <c r="D314" i="18"/>
  <c r="D313" i="18"/>
  <c r="D312" i="18"/>
  <c r="D311" i="18"/>
  <c r="D310" i="18"/>
  <c r="D2433" i="18"/>
  <c r="D2432" i="18"/>
  <c r="D2431" i="18"/>
  <c r="D2428" i="18"/>
  <c r="D2427" i="18"/>
  <c r="D2426" i="18"/>
  <c r="D2253" i="18"/>
  <c r="D2252" i="18"/>
  <c r="D2251" i="18"/>
  <c r="D2240" i="18"/>
  <c r="D2239" i="18"/>
  <c r="D2238" i="18"/>
  <c r="D1806" i="18"/>
  <c r="D1805" i="18"/>
  <c r="D1804" i="18"/>
  <c r="D1801" i="18"/>
  <c r="D1706" i="18"/>
  <c r="D1705" i="18"/>
  <c r="D1704" i="18"/>
  <c r="D1703" i="18"/>
  <c r="D1687" i="18"/>
  <c r="D1686" i="18"/>
  <c r="D1685" i="18"/>
  <c r="D1659" i="18"/>
  <c r="D1658" i="18"/>
  <c r="D1657" i="18"/>
  <c r="D1466" i="18"/>
  <c r="D1465" i="18"/>
  <c r="D1464" i="18"/>
  <c r="D1404" i="18"/>
  <c r="D1403" i="18"/>
  <c r="D1402" i="18"/>
  <c r="D859" i="18"/>
  <c r="D858" i="18"/>
  <c r="D857" i="18"/>
  <c r="D849" i="18"/>
  <c r="D848" i="18"/>
  <c r="D847" i="18"/>
  <c r="D780" i="18"/>
  <c r="D779" i="18"/>
  <c r="D778" i="18"/>
  <c r="D689" i="18"/>
  <c r="D688" i="18"/>
  <c r="D687" i="18"/>
  <c r="D415" i="18"/>
  <c r="D414" i="18"/>
  <c r="D413" i="18"/>
  <c r="D412" i="18"/>
  <c r="D355" i="18"/>
  <c r="D354" i="18"/>
  <c r="D353" i="18"/>
  <c r="D352" i="18"/>
  <c r="D350" i="18"/>
  <c r="D348" i="18"/>
  <c r="D347" i="18"/>
  <c r="D196" i="18"/>
  <c r="D150" i="18"/>
  <c r="D149" i="18"/>
  <c r="D75" i="18"/>
  <c r="D74" i="18"/>
  <c r="D73" i="18"/>
  <c r="D1794" i="18"/>
  <c r="D867" i="18"/>
  <c r="D866" i="18"/>
  <c r="D865" i="18"/>
  <c r="D1784" i="18"/>
  <c r="D1783" i="18"/>
  <c r="D1782" i="18"/>
  <c r="D1781" i="18"/>
  <c r="D1780" i="18"/>
  <c r="D1779" i="18"/>
  <c r="D1778" i="18"/>
  <c r="D1777" i="18"/>
  <c r="D1776" i="18"/>
  <c r="D1775" i="18"/>
  <c r="D1654" i="18"/>
  <c r="D1653" i="18"/>
  <c r="D1652" i="18"/>
  <c r="D1651" i="18"/>
  <c r="D1650" i="18"/>
  <c r="D739" i="18"/>
  <c r="D738" i="18"/>
  <c r="D737" i="18"/>
  <c r="D736" i="18"/>
  <c r="D735" i="18"/>
  <c r="D684" i="18"/>
  <c r="D683" i="18"/>
  <c r="D682" i="18"/>
  <c r="D681" i="18"/>
  <c r="D680" i="18"/>
  <c r="D623" i="18"/>
  <c r="D622" i="18"/>
  <c r="D621" i="18"/>
  <c r="D620" i="18"/>
  <c r="D619" i="18"/>
  <c r="D369" i="18"/>
  <c r="D368" i="18"/>
  <c r="D367" i="18"/>
  <c r="D366" i="18"/>
  <c r="D365" i="18"/>
  <c r="D2361" i="18"/>
  <c r="D2360" i="18"/>
  <c r="D2359" i="18"/>
  <c r="D2175" i="18"/>
  <c r="D2173" i="18"/>
  <c r="D2172" i="18"/>
  <c r="D1858" i="18"/>
  <c r="D1857" i="18"/>
  <c r="D1741" i="18"/>
  <c r="D1740" i="18"/>
  <c r="D1739" i="18"/>
  <c r="D1736" i="18"/>
  <c r="D1664" i="18"/>
  <c r="D1562" i="18"/>
  <c r="D1561" i="18"/>
  <c r="D1560" i="18"/>
  <c r="D1516" i="18"/>
  <c r="D1515" i="18"/>
  <c r="D1514" i="18"/>
  <c r="D1511" i="18"/>
  <c r="D1510" i="18"/>
  <c r="D1509" i="18"/>
  <c r="D1430" i="18"/>
  <c r="D1386" i="18"/>
  <c r="D1385" i="18"/>
  <c r="D1384" i="18"/>
  <c r="D1365" i="18"/>
  <c r="D1364" i="18"/>
  <c r="D1363" i="18"/>
  <c r="D1274" i="18"/>
  <c r="D1273" i="18"/>
  <c r="D1272" i="18"/>
  <c r="D1063" i="18"/>
  <c r="D1062" i="18"/>
  <c r="D1061" i="18"/>
  <c r="D1060" i="18"/>
  <c r="D1025" i="18"/>
  <c r="D920" i="18"/>
  <c r="D919" i="18"/>
  <c r="D918" i="18"/>
  <c r="D915" i="18"/>
  <c r="D914" i="18"/>
  <c r="D913" i="18"/>
  <c r="D835" i="18"/>
  <c r="D834" i="18"/>
  <c r="D833" i="18"/>
  <c r="D589" i="18"/>
  <c r="D588" i="18"/>
  <c r="D587" i="18"/>
  <c r="D541" i="18"/>
  <c r="D454" i="18"/>
  <c r="D453" i="18"/>
  <c r="D452" i="18"/>
  <c r="D451" i="18"/>
  <c r="D396" i="18"/>
  <c r="D395" i="18"/>
  <c r="D394" i="18"/>
  <c r="D393" i="18"/>
  <c r="D332" i="18"/>
  <c r="D331" i="18"/>
  <c r="D330" i="18"/>
  <c r="D329" i="18"/>
  <c r="D282" i="18"/>
  <c r="D281" i="18"/>
  <c r="D280" i="18"/>
  <c r="D279" i="18"/>
  <c r="D155" i="18"/>
  <c r="D145" i="18"/>
  <c r="D144" i="18"/>
  <c r="D143" i="18"/>
  <c r="D142" i="18"/>
  <c r="D1614" i="18"/>
  <c r="D1613" i="18"/>
  <c r="D1770" i="18"/>
  <c r="D1769" i="18"/>
  <c r="D1768" i="18"/>
  <c r="D1767" i="18"/>
  <c r="D1766" i="18"/>
  <c r="D1746" i="18"/>
  <c r="D1745" i="18"/>
  <c r="D1744" i="18"/>
  <c r="D1743" i="18"/>
  <c r="D1742" i="18"/>
  <c r="D1597" i="18"/>
  <c r="D1596" i="18"/>
  <c r="D1595" i="18"/>
  <c r="D1594" i="18"/>
  <c r="D1593" i="18"/>
  <c r="D1158" i="18"/>
  <c r="D1113" i="18"/>
  <c r="D1112" i="18"/>
  <c r="D1111" i="18"/>
  <c r="D1110" i="18"/>
  <c r="D1109" i="18"/>
  <c r="D406" i="18"/>
  <c r="D402" i="18"/>
  <c r="D116" i="18"/>
  <c r="D115" i="18"/>
  <c r="D114" i="18"/>
  <c r="D113" i="18"/>
  <c r="D112" i="18"/>
  <c r="D2405" i="18"/>
  <c r="D2404" i="18"/>
  <c r="D2403" i="18"/>
  <c r="D2341" i="18"/>
  <c r="D2340" i="18"/>
  <c r="D2339" i="18"/>
  <c r="D2281" i="18"/>
  <c r="D2235" i="18"/>
  <c r="D2234" i="18"/>
  <c r="D2233" i="18"/>
  <c r="D2127" i="18"/>
  <c r="D2126" i="18"/>
  <c r="D2125" i="18"/>
  <c r="D1938" i="18"/>
  <c r="D1937" i="18"/>
  <c r="D1936" i="18"/>
  <c r="D1880" i="18"/>
  <c r="D1879" i="18"/>
  <c r="D1878" i="18"/>
  <c r="D1824" i="18"/>
  <c r="D1823" i="18"/>
  <c r="D1822" i="18"/>
  <c r="D1674" i="18"/>
  <c r="D1673" i="18"/>
  <c r="D1672" i="18"/>
  <c r="D1592" i="18"/>
  <c r="D1591" i="18"/>
  <c r="D1590" i="18"/>
  <c r="D1476" i="18"/>
  <c r="D1475" i="18"/>
  <c r="D1474" i="18"/>
  <c r="D1471" i="18"/>
  <c r="D1470" i="18"/>
  <c r="D1469" i="18"/>
  <c r="D1468" i="18"/>
  <c r="D1425" i="18"/>
  <c r="D1424" i="18"/>
  <c r="D1423" i="18"/>
  <c r="D1303" i="18"/>
  <c r="D1302" i="18"/>
  <c r="D1301" i="18"/>
  <c r="D1163" i="18"/>
  <c r="D1068" i="18"/>
  <c r="D1067" i="18"/>
  <c r="D1066" i="18"/>
  <c r="D1054" i="18"/>
  <c r="D1053" i="18"/>
  <c r="D1052" i="18"/>
  <c r="D1051" i="18"/>
  <c r="D1049" i="18"/>
  <c r="D1048" i="18"/>
  <c r="D1047" i="18"/>
  <c r="D1044" i="18"/>
  <c r="D1043" i="18"/>
  <c r="D1042" i="18"/>
  <c r="D1039" i="18"/>
  <c r="D1038" i="18"/>
  <c r="D1037" i="18"/>
  <c r="D1015" i="18"/>
  <c r="D1014" i="18"/>
  <c r="D1013" i="18"/>
  <c r="D995" i="18"/>
  <c r="D994" i="18"/>
  <c r="D993" i="18"/>
  <c r="D943" i="18"/>
  <c r="D942" i="18"/>
  <c r="D941" i="18"/>
  <c r="D744" i="18"/>
  <c r="D743" i="18"/>
  <c r="D742" i="18"/>
  <c r="D734" i="18"/>
  <c r="D733" i="18"/>
  <c r="D732" i="18"/>
  <c r="D710" i="18"/>
  <c r="D709" i="18"/>
  <c r="D708" i="18"/>
  <c r="D509" i="18"/>
  <c r="D508" i="18"/>
  <c r="D507" i="18"/>
  <c r="D506" i="18"/>
  <c r="D500" i="18"/>
  <c r="D499" i="18"/>
  <c r="D498" i="18"/>
  <c r="D497" i="18"/>
  <c r="D468" i="18"/>
  <c r="D467" i="18"/>
  <c r="D466" i="18"/>
  <c r="D465" i="18"/>
  <c r="D245" i="18"/>
  <c r="D244" i="18"/>
  <c r="D243" i="18"/>
  <c r="D242" i="18"/>
  <c r="D228" i="18"/>
  <c r="D227" i="18"/>
  <c r="D226" i="18"/>
  <c r="D225" i="18"/>
  <c r="D58" i="18"/>
  <c r="D57" i="18"/>
  <c r="D56" i="18"/>
  <c r="D55" i="18"/>
  <c r="D33" i="18"/>
  <c r="D32" i="18"/>
  <c r="D31" i="18"/>
  <c r="D30" i="18"/>
  <c r="D2210" i="18"/>
  <c r="D2209" i="18"/>
  <c r="D2208" i="18"/>
  <c r="D2207" i="18"/>
  <c r="D1412" i="18"/>
  <c r="D1411" i="18"/>
  <c r="D1410" i="18"/>
  <c r="D1409" i="18"/>
  <c r="D784" i="18"/>
  <c r="D783" i="18"/>
  <c r="D782" i="18"/>
  <c r="D781" i="18"/>
  <c r="D2409" i="18"/>
  <c r="D2408" i="18"/>
  <c r="D2407" i="18"/>
  <c r="D2118" i="18"/>
  <c r="D2117" i="18"/>
  <c r="D2116" i="18"/>
  <c r="D1394" i="18"/>
  <c r="D1393" i="18"/>
  <c r="D1392" i="18"/>
  <c r="D1391" i="18"/>
  <c r="D1390" i="18"/>
  <c r="D1389" i="18"/>
  <c r="D1388" i="18"/>
  <c r="D291" i="18"/>
  <c r="D290" i="18"/>
  <c r="D289" i="18"/>
  <c r="D53" i="18"/>
  <c r="D52" i="18"/>
  <c r="D51" i="18"/>
  <c r="D1788" i="18"/>
  <c r="D1787" i="18"/>
  <c r="D1786" i="18"/>
  <c r="D1502" i="18"/>
  <c r="D1501" i="18"/>
  <c r="D1500" i="18"/>
  <c r="D1346" i="18"/>
  <c r="D1345" i="18"/>
  <c r="D1344" i="18"/>
  <c r="D1342" i="18"/>
  <c r="D1341" i="18"/>
  <c r="D1237" i="18"/>
  <c r="D976" i="18"/>
  <c r="D975" i="18"/>
  <c r="D974" i="18"/>
  <c r="D1315" i="18"/>
  <c r="D1314" i="18"/>
  <c r="D1313" i="18"/>
  <c r="D1312" i="18"/>
  <c r="D1215" i="18"/>
  <c r="D1214" i="18"/>
  <c r="D1213" i="18"/>
  <c r="D1212" i="18"/>
  <c r="D1286" i="18"/>
  <c r="D1285" i="18"/>
  <c r="D1282" i="18"/>
  <c r="D1185" i="18"/>
  <c r="D1184" i="18"/>
  <c r="D1130" i="18"/>
  <c r="D1129" i="18"/>
  <c r="D111" i="18"/>
  <c r="D110" i="18"/>
  <c r="D2244" i="18"/>
  <c r="D2243" i="18"/>
  <c r="D2242" i="18"/>
  <c r="D2241" i="18"/>
  <c r="D1622" i="18"/>
  <c r="D1621" i="18"/>
  <c r="D1620" i="18"/>
  <c r="D1619" i="18"/>
  <c r="D1262" i="18"/>
  <c r="D691" i="18"/>
  <c r="D1241" i="18"/>
  <c r="D1240" i="18"/>
  <c r="D1239" i="18"/>
  <c r="D1238" i="18"/>
  <c r="D2189" i="18"/>
  <c r="D2188" i="18"/>
  <c r="D2187" i="18"/>
  <c r="D2186" i="18"/>
  <c r="D2003" i="18"/>
  <c r="D2002" i="18"/>
  <c r="D2001" i="18"/>
  <c r="D2000" i="18"/>
  <c r="D1920" i="18"/>
  <c r="D1919" i="18"/>
  <c r="D1918" i="18"/>
  <c r="D1917" i="18"/>
  <c r="D1792" i="18"/>
  <c r="D1791" i="18"/>
  <c r="D1790" i="18"/>
  <c r="D1789" i="18"/>
  <c r="D1774" i="18"/>
  <c r="D1773" i="18"/>
  <c r="D1772" i="18"/>
  <c r="D1439" i="18"/>
  <c r="D1438" i="18"/>
  <c r="D1437" i="18"/>
  <c r="D1436" i="18"/>
  <c r="D1290" i="18"/>
  <c r="D1289" i="18"/>
  <c r="D1288" i="18"/>
  <c r="D1287" i="18"/>
  <c r="D1233" i="18"/>
  <c r="D1232" i="18"/>
  <c r="D1231" i="18"/>
  <c r="D1230" i="18"/>
  <c r="D1086" i="18"/>
  <c r="D1085" i="18"/>
  <c r="D1084" i="18"/>
  <c r="D1083" i="18"/>
  <c r="D657" i="18"/>
  <c r="D656" i="18"/>
  <c r="D655" i="18"/>
  <c r="D463" i="18"/>
  <c r="D462" i="18"/>
  <c r="D461" i="18"/>
  <c r="D178" i="18"/>
  <c r="D177" i="18"/>
  <c r="D176" i="18"/>
  <c r="D1206" i="18"/>
  <c r="D1205" i="18"/>
  <c r="D1204" i="18"/>
  <c r="D1202" i="18"/>
  <c r="D1201" i="18"/>
  <c r="D1200" i="18"/>
  <c r="D1199" i="18"/>
  <c r="D2356" i="18"/>
  <c r="D2355" i="18"/>
  <c r="D2354" i="18"/>
  <c r="D2336" i="18"/>
  <c r="D2326" i="18"/>
  <c r="D2325" i="18"/>
  <c r="D2324" i="18"/>
  <c r="D2321" i="18"/>
  <c r="D2320" i="18"/>
  <c r="D2319" i="18"/>
  <c r="D2295" i="18"/>
  <c r="D2294" i="18"/>
  <c r="D2194" i="18"/>
  <c r="D2193" i="18"/>
  <c r="D2192" i="18"/>
  <c r="D2180" i="18"/>
  <c r="D2110" i="18"/>
  <c r="D2109" i="18"/>
  <c r="D2108" i="18"/>
  <c r="D2100" i="18"/>
  <c r="D2099" i="18"/>
  <c r="D2098" i="18"/>
  <c r="D2052" i="18"/>
  <c r="D2051" i="18"/>
  <c r="D2050" i="18"/>
  <c r="D2047" i="18"/>
  <c r="D2046" i="18"/>
  <c r="D2045" i="18"/>
  <c r="D1981" i="18"/>
  <c r="D1980" i="18"/>
  <c r="D1979" i="18"/>
  <c r="D1978" i="18"/>
  <c r="D1972" i="18"/>
  <c r="D1971" i="18"/>
  <c r="D1970" i="18"/>
  <c r="D1959" i="18"/>
  <c r="D1958" i="18"/>
  <c r="D1957" i="18"/>
  <c r="D1904" i="18"/>
  <c r="D1903" i="18"/>
  <c r="D1902" i="18"/>
  <c r="D1853" i="18"/>
  <c r="D1852" i="18"/>
  <c r="D1851" i="18"/>
  <c r="D1844" i="18"/>
  <c r="D1843" i="18"/>
  <c r="D1842" i="18"/>
  <c r="D1839" i="18"/>
  <c r="D1838" i="18"/>
  <c r="D1837" i="18"/>
  <c r="D1836" i="18"/>
  <c r="D1765" i="18"/>
  <c r="D1764" i="18"/>
  <c r="D1763" i="18"/>
  <c r="D1760" i="18"/>
  <c r="D1692" i="18"/>
  <c r="D1691" i="18"/>
  <c r="D1690" i="18"/>
  <c r="D1669" i="18"/>
  <c r="D1668" i="18"/>
  <c r="D1667" i="18"/>
  <c r="D1549" i="18"/>
  <c r="D1548" i="18"/>
  <c r="D1547" i="18"/>
  <c r="D1539" i="18"/>
  <c r="D1538" i="18"/>
  <c r="D1537" i="18"/>
  <c r="D1521" i="18"/>
  <c r="D1519" i="18"/>
  <c r="D1435" i="18"/>
  <c r="D1434" i="18"/>
  <c r="D1433" i="18"/>
  <c r="D1351" i="18"/>
  <c r="D1320" i="18"/>
  <c r="D1319" i="18"/>
  <c r="D1318" i="18"/>
  <c r="D1211" i="18"/>
  <c r="D1210" i="18"/>
  <c r="D1209" i="18"/>
  <c r="D1181" i="18"/>
  <c r="D1180" i="18"/>
  <c r="D1179" i="18"/>
  <c r="D1178" i="18"/>
  <c r="D1176" i="18"/>
  <c r="D1175" i="18"/>
  <c r="D1174" i="18"/>
  <c r="D1153" i="18"/>
  <c r="D1152" i="18"/>
  <c r="D1151" i="18"/>
  <c r="D1144" i="18"/>
  <c r="D1143" i="18"/>
  <c r="D1142" i="18"/>
  <c r="D1099" i="18"/>
  <c r="D1098" i="18"/>
  <c r="D1077" i="18"/>
  <c r="D1076" i="18"/>
  <c r="D1075" i="18"/>
  <c r="D1030" i="18"/>
  <c r="D1010" i="18"/>
  <c r="D990" i="18"/>
  <c r="D989" i="18"/>
  <c r="D988" i="18"/>
  <c r="D948" i="18"/>
  <c r="D930" i="18"/>
  <c r="D929" i="18"/>
  <c r="D928" i="18"/>
  <c r="D822" i="18"/>
  <c r="D821" i="18"/>
  <c r="D820" i="18"/>
  <c r="D819" i="18"/>
  <c r="D763" i="18"/>
  <c r="D762" i="18"/>
  <c r="D761" i="18"/>
  <c r="D758" i="18"/>
  <c r="D757" i="18"/>
  <c r="D756" i="18"/>
  <c r="D749" i="18"/>
  <c r="D748" i="18"/>
  <c r="D747" i="18"/>
  <c r="D613" i="18"/>
  <c r="D612" i="18"/>
  <c r="D611" i="18"/>
  <c r="D572" i="18"/>
  <c r="D571" i="18"/>
  <c r="D570" i="18"/>
  <c r="D567" i="18"/>
  <c r="D566" i="18"/>
  <c r="D565" i="18"/>
  <c r="D546" i="18"/>
  <c r="D545" i="18"/>
  <c r="D544" i="18"/>
  <c r="D491" i="18"/>
  <c r="D485" i="18"/>
  <c r="D483" i="18"/>
  <c r="D374" i="18"/>
  <c r="D341" i="18"/>
  <c r="D340" i="18"/>
  <c r="D339" i="18"/>
  <c r="D338" i="18"/>
  <c r="D327" i="18"/>
  <c r="D326" i="18"/>
  <c r="D325" i="18"/>
  <c r="D263" i="18"/>
  <c r="D262" i="18"/>
  <c r="D261" i="18"/>
  <c r="D260" i="18"/>
  <c r="D250" i="18"/>
  <c r="D249" i="18"/>
  <c r="D248" i="18"/>
  <c r="D247" i="18"/>
  <c r="D191" i="18"/>
  <c r="D190" i="18"/>
  <c r="D189" i="18"/>
  <c r="D188" i="18"/>
  <c r="D170" i="18"/>
  <c r="D169" i="18"/>
  <c r="D168" i="18"/>
  <c r="D167" i="18"/>
  <c r="D165" i="18"/>
  <c r="D164" i="18"/>
  <c r="D163" i="18"/>
  <c r="D162" i="18"/>
  <c r="D160" i="18"/>
  <c r="D159" i="18"/>
  <c r="D158" i="18"/>
  <c r="D157" i="18"/>
  <c r="D140" i="18"/>
  <c r="D139" i="18"/>
  <c r="D138" i="18"/>
  <c r="D137" i="18"/>
  <c r="D121" i="18"/>
  <c r="D120" i="18"/>
  <c r="D119" i="18"/>
  <c r="D118" i="18"/>
  <c r="D94" i="18"/>
  <c r="D93" i="18"/>
  <c r="D92" i="18"/>
  <c r="D91" i="18"/>
  <c r="D81" i="18"/>
  <c r="D28" i="18"/>
  <c r="D27" i="18"/>
  <c r="D26" i="18"/>
  <c r="D25" i="18"/>
  <c r="D11" i="18"/>
  <c r="D10" i="18"/>
  <c r="D9" i="18"/>
  <c r="D8" i="18"/>
  <c r="D1072" i="18"/>
  <c r="D382" i="18"/>
  <c r="D381" i="18"/>
  <c r="D380" i="18"/>
  <c r="D980" i="18"/>
  <c r="D125" i="18"/>
  <c r="D2304" i="18"/>
  <c r="D2303" i="18"/>
  <c r="D2302" i="18"/>
  <c r="D2157" i="18"/>
  <c r="D2156" i="18"/>
  <c r="D2155" i="18"/>
  <c r="D1259" i="18"/>
  <c r="D972" i="18"/>
  <c r="D971" i="18"/>
  <c r="D970" i="18"/>
  <c r="D536" i="18"/>
  <c r="D535" i="18"/>
  <c r="D534" i="18"/>
  <c r="D135" i="18"/>
  <c r="D99" i="18"/>
  <c r="D98" i="18"/>
  <c r="D97" i="18"/>
  <c r="D934" i="18"/>
  <c r="D933" i="18"/>
  <c r="D932" i="18"/>
  <c r="D931" i="18"/>
  <c r="D204" i="18"/>
  <c r="D203" i="18"/>
  <c r="D202" i="18"/>
  <c r="D201" i="18"/>
  <c r="D2346" i="18"/>
  <c r="D2345" i="18"/>
  <c r="D2344" i="18"/>
  <c r="D910" i="18"/>
  <c r="D909" i="18"/>
  <c r="D900" i="18"/>
  <c r="D899" i="18"/>
  <c r="D898" i="18"/>
  <c r="D872" i="18"/>
  <c r="D599" i="18"/>
  <c r="D598" i="18"/>
  <c r="D597" i="18"/>
  <c r="D287" i="18"/>
  <c r="D272" i="18"/>
  <c r="D271" i="18"/>
  <c r="D270" i="18"/>
  <c r="D269" i="18"/>
  <c r="D223" i="18"/>
  <c r="D222" i="18"/>
  <c r="D221" i="18"/>
  <c r="D220" i="18"/>
  <c r="D880" i="18"/>
  <c r="D879" i="18"/>
  <c r="D878" i="18"/>
  <c r="D877" i="18"/>
  <c r="D701" i="18"/>
  <c r="D649" i="18"/>
  <c r="D648" i="18"/>
  <c r="D647" i="18"/>
  <c r="D646" i="18"/>
  <c r="D85" i="18"/>
  <c r="D84" i="18"/>
  <c r="D83" i="18"/>
  <c r="D82" i="18"/>
  <c r="D2373" i="18"/>
  <c r="D2372" i="18"/>
  <c r="D2371" i="18"/>
  <c r="D2370" i="18"/>
  <c r="D1489" i="18"/>
  <c r="D1488" i="18"/>
  <c r="D1487" i="18"/>
  <c r="D1486" i="18"/>
  <c r="D767" i="18"/>
  <c r="D766" i="18"/>
  <c r="D765" i="18"/>
  <c r="D764" i="18"/>
  <c r="D1932" i="18"/>
  <c r="D1701" i="18"/>
  <c r="D1700" i="18"/>
  <c r="D1699" i="18"/>
  <c r="D1543" i="18"/>
  <c r="D1542" i="18"/>
  <c r="D967" i="18"/>
  <c r="D893" i="18"/>
  <c r="D729" i="18"/>
  <c r="D728" i="18"/>
  <c r="D727" i="18"/>
  <c r="D724" i="18"/>
  <c r="D723" i="18"/>
  <c r="D722" i="18"/>
  <c r="D679" i="18"/>
  <c r="D401" i="18"/>
  <c r="D400" i="18"/>
  <c r="D399" i="18"/>
  <c r="D391" i="18"/>
  <c r="D390" i="18"/>
  <c r="D389" i="18"/>
  <c r="D2105" i="18"/>
  <c r="D1602" i="18"/>
  <c r="D1601" i="18"/>
  <c r="D1600" i="18"/>
  <c r="D1599" i="18"/>
  <c r="D1598" i="18"/>
  <c r="D608" i="18"/>
  <c r="D607" i="18"/>
  <c r="D606" i="18"/>
  <c r="D605" i="18"/>
  <c r="D604" i="18"/>
  <c r="D527" i="18"/>
  <c r="D526" i="18"/>
  <c r="D525" i="18"/>
  <c r="D524" i="18"/>
  <c r="D2299" i="18"/>
  <c r="D2298" i="18"/>
  <c r="D1924" i="18"/>
  <c r="D1923" i="18"/>
  <c r="D1922" i="18"/>
  <c r="D1921" i="18"/>
  <c r="D1916" i="18"/>
  <c r="D1915" i="18"/>
  <c r="D1914" i="18"/>
  <c r="D1710" i="18"/>
  <c r="D1709" i="18"/>
  <c r="D1708" i="18"/>
  <c r="D1606" i="18"/>
  <c r="D1605" i="18"/>
  <c r="D1604" i="18"/>
  <c r="D1603" i="18"/>
  <c r="D1587" i="18"/>
  <c r="D1586" i="18"/>
  <c r="D1585" i="18"/>
  <c r="D1584" i="18"/>
  <c r="D1579" i="18"/>
  <c r="D1578" i="18"/>
  <c r="D1577" i="18"/>
  <c r="D1485" i="18"/>
  <c r="D1484" i="18"/>
  <c r="D1483" i="18"/>
  <c r="D1482" i="18"/>
  <c r="D1451" i="18"/>
  <c r="D1450" i="18"/>
  <c r="D1449" i="18"/>
  <c r="D1360" i="18"/>
  <c r="D1359" i="18"/>
  <c r="D1358" i="18"/>
  <c r="D1357" i="18"/>
  <c r="D1245" i="18"/>
  <c r="D1244" i="18"/>
  <c r="D1034" i="18"/>
  <c r="D1033" i="18"/>
  <c r="D1032" i="18"/>
  <c r="D1031" i="18"/>
  <c r="D839" i="18"/>
  <c r="D838" i="18"/>
  <c r="D837" i="18"/>
  <c r="D603" i="18"/>
  <c r="D602" i="18"/>
  <c r="D601" i="18"/>
  <c r="D600" i="18"/>
  <c r="D513" i="18"/>
  <c r="D512" i="18"/>
  <c r="D511" i="18"/>
  <c r="D441" i="18"/>
  <c r="D440" i="18"/>
  <c r="D439" i="18"/>
  <c r="D437" i="18"/>
  <c r="D436" i="18"/>
  <c r="D435" i="18"/>
  <c r="D434" i="18"/>
  <c r="D378" i="18"/>
  <c r="D377" i="18"/>
  <c r="D376" i="18"/>
  <c r="D232" i="18"/>
  <c r="D231" i="18"/>
  <c r="D230" i="18"/>
  <c r="D229" i="18"/>
  <c r="D70" i="18"/>
  <c r="D69" i="18"/>
  <c r="D68" i="18"/>
  <c r="D423" i="18"/>
  <c r="D422" i="18"/>
  <c r="D421" i="18"/>
  <c r="D420" i="18"/>
  <c r="D267" i="18"/>
  <c r="D266" i="18"/>
  <c r="D265" i="18"/>
  <c r="D264" i="18"/>
  <c r="D1534" i="18"/>
  <c r="D1533" i="18"/>
  <c r="D1531" i="18"/>
  <c r="D1493" i="18"/>
  <c r="D1492" i="18"/>
  <c r="D1491" i="18"/>
  <c r="D1490" i="18"/>
  <c r="D792" i="18"/>
  <c r="D791" i="18"/>
  <c r="D790" i="18"/>
  <c r="D789" i="18"/>
  <c r="D345" i="18"/>
  <c r="D344" i="18"/>
  <c r="D343" i="18"/>
  <c r="D258" i="18"/>
  <c r="D257" i="18"/>
  <c r="D198" i="18"/>
  <c r="D197" i="18"/>
  <c r="D2152" i="18"/>
  <c r="D2151" i="18"/>
  <c r="D2150" i="18"/>
  <c r="D2149" i="18"/>
  <c r="D1618" i="18"/>
  <c r="D957" i="18"/>
  <c r="D956" i="18"/>
  <c r="D955" i="18"/>
  <c r="D954" i="18"/>
  <c r="D49" i="18"/>
  <c r="D37" i="18"/>
  <c r="D36" i="18"/>
  <c r="D35" i="18"/>
  <c r="D34" i="18"/>
  <c r="D2248" i="18"/>
  <c r="D2247" i="18"/>
  <c r="D2246" i="18"/>
  <c r="D2245" i="18"/>
  <c r="D1884" i="18"/>
  <c r="D1883" i="18"/>
  <c r="D1882" i="18"/>
  <c r="D1881" i="18"/>
  <c r="D1610" i="18"/>
  <c r="D1609" i="18"/>
  <c r="D1608" i="18"/>
  <c r="D1607" i="18"/>
  <c r="D1575" i="18"/>
  <c r="D1574" i="18"/>
  <c r="D1447" i="18"/>
  <c r="D1446" i="18"/>
  <c r="D1445" i="18"/>
  <c r="D1416" i="18"/>
  <c r="D1415" i="18"/>
  <c r="D1414" i="18"/>
  <c r="D1413" i="18"/>
  <c r="D1126" i="18"/>
  <c r="D1125" i="18"/>
  <c r="D1124" i="18"/>
  <c r="D1123" i="18"/>
  <c r="D826" i="18"/>
  <c r="D825" i="18"/>
  <c r="D824" i="18"/>
  <c r="D719" i="18"/>
  <c r="D718" i="18"/>
  <c r="D717" i="18"/>
  <c r="D716" i="18"/>
  <c r="D627" i="18"/>
  <c r="D626" i="18"/>
  <c r="D625" i="18"/>
  <c r="D575" i="18"/>
  <c r="D574" i="18"/>
  <c r="D186" i="18"/>
  <c r="D185" i="18"/>
  <c r="D184" i="18"/>
  <c r="D23" i="18"/>
  <c r="D19" i="18"/>
  <c r="D18" i="18"/>
  <c r="D17" i="18"/>
  <c r="D15" i="18"/>
  <c r="D13" i="18"/>
  <c r="C2" i="16" l="1"/>
  <c r="C3" i="16"/>
  <c r="C4" i="16"/>
  <c r="B5" i="16"/>
  <c r="C6" i="16"/>
  <c r="C7" i="16"/>
  <c r="C8" i="16"/>
  <c r="C9" i="16"/>
  <c r="C10" i="16"/>
  <c r="C11" i="16"/>
  <c r="B12" i="16"/>
  <c r="C12" i="16" s="1"/>
  <c r="C13" i="16"/>
  <c r="C14" i="16"/>
  <c r="C15" i="16"/>
  <c r="C16" i="16"/>
  <c r="C17" i="16"/>
  <c r="C18" i="16"/>
  <c r="C19" i="16"/>
  <c r="C20" i="16"/>
  <c r="C21" i="16"/>
  <c r="C22" i="16"/>
  <c r="C23" i="16"/>
  <c r="C24" i="16"/>
  <c r="C25" i="16"/>
  <c r="C26" i="16"/>
  <c r="C27" i="16"/>
  <c r="C28" i="16"/>
  <c r="C29" i="16"/>
  <c r="C30" i="16"/>
  <c r="C31" i="16"/>
  <c r="C32" i="16"/>
  <c r="C33" i="16"/>
  <c r="C34" i="16"/>
  <c r="C35" i="16"/>
  <c r="C36" i="16"/>
  <c r="C37" i="16"/>
  <c r="C38" i="16"/>
  <c r="C39" i="16"/>
  <c r="C40" i="16"/>
  <c r="C41" i="16"/>
  <c r="C42" i="16"/>
  <c r="C43" i="16"/>
  <c r="C44" i="16"/>
  <c r="C45" i="16"/>
  <c r="C46" i="16"/>
  <c r="C47" i="16"/>
  <c r="C48" i="16"/>
  <c r="C49" i="16"/>
  <c r="C50" i="16"/>
  <c r="C51" i="16"/>
  <c r="C52" i="16"/>
  <c r="C53" i="16"/>
  <c r="C54" i="16"/>
  <c r="C55" i="16"/>
  <c r="C56" i="16"/>
  <c r="C57" i="16"/>
  <c r="B58" i="16"/>
  <c r="C59" i="16"/>
  <c r="B60" i="16"/>
  <c r="C60" i="16" s="1"/>
  <c r="C61" i="16"/>
  <c r="C62" i="16"/>
  <c r="C63" i="16"/>
  <c r="C64" i="16"/>
  <c r="C65" i="16"/>
  <c r="C66" i="16"/>
  <c r="C67" i="16"/>
  <c r="C68" i="16"/>
  <c r="C69" i="16"/>
  <c r="C70" i="16"/>
  <c r="C71" i="16"/>
  <c r="C72" i="16"/>
  <c r="C73" i="16"/>
  <c r="C74" i="16"/>
  <c r="C75" i="16"/>
  <c r="C76" i="16"/>
  <c r="C77" i="16"/>
  <c r="C78" i="16"/>
  <c r="C79" i="16"/>
  <c r="C80" i="16"/>
  <c r="C81" i="16"/>
  <c r="C82" i="16"/>
  <c r="C83" i="16"/>
  <c r="C84" i="16"/>
  <c r="C85" i="16"/>
  <c r="C86" i="16"/>
  <c r="C87" i="16"/>
  <c r="C88" i="16"/>
  <c r="C89" i="16"/>
  <c r="C90" i="16"/>
  <c r="C91" i="16"/>
  <c r="C92" i="16"/>
  <c r="C93" i="16"/>
  <c r="B94" i="16"/>
  <c r="C94" i="16" s="1"/>
  <c r="C95" i="16"/>
  <c r="C96" i="16"/>
  <c r="C97" i="16"/>
  <c r="B98" i="16"/>
  <c r="C99" i="16"/>
  <c r="C100" i="16"/>
  <c r="C101" i="16"/>
  <c r="C102" i="16"/>
  <c r="C103" i="16"/>
  <c r="C104" i="16"/>
  <c r="C105" i="16"/>
  <c r="C106" i="16"/>
  <c r="C107" i="16"/>
  <c r="C108" i="16"/>
  <c r="C109" i="16"/>
  <c r="C110" i="16"/>
  <c r="C111" i="16"/>
  <c r="C112" i="16"/>
  <c r="C113" i="16"/>
  <c r="C114" i="16"/>
  <c r="C115" i="16"/>
  <c r="C116" i="16"/>
  <c r="B117" i="16"/>
  <c r="C118" i="16"/>
  <c r="C119" i="16"/>
  <c r="C120" i="16"/>
  <c r="C121" i="16"/>
  <c r="C122" i="16"/>
  <c r="C123" i="16"/>
  <c r="C124" i="16"/>
  <c r="C125" i="16"/>
  <c r="C126" i="16"/>
  <c r="C127" i="16"/>
  <c r="C128" i="16"/>
  <c r="C129" i="16"/>
  <c r="C130" i="16"/>
  <c r="C131" i="16"/>
  <c r="C132" i="16"/>
  <c r="C133" i="16"/>
  <c r="C134" i="16"/>
  <c r="B135" i="16"/>
  <c r="C136" i="16"/>
  <c r="C137" i="16"/>
  <c r="C138" i="16"/>
  <c r="C139" i="16"/>
  <c r="C140" i="16"/>
  <c r="C141" i="16"/>
  <c r="C142" i="16"/>
  <c r="C143" i="16"/>
  <c r="C144" i="16"/>
  <c r="C145" i="16"/>
  <c r="C146" i="16"/>
  <c r="C147" i="16"/>
  <c r="C148" i="16"/>
  <c r="C149" i="16"/>
  <c r="C150" i="16"/>
  <c r="C151" i="16"/>
  <c r="C152" i="16"/>
  <c r="C153" i="16"/>
  <c r="C154" i="16"/>
  <c r="C155" i="16"/>
  <c r="C156" i="16"/>
  <c r="C157" i="16"/>
  <c r="C158" i="16"/>
  <c r="C159" i="16"/>
  <c r="C160" i="16"/>
  <c r="C161" i="16"/>
  <c r="B162" i="16"/>
  <c r="C162" i="16" s="1"/>
  <c r="C163" i="16"/>
  <c r="C164" i="16"/>
  <c r="C165" i="16"/>
  <c r="C166" i="16"/>
  <c r="C167" i="16"/>
  <c r="C168" i="16"/>
  <c r="C169" i="16"/>
  <c r="B170" i="16"/>
  <c r="C170" i="16" s="1"/>
  <c r="C171" i="16"/>
  <c r="C172" i="16"/>
  <c r="C173" i="16"/>
  <c r="C174" i="16"/>
  <c r="C175" i="16"/>
  <c r="C176" i="16"/>
  <c r="C177" i="16"/>
  <c r="C178" i="16"/>
  <c r="C179" i="16"/>
  <c r="C180" i="16"/>
  <c r="C181" i="16"/>
  <c r="C182" i="16"/>
  <c r="C183" i="16"/>
  <c r="C184" i="16"/>
  <c r="C185" i="16"/>
  <c r="C186" i="16"/>
  <c r="C187" i="16"/>
  <c r="C188" i="16"/>
  <c r="C189" i="16"/>
  <c r="C190" i="16"/>
  <c r="C191" i="16"/>
  <c r="C192" i="16"/>
  <c r="C193" i="16"/>
  <c r="C194" i="16"/>
  <c r="C195" i="16"/>
  <c r="B196" i="16"/>
  <c r="C196" i="16" s="1"/>
  <c r="C197" i="16"/>
  <c r="C198" i="16"/>
  <c r="C199" i="16"/>
  <c r="C200" i="16"/>
  <c r="C201" i="16"/>
  <c r="B202" i="16"/>
  <c r="C202" i="16" s="1"/>
  <c r="C203" i="16"/>
  <c r="C204" i="16"/>
  <c r="C205" i="16"/>
  <c r="C206" i="16"/>
  <c r="B207" i="16"/>
  <c r="C207" i="16" s="1"/>
  <c r="C208" i="16"/>
  <c r="C209" i="16"/>
  <c r="C210" i="16"/>
  <c r="C211" i="16"/>
  <c r="C212" i="16"/>
  <c r="C213" i="16"/>
  <c r="C214" i="16"/>
  <c r="B215" i="16"/>
  <c r="C215" i="16" s="1"/>
  <c r="C216" i="16"/>
  <c r="B217" i="16"/>
  <c r="C217" i="16" s="1"/>
  <c r="C218" i="16"/>
  <c r="C219" i="16"/>
  <c r="C220" i="16"/>
  <c r="C221" i="16"/>
  <c r="C222" i="16"/>
  <c r="C223" i="16"/>
  <c r="C224" i="16"/>
  <c r="C225" i="16"/>
  <c r="C226" i="16"/>
  <c r="C227" i="16"/>
  <c r="C228" i="16"/>
  <c r="C229" i="16"/>
  <c r="C230" i="16"/>
  <c r="C231" i="16"/>
  <c r="C232" i="16"/>
  <c r="B233" i="16"/>
  <c r="C233" i="16" s="1"/>
  <c r="C234" i="16"/>
  <c r="C235" i="16"/>
  <c r="C236" i="16"/>
  <c r="C237" i="16"/>
  <c r="C238" i="16"/>
  <c r="C239" i="16"/>
  <c r="B240" i="16"/>
  <c r="C240" i="16" s="1"/>
  <c r="C241" i="16"/>
  <c r="C242" i="16"/>
  <c r="C243" i="16"/>
  <c r="C244" i="16"/>
  <c r="C245" i="16"/>
  <c r="C246" i="16"/>
  <c r="C247" i="16"/>
  <c r="C248" i="16"/>
  <c r="C249" i="16"/>
  <c r="C250" i="16"/>
  <c r="C251" i="16"/>
  <c r="C252" i="16"/>
  <c r="C253" i="16"/>
  <c r="C254" i="16"/>
  <c r="C255" i="16"/>
  <c r="C256" i="16"/>
  <c r="C257" i="16"/>
  <c r="C258" i="16"/>
  <c r="C259" i="16"/>
  <c r="B260" i="16"/>
  <c r="C260" i="16" s="1"/>
  <c r="C261" i="16"/>
  <c r="C262" i="16"/>
  <c r="C263" i="16"/>
  <c r="C264" i="16"/>
  <c r="C265" i="16"/>
  <c r="B266" i="16"/>
  <c r="C266" i="16" s="1"/>
  <c r="C267" i="16"/>
  <c r="C268" i="16"/>
  <c r="C269" i="16"/>
  <c r="C270" i="16"/>
  <c r="C271" i="16"/>
  <c r="B272" i="16"/>
  <c r="C273" i="16"/>
  <c r="B274" i="16"/>
  <c r="C274" i="16" s="1"/>
  <c r="C275" i="16"/>
  <c r="C276" i="16"/>
  <c r="C277" i="16"/>
  <c r="C278" i="16"/>
  <c r="B279" i="16"/>
  <c r="C279" i="16" s="1"/>
  <c r="C280" i="16"/>
  <c r="C281" i="16"/>
  <c r="C282" i="16"/>
  <c r="C283" i="16"/>
  <c r="B284" i="16"/>
  <c r="C284" i="16" s="1"/>
  <c r="C285" i="16"/>
  <c r="C286" i="16"/>
  <c r="C287" i="16"/>
  <c r="C288" i="16"/>
  <c r="C289" i="16"/>
  <c r="B290" i="16"/>
  <c r="C290" i="16" s="1"/>
  <c r="B291" i="16"/>
  <c r="C291" i="16" s="1"/>
  <c r="C292" i="16"/>
  <c r="C293" i="16"/>
  <c r="C294" i="16"/>
  <c r="C295" i="16"/>
  <c r="C296" i="16"/>
  <c r="C297" i="16"/>
  <c r="B298" i="16"/>
  <c r="C298" i="16" s="1"/>
  <c r="C299" i="16"/>
  <c r="C300" i="16"/>
  <c r="C301" i="16"/>
  <c r="C302" i="16"/>
  <c r="C303" i="16"/>
  <c r="C304" i="16"/>
  <c r="C305" i="16"/>
  <c r="C306" i="16"/>
  <c r="C307" i="16"/>
  <c r="C308" i="16"/>
  <c r="B309" i="16"/>
  <c r="C310" i="16"/>
  <c r="C311" i="16"/>
  <c r="C312" i="16"/>
  <c r="B313" i="16"/>
  <c r="C313" i="16" s="1"/>
  <c r="C314" i="16"/>
  <c r="C315" i="16"/>
  <c r="C316" i="16"/>
  <c r="C317" i="16"/>
  <c r="C318" i="16"/>
  <c r="C319" i="16"/>
  <c r="C320" i="16"/>
  <c r="C321" i="16"/>
  <c r="C322" i="16"/>
  <c r="C323" i="16"/>
  <c r="C324" i="16"/>
  <c r="C325" i="16"/>
  <c r="C326" i="16"/>
  <c r="B327" i="16"/>
  <c r="C327" i="16" s="1"/>
  <c r="C328" i="16"/>
  <c r="C329" i="16"/>
  <c r="C330" i="16"/>
  <c r="C331" i="16"/>
  <c r="C332" i="16"/>
  <c r="C333" i="16"/>
  <c r="C334" i="16"/>
  <c r="C335" i="16"/>
  <c r="C336" i="16"/>
  <c r="C337" i="16"/>
  <c r="C338" i="16"/>
  <c r="C339" i="16"/>
  <c r="C340" i="16"/>
  <c r="C341" i="16"/>
  <c r="C342" i="16"/>
  <c r="C343" i="16"/>
  <c r="C344" i="16"/>
  <c r="C345" i="16"/>
  <c r="C346" i="16"/>
  <c r="C347" i="16"/>
  <c r="C348" i="16"/>
  <c r="C349" i="16"/>
  <c r="C350" i="16"/>
  <c r="C351" i="16"/>
  <c r="C352" i="16"/>
  <c r="C353" i="16"/>
  <c r="B354" i="16"/>
  <c r="C354" i="16" s="1"/>
  <c r="C355" i="16"/>
  <c r="C356" i="16"/>
  <c r="C357" i="16"/>
  <c r="B358" i="16"/>
  <c r="C358" i="16" s="1"/>
  <c r="C359" i="16"/>
  <c r="C360" i="16"/>
  <c r="C361" i="16"/>
  <c r="C362" i="16"/>
  <c r="C363" i="16"/>
  <c r="C364" i="16"/>
  <c r="C365" i="16"/>
  <c r="C366" i="16"/>
  <c r="C367" i="16"/>
  <c r="C368" i="16"/>
  <c r="C369" i="16"/>
  <c r="C370" i="16"/>
  <c r="C371" i="16"/>
  <c r="C372" i="16"/>
  <c r="C373" i="16"/>
  <c r="C374" i="16"/>
  <c r="C375" i="16"/>
  <c r="C376" i="16"/>
  <c r="C377" i="16"/>
  <c r="C378" i="16"/>
  <c r="C379" i="16"/>
  <c r="C380" i="16"/>
  <c r="C381" i="16"/>
  <c r="C382" i="16"/>
  <c r="C383" i="16"/>
  <c r="C384" i="16"/>
  <c r="C385" i="16"/>
  <c r="B386" i="16"/>
  <c r="C386" i="16" s="1"/>
  <c r="C387" i="16"/>
  <c r="C388" i="16"/>
  <c r="C389" i="16"/>
  <c r="C390" i="16"/>
  <c r="C391" i="16"/>
  <c r="C392" i="16"/>
  <c r="C393" i="16"/>
  <c r="C394" i="16"/>
  <c r="B395" i="16"/>
  <c r="C395" i="16" s="1"/>
  <c r="C396" i="16"/>
  <c r="C397" i="16"/>
  <c r="B398" i="16"/>
  <c r="C398" i="16" s="1"/>
  <c r="C399" i="16"/>
  <c r="B400" i="16"/>
  <c r="C400" i="16" s="1"/>
  <c r="C401" i="16"/>
  <c r="C503" i="16"/>
  <c r="C402" i="16"/>
  <c r="C403" i="16"/>
  <c r="C404" i="16"/>
  <c r="B405" i="16"/>
  <c r="C405" i="16" s="1"/>
  <c r="C406" i="16"/>
  <c r="C407" i="16"/>
  <c r="C408" i="16"/>
  <c r="C409" i="16"/>
  <c r="C410" i="16"/>
  <c r="C411" i="16"/>
  <c r="B412" i="16"/>
  <c r="C412" i="16" s="1"/>
  <c r="C413" i="16"/>
  <c r="C414" i="16"/>
  <c r="C415" i="16"/>
  <c r="C416" i="16"/>
  <c r="C417" i="16"/>
  <c r="B418" i="16"/>
  <c r="C418" i="16" s="1"/>
  <c r="C419" i="16"/>
  <c r="C420" i="16"/>
  <c r="C421" i="16"/>
  <c r="B422" i="16"/>
  <c r="C423" i="16"/>
  <c r="C424" i="16"/>
  <c r="C425" i="16"/>
  <c r="C426" i="16"/>
  <c r="C427" i="16"/>
  <c r="C428" i="16"/>
  <c r="C429" i="16"/>
  <c r="B430" i="16"/>
  <c r="C431" i="16"/>
  <c r="B432" i="16"/>
  <c r="C433" i="16"/>
  <c r="C434" i="16"/>
  <c r="B435" i="16"/>
  <c r="C435" i="16" s="1"/>
  <c r="C436" i="16"/>
  <c r="C437" i="16"/>
  <c r="C438" i="16"/>
  <c r="C439" i="16"/>
  <c r="C440" i="16"/>
  <c r="C441" i="16"/>
  <c r="C442" i="16"/>
  <c r="C443" i="16"/>
  <c r="C444" i="16"/>
  <c r="C445" i="16"/>
  <c r="C446" i="16"/>
  <c r="C447" i="16"/>
  <c r="C448" i="16"/>
  <c r="C449" i="16"/>
  <c r="B450" i="16"/>
  <c r="C450" i="16" s="1"/>
  <c r="C451" i="16"/>
  <c r="B452" i="16"/>
  <c r="C452" i="16" s="1"/>
  <c r="C453" i="16"/>
  <c r="C454" i="16"/>
  <c r="C455" i="16"/>
  <c r="B456" i="16"/>
  <c r="C457" i="16"/>
  <c r="B458" i="16"/>
  <c r="C459" i="16"/>
  <c r="C460" i="16"/>
  <c r="C461" i="16"/>
  <c r="B462" i="16"/>
  <c r="C463" i="16"/>
  <c r="C464" i="16"/>
  <c r="C465" i="16"/>
  <c r="C466" i="16"/>
  <c r="C467" i="16"/>
  <c r="C468" i="16"/>
  <c r="C469" i="16"/>
  <c r="B470" i="16"/>
  <c r="C470" i="16" s="1"/>
  <c r="C471" i="16"/>
  <c r="C472" i="16"/>
  <c r="C473" i="16"/>
  <c r="C474" i="16"/>
  <c r="C475" i="16"/>
  <c r="B476" i="16"/>
  <c r="C476" i="16" s="1"/>
  <c r="C477" i="16"/>
  <c r="C478" i="16"/>
  <c r="C479" i="16"/>
  <c r="C480" i="16"/>
  <c r="B481" i="16"/>
  <c r="C481" i="16" s="1"/>
  <c r="C482" i="16"/>
  <c r="C483" i="16"/>
  <c r="C484" i="16"/>
  <c r="C485" i="16"/>
  <c r="C486" i="16"/>
  <c r="C487" i="16"/>
  <c r="C488" i="16"/>
  <c r="C490" i="16"/>
  <c r="C491" i="16"/>
  <c r="B492" i="16"/>
  <c r="C492" i="16" s="1"/>
  <c r="C493" i="16"/>
  <c r="B494" i="16"/>
  <c r="C494" i="16" s="1"/>
  <c r="C495" i="16"/>
  <c r="C496" i="16"/>
  <c r="C497" i="16"/>
  <c r="C498" i="16"/>
  <c r="C499" i="16"/>
  <c r="C500" i="16"/>
  <c r="C501" i="16"/>
  <c r="C502" i="16"/>
  <c r="B504" i="16"/>
  <c r="C504" i="16" s="1"/>
  <c r="C505" i="16"/>
  <c r="C506" i="16"/>
  <c r="C507" i="16"/>
  <c r="C508" i="16"/>
  <c r="C509" i="16"/>
  <c r="C510" i="16"/>
  <c r="C511" i="16"/>
  <c r="C512" i="16"/>
  <c r="C513" i="16"/>
  <c r="C514" i="16"/>
  <c r="C515" i="16"/>
  <c r="C516" i="16"/>
  <c r="C518" i="16"/>
  <c r="C519" i="16"/>
  <c r="C520" i="16"/>
  <c r="C521" i="16"/>
  <c r="C522" i="16"/>
  <c r="C523" i="16"/>
  <c r="C525" i="16"/>
  <c r="C526" i="16"/>
  <c r="C527" i="16"/>
  <c r="C528" i="16"/>
  <c r="C529" i="16"/>
  <c r="C530" i="16"/>
  <c r="C531" i="16"/>
  <c r="C532" i="16"/>
  <c r="B533" i="16"/>
  <c r="C533" i="16" s="1"/>
  <c r="C534" i="16"/>
  <c r="C535" i="16"/>
  <c r="C536" i="16"/>
  <c r="C537" i="16"/>
  <c r="B538" i="16"/>
  <c r="C538" i="16" s="1"/>
  <c r="C539" i="16"/>
  <c r="C540" i="16"/>
  <c r="C4" i="11"/>
  <c r="B2" i="7"/>
  <c r="B2" i="6"/>
  <c r="B1" i="6"/>
  <c r="B5" i="5"/>
  <c r="B4" i="5"/>
  <c r="B2" i="4"/>
  <c r="E74" i="11" s="1"/>
  <c r="M538" i="15"/>
  <c r="L538" i="15"/>
  <c r="I538" i="15"/>
  <c r="C538" i="15" s="1"/>
  <c r="H538" i="15"/>
  <c r="E538" i="15"/>
  <c r="M522" i="15"/>
  <c r="L522" i="15"/>
  <c r="I522" i="15"/>
  <c r="C522" i="15" s="1"/>
  <c r="H522" i="15"/>
  <c r="E522" i="15"/>
  <c r="M276" i="15"/>
  <c r="L276" i="15"/>
  <c r="I276" i="15"/>
  <c r="C276" i="15" s="1"/>
  <c r="H276" i="15"/>
  <c r="E276" i="15"/>
  <c r="M533" i="15"/>
  <c r="L533" i="15"/>
  <c r="I533" i="15"/>
  <c r="C533" i="15" s="1"/>
  <c r="H533" i="15"/>
  <c r="A533" i="15"/>
  <c r="E533" i="15" s="1"/>
  <c r="M531" i="15"/>
  <c r="L531" i="15"/>
  <c r="I531" i="15"/>
  <c r="C531" i="15" s="1"/>
  <c r="H531" i="15"/>
  <c r="E531" i="15"/>
  <c r="M529" i="15"/>
  <c r="L529" i="15"/>
  <c r="I529" i="15"/>
  <c r="C529" i="15" s="1"/>
  <c r="H529" i="15"/>
  <c r="E529" i="15"/>
  <c r="M518" i="15"/>
  <c r="L518" i="15"/>
  <c r="I518" i="15"/>
  <c r="C518" i="15" s="1"/>
  <c r="H518" i="15"/>
  <c r="E518" i="15"/>
  <c r="M115" i="15"/>
  <c r="L115" i="15"/>
  <c r="I115" i="15"/>
  <c r="C115" i="15" s="1"/>
  <c r="H115" i="15"/>
  <c r="E115" i="15"/>
  <c r="M504" i="15"/>
  <c r="L504" i="15"/>
  <c r="I504" i="15"/>
  <c r="C504" i="15" s="1"/>
  <c r="H504" i="15"/>
  <c r="A504" i="15"/>
  <c r="E504" i="15" s="1"/>
  <c r="M484" i="15"/>
  <c r="L484" i="15"/>
  <c r="I484" i="15"/>
  <c r="C484" i="15" s="1"/>
  <c r="H484" i="15"/>
  <c r="E484" i="15"/>
  <c r="M455" i="15"/>
  <c r="L455" i="15"/>
  <c r="I455" i="15"/>
  <c r="C455" i="15" s="1"/>
  <c r="H455" i="15"/>
  <c r="E455" i="15"/>
  <c r="M439" i="15"/>
  <c r="L439" i="15"/>
  <c r="I439" i="15"/>
  <c r="C439" i="15" s="1"/>
  <c r="H439" i="15"/>
  <c r="E439" i="15"/>
  <c r="M503" i="15"/>
  <c r="L503" i="15"/>
  <c r="I503" i="15"/>
  <c r="C503" i="15" s="1"/>
  <c r="H503" i="15"/>
  <c r="E503" i="15"/>
  <c r="M362" i="15"/>
  <c r="L362" i="15"/>
  <c r="I362" i="15"/>
  <c r="C362" i="15" s="1"/>
  <c r="H362" i="15"/>
  <c r="E362" i="15"/>
  <c r="M332" i="15"/>
  <c r="L332" i="15"/>
  <c r="I332" i="15"/>
  <c r="C332" i="15" s="1"/>
  <c r="H332" i="15"/>
  <c r="E332" i="15"/>
  <c r="M324" i="15"/>
  <c r="L324" i="15"/>
  <c r="I324" i="15"/>
  <c r="C324" i="15" s="1"/>
  <c r="H324" i="15"/>
  <c r="E324" i="15"/>
  <c r="M300" i="15"/>
  <c r="L300" i="15"/>
  <c r="I300" i="15"/>
  <c r="C300" i="15" s="1"/>
  <c r="H300" i="15"/>
  <c r="E300" i="15"/>
  <c r="M150" i="15"/>
  <c r="L150" i="15"/>
  <c r="I150" i="15"/>
  <c r="C150" i="15" s="1"/>
  <c r="H150" i="15"/>
  <c r="E150" i="15"/>
  <c r="M66" i="15"/>
  <c r="L66" i="15"/>
  <c r="I66" i="15"/>
  <c r="C66" i="15" s="1"/>
  <c r="H66" i="15"/>
  <c r="E66" i="15"/>
  <c r="M494" i="15"/>
  <c r="L494" i="15"/>
  <c r="I494" i="15"/>
  <c r="C494" i="15" s="1"/>
  <c r="H494" i="15"/>
  <c r="A494" i="15"/>
  <c r="E494" i="15" s="1"/>
  <c r="M463" i="15"/>
  <c r="L463" i="15"/>
  <c r="I463" i="15"/>
  <c r="C463" i="15" s="1"/>
  <c r="H463" i="15"/>
  <c r="E463" i="15"/>
  <c r="M530" i="15"/>
  <c r="L530" i="15"/>
  <c r="I530" i="15"/>
  <c r="C530" i="15" s="1"/>
  <c r="H530" i="15"/>
  <c r="E530" i="15"/>
  <c r="M508" i="15"/>
  <c r="L508" i="15"/>
  <c r="I508" i="15"/>
  <c r="C508" i="15" s="1"/>
  <c r="H508" i="15"/>
  <c r="E508" i="15"/>
  <c r="M492" i="15"/>
  <c r="L492" i="15"/>
  <c r="I492" i="15"/>
  <c r="C492" i="15" s="1"/>
  <c r="H492" i="15"/>
  <c r="A492" i="15"/>
  <c r="E492" i="15" s="1"/>
  <c r="M491" i="15"/>
  <c r="L491" i="15"/>
  <c r="I491" i="15"/>
  <c r="C491" i="15" s="1"/>
  <c r="H491" i="15"/>
  <c r="E491" i="15"/>
  <c r="M363" i="15"/>
  <c r="L363" i="15"/>
  <c r="I363" i="15"/>
  <c r="C363" i="15" s="1"/>
  <c r="H363" i="15"/>
  <c r="E363" i="15"/>
  <c r="M246" i="15"/>
  <c r="L246" i="15"/>
  <c r="I246" i="15"/>
  <c r="C246" i="15" s="1"/>
  <c r="H246" i="15"/>
  <c r="E246" i="15"/>
  <c r="M148" i="15"/>
  <c r="L148" i="15"/>
  <c r="I148" i="15"/>
  <c r="C148" i="15" s="1"/>
  <c r="H148" i="15"/>
  <c r="E148" i="15"/>
  <c r="M145" i="15"/>
  <c r="L145" i="15"/>
  <c r="I145" i="15"/>
  <c r="C145" i="15" s="1"/>
  <c r="H145" i="15"/>
  <c r="E145" i="15"/>
  <c r="M122" i="15"/>
  <c r="L122" i="15"/>
  <c r="I122" i="15"/>
  <c r="C122" i="15" s="1"/>
  <c r="H122" i="15"/>
  <c r="E122" i="15"/>
  <c r="M489" i="15"/>
  <c r="L489" i="15"/>
  <c r="I489" i="15"/>
  <c r="C489" i="15" s="1"/>
  <c r="H489" i="15"/>
  <c r="E489" i="15"/>
  <c r="M481" i="15"/>
  <c r="L481" i="15"/>
  <c r="I481" i="15"/>
  <c r="C481" i="15" s="1"/>
  <c r="H481" i="15"/>
  <c r="A481" i="15"/>
  <c r="E481" i="15" s="1"/>
  <c r="M480" i="15"/>
  <c r="L480" i="15"/>
  <c r="I480" i="15"/>
  <c r="C480" i="15" s="1"/>
  <c r="H480" i="15"/>
  <c r="E480" i="15"/>
  <c r="M372" i="15"/>
  <c r="L372" i="15"/>
  <c r="I372" i="15"/>
  <c r="C372" i="15" s="1"/>
  <c r="H372" i="15"/>
  <c r="E372" i="15"/>
  <c r="M100" i="15"/>
  <c r="L100" i="15"/>
  <c r="I100" i="15"/>
  <c r="C100" i="15" s="1"/>
  <c r="H100" i="15"/>
  <c r="E100" i="15"/>
  <c r="M537" i="15"/>
  <c r="L537" i="15"/>
  <c r="I537" i="15"/>
  <c r="C537" i="15" s="1"/>
  <c r="H537" i="15"/>
  <c r="E537" i="15"/>
  <c r="M476" i="15"/>
  <c r="L476" i="15"/>
  <c r="I476" i="15"/>
  <c r="C476" i="15" s="1"/>
  <c r="H476" i="15"/>
  <c r="A476" i="15"/>
  <c r="E476" i="15" s="1"/>
  <c r="M247" i="15"/>
  <c r="L247" i="15"/>
  <c r="I247" i="15"/>
  <c r="C247" i="15" s="1"/>
  <c r="H247" i="15"/>
  <c r="E247" i="15"/>
  <c r="M513" i="15"/>
  <c r="L513" i="15"/>
  <c r="I513" i="15"/>
  <c r="C513" i="15" s="1"/>
  <c r="H513" i="15"/>
  <c r="E513" i="15"/>
  <c r="M495" i="15"/>
  <c r="L495" i="15"/>
  <c r="I495" i="15"/>
  <c r="C495" i="15" s="1"/>
  <c r="H495" i="15"/>
  <c r="E495" i="15"/>
  <c r="M470" i="15"/>
  <c r="L470" i="15"/>
  <c r="I470" i="15"/>
  <c r="C470" i="15" s="1"/>
  <c r="H470" i="15"/>
  <c r="A470" i="15"/>
  <c r="E470" i="15" s="1"/>
  <c r="M384" i="15"/>
  <c r="L384" i="15"/>
  <c r="I384" i="15"/>
  <c r="C384" i="15" s="1"/>
  <c r="H384" i="15"/>
  <c r="E384" i="15"/>
  <c r="M345" i="15"/>
  <c r="L345" i="15"/>
  <c r="I345" i="15"/>
  <c r="C345" i="15" s="1"/>
  <c r="H345" i="15"/>
  <c r="E345" i="15"/>
  <c r="M320" i="15"/>
  <c r="L320" i="15"/>
  <c r="I320" i="15"/>
  <c r="C320" i="15" s="1"/>
  <c r="H320" i="15"/>
  <c r="E320" i="15"/>
  <c r="M315" i="15"/>
  <c r="L315" i="15"/>
  <c r="I315" i="15"/>
  <c r="C315" i="15" s="1"/>
  <c r="H315" i="15"/>
  <c r="E315" i="15"/>
  <c r="M289" i="15"/>
  <c r="L289" i="15"/>
  <c r="I289" i="15"/>
  <c r="C289" i="15" s="1"/>
  <c r="H289" i="15"/>
  <c r="E289" i="15"/>
  <c r="M195" i="15"/>
  <c r="L195" i="15"/>
  <c r="I195" i="15"/>
  <c r="C195" i="15" s="1"/>
  <c r="H195" i="15"/>
  <c r="E195" i="15"/>
  <c r="M75" i="15"/>
  <c r="L75" i="15"/>
  <c r="I75" i="15"/>
  <c r="C75" i="15" s="1"/>
  <c r="H75" i="15"/>
  <c r="E75" i="15"/>
  <c r="M528" i="15"/>
  <c r="L528" i="15"/>
  <c r="I528" i="15"/>
  <c r="C528" i="15" s="1"/>
  <c r="H528" i="15"/>
  <c r="E528" i="15"/>
  <c r="M462" i="15"/>
  <c r="L462" i="15"/>
  <c r="I462" i="15"/>
  <c r="C462" i="15" s="1"/>
  <c r="H462" i="15"/>
  <c r="A462" i="15"/>
  <c r="E462" i="15" s="1"/>
  <c r="M461" i="15"/>
  <c r="L461" i="15"/>
  <c r="I461" i="15"/>
  <c r="C461" i="15" s="1"/>
  <c r="H461" i="15"/>
  <c r="E461" i="15"/>
  <c r="M447" i="15"/>
  <c r="L447" i="15"/>
  <c r="I447" i="15"/>
  <c r="C447" i="15" s="1"/>
  <c r="H447" i="15"/>
  <c r="E447" i="15"/>
  <c r="M440" i="15"/>
  <c r="L440" i="15"/>
  <c r="I440" i="15"/>
  <c r="C440" i="15" s="1"/>
  <c r="H440" i="15"/>
  <c r="E440" i="15"/>
  <c r="M388" i="15"/>
  <c r="L388" i="15"/>
  <c r="I388" i="15"/>
  <c r="C388" i="15" s="1"/>
  <c r="H388" i="15"/>
  <c r="E388" i="15"/>
  <c r="M347" i="15"/>
  <c r="L347" i="15"/>
  <c r="I347" i="15"/>
  <c r="C347" i="15" s="1"/>
  <c r="H347" i="15"/>
  <c r="E347" i="15"/>
  <c r="M185" i="15"/>
  <c r="L185" i="15"/>
  <c r="I185" i="15"/>
  <c r="C185" i="15" s="1"/>
  <c r="H185" i="15"/>
  <c r="E185" i="15"/>
  <c r="M105" i="15"/>
  <c r="L105" i="15"/>
  <c r="I105" i="15"/>
  <c r="C105" i="15" s="1"/>
  <c r="H105" i="15"/>
  <c r="E105" i="15"/>
  <c r="M86" i="15"/>
  <c r="L86" i="15"/>
  <c r="I86" i="15"/>
  <c r="C86" i="15" s="1"/>
  <c r="H86" i="15"/>
  <c r="E86" i="15"/>
  <c r="M502" i="15"/>
  <c r="L502" i="15"/>
  <c r="I502" i="15"/>
  <c r="C502" i="15" s="1"/>
  <c r="H502" i="15"/>
  <c r="E502" i="15"/>
  <c r="M501" i="15"/>
  <c r="L501" i="15"/>
  <c r="I501" i="15"/>
  <c r="C501" i="15" s="1"/>
  <c r="H501" i="15"/>
  <c r="E501" i="15"/>
  <c r="M473" i="15"/>
  <c r="L473" i="15"/>
  <c r="I473" i="15"/>
  <c r="C473" i="15" s="1"/>
  <c r="H473" i="15"/>
  <c r="E473" i="15"/>
  <c r="M458" i="15"/>
  <c r="L458" i="15"/>
  <c r="I458" i="15"/>
  <c r="C458" i="15" s="1"/>
  <c r="H458" i="15"/>
  <c r="A458" i="15"/>
  <c r="E458" i="15" s="1"/>
  <c r="M382" i="15"/>
  <c r="L382" i="15"/>
  <c r="I382" i="15"/>
  <c r="C382" i="15" s="1"/>
  <c r="H382" i="15"/>
  <c r="E382" i="15"/>
  <c r="M147" i="15"/>
  <c r="L147" i="15"/>
  <c r="I147" i="15"/>
  <c r="C147" i="15" s="1"/>
  <c r="H147" i="15"/>
  <c r="E147" i="15"/>
  <c r="M123" i="15"/>
  <c r="L123" i="15"/>
  <c r="I123" i="15"/>
  <c r="C123" i="15" s="1"/>
  <c r="H123" i="15"/>
  <c r="E123" i="15"/>
  <c r="M41" i="15"/>
  <c r="L41" i="15"/>
  <c r="I41" i="15"/>
  <c r="C41" i="15" s="1"/>
  <c r="H41" i="15"/>
  <c r="E41" i="15"/>
  <c r="M536" i="15"/>
  <c r="L536" i="15"/>
  <c r="I536" i="15"/>
  <c r="C536" i="15" s="1"/>
  <c r="H536" i="15"/>
  <c r="E536" i="15"/>
  <c r="M515" i="15"/>
  <c r="L515" i="15"/>
  <c r="I515" i="15"/>
  <c r="C515" i="15" s="1"/>
  <c r="H515" i="15"/>
  <c r="E515" i="15"/>
  <c r="M493" i="15"/>
  <c r="L493" i="15"/>
  <c r="I493" i="15"/>
  <c r="C493" i="15" s="1"/>
  <c r="H493" i="15"/>
  <c r="E493" i="15"/>
  <c r="M456" i="15"/>
  <c r="L456" i="15"/>
  <c r="I456" i="15"/>
  <c r="C456" i="15" s="1"/>
  <c r="H456" i="15"/>
  <c r="A456" i="15"/>
  <c r="E456" i="15" s="1"/>
  <c r="M305" i="15"/>
  <c r="L305" i="15"/>
  <c r="I305" i="15"/>
  <c r="C305" i="15" s="1"/>
  <c r="H305" i="15"/>
  <c r="E305" i="15"/>
  <c r="M293" i="15"/>
  <c r="L293" i="15"/>
  <c r="I293" i="15"/>
  <c r="C293" i="15" s="1"/>
  <c r="H293" i="15"/>
  <c r="E293" i="15"/>
  <c r="M155" i="15"/>
  <c r="L155" i="15"/>
  <c r="I155" i="15"/>
  <c r="C155" i="15" s="1"/>
  <c r="H155" i="15"/>
  <c r="E155" i="15"/>
  <c r="M143" i="15"/>
  <c r="L143" i="15"/>
  <c r="I143" i="15"/>
  <c r="C143" i="15" s="1"/>
  <c r="H143" i="15"/>
  <c r="E143" i="15"/>
  <c r="M129" i="15"/>
  <c r="L129" i="15"/>
  <c r="I129" i="15"/>
  <c r="C129" i="15" s="1"/>
  <c r="H129" i="15"/>
  <c r="E129" i="15"/>
  <c r="M124" i="15"/>
  <c r="L124" i="15"/>
  <c r="I124" i="15"/>
  <c r="C124" i="15" s="1"/>
  <c r="H124" i="15"/>
  <c r="E124" i="15"/>
  <c r="M452" i="15"/>
  <c r="L452" i="15"/>
  <c r="I452" i="15"/>
  <c r="C452" i="15" s="1"/>
  <c r="H452" i="15"/>
  <c r="A452" i="15"/>
  <c r="E452" i="15" s="1"/>
  <c r="M263" i="15"/>
  <c r="L263" i="15"/>
  <c r="I263" i="15"/>
  <c r="C263" i="15" s="1"/>
  <c r="H263" i="15"/>
  <c r="E263" i="15"/>
  <c r="M451" i="15"/>
  <c r="L451" i="15"/>
  <c r="I451" i="15"/>
  <c r="C451" i="15" s="1"/>
  <c r="H451" i="15"/>
  <c r="E451" i="15"/>
  <c r="M450" i="15"/>
  <c r="L450" i="15"/>
  <c r="I450" i="15"/>
  <c r="C450" i="15" s="1"/>
  <c r="H450" i="15"/>
  <c r="A450" i="15"/>
  <c r="E450" i="15" s="1"/>
  <c r="M373" i="15"/>
  <c r="L373" i="15"/>
  <c r="I373" i="15"/>
  <c r="C373" i="15" s="1"/>
  <c r="H373" i="15"/>
  <c r="E373" i="15"/>
  <c r="M15" i="15"/>
  <c r="L15" i="15"/>
  <c r="I15" i="15"/>
  <c r="C15" i="15" s="1"/>
  <c r="H15" i="15"/>
  <c r="E15" i="15"/>
  <c r="M514" i="15"/>
  <c r="L514" i="15"/>
  <c r="I514" i="15"/>
  <c r="C514" i="15" s="1"/>
  <c r="H514" i="15"/>
  <c r="E514" i="15"/>
  <c r="M444" i="15"/>
  <c r="L444" i="15"/>
  <c r="I444" i="15"/>
  <c r="C444" i="15" s="1"/>
  <c r="H444" i="15"/>
  <c r="E444" i="15"/>
  <c r="M435" i="15"/>
  <c r="L435" i="15"/>
  <c r="I435" i="15"/>
  <c r="C435" i="15" s="1"/>
  <c r="H435" i="15"/>
  <c r="A435" i="15"/>
  <c r="E435" i="15" s="1"/>
  <c r="M434" i="15"/>
  <c r="L434" i="15"/>
  <c r="I434" i="15"/>
  <c r="C434" i="15" s="1"/>
  <c r="H434" i="15"/>
  <c r="E434" i="15"/>
  <c r="M69" i="15"/>
  <c r="L69" i="15"/>
  <c r="I69" i="15"/>
  <c r="C69" i="15" s="1"/>
  <c r="H69" i="15"/>
  <c r="E69" i="15"/>
  <c r="M474" i="15"/>
  <c r="L474" i="15"/>
  <c r="I474" i="15"/>
  <c r="C474" i="15" s="1"/>
  <c r="H474" i="15"/>
  <c r="E474" i="15"/>
  <c r="M442" i="15"/>
  <c r="L442" i="15"/>
  <c r="I442" i="15"/>
  <c r="C442" i="15" s="1"/>
  <c r="H442" i="15"/>
  <c r="E442" i="15"/>
  <c r="M432" i="15"/>
  <c r="L432" i="15"/>
  <c r="I432" i="15"/>
  <c r="C432" i="15" s="1"/>
  <c r="H432" i="15"/>
  <c r="A432" i="15"/>
  <c r="E432" i="15" s="1"/>
  <c r="M431" i="15"/>
  <c r="L431" i="15"/>
  <c r="I431" i="15"/>
  <c r="C431" i="15" s="1"/>
  <c r="H431" i="15"/>
  <c r="E431" i="15"/>
  <c r="M413" i="15"/>
  <c r="L413" i="15"/>
  <c r="I413" i="15"/>
  <c r="C413" i="15" s="1"/>
  <c r="H413" i="15"/>
  <c r="E413" i="15"/>
  <c r="M338" i="15"/>
  <c r="L338" i="15"/>
  <c r="I338" i="15"/>
  <c r="C338" i="15" s="1"/>
  <c r="H338" i="15"/>
  <c r="E338" i="15"/>
  <c r="M306" i="15"/>
  <c r="L306" i="15"/>
  <c r="I306" i="15"/>
  <c r="C306" i="15" s="1"/>
  <c r="H306" i="15"/>
  <c r="E306" i="15"/>
  <c r="M303" i="15"/>
  <c r="L303" i="15"/>
  <c r="I303" i="15"/>
  <c r="C303" i="15" s="1"/>
  <c r="H303" i="15"/>
  <c r="E303" i="15"/>
  <c r="M295" i="15"/>
  <c r="L295" i="15"/>
  <c r="I295" i="15"/>
  <c r="C295" i="15" s="1"/>
  <c r="H295" i="15"/>
  <c r="E295" i="15"/>
  <c r="M287" i="15"/>
  <c r="L287" i="15"/>
  <c r="I287" i="15"/>
  <c r="C287" i="15" s="1"/>
  <c r="H287" i="15"/>
  <c r="E287" i="15"/>
  <c r="M262" i="15"/>
  <c r="L262" i="15"/>
  <c r="I262" i="15"/>
  <c r="C262" i="15" s="1"/>
  <c r="H262" i="15"/>
  <c r="E262" i="15"/>
  <c r="M258" i="15"/>
  <c r="L258" i="15"/>
  <c r="I258" i="15"/>
  <c r="C258" i="15" s="1"/>
  <c r="H258" i="15"/>
  <c r="E258" i="15"/>
  <c r="M257" i="15"/>
  <c r="L257" i="15"/>
  <c r="I257" i="15"/>
  <c r="C257" i="15" s="1"/>
  <c r="H257" i="15"/>
  <c r="E257" i="15"/>
  <c r="M167" i="15"/>
  <c r="L167" i="15"/>
  <c r="I167" i="15"/>
  <c r="C167" i="15" s="1"/>
  <c r="H167" i="15"/>
  <c r="E167" i="15"/>
  <c r="M110" i="15"/>
  <c r="L110" i="15"/>
  <c r="I110" i="15"/>
  <c r="C110" i="15" s="1"/>
  <c r="H110" i="15"/>
  <c r="E110" i="15"/>
  <c r="M67" i="15"/>
  <c r="L67" i="15"/>
  <c r="I67" i="15"/>
  <c r="C67" i="15" s="1"/>
  <c r="H67" i="15"/>
  <c r="E67" i="15"/>
  <c r="M460" i="15"/>
  <c r="L460" i="15"/>
  <c r="I460" i="15"/>
  <c r="C460" i="15" s="1"/>
  <c r="H460" i="15"/>
  <c r="E460" i="15"/>
  <c r="M437" i="15"/>
  <c r="L437" i="15"/>
  <c r="I437" i="15"/>
  <c r="C437" i="15" s="1"/>
  <c r="H437" i="15"/>
  <c r="E437" i="15"/>
  <c r="M430" i="15"/>
  <c r="L430" i="15"/>
  <c r="I430" i="15"/>
  <c r="C430" i="15" s="1"/>
  <c r="H430" i="15"/>
  <c r="A430" i="15"/>
  <c r="E430" i="15" s="1"/>
  <c r="M429" i="15"/>
  <c r="L429" i="15"/>
  <c r="I429" i="15"/>
  <c r="C429" i="15" s="1"/>
  <c r="H429" i="15"/>
  <c r="E429" i="15"/>
  <c r="M253" i="15"/>
  <c r="L253" i="15"/>
  <c r="I253" i="15"/>
  <c r="C253" i="15" s="1"/>
  <c r="H253" i="15"/>
  <c r="E253" i="15"/>
  <c r="M178" i="15"/>
  <c r="L178" i="15"/>
  <c r="I178" i="15"/>
  <c r="C178" i="15" s="1"/>
  <c r="H178" i="15"/>
  <c r="E178" i="15"/>
  <c r="M171" i="15"/>
  <c r="L171" i="15"/>
  <c r="I171" i="15"/>
  <c r="C171" i="15" s="1"/>
  <c r="H171" i="15"/>
  <c r="E171" i="15"/>
  <c r="M72" i="15"/>
  <c r="L72" i="15"/>
  <c r="I72" i="15"/>
  <c r="C72" i="15" s="1"/>
  <c r="H72" i="15"/>
  <c r="E72" i="15"/>
  <c r="M54" i="15"/>
  <c r="L54" i="15"/>
  <c r="I54" i="15"/>
  <c r="C54" i="15" s="1"/>
  <c r="H54" i="15"/>
  <c r="E54" i="15"/>
  <c r="M532" i="15"/>
  <c r="L532" i="15"/>
  <c r="I532" i="15"/>
  <c r="C532" i="15" s="1"/>
  <c r="H532" i="15"/>
  <c r="E532" i="15"/>
  <c r="M468" i="15"/>
  <c r="L468" i="15"/>
  <c r="I468" i="15"/>
  <c r="C468" i="15" s="1"/>
  <c r="H468" i="15"/>
  <c r="E468" i="15"/>
  <c r="M422" i="15"/>
  <c r="L422" i="15"/>
  <c r="I422" i="15"/>
  <c r="C422" i="15" s="1"/>
  <c r="H422" i="15"/>
  <c r="A422" i="15"/>
  <c r="E422" i="15" s="1"/>
  <c r="M421" i="15"/>
  <c r="L421" i="15"/>
  <c r="I421" i="15"/>
  <c r="C421" i="15" s="1"/>
  <c r="H421" i="15"/>
  <c r="E421" i="15"/>
  <c r="M402" i="15"/>
  <c r="L402" i="15"/>
  <c r="I402" i="15"/>
  <c r="C402" i="15" s="1"/>
  <c r="H402" i="15"/>
  <c r="E402" i="15"/>
  <c r="M401" i="15"/>
  <c r="L401" i="15"/>
  <c r="I401" i="15"/>
  <c r="C401" i="15" s="1"/>
  <c r="H401" i="15"/>
  <c r="E401" i="15"/>
  <c r="M376" i="15"/>
  <c r="L376" i="15"/>
  <c r="I376" i="15"/>
  <c r="C376" i="15" s="1"/>
  <c r="H376" i="15"/>
  <c r="E376" i="15"/>
  <c r="M365" i="15"/>
  <c r="L365" i="15"/>
  <c r="I365" i="15"/>
  <c r="C365" i="15" s="1"/>
  <c r="H365" i="15"/>
  <c r="E365" i="15"/>
  <c r="M334" i="15"/>
  <c r="L334" i="15"/>
  <c r="I334" i="15"/>
  <c r="C334" i="15" s="1"/>
  <c r="H334" i="15"/>
  <c r="E334" i="15"/>
  <c r="M286" i="15"/>
  <c r="L286" i="15"/>
  <c r="I286" i="15"/>
  <c r="C286" i="15" s="1"/>
  <c r="H286" i="15"/>
  <c r="E286" i="15"/>
  <c r="M282" i="15"/>
  <c r="L282" i="15"/>
  <c r="I282" i="15"/>
  <c r="C282" i="15" s="1"/>
  <c r="H282" i="15"/>
  <c r="E282" i="15"/>
  <c r="M192" i="15"/>
  <c r="L192" i="15"/>
  <c r="I192" i="15"/>
  <c r="C192" i="15" s="1"/>
  <c r="H192" i="15"/>
  <c r="E192" i="15"/>
  <c r="M180" i="15"/>
  <c r="L180" i="15"/>
  <c r="I180" i="15"/>
  <c r="C180" i="15" s="1"/>
  <c r="H180" i="15"/>
  <c r="E180" i="15"/>
  <c r="M157" i="15"/>
  <c r="L157" i="15"/>
  <c r="I157" i="15"/>
  <c r="C157" i="15" s="1"/>
  <c r="H157" i="15"/>
  <c r="E157" i="15"/>
  <c r="M130" i="15"/>
  <c r="L130" i="15"/>
  <c r="I130" i="15"/>
  <c r="C130" i="15" s="1"/>
  <c r="H130" i="15"/>
  <c r="E130" i="15"/>
  <c r="M112" i="15"/>
  <c r="L112" i="15"/>
  <c r="I112" i="15"/>
  <c r="C112" i="15" s="1"/>
  <c r="H112" i="15"/>
  <c r="E112" i="15"/>
  <c r="M91" i="15"/>
  <c r="L91" i="15"/>
  <c r="I91" i="15"/>
  <c r="C91" i="15" s="1"/>
  <c r="H91" i="15"/>
  <c r="E91" i="15"/>
  <c r="M57" i="15"/>
  <c r="L57" i="15"/>
  <c r="I57" i="15"/>
  <c r="C57" i="15" s="1"/>
  <c r="H57" i="15"/>
  <c r="E57" i="15"/>
  <c r="M53" i="15"/>
  <c r="L53" i="15"/>
  <c r="I53" i="15"/>
  <c r="C53" i="15" s="1"/>
  <c r="H53" i="15"/>
  <c r="E53" i="15"/>
  <c r="M39" i="15"/>
  <c r="L39" i="15"/>
  <c r="I39" i="15"/>
  <c r="C39" i="15" s="1"/>
  <c r="H39" i="15"/>
  <c r="E39" i="15"/>
  <c r="M25" i="15"/>
  <c r="L25" i="15"/>
  <c r="I25" i="15"/>
  <c r="C25" i="15" s="1"/>
  <c r="H25" i="15"/>
  <c r="E25" i="15"/>
  <c r="M418" i="15"/>
  <c r="L418" i="15"/>
  <c r="I418" i="15"/>
  <c r="C418" i="15" s="1"/>
  <c r="H418" i="15"/>
  <c r="A418" i="15"/>
  <c r="E418" i="15" s="1"/>
  <c r="M417" i="15"/>
  <c r="L417" i="15"/>
  <c r="I417" i="15"/>
  <c r="C417" i="15" s="1"/>
  <c r="H417" i="15"/>
  <c r="E417" i="15"/>
  <c r="M351" i="15"/>
  <c r="L351" i="15"/>
  <c r="I351" i="15"/>
  <c r="C351" i="15" s="1"/>
  <c r="H351" i="15"/>
  <c r="E351" i="15"/>
  <c r="M344" i="15"/>
  <c r="L344" i="15"/>
  <c r="I344" i="15"/>
  <c r="C344" i="15" s="1"/>
  <c r="H344" i="15"/>
  <c r="E344" i="15"/>
  <c r="M304" i="15"/>
  <c r="L304" i="15"/>
  <c r="I304" i="15"/>
  <c r="C304" i="15" s="1"/>
  <c r="H304" i="15"/>
  <c r="E304" i="15"/>
  <c r="M177" i="15"/>
  <c r="L177" i="15"/>
  <c r="I177" i="15"/>
  <c r="C177" i="15" s="1"/>
  <c r="H177" i="15"/>
  <c r="E177" i="15"/>
  <c r="M24" i="15"/>
  <c r="L24" i="15"/>
  <c r="I24" i="15"/>
  <c r="C24" i="15" s="1"/>
  <c r="H24" i="15"/>
  <c r="E24" i="15"/>
  <c r="M21" i="15"/>
  <c r="L21" i="15"/>
  <c r="I21" i="15"/>
  <c r="C21" i="15" s="1"/>
  <c r="H21" i="15"/>
  <c r="E21" i="15"/>
  <c r="M487" i="15"/>
  <c r="L487" i="15"/>
  <c r="I487" i="15"/>
  <c r="C487" i="15" s="1"/>
  <c r="H487" i="15"/>
  <c r="E487" i="15"/>
  <c r="M472" i="15"/>
  <c r="L472" i="15"/>
  <c r="I472" i="15"/>
  <c r="C472" i="15" s="1"/>
  <c r="H472" i="15"/>
  <c r="E472" i="15"/>
  <c r="M412" i="15"/>
  <c r="L412" i="15"/>
  <c r="I412" i="15"/>
  <c r="C412" i="15" s="1"/>
  <c r="H412" i="15"/>
  <c r="E412" i="15"/>
  <c r="M383" i="15"/>
  <c r="L383" i="15"/>
  <c r="I383" i="15"/>
  <c r="C383" i="15" s="1"/>
  <c r="H383" i="15"/>
  <c r="E383" i="15"/>
  <c r="M270" i="15"/>
  <c r="L270" i="15"/>
  <c r="I270" i="15"/>
  <c r="C270" i="15" s="1"/>
  <c r="H270" i="15"/>
  <c r="E270" i="15"/>
  <c r="M250" i="15"/>
  <c r="L250" i="15"/>
  <c r="I250" i="15"/>
  <c r="C250" i="15" s="1"/>
  <c r="H250" i="15"/>
  <c r="E250" i="15"/>
  <c r="M241" i="15"/>
  <c r="L241" i="15"/>
  <c r="I241" i="15"/>
  <c r="C241" i="15" s="1"/>
  <c r="H241" i="15"/>
  <c r="E241" i="15"/>
  <c r="M141" i="15"/>
  <c r="L141" i="15"/>
  <c r="I141" i="15"/>
  <c r="C141" i="15" s="1"/>
  <c r="H141" i="15"/>
  <c r="E141" i="15"/>
  <c r="M408" i="15"/>
  <c r="L408" i="15"/>
  <c r="I408" i="15"/>
  <c r="C408" i="15" s="1"/>
  <c r="H408" i="15"/>
  <c r="E408" i="15"/>
  <c r="M509" i="15"/>
  <c r="L509" i="15"/>
  <c r="I509" i="15"/>
  <c r="C509" i="15" s="1"/>
  <c r="H509" i="15"/>
  <c r="E509" i="15"/>
  <c r="M457" i="15"/>
  <c r="L457" i="15"/>
  <c r="I457" i="15"/>
  <c r="C457" i="15" s="1"/>
  <c r="H457" i="15"/>
  <c r="E457" i="15"/>
  <c r="M441" i="15"/>
  <c r="L441" i="15"/>
  <c r="I441" i="15"/>
  <c r="C441" i="15" s="1"/>
  <c r="H441" i="15"/>
  <c r="E441" i="15"/>
  <c r="M419" i="15"/>
  <c r="L419" i="15"/>
  <c r="I419" i="15"/>
  <c r="C419" i="15" s="1"/>
  <c r="H419" i="15"/>
  <c r="E419" i="15"/>
  <c r="M405" i="15"/>
  <c r="L405" i="15"/>
  <c r="I405" i="15"/>
  <c r="C405" i="15" s="1"/>
  <c r="H405" i="15"/>
  <c r="A405" i="15"/>
  <c r="M404" i="15"/>
  <c r="L404" i="15"/>
  <c r="I404" i="15"/>
  <c r="C404" i="15" s="1"/>
  <c r="H404" i="15"/>
  <c r="E404" i="15"/>
  <c r="M366" i="15"/>
  <c r="L366" i="15"/>
  <c r="I366" i="15"/>
  <c r="C366" i="15" s="1"/>
  <c r="H366" i="15"/>
  <c r="E366" i="15"/>
  <c r="M323" i="15"/>
  <c r="L323" i="15"/>
  <c r="I323" i="15"/>
  <c r="C323" i="15" s="1"/>
  <c r="H323" i="15"/>
  <c r="E323" i="15"/>
  <c r="M310" i="15"/>
  <c r="L310" i="15"/>
  <c r="I310" i="15"/>
  <c r="C310" i="15" s="1"/>
  <c r="H310" i="15"/>
  <c r="E310" i="15"/>
  <c r="M243" i="15"/>
  <c r="L243" i="15"/>
  <c r="I243" i="15"/>
  <c r="C243" i="15" s="1"/>
  <c r="H243" i="15"/>
  <c r="E243" i="15"/>
  <c r="M222" i="15"/>
  <c r="L222" i="15"/>
  <c r="I222" i="15"/>
  <c r="C222" i="15" s="1"/>
  <c r="H222" i="15"/>
  <c r="E222" i="15"/>
  <c r="M201" i="15"/>
  <c r="L201" i="15"/>
  <c r="I201" i="15"/>
  <c r="C201" i="15" s="1"/>
  <c r="H201" i="15"/>
  <c r="E201" i="15"/>
  <c r="M142" i="15"/>
  <c r="L142" i="15"/>
  <c r="I142" i="15"/>
  <c r="C142" i="15" s="1"/>
  <c r="H142" i="15"/>
  <c r="E142" i="15"/>
  <c r="M140" i="15"/>
  <c r="L140" i="15"/>
  <c r="I140" i="15"/>
  <c r="C140" i="15" s="1"/>
  <c r="E140" i="15"/>
  <c r="M132" i="15"/>
  <c r="L132" i="15"/>
  <c r="I132" i="15"/>
  <c r="C132" i="15" s="1"/>
  <c r="H132" i="15"/>
  <c r="E132" i="15"/>
  <c r="M116" i="15"/>
  <c r="L116" i="15"/>
  <c r="I116" i="15"/>
  <c r="C116" i="15" s="1"/>
  <c r="H116" i="15"/>
  <c r="E116" i="15"/>
  <c r="M102" i="15"/>
  <c r="L102" i="15"/>
  <c r="I102" i="15"/>
  <c r="C102" i="15" s="1"/>
  <c r="H102" i="15"/>
  <c r="E102" i="15"/>
  <c r="M81" i="15"/>
  <c r="L81" i="15"/>
  <c r="I81" i="15"/>
  <c r="C81" i="15" s="1"/>
  <c r="H81" i="15"/>
  <c r="E81" i="15"/>
  <c r="M70" i="15"/>
  <c r="L70" i="15"/>
  <c r="I70" i="15"/>
  <c r="C70" i="15" s="1"/>
  <c r="H70" i="15"/>
  <c r="E70" i="15"/>
  <c r="M540" i="15"/>
  <c r="L540" i="15"/>
  <c r="I540" i="15"/>
  <c r="C540" i="15" s="1"/>
  <c r="H540" i="15"/>
  <c r="E540" i="15"/>
  <c r="M539" i="15"/>
  <c r="L539" i="15"/>
  <c r="I539" i="15"/>
  <c r="C539" i="15" s="1"/>
  <c r="H539" i="15"/>
  <c r="E539" i="15"/>
  <c r="M506" i="15"/>
  <c r="L506" i="15"/>
  <c r="I506" i="15"/>
  <c r="C506" i="15" s="1"/>
  <c r="H506" i="15"/>
  <c r="E506" i="15"/>
  <c r="M500" i="15"/>
  <c r="L500" i="15"/>
  <c r="I500" i="15"/>
  <c r="C500" i="15" s="1"/>
  <c r="H500" i="15"/>
  <c r="E500" i="15"/>
  <c r="M497" i="15"/>
  <c r="L497" i="15"/>
  <c r="I497" i="15"/>
  <c r="C497" i="15" s="1"/>
  <c r="H497" i="15"/>
  <c r="E497" i="15"/>
  <c r="M400" i="15"/>
  <c r="L400" i="15"/>
  <c r="I400" i="15"/>
  <c r="C400" i="15" s="1"/>
  <c r="H400" i="15"/>
  <c r="A400" i="15"/>
  <c r="E400" i="15" s="1"/>
  <c r="M399" i="15"/>
  <c r="L399" i="15"/>
  <c r="I399" i="15"/>
  <c r="C399" i="15" s="1"/>
  <c r="H399" i="15"/>
  <c r="E399" i="15"/>
  <c r="M378" i="15"/>
  <c r="L378" i="15"/>
  <c r="I378" i="15"/>
  <c r="C378" i="15" s="1"/>
  <c r="H378" i="15"/>
  <c r="E378" i="15"/>
  <c r="M374" i="15"/>
  <c r="L374" i="15"/>
  <c r="I374" i="15"/>
  <c r="C374" i="15" s="1"/>
  <c r="H374" i="15"/>
  <c r="E374" i="15"/>
  <c r="M368" i="15"/>
  <c r="L368" i="15"/>
  <c r="I368" i="15"/>
  <c r="C368" i="15" s="1"/>
  <c r="H368" i="15"/>
  <c r="E368" i="15"/>
  <c r="M325" i="15"/>
  <c r="L325" i="15"/>
  <c r="I325" i="15"/>
  <c r="C325" i="15" s="1"/>
  <c r="H325" i="15"/>
  <c r="E325" i="15"/>
  <c r="M311" i="15"/>
  <c r="L311" i="15"/>
  <c r="I311" i="15"/>
  <c r="C311" i="15" s="1"/>
  <c r="H311" i="15"/>
  <c r="E311" i="15"/>
  <c r="M294" i="15"/>
  <c r="L294" i="15"/>
  <c r="I294" i="15"/>
  <c r="C294" i="15" s="1"/>
  <c r="H294" i="15"/>
  <c r="E294" i="15"/>
  <c r="M251" i="15"/>
  <c r="L251" i="15"/>
  <c r="I251" i="15"/>
  <c r="C251" i="15" s="1"/>
  <c r="H251" i="15"/>
  <c r="E251" i="15"/>
  <c r="M191" i="15"/>
  <c r="L191" i="15"/>
  <c r="I191" i="15"/>
  <c r="C191" i="15" s="1"/>
  <c r="H191" i="15"/>
  <c r="E191" i="15"/>
  <c r="M189" i="15"/>
  <c r="L189" i="15"/>
  <c r="I189" i="15"/>
  <c r="C189" i="15" s="1"/>
  <c r="H189" i="15"/>
  <c r="E189" i="15"/>
  <c r="M173" i="15"/>
  <c r="L173" i="15"/>
  <c r="I173" i="15"/>
  <c r="C173" i="15" s="1"/>
  <c r="H173" i="15"/>
  <c r="E173" i="15"/>
  <c r="M153" i="15"/>
  <c r="L153" i="15"/>
  <c r="I153" i="15"/>
  <c r="C153" i="15" s="1"/>
  <c r="H153" i="15"/>
  <c r="E153" i="15"/>
  <c r="M92" i="15"/>
  <c r="L92" i="15"/>
  <c r="I92" i="15"/>
  <c r="C92" i="15" s="1"/>
  <c r="H92" i="15"/>
  <c r="E92" i="15"/>
  <c r="M79" i="15"/>
  <c r="L79" i="15"/>
  <c r="I79" i="15"/>
  <c r="C79" i="15" s="1"/>
  <c r="H79" i="15"/>
  <c r="E79" i="15"/>
  <c r="M78" i="15"/>
  <c r="L78" i="15"/>
  <c r="I78" i="15"/>
  <c r="C78" i="15" s="1"/>
  <c r="H78" i="15"/>
  <c r="E78" i="15"/>
  <c r="M44" i="15"/>
  <c r="L44" i="15"/>
  <c r="I44" i="15"/>
  <c r="C44" i="15" s="1"/>
  <c r="H44" i="15"/>
  <c r="E44" i="15"/>
  <c r="M34" i="15"/>
  <c r="L34" i="15"/>
  <c r="I34" i="15"/>
  <c r="C34" i="15" s="1"/>
  <c r="H34" i="15"/>
  <c r="E34" i="15"/>
  <c r="M18" i="15"/>
  <c r="L18" i="15"/>
  <c r="I18" i="15"/>
  <c r="C18" i="15" s="1"/>
  <c r="H18" i="15"/>
  <c r="E18" i="15"/>
  <c r="M2" i="15"/>
  <c r="L2" i="15"/>
  <c r="I2" i="15"/>
  <c r="C2" i="15" s="1"/>
  <c r="H2" i="15"/>
  <c r="E2" i="15"/>
  <c r="M414" i="15"/>
  <c r="L414" i="15"/>
  <c r="I414" i="15"/>
  <c r="C414" i="15" s="1"/>
  <c r="H414" i="15"/>
  <c r="E414" i="15"/>
  <c r="M398" i="15"/>
  <c r="L398" i="15"/>
  <c r="I398" i="15"/>
  <c r="C398" i="15" s="1"/>
  <c r="H398" i="15"/>
  <c r="A398" i="15"/>
  <c r="E398" i="15" s="1"/>
  <c r="M193" i="15"/>
  <c r="L193" i="15"/>
  <c r="I193" i="15"/>
  <c r="C193" i="15" s="1"/>
  <c r="H193" i="15"/>
  <c r="E193" i="15"/>
  <c r="M395" i="15"/>
  <c r="L395" i="15"/>
  <c r="I395" i="15"/>
  <c r="C395" i="15" s="1"/>
  <c r="H395" i="15"/>
  <c r="A395" i="15"/>
  <c r="E395" i="15" s="1"/>
  <c r="M394" i="15"/>
  <c r="L394" i="15"/>
  <c r="I394" i="15"/>
  <c r="C394" i="15" s="1"/>
  <c r="H394" i="15"/>
  <c r="E394" i="15"/>
  <c r="M367" i="15"/>
  <c r="L367" i="15"/>
  <c r="I367" i="15"/>
  <c r="C367" i="15" s="1"/>
  <c r="H367" i="15"/>
  <c r="E367" i="15"/>
  <c r="M211" i="15"/>
  <c r="L211" i="15"/>
  <c r="I211" i="15"/>
  <c r="C211" i="15" s="1"/>
  <c r="H211" i="15"/>
  <c r="E211" i="15"/>
  <c r="M164" i="15"/>
  <c r="L164" i="15"/>
  <c r="I164" i="15"/>
  <c r="C164" i="15" s="1"/>
  <c r="H164" i="15"/>
  <c r="E164" i="15"/>
  <c r="M152" i="15"/>
  <c r="L152" i="15"/>
  <c r="I152" i="15"/>
  <c r="C152" i="15" s="1"/>
  <c r="H152" i="15"/>
  <c r="E152" i="15"/>
  <c r="M138" i="15"/>
  <c r="L138" i="15"/>
  <c r="I138" i="15"/>
  <c r="C138" i="15" s="1"/>
  <c r="H138" i="15"/>
  <c r="E138" i="15"/>
  <c r="M82" i="15"/>
  <c r="L82" i="15"/>
  <c r="I82" i="15"/>
  <c r="C82" i="15" s="1"/>
  <c r="H82" i="15"/>
  <c r="E82" i="15"/>
  <c r="M524" i="15"/>
  <c r="L524" i="15"/>
  <c r="I524" i="15"/>
  <c r="C524" i="15" s="1"/>
  <c r="H524" i="15"/>
  <c r="E524" i="15"/>
  <c r="M482" i="15"/>
  <c r="L482" i="15"/>
  <c r="I482" i="15"/>
  <c r="C482" i="15" s="1"/>
  <c r="H482" i="15"/>
  <c r="E482" i="15"/>
  <c r="M410" i="15"/>
  <c r="L410" i="15"/>
  <c r="I410" i="15"/>
  <c r="C410" i="15" s="1"/>
  <c r="H410" i="15"/>
  <c r="E410" i="15"/>
  <c r="M386" i="15"/>
  <c r="L386" i="15"/>
  <c r="I386" i="15"/>
  <c r="C386" i="15" s="1"/>
  <c r="H386" i="15"/>
  <c r="A386" i="15"/>
  <c r="E386" i="15" s="1"/>
  <c r="M385" i="15"/>
  <c r="L385" i="15"/>
  <c r="I385" i="15"/>
  <c r="C385" i="15" s="1"/>
  <c r="H385" i="15"/>
  <c r="E385" i="15"/>
  <c r="M369" i="15"/>
  <c r="L369" i="15"/>
  <c r="I369" i="15"/>
  <c r="C369" i="15" s="1"/>
  <c r="H369" i="15"/>
  <c r="E369" i="15"/>
  <c r="M346" i="15"/>
  <c r="L346" i="15"/>
  <c r="I346" i="15"/>
  <c r="C346" i="15" s="1"/>
  <c r="H346" i="15"/>
  <c r="E346" i="15"/>
  <c r="M336" i="15"/>
  <c r="L336" i="15"/>
  <c r="I336" i="15"/>
  <c r="C336" i="15" s="1"/>
  <c r="H336" i="15"/>
  <c r="E336" i="15"/>
  <c r="M335" i="15"/>
  <c r="L335" i="15"/>
  <c r="I335" i="15"/>
  <c r="C335" i="15" s="1"/>
  <c r="H335" i="15"/>
  <c r="E335" i="15"/>
  <c r="M317" i="15"/>
  <c r="L317" i="15"/>
  <c r="I317" i="15"/>
  <c r="C317" i="15" s="1"/>
  <c r="H317" i="15"/>
  <c r="E317" i="15"/>
  <c r="M307" i="15"/>
  <c r="L307" i="15"/>
  <c r="I307" i="15"/>
  <c r="C307" i="15" s="1"/>
  <c r="H307" i="15"/>
  <c r="E307" i="15"/>
  <c r="M302" i="15"/>
  <c r="L302" i="15"/>
  <c r="I302" i="15"/>
  <c r="C302" i="15" s="1"/>
  <c r="H302" i="15"/>
  <c r="E302" i="15"/>
  <c r="M281" i="15"/>
  <c r="L281" i="15"/>
  <c r="I281" i="15"/>
  <c r="C281" i="15" s="1"/>
  <c r="H281" i="15"/>
  <c r="E281" i="15"/>
  <c r="M234" i="15"/>
  <c r="L234" i="15"/>
  <c r="I234" i="15"/>
  <c r="C234" i="15" s="1"/>
  <c r="H234" i="15"/>
  <c r="E234" i="15"/>
  <c r="M226" i="15"/>
  <c r="L226" i="15"/>
  <c r="I226" i="15"/>
  <c r="C226" i="15" s="1"/>
  <c r="H226" i="15"/>
  <c r="E226" i="15"/>
  <c r="M213" i="15"/>
  <c r="L213" i="15"/>
  <c r="I213" i="15"/>
  <c r="C213" i="15" s="1"/>
  <c r="H213" i="15"/>
  <c r="E213" i="15"/>
  <c r="M204" i="15"/>
  <c r="L204" i="15"/>
  <c r="I204" i="15"/>
  <c r="C204" i="15" s="1"/>
  <c r="H204" i="15"/>
  <c r="E204" i="15"/>
  <c r="M203" i="15"/>
  <c r="L203" i="15"/>
  <c r="I203" i="15"/>
  <c r="C203" i="15" s="1"/>
  <c r="H203" i="15"/>
  <c r="E203" i="15"/>
  <c r="M186" i="15"/>
  <c r="L186" i="15"/>
  <c r="I186" i="15"/>
  <c r="C186" i="15" s="1"/>
  <c r="H186" i="15"/>
  <c r="E186" i="15"/>
  <c r="M131" i="15"/>
  <c r="L131" i="15"/>
  <c r="I131" i="15"/>
  <c r="C131" i="15" s="1"/>
  <c r="H131" i="15"/>
  <c r="E131" i="15"/>
  <c r="M120" i="15"/>
  <c r="L120" i="15"/>
  <c r="I120" i="15"/>
  <c r="C120" i="15" s="1"/>
  <c r="H120" i="15"/>
  <c r="E120" i="15"/>
  <c r="M101" i="15"/>
  <c r="L101" i="15"/>
  <c r="I101" i="15"/>
  <c r="C101" i="15" s="1"/>
  <c r="H101" i="15"/>
  <c r="E101" i="15"/>
  <c r="M88" i="15"/>
  <c r="L88" i="15"/>
  <c r="I88" i="15"/>
  <c r="C88" i="15" s="1"/>
  <c r="H88" i="15"/>
  <c r="E88" i="15"/>
  <c r="M74" i="15"/>
  <c r="L74" i="15"/>
  <c r="I74" i="15"/>
  <c r="C74" i="15" s="1"/>
  <c r="H74" i="15"/>
  <c r="E74" i="15"/>
  <c r="M68" i="15"/>
  <c r="L68" i="15"/>
  <c r="I68" i="15"/>
  <c r="C68" i="15" s="1"/>
  <c r="H68" i="15"/>
  <c r="E68" i="15"/>
  <c r="M63" i="15"/>
  <c r="L63" i="15"/>
  <c r="I63" i="15"/>
  <c r="C63" i="15" s="1"/>
  <c r="H63" i="15"/>
  <c r="E63" i="15"/>
  <c r="M48" i="15"/>
  <c r="L48" i="15"/>
  <c r="I48" i="15"/>
  <c r="C48" i="15" s="1"/>
  <c r="H48" i="15"/>
  <c r="E48" i="15"/>
  <c r="M35" i="15"/>
  <c r="L35" i="15"/>
  <c r="I35" i="15"/>
  <c r="C35" i="15" s="1"/>
  <c r="H35" i="15"/>
  <c r="E35" i="15"/>
  <c r="M33" i="15"/>
  <c r="L33" i="15"/>
  <c r="I33" i="15"/>
  <c r="C33" i="15" s="1"/>
  <c r="H33" i="15"/>
  <c r="E33" i="15"/>
  <c r="M364" i="15"/>
  <c r="L364" i="15"/>
  <c r="I364" i="15"/>
  <c r="C364" i="15" s="1"/>
  <c r="H364" i="15"/>
  <c r="E364" i="15"/>
  <c r="M358" i="15"/>
  <c r="L358" i="15"/>
  <c r="I358" i="15"/>
  <c r="C358" i="15" s="1"/>
  <c r="H358" i="15"/>
  <c r="A358" i="15"/>
  <c r="E358" i="15" s="1"/>
  <c r="M392" i="15"/>
  <c r="L392" i="15"/>
  <c r="I392" i="15"/>
  <c r="C392" i="15" s="1"/>
  <c r="H392" i="15"/>
  <c r="E392" i="15"/>
  <c r="M387" i="15"/>
  <c r="L387" i="15"/>
  <c r="I387" i="15"/>
  <c r="C387" i="15" s="1"/>
  <c r="H387" i="15"/>
  <c r="E387" i="15"/>
  <c r="M354" i="15"/>
  <c r="L354" i="15"/>
  <c r="I354" i="15"/>
  <c r="C354" i="15" s="1"/>
  <c r="H354" i="15"/>
  <c r="A354" i="15"/>
  <c r="E354" i="15" s="1"/>
  <c r="M255" i="15"/>
  <c r="L255" i="15"/>
  <c r="I255" i="15"/>
  <c r="C255" i="15" s="1"/>
  <c r="H255" i="15"/>
  <c r="E255" i="15"/>
  <c r="M245" i="15"/>
  <c r="L245" i="15"/>
  <c r="I245" i="15"/>
  <c r="C245" i="15" s="1"/>
  <c r="H245" i="15"/>
  <c r="E245" i="15"/>
  <c r="M90" i="15"/>
  <c r="L90" i="15"/>
  <c r="I90" i="15"/>
  <c r="C90" i="15" s="1"/>
  <c r="H90" i="15"/>
  <c r="E90" i="15"/>
  <c r="M27" i="15"/>
  <c r="L27" i="15"/>
  <c r="I27" i="15"/>
  <c r="C27" i="15" s="1"/>
  <c r="H27" i="15"/>
  <c r="E27" i="15"/>
  <c r="M534" i="15"/>
  <c r="L534" i="15"/>
  <c r="I534" i="15"/>
  <c r="C534" i="15" s="1"/>
  <c r="H534" i="15"/>
  <c r="E534" i="15"/>
  <c r="M520" i="15"/>
  <c r="L520" i="15"/>
  <c r="I520" i="15"/>
  <c r="C520" i="15" s="1"/>
  <c r="H520" i="15"/>
  <c r="E520" i="15"/>
  <c r="M507" i="15"/>
  <c r="L507" i="15"/>
  <c r="I507" i="15"/>
  <c r="C507" i="15" s="1"/>
  <c r="H507" i="15"/>
  <c r="E507" i="15"/>
  <c r="M496" i="15"/>
  <c r="L496" i="15"/>
  <c r="I496" i="15"/>
  <c r="C496" i="15" s="1"/>
  <c r="H496" i="15"/>
  <c r="E496" i="15"/>
  <c r="M471" i="15"/>
  <c r="L471" i="15"/>
  <c r="I471" i="15"/>
  <c r="C471" i="15" s="1"/>
  <c r="H471" i="15"/>
  <c r="E471" i="15"/>
  <c r="M445" i="15"/>
  <c r="L445" i="15"/>
  <c r="I445" i="15"/>
  <c r="C445" i="15" s="1"/>
  <c r="H445" i="15"/>
  <c r="E445" i="15"/>
  <c r="M428" i="15"/>
  <c r="L428" i="15"/>
  <c r="I428" i="15"/>
  <c r="C428" i="15" s="1"/>
  <c r="H428" i="15"/>
  <c r="E428" i="15"/>
  <c r="M415" i="15"/>
  <c r="L415" i="15"/>
  <c r="I415" i="15"/>
  <c r="C415" i="15" s="1"/>
  <c r="H415" i="15"/>
  <c r="E415" i="15"/>
  <c r="M403" i="15"/>
  <c r="L403" i="15"/>
  <c r="I403" i="15"/>
  <c r="C403" i="15" s="1"/>
  <c r="H403" i="15"/>
  <c r="E403" i="15"/>
  <c r="M371" i="15"/>
  <c r="L371" i="15"/>
  <c r="I371" i="15"/>
  <c r="C371" i="15" s="1"/>
  <c r="H371" i="15"/>
  <c r="E371" i="15"/>
  <c r="M353" i="15"/>
  <c r="L353" i="15"/>
  <c r="I353" i="15"/>
  <c r="C353" i="15" s="1"/>
  <c r="H353" i="15"/>
  <c r="E353" i="15"/>
  <c r="M327" i="15"/>
  <c r="L327" i="15"/>
  <c r="I327" i="15"/>
  <c r="C327" i="15" s="1"/>
  <c r="H327" i="15"/>
  <c r="A327" i="15"/>
  <c r="E327" i="15" s="1"/>
  <c r="M326" i="15"/>
  <c r="L326" i="15"/>
  <c r="I326" i="15"/>
  <c r="C326" i="15" s="1"/>
  <c r="H326" i="15"/>
  <c r="E326" i="15"/>
  <c r="M316" i="15"/>
  <c r="L316" i="15"/>
  <c r="I316" i="15"/>
  <c r="C316" i="15" s="1"/>
  <c r="H316" i="15"/>
  <c r="E316" i="15"/>
  <c r="M288" i="15"/>
  <c r="L288" i="15"/>
  <c r="I288" i="15"/>
  <c r="C288" i="15" s="1"/>
  <c r="H288" i="15"/>
  <c r="E288" i="15"/>
  <c r="M256" i="15"/>
  <c r="L256" i="15"/>
  <c r="I256" i="15"/>
  <c r="C256" i="15" s="1"/>
  <c r="H256" i="15"/>
  <c r="E256" i="15"/>
  <c r="M235" i="15"/>
  <c r="L235" i="15"/>
  <c r="I235" i="15"/>
  <c r="C235" i="15" s="1"/>
  <c r="H235" i="15"/>
  <c r="E235" i="15"/>
  <c r="M232" i="15"/>
  <c r="L232" i="15"/>
  <c r="I232" i="15"/>
  <c r="C232" i="15" s="1"/>
  <c r="H232" i="15"/>
  <c r="E232" i="15"/>
  <c r="M231" i="15"/>
  <c r="L231" i="15"/>
  <c r="I231" i="15"/>
  <c r="C231" i="15" s="1"/>
  <c r="H231" i="15"/>
  <c r="E231" i="15"/>
  <c r="M230" i="15"/>
  <c r="L230" i="15"/>
  <c r="I230" i="15"/>
  <c r="C230" i="15" s="1"/>
  <c r="H230" i="15"/>
  <c r="E230" i="15"/>
  <c r="M229" i="15"/>
  <c r="L229" i="15"/>
  <c r="I229" i="15"/>
  <c r="C229" i="15" s="1"/>
  <c r="H229" i="15"/>
  <c r="E229" i="15"/>
  <c r="M224" i="15"/>
  <c r="L224" i="15"/>
  <c r="I224" i="15"/>
  <c r="C224" i="15" s="1"/>
  <c r="H224" i="15"/>
  <c r="E224" i="15"/>
  <c r="M220" i="15"/>
  <c r="L220" i="15"/>
  <c r="I220" i="15"/>
  <c r="C220" i="15" s="1"/>
  <c r="H220" i="15"/>
  <c r="E220" i="15"/>
  <c r="M209" i="15"/>
  <c r="L209" i="15"/>
  <c r="I209" i="15"/>
  <c r="C209" i="15" s="1"/>
  <c r="H209" i="15"/>
  <c r="E209" i="15"/>
  <c r="M197" i="15"/>
  <c r="L197" i="15"/>
  <c r="I197" i="15"/>
  <c r="C197" i="15" s="1"/>
  <c r="H197" i="15"/>
  <c r="E197" i="15"/>
  <c r="M165" i="15"/>
  <c r="L165" i="15"/>
  <c r="I165" i="15"/>
  <c r="C165" i="15" s="1"/>
  <c r="H165" i="15"/>
  <c r="E165" i="15"/>
  <c r="M163" i="15"/>
  <c r="L163" i="15"/>
  <c r="I163" i="15"/>
  <c r="C163" i="15" s="1"/>
  <c r="H163" i="15"/>
  <c r="E163" i="15"/>
  <c r="M158" i="15"/>
  <c r="L158" i="15"/>
  <c r="I158" i="15"/>
  <c r="C158" i="15" s="1"/>
  <c r="H158" i="15"/>
  <c r="E158" i="15"/>
  <c r="M113" i="15"/>
  <c r="L113" i="15"/>
  <c r="I113" i="15"/>
  <c r="C113" i="15" s="1"/>
  <c r="H113" i="15"/>
  <c r="E113" i="15"/>
  <c r="M111" i="15"/>
  <c r="L111" i="15"/>
  <c r="I111" i="15"/>
  <c r="C111" i="15" s="1"/>
  <c r="H111" i="15"/>
  <c r="E111" i="15"/>
  <c r="M104" i="15"/>
  <c r="L104" i="15"/>
  <c r="I104" i="15"/>
  <c r="C104" i="15" s="1"/>
  <c r="H104" i="15"/>
  <c r="E104" i="15"/>
  <c r="M55" i="15"/>
  <c r="L55" i="15"/>
  <c r="I55" i="15"/>
  <c r="C55" i="15" s="1"/>
  <c r="H55" i="15"/>
  <c r="E55" i="15"/>
  <c r="M51" i="15"/>
  <c r="L51" i="15"/>
  <c r="I51" i="15"/>
  <c r="C51" i="15" s="1"/>
  <c r="H51" i="15"/>
  <c r="E51" i="15"/>
  <c r="M14" i="15"/>
  <c r="L14" i="15"/>
  <c r="I14" i="15"/>
  <c r="C14" i="15" s="1"/>
  <c r="H14" i="15"/>
  <c r="E14" i="15"/>
  <c r="M8" i="15"/>
  <c r="L8" i="15"/>
  <c r="I8" i="15"/>
  <c r="C8" i="15" s="1"/>
  <c r="H8" i="15"/>
  <c r="E8" i="15"/>
  <c r="M490" i="15"/>
  <c r="L490" i="15"/>
  <c r="I490" i="15"/>
  <c r="C490" i="15" s="1"/>
  <c r="H490" i="15"/>
  <c r="E490" i="15"/>
  <c r="M313" i="15"/>
  <c r="L313" i="15"/>
  <c r="I313" i="15"/>
  <c r="C313" i="15" s="1"/>
  <c r="H313" i="15"/>
  <c r="A313" i="15"/>
  <c r="E313" i="15" s="1"/>
  <c r="M312" i="15"/>
  <c r="L312" i="15"/>
  <c r="I312" i="15"/>
  <c r="C312" i="15" s="1"/>
  <c r="H312" i="15"/>
  <c r="E312" i="15"/>
  <c r="M174" i="15"/>
  <c r="L174" i="15"/>
  <c r="I174" i="15"/>
  <c r="C174" i="15" s="1"/>
  <c r="H174" i="15"/>
  <c r="E174" i="15"/>
  <c r="M535" i="15"/>
  <c r="L535" i="15"/>
  <c r="I535" i="15"/>
  <c r="C535" i="15" s="1"/>
  <c r="H535" i="15"/>
  <c r="E535" i="15"/>
  <c r="M469" i="15"/>
  <c r="L469" i="15"/>
  <c r="I469" i="15"/>
  <c r="C469" i="15" s="1"/>
  <c r="H469" i="15"/>
  <c r="E469" i="15"/>
  <c r="M309" i="15"/>
  <c r="L309" i="15"/>
  <c r="I309" i="15"/>
  <c r="C309" i="15" s="1"/>
  <c r="H309" i="15"/>
  <c r="A309" i="15"/>
  <c r="E309" i="15" s="1"/>
  <c r="M308" i="15"/>
  <c r="L308" i="15"/>
  <c r="I308" i="15"/>
  <c r="C308" i="15" s="1"/>
  <c r="H308" i="15"/>
  <c r="E308" i="15"/>
  <c r="M65" i="15"/>
  <c r="L65" i="15"/>
  <c r="I65" i="15"/>
  <c r="C65" i="15" s="1"/>
  <c r="H65" i="15"/>
  <c r="E65" i="15"/>
  <c r="M13" i="15"/>
  <c r="L13" i="15"/>
  <c r="I13" i="15"/>
  <c r="C13" i="15" s="1"/>
  <c r="H13" i="15"/>
  <c r="E13" i="15"/>
  <c r="M459" i="15"/>
  <c r="L459" i="15"/>
  <c r="I459" i="15"/>
  <c r="C459" i="15" s="1"/>
  <c r="H459" i="15"/>
  <c r="E459" i="15"/>
  <c r="M446" i="15"/>
  <c r="L446" i="15"/>
  <c r="I446" i="15"/>
  <c r="C446" i="15" s="1"/>
  <c r="H446" i="15"/>
  <c r="E446" i="15"/>
  <c r="M426" i="15"/>
  <c r="L426" i="15"/>
  <c r="I426" i="15"/>
  <c r="C426" i="15" s="1"/>
  <c r="H426" i="15"/>
  <c r="E426" i="15"/>
  <c r="M396" i="15"/>
  <c r="L396" i="15"/>
  <c r="I396" i="15"/>
  <c r="C396" i="15" s="1"/>
  <c r="H396" i="15"/>
  <c r="E396" i="15"/>
  <c r="M333" i="15"/>
  <c r="L333" i="15"/>
  <c r="I333" i="15"/>
  <c r="C333" i="15" s="1"/>
  <c r="H333" i="15"/>
  <c r="E333" i="15"/>
  <c r="M298" i="15"/>
  <c r="L298" i="15"/>
  <c r="I298" i="15"/>
  <c r="C298" i="15" s="1"/>
  <c r="H298" i="15"/>
  <c r="A298" i="15"/>
  <c r="E298" i="15" s="1"/>
  <c r="M297" i="15"/>
  <c r="L297" i="15"/>
  <c r="I297" i="15"/>
  <c r="C297" i="15" s="1"/>
  <c r="H297" i="15"/>
  <c r="E297" i="15"/>
  <c r="M273" i="15"/>
  <c r="L273" i="15"/>
  <c r="I273" i="15"/>
  <c r="C273" i="15" s="1"/>
  <c r="H273" i="15"/>
  <c r="E273" i="15"/>
  <c r="M216" i="15"/>
  <c r="L216" i="15"/>
  <c r="I216" i="15"/>
  <c r="C216" i="15" s="1"/>
  <c r="H216" i="15"/>
  <c r="E216" i="15"/>
  <c r="M175" i="15"/>
  <c r="L175" i="15"/>
  <c r="I175" i="15"/>
  <c r="C175" i="15" s="1"/>
  <c r="H175" i="15"/>
  <c r="E175" i="15"/>
  <c r="M172" i="15"/>
  <c r="L172" i="15"/>
  <c r="I172" i="15"/>
  <c r="C172" i="15" s="1"/>
  <c r="H172" i="15"/>
  <c r="E172" i="15"/>
  <c r="M118" i="15"/>
  <c r="L118" i="15"/>
  <c r="I118" i="15"/>
  <c r="C118" i="15" s="1"/>
  <c r="H118" i="15"/>
  <c r="E118" i="15"/>
  <c r="M71" i="15"/>
  <c r="L71" i="15"/>
  <c r="I71" i="15"/>
  <c r="C71" i="15" s="1"/>
  <c r="H71" i="15"/>
  <c r="E71" i="15"/>
  <c r="M291" i="15"/>
  <c r="L291" i="15"/>
  <c r="I291" i="15"/>
  <c r="C291" i="15" s="1"/>
  <c r="H291" i="15"/>
  <c r="A291" i="15"/>
  <c r="E291" i="15" s="1"/>
  <c r="M268" i="15"/>
  <c r="L268" i="15"/>
  <c r="I268" i="15"/>
  <c r="C268" i="15" s="1"/>
  <c r="H268" i="15"/>
  <c r="E268" i="15"/>
  <c r="M290" i="15"/>
  <c r="L290" i="15"/>
  <c r="I290" i="15"/>
  <c r="C290" i="15" s="1"/>
  <c r="H290" i="15"/>
  <c r="A290" i="15"/>
  <c r="E290" i="15" s="1"/>
  <c r="M10" i="15"/>
  <c r="L10" i="15"/>
  <c r="I10" i="15"/>
  <c r="C10" i="15" s="1"/>
  <c r="H10" i="15"/>
  <c r="E10" i="15"/>
  <c r="M284" i="15"/>
  <c r="L284" i="15"/>
  <c r="I284" i="15"/>
  <c r="C284" i="15" s="1"/>
  <c r="H284" i="15"/>
  <c r="A284" i="15"/>
  <c r="E284" i="15" s="1"/>
  <c r="M283" i="15"/>
  <c r="L283" i="15"/>
  <c r="I283" i="15"/>
  <c r="C283" i="15" s="1"/>
  <c r="H283" i="15"/>
  <c r="E283" i="15"/>
  <c r="M261" i="15"/>
  <c r="L261" i="15"/>
  <c r="I261" i="15"/>
  <c r="C261" i="15" s="1"/>
  <c r="H261" i="15"/>
  <c r="E261" i="15"/>
  <c r="M249" i="15"/>
  <c r="L249" i="15"/>
  <c r="I249" i="15"/>
  <c r="C249" i="15" s="1"/>
  <c r="H249" i="15"/>
  <c r="E249" i="15"/>
  <c r="M179" i="15"/>
  <c r="L179" i="15"/>
  <c r="I179" i="15"/>
  <c r="C179" i="15" s="1"/>
  <c r="H179" i="15"/>
  <c r="E179" i="15"/>
  <c r="M125" i="15"/>
  <c r="L125" i="15"/>
  <c r="I125" i="15"/>
  <c r="C125" i="15" s="1"/>
  <c r="H125" i="15"/>
  <c r="E125" i="15"/>
  <c r="M26" i="15"/>
  <c r="L26" i="15"/>
  <c r="I26" i="15"/>
  <c r="C26" i="15" s="1"/>
  <c r="H26" i="15"/>
  <c r="E26" i="15"/>
  <c r="M526" i="15"/>
  <c r="L526" i="15"/>
  <c r="I526" i="15"/>
  <c r="C526" i="15" s="1"/>
  <c r="H526" i="15"/>
  <c r="E526" i="15"/>
  <c r="M498" i="15"/>
  <c r="L498" i="15"/>
  <c r="I498" i="15"/>
  <c r="C498" i="15" s="1"/>
  <c r="H498" i="15"/>
  <c r="E498" i="15"/>
  <c r="M360" i="15"/>
  <c r="L360" i="15"/>
  <c r="I360" i="15"/>
  <c r="C360" i="15" s="1"/>
  <c r="H360" i="15"/>
  <c r="E360" i="15"/>
  <c r="M279" i="15"/>
  <c r="L279" i="15"/>
  <c r="I279" i="15"/>
  <c r="C279" i="15" s="1"/>
  <c r="H279" i="15"/>
  <c r="A279" i="15"/>
  <c r="E279" i="15" s="1"/>
  <c r="M154" i="15"/>
  <c r="L154" i="15"/>
  <c r="I154" i="15"/>
  <c r="C154" i="15" s="1"/>
  <c r="H154" i="15"/>
  <c r="E154" i="15"/>
  <c r="M274" i="15"/>
  <c r="L274" i="15"/>
  <c r="I274" i="15"/>
  <c r="C274" i="15" s="1"/>
  <c r="H274" i="15"/>
  <c r="A274" i="15"/>
  <c r="E274" i="15" s="1"/>
  <c r="M485" i="15"/>
  <c r="L485" i="15"/>
  <c r="I485" i="15"/>
  <c r="C485" i="15" s="1"/>
  <c r="H485" i="15"/>
  <c r="E485" i="15"/>
  <c r="M443" i="15"/>
  <c r="L443" i="15"/>
  <c r="I443" i="15"/>
  <c r="C443" i="15" s="1"/>
  <c r="H443" i="15"/>
  <c r="E443" i="15"/>
  <c r="M424" i="15"/>
  <c r="L424" i="15"/>
  <c r="I424" i="15"/>
  <c r="C424" i="15" s="1"/>
  <c r="H424" i="15"/>
  <c r="E424" i="15"/>
  <c r="M397" i="15"/>
  <c r="L397" i="15"/>
  <c r="I397" i="15"/>
  <c r="C397" i="15" s="1"/>
  <c r="H397" i="15"/>
  <c r="E397" i="15"/>
  <c r="M393" i="15"/>
  <c r="L393" i="15"/>
  <c r="I393" i="15"/>
  <c r="C393" i="15" s="1"/>
  <c r="H393" i="15"/>
  <c r="E393" i="15"/>
  <c r="M319" i="15"/>
  <c r="L319" i="15"/>
  <c r="I319" i="15"/>
  <c r="C319" i="15" s="1"/>
  <c r="H319" i="15"/>
  <c r="E319" i="15"/>
  <c r="M285" i="15"/>
  <c r="L285" i="15"/>
  <c r="I285" i="15"/>
  <c r="C285" i="15" s="1"/>
  <c r="H285" i="15"/>
  <c r="E285" i="15"/>
  <c r="M272" i="15"/>
  <c r="L272" i="15"/>
  <c r="I272" i="15"/>
  <c r="C272" i="15" s="1"/>
  <c r="H272" i="15"/>
  <c r="A272" i="15"/>
  <c r="M239" i="15"/>
  <c r="L239" i="15"/>
  <c r="I239" i="15"/>
  <c r="C239" i="15" s="1"/>
  <c r="H239" i="15"/>
  <c r="E239" i="15"/>
  <c r="M146" i="15"/>
  <c r="L146" i="15"/>
  <c r="I146" i="15"/>
  <c r="C146" i="15" s="1"/>
  <c r="H146" i="15"/>
  <c r="E146" i="15"/>
  <c r="M103" i="15"/>
  <c r="L103" i="15"/>
  <c r="I103" i="15"/>
  <c r="C103" i="15" s="1"/>
  <c r="H103" i="15"/>
  <c r="E103" i="15"/>
  <c r="M40" i="15"/>
  <c r="L40" i="15"/>
  <c r="I40" i="15"/>
  <c r="C40" i="15" s="1"/>
  <c r="H40" i="15"/>
  <c r="E40" i="15"/>
  <c r="M266" i="15"/>
  <c r="L266" i="15"/>
  <c r="I266" i="15"/>
  <c r="C266" i="15" s="1"/>
  <c r="H266" i="15"/>
  <c r="A266" i="15"/>
  <c r="E266" i="15" s="1"/>
  <c r="M265" i="15"/>
  <c r="L265" i="15"/>
  <c r="I265" i="15"/>
  <c r="C265" i="15" s="1"/>
  <c r="H265" i="15"/>
  <c r="E265" i="15"/>
  <c r="M80" i="15"/>
  <c r="L80" i="15"/>
  <c r="I80" i="15"/>
  <c r="C80" i="15" s="1"/>
  <c r="H80" i="15"/>
  <c r="E80" i="15"/>
  <c r="M523" i="15"/>
  <c r="L523" i="15"/>
  <c r="I523" i="15"/>
  <c r="C523" i="15" s="1"/>
  <c r="H523" i="15"/>
  <c r="E523" i="15"/>
  <c r="M519" i="15"/>
  <c r="L519" i="15"/>
  <c r="I519" i="15"/>
  <c r="C519" i="15" s="1"/>
  <c r="H519" i="15"/>
  <c r="E519" i="15"/>
  <c r="M517" i="15"/>
  <c r="L517" i="15"/>
  <c r="I517" i="15"/>
  <c r="C517" i="15" s="1"/>
  <c r="H517" i="15"/>
  <c r="E517" i="15"/>
  <c r="M516" i="15"/>
  <c r="L516" i="15"/>
  <c r="I516" i="15"/>
  <c r="C516" i="15" s="1"/>
  <c r="H516" i="15"/>
  <c r="E516" i="15"/>
  <c r="M510" i="15"/>
  <c r="L510" i="15"/>
  <c r="I510" i="15"/>
  <c r="C510" i="15" s="1"/>
  <c r="H510" i="15"/>
  <c r="E510" i="15"/>
  <c r="M505" i="15"/>
  <c r="L505" i="15"/>
  <c r="I505" i="15"/>
  <c r="C505" i="15" s="1"/>
  <c r="H505" i="15"/>
  <c r="E505" i="15"/>
  <c r="M486" i="15"/>
  <c r="L486" i="15"/>
  <c r="I486" i="15"/>
  <c r="C486" i="15" s="1"/>
  <c r="H486" i="15"/>
  <c r="E486" i="15"/>
  <c r="M483" i="15"/>
  <c r="L483" i="15"/>
  <c r="I483" i="15"/>
  <c r="C483" i="15" s="1"/>
  <c r="H483" i="15"/>
  <c r="E483" i="15"/>
  <c r="M467" i="15"/>
  <c r="L467" i="15"/>
  <c r="I467" i="15"/>
  <c r="C467" i="15" s="1"/>
  <c r="H467" i="15"/>
  <c r="E467" i="15"/>
  <c r="M465" i="15"/>
  <c r="L465" i="15"/>
  <c r="I465" i="15"/>
  <c r="C465" i="15" s="1"/>
  <c r="H465" i="15"/>
  <c r="E465" i="15"/>
  <c r="M464" i="15"/>
  <c r="L464" i="15"/>
  <c r="I464" i="15"/>
  <c r="C464" i="15" s="1"/>
  <c r="H464" i="15"/>
  <c r="E464" i="15"/>
  <c r="M454" i="15"/>
  <c r="L454" i="15"/>
  <c r="I454" i="15"/>
  <c r="C454" i="15" s="1"/>
  <c r="H454" i="15"/>
  <c r="E454" i="15"/>
  <c r="M453" i="15"/>
  <c r="L453" i="15"/>
  <c r="I453" i="15"/>
  <c r="C453" i="15" s="1"/>
  <c r="H453" i="15"/>
  <c r="E453" i="15"/>
  <c r="M438" i="15"/>
  <c r="L438" i="15"/>
  <c r="I438" i="15"/>
  <c r="C438" i="15" s="1"/>
  <c r="H438" i="15"/>
  <c r="E438" i="15"/>
  <c r="M436" i="15"/>
  <c r="L436" i="15"/>
  <c r="I436" i="15"/>
  <c r="C436" i="15" s="1"/>
  <c r="H436" i="15"/>
  <c r="E436" i="15"/>
  <c r="M433" i="15"/>
  <c r="L433" i="15"/>
  <c r="I433" i="15"/>
  <c r="C433" i="15" s="1"/>
  <c r="H433" i="15"/>
  <c r="E433" i="15"/>
  <c r="M420" i="15"/>
  <c r="L420" i="15"/>
  <c r="I420" i="15"/>
  <c r="C420" i="15" s="1"/>
  <c r="H420" i="15"/>
  <c r="E420" i="15"/>
  <c r="M409" i="15"/>
  <c r="L409" i="15"/>
  <c r="I409" i="15"/>
  <c r="C409" i="15" s="1"/>
  <c r="H409" i="15"/>
  <c r="E409" i="15"/>
  <c r="M407" i="15"/>
  <c r="L407" i="15"/>
  <c r="I407" i="15"/>
  <c r="C407" i="15" s="1"/>
  <c r="H407" i="15"/>
  <c r="E407" i="15"/>
  <c r="M406" i="15"/>
  <c r="L406" i="15"/>
  <c r="I406" i="15"/>
  <c r="C406" i="15" s="1"/>
  <c r="H406" i="15"/>
  <c r="E406" i="15"/>
  <c r="M391" i="15"/>
  <c r="L391" i="15"/>
  <c r="I391" i="15"/>
  <c r="C391" i="15" s="1"/>
  <c r="H391" i="15"/>
  <c r="E391" i="15"/>
  <c r="M390" i="15"/>
  <c r="L390" i="15"/>
  <c r="I390" i="15"/>
  <c r="C390" i="15" s="1"/>
  <c r="H390" i="15"/>
  <c r="E390" i="15"/>
  <c r="M389" i="15"/>
  <c r="L389" i="15"/>
  <c r="I389" i="15"/>
  <c r="C389" i="15" s="1"/>
  <c r="H389" i="15"/>
  <c r="E389" i="15"/>
  <c r="M375" i="15"/>
  <c r="L375" i="15"/>
  <c r="I375" i="15"/>
  <c r="C375" i="15" s="1"/>
  <c r="H375" i="15"/>
  <c r="E375" i="15"/>
  <c r="M370" i="15"/>
  <c r="L370" i="15"/>
  <c r="I370" i="15"/>
  <c r="C370" i="15" s="1"/>
  <c r="H370" i="15"/>
  <c r="E370" i="15"/>
  <c r="M361" i="15"/>
  <c r="L361" i="15"/>
  <c r="I361" i="15"/>
  <c r="C361" i="15" s="1"/>
  <c r="H361" i="15"/>
  <c r="E361" i="15"/>
  <c r="M348" i="15"/>
  <c r="L348" i="15"/>
  <c r="I348" i="15"/>
  <c r="C348" i="15" s="1"/>
  <c r="H348" i="15"/>
  <c r="E348" i="15"/>
  <c r="M343" i="15"/>
  <c r="L343" i="15"/>
  <c r="I343" i="15"/>
  <c r="C343" i="15" s="1"/>
  <c r="H343" i="15"/>
  <c r="E343" i="15"/>
  <c r="M341" i="15"/>
  <c r="L341" i="15"/>
  <c r="I341" i="15"/>
  <c r="C341" i="15" s="1"/>
  <c r="H341" i="15"/>
  <c r="E341" i="15"/>
  <c r="M339" i="15"/>
  <c r="L339" i="15"/>
  <c r="I339" i="15"/>
  <c r="C339" i="15" s="1"/>
  <c r="H339" i="15"/>
  <c r="E339" i="15"/>
  <c r="M337" i="15"/>
  <c r="L337" i="15"/>
  <c r="I337" i="15"/>
  <c r="C337" i="15" s="1"/>
  <c r="H337" i="15"/>
  <c r="E337" i="15"/>
  <c r="M318" i="15"/>
  <c r="L318" i="15"/>
  <c r="I318" i="15"/>
  <c r="C318" i="15" s="1"/>
  <c r="H318" i="15"/>
  <c r="E318" i="15"/>
  <c r="M299" i="15"/>
  <c r="L299" i="15"/>
  <c r="I299" i="15"/>
  <c r="C299" i="15" s="1"/>
  <c r="H299" i="15"/>
  <c r="E299" i="15"/>
  <c r="M296" i="15"/>
  <c r="L296" i="15"/>
  <c r="I296" i="15"/>
  <c r="C296" i="15" s="1"/>
  <c r="H296" i="15"/>
  <c r="E296" i="15"/>
  <c r="M292" i="15"/>
  <c r="L292" i="15"/>
  <c r="I292" i="15"/>
  <c r="C292" i="15" s="1"/>
  <c r="H292" i="15"/>
  <c r="E292" i="15"/>
  <c r="M277" i="15"/>
  <c r="L277" i="15"/>
  <c r="I277" i="15"/>
  <c r="C277" i="15" s="1"/>
  <c r="H277" i="15"/>
  <c r="E277" i="15"/>
  <c r="M269" i="15"/>
  <c r="L269" i="15"/>
  <c r="I269" i="15"/>
  <c r="C269" i="15" s="1"/>
  <c r="H269" i="15"/>
  <c r="E269" i="15"/>
  <c r="M267" i="15"/>
  <c r="L267" i="15"/>
  <c r="I267" i="15"/>
  <c r="C267" i="15" s="1"/>
  <c r="H267" i="15"/>
  <c r="E267" i="15"/>
  <c r="M264" i="15"/>
  <c r="L264" i="15"/>
  <c r="I264" i="15"/>
  <c r="C264" i="15" s="1"/>
  <c r="H264" i="15"/>
  <c r="E264" i="15"/>
  <c r="M260" i="15"/>
  <c r="L260" i="15"/>
  <c r="I260" i="15"/>
  <c r="C260" i="15" s="1"/>
  <c r="H260" i="15"/>
  <c r="A260" i="15"/>
  <c r="E260" i="15" s="1"/>
  <c r="M259" i="15"/>
  <c r="L259" i="15"/>
  <c r="I259" i="15"/>
  <c r="C259" i="15" s="1"/>
  <c r="H259" i="15"/>
  <c r="E259" i="15"/>
  <c r="M254" i="15"/>
  <c r="L254" i="15"/>
  <c r="I254" i="15"/>
  <c r="C254" i="15" s="1"/>
  <c r="H254" i="15"/>
  <c r="E254" i="15"/>
  <c r="M252" i="15"/>
  <c r="L252" i="15"/>
  <c r="I252" i="15"/>
  <c r="C252" i="15" s="1"/>
  <c r="H252" i="15"/>
  <c r="E252" i="15"/>
  <c r="M242" i="15"/>
  <c r="L242" i="15"/>
  <c r="I242" i="15"/>
  <c r="C242" i="15" s="1"/>
  <c r="H242" i="15"/>
  <c r="E242" i="15"/>
  <c r="M238" i="15"/>
  <c r="L238" i="15"/>
  <c r="I238" i="15"/>
  <c r="C238" i="15" s="1"/>
  <c r="H238" i="15"/>
  <c r="E238" i="15"/>
  <c r="M237" i="15"/>
  <c r="L237" i="15"/>
  <c r="I237" i="15"/>
  <c r="C237" i="15" s="1"/>
  <c r="H237" i="15"/>
  <c r="E237" i="15"/>
  <c r="M227" i="15"/>
  <c r="L227" i="15"/>
  <c r="I227" i="15"/>
  <c r="C227" i="15" s="1"/>
  <c r="H227" i="15"/>
  <c r="E227" i="15"/>
  <c r="M225" i="15"/>
  <c r="L225" i="15"/>
  <c r="I225" i="15"/>
  <c r="C225" i="15" s="1"/>
  <c r="H225" i="15"/>
  <c r="E225" i="15"/>
  <c r="M223" i="15"/>
  <c r="L223" i="15"/>
  <c r="I223" i="15"/>
  <c r="C223" i="15" s="1"/>
  <c r="H223" i="15"/>
  <c r="E223" i="15"/>
  <c r="M221" i="15"/>
  <c r="L221" i="15"/>
  <c r="I221" i="15"/>
  <c r="C221" i="15" s="1"/>
  <c r="H221" i="15"/>
  <c r="E221" i="15"/>
  <c r="M219" i="15"/>
  <c r="L219" i="15"/>
  <c r="I219" i="15"/>
  <c r="C219" i="15" s="1"/>
  <c r="H219" i="15"/>
  <c r="E219" i="15"/>
  <c r="M210" i="15"/>
  <c r="L210" i="15"/>
  <c r="I210" i="15"/>
  <c r="C210" i="15" s="1"/>
  <c r="H210" i="15"/>
  <c r="E210" i="15"/>
  <c r="M206" i="15"/>
  <c r="L206" i="15"/>
  <c r="I206" i="15"/>
  <c r="C206" i="15" s="1"/>
  <c r="H206" i="15"/>
  <c r="E206" i="15"/>
  <c r="M205" i="15"/>
  <c r="L205" i="15"/>
  <c r="I205" i="15"/>
  <c r="C205" i="15" s="1"/>
  <c r="H205" i="15"/>
  <c r="E205" i="15"/>
  <c r="M198" i="15"/>
  <c r="L198" i="15"/>
  <c r="I198" i="15"/>
  <c r="C198" i="15" s="1"/>
  <c r="H198" i="15"/>
  <c r="E198" i="15"/>
  <c r="M190" i="15"/>
  <c r="L190" i="15"/>
  <c r="I190" i="15"/>
  <c r="C190" i="15" s="1"/>
  <c r="H190" i="15"/>
  <c r="E190" i="15"/>
  <c r="M188" i="15"/>
  <c r="L188" i="15"/>
  <c r="I188" i="15"/>
  <c r="C188" i="15" s="1"/>
  <c r="H188" i="15"/>
  <c r="E188" i="15"/>
  <c r="M183" i="15"/>
  <c r="L183" i="15"/>
  <c r="I183" i="15"/>
  <c r="C183" i="15" s="1"/>
  <c r="H183" i="15"/>
  <c r="E183" i="15"/>
  <c r="M182" i="15"/>
  <c r="L182" i="15"/>
  <c r="I182" i="15"/>
  <c r="C182" i="15" s="1"/>
  <c r="H182" i="15"/>
  <c r="E182" i="15"/>
  <c r="M169" i="15"/>
  <c r="L169" i="15"/>
  <c r="I169" i="15"/>
  <c r="C169" i="15" s="1"/>
  <c r="H169" i="15"/>
  <c r="E169" i="15"/>
  <c r="M168" i="15"/>
  <c r="L168" i="15"/>
  <c r="I168" i="15"/>
  <c r="C168" i="15" s="1"/>
  <c r="H168" i="15"/>
  <c r="E168" i="15"/>
  <c r="M166" i="15"/>
  <c r="L166" i="15"/>
  <c r="I166" i="15"/>
  <c r="C166" i="15" s="1"/>
  <c r="H166" i="15"/>
  <c r="E166" i="15"/>
  <c r="M137" i="15"/>
  <c r="L137" i="15"/>
  <c r="I137" i="15"/>
  <c r="C137" i="15" s="1"/>
  <c r="H137" i="15"/>
  <c r="E137" i="15"/>
  <c r="M136" i="15"/>
  <c r="L136" i="15"/>
  <c r="I136" i="15"/>
  <c r="C136" i="15" s="1"/>
  <c r="H136" i="15"/>
  <c r="E136" i="15"/>
  <c r="M127" i="15"/>
  <c r="L127" i="15"/>
  <c r="I127" i="15"/>
  <c r="C127" i="15" s="1"/>
  <c r="H127" i="15"/>
  <c r="E127" i="15"/>
  <c r="M126" i="15"/>
  <c r="L126" i="15"/>
  <c r="I126" i="15"/>
  <c r="C126" i="15" s="1"/>
  <c r="H126" i="15"/>
  <c r="E126" i="15"/>
  <c r="M121" i="15"/>
  <c r="L121" i="15"/>
  <c r="I121" i="15"/>
  <c r="C121" i="15" s="1"/>
  <c r="H121" i="15"/>
  <c r="E121" i="15"/>
  <c r="M109" i="15"/>
  <c r="L109" i="15"/>
  <c r="I109" i="15"/>
  <c r="C109" i="15" s="1"/>
  <c r="H109" i="15"/>
  <c r="E109" i="15"/>
  <c r="M108" i="15"/>
  <c r="L108" i="15"/>
  <c r="I108" i="15"/>
  <c r="C108" i="15" s="1"/>
  <c r="H108" i="15"/>
  <c r="E108" i="15"/>
  <c r="M106" i="15"/>
  <c r="L106" i="15"/>
  <c r="I106" i="15"/>
  <c r="C106" i="15" s="1"/>
  <c r="H106" i="15"/>
  <c r="E106" i="15"/>
  <c r="M96" i="15"/>
  <c r="L96" i="15"/>
  <c r="I96" i="15"/>
  <c r="C96" i="15" s="1"/>
  <c r="H96" i="15"/>
  <c r="E96" i="15"/>
  <c r="M95" i="15"/>
  <c r="L95" i="15"/>
  <c r="I95" i="15"/>
  <c r="C95" i="15" s="1"/>
  <c r="H95" i="15"/>
  <c r="E95" i="15"/>
  <c r="M83" i="15"/>
  <c r="L83" i="15"/>
  <c r="I83" i="15"/>
  <c r="C83" i="15" s="1"/>
  <c r="H83" i="15"/>
  <c r="E83" i="15"/>
  <c r="M76" i="15"/>
  <c r="L76" i="15"/>
  <c r="I76" i="15"/>
  <c r="C76" i="15" s="1"/>
  <c r="H76" i="15"/>
  <c r="E76" i="15"/>
  <c r="M73" i="15"/>
  <c r="L73" i="15"/>
  <c r="I73" i="15"/>
  <c r="C73" i="15" s="1"/>
  <c r="H73" i="15"/>
  <c r="E73" i="15"/>
  <c r="M59" i="15"/>
  <c r="L59" i="15"/>
  <c r="I59" i="15"/>
  <c r="C59" i="15" s="1"/>
  <c r="H59" i="15"/>
  <c r="E59" i="15"/>
  <c r="M56" i="15"/>
  <c r="L56" i="15"/>
  <c r="I56" i="15"/>
  <c r="C56" i="15" s="1"/>
  <c r="H56" i="15"/>
  <c r="E56" i="15"/>
  <c r="M49" i="15"/>
  <c r="L49" i="15"/>
  <c r="I49" i="15"/>
  <c r="C49" i="15" s="1"/>
  <c r="H49" i="15"/>
  <c r="E49" i="15"/>
  <c r="M43" i="15"/>
  <c r="L43" i="15"/>
  <c r="I43" i="15"/>
  <c r="C43" i="15" s="1"/>
  <c r="H43" i="15"/>
  <c r="E43" i="15"/>
  <c r="M38" i="15"/>
  <c r="L38" i="15"/>
  <c r="I38" i="15"/>
  <c r="C38" i="15" s="1"/>
  <c r="H38" i="15"/>
  <c r="E38" i="15"/>
  <c r="M37" i="15"/>
  <c r="L37" i="15"/>
  <c r="I37" i="15"/>
  <c r="C37" i="15" s="1"/>
  <c r="H37" i="15"/>
  <c r="E37" i="15"/>
  <c r="M36" i="15"/>
  <c r="L36" i="15"/>
  <c r="I36" i="15"/>
  <c r="C36" i="15" s="1"/>
  <c r="H36" i="15"/>
  <c r="E36" i="15"/>
  <c r="M32" i="15"/>
  <c r="L32" i="15"/>
  <c r="I32" i="15"/>
  <c r="C32" i="15" s="1"/>
  <c r="H32" i="15"/>
  <c r="E32" i="15"/>
  <c r="M30" i="15"/>
  <c r="L30" i="15"/>
  <c r="I30" i="15"/>
  <c r="C30" i="15" s="1"/>
  <c r="H30" i="15"/>
  <c r="E30" i="15"/>
  <c r="M28" i="15"/>
  <c r="L28" i="15"/>
  <c r="I28" i="15"/>
  <c r="C28" i="15" s="1"/>
  <c r="H28" i="15"/>
  <c r="E28" i="15"/>
  <c r="M22" i="15"/>
  <c r="L22" i="15"/>
  <c r="I22" i="15"/>
  <c r="C22" i="15" s="1"/>
  <c r="H22" i="15"/>
  <c r="E22" i="15"/>
  <c r="M19" i="15"/>
  <c r="L19" i="15"/>
  <c r="I19" i="15"/>
  <c r="C19" i="15" s="1"/>
  <c r="H19" i="15"/>
  <c r="E19" i="15"/>
  <c r="M7" i="15"/>
  <c r="L7" i="15"/>
  <c r="I7" i="15"/>
  <c r="C7" i="15" s="1"/>
  <c r="H7" i="15"/>
  <c r="M3" i="15"/>
  <c r="L3" i="15"/>
  <c r="I3" i="15"/>
  <c r="C3" i="15" s="1"/>
  <c r="H3" i="15"/>
  <c r="E3" i="15"/>
  <c r="M475" i="15"/>
  <c r="L475" i="15"/>
  <c r="I475" i="15"/>
  <c r="C475" i="15" s="1"/>
  <c r="H475" i="15"/>
  <c r="E475" i="15"/>
  <c r="M240" i="15"/>
  <c r="L240" i="15"/>
  <c r="I240" i="15"/>
  <c r="C240" i="15" s="1"/>
  <c r="H240" i="15"/>
  <c r="A240" i="15"/>
  <c r="E240" i="15" s="1"/>
  <c r="M236" i="15"/>
  <c r="L236" i="15"/>
  <c r="I236" i="15"/>
  <c r="C236" i="15" s="1"/>
  <c r="H236" i="15"/>
  <c r="E236" i="15"/>
  <c r="M233" i="15"/>
  <c r="L233" i="15"/>
  <c r="I233" i="15"/>
  <c r="C233" i="15" s="1"/>
  <c r="H233" i="15"/>
  <c r="A233" i="15"/>
  <c r="E233" i="15" s="1"/>
  <c r="M85" i="15"/>
  <c r="L85" i="15"/>
  <c r="I85" i="15"/>
  <c r="C85" i="15" s="1"/>
  <c r="H85" i="15"/>
  <c r="E85" i="15"/>
  <c r="M244" i="15"/>
  <c r="L244" i="15"/>
  <c r="I244" i="15"/>
  <c r="C244" i="15" s="1"/>
  <c r="H244" i="15"/>
  <c r="E244" i="15"/>
  <c r="M217" i="15"/>
  <c r="L217" i="15"/>
  <c r="I217" i="15"/>
  <c r="C217" i="15" s="1"/>
  <c r="H217" i="15"/>
  <c r="A217" i="15"/>
  <c r="E217" i="15" s="1"/>
  <c r="M181" i="15"/>
  <c r="L181" i="15"/>
  <c r="I181" i="15"/>
  <c r="C181" i="15" s="1"/>
  <c r="H181" i="15"/>
  <c r="E181" i="15"/>
  <c r="M99" i="15"/>
  <c r="L99" i="15"/>
  <c r="I99" i="15"/>
  <c r="C99" i="15" s="1"/>
  <c r="H99" i="15"/>
  <c r="E99" i="15"/>
  <c r="M29" i="15"/>
  <c r="L29" i="15"/>
  <c r="I29" i="15"/>
  <c r="C29" i="15" s="1"/>
  <c r="H29" i="15"/>
  <c r="E29" i="15"/>
  <c r="M512" i="15"/>
  <c r="L512" i="15"/>
  <c r="I512" i="15"/>
  <c r="C512" i="15" s="1"/>
  <c r="H512" i="15"/>
  <c r="E512" i="15"/>
  <c r="M479" i="15"/>
  <c r="L479" i="15"/>
  <c r="I479" i="15"/>
  <c r="C479" i="15" s="1"/>
  <c r="H479" i="15"/>
  <c r="E479" i="15"/>
  <c r="M478" i="15"/>
  <c r="L478" i="15"/>
  <c r="I478" i="15"/>
  <c r="C478" i="15" s="1"/>
  <c r="H478" i="15"/>
  <c r="E478" i="15"/>
  <c r="M449" i="15"/>
  <c r="L449" i="15"/>
  <c r="I449" i="15"/>
  <c r="C449" i="15" s="1"/>
  <c r="H449" i="15"/>
  <c r="E449" i="15"/>
  <c r="M380" i="15"/>
  <c r="L380" i="15"/>
  <c r="I380" i="15"/>
  <c r="C380" i="15" s="1"/>
  <c r="H380" i="15"/>
  <c r="E380" i="15"/>
  <c r="M278" i="15"/>
  <c r="L278" i="15"/>
  <c r="I278" i="15"/>
  <c r="C278" i="15" s="1"/>
  <c r="H278" i="15"/>
  <c r="E278" i="15"/>
  <c r="M271" i="15"/>
  <c r="L271" i="15"/>
  <c r="I271" i="15"/>
  <c r="C271" i="15" s="1"/>
  <c r="H271" i="15"/>
  <c r="E271" i="15"/>
  <c r="M215" i="15"/>
  <c r="L215" i="15"/>
  <c r="I215" i="15"/>
  <c r="C215" i="15" s="1"/>
  <c r="H215" i="15"/>
  <c r="A215" i="15"/>
  <c r="E215" i="15" s="1"/>
  <c r="M119" i="15"/>
  <c r="L119" i="15"/>
  <c r="I119" i="15"/>
  <c r="C119" i="15" s="1"/>
  <c r="H119" i="15"/>
  <c r="E119" i="15"/>
  <c r="M62" i="15"/>
  <c r="L62" i="15"/>
  <c r="I62" i="15"/>
  <c r="C62" i="15" s="1"/>
  <c r="H62" i="15"/>
  <c r="E62" i="15"/>
  <c r="M31" i="15"/>
  <c r="L31" i="15"/>
  <c r="I31" i="15"/>
  <c r="C31" i="15" s="1"/>
  <c r="H31" i="15"/>
  <c r="E31" i="15"/>
  <c r="M23" i="15"/>
  <c r="L23" i="15"/>
  <c r="I23" i="15"/>
  <c r="C23" i="15" s="1"/>
  <c r="H23" i="15"/>
  <c r="E23" i="15"/>
  <c r="M207" i="15"/>
  <c r="L207" i="15"/>
  <c r="I207" i="15"/>
  <c r="C207" i="15" s="1"/>
  <c r="H207" i="15"/>
  <c r="E207" i="15"/>
  <c r="M46" i="15"/>
  <c r="L46" i="15"/>
  <c r="I46" i="15"/>
  <c r="C46" i="15" s="1"/>
  <c r="H46" i="15"/>
  <c r="E46" i="15"/>
  <c r="M521" i="15"/>
  <c r="L521" i="15"/>
  <c r="I521" i="15"/>
  <c r="C521" i="15" s="1"/>
  <c r="H521" i="15"/>
  <c r="E521" i="15"/>
  <c r="M202" i="15"/>
  <c r="L202" i="15"/>
  <c r="I202" i="15"/>
  <c r="C202" i="15" s="1"/>
  <c r="H202" i="15"/>
  <c r="A202" i="15"/>
  <c r="E202" i="15" s="1"/>
  <c r="M200" i="15"/>
  <c r="L200" i="15"/>
  <c r="I200" i="15"/>
  <c r="C200" i="15" s="1"/>
  <c r="H200" i="15"/>
  <c r="E200" i="15"/>
  <c r="M194" i="15"/>
  <c r="L194" i="15"/>
  <c r="I194" i="15"/>
  <c r="C194" i="15" s="1"/>
  <c r="H194" i="15"/>
  <c r="E194" i="15"/>
  <c r="M133" i="15"/>
  <c r="L133" i="15"/>
  <c r="I133" i="15"/>
  <c r="C133" i="15" s="1"/>
  <c r="H133" i="15"/>
  <c r="E133" i="15"/>
  <c r="M64" i="15"/>
  <c r="L64" i="15"/>
  <c r="I64" i="15"/>
  <c r="C64" i="15" s="1"/>
  <c r="H64" i="15"/>
  <c r="E64" i="15"/>
  <c r="M61" i="15"/>
  <c r="L61" i="15"/>
  <c r="I61" i="15"/>
  <c r="C61" i="15" s="1"/>
  <c r="H61" i="15"/>
  <c r="E61" i="15"/>
  <c r="M50" i="15"/>
  <c r="L50" i="15"/>
  <c r="I50" i="15"/>
  <c r="C50" i="15" s="1"/>
  <c r="H50" i="15"/>
  <c r="E50" i="15"/>
  <c r="M488" i="15"/>
  <c r="L488" i="15"/>
  <c r="I488" i="15"/>
  <c r="C488" i="15" s="1"/>
  <c r="H488" i="15"/>
  <c r="E488" i="15"/>
  <c r="M381" i="15"/>
  <c r="L381" i="15"/>
  <c r="I381" i="15"/>
  <c r="C381" i="15" s="1"/>
  <c r="H381" i="15"/>
  <c r="E381" i="15"/>
  <c r="M196" i="15"/>
  <c r="L196" i="15"/>
  <c r="I196" i="15"/>
  <c r="C196" i="15" s="1"/>
  <c r="H196" i="15"/>
  <c r="A196" i="15"/>
  <c r="E196" i="15" s="1"/>
  <c r="M156" i="15"/>
  <c r="L156" i="15"/>
  <c r="I156" i="15"/>
  <c r="C156" i="15" s="1"/>
  <c r="H156" i="15"/>
  <c r="E156" i="15"/>
  <c r="M149" i="15"/>
  <c r="L149" i="15"/>
  <c r="I149" i="15"/>
  <c r="C149" i="15" s="1"/>
  <c r="H149" i="15"/>
  <c r="E149" i="15"/>
  <c r="M144" i="15"/>
  <c r="L144" i="15"/>
  <c r="I144" i="15"/>
  <c r="C144" i="15" s="1"/>
  <c r="H144" i="15"/>
  <c r="E144" i="15"/>
  <c r="M47" i="15"/>
  <c r="L47" i="15"/>
  <c r="I47" i="15"/>
  <c r="C47" i="15" s="1"/>
  <c r="H47" i="15"/>
  <c r="E47" i="15"/>
  <c r="M20" i="15"/>
  <c r="L20" i="15"/>
  <c r="I20" i="15"/>
  <c r="C20" i="15" s="1"/>
  <c r="H20" i="15"/>
  <c r="E20" i="15"/>
  <c r="M527" i="15"/>
  <c r="L527" i="15"/>
  <c r="I527" i="15"/>
  <c r="C527" i="15" s="1"/>
  <c r="H527" i="15"/>
  <c r="E527" i="15"/>
  <c r="M330" i="15"/>
  <c r="L330" i="15"/>
  <c r="I330" i="15"/>
  <c r="C330" i="15" s="1"/>
  <c r="H330" i="15"/>
  <c r="E330" i="15"/>
  <c r="M170" i="15"/>
  <c r="L170" i="15"/>
  <c r="I170" i="15"/>
  <c r="C170" i="15" s="1"/>
  <c r="H170" i="15"/>
  <c r="A170" i="15"/>
  <c r="E170" i="15" s="1"/>
  <c r="M448" i="15"/>
  <c r="L448" i="15"/>
  <c r="I448" i="15"/>
  <c r="C448" i="15" s="1"/>
  <c r="H448" i="15"/>
  <c r="E448" i="15"/>
  <c r="M427" i="15"/>
  <c r="L427" i="15"/>
  <c r="I427" i="15"/>
  <c r="C427" i="15" s="1"/>
  <c r="H427" i="15"/>
  <c r="E427" i="15"/>
  <c r="M411" i="15"/>
  <c r="L411" i="15"/>
  <c r="I411" i="15"/>
  <c r="C411" i="15" s="1"/>
  <c r="H411" i="15"/>
  <c r="E411" i="15"/>
  <c r="M377" i="15"/>
  <c r="L377" i="15"/>
  <c r="I377" i="15"/>
  <c r="C377" i="15" s="1"/>
  <c r="H377" i="15"/>
  <c r="E377" i="15"/>
  <c r="M342" i="15"/>
  <c r="L342" i="15"/>
  <c r="I342" i="15"/>
  <c r="C342" i="15" s="1"/>
  <c r="H342" i="15"/>
  <c r="E342" i="15"/>
  <c r="M328" i="15"/>
  <c r="L328" i="15"/>
  <c r="I328" i="15"/>
  <c r="C328" i="15" s="1"/>
  <c r="H328" i="15"/>
  <c r="E328" i="15"/>
  <c r="M280" i="15"/>
  <c r="L280" i="15"/>
  <c r="I280" i="15"/>
  <c r="C280" i="15" s="1"/>
  <c r="H280" i="15"/>
  <c r="E280" i="15"/>
  <c r="M218" i="15"/>
  <c r="L218" i="15"/>
  <c r="I218" i="15"/>
  <c r="C218" i="15" s="1"/>
  <c r="H218" i="15"/>
  <c r="E218" i="15"/>
  <c r="M214" i="15"/>
  <c r="L214" i="15"/>
  <c r="I214" i="15"/>
  <c r="C214" i="15" s="1"/>
  <c r="H214" i="15"/>
  <c r="E214" i="15"/>
  <c r="M199" i="15"/>
  <c r="L199" i="15"/>
  <c r="I199" i="15"/>
  <c r="C199" i="15" s="1"/>
  <c r="H199" i="15"/>
  <c r="E199" i="15"/>
  <c r="M162" i="15"/>
  <c r="L162" i="15"/>
  <c r="I162" i="15"/>
  <c r="C162" i="15" s="1"/>
  <c r="H162" i="15"/>
  <c r="A162" i="15"/>
  <c r="E162" i="15" s="1"/>
  <c r="M161" i="15"/>
  <c r="L161" i="15"/>
  <c r="I161" i="15"/>
  <c r="C161" i="15" s="1"/>
  <c r="H161" i="15"/>
  <c r="E161" i="15"/>
  <c r="M159" i="15"/>
  <c r="L159" i="15"/>
  <c r="I159" i="15"/>
  <c r="C159" i="15" s="1"/>
  <c r="H159" i="15"/>
  <c r="E159" i="15"/>
  <c r="M151" i="15"/>
  <c r="L151" i="15"/>
  <c r="I151" i="15"/>
  <c r="C151" i="15" s="1"/>
  <c r="H151" i="15"/>
  <c r="E151" i="15"/>
  <c r="M89" i="15"/>
  <c r="L89" i="15"/>
  <c r="I89" i="15"/>
  <c r="C89" i="15" s="1"/>
  <c r="H89" i="15"/>
  <c r="E89" i="15"/>
  <c r="M87" i="15"/>
  <c r="L87" i="15"/>
  <c r="I87" i="15"/>
  <c r="C87" i="15" s="1"/>
  <c r="H87" i="15"/>
  <c r="E87" i="15"/>
  <c r="M466" i="15"/>
  <c r="L466" i="15"/>
  <c r="I466" i="15"/>
  <c r="C466" i="15" s="1"/>
  <c r="H466" i="15"/>
  <c r="E466" i="15"/>
  <c r="M355" i="15"/>
  <c r="L355" i="15"/>
  <c r="I355" i="15"/>
  <c r="C355" i="15" s="1"/>
  <c r="H355" i="15"/>
  <c r="E355" i="15"/>
  <c r="M135" i="15"/>
  <c r="L135" i="15"/>
  <c r="I135" i="15"/>
  <c r="C135" i="15" s="1"/>
  <c r="H135" i="15"/>
  <c r="A135" i="15"/>
  <c r="E135" i="15" s="1"/>
  <c r="M117" i="15"/>
  <c r="L117" i="15"/>
  <c r="I117" i="15"/>
  <c r="C117" i="15" s="1"/>
  <c r="H117" i="15"/>
  <c r="A117" i="15"/>
  <c r="E117" i="15" s="1"/>
  <c r="M107" i="15"/>
  <c r="L107" i="15"/>
  <c r="I107" i="15"/>
  <c r="C107" i="15" s="1"/>
  <c r="H107" i="15"/>
  <c r="E107" i="15"/>
  <c r="M511" i="15"/>
  <c r="L511" i="15"/>
  <c r="I511" i="15"/>
  <c r="C511" i="15" s="1"/>
  <c r="H511" i="15"/>
  <c r="E511" i="15"/>
  <c r="M425" i="15"/>
  <c r="L425" i="15"/>
  <c r="I425" i="15"/>
  <c r="C425" i="15" s="1"/>
  <c r="H425" i="15"/>
  <c r="E425" i="15"/>
  <c r="M423" i="15"/>
  <c r="L423" i="15"/>
  <c r="I423" i="15"/>
  <c r="C423" i="15" s="1"/>
  <c r="H423" i="15"/>
  <c r="E423" i="15"/>
  <c r="M379" i="15"/>
  <c r="L379" i="15"/>
  <c r="I379" i="15"/>
  <c r="C379" i="15" s="1"/>
  <c r="H379" i="15"/>
  <c r="E379" i="15"/>
  <c r="M356" i="15"/>
  <c r="L356" i="15"/>
  <c r="I356" i="15"/>
  <c r="C356" i="15" s="1"/>
  <c r="H356" i="15"/>
  <c r="E356" i="15"/>
  <c r="M352" i="15"/>
  <c r="L352" i="15"/>
  <c r="I352" i="15"/>
  <c r="C352" i="15" s="1"/>
  <c r="H352" i="15"/>
  <c r="E352" i="15"/>
  <c r="M350" i="15"/>
  <c r="L350" i="15"/>
  <c r="I350" i="15"/>
  <c r="C350" i="15" s="1"/>
  <c r="H350" i="15"/>
  <c r="E350" i="15"/>
  <c r="M329" i="15"/>
  <c r="L329" i="15"/>
  <c r="I329" i="15"/>
  <c r="C329" i="15" s="1"/>
  <c r="H329" i="15"/>
  <c r="E329" i="15"/>
  <c r="M322" i="15"/>
  <c r="L322" i="15"/>
  <c r="I322" i="15"/>
  <c r="C322" i="15" s="1"/>
  <c r="H322" i="15"/>
  <c r="E322" i="15"/>
  <c r="M301" i="15"/>
  <c r="L301" i="15"/>
  <c r="I301" i="15"/>
  <c r="C301" i="15" s="1"/>
  <c r="H301" i="15"/>
  <c r="E301" i="15"/>
  <c r="M275" i="15"/>
  <c r="L275" i="15"/>
  <c r="I275" i="15"/>
  <c r="C275" i="15" s="1"/>
  <c r="H275" i="15"/>
  <c r="E275" i="15"/>
  <c r="M228" i="15"/>
  <c r="L228" i="15"/>
  <c r="I228" i="15"/>
  <c r="C228" i="15" s="1"/>
  <c r="H228" i="15"/>
  <c r="E228" i="15"/>
  <c r="M187" i="15"/>
  <c r="L187" i="15"/>
  <c r="I187" i="15"/>
  <c r="C187" i="15" s="1"/>
  <c r="H187" i="15"/>
  <c r="E187" i="15"/>
  <c r="M134" i="15"/>
  <c r="L134" i="15"/>
  <c r="I134" i="15"/>
  <c r="C134" i="15" s="1"/>
  <c r="H134" i="15"/>
  <c r="E134" i="15"/>
  <c r="M114" i="15"/>
  <c r="L114" i="15"/>
  <c r="I114" i="15"/>
  <c r="C114" i="15" s="1"/>
  <c r="H114" i="15"/>
  <c r="E114" i="15"/>
  <c r="M98" i="15"/>
  <c r="L98" i="15"/>
  <c r="I98" i="15"/>
  <c r="C98" i="15" s="1"/>
  <c r="H98" i="15"/>
  <c r="A98" i="15"/>
  <c r="E98" i="15" s="1"/>
  <c r="M97" i="15"/>
  <c r="L97" i="15"/>
  <c r="I97" i="15"/>
  <c r="C97" i="15" s="1"/>
  <c r="H97" i="15"/>
  <c r="E97" i="15"/>
  <c r="M84" i="15"/>
  <c r="L84" i="15"/>
  <c r="I84" i="15"/>
  <c r="C84" i="15" s="1"/>
  <c r="H84" i="15"/>
  <c r="E84" i="15"/>
  <c r="M52" i="15"/>
  <c r="L52" i="15"/>
  <c r="I52" i="15"/>
  <c r="C52" i="15" s="1"/>
  <c r="H52" i="15"/>
  <c r="E52" i="15"/>
  <c r="M17" i="15"/>
  <c r="L17" i="15"/>
  <c r="I17" i="15"/>
  <c r="C17" i="15" s="1"/>
  <c r="H17" i="15"/>
  <c r="E17" i="15"/>
  <c r="M525" i="15"/>
  <c r="L525" i="15"/>
  <c r="I525" i="15"/>
  <c r="C525" i="15" s="1"/>
  <c r="H525" i="15"/>
  <c r="E525" i="15"/>
  <c r="M94" i="15"/>
  <c r="L94" i="15"/>
  <c r="I94" i="15"/>
  <c r="C94" i="15" s="1"/>
  <c r="H94" i="15"/>
  <c r="A94" i="15"/>
  <c r="E94" i="15" s="1"/>
  <c r="M93" i="15"/>
  <c r="L93" i="15"/>
  <c r="I93" i="15"/>
  <c r="C93" i="15" s="1"/>
  <c r="H93" i="15"/>
  <c r="E93" i="15"/>
  <c r="M60" i="15"/>
  <c r="L60" i="15"/>
  <c r="I60" i="15"/>
  <c r="C60" i="15" s="1"/>
  <c r="H60" i="15"/>
  <c r="A60" i="15"/>
  <c r="E60" i="15" s="1"/>
  <c r="M16" i="15"/>
  <c r="L16" i="15"/>
  <c r="I16" i="15"/>
  <c r="C16" i="15" s="1"/>
  <c r="H16" i="15"/>
  <c r="E16" i="15"/>
  <c r="M340" i="15"/>
  <c r="L340" i="15"/>
  <c r="I340" i="15"/>
  <c r="C340" i="15" s="1"/>
  <c r="H340" i="15"/>
  <c r="E340" i="15"/>
  <c r="M331" i="15"/>
  <c r="L331" i="15"/>
  <c r="I331" i="15"/>
  <c r="C331" i="15" s="1"/>
  <c r="H331" i="15"/>
  <c r="E331" i="15"/>
  <c r="M176" i="15"/>
  <c r="L176" i="15"/>
  <c r="I176" i="15"/>
  <c r="C176" i="15" s="1"/>
  <c r="H176" i="15"/>
  <c r="E176" i="15"/>
  <c r="M77" i="15"/>
  <c r="L77" i="15"/>
  <c r="I77" i="15"/>
  <c r="C77" i="15" s="1"/>
  <c r="H77" i="15"/>
  <c r="E77" i="15"/>
  <c r="M58" i="15"/>
  <c r="L58" i="15"/>
  <c r="I58" i="15"/>
  <c r="C58" i="15" s="1"/>
  <c r="H58" i="15"/>
  <c r="A58" i="15"/>
  <c r="E58" i="15" s="1"/>
  <c r="M45" i="15"/>
  <c r="L45" i="15"/>
  <c r="I45" i="15"/>
  <c r="C45" i="15" s="1"/>
  <c r="H45" i="15"/>
  <c r="E45" i="15"/>
  <c r="M477" i="15"/>
  <c r="L477" i="15"/>
  <c r="I477" i="15"/>
  <c r="C477" i="15" s="1"/>
  <c r="H477" i="15"/>
  <c r="E477" i="15"/>
  <c r="M359" i="15"/>
  <c r="L359" i="15"/>
  <c r="I359" i="15"/>
  <c r="C359" i="15" s="1"/>
  <c r="H359" i="15"/>
  <c r="E359" i="15"/>
  <c r="M212" i="15"/>
  <c r="L212" i="15"/>
  <c r="I212" i="15"/>
  <c r="C212" i="15" s="1"/>
  <c r="H212" i="15"/>
  <c r="E212" i="15"/>
  <c r="M208" i="15"/>
  <c r="L208" i="15"/>
  <c r="I208" i="15"/>
  <c r="C208" i="15" s="1"/>
  <c r="H208" i="15"/>
  <c r="E208" i="15"/>
  <c r="M12" i="15"/>
  <c r="L12" i="15"/>
  <c r="I12" i="15"/>
  <c r="C12" i="15" s="1"/>
  <c r="H12" i="15"/>
  <c r="A12" i="15"/>
  <c r="E12" i="15" s="1"/>
  <c r="M11" i="15"/>
  <c r="L11" i="15"/>
  <c r="I11" i="15"/>
  <c r="C11" i="15" s="1"/>
  <c r="H11" i="15"/>
  <c r="E11" i="15"/>
  <c r="M9" i="15"/>
  <c r="L9" i="15"/>
  <c r="I9" i="15"/>
  <c r="C9" i="15" s="1"/>
  <c r="H9" i="15"/>
  <c r="M499" i="15"/>
  <c r="L499" i="15"/>
  <c r="I499" i="15"/>
  <c r="C499" i="15" s="1"/>
  <c r="H499" i="15"/>
  <c r="E499" i="15"/>
  <c r="M416" i="15"/>
  <c r="L416" i="15"/>
  <c r="I416" i="15"/>
  <c r="C416" i="15" s="1"/>
  <c r="H416" i="15"/>
  <c r="E416" i="15"/>
  <c r="M357" i="15"/>
  <c r="L357" i="15"/>
  <c r="I357" i="15"/>
  <c r="C357" i="15" s="1"/>
  <c r="H357" i="15"/>
  <c r="E357" i="15"/>
  <c r="M349" i="15"/>
  <c r="L349" i="15"/>
  <c r="I349" i="15"/>
  <c r="C349" i="15" s="1"/>
  <c r="H349" i="15"/>
  <c r="E349" i="15"/>
  <c r="M321" i="15"/>
  <c r="L321" i="15"/>
  <c r="I321" i="15"/>
  <c r="C321" i="15" s="1"/>
  <c r="H321" i="15"/>
  <c r="E321" i="15"/>
  <c r="M314" i="15"/>
  <c r="L314" i="15"/>
  <c r="I314" i="15"/>
  <c r="C314" i="15" s="1"/>
  <c r="H314" i="15"/>
  <c r="E314" i="15"/>
  <c r="M248" i="15"/>
  <c r="L248" i="15"/>
  <c r="I248" i="15"/>
  <c r="C248" i="15" s="1"/>
  <c r="H248" i="15"/>
  <c r="E248" i="15"/>
  <c r="M184" i="15"/>
  <c r="L184" i="15"/>
  <c r="I184" i="15"/>
  <c r="C184" i="15" s="1"/>
  <c r="H184" i="15"/>
  <c r="E184" i="15"/>
  <c r="M160" i="15"/>
  <c r="L160" i="15"/>
  <c r="I160" i="15"/>
  <c r="C160" i="15" s="1"/>
  <c r="H160" i="15"/>
  <c r="E160" i="15"/>
  <c r="M139" i="15"/>
  <c r="L139" i="15"/>
  <c r="I139" i="15"/>
  <c r="C139" i="15" s="1"/>
  <c r="H139" i="15"/>
  <c r="E139" i="15"/>
  <c r="M128" i="15"/>
  <c r="L128" i="15"/>
  <c r="I128" i="15"/>
  <c r="C128" i="15" s="1"/>
  <c r="H128" i="15"/>
  <c r="E128" i="15"/>
  <c r="M42" i="15"/>
  <c r="L42" i="15"/>
  <c r="I42" i="15"/>
  <c r="C42" i="15" s="1"/>
  <c r="H42" i="15"/>
  <c r="E42" i="15"/>
  <c r="M6" i="15"/>
  <c r="L6" i="15"/>
  <c r="I6" i="15"/>
  <c r="C6" i="15" s="1"/>
  <c r="H6" i="15"/>
  <c r="E6" i="15"/>
  <c r="M5" i="15"/>
  <c r="L5" i="15"/>
  <c r="I5" i="15"/>
  <c r="C5" i="15" s="1"/>
  <c r="H5" i="15"/>
  <c r="A5" i="15"/>
  <c r="M4" i="15"/>
  <c r="L4" i="15"/>
  <c r="I4" i="15"/>
  <c r="C4" i="15" s="1"/>
  <c r="H4" i="15"/>
  <c r="E4" i="15"/>
  <c r="E36" i="11"/>
  <c r="B2" i="2"/>
  <c r="K18" i="39" l="1"/>
  <c r="K34" i="39"/>
  <c r="K50" i="39"/>
  <c r="K66" i="39"/>
  <c r="K82" i="39"/>
  <c r="K98" i="39"/>
  <c r="K114" i="39"/>
  <c r="K130" i="39"/>
  <c r="K146" i="39"/>
  <c r="K162" i="39"/>
  <c r="K178" i="39"/>
  <c r="K194" i="39"/>
  <c r="K210" i="39"/>
  <c r="K226" i="39"/>
  <c r="K242" i="39"/>
  <c r="K258" i="39"/>
  <c r="K274" i="39"/>
  <c r="K290" i="39"/>
  <c r="K306" i="39"/>
  <c r="K322" i="39"/>
  <c r="K338" i="39"/>
  <c r="K354" i="39"/>
  <c r="K370" i="39"/>
  <c r="K386" i="39"/>
  <c r="K402" i="39"/>
  <c r="K418" i="39"/>
  <c r="K434" i="39"/>
  <c r="K450" i="39"/>
  <c r="K466" i="39"/>
  <c r="K482" i="39"/>
  <c r="K498" i="39"/>
  <c r="K514" i="39"/>
  <c r="K530" i="39"/>
  <c r="K546" i="39"/>
  <c r="K562" i="39"/>
  <c r="K578" i="39"/>
  <c r="K594" i="39"/>
  <c r="K610" i="39"/>
  <c r="K626" i="39"/>
  <c r="K642" i="39"/>
  <c r="K658" i="39"/>
  <c r="K674" i="39"/>
  <c r="K690" i="39"/>
  <c r="K706" i="39"/>
  <c r="K722" i="39"/>
  <c r="K738" i="39"/>
  <c r="K754" i="39"/>
  <c r="K770" i="39"/>
  <c r="K786" i="39"/>
  <c r="K802" i="39"/>
  <c r="K818" i="39"/>
  <c r="K834" i="39"/>
  <c r="K850" i="39"/>
  <c r="K866" i="39"/>
  <c r="K882" i="39"/>
  <c r="K898" i="39"/>
  <c r="K914" i="39"/>
  <c r="K930" i="39"/>
  <c r="K946" i="39"/>
  <c r="K962" i="39"/>
  <c r="K978" i="39"/>
  <c r="K994" i="39"/>
  <c r="K1010" i="39"/>
  <c r="K1026" i="39"/>
  <c r="K1042" i="39"/>
  <c r="K1058" i="39"/>
  <c r="K1074" i="39"/>
  <c r="K1090" i="39"/>
  <c r="K1106" i="39"/>
  <c r="K1122" i="39"/>
  <c r="K1138" i="39"/>
  <c r="K1154" i="39"/>
  <c r="K1170" i="39"/>
  <c r="K1186" i="39"/>
  <c r="K1202" i="39"/>
  <c r="K1218" i="39"/>
  <c r="K1234" i="39"/>
  <c r="K1250" i="39"/>
  <c r="K1266" i="39"/>
  <c r="K1282" i="39"/>
  <c r="K1298" i="39"/>
  <c r="K1314" i="39"/>
  <c r="K1330" i="39"/>
  <c r="K1346" i="39"/>
  <c r="K3" i="39"/>
  <c r="K19" i="39"/>
  <c r="K35" i="39"/>
  <c r="K51" i="39"/>
  <c r="K67" i="39"/>
  <c r="K83" i="39"/>
  <c r="K99" i="39"/>
  <c r="K115" i="39"/>
  <c r="K131" i="39"/>
  <c r="K147" i="39"/>
  <c r="K163" i="39"/>
  <c r="K179" i="39"/>
  <c r="K195" i="39"/>
  <c r="K211" i="39"/>
  <c r="K227" i="39"/>
  <c r="K243" i="39"/>
  <c r="K259" i="39"/>
  <c r="K275" i="39"/>
  <c r="K291" i="39"/>
  <c r="K307" i="39"/>
  <c r="K323" i="39"/>
  <c r="K339" i="39"/>
  <c r="K355" i="39"/>
  <c r="K371" i="39"/>
  <c r="K387" i="39"/>
  <c r="K403" i="39"/>
  <c r="K419" i="39"/>
  <c r="K435" i="39"/>
  <c r="K451" i="39"/>
  <c r="K467" i="39"/>
  <c r="K483" i="39"/>
  <c r="K499" i="39"/>
  <c r="K515" i="39"/>
  <c r="K531" i="39"/>
  <c r="K547" i="39"/>
  <c r="K563" i="39"/>
  <c r="K579" i="39"/>
  <c r="K595" i="39"/>
  <c r="K611" i="39"/>
  <c r="K627" i="39"/>
  <c r="K643" i="39"/>
  <c r="K659" i="39"/>
  <c r="K675" i="39"/>
  <c r="K691" i="39"/>
  <c r="K707" i="39"/>
  <c r="K723" i="39"/>
  <c r="K739" i="39"/>
  <c r="K755" i="39"/>
  <c r="K771" i="39"/>
  <c r="K787" i="39"/>
  <c r="K803" i="39"/>
  <c r="K819" i="39"/>
  <c r="K835" i="39"/>
  <c r="K851" i="39"/>
  <c r="K867" i="39"/>
  <c r="K883" i="39"/>
  <c r="K899" i="39"/>
  <c r="K915" i="39"/>
  <c r="K931" i="39"/>
  <c r="K947" i="39"/>
  <c r="K963" i="39"/>
  <c r="K979" i="39"/>
  <c r="K995" i="39"/>
  <c r="K1011" i="39"/>
  <c r="K1027" i="39"/>
  <c r="K1043" i="39"/>
  <c r="K1059" i="39"/>
  <c r="K1075" i="39"/>
  <c r="K4" i="39"/>
  <c r="K20" i="39"/>
  <c r="K36" i="39"/>
  <c r="K52" i="39"/>
  <c r="K68" i="39"/>
  <c r="K84" i="39"/>
  <c r="K100" i="39"/>
  <c r="K116" i="39"/>
  <c r="K132" i="39"/>
  <c r="K148" i="39"/>
  <c r="K164" i="39"/>
  <c r="K180" i="39"/>
  <c r="K196" i="39"/>
  <c r="K212" i="39"/>
  <c r="K228" i="39"/>
  <c r="K244" i="39"/>
  <c r="K260" i="39"/>
  <c r="K276" i="39"/>
  <c r="K292" i="39"/>
  <c r="K308" i="39"/>
  <c r="K324" i="39"/>
  <c r="K340" i="39"/>
  <c r="K356" i="39"/>
  <c r="K372" i="39"/>
  <c r="K388" i="39"/>
  <c r="K404" i="39"/>
  <c r="K420" i="39"/>
  <c r="K436" i="39"/>
  <c r="K452" i="39"/>
  <c r="K468" i="39"/>
  <c r="K484" i="39"/>
  <c r="K500" i="39"/>
  <c r="K516" i="39"/>
  <c r="K532" i="39"/>
  <c r="K548" i="39"/>
  <c r="K564" i="39"/>
  <c r="K580" i="39"/>
  <c r="K596" i="39"/>
  <c r="K612" i="39"/>
  <c r="K628" i="39"/>
  <c r="K644" i="39"/>
  <c r="K660" i="39"/>
  <c r="K676" i="39"/>
  <c r="K692" i="39"/>
  <c r="K708" i="39"/>
  <c r="K724" i="39"/>
  <c r="K740" i="39"/>
  <c r="K756" i="39"/>
  <c r="K772" i="39"/>
  <c r="K788" i="39"/>
  <c r="K804" i="39"/>
  <c r="K820" i="39"/>
  <c r="K836" i="39"/>
  <c r="K852" i="39"/>
  <c r="K868" i="39"/>
  <c r="K884" i="39"/>
  <c r="K900" i="39"/>
  <c r="K916" i="39"/>
  <c r="K932" i="39"/>
  <c r="K948" i="39"/>
  <c r="K964" i="39"/>
  <c r="K980" i="39"/>
  <c r="K996" i="39"/>
  <c r="K1012" i="39"/>
  <c r="K1028" i="39"/>
  <c r="K1044" i="39"/>
  <c r="K1060" i="39"/>
  <c r="K1076" i="39"/>
  <c r="K1092" i="39"/>
  <c r="K1108" i="39"/>
  <c r="K1124" i="39"/>
  <c r="K1140" i="39"/>
  <c r="K1156" i="39"/>
  <c r="K1172" i="39"/>
  <c r="K1188" i="39"/>
  <c r="K1204" i="39"/>
  <c r="K1220" i="39"/>
  <c r="K1236" i="39"/>
  <c r="K1252" i="39"/>
  <c r="K1268" i="39"/>
  <c r="K1284" i="39"/>
  <c r="K1300" i="39"/>
  <c r="K1316" i="39"/>
  <c r="K1332" i="39"/>
  <c r="K1348" i="39"/>
  <c r="K5" i="39"/>
  <c r="K21" i="39"/>
  <c r="K37" i="39"/>
  <c r="K53" i="39"/>
  <c r="K69" i="39"/>
  <c r="K85" i="39"/>
  <c r="K101" i="39"/>
  <c r="K117" i="39"/>
  <c r="K133" i="39"/>
  <c r="K149" i="39"/>
  <c r="K165" i="39"/>
  <c r="K181" i="39"/>
  <c r="K197" i="39"/>
  <c r="K213" i="39"/>
  <c r="K229" i="39"/>
  <c r="K245" i="39"/>
  <c r="K261" i="39"/>
  <c r="K277" i="39"/>
  <c r="K293" i="39"/>
  <c r="K309" i="39"/>
  <c r="K325" i="39"/>
  <c r="K341" i="39"/>
  <c r="K357" i="39"/>
  <c r="K373" i="39"/>
  <c r="K389" i="39"/>
  <c r="K405" i="39"/>
  <c r="K421" i="39"/>
  <c r="K437" i="39"/>
  <c r="K453" i="39"/>
  <c r="K469" i="39"/>
  <c r="K485" i="39"/>
  <c r="K501" i="39"/>
  <c r="K517" i="39"/>
  <c r="K533" i="39"/>
  <c r="K6" i="39"/>
  <c r="K22" i="39"/>
  <c r="K38" i="39"/>
  <c r="K54" i="39"/>
  <c r="K70" i="39"/>
  <c r="K86" i="39"/>
  <c r="K102" i="39"/>
  <c r="K118" i="39"/>
  <c r="K134" i="39"/>
  <c r="K150" i="39"/>
  <c r="K166" i="39"/>
  <c r="K182" i="39"/>
  <c r="K198" i="39"/>
  <c r="K214" i="39"/>
  <c r="K230" i="39"/>
  <c r="K246" i="39"/>
  <c r="K262" i="39"/>
  <c r="K278" i="39"/>
  <c r="K294" i="39"/>
  <c r="K310" i="39"/>
  <c r="K326" i="39"/>
  <c r="K342" i="39"/>
  <c r="K358" i="39"/>
  <c r="K374" i="39"/>
  <c r="K390" i="39"/>
  <c r="K406" i="39"/>
  <c r="K422" i="39"/>
  <c r="K438" i="39"/>
  <c r="K454" i="39"/>
  <c r="K470" i="39"/>
  <c r="K486" i="39"/>
  <c r="K502" i="39"/>
  <c r="K518" i="39"/>
  <c r="K534" i="39"/>
  <c r="K550" i="39"/>
  <c r="K566" i="39"/>
  <c r="K582" i="39"/>
  <c r="K598" i="39"/>
  <c r="K614" i="39"/>
  <c r="K630" i="39"/>
  <c r="K646" i="39"/>
  <c r="K662" i="39"/>
  <c r="K678" i="39"/>
  <c r="K694" i="39"/>
  <c r="K710" i="39"/>
  <c r="K742" i="39"/>
  <c r="K758" i="39"/>
  <c r="K774" i="39"/>
  <c r="K790" i="39"/>
  <c r="K806" i="39"/>
  <c r="K822" i="39"/>
  <c r="K838" i="39"/>
  <c r="K854" i="39"/>
  <c r="K870" i="39"/>
  <c r="K886" i="39"/>
  <c r="K902" i="39"/>
  <c r="K918" i="39"/>
  <c r="K934" i="39"/>
  <c r="K950" i="39"/>
  <c r="K966" i="39"/>
  <c r="K982" i="39"/>
  <c r="K998" i="39"/>
  <c r="K1014" i="39"/>
  <c r="K1030" i="39"/>
  <c r="K1046" i="39"/>
  <c r="K1062" i="39"/>
  <c r="K1078" i="39"/>
  <c r="K1094" i="39"/>
  <c r="K1110" i="39"/>
  <c r="K1126" i="39"/>
  <c r="K1142" i="39"/>
  <c r="K1158" i="39"/>
  <c r="K7" i="39"/>
  <c r="K23" i="39"/>
  <c r="K39" i="39"/>
  <c r="K55" i="39"/>
  <c r="K71" i="39"/>
  <c r="K87" i="39"/>
  <c r="K103" i="39"/>
  <c r="K119" i="39"/>
  <c r="K135" i="39"/>
  <c r="K151" i="39"/>
  <c r="K167" i="39"/>
  <c r="K183" i="39"/>
  <c r="K199" i="39"/>
  <c r="K215" i="39"/>
  <c r="K231" i="39"/>
  <c r="K247" i="39"/>
  <c r="K263" i="39"/>
  <c r="K279" i="39"/>
  <c r="K295" i="39"/>
  <c r="K311" i="39"/>
  <c r="K327" i="39"/>
  <c r="K343" i="39"/>
  <c r="K359" i="39"/>
  <c r="K375" i="39"/>
  <c r="K391" i="39"/>
  <c r="K407" i="39"/>
  <c r="K423" i="39"/>
  <c r="K439" i="39"/>
  <c r="K455" i="39"/>
  <c r="K471" i="39"/>
  <c r="K487" i="39"/>
  <c r="K503" i="39"/>
  <c r="K519" i="39"/>
  <c r="K535" i="39"/>
  <c r="K551" i="39"/>
  <c r="K567" i="39"/>
  <c r="K583" i="39"/>
  <c r="K599" i="39"/>
  <c r="K615" i="39"/>
  <c r="K631" i="39"/>
  <c r="K647" i="39"/>
  <c r="K663" i="39"/>
  <c r="K679" i="39"/>
  <c r="K695" i="39"/>
  <c r="K711" i="39"/>
  <c r="K727" i="39"/>
  <c r="K743" i="39"/>
  <c r="K759" i="39"/>
  <c r="K775" i="39"/>
  <c r="K791" i="39"/>
  <c r="K807" i="39"/>
  <c r="K823" i="39"/>
  <c r="K839" i="39"/>
  <c r="K855" i="39"/>
  <c r="K871" i="39"/>
  <c r="K887" i="39"/>
  <c r="K903" i="39"/>
  <c r="K919" i="39"/>
  <c r="K935" i="39"/>
  <c r="K951" i="39"/>
  <c r="K967" i="39"/>
  <c r="K983" i="39"/>
  <c r="K999" i="39"/>
  <c r="K1015" i="39"/>
  <c r="K1031" i="39"/>
  <c r="K1047" i="39"/>
  <c r="K1063" i="39"/>
  <c r="K1079" i="39"/>
  <c r="K1095" i="39"/>
  <c r="K1111" i="39"/>
  <c r="K1127" i="39"/>
  <c r="K1143" i="39"/>
  <c r="K1159" i="39"/>
  <c r="K1175" i="39"/>
  <c r="K1191" i="39"/>
  <c r="K1207" i="39"/>
  <c r="K1223" i="39"/>
  <c r="K8" i="39"/>
  <c r="K24" i="39"/>
  <c r="K40" i="39"/>
  <c r="K56" i="39"/>
  <c r="K72" i="39"/>
  <c r="K88" i="39"/>
  <c r="K104" i="39"/>
  <c r="K120" i="39"/>
  <c r="K136" i="39"/>
  <c r="K152" i="39"/>
  <c r="K168" i="39"/>
  <c r="K200" i="39"/>
  <c r="K216" i="39"/>
  <c r="K232" i="39"/>
  <c r="K248" i="39"/>
  <c r="K264" i="39"/>
  <c r="K280" i="39"/>
  <c r="K296" i="39"/>
  <c r="K312" i="39"/>
  <c r="K328" i="39"/>
  <c r="K344" i="39"/>
  <c r="K360" i="39"/>
  <c r="K376" i="39"/>
  <c r="K392" i="39"/>
  <c r="K408" i="39"/>
  <c r="K424" i="39"/>
  <c r="K440" i="39"/>
  <c r="K456" i="39"/>
  <c r="K472" i="39"/>
  <c r="K488" i="39"/>
  <c r="K504" i="39"/>
  <c r="K520" i="39"/>
  <c r="K536" i="39"/>
  <c r="K552" i="39"/>
  <c r="K568" i="39"/>
  <c r="K584" i="39"/>
  <c r="K600" i="39"/>
  <c r="K616" i="39"/>
  <c r="K632" i="39"/>
  <c r="K648" i="39"/>
  <c r="K664" i="39"/>
  <c r="K680" i="39"/>
  <c r="K696" i="39"/>
  <c r="K712" i="39"/>
  <c r="K728" i="39"/>
  <c r="K744" i="39"/>
  <c r="K760" i="39"/>
  <c r="K776" i="39"/>
  <c r="K792" i="39"/>
  <c r="K808" i="39"/>
  <c r="K824" i="39"/>
  <c r="K840" i="39"/>
  <c r="K856" i="39"/>
  <c r="K872" i="39"/>
  <c r="K888" i="39"/>
  <c r="K904" i="39"/>
  <c r="K920" i="39"/>
  <c r="K936" i="39"/>
  <c r="K952" i="39"/>
  <c r="K968" i="39"/>
  <c r="K984" i="39"/>
  <c r="K1000" i="39"/>
  <c r="K1016" i="39"/>
  <c r="K1032" i="39"/>
  <c r="K1048" i="39"/>
  <c r="K1064" i="39"/>
  <c r="K1080" i="39"/>
  <c r="K1096" i="39"/>
  <c r="K1112" i="39"/>
  <c r="K1128" i="39"/>
  <c r="K1144" i="39"/>
  <c r="K1160" i="39"/>
  <c r="K1176" i="39"/>
  <c r="K1192" i="39"/>
  <c r="K1224" i="39"/>
  <c r="K1240" i="39"/>
  <c r="K1256" i="39"/>
  <c r="K1272" i="39"/>
  <c r="K1288" i="39"/>
  <c r="K1304" i="39"/>
  <c r="K1320" i="39"/>
  <c r="K1336" i="39"/>
  <c r="K9" i="39"/>
  <c r="K25" i="39"/>
  <c r="K41" i="39"/>
  <c r="K57" i="39"/>
  <c r="K73" i="39"/>
  <c r="K89" i="39"/>
  <c r="K105" i="39"/>
  <c r="K121" i="39"/>
  <c r="K137" i="39"/>
  <c r="K153" i="39"/>
  <c r="K169" i="39"/>
  <c r="K185" i="39"/>
  <c r="K201" i="39"/>
  <c r="K217" i="39"/>
  <c r="K233" i="39"/>
  <c r="K249" i="39"/>
  <c r="K265" i="39"/>
  <c r="K281" i="39"/>
  <c r="K297" i="39"/>
  <c r="K313" i="39"/>
  <c r="K329" i="39"/>
  <c r="K345" i="39"/>
  <c r="K361" i="39"/>
  <c r="K377" i="39"/>
  <c r="K393" i="39"/>
  <c r="K409" i="39"/>
  <c r="K425" i="39"/>
  <c r="K441" i="39"/>
  <c r="K457" i="39"/>
  <c r="K473" i="39"/>
  <c r="K489" i="39"/>
  <c r="K505" i="39"/>
  <c r="K521" i="39"/>
  <c r="K537" i="39"/>
  <c r="K553" i="39"/>
  <c r="K569" i="39"/>
  <c r="K585" i="39"/>
  <c r="K601" i="39"/>
  <c r="K617" i="39"/>
  <c r="K633" i="39"/>
  <c r="K649" i="39"/>
  <c r="K665" i="39"/>
  <c r="K681" i="39"/>
  <c r="K697" i="39"/>
  <c r="K713" i="39"/>
  <c r="K729" i="39"/>
  <c r="K745" i="39"/>
  <c r="K761" i="39"/>
  <c r="K777" i="39"/>
  <c r="K793" i="39"/>
  <c r="K809" i="39"/>
  <c r="K825" i="39"/>
  <c r="K841" i="39"/>
  <c r="K857" i="39"/>
  <c r="K873" i="39"/>
  <c r="K10" i="39"/>
  <c r="K26" i="39"/>
  <c r="K42" i="39"/>
  <c r="K58" i="39"/>
  <c r="K74" i="39"/>
  <c r="K90" i="39"/>
  <c r="K106" i="39"/>
  <c r="K122" i="39"/>
  <c r="K138" i="39"/>
  <c r="K154" i="39"/>
  <c r="K170" i="39"/>
  <c r="K186" i="39"/>
  <c r="K202" i="39"/>
  <c r="K218" i="39"/>
  <c r="K234" i="39"/>
  <c r="K250" i="39"/>
  <c r="K266" i="39"/>
  <c r="K282" i="39"/>
  <c r="K298" i="39"/>
  <c r="K314" i="39"/>
  <c r="K330" i="39"/>
  <c r="K346" i="39"/>
  <c r="K362" i="39"/>
  <c r="K378" i="39"/>
  <c r="K394" i="39"/>
  <c r="K410" i="39"/>
  <c r="K426" i="39"/>
  <c r="K442" i="39"/>
  <c r="K458" i="39"/>
  <c r="K474" i="39"/>
  <c r="K490" i="39"/>
  <c r="K506" i="39"/>
  <c r="K522" i="39"/>
  <c r="K538" i="39"/>
  <c r="K554" i="39"/>
  <c r="K570" i="39"/>
  <c r="K586" i="39"/>
  <c r="K602" i="39"/>
  <c r="K618" i="39"/>
  <c r="K634" i="39"/>
  <c r="K650" i="39"/>
  <c r="K666" i="39"/>
  <c r="K682" i="39"/>
  <c r="K698" i="39"/>
  <c r="K714" i="39"/>
  <c r="K730" i="39"/>
  <c r="K746" i="39"/>
  <c r="K762" i="39"/>
  <c r="K778" i="39"/>
  <c r="K794" i="39"/>
  <c r="K810" i="39"/>
  <c r="K826" i="39"/>
  <c r="K842" i="39"/>
  <c r="K858" i="39"/>
  <c r="K874" i="39"/>
  <c r="K890" i="39"/>
  <c r="K906" i="39"/>
  <c r="K922" i="39"/>
  <c r="K938" i="39"/>
  <c r="K954" i="39"/>
  <c r="K970" i="39"/>
  <c r="K986" i="39"/>
  <c r="K1002" i="39"/>
  <c r="K1018" i="39"/>
  <c r="K1034" i="39"/>
  <c r="K1050" i="39"/>
  <c r="K1066" i="39"/>
  <c r="K1082" i="39"/>
  <c r="K1098" i="39"/>
  <c r="K1114" i="39"/>
  <c r="K1130" i="39"/>
  <c r="K1146" i="39"/>
  <c r="K1162" i="39"/>
  <c r="K1178" i="39"/>
  <c r="K1194" i="39"/>
  <c r="K1210" i="39"/>
  <c r="K1226" i="39"/>
  <c r="K1242" i="39"/>
  <c r="K1258" i="39"/>
  <c r="K1274" i="39"/>
  <c r="K1290" i="39"/>
  <c r="K1306" i="39"/>
  <c r="K1322" i="39"/>
  <c r="K11" i="39"/>
  <c r="K27" i="39"/>
  <c r="K43" i="39"/>
  <c r="K59" i="39"/>
  <c r="K75" i="39"/>
  <c r="K91" i="39"/>
  <c r="K107" i="39"/>
  <c r="K123" i="39"/>
  <c r="K139" i="39"/>
  <c r="K155" i="39"/>
  <c r="K171" i="39"/>
  <c r="K203" i="39"/>
  <c r="K219" i="39"/>
  <c r="K235" i="39"/>
  <c r="K251" i="39"/>
  <c r="K267" i="39"/>
  <c r="K283" i="39"/>
  <c r="K299" i="39"/>
  <c r="K315" i="39"/>
  <c r="K331" i="39"/>
  <c r="K347" i="39"/>
  <c r="K363" i="39"/>
  <c r="K379" i="39"/>
  <c r="K395" i="39"/>
  <c r="K411" i="39"/>
  <c r="K427" i="39"/>
  <c r="K443" i="39"/>
  <c r="K459" i="39"/>
  <c r="K475" i="39"/>
  <c r="K491" i="39"/>
  <c r="K507" i="39"/>
  <c r="K523" i="39"/>
  <c r="K539" i="39"/>
  <c r="K555" i="39"/>
  <c r="K571" i="39"/>
  <c r="K587" i="39"/>
  <c r="K603" i="39"/>
  <c r="K619" i="39"/>
  <c r="K635" i="39"/>
  <c r="K651" i="39"/>
  <c r="K667" i="39"/>
  <c r="K683" i="39"/>
  <c r="K699" i="39"/>
  <c r="K715" i="39"/>
  <c r="K731" i="39"/>
  <c r="K747" i="39"/>
  <c r="K763" i="39"/>
  <c r="K779" i="39"/>
  <c r="K795" i="39"/>
  <c r="K811" i="39"/>
  <c r="K827" i="39"/>
  <c r="K843" i="39"/>
  <c r="K859" i="39"/>
  <c r="K875" i="39"/>
  <c r="K891" i="39"/>
  <c r="K907" i="39"/>
  <c r="K923" i="39"/>
  <c r="K939" i="39"/>
  <c r="K955" i="39"/>
  <c r="K971" i="39"/>
  <c r="K987" i="39"/>
  <c r="K1003" i="39"/>
  <c r="K1019" i="39"/>
  <c r="K1035" i="39"/>
  <c r="K1051" i="39"/>
  <c r="K1067" i="39"/>
  <c r="K1083" i="39"/>
  <c r="K1099" i="39"/>
  <c r="K1115" i="39"/>
  <c r="K1131" i="39"/>
  <c r="K1147" i="39"/>
  <c r="K1163" i="39"/>
  <c r="K1179" i="39"/>
  <c r="K1195" i="39"/>
  <c r="K1211" i="39"/>
  <c r="K1227" i="39"/>
  <c r="K1243" i="39"/>
  <c r="K1259" i="39"/>
  <c r="K1275" i="39"/>
  <c r="K1291" i="39"/>
  <c r="K1307" i="39"/>
  <c r="K1323" i="39"/>
  <c r="K1339" i="39"/>
  <c r="K1355" i="39"/>
  <c r="K12" i="39"/>
  <c r="K28" i="39"/>
  <c r="K44" i="39"/>
  <c r="K60" i="39"/>
  <c r="K76" i="39"/>
  <c r="K92" i="39"/>
  <c r="K108" i="39"/>
  <c r="K124" i="39"/>
  <c r="K140" i="39"/>
  <c r="K156" i="39"/>
  <c r="K172" i="39"/>
  <c r="K188" i="39"/>
  <c r="K204" i="39"/>
  <c r="K220" i="39"/>
  <c r="K236" i="39"/>
  <c r="K252" i="39"/>
  <c r="K268" i="39"/>
  <c r="K284" i="39"/>
  <c r="K300" i="39"/>
  <c r="K316" i="39"/>
  <c r="K332" i="39"/>
  <c r="K348" i="39"/>
  <c r="K364" i="39"/>
  <c r="K380" i="39"/>
  <c r="K396" i="39"/>
  <c r="K412" i="39"/>
  <c r="K428" i="39"/>
  <c r="K444" i="39"/>
  <c r="K460" i="39"/>
  <c r="K476" i="39"/>
  <c r="K492" i="39"/>
  <c r="K508" i="39"/>
  <c r="K524" i="39"/>
  <c r="K540" i="39"/>
  <c r="K556" i="39"/>
  <c r="K572" i="39"/>
  <c r="K588" i="39"/>
  <c r="K604" i="39"/>
  <c r="K620" i="39"/>
  <c r="K636" i="39"/>
  <c r="K652" i="39"/>
  <c r="K668" i="39"/>
  <c r="K684" i="39"/>
  <c r="K700" i="39"/>
  <c r="K716" i="39"/>
  <c r="K732" i="39"/>
  <c r="K748" i="39"/>
  <c r="K764" i="39"/>
  <c r="K780" i="39"/>
  <c r="K796" i="39"/>
  <c r="K812" i="39"/>
  <c r="K828" i="39"/>
  <c r="K844" i="39"/>
  <c r="K860" i="39"/>
  <c r="K876" i="39"/>
  <c r="K892" i="39"/>
  <c r="K908" i="39"/>
  <c r="K924" i="39"/>
  <c r="K940" i="39"/>
  <c r="K956" i="39"/>
  <c r="K972" i="39"/>
  <c r="K988" i="39"/>
  <c r="K1004" i="39"/>
  <c r="K1020" i="39"/>
  <c r="K1036" i="39"/>
  <c r="K1052" i="39"/>
  <c r="K1068" i="39"/>
  <c r="K1084" i="39"/>
  <c r="K1100" i="39"/>
  <c r="K1116" i="39"/>
  <c r="K1132" i="39"/>
  <c r="K1148" i="39"/>
  <c r="K1164" i="39"/>
  <c r="K1180" i="39"/>
  <c r="K1196" i="39"/>
  <c r="K1212" i="39"/>
  <c r="K1228" i="39"/>
  <c r="K1244" i="39"/>
  <c r="K1260" i="39"/>
  <c r="K1276" i="39"/>
  <c r="K1292" i="39"/>
  <c r="K1308" i="39"/>
  <c r="K13" i="39"/>
  <c r="K29" i="39"/>
  <c r="K45" i="39"/>
  <c r="K61" i="39"/>
  <c r="K77" i="39"/>
  <c r="K93" i="39"/>
  <c r="K109" i="39"/>
  <c r="K125" i="39"/>
  <c r="K141" i="39"/>
  <c r="K157" i="39"/>
  <c r="K173" i="39"/>
  <c r="K189" i="39"/>
  <c r="K205" i="39"/>
  <c r="K221" i="39"/>
  <c r="K237" i="39"/>
  <c r="K253" i="39"/>
  <c r="K269" i="39"/>
  <c r="K14" i="39"/>
  <c r="K15" i="39"/>
  <c r="K31" i="39"/>
  <c r="K47" i="39"/>
  <c r="K63" i="39"/>
  <c r="K79" i="39"/>
  <c r="K95" i="39"/>
  <c r="K111" i="39"/>
  <c r="K127" i="39"/>
  <c r="K143" i="39"/>
  <c r="K159" i="39"/>
  <c r="K175" i="39"/>
  <c r="K191" i="39"/>
  <c r="K207" i="39"/>
  <c r="K223" i="39"/>
  <c r="K239" i="39"/>
  <c r="K255" i="39"/>
  <c r="K271" i="39"/>
  <c r="K287" i="39"/>
  <c r="K303" i="39"/>
  <c r="K319" i="39"/>
  <c r="K335" i="39"/>
  <c r="K351" i="39"/>
  <c r="K367" i="39"/>
  <c r="K383" i="39"/>
  <c r="K399" i="39"/>
  <c r="K415" i="39"/>
  <c r="K431" i="39"/>
  <c r="K447" i="39"/>
  <c r="K463" i="39"/>
  <c r="K479" i="39"/>
  <c r="K495" i="39"/>
  <c r="K511" i="39"/>
  <c r="K527" i="39"/>
  <c r="K543" i="39"/>
  <c r="K559" i="39"/>
  <c r="K575" i="39"/>
  <c r="K591" i="39"/>
  <c r="K607" i="39"/>
  <c r="K623" i="39"/>
  <c r="K639" i="39"/>
  <c r="K655" i="39"/>
  <c r="K671" i="39"/>
  <c r="K687" i="39"/>
  <c r="K703" i="39"/>
  <c r="K719" i="39"/>
  <c r="K735" i="39"/>
  <c r="K751" i="39"/>
  <c r="K767" i="39"/>
  <c r="K783" i="39"/>
  <c r="K799" i="39"/>
  <c r="K815" i="39"/>
  <c r="K831" i="39"/>
  <c r="K847" i="39"/>
  <c r="K863" i="39"/>
  <c r="K879" i="39"/>
  <c r="K895" i="39"/>
  <c r="K911" i="39"/>
  <c r="K927" i="39"/>
  <c r="K943" i="39"/>
  <c r="K959" i="39"/>
  <c r="K16" i="39"/>
  <c r="K32" i="39"/>
  <c r="K48" i="39"/>
  <c r="K64" i="39"/>
  <c r="K80" i="39"/>
  <c r="K96" i="39"/>
  <c r="K112" i="39"/>
  <c r="K128" i="39"/>
  <c r="K144" i="39"/>
  <c r="K160" i="39"/>
  <c r="K176" i="39"/>
  <c r="K192" i="39"/>
  <c r="K208" i="39"/>
  <c r="K224" i="39"/>
  <c r="K240" i="39"/>
  <c r="K256" i="39"/>
  <c r="K272" i="39"/>
  <c r="K288" i="39"/>
  <c r="K304" i="39"/>
  <c r="K320" i="39"/>
  <c r="K336" i="39"/>
  <c r="K352" i="39"/>
  <c r="K368" i="39"/>
  <c r="K384" i="39"/>
  <c r="K400" i="39"/>
  <c r="K416" i="39"/>
  <c r="K432" i="39"/>
  <c r="K448" i="39"/>
  <c r="K464" i="39"/>
  <c r="K480" i="39"/>
  <c r="K496" i="39"/>
  <c r="K512" i="39"/>
  <c r="K528" i="39"/>
  <c r="K544" i="39"/>
  <c r="K560" i="39"/>
  <c r="K576" i="39"/>
  <c r="K592" i="39"/>
  <c r="K608" i="39"/>
  <c r="K624" i="39"/>
  <c r="K640" i="39"/>
  <c r="K656" i="39"/>
  <c r="K672" i="39"/>
  <c r="K688" i="39"/>
  <c r="K704" i="39"/>
  <c r="K720" i="39"/>
  <c r="K736" i="39"/>
  <c r="K752" i="39"/>
  <c r="K768" i="39"/>
  <c r="K784" i="39"/>
  <c r="K800" i="39"/>
  <c r="K816" i="39"/>
  <c r="K832" i="39"/>
  <c r="K848" i="39"/>
  <c r="K864" i="39"/>
  <c r="K880" i="39"/>
  <c r="K896" i="39"/>
  <c r="K912" i="39"/>
  <c r="K928" i="39"/>
  <c r="K944" i="39"/>
  <c r="K960" i="39"/>
  <c r="K976" i="39"/>
  <c r="K992" i="39"/>
  <c r="K1008" i="39"/>
  <c r="K1024" i="39"/>
  <c r="K1040" i="39"/>
  <c r="K1056" i="39"/>
  <c r="K1072" i="39"/>
  <c r="K1088" i="39"/>
  <c r="K1104" i="39"/>
  <c r="K1120" i="39"/>
  <c r="K1136" i="39"/>
  <c r="K1152" i="39"/>
  <c r="K1168" i="39"/>
  <c r="K1184" i="39"/>
  <c r="K1200" i="39"/>
  <c r="K1216" i="39"/>
  <c r="K1232" i="39"/>
  <c r="K1248" i="39"/>
  <c r="K1264" i="39"/>
  <c r="K1280" i="39"/>
  <c r="K1296" i="39"/>
  <c r="K142" i="39"/>
  <c r="K254" i="39"/>
  <c r="K349" i="39"/>
  <c r="K430" i="39"/>
  <c r="K513" i="39"/>
  <c r="K589" i="39"/>
  <c r="K653" i="39"/>
  <c r="K717" i="39"/>
  <c r="K773" i="39"/>
  <c r="K837" i="39"/>
  <c r="K897" i="39"/>
  <c r="K949" i="39"/>
  <c r="K993" i="39"/>
  <c r="K1038" i="39"/>
  <c r="K1081" i="39"/>
  <c r="K1118" i="39"/>
  <c r="K1153" i="39"/>
  <c r="K1187" i="39"/>
  <c r="K1217" i="39"/>
  <c r="K1247" i="39"/>
  <c r="K1277" i="39"/>
  <c r="K1303" i="39"/>
  <c r="K1328" i="39"/>
  <c r="K1350" i="39"/>
  <c r="K1367" i="39"/>
  <c r="K1383" i="39"/>
  <c r="K1399" i="39"/>
  <c r="K1415" i="39"/>
  <c r="K1431" i="39"/>
  <c r="K1447" i="39"/>
  <c r="K1463" i="39"/>
  <c r="K1479" i="39"/>
  <c r="K1495" i="39"/>
  <c r="K1511" i="39"/>
  <c r="K1527" i="39"/>
  <c r="K1543" i="39"/>
  <c r="K1559" i="39"/>
  <c r="K1575" i="39"/>
  <c r="K1591" i="39"/>
  <c r="K1607" i="39"/>
  <c r="K1623" i="39"/>
  <c r="K1639" i="39"/>
  <c r="K1655" i="39"/>
  <c r="K1671" i="39"/>
  <c r="K1687" i="39"/>
  <c r="K1703" i="39"/>
  <c r="K1719" i="39"/>
  <c r="K1735" i="39"/>
  <c r="K1751" i="39"/>
  <c r="K1767" i="39"/>
  <c r="K1783" i="39"/>
  <c r="K1799" i="39"/>
  <c r="K1815" i="39"/>
  <c r="K1831" i="39"/>
  <c r="K1847" i="39"/>
  <c r="K1863" i="39"/>
  <c r="K1879" i="39"/>
  <c r="K1895" i="39"/>
  <c r="K1911" i="39"/>
  <c r="K1927" i="39"/>
  <c r="K1943" i="39"/>
  <c r="K1959" i="39"/>
  <c r="K1975" i="39"/>
  <c r="K1991" i="39"/>
  <c r="K2007" i="39"/>
  <c r="K2023" i="39"/>
  <c r="K2039" i="39"/>
  <c r="K2055" i="39"/>
  <c r="K2071" i="39"/>
  <c r="K2087" i="39"/>
  <c r="K2103" i="39"/>
  <c r="K2119" i="39"/>
  <c r="K2135" i="39"/>
  <c r="K2151" i="39"/>
  <c r="K2167" i="39"/>
  <c r="K2183" i="39"/>
  <c r="K2199" i="39"/>
  <c r="K2215" i="39"/>
  <c r="K2231" i="39"/>
  <c r="K2247" i="39"/>
  <c r="K2263" i="39"/>
  <c r="K2279" i="39"/>
  <c r="K2295" i="39"/>
  <c r="K2311" i="39"/>
  <c r="K17" i="39"/>
  <c r="K145" i="39"/>
  <c r="K257" i="39"/>
  <c r="K350" i="39"/>
  <c r="K433" i="39"/>
  <c r="K525" i="39"/>
  <c r="K590" i="39"/>
  <c r="K654" i="39"/>
  <c r="K718" i="39"/>
  <c r="K781" i="39"/>
  <c r="K845" i="39"/>
  <c r="K901" i="39"/>
  <c r="K953" i="39"/>
  <c r="K997" i="39"/>
  <c r="K1039" i="39"/>
  <c r="K1085" i="39"/>
  <c r="K1155" i="39"/>
  <c r="K1189" i="39"/>
  <c r="K1219" i="39"/>
  <c r="K1249" i="39"/>
  <c r="K1278" i="39"/>
  <c r="K1305" i="39"/>
  <c r="K1329" i="39"/>
  <c r="K1351" i="39"/>
  <c r="K1368" i="39"/>
  <c r="K1384" i="39"/>
  <c r="K1400" i="39"/>
  <c r="K1416" i="39"/>
  <c r="K1432" i="39"/>
  <c r="K1448" i="39"/>
  <c r="K1464" i="39"/>
  <c r="K1480" i="39"/>
  <c r="K1496" i="39"/>
  <c r="K1512" i="39"/>
  <c r="K1528" i="39"/>
  <c r="K1544" i="39"/>
  <c r="K1560" i="39"/>
  <c r="K1576" i="39"/>
  <c r="K1592" i="39"/>
  <c r="K1608" i="39"/>
  <c r="K1624" i="39"/>
  <c r="K1640" i="39"/>
  <c r="K1656" i="39"/>
  <c r="K1672" i="39"/>
  <c r="K1688" i="39"/>
  <c r="K1704" i="39"/>
  <c r="K1720" i="39"/>
  <c r="K1736" i="39"/>
  <c r="K1752" i="39"/>
  <c r="K1768" i="39"/>
  <c r="K1784" i="39"/>
  <c r="K1800" i="39"/>
  <c r="K1816" i="39"/>
  <c r="K1832" i="39"/>
  <c r="K1848" i="39"/>
  <c r="K1864" i="39"/>
  <c r="K1880" i="39"/>
  <c r="K1896" i="39"/>
  <c r="K1912" i="39"/>
  <c r="K1928" i="39"/>
  <c r="K1944" i="39"/>
  <c r="K1960" i="39"/>
  <c r="K1976" i="39"/>
  <c r="K1992" i="39"/>
  <c r="K2008" i="39"/>
  <c r="K2024" i="39"/>
  <c r="K2040" i="39"/>
  <c r="K2056" i="39"/>
  <c r="K2072" i="39"/>
  <c r="K2088" i="39"/>
  <c r="K2104" i="39"/>
  <c r="K2120" i="39"/>
  <c r="K2136" i="39"/>
  <c r="K2152" i="39"/>
  <c r="K2168" i="39"/>
  <c r="K2184" i="39"/>
  <c r="K2200" i="39"/>
  <c r="K2216" i="39"/>
  <c r="K2232" i="39"/>
  <c r="K2248" i="39"/>
  <c r="K2264" i="39"/>
  <c r="K2280" i="39"/>
  <c r="K2296" i="39"/>
  <c r="K2312" i="39"/>
  <c r="K30" i="39"/>
  <c r="K158" i="39"/>
  <c r="K270" i="39"/>
  <c r="K353" i="39"/>
  <c r="K445" i="39"/>
  <c r="K526" i="39"/>
  <c r="K593" i="39"/>
  <c r="K657" i="39"/>
  <c r="K721" i="39"/>
  <c r="K782" i="39"/>
  <c r="K846" i="39"/>
  <c r="K905" i="39"/>
  <c r="K957" i="39"/>
  <c r="K1001" i="39"/>
  <c r="K1041" i="39"/>
  <c r="K1086" i="39"/>
  <c r="K1121" i="39"/>
  <c r="K1157" i="39"/>
  <c r="K1190" i="39"/>
  <c r="K1221" i="39"/>
  <c r="K1251" i="39"/>
  <c r="K1279" i="39"/>
  <c r="K1309" i="39"/>
  <c r="K1331" i="39"/>
  <c r="K1352" i="39"/>
  <c r="K1369" i="39"/>
  <c r="K1385" i="39"/>
  <c r="K1401" i="39"/>
  <c r="K1417" i="39"/>
  <c r="K1433" i="39"/>
  <c r="K1449" i="39"/>
  <c r="K1465" i="39"/>
  <c r="K1481" i="39"/>
  <c r="K1497" i="39"/>
  <c r="K1513" i="39"/>
  <c r="K1529" i="39"/>
  <c r="K1545" i="39"/>
  <c r="K1561" i="39"/>
  <c r="K1577" i="39"/>
  <c r="K1593" i="39"/>
  <c r="K1609" i="39"/>
  <c r="K1625" i="39"/>
  <c r="K1641" i="39"/>
  <c r="K1657" i="39"/>
  <c r="K1673" i="39"/>
  <c r="K1689" i="39"/>
  <c r="K1705" i="39"/>
  <c r="K1721" i="39"/>
  <c r="K1737" i="39"/>
  <c r="K1753" i="39"/>
  <c r="K1769" i="39"/>
  <c r="K1785" i="39"/>
  <c r="K1801" i="39"/>
  <c r="K1817" i="39"/>
  <c r="K1833" i="39"/>
  <c r="K1849" i="39"/>
  <c r="K1865" i="39"/>
  <c r="K1881" i="39"/>
  <c r="K1897" i="39"/>
  <c r="K1913" i="39"/>
  <c r="K1929" i="39"/>
  <c r="K1945" i="39"/>
  <c r="K1961" i="39"/>
  <c r="K1977" i="39"/>
  <c r="K1993" i="39"/>
  <c r="K2009" i="39"/>
  <c r="K2025" i="39"/>
  <c r="K2041" i="39"/>
  <c r="K2057" i="39"/>
  <c r="K2073" i="39"/>
  <c r="K2089" i="39"/>
  <c r="K2105" i="39"/>
  <c r="K2121" i="39"/>
  <c r="K2137" i="39"/>
  <c r="K2153" i="39"/>
  <c r="K2169" i="39"/>
  <c r="K2185" i="39"/>
  <c r="K2201" i="39"/>
  <c r="K2217" i="39"/>
  <c r="K2233" i="39"/>
  <c r="K2249" i="39"/>
  <c r="K2265" i="39"/>
  <c r="K2281" i="39"/>
  <c r="K2297" i="39"/>
  <c r="K2313" i="39"/>
  <c r="K33" i="39"/>
  <c r="K161" i="39"/>
  <c r="K273" i="39"/>
  <c r="K365" i="39"/>
  <c r="K446" i="39"/>
  <c r="K529" i="39"/>
  <c r="K597" i="39"/>
  <c r="K661" i="39"/>
  <c r="K725" i="39"/>
  <c r="K785" i="39"/>
  <c r="K849" i="39"/>
  <c r="K909" i="39"/>
  <c r="K958" i="39"/>
  <c r="K1005" i="39"/>
  <c r="K1045" i="39"/>
  <c r="K1087" i="39"/>
  <c r="K1123" i="39"/>
  <c r="K1161" i="39"/>
  <c r="K1193" i="39"/>
  <c r="K1222" i="39"/>
  <c r="K1253" i="39"/>
  <c r="K1281" i="39"/>
  <c r="K1310" i="39"/>
  <c r="K1333" i="39"/>
  <c r="K1353" i="39"/>
  <c r="K1370" i="39"/>
  <c r="K1386" i="39"/>
  <c r="K1402" i="39"/>
  <c r="K1418" i="39"/>
  <c r="K1434" i="39"/>
  <c r="K1450" i="39"/>
  <c r="K1466" i="39"/>
  <c r="K1482" i="39"/>
  <c r="K1498" i="39"/>
  <c r="K1514" i="39"/>
  <c r="K1530" i="39"/>
  <c r="K1546" i="39"/>
  <c r="K1562" i="39"/>
  <c r="K1578" i="39"/>
  <c r="K1594" i="39"/>
  <c r="K1610" i="39"/>
  <c r="K1626" i="39"/>
  <c r="K1642" i="39"/>
  <c r="K1658" i="39"/>
  <c r="K1674" i="39"/>
  <c r="K1690" i="39"/>
  <c r="K1706" i="39"/>
  <c r="K1722" i="39"/>
  <c r="K1738" i="39"/>
  <c r="K1754" i="39"/>
  <c r="K1770" i="39"/>
  <c r="K1786" i="39"/>
  <c r="K1802" i="39"/>
  <c r="K1818" i="39"/>
  <c r="K1834" i="39"/>
  <c r="K1850" i="39"/>
  <c r="K1866" i="39"/>
  <c r="K1882" i="39"/>
  <c r="K1898" i="39"/>
  <c r="K1914" i="39"/>
  <c r="K1930" i="39"/>
  <c r="K1946" i="39"/>
  <c r="K1962" i="39"/>
  <c r="K1978" i="39"/>
  <c r="K1994" i="39"/>
  <c r="K2010" i="39"/>
  <c r="K2026" i="39"/>
  <c r="K2042" i="39"/>
  <c r="K2058" i="39"/>
  <c r="K2074" i="39"/>
  <c r="K2090" i="39"/>
  <c r="K2106" i="39"/>
  <c r="K2122" i="39"/>
  <c r="K2138" i="39"/>
  <c r="K2154" i="39"/>
  <c r="K2170" i="39"/>
  <c r="K2186" i="39"/>
  <c r="K2202" i="39"/>
  <c r="K2218" i="39"/>
  <c r="K2234" i="39"/>
  <c r="K2250" i="39"/>
  <c r="K2266" i="39"/>
  <c r="K2282" i="39"/>
  <c r="K2298" i="39"/>
  <c r="K2314" i="39"/>
  <c r="K46" i="39"/>
  <c r="K174" i="39"/>
  <c r="K285" i="39"/>
  <c r="K366" i="39"/>
  <c r="K449" i="39"/>
  <c r="K541" i="39"/>
  <c r="K605" i="39"/>
  <c r="K669" i="39"/>
  <c r="K789" i="39"/>
  <c r="K853" i="39"/>
  <c r="K910" i="39"/>
  <c r="K961" i="39"/>
  <c r="K1006" i="39"/>
  <c r="K1049" i="39"/>
  <c r="K1089" i="39"/>
  <c r="K1125" i="39"/>
  <c r="K1165" i="39"/>
  <c r="K1197" i="39"/>
  <c r="K1225" i="39"/>
  <c r="K1254" i="39"/>
  <c r="K1283" i="39"/>
  <c r="K1311" i="39"/>
  <c r="K1334" i="39"/>
  <c r="K1354" i="39"/>
  <c r="K1371" i="39"/>
  <c r="K1387" i="39"/>
  <c r="K1403" i="39"/>
  <c r="K1419" i="39"/>
  <c r="K1435" i="39"/>
  <c r="K1451" i="39"/>
  <c r="K1467" i="39"/>
  <c r="K1483" i="39"/>
  <c r="K1499" i="39"/>
  <c r="K1515" i="39"/>
  <c r="K1531" i="39"/>
  <c r="K1547" i="39"/>
  <c r="K1563" i="39"/>
  <c r="K1579" i="39"/>
  <c r="K1595" i="39"/>
  <c r="K1611" i="39"/>
  <c r="K1627" i="39"/>
  <c r="K1643" i="39"/>
  <c r="K1675" i="39"/>
  <c r="K1691" i="39"/>
  <c r="K1707" i="39"/>
  <c r="K1723" i="39"/>
  <c r="K1739" i="39"/>
  <c r="K1755" i="39"/>
  <c r="K1771" i="39"/>
  <c r="K1787" i="39"/>
  <c r="K1803" i="39"/>
  <c r="K1819" i="39"/>
  <c r="K1835" i="39"/>
  <c r="K1851" i="39"/>
  <c r="K1867" i="39"/>
  <c r="K1883" i="39"/>
  <c r="K1899" i="39"/>
  <c r="K1915" i="39"/>
  <c r="K1931" i="39"/>
  <c r="K1947" i="39"/>
  <c r="K1963" i="39"/>
  <c r="K1979" i="39"/>
  <c r="K1995" i="39"/>
  <c r="K2011" i="39"/>
  <c r="K2027" i="39"/>
  <c r="K2043" i="39"/>
  <c r="K2059" i="39"/>
  <c r="K2075" i="39"/>
  <c r="K2091" i="39"/>
  <c r="K2107" i="39"/>
  <c r="K2123" i="39"/>
  <c r="K2139" i="39"/>
  <c r="K2155" i="39"/>
  <c r="K2171" i="39"/>
  <c r="K2187" i="39"/>
  <c r="K2203" i="39"/>
  <c r="K2219" i="39"/>
  <c r="K2235" i="39"/>
  <c r="K2251" i="39"/>
  <c r="K2267" i="39"/>
  <c r="K49" i="39"/>
  <c r="K177" i="39"/>
  <c r="K286" i="39"/>
  <c r="K369" i="39"/>
  <c r="K461" i="39"/>
  <c r="K542" i="39"/>
  <c r="K606" i="39"/>
  <c r="K670" i="39"/>
  <c r="K733" i="39"/>
  <c r="K797" i="39"/>
  <c r="K861" i="39"/>
  <c r="K913" i="39"/>
  <c r="K965" i="39"/>
  <c r="K1007" i="39"/>
  <c r="K1053" i="39"/>
  <c r="K1091" i="39"/>
  <c r="K1129" i="39"/>
  <c r="K1166" i="39"/>
  <c r="K1198" i="39"/>
  <c r="K1229" i="39"/>
  <c r="K1255" i="39"/>
  <c r="K1285" i="39"/>
  <c r="K1312" i="39"/>
  <c r="K1335" i="39"/>
  <c r="K1356" i="39"/>
  <c r="K1372" i="39"/>
  <c r="K1388" i="39"/>
  <c r="K1404" i="39"/>
  <c r="K1420" i="39"/>
  <c r="K1436" i="39"/>
  <c r="K1452" i="39"/>
  <c r="K1468" i="39"/>
  <c r="K1484" i="39"/>
  <c r="K1500" i="39"/>
  <c r="K1516" i="39"/>
  <c r="K1532" i="39"/>
  <c r="K1548" i="39"/>
  <c r="K1564" i="39"/>
  <c r="K1580" i="39"/>
  <c r="K1596" i="39"/>
  <c r="K1612" i="39"/>
  <c r="K1628" i="39"/>
  <c r="K1644" i="39"/>
  <c r="K1660" i="39"/>
  <c r="K1676" i="39"/>
  <c r="K1692" i="39"/>
  <c r="K1708" i="39"/>
  <c r="K1724" i="39"/>
  <c r="K1740" i="39"/>
  <c r="K1756" i="39"/>
  <c r="K1772" i="39"/>
  <c r="K1788" i="39"/>
  <c r="K1804" i="39"/>
  <c r="K1820" i="39"/>
  <c r="K1836" i="39"/>
  <c r="K1852" i="39"/>
  <c r="K1868" i="39"/>
  <c r="K1884" i="39"/>
  <c r="K1900" i="39"/>
  <c r="K1916" i="39"/>
  <c r="K1932" i="39"/>
  <c r="K1948" i="39"/>
  <c r="K1964" i="39"/>
  <c r="K1980" i="39"/>
  <c r="K1996" i="39"/>
  <c r="K2012" i="39"/>
  <c r="K2028" i="39"/>
  <c r="K2044" i="39"/>
  <c r="K2060" i="39"/>
  <c r="K2076" i="39"/>
  <c r="K2092" i="39"/>
  <c r="K2108" i="39"/>
  <c r="K2124" i="39"/>
  <c r="K2140" i="39"/>
  <c r="K2156" i="39"/>
  <c r="K2172" i="39"/>
  <c r="K2188" i="39"/>
  <c r="K2204" i="39"/>
  <c r="K2220" i="39"/>
  <c r="K2236" i="39"/>
  <c r="K2252" i="39"/>
  <c r="K2268" i="39"/>
  <c r="K2284" i="39"/>
  <c r="K2300" i="39"/>
  <c r="K2316" i="39"/>
  <c r="K62" i="39"/>
  <c r="K289" i="39"/>
  <c r="K381" i="39"/>
  <c r="K462" i="39"/>
  <c r="K545" i="39"/>
  <c r="K609" i="39"/>
  <c r="K673" i="39"/>
  <c r="K734" i="39"/>
  <c r="K798" i="39"/>
  <c r="K862" i="39"/>
  <c r="K917" i="39"/>
  <c r="K969" i="39"/>
  <c r="K1009" i="39"/>
  <c r="K1054" i="39"/>
  <c r="K1093" i="39"/>
  <c r="K1133" i="39"/>
  <c r="K1167" i="39"/>
  <c r="K1199" i="39"/>
  <c r="K1230" i="39"/>
  <c r="K1257" i="39"/>
  <c r="K1286" i="39"/>
  <c r="K1313" i="39"/>
  <c r="K1337" i="39"/>
  <c r="K1357" i="39"/>
  <c r="K1373" i="39"/>
  <c r="K1389" i="39"/>
  <c r="K1405" i="39"/>
  <c r="K1421" i="39"/>
  <c r="K1437" i="39"/>
  <c r="K1453" i="39"/>
  <c r="K1469" i="39"/>
  <c r="K1485" i="39"/>
  <c r="K1501" i="39"/>
  <c r="K1517" i="39"/>
  <c r="K1533" i="39"/>
  <c r="K1549" i="39"/>
  <c r="K1565" i="39"/>
  <c r="K1581" i="39"/>
  <c r="K1597" i="39"/>
  <c r="K1613" i="39"/>
  <c r="K1629" i="39"/>
  <c r="K1645" i="39"/>
  <c r="K1661" i="39"/>
  <c r="K1677" i="39"/>
  <c r="K1693" i="39"/>
  <c r="K1709" i="39"/>
  <c r="K1725" i="39"/>
  <c r="K1741" i="39"/>
  <c r="K1757" i="39"/>
  <c r="K1773" i="39"/>
  <c r="K1789" i="39"/>
  <c r="K1805" i="39"/>
  <c r="K1821" i="39"/>
  <c r="K1837" i="39"/>
  <c r="K1853" i="39"/>
  <c r="K1869" i="39"/>
  <c r="K1885" i="39"/>
  <c r="K1901" i="39"/>
  <c r="K1917" i="39"/>
  <c r="K1933" i="39"/>
  <c r="K1949" i="39"/>
  <c r="K1965" i="39"/>
  <c r="K1981" i="39"/>
  <c r="K1997" i="39"/>
  <c r="K2013" i="39"/>
  <c r="K2029" i="39"/>
  <c r="K2045" i="39"/>
  <c r="K2061" i="39"/>
  <c r="K2077" i="39"/>
  <c r="K2093" i="39"/>
  <c r="K2109" i="39"/>
  <c r="K2125" i="39"/>
  <c r="K2141" i="39"/>
  <c r="K2157" i="39"/>
  <c r="K2173" i="39"/>
  <c r="K2189" i="39"/>
  <c r="K2205" i="39"/>
  <c r="K2221" i="39"/>
  <c r="K2237" i="39"/>
  <c r="K2253" i="39"/>
  <c r="K2269" i="39"/>
  <c r="K2285" i="39"/>
  <c r="K2301" i="39"/>
  <c r="K2317" i="39"/>
  <c r="K2333" i="39"/>
  <c r="K65" i="39"/>
  <c r="K301" i="39"/>
  <c r="K382" i="39"/>
  <c r="K465" i="39"/>
  <c r="K549" i="39"/>
  <c r="K613" i="39"/>
  <c r="K677" i="39"/>
  <c r="K737" i="39"/>
  <c r="K801" i="39"/>
  <c r="K865" i="39"/>
  <c r="K921" i="39"/>
  <c r="K973" i="39"/>
  <c r="K1013" i="39"/>
  <c r="K1055" i="39"/>
  <c r="K1097" i="39"/>
  <c r="K1134" i="39"/>
  <c r="K1169" i="39"/>
  <c r="K1201" i="39"/>
  <c r="K1231" i="39"/>
  <c r="K1261" i="39"/>
  <c r="K1287" i="39"/>
  <c r="K1315" i="39"/>
  <c r="K1338" i="39"/>
  <c r="K1358" i="39"/>
  <c r="K1374" i="39"/>
  <c r="K1390" i="39"/>
  <c r="K1406" i="39"/>
  <c r="K1422" i="39"/>
  <c r="K1438" i="39"/>
  <c r="K1454" i="39"/>
  <c r="K1470" i="39"/>
  <c r="K1486" i="39"/>
  <c r="K1502" i="39"/>
  <c r="K1518" i="39"/>
  <c r="K1534" i="39"/>
  <c r="K1550" i="39"/>
  <c r="K1566" i="39"/>
  <c r="K1582" i="39"/>
  <c r="K1598" i="39"/>
  <c r="K1614" i="39"/>
  <c r="K1630" i="39"/>
  <c r="K1646" i="39"/>
  <c r="K1662" i="39"/>
  <c r="K1678" i="39"/>
  <c r="K1694" i="39"/>
  <c r="K1710" i="39"/>
  <c r="K1726" i="39"/>
  <c r="K1742" i="39"/>
  <c r="K1758" i="39"/>
  <c r="K1774" i="39"/>
  <c r="K1790" i="39"/>
  <c r="K1806" i="39"/>
  <c r="K1822" i="39"/>
  <c r="K1838" i="39"/>
  <c r="K1854" i="39"/>
  <c r="K1870" i="39"/>
  <c r="K1886" i="39"/>
  <c r="K1902" i="39"/>
  <c r="K1918" i="39"/>
  <c r="K1934" i="39"/>
  <c r="K1950" i="39"/>
  <c r="K1966" i="39"/>
  <c r="K1982" i="39"/>
  <c r="K1998" i="39"/>
  <c r="K2014" i="39"/>
  <c r="K2030" i="39"/>
  <c r="K2046" i="39"/>
  <c r="K2062" i="39"/>
  <c r="K2078" i="39"/>
  <c r="K2094" i="39"/>
  <c r="K2110" i="39"/>
  <c r="K2126" i="39"/>
  <c r="K2142" i="39"/>
  <c r="K2158" i="39"/>
  <c r="K2174" i="39"/>
  <c r="K2190" i="39"/>
  <c r="K2206" i="39"/>
  <c r="K2222" i="39"/>
  <c r="K2238" i="39"/>
  <c r="K2254" i="39"/>
  <c r="K2270" i="39"/>
  <c r="K2286" i="39"/>
  <c r="K78" i="39"/>
  <c r="K190" i="39"/>
  <c r="K302" i="39"/>
  <c r="K385" i="39"/>
  <c r="K477" i="39"/>
  <c r="K557" i="39"/>
  <c r="K621" i="39"/>
  <c r="K685" i="39"/>
  <c r="K741" i="39"/>
  <c r="K805" i="39"/>
  <c r="K869" i="39"/>
  <c r="K925" i="39"/>
  <c r="K974" i="39"/>
  <c r="K1017" i="39"/>
  <c r="K1057" i="39"/>
  <c r="K1101" i="39"/>
  <c r="K1135" i="39"/>
  <c r="K1171" i="39"/>
  <c r="K1203" i="39"/>
  <c r="K1233" i="39"/>
  <c r="K1262" i="39"/>
  <c r="K1289" i="39"/>
  <c r="K1317" i="39"/>
  <c r="K1340" i="39"/>
  <c r="K1359" i="39"/>
  <c r="K1375" i="39"/>
  <c r="K1391" i="39"/>
  <c r="K1407" i="39"/>
  <c r="K1423" i="39"/>
  <c r="K1439" i="39"/>
  <c r="K1455" i="39"/>
  <c r="K1471" i="39"/>
  <c r="K1487" i="39"/>
  <c r="K1503" i="39"/>
  <c r="K1519" i="39"/>
  <c r="K1535" i="39"/>
  <c r="K1551" i="39"/>
  <c r="K1567" i="39"/>
  <c r="K1583" i="39"/>
  <c r="K1599" i="39"/>
  <c r="K1615" i="39"/>
  <c r="K1631" i="39"/>
  <c r="K1647" i="39"/>
  <c r="K1663" i="39"/>
  <c r="K1679" i="39"/>
  <c r="K1695" i="39"/>
  <c r="K1711" i="39"/>
  <c r="K1727" i="39"/>
  <c r="K1743" i="39"/>
  <c r="K1759" i="39"/>
  <c r="K1775" i="39"/>
  <c r="K1791" i="39"/>
  <c r="K1807" i="39"/>
  <c r="K1823" i="39"/>
  <c r="K1839" i="39"/>
  <c r="K1855" i="39"/>
  <c r="K1871" i="39"/>
  <c r="K1887" i="39"/>
  <c r="K1903" i="39"/>
  <c r="K1919" i="39"/>
  <c r="K1935" i="39"/>
  <c r="K1951" i="39"/>
  <c r="K1967" i="39"/>
  <c r="K1983" i="39"/>
  <c r="K1999" i="39"/>
  <c r="K2015" i="39"/>
  <c r="K2031" i="39"/>
  <c r="K2047" i="39"/>
  <c r="K2063" i="39"/>
  <c r="K2079" i="39"/>
  <c r="K2095" i="39"/>
  <c r="K2111" i="39"/>
  <c r="K2127" i="39"/>
  <c r="K2143" i="39"/>
  <c r="K2159" i="39"/>
  <c r="K2175" i="39"/>
  <c r="K2191" i="39"/>
  <c r="K2207" i="39"/>
  <c r="K2223" i="39"/>
  <c r="K2239" i="39"/>
  <c r="K2255" i="39"/>
  <c r="K2271" i="39"/>
  <c r="K2287" i="39"/>
  <c r="K81" i="39"/>
  <c r="K193" i="39"/>
  <c r="K305" i="39"/>
  <c r="K397" i="39"/>
  <c r="K478" i="39"/>
  <c r="K558" i="39"/>
  <c r="K622" i="39"/>
  <c r="K686" i="39"/>
  <c r="K749" i="39"/>
  <c r="K813" i="39"/>
  <c r="K877" i="39"/>
  <c r="K926" i="39"/>
  <c r="K975" i="39"/>
  <c r="K1021" i="39"/>
  <c r="K1061" i="39"/>
  <c r="K1102" i="39"/>
  <c r="K1137" i="39"/>
  <c r="K1173" i="39"/>
  <c r="K1205" i="39"/>
  <c r="K1235" i="39"/>
  <c r="K1263" i="39"/>
  <c r="K1293" i="39"/>
  <c r="K1318" i="39"/>
  <c r="K1341" i="39"/>
  <c r="K1360" i="39"/>
  <c r="K1376" i="39"/>
  <c r="K1392" i="39"/>
  <c r="K1408" i="39"/>
  <c r="K1424" i="39"/>
  <c r="K1440" i="39"/>
  <c r="K1456" i="39"/>
  <c r="K1472" i="39"/>
  <c r="K1488" i="39"/>
  <c r="K1504" i="39"/>
  <c r="K1520" i="39"/>
  <c r="K1536" i="39"/>
  <c r="K1552" i="39"/>
  <c r="K1568" i="39"/>
  <c r="K1584" i="39"/>
  <c r="K1600" i="39"/>
  <c r="K1616" i="39"/>
  <c r="K1632" i="39"/>
  <c r="K1648" i="39"/>
  <c r="K1664" i="39"/>
  <c r="K1680" i="39"/>
  <c r="K1696" i="39"/>
  <c r="K1712" i="39"/>
  <c r="K1728" i="39"/>
  <c r="K1744" i="39"/>
  <c r="K1760" i="39"/>
  <c r="K1776" i="39"/>
  <c r="K1792" i="39"/>
  <c r="K1808" i="39"/>
  <c r="K1824" i="39"/>
  <c r="K1840" i="39"/>
  <c r="K1856" i="39"/>
  <c r="K1872" i="39"/>
  <c r="K1888" i="39"/>
  <c r="K1904" i="39"/>
  <c r="K1920" i="39"/>
  <c r="K1936" i="39"/>
  <c r="K1952" i="39"/>
  <c r="K1968" i="39"/>
  <c r="K1984" i="39"/>
  <c r="K2000" i="39"/>
  <c r="K2016" i="39"/>
  <c r="K2032" i="39"/>
  <c r="K2048" i="39"/>
  <c r="K2064" i="39"/>
  <c r="K2080" i="39"/>
  <c r="K2096" i="39"/>
  <c r="K2112" i="39"/>
  <c r="K2128" i="39"/>
  <c r="K2144" i="39"/>
  <c r="K2160" i="39"/>
  <c r="K2176" i="39"/>
  <c r="K2192" i="39"/>
  <c r="K2208" i="39"/>
  <c r="K2224" i="39"/>
  <c r="K2240" i="39"/>
  <c r="K2256" i="39"/>
  <c r="K2272" i="39"/>
  <c r="K2288" i="39"/>
  <c r="K2304" i="39"/>
  <c r="K94" i="39"/>
  <c r="K206" i="39"/>
  <c r="K317" i="39"/>
  <c r="K398" i="39"/>
  <c r="K481" i="39"/>
  <c r="K561" i="39"/>
  <c r="K625" i="39"/>
  <c r="K689" i="39"/>
  <c r="K750" i="39"/>
  <c r="K814" i="39"/>
  <c r="K878" i="39"/>
  <c r="K929" i="39"/>
  <c r="K977" i="39"/>
  <c r="K1022" i="39"/>
  <c r="K1065" i="39"/>
  <c r="K1103" i="39"/>
  <c r="K1139" i="39"/>
  <c r="K1174" i="39"/>
  <c r="K1206" i="39"/>
  <c r="K1237" i="39"/>
  <c r="K1265" i="39"/>
  <c r="K1294" i="39"/>
  <c r="K1319" i="39"/>
  <c r="K1342" i="39"/>
  <c r="K1361" i="39"/>
  <c r="K1377" i="39"/>
  <c r="K1393" i="39"/>
  <c r="K1409" i="39"/>
  <c r="K1425" i="39"/>
  <c r="K1441" i="39"/>
  <c r="K1457" i="39"/>
  <c r="K1473" i="39"/>
  <c r="K1489" i="39"/>
  <c r="K1505" i="39"/>
  <c r="K1521" i="39"/>
  <c r="K1537" i="39"/>
  <c r="K1553" i="39"/>
  <c r="K1569" i="39"/>
  <c r="K1585" i="39"/>
  <c r="K1601" i="39"/>
  <c r="K1617" i="39"/>
  <c r="K1633" i="39"/>
  <c r="K1649" i="39"/>
  <c r="K1665" i="39"/>
  <c r="K1681" i="39"/>
  <c r="K1697" i="39"/>
  <c r="K1713" i="39"/>
  <c r="K1729" i="39"/>
  <c r="K1745" i="39"/>
  <c r="K1761" i="39"/>
  <c r="K1777" i="39"/>
  <c r="K1793" i="39"/>
  <c r="K1809" i="39"/>
  <c r="K1825" i="39"/>
  <c r="K1841" i="39"/>
  <c r="K1857" i="39"/>
  <c r="K1873" i="39"/>
  <c r="K1889" i="39"/>
  <c r="K1905" i="39"/>
  <c r="K1921" i="39"/>
  <c r="K1937" i="39"/>
  <c r="K1953" i="39"/>
  <c r="K1969" i="39"/>
  <c r="K1985" i="39"/>
  <c r="K2001" i="39"/>
  <c r="K2017" i="39"/>
  <c r="K2033" i="39"/>
  <c r="K2049" i="39"/>
  <c r="K2065" i="39"/>
  <c r="K2081" i="39"/>
  <c r="K2097" i="39"/>
  <c r="K2113" i="39"/>
  <c r="K2129" i="39"/>
  <c r="K2145" i="39"/>
  <c r="K2161" i="39"/>
  <c r="K2177" i="39"/>
  <c r="K2193" i="39"/>
  <c r="K2209" i="39"/>
  <c r="K2225" i="39"/>
  <c r="K2241" i="39"/>
  <c r="K2257" i="39"/>
  <c r="K2273" i="39"/>
  <c r="K2289" i="39"/>
  <c r="K2305" i="39"/>
  <c r="K97" i="39"/>
  <c r="K209" i="39"/>
  <c r="K318" i="39"/>
  <c r="K401" i="39"/>
  <c r="K493" i="39"/>
  <c r="K565" i="39"/>
  <c r="K629" i="39"/>
  <c r="K693" i="39"/>
  <c r="K753" i="39"/>
  <c r="K817" i="39"/>
  <c r="K881" i="39"/>
  <c r="K933" i="39"/>
  <c r="K981" i="39"/>
  <c r="K1023" i="39"/>
  <c r="K1069" i="39"/>
  <c r="K1105" i="39"/>
  <c r="K1141" i="39"/>
  <c r="K1177" i="39"/>
  <c r="K1238" i="39"/>
  <c r="K1267" i="39"/>
  <c r="K1295" i="39"/>
  <c r="K1321" i="39"/>
  <c r="K1343" i="39"/>
  <c r="K1362" i="39"/>
  <c r="K1378" i="39"/>
  <c r="K1394" i="39"/>
  <c r="K1410" i="39"/>
  <c r="K1426" i="39"/>
  <c r="K1442" i="39"/>
  <c r="K1458" i="39"/>
  <c r="K1474" i="39"/>
  <c r="K1490" i="39"/>
  <c r="K1506" i="39"/>
  <c r="K1522" i="39"/>
  <c r="K1538" i="39"/>
  <c r="K1554" i="39"/>
  <c r="K1570" i="39"/>
  <c r="K1586" i="39"/>
  <c r="K1602" i="39"/>
  <c r="K1618" i="39"/>
  <c r="K1634" i="39"/>
  <c r="K1650" i="39"/>
  <c r="K1666" i="39"/>
  <c r="K1682" i="39"/>
  <c r="K1698" i="39"/>
  <c r="K1714" i="39"/>
  <c r="K1730" i="39"/>
  <c r="K1746" i="39"/>
  <c r="K1762" i="39"/>
  <c r="K1778" i="39"/>
  <c r="K1794" i="39"/>
  <c r="K1810" i="39"/>
  <c r="K1826" i="39"/>
  <c r="K1842" i="39"/>
  <c r="K1858" i="39"/>
  <c r="K1874" i="39"/>
  <c r="K1890" i="39"/>
  <c r="K1906" i="39"/>
  <c r="K1922" i="39"/>
  <c r="K1938" i="39"/>
  <c r="K1954" i="39"/>
  <c r="K1970" i="39"/>
  <c r="K1986" i="39"/>
  <c r="K2002" i="39"/>
  <c r="K2018" i="39"/>
  <c r="K2034" i="39"/>
  <c r="K2050" i="39"/>
  <c r="K2066" i="39"/>
  <c r="K2082" i="39"/>
  <c r="K2098" i="39"/>
  <c r="K2114" i="39"/>
  <c r="K2130" i="39"/>
  <c r="K2146" i="39"/>
  <c r="K2162" i="39"/>
  <c r="K2178" i="39"/>
  <c r="K2194" i="39"/>
  <c r="K2210" i="39"/>
  <c r="K2226" i="39"/>
  <c r="K2242" i="39"/>
  <c r="K2258" i="39"/>
  <c r="K2274" i="39"/>
  <c r="K110" i="39"/>
  <c r="K222" i="39"/>
  <c r="K321" i="39"/>
  <c r="K413" i="39"/>
  <c r="K494" i="39"/>
  <c r="K573" i="39"/>
  <c r="K637" i="39"/>
  <c r="K701" i="39"/>
  <c r="K757" i="39"/>
  <c r="K821" i="39"/>
  <c r="K885" i="39"/>
  <c r="K937" i="39"/>
  <c r="K985" i="39"/>
  <c r="K1025" i="39"/>
  <c r="K1070" i="39"/>
  <c r="K1107" i="39"/>
  <c r="K1145" i="39"/>
  <c r="K1181" i="39"/>
  <c r="K1239" i="39"/>
  <c r="K1269" i="39"/>
  <c r="K1297" i="39"/>
  <c r="K1324" i="39"/>
  <c r="K1344" i="39"/>
  <c r="K1363" i="39"/>
  <c r="K1379" i="39"/>
  <c r="K1395" i="39"/>
  <c r="K1411" i="39"/>
  <c r="K1427" i="39"/>
  <c r="K1443" i="39"/>
  <c r="K1459" i="39"/>
  <c r="K1475" i="39"/>
  <c r="K1491" i="39"/>
  <c r="K1507" i="39"/>
  <c r="K1523" i="39"/>
  <c r="K1539" i="39"/>
  <c r="K1555" i="39"/>
  <c r="K1571" i="39"/>
  <c r="K1587" i="39"/>
  <c r="K1603" i="39"/>
  <c r="K1619" i="39"/>
  <c r="K1635" i="39"/>
  <c r="K1667" i="39"/>
  <c r="K1683" i="39"/>
  <c r="K1699" i="39"/>
  <c r="K1715" i="39"/>
  <c r="K1731" i="39"/>
  <c r="K1747" i="39"/>
  <c r="K1763" i="39"/>
  <c r="K1779" i="39"/>
  <c r="K1795" i="39"/>
  <c r="K1811" i="39"/>
  <c r="K1827" i="39"/>
  <c r="K1843" i="39"/>
  <c r="K1859" i="39"/>
  <c r="K1875" i="39"/>
  <c r="K1891" i="39"/>
  <c r="K1907" i="39"/>
  <c r="K1923" i="39"/>
  <c r="K1939" i="39"/>
  <c r="K1955" i="39"/>
  <c r="K1971" i="39"/>
  <c r="K1987" i="39"/>
  <c r="K2003" i="39"/>
  <c r="K2019" i="39"/>
  <c r="K2035" i="39"/>
  <c r="K2051" i="39"/>
  <c r="K2067" i="39"/>
  <c r="K2083" i="39"/>
  <c r="K2099" i="39"/>
  <c r="K2115" i="39"/>
  <c r="K2131" i="39"/>
  <c r="K2147" i="39"/>
  <c r="K2163" i="39"/>
  <c r="K2179" i="39"/>
  <c r="K2195" i="39"/>
  <c r="K2211" i="39"/>
  <c r="K2227" i="39"/>
  <c r="K2243" i="39"/>
  <c r="K2259" i="39"/>
  <c r="K2275" i="39"/>
  <c r="K509" i="39"/>
  <c r="K830" i="39"/>
  <c r="K1077" i="39"/>
  <c r="K1241" i="39"/>
  <c r="K1365" i="39"/>
  <c r="K1446" i="39"/>
  <c r="K1540" i="39"/>
  <c r="K1621" i="39"/>
  <c r="K1700" i="39"/>
  <c r="K1781" i="39"/>
  <c r="K1862" i="39"/>
  <c r="K1956" i="39"/>
  <c r="K2037" i="39"/>
  <c r="K2118" i="39"/>
  <c r="K2212" i="39"/>
  <c r="K2290" i="39"/>
  <c r="K2320" i="39"/>
  <c r="K2337" i="39"/>
  <c r="K2353" i="39"/>
  <c r="K2369" i="39"/>
  <c r="K2385" i="39"/>
  <c r="K2401" i="39"/>
  <c r="K2417" i="39"/>
  <c r="K2433" i="39"/>
  <c r="K2449" i="39"/>
  <c r="K2465" i="39"/>
  <c r="K2481" i="39"/>
  <c r="K2497" i="39"/>
  <c r="K2513" i="39"/>
  <c r="K2529" i="39"/>
  <c r="K2545" i="39"/>
  <c r="K2561" i="39"/>
  <c r="K2577" i="39"/>
  <c r="K2593" i="39"/>
  <c r="K2609" i="39"/>
  <c r="K2625" i="39"/>
  <c r="K2641" i="39"/>
  <c r="K2657" i="39"/>
  <c r="K2673" i="39"/>
  <c r="K2689" i="39"/>
  <c r="K2705" i="39"/>
  <c r="K2721" i="39"/>
  <c r="K2737" i="39"/>
  <c r="K2753" i="39"/>
  <c r="K2769" i="39"/>
  <c r="K2785" i="39"/>
  <c r="K2801" i="39"/>
  <c r="K2817" i="39"/>
  <c r="K2833" i="39"/>
  <c r="K2849" i="39"/>
  <c r="K2865" i="39"/>
  <c r="K2881" i="39"/>
  <c r="K2897" i="39"/>
  <c r="K2913" i="39"/>
  <c r="K2929" i="39"/>
  <c r="K2945" i="39"/>
  <c r="K2961" i="39"/>
  <c r="K2977" i="39"/>
  <c r="K2993" i="39"/>
  <c r="K3009" i="39"/>
  <c r="K3025" i="39"/>
  <c r="K3041" i="39"/>
  <c r="K3057" i="39"/>
  <c r="K3073" i="39"/>
  <c r="K113" i="39"/>
  <c r="K510" i="39"/>
  <c r="K833" i="39"/>
  <c r="K1245" i="39"/>
  <c r="K1366" i="39"/>
  <c r="K1460" i="39"/>
  <c r="K1541" i="39"/>
  <c r="K1622" i="39"/>
  <c r="K1701" i="39"/>
  <c r="K1782" i="39"/>
  <c r="K1876" i="39"/>
  <c r="K1957" i="39"/>
  <c r="K2038" i="39"/>
  <c r="K2132" i="39"/>
  <c r="K2213" i="39"/>
  <c r="K2291" i="39"/>
  <c r="K2321" i="39"/>
  <c r="K2338" i="39"/>
  <c r="K2354" i="39"/>
  <c r="K2370" i="39"/>
  <c r="K2386" i="39"/>
  <c r="K2402" i="39"/>
  <c r="K2418" i="39"/>
  <c r="K2434" i="39"/>
  <c r="K2450" i="39"/>
  <c r="K2466" i="39"/>
  <c r="K2482" i="39"/>
  <c r="K2498" i="39"/>
  <c r="K2514" i="39"/>
  <c r="K2530" i="39"/>
  <c r="K2546" i="39"/>
  <c r="K2562" i="39"/>
  <c r="K2578" i="39"/>
  <c r="K2594" i="39"/>
  <c r="K2610" i="39"/>
  <c r="K2626" i="39"/>
  <c r="K2642" i="39"/>
  <c r="K2658" i="39"/>
  <c r="K2674" i="39"/>
  <c r="K2690" i="39"/>
  <c r="K2706" i="39"/>
  <c r="K2722" i="39"/>
  <c r="K2738" i="39"/>
  <c r="K2754" i="39"/>
  <c r="K2770" i="39"/>
  <c r="K2786" i="39"/>
  <c r="K2802" i="39"/>
  <c r="K2818" i="39"/>
  <c r="K2834" i="39"/>
  <c r="K2850" i="39"/>
  <c r="K2866" i="39"/>
  <c r="K2882" i="39"/>
  <c r="K2898" i="39"/>
  <c r="K2914" i="39"/>
  <c r="K2930" i="39"/>
  <c r="K2946" i="39"/>
  <c r="K2962" i="39"/>
  <c r="K2978" i="39"/>
  <c r="K2994" i="39"/>
  <c r="K3010" i="39"/>
  <c r="K3026" i="39"/>
  <c r="K3042" i="39"/>
  <c r="K3058" i="39"/>
  <c r="K3074" i="39"/>
  <c r="K3090" i="39"/>
  <c r="K3106" i="39"/>
  <c r="K3122" i="39"/>
  <c r="K3138" i="39"/>
  <c r="K3154" i="39"/>
  <c r="K3170" i="39"/>
  <c r="K3186" i="39"/>
  <c r="K3202" i="39"/>
  <c r="K3218" i="39"/>
  <c r="K3234" i="39"/>
  <c r="K3250" i="39"/>
  <c r="K3266" i="39"/>
  <c r="K3282" i="39"/>
  <c r="K3314" i="39"/>
  <c r="K3330" i="39"/>
  <c r="K3346" i="39"/>
  <c r="K3362" i="39"/>
  <c r="K3378" i="39"/>
  <c r="K3394" i="39"/>
  <c r="K126" i="39"/>
  <c r="K574" i="39"/>
  <c r="K889" i="39"/>
  <c r="K1113" i="39"/>
  <c r="K1246" i="39"/>
  <c r="K1380" i="39"/>
  <c r="K1461" i="39"/>
  <c r="K1542" i="39"/>
  <c r="K1636" i="39"/>
  <c r="K1702" i="39"/>
  <c r="K1796" i="39"/>
  <c r="K1877" i="39"/>
  <c r="K1958" i="39"/>
  <c r="K2052" i="39"/>
  <c r="K2133" i="39"/>
  <c r="K2214" i="39"/>
  <c r="K2292" i="39"/>
  <c r="K2322" i="39"/>
  <c r="K2339" i="39"/>
  <c r="K2355" i="39"/>
  <c r="K2371" i="39"/>
  <c r="K2387" i="39"/>
  <c r="K2403" i="39"/>
  <c r="K2419" i="39"/>
  <c r="K2435" i="39"/>
  <c r="K2451" i="39"/>
  <c r="K2467" i="39"/>
  <c r="K2483" i="39"/>
  <c r="K2499" i="39"/>
  <c r="K2515" i="39"/>
  <c r="K2531" i="39"/>
  <c r="K2547" i="39"/>
  <c r="K2563" i="39"/>
  <c r="K2579" i="39"/>
  <c r="K2595" i="39"/>
  <c r="K2611" i="39"/>
  <c r="K2627" i="39"/>
  <c r="K2643" i="39"/>
  <c r="K2659" i="39"/>
  <c r="K2675" i="39"/>
  <c r="K2691" i="39"/>
  <c r="K2707" i="39"/>
  <c r="K2723" i="39"/>
  <c r="K2739" i="39"/>
  <c r="K2755" i="39"/>
  <c r="K2771" i="39"/>
  <c r="K2787" i="39"/>
  <c r="K2803" i="39"/>
  <c r="K2819" i="39"/>
  <c r="K2835" i="39"/>
  <c r="K2851" i="39"/>
  <c r="K2883" i="39"/>
  <c r="K2899" i="39"/>
  <c r="K2915" i="39"/>
  <c r="K2931" i="39"/>
  <c r="K2947" i="39"/>
  <c r="K2963" i="39"/>
  <c r="K2979" i="39"/>
  <c r="K2995" i="39"/>
  <c r="K3011" i="39"/>
  <c r="K3027" i="39"/>
  <c r="K3043" i="39"/>
  <c r="K3059" i="39"/>
  <c r="K3075" i="39"/>
  <c r="K3091" i="39"/>
  <c r="K3107" i="39"/>
  <c r="K3123" i="39"/>
  <c r="K3139" i="39"/>
  <c r="K3155" i="39"/>
  <c r="K3171" i="39"/>
  <c r="K3187" i="39"/>
  <c r="K3203" i="39"/>
  <c r="K3219" i="39"/>
  <c r="K3235" i="39"/>
  <c r="K3251" i="39"/>
  <c r="K3267" i="39"/>
  <c r="K3283" i="39"/>
  <c r="K3315" i="39"/>
  <c r="K3331" i="39"/>
  <c r="K3347" i="39"/>
  <c r="K3363" i="39"/>
  <c r="K3379" i="39"/>
  <c r="K129" i="39"/>
  <c r="K577" i="39"/>
  <c r="K893" i="39"/>
  <c r="K1117" i="39"/>
  <c r="K1270" i="39"/>
  <c r="K1381" i="39"/>
  <c r="K1462" i="39"/>
  <c r="K1556" i="39"/>
  <c r="K1637" i="39"/>
  <c r="K1716" i="39"/>
  <c r="K581" i="39"/>
  <c r="K894" i="39"/>
  <c r="K1271" i="39"/>
  <c r="K1382" i="39"/>
  <c r="K1476" i="39"/>
  <c r="K1557" i="39"/>
  <c r="K1638" i="39"/>
  <c r="K1717" i="39"/>
  <c r="K1798" i="39"/>
  <c r="K1892" i="39"/>
  <c r="K1973" i="39"/>
  <c r="K2054" i="39"/>
  <c r="K2148" i="39"/>
  <c r="K2229" i="39"/>
  <c r="K2294" i="39"/>
  <c r="K2324" i="39"/>
  <c r="K2341" i="39"/>
  <c r="K2357" i="39"/>
  <c r="K2373" i="39"/>
  <c r="K2389" i="39"/>
  <c r="K2405" i="39"/>
  <c r="K2421" i="39"/>
  <c r="K2437" i="39"/>
  <c r="K2453" i="39"/>
  <c r="K2469" i="39"/>
  <c r="K2485" i="39"/>
  <c r="K2501" i="39"/>
  <c r="K2517" i="39"/>
  <c r="K2533" i="39"/>
  <c r="K2549" i="39"/>
  <c r="K2565" i="39"/>
  <c r="K2581" i="39"/>
  <c r="K2597" i="39"/>
  <c r="K2613" i="39"/>
  <c r="K2629" i="39"/>
  <c r="K2645" i="39"/>
  <c r="K2661" i="39"/>
  <c r="K2677" i="39"/>
  <c r="K2693" i="39"/>
  <c r="K2709" i="39"/>
  <c r="K2725" i="39"/>
  <c r="K2741" i="39"/>
  <c r="K2757" i="39"/>
  <c r="K2773" i="39"/>
  <c r="K2789" i="39"/>
  <c r="K2805" i="39"/>
  <c r="K2821" i="39"/>
  <c r="K2837" i="39"/>
  <c r="K2853" i="39"/>
  <c r="K2869" i="39"/>
  <c r="K2885" i="39"/>
  <c r="K2901" i="39"/>
  <c r="K2917" i="39"/>
  <c r="K2933" i="39"/>
  <c r="K2949" i="39"/>
  <c r="K2965" i="39"/>
  <c r="K2981" i="39"/>
  <c r="K2997" i="39"/>
  <c r="K3013" i="39"/>
  <c r="K3029" i="39"/>
  <c r="K3045" i="39"/>
  <c r="K3061" i="39"/>
  <c r="K3077" i="39"/>
  <c r="K3093" i="39"/>
  <c r="K3109" i="39"/>
  <c r="K3125" i="39"/>
  <c r="K3141" i="39"/>
  <c r="K3157" i="39"/>
  <c r="K3173" i="39"/>
  <c r="K3189" i="39"/>
  <c r="K3205" i="39"/>
  <c r="K3221" i="39"/>
  <c r="K3237" i="39"/>
  <c r="K3253" i="39"/>
  <c r="K3269" i="39"/>
  <c r="K3285" i="39"/>
  <c r="K3301" i="39"/>
  <c r="K3317" i="39"/>
  <c r="K3333" i="39"/>
  <c r="K3349" i="39"/>
  <c r="K3365" i="39"/>
  <c r="K3381" i="39"/>
  <c r="K3397" i="39"/>
  <c r="K3413" i="39"/>
  <c r="K638" i="39"/>
  <c r="K941" i="39"/>
  <c r="K1149" i="39"/>
  <c r="K1273" i="39"/>
  <c r="K1396" i="39"/>
  <c r="K1477" i="39"/>
  <c r="K1558" i="39"/>
  <c r="K1718" i="39"/>
  <c r="K1812" i="39"/>
  <c r="K1893" i="39"/>
  <c r="K1974" i="39"/>
  <c r="K2068" i="39"/>
  <c r="K2149" i="39"/>
  <c r="K2230" i="39"/>
  <c r="K2299" i="39"/>
  <c r="K2325" i="39"/>
  <c r="K2342" i="39"/>
  <c r="K2358" i="39"/>
  <c r="K2374" i="39"/>
  <c r="K2390" i="39"/>
  <c r="K2406" i="39"/>
  <c r="K2422" i="39"/>
  <c r="K2438" i="39"/>
  <c r="K2454" i="39"/>
  <c r="K2470" i="39"/>
  <c r="K2486" i="39"/>
  <c r="K2502" i="39"/>
  <c r="K2518" i="39"/>
  <c r="K2534" i="39"/>
  <c r="K2550" i="39"/>
  <c r="K2566" i="39"/>
  <c r="K2582" i="39"/>
  <c r="K2598" i="39"/>
  <c r="K2614" i="39"/>
  <c r="K2630" i="39"/>
  <c r="K2646" i="39"/>
  <c r="K2662" i="39"/>
  <c r="K2678" i="39"/>
  <c r="K2694" i="39"/>
  <c r="K2710" i="39"/>
  <c r="K2726" i="39"/>
  <c r="K2742" i="39"/>
  <c r="K2758" i="39"/>
  <c r="K2774" i="39"/>
  <c r="K2790" i="39"/>
  <c r="K2806" i="39"/>
  <c r="K2822" i="39"/>
  <c r="K2838" i="39"/>
  <c r="K2854" i="39"/>
  <c r="K2886" i="39"/>
  <c r="K2902" i="39"/>
  <c r="K2918" i="39"/>
  <c r="K2934" i="39"/>
  <c r="K2950" i="39"/>
  <c r="K2966" i="39"/>
  <c r="K2982" i="39"/>
  <c r="K2998" i="39"/>
  <c r="K3014" i="39"/>
  <c r="K3030" i="39"/>
  <c r="K3046" i="39"/>
  <c r="K3062" i="39"/>
  <c r="K3078" i="39"/>
  <c r="K3094" i="39"/>
  <c r="K3110" i="39"/>
  <c r="K3126" i="39"/>
  <c r="K3142" i="39"/>
  <c r="K3158" i="39"/>
  <c r="K3174" i="39"/>
  <c r="K3190" i="39"/>
  <c r="K3206" i="39"/>
  <c r="K3222" i="39"/>
  <c r="K3238" i="39"/>
  <c r="K3254" i="39"/>
  <c r="K3270" i="39"/>
  <c r="K3286" i="39"/>
  <c r="K3302" i="39"/>
  <c r="K3318" i="39"/>
  <c r="K3334" i="39"/>
  <c r="K3350" i="39"/>
  <c r="K3366" i="39"/>
  <c r="K3382" i="39"/>
  <c r="K3398" i="39"/>
  <c r="K3414" i="39"/>
  <c r="K225" i="39"/>
  <c r="K641" i="39"/>
  <c r="K942" i="39"/>
  <c r="K1150" i="39"/>
  <c r="K1299" i="39"/>
  <c r="K1397" i="39"/>
  <c r="K1478" i="39"/>
  <c r="K1572" i="39"/>
  <c r="K1652" i="39"/>
  <c r="K1732" i="39"/>
  <c r="K1813" i="39"/>
  <c r="K1894" i="39"/>
  <c r="K1988" i="39"/>
  <c r="K2069" i="39"/>
  <c r="K2150" i="39"/>
  <c r="K2244" i="39"/>
  <c r="K2302" i="39"/>
  <c r="K2326" i="39"/>
  <c r="K2343" i="39"/>
  <c r="K2359" i="39"/>
  <c r="K2375" i="39"/>
  <c r="K2391" i="39"/>
  <c r="K2407" i="39"/>
  <c r="K2423" i="39"/>
  <c r="K2439" i="39"/>
  <c r="K2455" i="39"/>
  <c r="K2471" i="39"/>
  <c r="K2487" i="39"/>
  <c r="K2503" i="39"/>
  <c r="K2519" i="39"/>
  <c r="K2535" i="39"/>
  <c r="K2551" i="39"/>
  <c r="K2567" i="39"/>
  <c r="K2583" i="39"/>
  <c r="K2599" i="39"/>
  <c r="K2615" i="39"/>
  <c r="K2631" i="39"/>
  <c r="K2647" i="39"/>
  <c r="K2663" i="39"/>
  <c r="K2679" i="39"/>
  <c r="K2695" i="39"/>
  <c r="K2711" i="39"/>
  <c r="K2727" i="39"/>
  <c r="K2743" i="39"/>
  <c r="K2759" i="39"/>
  <c r="K2775" i="39"/>
  <c r="K2791" i="39"/>
  <c r="K2807" i="39"/>
  <c r="K2823" i="39"/>
  <c r="K2839" i="39"/>
  <c r="K2855" i="39"/>
  <c r="K2871" i="39"/>
  <c r="K2887" i="39"/>
  <c r="K2903" i="39"/>
  <c r="K2919" i="39"/>
  <c r="K2935" i="39"/>
  <c r="K2951" i="39"/>
  <c r="K2967" i="39"/>
  <c r="K2983" i="39"/>
  <c r="K2999" i="39"/>
  <c r="K3015" i="39"/>
  <c r="K3031" i="39"/>
  <c r="K3047" i="39"/>
  <c r="K3063" i="39"/>
  <c r="K3079" i="39"/>
  <c r="K3095" i="39"/>
  <c r="K3111" i="39"/>
  <c r="K3127" i="39"/>
  <c r="K3143" i="39"/>
  <c r="K3159" i="39"/>
  <c r="K3175" i="39"/>
  <c r="K3191" i="39"/>
  <c r="K3207" i="39"/>
  <c r="K3223" i="39"/>
  <c r="K3239" i="39"/>
  <c r="K3255" i="39"/>
  <c r="K3271" i="39"/>
  <c r="K3287" i="39"/>
  <c r="K3303" i="39"/>
  <c r="K3319" i="39"/>
  <c r="K3335" i="39"/>
  <c r="K3351" i="39"/>
  <c r="K3367" i="39"/>
  <c r="K3383" i="39"/>
  <c r="K3399" i="39"/>
  <c r="K3415" i="39"/>
  <c r="K238" i="39"/>
  <c r="K645" i="39"/>
  <c r="K945" i="39"/>
  <c r="K1151" i="39"/>
  <c r="K1301" i="39"/>
  <c r="K1398" i="39"/>
  <c r="K1492" i="39"/>
  <c r="K1573" i="39"/>
  <c r="K1733" i="39"/>
  <c r="K1814" i="39"/>
  <c r="K1908" i="39"/>
  <c r="K1989" i="39"/>
  <c r="K2070" i="39"/>
  <c r="K2164" i="39"/>
  <c r="K2245" i="39"/>
  <c r="K2303" i="39"/>
  <c r="K2327" i="39"/>
  <c r="K2344" i="39"/>
  <c r="K2360" i="39"/>
  <c r="K2376" i="39"/>
  <c r="K2392" i="39"/>
  <c r="K2408" i="39"/>
  <c r="K2424" i="39"/>
  <c r="K2440" i="39"/>
  <c r="K2456" i="39"/>
  <c r="K2472" i="39"/>
  <c r="K2488" i="39"/>
  <c r="K2504" i="39"/>
  <c r="K2520" i="39"/>
  <c r="K2536" i="39"/>
  <c r="K2552" i="39"/>
  <c r="K241" i="39"/>
  <c r="K702" i="39"/>
  <c r="K989" i="39"/>
  <c r="K1182" i="39"/>
  <c r="K1302" i="39"/>
  <c r="K1412" i="39"/>
  <c r="K1493" i="39"/>
  <c r="K1574" i="39"/>
  <c r="K1654" i="39"/>
  <c r="K1734" i="39"/>
  <c r="K1828" i="39"/>
  <c r="K1909" i="39"/>
  <c r="K1990" i="39"/>
  <c r="K2084" i="39"/>
  <c r="K2165" i="39"/>
  <c r="K2246" i="39"/>
  <c r="K2306" i="39"/>
  <c r="K2328" i="39"/>
  <c r="K2345" i="39"/>
  <c r="K2361" i="39"/>
  <c r="K2377" i="39"/>
  <c r="K2393" i="39"/>
  <c r="K2409" i="39"/>
  <c r="K2425" i="39"/>
  <c r="K2441" i="39"/>
  <c r="K2457" i="39"/>
  <c r="K2473" i="39"/>
  <c r="K2489" i="39"/>
  <c r="K2505" i="39"/>
  <c r="K2521" i="39"/>
  <c r="K2537" i="39"/>
  <c r="K2553" i="39"/>
  <c r="K2569" i="39"/>
  <c r="K2585" i="39"/>
  <c r="K2601" i="39"/>
  <c r="K2617" i="39"/>
  <c r="K2633" i="39"/>
  <c r="K2649" i="39"/>
  <c r="K2665" i="39"/>
  <c r="K2681" i="39"/>
  <c r="K2697" i="39"/>
  <c r="K2713" i="39"/>
  <c r="K2729" i="39"/>
  <c r="K2745" i="39"/>
  <c r="K2761" i="39"/>
  <c r="K2777" i="39"/>
  <c r="K2793" i="39"/>
  <c r="K2809" i="39"/>
  <c r="K2825" i="39"/>
  <c r="K2841" i="39"/>
  <c r="K2857" i="39"/>
  <c r="K2873" i="39"/>
  <c r="K2889" i="39"/>
  <c r="K2905" i="39"/>
  <c r="K2921" i="39"/>
  <c r="K2937" i="39"/>
  <c r="K2953" i="39"/>
  <c r="K2969" i="39"/>
  <c r="K2985" i="39"/>
  <c r="K3001" i="39"/>
  <c r="K3017" i="39"/>
  <c r="K3033" i="39"/>
  <c r="K3049" i="39"/>
  <c r="K3065" i="39"/>
  <c r="K3081" i="39"/>
  <c r="K3097" i="39"/>
  <c r="K3113" i="39"/>
  <c r="K3129" i="39"/>
  <c r="K3145" i="39"/>
  <c r="K3161" i="39"/>
  <c r="K3177" i="39"/>
  <c r="K3193" i="39"/>
  <c r="K3209" i="39"/>
  <c r="K3225" i="39"/>
  <c r="K3241" i="39"/>
  <c r="K3257" i="39"/>
  <c r="K3273" i="39"/>
  <c r="K3289" i="39"/>
  <c r="K3305" i="39"/>
  <c r="K3321" i="39"/>
  <c r="K3337" i="39"/>
  <c r="K3353" i="39"/>
  <c r="K3369" i="39"/>
  <c r="K3385" i="39"/>
  <c r="K3401" i="39"/>
  <c r="K333" i="39"/>
  <c r="K705" i="39"/>
  <c r="K990" i="39"/>
  <c r="K1183" i="39"/>
  <c r="K1325" i="39"/>
  <c r="K1413" i="39"/>
  <c r="K1494" i="39"/>
  <c r="K1588" i="39"/>
  <c r="K1748" i="39"/>
  <c r="K1829" i="39"/>
  <c r="K1910" i="39"/>
  <c r="K2004" i="39"/>
  <c r="K2085" i="39"/>
  <c r="K2166" i="39"/>
  <c r="K2260" i="39"/>
  <c r="K2307" i="39"/>
  <c r="K2329" i="39"/>
  <c r="K2346" i="39"/>
  <c r="K2362" i="39"/>
  <c r="K2378" i="39"/>
  <c r="K2394" i="39"/>
  <c r="K2410" i="39"/>
  <c r="K2426" i="39"/>
  <c r="K2442" i="39"/>
  <c r="K2458" i="39"/>
  <c r="K2474" i="39"/>
  <c r="K2490" i="39"/>
  <c r="K2506" i="39"/>
  <c r="K2522" i="39"/>
  <c r="K2538" i="39"/>
  <c r="K2554" i="39"/>
  <c r="K2570" i="39"/>
  <c r="K2586" i="39"/>
  <c r="K2602" i="39"/>
  <c r="K2618" i="39"/>
  <c r="K2634" i="39"/>
  <c r="K2650" i="39"/>
  <c r="K2666" i="39"/>
  <c r="K2682" i="39"/>
  <c r="K2698" i="39"/>
  <c r="K2714" i="39"/>
  <c r="K2730" i="39"/>
  <c r="K2746" i="39"/>
  <c r="K2762" i="39"/>
  <c r="K2778" i="39"/>
  <c r="K2794" i="39"/>
  <c r="K2810" i="39"/>
  <c r="K2826" i="39"/>
  <c r="K2842" i="39"/>
  <c r="K2858" i="39"/>
  <c r="K2874" i="39"/>
  <c r="K2890" i="39"/>
  <c r="K2906" i="39"/>
  <c r="K2922" i="39"/>
  <c r="K2938" i="39"/>
  <c r="K2954" i="39"/>
  <c r="K2970" i="39"/>
  <c r="K2986" i="39"/>
  <c r="K3002" i="39"/>
  <c r="K3018" i="39"/>
  <c r="K3034" i="39"/>
  <c r="K3050" i="39"/>
  <c r="K3066" i="39"/>
  <c r="K3082" i="39"/>
  <c r="K3098" i="39"/>
  <c r="K3114" i="39"/>
  <c r="K3130" i="39"/>
  <c r="K3146" i="39"/>
  <c r="K3162" i="39"/>
  <c r="K3178" i="39"/>
  <c r="K3194" i="39"/>
  <c r="K3210" i="39"/>
  <c r="K3226" i="39"/>
  <c r="K3242" i="39"/>
  <c r="K3258" i="39"/>
  <c r="K3274" i="39"/>
  <c r="K334" i="39"/>
  <c r="K709" i="39"/>
  <c r="K991" i="39"/>
  <c r="K1185" i="39"/>
  <c r="K1326" i="39"/>
  <c r="K1414" i="39"/>
  <c r="K1508" i="39"/>
  <c r="K1589" i="39"/>
  <c r="K1668" i="39"/>
  <c r="K1749" i="39"/>
  <c r="K1830" i="39"/>
  <c r="K1924" i="39"/>
  <c r="K2005" i="39"/>
  <c r="K2086" i="39"/>
  <c r="K2180" i="39"/>
  <c r="K2261" i="39"/>
  <c r="K2308" i="39"/>
  <c r="K2330" i="39"/>
  <c r="K2347" i="39"/>
  <c r="K2363" i="39"/>
  <c r="K2379" i="39"/>
  <c r="K2395" i="39"/>
  <c r="K2411" i="39"/>
  <c r="K2427" i="39"/>
  <c r="K2443" i="39"/>
  <c r="K2459" i="39"/>
  <c r="K2475" i="39"/>
  <c r="K2491" i="39"/>
  <c r="K2507" i="39"/>
  <c r="K2523" i="39"/>
  <c r="K2539" i="39"/>
  <c r="K2555" i="39"/>
  <c r="K2571" i="39"/>
  <c r="K2587" i="39"/>
  <c r="K2603" i="39"/>
  <c r="K2619" i="39"/>
  <c r="K2635" i="39"/>
  <c r="K2651" i="39"/>
  <c r="K2667" i="39"/>
  <c r="K2683" i="39"/>
  <c r="K2699" i="39"/>
  <c r="K2715" i="39"/>
  <c r="K2731" i="39"/>
  <c r="K2747" i="39"/>
  <c r="K2763" i="39"/>
  <c r="K2779" i="39"/>
  <c r="K2795" i="39"/>
  <c r="K2811" i="39"/>
  <c r="K2827" i="39"/>
  <c r="K2843" i="39"/>
  <c r="K2859" i="39"/>
  <c r="K2875" i="39"/>
  <c r="K2891" i="39"/>
  <c r="K2907" i="39"/>
  <c r="K2923" i="39"/>
  <c r="K2939" i="39"/>
  <c r="K2955" i="39"/>
  <c r="K2971" i="39"/>
  <c r="K2987" i="39"/>
  <c r="K3003" i="39"/>
  <c r="K3019" i="39"/>
  <c r="K3035" i="39"/>
  <c r="K3051" i="39"/>
  <c r="K3067" i="39"/>
  <c r="K3083" i="39"/>
  <c r="K3099" i="39"/>
  <c r="K3115" i="39"/>
  <c r="K3131" i="39"/>
  <c r="K3147" i="39"/>
  <c r="K3163" i="39"/>
  <c r="K3179" i="39"/>
  <c r="K3195" i="39"/>
  <c r="K3211" i="39"/>
  <c r="K3227" i="39"/>
  <c r="K3243" i="39"/>
  <c r="K3259" i="39"/>
  <c r="K3275" i="39"/>
  <c r="K3291" i="39"/>
  <c r="K3307" i="39"/>
  <c r="K3323" i="39"/>
  <c r="K3339" i="39"/>
  <c r="K3355" i="39"/>
  <c r="K3371" i="39"/>
  <c r="K3387" i="39"/>
  <c r="K3403" i="39"/>
  <c r="K337" i="39"/>
  <c r="K1029" i="39"/>
  <c r="K1327" i="39"/>
  <c r="K1428" i="39"/>
  <c r="K1509" i="39"/>
  <c r="K1590" i="39"/>
  <c r="K1669" i="39"/>
  <c r="K1750" i="39"/>
  <c r="K1844" i="39"/>
  <c r="K1925" i="39"/>
  <c r="K2006" i="39"/>
  <c r="K2100" i="39"/>
  <c r="K2181" i="39"/>
  <c r="K2262" i="39"/>
  <c r="K2309" i="39"/>
  <c r="K2331" i="39"/>
  <c r="K2348" i="39"/>
  <c r="K2380" i="39"/>
  <c r="K2396" i="39"/>
  <c r="K2412" i="39"/>
  <c r="K2428" i="39"/>
  <c r="K2444" i="39"/>
  <c r="K2460" i="39"/>
  <c r="K2476" i="39"/>
  <c r="K2492" i="39"/>
  <c r="K2508" i="39"/>
  <c r="K2524" i="39"/>
  <c r="K2540" i="39"/>
  <c r="K2556" i="39"/>
  <c r="K2572" i="39"/>
  <c r="K2588" i="39"/>
  <c r="K2604" i="39"/>
  <c r="K2620" i="39"/>
  <c r="K2636" i="39"/>
  <c r="K2652" i="39"/>
  <c r="K2668" i="39"/>
  <c r="K2684" i="39"/>
  <c r="K2700" i="39"/>
  <c r="K2716" i="39"/>
  <c r="K2732" i="39"/>
  <c r="K2748" i="39"/>
  <c r="K2764" i="39"/>
  <c r="K2780" i="39"/>
  <c r="K2796" i="39"/>
  <c r="K2812" i="39"/>
  <c r="K2828" i="39"/>
  <c r="K2844" i="39"/>
  <c r="K2860" i="39"/>
  <c r="K2876" i="39"/>
  <c r="K2892" i="39"/>
  <c r="K2908" i="39"/>
  <c r="K2924" i="39"/>
  <c r="K2940" i="39"/>
  <c r="K2956" i="39"/>
  <c r="K2972" i="39"/>
  <c r="K2988" i="39"/>
  <c r="K3004" i="39"/>
  <c r="K3020" i="39"/>
  <c r="K3036" i="39"/>
  <c r="K3052" i="39"/>
  <c r="K3068" i="39"/>
  <c r="K3084" i="39"/>
  <c r="K3100" i="39"/>
  <c r="K3116" i="39"/>
  <c r="K3132" i="39"/>
  <c r="K3148" i="39"/>
  <c r="K3164" i="39"/>
  <c r="K3180" i="39"/>
  <c r="K3196" i="39"/>
  <c r="K3212" i="39"/>
  <c r="K3228" i="39"/>
  <c r="K3244" i="39"/>
  <c r="K3260" i="39"/>
  <c r="K3276" i="39"/>
  <c r="K3292" i="39"/>
  <c r="K3308" i="39"/>
  <c r="K3324" i="39"/>
  <c r="K3340" i="39"/>
  <c r="K3356" i="39"/>
  <c r="K3372" i="39"/>
  <c r="K3388" i="39"/>
  <c r="K414" i="39"/>
  <c r="K765" i="39"/>
  <c r="K1033" i="39"/>
  <c r="K1345" i="39"/>
  <c r="K1429" i="39"/>
  <c r="K1510" i="39"/>
  <c r="K1604" i="39"/>
  <c r="K1670" i="39"/>
  <c r="K1764" i="39"/>
  <c r="K1845" i="39"/>
  <c r="K1926" i="39"/>
  <c r="K2020" i="39"/>
  <c r="K2101" i="39"/>
  <c r="K2182" i="39"/>
  <c r="K2276" i="39"/>
  <c r="K2310" i="39"/>
  <c r="K2332" i="39"/>
  <c r="K2349" i="39"/>
  <c r="K2381" i="39"/>
  <c r="K2397" i="39"/>
  <c r="K2413" i="39"/>
  <c r="K2429" i="39"/>
  <c r="K2445" i="39"/>
  <c r="K2461" i="39"/>
  <c r="K2477" i="39"/>
  <c r="K2493" i="39"/>
  <c r="K2509" i="39"/>
  <c r="K2525" i="39"/>
  <c r="K2541" i="39"/>
  <c r="K2557" i="39"/>
  <c r="K2573" i="39"/>
  <c r="K2589" i="39"/>
  <c r="K2605" i="39"/>
  <c r="K2621" i="39"/>
  <c r="K2637" i="39"/>
  <c r="K2653" i="39"/>
  <c r="K2669" i="39"/>
  <c r="K2685" i="39"/>
  <c r="K2701" i="39"/>
  <c r="K2717" i="39"/>
  <c r="K2733" i="39"/>
  <c r="K2749" i="39"/>
  <c r="K2765" i="39"/>
  <c r="K2781" i="39"/>
  <c r="K2797" i="39"/>
  <c r="K2813" i="39"/>
  <c r="K2829" i="39"/>
  <c r="K2845" i="39"/>
  <c r="K2861" i="39"/>
  <c r="K2877" i="39"/>
  <c r="K2893" i="39"/>
  <c r="K2909" i="39"/>
  <c r="K2925" i="39"/>
  <c r="K2941" i="39"/>
  <c r="K2957" i="39"/>
  <c r="K2973" i="39"/>
  <c r="K2989" i="39"/>
  <c r="K3005" i="39"/>
  <c r="K3021" i="39"/>
  <c r="K3037" i="39"/>
  <c r="K3053" i="39"/>
  <c r="K3069" i="39"/>
  <c r="K3085" i="39"/>
  <c r="K3101" i="39"/>
  <c r="K3117" i="39"/>
  <c r="K3133" i="39"/>
  <c r="K3149" i="39"/>
  <c r="K3165" i="39"/>
  <c r="K3181" i="39"/>
  <c r="K3197" i="39"/>
  <c r="K3213" i="39"/>
  <c r="K497" i="39"/>
  <c r="K829" i="39"/>
  <c r="K1073" i="39"/>
  <c r="K1215" i="39"/>
  <c r="K1364" i="39"/>
  <c r="K1445" i="39"/>
  <c r="K1526" i="39"/>
  <c r="K1620" i="39"/>
  <c r="K1686" i="39"/>
  <c r="K1780" i="39"/>
  <c r="K1861" i="39"/>
  <c r="K1942" i="39"/>
  <c r="K2036" i="39"/>
  <c r="K2117" i="39"/>
  <c r="K2198" i="39"/>
  <c r="K2283" i="39"/>
  <c r="K2319" i="39"/>
  <c r="K2336" i="39"/>
  <c r="K2352" i="39"/>
  <c r="K2368" i="39"/>
  <c r="K2384" i="39"/>
  <c r="K2400" i="39"/>
  <c r="K2416" i="39"/>
  <c r="K2432" i="39"/>
  <c r="K2448" i="39"/>
  <c r="K2464" i="39"/>
  <c r="K2480" i="39"/>
  <c r="K2496" i="39"/>
  <c r="K2512" i="39"/>
  <c r="K2528" i="39"/>
  <c r="K2544" i="39"/>
  <c r="K2560" i="39"/>
  <c r="K2576" i="39"/>
  <c r="K2592" i="39"/>
  <c r="K2608" i="39"/>
  <c r="K2624" i="39"/>
  <c r="K2640" i="39"/>
  <c r="K2656" i="39"/>
  <c r="K2672" i="39"/>
  <c r="K2688" i="39"/>
  <c r="K2704" i="39"/>
  <c r="K2720" i="39"/>
  <c r="K2736" i="39"/>
  <c r="K2752" i="39"/>
  <c r="K2768" i="39"/>
  <c r="K2784" i="39"/>
  <c r="K2800" i="39"/>
  <c r="K2816" i="39"/>
  <c r="K2832" i="39"/>
  <c r="K2848" i="39"/>
  <c r="K2864" i="39"/>
  <c r="K2880" i="39"/>
  <c r="K2896" i="39"/>
  <c r="K2912" i="39"/>
  <c r="K2928" i="39"/>
  <c r="K2944" i="39"/>
  <c r="K2960" i="39"/>
  <c r="K2976" i="39"/>
  <c r="K2992" i="39"/>
  <c r="K3008" i="39"/>
  <c r="K3024" i="39"/>
  <c r="K3040" i="39"/>
  <c r="K3056" i="39"/>
  <c r="K3072" i="39"/>
  <c r="K3088" i="39"/>
  <c r="K3104" i="39"/>
  <c r="K3120" i="39"/>
  <c r="K3136" i="39"/>
  <c r="K3152" i="39"/>
  <c r="K3168" i="39"/>
  <c r="K3184" i="39"/>
  <c r="K3200" i="39"/>
  <c r="K3216" i="39"/>
  <c r="K1347" i="39"/>
  <c r="K1846" i="39"/>
  <c r="K2278" i="39"/>
  <c r="K2382" i="39"/>
  <c r="K2463" i="39"/>
  <c r="K2548" i="39"/>
  <c r="K2616" i="39"/>
  <c r="K2680" i="39"/>
  <c r="K2744" i="39"/>
  <c r="K2808" i="39"/>
  <c r="K2868" i="39"/>
  <c r="K2927" i="39"/>
  <c r="K2991" i="39"/>
  <c r="K3055" i="39"/>
  <c r="K3112" i="39"/>
  <c r="K3166" i="39"/>
  <c r="K3215" i="39"/>
  <c r="K3252" i="39"/>
  <c r="K3290" i="39"/>
  <c r="K3316" i="39"/>
  <c r="K3348" i="39"/>
  <c r="K3380" i="39"/>
  <c r="K3408" i="39"/>
  <c r="K3427" i="39"/>
  <c r="K3443" i="39"/>
  <c r="K3459" i="39"/>
  <c r="K3475" i="39"/>
  <c r="K3491" i="39"/>
  <c r="K3507" i="39"/>
  <c r="K3523" i="39"/>
  <c r="K3539" i="39"/>
  <c r="K3555" i="39"/>
  <c r="K3571" i="39"/>
  <c r="K3587" i="39"/>
  <c r="K3603" i="39"/>
  <c r="K3619" i="39"/>
  <c r="K3635" i="39"/>
  <c r="K3651" i="39"/>
  <c r="K3667" i="39"/>
  <c r="K3683" i="39"/>
  <c r="K3699" i="39"/>
  <c r="K3715" i="39"/>
  <c r="K3731" i="39"/>
  <c r="K3747" i="39"/>
  <c r="K3763" i="39"/>
  <c r="K3779" i="39"/>
  <c r="K3795" i="39"/>
  <c r="K3811" i="39"/>
  <c r="K3827" i="39"/>
  <c r="K3843" i="39"/>
  <c r="K3859" i="39"/>
  <c r="K3875" i="39"/>
  <c r="K3891" i="39"/>
  <c r="K3907" i="39"/>
  <c r="K3923" i="39"/>
  <c r="K3939" i="39"/>
  <c r="K3955" i="39"/>
  <c r="K3971" i="39"/>
  <c r="K3987" i="39"/>
  <c r="K4003" i="39"/>
  <c r="K4019" i="39"/>
  <c r="K4035" i="39"/>
  <c r="K4051" i="39"/>
  <c r="K4067" i="39"/>
  <c r="K4083" i="39"/>
  <c r="K4099" i="39"/>
  <c r="K4115" i="39"/>
  <c r="K4131" i="39"/>
  <c r="K4147" i="39"/>
  <c r="K4163" i="39"/>
  <c r="K4179" i="39"/>
  <c r="K4195" i="39"/>
  <c r="K4211" i="39"/>
  <c r="K4227" i="39"/>
  <c r="K4243" i="39"/>
  <c r="K4259" i="39"/>
  <c r="K4275" i="39"/>
  <c r="K4291" i="39"/>
  <c r="K4307" i="39"/>
  <c r="K4323" i="39"/>
  <c r="K4339" i="39"/>
  <c r="K4355" i="39"/>
  <c r="K4371" i="39"/>
  <c r="K4387" i="39"/>
  <c r="K4403" i="39"/>
  <c r="K1349" i="39"/>
  <c r="K1860" i="39"/>
  <c r="K2293" i="39"/>
  <c r="K2383" i="39"/>
  <c r="K2468" i="39"/>
  <c r="K2558" i="39"/>
  <c r="K2622" i="39"/>
  <c r="K2686" i="39"/>
  <c r="K2750" i="39"/>
  <c r="K2814" i="39"/>
  <c r="K2932" i="39"/>
  <c r="K2996" i="39"/>
  <c r="K3060" i="39"/>
  <c r="K3118" i="39"/>
  <c r="K3167" i="39"/>
  <c r="K3217" i="39"/>
  <c r="K3256" i="39"/>
  <c r="K3293" i="39"/>
  <c r="K3320" i="39"/>
  <c r="K3352" i="39"/>
  <c r="K3384" i="39"/>
  <c r="K3409" i="39"/>
  <c r="K3428" i="39"/>
  <c r="K3444" i="39"/>
  <c r="K3460" i="39"/>
  <c r="K3476" i="39"/>
  <c r="K3492" i="39"/>
  <c r="K3508" i="39"/>
  <c r="K3524" i="39"/>
  <c r="K3540" i="39"/>
  <c r="K3556" i="39"/>
  <c r="K3572" i="39"/>
  <c r="K3588" i="39"/>
  <c r="K3604" i="39"/>
  <c r="K3620" i="39"/>
  <c r="K3636" i="39"/>
  <c r="K3652" i="39"/>
  <c r="K3668" i="39"/>
  <c r="K3684" i="39"/>
  <c r="K3700" i="39"/>
  <c r="K3716" i="39"/>
  <c r="K3732" i="39"/>
  <c r="K3748" i="39"/>
  <c r="K3764" i="39"/>
  <c r="K3780" i="39"/>
  <c r="K3796" i="39"/>
  <c r="K3812" i="39"/>
  <c r="K3828" i="39"/>
  <c r="K3844" i="39"/>
  <c r="K3860" i="39"/>
  <c r="K3876" i="39"/>
  <c r="K3892" i="39"/>
  <c r="K3908" i="39"/>
  <c r="K3924" i="39"/>
  <c r="K3940" i="39"/>
  <c r="K3956" i="39"/>
  <c r="K3972" i="39"/>
  <c r="K3988" i="39"/>
  <c r="K4004" i="39"/>
  <c r="K4020" i="39"/>
  <c r="K4036" i="39"/>
  <c r="K4052" i="39"/>
  <c r="K4068" i="39"/>
  <c r="K4084" i="39"/>
  <c r="K4100" i="39"/>
  <c r="K4116" i="39"/>
  <c r="K4132" i="39"/>
  <c r="K4148" i="39"/>
  <c r="K4164" i="39"/>
  <c r="K4180" i="39"/>
  <c r="K4196" i="39"/>
  <c r="K4212" i="39"/>
  <c r="K4228" i="39"/>
  <c r="K4244" i="39"/>
  <c r="K4260" i="39"/>
  <c r="K4276" i="39"/>
  <c r="K4292" i="39"/>
  <c r="K4308" i="39"/>
  <c r="K4324" i="39"/>
  <c r="K4340" i="39"/>
  <c r="K4356" i="39"/>
  <c r="K4372" i="39"/>
  <c r="K4388" i="39"/>
  <c r="K4404" i="39"/>
  <c r="K1430" i="39"/>
  <c r="K1878" i="39"/>
  <c r="K2315" i="39"/>
  <c r="K2388" i="39"/>
  <c r="K2478" i="39"/>
  <c r="K2559" i="39"/>
  <c r="K2623" i="39"/>
  <c r="K2687" i="39"/>
  <c r="K2751" i="39"/>
  <c r="K2815" i="39"/>
  <c r="K2872" i="39"/>
  <c r="K2936" i="39"/>
  <c r="K3000" i="39"/>
  <c r="K3064" i="39"/>
  <c r="K3119" i="39"/>
  <c r="K3169" i="39"/>
  <c r="K3220" i="39"/>
  <c r="K3261" i="39"/>
  <c r="K3294" i="39"/>
  <c r="K3322" i="39"/>
  <c r="K3354" i="39"/>
  <c r="K3386" i="39"/>
  <c r="K3410" i="39"/>
  <c r="K3429" i="39"/>
  <c r="K3445" i="39"/>
  <c r="K3461" i="39"/>
  <c r="K3477" i="39"/>
  <c r="K3493" i="39"/>
  <c r="K3509" i="39"/>
  <c r="K3525" i="39"/>
  <c r="K3541" i="39"/>
  <c r="K3557" i="39"/>
  <c r="K3573" i="39"/>
  <c r="K3589" i="39"/>
  <c r="K3605" i="39"/>
  <c r="K3621" i="39"/>
  <c r="K3637" i="39"/>
  <c r="K3653" i="39"/>
  <c r="K3669" i="39"/>
  <c r="K3685" i="39"/>
  <c r="K3701" i="39"/>
  <c r="K3717" i="39"/>
  <c r="K3733" i="39"/>
  <c r="K3749" i="39"/>
  <c r="K3765" i="39"/>
  <c r="K3781" i="39"/>
  <c r="K3797" i="39"/>
  <c r="K3813" i="39"/>
  <c r="K3829" i="39"/>
  <c r="K3845" i="39"/>
  <c r="K3861" i="39"/>
  <c r="K3877" i="39"/>
  <c r="K3893" i="39"/>
  <c r="K3909" i="39"/>
  <c r="K3925" i="39"/>
  <c r="K3941" i="39"/>
  <c r="K3957" i="39"/>
  <c r="K3973" i="39"/>
  <c r="K3989" i="39"/>
  <c r="K4005" i="39"/>
  <c r="K4021" i="39"/>
  <c r="K4037" i="39"/>
  <c r="K4053" i="39"/>
  <c r="K4069" i="39"/>
  <c r="K4085" i="39"/>
  <c r="K4101" i="39"/>
  <c r="K4117" i="39"/>
  <c r="K4133" i="39"/>
  <c r="K4149" i="39"/>
  <c r="K4165" i="39"/>
  <c r="K4181" i="39"/>
  <c r="K4197" i="39"/>
  <c r="K4213" i="39"/>
  <c r="K4229" i="39"/>
  <c r="K4245" i="39"/>
  <c r="K4261" i="39"/>
  <c r="K4277" i="39"/>
  <c r="K4293" i="39"/>
  <c r="K4309" i="39"/>
  <c r="K4325" i="39"/>
  <c r="K4341" i="39"/>
  <c r="K4357" i="39"/>
  <c r="K4373" i="39"/>
  <c r="K4389" i="39"/>
  <c r="K4405" i="39"/>
  <c r="K4421" i="39"/>
  <c r="K417" i="39"/>
  <c r="K1444" i="39"/>
  <c r="K1940" i="39"/>
  <c r="K2318" i="39"/>
  <c r="K2398" i="39"/>
  <c r="K2479" i="39"/>
  <c r="K2564" i="39"/>
  <c r="K2628" i="39"/>
  <c r="K2692" i="39"/>
  <c r="K2756" i="39"/>
  <c r="K2820" i="39"/>
  <c r="K2878" i="39"/>
  <c r="K2942" i="39"/>
  <c r="K3006" i="39"/>
  <c r="K3070" i="39"/>
  <c r="K3121" i="39"/>
  <c r="K3172" i="39"/>
  <c r="K3224" i="39"/>
  <c r="K3262" i="39"/>
  <c r="K3295" i="39"/>
  <c r="K3325" i="39"/>
  <c r="K3357" i="39"/>
  <c r="K3389" i="39"/>
  <c r="K3411" i="39"/>
  <c r="K3430" i="39"/>
  <c r="K3446" i="39"/>
  <c r="K3462" i="39"/>
  <c r="K3478" i="39"/>
  <c r="K3494" i="39"/>
  <c r="K3510" i="39"/>
  <c r="K3526" i="39"/>
  <c r="K3542" i="39"/>
  <c r="K3558" i="39"/>
  <c r="K3574" i="39"/>
  <c r="K3590" i="39"/>
  <c r="K3606" i="39"/>
  <c r="K3622" i="39"/>
  <c r="K3638" i="39"/>
  <c r="K3654" i="39"/>
  <c r="K3670" i="39"/>
  <c r="K3686" i="39"/>
  <c r="K3702" i="39"/>
  <c r="K3718" i="39"/>
  <c r="K3734" i="39"/>
  <c r="K3750" i="39"/>
  <c r="K3766" i="39"/>
  <c r="K3782" i="39"/>
  <c r="K3798" i="39"/>
  <c r="K3814" i="39"/>
  <c r="K3830" i="39"/>
  <c r="K3846" i="39"/>
  <c r="K3862" i="39"/>
  <c r="K3878" i="39"/>
  <c r="K3894" i="39"/>
  <c r="K3910" i="39"/>
  <c r="K3926" i="39"/>
  <c r="K3942" i="39"/>
  <c r="K3958" i="39"/>
  <c r="K3974" i="39"/>
  <c r="K3990" i="39"/>
  <c r="K4006" i="39"/>
  <c r="K4022" i="39"/>
  <c r="K4038" i="39"/>
  <c r="K4054" i="39"/>
  <c r="K4070" i="39"/>
  <c r="K4086" i="39"/>
  <c r="K4102" i="39"/>
  <c r="K4118" i="39"/>
  <c r="K4134" i="39"/>
  <c r="K4150" i="39"/>
  <c r="K4166" i="39"/>
  <c r="K4182" i="39"/>
  <c r="K4198" i="39"/>
  <c r="K4214" i="39"/>
  <c r="K4230" i="39"/>
  <c r="K4246" i="39"/>
  <c r="K4262" i="39"/>
  <c r="K4278" i="39"/>
  <c r="K4294" i="39"/>
  <c r="K4310" i="39"/>
  <c r="K4326" i="39"/>
  <c r="K4342" i="39"/>
  <c r="K4358" i="39"/>
  <c r="K4374" i="39"/>
  <c r="K4390" i="39"/>
  <c r="K4406" i="39"/>
  <c r="K4422" i="39"/>
  <c r="K429" i="39"/>
  <c r="K1524" i="39"/>
  <c r="K1941" i="39"/>
  <c r="K2323" i="39"/>
  <c r="K2399" i="39"/>
  <c r="K2484" i="39"/>
  <c r="K2568" i="39"/>
  <c r="K2632" i="39"/>
  <c r="K2696" i="39"/>
  <c r="K2760" i="39"/>
  <c r="K2824" i="39"/>
  <c r="K2879" i="39"/>
  <c r="K2943" i="39"/>
  <c r="K3007" i="39"/>
  <c r="K3071" i="39"/>
  <c r="K3124" i="39"/>
  <c r="K3176" i="39"/>
  <c r="K3229" i="39"/>
  <c r="K3263" i="39"/>
  <c r="K3296" i="39"/>
  <c r="K3326" i="39"/>
  <c r="K3358" i="39"/>
  <c r="K3390" i="39"/>
  <c r="K3412" i="39"/>
  <c r="K3431" i="39"/>
  <c r="K3447" i="39"/>
  <c r="K3463" i="39"/>
  <c r="K3479" i="39"/>
  <c r="K3495" i="39"/>
  <c r="K3511" i="39"/>
  <c r="K3527" i="39"/>
  <c r="K3543" i="39"/>
  <c r="K3559" i="39"/>
  <c r="K3575" i="39"/>
  <c r="K3591" i="39"/>
  <c r="K3607" i="39"/>
  <c r="K3623" i="39"/>
  <c r="K3639" i="39"/>
  <c r="K3655" i="39"/>
  <c r="K3671" i="39"/>
  <c r="K3687" i="39"/>
  <c r="K3703" i="39"/>
  <c r="K3719" i="39"/>
  <c r="K3735" i="39"/>
  <c r="K3751" i="39"/>
  <c r="K3767" i="39"/>
  <c r="K3783" i="39"/>
  <c r="K3799" i="39"/>
  <c r="K3815" i="39"/>
  <c r="K3831" i="39"/>
  <c r="K3847" i="39"/>
  <c r="K3879" i="39"/>
  <c r="K3895" i="39"/>
  <c r="K3911" i="39"/>
  <c r="K3927" i="39"/>
  <c r="K3943" i="39"/>
  <c r="K3959" i="39"/>
  <c r="K3975" i="39"/>
  <c r="K3991" i="39"/>
  <c r="K4007" i="39"/>
  <c r="K4023" i="39"/>
  <c r="K4039" i="39"/>
  <c r="K4055" i="39"/>
  <c r="K4071" i="39"/>
  <c r="K4087" i="39"/>
  <c r="K4103" i="39"/>
  <c r="K4119" i="39"/>
  <c r="K4135" i="39"/>
  <c r="K4151" i="39"/>
  <c r="K4167" i="39"/>
  <c r="K4183" i="39"/>
  <c r="K4199" i="39"/>
  <c r="K4215" i="39"/>
  <c r="K4231" i="39"/>
  <c r="K4247" i="39"/>
  <c r="K4263" i="39"/>
  <c r="K4279" i="39"/>
  <c r="K4295" i="39"/>
  <c r="K4311" i="39"/>
  <c r="K4327" i="39"/>
  <c r="K4343" i="39"/>
  <c r="K4359" i="39"/>
  <c r="K4375" i="39"/>
  <c r="K4391" i="39"/>
  <c r="K4407" i="39"/>
  <c r="K1525" i="39"/>
  <c r="K1972" i="39"/>
  <c r="K2334" i="39"/>
  <c r="K2404" i="39"/>
  <c r="K2494" i="39"/>
  <c r="K2574" i="39"/>
  <c r="K2638" i="39"/>
  <c r="K2702" i="39"/>
  <c r="K2766" i="39"/>
  <c r="K2830" i="39"/>
  <c r="K2884" i="39"/>
  <c r="K2948" i="39"/>
  <c r="K3012" i="39"/>
  <c r="K3076" i="39"/>
  <c r="K3128" i="39"/>
  <c r="K3182" i="39"/>
  <c r="K3230" i="39"/>
  <c r="K3264" i="39"/>
  <c r="K3297" i="39"/>
  <c r="K3327" i="39"/>
  <c r="K3359" i="39"/>
  <c r="K3391" i="39"/>
  <c r="K3416" i="39"/>
  <c r="K3432" i="39"/>
  <c r="K3448" i="39"/>
  <c r="K3464" i="39"/>
  <c r="K3480" i="39"/>
  <c r="K3496" i="39"/>
  <c r="K3512" i="39"/>
  <c r="K3528" i="39"/>
  <c r="K3544" i="39"/>
  <c r="K3560" i="39"/>
  <c r="K3576" i="39"/>
  <c r="K3592" i="39"/>
  <c r="K3608" i="39"/>
  <c r="K3624" i="39"/>
  <c r="K3640" i="39"/>
  <c r="K3656" i="39"/>
  <c r="K3672" i="39"/>
  <c r="K3688" i="39"/>
  <c r="K3704" i="39"/>
  <c r="K3720" i="39"/>
  <c r="K3736" i="39"/>
  <c r="K3752" i="39"/>
  <c r="K3768" i="39"/>
  <c r="K3784" i="39"/>
  <c r="K3800" i="39"/>
  <c r="K3816" i="39"/>
  <c r="K3832" i="39"/>
  <c r="K3848" i="39"/>
  <c r="K3880" i="39"/>
  <c r="K3896" i="39"/>
  <c r="K3912" i="39"/>
  <c r="K3928" i="39"/>
  <c r="K3944" i="39"/>
  <c r="K3960" i="39"/>
  <c r="K3976" i="39"/>
  <c r="K3992" i="39"/>
  <c r="K4008" i="39"/>
  <c r="K4024" i="39"/>
  <c r="K4040" i="39"/>
  <c r="K4056" i="39"/>
  <c r="K4072" i="39"/>
  <c r="K4088" i="39"/>
  <c r="K4104" i="39"/>
  <c r="K4120" i="39"/>
  <c r="K4136" i="39"/>
  <c r="K4152" i="39"/>
  <c r="K4168" i="39"/>
  <c r="K4184" i="39"/>
  <c r="K4200" i="39"/>
  <c r="K4216" i="39"/>
  <c r="K4232" i="39"/>
  <c r="K4248" i="39"/>
  <c r="K4264" i="39"/>
  <c r="K4280" i="39"/>
  <c r="K4296" i="39"/>
  <c r="K4312" i="39"/>
  <c r="K4328" i="39"/>
  <c r="K4344" i="39"/>
  <c r="K4360" i="39"/>
  <c r="K4376" i="39"/>
  <c r="K4392" i="39"/>
  <c r="K4408" i="39"/>
  <c r="K766" i="39"/>
  <c r="K1605" i="39"/>
  <c r="K2021" i="39"/>
  <c r="K2335" i="39"/>
  <c r="K2414" i="39"/>
  <c r="K2495" i="39"/>
  <c r="K2575" i="39"/>
  <c r="K2639" i="39"/>
  <c r="K2703" i="39"/>
  <c r="K2767" i="39"/>
  <c r="K2831" i="39"/>
  <c r="K2888" i="39"/>
  <c r="K2952" i="39"/>
  <c r="K3016" i="39"/>
  <c r="K3080" i="39"/>
  <c r="K3134" i="39"/>
  <c r="K3183" i="39"/>
  <c r="K3231" i="39"/>
  <c r="K3265" i="39"/>
  <c r="K3328" i="39"/>
  <c r="K3360" i="39"/>
  <c r="K3392" i="39"/>
  <c r="K3417" i="39"/>
  <c r="K3433" i="39"/>
  <c r="K3449" i="39"/>
  <c r="K3465" i="39"/>
  <c r="K3481" i="39"/>
  <c r="K3497" i="39"/>
  <c r="K3513" i="39"/>
  <c r="K3529" i="39"/>
  <c r="K3545" i="39"/>
  <c r="K3561" i="39"/>
  <c r="K3577" i="39"/>
  <c r="K3593" i="39"/>
  <c r="K3609" i="39"/>
  <c r="K3625" i="39"/>
  <c r="K3641" i="39"/>
  <c r="K3657" i="39"/>
  <c r="K3673" i="39"/>
  <c r="K3689" i="39"/>
  <c r="K3705" i="39"/>
  <c r="K3721" i="39"/>
  <c r="K3737" i="39"/>
  <c r="K3753" i="39"/>
  <c r="K3769" i="39"/>
  <c r="K3785" i="39"/>
  <c r="K3801" i="39"/>
  <c r="K3817" i="39"/>
  <c r="K3833" i="39"/>
  <c r="K3849" i="39"/>
  <c r="K3865" i="39"/>
  <c r="K3881" i="39"/>
  <c r="K3897" i="39"/>
  <c r="K3913" i="39"/>
  <c r="K3929" i="39"/>
  <c r="K3945" i="39"/>
  <c r="K3961" i="39"/>
  <c r="K3977" i="39"/>
  <c r="K3993" i="39"/>
  <c r="K4009" i="39"/>
  <c r="K4025" i="39"/>
  <c r="K4041" i="39"/>
  <c r="K4057" i="39"/>
  <c r="K4073" i="39"/>
  <c r="K4089" i="39"/>
  <c r="K4105" i="39"/>
  <c r="K4121" i="39"/>
  <c r="K4137" i="39"/>
  <c r="K4153" i="39"/>
  <c r="K4169" i="39"/>
  <c r="K4185" i="39"/>
  <c r="K4201" i="39"/>
  <c r="K4217" i="39"/>
  <c r="K4233" i="39"/>
  <c r="K4249" i="39"/>
  <c r="K4265" i="39"/>
  <c r="K4281" i="39"/>
  <c r="K4297" i="39"/>
  <c r="K4313" i="39"/>
  <c r="K4329" i="39"/>
  <c r="K4345" i="39"/>
  <c r="K4361" i="39"/>
  <c r="K4377" i="39"/>
  <c r="K4393" i="39"/>
  <c r="K4409" i="39"/>
  <c r="K4425" i="39"/>
  <c r="K769" i="39"/>
  <c r="K1606" i="39"/>
  <c r="K2022" i="39"/>
  <c r="K2340" i="39"/>
  <c r="K2415" i="39"/>
  <c r="K2500" i="39"/>
  <c r="K2580" i="39"/>
  <c r="K2644" i="39"/>
  <c r="K2708" i="39"/>
  <c r="K2772" i="39"/>
  <c r="K2836" i="39"/>
  <c r="K2894" i="39"/>
  <c r="K2958" i="39"/>
  <c r="K3022" i="39"/>
  <c r="K3086" i="39"/>
  <c r="K3135" i="39"/>
  <c r="K3185" i="39"/>
  <c r="K3232" i="39"/>
  <c r="K3268" i="39"/>
  <c r="K3329" i="39"/>
  <c r="K3361" i="39"/>
  <c r="K3393" i="39"/>
  <c r="K3418" i="39"/>
  <c r="K3434" i="39"/>
  <c r="K3450" i="39"/>
  <c r="K3466" i="39"/>
  <c r="K3482" i="39"/>
  <c r="K3498" i="39"/>
  <c r="K3514" i="39"/>
  <c r="K3530" i="39"/>
  <c r="K3546" i="39"/>
  <c r="K3562" i="39"/>
  <c r="K3578" i="39"/>
  <c r="K3594" i="39"/>
  <c r="K3610" i="39"/>
  <c r="K3626" i="39"/>
  <c r="K3642" i="39"/>
  <c r="K3658" i="39"/>
  <c r="K3674" i="39"/>
  <c r="K3690" i="39"/>
  <c r="K3706" i="39"/>
  <c r="K3722" i="39"/>
  <c r="K3738" i="39"/>
  <c r="K3754" i="39"/>
  <c r="K3770" i="39"/>
  <c r="K3786" i="39"/>
  <c r="K3802" i="39"/>
  <c r="K3818" i="39"/>
  <c r="K3834" i="39"/>
  <c r="K3850" i="39"/>
  <c r="K3866" i="39"/>
  <c r="K3882" i="39"/>
  <c r="K3898" i="39"/>
  <c r="K3914" i="39"/>
  <c r="K3930" i="39"/>
  <c r="K3946" i="39"/>
  <c r="K3962" i="39"/>
  <c r="K3978" i="39"/>
  <c r="K3994" i="39"/>
  <c r="K4010" i="39"/>
  <c r="K4026" i="39"/>
  <c r="K4042" i="39"/>
  <c r="K4058" i="39"/>
  <c r="K4074" i="39"/>
  <c r="K4090" i="39"/>
  <c r="K4106" i="39"/>
  <c r="K4122" i="39"/>
  <c r="K4138" i="39"/>
  <c r="K4154" i="39"/>
  <c r="K4170" i="39"/>
  <c r="K4186" i="39"/>
  <c r="K4202" i="39"/>
  <c r="K4218" i="39"/>
  <c r="K4234" i="39"/>
  <c r="K4250" i="39"/>
  <c r="K4266" i="39"/>
  <c r="K4282" i="39"/>
  <c r="K4298" i="39"/>
  <c r="K4314" i="39"/>
  <c r="K4330" i="39"/>
  <c r="K4346" i="39"/>
  <c r="K4362" i="39"/>
  <c r="K4378" i="39"/>
  <c r="K4394" i="39"/>
  <c r="K4410" i="39"/>
  <c r="K1037" i="39"/>
  <c r="K2053" i="39"/>
  <c r="K2350" i="39"/>
  <c r="K2420" i="39"/>
  <c r="K2510" i="39"/>
  <c r="K2584" i="39"/>
  <c r="K2648" i="39"/>
  <c r="K2712" i="39"/>
  <c r="K2776" i="39"/>
  <c r="K2840" i="39"/>
  <c r="K2895" i="39"/>
  <c r="K2959" i="39"/>
  <c r="K3023" i="39"/>
  <c r="K3087" i="39"/>
  <c r="K3137" i="39"/>
  <c r="K3188" i="39"/>
  <c r="K3233" i="39"/>
  <c r="K3272" i="39"/>
  <c r="K3300" i="39"/>
  <c r="K3332" i="39"/>
  <c r="K3364" i="39"/>
  <c r="K3395" i="39"/>
  <c r="K3419" i="39"/>
  <c r="K3435" i="39"/>
  <c r="K3451" i="39"/>
  <c r="K3467" i="39"/>
  <c r="K3483" i="39"/>
  <c r="K3499" i="39"/>
  <c r="K3515" i="39"/>
  <c r="K3531" i="39"/>
  <c r="K3547" i="39"/>
  <c r="K3563" i="39"/>
  <c r="K3579" i="39"/>
  <c r="K3595" i="39"/>
  <c r="K3611" i="39"/>
  <c r="K3627" i="39"/>
  <c r="K3643" i="39"/>
  <c r="K3659" i="39"/>
  <c r="K3675" i="39"/>
  <c r="K3691" i="39"/>
  <c r="K3707" i="39"/>
  <c r="K3723" i="39"/>
  <c r="K3739" i="39"/>
  <c r="K3755" i="39"/>
  <c r="K3771" i="39"/>
  <c r="K3787" i="39"/>
  <c r="K3803" i="39"/>
  <c r="K3819" i="39"/>
  <c r="K3835" i="39"/>
  <c r="K3851" i="39"/>
  <c r="K3867" i="39"/>
  <c r="K3883" i="39"/>
  <c r="K3899" i="39"/>
  <c r="K3915" i="39"/>
  <c r="K3931" i="39"/>
  <c r="K3947" i="39"/>
  <c r="K3963" i="39"/>
  <c r="K3979" i="39"/>
  <c r="K3995" i="39"/>
  <c r="K4011" i="39"/>
  <c r="K4027" i="39"/>
  <c r="K4043" i="39"/>
  <c r="K4059" i="39"/>
  <c r="K4075" i="39"/>
  <c r="K4091" i="39"/>
  <c r="K4107" i="39"/>
  <c r="K4123" i="39"/>
  <c r="K4139" i="39"/>
  <c r="K4155" i="39"/>
  <c r="K4171" i="39"/>
  <c r="K4187" i="39"/>
  <c r="K4203" i="39"/>
  <c r="K4219" i="39"/>
  <c r="K4235" i="39"/>
  <c r="K4251" i="39"/>
  <c r="K4267" i="39"/>
  <c r="K4283" i="39"/>
  <c r="K4299" i="39"/>
  <c r="K4315" i="39"/>
  <c r="K1071" i="39"/>
  <c r="K2102" i="39"/>
  <c r="K2351" i="39"/>
  <c r="K2430" i="39"/>
  <c r="K2511" i="39"/>
  <c r="K2590" i="39"/>
  <c r="K2654" i="39"/>
  <c r="K2718" i="39"/>
  <c r="K2782" i="39"/>
  <c r="K2846" i="39"/>
  <c r="K2900" i="39"/>
  <c r="K2964" i="39"/>
  <c r="K3028" i="39"/>
  <c r="K3089" i="39"/>
  <c r="K3140" i="39"/>
  <c r="K3192" i="39"/>
  <c r="K3236" i="39"/>
  <c r="K3277" i="39"/>
  <c r="K3304" i="39"/>
  <c r="K3336" i="39"/>
  <c r="K3368" i="39"/>
  <c r="K3396" i="39"/>
  <c r="K3420" i="39"/>
  <c r="K3436" i="39"/>
  <c r="K3452" i="39"/>
  <c r="K3468" i="39"/>
  <c r="K3484" i="39"/>
  <c r="K3500" i="39"/>
  <c r="K3516" i="39"/>
  <c r="K3532" i="39"/>
  <c r="K3548" i="39"/>
  <c r="K3564" i="39"/>
  <c r="K3580" i="39"/>
  <c r="K3596" i="39"/>
  <c r="K3612" i="39"/>
  <c r="K3628" i="39"/>
  <c r="K3644" i="39"/>
  <c r="K3660" i="39"/>
  <c r="K3676" i="39"/>
  <c r="K3692" i="39"/>
  <c r="K3708" i="39"/>
  <c r="K3724" i="39"/>
  <c r="K3740" i="39"/>
  <c r="K3756" i="39"/>
  <c r="K3772" i="39"/>
  <c r="K3788" i="39"/>
  <c r="K3804" i="39"/>
  <c r="K3820" i="39"/>
  <c r="K3836" i="39"/>
  <c r="K3852" i="39"/>
  <c r="K3868" i="39"/>
  <c r="K3884" i="39"/>
  <c r="K3900" i="39"/>
  <c r="K3916" i="39"/>
  <c r="K3932" i="39"/>
  <c r="K3948" i="39"/>
  <c r="K3964" i="39"/>
  <c r="K3980" i="39"/>
  <c r="K3996" i="39"/>
  <c r="K4012" i="39"/>
  <c r="K4028" i="39"/>
  <c r="K4044" i="39"/>
  <c r="K4060" i="39"/>
  <c r="K4076" i="39"/>
  <c r="K4092" i="39"/>
  <c r="K4108" i="39"/>
  <c r="K4124" i="39"/>
  <c r="K4140" i="39"/>
  <c r="K4156" i="39"/>
  <c r="K4172" i="39"/>
  <c r="K4188" i="39"/>
  <c r="K4204" i="39"/>
  <c r="K4220" i="39"/>
  <c r="K4236" i="39"/>
  <c r="K4252" i="39"/>
  <c r="K4268" i="39"/>
  <c r="K4284" i="39"/>
  <c r="K4300" i="39"/>
  <c r="K4316" i="39"/>
  <c r="K4332" i="39"/>
  <c r="K4348" i="39"/>
  <c r="K4380" i="39"/>
  <c r="K4396" i="39"/>
  <c r="K4412" i="39"/>
  <c r="K2116" i="39"/>
  <c r="K2356" i="39"/>
  <c r="K2431" i="39"/>
  <c r="K2516" i="39"/>
  <c r="K2591" i="39"/>
  <c r="K2655" i="39"/>
  <c r="K2719" i="39"/>
  <c r="K2783" i="39"/>
  <c r="K2847" i="39"/>
  <c r="K2904" i="39"/>
  <c r="K2968" i="39"/>
  <c r="K3032" i="39"/>
  <c r="K3092" i="39"/>
  <c r="K3144" i="39"/>
  <c r="K3198" i="39"/>
  <c r="K3240" i="39"/>
  <c r="K3278" i="39"/>
  <c r="K3306" i="39"/>
  <c r="K3338" i="39"/>
  <c r="K3370" i="39"/>
  <c r="K3400" i="39"/>
  <c r="K3421" i="39"/>
  <c r="K3437" i="39"/>
  <c r="K3453" i="39"/>
  <c r="K3469" i="39"/>
  <c r="K3485" i="39"/>
  <c r="K3501" i="39"/>
  <c r="K3517" i="39"/>
  <c r="K3533" i="39"/>
  <c r="K3549" i="39"/>
  <c r="K3565" i="39"/>
  <c r="K3581" i="39"/>
  <c r="K3597" i="39"/>
  <c r="K3613" i="39"/>
  <c r="K3629" i="39"/>
  <c r="K3645" i="39"/>
  <c r="K3661" i="39"/>
  <c r="K3677" i="39"/>
  <c r="K3693" i="39"/>
  <c r="K3709" i="39"/>
  <c r="K3725" i="39"/>
  <c r="K3741" i="39"/>
  <c r="K3757" i="39"/>
  <c r="K3773" i="39"/>
  <c r="K3789" i="39"/>
  <c r="K3821" i="39"/>
  <c r="K3837" i="39"/>
  <c r="K3853" i="39"/>
  <c r="K3869" i="39"/>
  <c r="K3885" i="39"/>
  <c r="K3901" i="39"/>
  <c r="K3917" i="39"/>
  <c r="K3933" i="39"/>
  <c r="K3949" i="39"/>
  <c r="K3965" i="39"/>
  <c r="K3981" i="39"/>
  <c r="K3997" i="39"/>
  <c r="K4013" i="39"/>
  <c r="K4029" i="39"/>
  <c r="K4045" i="39"/>
  <c r="K4061" i="39"/>
  <c r="K4077" i="39"/>
  <c r="K4093" i="39"/>
  <c r="K4109" i="39"/>
  <c r="K4125" i="39"/>
  <c r="K4141" i="39"/>
  <c r="K4157" i="39"/>
  <c r="K4173" i="39"/>
  <c r="K4189" i="39"/>
  <c r="K4205" i="39"/>
  <c r="K4221" i="39"/>
  <c r="K4237" i="39"/>
  <c r="K4253" i="39"/>
  <c r="K4269" i="39"/>
  <c r="K4285" i="39"/>
  <c r="K4301" i="39"/>
  <c r="K4317" i="39"/>
  <c r="K4333" i="39"/>
  <c r="K4349" i="39"/>
  <c r="K4365" i="39"/>
  <c r="K4381" i="39"/>
  <c r="K1684" i="39"/>
  <c r="K2134" i="39"/>
  <c r="K2436" i="39"/>
  <c r="K2526" i="39"/>
  <c r="K2596" i="39"/>
  <c r="K2660" i="39"/>
  <c r="K2724" i="39"/>
  <c r="K2788" i="39"/>
  <c r="K2852" i="39"/>
  <c r="K2910" i="39"/>
  <c r="K2974" i="39"/>
  <c r="K3038" i="39"/>
  <c r="K3096" i="39"/>
  <c r="K3150" i="39"/>
  <c r="K3199" i="39"/>
  <c r="K3245" i="39"/>
  <c r="K3279" i="39"/>
  <c r="K3309" i="39"/>
  <c r="K3341" i="39"/>
  <c r="K3373" i="39"/>
  <c r="K3402" i="39"/>
  <c r="K3422" i="39"/>
  <c r="K3438" i="39"/>
  <c r="K3454" i="39"/>
  <c r="K3470" i="39"/>
  <c r="K3486" i="39"/>
  <c r="K3502" i="39"/>
  <c r="K3518" i="39"/>
  <c r="K3534" i="39"/>
  <c r="K3550" i="39"/>
  <c r="K3566" i="39"/>
  <c r="K3582" i="39"/>
  <c r="K3598" i="39"/>
  <c r="K3614" i="39"/>
  <c r="K3630" i="39"/>
  <c r="K3646" i="39"/>
  <c r="K3662" i="39"/>
  <c r="K3678" i="39"/>
  <c r="K3694" i="39"/>
  <c r="K3710" i="39"/>
  <c r="K3726" i="39"/>
  <c r="K3742" i="39"/>
  <c r="K3758" i="39"/>
  <c r="K3774" i="39"/>
  <c r="K3790" i="39"/>
  <c r="K3806" i="39"/>
  <c r="K3822" i="39"/>
  <c r="K3838" i="39"/>
  <c r="K3854" i="39"/>
  <c r="K3870" i="39"/>
  <c r="K3886" i="39"/>
  <c r="K3902" i="39"/>
  <c r="K3918" i="39"/>
  <c r="K3934" i="39"/>
  <c r="K3950" i="39"/>
  <c r="K3966" i="39"/>
  <c r="K3982" i="39"/>
  <c r="K3998" i="39"/>
  <c r="K4014" i="39"/>
  <c r="K4030" i="39"/>
  <c r="K4046" i="39"/>
  <c r="K4062" i="39"/>
  <c r="K4078" i="39"/>
  <c r="K4094" i="39"/>
  <c r="K4110" i="39"/>
  <c r="K4126" i="39"/>
  <c r="K4142" i="39"/>
  <c r="K4158" i="39"/>
  <c r="K4174" i="39"/>
  <c r="K4190" i="39"/>
  <c r="K4206" i="39"/>
  <c r="K4222" i="39"/>
  <c r="K4238" i="39"/>
  <c r="K4254" i="39"/>
  <c r="K4270" i="39"/>
  <c r="K4286" i="39"/>
  <c r="K4302" i="39"/>
  <c r="K4318" i="39"/>
  <c r="K4334" i="39"/>
  <c r="K4350" i="39"/>
  <c r="K4366" i="39"/>
  <c r="K1797" i="39"/>
  <c r="K2542" i="39"/>
  <c r="K2799" i="39"/>
  <c r="K3044" i="39"/>
  <c r="K3247" i="39"/>
  <c r="K3345" i="39"/>
  <c r="K3442" i="39"/>
  <c r="K3506" i="39"/>
  <c r="K3570" i="39"/>
  <c r="K3634" i="39"/>
  <c r="K3698" i="39"/>
  <c r="K3762" i="39"/>
  <c r="K3825" i="39"/>
  <c r="K3887" i="39"/>
  <c r="K3951" i="39"/>
  <c r="K4015" i="39"/>
  <c r="K4079" i="39"/>
  <c r="K4143" i="39"/>
  <c r="K4207" i="39"/>
  <c r="K4271" i="39"/>
  <c r="K4331" i="39"/>
  <c r="K4379" i="39"/>
  <c r="K4415" i="39"/>
  <c r="K4434" i="39"/>
  <c r="K4450" i="39"/>
  <c r="K4466" i="39"/>
  <c r="K4482" i="39"/>
  <c r="K4498" i="39"/>
  <c r="K4514" i="39"/>
  <c r="K4530" i="39"/>
  <c r="K4546" i="39"/>
  <c r="K4562" i="39"/>
  <c r="K4578" i="39"/>
  <c r="K4594" i="39"/>
  <c r="K4610" i="39"/>
  <c r="K4626" i="39"/>
  <c r="K4642" i="39"/>
  <c r="K4658" i="39"/>
  <c r="K4674" i="39"/>
  <c r="K4690" i="39"/>
  <c r="K4706" i="39"/>
  <c r="K4722" i="39"/>
  <c r="K4738" i="39"/>
  <c r="K4754" i="39"/>
  <c r="K4770" i="39"/>
  <c r="K4786" i="39"/>
  <c r="K4802" i="39"/>
  <c r="K4818" i="39"/>
  <c r="K4438" i="39"/>
  <c r="K4534" i="39"/>
  <c r="K4598" i="39"/>
  <c r="K4678" i="39"/>
  <c r="K4774" i="39"/>
  <c r="K4604" i="39"/>
  <c r="K4764" i="39"/>
  <c r="K3201" i="39"/>
  <c r="K4653" i="39"/>
  <c r="K3313" i="39"/>
  <c r="K3746" i="39"/>
  <c r="K4319" i="39"/>
  <c r="K4510" i="39"/>
  <c r="K2196" i="39"/>
  <c r="K2543" i="39"/>
  <c r="K2804" i="39"/>
  <c r="K3048" i="39"/>
  <c r="K3248" i="39"/>
  <c r="K3374" i="39"/>
  <c r="K3455" i="39"/>
  <c r="K3519" i="39"/>
  <c r="K3583" i="39"/>
  <c r="K3647" i="39"/>
  <c r="K3711" i="39"/>
  <c r="K3775" i="39"/>
  <c r="K3826" i="39"/>
  <c r="K3888" i="39"/>
  <c r="K3952" i="39"/>
  <c r="K4016" i="39"/>
  <c r="K4080" i="39"/>
  <c r="K4144" i="39"/>
  <c r="K4208" i="39"/>
  <c r="K4272" i="39"/>
  <c r="K4335" i="39"/>
  <c r="K4382" i="39"/>
  <c r="K4416" i="39"/>
  <c r="K4435" i="39"/>
  <c r="K4451" i="39"/>
  <c r="K4467" i="39"/>
  <c r="K4483" i="39"/>
  <c r="K4499" i="39"/>
  <c r="K4515" i="39"/>
  <c r="K4531" i="39"/>
  <c r="K4547" i="39"/>
  <c r="K4563" i="39"/>
  <c r="K4579" i="39"/>
  <c r="K4595" i="39"/>
  <c r="K4611" i="39"/>
  <c r="K4627" i="39"/>
  <c r="K4643" i="39"/>
  <c r="K4659" i="39"/>
  <c r="K4675" i="39"/>
  <c r="K4691" i="39"/>
  <c r="K4707" i="39"/>
  <c r="K4723" i="39"/>
  <c r="K4739" i="39"/>
  <c r="K4755" i="39"/>
  <c r="K4771" i="39"/>
  <c r="K4787" i="39"/>
  <c r="K4803" i="39"/>
  <c r="K4819" i="39"/>
  <c r="K4454" i="39"/>
  <c r="K4502" i="39"/>
  <c r="K4566" i="39"/>
  <c r="K4662" i="39"/>
  <c r="K4726" i="39"/>
  <c r="K4758" i="39"/>
  <c r="K4540" i="39"/>
  <c r="K3425" i="39"/>
  <c r="K3922" i="39"/>
  <c r="K4401" i="39"/>
  <c r="K4541" i="39"/>
  <c r="K4701" i="39"/>
  <c r="K4829" i="39"/>
  <c r="K2452" i="39"/>
  <c r="K4255" i="39"/>
  <c r="K2197" i="39"/>
  <c r="K2600" i="39"/>
  <c r="K2856" i="39"/>
  <c r="K3054" i="39"/>
  <c r="K3249" i="39"/>
  <c r="K3375" i="39"/>
  <c r="K3456" i="39"/>
  <c r="K3520" i="39"/>
  <c r="K3584" i="39"/>
  <c r="K3648" i="39"/>
  <c r="K3712" i="39"/>
  <c r="K3776" i="39"/>
  <c r="K3839" i="39"/>
  <c r="K3889" i="39"/>
  <c r="K3953" i="39"/>
  <c r="K4017" i="39"/>
  <c r="K4081" i="39"/>
  <c r="K4145" i="39"/>
  <c r="K4209" i="39"/>
  <c r="K4273" i="39"/>
  <c r="K4336" i="39"/>
  <c r="K4383" i="39"/>
  <c r="K4417" i="39"/>
  <c r="K4436" i="39"/>
  <c r="K4452" i="39"/>
  <c r="K4468" i="39"/>
  <c r="K4484" i="39"/>
  <c r="K4500" i="39"/>
  <c r="K4516" i="39"/>
  <c r="K4532" i="39"/>
  <c r="K4548" i="39"/>
  <c r="K4564" i="39"/>
  <c r="K4580" i="39"/>
  <c r="K4596" i="39"/>
  <c r="K4612" i="39"/>
  <c r="K4628" i="39"/>
  <c r="K4644" i="39"/>
  <c r="K4660" i="39"/>
  <c r="K4676" i="39"/>
  <c r="K4692" i="39"/>
  <c r="K4708" i="39"/>
  <c r="K4724" i="39"/>
  <c r="K4740" i="39"/>
  <c r="K4756" i="39"/>
  <c r="K4772" i="39"/>
  <c r="K4788" i="39"/>
  <c r="K4804" i="39"/>
  <c r="K4820" i="39"/>
  <c r="K4385" i="39"/>
  <c r="K4550" i="39"/>
  <c r="K4614" i="39"/>
  <c r="K4710" i="39"/>
  <c r="K4790" i="39"/>
  <c r="K4572" i="39"/>
  <c r="K2447" i="39"/>
  <c r="K4306" i="39"/>
  <c r="K4605" i="39"/>
  <c r="K4765" i="39"/>
  <c r="K2980" i="39"/>
  <c r="K3935" i="39"/>
  <c r="K4462" i="39"/>
  <c r="K2228" i="39"/>
  <c r="K2606" i="39"/>
  <c r="K2862" i="39"/>
  <c r="K3102" i="39"/>
  <c r="K3280" i="39"/>
  <c r="K3376" i="39"/>
  <c r="K3457" i="39"/>
  <c r="K3521" i="39"/>
  <c r="K3585" i="39"/>
  <c r="K3649" i="39"/>
  <c r="K3713" i="39"/>
  <c r="K3777" i="39"/>
  <c r="K3840" i="39"/>
  <c r="K3890" i="39"/>
  <c r="K3954" i="39"/>
  <c r="K4018" i="39"/>
  <c r="K4082" i="39"/>
  <c r="K4146" i="39"/>
  <c r="K4210" i="39"/>
  <c r="K4274" i="39"/>
  <c r="K4337" i="39"/>
  <c r="K4384" i="39"/>
  <c r="K4418" i="39"/>
  <c r="K4437" i="39"/>
  <c r="K4453" i="39"/>
  <c r="K4469" i="39"/>
  <c r="K4485" i="39"/>
  <c r="K4501" i="39"/>
  <c r="K4517" i="39"/>
  <c r="K4533" i="39"/>
  <c r="K4549" i="39"/>
  <c r="K4565" i="39"/>
  <c r="K4581" i="39"/>
  <c r="K4597" i="39"/>
  <c r="K4613" i="39"/>
  <c r="K4629" i="39"/>
  <c r="K4645" i="39"/>
  <c r="K4661" i="39"/>
  <c r="K4677" i="39"/>
  <c r="K4693" i="39"/>
  <c r="K4709" i="39"/>
  <c r="K4725" i="39"/>
  <c r="K4741" i="39"/>
  <c r="K4757" i="39"/>
  <c r="K4773" i="39"/>
  <c r="K4789" i="39"/>
  <c r="K4805" i="39"/>
  <c r="K4821" i="39"/>
  <c r="K4419" i="39"/>
  <c r="K4518" i="39"/>
  <c r="K4582" i="39"/>
  <c r="K4646" i="39"/>
  <c r="K4694" i="39"/>
  <c r="K4742" i="39"/>
  <c r="K4822" i="39"/>
  <c r="K4556" i="39"/>
  <c r="K4828" i="39"/>
  <c r="K3489" i="39"/>
  <c r="K4114" i="39"/>
  <c r="K4445" i="39"/>
  <c r="K4557" i="39"/>
  <c r="K4685" i="39"/>
  <c r="K3809" i="39"/>
  <c r="K4402" i="39"/>
  <c r="K2277" i="39"/>
  <c r="K2607" i="39"/>
  <c r="K2863" i="39"/>
  <c r="K3103" i="39"/>
  <c r="K3281" i="39"/>
  <c r="K3377" i="39"/>
  <c r="K3458" i="39"/>
  <c r="K3522" i="39"/>
  <c r="K3586" i="39"/>
  <c r="K3650" i="39"/>
  <c r="K3714" i="39"/>
  <c r="K3778" i="39"/>
  <c r="K3841" i="39"/>
  <c r="K3903" i="39"/>
  <c r="K3967" i="39"/>
  <c r="K4031" i="39"/>
  <c r="K4095" i="39"/>
  <c r="K4159" i="39"/>
  <c r="K4223" i="39"/>
  <c r="K4287" i="39"/>
  <c r="K4338" i="39"/>
  <c r="K4470" i="39"/>
  <c r="K4486" i="39"/>
  <c r="K4630" i="39"/>
  <c r="K4806" i="39"/>
  <c r="K4780" i="39"/>
  <c r="K3617" i="39"/>
  <c r="K4429" i="39"/>
  <c r="K4589" i="39"/>
  <c r="K4733" i="39"/>
  <c r="K3204" i="39"/>
  <c r="K3999" i="39"/>
  <c r="K4446" i="39"/>
  <c r="K2612" i="39"/>
  <c r="K3105" i="39"/>
  <c r="K3284" i="39"/>
  <c r="K3404" i="39"/>
  <c r="K3471" i="39"/>
  <c r="K3535" i="39"/>
  <c r="K3599" i="39"/>
  <c r="K3663" i="39"/>
  <c r="K3727" i="39"/>
  <c r="K3791" i="39"/>
  <c r="K3842" i="39"/>
  <c r="K3904" i="39"/>
  <c r="K3968" i="39"/>
  <c r="K4032" i="39"/>
  <c r="K4096" i="39"/>
  <c r="K4160" i="39"/>
  <c r="K4224" i="39"/>
  <c r="K4288" i="39"/>
  <c r="K4347" i="39"/>
  <c r="K4386" i="39"/>
  <c r="K4420" i="39"/>
  <c r="K4439" i="39"/>
  <c r="K4455" i="39"/>
  <c r="K4471" i="39"/>
  <c r="K4487" i="39"/>
  <c r="K4503" i="39"/>
  <c r="K4519" i="39"/>
  <c r="K4535" i="39"/>
  <c r="K4551" i="39"/>
  <c r="K4567" i="39"/>
  <c r="K4583" i="39"/>
  <c r="K4599" i="39"/>
  <c r="K4615" i="39"/>
  <c r="K4631" i="39"/>
  <c r="K4647" i="39"/>
  <c r="K4663" i="39"/>
  <c r="K4679" i="39"/>
  <c r="K4695" i="39"/>
  <c r="K4711" i="39"/>
  <c r="K4727" i="39"/>
  <c r="K4743" i="39"/>
  <c r="K4759" i="39"/>
  <c r="K4775" i="39"/>
  <c r="K4791" i="39"/>
  <c r="K4807" i="39"/>
  <c r="K4823" i="39"/>
  <c r="K3160" i="39"/>
  <c r="K3616" i="39"/>
  <c r="K3921" i="39"/>
  <c r="K4305" i="39"/>
  <c r="K4460" i="39"/>
  <c r="K4524" i="39"/>
  <c r="K4652" i="39"/>
  <c r="K4732" i="39"/>
  <c r="K2734" i="39"/>
  <c r="K3986" i="39"/>
  <c r="K4509" i="39"/>
  <c r="K4717" i="39"/>
  <c r="K3490" i="39"/>
  <c r="K4191" i="39"/>
  <c r="K2664" i="39"/>
  <c r="K3108" i="39"/>
  <c r="K3288" i="39"/>
  <c r="K3405" i="39"/>
  <c r="K3472" i="39"/>
  <c r="K3536" i="39"/>
  <c r="K3600" i="39"/>
  <c r="K3664" i="39"/>
  <c r="K3728" i="39"/>
  <c r="K3792" i="39"/>
  <c r="K3855" i="39"/>
  <c r="K3905" i="39"/>
  <c r="K3969" i="39"/>
  <c r="K4033" i="39"/>
  <c r="K4097" i="39"/>
  <c r="K4161" i="39"/>
  <c r="K4225" i="39"/>
  <c r="K4289" i="39"/>
  <c r="K4351" i="39"/>
  <c r="K4395" i="39"/>
  <c r="K4423" i="39"/>
  <c r="K4440" i="39"/>
  <c r="K4456" i="39"/>
  <c r="K4472" i="39"/>
  <c r="K4488" i="39"/>
  <c r="K4504" i="39"/>
  <c r="K4520" i="39"/>
  <c r="K4536" i="39"/>
  <c r="K4552" i="39"/>
  <c r="K4568" i="39"/>
  <c r="K4584" i="39"/>
  <c r="K4600" i="39"/>
  <c r="K4616" i="39"/>
  <c r="K4632" i="39"/>
  <c r="K4648" i="39"/>
  <c r="K4664" i="39"/>
  <c r="K4680" i="39"/>
  <c r="K4696" i="39"/>
  <c r="K4712" i="39"/>
  <c r="K4728" i="39"/>
  <c r="K4744" i="39"/>
  <c r="K4760" i="39"/>
  <c r="K4776" i="39"/>
  <c r="K4792" i="39"/>
  <c r="K4808" i="39"/>
  <c r="K4824" i="39"/>
  <c r="K2728" i="39"/>
  <c r="K3311" i="39"/>
  <c r="K3552" i="39"/>
  <c r="K3807" i="39"/>
  <c r="K4177" i="39"/>
  <c r="K4428" i="39"/>
  <c r="K4508" i="39"/>
  <c r="K4636" i="39"/>
  <c r="K4700" i="39"/>
  <c r="K4812" i="39"/>
  <c r="K3553" i="39"/>
  <c r="K4242" i="39"/>
  <c r="K4525" i="39"/>
  <c r="K4669" i="39"/>
  <c r="K4813" i="39"/>
  <c r="K3618" i="39"/>
  <c r="K4063" i="39"/>
  <c r="K4478" i="39"/>
  <c r="K2670" i="39"/>
  <c r="K2911" i="39"/>
  <c r="K3151" i="39"/>
  <c r="K3406" i="39"/>
  <c r="K3473" i="39"/>
  <c r="K3537" i="39"/>
  <c r="K3601" i="39"/>
  <c r="K3665" i="39"/>
  <c r="K3729" i="39"/>
  <c r="K3793" i="39"/>
  <c r="K3856" i="39"/>
  <c r="K3906" i="39"/>
  <c r="K3970" i="39"/>
  <c r="K4034" i="39"/>
  <c r="K4098" i="39"/>
  <c r="K4162" i="39"/>
  <c r="K4226" i="39"/>
  <c r="K4290" i="39"/>
  <c r="K4352" i="39"/>
  <c r="K4397" i="39"/>
  <c r="K4424" i="39"/>
  <c r="K4441" i="39"/>
  <c r="K4457" i="39"/>
  <c r="K4473" i="39"/>
  <c r="K4489" i="39"/>
  <c r="K4505" i="39"/>
  <c r="K4521" i="39"/>
  <c r="K4537" i="39"/>
  <c r="K4553" i="39"/>
  <c r="K4569" i="39"/>
  <c r="K4585" i="39"/>
  <c r="K4601" i="39"/>
  <c r="K4617" i="39"/>
  <c r="K4633" i="39"/>
  <c r="K4649" i="39"/>
  <c r="K4665" i="39"/>
  <c r="K4681" i="39"/>
  <c r="K4697" i="39"/>
  <c r="K4713" i="39"/>
  <c r="K4729" i="39"/>
  <c r="K4745" i="39"/>
  <c r="K4761" i="39"/>
  <c r="K4777" i="39"/>
  <c r="K4793" i="39"/>
  <c r="K4809" i="39"/>
  <c r="K4825" i="39"/>
  <c r="K2926" i="39"/>
  <c r="K3488" i="39"/>
  <c r="K3985" i="39"/>
  <c r="K4241" i="39"/>
  <c r="K4444" i="39"/>
  <c r="K4492" i="39"/>
  <c r="K4620" i="39"/>
  <c r="K4684" i="39"/>
  <c r="K4796" i="39"/>
  <c r="K2975" i="39"/>
  <c r="K4050" i="39"/>
  <c r="K4477" i="39"/>
  <c r="K4637" i="39"/>
  <c r="K4797" i="39"/>
  <c r="K3554" i="39"/>
  <c r="K4367" i="39"/>
  <c r="K1213" i="39"/>
  <c r="K2367" i="39"/>
  <c r="K2671" i="39"/>
  <c r="K2916" i="39"/>
  <c r="K3153" i="39"/>
  <c r="K3407" i="39"/>
  <c r="K3474" i="39"/>
  <c r="K3538" i="39"/>
  <c r="K3602" i="39"/>
  <c r="K3666" i="39"/>
  <c r="K3730" i="39"/>
  <c r="K3794" i="39"/>
  <c r="K3857" i="39"/>
  <c r="K3919" i="39"/>
  <c r="K3983" i="39"/>
  <c r="K4047" i="39"/>
  <c r="K4111" i="39"/>
  <c r="K4175" i="39"/>
  <c r="K4239" i="39"/>
  <c r="K4303" i="39"/>
  <c r="K4353" i="39"/>
  <c r="K4398" i="39"/>
  <c r="K4426" i="39"/>
  <c r="K4442" i="39"/>
  <c r="K4458" i="39"/>
  <c r="K4474" i="39"/>
  <c r="K4490" i="39"/>
  <c r="K4506" i="39"/>
  <c r="K4522" i="39"/>
  <c r="K4538" i="39"/>
  <c r="K4554" i="39"/>
  <c r="K4570" i="39"/>
  <c r="K4586" i="39"/>
  <c r="K4602" i="39"/>
  <c r="K4618" i="39"/>
  <c r="K4634" i="39"/>
  <c r="K4650" i="39"/>
  <c r="K4666" i="39"/>
  <c r="K4682" i="39"/>
  <c r="K4698" i="39"/>
  <c r="K4714" i="39"/>
  <c r="K4730" i="39"/>
  <c r="K4746" i="39"/>
  <c r="K4762" i="39"/>
  <c r="K4778" i="39"/>
  <c r="K4794" i="39"/>
  <c r="K4810" i="39"/>
  <c r="K4826" i="39"/>
  <c r="K2446" i="39"/>
  <c r="K3680" i="39"/>
  <c r="K4049" i="39"/>
  <c r="K4716" i="39"/>
  <c r="K3312" i="39"/>
  <c r="K3745" i="39"/>
  <c r="K4461" i="39"/>
  <c r="K4573" i="39"/>
  <c r="K4749" i="39"/>
  <c r="K3426" i="39"/>
  <c r="K3682" i="39"/>
  <c r="K4127" i="39"/>
  <c r="K4494" i="39"/>
  <c r="K1214" i="39"/>
  <c r="K2372" i="39"/>
  <c r="K2676" i="39"/>
  <c r="K2920" i="39"/>
  <c r="K3156" i="39"/>
  <c r="K3310" i="39"/>
  <c r="K3423" i="39"/>
  <c r="K3487" i="39"/>
  <c r="K3551" i="39"/>
  <c r="K3615" i="39"/>
  <c r="K3679" i="39"/>
  <c r="K3743" i="39"/>
  <c r="K3858" i="39"/>
  <c r="K3920" i="39"/>
  <c r="K3984" i="39"/>
  <c r="K4048" i="39"/>
  <c r="K4112" i="39"/>
  <c r="K4176" i="39"/>
  <c r="K4240" i="39"/>
  <c r="K4304" i="39"/>
  <c r="K4354" i="39"/>
  <c r="K4399" i="39"/>
  <c r="K4427" i="39"/>
  <c r="K4443" i="39"/>
  <c r="K4459" i="39"/>
  <c r="K4475" i="39"/>
  <c r="K4491" i="39"/>
  <c r="K4507" i="39"/>
  <c r="K4523" i="39"/>
  <c r="K4539" i="39"/>
  <c r="K4555" i="39"/>
  <c r="K4571" i="39"/>
  <c r="K4587" i="39"/>
  <c r="K4603" i="39"/>
  <c r="K4619" i="39"/>
  <c r="K4635" i="39"/>
  <c r="K4651" i="39"/>
  <c r="K4667" i="39"/>
  <c r="K4683" i="39"/>
  <c r="K4699" i="39"/>
  <c r="K4715" i="39"/>
  <c r="K4731" i="39"/>
  <c r="K4747" i="39"/>
  <c r="K4763" i="39"/>
  <c r="K4779" i="39"/>
  <c r="K4795" i="39"/>
  <c r="K4811" i="39"/>
  <c r="K4827" i="39"/>
  <c r="K3424" i="39"/>
  <c r="K3744" i="39"/>
  <c r="K4113" i="39"/>
  <c r="K4400" i="39"/>
  <c r="K4476" i="39"/>
  <c r="K4588" i="39"/>
  <c r="K4668" i="39"/>
  <c r="K4748" i="39"/>
  <c r="K3681" i="39"/>
  <c r="K4178" i="39"/>
  <c r="K4493" i="39"/>
  <c r="K4621" i="39"/>
  <c r="K4781" i="39"/>
  <c r="K2735" i="39"/>
  <c r="K3871" i="39"/>
  <c r="K4430" i="39"/>
  <c r="K1685" i="39"/>
  <c r="K2462" i="39"/>
  <c r="K2740" i="39"/>
  <c r="K2984" i="39"/>
  <c r="K3208" i="39"/>
  <c r="K3342" i="39"/>
  <c r="K3439" i="39"/>
  <c r="K3503" i="39"/>
  <c r="K3567" i="39"/>
  <c r="K3631" i="39"/>
  <c r="K3695" i="39"/>
  <c r="K3759" i="39"/>
  <c r="K3810" i="39"/>
  <c r="K3872" i="39"/>
  <c r="K3936" i="39"/>
  <c r="K4000" i="39"/>
  <c r="K4064" i="39"/>
  <c r="K4128" i="39"/>
  <c r="K4192" i="39"/>
  <c r="K4256" i="39"/>
  <c r="K4320" i="39"/>
  <c r="K4368" i="39"/>
  <c r="K4411" i="39"/>
  <c r="K4431" i="39"/>
  <c r="K4447" i="39"/>
  <c r="K4463" i="39"/>
  <c r="K4479" i="39"/>
  <c r="K4495" i="39"/>
  <c r="K4511" i="39"/>
  <c r="K4527" i="39"/>
  <c r="K4543" i="39"/>
  <c r="K4559" i="39"/>
  <c r="K4575" i="39"/>
  <c r="K4591" i="39"/>
  <c r="K4607" i="39"/>
  <c r="K4623" i="39"/>
  <c r="K4639" i="39"/>
  <c r="K4655" i="39"/>
  <c r="K4671" i="39"/>
  <c r="K4687" i="39"/>
  <c r="K4703" i="39"/>
  <c r="K4719" i="39"/>
  <c r="K4735" i="39"/>
  <c r="K4751" i="39"/>
  <c r="K4767" i="39"/>
  <c r="K4783" i="39"/>
  <c r="K4799" i="39"/>
  <c r="K4815" i="39"/>
  <c r="K1765" i="39"/>
  <c r="K2527" i="39"/>
  <c r="K2792" i="39"/>
  <c r="K2990" i="39"/>
  <c r="K3214" i="39"/>
  <c r="K3343" i="39"/>
  <c r="K3440" i="39"/>
  <c r="K3504" i="39"/>
  <c r="K3568" i="39"/>
  <c r="K3632" i="39"/>
  <c r="K3696" i="39"/>
  <c r="K3760" i="39"/>
  <c r="K3823" i="39"/>
  <c r="K3873" i="39"/>
  <c r="K3937" i="39"/>
  <c r="K4001" i="39"/>
  <c r="K4065" i="39"/>
  <c r="K4129" i="39"/>
  <c r="K4193" i="39"/>
  <c r="K4257" i="39"/>
  <c r="K4321" i="39"/>
  <c r="K4369" i="39"/>
  <c r="K4413" i="39"/>
  <c r="K4432" i="39"/>
  <c r="K4448" i="39"/>
  <c r="K4464" i="39"/>
  <c r="K4480" i="39"/>
  <c r="K4496" i="39"/>
  <c r="K4512" i="39"/>
  <c r="K4544" i="39"/>
  <c r="K4560" i="39"/>
  <c r="K4576" i="39"/>
  <c r="K4592" i="39"/>
  <c r="K4608" i="39"/>
  <c r="K4624" i="39"/>
  <c r="K4640" i="39"/>
  <c r="K4656" i="39"/>
  <c r="K1766" i="39"/>
  <c r="K2532" i="39"/>
  <c r="K2798" i="39"/>
  <c r="K3039" i="39"/>
  <c r="K3246" i="39"/>
  <c r="K3344" i="39"/>
  <c r="K3441" i="39"/>
  <c r="K3505" i="39"/>
  <c r="K3569" i="39"/>
  <c r="K3633" i="39"/>
  <c r="K3697" i="39"/>
  <c r="K3761" i="39"/>
  <c r="K3824" i="39"/>
  <c r="K3874" i="39"/>
  <c r="K3938" i="39"/>
  <c r="K4002" i="39"/>
  <c r="K4066" i="39"/>
  <c r="K4130" i="39"/>
  <c r="K4194" i="39"/>
  <c r="K4497" i="39"/>
  <c r="K4625" i="39"/>
  <c r="K4721" i="39"/>
  <c r="K4814" i="39"/>
  <c r="K4736" i="39"/>
  <c r="K4782" i="39"/>
  <c r="K4593" i="39"/>
  <c r="K4513" i="39"/>
  <c r="K4638" i="39"/>
  <c r="K4734" i="39"/>
  <c r="K4816" i="39"/>
  <c r="K4817" i="39"/>
  <c r="K4753" i="39"/>
  <c r="K4590" i="39"/>
  <c r="K4526" i="39"/>
  <c r="K4641" i="39"/>
  <c r="K4672" i="39"/>
  <c r="K4784" i="39"/>
  <c r="K4785" i="39"/>
  <c r="K4654" i="39"/>
  <c r="K4737" i="39"/>
  <c r="K4529" i="39"/>
  <c r="K4657" i="39"/>
  <c r="K4750" i="39"/>
  <c r="K4704" i="39"/>
  <c r="K4542" i="39"/>
  <c r="K4670" i="39"/>
  <c r="K4752" i="39"/>
  <c r="K4545" i="39"/>
  <c r="K4689" i="39"/>
  <c r="K4720" i="39"/>
  <c r="K4258" i="39"/>
  <c r="K4322" i="39"/>
  <c r="K4558" i="39"/>
  <c r="K4673" i="39"/>
  <c r="K4766" i="39"/>
  <c r="K4702" i="39"/>
  <c r="K4561" i="39"/>
  <c r="K4686" i="39"/>
  <c r="K4768" i="39"/>
  <c r="K4370" i="39"/>
  <c r="K4574" i="39"/>
  <c r="K4688" i="39"/>
  <c r="K4769" i="39"/>
  <c r="K4577" i="39"/>
  <c r="K4433" i="39"/>
  <c r="K4414" i="39"/>
  <c r="K4801" i="39"/>
  <c r="K4449" i="39"/>
  <c r="K4606" i="39"/>
  <c r="K4705" i="39"/>
  <c r="K4798" i="39"/>
  <c r="K4609" i="39"/>
  <c r="K4800" i="39"/>
  <c r="K4465" i="39"/>
  <c r="K4718" i="39"/>
  <c r="K4481" i="39"/>
  <c r="K4622" i="39"/>
  <c r="E70" i="11"/>
  <c r="D29" i="11"/>
  <c r="E30" i="11"/>
  <c r="D30" i="11"/>
  <c r="E29" i="11"/>
  <c r="K2" i="39"/>
  <c r="C3" i="46"/>
  <c r="C272" i="16"/>
  <c r="C462" i="16"/>
  <c r="C430" i="16"/>
  <c r="C458" i="16"/>
  <c r="C58" i="16"/>
  <c r="C456" i="16"/>
  <c r="C422" i="16"/>
  <c r="C135" i="16"/>
  <c r="C432" i="16"/>
  <c r="C309" i="16"/>
  <c r="C117" i="16"/>
  <c r="C5" i="16"/>
  <c r="C98" i="16"/>
  <c r="E67" i="11"/>
  <c r="E64" i="11"/>
  <c r="E63" i="11"/>
  <c r="D60" i="11"/>
  <c r="D64" i="11"/>
  <c r="E56" i="11"/>
  <c r="D63" i="11"/>
  <c r="E69" i="11"/>
  <c r="D56" i="11"/>
  <c r="D57" i="11"/>
  <c r="E68" i="11"/>
  <c r="E60" i="11"/>
  <c r="E59" i="11"/>
  <c r="E58" i="11"/>
  <c r="E57" i="11"/>
  <c r="D59" i="11"/>
  <c r="D58" i="11"/>
  <c r="E41" i="11"/>
  <c r="E405" i="15"/>
  <c r="C3" i="42"/>
  <c r="C3" i="44"/>
  <c r="I2" i="40"/>
  <c r="C3" i="41"/>
  <c r="E5" i="15"/>
  <c r="B1171" i="18" s="1"/>
  <c r="E272" i="15"/>
  <c r="C3" i="35"/>
  <c r="C3" i="4"/>
  <c r="C3" i="13"/>
  <c r="C3" i="1"/>
  <c r="C3" i="2"/>
  <c r="D5" i="11"/>
  <c r="C3" i="7"/>
  <c r="C3" i="6"/>
  <c r="C13" i="13"/>
  <c r="C26" i="13" s="1"/>
  <c r="E35" i="11"/>
  <c r="B11" i="18"/>
  <c r="B3" i="18"/>
  <c r="B2" i="18"/>
  <c r="B8" i="18"/>
  <c r="B6" i="18"/>
  <c r="B10" i="18"/>
  <c r="B9" i="18"/>
  <c r="B15" i="18"/>
  <c r="B14" i="18"/>
  <c r="B13" i="18"/>
  <c r="B5" i="18"/>
  <c r="B7" i="18"/>
  <c r="B12" i="18"/>
  <c r="B4" i="18"/>
  <c r="E16" i="11"/>
  <c r="C17" i="13"/>
  <c r="E52" i="11"/>
  <c r="C15" i="13"/>
  <c r="C19" i="13"/>
  <c r="B3" i="46" l="1"/>
  <c r="J2" i="40"/>
  <c r="A7" i="36" s="1"/>
  <c r="B64" i="18"/>
  <c r="B155" i="18"/>
  <c r="B371" i="18"/>
  <c r="B517" i="18"/>
  <c r="B221" i="18"/>
  <c r="B74" i="18"/>
  <c r="B742" i="18"/>
  <c r="B583" i="18"/>
  <c r="B84" i="18"/>
  <c r="B43" i="18"/>
  <c r="B174" i="18"/>
  <c r="B470" i="18"/>
  <c r="B390" i="18"/>
  <c r="B710" i="18"/>
  <c r="B625" i="18"/>
  <c r="B975" i="18"/>
  <c r="B144" i="18"/>
  <c r="B683" i="18"/>
  <c r="B197" i="18"/>
  <c r="B388" i="18"/>
  <c r="B152" i="18"/>
  <c r="B572" i="18"/>
  <c r="B735" i="18"/>
  <c r="B87" i="18"/>
  <c r="B556" i="18"/>
  <c r="B135" i="18"/>
  <c r="B608" i="18"/>
  <c r="B1156" i="18"/>
  <c r="B23" i="18"/>
  <c r="B383" i="18"/>
  <c r="B36" i="18"/>
  <c r="B341" i="18"/>
  <c r="B770" i="18"/>
  <c r="B819" i="18"/>
  <c r="B360" i="18"/>
  <c r="B359" i="18"/>
  <c r="B461" i="18"/>
  <c r="B984" i="18"/>
  <c r="B322" i="18"/>
  <c r="B523" i="18"/>
  <c r="B1218" i="18"/>
  <c r="B566" i="18"/>
  <c r="B116" i="18"/>
  <c r="B499" i="18"/>
  <c r="B153" i="18"/>
  <c r="B628" i="18"/>
  <c r="B712" i="18"/>
  <c r="B33" i="18"/>
  <c r="B286" i="18"/>
  <c r="B245" i="18"/>
  <c r="B729" i="18"/>
  <c r="B45" i="18"/>
  <c r="B647" i="18"/>
  <c r="B451" i="18"/>
  <c r="B663" i="18"/>
  <c r="B61" i="18"/>
  <c r="B619" i="18"/>
  <c r="B513" i="18"/>
  <c r="B1138" i="18"/>
  <c r="B3" i="44"/>
  <c r="B68" i="18"/>
  <c r="B53" i="18"/>
  <c r="B95" i="18"/>
  <c r="B427" i="18"/>
  <c r="B94" i="18"/>
  <c r="B62" i="18"/>
  <c r="B133" i="18"/>
  <c r="B477" i="18"/>
  <c r="B189" i="18"/>
  <c r="B692" i="18"/>
  <c r="B584" i="18"/>
  <c r="B959" i="18"/>
  <c r="B336" i="18"/>
  <c r="B741" i="18"/>
  <c r="B1122" i="18"/>
  <c r="B206" i="18"/>
  <c r="B635" i="18"/>
  <c r="B179" i="18"/>
  <c r="B636" i="18"/>
  <c r="B728" i="18"/>
  <c r="B100" i="18"/>
  <c r="B521" i="18"/>
  <c r="B949" i="18"/>
  <c r="B432" i="18"/>
  <c r="B864" i="18"/>
  <c r="B279" i="18"/>
  <c r="B538" i="18"/>
  <c r="B884" i="18"/>
  <c r="B870" i="18"/>
  <c r="B85" i="18"/>
  <c r="B215" i="18"/>
  <c r="B1182" i="18"/>
  <c r="B120" i="18"/>
  <c r="B261" i="18"/>
  <c r="B1097" i="18"/>
  <c r="B18" i="18"/>
  <c r="B213" i="18"/>
  <c r="B260" i="18"/>
  <c r="B982" i="18"/>
  <c r="B184" i="18"/>
  <c r="B519" i="18"/>
  <c r="B919" i="18"/>
  <c r="B252" i="18"/>
  <c r="B332" i="18"/>
  <c r="B350" i="18"/>
  <c r="B54" i="18"/>
  <c r="B26" i="18"/>
  <c r="B223" i="18"/>
  <c r="B573" i="18"/>
  <c r="B305" i="18"/>
  <c r="B1060" i="18"/>
  <c r="B1069" i="18"/>
  <c r="B229" i="18"/>
  <c r="B642" i="18"/>
  <c r="B1048" i="18"/>
  <c r="B1014" i="18"/>
  <c r="B19" i="18"/>
  <c r="B192" i="18"/>
  <c r="B557" i="18"/>
  <c r="B549" i="18"/>
  <c r="B42" i="18"/>
  <c r="B240" i="18"/>
  <c r="B581" i="18"/>
  <c r="B313" i="18"/>
  <c r="B119" i="18"/>
  <c r="B317" i="18"/>
  <c r="B1002" i="18"/>
  <c r="B1176" i="18"/>
  <c r="B1160" i="18"/>
  <c r="B393" i="18"/>
  <c r="B540" i="18"/>
  <c r="B78" i="18"/>
  <c r="B50" i="18"/>
  <c r="B27" i="18"/>
  <c r="B276" i="18"/>
  <c r="B599" i="18"/>
  <c r="B358" i="18"/>
  <c r="B165" i="18"/>
  <c r="B200" i="18"/>
  <c r="B326" i="18"/>
  <c r="B1080" i="18"/>
  <c r="B1188" i="18"/>
  <c r="B1173" i="18"/>
  <c r="B983" i="18"/>
  <c r="B65" i="18"/>
  <c r="B304" i="18"/>
  <c r="B400" i="18"/>
  <c r="B334" i="18"/>
  <c r="B239" i="18"/>
  <c r="B871" i="18"/>
  <c r="B693" i="18"/>
  <c r="B24" i="18"/>
  <c r="B98" i="18"/>
  <c r="B67" i="18"/>
  <c r="B672" i="18"/>
  <c r="B217" i="18"/>
  <c r="B456" i="18"/>
  <c r="B865" i="18"/>
  <c r="B479" i="18"/>
  <c r="B32" i="18"/>
  <c r="B73" i="18"/>
  <c r="B306" i="18"/>
  <c r="B75" i="18"/>
  <c r="B330" i="18"/>
  <c r="B689" i="18"/>
  <c r="B435" i="18"/>
  <c r="B253" i="18"/>
  <c r="B378" i="18"/>
  <c r="B501" i="18"/>
  <c r="B364" i="18"/>
  <c r="B965" i="18"/>
  <c r="B1015" i="18"/>
  <c r="B46" i="18"/>
  <c r="B48" i="18"/>
  <c r="B376" i="18"/>
  <c r="B365" i="18"/>
  <c r="B289" i="18"/>
  <c r="B1009" i="18"/>
  <c r="B86" i="18"/>
  <c r="B89" i="18"/>
  <c r="B99" i="18"/>
  <c r="B867" i="18"/>
  <c r="B469" i="18"/>
  <c r="B386" i="18"/>
  <c r="B510" i="18"/>
  <c r="B373" i="18"/>
  <c r="B908" i="18"/>
  <c r="B102" i="18"/>
  <c r="B56" i="18"/>
  <c r="B97" i="18"/>
  <c r="B515" i="18"/>
  <c r="B243" i="18"/>
  <c r="B374" i="18"/>
  <c r="B903" i="18"/>
  <c r="B478" i="18"/>
  <c r="B315" i="18"/>
  <c r="B472" i="18"/>
  <c r="B613" i="18"/>
  <c r="B494" i="18"/>
  <c r="B1111" i="18"/>
  <c r="B1075" i="18"/>
  <c r="B21" i="18"/>
  <c r="B63" i="18"/>
  <c r="B72" i="18"/>
  <c r="B226" i="18"/>
  <c r="B876" i="18"/>
  <c r="B592" i="18"/>
  <c r="B425" i="18"/>
  <c r="B1088" i="18"/>
  <c r="B565" i="18"/>
  <c r="B445" i="18"/>
  <c r="B603" i="18"/>
  <c r="B1146" i="18"/>
  <c r="B668" i="18"/>
  <c r="B841" i="18"/>
  <c r="B37" i="18"/>
  <c r="B71" i="18"/>
  <c r="B104" i="18"/>
  <c r="B367" i="18"/>
  <c r="B1168" i="18"/>
  <c r="B913" i="18"/>
  <c r="B434" i="18"/>
  <c r="B134" i="18"/>
  <c r="B582" i="18"/>
  <c r="B454" i="18"/>
  <c r="B612" i="18"/>
  <c r="B1191" i="18"/>
  <c r="B686" i="18"/>
  <c r="B851" i="18"/>
  <c r="B181" i="18"/>
  <c r="B29" i="18"/>
  <c r="B610" i="18"/>
  <c r="B103" i="18"/>
  <c r="B40" i="18"/>
  <c r="B804" i="18"/>
  <c r="B110" i="18"/>
  <c r="B34" i="18"/>
  <c r="B660" i="18"/>
  <c r="B59" i="18"/>
  <c r="B108" i="18"/>
  <c r="B258" i="18"/>
  <c r="B416" i="18"/>
  <c r="B564" i="18"/>
  <c r="B830" i="18"/>
  <c r="B180" i="18"/>
  <c r="B349" i="18"/>
  <c r="B530" i="18"/>
  <c r="B912" i="18"/>
  <c r="B207" i="18"/>
  <c r="B437" i="18"/>
  <c r="B620" i="18"/>
  <c r="B183" i="18"/>
  <c r="B369" i="18"/>
  <c r="B594" i="18"/>
  <c r="B1105" i="18"/>
  <c r="B291" i="18"/>
  <c r="B492" i="18"/>
  <c r="B1112" i="18"/>
  <c r="B380" i="18"/>
  <c r="B822" i="18"/>
  <c r="B356" i="18"/>
  <c r="B655" i="18"/>
  <c r="B777" i="18"/>
  <c r="B1153" i="18"/>
  <c r="B910" i="18"/>
  <c r="B832" i="18"/>
  <c r="B695" i="18"/>
  <c r="B1141" i="18"/>
  <c r="B1005" i="18"/>
  <c r="B1056" i="18"/>
  <c r="B1074" i="18"/>
  <c r="B1101" i="18"/>
  <c r="B129" i="18"/>
  <c r="B297" i="18"/>
  <c r="B58" i="18"/>
  <c r="B91" i="18"/>
  <c r="B143" i="18"/>
  <c r="B295" i="18"/>
  <c r="B442" i="18"/>
  <c r="B590" i="18"/>
  <c r="B941" i="18"/>
  <c r="B205" i="18"/>
  <c r="B391" i="18"/>
  <c r="B574" i="18"/>
  <c r="B1022" i="18"/>
  <c r="B280" i="18"/>
  <c r="B462" i="18"/>
  <c r="B694" i="18"/>
  <c r="B208" i="18"/>
  <c r="B395" i="18"/>
  <c r="B621" i="18"/>
  <c r="B105" i="18"/>
  <c r="B335" i="18"/>
  <c r="B518" i="18"/>
  <c r="B106" i="18"/>
  <c r="B475" i="18"/>
  <c r="B1113" i="18"/>
  <c r="B381" i="18"/>
  <c r="B829" i="18"/>
  <c r="B882" i="18"/>
  <c r="B1200" i="18"/>
  <c r="B1030" i="18"/>
  <c r="B904" i="18"/>
  <c r="B737" i="18"/>
  <c r="B646" i="18"/>
  <c r="B1116" i="18"/>
  <c r="B1152" i="18"/>
  <c r="B471" i="18"/>
  <c r="B779" i="18"/>
  <c r="B218" i="18"/>
  <c r="B430" i="18"/>
  <c r="B629" i="18"/>
  <c r="B113" i="18"/>
  <c r="B344" i="18"/>
  <c r="B526" i="18"/>
  <c r="B150" i="18"/>
  <c r="B493" i="18"/>
  <c r="B1147" i="18"/>
  <c r="B389" i="18"/>
  <c r="B1010" i="18"/>
  <c r="B891" i="18"/>
  <c r="B1217" i="18"/>
  <c r="B1039" i="18"/>
  <c r="B951" i="18"/>
  <c r="B790" i="18"/>
  <c r="B688" i="18"/>
  <c r="B1132" i="18"/>
  <c r="B1211" i="18"/>
  <c r="B531" i="18"/>
  <c r="B409" i="18"/>
  <c r="B80" i="18"/>
  <c r="B507" i="18"/>
  <c r="B270" i="18"/>
  <c r="B162" i="18"/>
  <c r="B459" i="18"/>
  <c r="B607" i="18"/>
  <c r="B242" i="18"/>
  <c r="B417" i="18"/>
  <c r="B591" i="18"/>
  <c r="B1096" i="18"/>
  <c r="B298" i="18"/>
  <c r="B480" i="18"/>
  <c r="B811" i="18"/>
  <c r="B228" i="18"/>
  <c r="B455" i="18"/>
  <c r="B637" i="18"/>
  <c r="B149" i="18"/>
  <c r="B354" i="18"/>
  <c r="B570" i="18"/>
  <c r="B194" i="18"/>
  <c r="B502" i="18"/>
  <c r="B1192" i="18"/>
  <c r="B433" i="18"/>
  <c r="B1087" i="18"/>
  <c r="B900" i="18"/>
  <c r="B682" i="18"/>
  <c r="B1049" i="18"/>
  <c r="B968" i="18"/>
  <c r="B833" i="18"/>
  <c r="B704" i="18"/>
  <c r="B1151" i="18"/>
  <c r="B126" i="18"/>
  <c r="B20" i="18"/>
  <c r="B69" i="18"/>
  <c r="B418" i="18"/>
  <c r="B82" i="18"/>
  <c r="B118" i="18"/>
  <c r="B312" i="18"/>
  <c r="B1012" i="18"/>
  <c r="B28" i="18"/>
  <c r="B601" i="18"/>
  <c r="B77" i="18"/>
  <c r="B489" i="18"/>
  <c r="B88" i="18"/>
  <c r="B25" i="18"/>
  <c r="B575" i="18"/>
  <c r="B90" i="18"/>
  <c r="B1023" i="18"/>
  <c r="B173" i="18"/>
  <c r="B171" i="18"/>
  <c r="B320" i="18"/>
  <c r="B468" i="18"/>
  <c r="B617" i="18"/>
  <c r="B1052" i="18"/>
  <c r="B251" i="18"/>
  <c r="B426" i="18"/>
  <c r="B600" i="18"/>
  <c r="B111" i="18"/>
  <c r="B307" i="18"/>
  <c r="B490" i="18"/>
  <c r="B848" i="18"/>
  <c r="B236" i="18"/>
  <c r="B463" i="18"/>
  <c r="B651" i="18"/>
  <c r="B176" i="18"/>
  <c r="B362" i="18"/>
  <c r="B596" i="18"/>
  <c r="B211" i="18"/>
  <c r="B511" i="18"/>
  <c r="B107" i="18"/>
  <c r="B476" i="18"/>
  <c r="B1120" i="18"/>
  <c r="B909" i="18"/>
  <c r="B724" i="18"/>
  <c r="B1058" i="18"/>
  <c r="B976" i="18"/>
  <c r="B852" i="18"/>
  <c r="B721" i="18"/>
  <c r="B1162" i="18"/>
  <c r="B1212" i="18"/>
  <c r="B722" i="18"/>
  <c r="B44" i="18"/>
  <c r="B31" i="18"/>
  <c r="B41" i="18"/>
  <c r="B188" i="18"/>
  <c r="B486" i="18"/>
  <c r="B1205" i="18"/>
  <c r="B443" i="18"/>
  <c r="B137" i="18"/>
  <c r="B532" i="18"/>
  <c r="B254" i="18"/>
  <c r="B680" i="18"/>
  <c r="B193" i="18"/>
  <c r="B630" i="18"/>
  <c r="B230" i="18"/>
  <c r="B527" i="18"/>
  <c r="B195" i="18"/>
  <c r="B1202" i="18"/>
  <c r="B964" i="18"/>
  <c r="B751" i="18"/>
  <c r="B1155" i="18"/>
  <c r="B994" i="18"/>
  <c r="B878" i="18"/>
  <c r="B783" i="18"/>
  <c r="B767" i="18"/>
  <c r="B1214" i="18"/>
  <c r="B1187" i="18"/>
  <c r="B93" i="18"/>
  <c r="B145" i="18"/>
  <c r="B839" i="18"/>
  <c r="B314" i="18"/>
  <c r="B339" i="18"/>
  <c r="B633" i="18"/>
  <c r="B277" i="18"/>
  <c r="B618" i="18"/>
  <c r="B324" i="18"/>
  <c r="B922" i="18"/>
  <c r="B481" i="18"/>
  <c r="B379" i="18"/>
  <c r="B503" i="18"/>
  <c r="B52" i="18"/>
  <c r="B22" i="18"/>
  <c r="B101" i="18"/>
  <c r="B47" i="18"/>
  <c r="B1061" i="18"/>
  <c r="B216" i="18"/>
  <c r="B49" i="18"/>
  <c r="B1129" i="18"/>
  <c r="B164" i="18"/>
  <c r="B384" i="18"/>
  <c r="B196" i="18"/>
  <c r="B348" i="18"/>
  <c r="B495" i="18"/>
  <c r="B644" i="18"/>
  <c r="B109" i="18"/>
  <c r="B287" i="18"/>
  <c r="B452" i="18"/>
  <c r="B626" i="18"/>
  <c r="B147" i="18"/>
  <c r="B333" i="18"/>
  <c r="B558" i="18"/>
  <c r="B957" i="18"/>
  <c r="B290" i="18"/>
  <c r="B491" i="18"/>
  <c r="B697" i="18"/>
  <c r="B201" i="18"/>
  <c r="B387" i="18"/>
  <c r="B639" i="18"/>
  <c r="B238" i="18"/>
  <c r="B571" i="18"/>
  <c r="B212" i="18"/>
  <c r="B512" i="18"/>
  <c r="B640" i="18"/>
  <c r="B1008" i="18"/>
  <c r="B761" i="18"/>
  <c r="B1178" i="18"/>
  <c r="B1053" i="18"/>
  <c r="B934" i="18"/>
  <c r="B825" i="18"/>
  <c r="B784" i="18"/>
  <c r="B1154" i="18"/>
  <c r="B950" i="18"/>
  <c r="B771" i="18"/>
  <c r="B112" i="18"/>
  <c r="B60" i="18"/>
  <c r="B70" i="18"/>
  <c r="B190" i="18"/>
  <c r="B55" i="18"/>
  <c r="B30" i="18"/>
  <c r="B288" i="18"/>
  <c r="B57" i="18"/>
  <c r="B38" i="18"/>
  <c r="B234" i="18"/>
  <c r="B453" i="18"/>
  <c r="B204" i="18"/>
  <c r="B357" i="18"/>
  <c r="B504" i="18"/>
  <c r="B658" i="18"/>
  <c r="B117" i="18"/>
  <c r="B296" i="18"/>
  <c r="B460" i="18"/>
  <c r="B634" i="18"/>
  <c r="B156" i="18"/>
  <c r="B342" i="18"/>
  <c r="B567" i="18"/>
  <c r="B992" i="18"/>
  <c r="B316" i="18"/>
  <c r="B500" i="18"/>
  <c r="B812" i="18"/>
  <c r="B210" i="18"/>
  <c r="B396" i="18"/>
  <c r="B652" i="18"/>
  <c r="B248" i="18"/>
  <c r="B615" i="18"/>
  <c r="B222" i="18"/>
  <c r="B520" i="18"/>
  <c r="B681" i="18"/>
  <c r="B1029" i="18"/>
  <c r="B769" i="18"/>
  <c r="B1190" i="18"/>
  <c r="B1098" i="18"/>
  <c r="B977" i="18"/>
  <c r="B843" i="18"/>
  <c r="B808" i="18"/>
  <c r="B1181" i="18"/>
  <c r="B352" i="18"/>
  <c r="B576" i="18"/>
  <c r="B1031" i="18"/>
  <c r="B325" i="18"/>
  <c r="B509" i="18"/>
  <c r="B923" i="18"/>
  <c r="B220" i="18"/>
  <c r="B431" i="18"/>
  <c r="B666" i="18"/>
  <c r="B293" i="18"/>
  <c r="B631" i="18"/>
  <c r="B231" i="18"/>
  <c r="B528" i="18"/>
  <c r="B723" i="18"/>
  <c r="B1038" i="18"/>
  <c r="B820" i="18"/>
  <c r="B1201" i="18"/>
  <c r="B1114" i="18"/>
  <c r="B995" i="18"/>
  <c r="B862" i="18"/>
  <c r="B863" i="18"/>
  <c r="B161" i="18"/>
  <c r="B92" i="18"/>
  <c r="B401" i="18"/>
  <c r="B79" i="18"/>
  <c r="B16" i="18"/>
  <c r="B498" i="18"/>
  <c r="B81" i="18"/>
  <c r="B444" i="18"/>
  <c r="B35" i="18"/>
  <c r="B676" i="18"/>
  <c r="B232" i="18"/>
  <c r="B382" i="18"/>
  <c r="B529" i="18"/>
  <c r="B705" i="18"/>
  <c r="B154" i="18"/>
  <c r="B321" i="18"/>
  <c r="B488" i="18"/>
  <c r="B803" i="18"/>
  <c r="B182" i="18"/>
  <c r="B394" i="18"/>
  <c r="B593" i="18"/>
  <c r="B1104" i="18"/>
  <c r="B343" i="18"/>
  <c r="B525" i="18"/>
  <c r="B993" i="18"/>
  <c r="B237" i="18"/>
  <c r="B465" i="18"/>
  <c r="B821" i="18"/>
  <c r="B355" i="18"/>
  <c r="B653" i="18"/>
  <c r="B249" i="18"/>
  <c r="B616" i="18"/>
  <c r="B750" i="18"/>
  <c r="B1057" i="18"/>
  <c r="B883" i="18"/>
  <c r="B764" i="18"/>
  <c r="B1130" i="18"/>
  <c r="B1025" i="18"/>
  <c r="B927" i="18"/>
  <c r="B928" i="18"/>
  <c r="B763" i="18"/>
  <c r="B163" i="18"/>
  <c r="B331" i="18"/>
  <c r="B497" i="18"/>
  <c r="B838" i="18"/>
  <c r="B191" i="18"/>
  <c r="B419" i="18"/>
  <c r="B602" i="18"/>
  <c r="B148" i="18"/>
  <c r="B353" i="18"/>
  <c r="B533" i="18"/>
  <c r="B1032" i="18"/>
  <c r="B247" i="18"/>
  <c r="B474" i="18"/>
  <c r="B1001" i="18"/>
  <c r="B363" i="18"/>
  <c r="B667" i="18"/>
  <c r="B294" i="18"/>
  <c r="B632" i="18"/>
  <c r="B760" i="18"/>
  <c r="B1067" i="18"/>
  <c r="B892" i="18"/>
  <c r="B805" i="18"/>
  <c r="B1139" i="18"/>
  <c r="B1082" i="18"/>
  <c r="B970" i="18"/>
  <c r="B954" i="18"/>
  <c r="B51" i="18"/>
  <c r="B1220" i="18"/>
  <c r="B250" i="18"/>
  <c r="B399" i="18"/>
  <c r="B555" i="18"/>
  <c r="B796" i="18"/>
  <c r="B172" i="18"/>
  <c r="B340" i="18"/>
  <c r="B522" i="18"/>
  <c r="B875" i="18"/>
  <c r="B199" i="18"/>
  <c r="B428" i="18"/>
  <c r="B611" i="18"/>
  <c r="B175" i="18"/>
  <c r="B361" i="18"/>
  <c r="B569" i="18"/>
  <c r="B1070" i="18"/>
  <c r="B255" i="18"/>
  <c r="B483" i="18"/>
  <c r="B1079" i="18"/>
  <c r="B372" i="18"/>
  <c r="B684" i="18"/>
  <c r="B338" i="18"/>
  <c r="B643" i="18"/>
  <c r="B768" i="18"/>
  <c r="B1110" i="18"/>
  <c r="B901" i="18"/>
  <c r="B823" i="18"/>
  <c r="B1208" i="18"/>
  <c r="B1123" i="18"/>
  <c r="B987" i="18"/>
  <c r="B1007" i="18"/>
  <c r="B3" i="42"/>
  <c r="B641" i="18"/>
  <c r="B778" i="18"/>
  <c r="B920" i="18"/>
  <c r="B1068" i="18"/>
  <c r="B719" i="18"/>
  <c r="B860" i="18"/>
  <c r="B1003" i="18"/>
  <c r="B1148" i="18"/>
  <c r="B747" i="18"/>
  <c r="B888" i="18"/>
  <c r="B1034" i="18"/>
  <c r="B1184" i="18"/>
  <c r="B738" i="18"/>
  <c r="B879" i="18"/>
  <c r="B1027" i="18"/>
  <c r="B1174" i="18"/>
  <c r="B817" i="18"/>
  <c r="B963" i="18"/>
  <c r="B1109" i="18"/>
  <c r="B1221" i="18"/>
  <c r="B1189" i="18"/>
  <c r="B534" i="18"/>
  <c r="B700" i="18"/>
  <c r="B114" i="18"/>
  <c r="B256" i="18"/>
  <c r="B397" i="18"/>
  <c r="B535" i="18"/>
  <c r="B701" i="18"/>
  <c r="B115" i="18"/>
  <c r="B257" i="18"/>
  <c r="B398" i="18"/>
  <c r="B536" i="18"/>
  <c r="B702" i="18"/>
  <c r="B648" i="18"/>
  <c r="B785" i="18"/>
  <c r="B929" i="18"/>
  <c r="B1076" i="18"/>
  <c r="B649" i="18"/>
  <c r="B786" i="18"/>
  <c r="B930" i="18"/>
  <c r="B1077" i="18"/>
  <c r="B727" i="18"/>
  <c r="B869" i="18"/>
  <c r="B1013" i="18"/>
  <c r="B1158" i="18"/>
  <c r="B756" i="18"/>
  <c r="B897" i="18"/>
  <c r="B1044" i="18"/>
  <c r="B1195" i="18"/>
  <c r="B748" i="18"/>
  <c r="B889" i="18"/>
  <c r="B1036" i="18"/>
  <c r="B1185" i="18"/>
  <c r="B826" i="18"/>
  <c r="B971" i="18"/>
  <c r="B1117" i="18"/>
  <c r="B1229" i="18"/>
  <c r="B1198" i="18"/>
  <c r="B1121" i="18"/>
  <c r="B225" i="18"/>
  <c r="B366" i="18"/>
  <c r="B506" i="18"/>
  <c r="B645" i="18"/>
  <c r="B1128" i="18"/>
  <c r="B227" i="18"/>
  <c r="B368" i="18"/>
  <c r="B508" i="18"/>
  <c r="B650" i="18"/>
  <c r="B1137" i="18"/>
  <c r="B263" i="18"/>
  <c r="B403" i="18"/>
  <c r="B543" i="18"/>
  <c r="B714" i="18"/>
  <c r="B121" i="18"/>
  <c r="B264" i="18"/>
  <c r="B404" i="18"/>
  <c r="B544" i="18"/>
  <c r="B717" i="18"/>
  <c r="B122" i="18"/>
  <c r="B265" i="18"/>
  <c r="B405" i="18"/>
  <c r="B545" i="18"/>
  <c r="B718" i="18"/>
  <c r="B123" i="18"/>
  <c r="B266" i="18"/>
  <c r="B406" i="18"/>
  <c r="B546" i="18"/>
  <c r="B725" i="18"/>
  <c r="B656" i="18"/>
  <c r="B793" i="18"/>
  <c r="B937" i="18"/>
  <c r="B1085" i="18"/>
  <c r="B657" i="18"/>
  <c r="B794" i="18"/>
  <c r="B938" i="18"/>
  <c r="B1086" i="18"/>
  <c r="B736" i="18"/>
  <c r="B877" i="18"/>
  <c r="B1024" i="18"/>
  <c r="B1170" i="18"/>
  <c r="B765" i="18"/>
  <c r="B905" i="18"/>
  <c r="B1054" i="18"/>
  <c r="B1209" i="18"/>
  <c r="B757" i="18"/>
  <c r="B898" i="18"/>
  <c r="B1046" i="18"/>
  <c r="B1197" i="18"/>
  <c r="B835" i="18"/>
  <c r="B979" i="18"/>
  <c r="B1125" i="18"/>
  <c r="B1161" i="18"/>
  <c r="B1206" i="18"/>
  <c r="B1157" i="18"/>
  <c r="B233" i="18"/>
  <c r="B375" i="18"/>
  <c r="B514" i="18"/>
  <c r="B659" i="18"/>
  <c r="B1167" i="18"/>
  <c r="B235" i="18"/>
  <c r="B377" i="18"/>
  <c r="B516" i="18"/>
  <c r="B661" i="18"/>
  <c r="B1180" i="18"/>
  <c r="B272" i="18"/>
  <c r="B412" i="18"/>
  <c r="B551" i="18"/>
  <c r="B744" i="18"/>
  <c r="B130" i="18"/>
  <c r="B273" i="18"/>
  <c r="B413" i="18"/>
  <c r="B552" i="18"/>
  <c r="B752" i="18"/>
  <c r="B131" i="18"/>
  <c r="B274" i="18"/>
  <c r="B414" i="18"/>
  <c r="B553" i="18"/>
  <c r="B753" i="18"/>
  <c r="B132" i="18"/>
  <c r="B275" i="18"/>
  <c r="B415" i="18"/>
  <c r="B554" i="18"/>
  <c r="B762" i="18"/>
  <c r="B664" i="18"/>
  <c r="B801" i="18"/>
  <c r="B947" i="18"/>
  <c r="B1093" i="18"/>
  <c r="B665" i="18"/>
  <c r="B802" i="18"/>
  <c r="B948" i="18"/>
  <c r="B1094" i="18"/>
  <c r="B746" i="18"/>
  <c r="B887" i="18"/>
  <c r="B1033" i="18"/>
  <c r="B1183" i="18"/>
  <c r="B773" i="18"/>
  <c r="B915" i="18"/>
  <c r="B1063" i="18"/>
  <c r="B1226" i="18"/>
  <c r="B766" i="18"/>
  <c r="B907" i="18"/>
  <c r="B1055" i="18"/>
  <c r="B1210" i="18"/>
  <c r="B844" i="18"/>
  <c r="B988" i="18"/>
  <c r="B1133" i="18"/>
  <c r="B1169" i="18"/>
  <c r="B1215" i="18"/>
  <c r="B675" i="18"/>
  <c r="B1219" i="18"/>
  <c r="B244" i="18"/>
  <c r="B385" i="18"/>
  <c r="B524" i="18"/>
  <c r="B677" i="18"/>
  <c r="B138" i="18"/>
  <c r="B281" i="18"/>
  <c r="B420" i="18"/>
  <c r="B559" i="18"/>
  <c r="B780" i="18"/>
  <c r="B139" i="18"/>
  <c r="B282" i="18"/>
  <c r="B421" i="18"/>
  <c r="B560" i="18"/>
  <c r="B787" i="18"/>
  <c r="B140" i="18"/>
  <c r="B284" i="18"/>
  <c r="B422" i="18"/>
  <c r="B561" i="18"/>
  <c r="B788" i="18"/>
  <c r="B142" i="18"/>
  <c r="B285" i="18"/>
  <c r="B423" i="18"/>
  <c r="B562" i="18"/>
  <c r="B795" i="18"/>
  <c r="B673" i="18"/>
  <c r="B809" i="18"/>
  <c r="B955" i="18"/>
  <c r="B1102" i="18"/>
  <c r="B674" i="18"/>
  <c r="B810" i="18"/>
  <c r="B956" i="18"/>
  <c r="B1103" i="18"/>
  <c r="B755" i="18"/>
  <c r="B895" i="18"/>
  <c r="B1043" i="18"/>
  <c r="B1193" i="18"/>
  <c r="B782" i="18"/>
  <c r="B925" i="18"/>
  <c r="B1072" i="18"/>
  <c r="B638" i="18"/>
  <c r="B774" i="18"/>
  <c r="B917" i="18"/>
  <c r="B1065" i="18"/>
  <c r="B1227" i="18"/>
  <c r="B854" i="18"/>
  <c r="B998" i="18"/>
  <c r="B1143" i="18"/>
  <c r="B1179" i="18"/>
  <c r="B1224" i="18"/>
  <c r="B1784" i="18"/>
  <c r="B539" i="18"/>
  <c r="B709" i="18"/>
  <c r="B262" i="18"/>
  <c r="B402" i="18"/>
  <c r="B541" i="18"/>
  <c r="B711" i="18"/>
  <c r="B157" i="18"/>
  <c r="B299" i="18"/>
  <c r="B438" i="18"/>
  <c r="B577" i="18"/>
  <c r="B849" i="18"/>
  <c r="B158" i="18"/>
  <c r="B300" i="18"/>
  <c r="B439" i="18"/>
  <c r="B578" i="18"/>
  <c r="B858" i="18"/>
  <c r="B159" i="18"/>
  <c r="B302" i="18"/>
  <c r="B440" i="18"/>
  <c r="B579" i="18"/>
  <c r="B859" i="18"/>
  <c r="B160" i="18"/>
  <c r="B303" i="18"/>
  <c r="B441" i="18"/>
  <c r="B580" i="18"/>
  <c r="B866" i="18"/>
  <c r="B690" i="18"/>
  <c r="B827" i="18"/>
  <c r="B972" i="18"/>
  <c r="B1118" i="18"/>
  <c r="B691" i="18"/>
  <c r="B828" i="18"/>
  <c r="B973" i="18"/>
  <c r="B1119" i="18"/>
  <c r="B772" i="18"/>
  <c r="B914" i="18"/>
  <c r="B1062" i="18"/>
  <c r="B1225" i="18"/>
  <c r="B798" i="18"/>
  <c r="B943" i="18"/>
  <c r="B1090" i="18"/>
  <c r="B654" i="18"/>
  <c r="B791" i="18"/>
  <c r="B935" i="18"/>
  <c r="B1083" i="18"/>
  <c r="B731" i="18"/>
  <c r="B872" i="18"/>
  <c r="B1018" i="18"/>
  <c r="B1164" i="18"/>
  <c r="B1196" i="18"/>
  <c r="B151" i="18"/>
  <c r="B76" i="18"/>
  <c r="B198" i="18"/>
  <c r="B127" i="18"/>
  <c r="B39" i="18"/>
  <c r="B627" i="18"/>
  <c r="B96" i="18"/>
  <c r="B17" i="18"/>
  <c r="B436" i="18"/>
  <c r="B66" i="18"/>
  <c r="B83" i="18"/>
  <c r="B124" i="18"/>
  <c r="B267" i="18"/>
  <c r="B407" i="18"/>
  <c r="B547" i="18"/>
  <c r="B726" i="18"/>
  <c r="B125" i="18"/>
  <c r="B269" i="18"/>
  <c r="B408" i="18"/>
  <c r="B548" i="18"/>
  <c r="B734" i="18"/>
  <c r="B128" i="18"/>
  <c r="B271" i="18"/>
  <c r="B410" i="18"/>
  <c r="B550" i="18"/>
  <c r="B743" i="18"/>
  <c r="B167" i="18"/>
  <c r="B308" i="18"/>
  <c r="B446" i="18"/>
  <c r="B586" i="18"/>
  <c r="B885" i="18"/>
  <c r="B168" i="18"/>
  <c r="B309" i="18"/>
  <c r="B447" i="18"/>
  <c r="B587" i="18"/>
  <c r="B893" i="18"/>
  <c r="B169" i="18"/>
  <c r="B310" i="18"/>
  <c r="B448" i="18"/>
  <c r="B588" i="18"/>
  <c r="B894" i="18"/>
  <c r="B170" i="18"/>
  <c r="B311" i="18"/>
  <c r="B449" i="18"/>
  <c r="B589" i="18"/>
  <c r="B902" i="18"/>
  <c r="B698" i="18"/>
  <c r="B836" i="18"/>
  <c r="B980" i="18"/>
  <c r="B1126" i="18"/>
  <c r="B699" i="18"/>
  <c r="B837" i="18"/>
  <c r="B981" i="18"/>
  <c r="B1127" i="18"/>
  <c r="B781" i="18"/>
  <c r="B924" i="18"/>
  <c r="B1071" i="18"/>
  <c r="B669" i="18"/>
  <c r="B806" i="18"/>
  <c r="B952" i="18"/>
  <c r="B1099" i="18"/>
  <c r="B662" i="18"/>
  <c r="B799" i="18"/>
  <c r="B945" i="18"/>
  <c r="B1091" i="18"/>
  <c r="B739" i="18"/>
  <c r="B880" i="18"/>
  <c r="B1028" i="18"/>
  <c r="B1175" i="18"/>
  <c r="B1204" i="18"/>
  <c r="B146" i="18"/>
  <c r="B931" i="18"/>
  <c r="B177" i="18"/>
  <c r="B318" i="18"/>
  <c r="B457" i="18"/>
  <c r="B597" i="18"/>
  <c r="B932" i="18"/>
  <c r="B178" i="18"/>
  <c r="B319" i="18"/>
  <c r="B458" i="18"/>
  <c r="B598" i="18"/>
  <c r="B940" i="18"/>
  <c r="B707" i="18"/>
  <c r="B846" i="18"/>
  <c r="B989" i="18"/>
  <c r="B1134" i="18"/>
  <c r="B708" i="18"/>
  <c r="B847" i="18"/>
  <c r="B990" i="18"/>
  <c r="B1136" i="18"/>
  <c r="B789" i="18"/>
  <c r="B933" i="18"/>
  <c r="B1081" i="18"/>
  <c r="B678" i="18"/>
  <c r="B815" i="18"/>
  <c r="B961" i="18"/>
  <c r="B1107" i="18"/>
  <c r="B671" i="18"/>
  <c r="B807" i="18"/>
  <c r="B953" i="18"/>
  <c r="B1100" i="18"/>
  <c r="B749" i="18"/>
  <c r="B890" i="18"/>
  <c r="B1037" i="18"/>
  <c r="B1186" i="18"/>
  <c r="B1213" i="18"/>
  <c r="B141" i="18"/>
  <c r="B604" i="18"/>
  <c r="B966" i="18"/>
  <c r="B185" i="18"/>
  <c r="B327" i="18"/>
  <c r="B466" i="18"/>
  <c r="B605" i="18"/>
  <c r="B967" i="18"/>
  <c r="B186" i="18"/>
  <c r="B329" i="18"/>
  <c r="B467" i="18"/>
  <c r="B606" i="18"/>
  <c r="B974" i="18"/>
  <c r="B715" i="18"/>
  <c r="B856" i="18"/>
  <c r="B999" i="18"/>
  <c r="B1144" i="18"/>
  <c r="B716" i="18"/>
  <c r="B857" i="18"/>
  <c r="B1000" i="18"/>
  <c r="B1145" i="18"/>
  <c r="B797" i="18"/>
  <c r="B942" i="18"/>
  <c r="B1089" i="18"/>
  <c r="B687" i="18"/>
  <c r="B824" i="18"/>
  <c r="B969" i="18"/>
  <c r="B1115" i="18"/>
  <c r="B679" i="18"/>
  <c r="B816" i="18"/>
  <c r="B962" i="18"/>
  <c r="B1108" i="18"/>
  <c r="B758" i="18"/>
  <c r="B899" i="18"/>
  <c r="B1047" i="18"/>
  <c r="B1199" i="18"/>
  <c r="B1222" i="18"/>
  <c r="B136" i="18"/>
  <c r="B622" i="18"/>
  <c r="B1041" i="18"/>
  <c r="B202" i="18"/>
  <c r="B345" i="18"/>
  <c r="B484" i="18"/>
  <c r="B623" i="18"/>
  <c r="B1042" i="18"/>
  <c r="B203" i="18"/>
  <c r="B347" i="18"/>
  <c r="B485" i="18"/>
  <c r="B624" i="18"/>
  <c r="B1051" i="18"/>
  <c r="B732" i="18"/>
  <c r="B873" i="18"/>
  <c r="B1019" i="18"/>
  <c r="B1165" i="18"/>
  <c r="B733" i="18"/>
  <c r="B874" i="18"/>
  <c r="B1020" i="18"/>
  <c r="B1166" i="18"/>
  <c r="B814" i="18"/>
  <c r="B960" i="18"/>
  <c r="B1106" i="18"/>
  <c r="B703" i="18"/>
  <c r="B842" i="18"/>
  <c r="B985" i="18"/>
  <c r="B1131" i="18"/>
  <c r="B696" i="18"/>
  <c r="B834" i="18"/>
  <c r="B978" i="18"/>
  <c r="B1124" i="18"/>
  <c r="B775" i="18"/>
  <c r="B918" i="18"/>
  <c r="B1066" i="18"/>
  <c r="B1228" i="18"/>
  <c r="B1223" i="18"/>
  <c r="B720" i="18"/>
  <c r="B861" i="18"/>
  <c r="B1004" i="18"/>
  <c r="B1150" i="18"/>
  <c r="B713" i="18"/>
  <c r="B853" i="18"/>
  <c r="B997" i="18"/>
  <c r="B1142" i="18"/>
  <c r="B792" i="18"/>
  <c r="B936" i="18"/>
  <c r="B1084" i="18"/>
  <c r="B1017" i="18"/>
  <c r="B1163" i="18"/>
  <c r="B800" i="18"/>
  <c r="B946" i="18"/>
  <c r="B1092" i="18"/>
  <c r="B1203" i="18"/>
  <c r="B2301" i="18"/>
  <c r="B1259" i="18"/>
  <c r="B1502" i="18"/>
  <c r="B2059" i="18"/>
  <c r="B1863" i="18"/>
  <c r="B1364" i="18"/>
  <c r="B1868" i="18"/>
  <c r="B1252" i="18"/>
  <c r="B1284" i="18"/>
  <c r="B1449" i="18"/>
  <c r="B1511" i="18"/>
  <c r="B1278" i="18"/>
  <c r="B1353" i="18"/>
  <c r="B1481" i="18"/>
  <c r="B1625" i="18"/>
  <c r="B1546" i="18"/>
  <c r="B1941" i="18"/>
  <c r="B1360" i="18"/>
  <c r="B1396" i="18"/>
  <c r="B1632" i="18"/>
  <c r="B1304" i="18"/>
  <c r="B3" i="35"/>
  <c r="B1862" i="18"/>
  <c r="B1755" i="18"/>
  <c r="B1796" i="18"/>
  <c r="B1771" i="18"/>
  <c r="B1813" i="18"/>
  <c r="B2187" i="18"/>
  <c r="B2000" i="18"/>
  <c r="B1872" i="18"/>
  <c r="B1776" i="18"/>
  <c r="B2315" i="18"/>
  <c r="B2007" i="18"/>
  <c r="B1709" i="18"/>
  <c r="B1630" i="18"/>
  <c r="B1562" i="18"/>
  <c r="B1490" i="18"/>
  <c r="B1419" i="18"/>
  <c r="B1351" i="18"/>
  <c r="B1282" i="18"/>
  <c r="B2413" i="18"/>
  <c r="B2137" i="18"/>
  <c r="B1865" i="18"/>
  <c r="B1681" i="18"/>
  <c r="B1611" i="18"/>
  <c r="B1543" i="18"/>
  <c r="B1473" i="18"/>
  <c r="B1402" i="18"/>
  <c r="B1332" i="18"/>
  <c r="B1264" i="18"/>
  <c r="B2378" i="18"/>
  <c r="B2101" i="18"/>
  <c r="B1827" i="18"/>
  <c r="B1672" i="18"/>
  <c r="B1602" i="18"/>
  <c r="B1533" i="18"/>
  <c r="B1461" i="18"/>
  <c r="B1392" i="18"/>
  <c r="B1322" i="18"/>
  <c r="B1255" i="18"/>
  <c r="B2265" i="18"/>
  <c r="B1993" i="18"/>
  <c r="B1716" i="18"/>
  <c r="B1643" i="18"/>
  <c r="B1576" i="18"/>
  <c r="B1504" i="18"/>
  <c r="B1435" i="18"/>
  <c r="B1366" i="18"/>
  <c r="B1295" i="18"/>
  <c r="B2299" i="18"/>
  <c r="B2024" i="18"/>
  <c r="B2186" i="18"/>
  <c r="B1914" i="18"/>
  <c r="B1694" i="18"/>
  <c r="B1622" i="18"/>
  <c r="B1555" i="18"/>
  <c r="B1484" i="18"/>
  <c r="B2179" i="18"/>
  <c r="B1908" i="18"/>
  <c r="B1693" i="18"/>
  <c r="B1621" i="18"/>
  <c r="B1554" i="18"/>
  <c r="B1483" i="18"/>
  <c r="B1412" i="18"/>
  <c r="B1343" i="18"/>
  <c r="B1275" i="18"/>
  <c r="B1649" i="18"/>
  <c r="B1406" i="18"/>
  <c r="B1949" i="18"/>
  <c r="B1476" i="18"/>
  <c r="B1286" i="18"/>
  <c r="B1641" i="18"/>
  <c r="B1398" i="18"/>
  <c r="B1705" i="18"/>
  <c r="B1442" i="18"/>
  <c r="B1260" i="18"/>
  <c r="B1556" i="18"/>
  <c r="B1344" i="18"/>
  <c r="B1748" i="18"/>
  <c r="B1456" i="18"/>
  <c r="B1269" i="18"/>
  <c r="B1704" i="18"/>
  <c r="B1345" i="18"/>
  <c r="B1320" i="18"/>
  <c r="B1743" i="18"/>
  <c r="B2136" i="18"/>
  <c r="B1992" i="18"/>
  <c r="B1864" i="18"/>
  <c r="B1768" i="18"/>
  <c r="B2282" i="18"/>
  <c r="B1973" i="18"/>
  <c r="B1700" i="18"/>
  <c r="B1620" i="18"/>
  <c r="B1553" i="18"/>
  <c r="B1482" i="18"/>
  <c r="B1411" i="18"/>
  <c r="B1342" i="18"/>
  <c r="B1274" i="18"/>
  <c r="B2380" i="18"/>
  <c r="B2103" i="18"/>
  <c r="B1829" i="18"/>
  <c r="B1673" i="18"/>
  <c r="B1603" i="18"/>
  <c r="B1534" i="18"/>
  <c r="B1463" i="18"/>
  <c r="B1393" i="18"/>
  <c r="B1323" i="18"/>
  <c r="B1256" i="18"/>
  <c r="B2344" i="18"/>
  <c r="B2067" i="18"/>
  <c r="B1791" i="18"/>
  <c r="B1662" i="18"/>
  <c r="B1594" i="18"/>
  <c r="B1524" i="18"/>
  <c r="B1452" i="18"/>
  <c r="B1384" i="18"/>
  <c r="B1313" i="18"/>
  <c r="B1246" i="18"/>
  <c r="B2229" i="18"/>
  <c r="B1958" i="18"/>
  <c r="B1706" i="18"/>
  <c r="B1635" i="18"/>
  <c r="B1568" i="18"/>
  <c r="B1496" i="18"/>
  <c r="B1425" i="18"/>
  <c r="B1357" i="18"/>
  <c r="B1287" i="18"/>
  <c r="B2263" i="18"/>
  <c r="B1991" i="18"/>
  <c r="B2428" i="18"/>
  <c r="B2151" i="18"/>
  <c r="B1880" i="18"/>
  <c r="B1685" i="18"/>
  <c r="B1614" i="18"/>
  <c r="B1547" i="18"/>
  <c r="B2421" i="18"/>
  <c r="B2145" i="18"/>
  <c r="B1873" i="18"/>
  <c r="B1684" i="18"/>
  <c r="B2376" i="18"/>
  <c r="B2416" i="18"/>
  <c r="B2390" i="18"/>
  <c r="B2365" i="18"/>
  <c r="B2395" i="18"/>
  <c r="B2128" i="18"/>
  <c r="B1984" i="18"/>
  <c r="B1856" i="18"/>
  <c r="B1749" i="18"/>
  <c r="B2245" i="18"/>
  <c r="B1939" i="18"/>
  <c r="B1692" i="18"/>
  <c r="B1612" i="18"/>
  <c r="B1544" i="18"/>
  <c r="B1474" i="18"/>
  <c r="B1403" i="18"/>
  <c r="B1333" i="18"/>
  <c r="B1265" i="18"/>
  <c r="B2346" i="18"/>
  <c r="B2069" i="18"/>
  <c r="B1793" i="18"/>
  <c r="B1663" i="18"/>
  <c r="B1595" i="18"/>
  <c r="B1525" i="18"/>
  <c r="B1453" i="18"/>
  <c r="B1385" i="18"/>
  <c r="B1314" i="18"/>
  <c r="B1247" i="18"/>
  <c r="B2307" i="18"/>
  <c r="B2032" i="18"/>
  <c r="B1758" i="18"/>
  <c r="B1652" i="18"/>
  <c r="B1585" i="18"/>
  <c r="B1515" i="18"/>
  <c r="B1444" i="18"/>
  <c r="B1375" i="18"/>
  <c r="B1305" i="18"/>
  <c r="B1238" i="18"/>
  <c r="B2197" i="18"/>
  <c r="B1924" i="18"/>
  <c r="B1697" i="18"/>
  <c r="B1626" i="18"/>
  <c r="B1559" i="18"/>
  <c r="B1487" i="18"/>
  <c r="B1416" i="18"/>
  <c r="B1348" i="18"/>
  <c r="B1279" i="18"/>
  <c r="B2227" i="18"/>
  <c r="B1956" i="18"/>
  <c r="B2394" i="18"/>
  <c r="B2118" i="18"/>
  <c r="B1845" i="18"/>
  <c r="B1676" i="18"/>
  <c r="B1606" i="18"/>
  <c r="B1538" i="18"/>
  <c r="B2388" i="18"/>
  <c r="B2112" i="18"/>
  <c r="B1838" i="18"/>
  <c r="B1675" i="18"/>
  <c r="B1605" i="18"/>
  <c r="B1537" i="18"/>
  <c r="B1465" i="18"/>
  <c r="B1395" i="18"/>
  <c r="B1326" i="18"/>
  <c r="B1258" i="18"/>
  <c r="B1582" i="18"/>
  <c r="B1363" i="18"/>
  <c r="B1678" i="18"/>
  <c r="B1424" i="18"/>
  <c r="B1243" i="18"/>
  <c r="B1574" i="18"/>
  <c r="B1355" i="18"/>
  <c r="B1634" i="18"/>
  <c r="B1397" i="18"/>
  <c r="B2052" i="18"/>
  <c r="B1485" i="18"/>
  <c r="B1294" i="18"/>
  <c r="B1650" i="18"/>
  <c r="B1407" i="18"/>
  <c r="B1233" i="18"/>
  <c r="B1441" i="18"/>
  <c r="B2410" i="18"/>
  <c r="B2305" i="18"/>
  <c r="B2349" i="18"/>
  <c r="B2320" i="18"/>
  <c r="B2294" i="18"/>
  <c r="B2326" i="18"/>
  <c r="B2119" i="18"/>
  <c r="B1940" i="18"/>
  <c r="B1846" i="18"/>
  <c r="B1731" i="18"/>
  <c r="B2211" i="18"/>
  <c r="B1906" i="18"/>
  <c r="B1682" i="18"/>
  <c r="B1604" i="18"/>
  <c r="B1536" i="18"/>
  <c r="B1464" i="18"/>
  <c r="B1394" i="18"/>
  <c r="B1324" i="18"/>
  <c r="B1257" i="18"/>
  <c r="B2309" i="18"/>
  <c r="B2034" i="18"/>
  <c r="B1760" i="18"/>
  <c r="B1653" i="18"/>
  <c r="B1586" i="18"/>
  <c r="B1516" i="18"/>
  <c r="B1445" i="18"/>
  <c r="B1376" i="18"/>
  <c r="B1306" i="18"/>
  <c r="B1239" i="18"/>
  <c r="B2273" i="18"/>
  <c r="B1999" i="18"/>
  <c r="B1722" i="18"/>
  <c r="B1644" i="18"/>
  <c r="B1577" i="18"/>
  <c r="B1505" i="18"/>
  <c r="B1436" i="18"/>
  <c r="B1367" i="18"/>
  <c r="B1296" i="18"/>
  <c r="B1230" i="18"/>
  <c r="B2161" i="18"/>
  <c r="B1890" i="18"/>
  <c r="B1689" i="18"/>
  <c r="B1617" i="18"/>
  <c r="B1550" i="18"/>
  <c r="B1479" i="18"/>
  <c r="B1408" i="18"/>
  <c r="B1339" i="18"/>
  <c r="B1271" i="18"/>
  <c r="B2195" i="18"/>
  <c r="B1922" i="18"/>
  <c r="B2362" i="18"/>
  <c r="B2083" i="18"/>
  <c r="B1809" i="18"/>
  <c r="B1667" i="18"/>
  <c r="B1598" i="18"/>
  <c r="B1529" i="18"/>
  <c r="B2355" i="18"/>
  <c r="B2077" i="18"/>
  <c r="B1803" i="18"/>
  <c r="B1666" i="18"/>
  <c r="B1597" i="18"/>
  <c r="B1528" i="18"/>
  <c r="B1455" i="18"/>
  <c r="B1387" i="18"/>
  <c r="B1317" i="18"/>
  <c r="B1249" i="18"/>
  <c r="B1548" i="18"/>
  <c r="B1337" i="18"/>
  <c r="B1642" i="18"/>
  <c r="B1405" i="18"/>
  <c r="B1539" i="18"/>
  <c r="B1329" i="18"/>
  <c r="B1600" i="18"/>
  <c r="B1373" i="18"/>
  <c r="B1777" i="18"/>
  <c r="B1458" i="18"/>
  <c r="B1276" i="18"/>
  <c r="B2202" i="18"/>
  <c r="B2165" i="18"/>
  <c r="B2140" i="18"/>
  <c r="B2250" i="18"/>
  <c r="B2222" i="18"/>
  <c r="B2274" i="18"/>
  <c r="B2068" i="18"/>
  <c r="B1931" i="18"/>
  <c r="B1837" i="18"/>
  <c r="B1723" i="18"/>
  <c r="B2177" i="18"/>
  <c r="B1871" i="18"/>
  <c r="B1674" i="18"/>
  <c r="B1596" i="18"/>
  <c r="B1527" i="18"/>
  <c r="B1454" i="18"/>
  <c r="B1386" i="18"/>
  <c r="B1315" i="18"/>
  <c r="B1248" i="18"/>
  <c r="B2275" i="18"/>
  <c r="B2001" i="18"/>
  <c r="B1724" i="18"/>
  <c r="B1645" i="18"/>
  <c r="B1578" i="18"/>
  <c r="B1506" i="18"/>
  <c r="B1437" i="18"/>
  <c r="B1368" i="18"/>
  <c r="B1297" i="18"/>
  <c r="B1231" i="18"/>
  <c r="B2237" i="18"/>
  <c r="B1964" i="18"/>
  <c r="B1707" i="18"/>
  <c r="B1636" i="18"/>
  <c r="B1569" i="18"/>
  <c r="B1497" i="18"/>
  <c r="B1427" i="18"/>
  <c r="B1358" i="18"/>
  <c r="B1288" i="18"/>
  <c r="B2405" i="18"/>
  <c r="B2129" i="18"/>
  <c r="B1857" i="18"/>
  <c r="B1679" i="18"/>
  <c r="B1609" i="18"/>
  <c r="B1541" i="18"/>
  <c r="B1470" i="18"/>
  <c r="B1399" i="18"/>
  <c r="B1330" i="18"/>
  <c r="B1262" i="18"/>
  <c r="B2159" i="18"/>
  <c r="B1888" i="18"/>
  <c r="B2325" i="18"/>
  <c r="B2050" i="18"/>
  <c r="B2134" i="18"/>
  <c r="B2099" i="18"/>
  <c r="B2072" i="18"/>
  <c r="B2114" i="18"/>
  <c r="B2086" i="18"/>
  <c r="B2264" i="18"/>
  <c r="B2060" i="18"/>
  <c r="B1923" i="18"/>
  <c r="B1801" i="18"/>
  <c r="B1715" i="18"/>
  <c r="B2143" i="18"/>
  <c r="B1836" i="18"/>
  <c r="B1654" i="18"/>
  <c r="B1587" i="18"/>
  <c r="B1518" i="18"/>
  <c r="B1446" i="18"/>
  <c r="B1377" i="18"/>
  <c r="B1307" i="18"/>
  <c r="B1240" i="18"/>
  <c r="B2239" i="18"/>
  <c r="B1966" i="18"/>
  <c r="B1708" i="18"/>
  <c r="B1637" i="18"/>
  <c r="B1570" i="18"/>
  <c r="B1498" i="18"/>
  <c r="B1428" i="18"/>
  <c r="B1359" i="18"/>
  <c r="B1289" i="18"/>
  <c r="B2203" i="18"/>
  <c r="B1930" i="18"/>
  <c r="B1698" i="18"/>
  <c r="B1627" i="18"/>
  <c r="B1560" i="18"/>
  <c r="B1488" i="18"/>
  <c r="B1417" i="18"/>
  <c r="B1349" i="18"/>
  <c r="B1280" i="18"/>
  <c r="B2372" i="18"/>
  <c r="B2094" i="18"/>
  <c r="B1821" i="18"/>
  <c r="B1671" i="18"/>
  <c r="B1601" i="18"/>
  <c r="B1532" i="18"/>
  <c r="B1460" i="18"/>
  <c r="B1391" i="18"/>
  <c r="B1321" i="18"/>
  <c r="B1254" i="18"/>
  <c r="B2403" i="18"/>
  <c r="B2127" i="18"/>
  <c r="B1855" i="18"/>
  <c r="B2290" i="18"/>
  <c r="B2016" i="18"/>
  <c r="B1740" i="18"/>
  <c r="B1648" i="18"/>
  <c r="B1581" i="18"/>
  <c r="B1510" i="18"/>
  <c r="B2284" i="18"/>
  <c r="B2010" i="18"/>
  <c r="B1733" i="18"/>
  <c r="B1647" i="18"/>
  <c r="B1580" i="18"/>
  <c r="B1509" i="18"/>
  <c r="B1439" i="18"/>
  <c r="B1370" i="18"/>
  <c r="B1300" i="18"/>
  <c r="B1985" i="18"/>
  <c r="B1477" i="18"/>
  <c r="B1292" i="18"/>
  <c r="B1575" i="18"/>
  <c r="B1356" i="18"/>
  <c r="B1916" i="18"/>
  <c r="B1469" i="18"/>
  <c r="B1285" i="18"/>
  <c r="B2431" i="18"/>
  <c r="B1531" i="18"/>
  <c r="B1328" i="18"/>
  <c r="B1658" i="18"/>
  <c r="B1413" i="18"/>
  <c r="B1234" i="18"/>
  <c r="B1549" i="18"/>
  <c r="B1338" i="18"/>
  <c r="B1459" i="18"/>
  <c r="B1696" i="18"/>
  <c r="B1415" i="18"/>
  <c r="B1659" i="18"/>
  <c r="B2066" i="18"/>
  <c r="B1894" i="18"/>
  <c r="B2004" i="18"/>
  <c r="B2045" i="18"/>
  <c r="B2019" i="18"/>
  <c r="B2204" i="18"/>
  <c r="B2051" i="18"/>
  <c r="B1915" i="18"/>
  <c r="B1792" i="18"/>
  <c r="B2419" i="18"/>
  <c r="B2110" i="18"/>
  <c r="B1767" i="18"/>
  <c r="B1646" i="18"/>
  <c r="B1579" i="18"/>
  <c r="B1508" i="18"/>
  <c r="B1438" i="18"/>
  <c r="B1369" i="18"/>
  <c r="B1298" i="18"/>
  <c r="B1232" i="18"/>
  <c r="B2205" i="18"/>
  <c r="B1932" i="18"/>
  <c r="B1699" i="18"/>
  <c r="B1629" i="18"/>
  <c r="B1561" i="18"/>
  <c r="B1489" i="18"/>
  <c r="B1418" i="18"/>
  <c r="B1350" i="18"/>
  <c r="B1281" i="18"/>
  <c r="B2167" i="18"/>
  <c r="B1896" i="18"/>
  <c r="B1690" i="18"/>
  <c r="B1618" i="18"/>
  <c r="B1551" i="18"/>
  <c r="B1480" i="18"/>
  <c r="B1409" i="18"/>
  <c r="B1340" i="18"/>
  <c r="B1272" i="18"/>
  <c r="B2336" i="18"/>
  <c r="B2061" i="18"/>
  <c r="B1785" i="18"/>
  <c r="B1661" i="18"/>
  <c r="B1593" i="18"/>
  <c r="B1523" i="18"/>
  <c r="B1451" i="18"/>
  <c r="B1383" i="18"/>
  <c r="B1312" i="18"/>
  <c r="B1245" i="18"/>
  <c r="B2370" i="18"/>
  <c r="B2092" i="18"/>
  <c r="B1818" i="18"/>
  <c r="B2254" i="18"/>
  <c r="B1983" i="18"/>
  <c r="B1711" i="18"/>
  <c r="B1640" i="18"/>
  <c r="B1573" i="18"/>
  <c r="B1501" i="18"/>
  <c r="B2247" i="18"/>
  <c r="B1975" i="18"/>
  <c r="B1710" i="18"/>
  <c r="B1639" i="18"/>
  <c r="B1572" i="18"/>
  <c r="B1500" i="18"/>
  <c r="B1430" i="18"/>
  <c r="B1362" i="18"/>
  <c r="B1291" i="18"/>
  <c r="B1742" i="18"/>
  <c r="B1450" i="18"/>
  <c r="B1268" i="18"/>
  <c r="B1540" i="18"/>
  <c r="B1336" i="18"/>
  <c r="B1713" i="18"/>
  <c r="B1448" i="18"/>
  <c r="B1261" i="18"/>
  <c r="B2153" i="18"/>
  <c r="B1495" i="18"/>
  <c r="B1303" i="18"/>
  <c r="B1624" i="18"/>
  <c r="B1389" i="18"/>
  <c r="B2293" i="18"/>
  <c r="B1513" i="18"/>
  <c r="B1318" i="18"/>
  <c r="B1371" i="18"/>
  <c r="B1557" i="18"/>
  <c r="B1235" i="18"/>
  <c r="B1607" i="18"/>
  <c r="B1615" i="18"/>
  <c r="B1378" i="18"/>
  <c r="B2042" i="18"/>
  <c r="B2334" i="18"/>
  <c r="B1263" i="18"/>
  <c r="B1552" i="18"/>
  <c r="B1907" i="18"/>
  <c r="B1466" i="18"/>
  <c r="B1414" i="18"/>
  <c r="B1327" i="18"/>
  <c r="B1565" i="18"/>
  <c r="B1433" i="18"/>
  <c r="B1365" i="18"/>
  <c r="B1422" i="18"/>
  <c r="B1677" i="18"/>
  <c r="B1608" i="18"/>
  <c r="B1686" i="18"/>
  <c r="B1404" i="18"/>
  <c r="B1589" i="18"/>
  <c r="B2213" i="18"/>
  <c r="B1703" i="18"/>
  <c r="B1443" i="18"/>
  <c r="B1331" i="18"/>
  <c r="B2411" i="18"/>
  <c r="B1619" i="18"/>
  <c r="B1499" i="18"/>
  <c r="B2009" i="18"/>
  <c r="B1825" i="18"/>
  <c r="B1319" i="18"/>
  <c r="B1354" i="18"/>
  <c r="B1503" i="18"/>
  <c r="B1563" i="18"/>
  <c r="B1657" i="18"/>
  <c r="B1374" i="18"/>
  <c r="B2135" i="18"/>
  <c r="B1429" i="18"/>
  <c r="B1633" i="18"/>
  <c r="B1302" i="18"/>
  <c r="B1599" i="18"/>
  <c r="B1522" i="18"/>
  <c r="B1530" i="18"/>
  <c r="B1277" i="18"/>
  <c r="B1478" i="18"/>
  <c r="B1434" i="18"/>
  <c r="B1468" i="18"/>
  <c r="B2188" i="18"/>
  <c r="B1714" i="18"/>
  <c r="B2256" i="18"/>
  <c r="B1420" i="18"/>
  <c r="B1613" i="18"/>
  <c r="B2318" i="18"/>
  <c r="B1775" i="18"/>
  <c r="B1514" i="18"/>
  <c r="B1401" i="18"/>
  <c r="B1691" i="18"/>
  <c r="B1571" i="18"/>
  <c r="B2196" i="18"/>
  <c r="B1372" i="18"/>
  <c r="B1236" i="18"/>
  <c r="B1592" i="18"/>
  <c r="B1583" i="18"/>
  <c r="B1521" i="18"/>
  <c r="B1566" i="18"/>
  <c r="B1242" i="18"/>
  <c r="B2221" i="18"/>
  <c r="B1244" i="18"/>
  <c r="B1266" i="18"/>
  <c r="B1447" i="18"/>
  <c r="B1631" i="18"/>
  <c r="B1492" i="18"/>
  <c r="B1947" i="18"/>
  <c r="B1584" i="18"/>
  <c r="B1471" i="18"/>
  <c r="B1899" i="18"/>
  <c r="B1638" i="18"/>
  <c r="B1950" i="18"/>
  <c r="B1929" i="18"/>
  <c r="B1346" i="18"/>
  <c r="B1388" i="18"/>
  <c r="B2364" i="18"/>
  <c r="B1668" i="18"/>
  <c r="B2120" i="18"/>
  <c r="B1301" i="18"/>
  <c r="B2396" i="18"/>
  <c r="B1812" i="18"/>
  <c r="B1616" i="18"/>
  <c r="B1591" i="18"/>
  <c r="B1669" i="18"/>
  <c r="B1309" i="18"/>
  <c r="B1267" i="18"/>
  <c r="B1311" i="18"/>
  <c r="B1283" i="18"/>
  <c r="B1475" i="18"/>
  <c r="B1656" i="18"/>
  <c r="B1520" i="18"/>
  <c r="B2219" i="18"/>
  <c r="B1651" i="18"/>
  <c r="B1542" i="18"/>
  <c r="B1273" i="18"/>
  <c r="B2169" i="18"/>
  <c r="B1730" i="18"/>
  <c r="B1847" i="18"/>
  <c r="B1493" i="18"/>
  <c r="B1390" i="18"/>
  <c r="B1253" i="18"/>
  <c r="B1250" i="18"/>
  <c r="B1687" i="18"/>
  <c r="B1695" i="18"/>
  <c r="B1882" i="18"/>
  <c r="B1379" i="18"/>
  <c r="B1310" i="18"/>
  <c r="B1381" i="18"/>
  <c r="B1308" i="18"/>
  <c r="B1491" i="18"/>
  <c r="B1701" i="18"/>
  <c r="B1564" i="18"/>
  <c r="B1750" i="18"/>
  <c r="B1610" i="18"/>
  <c r="B1341" i="18"/>
  <c r="B2040" i="18"/>
  <c r="B1841" i="18"/>
  <c r="B2085" i="18"/>
  <c r="B1486" i="18"/>
  <c r="B1440" i="18"/>
  <c r="B1293" i="18"/>
  <c r="B2018" i="18"/>
  <c r="B2327" i="18"/>
  <c r="B1241" i="18"/>
  <c r="B1423" i="18"/>
  <c r="B1380" i="18"/>
  <c r="B1432" i="18"/>
  <c r="B1335" i="18"/>
  <c r="B1519" i="18"/>
  <c r="B1769" i="18"/>
  <c r="B1590" i="18"/>
  <c r="B1783" i="18"/>
  <c r="B1237" i="18"/>
  <c r="B2026" i="18"/>
  <c r="B1680" i="18"/>
  <c r="B1410" i="18"/>
  <c r="B1290" i="18"/>
  <c r="B2386" i="18"/>
  <c r="B2144" i="18"/>
  <c r="B2335" i="18"/>
  <c r="B2154" i="18"/>
  <c r="B1910" i="18"/>
  <c r="B2208" i="18"/>
  <c r="B1962" i="18"/>
  <c r="B1721" i="18"/>
  <c r="B2271" i="18"/>
  <c r="B1978" i="18"/>
  <c r="B1727" i="18"/>
  <c r="B2279" i="18"/>
  <c r="B2030" i="18"/>
  <c r="B1790" i="18"/>
  <c r="B2343" i="18"/>
  <c r="B2076" i="18"/>
  <c r="B2255" i="18"/>
  <c r="B1883" i="18"/>
  <c r="B2432" i="18"/>
  <c r="B2182" i="18"/>
  <c r="B1936" i="18"/>
  <c r="B2234" i="18"/>
  <c r="B1998" i="18"/>
  <c r="B1741" i="18"/>
  <c r="B1810" i="18"/>
  <c r="B1881" i="18"/>
  <c r="B1948" i="18"/>
  <c r="B2017" i="18"/>
  <c r="B2084" i="18"/>
  <c r="B2152" i="18"/>
  <c r="B2220" i="18"/>
  <c r="B2292" i="18"/>
  <c r="B2363" i="18"/>
  <c r="B2430" i="18"/>
  <c r="B1778" i="18"/>
  <c r="B1848" i="18"/>
  <c r="B1917" i="18"/>
  <c r="B1986" i="18"/>
  <c r="B2054" i="18"/>
  <c r="B2121" i="18"/>
  <c r="B2189" i="18"/>
  <c r="B2257" i="18"/>
  <c r="B2328" i="18"/>
  <c r="B2397" i="18"/>
  <c r="B1735" i="18"/>
  <c r="B1805" i="18"/>
  <c r="B1875" i="18"/>
  <c r="B1943" i="18"/>
  <c r="B2012" i="18"/>
  <c r="B2079" i="18"/>
  <c r="B2147" i="18"/>
  <c r="B2215" i="18"/>
  <c r="B2286" i="18"/>
  <c r="B2358" i="18"/>
  <c r="B2423" i="18"/>
  <c r="B1764" i="18"/>
  <c r="B1832" i="18"/>
  <c r="B1903" i="18"/>
  <c r="B1970" i="18"/>
  <c r="B2037" i="18"/>
  <c r="B2107" i="18"/>
  <c r="B2173" i="18"/>
  <c r="B2242" i="18"/>
  <c r="B2312" i="18"/>
  <c r="B2383" i="18"/>
  <c r="B1720" i="18"/>
  <c r="B1789" i="18"/>
  <c r="B1861" i="18"/>
  <c r="B1928" i="18"/>
  <c r="B1997" i="18"/>
  <c r="B2065" i="18"/>
  <c r="B2133" i="18"/>
  <c r="B2201" i="18"/>
  <c r="B2270" i="18"/>
  <c r="B2341" i="18"/>
  <c r="B2409" i="18"/>
  <c r="B1757" i="18"/>
  <c r="B1826" i="18"/>
  <c r="B1895" i="18"/>
  <c r="B1963" i="18"/>
  <c r="B2031" i="18"/>
  <c r="B2100" i="18"/>
  <c r="B2166" i="18"/>
  <c r="B2235" i="18"/>
  <c r="B2306" i="18"/>
  <c r="B2377" i="18"/>
  <c r="B2429" i="18"/>
  <c r="B1819" i="18"/>
  <c r="B1889" i="18"/>
  <c r="B1957" i="18"/>
  <c r="B2025" i="18"/>
  <c r="B2093" i="18"/>
  <c r="B2160" i="18"/>
  <c r="B2228" i="18"/>
  <c r="B2300" i="18"/>
  <c r="B2371" i="18"/>
  <c r="B1717" i="18"/>
  <c r="B1786" i="18"/>
  <c r="B1858" i="18"/>
  <c r="B1925" i="18"/>
  <c r="B1994" i="18"/>
  <c r="B2062" i="18"/>
  <c r="B2130" i="18"/>
  <c r="B2198" i="18"/>
  <c r="B2266" i="18"/>
  <c r="B2338" i="18"/>
  <c r="B2406" i="18"/>
  <c r="B1744" i="18"/>
  <c r="B1814" i="18"/>
  <c r="B1884" i="18"/>
  <c r="B1951" i="18"/>
  <c r="B2020" i="18"/>
  <c r="B2087" i="18"/>
  <c r="B2155" i="18"/>
  <c r="B2223" i="18"/>
  <c r="B2295" i="18"/>
  <c r="B2366" i="18"/>
  <c r="B2433" i="18"/>
  <c r="B1772" i="18"/>
  <c r="B1842" i="18"/>
  <c r="B1911" i="18"/>
  <c r="B1979" i="18"/>
  <c r="B2046" i="18"/>
  <c r="B2115" i="18"/>
  <c r="B2183" i="18"/>
  <c r="B2251" i="18"/>
  <c r="B2321" i="18"/>
  <c r="B2391" i="18"/>
  <c r="B1728" i="18"/>
  <c r="B1798" i="18"/>
  <c r="B1869" i="18"/>
  <c r="B1937" i="18"/>
  <c r="B2005" i="18"/>
  <c r="B2073" i="18"/>
  <c r="B2141" i="18"/>
  <c r="B2209" i="18"/>
  <c r="B2280" i="18"/>
  <c r="B2350" i="18"/>
  <c r="B2417" i="18"/>
  <c r="B1766" i="18"/>
  <c r="B1834" i="18"/>
  <c r="B1905" i="18"/>
  <c r="B1972" i="18"/>
  <c r="B2039" i="18"/>
  <c r="B2109" i="18"/>
  <c r="B2175" i="18"/>
  <c r="B2244" i="18"/>
  <c r="B2314" i="18"/>
  <c r="B2385" i="18"/>
  <c r="B1664" i="18"/>
  <c r="B1800" i="18"/>
  <c r="B2075" i="18"/>
  <c r="B2353" i="18"/>
  <c r="B1759" i="18"/>
  <c r="B1828" i="18"/>
  <c r="B1897" i="18"/>
  <c r="B1965" i="18"/>
  <c r="B2033" i="18"/>
  <c r="B2102" i="18"/>
  <c r="B2168" i="18"/>
  <c r="B2238" i="18"/>
  <c r="B2308" i="18"/>
  <c r="B2379" i="18"/>
  <c r="B1725" i="18"/>
  <c r="B1794" i="18"/>
  <c r="B1866" i="18"/>
  <c r="B1933" i="18"/>
  <c r="B2002" i="18"/>
  <c r="B2070" i="18"/>
  <c r="B2138" i="18"/>
  <c r="B2206" i="18"/>
  <c r="B2276" i="18"/>
  <c r="B2347" i="18"/>
  <c r="B2414" i="18"/>
  <c r="B1753" i="18"/>
  <c r="B1823" i="18"/>
  <c r="B1892" i="18"/>
  <c r="B1960" i="18"/>
  <c r="B2028" i="18"/>
  <c r="B2097" i="18"/>
  <c r="B2163" i="18"/>
  <c r="B2232" i="18"/>
  <c r="B2303" i="18"/>
  <c r="B2374" i="18"/>
  <c r="B1780" i="18"/>
  <c r="B1851" i="18"/>
  <c r="B1919" i="18"/>
  <c r="B1988" i="18"/>
  <c r="B2056" i="18"/>
  <c r="B2124" i="18"/>
  <c r="B2192" i="18"/>
  <c r="B2259" i="18"/>
  <c r="B2330" i="18"/>
  <c r="B2399" i="18"/>
  <c r="B1738" i="18"/>
  <c r="B1807" i="18"/>
  <c r="B1878" i="18"/>
  <c r="B1945" i="18"/>
  <c r="B2014" i="18"/>
  <c r="B2081" i="18"/>
  <c r="B2149" i="18"/>
  <c r="B2217" i="18"/>
  <c r="B2288" i="18"/>
  <c r="B2360" i="18"/>
  <c r="B2426" i="18"/>
  <c r="B1774" i="18"/>
  <c r="B1844" i="18"/>
  <c r="B1913" i="18"/>
  <c r="B1981" i="18"/>
  <c r="B2049" i="18"/>
  <c r="B2117" i="18"/>
  <c r="B2185" i="18"/>
  <c r="B2253" i="18"/>
  <c r="B2324" i="18"/>
  <c r="B2393" i="18"/>
  <c r="B1974" i="18"/>
  <c r="B2041" i="18"/>
  <c r="B2111" i="18"/>
  <c r="B2178" i="18"/>
  <c r="B2246" i="18"/>
  <c r="B2316" i="18"/>
  <c r="B2387" i="18"/>
  <c r="B1734" i="18"/>
  <c r="B1804" i="18"/>
  <c r="B1874" i="18"/>
  <c r="B1942" i="18"/>
  <c r="B2011" i="18"/>
  <c r="B2078" i="18"/>
  <c r="B2146" i="18"/>
  <c r="B2214" i="18"/>
  <c r="B2285" i="18"/>
  <c r="B2356" i="18"/>
  <c r="B2422" i="18"/>
  <c r="B1763" i="18"/>
  <c r="B1831" i="18"/>
  <c r="B1902" i="18"/>
  <c r="B1969" i="18"/>
  <c r="B2036" i="18"/>
  <c r="B2105" i="18"/>
  <c r="B2172" i="18"/>
  <c r="B2241" i="18"/>
  <c r="B2311" i="18"/>
  <c r="B2382" i="18"/>
  <c r="B1719" i="18"/>
  <c r="B1788" i="18"/>
  <c r="B1860" i="18"/>
  <c r="B1927" i="18"/>
  <c r="B1996" i="18"/>
  <c r="B2064" i="18"/>
  <c r="B2132" i="18"/>
  <c r="B2200" i="18"/>
  <c r="B2269" i="18"/>
  <c r="B2340" i="18"/>
  <c r="B2408" i="18"/>
  <c r="B1746" i="18"/>
  <c r="B1816" i="18"/>
  <c r="B1886" i="18"/>
  <c r="B1953" i="18"/>
  <c r="B2022" i="18"/>
  <c r="B2089" i="18"/>
  <c r="B2157" i="18"/>
  <c r="B2225" i="18"/>
  <c r="B2297" i="18"/>
  <c r="B2368" i="18"/>
  <c r="B1782" i="18"/>
  <c r="B1853" i="18"/>
  <c r="B1921" i="18"/>
  <c r="B1990" i="18"/>
  <c r="B2058" i="18"/>
  <c r="B2126" i="18"/>
  <c r="B2194" i="18"/>
  <c r="B2261" i="18"/>
  <c r="B2333" i="18"/>
  <c r="B2402" i="18"/>
  <c r="B3" i="6"/>
  <c r="B2404" i="18"/>
  <c r="B1752" i="18"/>
  <c r="B1822" i="18"/>
  <c r="B1891" i="18"/>
  <c r="B1959" i="18"/>
  <c r="B2027" i="18"/>
  <c r="B2095" i="18"/>
  <c r="B2162" i="18"/>
  <c r="B2230" i="18"/>
  <c r="B2302" i="18"/>
  <c r="B2373" i="18"/>
  <c r="B1779" i="18"/>
  <c r="B1850" i="18"/>
  <c r="B1918" i="18"/>
  <c r="B1987" i="18"/>
  <c r="B2055" i="18"/>
  <c r="B2122" i="18"/>
  <c r="B2191" i="18"/>
  <c r="B2258" i="18"/>
  <c r="B2329" i="18"/>
  <c r="B2398" i="18"/>
  <c r="B1736" i="18"/>
  <c r="B1806" i="18"/>
  <c r="B1877" i="18"/>
  <c r="B1944" i="18"/>
  <c r="B2013" i="18"/>
  <c r="B2080" i="18"/>
  <c r="B2148" i="18"/>
  <c r="B2216" i="18"/>
  <c r="B2287" i="18"/>
  <c r="B2359" i="18"/>
  <c r="B2425" i="18"/>
  <c r="B1765" i="18"/>
  <c r="B1833" i="18"/>
  <c r="B1904" i="18"/>
  <c r="B1971" i="18"/>
  <c r="B2038" i="18"/>
  <c r="B2108" i="18"/>
  <c r="B2174" i="18"/>
  <c r="B2243" i="18"/>
  <c r="B2313" i="18"/>
  <c r="B2384" i="18"/>
  <c r="B1729" i="18"/>
  <c r="B1799" i="18"/>
  <c r="B1870" i="18"/>
  <c r="B1938" i="18"/>
  <c r="B2006" i="18"/>
  <c r="B2074" i="18"/>
  <c r="B2142" i="18"/>
  <c r="B2210" i="18"/>
  <c r="B2281" i="18"/>
  <c r="B2351" i="18"/>
  <c r="B2418" i="18"/>
  <c r="C5" i="11"/>
  <c r="E11" i="13"/>
  <c r="D13" i="13" s="1" a="1"/>
  <c r="D13" i="13" s="1"/>
  <c r="B2345" i="18"/>
  <c r="B2412" i="18"/>
  <c r="B1762" i="18"/>
  <c r="B1830" i="18"/>
  <c r="B1901" i="18"/>
  <c r="B1967" i="18"/>
  <c r="B2035" i="18"/>
  <c r="B2104" i="18"/>
  <c r="B2170" i="18"/>
  <c r="B2240" i="18"/>
  <c r="B2310" i="18"/>
  <c r="B2381" i="18"/>
  <c r="B1718" i="18"/>
  <c r="B1787" i="18"/>
  <c r="B1859" i="18"/>
  <c r="B1926" i="18"/>
  <c r="B1995" i="18"/>
  <c r="B2063" i="18"/>
  <c r="B2131" i="18"/>
  <c r="B2199" i="18"/>
  <c r="B2268" i="18"/>
  <c r="B2339" i="18"/>
  <c r="B2407" i="18"/>
  <c r="B1745" i="18"/>
  <c r="B1815" i="18"/>
  <c r="B1885" i="18"/>
  <c r="B1952" i="18"/>
  <c r="B2021" i="18"/>
  <c r="B2088" i="18"/>
  <c r="B2156" i="18"/>
  <c r="B2224" i="18"/>
  <c r="B2296" i="18"/>
  <c r="B2367" i="18"/>
  <c r="B1773" i="18"/>
  <c r="B1843" i="18"/>
  <c r="B1912" i="18"/>
  <c r="B1980" i="18"/>
  <c r="B2047" i="18"/>
  <c r="B2116" i="18"/>
  <c r="B2184" i="18"/>
  <c r="B2252" i="18"/>
  <c r="B2323" i="18"/>
  <c r="B2392" i="18"/>
  <c r="B1739" i="18"/>
  <c r="B1808" i="18"/>
  <c r="B1879" i="18"/>
  <c r="B1946" i="18"/>
  <c r="B2015" i="18"/>
  <c r="B2082" i="18"/>
  <c r="B2150" i="18"/>
  <c r="B2218" i="18"/>
  <c r="B2289" i="18"/>
  <c r="B2361" i="18"/>
  <c r="B2427" i="18"/>
  <c r="B3" i="7"/>
  <c r="B3" i="41"/>
  <c r="B2212" i="18"/>
  <c r="B2283" i="18"/>
  <c r="B2354" i="18"/>
  <c r="B2420" i="18"/>
  <c r="B1770" i="18"/>
  <c r="B1839" i="18"/>
  <c r="B1909" i="18"/>
  <c r="B1976" i="18"/>
  <c r="B2044" i="18"/>
  <c r="B2113" i="18"/>
  <c r="B2180" i="18"/>
  <c r="B2248" i="18"/>
  <c r="B2319" i="18"/>
  <c r="B2389" i="18"/>
  <c r="B1726" i="18"/>
  <c r="B1795" i="18"/>
  <c r="B1867" i="18"/>
  <c r="B1935" i="18"/>
  <c r="B2003" i="18"/>
  <c r="B2071" i="18"/>
  <c r="B2139" i="18"/>
  <c r="B2207" i="18"/>
  <c r="B2278" i="18"/>
  <c r="B2348" i="18"/>
  <c r="B2415" i="18"/>
  <c r="B1754" i="18"/>
  <c r="B1824" i="18"/>
  <c r="B1893" i="18"/>
  <c r="B1961" i="18"/>
  <c r="B2029" i="18"/>
  <c r="B2098" i="18"/>
  <c r="B2164" i="18"/>
  <c r="B2233" i="18"/>
  <c r="B2304" i="18"/>
  <c r="B2375" i="18"/>
  <c r="B1712" i="18"/>
  <c r="B1781" i="18"/>
  <c r="B1852" i="18"/>
  <c r="B1920" i="18"/>
  <c r="B1989" i="18"/>
  <c r="B2057" i="18"/>
  <c r="B2125" i="18"/>
  <c r="B2193" i="18"/>
  <c r="B2260" i="18"/>
  <c r="B2331" i="18"/>
  <c r="B2400" i="18"/>
  <c r="B1747" i="18"/>
  <c r="B1817" i="18"/>
  <c r="B1887" i="18"/>
  <c r="B1954" i="18"/>
  <c r="B2023" i="18"/>
  <c r="B2090" i="18"/>
  <c r="B2158" i="18"/>
  <c r="B2226" i="18"/>
  <c r="B2298" i="18"/>
  <c r="B2369" i="18"/>
  <c r="B3" i="2"/>
  <c r="B3" i="1"/>
  <c r="B3" i="4"/>
  <c r="B3" i="13"/>
  <c r="D11" i="13" s="1"/>
  <c r="E37" i="11"/>
  <c r="E51" i="11"/>
  <c r="D53" i="11"/>
  <c r="C53" i="11"/>
  <c r="C20" i="13"/>
  <c r="D19" i="13" l="1" a="1"/>
  <c r="D19" i="13" s="1"/>
  <c r="D18" i="13" a="1"/>
  <c r="D18" i="13" s="1"/>
  <c r="D17" i="13" a="1"/>
  <c r="D17" i="13" s="1"/>
  <c r="D16" i="13" a="1"/>
  <c r="D16" i="13" s="1"/>
  <c r="D15" i="13" a="1"/>
  <c r="D15" i="13" s="1"/>
  <c r="D14" i="13" a="1"/>
  <c r="D14" i="13" s="1"/>
  <c r="E14" i="13" a="1"/>
  <c r="E14" i="13" s="1"/>
  <c r="E18" i="13" a="1"/>
  <c r="E18" i="13" s="1"/>
  <c r="E16" i="13" a="1"/>
  <c r="E16" i="13" s="1"/>
  <c r="K2" i="40"/>
  <c r="E24" i="13"/>
  <c r="F11" i="13"/>
  <c r="E53" i="11"/>
  <c r="E21" i="13" l="1"/>
  <c r="F19" i="13" a="1"/>
  <c r="F19" i="13" s="1"/>
  <c r="F17" i="13" a="1"/>
  <c r="F17" i="13" s="1"/>
  <c r="F15" i="13" a="1"/>
  <c r="F15" i="13" s="1"/>
  <c r="F13" i="13" a="1"/>
  <c r="F13" i="13" s="1"/>
  <c r="F18" i="13" a="1"/>
  <c r="F18" i="13" s="1"/>
  <c r="F16" i="13" a="1"/>
  <c r="F16" i="13" s="1"/>
  <c r="F14" i="13" a="1"/>
  <c r="F14" i="13" s="1"/>
  <c r="F26" i="13" a="1"/>
  <c r="F26" i="13" s="1"/>
  <c r="F24" i="13"/>
  <c r="D21" i="13"/>
  <c r="G11" i="13"/>
  <c r="G17" i="13" l="1" a="1"/>
  <c r="G17" i="13" s="1"/>
  <c r="G15" i="13" a="1"/>
  <c r="G15" i="13" s="1"/>
  <c r="G13" i="13" a="1"/>
  <c r="G13" i="13" s="1"/>
  <c r="G19" i="13" a="1"/>
  <c r="G19" i="13" s="1"/>
  <c r="G16" i="13" a="1"/>
  <c r="G16" i="13" s="1"/>
  <c r="G14" i="13" a="1"/>
  <c r="G14" i="13" s="1"/>
  <c r="G18" i="13" a="1"/>
  <c r="G18" i="13" s="1"/>
  <c r="G24" i="13"/>
  <c r="G26" i="13" a="1"/>
  <c r="G26" i="13" s="1"/>
  <c r="H11" i="13"/>
  <c r="F21" i="13"/>
  <c r="H19" i="13" l="1" a="1"/>
  <c r="H19" i="13" s="1"/>
  <c r="H17" i="13" a="1"/>
  <c r="H17" i="13" s="1"/>
  <c r="H15" i="13" a="1"/>
  <c r="H15" i="13" s="1"/>
  <c r="H13" i="13" a="1"/>
  <c r="H13" i="13" s="1"/>
  <c r="H18" i="13" a="1"/>
  <c r="H18" i="13" s="1"/>
  <c r="H16" i="13" a="1"/>
  <c r="H16" i="13" s="1"/>
  <c r="H14" i="13" a="1"/>
  <c r="H14" i="13" s="1"/>
  <c r="I11" i="13"/>
  <c r="H26" i="13" a="1"/>
  <c r="H26" i="13" s="1"/>
  <c r="H24" i="13"/>
  <c r="G21" i="13"/>
  <c r="I19" i="13" l="1" a="1"/>
  <c r="I19" i="13" s="1"/>
  <c r="I17" i="13" a="1"/>
  <c r="I17" i="13" s="1"/>
  <c r="I15" i="13" a="1"/>
  <c r="I15" i="13" s="1"/>
  <c r="I13" i="13" a="1"/>
  <c r="I13" i="13" s="1"/>
  <c r="I18" i="13" a="1"/>
  <c r="I18" i="13" s="1"/>
  <c r="I16" i="13" a="1"/>
  <c r="I16" i="13" s="1"/>
  <c r="I14" i="13" a="1"/>
  <c r="I14" i="13" s="1"/>
  <c r="I26" i="13" a="1"/>
  <c r="I26" i="13" s="1"/>
  <c r="J11" i="13"/>
  <c r="I24" i="13"/>
  <c r="H21" i="13"/>
  <c r="J19" i="13" l="1" a="1"/>
  <c r="J19" i="13" s="1"/>
  <c r="J16" i="13" a="1"/>
  <c r="J16" i="13" s="1"/>
  <c r="J18" i="13" a="1"/>
  <c r="J18" i="13" s="1"/>
  <c r="J17" i="13" a="1"/>
  <c r="J17" i="13" s="1"/>
  <c r="J14" i="13" a="1"/>
  <c r="J14" i="13" s="1"/>
  <c r="J15" i="13" a="1"/>
  <c r="J15" i="13" s="1"/>
  <c r="J13" i="13" a="1"/>
  <c r="J13" i="13" s="1"/>
  <c r="J26" i="13" a="1"/>
  <c r="J26" i="13" s="1"/>
  <c r="I21" i="13"/>
  <c r="K11" i="13"/>
  <c r="J24" i="13"/>
  <c r="K16" i="13" l="1" a="1"/>
  <c r="K16" i="13" s="1"/>
  <c r="K14" i="13" a="1"/>
  <c r="K14" i="13" s="1"/>
  <c r="K18" i="13" a="1"/>
  <c r="K18" i="13" s="1"/>
  <c r="K17" i="13" a="1"/>
  <c r="K17" i="13" s="1"/>
  <c r="K13" i="13" a="1"/>
  <c r="K13" i="13" s="1"/>
  <c r="K19" i="13" a="1"/>
  <c r="K19" i="13" s="1"/>
  <c r="K15" i="13" a="1"/>
  <c r="K15" i="13" s="1"/>
  <c r="K26" i="13" a="1"/>
  <c r="K26" i="13" s="1"/>
  <c r="J21" i="13"/>
  <c r="L11" i="13"/>
  <c r="K24" i="13"/>
  <c r="L18" i="13" l="1" a="1"/>
  <c r="L18" i="13" s="1"/>
  <c r="L16" i="13" a="1"/>
  <c r="L16" i="13" s="1"/>
  <c r="L14" i="13" a="1"/>
  <c r="L14" i="13" s="1"/>
  <c r="L17" i="13" a="1"/>
  <c r="L17" i="13" s="1"/>
  <c r="L15" i="13" a="1"/>
  <c r="L15" i="13" s="1"/>
  <c r="L19" i="13" a="1"/>
  <c r="L19" i="13" s="1"/>
  <c r="L13" i="13" a="1"/>
  <c r="L13" i="13" s="1"/>
  <c r="L26" i="13" a="1"/>
  <c r="L26" i="13" s="1"/>
  <c r="K21" i="13"/>
  <c r="M11" i="13"/>
  <c r="L24" i="13"/>
  <c r="M16" i="13" l="1" a="1"/>
  <c r="M16" i="13" s="1"/>
  <c r="M14" i="13" a="1"/>
  <c r="M14" i="13" s="1"/>
  <c r="M18" i="13" a="1"/>
  <c r="M18" i="13" s="1"/>
  <c r="M17" i="13" a="1"/>
  <c r="M17" i="13" s="1"/>
  <c r="M15" i="13" a="1"/>
  <c r="M15" i="13" s="1"/>
  <c r="M19" i="13" a="1"/>
  <c r="M19" i="13" s="1"/>
  <c r="N19" i="13" s="1"/>
  <c r="O19" i="13" s="1"/>
  <c r="M13" i="13" a="1"/>
  <c r="M13" i="13" s="1"/>
  <c r="M26" i="13" a="1"/>
  <c r="M26" i="13" s="1"/>
  <c r="N26" i="13" s="1"/>
  <c r="O26" i="13" s="1"/>
  <c r="L21" i="13"/>
  <c r="M24" i="13"/>
  <c r="M21" i="13" l="1"/>
  <c r="N17" i="13"/>
  <c r="O17" i="13" s="1"/>
  <c r="N15" i="13"/>
  <c r="O15" i="13" s="1"/>
  <c r="N13" i="13"/>
  <c r="O13" i="13" s="1"/>
  <c r="C2" i="4"/>
  <c r="C2" i="6"/>
  <c r="C5" i="5"/>
  <c r="C2" i="7"/>
  <c r="C2" i="2"/>
  <c r="C2" i="13" s="1"/>
  <c r="O21" i="13" l="1"/>
  <c r="N21"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I8" authorId="0" shapeId="0" xr:uid="{F624A887-13CF-4A1D-B7A7-894F87041316}">
      <text>
        <r>
          <rPr>
            <b/>
            <sz val="12"/>
            <color indexed="81"/>
            <rFont val="Tahoma"/>
            <family val="2"/>
          </rPr>
          <t>Report activities for the entire calendar year</t>
        </r>
        <r>
          <rPr>
            <sz val="9"/>
            <color indexed="81"/>
            <rFont val="Tahoma"/>
            <family val="2"/>
          </rPr>
          <t xml:space="preserve">
</t>
        </r>
      </text>
    </comment>
    <comment ref="I9" authorId="0" shapeId="0" xr:uid="{00000000-0006-0000-0500-000001000000}">
      <text>
        <r>
          <rPr>
            <b/>
            <sz val="12"/>
            <color indexed="81"/>
            <rFont val="Tahoma"/>
            <family val="2"/>
          </rPr>
          <t xml:space="preserve">Proposed Units Affordability by Household Incomes: </t>
        </r>
        <r>
          <rPr>
            <sz val="12"/>
            <color indexed="81"/>
            <rFont val="Tahoma"/>
            <family val="2"/>
          </rPr>
          <t xml:space="preserve">For each development, list the number of units proposed in the application by affordability level and whether the units are deed restricted or non-deed restricted. Refer to the Definitions section for additional descriptions:  </t>
        </r>
        <r>
          <rPr>
            <sz val="9"/>
            <color indexed="81"/>
            <rFont val="Tahoma"/>
            <family val="2"/>
          </rPr>
          <t xml:space="preserve">
</t>
        </r>
      </text>
    </comment>
    <comment ref="I10" authorId="0" shapeId="0" xr:uid="{00000000-0006-0000-0500-000002000000}">
      <text>
        <r>
          <rPr>
            <sz val="12"/>
            <color indexed="81"/>
            <rFont val="Tahoma"/>
            <family val="2"/>
          </rPr>
          <t xml:space="preserve">Please enter the number of units in </t>
        </r>
        <r>
          <rPr>
            <b/>
            <sz val="12"/>
            <color indexed="81"/>
            <rFont val="Tahoma"/>
            <family val="2"/>
          </rPr>
          <t>at least one</t>
        </r>
        <r>
          <rPr>
            <sz val="12"/>
            <color indexed="81"/>
            <rFont val="Tahoma"/>
            <family val="2"/>
          </rPr>
          <t xml:space="preserve"> of the affordability categories. You may enter units in multiple affordability categories.</t>
        </r>
        <r>
          <rPr>
            <sz val="9"/>
            <color indexed="81"/>
            <rFont val="Tahoma"/>
            <family val="2"/>
          </rPr>
          <t xml:space="preserve">
</t>
        </r>
      </text>
    </comment>
    <comment ref="A11" authorId="0" shapeId="0" xr:uid="{00000000-0006-0000-0500-000003000000}">
      <text>
        <r>
          <rPr>
            <b/>
            <sz val="12"/>
            <color indexed="81"/>
            <rFont val="Tahoma"/>
            <family val="2"/>
          </rPr>
          <t>Prior APN</t>
        </r>
        <r>
          <rPr>
            <sz val="12"/>
            <color indexed="81"/>
            <rFont val="Tahoma"/>
            <family val="2"/>
          </rPr>
          <t xml:space="preserve"> – Enter an APN previously associated with the parcel if applicable (optional field). </t>
        </r>
        <r>
          <rPr>
            <b/>
            <sz val="12"/>
            <color indexed="81"/>
            <rFont val="Tahoma"/>
            <family val="2"/>
          </rPr>
          <t>Character Limit: 256</t>
        </r>
        <r>
          <rPr>
            <sz val="12"/>
            <color indexed="81"/>
            <rFont val="Tahoma"/>
            <family val="2"/>
          </rPr>
          <t xml:space="preserve">
</t>
        </r>
      </text>
    </comment>
    <comment ref="B11" authorId="0" shapeId="0" xr:uid="{00000000-0006-0000-0500-000004000000}">
      <text>
        <r>
          <rPr>
            <b/>
            <sz val="12"/>
            <color indexed="81"/>
            <rFont val="Tahoma"/>
            <family val="2"/>
          </rPr>
          <t>Current APN</t>
        </r>
        <r>
          <rPr>
            <sz val="12"/>
            <color indexed="81"/>
            <rFont val="Tahoma"/>
            <family val="2"/>
          </rPr>
          <t xml:space="preserve"> – Enter the current available APN.  If necessary, enter additional APNs in the notes field.
</t>
        </r>
        <r>
          <rPr>
            <b/>
            <sz val="12"/>
            <color indexed="81"/>
            <rFont val="Tahoma"/>
            <family val="2"/>
          </rPr>
          <t>Character Limit: 256</t>
        </r>
      </text>
    </comment>
    <comment ref="C11" authorId="0" shapeId="0" xr:uid="{00000000-0006-0000-0500-000005000000}">
      <text>
        <r>
          <rPr>
            <b/>
            <sz val="12"/>
            <color indexed="81"/>
            <rFont val="Tahoma"/>
            <family val="2"/>
          </rPr>
          <t>Street Address</t>
        </r>
        <r>
          <rPr>
            <sz val="12"/>
            <color indexed="81"/>
            <rFont val="Tahoma"/>
            <family val="2"/>
          </rPr>
          <t xml:space="preserve"> – Enter the number and name of street.
</t>
        </r>
        <r>
          <rPr>
            <b/>
            <sz val="12"/>
            <color indexed="81"/>
            <rFont val="Tahoma"/>
            <family val="2"/>
          </rPr>
          <t>Character Limit: 256</t>
        </r>
        <r>
          <rPr>
            <sz val="12"/>
            <color indexed="81"/>
            <rFont val="Tahoma"/>
            <family val="2"/>
          </rPr>
          <t xml:space="preserve">
</t>
        </r>
      </text>
    </comment>
    <comment ref="D11" authorId="0" shapeId="0" xr:uid="{00000000-0006-0000-0500-000006000000}">
      <text>
        <r>
          <rPr>
            <b/>
            <sz val="12"/>
            <color indexed="81"/>
            <rFont val="Tahoma"/>
            <family val="2"/>
          </rPr>
          <t>Project Name</t>
        </r>
        <r>
          <rPr>
            <sz val="12"/>
            <color indexed="81"/>
            <rFont val="Tahoma"/>
            <family val="2"/>
          </rPr>
          <t xml:space="preserve"> – Enter the project name, if available (optional field).
</t>
        </r>
        <r>
          <rPr>
            <b/>
            <sz val="12"/>
            <color indexed="81"/>
            <rFont val="Tahoma"/>
            <family val="2"/>
          </rPr>
          <t>Character Limit: 256</t>
        </r>
        <r>
          <rPr>
            <b/>
            <sz val="9"/>
            <color indexed="81"/>
            <rFont val="Tahoma"/>
            <family val="2"/>
          </rPr>
          <t xml:space="preserve">
</t>
        </r>
      </text>
    </comment>
    <comment ref="E11" authorId="0" shapeId="0" xr:uid="{00000000-0006-0000-0500-000007000000}">
      <text>
        <r>
          <rPr>
            <b/>
            <sz val="12"/>
            <color indexed="81"/>
            <rFont val="Tahoma"/>
            <family val="2"/>
          </rPr>
          <t>Local Jurisdiction Tracking ID</t>
        </r>
        <r>
          <rPr>
            <sz val="12"/>
            <color indexed="81"/>
            <rFont val="Tahoma"/>
            <family val="2"/>
          </rPr>
          <t xml:space="preserve"> – This may be the permit number or other identifier.
</t>
        </r>
        <r>
          <rPr>
            <b/>
            <sz val="12"/>
            <color indexed="81"/>
            <rFont val="Tahoma"/>
            <family val="2"/>
          </rPr>
          <t>Character Limit: 256</t>
        </r>
        <r>
          <rPr>
            <sz val="9"/>
            <color indexed="81"/>
            <rFont val="Tahoma"/>
            <family val="2"/>
          </rPr>
          <t xml:space="preserve">
</t>
        </r>
      </text>
    </comment>
    <comment ref="F11" authorId="0" shapeId="0" xr:uid="{00000000-0006-0000-0500-000008000000}">
      <text>
        <r>
          <rPr>
            <b/>
            <sz val="12"/>
            <color indexed="81"/>
            <rFont val="Tahoma"/>
            <family val="2"/>
          </rPr>
          <t>Unit Types</t>
        </r>
        <r>
          <rPr>
            <sz val="12"/>
            <color indexed="81"/>
            <rFont val="Tahoma"/>
            <family val="2"/>
          </rPr>
          <t xml:space="preserve">: Each development should be categorized by one of the following codes. Refer to “Unit Category” in the Definitions section for additional descriptions. Use the drop-down menu to select one of the following options:
</t>
        </r>
        <r>
          <rPr>
            <b/>
            <sz val="12"/>
            <color indexed="81"/>
            <rFont val="Tahoma"/>
            <family val="2"/>
          </rPr>
          <t>SFA</t>
        </r>
        <r>
          <rPr>
            <sz val="12"/>
            <color indexed="81"/>
            <rFont val="Tahoma"/>
            <family val="2"/>
          </rPr>
          <t xml:space="preserve"> (single-family attached unit)
</t>
        </r>
        <r>
          <rPr>
            <b/>
            <sz val="12"/>
            <color indexed="81"/>
            <rFont val="Tahoma"/>
            <family val="2"/>
          </rPr>
          <t xml:space="preserve">SFD </t>
        </r>
        <r>
          <rPr>
            <sz val="12"/>
            <color indexed="81"/>
            <rFont val="Tahoma"/>
            <family val="2"/>
          </rPr>
          <t xml:space="preserve">(single-family detached unit)
</t>
        </r>
        <r>
          <rPr>
            <b/>
            <sz val="12"/>
            <color indexed="81"/>
            <rFont val="Tahoma"/>
            <family val="2"/>
          </rPr>
          <t>2-4</t>
        </r>
        <r>
          <rPr>
            <sz val="12"/>
            <color indexed="81"/>
            <rFont val="Tahoma"/>
            <family val="2"/>
          </rPr>
          <t xml:space="preserve"> (two- to four-unit structures)
</t>
        </r>
        <r>
          <rPr>
            <b/>
            <sz val="12"/>
            <color indexed="81"/>
            <rFont val="Tahoma"/>
            <family val="2"/>
          </rPr>
          <t>5+</t>
        </r>
        <r>
          <rPr>
            <sz val="12"/>
            <color indexed="81"/>
            <rFont val="Tahoma"/>
            <family val="2"/>
          </rPr>
          <t xml:space="preserve"> (five or more unit structure, multifamily)
</t>
        </r>
        <r>
          <rPr>
            <b/>
            <sz val="12"/>
            <color indexed="81"/>
            <rFont val="Tahoma"/>
            <family val="2"/>
          </rPr>
          <t>ADU</t>
        </r>
        <r>
          <rPr>
            <sz val="12"/>
            <color indexed="81"/>
            <rFont val="Tahoma"/>
            <family val="2"/>
          </rPr>
          <t xml:space="preserve"> (accessory dwelling unit)
</t>
        </r>
        <r>
          <rPr>
            <b/>
            <sz val="12"/>
            <color indexed="81"/>
            <rFont val="Tahoma"/>
            <family val="2"/>
          </rPr>
          <t>MH</t>
        </r>
        <r>
          <rPr>
            <sz val="12"/>
            <color indexed="81"/>
            <rFont val="Tahoma"/>
            <family val="2"/>
          </rPr>
          <t xml:space="preserve"> (mobile home/manufactured home)
</t>
        </r>
        <r>
          <rPr>
            <sz val="9"/>
            <color indexed="81"/>
            <rFont val="Tahoma"/>
            <family val="2"/>
          </rPr>
          <t xml:space="preserve">
</t>
        </r>
      </text>
    </comment>
    <comment ref="G11" authorId="0" shapeId="0" xr:uid="{00000000-0006-0000-0500-000009000000}">
      <text>
        <r>
          <rPr>
            <b/>
            <sz val="12"/>
            <color indexed="81"/>
            <rFont val="Tahoma"/>
            <family val="2"/>
          </rPr>
          <t>Tenure:</t>
        </r>
        <r>
          <rPr>
            <sz val="12"/>
            <color indexed="81"/>
            <rFont val="Tahoma"/>
            <family val="2"/>
          </rPr>
          <t xml:space="preserve">   Identify whether the units within the development project are either proposed or planned at initial occupancy for either renters or owners. Use the drop-down menu to select one of the following options:
</t>
        </r>
        <r>
          <rPr>
            <b/>
            <sz val="12"/>
            <color indexed="81"/>
            <rFont val="Tahoma"/>
            <family val="2"/>
          </rPr>
          <t>R = Renter Occupied
O = Owner Occupied</t>
        </r>
      </text>
    </comment>
    <comment ref="H11" authorId="0" shapeId="0" xr:uid="{00000000-0006-0000-0500-00000A000000}">
      <text>
        <r>
          <rPr>
            <b/>
            <sz val="12"/>
            <color indexed="81"/>
            <rFont val="Tahoma"/>
            <family val="2"/>
          </rPr>
          <t>Date Application Submitted:</t>
        </r>
        <r>
          <rPr>
            <sz val="12"/>
            <color indexed="81"/>
            <rFont val="Tahoma"/>
            <family val="2"/>
          </rPr>
          <t xml:space="preserve"> Enter the date the housing development application was submitted. If the application was incomplete at the time of submittal, enter the date the application was determined complete by the local government (refer to “application submitted” under definitions). Enter date as month/day/year (e.g., 6/1/2023). If the application was not deemed complete during the reporting year (2023), this application should not be included in this report.
</t>
        </r>
        <r>
          <rPr>
            <b/>
            <sz val="12"/>
            <color indexed="81"/>
            <rFont val="Tahoma"/>
            <family val="2"/>
          </rPr>
          <t xml:space="preserve">PLEASE NOTE: </t>
        </r>
        <r>
          <rPr>
            <sz val="12"/>
            <color indexed="81"/>
            <rFont val="Tahoma"/>
            <family val="2"/>
          </rPr>
          <t xml:space="preserve">Dates cannot contain text. When pasting dates into this section, please use the "match destination formatting" option. If this is done, but the cells are highlighted red, they contain text and must be converted to a date value with the =datevalue function. Please open a new, blank workbook to convert to date values, and copy them. Paste the date values back into these cells, then change format of the cell to "short date".
</t>
        </r>
        <r>
          <rPr>
            <sz val="9"/>
            <color indexed="81"/>
            <rFont val="Tahoma"/>
            <family val="2"/>
          </rPr>
          <t xml:space="preserve">
</t>
        </r>
      </text>
    </comment>
    <comment ref="P11" authorId="0" shapeId="0" xr:uid="{00000000-0006-0000-0500-00000B000000}">
      <text>
        <r>
          <rPr>
            <b/>
            <sz val="12"/>
            <color indexed="81"/>
            <rFont val="Tahoma"/>
            <family val="2"/>
          </rPr>
          <t>Total Proposed Units by Project:</t>
        </r>
        <r>
          <rPr>
            <sz val="12"/>
            <color indexed="81"/>
            <rFont val="Tahoma"/>
            <family val="2"/>
          </rPr>
          <t xml:space="preserve"> This field auto-populates with the total number of units proposed, as entered in section 5 (total of deed restricted &amp; non-deed restricted units for Very Low-, Low-, Moderate- and Above Moderate- income households).</t>
        </r>
        <r>
          <rPr>
            <sz val="9"/>
            <color indexed="81"/>
            <rFont val="Tahoma"/>
            <family val="2"/>
          </rPr>
          <t xml:space="preserve">
</t>
        </r>
      </text>
    </comment>
    <comment ref="Q11" authorId="0" shapeId="0" xr:uid="{00000000-0006-0000-0500-00000C000000}">
      <text>
        <r>
          <rPr>
            <b/>
            <sz val="12"/>
            <color indexed="81"/>
            <rFont val="Tahoma"/>
            <family val="2"/>
          </rPr>
          <t>Total Approved Units by Project:</t>
        </r>
        <r>
          <rPr>
            <sz val="12"/>
            <color indexed="81"/>
            <rFont val="Tahoma"/>
            <family val="2"/>
          </rPr>
          <t xml:space="preserve"> Enter the number of units that the jurisdiction approved for this project application. If the project has not yet been approved, you may leave this blank. 
</t>
        </r>
      </text>
    </comment>
    <comment ref="R11" authorId="0" shapeId="0" xr:uid="{00000000-0006-0000-0500-00000D000000}">
      <text>
        <r>
          <rPr>
            <b/>
            <sz val="12"/>
            <color indexed="81"/>
            <rFont val="Tahoma"/>
            <family val="2"/>
          </rPr>
          <t xml:space="preserve">Total Disapproved Units by Project </t>
        </r>
        <r>
          <rPr>
            <sz val="12"/>
            <color indexed="81"/>
            <rFont val="Tahoma"/>
            <family val="2"/>
          </rPr>
          <t>If project was reviewed and disapproved, please enter the number that were disapproved.</t>
        </r>
      </text>
    </comment>
    <comment ref="S11" authorId="0" shapeId="0" xr:uid="{00000000-0006-0000-0500-00000E000000}">
      <text>
        <r>
          <rPr>
            <b/>
            <sz val="12"/>
            <color indexed="81"/>
            <rFont val="Tahoma"/>
            <family val="2"/>
          </rPr>
          <t>Please select streamlining provision the project was submitted pursuant to. You may select more than one. Select NONE if none of the available options apply.
• NONE
• SB 9 (2021) - Duplex in SF Zone
• SB 9 (2021) - Residential Lot Split
• AB 2011 (2022)
• SB 6 (2022)
• SB 35 (2017)</t>
        </r>
        <r>
          <rPr>
            <sz val="12"/>
            <color indexed="81"/>
            <rFont val="Tahoma"/>
            <family val="2"/>
          </rPr>
          <t xml:space="preserve">
</t>
        </r>
      </text>
    </comment>
    <comment ref="T11" authorId="0" shapeId="0" xr:uid="{2AC33751-DD13-46D3-9B6A-989B5324BB6A}">
      <text>
        <r>
          <rPr>
            <b/>
            <sz val="12"/>
            <color indexed="81"/>
            <rFont val="Tahoma"/>
            <family val="2"/>
          </rPr>
          <t xml:space="preserve">Was a Density Bonus requested for this housing development? </t>
        </r>
        <r>
          <rPr>
            <sz val="12"/>
            <color indexed="81"/>
            <rFont val="Tahoma"/>
            <family val="2"/>
          </rPr>
          <t>Answer yes or no.</t>
        </r>
        <r>
          <rPr>
            <sz val="9"/>
            <color indexed="81"/>
            <rFont val="Tahoma"/>
            <family val="2"/>
          </rPr>
          <t xml:space="preserve">
</t>
        </r>
      </text>
    </comment>
    <comment ref="U11" authorId="0" shapeId="0" xr:uid="{5C545882-392C-4F63-B8DA-516D882BFDBD}">
      <text>
        <r>
          <rPr>
            <b/>
            <sz val="12"/>
            <color indexed="81"/>
            <rFont val="Tahoma"/>
            <family val="2"/>
          </rPr>
          <t xml:space="preserve">Was a Density Bonus approved for this housing development? </t>
        </r>
        <r>
          <rPr>
            <sz val="12"/>
            <color indexed="81"/>
            <rFont val="Tahoma"/>
            <family val="2"/>
          </rPr>
          <t>Answer yes, no, or N/A</t>
        </r>
        <r>
          <rPr>
            <sz val="9"/>
            <color indexed="81"/>
            <rFont val="Tahoma"/>
            <family val="2"/>
          </rPr>
          <t xml:space="preserve">
</t>
        </r>
      </text>
    </comment>
    <comment ref="V11" authorId="0" shapeId="0" xr:uid="{B6A3653C-9F65-4942-95D5-9CCAC4D4AD35}">
      <text>
        <r>
          <rPr>
            <b/>
            <sz val="12"/>
            <color indexed="81"/>
            <rFont val="Tahoma"/>
            <family val="2"/>
          </rPr>
          <t xml:space="preserve">Please indicate the status of the application. </t>
        </r>
        <r>
          <rPr>
            <sz val="12"/>
            <color indexed="81"/>
            <rFont val="Tahoma"/>
            <family val="2"/>
          </rPr>
          <t xml:space="preserve">Use the drop drop-down menu to select one of the following options for each project.
• Approved
• Pending
• Disapproved
• Withdrawn
</t>
        </r>
        <r>
          <rPr>
            <sz val="9"/>
            <color indexed="81"/>
            <rFont val="Tahoma"/>
            <family val="2"/>
          </rPr>
          <t xml:space="preserve">
</t>
        </r>
      </text>
    </comment>
    <comment ref="W11" authorId="0" shapeId="0" xr:uid="{EDB6DF53-C6AF-468D-8D9E-F9E30A0AAC76}">
      <text>
        <r>
          <rPr>
            <b/>
            <sz val="9"/>
            <color indexed="81"/>
            <rFont val="Tahoma"/>
            <family val="2"/>
          </rPr>
          <t>Ministerial Projects are defined in section 15268 of the 2023 CEQA Guidelines.
Discretionary Projects are defined in section 15357 of the 2023 CEQA Guidelines
https://www.califaep.org/docs/CEQA_Handbook_2023_final.pdf</t>
        </r>
      </text>
    </comment>
    <comment ref="X11" authorId="0" shapeId="0" xr:uid="{BB5BE981-5DA7-4817-A815-91D5AB79DFA0}">
      <text>
        <r>
          <rPr>
            <b/>
            <sz val="12"/>
            <color indexed="81"/>
            <rFont val="Tahoma"/>
            <family val="2"/>
          </rPr>
          <t xml:space="preserve">Notes: </t>
        </r>
        <r>
          <rPr>
            <sz val="12"/>
            <color indexed="81"/>
            <rFont val="Tahoma"/>
            <family val="2"/>
          </rPr>
          <t>Use this field to enter any applicable notes about the project or development.</t>
        </r>
        <r>
          <rPr>
            <b/>
            <sz val="12"/>
            <color indexed="81"/>
            <rFont val="Tahoma"/>
            <family val="2"/>
          </rPr>
          <t xml:space="preserve">
Character Limit: 4000</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13" authorId="0" shapeId="0" xr:uid="{D490B0E3-A56C-419F-ADF6-1BA3F8B0D45D}">
      <text>
        <r>
          <rPr>
            <b/>
            <sz val="9"/>
            <color indexed="81"/>
            <rFont val="Tahoma"/>
            <family val="2"/>
          </rPr>
          <t xml:space="preserve">APN: </t>
        </r>
        <r>
          <rPr>
            <sz val="9"/>
            <color indexed="81"/>
            <rFont val="Tahoma"/>
            <family val="2"/>
          </rPr>
          <t xml:space="preserve">Enter the parcel number of the identified property.
</t>
        </r>
        <r>
          <rPr>
            <b/>
            <sz val="9"/>
            <color indexed="81"/>
            <rFont val="Tahoma"/>
            <family val="2"/>
          </rPr>
          <t>Character Limit:</t>
        </r>
        <r>
          <rPr>
            <sz val="9"/>
            <color indexed="81"/>
            <rFont val="Tahoma"/>
            <family val="2"/>
          </rPr>
          <t xml:space="preserve"> 256
</t>
        </r>
      </text>
    </comment>
    <comment ref="B13" authorId="0" shapeId="0" xr:uid="{6AA35AAD-2398-4D62-91B4-09A6390D5F69}">
      <text>
        <r>
          <rPr>
            <b/>
            <sz val="9"/>
            <color indexed="81"/>
            <rFont val="Tahoma"/>
            <family val="2"/>
          </rPr>
          <t>Street Address/Intersection:</t>
        </r>
        <r>
          <rPr>
            <sz val="9"/>
            <color indexed="81"/>
            <rFont val="Tahoma"/>
            <family val="2"/>
          </rPr>
          <t xml:space="preserve"> Enter the street address of the property. If no street address is available, enter the closest known intersection.
</t>
        </r>
        <r>
          <rPr>
            <b/>
            <sz val="9"/>
            <color indexed="81"/>
            <rFont val="Tahoma"/>
            <family val="2"/>
          </rPr>
          <t>Character Limit:</t>
        </r>
        <r>
          <rPr>
            <sz val="9"/>
            <color indexed="81"/>
            <rFont val="Tahoma"/>
            <family val="2"/>
          </rPr>
          <t xml:space="preserve"> 256
</t>
        </r>
      </text>
    </comment>
    <comment ref="C13" authorId="0" shapeId="0" xr:uid="{7E8B7F57-9657-4EEC-8309-6D1ED5096829}">
      <text>
        <r>
          <rPr>
            <b/>
            <sz val="9"/>
            <color indexed="81"/>
            <rFont val="Tahoma"/>
            <family val="2"/>
          </rPr>
          <t>Existing Use:</t>
        </r>
        <r>
          <rPr>
            <sz val="9"/>
            <color indexed="81"/>
            <rFont val="Tahoma"/>
            <family val="2"/>
          </rPr>
          <t xml:space="preserve"> Select the existing use of the property. Use the drop-down menu to select one of the following options:
• Residential
• Commercial
• Industrial
• Public Facilities
• Vacant
• Air Rights
• Other</t>
        </r>
        <r>
          <rPr>
            <b/>
            <sz val="9"/>
            <color indexed="81"/>
            <rFont val="Tahoma"/>
            <family val="2"/>
          </rPr>
          <t xml:space="preserve">
</t>
        </r>
        <r>
          <rPr>
            <sz val="9"/>
            <color indexed="81"/>
            <rFont val="Tahoma"/>
            <family val="2"/>
          </rPr>
          <t xml:space="preserve">
</t>
        </r>
      </text>
    </comment>
    <comment ref="D13" authorId="0" shapeId="0" xr:uid="{D1EB3953-D256-4696-A127-AD063C02293D}">
      <text>
        <r>
          <rPr>
            <b/>
            <sz val="9"/>
            <color indexed="81"/>
            <rFont val="Tahoma"/>
            <family val="2"/>
          </rPr>
          <t>Number of Units:</t>
        </r>
        <r>
          <rPr>
            <sz val="9"/>
            <color indexed="81"/>
            <rFont val="Tahoma"/>
            <family val="2"/>
          </rPr>
          <t xml:space="preserve"> If existing use is residential, please indicate the number of units on the property.
</t>
        </r>
        <r>
          <rPr>
            <b/>
            <sz val="9"/>
            <color indexed="81"/>
            <rFont val="Tahoma"/>
            <family val="2"/>
          </rPr>
          <t xml:space="preserve">Character Limit: </t>
        </r>
        <r>
          <rPr>
            <sz val="9"/>
            <color indexed="81"/>
            <rFont val="Tahoma"/>
            <family val="2"/>
          </rPr>
          <t>5</t>
        </r>
      </text>
    </comment>
    <comment ref="E13" authorId="0" shapeId="0" xr:uid="{15C608FC-C70E-45E7-8B60-ADDA99AF7F71}">
      <text>
        <r>
          <rPr>
            <b/>
            <sz val="9"/>
            <color indexed="81"/>
            <rFont val="Tahoma"/>
            <family val="2"/>
          </rPr>
          <t>Designated Surplus Land, Exempt Surplus Land or Excess:</t>
        </r>
        <r>
          <rPr>
            <sz val="9"/>
            <color indexed="81"/>
            <rFont val="Tahoma"/>
            <family val="2"/>
          </rPr>
          <t xml:space="preserve"> Please identify if the property has been designated surplus or exempt surplus pursuant to Government Code section 54221, or excess pursuant to Government Code section 50569.
</t>
        </r>
      </text>
    </comment>
    <comment ref="F13" authorId="0" shapeId="0" xr:uid="{8C719605-B849-4BA8-9A9E-4D9CD12B5544}">
      <text>
        <r>
          <rPr>
            <b/>
            <sz val="9"/>
            <color indexed="81"/>
            <rFont val="Tahoma"/>
            <family val="2"/>
          </rPr>
          <t xml:space="preserve">Parcel Size (in acres): </t>
        </r>
        <r>
          <rPr>
            <sz val="9"/>
            <color indexed="81"/>
            <rFont val="Tahoma"/>
            <family val="2"/>
          </rPr>
          <t xml:space="preserve">Enter the parcel size in acres.
</t>
        </r>
        <r>
          <rPr>
            <b/>
            <sz val="9"/>
            <color indexed="81"/>
            <rFont val="Tahoma"/>
            <family val="2"/>
          </rPr>
          <t xml:space="preserve">Character Limit: </t>
        </r>
        <r>
          <rPr>
            <sz val="9"/>
            <color indexed="81"/>
            <rFont val="Tahoma"/>
            <family val="2"/>
          </rPr>
          <t>6</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G9" authorId="0" shapeId="0" xr:uid="{5A5B2035-BD5A-46E0-B513-2B41C5B42A15}">
      <text>
        <r>
          <rPr>
            <sz val="12"/>
            <color indexed="81"/>
            <rFont val="Tahoma"/>
            <family val="2"/>
          </rPr>
          <t>Enter total number of units in the project. Please refer to the definition of "unit" applicable to student housing in the next section.</t>
        </r>
      </text>
    </comment>
    <comment ref="N9" authorId="0" shapeId="0" xr:uid="{EF3062DE-9447-4485-B9C0-961968637B0C}">
      <text>
        <r>
          <rPr>
            <sz val="12"/>
            <color indexed="81"/>
            <rFont val="Tahoma"/>
            <family val="2"/>
          </rPr>
          <t>Enter units added to the project as a result of the approval of the density bonus. For purposes of calculating a density bonus granted  the term “unit” as used in this section means one rental bed and its pro rata share of associated common area facilities. The units entered in this section shall be subject to a recorded affordability restriction of 55 years.</t>
        </r>
        <r>
          <rPr>
            <sz val="9"/>
            <color indexed="81"/>
            <rFont val="Tahoma"/>
            <family val="2"/>
          </rPr>
          <t xml:space="preserve">
</t>
        </r>
      </text>
    </comment>
    <comment ref="A11" authorId="0" shapeId="0" xr:uid="{9FD04BAD-8DDD-494A-9D5A-CFF8A966A7F1}">
      <text>
        <r>
          <rPr>
            <b/>
            <sz val="9"/>
            <color indexed="81"/>
            <rFont val="Tahoma"/>
            <family val="2"/>
          </rPr>
          <t>Character Limit: 40</t>
        </r>
        <r>
          <rPr>
            <sz val="9"/>
            <color indexed="81"/>
            <rFont val="Tahoma"/>
            <family val="2"/>
          </rPr>
          <t xml:space="preserve">
</t>
        </r>
      </text>
    </comment>
    <comment ref="B11" authorId="0" shapeId="0" xr:uid="{3C81B886-8F25-48D1-9617-07F2A985E975}">
      <text>
        <r>
          <rPr>
            <b/>
            <sz val="9"/>
            <color indexed="81"/>
            <rFont val="Tahoma"/>
            <family val="2"/>
          </rPr>
          <t>Character Limit: 256</t>
        </r>
        <r>
          <rPr>
            <sz val="9"/>
            <color indexed="81"/>
            <rFont val="Tahoma"/>
            <family val="2"/>
          </rPr>
          <t xml:space="preserve">
</t>
        </r>
      </text>
    </comment>
    <comment ref="C11" authorId="0" shapeId="0" xr:uid="{A3D2EB26-1E41-443A-9E44-5DC22EA1A2E0}">
      <text>
        <r>
          <rPr>
            <b/>
            <sz val="9"/>
            <color indexed="81"/>
            <rFont val="Tahoma"/>
            <family val="2"/>
          </rPr>
          <t>Character Limit: 256</t>
        </r>
        <r>
          <rPr>
            <sz val="9"/>
            <color indexed="81"/>
            <rFont val="Tahoma"/>
            <family val="2"/>
          </rPr>
          <t xml:space="preserve">
</t>
        </r>
      </text>
    </comment>
    <comment ref="D11" authorId="0" shapeId="0" xr:uid="{5E4D4283-3640-4FC4-987A-36ECB731FAD3}">
      <text>
        <r>
          <rPr>
            <b/>
            <sz val="9"/>
            <color indexed="81"/>
            <rFont val="Tahoma"/>
            <family val="2"/>
          </rPr>
          <t>Character Limit: 256</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G9" authorId="0" shapeId="0" xr:uid="{470BF6D5-FB48-4785-B07D-3B3683F14078}">
      <text>
        <r>
          <rPr>
            <sz val="14"/>
            <color indexed="81"/>
            <rFont val="Tahoma"/>
            <family val="2"/>
          </rPr>
          <t>Only complete if you selected "Unit Constructed" in the Activity column.</t>
        </r>
        <r>
          <rPr>
            <sz val="9"/>
            <color indexed="81"/>
            <rFont val="Tahoma"/>
            <family val="2"/>
          </rPr>
          <t xml:space="preserve">
</t>
        </r>
      </text>
    </comment>
    <comment ref="A11" authorId="0" shapeId="0" xr:uid="{8684D2A1-412C-4722-9B2E-A4F7B73B50AD}">
      <text>
        <r>
          <rPr>
            <b/>
            <sz val="9"/>
            <color indexed="81"/>
            <rFont val="Tahoma"/>
            <family val="2"/>
          </rPr>
          <t>Character Limit: 40</t>
        </r>
        <r>
          <rPr>
            <sz val="9"/>
            <color indexed="81"/>
            <rFont val="Tahoma"/>
            <family val="2"/>
          </rPr>
          <t xml:space="preserve">
</t>
        </r>
      </text>
    </comment>
    <comment ref="B11" authorId="0" shapeId="0" xr:uid="{87C74CAE-357B-4B6C-A9D9-5D0F839176EE}">
      <text>
        <r>
          <rPr>
            <b/>
            <sz val="9"/>
            <color indexed="81"/>
            <rFont val="Tahoma"/>
            <family val="2"/>
          </rPr>
          <t>Character Limit: 256</t>
        </r>
        <r>
          <rPr>
            <sz val="9"/>
            <color indexed="81"/>
            <rFont val="Tahoma"/>
            <family val="2"/>
          </rPr>
          <t xml:space="preserve">
</t>
        </r>
      </text>
    </comment>
    <comment ref="C11" authorId="0" shapeId="0" xr:uid="{B5FBEA50-7592-42B2-A7D2-DAE64803DE1E}">
      <text>
        <r>
          <rPr>
            <b/>
            <sz val="9"/>
            <color indexed="81"/>
            <rFont val="Tahoma"/>
            <family val="2"/>
          </rPr>
          <t>Character Limit: 256</t>
        </r>
        <r>
          <rPr>
            <sz val="9"/>
            <color indexed="81"/>
            <rFont val="Tahoma"/>
            <family val="2"/>
          </rPr>
          <t xml:space="preserve">
</t>
        </r>
      </text>
    </comment>
    <comment ref="D11" authorId="0" shapeId="0" xr:uid="{2F7103BD-7254-464E-BC67-22B0BC11608A}">
      <text>
        <r>
          <rPr>
            <b/>
            <sz val="9"/>
            <color indexed="81"/>
            <rFont val="Tahoma"/>
            <family val="2"/>
          </rPr>
          <t>Character Limit: 256</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F8" authorId="0" shapeId="0" xr:uid="{2322C868-580D-4D0C-83B0-557249351854}">
      <text>
        <r>
          <rPr>
            <b/>
            <sz val="14"/>
            <color indexed="81"/>
            <rFont val="Tahoma"/>
            <family val="2"/>
          </rPr>
          <t>Report activites for the entire calendar year</t>
        </r>
        <r>
          <rPr>
            <sz val="9"/>
            <color indexed="81"/>
            <rFont val="Tahoma"/>
            <family val="2"/>
          </rPr>
          <t xml:space="preserve">
</t>
        </r>
      </text>
    </comment>
    <comment ref="A9" authorId="0" shapeId="0" xr:uid="{4762B59C-9CCA-4DF5-80AE-D7BDDC54DBD4}">
      <text>
        <r>
          <rPr>
            <sz val="14"/>
            <color indexed="81"/>
            <rFont val="Tahoma"/>
            <family val="2"/>
          </rPr>
          <t>Project Identifier: Include the Current Assessor Parcel Number (APN) and street address. The prior APN, project name or local jurisdiction tracking ID are optional.</t>
        </r>
        <r>
          <rPr>
            <sz val="9"/>
            <color indexed="81"/>
            <rFont val="Tahoma"/>
            <family val="2"/>
          </rPr>
          <t xml:space="preserve">
</t>
        </r>
      </text>
    </comment>
    <comment ref="H9" authorId="0" shapeId="0" xr:uid="{EE8BF071-A525-4E64-8390-5C3CB7F40A84}">
      <text>
        <r>
          <rPr>
            <b/>
            <sz val="12"/>
            <color indexed="81"/>
            <rFont val="Tahoma"/>
            <family val="2"/>
          </rPr>
          <t>Affordability by Household Income – Completed Entitlement:</t>
        </r>
        <r>
          <rPr>
            <sz val="12"/>
            <color indexed="81"/>
            <rFont val="Tahoma"/>
            <family val="2"/>
          </rPr>
          <t xml:space="preserve"> For each development, list the number of units that have been issued a completed entitlement during the reporting year by affordability level and whether the units are deed restricted or non-deed restricted. Refer to the Definitions section for additional descriptions:  </t>
        </r>
        <r>
          <rPr>
            <sz val="9"/>
            <color indexed="81"/>
            <rFont val="Tahoma"/>
            <family val="2"/>
          </rPr>
          <t xml:space="preserve">
</t>
        </r>
      </text>
    </comment>
    <comment ref="Q9" authorId="0" shapeId="0" xr:uid="{58863DE8-6F64-461E-BCC9-E0FE81A4F66D}">
      <text>
        <r>
          <rPr>
            <b/>
            <sz val="12"/>
            <color indexed="81"/>
            <rFont val="Tahoma"/>
            <family val="2"/>
          </rPr>
          <t xml:space="preserve">Affordability by Household Income – Building Permits: </t>
        </r>
        <r>
          <rPr>
            <sz val="12"/>
            <color indexed="81"/>
            <rFont val="Tahoma"/>
            <family val="2"/>
          </rPr>
          <t xml:space="preserve">For each development, list the number of units that have been issued a building permit during the reporting year by affordability level and whether the units are deed restricted or non-deed restricted. Refer to the Definitions section for additional descriptions:  </t>
        </r>
      </text>
    </comment>
    <comment ref="Z9" authorId="0" shapeId="0" xr:uid="{524589F5-162C-445C-8B69-A3AB08A969AD}">
      <text>
        <r>
          <rPr>
            <b/>
            <sz val="12"/>
            <color indexed="81"/>
            <rFont val="Tahoma"/>
            <family val="2"/>
          </rPr>
          <t>Affordability by Household Income – Certificates of Occupancy:</t>
        </r>
        <r>
          <rPr>
            <sz val="12"/>
            <color indexed="81"/>
            <rFont val="Tahoma"/>
            <family val="2"/>
          </rPr>
          <t xml:space="preserve"> For each development, list the number of units that issued certificates of occupancy or other form of readiness (e.g., final inspection, notice of completion) during the reporting year by affordability level and whether the units are deed restricted or non-deed restricted. Refer to the Definitions section for additional descriptions:  </t>
        </r>
        <r>
          <rPr>
            <sz val="9"/>
            <color indexed="81"/>
            <rFont val="Tahoma"/>
            <family val="2"/>
          </rPr>
          <t xml:space="preserve">
</t>
        </r>
      </text>
    </comment>
    <comment ref="AL9" authorId="0" shapeId="0" xr:uid="{7C56802B-D9FF-47AC-8484-C3CD2C88A172}">
      <text>
        <r>
          <rPr>
            <b/>
            <sz val="12"/>
            <color indexed="81"/>
            <rFont val="Tahoma"/>
            <family val="2"/>
          </rPr>
          <t xml:space="preserve">Fields 16 through 18: </t>
        </r>
        <r>
          <rPr>
            <sz val="12"/>
            <color indexed="81"/>
            <rFont val="Tahoma"/>
            <family val="2"/>
          </rPr>
          <t xml:space="preserve">Please note, if any units are reported as very-low, low, or moderate income in fields 4, 7 or 10 then information in fields 16, 17 and/or 18 must be completed to demonstrate affordability.
For all housing units developed or approved with public financial assistance and/or have recorded affordability deed restriction or covenants, identify funding sources or mechanisms that enable units to be affordable.  </t>
        </r>
      </text>
    </comment>
    <comment ref="AN9" authorId="0" shapeId="0" xr:uid="{AF7A43E7-4307-469A-8956-1F63BF3EB844}">
      <text>
        <r>
          <rPr>
            <b/>
            <sz val="12"/>
            <color indexed="81"/>
            <rFont val="Tahoma"/>
            <family val="2"/>
          </rPr>
          <t>Fields 16 through 18:</t>
        </r>
        <r>
          <rPr>
            <sz val="12"/>
            <color indexed="81"/>
            <rFont val="Tahoma"/>
            <family val="2"/>
          </rPr>
          <t xml:space="preserve"> Please note, if any units are reported as very-low, low, or moderate income in fields 4, 7 or 10 then information in fields 16, 17 and/or 18 must be completed to demonstrate affordability.
Assistance Programs Used for Each Development:  Enter information here if units received financial assistance from the city or county and/or other subsidy sources, and have affordability restrictions or covenants, and/or recapture of public funds upon resale.
Use the drop-down menu to select the acronym of the applicable funding program(s), as defined in the list below. To select more than one funding source click once then select the cell again and click another source.</t>
        </r>
      </text>
    </comment>
    <comment ref="AP9" authorId="0" shapeId="0" xr:uid="{DBD2D8DE-C13A-49D6-96BA-9D763698245A}">
      <text>
        <r>
          <rPr>
            <b/>
            <sz val="12"/>
            <color indexed="81"/>
            <rFont val="Tahoma"/>
            <family val="2"/>
          </rPr>
          <t>Demolished/Destroyed Units:</t>
        </r>
        <r>
          <rPr>
            <sz val="12"/>
            <color indexed="81"/>
            <rFont val="Tahoma"/>
            <family val="2"/>
          </rPr>
          <t xml:space="preserve"> This section is to report if the project and associated APN, has a permit, entitlement or certificate of occupancy in the reporting year, and the APN previously had demolished or destroyed units. </t>
        </r>
        <r>
          <rPr>
            <sz val="9"/>
            <color indexed="81"/>
            <rFont val="Tahoma"/>
            <family val="2"/>
          </rPr>
          <t xml:space="preserve">
</t>
        </r>
      </text>
    </comment>
    <comment ref="AS9" authorId="0" shapeId="0" xr:uid="{DF50A5D7-B7C1-46D2-BF44-E981EB2FBA22}">
      <text>
        <r>
          <rPr>
            <b/>
            <sz val="12"/>
            <color indexed="81"/>
            <rFont val="Tahoma"/>
            <family val="2"/>
          </rPr>
          <t xml:space="preserve">Fields 21 through 24 Density Bonus Detail: </t>
        </r>
        <r>
          <rPr>
            <sz val="12"/>
            <color indexed="81"/>
            <rFont val="Tahoma"/>
            <family val="2"/>
          </rPr>
          <t xml:space="preserve">The following fields must be completed for at least a sample of density bonus projects reported by the jurisdiction and should only be completed if “DB” is one of the selections in section 17. </t>
        </r>
        <r>
          <rPr>
            <sz val="9"/>
            <color indexed="81"/>
            <rFont val="Tahoma"/>
            <family val="2"/>
          </rPr>
          <t xml:space="preserve">
</t>
        </r>
      </text>
    </comment>
    <comment ref="H10" authorId="0" shapeId="0" xr:uid="{DCAEF684-F477-4719-A563-AB85054DDD47}">
      <text>
        <r>
          <rPr>
            <sz val="12"/>
            <color indexed="81"/>
            <rFont val="Tahoma"/>
            <family val="2"/>
          </rPr>
          <t>Please enter the number of units in</t>
        </r>
        <r>
          <rPr>
            <b/>
            <sz val="12"/>
            <color indexed="81"/>
            <rFont val="Tahoma"/>
            <family val="2"/>
          </rPr>
          <t xml:space="preserve"> at leas</t>
        </r>
        <r>
          <rPr>
            <sz val="12"/>
            <color indexed="81"/>
            <rFont val="Tahoma"/>
            <family val="2"/>
          </rPr>
          <t>t one of the affordability categories. You may enter units in multiple affordability categories.</t>
        </r>
        <r>
          <rPr>
            <sz val="9"/>
            <color indexed="81"/>
            <rFont val="Tahoma"/>
            <family val="2"/>
          </rPr>
          <t xml:space="preserve">
</t>
        </r>
      </text>
    </comment>
    <comment ref="Q10" authorId="0" shapeId="0" xr:uid="{1305F38A-1FBA-4075-A4EA-4AA9023BB5C7}">
      <text>
        <r>
          <rPr>
            <sz val="14"/>
            <color indexed="81"/>
            <rFont val="Tahoma"/>
            <family val="2"/>
          </rPr>
          <t xml:space="preserve">Please enter the number of units in </t>
        </r>
        <r>
          <rPr>
            <b/>
            <sz val="14"/>
            <color indexed="81"/>
            <rFont val="Tahoma"/>
            <family val="2"/>
          </rPr>
          <t>at least</t>
        </r>
        <r>
          <rPr>
            <sz val="14"/>
            <color indexed="81"/>
            <rFont val="Tahoma"/>
            <family val="2"/>
          </rPr>
          <t xml:space="preserve"> one of the affordability categories. You may enter units in multiple affordability categories.
</t>
        </r>
      </text>
    </comment>
    <comment ref="Z10" authorId="0" shapeId="0" xr:uid="{00E0B3E3-1410-4D20-BED6-45AEB4BF8525}">
      <text>
        <r>
          <rPr>
            <sz val="12"/>
            <color indexed="81"/>
            <rFont val="Tahoma"/>
            <family val="2"/>
          </rPr>
          <t xml:space="preserve">Please enter the number of units in </t>
        </r>
        <r>
          <rPr>
            <b/>
            <sz val="12"/>
            <color indexed="81"/>
            <rFont val="Tahoma"/>
            <family val="2"/>
          </rPr>
          <t>at least</t>
        </r>
        <r>
          <rPr>
            <sz val="12"/>
            <color indexed="81"/>
            <rFont val="Tahoma"/>
            <family val="2"/>
          </rPr>
          <t xml:space="preserve"> one of the affordability categories. You may enter units in multiple affordability categories.</t>
        </r>
      </text>
    </comment>
    <comment ref="A11" authorId="0" shapeId="0" xr:uid="{01218F97-0DCC-4B8C-BB5B-C0203D4BE3B4}">
      <text>
        <r>
          <rPr>
            <b/>
            <sz val="12"/>
            <color indexed="81"/>
            <rFont val="Tahoma"/>
            <family val="2"/>
          </rPr>
          <t>Prior APN</t>
        </r>
        <r>
          <rPr>
            <sz val="12"/>
            <color indexed="81"/>
            <rFont val="Tahoma"/>
            <family val="2"/>
          </rPr>
          <t xml:space="preserve"> – Enter an APN previously associated with the parcel if applicable (optional field). 
</t>
        </r>
        <r>
          <rPr>
            <b/>
            <sz val="12"/>
            <color indexed="81"/>
            <rFont val="Tahoma"/>
            <family val="2"/>
          </rPr>
          <t>Character Limit: 256</t>
        </r>
        <r>
          <rPr>
            <b/>
            <sz val="9"/>
            <color indexed="81"/>
            <rFont val="Tahoma"/>
            <family val="2"/>
          </rPr>
          <t xml:space="preserve">
</t>
        </r>
        <r>
          <rPr>
            <sz val="9"/>
            <color indexed="81"/>
            <rFont val="Tahoma"/>
            <family val="2"/>
          </rPr>
          <t xml:space="preserve">
</t>
        </r>
      </text>
    </comment>
    <comment ref="B11" authorId="0" shapeId="0" xr:uid="{3AFF1FBC-429C-4361-8431-49349B080BEF}">
      <text>
        <r>
          <rPr>
            <b/>
            <sz val="12"/>
            <color indexed="81"/>
            <rFont val="Tahoma"/>
            <family val="2"/>
          </rPr>
          <t>Current APN</t>
        </r>
        <r>
          <rPr>
            <sz val="12"/>
            <color indexed="81"/>
            <rFont val="Tahoma"/>
            <family val="2"/>
          </rPr>
          <t xml:space="preserve"> – Enter the current available APN. If necessary enter additional APNs in the notes section field number 21.
</t>
        </r>
        <r>
          <rPr>
            <b/>
            <sz val="12"/>
            <color indexed="81"/>
            <rFont val="Tahoma"/>
            <family val="2"/>
          </rPr>
          <t>Character Limit: 256</t>
        </r>
      </text>
    </comment>
    <comment ref="C11" authorId="0" shapeId="0" xr:uid="{64FECB60-2339-40B9-B27E-09BDF13E8220}">
      <text>
        <r>
          <rPr>
            <b/>
            <sz val="12"/>
            <color indexed="81"/>
            <rFont val="Tahoma"/>
            <family val="2"/>
          </rPr>
          <t xml:space="preserve">Street Address </t>
        </r>
        <r>
          <rPr>
            <sz val="12"/>
            <color indexed="81"/>
            <rFont val="Tahoma"/>
            <family val="2"/>
          </rPr>
          <t xml:space="preserve">– Enter the number and name of street.
</t>
        </r>
        <r>
          <rPr>
            <b/>
            <sz val="12"/>
            <color indexed="81"/>
            <rFont val="Tahoma"/>
            <family val="2"/>
          </rPr>
          <t>Character Limit: 256</t>
        </r>
        <r>
          <rPr>
            <sz val="9"/>
            <color indexed="81"/>
            <rFont val="Tahoma"/>
            <family val="2"/>
          </rPr>
          <t xml:space="preserve">
</t>
        </r>
      </text>
    </comment>
    <comment ref="D11" authorId="0" shapeId="0" xr:uid="{44B37F2E-1DC2-48EC-AF57-CEA5EA55CBEB}">
      <text>
        <r>
          <rPr>
            <b/>
            <sz val="12"/>
            <color indexed="81"/>
            <rFont val="Tahoma"/>
            <family val="2"/>
          </rPr>
          <t>Project Name –</t>
        </r>
        <r>
          <rPr>
            <sz val="12"/>
            <color indexed="81"/>
            <rFont val="Tahoma"/>
            <family val="2"/>
          </rPr>
          <t xml:space="preserve"> Enter the project name, if available (optional field).
</t>
        </r>
        <r>
          <rPr>
            <b/>
            <sz val="12"/>
            <color indexed="81"/>
            <rFont val="Tahoma"/>
            <family val="2"/>
          </rPr>
          <t>Character Limit: 256</t>
        </r>
      </text>
    </comment>
    <comment ref="E11" authorId="0" shapeId="0" xr:uid="{BF3AEE54-BDFF-453A-ABC9-122C0A3E6E75}">
      <text>
        <r>
          <rPr>
            <b/>
            <sz val="12"/>
            <color indexed="81"/>
            <rFont val="Tahoma"/>
            <family val="2"/>
          </rPr>
          <t>Local Jurisdiction Tracking ID</t>
        </r>
        <r>
          <rPr>
            <sz val="12"/>
            <color indexed="81"/>
            <rFont val="Tahoma"/>
            <family val="2"/>
          </rPr>
          <t xml:space="preserve"> – Please use the same tracking ID that was reported on Table A for this housing development, either this year or in previous years. This may be the permit number or other identifier.
</t>
        </r>
        <r>
          <rPr>
            <b/>
            <sz val="12"/>
            <color indexed="81"/>
            <rFont val="Tahoma"/>
            <family val="2"/>
          </rPr>
          <t>Character Limit: 256</t>
        </r>
        <r>
          <rPr>
            <sz val="12"/>
            <color indexed="81"/>
            <rFont val="Tahoma"/>
            <family val="2"/>
          </rPr>
          <t xml:space="preserve">
</t>
        </r>
        <r>
          <rPr>
            <sz val="9"/>
            <color indexed="81"/>
            <rFont val="Tahoma"/>
            <family val="2"/>
          </rPr>
          <t xml:space="preserve">
</t>
        </r>
      </text>
    </comment>
    <comment ref="F11" authorId="0" shapeId="0" xr:uid="{5ABB2571-C85F-4DED-9C3D-94859B98DB56}">
      <text>
        <r>
          <rPr>
            <b/>
            <sz val="12"/>
            <color indexed="81"/>
            <rFont val="Tahoma"/>
            <family val="2"/>
          </rPr>
          <t>Unit Types:</t>
        </r>
        <r>
          <rPr>
            <sz val="12"/>
            <color indexed="81"/>
            <rFont val="Tahoma"/>
            <family val="2"/>
          </rPr>
          <t xml:space="preserve"> Each development should be categorized by one of the following codes. Refer to “Unit Category” in the Definitions section for additional descriptions. Use the drop-down menu to select one of the following options:
</t>
        </r>
        <r>
          <rPr>
            <b/>
            <sz val="12"/>
            <color indexed="81"/>
            <rFont val="Tahoma"/>
            <family val="2"/>
          </rPr>
          <t>SFA</t>
        </r>
        <r>
          <rPr>
            <sz val="12"/>
            <color indexed="81"/>
            <rFont val="Tahoma"/>
            <family val="2"/>
          </rPr>
          <t xml:space="preserve"> (single-family attached unit)
</t>
        </r>
        <r>
          <rPr>
            <b/>
            <sz val="12"/>
            <color indexed="81"/>
            <rFont val="Tahoma"/>
            <family val="2"/>
          </rPr>
          <t>SFD</t>
        </r>
        <r>
          <rPr>
            <sz val="12"/>
            <color indexed="81"/>
            <rFont val="Tahoma"/>
            <family val="2"/>
          </rPr>
          <t xml:space="preserve"> (single-family detached unit)
</t>
        </r>
        <r>
          <rPr>
            <b/>
            <sz val="12"/>
            <color indexed="81"/>
            <rFont val="Tahoma"/>
            <family val="2"/>
          </rPr>
          <t>2-4</t>
        </r>
        <r>
          <rPr>
            <sz val="12"/>
            <color indexed="81"/>
            <rFont val="Tahoma"/>
            <family val="2"/>
          </rPr>
          <t xml:space="preserve"> (two- to four-unit structures)
</t>
        </r>
        <r>
          <rPr>
            <b/>
            <sz val="12"/>
            <color indexed="81"/>
            <rFont val="Tahoma"/>
            <family val="2"/>
          </rPr>
          <t>5+</t>
        </r>
        <r>
          <rPr>
            <sz val="12"/>
            <color indexed="81"/>
            <rFont val="Tahoma"/>
            <family val="2"/>
          </rPr>
          <t xml:space="preserve"> (five or more unit structure, multifamily)
</t>
        </r>
        <r>
          <rPr>
            <b/>
            <sz val="12"/>
            <color indexed="81"/>
            <rFont val="Tahoma"/>
            <family val="2"/>
          </rPr>
          <t>ADU</t>
        </r>
        <r>
          <rPr>
            <sz val="12"/>
            <color indexed="81"/>
            <rFont val="Tahoma"/>
            <family val="2"/>
          </rPr>
          <t xml:space="preserve"> (accessory dwelling unit)
</t>
        </r>
        <r>
          <rPr>
            <b/>
            <sz val="12"/>
            <color indexed="81"/>
            <rFont val="Tahoma"/>
            <family val="2"/>
          </rPr>
          <t>MH</t>
        </r>
        <r>
          <rPr>
            <sz val="12"/>
            <color indexed="81"/>
            <rFont val="Tahoma"/>
            <family val="2"/>
          </rPr>
          <t xml:space="preserve"> (mobile home/manufactured home)</t>
        </r>
        <r>
          <rPr>
            <sz val="9"/>
            <color indexed="81"/>
            <rFont val="Tahoma"/>
            <family val="2"/>
          </rPr>
          <t xml:space="preserve">
</t>
        </r>
      </text>
    </comment>
    <comment ref="G11" authorId="0" shapeId="0" xr:uid="{2A0FE25F-EF3A-4348-B808-3DE15BCD2313}">
      <text>
        <r>
          <rPr>
            <b/>
            <sz val="12"/>
            <color indexed="81"/>
            <rFont val="Tahoma"/>
            <family val="2"/>
          </rPr>
          <t>Tenure:</t>
        </r>
        <r>
          <rPr>
            <sz val="12"/>
            <color indexed="81"/>
            <rFont val="Tahoma"/>
            <family val="2"/>
          </rPr>
          <t xml:space="preserve">   Identify whether the units within the development project are either proposed or planned at initial occupancy for either renters or owners. Use the drop-down menu to select one of the following options:
</t>
        </r>
        <r>
          <rPr>
            <b/>
            <sz val="12"/>
            <color indexed="81"/>
            <rFont val="Tahoma"/>
            <family val="2"/>
          </rPr>
          <t xml:space="preserve">
R = Renter Occupied
O = Owner Occupied</t>
        </r>
        <r>
          <rPr>
            <sz val="9"/>
            <color indexed="81"/>
            <rFont val="Tahoma"/>
            <family val="2"/>
          </rPr>
          <t xml:space="preserve">
</t>
        </r>
      </text>
    </comment>
    <comment ref="O11" authorId="0" shapeId="0" xr:uid="{7E1A7E59-4DC4-47FD-9BAB-F512AE515B52}">
      <text>
        <r>
          <rPr>
            <b/>
            <sz val="12"/>
            <color indexed="81"/>
            <rFont val="Tahoma"/>
            <family val="2"/>
          </rPr>
          <t>Entitlement Date Approved:</t>
        </r>
        <r>
          <rPr>
            <sz val="12"/>
            <color indexed="81"/>
            <rFont val="Tahoma"/>
            <family val="2"/>
          </rPr>
          <t xml:space="preserve"> Enter the date within the reporting year that all required land use approvals or entitlements were issued by the jurisdiction; leave blank if entitlement was approved outside the reporting year. Enter date as month/day/year (e.g., 6/1/2023). Refer to definition of “Completed Entitlement.” </t>
        </r>
        <r>
          <rPr>
            <b/>
            <sz val="12"/>
            <color indexed="81"/>
            <rFont val="Tahoma"/>
            <family val="2"/>
          </rPr>
          <t xml:space="preserve">Any activity listed in this report should have occured during the reporting year (2023). </t>
        </r>
        <r>
          <rPr>
            <sz val="12"/>
            <color indexed="81"/>
            <rFont val="Tahoma"/>
            <family val="2"/>
          </rPr>
          <t xml:space="preserve">If the issuance of entitlements did not occur during the reporting year, please leave this section blank.
</t>
        </r>
        <r>
          <rPr>
            <b/>
            <sz val="12"/>
            <color indexed="81"/>
            <rFont val="Tahoma"/>
            <family val="2"/>
          </rPr>
          <t xml:space="preserve">PLEASE NOTE: </t>
        </r>
        <r>
          <rPr>
            <sz val="12"/>
            <color indexed="81"/>
            <rFont val="Tahoma"/>
            <family val="2"/>
          </rPr>
          <t xml:space="preserve">Dates cannot be formatted as text.  When pasting dates into this section, please use the "match destination formatting" option. If this is done, but the cells are highlighted red, they are formatted as text and must be converted to a date value with the =datevalue function. Please open a new, blank workbook to convert to date values, and copy them. Paste the date values back into these cells, then change format of the cell to "short date"
</t>
        </r>
        <r>
          <rPr>
            <sz val="9"/>
            <color indexed="81"/>
            <rFont val="Tahoma"/>
            <family val="2"/>
          </rPr>
          <t xml:space="preserve">
</t>
        </r>
      </text>
    </comment>
    <comment ref="P11" authorId="0" shapeId="0" xr:uid="{83C9DF27-F76D-47F9-88D7-1F26B38EA4E7}">
      <text>
        <r>
          <rPr>
            <b/>
            <sz val="12"/>
            <color indexed="81"/>
            <rFont val="Tahoma"/>
            <family val="2"/>
          </rPr>
          <t># of Units Issued Entitlements:</t>
        </r>
        <r>
          <rPr>
            <sz val="12"/>
            <color indexed="81"/>
            <rFont val="Tahoma"/>
            <family val="2"/>
          </rPr>
          <t xml:space="preserve"> This is an auto-populated field. This field reflects the total number of units that were entitled for very-low, low, moderate, and above moderate income, as entered in section 4 on this table.</t>
        </r>
        <r>
          <rPr>
            <sz val="9"/>
            <color indexed="81"/>
            <rFont val="Tahoma"/>
            <family val="2"/>
          </rPr>
          <t xml:space="preserve">
</t>
        </r>
      </text>
    </comment>
    <comment ref="X11" authorId="0" shapeId="0" xr:uid="{69BEA6F3-38EF-43C7-9995-374C1D2C1B88}">
      <text>
        <r>
          <rPr>
            <b/>
            <sz val="12"/>
            <color indexed="81"/>
            <rFont val="Tahoma"/>
            <family val="2"/>
          </rPr>
          <t>Building Permits Date Issued:</t>
        </r>
        <r>
          <rPr>
            <sz val="12"/>
            <color indexed="81"/>
            <rFont val="Tahoma"/>
            <family val="2"/>
          </rPr>
          <t xml:space="preserve"> Enter the date within the reporting year that the building permit was issued by the jurisdiction; leave blank if building permit was issued outside the reporting year. Enter date as month/day/year (e.g., 6/1/2023). Refer to definition of “Permitted Units.”  </t>
        </r>
        <r>
          <rPr>
            <b/>
            <sz val="12"/>
            <color indexed="81"/>
            <rFont val="Tahoma"/>
            <family val="2"/>
          </rPr>
          <t>Any activity listed in this report should have occured during the reporting year (2023).</t>
        </r>
        <r>
          <rPr>
            <sz val="12"/>
            <color indexed="81"/>
            <rFont val="Tahoma"/>
            <family val="2"/>
          </rPr>
          <t xml:space="preserve"> If the issuance of building permits did not occur during the reporting year, please leave this section blank.
</t>
        </r>
        <r>
          <rPr>
            <b/>
            <sz val="12"/>
            <color indexed="81"/>
            <rFont val="Tahoma"/>
            <family val="2"/>
          </rPr>
          <t>PLEASE NOTE:</t>
        </r>
        <r>
          <rPr>
            <sz val="12"/>
            <color indexed="81"/>
            <rFont val="Tahoma"/>
            <family val="2"/>
          </rPr>
          <t xml:space="preserve"> Dates cannot be formatted as text.  When pasting dates into this section, please use the "match destination formatting" option. If this is done, but the cells are highlighted red, they are formatted as text and must be converted to a date value with the =datevalue function. Please open a new, blank workbook to convert to date values, and copy them. Paste the date values back into these cells, then change format of the cell to "short date"</t>
        </r>
        <r>
          <rPr>
            <sz val="9"/>
            <color indexed="81"/>
            <rFont val="Tahoma"/>
            <family val="2"/>
          </rPr>
          <t xml:space="preserve">
</t>
        </r>
      </text>
    </comment>
    <comment ref="Y11" authorId="0" shapeId="0" xr:uid="{05D36EDC-283C-4F6C-AE31-5DB751CBC30E}">
      <text>
        <r>
          <rPr>
            <b/>
            <sz val="12"/>
            <color indexed="81"/>
            <rFont val="Tahoma"/>
            <family val="2"/>
          </rPr>
          <t># of Units Issued Building Permits:</t>
        </r>
        <r>
          <rPr>
            <sz val="12"/>
            <color indexed="81"/>
            <rFont val="Tahoma"/>
            <family val="2"/>
          </rPr>
          <t xml:space="preserve"> This is an auto-populated field. This field will sum units that were permitted for very-low, low, moderate, and above moderate income, as entered in section7 on this table.</t>
        </r>
        <r>
          <rPr>
            <sz val="9"/>
            <color indexed="81"/>
            <rFont val="Tahoma"/>
            <family val="2"/>
          </rPr>
          <t xml:space="preserve">
</t>
        </r>
      </text>
    </comment>
    <comment ref="AG11" authorId="0" shapeId="0" xr:uid="{DA6EE4EB-BF0B-4052-84E0-568F4B292188}">
      <text>
        <r>
          <rPr>
            <b/>
            <sz val="12"/>
            <color indexed="81"/>
            <rFont val="Tahoma"/>
            <family val="2"/>
          </rPr>
          <t>Certificates of Occupancy (or other forms of Readiness) Date Issued:</t>
        </r>
        <r>
          <rPr>
            <sz val="12"/>
            <color indexed="81"/>
            <rFont val="Tahoma"/>
            <family val="2"/>
          </rPr>
          <t xml:space="preserve"> Enter the date the certificate of occupancy or other form of readiness (e.g., final inspection, notice of completion) was issued for the project. For most jurisdictions, this is the final step before residents can occupy the unit. Leave blank if certificate of occupancy was not issued in the reporting year. Enter date as month/day/year (e.g., 6/1/2023). </t>
        </r>
        <r>
          <rPr>
            <b/>
            <sz val="12"/>
            <color indexed="81"/>
            <rFont val="Tahoma"/>
            <family val="2"/>
          </rPr>
          <t>Any activity listed in this report should have occured during the reporting year (2023).</t>
        </r>
        <r>
          <rPr>
            <sz val="12"/>
            <color indexed="81"/>
            <rFont val="Tahoma"/>
            <family val="2"/>
          </rPr>
          <t xml:space="preserve"> If the issuance of certificates of occupancy did not occur during the reporting year, please leave this section blank.
</t>
        </r>
        <r>
          <rPr>
            <b/>
            <sz val="12"/>
            <color indexed="81"/>
            <rFont val="Tahoma"/>
            <family val="2"/>
          </rPr>
          <t>PLEASE NOTE:</t>
        </r>
        <r>
          <rPr>
            <sz val="12"/>
            <color indexed="81"/>
            <rFont val="Tahoma"/>
            <family val="2"/>
          </rPr>
          <t xml:space="preserve"> Dates cannot be formatted as text.  When pasting dates into this section, please use the "match destination formatting" option. If this is done, but the cells are highlighted red, they are formatted as text and must be converted to a date value with the =datevalue function. Please open a new, blank workbook to convert to date values, and copy them. Paste the date values back into these cells, then change format of the cell to "short date"</t>
        </r>
        <r>
          <rPr>
            <sz val="9"/>
            <color indexed="81"/>
            <rFont val="Tahoma"/>
            <family val="2"/>
          </rPr>
          <t xml:space="preserve">
</t>
        </r>
      </text>
    </comment>
    <comment ref="AH11" authorId="0" shapeId="0" xr:uid="{5597D8A5-45B6-443D-8D64-903F10806EF4}">
      <text>
        <r>
          <rPr>
            <b/>
            <sz val="12"/>
            <color indexed="81"/>
            <rFont val="Tahoma"/>
            <family val="2"/>
          </rPr>
          <t># of Units Issued Certificates of Occupancy or other forms of Readiness:</t>
        </r>
        <r>
          <rPr>
            <sz val="12"/>
            <color indexed="81"/>
            <rFont val="Tahoma"/>
            <family val="2"/>
          </rPr>
          <t xml:space="preserve"> This is an auto-populated field. This field will sum units that were issued a certificate of occupancy for very-low, low, moderate, and above moderate income, as entered in section 10 on this table.</t>
        </r>
        <r>
          <rPr>
            <sz val="9"/>
            <color indexed="81"/>
            <rFont val="Tahoma"/>
            <family val="2"/>
          </rPr>
          <t xml:space="preserve">
</t>
        </r>
      </text>
    </comment>
    <comment ref="AI11" authorId="0" shapeId="0" xr:uid="{DB11761E-76FC-4725-8FE6-803A55ACDDB0}">
      <text>
        <r>
          <rPr>
            <b/>
            <sz val="12"/>
            <color indexed="81"/>
            <rFont val="Tahoma"/>
            <family val="2"/>
          </rPr>
          <t>How many of the Units were Extremely-Low Income Units:</t>
        </r>
        <r>
          <rPr>
            <sz val="12"/>
            <color indexed="81"/>
            <rFont val="Tahoma"/>
            <family val="2"/>
          </rPr>
          <t xml:space="preserve"> To gain a greater understanding of the level of building activity to meet the needs of extremely low-income households in the state, HCD asks that you estimate, to the extent possible, the number of units affordable to extremely-low income households. This number will be a subset of the number of units affordable to very low-income households, as indicated in fields 4, 7 and 10. Please note: The number entered in the very low section will not be reduced by the number entered here. </t>
        </r>
      </text>
    </comment>
    <comment ref="AJ11" authorId="0" shapeId="0" xr:uid="{2E50DE0E-EC08-4A53-9EC3-5A0FD0F8E650}">
      <text>
        <r>
          <rPr>
            <b/>
            <sz val="12"/>
            <color indexed="81"/>
            <rFont val="Tahoma"/>
            <family val="2"/>
          </rPr>
          <t>Please select streamlining provision the project was submitted pursuant to. Select NONE if none of the available options apply.
• NONE
• SB 9 (2021) - Duplex in SF Zone
• SB 9 (2021) - Residential Lot Split
• AB 2011 (2022)
• SB 6 (2022)
• SB 35 (2017)</t>
        </r>
      </text>
    </comment>
    <comment ref="AK11" authorId="0" shapeId="0" xr:uid="{14E7BFE2-3132-4D1F-B508-8ABABAA5B870}">
      <text>
        <r>
          <rPr>
            <b/>
            <sz val="12"/>
            <color indexed="81"/>
            <rFont val="Tahoma"/>
            <family val="2"/>
          </rPr>
          <t xml:space="preserve">Are these infill units? </t>
        </r>
        <r>
          <rPr>
            <sz val="12"/>
            <color indexed="81"/>
            <rFont val="Tahoma"/>
            <family val="2"/>
          </rPr>
          <t>Please indicate if the housing units reported are infill by selecting “yes” or “no.” 
“Infill housing unit” is defined as being a unit located within an urbanized area on a site that has been previously developed for urban uses, or a vacant site where the properties adjoining at least two sides of the project site are, or previously have been, developed for urban uses.</t>
        </r>
        <r>
          <rPr>
            <sz val="9"/>
            <color indexed="81"/>
            <rFont val="Tahoma"/>
            <family val="2"/>
          </rPr>
          <t xml:space="preserve">
</t>
        </r>
      </text>
    </comment>
    <comment ref="AL11" authorId="0" shapeId="0" xr:uid="{F3315096-A6F3-4285-98D6-E1C2A9B5E641}">
      <text>
        <r>
          <rPr>
            <b/>
            <sz val="12"/>
            <color indexed="81"/>
            <rFont val="Tahoma"/>
            <family val="2"/>
          </rPr>
          <t xml:space="preserve">Assistance Programs Used for Each Development: </t>
        </r>
        <r>
          <rPr>
            <sz val="12"/>
            <color indexed="81"/>
            <rFont val="Tahoma"/>
            <family val="2"/>
          </rPr>
          <t xml:space="preserve"> Enter information here if units received financial assistance from the city or county and/or other subsidy sources, and have affordability restrictions or covenants, and/or recapture of public funds upon resale.</t>
        </r>
        <r>
          <rPr>
            <sz val="9"/>
            <color indexed="81"/>
            <rFont val="Tahoma"/>
            <family val="2"/>
          </rPr>
          <t xml:space="preserve">
</t>
        </r>
        <r>
          <rPr>
            <b/>
            <sz val="12"/>
            <color indexed="81"/>
            <rFont val="Tahoma"/>
            <family val="2"/>
          </rPr>
          <t xml:space="preserve">
Note:</t>
        </r>
        <r>
          <rPr>
            <sz val="12"/>
            <color indexed="81"/>
            <rFont val="Tahoma"/>
            <family val="2"/>
          </rPr>
          <t xml:space="preserve"> This field is required if there are any units entered as moderate or lower income deed restricted.</t>
        </r>
      </text>
    </comment>
    <comment ref="AM11" authorId="0" shapeId="0" xr:uid="{8A733913-5ABC-4BFE-A244-C1DAB8251192}">
      <text>
        <r>
          <rPr>
            <b/>
            <sz val="12"/>
            <color indexed="81"/>
            <rFont val="Tahoma"/>
            <family val="2"/>
          </rPr>
          <t xml:space="preserve">Deed Restriction Type: </t>
        </r>
        <r>
          <rPr>
            <sz val="12"/>
            <color indexed="81"/>
            <rFont val="Tahoma"/>
            <family val="2"/>
          </rPr>
          <t xml:space="preserve"> Enter information here if units in the project are considered affordable to very-low, low, and/or moderate income households due to a local program or policy, such as an inclusionary housing ordinance, regulatory agreement, or a density bonus. This field should not be used to enter the number of deed restricted units. Identify the mechanism used to restrict occupancy based on affordability to produce “deed restricted” units. Use the drop-down menu to select one of the following options:
</t>
        </r>
        <r>
          <rPr>
            <b/>
            <sz val="12"/>
            <color indexed="81"/>
            <rFont val="Tahoma"/>
            <family val="2"/>
          </rPr>
          <t>“INC”</t>
        </r>
        <r>
          <rPr>
            <sz val="12"/>
            <color indexed="81"/>
            <rFont val="Tahoma"/>
            <family val="2"/>
          </rPr>
          <t xml:space="preserve"> if the units were approved pursuant to a local inclusionary housing ordinance.
</t>
        </r>
        <r>
          <rPr>
            <b/>
            <sz val="12"/>
            <color indexed="81"/>
            <rFont val="Tahoma"/>
            <family val="2"/>
          </rPr>
          <t>“DB”</t>
        </r>
        <r>
          <rPr>
            <sz val="12"/>
            <color indexed="81"/>
            <rFont val="Tahoma"/>
            <family val="2"/>
          </rPr>
          <t xml:space="preserve"> if the units were approved using a density bonus.  
</t>
        </r>
        <r>
          <rPr>
            <b/>
            <sz val="12"/>
            <color indexed="81"/>
            <rFont val="Tahoma"/>
            <family val="2"/>
          </rPr>
          <t>“Other”</t>
        </r>
        <r>
          <rPr>
            <sz val="12"/>
            <color indexed="81"/>
            <rFont val="Tahoma"/>
            <family val="2"/>
          </rPr>
          <t xml:space="preserve"> for any other mechanism. Describe the source in notes section.
</t>
        </r>
        <r>
          <rPr>
            <b/>
            <sz val="12"/>
            <color indexed="81"/>
            <rFont val="Tahoma"/>
            <family val="2"/>
          </rPr>
          <t>Note:</t>
        </r>
        <r>
          <rPr>
            <sz val="12"/>
            <color indexed="81"/>
            <rFont val="Tahoma"/>
            <family val="2"/>
          </rPr>
          <t xml:space="preserve"> This field is required if there are any units entered as moderate or lower income deed restricted.</t>
        </r>
        <r>
          <rPr>
            <sz val="9"/>
            <color indexed="81"/>
            <rFont val="Tahoma"/>
            <family val="2"/>
          </rPr>
          <t xml:space="preserve">
</t>
        </r>
      </text>
    </comment>
    <comment ref="AN11" authorId="0" shapeId="0" xr:uid="{D34ECB3B-2514-44BD-99B8-86E6405CEFF4}">
      <text>
        <r>
          <rPr>
            <b/>
            <sz val="12"/>
            <color indexed="81"/>
            <rFont val="Tahoma"/>
            <family val="2"/>
          </rPr>
          <t>Housing without Financial Assistance or Deed Restrictions:</t>
        </r>
        <r>
          <rPr>
            <sz val="12"/>
            <color indexed="81"/>
            <rFont val="Tahoma"/>
            <family val="2"/>
          </rPr>
          <t xml:space="preserve"> Enter information here if the units are affordable to very-low, low and moderate income households without financial assistance and/or deed restrictions. In these cases, affordability must be demonstrated by proposed sales price or rents. See instructions tab for more information.
</t>
        </r>
        <r>
          <rPr>
            <b/>
            <sz val="12"/>
            <color indexed="81"/>
            <rFont val="Tahoma"/>
            <family val="2"/>
          </rPr>
          <t xml:space="preserve">Note: </t>
        </r>
        <r>
          <rPr>
            <sz val="12"/>
            <color indexed="81"/>
            <rFont val="Tahoma"/>
            <family val="2"/>
          </rPr>
          <t xml:space="preserve">This field is required if there are any units listed as moderate or lower income, non-deed restricted.
</t>
        </r>
        <r>
          <rPr>
            <b/>
            <sz val="12"/>
            <color indexed="81"/>
            <rFont val="Tahoma"/>
            <family val="2"/>
          </rPr>
          <t>Character Limit: 256</t>
        </r>
        <r>
          <rPr>
            <sz val="14"/>
            <color indexed="81"/>
            <rFont val="Tahoma"/>
            <family val="2"/>
          </rPr>
          <t xml:space="preserve">
   </t>
        </r>
        <r>
          <rPr>
            <sz val="9"/>
            <color indexed="81"/>
            <rFont val="Tahoma"/>
            <family val="2"/>
          </rPr>
          <t xml:space="preserve">
</t>
        </r>
      </text>
    </comment>
    <comment ref="AO11" authorId="0" shapeId="0" xr:uid="{92AD6DFD-22C8-41C0-B6C0-6F23218181D0}">
      <text>
        <r>
          <rPr>
            <b/>
            <sz val="12"/>
            <color indexed="81"/>
            <rFont val="Tahoma"/>
            <family val="2"/>
          </rPr>
          <t>Term of Affordability or Deed Restriction:</t>
        </r>
        <r>
          <rPr>
            <sz val="12"/>
            <color indexed="81"/>
            <rFont val="Tahoma"/>
            <family val="2"/>
          </rPr>
          <t xml:space="preserve"> If units have committed financial assistance and/or are deed restricted, enter the duration of the affordability or deed restriction. If units are affordable in perpetuity, enter 1,000. If multiple funding sources or deed restrictions on the development have different terms of affordability, please enter the longest term of affordability. Although completion of this field is optional, your input would be greatly appreciated.  
</t>
        </r>
        <r>
          <rPr>
            <b/>
            <sz val="12"/>
            <color indexed="81"/>
            <rFont val="Tahoma"/>
            <family val="2"/>
          </rPr>
          <t>Character Limit: 256</t>
        </r>
        <r>
          <rPr>
            <sz val="9"/>
            <color indexed="81"/>
            <rFont val="Tahoma"/>
            <family val="2"/>
          </rPr>
          <t xml:space="preserve">
</t>
        </r>
      </text>
    </comment>
    <comment ref="AP11" authorId="0" shapeId="0" xr:uid="{B002D5CF-DDFA-43D7-B4EF-8D8391538FFF}">
      <text>
        <r>
          <rPr>
            <sz val="12"/>
            <color indexed="81"/>
            <rFont val="Tahoma"/>
            <family val="2"/>
          </rPr>
          <t>If existing units on the site were demolished in order to build this development, enter the “Number of Demolished or Destroyed Units” in the reporting calendar year.</t>
        </r>
        <r>
          <rPr>
            <sz val="9"/>
            <color indexed="81"/>
            <rFont val="Tahoma"/>
            <family val="2"/>
          </rPr>
          <t xml:space="preserve">
</t>
        </r>
      </text>
    </comment>
    <comment ref="AQ11" authorId="0" shapeId="0" xr:uid="{E7AA0E81-587A-4806-AAA6-3975355ADF41}">
      <text>
        <r>
          <rPr>
            <sz val="12"/>
            <color indexed="81"/>
            <rFont val="Tahoma"/>
            <family val="2"/>
          </rPr>
          <t xml:space="preserve">From the drop-down menu select “demolished” if the units were torn down. Select “Destroyed” if the units were lost due to fire or other natural disaster. </t>
        </r>
        <r>
          <rPr>
            <sz val="9"/>
            <color indexed="81"/>
            <rFont val="Tahoma"/>
            <family val="2"/>
          </rPr>
          <t xml:space="preserve">
</t>
        </r>
      </text>
    </comment>
    <comment ref="AR11" authorId="0" shapeId="0" xr:uid="{966ADF63-1039-4C2D-B27D-2594E077765E}">
      <text>
        <r>
          <rPr>
            <sz val="12"/>
            <color indexed="81"/>
            <rFont val="Tahoma"/>
            <family val="2"/>
          </rPr>
          <t xml:space="preserve">From the drop-down menu “Demolished/Destroyed Units Owner or Renter” select “R” for renter or “O” for owner. 
</t>
        </r>
        <r>
          <rPr>
            <sz val="9"/>
            <color indexed="81"/>
            <rFont val="Tahoma"/>
            <family val="2"/>
          </rPr>
          <t xml:space="preserve">
</t>
        </r>
      </text>
    </comment>
    <comment ref="AS11" authorId="0" shapeId="0" xr:uid="{D9F5068C-0827-46EC-9AD3-4B55E6313D09}">
      <text>
        <r>
          <rPr>
            <b/>
            <sz val="12"/>
            <color indexed="81"/>
            <rFont val="Tahoma"/>
            <family val="2"/>
          </rPr>
          <t>Total Density Bonus Applied to the Project:</t>
        </r>
        <r>
          <rPr>
            <sz val="12"/>
            <color indexed="81"/>
            <rFont val="Tahoma"/>
            <family val="2"/>
          </rPr>
          <t xml:space="preserve"> Only complete if “DB” is selected in section 17. Please indicate the percentage of density bonus that was applied to the project. 
• If the planning area's maximum allowable density is calculated based on the allowable number of units, express your response as a percentage (New total number of units - Old total number of units)/(Old total number of units).
• Alternatively, if the planning area's maximum allowable density is form- or volume-based, express your response as a percentage (New maximum allowable residential gross floor area - Old maximum allowable residential gross floor area)/(Old maximum allowable residential gross floor area)</t>
        </r>
        <r>
          <rPr>
            <b/>
            <sz val="9"/>
            <color indexed="81"/>
            <rFont val="Tahoma"/>
            <family val="2"/>
          </rPr>
          <t xml:space="preserve">
</t>
        </r>
      </text>
    </comment>
    <comment ref="AT11" authorId="0" shapeId="0" xr:uid="{55B9CF3E-7579-4A44-BB69-DAD54452EA2B}">
      <text>
        <r>
          <rPr>
            <b/>
            <sz val="12"/>
            <color indexed="81"/>
            <rFont val="Tahoma"/>
            <family val="2"/>
          </rPr>
          <t xml:space="preserve">Number of incentives and other modifications: </t>
        </r>
        <r>
          <rPr>
            <sz val="12"/>
            <color indexed="81"/>
            <rFont val="Tahoma"/>
            <family val="2"/>
          </rPr>
          <t xml:space="preserve">Enter the total number of other incentives, concessions, waivers, or other modifications given to the project (exclude parking waivers or parking reductions). </t>
        </r>
        <r>
          <rPr>
            <sz val="9"/>
            <color indexed="81"/>
            <rFont val="Tahoma"/>
            <family val="2"/>
          </rPr>
          <t xml:space="preserve">
</t>
        </r>
      </text>
    </comment>
    <comment ref="AU11" authorId="0" shapeId="0" xr:uid="{4E62E942-2BCD-4A1D-BE74-F6BCA20FAAA9}">
      <text>
        <r>
          <rPr>
            <b/>
            <sz val="12"/>
            <color indexed="81"/>
            <rFont val="Tahoma"/>
            <family val="2"/>
          </rPr>
          <t>List the specific incentives, concessions, waivers, or other modifications given to the project using the drop-down menu.</t>
        </r>
        <r>
          <rPr>
            <sz val="12"/>
            <color indexed="81"/>
            <rFont val="Tahoma"/>
            <family val="2"/>
          </rPr>
          <t xml:space="preserve"> You may choose more than one.
• On-Site Improvements
• Off-site Improvements
• Development Standards
• Miscellaneous</t>
        </r>
        <r>
          <rPr>
            <b/>
            <sz val="9"/>
            <color indexed="81"/>
            <rFont val="Tahoma"/>
            <family val="2"/>
          </rPr>
          <t xml:space="preserve">
</t>
        </r>
        <r>
          <rPr>
            <sz val="9"/>
            <color indexed="81"/>
            <rFont val="Tahoma"/>
            <family val="2"/>
          </rPr>
          <t xml:space="preserve">
</t>
        </r>
      </text>
    </comment>
    <comment ref="AV11" authorId="0" shapeId="0" xr:uid="{F6068A76-6C2B-45BF-ADEE-9F91131BE0BA}">
      <text>
        <r>
          <rPr>
            <sz val="12"/>
            <color indexed="81"/>
            <rFont val="Tahoma"/>
            <family val="2"/>
          </rPr>
          <t>Did the project receive a reduction or waiver of parking standards? Answer Yes or No.</t>
        </r>
        <r>
          <rPr>
            <sz val="9"/>
            <color indexed="81"/>
            <rFont val="Tahoma"/>
            <family val="2"/>
          </rPr>
          <t xml:space="preserve">
</t>
        </r>
      </text>
    </comment>
    <comment ref="AW11" authorId="0" shapeId="0" xr:uid="{06D7A67E-DE37-497C-B134-0C7ADFCA8228}">
      <text>
        <r>
          <rPr>
            <b/>
            <sz val="12"/>
            <color indexed="81"/>
            <rFont val="Tahoma"/>
            <family val="2"/>
          </rPr>
          <t>Notes:</t>
        </r>
        <r>
          <rPr>
            <sz val="12"/>
            <color indexed="81"/>
            <rFont val="Tahoma"/>
            <family val="2"/>
          </rPr>
          <t xml:space="preserve"> Use this field to enter any applicable notes about the project or development.
</t>
        </r>
        <r>
          <rPr>
            <b/>
            <sz val="12"/>
            <color indexed="81"/>
            <rFont val="Tahoma"/>
            <family val="2"/>
          </rPr>
          <t>Character Limit: 4000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8" authorId="0" shapeId="0" xr:uid="{00000000-0006-0000-0800-000001000000}">
      <text>
        <r>
          <rPr>
            <sz val="9"/>
            <color indexed="81"/>
            <rFont val="Tahoma"/>
            <family val="2"/>
          </rPr>
          <t xml:space="preserve">Table B is a summary of prior permitting activity in the current planning cycle, including permitting activity for the calendar year being reported. To assist jurisdictions in completing this form, HCD has pre-filled permit data as reported to HCD on prior APRs. Past unit information will auto-populate when the jurisdiction’s name in the general information section of the “Start Here” tab is entered. Current year permitted units will auto-populate from data reported in table A2. If permit activity for current year is inaccurate, jurisdictions should make adjustments on field number 7, Affordability by Household Income – Building Permits in table A2.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8" authorId="0" shapeId="0" xr:uid="{00000000-0006-0000-1800-000001000000}">
      <text>
        <r>
          <rPr>
            <sz val="14"/>
            <color indexed="81"/>
            <rFont val="Tahoma"/>
            <family val="2"/>
          </rPr>
          <t xml:space="preserve">Please note: This table should only be filled out when a city or county identified an unaccommodated need of sites from the previous planning period Government Code section 65584.09, has shortfall of sites as identified in the housing element Government Code section 65583, subdivision (c)(1); or is identifying additional sites required by no net loss law pursuant to Government Code section 65863. The data in this inventory serves as an addendum to the housing element sites inventory. This table should not include rezoning for a specific project. </t>
        </r>
      </text>
    </comment>
    <comment ref="A9" authorId="0" shapeId="0" xr:uid="{00000000-0006-0000-1800-000002000000}">
      <text>
        <r>
          <rPr>
            <sz val="9"/>
            <color indexed="81"/>
            <rFont val="Tahoma"/>
            <family val="2"/>
          </rPr>
          <t xml:space="preserve">Project Identifier: Include the Assessor Parcel Number (APN) and street address. The project name and local jurisdiction tracking ID are optional.
</t>
        </r>
      </text>
    </comment>
    <comment ref="F9" authorId="0" shapeId="0" xr:uid="{00000000-0006-0000-1800-000003000000}">
      <text>
        <r>
          <rPr>
            <sz val="14"/>
            <color indexed="81"/>
            <rFont val="Tahoma"/>
            <family val="2"/>
          </rPr>
          <t xml:space="preserve">This section applies only to sites rezoned pursant to the requirements of Government Code sections 65583.2(h and i). Please identify the number of lower income units in the RHNA shortfall. You may include all lower income units one or both of the lower-income income categories (very low- and low-income), or split the shortfall between both. </t>
        </r>
      </text>
    </comment>
    <comment ref="A11" authorId="0" shapeId="0" xr:uid="{00000000-0006-0000-1800-000004000000}">
      <text>
        <r>
          <rPr>
            <sz val="14"/>
            <color indexed="81"/>
            <rFont val="Tahoma"/>
            <family val="2"/>
          </rPr>
          <t xml:space="preserve"> Include the Assessor Parcel Number (APN)
</t>
        </r>
        <r>
          <rPr>
            <b/>
            <sz val="14"/>
            <color indexed="81"/>
            <rFont val="Tahoma"/>
            <family val="2"/>
          </rPr>
          <t xml:space="preserve">Character Limit: 40 </t>
        </r>
        <r>
          <rPr>
            <sz val="9"/>
            <color indexed="81"/>
            <rFont val="Tahoma"/>
            <family val="2"/>
          </rPr>
          <t xml:space="preserve">
</t>
        </r>
      </text>
    </comment>
    <comment ref="B11" authorId="0" shapeId="0" xr:uid="{00000000-0006-0000-1800-000005000000}">
      <text>
        <r>
          <rPr>
            <sz val="14"/>
            <color indexed="81"/>
            <rFont val="Tahoma"/>
            <family val="2"/>
          </rPr>
          <t xml:space="preserve">Include the street address.
</t>
        </r>
        <r>
          <rPr>
            <b/>
            <sz val="14"/>
            <color indexed="81"/>
            <rFont val="Tahoma"/>
            <family val="2"/>
          </rPr>
          <t>Character Limit: 256</t>
        </r>
      </text>
    </comment>
    <comment ref="C11" authorId="0" shapeId="0" xr:uid="{00000000-0006-0000-1800-000006000000}">
      <text>
        <r>
          <rPr>
            <b/>
            <sz val="14"/>
            <color indexed="81"/>
            <rFont val="Tahoma"/>
            <family val="2"/>
          </rPr>
          <t>Character Limit: 256</t>
        </r>
        <r>
          <rPr>
            <sz val="9"/>
            <color indexed="81"/>
            <rFont val="Tahoma"/>
            <family val="2"/>
          </rPr>
          <t xml:space="preserve">
</t>
        </r>
      </text>
    </comment>
    <comment ref="D11" authorId="0" shapeId="0" xr:uid="{00000000-0006-0000-1800-000007000000}">
      <text>
        <r>
          <rPr>
            <b/>
            <sz val="14"/>
            <color indexed="81"/>
            <rFont val="Tahoma"/>
            <family val="2"/>
          </rPr>
          <t>Character Limit: 256</t>
        </r>
        <r>
          <rPr>
            <sz val="9"/>
            <color indexed="81"/>
            <rFont val="Tahoma"/>
            <family val="2"/>
          </rPr>
          <t xml:space="preserve">
</t>
        </r>
      </text>
    </comment>
    <comment ref="E11" authorId="0" shapeId="0" xr:uid="{00000000-0006-0000-1800-000008000000}">
      <text>
        <r>
          <rPr>
            <sz val="14"/>
            <color indexed="81"/>
            <rFont val="Tahoma"/>
            <family val="2"/>
          </rPr>
          <t xml:space="preserve"> Identify the date the rezone occurred. Enter date as day/month/year (e.g., 6/1/2023)</t>
        </r>
        <r>
          <rPr>
            <sz val="9"/>
            <color indexed="81"/>
            <rFont val="Tahoma"/>
            <family val="2"/>
          </rPr>
          <t xml:space="preserve">
</t>
        </r>
      </text>
    </comment>
    <comment ref="F11" authorId="0" shapeId="0" xr:uid="{00000000-0006-0000-1800-000009000000}">
      <text>
        <r>
          <rPr>
            <b/>
            <sz val="11"/>
            <color indexed="81"/>
            <rFont val="Tahoma"/>
            <family val="2"/>
          </rPr>
          <t>Note:</t>
        </r>
        <r>
          <rPr>
            <sz val="11"/>
            <color indexed="81"/>
            <rFont val="Tahoma"/>
            <family val="2"/>
          </rPr>
          <t xml:space="preserve"> Enter the shortfall of very low income units the rezoning was intended to accommodate.</t>
        </r>
      </text>
    </comment>
    <comment ref="G11" authorId="0" shapeId="0" xr:uid="{00000000-0006-0000-1800-00000A000000}">
      <text>
        <r>
          <rPr>
            <b/>
            <sz val="11"/>
            <color indexed="81"/>
            <rFont val="Tahoma"/>
            <family val="2"/>
          </rPr>
          <t xml:space="preserve">Note: </t>
        </r>
        <r>
          <rPr>
            <sz val="11"/>
            <color indexed="81"/>
            <rFont val="Tahoma"/>
            <family val="2"/>
          </rPr>
          <t xml:space="preserve"> Enter the shortfall of low income units the rezoning was intended to accommodate.</t>
        </r>
      </text>
    </comment>
    <comment ref="H11" authorId="0" shapeId="0" xr:uid="{00000000-0006-0000-1800-00000B000000}">
      <text>
        <r>
          <rPr>
            <b/>
            <sz val="9"/>
            <color indexed="81"/>
            <rFont val="Tahoma"/>
            <family val="2"/>
          </rPr>
          <t>Note:</t>
        </r>
        <r>
          <rPr>
            <sz val="9"/>
            <color indexed="81"/>
            <rFont val="Tahoma"/>
            <family val="2"/>
          </rPr>
          <t xml:space="preserve"> Enter the shortfall of moderate income units the rezoning was intended to accommodate.</t>
        </r>
      </text>
    </comment>
    <comment ref="I11" authorId="0" shapeId="0" xr:uid="{00000000-0006-0000-1800-00000C000000}">
      <text>
        <r>
          <rPr>
            <b/>
            <sz val="9"/>
            <color indexed="81"/>
            <rFont val="Tahoma"/>
            <family val="2"/>
          </rPr>
          <t xml:space="preserve">Note: </t>
        </r>
        <r>
          <rPr>
            <sz val="9"/>
            <color indexed="81"/>
            <rFont val="Tahoma"/>
            <family val="2"/>
          </rPr>
          <t xml:space="preserve">Enter the shortfall of above moderate income units the rezoning was intended to accommodate.
</t>
        </r>
      </text>
    </comment>
    <comment ref="J11" authorId="0" shapeId="0" xr:uid="{00000000-0006-0000-1800-00000D000000}">
      <text>
        <r>
          <rPr>
            <sz val="12"/>
            <color indexed="81"/>
            <rFont val="Tahoma"/>
            <family val="2"/>
          </rPr>
          <t xml:space="preserve">Rezone Type: From the dropdown list, select one of the following for each project:
</t>
        </r>
        <r>
          <rPr>
            <b/>
            <sz val="12"/>
            <color indexed="81"/>
            <rFont val="Tahoma"/>
            <family val="2"/>
          </rPr>
          <t>No net loss</t>
        </r>
        <r>
          <rPr>
            <sz val="12"/>
            <color indexed="81"/>
            <rFont val="Tahoma"/>
            <family val="2"/>
          </rPr>
          <t xml:space="preserve"> (Government Code section 65863) – When a jurisdiction permits or causes its housing element sites inventory site capacity to be insufficient to meet its remaining unmet RHNA for lower and moderate-income households. In general, a jurisdiction must demonstrate sufficient capacity on existing sites or make available adequate sites within 180 days of there being insufficient sites to meet the remaining RHNA.
</t>
        </r>
        <r>
          <rPr>
            <b/>
            <sz val="12"/>
            <color indexed="81"/>
            <rFont val="Tahoma"/>
            <family val="2"/>
          </rPr>
          <t>Unaccommodated need</t>
        </r>
        <r>
          <rPr>
            <sz val="12"/>
            <color indexed="81"/>
            <rFont val="Tahoma"/>
            <family val="2"/>
          </rPr>
          <t xml:space="preserve"> (Government Code section 65584.09) – When a jurisdiction failed to identify or make adequate sites available in the prior planning period to accommodate its RHNA by income category. Note: When this condition occurred, the housing element in the current planning period in most cases will have a program to make available adequate sites to address the unmet RHNA by income category in the first year of the planning period.
</t>
        </r>
        <r>
          <rPr>
            <b/>
            <sz val="12"/>
            <color indexed="81"/>
            <rFont val="Tahoma"/>
            <family val="2"/>
          </rPr>
          <t>Shortfall of sites</t>
        </r>
        <r>
          <rPr>
            <sz val="12"/>
            <color indexed="81"/>
            <rFont val="Tahoma"/>
            <family val="2"/>
          </rPr>
          <t xml:space="preserve"> (Government Code section 65583, subdivision (c)(1)) – When a jurisdiction does not identify adequate sites to accommodate its RHNA by income category in the current planning period. Note: When this condition occurred, the housing element for the current planning period must have included a program to make available adequate sites to address the unmet RHNA by income category. For jurisdictions on an eight year planning period, the rezones must be complete within the first three years of the planning period.</t>
        </r>
      </text>
    </comment>
    <comment ref="K11" authorId="0" shapeId="0" xr:uid="{00000000-0006-0000-1800-00000E000000}">
      <text>
        <r>
          <rPr>
            <b/>
            <sz val="14"/>
            <color indexed="81"/>
            <rFont val="Tahoma"/>
            <family val="2"/>
          </rPr>
          <t xml:space="preserve">Parcel Size (Acres): </t>
        </r>
        <r>
          <rPr>
            <sz val="14"/>
            <color indexed="81"/>
            <rFont val="Tahoma"/>
            <family val="2"/>
          </rPr>
          <t xml:space="preserve">Enter the size of the parcel in acres.
</t>
        </r>
      </text>
    </comment>
    <comment ref="L11" authorId="0" shapeId="0" xr:uid="{00000000-0006-0000-1800-00000F000000}">
      <text>
        <r>
          <rPr>
            <b/>
            <sz val="14"/>
            <color indexed="81"/>
            <rFont val="Tahoma"/>
            <family val="2"/>
          </rPr>
          <t>General Plan Designation:</t>
        </r>
        <r>
          <rPr>
            <sz val="14"/>
            <color indexed="81"/>
            <rFont val="Tahoma"/>
            <family val="2"/>
          </rPr>
          <t xml:space="preserve"> Enter the new General Plan Land Use designation. If no change was made, enter the current designation.</t>
        </r>
        <r>
          <rPr>
            <sz val="9"/>
            <color indexed="81"/>
            <rFont val="Tahoma"/>
            <family val="2"/>
          </rPr>
          <t xml:space="preserve">
</t>
        </r>
      </text>
    </comment>
    <comment ref="M11" authorId="0" shapeId="0" xr:uid="{00000000-0006-0000-1800-000010000000}">
      <text>
        <r>
          <rPr>
            <b/>
            <sz val="14"/>
            <color indexed="81"/>
            <rFont val="Tahoma"/>
            <family val="2"/>
          </rPr>
          <t>Zoning:</t>
        </r>
        <r>
          <rPr>
            <sz val="14"/>
            <color indexed="81"/>
            <rFont val="Tahoma"/>
            <family val="2"/>
          </rPr>
          <t xml:space="preserve"> Enter the new zoning designation for the parcel. If no change was made, enter the current zoning designation.</t>
        </r>
        <r>
          <rPr>
            <sz val="9"/>
            <color indexed="81"/>
            <rFont val="Tahoma"/>
            <family val="2"/>
          </rPr>
          <t xml:space="preserve">
</t>
        </r>
      </text>
    </comment>
    <comment ref="N11" authorId="0" shapeId="0" xr:uid="{00000000-0006-0000-1800-000011000000}">
      <text>
        <r>
          <rPr>
            <b/>
            <sz val="14"/>
            <color indexed="81"/>
            <rFont val="Tahoma"/>
            <family val="2"/>
          </rPr>
          <t>Density Allowed</t>
        </r>
        <r>
          <rPr>
            <sz val="14"/>
            <color indexed="81"/>
            <rFont val="Tahoma"/>
            <family val="2"/>
          </rPr>
          <t>: Enter the minimum and density allowed on each parcel. This is the density allowed after any zoning amendments are made.</t>
        </r>
      </text>
    </comment>
    <comment ref="O11" authorId="0" shapeId="0" xr:uid="{00000000-0006-0000-1800-000012000000}">
      <text>
        <r>
          <rPr>
            <b/>
            <sz val="14"/>
            <color indexed="81"/>
            <rFont val="Tahoma"/>
            <family val="2"/>
          </rPr>
          <t>Density Allowed:</t>
        </r>
        <r>
          <rPr>
            <sz val="14"/>
            <color indexed="81"/>
            <rFont val="Tahoma"/>
            <family val="2"/>
          </rPr>
          <t xml:space="preserve"> Enter the maximum density allowed on each parcel. This is the density allowed after any zoning amendments are made. If no maximum density enter N/A.</t>
        </r>
        <r>
          <rPr>
            <sz val="9"/>
            <color indexed="81"/>
            <rFont val="Tahoma"/>
            <family val="2"/>
          </rPr>
          <t xml:space="preserve">
</t>
        </r>
      </text>
    </comment>
    <comment ref="P11" authorId="0" shapeId="0" xr:uid="{00000000-0006-0000-1800-000013000000}">
      <text>
        <r>
          <rPr>
            <b/>
            <sz val="14"/>
            <color indexed="81"/>
            <rFont val="Tahoma"/>
            <family val="2"/>
          </rPr>
          <t xml:space="preserve">Realistic Capacity: </t>
        </r>
        <r>
          <rPr>
            <sz val="14"/>
            <color indexed="81"/>
            <rFont val="Tahoma"/>
            <family val="2"/>
          </rPr>
          <t>Enter the estimated realistic unit capacity for each parcel. Refer to Definitions for more information about “Realistic Capacity.”</t>
        </r>
        <r>
          <rPr>
            <sz val="9"/>
            <color indexed="81"/>
            <rFont val="Tahoma"/>
            <family val="2"/>
          </rPr>
          <t xml:space="preserve">
</t>
        </r>
      </text>
    </comment>
    <comment ref="Q11" authorId="0" shapeId="0" xr:uid="{00000000-0006-0000-1800-000014000000}">
      <text>
        <r>
          <rPr>
            <b/>
            <sz val="14"/>
            <color indexed="81"/>
            <rFont val="Tahoma"/>
            <family val="2"/>
          </rPr>
          <t>Vacant/Non-vacant:</t>
        </r>
        <r>
          <rPr>
            <sz val="14"/>
            <color indexed="81"/>
            <rFont val="Tahoma"/>
            <family val="2"/>
          </rPr>
          <t xml:space="preserve"> From the drop-down list, select if the parcel is vacant or non-vacant. If the parcel is non-vacant, then enter the description of existing uses in field 11.</t>
        </r>
        <r>
          <rPr>
            <sz val="9"/>
            <color indexed="81"/>
            <rFont val="Tahoma"/>
            <family val="2"/>
          </rPr>
          <t xml:space="preserve">
</t>
        </r>
      </text>
    </comment>
    <comment ref="R11" authorId="0" shapeId="0" xr:uid="{00000000-0006-0000-1800-000015000000}">
      <text>
        <r>
          <rPr>
            <b/>
            <sz val="14"/>
            <color indexed="81"/>
            <rFont val="Tahoma"/>
            <family val="2"/>
          </rPr>
          <t>Description of Existing Uses:</t>
        </r>
        <r>
          <rPr>
            <sz val="14"/>
            <color indexed="81"/>
            <rFont val="Tahoma"/>
            <family val="2"/>
          </rPr>
          <t xml:space="preserve"> Include a description of existing uses. Description must be specific (i.e. SFR, MF, surplus school site, operating business, vacant commercial building, parking lot). Classifications of uses (i.e. “commercial”, “retail”, “office”, or “residential”) are not sufficient.
</t>
        </r>
        <r>
          <rPr>
            <b/>
            <sz val="14"/>
            <color indexed="81"/>
            <rFont val="Tahoma"/>
            <family val="2"/>
          </rPr>
          <t>Character Limit: 256</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11" authorId="0" shapeId="0" xr:uid="{00000000-0006-0000-1900-000001000000}">
      <text>
        <r>
          <rPr>
            <b/>
            <sz val="12"/>
            <color indexed="81"/>
            <rFont val="Tahoma"/>
            <family val="2"/>
          </rPr>
          <t>Name of Program:</t>
        </r>
        <r>
          <rPr>
            <sz val="12"/>
            <color indexed="81"/>
            <rFont val="Tahoma"/>
            <family val="2"/>
          </rPr>
          <t xml:space="preserve"> List the name of the program as described in the element.
</t>
        </r>
        <r>
          <rPr>
            <b/>
            <sz val="12"/>
            <color indexed="81"/>
            <rFont val="Tahoma"/>
            <family val="2"/>
          </rPr>
          <t>Character Limit: 2000</t>
        </r>
        <r>
          <rPr>
            <sz val="9"/>
            <color indexed="81"/>
            <rFont val="Tahoma"/>
            <family val="2"/>
          </rPr>
          <t xml:space="preserve">
</t>
        </r>
      </text>
    </comment>
    <comment ref="B11" authorId="0" shapeId="0" xr:uid="{00000000-0006-0000-1900-000002000000}">
      <text>
        <r>
          <rPr>
            <b/>
            <sz val="12"/>
            <color indexed="81"/>
            <rFont val="Tahoma"/>
            <family val="2"/>
          </rPr>
          <t>Objective:</t>
        </r>
        <r>
          <rPr>
            <sz val="12"/>
            <color indexed="81"/>
            <rFont val="Tahoma"/>
            <family val="2"/>
          </rPr>
          <t xml:space="preserve"> List the program objective (for example, “Update the accessory dwelling unit ordinance”).
</t>
        </r>
        <r>
          <rPr>
            <b/>
            <sz val="12"/>
            <color indexed="81"/>
            <rFont val="Tahoma"/>
            <family val="2"/>
          </rPr>
          <t>Character Limit: 2000</t>
        </r>
      </text>
    </comment>
    <comment ref="C11" authorId="0" shapeId="0" xr:uid="{00000000-0006-0000-1900-000003000000}">
      <text>
        <r>
          <rPr>
            <b/>
            <sz val="12"/>
            <color indexed="81"/>
            <rFont val="Tahoma"/>
            <family val="2"/>
          </rPr>
          <t>Timeframe in Housing Element:</t>
        </r>
        <r>
          <rPr>
            <sz val="12"/>
            <color indexed="81"/>
            <rFont val="Tahoma"/>
            <family val="2"/>
          </rPr>
          <t xml:space="preserve"> Enter the date the objective is scheduled to be accomplished.
</t>
        </r>
        <r>
          <rPr>
            <b/>
            <sz val="12"/>
            <color indexed="81"/>
            <rFont val="Tahoma"/>
            <family val="2"/>
          </rPr>
          <t>Character Limit: 2000</t>
        </r>
      </text>
    </comment>
    <comment ref="D11" authorId="0" shapeId="0" xr:uid="{00000000-0006-0000-1900-000004000000}">
      <text>
        <r>
          <rPr>
            <b/>
            <sz val="12"/>
            <color indexed="81"/>
            <rFont val="Tahoma"/>
            <family val="2"/>
          </rPr>
          <t>Status of Program Implementation:</t>
        </r>
        <r>
          <rPr>
            <sz val="12"/>
            <color indexed="81"/>
            <rFont val="Tahoma"/>
            <family val="2"/>
          </rPr>
          <t xml:space="preserve"> List the action or status of program implementation.
</t>
        </r>
        <r>
          <rPr>
            <b/>
            <sz val="12"/>
            <color indexed="81"/>
            <rFont val="Tahoma"/>
            <family val="2"/>
          </rPr>
          <t>Character Limit: 5000</t>
        </r>
      </text>
    </comment>
    <comment ref="A120" authorId="0" shapeId="0" xr:uid="{00000000-0006-0000-1900-000005000000}">
      <text>
        <r>
          <rPr>
            <b/>
            <sz val="9"/>
            <color indexed="81"/>
            <rFont val="Tahoma"/>
            <family val="2"/>
          </rPr>
          <t>Character Limit: 10000</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11" authorId="0" shapeId="0" xr:uid="{00000000-0006-0000-1A00-000001000000}">
      <text>
        <r>
          <rPr>
            <b/>
            <sz val="9"/>
            <color indexed="81"/>
            <rFont val="Tahoma"/>
            <family val="2"/>
          </rPr>
          <t>Character Limit: 40</t>
        </r>
        <r>
          <rPr>
            <sz val="9"/>
            <color indexed="81"/>
            <rFont val="Tahoma"/>
            <family val="2"/>
          </rPr>
          <t xml:space="preserve">
</t>
        </r>
      </text>
    </comment>
    <comment ref="B11" authorId="0" shapeId="0" xr:uid="{00000000-0006-0000-1A00-000002000000}">
      <text>
        <r>
          <rPr>
            <b/>
            <sz val="9"/>
            <color indexed="81"/>
            <rFont val="Tahoma"/>
            <family val="2"/>
          </rPr>
          <t>Character Limit: 256</t>
        </r>
        <r>
          <rPr>
            <sz val="9"/>
            <color indexed="81"/>
            <rFont val="Tahoma"/>
            <family val="2"/>
          </rPr>
          <t xml:space="preserve">
</t>
        </r>
      </text>
    </comment>
    <comment ref="C11" authorId="0" shapeId="0" xr:uid="{00000000-0006-0000-1A00-000003000000}">
      <text>
        <r>
          <rPr>
            <b/>
            <sz val="9"/>
            <color indexed="81"/>
            <rFont val="Tahoma"/>
            <family val="2"/>
          </rPr>
          <t>Character Limit: 256</t>
        </r>
        <r>
          <rPr>
            <sz val="9"/>
            <color indexed="81"/>
            <rFont val="Tahoma"/>
            <family val="2"/>
          </rPr>
          <t xml:space="preserve">
</t>
        </r>
      </text>
    </comment>
    <comment ref="D11" authorId="0" shapeId="0" xr:uid="{00000000-0006-0000-1A00-000004000000}">
      <text>
        <r>
          <rPr>
            <b/>
            <sz val="9"/>
            <color indexed="81"/>
            <rFont val="Tahoma"/>
            <family val="2"/>
          </rPr>
          <t>Character Limit: 256</t>
        </r>
        <r>
          <rPr>
            <sz val="9"/>
            <color indexed="81"/>
            <rFont val="Tahoma"/>
            <family val="2"/>
          </rPr>
          <t xml:space="preserve">
</t>
        </r>
      </text>
    </comment>
    <comment ref="I11" authorId="0" shapeId="0" xr:uid="{00000000-0006-0000-1A00-000005000000}">
      <text>
        <r>
          <rPr>
            <b/>
            <sz val="9"/>
            <color indexed="81"/>
            <rFont val="Tahoma"/>
            <family val="2"/>
          </rPr>
          <t>Character Limit: 256</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B10" authorId="0" shapeId="0" xr:uid="{6F675CE3-87E1-499A-B500-EBCD72C6D2BB}">
      <text>
        <r>
          <rPr>
            <b/>
            <sz val="9"/>
            <color indexed="81"/>
            <rFont val="Tahoma"/>
            <family val="2"/>
          </rPr>
          <t xml:space="preserve">Units that Do Not Count Toward RHNA: </t>
        </r>
        <r>
          <rPr>
            <sz val="9"/>
            <color indexed="81"/>
            <rFont val="Tahoma"/>
            <family val="2"/>
          </rPr>
          <t xml:space="preserve">The jurisdiction may list for informational purposes only, units that do not count toward RHNA but were substantially rehabilitated, acquired or preserved.
</t>
        </r>
      </text>
    </comment>
    <comment ref="F10" authorId="0" shapeId="0" xr:uid="{46E39111-8275-4B46-A6A0-235CE0DCE1D3}">
      <text>
        <r>
          <rPr>
            <b/>
            <sz val="9"/>
            <color indexed="81"/>
            <rFont val="Tahoma"/>
            <family val="2"/>
          </rPr>
          <t xml:space="preserve">Units that Count Toward RHNA: </t>
        </r>
        <r>
          <rPr>
            <sz val="9"/>
            <color indexed="81"/>
            <rFont val="Tahoma"/>
            <family val="2"/>
          </rPr>
          <t xml:space="preserve">To enter units in this table as progress toward RHNA, please contact HCD at APR@hcd.ca.gov and HCD will unlock the grey fields. 
In order to count units reported in this table as progress towards RHNA, the jurisdiction will need to provide information that demonstrate the units meet the standards set forth in Government Code section 65583.1, subdivision (c). These program requirements are summarized on the Alternative Adequate Sites Checklist.
If HCD finds that the units meet the standards set forth in Government Code section 65583.1, subdivision (c) these units may credit up to 25 percent of the jurisdiction’s adequate sites requirement per income category.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10" authorId="0" shapeId="0" xr:uid="{EBA648EB-8518-45DA-B89F-97AD3100BF5A}">
      <text>
        <r>
          <rPr>
            <sz val="14"/>
            <color indexed="81"/>
            <rFont val="Tahoma"/>
            <family val="2"/>
          </rPr>
          <t>Project Identifier: Include the Current Assessor Parcel Number (APN) and street address. The prior APN, project name or local jurisdiction tracking ID are optional.</t>
        </r>
        <r>
          <rPr>
            <sz val="9"/>
            <color indexed="81"/>
            <rFont val="Tahoma"/>
            <family val="2"/>
          </rPr>
          <t xml:space="preserve">
</t>
        </r>
      </text>
    </comment>
    <comment ref="H10" authorId="0" shapeId="0" xr:uid="{154029E3-0F38-40C1-A5BB-4B786A3029E3}">
      <text>
        <r>
          <rPr>
            <b/>
            <sz val="12"/>
            <color indexed="81"/>
            <rFont val="Tahoma"/>
            <family val="2"/>
          </rPr>
          <t>Affordability by Household Income – Unit Constructed:</t>
        </r>
        <r>
          <rPr>
            <sz val="12"/>
            <color indexed="81"/>
            <rFont val="Tahoma"/>
            <family val="2"/>
          </rPr>
          <t xml:space="preserve"> For each development, list the number of units by affordability level and whether the units are deed restricted or non-deed restricted. Refer to the Definitions section for additional descriptions. </t>
        </r>
        <r>
          <rPr>
            <sz val="9"/>
            <color indexed="81"/>
            <rFont val="Tahoma"/>
            <family val="2"/>
          </rPr>
          <t xml:space="preserve">
</t>
        </r>
      </text>
    </comment>
    <comment ref="H11" authorId="0" shapeId="0" xr:uid="{80432897-D47C-42CE-BA2C-81622DCA42ED}">
      <text>
        <r>
          <rPr>
            <sz val="12"/>
            <color indexed="81"/>
            <rFont val="Tahoma"/>
            <family val="2"/>
          </rPr>
          <t>Please enter the number of units in</t>
        </r>
        <r>
          <rPr>
            <b/>
            <sz val="12"/>
            <color indexed="81"/>
            <rFont val="Tahoma"/>
            <family val="2"/>
          </rPr>
          <t xml:space="preserve"> at leas</t>
        </r>
        <r>
          <rPr>
            <sz val="12"/>
            <color indexed="81"/>
            <rFont val="Tahoma"/>
            <family val="2"/>
          </rPr>
          <t>t one of the affordability categories. You may enter units in multiple affordability categories.</t>
        </r>
        <r>
          <rPr>
            <sz val="9"/>
            <color indexed="81"/>
            <rFont val="Tahoma"/>
            <family val="2"/>
          </rPr>
          <t xml:space="preserve">
</t>
        </r>
      </text>
    </comment>
    <comment ref="A12" authorId="0" shapeId="0" xr:uid="{D05BD152-57BB-49D7-AB48-65461D023202}">
      <text>
        <r>
          <rPr>
            <b/>
            <sz val="12"/>
            <color indexed="81"/>
            <rFont val="Tahoma"/>
            <family val="2"/>
          </rPr>
          <t>Prior APN</t>
        </r>
        <r>
          <rPr>
            <sz val="12"/>
            <color indexed="81"/>
            <rFont val="Tahoma"/>
            <family val="2"/>
          </rPr>
          <t xml:space="preserve"> – Enter an APN previously associated with the parcel if applicable (optional field). 
</t>
        </r>
        <r>
          <rPr>
            <b/>
            <sz val="12"/>
            <color indexed="81"/>
            <rFont val="Tahoma"/>
            <family val="2"/>
          </rPr>
          <t>Character Limit: 256</t>
        </r>
        <r>
          <rPr>
            <b/>
            <sz val="9"/>
            <color indexed="81"/>
            <rFont val="Tahoma"/>
            <family val="2"/>
          </rPr>
          <t xml:space="preserve">
</t>
        </r>
        <r>
          <rPr>
            <sz val="9"/>
            <color indexed="81"/>
            <rFont val="Tahoma"/>
            <family val="2"/>
          </rPr>
          <t xml:space="preserve">
</t>
        </r>
      </text>
    </comment>
    <comment ref="B12" authorId="0" shapeId="0" xr:uid="{6439C63C-432B-42E4-8285-EEB8CC8F192F}">
      <text>
        <r>
          <rPr>
            <b/>
            <sz val="12"/>
            <color indexed="81"/>
            <rFont val="Tahoma"/>
            <family val="2"/>
          </rPr>
          <t>Current APN</t>
        </r>
        <r>
          <rPr>
            <sz val="12"/>
            <color indexed="81"/>
            <rFont val="Tahoma"/>
            <family val="2"/>
          </rPr>
          <t xml:space="preserve"> – Enter the current available APN. If necessary enter additional APNs in the notes section field number 21.
</t>
        </r>
        <r>
          <rPr>
            <b/>
            <sz val="12"/>
            <color indexed="81"/>
            <rFont val="Tahoma"/>
            <family val="2"/>
          </rPr>
          <t>Character Limit: 256</t>
        </r>
      </text>
    </comment>
    <comment ref="C12" authorId="0" shapeId="0" xr:uid="{2B6861DE-53FF-4891-8D42-0B61B3105F25}">
      <text>
        <r>
          <rPr>
            <b/>
            <sz val="12"/>
            <color indexed="81"/>
            <rFont val="Tahoma"/>
            <family val="2"/>
          </rPr>
          <t xml:space="preserve">Street Address </t>
        </r>
        <r>
          <rPr>
            <sz val="12"/>
            <color indexed="81"/>
            <rFont val="Tahoma"/>
            <family val="2"/>
          </rPr>
          <t xml:space="preserve">– Enter the number and name of street.
</t>
        </r>
        <r>
          <rPr>
            <b/>
            <sz val="12"/>
            <color indexed="81"/>
            <rFont val="Tahoma"/>
            <family val="2"/>
          </rPr>
          <t>Character Limit: 256</t>
        </r>
        <r>
          <rPr>
            <sz val="9"/>
            <color indexed="81"/>
            <rFont val="Tahoma"/>
            <family val="2"/>
          </rPr>
          <t xml:space="preserve">
</t>
        </r>
      </text>
    </comment>
    <comment ref="D12" authorId="0" shapeId="0" xr:uid="{8C29A710-5AE3-4BBE-B8DF-A57835CFDDF0}">
      <text>
        <r>
          <rPr>
            <b/>
            <sz val="12"/>
            <color indexed="81"/>
            <rFont val="Tahoma"/>
            <family val="2"/>
          </rPr>
          <t>Project Name –</t>
        </r>
        <r>
          <rPr>
            <sz val="12"/>
            <color indexed="81"/>
            <rFont val="Tahoma"/>
            <family val="2"/>
          </rPr>
          <t xml:space="preserve"> Enter the project name, if available (optional field).
</t>
        </r>
        <r>
          <rPr>
            <b/>
            <sz val="12"/>
            <color indexed="81"/>
            <rFont val="Tahoma"/>
            <family val="2"/>
          </rPr>
          <t>Character Limit: 256</t>
        </r>
      </text>
    </comment>
    <comment ref="E12" authorId="0" shapeId="0" xr:uid="{26C7DA4C-52EE-4554-B0D6-E3F78016E688}">
      <text>
        <r>
          <rPr>
            <b/>
            <sz val="12"/>
            <color indexed="81"/>
            <rFont val="Tahoma"/>
            <family val="2"/>
          </rPr>
          <t>Local Jurisdiction Tracking ID</t>
        </r>
        <r>
          <rPr>
            <sz val="12"/>
            <color indexed="81"/>
            <rFont val="Tahoma"/>
            <family val="2"/>
          </rPr>
          <t xml:space="preserve"> – This may be the permit number or other identifier (optional field).
</t>
        </r>
        <r>
          <rPr>
            <b/>
            <sz val="12"/>
            <color indexed="81"/>
            <rFont val="Tahoma"/>
            <family val="2"/>
          </rPr>
          <t>Character Limit: 256</t>
        </r>
        <r>
          <rPr>
            <sz val="12"/>
            <color indexed="81"/>
            <rFont val="Tahoma"/>
            <family val="2"/>
          </rPr>
          <t xml:space="preserve">
</t>
        </r>
        <r>
          <rPr>
            <sz val="9"/>
            <color indexed="81"/>
            <rFont val="Tahoma"/>
            <family val="2"/>
          </rPr>
          <t xml:space="preserve">
</t>
        </r>
      </text>
    </comment>
    <comment ref="F12" authorId="0" shapeId="0" xr:uid="{953B1AA2-581D-4D7B-BF06-C7965497B96D}">
      <text>
        <r>
          <rPr>
            <b/>
            <sz val="12"/>
            <color indexed="81"/>
            <rFont val="Tahoma"/>
            <family val="2"/>
          </rPr>
          <t>Unit Types:</t>
        </r>
        <r>
          <rPr>
            <sz val="12"/>
            <color indexed="81"/>
            <rFont val="Tahoma"/>
            <family val="2"/>
          </rPr>
          <t xml:space="preserve"> Each development should be categorized by one of the following codes. Refer to “Unit Category” in the Definitions section for additional descriptions. Use the drop-down menu to select one of the following options:
</t>
        </r>
        <r>
          <rPr>
            <b/>
            <sz val="12"/>
            <color indexed="81"/>
            <rFont val="Tahoma"/>
            <family val="2"/>
          </rPr>
          <t>SFA</t>
        </r>
        <r>
          <rPr>
            <sz val="12"/>
            <color indexed="81"/>
            <rFont val="Tahoma"/>
            <family val="2"/>
          </rPr>
          <t xml:space="preserve"> (single-family attached unit)
</t>
        </r>
        <r>
          <rPr>
            <b/>
            <sz val="12"/>
            <color indexed="81"/>
            <rFont val="Tahoma"/>
            <family val="2"/>
          </rPr>
          <t>SFD</t>
        </r>
        <r>
          <rPr>
            <sz val="12"/>
            <color indexed="81"/>
            <rFont val="Tahoma"/>
            <family val="2"/>
          </rPr>
          <t xml:space="preserve"> (single-family detached unit)
</t>
        </r>
        <r>
          <rPr>
            <b/>
            <sz val="12"/>
            <color indexed="81"/>
            <rFont val="Tahoma"/>
            <family val="2"/>
          </rPr>
          <t>2-4</t>
        </r>
        <r>
          <rPr>
            <sz val="12"/>
            <color indexed="81"/>
            <rFont val="Tahoma"/>
            <family val="2"/>
          </rPr>
          <t xml:space="preserve"> (two- to four-unit structures)
</t>
        </r>
        <r>
          <rPr>
            <b/>
            <sz val="12"/>
            <color indexed="81"/>
            <rFont val="Tahoma"/>
            <family val="2"/>
          </rPr>
          <t>5+</t>
        </r>
        <r>
          <rPr>
            <sz val="12"/>
            <color indexed="81"/>
            <rFont val="Tahoma"/>
            <family val="2"/>
          </rPr>
          <t xml:space="preserve"> (five or more unit structure, multifamily)
</t>
        </r>
        <r>
          <rPr>
            <b/>
            <sz val="12"/>
            <color indexed="81"/>
            <rFont val="Tahoma"/>
            <family val="2"/>
          </rPr>
          <t>ADU</t>
        </r>
        <r>
          <rPr>
            <sz val="12"/>
            <color indexed="81"/>
            <rFont val="Tahoma"/>
            <family val="2"/>
          </rPr>
          <t xml:space="preserve"> (accessory dwelling unit)
</t>
        </r>
        <r>
          <rPr>
            <b/>
            <sz val="12"/>
            <color indexed="81"/>
            <rFont val="Tahoma"/>
            <family val="2"/>
          </rPr>
          <t>MH</t>
        </r>
        <r>
          <rPr>
            <sz val="12"/>
            <color indexed="81"/>
            <rFont val="Tahoma"/>
            <family val="2"/>
          </rPr>
          <t xml:space="preserve"> (mobile home/manufactured home)</t>
        </r>
        <r>
          <rPr>
            <sz val="9"/>
            <color indexed="81"/>
            <rFont val="Tahoma"/>
            <family val="2"/>
          </rPr>
          <t xml:space="preserve">
</t>
        </r>
      </text>
    </comment>
    <comment ref="G12" authorId="0" shapeId="0" xr:uid="{70A039AC-3068-485A-BC8D-4A96950634CD}">
      <text>
        <r>
          <rPr>
            <b/>
            <sz val="12"/>
            <color indexed="81"/>
            <rFont val="Tahoma"/>
            <family val="2"/>
          </rPr>
          <t>Tenure:</t>
        </r>
        <r>
          <rPr>
            <sz val="12"/>
            <color indexed="81"/>
            <rFont val="Tahoma"/>
            <family val="2"/>
          </rPr>
          <t xml:space="preserve">   Applicable develpments may only be made available as rental housing.
</t>
        </r>
        <r>
          <rPr>
            <b/>
            <sz val="12"/>
            <color indexed="81"/>
            <rFont val="Tahoma"/>
            <family val="2"/>
          </rPr>
          <t xml:space="preserve">
R = Renter Occupied
</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Brinkhuis, Tom@HCD</author>
  </authors>
  <commentList>
    <comment ref="A9" authorId="0" shapeId="0" xr:uid="{00000000-0006-0000-1C00-000001000000}">
      <text>
        <r>
          <rPr>
            <sz val="9"/>
            <color indexed="81"/>
            <rFont val="Tahoma"/>
            <family val="2"/>
          </rPr>
          <t>AB 1486 requires local jurisdictions to report on any parcels owned by the locality that were included in the housing element sites inventory if that site was sold, lease, or otherwise disposed of during the reporting year.
If you do not have any locally owned sites included in your housing element that have been disposed of during the reporting year, this table does not apply to you and you may leave it blank</t>
        </r>
        <r>
          <rPr>
            <sz val="9"/>
            <color indexed="81"/>
            <rFont val="Tahoma"/>
            <family val="2"/>
          </rPr>
          <t xml:space="preserve">
</t>
        </r>
      </text>
    </comment>
    <comment ref="A13" authorId="0" shapeId="0" xr:uid="{00000000-0006-0000-1C00-000002000000}">
      <text>
        <r>
          <rPr>
            <b/>
            <sz val="9"/>
            <color indexed="81"/>
            <rFont val="Tahoma"/>
            <family val="2"/>
          </rPr>
          <t>Character Limit: 40</t>
        </r>
        <r>
          <rPr>
            <sz val="9"/>
            <color indexed="81"/>
            <rFont val="Tahoma"/>
            <family val="2"/>
          </rPr>
          <t xml:space="preserve">
</t>
        </r>
      </text>
    </comment>
    <comment ref="B13" authorId="0" shapeId="0" xr:uid="{00000000-0006-0000-1C00-000003000000}">
      <text>
        <r>
          <rPr>
            <b/>
            <sz val="9"/>
            <color indexed="81"/>
            <rFont val="Tahoma"/>
            <family val="2"/>
          </rPr>
          <t>Character Limit: 256</t>
        </r>
        <r>
          <rPr>
            <sz val="9"/>
            <color indexed="81"/>
            <rFont val="Tahoma"/>
            <family val="2"/>
          </rPr>
          <t xml:space="preserve">
</t>
        </r>
      </text>
    </comment>
    <comment ref="C13" authorId="0" shapeId="0" xr:uid="{00000000-0006-0000-1C00-000004000000}">
      <text>
        <r>
          <rPr>
            <b/>
            <sz val="9"/>
            <color indexed="81"/>
            <rFont val="Tahoma"/>
            <family val="2"/>
          </rPr>
          <t>Character Limit: 256</t>
        </r>
        <r>
          <rPr>
            <sz val="9"/>
            <color indexed="81"/>
            <rFont val="Tahoma"/>
            <family val="2"/>
          </rPr>
          <t xml:space="preserve">
</t>
        </r>
      </text>
    </comment>
    <comment ref="D13" authorId="0" shapeId="0" xr:uid="{00000000-0006-0000-1C00-000005000000}">
      <text>
        <r>
          <rPr>
            <b/>
            <sz val="9"/>
            <color indexed="81"/>
            <rFont val="Tahoma"/>
            <family val="2"/>
          </rPr>
          <t>Character Limit: 256</t>
        </r>
        <r>
          <rPr>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<sst xmlns="http://schemas.openxmlformats.org/spreadsheetml/2006/main" count="84268" uniqueCount="16391">
  <si>
    <t>MACROS ON</t>
  </si>
  <si>
    <t>Wish list</t>
  </si>
  <si>
    <t>Edits to summary tab</t>
  </si>
  <si>
    <t>More helpful hints</t>
  </si>
  <si>
    <t>A way to clear formatting when running though validator a second time</t>
  </si>
  <si>
    <t xml:space="preserve">            DEPARTMENT OF HOUSING AND COMMUNITY DEVELOPMENT</t>
  </si>
  <si>
    <t xml:space="preserve">HOUSING ELEMENT ANNUAL PROGRESS </t>
  </si>
  <si>
    <t>REPORT (APR) INSTRUCTIONS</t>
  </si>
  <si>
    <t>INTRODUCTION</t>
  </si>
  <si>
    <t>Note: Some instructions and definitions can be found in the column headers of the tables. (Cells with red markers)</t>
  </si>
  <si>
    <t>Government Code section 65400 requires that each city, county, or city and county, including charter cities, prepare an annual progress report (APR) on the status of the housing element of its general plan and progress in its implementation, using forms and definitions adopted by the Department of Housing and Community Development (HCD). The following form is to be used for satisfying the reporting requirements of Government Code section 65400, subdivision (a)(2).</t>
  </si>
  <si>
    <t>These forms and instructions, originally adopted March 27, 2010, have been updated to incorporate new Housing Element APR requirements pursuant to Chapter 374, Statutes of 2017 (Assembly Bill 879); Chapter 366, Statutes of 2017 (Senate Bill 35), Chapter 664, Statutes of 2019 (Assembly Bill 1486), Chapter 159, Statues of 2019 (Assembly Bill 101), Chapter 661, Statutes of 2020 (Assembly Bill 1255), Chapter 15, and Statutes of 2020 (Assembly Bill 83).</t>
  </si>
  <si>
    <t>How to submit the Housing Element Annual Progress Report (APR)</t>
  </si>
  <si>
    <t>The APR must be submitted to the Department of Housing and Community Development (HCD) and the Governor’s Office of Planning and Research (OPR) on or before April 1 of each year using the forms and tables specified by HCD.  The APR provides information for the previous calendar year and must be submitted separately to both HCD and OPR (Gov. Code, § 65400.). There are two methods available for submitting APRs:</t>
  </si>
  <si>
    <r>
      <t xml:space="preserve">1. </t>
    </r>
    <r>
      <rPr>
        <u/>
        <sz val="11"/>
        <color theme="1"/>
        <rFont val="Calibri"/>
        <family val="2"/>
        <scheme val="minor"/>
      </rPr>
      <t>Online Annual Progress Reporting System</t>
    </r>
    <r>
      <rPr>
        <sz val="11"/>
        <color theme="1"/>
        <rFont val="Calibri"/>
        <family val="2"/>
        <scheme val="minor"/>
      </rPr>
      <t xml:space="preserve"> - This allows jurisdictions to upload directly into HCD’s database, limiting the risk of errors. To use the online system, email</t>
    </r>
    <r>
      <rPr>
        <sz val="12"/>
        <color theme="1"/>
        <rFont val="Arial"/>
        <family val="2"/>
      </rPr>
      <t xml:space="preserve"> </t>
    </r>
    <r>
      <rPr>
        <sz val="11"/>
        <color theme="1"/>
        <rFont val="Calibri"/>
        <family val="2"/>
        <scheme val="minor"/>
      </rPr>
      <t xml:space="preserve">APR@hcd.ca.gov, and request login information for your jurisdiction. </t>
    </r>
    <r>
      <rPr>
        <i/>
        <sz val="11"/>
        <color theme="1"/>
        <rFont val="Calibri"/>
        <family val="2"/>
        <scheme val="minor"/>
      </rPr>
      <t>Please note: Using the online system only provides the information to HCD.  The APR must still be submitted to OPR. Their email address is opr.apr@opr.ca.gov.</t>
    </r>
  </si>
  <si>
    <r>
      <t xml:space="preserve">2. </t>
    </r>
    <r>
      <rPr>
        <u/>
        <sz val="11"/>
        <color theme="1"/>
        <rFont val="Calibri"/>
        <family val="2"/>
        <scheme val="minor"/>
      </rPr>
      <t>Email</t>
    </r>
    <r>
      <rPr>
        <sz val="11"/>
        <color theme="1"/>
        <rFont val="Calibri"/>
        <family val="2"/>
        <scheme val="minor"/>
      </rPr>
      <t xml:space="preserve"> - Jurisdictions complete the Excel APR forms and submit to HCD at</t>
    </r>
    <r>
      <rPr>
        <sz val="12"/>
        <color theme="1"/>
        <rFont val="Arial"/>
        <family val="2"/>
      </rPr>
      <t xml:space="preserve"> </t>
    </r>
    <r>
      <rPr>
        <sz val="11"/>
        <color theme="1"/>
        <rFont val="Calibri"/>
        <family val="2"/>
        <scheme val="minor"/>
      </rPr>
      <t>APR@hcd.ca.gov</t>
    </r>
    <r>
      <rPr>
        <u/>
        <sz val="11"/>
        <color rgb="FF0563C1"/>
        <rFont val="Calibri"/>
        <family val="2"/>
        <scheme val="minor"/>
      </rPr>
      <t xml:space="preserve"> and to OPR at </t>
    </r>
    <r>
      <rPr>
        <sz val="11"/>
        <color theme="1"/>
        <rFont val="Calibri"/>
        <family val="2"/>
        <scheme val="minor"/>
      </rPr>
      <t>opr.apr@opr.ca.gov. When using the email method, send the electronic version as an Excel workbook attachment. Do not send a scanned copy of the tables. In addition to submitting Housing Element APRs, jurisdictions must also submit General Plan Annual Progress Reports to both HCD and OPR. Please email these documents to APR@hcd.ca.gov and opr.apr@opr.ca.gov.</t>
    </r>
  </si>
  <si>
    <t>NOTE: When submitting successor entity reporting data as required pursuant to California Health and Safety Code 34176.1, the data must be identified as an addendum to the APR and emailed to APR@hcd.ca.gov concurrently with the APR submittal. When using the online system, this report should be sent separately to the APR email box to satisfy the Government Code section 65400 reporting requirement.</t>
  </si>
  <si>
    <t>TABLE OF CONTENTS</t>
  </si>
  <si>
    <t>DEFINITIONS</t>
  </si>
  <si>
    <t>FORM INSTRUCTIONS</t>
  </si>
  <si>
    <t>GENERAL INFORMATION</t>
  </si>
  <si>
    <t>START HERE</t>
  </si>
  <si>
    <t>TABLE A Housing Development Applications Submitted</t>
  </si>
  <si>
    <t>TABLE A2 Annual Building Activity Report Summary - New Construction, Entitled,     Permits and Completed Units</t>
  </si>
  <si>
    <t>TABLE B Regional Housing Needs Allocation Progress – Permitted Units Issued By Affordability</t>
  </si>
  <si>
    <t>TABLE C Sites Identified or Rezoned to Accommodate Shortfall Housing Need</t>
  </si>
  <si>
    <t>TABLE D Program Implementation Status pursuant to Government Code section 65583</t>
  </si>
  <si>
    <t>TABLE E Commercial Development Bonus Approved pursuant to Government Code section 65915.7</t>
  </si>
  <si>
    <t>TABLE F Units Rehabilitated, Preserved and Acquired for Alternative Adequate Sites pursuant to Government Code section 65583.1, subdivision (c)(2)</t>
  </si>
  <si>
    <t>TABLE G Locally Owned Lands Included in the Housing Element Sites Inventory that have been sold, leased, or otherwise disposed of, pursuant to Government Code section 65400.1</t>
  </si>
  <si>
    <t>Table H - Locally Owned or Controlled Lands Declared Surplus Pursuant to Government Code section 54221, or Identified as Excess Pursuant to Government Code section 50569</t>
  </si>
  <si>
    <r>
      <t>1.</t>
    </r>
    <r>
      <rPr>
        <sz val="7"/>
        <color theme="1"/>
        <rFont val="Times New Roman"/>
        <family val="1"/>
      </rPr>
      <t xml:space="preserve">                  </t>
    </r>
    <r>
      <rPr>
        <sz val="11"/>
        <color theme="1"/>
        <rFont val="Calibri"/>
        <family val="2"/>
        <scheme val="minor"/>
      </rPr>
      <t>“Above moderate income” means households earning more than 120 percent of area median income.</t>
    </r>
  </si>
  <si>
    <r>
      <t>2.</t>
    </r>
    <r>
      <rPr>
        <sz val="7"/>
        <color theme="1"/>
        <rFont val="Times New Roman"/>
        <family val="1"/>
      </rPr>
      <t xml:space="preserve">                  </t>
    </r>
    <r>
      <rPr>
        <sz val="11"/>
        <color theme="1"/>
        <rFont val="Calibri"/>
        <family val="2"/>
        <scheme val="minor"/>
      </rPr>
      <t>“Annual Progress Report (APR)” means the housing element annual progress report required by Government Code section 65400 and due to HCD by April 1 of each year reporting on the prior calendar year’s activities.</t>
    </r>
  </si>
  <si>
    <r>
      <t>3.</t>
    </r>
    <r>
      <rPr>
        <sz val="7"/>
        <color theme="1"/>
        <rFont val="Times New Roman"/>
        <family val="1"/>
      </rPr>
      <t xml:space="preserve">                  </t>
    </r>
    <r>
      <rPr>
        <sz val="11"/>
        <color theme="1"/>
        <rFont val="Calibri"/>
        <family val="2"/>
        <scheme val="minor"/>
      </rPr>
      <t>“Application submitted” means an application submittal that has been determined complete by the jurisdiction.</t>
    </r>
  </si>
  <si>
    <r>
      <t>4.</t>
    </r>
    <r>
      <rPr>
        <sz val="7"/>
        <color theme="1"/>
        <rFont val="Times New Roman"/>
        <family val="1"/>
      </rPr>
      <t xml:space="preserve">                  </t>
    </r>
    <r>
      <rPr>
        <sz val="11"/>
        <color theme="1"/>
        <rFont val="Calibri"/>
        <family val="2"/>
        <scheme val="minor"/>
      </rPr>
      <t>“Area Median Income (AMI)” means the median household income based on household size of a geographic area of the state, as annually updated by the California Department of Housing and Community Development (HCD), pursuant to Health and Safety Code section 50093.</t>
    </r>
  </si>
  <si>
    <r>
      <t>5.</t>
    </r>
    <r>
      <rPr>
        <sz val="7"/>
        <color theme="1"/>
        <rFont val="Times New Roman"/>
        <family val="1"/>
      </rPr>
      <t xml:space="preserve">                  </t>
    </r>
    <r>
      <rPr>
        <sz val="11"/>
        <color theme="1"/>
        <rFont val="Calibri"/>
        <family val="2"/>
        <scheme val="minor"/>
      </rPr>
      <t>“Certificate of occupancy date” is the date(s) the certificate(s) of occupancy, or other evidence of readiness for occupancy (e.g., final inspection, notice of completion), was/were issued.</t>
    </r>
  </si>
  <si>
    <r>
      <t>6.</t>
    </r>
    <r>
      <rPr>
        <sz val="7"/>
        <color theme="1"/>
        <rFont val="Times New Roman"/>
        <family val="1"/>
      </rPr>
      <t xml:space="preserve">                  </t>
    </r>
    <r>
      <rPr>
        <sz val="11"/>
        <color theme="1"/>
        <rFont val="Calibri"/>
        <family val="2"/>
        <scheme val="minor"/>
      </rPr>
      <t>“Committed Assistance” is when a local government has entered into a legally enforceable agreement within a specific timeframe spanning from the beginning of the RHNA projection and may be executed throughout the planning period. Committed Assistance includes obligating funds or other in-kind services for affordable units available for occupancy within two years of the agreement.</t>
    </r>
  </si>
  <si>
    <r>
      <t>7.</t>
    </r>
    <r>
      <rPr>
        <sz val="7"/>
        <color theme="1"/>
        <rFont val="Times New Roman"/>
        <family val="1"/>
      </rPr>
      <t xml:space="preserve">                  </t>
    </r>
    <r>
      <rPr>
        <sz val="11"/>
        <color theme="1"/>
        <rFont val="Calibri"/>
        <family val="2"/>
        <scheme val="minor"/>
      </rPr>
      <t>“Completed Entitlement” means a housing development or project which has received all the required land use approvals or entitlements necessary for the issuance of a building permit. This means that there is no additional action required to be eligible to apply and obtain a building permit.</t>
    </r>
  </si>
  <si>
    <r>
      <t>8.</t>
    </r>
    <r>
      <rPr>
        <sz val="7"/>
        <color theme="1"/>
        <rFont val="Times New Roman"/>
        <family val="1"/>
      </rPr>
      <t xml:space="preserve">                  </t>
    </r>
    <r>
      <rPr>
        <sz val="11"/>
        <color theme="1"/>
        <rFont val="Calibri"/>
        <family val="2"/>
        <scheme val="minor"/>
      </rPr>
      <t>“Density Bonus” as defined in Government Code section 65915.</t>
    </r>
  </si>
  <si>
    <r>
      <t>9.</t>
    </r>
    <r>
      <rPr>
        <sz val="7"/>
        <color theme="1"/>
        <rFont val="Times New Roman"/>
        <family val="1"/>
      </rPr>
      <t xml:space="preserve">                  </t>
    </r>
    <r>
      <rPr>
        <sz val="11"/>
        <color theme="1"/>
        <rFont val="Calibri"/>
        <family val="2"/>
        <scheme val="minor"/>
      </rPr>
      <t>“Extremely low-income” means a household earning less than 30 percent of area median income pursuant to Health and Safety Code, section 50105.</t>
    </r>
  </si>
  <si>
    <r>
      <t>10.</t>
    </r>
    <r>
      <rPr>
        <sz val="7"/>
        <color theme="1"/>
        <rFont val="Times New Roman"/>
        <family val="1"/>
      </rPr>
      <t xml:space="preserve">              </t>
    </r>
    <r>
      <rPr>
        <sz val="11"/>
        <color theme="1"/>
        <rFont val="Calibri"/>
        <family val="2"/>
        <scheme val="minor"/>
      </rPr>
      <t>“Infill housing unit” is defined as being a unit located within an urbanized area or within an urban cluster on a site that has been previously developed for urban uses, or a vacant site where the properties adjoining at least two sides of the project site are, or previously have been, developed for urban uses. For the purposes of this definition, an urbanized area or an urban cluster is as defined by the United States Census Bureau.</t>
    </r>
  </si>
  <si>
    <r>
      <t>11.</t>
    </r>
    <r>
      <rPr>
        <sz val="7"/>
        <color theme="1"/>
        <rFont val="Times New Roman"/>
        <family val="1"/>
      </rPr>
      <t xml:space="preserve">              </t>
    </r>
    <r>
      <rPr>
        <sz val="11"/>
        <color theme="1"/>
        <rFont val="Calibri"/>
        <family val="2"/>
        <scheme val="minor"/>
      </rPr>
      <t>“Locality” or “local government” means a city, including a charter city, a county, including a charter county, or a city and county, including a charter city and county.</t>
    </r>
  </si>
  <si>
    <r>
      <t>12.</t>
    </r>
    <r>
      <rPr>
        <sz val="7"/>
        <color theme="1"/>
        <rFont val="Times New Roman"/>
        <family val="1"/>
      </rPr>
      <t xml:space="preserve">              </t>
    </r>
    <r>
      <rPr>
        <sz val="11"/>
        <color theme="1"/>
        <rFont val="Calibri"/>
        <family val="2"/>
        <scheme val="minor"/>
      </rPr>
      <t>“Lower-income or Low-Income” means a household earning less than 80 percent of area median income pursuant to Health and Safety Code, section 50079.5.</t>
    </r>
  </si>
  <si>
    <r>
      <t>13.</t>
    </r>
    <r>
      <rPr>
        <sz val="7"/>
        <color theme="1"/>
        <rFont val="Times New Roman"/>
        <family val="1"/>
      </rPr>
      <t xml:space="preserve">              </t>
    </r>
    <r>
      <rPr>
        <sz val="11"/>
        <color theme="1"/>
        <rFont val="Calibri"/>
        <family val="2"/>
        <scheme val="minor"/>
      </rPr>
      <t>“Moderate income” means households whose income does not exceed 120 percent of area median income pursuant to Health and Safety Code, section 50093.</t>
    </r>
  </si>
  <si>
    <r>
      <t>14.</t>
    </r>
    <r>
      <rPr>
        <sz val="7"/>
        <color theme="1"/>
        <rFont val="Times New Roman"/>
        <family val="1"/>
      </rPr>
      <t xml:space="preserve">              </t>
    </r>
    <r>
      <rPr>
        <sz val="11"/>
        <color theme="1"/>
        <rFont val="Calibri"/>
        <family val="2"/>
        <scheme val="minor"/>
      </rPr>
      <t>“Permitted units” mean units for which building permits for new housing construction have been issued by the local government during the reporting calendar year. For this purpose, “new housing unit” means housing units as defined by the Department of Finance for inclusion in the Department of Finance’s annual “E-5 City/County Population and Housing Estimates” report, which is the same as the Census definition of a housing unit.</t>
    </r>
  </si>
  <si>
    <t>Note: Accessory dwelling units (ADU) and junior accessory dwelling units (JADU) pursuant to Government Code sections 65852.2 and 65852.22 meet the definition above.</t>
  </si>
  <si>
    <r>
      <t>15.</t>
    </r>
    <r>
      <rPr>
        <sz val="7"/>
        <color theme="1"/>
        <rFont val="Times New Roman"/>
        <family val="1"/>
      </rPr>
      <t xml:space="preserve">              </t>
    </r>
    <r>
      <rPr>
        <sz val="11"/>
        <color theme="1"/>
        <rFont val="Calibri"/>
        <family val="2"/>
        <scheme val="minor"/>
      </rPr>
      <t>“Production report” or “Annual Progress Report (APR)” means the information reported pursuant to subparagraph (D) of paragraph (2) of subdivision (a) of Section 65400 of Government Code.</t>
    </r>
  </si>
  <si>
    <r>
      <t>16.</t>
    </r>
    <r>
      <rPr>
        <sz val="7"/>
        <color theme="1"/>
        <rFont val="Times New Roman"/>
        <family val="1"/>
      </rPr>
      <t xml:space="preserve">              </t>
    </r>
    <r>
      <rPr>
        <sz val="11"/>
        <color theme="1"/>
        <rFont val="Calibri"/>
        <family val="2"/>
        <scheme val="minor"/>
      </rPr>
      <t>“Project” or “Development” refers to a housing related activity where new construction of a unit(s) is proposed or has had a building permit and/or certificate of occupancy issued during the reporting calendar year. This may include single family, mixed use, multifamily, accessory dwelling unit, or any other developments where housing units, as defined by the U.S. Census Bureau and the California Department of Finance, are a component of the project.</t>
    </r>
  </si>
  <si>
    <r>
      <t>17.</t>
    </r>
    <r>
      <rPr>
        <sz val="7"/>
        <color theme="1"/>
        <rFont val="Times New Roman"/>
        <family val="1"/>
      </rPr>
      <t xml:space="preserve">              </t>
    </r>
    <r>
      <rPr>
        <sz val="11"/>
        <color theme="1"/>
        <rFont val="Calibri"/>
        <family val="2"/>
        <scheme val="minor"/>
      </rPr>
      <t>“Realistic Capacity” means an estimate of the number of units that can be accommodated on each site in the inventory. The estimate must include adjustments to reflect land use controls and site improvement requirements but may rely on established minimum density standards.</t>
    </r>
  </si>
  <si>
    <r>
      <t>18.</t>
    </r>
    <r>
      <rPr>
        <sz val="7"/>
        <color theme="1"/>
        <rFont val="Times New Roman"/>
        <family val="1"/>
      </rPr>
      <t xml:space="preserve">              </t>
    </r>
    <r>
      <rPr>
        <sz val="11"/>
        <color theme="1"/>
        <rFont val="Calibri"/>
        <family val="2"/>
        <scheme val="minor"/>
      </rPr>
      <t xml:space="preserve">“Reporting period” means the prior calendar year’s activities for the housing element annual progress report required by Government Code section 65400 and due to HCD by April 1 of each year and utilized to create the determination for which locality is subject to the Streamlined Ministerial Approval (SB35 Streamlining) Provisions.  </t>
    </r>
  </si>
  <si>
    <r>
      <t>19.</t>
    </r>
    <r>
      <rPr>
        <sz val="7"/>
        <color theme="1"/>
        <rFont val="Times New Roman"/>
        <family val="1"/>
      </rPr>
      <t xml:space="preserve">              </t>
    </r>
    <r>
      <rPr>
        <sz val="11"/>
        <color theme="1"/>
        <rFont val="Calibri"/>
        <family val="2"/>
        <scheme val="minor"/>
      </rPr>
      <t>“RHNA” means the local government’s share of the regional housing need allocation pursuant to Government Code section 65584 et seq.</t>
    </r>
  </si>
  <si>
    <r>
      <t>20.</t>
    </r>
    <r>
      <rPr>
        <sz val="7"/>
        <color theme="1"/>
        <rFont val="Times New Roman"/>
        <family val="1"/>
      </rPr>
      <t xml:space="preserve">              </t>
    </r>
    <r>
      <rPr>
        <sz val="11"/>
        <color theme="1"/>
        <rFont val="Calibri"/>
        <family val="2"/>
        <scheme val="minor"/>
      </rPr>
      <t>Unit Category: type of units that are classified under the following categories:</t>
    </r>
  </si>
  <si>
    <r>
      <t>·</t>
    </r>
    <r>
      <rPr>
        <sz val="7"/>
        <color theme="1"/>
        <rFont val="Times New Roman"/>
        <family val="1"/>
      </rPr>
      <t xml:space="preserve">         </t>
    </r>
    <r>
      <rPr>
        <b/>
        <sz val="11"/>
        <color theme="1"/>
        <rFont val="Calibri"/>
        <family val="2"/>
        <scheme val="minor"/>
      </rPr>
      <t>Single Family-Detached Unit (SFD)</t>
    </r>
    <r>
      <rPr>
        <sz val="11"/>
        <color theme="1"/>
        <rFont val="Calibri"/>
        <family val="2"/>
        <scheme val="minor"/>
      </rPr>
      <t>- a one-unit structure with open space on all four sides. The unit often possesses an attached garage.</t>
    </r>
  </si>
  <si>
    <r>
      <t>·</t>
    </r>
    <r>
      <rPr>
        <sz val="7"/>
        <color theme="1"/>
        <rFont val="Times New Roman"/>
        <family val="1"/>
      </rPr>
      <t xml:space="preserve">         </t>
    </r>
    <r>
      <rPr>
        <b/>
        <sz val="11"/>
        <color theme="1"/>
        <rFont val="Calibri"/>
        <family val="2"/>
        <scheme val="minor"/>
      </rPr>
      <t>Single Family-Attached Unit (SFA)</t>
    </r>
    <r>
      <rPr>
        <sz val="11"/>
        <color theme="1"/>
        <rFont val="Calibri"/>
        <family val="2"/>
        <scheme val="minor"/>
      </rPr>
      <t>- a one-unit structure attached to another unit by a common wall, commonly referred to as a townhouse, half-plex, or row house. The shared wall or walls extend from the foundation to the roof with adjoining units to form a property line. Each unit has individual heating and plumbing systems.</t>
    </r>
  </si>
  <si>
    <r>
      <t>·</t>
    </r>
    <r>
      <rPr>
        <sz val="7"/>
        <color theme="1"/>
        <rFont val="Times New Roman"/>
        <family val="1"/>
      </rPr>
      <t xml:space="preserve">         </t>
    </r>
    <r>
      <rPr>
        <b/>
        <sz val="11"/>
        <color theme="1"/>
        <rFont val="Calibri"/>
        <family val="2"/>
        <scheme val="minor"/>
      </rPr>
      <t xml:space="preserve">2-, 3-, and 4-Plex Units per Structure (2-4)- </t>
    </r>
    <r>
      <rPr>
        <sz val="11"/>
        <color theme="1"/>
        <rFont val="Calibri"/>
        <family val="2"/>
        <scheme val="minor"/>
      </rPr>
      <t xml:space="preserve">a structure containing two, three, or four units and not classified as single-unit attached structure. </t>
    </r>
  </si>
  <si>
    <r>
      <t>·</t>
    </r>
    <r>
      <rPr>
        <sz val="7"/>
        <color theme="1"/>
        <rFont val="Times New Roman"/>
        <family val="1"/>
      </rPr>
      <t xml:space="preserve">         </t>
    </r>
    <r>
      <rPr>
        <b/>
        <sz val="11"/>
        <color theme="1"/>
        <rFont val="Calibri"/>
        <family val="2"/>
        <scheme val="minor"/>
      </rPr>
      <t xml:space="preserve">5 or More Units per Structure (5+)- </t>
    </r>
    <r>
      <rPr>
        <sz val="11"/>
        <color theme="1"/>
        <rFont val="Calibri"/>
        <family val="2"/>
        <scheme val="minor"/>
      </rPr>
      <t xml:space="preserve">a structure containing five or more housing units. </t>
    </r>
  </si>
  <si>
    <r>
      <t>·</t>
    </r>
    <r>
      <rPr>
        <sz val="7"/>
        <color theme="1"/>
        <rFont val="Times New Roman"/>
        <family val="1"/>
      </rPr>
      <t xml:space="preserve">         </t>
    </r>
    <r>
      <rPr>
        <b/>
        <sz val="11"/>
        <color theme="1"/>
        <rFont val="Calibri"/>
        <family val="2"/>
        <scheme val="minor"/>
      </rPr>
      <t xml:space="preserve">Accessory Dwelling Unit (ADU) - </t>
    </r>
    <r>
      <rPr>
        <sz val="11"/>
        <color theme="1"/>
        <rFont val="Calibri"/>
        <family val="2"/>
        <scheme val="minor"/>
      </rPr>
      <t>means a unit that is attached, detached or located within the living area of the existing dwelling or residential dwelling unit which provides complete independent living facilities for one or more persons. It shall include permanent provisions for living, sleeping, eating, cooking, and sanitation on the same parcel on which the single-family dwelling is situated pursuant to Government Code section 65852.2. An ADU also includes the following: an efficiency unit, as defined in Section 17958.1 of the Health and Safety Code or a manufactured home, as defined in Section 18007 of the Health and Safety Code.</t>
    </r>
  </si>
  <si>
    <r>
      <t>·</t>
    </r>
    <r>
      <rPr>
        <sz val="7"/>
        <color theme="1"/>
        <rFont val="Times New Roman"/>
        <family val="1"/>
      </rPr>
      <t xml:space="preserve">         </t>
    </r>
    <r>
      <rPr>
        <b/>
        <sz val="11"/>
        <color theme="1"/>
        <rFont val="Calibri"/>
        <family val="2"/>
        <scheme val="minor"/>
      </rPr>
      <t>Mobile Home Unit/Manufactured Home</t>
    </r>
    <r>
      <rPr>
        <sz val="11"/>
        <color theme="1"/>
        <rFont val="Calibri"/>
        <family val="2"/>
        <scheme val="minor"/>
      </rPr>
      <t xml:space="preserve"> – a one-unit structure that was originally constructed to be towed on its own chassis. </t>
    </r>
    <r>
      <rPr>
        <i/>
        <u/>
        <sz val="11"/>
        <color theme="1"/>
        <rFont val="Calibri"/>
        <family val="2"/>
        <scheme val="minor"/>
      </rPr>
      <t>Please note:</t>
    </r>
    <r>
      <rPr>
        <i/>
        <sz val="11"/>
        <color theme="1"/>
        <rFont val="Calibri"/>
        <family val="2"/>
        <scheme val="minor"/>
      </rPr>
      <t xml:space="preserve"> Spaces in a mobile home park can be counted towards RHNA, if the spaces counted are new hook-ups/spaces rather than new mobile home park residents moving onto existing lots. </t>
    </r>
  </si>
  <si>
    <r>
      <t>21.</t>
    </r>
    <r>
      <rPr>
        <sz val="7"/>
        <color theme="1"/>
        <rFont val="Times New Roman"/>
        <family val="1"/>
      </rPr>
      <t xml:space="preserve">              </t>
    </r>
    <r>
      <rPr>
        <sz val="11"/>
        <color theme="1"/>
        <rFont val="Calibri"/>
        <family val="2"/>
        <scheme val="minor"/>
      </rPr>
      <t>“Very low-income” means households earning less than 50 percent of area median income pursuant to Health and Safety Code, section 50105.</t>
    </r>
  </si>
  <si>
    <t>AUTHORITY CITED: Government Code section 65400.</t>
  </si>
  <si>
    <t>Fields in gray auto-populate. No data entry is needed.</t>
  </si>
  <si>
    <t>Some of the cells are locked to ensure data can be automatically uploaded to the online system.</t>
  </si>
  <si>
    <t>Tables A and A2 of the worksheet are currently configured to accept up to 1,000 lines of data. Insert rows if needed.</t>
  </si>
  <si>
    <t>Projects are now tracked at all stages of development, from initial application to final certificate of occupancy.</t>
  </si>
  <si>
    <t>All dates must be entered as month/date/year (e.g., 6/1/2018).</t>
  </si>
  <si>
    <t>The form works best with macros enabled in Excel.</t>
  </si>
  <si>
    <t>Begin with the “Start Here” tab, as previous years’ information will pre-populate in Table B after the  jurisdiction’s name is entered.</t>
  </si>
  <si>
    <t>Enter general contact and report information in the “Start Here” tab.</t>
  </si>
  <si>
    <t>It is important to start with this worksheet because the answers entered will affect how information is displayed (e.g. permit numbers from prior years are pre-populated when jurisdiction’s name is entered).</t>
  </si>
  <si>
    <t>Information to enter includes:</t>
  </si>
  <si>
    <r>
      <t>·</t>
    </r>
    <r>
      <rPr>
        <sz val="7"/>
        <color theme="1"/>
        <rFont val="Times New Roman"/>
        <family val="1"/>
      </rPr>
      <t xml:space="preserve">         </t>
    </r>
    <r>
      <rPr>
        <sz val="11"/>
        <color theme="1"/>
        <rFont val="Calibri"/>
        <family val="2"/>
        <scheme val="minor"/>
      </rPr>
      <t>City or County name</t>
    </r>
  </si>
  <si>
    <r>
      <t>·</t>
    </r>
    <r>
      <rPr>
        <sz val="7"/>
        <color theme="1"/>
        <rFont val="Times New Roman"/>
        <family val="1"/>
      </rPr>
      <t xml:space="preserve">         </t>
    </r>
    <r>
      <rPr>
        <sz val="11"/>
        <color theme="1"/>
        <rFont val="Calibri"/>
        <family val="2"/>
        <scheme val="minor"/>
      </rPr>
      <t xml:space="preserve">Reporting calendar year (e.g., 2019). </t>
    </r>
    <r>
      <rPr>
        <i/>
        <sz val="11"/>
        <color theme="1"/>
        <rFont val="Calibri"/>
        <family val="2"/>
        <scheme val="minor"/>
      </rPr>
      <t>Please note: The reporting year will always be from January 1 – December 31 of the previous year.</t>
    </r>
  </si>
  <si>
    <r>
      <t>·</t>
    </r>
    <r>
      <rPr>
        <sz val="7"/>
        <color theme="1"/>
        <rFont val="Times New Roman"/>
        <family val="1"/>
      </rPr>
      <t xml:space="preserve">         </t>
    </r>
    <r>
      <rPr>
        <sz val="11"/>
        <color theme="1"/>
        <rFont val="Calibri"/>
        <family val="2"/>
        <scheme val="minor"/>
      </rPr>
      <t>Contact person</t>
    </r>
  </si>
  <si>
    <r>
      <t>·</t>
    </r>
    <r>
      <rPr>
        <sz val="7"/>
        <color theme="1"/>
        <rFont val="Times New Roman"/>
        <family val="1"/>
      </rPr>
      <t xml:space="preserve">         </t>
    </r>
    <r>
      <rPr>
        <sz val="11"/>
        <color theme="1"/>
        <rFont val="Calibri"/>
        <family val="2"/>
        <scheme val="minor"/>
      </rPr>
      <t>Title</t>
    </r>
  </si>
  <si>
    <r>
      <t>·</t>
    </r>
    <r>
      <rPr>
        <sz val="7"/>
        <color theme="1"/>
        <rFont val="Times New Roman"/>
        <family val="1"/>
      </rPr>
      <t xml:space="preserve">         </t>
    </r>
    <r>
      <rPr>
        <sz val="11"/>
        <color theme="1"/>
        <rFont val="Calibri"/>
        <family val="2"/>
        <scheme val="minor"/>
      </rPr>
      <t>Email</t>
    </r>
  </si>
  <si>
    <r>
      <t>·</t>
    </r>
    <r>
      <rPr>
        <sz val="7"/>
        <color theme="1"/>
        <rFont val="Times New Roman"/>
        <family val="1"/>
      </rPr>
      <t xml:space="preserve">         </t>
    </r>
    <r>
      <rPr>
        <sz val="11"/>
        <color theme="1"/>
        <rFont val="Calibri"/>
        <family val="2"/>
        <scheme val="minor"/>
      </rPr>
      <t>Phone</t>
    </r>
  </si>
  <si>
    <r>
      <t>·</t>
    </r>
    <r>
      <rPr>
        <sz val="7"/>
        <color theme="1"/>
        <rFont val="Times New Roman"/>
        <family val="1"/>
      </rPr>
      <t xml:space="preserve">         </t>
    </r>
    <r>
      <rPr>
        <sz val="11"/>
        <color theme="1"/>
        <rFont val="Calibri"/>
        <family val="2"/>
        <scheme val="minor"/>
      </rPr>
      <t>Mailing address</t>
    </r>
  </si>
  <si>
    <t>This sheet includes instructions regarding submitting the Housing Element APR to HCD and OPR.</t>
  </si>
  <si>
    <t xml:space="preserve">                                                                                                                          </t>
  </si>
  <si>
    <t xml:space="preserve">TABLE A
Housing Development Applications Submitted </t>
  </si>
  <si>
    <r>
      <t>Only include data on housing units and developments for which an application was deemed complete between January 1</t>
    </r>
    <r>
      <rPr>
        <vertAlign val="superscript"/>
        <sz val="11"/>
        <color theme="1"/>
        <rFont val="Calibri"/>
        <family val="2"/>
        <scheme val="minor"/>
      </rPr>
      <t>st</t>
    </r>
    <r>
      <rPr>
        <sz val="11"/>
        <color theme="1"/>
        <rFont val="Calibri"/>
        <family val="2"/>
        <scheme val="minor"/>
      </rPr>
      <t xml:space="preserve"> and December 31</t>
    </r>
    <r>
      <rPr>
        <vertAlign val="superscript"/>
        <sz val="11"/>
        <color theme="1"/>
        <rFont val="Calibri"/>
        <family val="2"/>
        <scheme val="minor"/>
      </rPr>
      <t>st</t>
    </r>
    <r>
      <rPr>
        <sz val="11"/>
        <color theme="1"/>
        <rFont val="Calibri"/>
        <family val="2"/>
        <scheme val="minor"/>
      </rPr>
      <t xml:space="preserve"> of the reporting year identified on the “Start Here” tab.  In table A, an “application” is a formal submittal of a project for approval. This application is either an application for a discretionary entitlement, or where only a ministerial process is required (e.g., zoned by right).</t>
    </r>
  </si>
  <si>
    <r>
      <t>1. Project Identifier:</t>
    </r>
    <r>
      <rPr>
        <sz val="11"/>
        <color theme="1"/>
        <rFont val="Calibri"/>
        <family val="2"/>
        <scheme val="minor"/>
      </rPr>
      <t xml:space="preserve">  Include the Current Assessor Parcel Number (APN) and street address. The Prior APN, Project Name and Local Jurisdiction Tracking ID are optional.</t>
    </r>
  </si>
  <si>
    <r>
      <t>·</t>
    </r>
    <r>
      <rPr>
        <sz val="7"/>
        <color theme="1"/>
        <rFont val="Times New Roman"/>
        <family val="1"/>
      </rPr>
      <t xml:space="preserve">         </t>
    </r>
    <r>
      <rPr>
        <sz val="11"/>
        <color theme="1"/>
        <rFont val="Calibri"/>
        <family val="2"/>
        <scheme val="minor"/>
      </rPr>
      <t>Prior APN – Enter an APN previously associated with the parcel, if applicable (optional field).</t>
    </r>
  </si>
  <si>
    <r>
      <t>·</t>
    </r>
    <r>
      <rPr>
        <sz val="7"/>
        <color theme="1"/>
        <rFont val="Times New Roman"/>
        <family val="1"/>
      </rPr>
      <t xml:space="preserve">         </t>
    </r>
    <r>
      <rPr>
        <sz val="11"/>
        <color theme="1"/>
        <rFont val="Calibri"/>
        <family val="2"/>
        <scheme val="minor"/>
      </rPr>
      <t>Current APN – Enter the current available APN. If necessary, enter additional APNs in the notes section field number 10.</t>
    </r>
  </si>
  <si>
    <r>
      <t>·</t>
    </r>
    <r>
      <rPr>
        <sz val="7"/>
        <color theme="1"/>
        <rFont val="Times New Roman"/>
        <family val="1"/>
      </rPr>
      <t xml:space="preserve">         </t>
    </r>
    <r>
      <rPr>
        <sz val="11"/>
        <color theme="1"/>
        <rFont val="Calibri"/>
        <family val="2"/>
        <scheme val="minor"/>
      </rPr>
      <t>Street Address – Enter the number and name of street.</t>
    </r>
  </si>
  <si>
    <r>
      <t>·</t>
    </r>
    <r>
      <rPr>
        <sz val="7"/>
        <color theme="1"/>
        <rFont val="Times New Roman"/>
        <family val="1"/>
      </rPr>
      <t xml:space="preserve">         </t>
    </r>
    <r>
      <rPr>
        <sz val="11"/>
        <color theme="1"/>
        <rFont val="Calibri"/>
        <family val="2"/>
        <scheme val="minor"/>
      </rPr>
      <t>Project Name – Enter the project name, if available (optional field).</t>
    </r>
  </si>
  <si>
    <r>
      <t>·</t>
    </r>
    <r>
      <rPr>
        <sz val="7"/>
        <color theme="1"/>
        <rFont val="Times New Roman"/>
        <family val="1"/>
      </rPr>
      <t xml:space="preserve">         </t>
    </r>
    <r>
      <rPr>
        <sz val="11"/>
        <color theme="1"/>
        <rFont val="Calibri"/>
        <family val="2"/>
        <scheme val="minor"/>
      </rPr>
      <t>Local Jurisdiction Tracking ID – This may be the permit number or other identifier (optional field).</t>
    </r>
  </si>
  <si>
    <r>
      <t>2. Unit Types:</t>
    </r>
    <r>
      <rPr>
        <sz val="11"/>
        <color theme="1"/>
        <rFont val="Calibri"/>
        <family val="2"/>
        <scheme val="minor"/>
      </rPr>
      <t xml:space="preserve"> Each development should be categorized by one of the following codes. Refer to “Unit Category” in the Definitions section for additional descriptions. Use the drop-down menu to select one of the following options:</t>
    </r>
  </si>
  <si>
    <r>
      <t xml:space="preserve">     ·</t>
    </r>
    <r>
      <rPr>
        <sz val="7"/>
        <color theme="1"/>
        <rFont val="Times New Roman"/>
        <family val="1"/>
      </rPr>
      <t xml:space="preserve">         </t>
    </r>
    <r>
      <rPr>
        <sz val="11"/>
        <color theme="1"/>
        <rFont val="Calibri"/>
        <family val="2"/>
        <scheme val="minor"/>
      </rPr>
      <t>SFA (single-family attached unit)</t>
    </r>
  </si>
  <si>
    <r>
      <t xml:space="preserve">     ·</t>
    </r>
    <r>
      <rPr>
        <sz val="7"/>
        <color theme="1"/>
        <rFont val="Times New Roman"/>
        <family val="1"/>
      </rPr>
      <t xml:space="preserve">         </t>
    </r>
    <r>
      <rPr>
        <sz val="11"/>
        <color theme="1"/>
        <rFont val="Calibri"/>
        <family val="2"/>
        <scheme val="minor"/>
      </rPr>
      <t>SFD (single-family detached unit)</t>
    </r>
  </si>
  <si>
    <r>
      <t xml:space="preserve">     ·</t>
    </r>
    <r>
      <rPr>
        <sz val="7"/>
        <color theme="1"/>
        <rFont val="Times New Roman"/>
        <family val="1"/>
      </rPr>
      <t xml:space="preserve">         </t>
    </r>
    <r>
      <rPr>
        <sz val="11"/>
        <color theme="1"/>
        <rFont val="Calibri"/>
        <family val="2"/>
        <scheme val="minor"/>
      </rPr>
      <t>2-4 (two- to four-unit structures)</t>
    </r>
  </si>
  <si>
    <r>
      <t xml:space="preserve">     ·</t>
    </r>
    <r>
      <rPr>
        <sz val="7"/>
        <color theme="1"/>
        <rFont val="Times New Roman"/>
        <family val="1"/>
      </rPr>
      <t xml:space="preserve">         </t>
    </r>
    <r>
      <rPr>
        <sz val="11"/>
        <color theme="1"/>
        <rFont val="Calibri"/>
        <family val="2"/>
        <scheme val="minor"/>
      </rPr>
      <t>5+ (five or more unit structure, multifamily)</t>
    </r>
  </si>
  <si>
    <r>
      <t xml:space="preserve">     ·</t>
    </r>
    <r>
      <rPr>
        <sz val="7"/>
        <color theme="1"/>
        <rFont val="Times New Roman"/>
        <family val="1"/>
      </rPr>
      <t xml:space="preserve">         </t>
    </r>
    <r>
      <rPr>
        <sz val="11"/>
        <color theme="1"/>
        <rFont val="Calibri"/>
        <family val="2"/>
        <scheme val="minor"/>
      </rPr>
      <t>ADU (accessory dwelling unit)</t>
    </r>
  </si>
  <si>
    <r>
      <t xml:space="preserve">     ·</t>
    </r>
    <r>
      <rPr>
        <sz val="7"/>
        <color theme="1"/>
        <rFont val="Times New Roman"/>
        <family val="1"/>
      </rPr>
      <t xml:space="preserve">         </t>
    </r>
    <r>
      <rPr>
        <sz val="11"/>
        <color theme="1"/>
        <rFont val="Calibri"/>
        <family val="2"/>
        <scheme val="minor"/>
      </rPr>
      <t>MH (mobile home/manufactured home)</t>
    </r>
  </si>
  <si>
    <r>
      <t>3. Tenure:</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Identify whether the units within the development project are either proposed or planned at initial occupancy for either renters or owners. Use the drop-down menu to select one of the following options:</t>
    </r>
  </si>
  <si>
    <r>
      <t>·</t>
    </r>
    <r>
      <rPr>
        <sz val="7"/>
        <color theme="1"/>
        <rFont val="Times New Roman"/>
        <family val="1"/>
      </rPr>
      <t xml:space="preserve">         </t>
    </r>
    <r>
      <rPr>
        <sz val="11"/>
        <color theme="1"/>
        <rFont val="Calibri"/>
        <family val="2"/>
        <scheme val="minor"/>
      </rPr>
      <t>Renter occupant (R) or</t>
    </r>
  </si>
  <si>
    <r>
      <t>·</t>
    </r>
    <r>
      <rPr>
        <sz val="7"/>
        <color theme="1"/>
        <rFont val="Times New Roman"/>
        <family val="1"/>
      </rPr>
      <t xml:space="preserve">         </t>
    </r>
    <r>
      <rPr>
        <sz val="11"/>
        <color theme="1"/>
        <rFont val="Calibri"/>
        <family val="2"/>
        <scheme val="minor"/>
      </rPr>
      <t xml:space="preserve">Owner occupant (O)  </t>
    </r>
  </si>
  <si>
    <r>
      <t>4. Date Application Submitted</t>
    </r>
    <r>
      <rPr>
        <sz val="11"/>
        <color theme="1"/>
        <rFont val="Calibri"/>
        <family val="2"/>
        <scheme val="minor"/>
      </rPr>
      <t>: Enter the date the housing development application was submitted. If the application was incomplete at the time of submittal, enter the date the application was determined complete by the local government (refer to “application submitted” under definitions). Enter date as month/day/year (e.g., 6/1/2020).</t>
    </r>
  </si>
  <si>
    <r>
      <t>5. Proposed Units Affordability by Household Incomes:</t>
    </r>
    <r>
      <rPr>
        <sz val="11"/>
        <color theme="1"/>
        <rFont val="Calibri"/>
        <family val="2"/>
        <scheme val="minor"/>
      </rPr>
      <t xml:space="preserve"> For each development, list the number of units proposed in the application by affordability level and whether the units are deed restricted or non-deed restricted. Refer to the Definitions section for additional descriptions:  </t>
    </r>
  </si>
  <si>
    <t>Very low-income households: 0-50% AMI</t>
  </si>
  <si>
    <t>Low-income households: 50-80% AMI</t>
  </si>
  <si>
    <t>Moderate-income households: 80-120% AMI</t>
  </si>
  <si>
    <t>Above-moderate households: above 120%</t>
  </si>
  <si>
    <t>To verify income levels, refer to the income limit charts on HCD’s website at http://www.hcd.ca.gov/grants-funding/income-limits/state-and-federal-income-limits.shtml                (see section for Official State Income Limits).</t>
  </si>
  <si>
    <r>
      <t>6. Total Proposed Units by Project:</t>
    </r>
    <r>
      <rPr>
        <sz val="11"/>
        <color theme="1"/>
        <rFont val="Calibri"/>
        <family val="2"/>
        <scheme val="minor"/>
      </rPr>
      <t xml:space="preserve"> This field auto-populates with the total number of units proposed, as entered in #5 (total of deed restricted &amp; non-deed restricted units for Very Low-, Low-, Moderate- and Above Moderate- income households).</t>
    </r>
  </si>
  <si>
    <r>
      <t xml:space="preserve">7. Total Approved Units by Project: </t>
    </r>
    <r>
      <rPr>
        <sz val="11"/>
        <color theme="1"/>
        <rFont val="Calibri"/>
        <family val="2"/>
        <scheme val="minor"/>
      </rPr>
      <t xml:space="preserve">Enter the number of units that the jurisdiction approved for this project application.  </t>
    </r>
  </si>
  <si>
    <r>
      <t xml:space="preserve">8. Total Disapproved Units by Project. </t>
    </r>
    <r>
      <rPr>
        <sz val="11"/>
        <color theme="1"/>
        <rFont val="Calibri"/>
        <family val="2"/>
        <scheme val="minor"/>
      </rPr>
      <t>If the project is denied or total number of units is reduced, please enter the number of units denied or reduced. This value should equal Total Proposed Units by Project minus “Total Approved Units by Project.”</t>
    </r>
  </si>
  <si>
    <r>
      <t xml:space="preserve">9. Was “Application Submitted” pursuant to Government Code section 65913.4, subdivision (b) (Streamlined Ministerial Approval Process (SB 35 Streamlining))? </t>
    </r>
    <r>
      <rPr>
        <sz val="11"/>
        <color theme="1"/>
        <rFont val="Calibri"/>
        <family val="2"/>
        <scheme val="minor"/>
      </rPr>
      <t>Use the drop-down menu to select one of the following options:</t>
    </r>
  </si>
  <si>
    <r>
      <t>·</t>
    </r>
    <r>
      <rPr>
        <sz val="7"/>
        <color theme="1"/>
        <rFont val="Times New Roman"/>
        <family val="1"/>
      </rPr>
      <t xml:space="preserve">         </t>
    </r>
    <r>
      <rPr>
        <sz val="11"/>
        <color theme="1"/>
        <rFont val="Calibri"/>
        <family val="2"/>
        <scheme val="minor"/>
      </rPr>
      <t>No</t>
    </r>
  </si>
  <si>
    <r>
      <t>·</t>
    </r>
    <r>
      <rPr>
        <sz val="7"/>
        <color theme="1"/>
        <rFont val="Times New Roman"/>
        <family val="1"/>
      </rPr>
      <t xml:space="preserve">         </t>
    </r>
    <r>
      <rPr>
        <sz val="11"/>
        <color theme="1"/>
        <rFont val="Calibri"/>
        <family val="2"/>
        <scheme val="minor"/>
      </rPr>
      <t>Yes – But no action taken</t>
    </r>
  </si>
  <si>
    <r>
      <t>·</t>
    </r>
    <r>
      <rPr>
        <sz val="7"/>
        <color theme="1"/>
        <rFont val="Times New Roman"/>
        <family val="1"/>
      </rPr>
      <t xml:space="preserve">         </t>
    </r>
    <r>
      <rPr>
        <sz val="11"/>
        <color theme="1"/>
        <rFont val="Calibri"/>
        <family val="2"/>
        <scheme val="minor"/>
      </rPr>
      <t>Yes – Approved</t>
    </r>
  </si>
  <si>
    <r>
      <t>·</t>
    </r>
    <r>
      <rPr>
        <sz val="7"/>
        <color theme="1"/>
        <rFont val="Times New Roman"/>
        <family val="1"/>
      </rPr>
      <t xml:space="preserve">         </t>
    </r>
    <r>
      <rPr>
        <sz val="11"/>
        <color theme="1"/>
        <rFont val="Calibri"/>
        <family val="2"/>
        <scheme val="minor"/>
      </rPr>
      <t>Yes – Denied</t>
    </r>
  </si>
  <si>
    <r>
      <rPr>
        <b/>
        <sz val="11"/>
        <color theme="1"/>
        <rFont val="Calibri"/>
        <family val="2"/>
        <scheme val="minor"/>
      </rPr>
      <t>10</t>
    </r>
    <r>
      <rPr>
        <sz val="11"/>
        <color theme="1"/>
        <rFont val="Calibri"/>
        <family val="2"/>
        <scheme val="minor"/>
      </rPr>
      <t xml:space="preserve">. </t>
    </r>
    <r>
      <rPr>
        <b/>
        <sz val="11"/>
        <color theme="1"/>
        <rFont val="Calibri"/>
        <family val="2"/>
        <scheme val="minor"/>
      </rPr>
      <t>Was a Density Bonus application received for this project?</t>
    </r>
    <r>
      <rPr>
        <sz val="11"/>
        <color theme="1"/>
        <rFont val="Calibri"/>
        <family val="2"/>
        <scheme val="minor"/>
      </rPr>
      <t xml:space="preserve"> Answer yes or no.</t>
    </r>
  </si>
  <si>
    <r>
      <rPr>
        <b/>
        <sz val="11"/>
        <color theme="1"/>
        <rFont val="Calibri"/>
        <family val="2"/>
        <scheme val="minor"/>
      </rPr>
      <t>11.</t>
    </r>
    <r>
      <rPr>
        <sz val="11"/>
        <color theme="1"/>
        <rFont val="Calibri"/>
        <family val="2"/>
        <scheme val="minor"/>
      </rPr>
      <t xml:space="preserve"> </t>
    </r>
    <r>
      <rPr>
        <b/>
        <sz val="11"/>
        <color theme="1"/>
        <rFont val="Calibri"/>
        <family val="2"/>
        <scheme val="minor"/>
      </rPr>
      <t>Was the Density Bonus application approved for this project?</t>
    </r>
    <r>
      <rPr>
        <sz val="11"/>
        <color theme="1"/>
        <rFont val="Calibri"/>
        <family val="2"/>
        <scheme val="minor"/>
      </rPr>
      <t xml:space="preserve"> Answer yes or no.</t>
    </r>
  </si>
  <si>
    <r>
      <rPr>
        <b/>
        <sz val="11"/>
        <color theme="1"/>
        <rFont val="Calibri"/>
        <family val="2"/>
        <scheme val="minor"/>
      </rPr>
      <t>12. Please indicate the status of the application.</t>
    </r>
    <r>
      <rPr>
        <sz val="11"/>
        <color theme="1"/>
        <rFont val="Calibri"/>
        <family val="2"/>
        <scheme val="minor"/>
      </rPr>
      <t xml:space="preserve"> Use the drop-down to select one of the following options:</t>
    </r>
  </si>
  <si>
    <r>
      <t>·</t>
    </r>
    <r>
      <rPr>
        <sz val="7"/>
        <color theme="1"/>
        <rFont val="Times New Roman"/>
        <family val="1"/>
      </rPr>
      <t xml:space="preserve">         </t>
    </r>
    <r>
      <rPr>
        <sz val="11"/>
        <color theme="1"/>
        <rFont val="Calibri"/>
        <family val="2"/>
        <scheme val="minor"/>
      </rPr>
      <t>Approved</t>
    </r>
  </si>
  <si>
    <r>
      <t>·</t>
    </r>
    <r>
      <rPr>
        <sz val="7"/>
        <color theme="1"/>
        <rFont val="Times New Roman"/>
        <family val="1"/>
      </rPr>
      <t xml:space="preserve">         </t>
    </r>
    <r>
      <rPr>
        <sz val="11"/>
        <color theme="1"/>
        <rFont val="Calibri"/>
        <family val="2"/>
        <scheme val="minor"/>
      </rPr>
      <t>Pending</t>
    </r>
  </si>
  <si>
    <r>
      <t>·</t>
    </r>
    <r>
      <rPr>
        <sz val="7"/>
        <color theme="1"/>
        <rFont val="Times New Roman"/>
        <family val="1"/>
      </rPr>
      <t xml:space="preserve">         </t>
    </r>
    <r>
      <rPr>
        <sz val="11"/>
        <color theme="1"/>
        <rFont val="Calibri"/>
        <family val="2"/>
        <scheme val="minor"/>
      </rPr>
      <t>Disapproved</t>
    </r>
  </si>
  <si>
    <r>
      <t xml:space="preserve">13. Notes: </t>
    </r>
    <r>
      <rPr>
        <sz val="11"/>
        <color theme="1"/>
        <rFont val="Calibri"/>
        <family val="2"/>
        <scheme val="minor"/>
      </rPr>
      <t>Use this field to enter any applicable notes about the project or development. Completion of this field is optional.</t>
    </r>
  </si>
  <si>
    <t>TABLE A2
Annual Building Activity Report Summary – New Construction, Entitled, Permits and Completed Units</t>
  </si>
  <si>
    <t>Fields 1 through 15 Housing Development Information</t>
  </si>
  <si>
    <t>This table requires information for very low, low, moderate and above moderate income housing affordability categories and for mixed-income projects.  Include data on net new housing units and developments that have received any one of the following:</t>
  </si>
  <si>
    <r>
      <t>·</t>
    </r>
    <r>
      <rPr>
        <sz val="7"/>
        <color theme="1"/>
        <rFont val="Times New Roman"/>
        <family val="1"/>
      </rPr>
      <t xml:space="preserve">         </t>
    </r>
    <r>
      <rPr>
        <sz val="11"/>
        <color theme="1"/>
        <rFont val="Calibri"/>
        <family val="2"/>
        <scheme val="minor"/>
      </rPr>
      <t>An entitlement</t>
    </r>
  </si>
  <si>
    <r>
      <t>·</t>
    </r>
    <r>
      <rPr>
        <sz val="7"/>
        <color theme="1"/>
        <rFont val="Times New Roman"/>
        <family val="1"/>
      </rPr>
      <t xml:space="preserve">         </t>
    </r>
    <r>
      <rPr>
        <sz val="11"/>
        <color theme="1"/>
        <rFont val="Calibri"/>
        <family val="2"/>
        <scheme val="minor"/>
      </rPr>
      <t xml:space="preserve">A building permit </t>
    </r>
  </si>
  <si>
    <r>
      <t>·</t>
    </r>
    <r>
      <rPr>
        <sz val="7"/>
        <color theme="1"/>
        <rFont val="Times New Roman"/>
        <family val="1"/>
      </rPr>
      <t xml:space="preserve">         </t>
    </r>
    <r>
      <rPr>
        <sz val="11"/>
        <color theme="1"/>
        <rFont val="Calibri"/>
        <family val="2"/>
        <scheme val="minor"/>
      </rPr>
      <t xml:space="preserve">A certificate of occupancy or other form of readiness that was issued during the reporting year. </t>
    </r>
  </si>
  <si>
    <t>Please note: Only building permits are used for the purposes of determining progress towards RHNA (fields 7, 8 and 9 of this table, described below).</t>
  </si>
  <si>
    <r>
      <t>New housing units</t>
    </r>
    <r>
      <rPr>
        <sz val="11"/>
        <color theme="1"/>
        <rFont val="Calibri"/>
        <family val="2"/>
        <scheme val="minor"/>
      </rPr>
      <t>: For the APR, “new housing unit” means housing units as defined by the Department of Finance for inclusion in the Department of Finance’s annual “E-5 City/County Population and Housing Estimates” report, which is the same as the census definition of a housing unit.</t>
    </r>
  </si>
  <si>
    <r>
      <t>Development activity spanning multiple years</t>
    </r>
    <r>
      <rPr>
        <sz val="11"/>
        <color theme="1"/>
        <rFont val="Calibri"/>
        <family val="2"/>
        <scheme val="minor"/>
      </rPr>
      <t>: It is highly likely that the same project will be reported in multiple years of APRs. For example, a project should be listed in three separate APRs if it is entitled in one year, receives the building permit next year, and the certificate of occupancy in the year following.</t>
    </r>
  </si>
  <si>
    <r>
      <t xml:space="preserve">In scenarios where development activity spans multiple years, the jurisdiction should only report activity that occurred within the reporting year. For example, if a project received building permits in </t>
    </r>
    <r>
      <rPr>
        <i/>
        <sz val="11"/>
        <color theme="1"/>
        <rFont val="Calibri"/>
        <family val="2"/>
        <scheme val="minor"/>
      </rPr>
      <t>2018</t>
    </r>
    <r>
      <rPr>
        <sz val="11"/>
        <color theme="1"/>
        <rFont val="Calibri"/>
        <family val="2"/>
        <scheme val="minor"/>
      </rPr>
      <t xml:space="preserve">, but received entitlements in </t>
    </r>
    <r>
      <rPr>
        <i/>
        <sz val="11"/>
        <color theme="1"/>
        <rFont val="Calibri"/>
        <family val="2"/>
        <scheme val="minor"/>
      </rPr>
      <t>2017</t>
    </r>
    <r>
      <rPr>
        <sz val="11"/>
        <color theme="1"/>
        <rFont val="Calibri"/>
        <family val="2"/>
        <scheme val="minor"/>
      </rPr>
      <t xml:space="preserve">, the </t>
    </r>
    <r>
      <rPr>
        <i/>
        <sz val="11"/>
        <color theme="1"/>
        <rFont val="Calibri"/>
        <family val="2"/>
        <scheme val="minor"/>
      </rPr>
      <t>2018 APR</t>
    </r>
    <r>
      <rPr>
        <sz val="11"/>
        <color theme="1"/>
        <rFont val="Calibri"/>
        <family val="2"/>
        <scheme val="minor"/>
      </rPr>
      <t xml:space="preserve"> should only report the building permit information (fields 7, 8 and 9), and not include entitlement information (fields 4, 5 and 6).</t>
    </r>
  </si>
  <si>
    <r>
      <t>Separate living quarters</t>
    </r>
    <r>
      <rPr>
        <sz val="11"/>
        <color theme="1"/>
        <rFont val="Calibri"/>
        <family val="2"/>
        <scheme val="minor"/>
      </rPr>
      <t>: A house, an apartment, a mobile home, a group of rooms, or a single room occupied as separate living quarters, or if vacant, intended for occupancy as separate living quarters. Separate living quarters are those in which the occupants live separately from any other individuals in the building and which have direct access from outside the building or through a common hall. For vacant units, the criteria of separateness and direct access are applied to the intended occupants whenever possible.</t>
    </r>
  </si>
  <si>
    <t>Please note: Group quarters facilities, such dormitories, student houisng, bunkhouses, and barracks cannot be counted as housing units.</t>
  </si>
  <si>
    <t xml:space="preserve">Net new units: If a building is being demolished to build the new units, the APR should report net new units. For example, if 10 units are being demolished on a site to build a 100-unit building, the APR should report 100 new units and 10 units in the demolished/destroyed column. In the case of new construction where fewer units are being built than were there previously, do not report negative permits. </t>
  </si>
  <si>
    <t>To assist in reporting demolished/destroyed units, refer to section number 20 below (Table A2, column 20).</t>
  </si>
  <si>
    <r>
      <t>All new unit information is to be listed in the following fields</t>
    </r>
    <r>
      <rPr>
        <sz val="11"/>
        <color theme="1"/>
        <rFont val="Calibri"/>
        <family val="2"/>
        <scheme val="minor"/>
      </rPr>
      <t>:</t>
    </r>
  </si>
  <si>
    <t>Fields 1 through 3 – Project Identifier and Unit Types</t>
  </si>
  <si>
    <r>
      <t>1. Project Identifier:</t>
    </r>
    <r>
      <rPr>
        <sz val="11"/>
        <color theme="1"/>
        <rFont val="Calibri"/>
        <family val="2"/>
        <scheme val="minor"/>
      </rPr>
      <t xml:space="preserve"> Include the Current Assessor Parcel Number (APN) and street address. The prior APN, project name or local jurisdiction tracking ID are optional.</t>
    </r>
  </si>
  <si>
    <r>
      <t>·</t>
    </r>
    <r>
      <rPr>
        <sz val="7"/>
        <color theme="1"/>
        <rFont val="Times New Roman"/>
        <family val="1"/>
      </rPr>
      <t xml:space="preserve">         </t>
    </r>
    <r>
      <rPr>
        <sz val="11"/>
        <color theme="1"/>
        <rFont val="Calibri"/>
        <family val="2"/>
        <scheme val="minor"/>
      </rPr>
      <t>Current APN – Enter the current available APN. This field allows a maximum of 40 characters. If necessary enter additional APNs in the notes section field number 21.</t>
    </r>
  </si>
  <si>
    <r>
      <t>2. Unit Category Codes:</t>
    </r>
    <r>
      <rPr>
        <sz val="11"/>
        <color theme="1"/>
        <rFont val="Calibri"/>
        <family val="2"/>
        <scheme val="minor"/>
      </rPr>
      <t xml:space="preserve"> Each development should be categorized by one of the following codes: Refer to “Unit Category” in the Definitions section for additional descriptions. Use the drop-down menu to select one of the following options:</t>
    </r>
  </si>
  <si>
    <r>
      <t>·</t>
    </r>
    <r>
      <rPr>
        <sz val="7"/>
        <color theme="1"/>
        <rFont val="Times New Roman"/>
        <family val="1"/>
      </rPr>
      <t xml:space="preserve">         </t>
    </r>
    <r>
      <rPr>
        <sz val="11"/>
        <color theme="1"/>
        <rFont val="Calibri"/>
        <family val="2"/>
        <scheme val="minor"/>
      </rPr>
      <t>SFA (single-family attached unit)</t>
    </r>
  </si>
  <si>
    <r>
      <t>·</t>
    </r>
    <r>
      <rPr>
        <sz val="7"/>
        <color theme="1"/>
        <rFont val="Times New Roman"/>
        <family val="1"/>
      </rPr>
      <t xml:space="preserve">         </t>
    </r>
    <r>
      <rPr>
        <sz val="11"/>
        <color theme="1"/>
        <rFont val="Calibri"/>
        <family val="2"/>
        <scheme val="minor"/>
      </rPr>
      <t>SFD (single-family detached unit)</t>
    </r>
  </si>
  <si>
    <r>
      <t>·</t>
    </r>
    <r>
      <rPr>
        <sz val="7"/>
        <color theme="1"/>
        <rFont val="Times New Roman"/>
        <family val="1"/>
      </rPr>
      <t xml:space="preserve">         </t>
    </r>
    <r>
      <rPr>
        <sz val="11"/>
        <color theme="1"/>
        <rFont val="Calibri"/>
        <family val="2"/>
        <scheme val="minor"/>
      </rPr>
      <t>2-4 (two- to four-unit structures)</t>
    </r>
  </si>
  <si>
    <r>
      <t>·</t>
    </r>
    <r>
      <rPr>
        <sz val="7"/>
        <color theme="1"/>
        <rFont val="Times New Roman"/>
        <family val="1"/>
      </rPr>
      <t xml:space="preserve">         </t>
    </r>
    <r>
      <rPr>
        <sz val="11"/>
        <color theme="1"/>
        <rFont val="Calibri"/>
        <family val="2"/>
        <scheme val="minor"/>
      </rPr>
      <t>5+ (five or more unit structure, multifamily)</t>
    </r>
  </si>
  <si>
    <r>
      <t>·</t>
    </r>
    <r>
      <rPr>
        <sz val="7"/>
        <color theme="1"/>
        <rFont val="Times New Roman"/>
        <family val="1"/>
      </rPr>
      <t xml:space="preserve">         </t>
    </r>
    <r>
      <rPr>
        <sz val="11"/>
        <color theme="1"/>
        <rFont val="Calibri"/>
        <family val="2"/>
        <scheme val="minor"/>
      </rPr>
      <t>ADU (accessory dwelling unit)</t>
    </r>
  </si>
  <si>
    <r>
      <t>·</t>
    </r>
    <r>
      <rPr>
        <sz val="7"/>
        <color theme="1"/>
        <rFont val="Times New Roman"/>
        <family val="1"/>
      </rPr>
      <t xml:space="preserve">         </t>
    </r>
    <r>
      <rPr>
        <sz val="11"/>
        <color theme="1"/>
        <rFont val="Calibri"/>
        <family val="2"/>
        <scheme val="minor"/>
      </rPr>
      <t>MH (mobile home/manufactured home)</t>
    </r>
  </si>
  <si>
    <r>
      <t>3. Tenure:</t>
    </r>
    <r>
      <rPr>
        <sz val="11"/>
        <color theme="1"/>
        <rFont val="Calibri"/>
        <family val="2"/>
        <scheme val="minor"/>
      </rPr>
      <t xml:space="preserve">  Identify whether the units within the development project are either proposed or planned at initial occupancy for either renters or owners. Use the drop-down menu to select one of the following options:</t>
    </r>
  </si>
  <si>
    <t>Fields 4 through 6 – Completed Entitlement</t>
  </si>
  <si>
    <r>
      <t>4.  Affordability by Household Income – Completed Entitlement:</t>
    </r>
    <r>
      <rPr>
        <sz val="11"/>
        <color theme="1"/>
        <rFont val="Calibri"/>
        <family val="2"/>
        <scheme val="minor"/>
      </rPr>
      <t xml:space="preserve"> For each development, list the number of units that have been issued a completed entitlement during the reporting year by affordability level and whether the units are deed restricted or non-deed restricted. Refer to the Definitions section for additional descriptions:  </t>
    </r>
  </si>
  <si>
    <r>
      <t>·</t>
    </r>
    <r>
      <rPr>
        <sz val="7"/>
        <color theme="1"/>
        <rFont val="Times New Roman"/>
        <family val="1"/>
      </rPr>
      <t xml:space="preserve">         </t>
    </r>
    <r>
      <rPr>
        <sz val="11"/>
        <color theme="1"/>
        <rFont val="Calibri"/>
        <family val="2"/>
        <scheme val="minor"/>
      </rPr>
      <t>Very low-income households: 0-50% AMI</t>
    </r>
  </si>
  <si>
    <r>
      <t>·</t>
    </r>
    <r>
      <rPr>
        <sz val="7"/>
        <color theme="1"/>
        <rFont val="Times New Roman"/>
        <family val="1"/>
      </rPr>
      <t xml:space="preserve">         </t>
    </r>
    <r>
      <rPr>
        <sz val="11"/>
        <color theme="1"/>
        <rFont val="Calibri"/>
        <family val="2"/>
        <scheme val="minor"/>
      </rPr>
      <t>Low-income households: 50-80% AMI</t>
    </r>
  </si>
  <si>
    <r>
      <t>·</t>
    </r>
    <r>
      <rPr>
        <sz val="7"/>
        <color theme="1"/>
        <rFont val="Times New Roman"/>
        <family val="1"/>
      </rPr>
      <t xml:space="preserve">         </t>
    </r>
    <r>
      <rPr>
        <sz val="11"/>
        <color theme="1"/>
        <rFont val="Calibri"/>
        <family val="2"/>
        <scheme val="minor"/>
      </rPr>
      <t>Moderate-income households: 80-120% AMI</t>
    </r>
  </si>
  <si>
    <r>
      <t>·</t>
    </r>
    <r>
      <rPr>
        <sz val="7"/>
        <color theme="1"/>
        <rFont val="Times New Roman"/>
        <family val="1"/>
      </rPr>
      <t xml:space="preserve">         </t>
    </r>
    <r>
      <rPr>
        <sz val="11"/>
        <color theme="1"/>
        <rFont val="Calibri"/>
        <family val="2"/>
        <scheme val="minor"/>
      </rPr>
      <t>Above-moderate households: above 120%</t>
    </r>
  </si>
  <si>
    <t>To verify income levels, refer to the income limit charts on HCDs website at http://www.hcd.ca.gov/grants-funding/income-limits/state-and-federal-income-limits.shtml                (see section for Official State Income Limits).</t>
  </si>
  <si>
    <r>
      <t xml:space="preserve">5. Entitlement Date Approved: </t>
    </r>
    <r>
      <rPr>
        <sz val="11"/>
        <color theme="1"/>
        <rFont val="Calibri"/>
        <family val="2"/>
        <scheme val="minor"/>
      </rPr>
      <t>Enter the date within the reporting year that all required land use approvals or entitlements were issued by the jurisdiction; leave blank if entitlement was approved outside the reporting year. Enter date as month/day/year (e.g., 6/1/2018). Refer to definition of “Completed Entitlement.”</t>
    </r>
  </si>
  <si>
    <r>
      <t xml:space="preserve">6. # of Units Issued Entitlements: </t>
    </r>
    <r>
      <rPr>
        <sz val="11"/>
        <color theme="1"/>
        <rFont val="Calibri"/>
        <family val="2"/>
        <scheme val="minor"/>
      </rPr>
      <t>This is an auto-populated field. This field reflects the total number of units that were entitled for very-low, low, moderate, and above moderate income, as entered in field 4 on this table.</t>
    </r>
  </si>
  <si>
    <t>Fields 7 through 9 – Building Permit</t>
  </si>
  <si>
    <r>
      <t>7. Affordability by Household Income – Building Permits:</t>
    </r>
    <r>
      <rPr>
        <sz val="11"/>
        <color theme="1"/>
        <rFont val="Calibri"/>
        <family val="2"/>
        <scheme val="minor"/>
      </rPr>
      <t xml:space="preserve"> For each development, list the number of units that have been issued a building permit during the reporting year by affordability level and whether the units are deed restricted or non-deed restricted. Refer to the Definitions section for additional descriptions:  </t>
    </r>
  </si>
  <si>
    <r>
      <t>8. Building Permits Date Issued:</t>
    </r>
    <r>
      <rPr>
        <sz val="11"/>
        <color theme="1"/>
        <rFont val="Calibri"/>
        <family val="2"/>
        <scheme val="minor"/>
      </rPr>
      <t xml:space="preserve"> Enter the date within the reporting year that the building permit was issued by the jurisdiction; leave blank if building permit was issued outside the reporting year. Enter date as month/day/year (e.g., 6/1/2018). Refer to definition of “Permitted Units.”  </t>
    </r>
  </si>
  <si>
    <r>
      <t xml:space="preserve">9. # of Units Issued Building Permits: </t>
    </r>
    <r>
      <rPr>
        <sz val="11"/>
        <color theme="1"/>
        <rFont val="Calibri"/>
        <family val="2"/>
        <scheme val="minor"/>
      </rPr>
      <t>This is an auto-populated field. This field will sum units that were permitted for very-low, low, moderate, and above moderate income, as entered in field 7 on this table.</t>
    </r>
  </si>
  <si>
    <t>Fields 10 through 12 – Certificates of Occupancy</t>
  </si>
  <si>
    <r>
      <t>10. Affordability by Household Income – Certificates of Occupancy:</t>
    </r>
    <r>
      <rPr>
        <sz val="11"/>
        <color theme="1"/>
        <rFont val="Calibri"/>
        <family val="2"/>
        <scheme val="minor"/>
      </rPr>
      <t xml:space="preserve"> For each development, list the number of units that issued certificates of occupancy or other form of readiness (e.g., final inspection, notice of completion) during the reporting year by affordability level and whether the units are deed restricted or non-deed restricted. Refer to the Definitions section for additional descriptions:  </t>
    </r>
  </si>
  <si>
    <r>
      <t>11. Certificates of Occupancy (or other forms of Readiness) Date Issued</t>
    </r>
    <r>
      <rPr>
        <sz val="11"/>
        <color theme="1"/>
        <rFont val="Calibri"/>
        <family val="2"/>
        <scheme val="minor"/>
      </rPr>
      <t>: Enter the date the certificate of occupancy or other form of readiness (e.g., final inspection, notice of completion) was issued for the project. For most jurisdictions, this is the final step before residents can occupy the unit. Leave blank if certificate of occupancy was not issued in the reporting year. Enter date as month/day/year (e.g., 6/1/2018).</t>
    </r>
  </si>
  <si>
    <r>
      <t xml:space="preserve">12. # of Units Issued Certificates of Occupancy or other forms of Readiness: </t>
    </r>
    <r>
      <rPr>
        <sz val="11"/>
        <color theme="1"/>
        <rFont val="Calibri"/>
        <family val="2"/>
        <scheme val="minor"/>
      </rPr>
      <t>This is an auto-populated field. This field will sum units that were issued a certificate of occupancy for very-low, low, moderate, and above moderate income, as entered in field 10 on this table.</t>
    </r>
  </si>
  <si>
    <r>
      <t xml:space="preserve">13. How many of the Units were Extremely-Low Income Units (Optional): </t>
    </r>
    <r>
      <rPr>
        <sz val="11"/>
        <color theme="1"/>
        <rFont val="Calibri"/>
        <family val="2"/>
        <scheme val="minor"/>
      </rPr>
      <t xml:space="preserve">To gain a greater understanding of the level of building activity to meet the needs of extremely low-income households in the state, HCD asks that you estimate, to the extent possible, the number of units affordable to extremely-low income households. This number will be a subset of the number of units affordable to very low-income households, as indicated in fields 4, 7 and 10 above. </t>
    </r>
    <r>
      <rPr>
        <i/>
        <sz val="11"/>
        <color theme="1"/>
        <rFont val="Calibri"/>
        <family val="2"/>
        <scheme val="minor"/>
      </rPr>
      <t>Please note: The number entered in the very low section will not be reduced by the number entered here. Although completion of this field is optional, your input would be greatly appreciated.</t>
    </r>
  </si>
  <si>
    <r>
      <t xml:space="preserve">14. Was Project approved using Government Code section 65913.4, subdivision (b) (Streamlined Ministerial Approval Process (SB 35 Streamlining))? </t>
    </r>
    <r>
      <rPr>
        <sz val="11"/>
        <color theme="1"/>
        <rFont val="Calibri"/>
        <family val="2"/>
        <scheme val="minor"/>
      </rPr>
      <t>Use</t>
    </r>
    <r>
      <rPr>
        <b/>
        <sz val="11"/>
        <color theme="1"/>
        <rFont val="Calibri"/>
        <family val="2"/>
        <scheme val="minor"/>
      </rPr>
      <t xml:space="preserve"> </t>
    </r>
    <r>
      <rPr>
        <sz val="11"/>
        <color theme="1"/>
        <rFont val="Calibri"/>
        <family val="2"/>
        <scheme val="minor"/>
      </rPr>
      <t>the drop-down menu to select one of the following options:</t>
    </r>
  </si>
  <si>
    <r>
      <t>·</t>
    </r>
    <r>
      <rPr>
        <sz val="7"/>
        <color theme="1"/>
        <rFont val="Times New Roman"/>
        <family val="1"/>
      </rPr>
      <t xml:space="preserve">         </t>
    </r>
    <r>
      <rPr>
        <sz val="11"/>
        <color theme="1"/>
        <rFont val="Calibri"/>
        <family val="2"/>
        <scheme val="minor"/>
      </rPr>
      <t>“Y” if jurisdiction approved the project application pursuant to the streamlined ministerial approval process (SB 35 Streamlining).</t>
    </r>
  </si>
  <si>
    <r>
      <t>·</t>
    </r>
    <r>
      <rPr>
        <sz val="7"/>
        <color theme="1"/>
        <rFont val="Times New Roman"/>
        <family val="1"/>
      </rPr>
      <t xml:space="preserve">         </t>
    </r>
    <r>
      <rPr>
        <sz val="11"/>
        <color theme="1"/>
        <rFont val="Calibri"/>
        <family val="2"/>
        <scheme val="minor"/>
      </rPr>
      <t>“N” for all other situations.</t>
    </r>
  </si>
  <si>
    <r>
      <t>15. Are these infill units?</t>
    </r>
    <r>
      <rPr>
        <sz val="11"/>
        <color theme="1"/>
        <rFont val="Calibri"/>
        <family val="2"/>
        <scheme val="minor"/>
      </rPr>
      <t xml:space="preserve"> To gain a greater understanding of the level of infill housing activity in the state, HCD asks that you clarify if the housing units reported are infill by selecting “Yes” or “No.” Although completion of this field is optional, your input would be greatly appreciated. See Definitions section for “infill housing units” definition.</t>
    </r>
  </si>
  <si>
    <t>Fields 16 through 18: Please note, if any units are reported as very-low, low, or moderate income in fields 4, 7 or 10 then information in fields 16, 17 and/or 18 must be completed to demonstrate affordability. In the absence of justification that the unit is affordable to a very- low, low, and moderate income household, the unit must be counted as above-moderate income.</t>
  </si>
  <si>
    <t>Fields 16 and 17 Housing with Financial Assistance and/or Deed Restrictions</t>
  </si>
  <si>
    <t xml:space="preserve">For all housing units developed or approved with public financial assistance and/or have recorded affordability deed restriction or covenants, identify funding sources and/or mechanisms that enable units to be affordable.  </t>
  </si>
  <si>
    <r>
      <t>16. Assistance Programs Used for Each Development:</t>
    </r>
    <r>
      <rPr>
        <sz val="11"/>
        <color theme="1"/>
        <rFont val="Calibri"/>
        <family val="2"/>
        <scheme val="minor"/>
      </rPr>
      <t xml:space="preserve">  Enter information here if units received financial assistance from the city or county and/or other subsidy sources, have affordability restrictions or covenants, and/or recapture of public funds upon resale.</t>
    </r>
  </si>
  <si>
    <t>Use the drop-down menu to select the acronym of the applicable funding program(s), as listed below. To select more than one funding source click once then select the cell again and click another source.</t>
  </si>
  <si>
    <r>
      <t>·</t>
    </r>
    <r>
      <rPr>
        <sz val="7"/>
        <color theme="1"/>
        <rFont val="Times New Roman"/>
        <family val="1"/>
      </rPr>
      <t xml:space="preserve">         </t>
    </r>
    <r>
      <rPr>
        <sz val="11"/>
        <color theme="1"/>
        <rFont val="Calibri"/>
        <family val="2"/>
        <scheme val="minor"/>
      </rPr>
      <t>Acq/Rehab: CalHFA Acquisition/Rehab Loan Program</t>
    </r>
  </si>
  <si>
    <r>
      <t>·</t>
    </r>
    <r>
      <rPr>
        <sz val="7"/>
        <color theme="1"/>
        <rFont val="Times New Roman"/>
        <family val="1"/>
      </rPr>
      <t xml:space="preserve">         </t>
    </r>
    <r>
      <rPr>
        <sz val="11"/>
        <color theme="1"/>
        <rFont val="Calibri"/>
        <family val="2"/>
        <scheme val="minor"/>
      </rPr>
      <t>AHP: Affordable Housing Program - Fed Home Loan</t>
    </r>
  </si>
  <si>
    <r>
      <t>·</t>
    </r>
    <r>
      <rPr>
        <sz val="7"/>
        <color theme="1"/>
        <rFont val="Times New Roman"/>
        <family val="1"/>
      </rPr>
      <t xml:space="preserve">         </t>
    </r>
    <r>
      <rPr>
        <sz val="11"/>
        <color theme="1"/>
        <rFont val="Calibri"/>
        <family val="2"/>
        <scheme val="minor"/>
      </rPr>
      <t>AHSC: Affordable Housing and Sustainable Communities</t>
    </r>
  </si>
  <si>
    <r>
      <t>·</t>
    </r>
    <r>
      <rPr>
        <sz val="7"/>
        <color theme="1"/>
        <rFont val="Times New Roman"/>
        <family val="1"/>
      </rPr>
      <t xml:space="preserve">         </t>
    </r>
    <r>
      <rPr>
        <sz val="11"/>
        <color theme="1"/>
        <rFont val="Calibri"/>
        <family val="2"/>
        <scheme val="minor"/>
      </rPr>
      <t>CalHOME: CalHOME</t>
    </r>
  </si>
  <si>
    <r>
      <t>·</t>
    </r>
    <r>
      <rPr>
        <sz val="7"/>
        <color theme="1"/>
        <rFont val="Times New Roman"/>
        <family val="1"/>
      </rPr>
      <t xml:space="preserve">         </t>
    </r>
    <r>
      <rPr>
        <sz val="11"/>
        <color theme="1"/>
        <rFont val="Calibri"/>
        <family val="2"/>
        <scheme val="minor"/>
      </rPr>
      <t>CDBG: Community Development Block Grant</t>
    </r>
  </si>
  <si>
    <r>
      <t>·</t>
    </r>
    <r>
      <rPr>
        <sz val="7"/>
        <color theme="1"/>
        <rFont val="Times New Roman"/>
        <family val="1"/>
      </rPr>
      <t xml:space="preserve">         </t>
    </r>
    <r>
      <rPr>
        <sz val="11"/>
        <color theme="1"/>
        <rFont val="Calibri"/>
        <family val="2"/>
        <scheme val="minor"/>
      </rPr>
      <t>CDLAC: CDLAC Bonds (CA Debt Limit Allocation Committee)</t>
    </r>
  </si>
  <si>
    <r>
      <t>·</t>
    </r>
    <r>
      <rPr>
        <sz val="7"/>
        <color theme="1"/>
        <rFont val="Times New Roman"/>
        <family val="1"/>
      </rPr>
      <t xml:space="preserve">         </t>
    </r>
    <r>
      <rPr>
        <sz val="11"/>
        <color theme="1"/>
        <rFont val="Calibri"/>
        <family val="2"/>
        <scheme val="minor"/>
      </rPr>
      <t>CESH: CA Emergency Solutions &amp; Housing</t>
    </r>
  </si>
  <si>
    <r>
      <t>·</t>
    </r>
    <r>
      <rPr>
        <sz val="7"/>
        <color theme="1"/>
        <rFont val="Times New Roman"/>
        <family val="1"/>
      </rPr>
      <t xml:space="preserve">         </t>
    </r>
    <r>
      <rPr>
        <sz val="11"/>
        <color theme="1"/>
        <rFont val="Calibri"/>
        <family val="2"/>
        <scheme val="minor"/>
      </rPr>
      <t>ESG: Emergency Solutions Grant</t>
    </r>
  </si>
  <si>
    <r>
      <t>·</t>
    </r>
    <r>
      <rPr>
        <sz val="7"/>
        <color theme="1"/>
        <rFont val="Times New Roman"/>
        <family val="1"/>
      </rPr>
      <t xml:space="preserve">         </t>
    </r>
    <r>
      <rPr>
        <sz val="11"/>
        <color theme="1"/>
        <rFont val="Calibri"/>
        <family val="2"/>
        <scheme val="minor"/>
      </rPr>
      <t>GSAF: Golden State Acquisition Fund</t>
    </r>
  </si>
  <si>
    <r>
      <t>·</t>
    </r>
    <r>
      <rPr>
        <sz val="7"/>
        <color theme="1"/>
        <rFont val="Times New Roman"/>
        <family val="1"/>
      </rPr>
      <t xml:space="preserve">         </t>
    </r>
    <r>
      <rPr>
        <sz val="11"/>
        <color theme="1"/>
        <rFont val="Calibri"/>
        <family val="2"/>
        <scheme val="minor"/>
      </rPr>
      <t>HEAP: Homeless Emergency Aid Program</t>
    </r>
  </si>
  <si>
    <r>
      <t>·</t>
    </r>
    <r>
      <rPr>
        <sz val="7"/>
        <color theme="1"/>
        <rFont val="Times New Roman"/>
        <family val="1"/>
      </rPr>
      <t xml:space="preserve">         </t>
    </r>
    <r>
      <rPr>
        <sz val="11"/>
        <color theme="1"/>
        <rFont val="Calibri"/>
        <family val="2"/>
        <scheme val="minor"/>
      </rPr>
      <t>HHAP: Homeless Housing, Assistance and Prevention Program</t>
    </r>
  </si>
  <si>
    <r>
      <t>·</t>
    </r>
    <r>
      <rPr>
        <sz val="7"/>
        <color theme="1"/>
        <rFont val="Times New Roman"/>
        <family val="1"/>
      </rPr>
      <t xml:space="preserve">         </t>
    </r>
    <r>
      <rPr>
        <sz val="11"/>
        <color theme="1"/>
        <rFont val="Calibri"/>
        <family val="2"/>
        <scheme val="minor"/>
      </rPr>
      <t>HKEY: Homekey</t>
    </r>
  </si>
  <si>
    <r>
      <t>·</t>
    </r>
    <r>
      <rPr>
        <sz val="7"/>
        <color theme="1"/>
        <rFont val="Times New Roman"/>
        <family val="1"/>
      </rPr>
      <t xml:space="preserve">         </t>
    </r>
    <r>
      <rPr>
        <sz val="11"/>
        <color theme="1"/>
        <rFont val="Calibri"/>
        <family val="2"/>
        <scheme val="minor"/>
      </rPr>
      <t>HOME: Housing Investment Partnership Program</t>
    </r>
  </si>
  <si>
    <r>
      <t>·</t>
    </r>
    <r>
      <rPr>
        <sz val="7"/>
        <color theme="1"/>
        <rFont val="Times New Roman"/>
        <family val="1"/>
      </rPr>
      <t xml:space="preserve">         </t>
    </r>
    <r>
      <rPr>
        <sz val="11"/>
        <color theme="1"/>
        <rFont val="Calibri"/>
        <family val="2"/>
        <scheme val="minor"/>
      </rPr>
      <t>HOPWA: Housing Opportunities for Persons with AIDS</t>
    </r>
  </si>
  <si>
    <r>
      <t>·</t>
    </r>
    <r>
      <rPr>
        <sz val="7"/>
        <color theme="1"/>
        <rFont val="Times New Roman"/>
        <family val="1"/>
      </rPr>
      <t xml:space="preserve">         </t>
    </r>
    <r>
      <rPr>
        <sz val="11"/>
        <color theme="1"/>
        <rFont val="Calibri"/>
        <family val="2"/>
        <scheme val="minor"/>
      </rPr>
      <t>IIG: Infill Infrastructure Grant </t>
    </r>
  </si>
  <si>
    <r>
      <t>·</t>
    </r>
    <r>
      <rPr>
        <sz val="7"/>
        <color theme="1"/>
        <rFont val="Times New Roman"/>
        <family val="1"/>
      </rPr>
      <t xml:space="preserve">         </t>
    </r>
    <r>
      <rPr>
        <sz val="11"/>
        <color theme="1"/>
        <rFont val="Calibri"/>
        <family val="2"/>
        <scheme val="minor"/>
      </rPr>
      <t>LHTF: Local Housing Trust Funds</t>
    </r>
  </si>
  <si>
    <r>
      <t>·</t>
    </r>
    <r>
      <rPr>
        <sz val="7"/>
        <color theme="1"/>
        <rFont val="Times New Roman"/>
        <family val="1"/>
      </rPr>
      <t xml:space="preserve">         </t>
    </r>
    <r>
      <rPr>
        <sz val="11"/>
        <color theme="1"/>
        <rFont val="Calibri"/>
        <family val="2"/>
        <scheme val="minor"/>
      </rPr>
      <t>LIHTC: CTCAC/Low Income Housing Tax Credits</t>
    </r>
  </si>
  <si>
    <r>
      <t>·</t>
    </r>
    <r>
      <rPr>
        <sz val="7"/>
        <color theme="1"/>
        <rFont val="Times New Roman"/>
        <family val="1"/>
      </rPr>
      <t xml:space="preserve">         </t>
    </r>
    <r>
      <rPr>
        <sz val="11"/>
        <color theme="1"/>
        <rFont val="Calibri"/>
        <family val="2"/>
        <scheme val="minor"/>
      </rPr>
      <t>MHP: Multifamily Housing Program - HCD</t>
    </r>
  </si>
  <si>
    <r>
      <t>·</t>
    </r>
    <r>
      <rPr>
        <sz val="7"/>
        <color theme="1"/>
        <rFont val="Times New Roman"/>
        <family val="1"/>
      </rPr>
      <t xml:space="preserve">         </t>
    </r>
    <r>
      <rPr>
        <sz val="11"/>
        <color theme="1"/>
        <rFont val="Calibri"/>
        <family val="2"/>
        <scheme val="minor"/>
      </rPr>
      <t>MHSA: Mental Health Services Act Funding</t>
    </r>
  </si>
  <si>
    <r>
      <t>·</t>
    </r>
    <r>
      <rPr>
        <sz val="7"/>
        <color theme="1"/>
        <rFont val="Times New Roman"/>
        <family val="1"/>
      </rPr>
      <t xml:space="preserve">         </t>
    </r>
    <r>
      <rPr>
        <sz val="11"/>
        <color theme="1"/>
        <rFont val="Calibri"/>
        <family val="2"/>
        <scheme val="minor"/>
      </rPr>
      <t>MPRROP: Mobilehome Park Rehab &amp; Resident Ownership Program</t>
    </r>
  </si>
  <si>
    <r>
      <t>·</t>
    </r>
    <r>
      <rPr>
        <sz val="7"/>
        <color theme="1"/>
        <rFont val="Times New Roman"/>
        <family val="1"/>
      </rPr>
      <t xml:space="preserve">         </t>
    </r>
    <r>
      <rPr>
        <sz val="11"/>
        <color theme="1"/>
        <rFont val="Calibri"/>
        <family val="2"/>
        <scheme val="minor"/>
      </rPr>
      <t>MRB: Mortgage Revenue Bonds</t>
    </r>
  </si>
  <si>
    <r>
      <t>·</t>
    </r>
    <r>
      <rPr>
        <sz val="7"/>
        <color theme="1"/>
        <rFont val="Times New Roman"/>
        <family val="1"/>
      </rPr>
      <t xml:space="preserve">         </t>
    </r>
    <r>
      <rPr>
        <sz val="11"/>
        <color theme="1"/>
        <rFont val="Calibri"/>
        <family val="2"/>
        <scheme val="minor"/>
      </rPr>
      <t>MyHOME: MyHome Down Payment Assistance</t>
    </r>
  </si>
  <si>
    <r>
      <t>·</t>
    </r>
    <r>
      <rPr>
        <sz val="7"/>
        <color theme="1"/>
        <rFont val="Times New Roman"/>
        <family val="1"/>
      </rPr>
      <t xml:space="preserve">         </t>
    </r>
    <r>
      <rPr>
        <sz val="11"/>
        <color theme="1"/>
        <rFont val="Calibri"/>
        <family val="2"/>
        <scheme val="minor"/>
      </rPr>
      <t>NHTF: National Housing Trust Fund</t>
    </r>
  </si>
  <si>
    <r>
      <t>·</t>
    </r>
    <r>
      <rPr>
        <sz val="7"/>
        <color theme="1"/>
        <rFont val="Times New Roman"/>
        <family val="1"/>
      </rPr>
      <t xml:space="preserve">         </t>
    </r>
    <r>
      <rPr>
        <sz val="11"/>
        <color theme="1"/>
        <rFont val="Calibri"/>
        <family val="2"/>
        <scheme val="minor"/>
      </rPr>
      <t>NPLH: No Place Like Home</t>
    </r>
  </si>
  <si>
    <r>
      <t>·</t>
    </r>
    <r>
      <rPr>
        <sz val="7"/>
        <color theme="1"/>
        <rFont val="Times New Roman"/>
        <family val="1"/>
      </rPr>
      <t xml:space="preserve">         </t>
    </r>
    <r>
      <rPr>
        <sz val="11"/>
        <color theme="1"/>
        <rFont val="Calibri"/>
        <family val="2"/>
        <scheme val="minor"/>
      </rPr>
      <t>PBS8: Section 8 Project-Based Rental Assistance</t>
    </r>
  </si>
  <si>
    <r>
      <t>·</t>
    </r>
    <r>
      <rPr>
        <sz val="7"/>
        <color theme="1"/>
        <rFont val="Times New Roman"/>
        <family val="1"/>
      </rPr>
      <t xml:space="preserve">         </t>
    </r>
    <r>
      <rPr>
        <sz val="11"/>
        <color theme="1"/>
        <rFont val="Calibri"/>
        <family val="2"/>
        <scheme val="minor"/>
      </rPr>
      <t>PDLP: Predevelopment Loan Program</t>
    </r>
  </si>
  <si>
    <r>
      <t>·</t>
    </r>
    <r>
      <rPr>
        <sz val="7"/>
        <color theme="1"/>
        <rFont val="Times New Roman"/>
        <family val="1"/>
      </rPr>
      <t xml:space="preserve">         </t>
    </r>
    <r>
      <rPr>
        <sz val="11"/>
        <color theme="1"/>
        <rFont val="Calibri"/>
        <family val="2"/>
        <scheme val="minor"/>
      </rPr>
      <t>RAD: Rental Assistance Demonstration Program</t>
    </r>
  </si>
  <si>
    <r>
      <t>·</t>
    </r>
    <r>
      <rPr>
        <sz val="7"/>
        <color theme="1"/>
        <rFont val="Times New Roman"/>
        <family val="1"/>
      </rPr>
      <t xml:space="preserve">         </t>
    </r>
    <r>
      <rPr>
        <sz val="11"/>
        <color theme="1"/>
        <rFont val="Calibri"/>
        <family val="2"/>
        <scheme val="minor"/>
      </rPr>
      <t>RDA: Redevelopment Agency or Successor Agency Funds</t>
    </r>
  </si>
  <si>
    <r>
      <t>·</t>
    </r>
    <r>
      <rPr>
        <sz val="7"/>
        <color theme="1"/>
        <rFont val="Times New Roman"/>
        <family val="1"/>
      </rPr>
      <t xml:space="preserve">         </t>
    </r>
    <r>
      <rPr>
        <sz val="11"/>
        <color theme="1"/>
        <rFont val="Calibri"/>
        <family val="2"/>
        <scheme val="minor"/>
      </rPr>
      <t>Sec 202: HUD Section 202 Housing for the Elderly</t>
    </r>
  </si>
  <si>
    <r>
      <t>·</t>
    </r>
    <r>
      <rPr>
        <sz val="7"/>
        <color theme="1"/>
        <rFont val="Times New Roman"/>
        <family val="1"/>
      </rPr>
      <t xml:space="preserve">         </t>
    </r>
    <r>
      <rPr>
        <sz val="11"/>
        <color theme="1"/>
        <rFont val="Calibri"/>
        <family val="2"/>
        <scheme val="minor"/>
      </rPr>
      <t>Sec 811: Section 811 Project Rental Assistance</t>
    </r>
  </si>
  <si>
    <r>
      <t>·</t>
    </r>
    <r>
      <rPr>
        <sz val="7"/>
        <color theme="1"/>
        <rFont val="Times New Roman"/>
        <family val="1"/>
      </rPr>
      <t xml:space="preserve">         </t>
    </r>
    <r>
      <rPr>
        <sz val="11"/>
        <color theme="1"/>
        <rFont val="Calibri"/>
        <family val="2"/>
        <scheme val="minor"/>
      </rPr>
      <t>SERNA: Joe Serna Jr Farmworker Housing Program</t>
    </r>
  </si>
  <si>
    <r>
      <t>·</t>
    </r>
    <r>
      <rPr>
        <sz val="7"/>
        <color theme="1"/>
        <rFont val="Times New Roman"/>
        <family val="1"/>
      </rPr>
      <t xml:space="preserve">         </t>
    </r>
    <r>
      <rPr>
        <sz val="11"/>
        <color theme="1"/>
        <rFont val="Calibri"/>
        <family val="2"/>
        <scheme val="minor"/>
      </rPr>
      <t>SHMHP: Supportive Housing MHP</t>
    </r>
  </si>
  <si>
    <r>
      <t>·</t>
    </r>
    <r>
      <rPr>
        <sz val="7"/>
        <color theme="1"/>
        <rFont val="Times New Roman"/>
        <family val="1"/>
      </rPr>
      <t xml:space="preserve">         </t>
    </r>
    <r>
      <rPr>
        <sz val="11"/>
        <color theme="1"/>
        <rFont val="Calibri"/>
        <family val="2"/>
        <scheme val="minor"/>
      </rPr>
      <t>SNHP: Special Needs Housing Program - CalHFA</t>
    </r>
  </si>
  <si>
    <r>
      <t>·</t>
    </r>
    <r>
      <rPr>
        <sz val="7"/>
        <color theme="1"/>
        <rFont val="Times New Roman"/>
        <family val="1"/>
      </rPr>
      <t xml:space="preserve">         </t>
    </r>
    <r>
      <rPr>
        <sz val="11"/>
        <color theme="1"/>
        <rFont val="Calibri"/>
        <family val="2"/>
        <scheme val="minor"/>
      </rPr>
      <t>TOD: Transit Oriented Development Program</t>
    </r>
  </si>
  <si>
    <r>
      <t>·</t>
    </r>
    <r>
      <rPr>
        <sz val="7"/>
        <color theme="1"/>
        <rFont val="Times New Roman"/>
        <family val="1"/>
      </rPr>
      <t xml:space="preserve">         </t>
    </r>
    <r>
      <rPr>
        <sz val="11"/>
        <color theme="1"/>
        <rFont val="Calibri"/>
        <family val="2"/>
        <scheme val="minor"/>
      </rPr>
      <t>USDA: USDA Rural Development Housing Programs</t>
    </r>
  </si>
  <si>
    <r>
      <t>·</t>
    </r>
    <r>
      <rPr>
        <sz val="7"/>
        <color theme="1"/>
        <rFont val="Times New Roman"/>
        <family val="1"/>
      </rPr>
      <t xml:space="preserve">         </t>
    </r>
    <r>
      <rPr>
        <sz val="11"/>
        <color theme="1"/>
        <rFont val="Calibri"/>
        <family val="2"/>
        <scheme val="minor"/>
      </rPr>
      <t>VHHP: Veterans Housing and Homeless Prevention Program</t>
    </r>
  </si>
  <si>
    <r>
      <t>·</t>
    </r>
    <r>
      <rPr>
        <sz val="7"/>
        <color theme="1"/>
        <rFont val="Times New Roman"/>
        <family val="1"/>
      </rPr>
      <t xml:space="preserve">         </t>
    </r>
    <r>
      <rPr>
        <sz val="11"/>
        <color theme="1"/>
        <rFont val="Calibri"/>
        <family val="2"/>
        <scheme val="minor"/>
      </rPr>
      <t>Other: Describe in Notes</t>
    </r>
  </si>
  <si>
    <r>
      <t>17.  Deed Restriction Type:</t>
    </r>
    <r>
      <rPr>
        <sz val="11"/>
        <color theme="1"/>
        <rFont val="Calibri"/>
        <family val="2"/>
        <scheme val="minor"/>
      </rPr>
      <t xml:space="preserve">  Enter information here if units in the project are considered affordable to very-low, low, and/or moderate income households due to a local program or policy, such as an inclusionary housing ordinance, regulatory agreement, or a density bonus. This field </t>
    </r>
    <r>
      <rPr>
        <u/>
        <sz val="11"/>
        <color theme="1"/>
        <rFont val="Calibri"/>
        <family val="2"/>
        <scheme val="minor"/>
      </rPr>
      <t>should not</t>
    </r>
    <r>
      <rPr>
        <sz val="11"/>
        <color theme="1"/>
        <rFont val="Calibri"/>
        <family val="2"/>
        <scheme val="minor"/>
      </rPr>
      <t xml:space="preserve"> be used to enter the number of deed restricted units. Identify the </t>
    </r>
    <r>
      <rPr>
        <u/>
        <sz val="11"/>
        <color theme="1"/>
        <rFont val="Calibri"/>
        <family val="2"/>
        <scheme val="minor"/>
      </rPr>
      <t>mechanism</t>
    </r>
    <r>
      <rPr>
        <sz val="11"/>
        <color theme="1"/>
        <rFont val="Calibri"/>
        <family val="2"/>
        <scheme val="minor"/>
      </rPr>
      <t xml:space="preserve"> used to restrict occupancy based on affordability to produce “deed restricted” units. Use the drop-down menu to select one of the following options</t>
    </r>
  </si>
  <si>
    <r>
      <t>·</t>
    </r>
    <r>
      <rPr>
        <sz val="7"/>
        <color theme="1"/>
        <rFont val="Times New Roman"/>
        <family val="1"/>
      </rPr>
      <t xml:space="preserve">         </t>
    </r>
    <r>
      <rPr>
        <sz val="11"/>
        <color theme="1"/>
        <rFont val="Calibri"/>
        <family val="2"/>
        <scheme val="minor"/>
      </rPr>
      <t>“INC” if the units were approved pursuant to a local inclusionary housing ordinance.</t>
    </r>
  </si>
  <si>
    <r>
      <t>·</t>
    </r>
    <r>
      <rPr>
        <sz val="7"/>
        <color theme="1"/>
        <rFont val="Times New Roman"/>
        <family val="1"/>
      </rPr>
      <t xml:space="preserve">         </t>
    </r>
    <r>
      <rPr>
        <sz val="11"/>
        <color theme="1"/>
        <rFont val="Calibri"/>
        <family val="2"/>
        <scheme val="minor"/>
      </rPr>
      <t xml:space="preserve">“DB” if the units were approved using a density bonus.  </t>
    </r>
  </si>
  <si>
    <r>
      <t>·</t>
    </r>
    <r>
      <rPr>
        <sz val="7"/>
        <color theme="1"/>
        <rFont val="Times New Roman"/>
        <family val="1"/>
      </rPr>
      <t xml:space="preserve">         </t>
    </r>
    <r>
      <rPr>
        <sz val="11"/>
        <color theme="1"/>
        <rFont val="Calibri"/>
        <family val="2"/>
        <scheme val="minor"/>
      </rPr>
      <t>“Other” for any other mechanism. Describe the source in notes section number 21.</t>
    </r>
  </si>
  <si>
    <r>
      <t>18. Housing without Financial Assistance or Deed Restrictions:</t>
    </r>
    <r>
      <rPr>
        <sz val="11"/>
        <color theme="1"/>
        <rFont val="Calibri"/>
        <family val="2"/>
        <scheme val="minor"/>
      </rPr>
      <t xml:space="preserve"> Enter information here if the units are affordable to very-low, low and moderate income households without financial assistance and/or deed restrictions. In these cases, affordability must be demonstrated by proposed sales price or rents.   </t>
    </r>
  </si>
  <si>
    <r>
      <t>·</t>
    </r>
    <r>
      <rPr>
        <sz val="7"/>
        <color theme="1"/>
        <rFont val="Times New Roman"/>
        <family val="1"/>
      </rPr>
      <t xml:space="preserve">         </t>
    </r>
    <r>
      <rPr>
        <sz val="11"/>
        <color theme="1"/>
        <rFont val="Calibri"/>
        <family val="2"/>
        <scheme val="minor"/>
      </rPr>
      <t>Sales prices and rents must meet the definition of affordable as defined in Health and Safety Code Section 50052.5 for owner-occupied units or Health and Safety Code section 50053 for renter-occupied units.</t>
    </r>
  </si>
  <si>
    <r>
      <t>·</t>
    </r>
    <r>
      <rPr>
        <sz val="7"/>
        <color theme="1"/>
        <rFont val="Times New Roman"/>
        <family val="1"/>
      </rPr>
      <t xml:space="preserve">         </t>
    </r>
    <r>
      <rPr>
        <sz val="11"/>
        <color theme="1"/>
        <rFont val="Calibri"/>
        <family val="2"/>
        <scheme val="minor"/>
      </rPr>
      <t>Describe how the newly constructed rental or ownership housing units were determined to be affordable to very- low, low, and moderate income households without either public subsidies or restrictive covenants. This may be based on various methods considering sales prices or rents relative to the income levels of households such as through a survey of comparable units in the area that show the unit would be affordable to very-low, low, or moderate income households.</t>
    </r>
  </si>
  <si>
    <r>
      <t>o</t>
    </r>
    <r>
      <rPr>
        <sz val="7"/>
        <color theme="1"/>
        <rFont val="Times New Roman"/>
        <family val="1"/>
      </rPr>
      <t xml:space="preserve">   </t>
    </r>
    <r>
      <rPr>
        <sz val="11"/>
        <color theme="1"/>
        <rFont val="Calibri"/>
        <family val="2"/>
        <scheme val="minor"/>
      </rPr>
      <t>The jurisdiction can consider comparable rental prices or new sales prices (actual or anticipated). The jurisdiction should consider costs for renters (i.e., 30% of household income for rent and utilities) or owners (e.g., 30% of household income for principal, interest, taxes, insurance and utilities, pursuant to Title 25 CCR Section 6920)</t>
    </r>
  </si>
  <si>
    <r>
      <t>·</t>
    </r>
    <r>
      <rPr>
        <sz val="7"/>
        <color theme="1"/>
        <rFont val="Times New Roman"/>
        <family val="1"/>
      </rPr>
      <t xml:space="preserve">         </t>
    </r>
    <r>
      <rPr>
        <sz val="11"/>
        <color theme="1"/>
        <rFont val="Calibri"/>
        <family val="2"/>
        <scheme val="minor"/>
      </rPr>
      <t>In the absence of justification that the unit is affordable to a very- low, low, and moderate income household, the unit must be counted as above-moderate income.</t>
    </r>
  </si>
  <si>
    <r>
      <t xml:space="preserve">19. Term of Affordability or Deed Restriction: </t>
    </r>
    <r>
      <rPr>
        <sz val="11"/>
        <color theme="1"/>
        <rFont val="Calibri"/>
        <family val="2"/>
        <scheme val="minor"/>
      </rPr>
      <t>If units have committed financial assistance and/or are deed restricted, enter the duration of the affordability or deed restriction. If units are affordable in perpetuity, enter 1,000. If multiple funding sources or deed restrictions on the development have different terms of affordability, please enter the longest term of affordability. Although completion of this field is optional, your input would be greatly appreciated.</t>
    </r>
    <r>
      <rPr>
        <b/>
        <sz val="11"/>
        <color theme="1"/>
        <rFont val="Calibri"/>
        <family val="2"/>
        <scheme val="minor"/>
      </rPr>
      <t xml:space="preserve">  </t>
    </r>
  </si>
  <si>
    <r>
      <t>20. Demolished/Destroyed Units</t>
    </r>
    <r>
      <rPr>
        <sz val="11"/>
        <color theme="1"/>
        <rFont val="Calibri"/>
        <family val="2"/>
        <scheme val="minor"/>
      </rPr>
      <t xml:space="preserve">: This section is to report if the project and associated APN, has a permit, entitlement or certificate of occupancy in the reporting year, and the APN previously had demolished or destroyed units.  </t>
    </r>
  </si>
  <si>
    <r>
      <t>·</t>
    </r>
    <r>
      <rPr>
        <sz val="7"/>
        <color theme="1"/>
        <rFont val="Times New Roman"/>
        <family val="1"/>
      </rPr>
      <t xml:space="preserve">         </t>
    </r>
    <r>
      <rPr>
        <sz val="11"/>
        <color theme="1"/>
        <rFont val="Calibri"/>
        <family val="2"/>
        <scheme val="minor"/>
      </rPr>
      <t>Enter the “Number of Demolished or Destroyed Units” in the reporting calendar year.</t>
    </r>
  </si>
  <si>
    <r>
      <t>·</t>
    </r>
    <r>
      <rPr>
        <sz val="7"/>
        <color theme="1"/>
        <rFont val="Times New Roman"/>
        <family val="1"/>
      </rPr>
      <t xml:space="preserve">         </t>
    </r>
    <r>
      <rPr>
        <sz val="11"/>
        <color theme="1"/>
        <rFont val="Calibri"/>
        <family val="2"/>
        <scheme val="minor"/>
      </rPr>
      <t>From the drop down menu select “demolished” if the units were torn down. Select “Destroyed” if the units were lost due to fire or other natural disaster.</t>
    </r>
  </si>
  <si>
    <r>
      <t>·</t>
    </r>
    <r>
      <rPr>
        <sz val="7"/>
        <color theme="1"/>
        <rFont val="Times New Roman"/>
        <family val="1"/>
      </rPr>
      <t xml:space="preserve">         </t>
    </r>
    <r>
      <rPr>
        <sz val="11"/>
        <color theme="1"/>
        <rFont val="Calibri"/>
        <family val="2"/>
        <scheme val="minor"/>
      </rPr>
      <t>From the drop down menu “Demolished/Destroyed Units Owner or Renter” select “R” for renter or “O” for owner.</t>
    </r>
  </si>
  <si>
    <r>
      <t>Fields 21 through 24 Density Bonus Detail</t>
    </r>
    <r>
      <rPr>
        <b/>
        <sz val="11"/>
        <color theme="1"/>
        <rFont val="Calibri"/>
        <family val="2"/>
        <scheme val="minor"/>
      </rPr>
      <t>:</t>
    </r>
    <r>
      <rPr>
        <sz val="11"/>
        <color theme="1"/>
        <rFont val="Calibri"/>
        <family val="2"/>
        <scheme val="minor"/>
      </rPr>
      <t xml:space="preserve"> The following fields must be completed for at least a sample of density bonus projects reported by the jurisdiction and should only be completed if “DB” is one of the selections in section 17.</t>
    </r>
  </si>
  <si>
    <r>
      <rPr>
        <b/>
        <sz val="11"/>
        <color theme="1"/>
        <rFont val="Calibri"/>
        <family val="2"/>
      </rPr>
      <t>21. Density bonus:</t>
    </r>
    <r>
      <rPr>
        <sz val="11"/>
        <color theme="1"/>
        <rFont val="Calibri"/>
        <family val="2"/>
      </rPr>
      <t xml:space="preserve"> This section and the sections to follow are for reporting if the project received a density bonus, including concessions, incentives, waivers, or other modifications. The first field asks for the percentage of density bonus that was applied to the project.</t>
    </r>
  </si>
  <si>
    <r>
      <t>·</t>
    </r>
    <r>
      <rPr>
        <sz val="7"/>
        <color theme="1"/>
        <rFont val="Times New Roman"/>
        <family val="1"/>
      </rPr>
      <t xml:space="preserve">         </t>
    </r>
    <r>
      <rPr>
        <sz val="11"/>
        <color theme="1"/>
        <rFont val="Calibri"/>
        <family val="2"/>
        <scheme val="minor"/>
      </rPr>
      <t>If the planning area's maximum allowable density is calculated based on the allowable number of units, express your response as a percentage (New total number of units - Old total number of units)/(Old total number of units); NOTE THAT WE ARE NOT PROPOSING TO EXPRESS THE DENSITY AS UNITS PER ACRE.</t>
    </r>
  </si>
  <si>
    <r>
      <t>·</t>
    </r>
    <r>
      <rPr>
        <sz val="7"/>
        <color theme="1"/>
        <rFont val="Times New Roman"/>
        <family val="1"/>
      </rPr>
      <t xml:space="preserve">         </t>
    </r>
    <r>
      <rPr>
        <sz val="11"/>
        <color theme="1"/>
        <rFont val="Calibri"/>
        <family val="2"/>
        <scheme val="minor"/>
      </rPr>
      <t>Alternatively, if the planning area's maximum allowable density is form- or volume-based, express your response as a percentage (New maximum allowable residential gross floor area - Old maximum allowable residential gross floor area)/(Old maximum allowable residential gross floor area)</t>
    </r>
  </si>
  <si>
    <r>
      <rPr>
        <b/>
        <sz val="11"/>
        <color theme="1"/>
        <rFont val="Calibri"/>
        <family val="2"/>
      </rPr>
      <t xml:space="preserve">22. Percentage of deed-restricted units: </t>
    </r>
    <r>
      <rPr>
        <sz val="11"/>
        <color theme="1"/>
        <rFont val="Calibri"/>
        <family val="2"/>
      </rPr>
      <t>Enter the percentage of deed-restricted units in the project expressed as (percentage of deed-restricted units) / (total number of units) NOTE THAT THIS CALCULATION MIGHT ALSO BE PROBLEMATIC IF THERE ARE DEED-RESTRICTED UNITS MANDATED BY ANOTHER SUBSIDY PROGRAM</t>
    </r>
  </si>
  <si>
    <r>
      <rPr>
        <b/>
        <sz val="11"/>
        <color theme="1"/>
        <rFont val="Calibri"/>
        <family val="2"/>
        <scheme val="minor"/>
      </rPr>
      <t xml:space="preserve">23. Number of incentives and other modifications: </t>
    </r>
    <r>
      <rPr>
        <sz val="11"/>
        <color theme="1"/>
        <rFont val="Calibri"/>
        <family val="2"/>
        <scheme val="minor"/>
      </rPr>
      <t>Enter the total number of other incentives, concessions, waivers, or other modifications given to the project (exclude parking waivers or parking reductions).</t>
    </r>
    <r>
      <rPr>
        <sz val="11"/>
        <color theme="1"/>
        <rFont val="Calibri"/>
        <family val="1"/>
        <charset val="2"/>
        <scheme val="minor"/>
      </rPr>
      <t xml:space="preserve"> List the specific incentives, concessions, waivers, or other modifications given to the project using the drop-down menu.</t>
    </r>
  </si>
  <si>
    <r>
      <t>·</t>
    </r>
    <r>
      <rPr>
        <sz val="7"/>
        <color theme="1"/>
        <rFont val="Times New Roman"/>
        <family val="1"/>
      </rPr>
      <t xml:space="preserve">         </t>
    </r>
    <r>
      <rPr>
        <sz val="11"/>
        <color theme="1"/>
        <rFont val="Calibri"/>
        <family val="2"/>
        <scheme val="minor"/>
      </rPr>
      <t>On-Site Improvements</t>
    </r>
  </si>
  <si>
    <r>
      <t>·</t>
    </r>
    <r>
      <rPr>
        <sz val="7"/>
        <color theme="1"/>
        <rFont val="Times New Roman"/>
        <family val="1"/>
      </rPr>
      <t xml:space="preserve">         </t>
    </r>
    <r>
      <rPr>
        <sz val="11"/>
        <color theme="1"/>
        <rFont val="Calibri"/>
        <family val="2"/>
        <scheme val="minor"/>
      </rPr>
      <t>Off-Site Improvements</t>
    </r>
  </si>
  <si>
    <r>
      <t>·</t>
    </r>
    <r>
      <rPr>
        <sz val="7"/>
        <color theme="1"/>
        <rFont val="Times New Roman"/>
        <family val="1"/>
      </rPr>
      <t xml:space="preserve">         </t>
    </r>
    <r>
      <rPr>
        <sz val="11"/>
        <color theme="1"/>
        <rFont val="Calibri"/>
        <family val="2"/>
        <scheme val="minor"/>
      </rPr>
      <t>Development Standards Modification</t>
    </r>
  </si>
  <si>
    <r>
      <t>·</t>
    </r>
    <r>
      <rPr>
        <sz val="7"/>
        <color theme="1"/>
        <rFont val="Times New Roman"/>
        <family val="1"/>
      </rPr>
      <t xml:space="preserve">         </t>
    </r>
    <r>
      <rPr>
        <sz val="11"/>
        <color theme="1"/>
        <rFont val="Calibri"/>
        <family val="2"/>
        <scheme val="minor"/>
      </rPr>
      <t>Other</t>
    </r>
  </si>
  <si>
    <t>24. Reductions or waivers of parking standards:</t>
  </si>
  <si>
    <r>
      <t>·</t>
    </r>
    <r>
      <rPr>
        <sz val="7"/>
        <color theme="1"/>
        <rFont val="Times New Roman"/>
        <family val="1"/>
      </rPr>
      <t xml:space="preserve">         </t>
    </r>
    <r>
      <rPr>
        <sz val="11"/>
        <color theme="1"/>
        <rFont val="Calibri"/>
        <family val="2"/>
        <scheme val="minor"/>
      </rPr>
      <t>Did the project receive a reduction or waiver of parking standards? Answer Yes or No.</t>
    </r>
  </si>
  <si>
    <r>
      <t xml:space="preserve">25. Notes: </t>
    </r>
    <r>
      <rPr>
        <sz val="11"/>
        <color theme="1"/>
        <rFont val="Calibri"/>
        <family val="2"/>
        <scheme val="minor"/>
      </rPr>
      <t>Use this field to enter any applicable notes about the project or development.</t>
    </r>
  </si>
  <si>
    <t>TABLE B
Regional Housing Needs Allocation Progress – Permitted Units Issued By Affordability</t>
  </si>
  <si>
    <t xml:space="preserve">Table B is a summary of prior permitting activity in the current planning cycle, including permitting activity for the calendar year being reported. Please note, the last year of the 5th cycle will only contain units with permit dates that occurred before the end of the cycle. The first year of the 6th cycle will only contain units with permits that occurred on or after the beginning of the cycle. To assist jurisdictions in completing this form, HCD has pre-filled permit data as reported to HCD on prior APRs. Past unit information will auto-populate when the jurisdiction’s name in the general information section of the “Start Here” tab is entered. Current year permitted units will auto-populate from data reported in table A2. If permit activity for current year is inaccurate, jurisdictions should make adjustments on field number 7, Affordability by Household Income – Building Permits in table A2. </t>
  </si>
  <si>
    <t xml:space="preserve">Please contact HCD at APR@hcd.ca.gov if data from previous years does not populate or if different than the information supplied in Table B. Any changes made by localities to previous years’ data in Table B will not update prior APR records maintained by HCD. </t>
  </si>
  <si>
    <t xml:space="preserve">Table B reports the number of units for which permits were issued to demonstrate progress in meeting the jurisdiction’s share of regional housing need for the planning period. </t>
  </si>
  <si>
    <r>
      <t>1. Regional Housing Needs Allocation by Income Level:</t>
    </r>
    <r>
      <rPr>
        <sz val="11"/>
        <color theme="1"/>
        <rFont val="Calibri"/>
        <family val="2"/>
        <scheme val="minor"/>
      </rPr>
      <t xml:space="preserve"> Lists the jurisdiction’s assigned RHNA for the planning cycle by income group. This field will be auto-populated once the jurisdiction’s name is entered in the “Start Here” tab.</t>
    </r>
  </si>
  <si>
    <r>
      <t>2. Year:</t>
    </r>
    <r>
      <rPr>
        <sz val="11"/>
        <color theme="1"/>
        <rFont val="Calibri"/>
        <family val="2"/>
        <scheme val="minor"/>
      </rPr>
      <t xml:space="preserve"> Lists the building </t>
    </r>
    <r>
      <rPr>
        <u/>
        <sz val="11"/>
        <color theme="1"/>
        <rFont val="Calibri"/>
        <family val="2"/>
        <scheme val="minor"/>
      </rPr>
      <t>permit data</t>
    </r>
    <r>
      <rPr>
        <sz val="11"/>
        <color theme="1"/>
        <rFont val="Calibri"/>
        <family val="2"/>
        <scheme val="minor"/>
      </rPr>
      <t xml:space="preserve"> for each year of the RHNA planning cycle beginning in the first year and ending with the data from the current reporting year which can be found in Table A2.</t>
    </r>
  </si>
  <si>
    <r>
      <t>3. Total Units to Date (all years):</t>
    </r>
    <r>
      <rPr>
        <sz val="11"/>
        <color theme="1"/>
        <rFont val="Calibri"/>
        <family val="2"/>
        <scheme val="minor"/>
      </rPr>
      <t xml:space="preserve"> Totals the number of units permitted in each income category.</t>
    </r>
  </si>
  <si>
    <r>
      <t>4. Total Remaining RHNA by Income Level:</t>
    </r>
    <r>
      <rPr>
        <sz val="11"/>
        <color theme="1"/>
        <rFont val="Calibri"/>
        <family val="2"/>
        <scheme val="minor"/>
      </rPr>
      <t xml:space="preserve"> This field uses the information from the “Total Units to Date” category and deducts the units by income category from the jurisdiction’s assigned RHNA number. Note: The total units remaining to meet the RHNA allocation is in the bottom right hand corner.</t>
    </r>
  </si>
  <si>
    <r>
      <t>TABLE</t>
    </r>
    <r>
      <rPr>
        <b/>
        <sz val="14"/>
        <color rgb="FF2E74B5"/>
        <rFont val="Calibri Light"/>
        <family val="2"/>
      </rPr>
      <t xml:space="preserve"> </t>
    </r>
    <r>
      <rPr>
        <b/>
        <sz val="14"/>
        <rFont val="Calibri"/>
        <family val="2"/>
      </rPr>
      <t>C
Sites Identified or Rezoned to Accommodate Shortfall Housing Need</t>
    </r>
  </si>
  <si>
    <t xml:space="preserve">Please note: This table should only be filled out when a city or county identified an Unaccommodated Need of sites from the previous planning period Government Code section 65584.09, has Shortfall of Sites as identified in the housing element Government Code section 65583, subdivision (c)(1); or is identifying additional sites required by No Net Loss law pursuant to Government Code section 65863. The data in this inventory serves as an addendum to the housing element sites inventory. This table should not include rezoning for a specific project. </t>
  </si>
  <si>
    <r>
      <t>1. Project Identifier:</t>
    </r>
    <r>
      <rPr>
        <sz val="11"/>
        <color theme="1"/>
        <rFont val="Calibri"/>
        <family val="2"/>
        <scheme val="minor"/>
      </rPr>
      <t xml:space="preserve"> Include the Assessor Parcel Number (APN) and street address. The project name and local jurisdiction tracking ID are optional.</t>
    </r>
  </si>
  <si>
    <r>
      <t xml:space="preserve">2. Date of Rezone: </t>
    </r>
    <r>
      <rPr>
        <sz val="11"/>
        <color theme="1"/>
        <rFont val="Calibri"/>
        <family val="2"/>
        <scheme val="minor"/>
      </rPr>
      <t>If rezone was required, identify the date the rezone occurred. Enter date as month/day/year (e.g., 6/1/2018).</t>
    </r>
  </si>
  <si>
    <r>
      <t xml:space="preserve">3. RHNA Shortfall by Household Income Category: </t>
    </r>
    <r>
      <rPr>
        <sz val="11"/>
        <color theme="1"/>
        <rFont val="Calibri"/>
        <family val="2"/>
        <scheme val="minor"/>
      </rPr>
      <t xml:space="preserve">For each development or site, list the number of units that are affordable to the following income levels (refer to Definitions section for more detail):  </t>
    </r>
  </si>
  <si>
    <r>
      <t>Note: rezoning is not required to accommodate moderate or above moderate RHNA shortfall.</t>
    </r>
    <r>
      <rPr>
        <b/>
        <i/>
        <sz val="11"/>
        <color theme="1"/>
        <rFont val="Calibri"/>
        <family val="2"/>
        <scheme val="minor"/>
      </rPr>
      <t xml:space="preserve"> </t>
    </r>
  </si>
  <si>
    <r>
      <t xml:space="preserve">4. Rezone Type: </t>
    </r>
    <r>
      <rPr>
        <sz val="11"/>
        <color theme="1"/>
        <rFont val="Calibri"/>
        <family val="2"/>
        <scheme val="minor"/>
      </rPr>
      <t>From the dropdown list, select one of the following for each project:</t>
    </r>
  </si>
  <si>
    <r>
      <t>·</t>
    </r>
    <r>
      <rPr>
        <sz val="7"/>
        <color theme="1"/>
        <rFont val="Times New Roman"/>
        <family val="1"/>
      </rPr>
      <t xml:space="preserve">         </t>
    </r>
    <r>
      <rPr>
        <b/>
        <sz val="11"/>
        <color theme="1"/>
        <rFont val="Calibri"/>
        <family val="2"/>
        <scheme val="minor"/>
      </rPr>
      <t>No Net Loss</t>
    </r>
    <r>
      <rPr>
        <sz val="11"/>
        <color theme="1"/>
        <rFont val="Calibri"/>
        <family val="2"/>
        <scheme val="minor"/>
      </rPr>
      <t xml:space="preserve"> (Government Code section 65863): When a jurisdiction permits or causes its housing element sites inventory site capacity to be insufficient to meet its remaining unmet RHNA for lower and moderate-income households. In general, a jurisdiction must demonstrate sufficient capacity on existing sites or make available adequate sites within 180 days of there being insufficient sites to meet the remaining RHNA.</t>
    </r>
  </si>
  <si>
    <r>
      <t>·</t>
    </r>
    <r>
      <rPr>
        <sz val="7"/>
        <color theme="1"/>
        <rFont val="Times New Roman"/>
        <family val="1"/>
      </rPr>
      <t xml:space="preserve">         </t>
    </r>
    <r>
      <rPr>
        <b/>
        <sz val="11"/>
        <color theme="1"/>
        <rFont val="Calibri"/>
        <family val="2"/>
        <scheme val="minor"/>
      </rPr>
      <t>Unaccommodated Need</t>
    </r>
    <r>
      <rPr>
        <sz val="11"/>
        <color theme="1"/>
        <rFont val="Calibri"/>
        <family val="2"/>
        <scheme val="minor"/>
      </rPr>
      <t xml:space="preserve"> (Government Code section 65584.09): When a jurisdiction failed to identify or make adequate sites available in the prior planning period to accommodate its RHNA by income category. Note: When this condition occurred, the housing element in the current planning period in most cases will have a program to make available adequate sites to address the unmet RHNA by income category in the first year of the planning period.</t>
    </r>
  </si>
  <si>
    <r>
      <t>·</t>
    </r>
    <r>
      <rPr>
        <sz val="7"/>
        <color theme="1"/>
        <rFont val="Times New Roman"/>
        <family val="1"/>
      </rPr>
      <t xml:space="preserve">         </t>
    </r>
    <r>
      <rPr>
        <b/>
        <sz val="11"/>
        <color theme="1"/>
        <rFont val="Calibri"/>
        <family val="2"/>
        <scheme val="minor"/>
      </rPr>
      <t xml:space="preserve">Shortfall of Sites </t>
    </r>
    <r>
      <rPr>
        <sz val="11"/>
        <color theme="1"/>
        <rFont val="Calibri"/>
        <family val="2"/>
        <scheme val="minor"/>
      </rPr>
      <t>(Government Code section 65583, subdivision (c)(1)): When a jurisdiction does not identify adequate sites to accommodate its RHNA by income category in the current planning period. Note: When this condition occurred, the housing element for the current planning period must have included a program to make available adequate sites to address the unmet RHNA by income category. For jurisdictions on an eight year planning period, the rezones must be complete within the first three years of the planning period.</t>
    </r>
  </si>
  <si>
    <r>
      <t xml:space="preserve">5. Parcel Size (Acres): </t>
    </r>
    <r>
      <rPr>
        <sz val="11"/>
        <color theme="1"/>
        <rFont val="Calibri"/>
        <family val="2"/>
        <scheme val="minor"/>
      </rPr>
      <t>Enter the size of the parcel in acres.</t>
    </r>
  </si>
  <si>
    <r>
      <t xml:space="preserve">6. General Plan Designation: </t>
    </r>
    <r>
      <rPr>
        <sz val="11"/>
        <color theme="1"/>
        <rFont val="Calibri"/>
        <family val="2"/>
        <scheme val="minor"/>
      </rPr>
      <t>Enter the new General Plan Land Use designation. If no change was made, enter the current designation.</t>
    </r>
  </si>
  <si>
    <r>
      <t xml:space="preserve">7. Zoning: </t>
    </r>
    <r>
      <rPr>
        <sz val="11"/>
        <color theme="1"/>
        <rFont val="Calibri"/>
        <family val="2"/>
        <scheme val="minor"/>
      </rPr>
      <t>Enter the new zoning designation for the parcel. If no change was made, enter the current zoning designation.</t>
    </r>
  </si>
  <si>
    <r>
      <t xml:space="preserve">8. Density Allowed: </t>
    </r>
    <r>
      <rPr>
        <sz val="11"/>
        <color theme="1"/>
        <rFont val="Calibri"/>
        <family val="2"/>
        <scheme val="minor"/>
      </rPr>
      <t>Enter the minimum and maximum density allowed on each parcel. This is the density allowed after any zoning amendments are made. If no maximum density enter N/A.</t>
    </r>
  </si>
  <si>
    <r>
      <t xml:space="preserve">9. Realistic Capacity: </t>
    </r>
    <r>
      <rPr>
        <sz val="11"/>
        <color theme="1"/>
        <rFont val="Calibri"/>
        <family val="2"/>
        <scheme val="minor"/>
      </rPr>
      <t>Enter the estimated realistic unit capacity for each parcel. Refer to Definitions for more information about “Realistic Capacity.”</t>
    </r>
  </si>
  <si>
    <r>
      <t xml:space="preserve">10. Vacant/Non-vacant: </t>
    </r>
    <r>
      <rPr>
        <sz val="8"/>
        <color theme="1"/>
        <rFont val="Calibri"/>
        <family val="2"/>
        <scheme val="minor"/>
      </rPr>
      <t> </t>
    </r>
    <r>
      <rPr>
        <sz val="11"/>
        <color theme="1"/>
        <rFont val="Calibri"/>
        <family val="2"/>
        <scheme val="minor"/>
      </rPr>
      <t>From the drop-down list, select if the parcel is vacant or non-vacant. If the parcel is non-vacant, then enter the description of existing uses in Field 11.</t>
    </r>
  </si>
  <si>
    <r>
      <t xml:space="preserve">11. Description of Existing Uses: </t>
    </r>
    <r>
      <rPr>
        <sz val="11"/>
        <color theme="1"/>
        <rFont val="Calibri"/>
        <family val="2"/>
        <scheme val="minor"/>
      </rPr>
      <t>Include a description of existing uses. Description must be specific (i.e. SFR, MF, surplus school site, operating business, vacant commercial building, parking lot). Classifications of uses (i.e. “commercial”, “retail”, “office”, or “residential”) are not sufficient.</t>
    </r>
  </si>
  <si>
    <t>TABLE D 
 Program Implementation Status pursuant to Government Code section 65583</t>
  </si>
  <si>
    <r>
      <t xml:space="preserve">Report the status/progress of housing element program and policy implementation for </t>
    </r>
    <r>
      <rPr>
        <b/>
        <sz val="11"/>
        <color theme="1"/>
        <rFont val="Calibri"/>
        <family val="2"/>
        <scheme val="minor"/>
      </rPr>
      <t>all</t>
    </r>
    <r>
      <rPr>
        <sz val="11"/>
        <color theme="1"/>
        <rFont val="Calibri"/>
        <family val="2"/>
        <scheme val="minor"/>
      </rPr>
      <t xml:space="preserve"> programs described in the housing element:</t>
    </r>
  </si>
  <si>
    <r>
      <t>1.</t>
    </r>
    <r>
      <rPr>
        <b/>
        <sz val="7"/>
        <color theme="1"/>
        <rFont val="Times New Roman"/>
        <family val="1"/>
      </rPr>
      <t xml:space="preserve">       </t>
    </r>
    <r>
      <rPr>
        <b/>
        <sz val="11"/>
        <color theme="1"/>
        <rFont val="Calibri"/>
        <family val="2"/>
        <scheme val="minor"/>
      </rPr>
      <t>Name of Program:</t>
    </r>
    <r>
      <rPr>
        <sz val="11"/>
        <color theme="1"/>
        <rFont val="Calibri"/>
        <family val="2"/>
        <scheme val="minor"/>
      </rPr>
      <t xml:space="preserve"> List the name of the program as described in the element.</t>
    </r>
  </si>
  <si>
    <r>
      <t>2.</t>
    </r>
    <r>
      <rPr>
        <b/>
        <sz val="7"/>
        <color theme="1"/>
        <rFont val="Times New Roman"/>
        <family val="1"/>
      </rPr>
      <t xml:space="preserve">       </t>
    </r>
    <r>
      <rPr>
        <b/>
        <sz val="11"/>
        <color theme="1"/>
        <rFont val="Calibri"/>
        <family val="2"/>
        <scheme val="minor"/>
      </rPr>
      <t>Objective</t>
    </r>
    <r>
      <rPr>
        <sz val="11"/>
        <color theme="1"/>
        <rFont val="Calibri"/>
        <family val="2"/>
        <scheme val="minor"/>
      </rPr>
      <t>: List the program objective (for example, “Update the accessory dwelling unit ordinance”).</t>
    </r>
  </si>
  <si>
    <r>
      <t>3.</t>
    </r>
    <r>
      <rPr>
        <b/>
        <sz val="7"/>
        <color theme="1"/>
        <rFont val="Times New Roman"/>
        <family val="1"/>
      </rPr>
      <t xml:space="preserve">       </t>
    </r>
    <r>
      <rPr>
        <b/>
        <sz val="11"/>
        <color theme="1"/>
        <rFont val="Calibri"/>
        <family val="2"/>
        <scheme val="minor"/>
      </rPr>
      <t>Timeframe in Housing Element</t>
    </r>
    <r>
      <rPr>
        <sz val="11"/>
        <color theme="1"/>
        <rFont val="Calibri"/>
        <family val="2"/>
        <scheme val="minor"/>
      </rPr>
      <t>: Enter the date the objective is scheduled to be accomplished.</t>
    </r>
  </si>
  <si>
    <r>
      <t>4.</t>
    </r>
    <r>
      <rPr>
        <b/>
        <sz val="7"/>
        <color theme="1"/>
        <rFont val="Times New Roman"/>
        <family val="1"/>
      </rPr>
      <t xml:space="preserve">       </t>
    </r>
    <r>
      <rPr>
        <b/>
        <sz val="11"/>
        <color theme="1"/>
        <rFont val="Calibri"/>
        <family val="2"/>
        <scheme val="minor"/>
      </rPr>
      <t>Status of Program Implementation</t>
    </r>
    <r>
      <rPr>
        <sz val="11"/>
        <color theme="1"/>
        <rFont val="Calibri"/>
        <family val="2"/>
        <scheme val="minor"/>
      </rPr>
      <t>: List the action or status of program implementation.</t>
    </r>
  </si>
  <si>
    <t>For your information, the following list includes the statutory requirements for housing element programs:</t>
  </si>
  <si>
    <r>
      <t>·</t>
    </r>
    <r>
      <rPr>
        <sz val="7"/>
        <color theme="1"/>
        <rFont val="Times New Roman"/>
        <family val="1"/>
      </rPr>
      <t xml:space="preserve">         </t>
    </r>
    <r>
      <rPr>
        <sz val="11"/>
        <color theme="1"/>
        <rFont val="Calibri"/>
        <family val="2"/>
        <scheme val="minor"/>
      </rPr>
      <t xml:space="preserve">Adequate sites (Gov. Code, § 65583, subd. (c)(1)). </t>
    </r>
    <r>
      <rPr>
        <i/>
        <sz val="11"/>
        <color theme="1"/>
        <rFont val="Calibri"/>
        <family val="2"/>
        <scheme val="minor"/>
      </rPr>
      <t>Please note: Where a jurisdiction has included a rezone program pursuant to Government Code section 65583.2, subdivision (h) to address a shortfall of capacity to accommodate its RHNA, Table C must include specific information demonstrating progress in implementation including total acres, brief description of sites, date of rezone, and compliance with by-right approval and density requirements.</t>
    </r>
  </si>
  <si>
    <r>
      <t>·</t>
    </r>
    <r>
      <rPr>
        <sz val="7"/>
        <color theme="1"/>
        <rFont val="Times New Roman"/>
        <family val="1"/>
      </rPr>
      <t xml:space="preserve">         </t>
    </r>
    <r>
      <rPr>
        <sz val="11"/>
        <color theme="1"/>
        <rFont val="Calibri"/>
        <family val="2"/>
        <scheme val="minor"/>
      </rPr>
      <t>Assist in the development of low- and moderate-income housing (Gov. Code, § 65583, subd. (c)(2)).</t>
    </r>
  </si>
  <si>
    <r>
      <t>·</t>
    </r>
    <r>
      <rPr>
        <sz val="7"/>
        <color theme="1"/>
        <rFont val="Times New Roman"/>
        <family val="1"/>
      </rPr>
      <t xml:space="preserve">         </t>
    </r>
    <r>
      <rPr>
        <sz val="11"/>
        <color theme="1"/>
        <rFont val="Calibri"/>
        <family val="2"/>
        <scheme val="minor"/>
      </rPr>
      <t xml:space="preserve">Remove or mitigate constraints (Gov. Code, § 65583, subd. (c)(3)). </t>
    </r>
  </si>
  <si>
    <r>
      <t>·</t>
    </r>
    <r>
      <rPr>
        <sz val="7"/>
        <color theme="1"/>
        <rFont val="Times New Roman"/>
        <family val="1"/>
      </rPr>
      <t xml:space="preserve">         </t>
    </r>
    <r>
      <rPr>
        <sz val="11"/>
        <color theme="1"/>
        <rFont val="Calibri"/>
        <family val="2"/>
        <scheme val="minor"/>
      </rPr>
      <t>Conserve and improve existing affordable housing (Gov. Code, § 65583, subd. (c)(4)).</t>
    </r>
  </si>
  <si>
    <t>Promote and affirmatively further fair housing opportunities (Gov. Code, § 65583, subd. (c)(5)).</t>
  </si>
  <si>
    <r>
      <t>·</t>
    </r>
    <r>
      <rPr>
        <sz val="7"/>
        <color theme="1"/>
        <rFont val="Times New Roman"/>
        <family val="1"/>
      </rPr>
      <t xml:space="preserve">         </t>
    </r>
    <r>
      <rPr>
        <sz val="11"/>
        <color theme="1"/>
        <rFont val="Calibri"/>
        <family val="2"/>
        <scheme val="minor"/>
      </rPr>
      <t>Preserve units at-risk of conversion from low-income use (Gov. Code, § 65583, subd. (c)(6).</t>
    </r>
  </si>
  <si>
    <t>Please note: Jurisdictions may add additional rows in Table D to include all Housing Element programs, or to provide clarification or information relevant to demonstrating progress towards meeting RHNA objectives.</t>
  </si>
  <si>
    <t>TABLE E
Commercial Development Bonus Approved pursuant to Government Code section 65915.7</t>
  </si>
  <si>
    <t>Government Code section 65915.7 states: </t>
  </si>
  <si>
    <r>
      <t>“(a) When an applicant for approval of a commercial development has entered into an agreement for partnered housing described in subdivision (c) to contribute affordable housing through a joint project or two separate projects encompassing affordable housing, the city, county, or city and county shall grant to the commercial developer a development bonus as prescribed in subdivision (b). Housing shall be constructed on the site of the commercial development or on a site that…”</t>
    </r>
    <r>
      <rPr>
        <sz val="11"/>
        <color theme="1"/>
        <rFont val="Calibri"/>
        <family val="2"/>
        <scheme val="minor"/>
      </rPr>
      <t xml:space="preserve"> meets several criteria.</t>
    </r>
  </si>
  <si>
    <t>If the jurisdiction has approved any commercial development bonuses during the reporting year, enter the following information:</t>
  </si>
  <si>
    <r>
      <t>1. Project Identifier:</t>
    </r>
    <r>
      <rPr>
        <sz val="11"/>
        <color theme="1"/>
        <rFont val="Calibri"/>
        <family val="2"/>
        <scheme val="minor"/>
      </rPr>
      <t xml:space="preserve">  Include the parcel’s APN number and street address. The project name and local jurisdiction tracking ID are optional.</t>
    </r>
  </si>
  <si>
    <r>
      <t xml:space="preserve">2. Units Constructed as Part of the Agreement: </t>
    </r>
    <r>
      <rPr>
        <sz val="11"/>
        <color theme="1"/>
        <rFont val="Calibri"/>
        <family val="2"/>
        <scheme val="minor"/>
      </rPr>
      <t xml:space="preserve">For each development, list the number of units that are affordable to the following income levels (refer to definitions for more detail):  </t>
    </r>
  </si>
  <si>
    <r>
      <t xml:space="preserve">3. Description of Commercial Development Bonus: </t>
    </r>
    <r>
      <rPr>
        <sz val="8"/>
        <color theme="1"/>
        <rFont val="Calibri"/>
        <family val="2"/>
        <scheme val="minor"/>
      </rPr>
      <t> </t>
    </r>
    <r>
      <rPr>
        <sz val="11"/>
        <color theme="1"/>
        <rFont val="Calibri"/>
        <family val="2"/>
        <scheme val="minor"/>
      </rPr>
      <t>Include a description of the commercial development bonus approved by the jurisdiction.</t>
    </r>
  </si>
  <si>
    <r>
      <t xml:space="preserve">4. Commercial Development Bonus Date Approved: </t>
    </r>
    <r>
      <rPr>
        <sz val="11"/>
        <color theme="1"/>
        <rFont val="Calibri"/>
        <family val="2"/>
        <scheme val="minor"/>
      </rPr>
      <t>Enter the date that the jurisdiction approved the commercial development bonus. Enter date as month/day/year (e.g., 6/1/2018).</t>
    </r>
  </si>
  <si>
    <t>TABLE F
Units Rehabilitated, Preserved and Acquired for Alternative Adequate Sites pursuant to Government Code section 65583.1, subdivision (c)</t>
  </si>
  <si>
    <r>
      <t xml:space="preserve">Please note this table is optional: </t>
    </r>
    <r>
      <rPr>
        <i/>
        <sz val="11"/>
        <color theme="1"/>
        <rFont val="Calibri"/>
        <family val="2"/>
        <scheme val="minor"/>
      </rPr>
      <t>The jurisdiction can use this table to report units that have been substantially rehabilitated, converted from non-affordable to affordable by acquisition, and preserved, including mobilehome park preservation, consistent with the standards set forth in Government Code section 65583.1, subdivision (c). Please note, motel, hotel, hostel rooms or other structures that are converted from non-residential to residential units pursuant to Government Code section 65583.1(c)(1)(D) are considered net-new housing units and must be reported in Table A2 and not reported in Table F.</t>
    </r>
  </si>
  <si>
    <r>
      <t>Units that Do Not Count Toward RHNA</t>
    </r>
    <r>
      <rPr>
        <sz val="11"/>
        <color theme="1"/>
        <rFont val="Calibri"/>
        <family val="2"/>
        <scheme val="minor"/>
      </rPr>
      <t>: The jurisdiction may list for informational purposes only, units that do not count toward RHNA but were substantially rehabilitated, acquired or preserved.</t>
    </r>
  </si>
  <si>
    <t>Units that Count Toward RHNA: To enter units in this table as progress toward RHNA, please contact HCD at APR@hcd.ca.gov. HCD will provide a password to unlock the grey fields.</t>
  </si>
  <si>
    <t>In order to count units reported in this table as progress towards RHNA, the jurisdiction will need to provide information that demonstrate the units meet the standards set forth in Government Code section 65583.1, subdivision (c). These program requirements are summarized on the Alternative Adequate Sites Checklist.</t>
  </si>
  <si>
    <t xml:space="preserve">If HCD finds that the units meet the standards set forth in Government Code section 65583.1, subdivision (c) these units may credit up to 25 percent of the jurisdiction’s adequate sites requirement per income category. </t>
  </si>
  <si>
    <t>Table G</t>
  </si>
  <si>
    <t>Locally Owned Lands Included in the Housing Element Sites Inventory that have been sold, leased, or otherwise disposed of, pursuant to Government Code section 65400.1</t>
  </si>
  <si>
    <t>Chapter 664, Statutes of 2019 (AB 1486) added to the Government code section 65400.1, which requires jurisdictions to include in this APR a listing of sites owned by the locality that were included in the housing element sites inventory and were sold, leased, or otherwise disposed of during the reporting year.</t>
  </si>
  <si>
    <t xml:space="preserve">The listing of sites must include the entity to whom the site was transferred, and the intended use of the site. </t>
  </si>
  <si>
    <t>Table H</t>
  </si>
  <si>
    <t>Locally Owned or Controlled Lands Declared Surplus Pursuant to Government Code section 54221, or Identified as Excess Pursuant to Government Code section 50569</t>
  </si>
  <si>
    <r>
      <t xml:space="preserve">Chapter 661, Statutes of 2019 (AB 1255) amended Government Code section 54230 to require cities and counties to create an inventory of surplus lands defined in subdivision (b) of Section 54221, and all lands in excess of its foreseeable needs, if any, identified pursuant to Section 50569, located in all urbanized areas and urban clusters, as designated by the United States Census Bureau, within the jurisdiction of the county or city that the county or city or any of its departments, agencies, or authorities owns or controls. Please note: </t>
    </r>
    <r>
      <rPr>
        <b/>
        <sz val="11"/>
        <color theme="1"/>
        <rFont val="Calibri"/>
        <family val="2"/>
        <scheme val="minor"/>
      </rPr>
      <t>Jurisdictions are only required to report on property located in an urban area or urbanized cluster.</t>
    </r>
    <r>
      <rPr>
        <sz val="11"/>
        <color theme="1"/>
        <rFont val="Calibri"/>
        <family val="2"/>
        <scheme val="minor"/>
      </rPr>
      <t xml:space="preserve"> For a map of urban areas and urban clusters, please see HCD website here: </t>
    </r>
  </si>
  <si>
    <t>https://cahcd.maps.arcgis.com/apps/webappviewer/index.html?id=5a63b04d7c494a6ebb2aa38a2c3576f5</t>
  </si>
  <si>
    <t>Cities and counties must make a description of each parcel described in paragraph (1) of Government Code section 54230 and the present use of the parcel a matter of public record and shall report this information to the Department of Housing and Community Development no later than April 1 of each year, beginning April 1, 2021, in a form prescribed by the department, as part of its annual progress report submitted pursuant to paragraph (2) of subdivision (a) of Section 65400.</t>
  </si>
  <si>
    <t>“Surplus land” means land owned in fee simple by any local agency for which the local agency’s governing body takes formal action in a regular public meeting declaring that the land is surplus and is not necessary for the agency’s use. Land shall be declared either “surplus land” or “exempt surplus land,” as supported by written findings, before a local agency may take any action to dispose of it consistent with an agency’s policies or procedures. A local agency, on an annual basis, may declare multiple parcels as “surplus land” or “exempt surplus land.”
“Surplus land” includes land held in the Community Redevelopment Property Trust Fund pursuant to Section 34191.4 of the Health and Safety Code and land that has been designated in the long-range property management plan approved by the Department of Finance pursuant to Section 34191.5 of the Health and Safety Code, either for sale or for future development, but does not include any specific disposal of land to an identified entity described in the plan.</t>
  </si>
  <si>
    <t>Parcel Description must include the following:</t>
  </si>
  <si>
    <r>
      <t xml:space="preserve">1. APN: </t>
    </r>
    <r>
      <rPr>
        <sz val="11"/>
        <color theme="1"/>
        <rFont val="Calibri"/>
        <family val="2"/>
        <scheme val="minor"/>
      </rPr>
      <t>Enter the parcel number of the identified property</t>
    </r>
    <r>
      <rPr>
        <b/>
        <sz val="11"/>
        <color theme="1"/>
        <rFont val="Calibri"/>
        <family val="2"/>
        <scheme val="minor"/>
      </rPr>
      <t>.</t>
    </r>
  </si>
  <si>
    <r>
      <t xml:space="preserve">2. Street Address/Intersection: </t>
    </r>
    <r>
      <rPr>
        <sz val="11"/>
        <color theme="1"/>
        <rFont val="Calibri"/>
        <family val="2"/>
        <scheme val="minor"/>
      </rPr>
      <t>Enter the street address of the property. If no street address is available, enter the closest known intersection.</t>
    </r>
  </si>
  <si>
    <r>
      <t>3. Existing Use:</t>
    </r>
    <r>
      <rPr>
        <sz val="11"/>
        <color theme="1"/>
        <rFont val="Calibri"/>
        <family val="2"/>
        <scheme val="minor"/>
      </rPr>
      <t xml:space="preserve"> Select the existing use of the property. Use the drop-down menu to select one of the following options:</t>
    </r>
  </si>
  <si>
    <r>
      <t>·</t>
    </r>
    <r>
      <rPr>
        <sz val="7"/>
        <color theme="1"/>
        <rFont val="Times New Roman"/>
        <family val="1"/>
      </rPr>
      <t xml:space="preserve">        </t>
    </r>
    <r>
      <rPr>
        <sz val="11"/>
        <color theme="1"/>
        <rFont val="Calibri"/>
        <family val="2"/>
        <scheme val="minor"/>
      </rPr>
      <t>Residential</t>
    </r>
  </si>
  <si>
    <r>
      <t>·</t>
    </r>
    <r>
      <rPr>
        <sz val="7"/>
        <color theme="1"/>
        <rFont val="Times New Roman"/>
        <family val="1"/>
      </rPr>
      <t xml:space="preserve">        </t>
    </r>
    <r>
      <rPr>
        <sz val="11"/>
        <color theme="1"/>
        <rFont val="Calibri"/>
        <family val="2"/>
        <scheme val="minor"/>
      </rPr>
      <t>Commercial</t>
    </r>
  </si>
  <si>
    <r>
      <t>·</t>
    </r>
    <r>
      <rPr>
        <sz val="7"/>
        <color theme="1"/>
        <rFont val="Times New Roman"/>
        <family val="1"/>
      </rPr>
      <t xml:space="preserve">        </t>
    </r>
    <r>
      <rPr>
        <sz val="11"/>
        <color theme="1"/>
        <rFont val="Calibri"/>
        <family val="2"/>
        <scheme val="minor"/>
      </rPr>
      <t>Industrial</t>
    </r>
  </si>
  <si>
    <r>
      <t>·</t>
    </r>
    <r>
      <rPr>
        <sz val="7"/>
        <color theme="1"/>
        <rFont val="Times New Roman"/>
        <family val="1"/>
      </rPr>
      <t xml:space="preserve">        </t>
    </r>
    <r>
      <rPr>
        <sz val="11"/>
        <color theme="1"/>
        <rFont val="Calibri"/>
        <family val="2"/>
        <scheme val="minor"/>
      </rPr>
      <t>Public Facilities</t>
    </r>
  </si>
  <si>
    <r>
      <t>·</t>
    </r>
    <r>
      <rPr>
        <sz val="7"/>
        <color theme="1"/>
        <rFont val="Times New Roman"/>
        <family val="1"/>
      </rPr>
      <t xml:space="preserve">        </t>
    </r>
    <r>
      <rPr>
        <sz val="11"/>
        <color theme="1"/>
        <rFont val="Calibri"/>
        <family val="2"/>
        <scheme val="minor"/>
      </rPr>
      <t>Vacant</t>
    </r>
  </si>
  <si>
    <r>
      <t>·</t>
    </r>
    <r>
      <rPr>
        <sz val="7"/>
        <color theme="1"/>
        <rFont val="Times New Roman"/>
        <family val="1"/>
      </rPr>
      <t xml:space="preserve">        </t>
    </r>
    <r>
      <rPr>
        <sz val="11"/>
        <color theme="1"/>
        <rFont val="Calibri"/>
        <family val="2"/>
        <scheme val="minor"/>
      </rPr>
      <t>Air Rights</t>
    </r>
  </si>
  <si>
    <r>
      <t>·</t>
    </r>
    <r>
      <rPr>
        <sz val="7"/>
        <color theme="1"/>
        <rFont val="Times New Roman"/>
        <family val="1"/>
      </rPr>
      <t xml:space="preserve">        </t>
    </r>
    <r>
      <rPr>
        <sz val="11"/>
        <color theme="1"/>
        <rFont val="Calibri"/>
        <family val="2"/>
        <scheme val="minor"/>
      </rPr>
      <t>Other</t>
    </r>
  </si>
  <si>
    <r>
      <t xml:space="preserve">4. Number of Units: </t>
    </r>
    <r>
      <rPr>
        <sz val="11"/>
        <color theme="1"/>
        <rFont val="Calibri"/>
        <family val="2"/>
        <scheme val="minor"/>
      </rPr>
      <t>If the existing use is residential, enter the number of units on the property.</t>
    </r>
  </si>
  <si>
    <r>
      <t xml:space="preserve">5. Surplus Designation: </t>
    </r>
    <r>
      <rPr>
        <sz val="11"/>
        <color theme="1"/>
        <rFont val="Calibri"/>
        <family val="2"/>
        <scheme val="minor"/>
      </rPr>
      <t>Please identify if the property has been designated surplus or exempt surplus pursuant to Government Code section 54221, or excess pursuant to Government Code section 50569.</t>
    </r>
  </si>
  <si>
    <r>
      <t xml:space="preserve">6. Parcel Size (in acres): </t>
    </r>
    <r>
      <rPr>
        <sz val="11"/>
        <color theme="1"/>
        <rFont val="Calibri"/>
        <family val="2"/>
        <scheme val="minor"/>
      </rPr>
      <t>Enter the parcel size in acres.</t>
    </r>
  </si>
  <si>
    <r>
      <t xml:space="preserve">7. Notes (Optional): </t>
    </r>
    <r>
      <rPr>
        <sz val="11"/>
        <color theme="1"/>
        <rFont val="Calibri"/>
        <family val="2"/>
        <scheme val="minor"/>
      </rPr>
      <t>Please include any applicable notes providing additional property description. This could include description of any characteristics of the property.</t>
    </r>
  </si>
  <si>
    <t>Local Early Action Planning (LEAP) Grant Reporting</t>
  </si>
  <si>
    <t>Pursuant to Health and Safety Code section 50515.04, recipients of Local Early Action Planning (LEAP) grants shall annually report by April 1 of the year following receipt of those funds on the status of proposed uses in the application. The report shall address the housing impact within the jurisdiction, including a summary of building permits, certificates of occupancy or other completed entitlements. Data sources may include the LEAP application (e.g., Attachment 1: Project Timeline and Budget), re-imbursement requests, other portions of the annual progress reports and other summary records of program activities.</t>
  </si>
  <si>
    <r>
      <rPr>
        <b/>
        <sz val="11"/>
        <color theme="1"/>
        <rFont val="Calibri"/>
        <family val="2"/>
        <scheme val="minor"/>
      </rPr>
      <t>1.    Total Award Amount</t>
    </r>
    <r>
      <rPr>
        <sz val="11"/>
        <color theme="1"/>
        <rFont val="Calibri"/>
        <family val="2"/>
        <scheme val="minor"/>
      </rPr>
      <t xml:space="preserve">:  Utilizing the LEAP application and award letter, fill in the total award amount for all proposed LEAP activities.   </t>
    </r>
  </si>
  <si>
    <r>
      <rPr>
        <b/>
        <sz val="11"/>
        <color theme="1"/>
        <rFont val="Calibri"/>
        <family val="2"/>
        <scheme val="minor"/>
      </rPr>
      <t>2.    Task</t>
    </r>
    <r>
      <rPr>
        <sz val="11"/>
        <color theme="1"/>
        <rFont val="Calibri"/>
        <family val="2"/>
        <scheme val="minor"/>
      </rPr>
      <t xml:space="preserve">: Utilizing Attachment 1: Project Timeline and Budget from the LEAP application, fill in all project level tasks. Do not fill in sub-tasks. For example, an application might include a project level task to prepare and adopt a downtown specific plan. In this case, simply fill in downtown specific plan and do not fill in sub-tasks such as outreach, traffic studies, drafting and adoption.  </t>
    </r>
  </si>
  <si>
    <r>
      <rPr>
        <b/>
        <sz val="11"/>
        <color theme="1"/>
        <rFont val="Calibri"/>
        <family val="2"/>
        <scheme val="minor"/>
      </rPr>
      <t>3.    $ Amount Awarded</t>
    </r>
    <r>
      <rPr>
        <sz val="11"/>
        <color theme="1"/>
        <rFont val="Calibri"/>
        <family val="2"/>
        <scheme val="minor"/>
      </rPr>
      <t xml:space="preserve">: Utilizing Attachment 1: Project Timeline and Budget from the LEAP application, fill in the total amount awarded for each project level task.  </t>
    </r>
  </si>
  <si>
    <r>
      <rPr>
        <b/>
        <sz val="11"/>
        <color theme="1"/>
        <rFont val="Calibri"/>
        <family val="2"/>
        <scheme val="minor"/>
      </rPr>
      <t>4.    $ Cumulative Reimbursement Requested</t>
    </r>
    <r>
      <rPr>
        <sz val="11"/>
        <color theme="1"/>
        <rFont val="Calibri"/>
        <family val="2"/>
        <scheme val="minor"/>
      </rPr>
      <t xml:space="preserve">: Utilizing reimbursement requests sent to the Department, add up all requested amounts for each project level task. Note, this is reimbursement “requested” and not reimbursement “received”. At the time of reporting, some reimbursement requests may be in process. The table does not need to address reimbursements in process.   </t>
    </r>
  </si>
  <si>
    <r>
      <rPr>
        <b/>
        <sz val="11"/>
        <color theme="1"/>
        <rFont val="Calibri"/>
        <family val="2"/>
        <scheme val="minor"/>
      </rPr>
      <t>5.    Task Status</t>
    </r>
    <r>
      <rPr>
        <sz val="11"/>
        <color theme="1"/>
        <rFont val="Calibri"/>
        <family val="2"/>
        <scheme val="minor"/>
      </rPr>
      <t>: Provide a brief description of the status of project level tasks. This description should address recently completed, upcoming milestones, anticipated completion dates and any schedule slippage.  In addition, task status may express progress as a percentage of completion (e.g., 50% complete).</t>
    </r>
  </si>
  <si>
    <r>
      <rPr>
        <b/>
        <sz val="11"/>
        <color theme="1"/>
        <rFont val="Calibri"/>
        <family val="2"/>
        <scheme val="minor"/>
      </rPr>
      <t>6.    Other Funding</t>
    </r>
    <r>
      <rPr>
        <sz val="11"/>
        <color theme="1"/>
        <rFont val="Calibri"/>
        <family val="2"/>
        <scheme val="minor"/>
      </rPr>
      <t xml:space="preserve">: Note any other funding sources by amount being utilized to complete each project level task. If no other funding sources are being utilized, enter N/A.  Examples of other funding includes SB 2 planning grants program, SB 1 sustainability planning grants program and local general funds. </t>
    </r>
  </si>
  <si>
    <r>
      <rPr>
        <b/>
        <sz val="11"/>
        <color theme="1"/>
        <rFont val="Calibri"/>
        <family val="2"/>
        <scheme val="minor"/>
      </rPr>
      <t>7.    Notes</t>
    </r>
    <r>
      <rPr>
        <sz val="11"/>
        <color theme="1"/>
        <rFont val="Calibri"/>
        <family val="2"/>
        <scheme val="minor"/>
      </rPr>
      <t>: Enter any other relevant information related to progress and impacts such as reasons for delays, anticipated numerical outcomes, etc.</t>
    </r>
  </si>
  <si>
    <r>
      <rPr>
        <b/>
        <sz val="11"/>
        <color theme="1"/>
        <rFont val="Calibri"/>
        <family val="2"/>
        <scheme val="minor"/>
      </rPr>
      <t>8.    Summary of Entitlements, Building Permits and Certificates of Occupancy</t>
    </r>
    <r>
      <rPr>
        <sz val="11"/>
        <color theme="1"/>
        <rFont val="Calibri"/>
        <family val="2"/>
        <scheme val="minor"/>
      </rPr>
      <t xml:space="preserve">: These tables will auto-populate from Table A2.  </t>
    </r>
  </si>
  <si>
    <t>Frequently Asked Questions</t>
  </si>
  <si>
    <t>Can I leave a row blank?</t>
  </si>
  <si>
    <t xml:space="preserve">
Yes, you may leave blank rows in between rows that have information. However, you may not leave more than 10 rows in a row blank in between rows with information.
</t>
  </si>
  <si>
    <t>How do I delete rows?</t>
  </si>
  <si>
    <r>
      <t xml:space="preserve">
Click on a cell in the row(s) and type </t>
    </r>
    <r>
      <rPr>
        <b/>
        <sz val="11"/>
        <color theme="1"/>
        <rFont val="Calibri"/>
        <family val="2"/>
        <scheme val="minor"/>
      </rPr>
      <t>Ctrl-d</t>
    </r>
    <r>
      <rPr>
        <sz val="11"/>
        <color theme="1"/>
        <rFont val="Calibri"/>
        <family val="2"/>
        <scheme val="minor"/>
      </rPr>
      <t xml:space="preserve">.
Note: Macros must be enabled
</t>
    </r>
  </si>
  <si>
    <t>Why are the rows not summing correctly?</t>
  </si>
  <si>
    <r>
      <t xml:space="preserve">
The summary tab and sum rows only include activities that occurred during the </t>
    </r>
    <r>
      <rPr>
        <b/>
        <sz val="11"/>
        <color theme="1"/>
        <rFont val="Calibri"/>
        <family val="2"/>
        <scheme val="minor"/>
      </rPr>
      <t>reporting year</t>
    </r>
    <r>
      <rPr>
        <sz val="11"/>
        <color theme="1"/>
        <rFont val="Calibri"/>
        <family val="2"/>
        <scheme val="minor"/>
      </rPr>
      <t xml:space="preserve">, according to the year entered in the "Start Here" tab.
</t>
    </r>
  </si>
  <si>
    <t>Why are some cells highlighted yellow or green?</t>
  </si>
  <si>
    <r>
      <t xml:space="preserve">
</t>
    </r>
    <r>
      <rPr>
        <b/>
        <sz val="11"/>
        <color theme="1"/>
        <rFont val="Calibri"/>
        <family val="2"/>
        <scheme val="minor"/>
      </rPr>
      <t>Yellow Cells:</t>
    </r>
    <r>
      <rPr>
        <sz val="11"/>
        <color theme="1"/>
        <rFont val="Calibri"/>
        <family val="2"/>
        <scheme val="minor"/>
      </rPr>
      <t xml:space="preserve"> Required cells for each row become highlighted yellow once any cell in the row contains a character. The affordability descriptions  become highlighted and required once any lower or moderate income units are entered into the form.
</t>
    </r>
    <r>
      <rPr>
        <b/>
        <sz val="11"/>
        <color theme="1"/>
        <rFont val="Calibri"/>
        <family val="2"/>
        <scheme val="minor"/>
      </rPr>
      <t>Green Cells:</t>
    </r>
    <r>
      <rPr>
        <sz val="11"/>
        <color theme="1"/>
        <rFont val="Calibri"/>
        <family val="2"/>
        <scheme val="minor"/>
      </rPr>
      <t xml:space="preserve"> Cells highlighted green are where you indicate the number of units by affordability. This is required for any project in Table A. This is also required for the </t>
    </r>
    <r>
      <rPr>
        <b/>
        <sz val="11"/>
        <color theme="1"/>
        <rFont val="Calibri"/>
        <family val="2"/>
        <scheme val="minor"/>
      </rPr>
      <t>applicable</t>
    </r>
    <r>
      <rPr>
        <sz val="11"/>
        <color theme="1"/>
        <rFont val="Calibri"/>
        <family val="2"/>
        <scheme val="minor"/>
      </rPr>
      <t xml:space="preserve"> sections (completed entitlement, issued building permits, issued certificates of occupancy) of Table A2.  For example, if a project in Table A2 was issued a building permit, but not an entitlement or certificate of occupancy during the reporting year, you would enter the unit count in one of the green cells in the building permit section only. You may leave the other sections blank even though they are highlighted green, since they wouldn't apply to this example. Once a value is entered into this range, the range will no longer be highlighted green. 
</t>
    </r>
  </si>
  <si>
    <t>Why are the date cells highlighted red?</t>
  </si>
  <si>
    <r>
      <t xml:space="preserve">
Cells can be highlighted red for two reasons:
</t>
    </r>
    <r>
      <rPr>
        <b/>
        <sz val="11"/>
        <color theme="1"/>
        <rFont val="Calibri"/>
        <family val="2"/>
        <scheme val="minor"/>
      </rPr>
      <t>Date cells:</t>
    </r>
    <r>
      <rPr>
        <sz val="11"/>
        <color theme="1"/>
        <rFont val="Calibri"/>
        <family val="2"/>
        <scheme val="minor"/>
      </rPr>
      <t xml:space="preserve"> Sometimes, dates that are copied and pasted into this form are formatted as text. When pasting dates into the form please paste with the "match destination formatting" option. If the date cells are still highlighted red, they contain text. These must be converted to dates. To do so, open a blank workbook and paste in the dates that are formatted as text. In an adjacent column, enter the function =DATEVALUE and refer the function to the cell with date formatted as text. This will result in a 5-digit number. Copy and paste these 5-digit numbers back into the APR form, then change the format of the cells to "Short Date" (i.e., 3/4/2012).
</t>
    </r>
    <r>
      <rPr>
        <b/>
        <sz val="11"/>
        <color theme="1"/>
        <rFont val="Calibri"/>
        <family val="2"/>
        <scheme val="minor"/>
      </rPr>
      <t>Text cells:</t>
    </r>
    <r>
      <rPr>
        <sz val="11"/>
        <color theme="1"/>
        <rFont val="Calibri"/>
        <family val="2"/>
        <scheme val="minor"/>
      </rPr>
      <t xml:space="preserve"> Cells can also be highlighted red if the length of the text entered into the cell exceeds the character limit.
</t>
    </r>
  </si>
  <si>
    <t>Can the same project be included in both Table A and Table A2?</t>
  </si>
  <si>
    <r>
      <t xml:space="preserve">
Yes. Table A tracks all </t>
    </r>
    <r>
      <rPr>
        <b/>
        <sz val="11"/>
        <color theme="1"/>
        <rFont val="Calibri"/>
        <family val="2"/>
        <scheme val="minor"/>
      </rPr>
      <t>applications</t>
    </r>
    <r>
      <rPr>
        <sz val="11"/>
        <color theme="1"/>
        <rFont val="Calibri"/>
        <family val="2"/>
        <scheme val="minor"/>
      </rPr>
      <t xml:space="preserve"> for residential development that were received and deemed complete during the reporting year. Table A2 tracks all </t>
    </r>
    <r>
      <rPr>
        <b/>
        <sz val="11"/>
        <color theme="1"/>
        <rFont val="Calibri"/>
        <family val="2"/>
        <scheme val="minor"/>
      </rPr>
      <t>entitlements, building permits, and certificates of occupancy</t>
    </r>
    <r>
      <rPr>
        <sz val="11"/>
        <color theme="1"/>
        <rFont val="Calibri"/>
        <family val="2"/>
        <scheme val="minor"/>
      </rPr>
      <t xml:space="preserve"> for residential development that were issued in the reporting year. If a project was applied for and received entitlements, building permits, and/or certificates of occupancy during the reporting year, that project would be listed in both Table A and Table A2.
</t>
    </r>
  </si>
  <si>
    <t>What if I have nothing to report?</t>
  </si>
  <si>
    <r>
      <t xml:space="preserve">
At minimum, the "Start Here" tab and Table D must be completed. If you have nothing to report in any of the other tables, please leave them blank, do </t>
    </r>
    <r>
      <rPr>
        <b/>
        <sz val="11"/>
        <color theme="1"/>
        <rFont val="Calibri"/>
        <family val="2"/>
        <scheme val="minor"/>
      </rPr>
      <t>NOT</t>
    </r>
    <r>
      <rPr>
        <sz val="11"/>
        <color theme="1"/>
        <rFont val="Calibri"/>
        <family val="2"/>
        <scheme val="minor"/>
      </rPr>
      <t xml:space="preserve"> put N/A or something similar.
</t>
    </r>
  </si>
  <si>
    <t>How do I correct or update the values in Table B?</t>
  </si>
  <si>
    <t xml:space="preserve">
Table B contains data HCD has received from prior APR submittals as of October 6, 2020. If the numbers do not match your records, please contact HCD.
</t>
  </si>
  <si>
    <t>Do I need to take the form to my Council or Board prior to submitting the APR?</t>
  </si>
  <si>
    <t xml:space="preserve">
Government Code section 65400 requires the planning agency to provide this report to the legislative body (i.e. local Council or Board), HCD, and OPR by April 1 of each year. The statute does not specify in which order they be provided, and HCD does not require the report to be submitted to the legislative body prior to submitting it to HCD.
</t>
  </si>
  <si>
    <t>Can I use this form for a prior year?</t>
  </si>
  <si>
    <t xml:space="preserve">
You can use this form for 2018 -2020. Make sure to change the reporting year in row 5 of the "Start Here" tab. Table G is not required for 2018. Table H and LEAP are not required for 2018-2019.
For the years 2017 and prior, you must use the old version of the APR. Please contact HCD at apr@hcd.ca.gov to obtain.
</t>
  </si>
  <si>
    <t>Does submitting the Housing Element APR fulfill the requirements of submitting a General Plan APR?</t>
  </si>
  <si>
    <t>No. Government Code section 65400 requires jurisdictions to also submit a General Plan Annual Progress Report to OPR and HCD. These can be emailed to opr.apr@hcd.ca.gov and APR@hcd.ca.gov</t>
  </si>
  <si>
    <t>Version Number</t>
  </si>
  <si>
    <t>Description of changes</t>
  </si>
  <si>
    <t xml:space="preserve">Added version number tab and version number 6.0 in cell A2 of that tab
AB 1743 (Ministerial vs. Discretionary): Added column before the Notes column on Table A
Replaced SB 35 columns in Table A and Table A2 with streamlinining column - new data validation added
AB 2011 - Housing in commercial
SB 6 - Housing in commercial
Summary tab - Changed formula in Summary tab so SB35 still calculates correctly, created additional summary tables
SB 649 - Tenant preference policy reporting - Created Table K
Updated Table B
Fixed table B projection period formula
Added changes to validator to accommodate new columns in Table A and Table A2
Added additional data validation to ELI column in Table A2
Improved funtionality of addRows, validator, and Importer macros
Fixed validator, added data validation for remediation purposes
</t>
  </si>
  <si>
    <t>Please Start Here</t>
  </si>
  <si>
    <t xml:space="preserve">General Information </t>
  </si>
  <si>
    <t>Jurisidiction Name</t>
  </si>
  <si>
    <t>shJurName</t>
  </si>
  <si>
    <r>
      <rPr>
        <b/>
        <sz val="10"/>
        <color theme="1"/>
        <rFont val="Arial"/>
        <family val="2"/>
      </rPr>
      <t>Optional:</t>
    </r>
    <r>
      <rPr>
        <sz val="10"/>
        <color theme="1"/>
        <rFont val="Arial"/>
        <family val="2"/>
      </rPr>
      <t xml:space="preserve"> Click here to import last year's data. This is best used when the workbook is new and empty. You will be prompted to pick an old workbook to import from.  Project and program data will be copied exactly how it was entered in last year's form and must be updated. If a project is no longer has any reportable activity, you may delete the project by selecting a cell in the row and typing ctrl + d.</t>
    </r>
  </si>
  <si>
    <t>Reporting Calendar Year</t>
  </si>
  <si>
    <t>shRepYear</t>
  </si>
  <si>
    <t>Contact Information</t>
  </si>
  <si>
    <t>First Name</t>
  </si>
  <si>
    <t>shFName</t>
  </si>
  <si>
    <t>Last Name</t>
  </si>
  <si>
    <t>shLName</t>
  </si>
  <si>
    <t>Title</t>
  </si>
  <si>
    <t>shTitle</t>
  </si>
  <si>
    <t>Click here to download APR Instructions</t>
  </si>
  <si>
    <t>Email</t>
  </si>
  <si>
    <t>shEmail</t>
  </si>
  <si>
    <t>Phone</t>
  </si>
  <si>
    <t>shPhone</t>
  </si>
  <si>
    <t>Mailing Address</t>
  </si>
  <si>
    <t>Street Address</t>
  </si>
  <si>
    <t>shAddress</t>
  </si>
  <si>
    <t>Click here to add rows to a table. If you add too many rows, you may select a cell in the row you wish to remove and type ctrl + d.</t>
  </si>
  <si>
    <t>City</t>
  </si>
  <si>
    <t>shCity</t>
  </si>
  <si>
    <t>Zipcode</t>
  </si>
  <si>
    <t>shZip</t>
  </si>
  <si>
    <t>v_2_15_24</t>
  </si>
  <si>
    <r>
      <rPr>
        <b/>
        <sz val="9"/>
        <color theme="1"/>
        <rFont val="Calibri"/>
        <family val="2"/>
        <scheme val="minor"/>
      </rPr>
      <t>Optional:</t>
    </r>
    <r>
      <rPr>
        <sz val="9"/>
        <color theme="1"/>
        <rFont val="Calibri"/>
        <family val="2"/>
        <scheme val="minor"/>
      </rPr>
      <t xml:space="preserve"> This runs a macro which checks to ensure all required fields are filled out. The macro will create two files saved in the same directory this APR file is saved in. One file will be a copy of the APR with highlighted cells which require information. The other file will be list of the problematic  cells, along with a description of the nature of the error.</t>
    </r>
  </si>
  <si>
    <t>Submittal Instructions</t>
  </si>
  <si>
    <r>
      <rPr>
        <b/>
        <sz val="10"/>
        <color theme="1"/>
        <rFont val="Calibri"/>
        <family val="2"/>
        <scheme val="minor"/>
      </rPr>
      <t>Optional:</t>
    </r>
    <r>
      <rPr>
        <sz val="10"/>
        <color theme="1"/>
        <rFont val="Calibri"/>
        <family val="2"/>
        <scheme val="minor"/>
      </rPr>
      <t xml:space="preserve"> Save before running. This copies data on Table A2, and creates another workbook with the table split across 4 tabs, each of which can fit onto a single page for easier printing. Running this macro will remove the comments on the column headers, which contain the instructions. Do not save the APR file after running in order to preserve comments once it is reopened.</t>
    </r>
  </si>
  <si>
    <r>
      <rPr>
        <b/>
        <sz val="11"/>
        <color theme="1"/>
        <rFont val="Arial"/>
        <family val="2"/>
      </rPr>
      <t xml:space="preserve">Please save your file as Jurisdictionname2023 (no spaces). </t>
    </r>
    <r>
      <rPr>
        <sz val="11"/>
        <color theme="1"/>
        <rFont val="Arial"/>
        <family val="2"/>
      </rPr>
      <t>Example: the city of San Luis Obispo would save their file as SanLuisObispo2023</t>
    </r>
    <r>
      <rPr>
        <b/>
        <sz val="11"/>
        <color theme="1"/>
        <rFont val="Arial"/>
        <family val="2"/>
      </rPr>
      <t xml:space="preserve">
</t>
    </r>
    <r>
      <rPr>
        <sz val="11"/>
        <color theme="1"/>
        <rFont val="Arial"/>
        <family val="2"/>
      </rPr>
      <t xml:space="preserve">Housing Element Annual Progress Reports (APRs) forms and tables must be submitted to HCD and the Governor's Office of Planning and Research (OPR) on or before April 1 of each year for the prior calendar year; submit separate reports directly to both HCD and OPR pursuant to Government Code section 65400.  There are two options for submitting APRs: 
1. </t>
    </r>
    <r>
      <rPr>
        <b/>
        <sz val="11"/>
        <color theme="1"/>
        <rFont val="Arial"/>
        <family val="2"/>
      </rPr>
      <t xml:space="preserve">Online Annual Progress Reporting System -  Please see the link to the online system to the left. </t>
    </r>
    <r>
      <rPr>
        <sz val="11"/>
        <color theme="1"/>
        <rFont val="Arial"/>
        <family val="2"/>
      </rPr>
      <t xml:space="preserve">This allows you to upload the completed APR form into directly into HCD’s database limiting the risk of errors. If you would like to use the online system, email </t>
    </r>
    <r>
      <rPr>
        <u/>
        <sz val="11"/>
        <color theme="1"/>
        <rFont val="Arial"/>
        <family val="2"/>
      </rPr>
      <t>APR@hcd.ca.gov</t>
    </r>
    <r>
      <rPr>
        <sz val="11"/>
        <color theme="1"/>
        <rFont val="Arial"/>
        <family val="2"/>
      </rPr>
      <t xml:space="preserve"> and HCD will send you the login information for your jurisdiction. </t>
    </r>
    <r>
      <rPr>
        <i/>
        <sz val="11"/>
        <color theme="1"/>
        <rFont val="Arial"/>
        <family val="2"/>
      </rPr>
      <t>Please note: Using the online system only provides the information to HCD.  The APR must still be submitted to OPR. Their email address is opr.apr@opr.ca.gov.</t>
    </r>
    <r>
      <rPr>
        <sz val="11"/>
        <color theme="1"/>
        <rFont val="Arial"/>
        <family val="2"/>
      </rPr>
      <t xml:space="preserve">
2. </t>
    </r>
    <r>
      <rPr>
        <b/>
        <sz val="11"/>
        <color theme="1"/>
        <rFont val="Arial"/>
        <family val="2"/>
      </rPr>
      <t xml:space="preserve">Email - </t>
    </r>
    <r>
      <rPr>
        <sz val="11"/>
        <color theme="1"/>
        <rFont val="Arial"/>
        <family val="2"/>
      </rPr>
      <t xml:space="preserve">If you prefer to submit via email, you can complete the excel Annual Progress Report forms and submit to HCD at </t>
    </r>
    <r>
      <rPr>
        <u/>
        <sz val="11"/>
        <color theme="1"/>
        <rFont val="Arial"/>
        <family val="2"/>
      </rPr>
      <t>APR@hcd.ca.gov</t>
    </r>
    <r>
      <rPr>
        <sz val="11"/>
        <color theme="1"/>
        <rFont val="Arial"/>
        <family val="2"/>
      </rPr>
      <t xml:space="preserve"> and to OPR at </t>
    </r>
    <r>
      <rPr>
        <u/>
        <sz val="11"/>
        <color theme="1"/>
        <rFont val="Arial"/>
        <family val="2"/>
      </rPr>
      <t>opr.apr@opr.ca.gov</t>
    </r>
    <r>
      <rPr>
        <sz val="11"/>
        <color theme="1"/>
        <rFont val="Arial"/>
        <family val="2"/>
      </rPr>
      <t>.  Please send the Excel workbook, not a scanned or PDF copy of the tables.</t>
    </r>
  </si>
  <si>
    <r>
      <rPr>
        <b/>
        <sz val="10"/>
        <color theme="1"/>
        <rFont val="Calibri"/>
        <family val="2"/>
        <scheme val="minor"/>
      </rPr>
      <t>Optional:</t>
    </r>
    <r>
      <rPr>
        <sz val="10"/>
        <color theme="1"/>
        <rFont val="Calibri"/>
        <family val="2"/>
        <scheme val="minor"/>
      </rPr>
      <t xml:space="preserve"> This macro identifies dates entered that occurred outside of the reporting year. RHNA credit is only given for building permits issued during the reporting year.</t>
    </r>
  </si>
  <si>
    <t>Link to the online system:</t>
  </si>
  <si>
    <t>https://apr.hcd.ca.gov/APR/login.do</t>
  </si>
  <si>
    <t>Toggles formatting that turns cells green/yellow/red based on data validation rules.</t>
  </si>
  <si>
    <t>Data is auto-populated based on data entered in Tables A, A2, C, and D</t>
  </si>
  <si>
    <t>Jurisdiction</t>
  </si>
  <si>
    <t>Reporting Year</t>
  </si>
  <si>
    <t>(Jan. 1 - Dec. 31)</t>
  </si>
  <si>
    <t>Housing Element Planning Period</t>
  </si>
  <si>
    <t>Building Permits Issued by Affordability Summary</t>
  </si>
  <si>
    <t>Income Level</t>
  </si>
  <si>
    <t>Current Year</t>
  </si>
  <si>
    <t>Very Low</t>
  </si>
  <si>
    <t>Deed Restricted</t>
  </si>
  <si>
    <t>sum_vLow_Deed</t>
  </si>
  <si>
    <t>Non-Deed Restricted</t>
  </si>
  <si>
    <t>sum_vLow_None</t>
  </si>
  <si>
    <t>Low</t>
  </si>
  <si>
    <t>sum_low_Deed</t>
  </si>
  <si>
    <t>sum_low_None</t>
  </si>
  <si>
    <t>Moderate</t>
  </si>
  <si>
    <t>sum_Mod_Deed</t>
  </si>
  <si>
    <t>sum_mod_None</t>
  </si>
  <si>
    <t>Above Moderate</t>
  </si>
  <si>
    <t>sum_Above</t>
  </si>
  <si>
    <t>Total Units</t>
  </si>
  <si>
    <t>sum_Total</t>
  </si>
  <si>
    <t>Note: Units serving extremely low-income households are included in the very low-income permitted units totals</t>
  </si>
  <si>
    <t>Units by Structure Type</t>
  </si>
  <si>
    <t>Entitled</t>
  </si>
  <si>
    <t>Permitted</t>
  </si>
  <si>
    <t>Completed</t>
  </si>
  <si>
    <t>SFA</t>
  </si>
  <si>
    <t>Single-family Attached</t>
  </si>
  <si>
    <t>SFD</t>
  </si>
  <si>
    <t>Single-family Detached</t>
  </si>
  <si>
    <t>2 to 4</t>
  </si>
  <si>
    <t>2 to 4 units per structure</t>
  </si>
  <si>
    <t>5+</t>
  </si>
  <si>
    <t>5+ units per structure</t>
  </si>
  <si>
    <t>ADU</t>
  </si>
  <si>
    <t>Accessory Dwelling Unit</t>
  </si>
  <si>
    <t>MH</t>
  </si>
  <si>
    <t>Mobile/Manufactured Home</t>
  </si>
  <si>
    <t>Total</t>
  </si>
  <si>
    <t>Infill Housing Developments and Infill Units Permitted</t>
  </si>
  <si>
    <t># of Projects</t>
  </si>
  <si>
    <t>Units</t>
  </si>
  <si>
    <t>Y</t>
  </si>
  <si>
    <t>Indicated as Infill</t>
  </si>
  <si>
    <t>N</t>
  </si>
  <si>
    <t>Not Indicated as Infill</t>
  </si>
  <si>
    <t>Housing Applications Summary</t>
  </si>
  <si>
    <t>Total Housing Applications Submitted:</t>
  </si>
  <si>
    <t>sumSubmitted</t>
  </si>
  <si>
    <t>Number of Proposed Units in All Applications Received:</t>
  </si>
  <si>
    <t>sumReceived</t>
  </si>
  <si>
    <t>Total Housing Units Approved:</t>
  </si>
  <si>
    <t>sumApproved</t>
  </si>
  <si>
    <t>Total Housing Units Disapproved:</t>
  </si>
  <si>
    <t>sumDisapproved</t>
  </si>
  <si>
    <t>Use of SB 35 Streamlining Provisions - Applications</t>
  </si>
  <si>
    <t>Number of SB 35 Streamlining Applications</t>
  </si>
  <si>
    <t>sumStream</t>
  </si>
  <si>
    <t>Number of SB 35 Streamlining Applications Approved</t>
  </si>
  <si>
    <t>sumStreamApproved</t>
  </si>
  <si>
    <t>Total Units Constructed with SB 35 Streamlining</t>
  </si>
  <si>
    <t>sumStreamUnits</t>
  </si>
  <si>
    <t>sum_Table_Rental</t>
  </si>
  <si>
    <t>sum_Table_Owner</t>
  </si>
  <si>
    <t>sum_Table_Total</t>
  </si>
  <si>
    <t>Units Constructed - SB 35 Streamlining Permits</t>
  </si>
  <si>
    <t xml:space="preserve">Income </t>
  </si>
  <si>
    <t>Rental</t>
  </si>
  <si>
    <t>Ownership</t>
  </si>
  <si>
    <t>sum_Table_Vlow</t>
  </si>
  <si>
    <t>sum_Table_Low</t>
  </si>
  <si>
    <t>sum_Table_Mod</t>
  </si>
  <si>
    <t>sum_Table_Above</t>
  </si>
  <si>
    <t>Streamlining Provisions Used - Permitted Units</t>
  </si>
  <si>
    <t>SB 9 (2021) - Duplex in SF Zone</t>
  </si>
  <si>
    <t>SB 9 (2021) - Residential Lot Split</t>
  </si>
  <si>
    <t>AB 2011 (2022)</t>
  </si>
  <si>
    <t>SB 6 (2022)</t>
  </si>
  <si>
    <t>SB 35 (2017)</t>
  </si>
  <si>
    <t>Ministerial and Discretionary Applications</t>
  </si>
  <si>
    <t># of Applications</t>
  </si>
  <si>
    <t>Ministerial</t>
  </si>
  <si>
    <t>Discretionary</t>
  </si>
  <si>
    <t>Density Bonus Applications and Units Permitted</t>
  </si>
  <si>
    <t>Number of Applications Submitted Requesting a Density Bonus</t>
  </si>
  <si>
    <t>Number of Units in Applications Submitted Requesting a Density Bonus</t>
  </si>
  <si>
    <t>Number of Projects Permitted with a Density Bonus</t>
  </si>
  <si>
    <t>Number of Units in Projects Permitted with a Density Bonus</t>
  </si>
  <si>
    <t>Housing Element Programs Implemented and Sites Rezoned</t>
  </si>
  <si>
    <t>Count</t>
  </si>
  <si>
    <t>Programs Implemented</t>
  </si>
  <si>
    <t>Sites Rezoned to Accommodate the RHNA</t>
  </si>
  <si>
    <t>Cells in grey contain auto-calculation formulas</t>
  </si>
  <si>
    <t>ANNUAL ELEMENT PROGRESS REPORT</t>
  </si>
  <si>
    <t>Note: "+" indicates an optional field</t>
  </si>
  <si>
    <t>Housing Element Implementation</t>
  </si>
  <si>
    <t>Planning Period</t>
  </si>
  <si>
    <t>A_1_Prior</t>
  </si>
  <si>
    <t>A_1_Current</t>
  </si>
  <si>
    <t>A_1_Address</t>
  </si>
  <si>
    <t>A_1_Name</t>
  </si>
  <si>
    <t>A_1_ID</t>
  </si>
  <si>
    <t>A_2_Unit</t>
  </si>
  <si>
    <t>A_3_Tenure</t>
  </si>
  <si>
    <t>A_4_Date</t>
  </si>
  <si>
    <t>A_5_vLowDeed</t>
  </si>
  <si>
    <t>A_5_vLowNone</t>
  </si>
  <si>
    <t>A_5_LowDeed</t>
  </si>
  <si>
    <t>A_5_LowNone</t>
  </si>
  <si>
    <t>A_5_ModDeed</t>
  </si>
  <si>
    <t>A_5_ModNone</t>
  </si>
  <si>
    <t>A_5_Above</t>
  </si>
  <si>
    <t>A_6_Total</t>
  </si>
  <si>
    <t>A_7_Total</t>
  </si>
  <si>
    <t>A_8_Total</t>
  </si>
  <si>
    <t>A_9_Stream</t>
  </si>
  <si>
    <t>A_11_DB</t>
  </si>
  <si>
    <t>A_12_DB</t>
  </si>
  <si>
    <t>A_13_Status</t>
  </si>
  <si>
    <t>A_14_Project</t>
  </si>
  <si>
    <t>A_10_Notes</t>
  </si>
  <si>
    <t>Table A</t>
  </si>
  <si>
    <t>Housing Development Applications Submitted</t>
  </si>
  <si>
    <t>Project Identifier</t>
  </si>
  <si>
    <t>Unit Types</t>
  </si>
  <si>
    <t>Date Application Submitted</t>
  </si>
  <si>
    <t xml:space="preserve">Proposed Units - Affordability by Household Incomes </t>
  </si>
  <si>
    <t>Total Approved Units by Project</t>
  </si>
  <si>
    <t>Total Disapproved Units by Project</t>
  </si>
  <si>
    <t>Streamlining</t>
  </si>
  <si>
    <t>Density Bonus Law Applications</t>
  </si>
  <si>
    <t>Application Status</t>
  </si>
  <si>
    <t>Project Type</t>
  </si>
  <si>
    <t>Notes</t>
  </si>
  <si>
    <r>
      <t>Prior APN</t>
    </r>
    <r>
      <rPr>
        <b/>
        <vertAlign val="superscript"/>
        <sz val="10"/>
        <color theme="1"/>
        <rFont val="Arial"/>
        <family val="2"/>
      </rPr>
      <t>+</t>
    </r>
  </si>
  <si>
    <t>Current APN</t>
  </si>
  <si>
    <r>
      <t>Project Name</t>
    </r>
    <r>
      <rPr>
        <b/>
        <vertAlign val="superscript"/>
        <sz val="10"/>
        <color theme="1"/>
        <rFont val="Arial"/>
        <family val="2"/>
      </rPr>
      <t>+</t>
    </r>
  </si>
  <si>
    <t>Local Jurisdiction Tracking ID</t>
  </si>
  <si>
    <r>
      <t xml:space="preserve">Unit Category
</t>
    </r>
    <r>
      <rPr>
        <sz val="10"/>
        <color theme="1"/>
        <rFont val="Arial"/>
        <family val="2"/>
      </rPr>
      <t>(SFA,SFD,2 to 4,5+,ADU,MH)</t>
    </r>
  </si>
  <si>
    <t>Tenure
R=Renter
O=Owner</t>
  </si>
  <si>
    <t>Date Application Submitted
(see instructions)</t>
  </si>
  <si>
    <t>Very Low-Income Deed Restricted</t>
  </si>
  <si>
    <t>Very Low-Income Non Deed Restricted</t>
  </si>
  <si>
    <t>Low-Income Deed Restricted</t>
  </si>
  <si>
    <t>Low-Income Non Deed Restricted</t>
  </si>
  <si>
    <t>Moderate-Income Deed Restricted</t>
  </si>
  <si>
    <t>Moderate- Income   Non Deed Restricted</t>
  </si>
  <si>
    <t>Above
Moderate-
Income</t>
  </si>
  <si>
    <r>
      <t xml:space="preserve">Total </t>
    </r>
    <r>
      <rPr>
        <b/>
        <u/>
        <sz val="10"/>
        <color theme="1"/>
        <rFont val="Arial"/>
        <family val="2"/>
      </rPr>
      <t>PROPOSED</t>
    </r>
    <r>
      <rPr>
        <b/>
        <sz val="10"/>
        <color theme="1"/>
        <rFont val="Arial"/>
        <family val="2"/>
      </rPr>
      <t xml:space="preserve"> Units by Project</t>
    </r>
  </si>
  <si>
    <r>
      <t xml:space="preserve">Total </t>
    </r>
    <r>
      <rPr>
        <b/>
        <u/>
        <sz val="10"/>
        <rFont val="Arial"/>
        <family val="2"/>
      </rPr>
      <t>APPROVED</t>
    </r>
    <r>
      <rPr>
        <b/>
        <sz val="10"/>
        <rFont val="Arial"/>
        <family val="2"/>
      </rPr>
      <t xml:space="preserve"> Units by project</t>
    </r>
  </si>
  <si>
    <r>
      <t xml:space="preserve">Total </t>
    </r>
    <r>
      <rPr>
        <b/>
        <u/>
        <sz val="10"/>
        <rFont val="Arial"/>
        <family val="2"/>
      </rPr>
      <t>DISAPPROVED</t>
    </r>
    <r>
      <rPr>
        <b/>
        <sz val="10"/>
        <rFont val="Arial"/>
        <family val="2"/>
      </rPr>
      <t xml:space="preserve"> Units by Project</t>
    </r>
  </si>
  <si>
    <t xml:space="preserve">Please select streamlining provision/s the application was submitted pursuant to.
</t>
  </si>
  <si>
    <t>Did the housing development application seek incentives or concessions pursuant to Government Code section 65915?</t>
  </si>
  <si>
    <t>Were incentives or concessions reqested pursuant to Government Code section 65915 approved?</t>
  </si>
  <si>
    <t>Please indicate the status of the application.</t>
  </si>
  <si>
    <t>Is the project considered a ministerial project or discretionary project?</t>
  </si>
  <si>
    <r>
      <t>Notes</t>
    </r>
    <r>
      <rPr>
        <b/>
        <vertAlign val="superscript"/>
        <sz val="10"/>
        <color theme="1"/>
        <rFont val="Arial"/>
        <family val="2"/>
      </rPr>
      <t>+</t>
    </r>
  </si>
  <si>
    <t>Summary Row: Start Data Entry Below</t>
  </si>
  <si>
    <t>A2_1_Prior</t>
  </si>
  <si>
    <t>A2_1_Current</t>
  </si>
  <si>
    <t>A2_1_Address</t>
  </si>
  <si>
    <t>A2_1_Name</t>
  </si>
  <si>
    <t>A2_1_ID</t>
  </si>
  <si>
    <t>A2_2_Unit</t>
  </si>
  <si>
    <t>A2_3_Tenure</t>
  </si>
  <si>
    <t>A2_4_vLowDeed</t>
  </si>
  <si>
    <t>A2_4_vLowNone</t>
  </si>
  <si>
    <t>A2_4_LowDeed</t>
  </si>
  <si>
    <t>A2_4_LowNone</t>
  </si>
  <si>
    <t>A2_4_ModDeed</t>
  </si>
  <si>
    <t>A2_4_ModNone</t>
  </si>
  <si>
    <t>A2_4_Above</t>
  </si>
  <si>
    <t>A2_5_Date</t>
  </si>
  <si>
    <t>A2_6_Units</t>
  </si>
  <si>
    <t>A2_7_vLowDeed</t>
  </si>
  <si>
    <t>A2_7_vLowNone</t>
  </si>
  <si>
    <t>A2_7_LowDeed</t>
  </si>
  <si>
    <t>A2_7_LowNone</t>
  </si>
  <si>
    <t>A2_7_ModDeed</t>
  </si>
  <si>
    <t>A2_7_ModNone</t>
  </si>
  <si>
    <t>A2_7_Above</t>
  </si>
  <si>
    <t>A2_8_Date</t>
  </si>
  <si>
    <t>A2_9_Units</t>
  </si>
  <si>
    <t>A2_10_vLowDeed</t>
  </si>
  <si>
    <t>A2_10_vLowNone</t>
  </si>
  <si>
    <t>A2_10_LowDeed</t>
  </si>
  <si>
    <t>A2_10_LowNone</t>
  </si>
  <si>
    <t>A2_10_ModDeed</t>
  </si>
  <si>
    <t>A2_10_ModNone</t>
  </si>
  <si>
    <t>A2_10_Above</t>
  </si>
  <si>
    <t>A2_10_Date</t>
  </si>
  <si>
    <t>A2_10_Units</t>
  </si>
  <si>
    <t>A2_13_xLow</t>
  </si>
  <si>
    <t>A2_14_Stream</t>
  </si>
  <si>
    <t>A2_15_Infill</t>
  </si>
  <si>
    <t>A2_16_Assist</t>
  </si>
  <si>
    <t>A2_17_Deed</t>
  </si>
  <si>
    <t>A2_18_Affordable</t>
  </si>
  <si>
    <t>A2_19_Terms</t>
  </si>
  <si>
    <t>A2_20_Units</t>
  </si>
  <si>
    <t>A2_20_Dest</t>
  </si>
  <si>
    <t>A2_20_Demo</t>
  </si>
  <si>
    <t>A2_22_DB</t>
  </si>
  <si>
    <t>A2_23_DB</t>
  </si>
  <si>
    <t>A2_24_DB</t>
  </si>
  <si>
    <t>A2_25_DB</t>
  </si>
  <si>
    <t>A2_21_Notes</t>
  </si>
  <si>
    <t>Table A2</t>
  </si>
  <si>
    <t>Annual Building Activity Report Summary - New Construction, Entitled, Permits and Completed Units</t>
  </si>
  <si>
    <t>Affordability by Household Incomes - Completed Entitlement</t>
  </si>
  <si>
    <t>Affordability by Household Incomes - Building Permits</t>
  </si>
  <si>
    <t>Affordability by Household Incomes - Certificates of Occupancy</t>
  </si>
  <si>
    <t>Infill</t>
  </si>
  <si>
    <t>Housing with Financial Assistance and/or Deed Restrictions</t>
  </si>
  <si>
    <t>Housing without Financial Assistance or Deed Restrictions</t>
  </si>
  <si>
    <t>Term of Affordability or Deed Restriction</t>
  </si>
  <si>
    <t>Demolished/Destroyed Units</t>
  </si>
  <si>
    <t>Density Bonus</t>
  </si>
  <si>
    <r>
      <t xml:space="preserve">Unit Category               </t>
    </r>
    <r>
      <rPr>
        <sz val="10"/>
        <color theme="1"/>
        <rFont val="Arial"/>
        <family val="2"/>
      </rPr>
      <t>(SFA,SFD,2 to 4,5+,ADU,MH)</t>
    </r>
  </si>
  <si>
    <t>Very Low- Income Deed Restricted</t>
  </si>
  <si>
    <t>Very Low- Income   Non Deed Restricted</t>
  </si>
  <si>
    <t>Low- Income Deed Restricted</t>
  </si>
  <si>
    <t>Low- Income   Non Deed Restricted</t>
  </si>
  <si>
    <t>Moderate- Income Deed Restricted</t>
  </si>
  <si>
    <t>Moderate- Income Non Deed Restricted</t>
  </si>
  <si>
    <r>
      <t xml:space="preserve">Entitlement
</t>
    </r>
    <r>
      <rPr>
        <b/>
        <u/>
        <sz val="10"/>
        <color theme="1"/>
        <rFont val="Arial"/>
        <family val="2"/>
      </rPr>
      <t>Date Approved</t>
    </r>
    <r>
      <rPr>
        <b/>
        <sz val="10"/>
        <color theme="1"/>
        <rFont val="Arial"/>
        <family val="2"/>
      </rPr>
      <t xml:space="preserve">
</t>
    </r>
  </si>
  <si>
    <t># of Units issued Entitlements</t>
  </si>
  <si>
    <r>
      <t xml:space="preserve">Building Permits </t>
    </r>
    <r>
      <rPr>
        <b/>
        <u/>
        <sz val="10"/>
        <color theme="1"/>
        <rFont val="Arial"/>
        <family val="2"/>
      </rPr>
      <t>Date Issued</t>
    </r>
  </si>
  <si>
    <t xml:space="preserve"># of Units Issued Building Permits </t>
  </si>
  <si>
    <r>
      <t xml:space="preserve">Certificates of Occupancy or other forms of readiness          (see instructions)    </t>
    </r>
    <r>
      <rPr>
        <b/>
        <u/>
        <sz val="10"/>
        <color theme="1"/>
        <rFont val="Arial"/>
        <family val="2"/>
      </rPr>
      <t>Date Issued</t>
    </r>
  </si>
  <si>
    <t># of  Units issued Certificates of Occupancy or other forms of readiness</t>
  </si>
  <si>
    <t>How many of the units were Extremely Low Income?</t>
  </si>
  <si>
    <t>Please select the streamlining provision the project was APPROVED pursuant to. (may select multiple)</t>
  </si>
  <si>
    <r>
      <t>Infill Units?
Y/N</t>
    </r>
    <r>
      <rPr>
        <b/>
        <vertAlign val="superscript"/>
        <sz val="10"/>
        <color theme="1"/>
        <rFont val="Arial"/>
        <family val="2"/>
      </rPr>
      <t>+</t>
    </r>
  </si>
  <si>
    <t>Assistance Programs for Each Development
(may select multiple - see instructions)</t>
  </si>
  <si>
    <t>Deed Restriction Type
(may select multiple - see instructions)</t>
  </si>
  <si>
    <t xml:space="preserve">For units affordable without financial assistance or deed restrictions, explain how the locality determined the units were affordable
(see instructions)
  </t>
  </si>
  <si>
    <r>
      <t xml:space="preserve">Term of Affordability or Deed Restriction (years) </t>
    </r>
    <r>
      <rPr>
        <sz val="10"/>
        <color theme="1"/>
        <rFont val="Arial"/>
        <family val="2"/>
      </rPr>
      <t>(if affordable in perpetuity enter 1000)</t>
    </r>
    <r>
      <rPr>
        <b/>
        <vertAlign val="superscript"/>
        <sz val="10"/>
        <color theme="1"/>
        <rFont val="Arial"/>
        <family val="2"/>
      </rPr>
      <t xml:space="preserve">+ </t>
    </r>
  </si>
  <si>
    <t>Number of Demolished/Destroyed Units</t>
  </si>
  <si>
    <t>Demolished or Destroyed Units</t>
  </si>
  <si>
    <t>Demolished/Destroyed Units    Owner or Renter</t>
  </si>
  <si>
    <t>Total Density Bonus Applied to the Project (Percentage Increase in Total Allowable Units or Total Maximum Allowable Residential Gross Floor Area)</t>
  </si>
  <si>
    <t>Number of Other Incentives, Concessions, Waivers, or Other Modifications Given to the Project (Excluding Parking Waivers or Parking Reductions)</t>
  </si>
  <si>
    <t>List the incentives, concessions, waivers, and modifications (Excluding Parking Waivers or Parking Modifications)</t>
  </si>
  <si>
    <t>Did the project receive a reduction or waiver of parking standards? (Y/N)</t>
  </si>
  <si>
    <t>Assistance Program Types</t>
  </si>
  <si>
    <t>Deed Restriction Types</t>
  </si>
  <si>
    <t>Density Bonus Incentive Dropdown</t>
  </si>
  <si>
    <t>Yes/No</t>
  </si>
  <si>
    <t>SB 35 Table A</t>
  </si>
  <si>
    <t>Unit Category</t>
  </si>
  <si>
    <t>SB9</t>
  </si>
  <si>
    <t>Tenure</t>
  </si>
  <si>
    <t>Table A SB35</t>
  </si>
  <si>
    <t>Table A2 SB 35</t>
  </si>
  <si>
    <t>Table Ad Demo</t>
  </si>
  <si>
    <t>Table C Shortfall</t>
  </si>
  <si>
    <t>Table C Vacant</t>
  </si>
  <si>
    <t>Streamlining Programs</t>
  </si>
  <si>
    <t>Project Type (Pursuant to CEQA Guidelines)</t>
  </si>
  <si>
    <t>Acq/Rehab</t>
  </si>
  <si>
    <t>DB</t>
  </si>
  <si>
    <t>On-Site Improvements</t>
  </si>
  <si>
    <t>Yes</t>
  </si>
  <si>
    <t>Approved</t>
  </si>
  <si>
    <t>No</t>
  </si>
  <si>
    <t>Unit Constructed</t>
  </si>
  <si>
    <t>R</t>
  </si>
  <si>
    <t>Demolished</t>
  </si>
  <si>
    <t>No Net Loss</t>
  </si>
  <si>
    <t>Vacant</t>
  </si>
  <si>
    <t>NONE</t>
  </si>
  <si>
    <t>AHP</t>
  </si>
  <si>
    <t>INC</t>
  </si>
  <si>
    <t>Off-site Improvements</t>
  </si>
  <si>
    <t>Pending</t>
  </si>
  <si>
    <t>Yes-But no action taken</t>
  </si>
  <si>
    <t>Application for Parcel Map for Lot Split</t>
  </si>
  <si>
    <t>O</t>
  </si>
  <si>
    <t>Destroyed</t>
  </si>
  <si>
    <t>Unaccommodated Need</t>
  </si>
  <si>
    <t>Non-Vacant</t>
  </si>
  <si>
    <t>AHSC</t>
  </si>
  <si>
    <t>Other</t>
  </si>
  <si>
    <t>Development Standards Modification</t>
  </si>
  <si>
    <t>N/A</t>
  </si>
  <si>
    <t>Disapproved</t>
  </si>
  <si>
    <t>Yes-Approved</t>
  </si>
  <si>
    <t>Shortfall of Sites</t>
  </si>
  <si>
    <t>CalHOME</t>
  </si>
  <si>
    <t>Withdrawn</t>
  </si>
  <si>
    <t>Yes-Denied</t>
  </si>
  <si>
    <t>CDBG</t>
  </si>
  <si>
    <t>CDLAC</t>
  </si>
  <si>
    <t>CESH</t>
  </si>
  <si>
    <t>SH</t>
  </si>
  <si>
    <t>ESG</t>
  </si>
  <si>
    <t>GSAF</t>
  </si>
  <si>
    <t>HEAP</t>
  </si>
  <si>
    <t>HHAP</t>
  </si>
  <si>
    <t>HKEY</t>
  </si>
  <si>
    <t>HOME</t>
  </si>
  <si>
    <t>HOPWA</t>
  </si>
  <si>
    <t>IIG</t>
  </si>
  <si>
    <t>LHTF</t>
  </si>
  <si>
    <t>LIHTC</t>
  </si>
  <si>
    <t>MHP</t>
  </si>
  <si>
    <t>MHSA</t>
  </si>
  <si>
    <t>MPRROP</t>
  </si>
  <si>
    <t>MRB</t>
  </si>
  <si>
    <t>MyHOME</t>
  </si>
  <si>
    <t>NHTF</t>
  </si>
  <si>
    <t>NPLH</t>
  </si>
  <si>
    <t>PBS8</t>
  </si>
  <si>
    <t>PDLP</t>
  </si>
  <si>
    <t>RAD</t>
  </si>
  <si>
    <t>RDA</t>
  </si>
  <si>
    <t>Sec 202</t>
  </si>
  <si>
    <t>Sec 811</t>
  </si>
  <si>
    <t>SERNA</t>
  </si>
  <si>
    <t>SHMHP</t>
  </si>
  <si>
    <t>SNHP</t>
  </si>
  <si>
    <t>TOD</t>
  </si>
  <si>
    <t>USDA</t>
  </si>
  <si>
    <t>VHHP</t>
  </si>
  <si>
    <t>This table is auto-populated once you enter your jurisdiction name and current year data. Past year information comes from previous APRs.</t>
  </si>
  <si>
    <t>Please contact HCD if your data is different than the material supplied here</t>
  </si>
  <si>
    <t>B_Table_Level</t>
  </si>
  <si>
    <t>B_Table_Dlevel</t>
  </si>
  <si>
    <t>B_Table_1_Allocation</t>
  </si>
  <si>
    <t>B_Table_2_Y1</t>
  </si>
  <si>
    <t>B_Table_2_Y2</t>
  </si>
  <si>
    <t>B_Table_2_Y3</t>
  </si>
  <si>
    <t>B_Table_2_Y4</t>
  </si>
  <si>
    <t>B_Table_2_Y5</t>
  </si>
  <si>
    <t>B_Table_2_Y6</t>
  </si>
  <si>
    <t>B_Table_2_Y7</t>
  </si>
  <si>
    <t>B_Table_2_Y8</t>
  </si>
  <si>
    <t>B_Table_2_Y9</t>
  </si>
  <si>
    <t>B_Table_3_Total</t>
  </si>
  <si>
    <t>B_Table_4_Remain</t>
  </si>
  <si>
    <t>Table B</t>
  </si>
  <si>
    <t>Regional Housing Needs Allocation Progress</t>
  </si>
  <si>
    <t>Permitted Units Issued by Affordability</t>
  </si>
  <si>
    <t>Projection Period</t>
  </si>
  <si>
    <t>RHNA Allocation by Income Level</t>
  </si>
  <si>
    <t>Total Units to Date (all years)</t>
  </si>
  <si>
    <t>Total Remaining RHNA by Income Level</t>
  </si>
  <si>
    <t>B_Table_Vlow_Deed</t>
  </si>
  <si>
    <t>B_Table_Vlow_None</t>
  </si>
  <si>
    <t>B_Table_Low_Deed</t>
  </si>
  <si>
    <t>B_Table_Low_None</t>
  </si>
  <si>
    <t>B_Table_Mod_Deed</t>
  </si>
  <si>
    <t>B_Table_Mod_None</t>
  </si>
  <si>
    <t>B_Table_Above</t>
  </si>
  <si>
    <t>Total RHNA</t>
  </si>
  <si>
    <t>B_Table_RHNA</t>
  </si>
  <si>
    <t>B_Table_Units</t>
  </si>
  <si>
    <t>Progress toward extremely low-income housing need, as determined pursuant to Government Code 65583(a)(1).</t>
  </si>
  <si>
    <t>Extremely low-Income Need</t>
  </si>
  <si>
    <t>Total Units to Date</t>
  </si>
  <si>
    <t>Total Units Remaining</t>
  </si>
  <si>
    <t>Extremely Low-Income Units*</t>
  </si>
  <si>
    <t xml:space="preserve">*Extremely low-income houisng need determined pursuant to Government Code 65583(a)(1). Value in Section 5 is default value, assumed to be half of the very low-income RHNA. May be overwritten. </t>
  </si>
  <si>
    <t>Please Note: Table B does not currently contain data from Table F or Table F2 for prior years. You may login to the APR system to see Table B that contains this data.</t>
  </si>
  <si>
    <t>Note: units serving extremely low-income households are included in the very low-income RHNA progress and must be reported as very low-income units in section 7 of Table A2. They must also be reported in the extremely low-income category (section 13) in Table A2 to be counted as progress toward meeting the extremely low-income housing need determined pursuant to Government Code 65583(a)(1).</t>
  </si>
  <si>
    <t>Please note: For the last year of the 5th cycle, Table B will only include units that were permitted during the portion of the year that was in the 5th cycle. For the first year of the 6th cycle, Table B will only include units that were permitted since the start of the planning period. Projection Period units are in a separate column.</t>
  </si>
  <si>
    <t>Please note: The APR form can only display data for one planning period. To view progress for a different planning period, you may login to HCD's online APR system, or contact HCD staff at apr@hcd.ca.gov.</t>
  </si>
  <si>
    <t>VLI Deed Restricted</t>
  </si>
  <si>
    <t>VLI Non Deed Restricted</t>
  </si>
  <si>
    <t>LI Deed Restricted</t>
  </si>
  <si>
    <t>LI Non Deed Restricted</t>
  </si>
  <si>
    <t>MI Deed Restricted</t>
  </si>
  <si>
    <t>MI Non Deed Restricted</t>
  </si>
  <si>
    <t>Above Mod Income</t>
  </si>
  <si>
    <t>Year</t>
  </si>
  <si>
    <t>County</t>
  </si>
  <si>
    <t>Extra Low Income Units</t>
  </si>
  <si>
    <t>Goleta</t>
  </si>
  <si>
    <t>6th Cycle</t>
  </si>
  <si>
    <t>*Sort the lookup data by cycle, 6th cycle first, then 5th.</t>
  </si>
  <si>
    <t>San Diego</t>
  </si>
  <si>
    <t>Turlock</t>
  </si>
  <si>
    <t>Sutter County - Unincorporated</t>
  </si>
  <si>
    <t>Los Angeles</t>
  </si>
  <si>
    <t>Tustin</t>
  </si>
  <si>
    <t>Yolo County - Unincorporated</t>
  </si>
  <si>
    <t>Twentynine Palms</t>
  </si>
  <si>
    <t>Pasadena</t>
  </si>
  <si>
    <t>Sacramento</t>
  </si>
  <si>
    <t>Tulare County - Unincorporated</t>
  </si>
  <si>
    <t>Paso Robles</t>
  </si>
  <si>
    <t>Huntington Beach</t>
  </si>
  <si>
    <t>Torrance</t>
  </si>
  <si>
    <t>Paradise</t>
  </si>
  <si>
    <t>Tracy</t>
  </si>
  <si>
    <t>Paramount</t>
  </si>
  <si>
    <t>Anaheim</t>
  </si>
  <si>
    <t>Tulare</t>
  </si>
  <si>
    <t>Perris</t>
  </si>
  <si>
    <t>Redlands</t>
  </si>
  <si>
    <t>Union City</t>
  </si>
  <si>
    <t>Placentia</t>
  </si>
  <si>
    <t>Santa Monica</t>
  </si>
  <si>
    <t>Ventura County - Unincorporated</t>
  </si>
  <si>
    <t>Placer County - Unincorporated</t>
  </si>
  <si>
    <t>Redding</t>
  </si>
  <si>
    <t>Victorville</t>
  </si>
  <si>
    <t>Pico Rivera</t>
  </si>
  <si>
    <t>Arcata</t>
  </si>
  <si>
    <t>Villa Park</t>
  </si>
  <si>
    <t>Pismo Beach</t>
  </si>
  <si>
    <t>Culver City</t>
  </si>
  <si>
    <t>Ventura</t>
  </si>
  <si>
    <t>Orange</t>
  </si>
  <si>
    <t>Santa Ana</t>
  </si>
  <si>
    <t>Upland</t>
  </si>
  <si>
    <t>Orange County - Unincorporated</t>
  </si>
  <si>
    <t>Woodland</t>
  </si>
  <si>
    <t>Vacaville</t>
  </si>
  <si>
    <t>Ojai</t>
  </si>
  <si>
    <t>Temple City</t>
  </si>
  <si>
    <t>Vallejo</t>
  </si>
  <si>
    <t>Ontario</t>
  </si>
  <si>
    <t>Glendale</t>
  </si>
  <si>
    <t>Stanton</t>
  </si>
  <si>
    <t>Oroville</t>
  </si>
  <si>
    <t>Corona</t>
  </si>
  <si>
    <t>Stockton</t>
  </si>
  <si>
    <t>Palm Springs</t>
  </si>
  <si>
    <t>Elk Grove</t>
  </si>
  <si>
    <t>Suisun City</t>
  </si>
  <si>
    <t>Palmdale</t>
  </si>
  <si>
    <t>Ukiah</t>
  </si>
  <si>
    <t>Stanislaus County - Unincorporated</t>
  </si>
  <si>
    <t>Oxnard</t>
  </si>
  <si>
    <t>South Lake Tahoe</t>
  </si>
  <si>
    <t>Palm Desert</t>
  </si>
  <si>
    <t>San Luis Obispo</t>
  </si>
  <si>
    <t>South Pasadena</t>
  </si>
  <si>
    <t>South San Francisco</t>
  </si>
  <si>
    <t>San Marcos</t>
  </si>
  <si>
    <t>Sunnyvale</t>
  </si>
  <si>
    <t>Rancho Palos Verdes</t>
  </si>
  <si>
    <t>Rocklin</t>
  </si>
  <si>
    <t>Temecula</t>
  </si>
  <si>
    <t>Red Bluff</t>
  </si>
  <si>
    <t>Chula Vista</t>
  </si>
  <si>
    <t>Redondo Beach</t>
  </si>
  <si>
    <t>Chico</t>
  </si>
  <si>
    <t>Thousand Oaks</t>
  </si>
  <si>
    <t>Tehachapi</t>
  </si>
  <si>
    <t>Rolling Hills Estates</t>
  </si>
  <si>
    <t>Mendocino County - Unincorporated</t>
  </si>
  <si>
    <t>Rialto</t>
  </si>
  <si>
    <t>Sutter Creek</t>
  </si>
  <si>
    <t>Riverside County - Unincorporated</t>
  </si>
  <si>
    <t>Taft</t>
  </si>
  <si>
    <t>Plymouth</t>
  </si>
  <si>
    <t>Visalia</t>
  </si>
  <si>
    <t>Port Hueneme</t>
  </si>
  <si>
    <t>Davis</t>
  </si>
  <si>
    <t>Woodside</t>
  </si>
  <si>
    <t>Placerville</t>
  </si>
  <si>
    <t>Covina</t>
  </si>
  <si>
    <t>Plumas County - Unincorporated</t>
  </si>
  <si>
    <t>Yorba Linda</t>
  </si>
  <si>
    <t>Portola</t>
  </si>
  <si>
    <t>Irvine</t>
  </si>
  <si>
    <t>Rancho Cucamonga</t>
  </si>
  <si>
    <t>National City</t>
  </si>
  <si>
    <t>Windsor</t>
  </si>
  <si>
    <t>Rancho Mirage</t>
  </si>
  <si>
    <t>Winters</t>
  </si>
  <si>
    <t>Poway</t>
  </si>
  <si>
    <t>Humboldt County - Unincorporated</t>
  </si>
  <si>
    <t>Woodlake</t>
  </si>
  <si>
    <t>Rancho Cordova</t>
  </si>
  <si>
    <t>Fountain Valley</t>
  </si>
  <si>
    <t>Yountville</t>
  </si>
  <si>
    <t>Mammoth Lakes</t>
  </si>
  <si>
    <t>Folsom</t>
  </si>
  <si>
    <t>Yucca Valley</t>
  </si>
  <si>
    <t>Manhattan Beach</t>
  </si>
  <si>
    <t>Diamond Bar</t>
  </si>
  <si>
    <t>Agoura Hills</t>
  </si>
  <si>
    <t>Lynwood</t>
  </si>
  <si>
    <t>Alameda</t>
  </si>
  <si>
    <t>Malibu</t>
  </si>
  <si>
    <t>Yucaipa</t>
  </si>
  <si>
    <t>Mariposa County - Unincorporated</t>
  </si>
  <si>
    <t>Yreka</t>
  </si>
  <si>
    <t>Menifee</t>
  </si>
  <si>
    <t>El Dorado County - Unincorporated</t>
  </si>
  <si>
    <t>Yuba City</t>
  </si>
  <si>
    <t>Mission Viejo</t>
  </si>
  <si>
    <t>Laguna Niguel</t>
  </si>
  <si>
    <t>Yuba County - Unincorporated</t>
  </si>
  <si>
    <t>Maywood</t>
  </si>
  <si>
    <t>Roseville</t>
  </si>
  <si>
    <t>Waterford</t>
  </si>
  <si>
    <t>Watsonville</t>
  </si>
  <si>
    <t>Lincoln</t>
  </si>
  <si>
    <t>West Covina</t>
  </si>
  <si>
    <t>Live Oak</t>
  </si>
  <si>
    <t>Wasco</t>
  </si>
  <si>
    <t>Lassen County - Unincorporated</t>
  </si>
  <si>
    <t>Hidden Hills</t>
  </si>
  <si>
    <t>Vista</t>
  </si>
  <si>
    <t>Lemon Grove</t>
  </si>
  <si>
    <t>Walnut</t>
  </si>
  <si>
    <t>Loma Linda</t>
  </si>
  <si>
    <t>Nevada City</t>
  </si>
  <si>
    <t>Walnut Creek</t>
  </si>
  <si>
    <t>Escondido</t>
  </si>
  <si>
    <t>West Hollywood</t>
  </si>
  <si>
    <t>Los Angeles County - Unincorporated</t>
  </si>
  <si>
    <t>Wildomar</t>
  </si>
  <si>
    <t>Long Beach</t>
  </si>
  <si>
    <t>West Sacramento</t>
  </si>
  <si>
    <t>Williams</t>
  </si>
  <si>
    <t>Los Alamitos</t>
  </si>
  <si>
    <t>Willows</t>
  </si>
  <si>
    <t>Needles</t>
  </si>
  <si>
    <t>Shasta County - Unincorporated</t>
  </si>
  <si>
    <t>Whittier</t>
  </si>
  <si>
    <t>San Diego County - Unincorporated</t>
  </si>
  <si>
    <t>Murrieta</t>
  </si>
  <si>
    <t>Westminster</t>
  </si>
  <si>
    <t>Morro Bay</t>
  </si>
  <si>
    <t>Westmorland</t>
  </si>
  <si>
    <t>Nevada County - Unincorporated</t>
  </si>
  <si>
    <t>South Gate</t>
  </si>
  <si>
    <t>Norwalk</t>
  </si>
  <si>
    <t>San Leandro</t>
  </si>
  <si>
    <t>Oceanside</t>
  </si>
  <si>
    <t>La Palma</t>
  </si>
  <si>
    <t>Newport Beach</t>
  </si>
  <si>
    <t>Chino Hills</t>
  </si>
  <si>
    <t>San Luis Obispo County - Unincorporated</t>
  </si>
  <si>
    <t>Norco</t>
  </si>
  <si>
    <t>Lake County - Unincorporated</t>
  </si>
  <si>
    <t>San Juan Capistrano</t>
  </si>
  <si>
    <t>Monrovia</t>
  </si>
  <si>
    <t>San Joaquin</t>
  </si>
  <si>
    <t>Montclair</t>
  </si>
  <si>
    <t>Sierra County - Unincorporated</t>
  </si>
  <si>
    <t>San Joaquin County - Unincorporated</t>
  </si>
  <si>
    <t>Modoc County - Unincorporated</t>
  </si>
  <si>
    <t>San Jose</t>
  </si>
  <si>
    <t>Mono County - Unincorporated</t>
  </si>
  <si>
    <t>Duarte</t>
  </si>
  <si>
    <t>Montebello</t>
  </si>
  <si>
    <t>La Habra</t>
  </si>
  <si>
    <t>San Rafael</t>
  </si>
  <si>
    <t>Moreno Valley</t>
  </si>
  <si>
    <t>Amador County - Unincorporated</t>
  </si>
  <si>
    <t>San Ramon</t>
  </si>
  <si>
    <t>Sanger</t>
  </si>
  <si>
    <t>Monterey Park</t>
  </si>
  <si>
    <t>Colusa County - Unincorporated</t>
  </si>
  <si>
    <t>San Pablo</t>
  </si>
  <si>
    <t>Moorpark</t>
  </si>
  <si>
    <t>Calaveras County - Unincorporated</t>
  </si>
  <si>
    <t>San Marino</t>
  </si>
  <si>
    <t>Rosemead</t>
  </si>
  <si>
    <t>Buena Park</t>
  </si>
  <si>
    <t>San Mateo</t>
  </si>
  <si>
    <t>San Bernardino County - Unincorporated</t>
  </si>
  <si>
    <t>San Mateo County - Unincorporated</t>
  </si>
  <si>
    <t>Santa Fe Springs</t>
  </si>
  <si>
    <t>San Bruno</t>
  </si>
  <si>
    <t>San Carlos</t>
  </si>
  <si>
    <t>Fort Bragg</t>
  </si>
  <si>
    <t>San Bernardino</t>
  </si>
  <si>
    <t>Fontana</t>
  </si>
  <si>
    <t>Saint Helena</t>
  </si>
  <si>
    <t>Westlake Village</t>
  </si>
  <si>
    <t>Fortuna</t>
  </si>
  <si>
    <t>Salinas</t>
  </si>
  <si>
    <t>Eureka</t>
  </si>
  <si>
    <t>San Anselmo</t>
  </si>
  <si>
    <t>Fillmore</t>
  </si>
  <si>
    <t>San Clemente</t>
  </si>
  <si>
    <t>Ferndale</t>
  </si>
  <si>
    <t>San Francisco</t>
  </si>
  <si>
    <t>Trinity County - Unincorporated</t>
  </si>
  <si>
    <t>Glenn County - Unincorporated</t>
  </si>
  <si>
    <t>San Gabriel</t>
  </si>
  <si>
    <t>Glendora</t>
  </si>
  <si>
    <t>San Jacinto</t>
  </si>
  <si>
    <t>Grass Valley</t>
  </si>
  <si>
    <t>San Fernando</t>
  </si>
  <si>
    <t>Truckee</t>
  </si>
  <si>
    <t>Grand Terrace</t>
  </si>
  <si>
    <t>Galt</t>
  </si>
  <si>
    <t>Fullerton</t>
  </si>
  <si>
    <t>San Dimas</t>
  </si>
  <si>
    <t>Gardena</t>
  </si>
  <si>
    <t>Garden Grove</t>
  </si>
  <si>
    <t>Desert Hot Springs</t>
  </si>
  <si>
    <t>Shasta Lake</t>
  </si>
  <si>
    <t>Del Norte County - Unincorporated</t>
  </si>
  <si>
    <t>Sierra Madre</t>
  </si>
  <si>
    <t>Downey</t>
  </si>
  <si>
    <t>Shafter</t>
  </si>
  <si>
    <t>Del Mar</t>
  </si>
  <si>
    <t>Seaside</t>
  </si>
  <si>
    <t>Cypress</t>
  </si>
  <si>
    <t>Sebastopol</t>
  </si>
  <si>
    <t>Selma</t>
  </si>
  <si>
    <t>Dana Point</t>
  </si>
  <si>
    <t>Signal Hill</t>
  </si>
  <si>
    <t>Wheatland</t>
  </si>
  <si>
    <t>El Segundo</t>
  </si>
  <si>
    <t>Sonoma</t>
  </si>
  <si>
    <t>El Monte</t>
  </si>
  <si>
    <t>Sonoma County - Unincorporated</t>
  </si>
  <si>
    <t>Encinitas</t>
  </si>
  <si>
    <t>South El Monte</t>
  </si>
  <si>
    <t>Eastvale</t>
  </si>
  <si>
    <t>Solano County - Unincorporated</t>
  </si>
  <si>
    <t>Simi Valley</t>
  </si>
  <si>
    <t>El Centro</t>
  </si>
  <si>
    <t>Siskiyou County - Unincorporated</t>
  </si>
  <si>
    <t>El Cajon</t>
  </si>
  <si>
    <t>Solana Beach</t>
  </si>
  <si>
    <t>Grover Beach</t>
  </si>
  <si>
    <t>Santa Clarita</t>
  </si>
  <si>
    <t>Willits</t>
  </si>
  <si>
    <t>La Mirada</t>
  </si>
  <si>
    <t>Santa Cruz</t>
  </si>
  <si>
    <t>La Mesa</t>
  </si>
  <si>
    <t>Santa Cruz County - Unincorporated</t>
  </si>
  <si>
    <t>La Puente</t>
  </si>
  <si>
    <t>Santa Clara County - Unincorporated</t>
  </si>
  <si>
    <t>Santa Barbara</t>
  </si>
  <si>
    <t>Jackson</t>
  </si>
  <si>
    <t>Santa Barbara County - Unincorporated</t>
  </si>
  <si>
    <t>Irwindale</t>
  </si>
  <si>
    <t>Santa Clara</t>
  </si>
  <si>
    <t>La Canada Flintridge</t>
  </si>
  <si>
    <t>Jurupa Valley</t>
  </si>
  <si>
    <t>Sausalito</t>
  </si>
  <si>
    <t>Lake Forest</t>
  </si>
  <si>
    <t>Scotts Valley</t>
  </si>
  <si>
    <t>Lake Elsinore</t>
  </si>
  <si>
    <t>Seal Beach</t>
  </si>
  <si>
    <t>Sacramento County - Unincorporated</t>
  </si>
  <si>
    <t>Lakewood</t>
  </si>
  <si>
    <t>Saratoga</t>
  </si>
  <si>
    <t>Lakeport</t>
  </si>
  <si>
    <t>Santa Maria</t>
  </si>
  <si>
    <t>La Verne</t>
  </si>
  <si>
    <t>Santa Rosa</t>
  </si>
  <si>
    <t>La Quinta</t>
  </si>
  <si>
    <t>Santee</t>
  </si>
  <si>
    <t>Laguna Beach</t>
  </si>
  <si>
    <t>Del Rey Oaks</t>
  </si>
  <si>
    <t>Holtville</t>
  </si>
  <si>
    <t>Delano</t>
  </si>
  <si>
    <t>Highland</t>
  </si>
  <si>
    <t>Hemet</t>
  </si>
  <si>
    <t>Danville</t>
  </si>
  <si>
    <t>Hawthorne</t>
  </si>
  <si>
    <t>Hesperia</t>
  </si>
  <si>
    <t>Sonora</t>
  </si>
  <si>
    <t>Hermosa Beach</t>
  </si>
  <si>
    <t>Inyo County - Unincorporated</t>
  </si>
  <si>
    <t>Inglewood</t>
  </si>
  <si>
    <t>Dublin</t>
  </si>
  <si>
    <t>Tehama County - Unincorporated</t>
  </si>
  <si>
    <t>Ione</t>
  </si>
  <si>
    <t>East Palo Alto</t>
  </si>
  <si>
    <t>Indio</t>
  </si>
  <si>
    <t>Imperial Beach</t>
  </si>
  <si>
    <t>Dinuba</t>
  </si>
  <si>
    <t>Huntington Park</t>
  </si>
  <si>
    <t>Dixon</t>
  </si>
  <si>
    <t>Indian Wells</t>
  </si>
  <si>
    <t>Dorris</t>
  </si>
  <si>
    <t>Imperial County - Unincorporated</t>
  </si>
  <si>
    <t>Cudahy</t>
  </si>
  <si>
    <t>Coronado</t>
  </si>
  <si>
    <t>Arcadia</t>
  </si>
  <si>
    <t>Corte Madera</t>
  </si>
  <si>
    <t>Apple Valley</t>
  </si>
  <si>
    <t>Corcoran</t>
  </si>
  <si>
    <t>Arroyo Grande</t>
  </si>
  <si>
    <t>Compton</t>
  </si>
  <si>
    <t>Angels Camp</t>
  </si>
  <si>
    <t>Concord</t>
  </si>
  <si>
    <t>Alhambra</t>
  </si>
  <si>
    <t>Contra Costa County - Unincorporated</t>
  </si>
  <si>
    <t>Anderson</t>
  </si>
  <si>
    <t>Cotati</t>
  </si>
  <si>
    <t>Carlsbad</t>
  </si>
  <si>
    <t>Beverly Hills</t>
  </si>
  <si>
    <t>Carson</t>
  </si>
  <si>
    <t>Bellflower</t>
  </si>
  <si>
    <t>Daly City</t>
  </si>
  <si>
    <t>Camarillo</t>
  </si>
  <si>
    <t>Bishop</t>
  </si>
  <si>
    <t>Canyon Lake</t>
  </si>
  <si>
    <t>Big Bear Lake</t>
  </si>
  <si>
    <t>Cupertino</t>
  </si>
  <si>
    <t>Cathedral</t>
  </si>
  <si>
    <t>Bell Gardens</t>
  </si>
  <si>
    <t>Chino</t>
  </si>
  <si>
    <t>Atascadero</t>
  </si>
  <si>
    <t>Crescent City</t>
  </si>
  <si>
    <t>Artesia</t>
  </si>
  <si>
    <t>Cerritos</t>
  </si>
  <si>
    <t>Baldwin Park</t>
  </si>
  <si>
    <t>Auburn</t>
  </si>
  <si>
    <t>Foster City</t>
  </si>
  <si>
    <t>Burbank</t>
  </si>
  <si>
    <t>Fowler</t>
  </si>
  <si>
    <t>Brawley</t>
  </si>
  <si>
    <t>Brea</t>
  </si>
  <si>
    <t>Butte County - Unincorporated</t>
  </si>
  <si>
    <t>Firebaugh</t>
  </si>
  <si>
    <t>Calimesa</t>
  </si>
  <si>
    <t>Calipatria</t>
  </si>
  <si>
    <t>Fremont</t>
  </si>
  <si>
    <t>Calabasas</t>
  </si>
  <si>
    <t>Gilroy</t>
  </si>
  <si>
    <t>Adelanto</t>
  </si>
  <si>
    <t>Fresno</t>
  </si>
  <si>
    <t>Corning</t>
  </si>
  <si>
    <t>Fresno County - Unincorporated</t>
  </si>
  <si>
    <t>Costa Mesa</t>
  </si>
  <si>
    <t>Blue Lake</t>
  </si>
  <si>
    <t>Coachella</t>
  </si>
  <si>
    <t>Claremont</t>
  </si>
  <si>
    <t>Clearlake</t>
  </si>
  <si>
    <t>Colusa</t>
  </si>
  <si>
    <t>Colton</t>
  </si>
  <si>
    <t>El Cerrito</t>
  </si>
  <si>
    <t>Citrus Heights</t>
  </si>
  <si>
    <t>Emeryville</t>
  </si>
  <si>
    <t>Fairfax</t>
  </si>
  <si>
    <t>Fairfield</t>
  </si>
  <si>
    <t>Commerce</t>
  </si>
  <si>
    <t>Farmersville</t>
  </si>
  <si>
    <t>Exeter</t>
  </si>
  <si>
    <t>Escalon</t>
  </si>
  <si>
    <t>Belmont</t>
  </si>
  <si>
    <t>Benicia</t>
  </si>
  <si>
    <t>Bradbury</t>
  </si>
  <si>
    <t>Blythe</t>
  </si>
  <si>
    <t>Beaumont</t>
  </si>
  <si>
    <t>Bell</t>
  </si>
  <si>
    <t>Berkeley</t>
  </si>
  <si>
    <t>Biggs</t>
  </si>
  <si>
    <t>Antioch</t>
  </si>
  <si>
    <t>American Canyon</t>
  </si>
  <si>
    <t>Alameda County - Unincorporated</t>
  </si>
  <si>
    <t>Albany</t>
  </si>
  <si>
    <t>Azusa</t>
  </si>
  <si>
    <t>Bakersfield</t>
  </si>
  <si>
    <t>Atwater</t>
  </si>
  <si>
    <t>Arvin</t>
  </si>
  <si>
    <t>Atherton</t>
  </si>
  <si>
    <t>Brentwood</t>
  </si>
  <si>
    <t>Chowchilla</t>
  </si>
  <si>
    <t>Colfax</t>
  </si>
  <si>
    <t>Clovis</t>
  </si>
  <si>
    <t>Clayton</t>
  </si>
  <si>
    <t>Lancaster</t>
  </si>
  <si>
    <t>Cloverdale</t>
  </si>
  <si>
    <t>Burlingame</t>
  </si>
  <si>
    <t>Brisbane</t>
  </si>
  <si>
    <t>Buellton</t>
  </si>
  <si>
    <t>Carmel</t>
  </si>
  <si>
    <t>Carpinteria</t>
  </si>
  <si>
    <t>Campbell</t>
  </si>
  <si>
    <t>Capitola</t>
  </si>
  <si>
    <t>Hillsborough</t>
  </si>
  <si>
    <t>Hollister</t>
  </si>
  <si>
    <t>Half Moon Bay</t>
  </si>
  <si>
    <t>Hanford</t>
  </si>
  <si>
    <t>Gustine</t>
  </si>
  <si>
    <t>Gridley</t>
  </si>
  <si>
    <t>Guadalupe</t>
  </si>
  <si>
    <t>Hayward</t>
  </si>
  <si>
    <t>Healdsburg</t>
  </si>
  <si>
    <t>Hercules</t>
  </si>
  <si>
    <t>Kerman</t>
  </si>
  <si>
    <t>Larkspur</t>
  </si>
  <si>
    <t>Lathrop</t>
  </si>
  <si>
    <t>Lawndale</t>
  </si>
  <si>
    <t>Livermore</t>
  </si>
  <si>
    <t>Livingston</t>
  </si>
  <si>
    <t>Lodi</t>
  </si>
  <si>
    <t>Lemoore</t>
  </si>
  <si>
    <t>Lindsay</t>
  </si>
  <si>
    <t>La Habra Heights</t>
  </si>
  <si>
    <t>Kingsburg</t>
  </si>
  <si>
    <t>Kern County - Unincorporated</t>
  </si>
  <si>
    <t>King City</t>
  </si>
  <si>
    <t>Kings County - Unincorporated</t>
  </si>
  <si>
    <t>Laguna Hills</t>
  </si>
  <si>
    <t>Lafayette</t>
  </si>
  <si>
    <t>Greenfield</t>
  </si>
  <si>
    <t>Dunsmuir</t>
  </si>
  <si>
    <t>Marysville</t>
  </si>
  <si>
    <t>Loomis</t>
  </si>
  <si>
    <t>Susanville</t>
  </si>
  <si>
    <t>Fort Jones</t>
  </si>
  <si>
    <t>Petaluma</t>
  </si>
  <si>
    <t>Parlier</t>
  </si>
  <si>
    <t>Piedmont</t>
  </si>
  <si>
    <t>Pleasant Hill</t>
  </si>
  <si>
    <t>Pleasanton</t>
  </si>
  <si>
    <t>Pinole</t>
  </si>
  <si>
    <t>Pittsburg</t>
  </si>
  <si>
    <t>Orinda</t>
  </si>
  <si>
    <t>Orland</t>
  </si>
  <si>
    <t>Rio Dell</t>
  </si>
  <si>
    <t>Orange Cove</t>
  </si>
  <si>
    <t>Riverside</t>
  </si>
  <si>
    <t>Palo Alto</t>
  </si>
  <si>
    <t>Palos Verdes Estates</t>
  </si>
  <si>
    <t>Rolling Hills</t>
  </si>
  <si>
    <t>Pacific Grove</t>
  </si>
  <si>
    <t>Pacifica</t>
  </si>
  <si>
    <t>Pomona</t>
  </si>
  <si>
    <t>Tuolumne County - Unincorporated</t>
  </si>
  <si>
    <t>Alturas</t>
  </si>
  <si>
    <t>Alpine County - Unincorporated</t>
  </si>
  <si>
    <t>Riverbank</t>
  </si>
  <si>
    <t>Ridgecrest</t>
  </si>
  <si>
    <t>Rio Vista</t>
  </si>
  <si>
    <t>Ripon</t>
  </si>
  <si>
    <t>Rohnert Park</t>
  </si>
  <si>
    <t>Ross</t>
  </si>
  <si>
    <t>Porterville</t>
  </si>
  <si>
    <t>Portola Valley</t>
  </si>
  <si>
    <t>Reedley</t>
  </si>
  <si>
    <t>Richmond</t>
  </si>
  <si>
    <t>Redwood City</t>
  </si>
  <si>
    <t>Martinez</t>
  </si>
  <si>
    <t>Marina</t>
  </si>
  <si>
    <t>Manteca</t>
  </si>
  <si>
    <t>Marin County - Unincorporated</t>
  </si>
  <si>
    <t>Mendota</t>
  </si>
  <si>
    <t>Mill Valley</t>
  </si>
  <si>
    <t>Millbrae</t>
  </si>
  <si>
    <t>Milpitas</t>
  </si>
  <si>
    <t>Merced County - Unincorporated</t>
  </si>
  <si>
    <t>Menlo Park</t>
  </si>
  <si>
    <t>Merced</t>
  </si>
  <si>
    <t>Los Altos</t>
  </si>
  <si>
    <t>Lomita</t>
  </si>
  <si>
    <t>Lompoc</t>
  </si>
  <si>
    <t>Los Altos Hills</t>
  </si>
  <si>
    <t>Madera</t>
  </si>
  <si>
    <t>Madera County - Unincorporated</t>
  </si>
  <si>
    <t>Los Gatos</t>
  </si>
  <si>
    <t>Los Banos</t>
  </si>
  <si>
    <t>Newark</t>
  </si>
  <si>
    <t>Newman</t>
  </si>
  <si>
    <t>Napa</t>
  </si>
  <si>
    <t>Napa County - Unincorporated</t>
  </si>
  <si>
    <t>Oakland</t>
  </si>
  <si>
    <t>Oakley</t>
  </si>
  <si>
    <t>Oakdale</t>
  </si>
  <si>
    <t>Novato</t>
  </si>
  <si>
    <t>Monte Sereno</t>
  </si>
  <si>
    <t>Monterey</t>
  </si>
  <si>
    <t>Modesto</t>
  </si>
  <si>
    <t>Montague</t>
  </si>
  <si>
    <t>Monterey County - Unincorporated</t>
  </si>
  <si>
    <t>Mount Shasta</t>
  </si>
  <si>
    <t>Mountain View</t>
  </si>
  <si>
    <t>Morgan Hill</t>
  </si>
  <si>
    <t>Moraga</t>
  </si>
  <si>
    <t>Coalinga</t>
  </si>
  <si>
    <t>California City</t>
  </si>
  <si>
    <t>Calistoga</t>
  </si>
  <si>
    <t>Gonzales</t>
  </si>
  <si>
    <t>Hughson</t>
  </si>
  <si>
    <t>Etna</t>
  </si>
  <si>
    <t>Weed</t>
  </si>
  <si>
    <t>Tiburon</t>
  </si>
  <si>
    <t>updated 2/21/23</t>
  </si>
  <si>
    <t>5th Cycle</t>
  </si>
  <si>
    <t>Belvedere</t>
  </si>
  <si>
    <t>Avenal</t>
  </si>
  <si>
    <t>St. Helena</t>
  </si>
  <si>
    <t>San Benito County - Unincorporated</t>
  </si>
  <si>
    <t>Mcfarland</t>
  </si>
  <si>
    <t>Sand City</t>
  </si>
  <si>
    <t>San Juan Bautista</t>
  </si>
  <si>
    <t>Soledad</t>
  </si>
  <si>
    <t>Solvang</t>
  </si>
  <si>
    <t>Carmel-by-the-Sea</t>
  </si>
  <si>
    <t>Point Arena</t>
  </si>
  <si>
    <t>Rancho Santa Margarita</t>
  </si>
  <si>
    <t>Banning</t>
  </si>
  <si>
    <t>** Change all SCAG 2013 to 0</t>
  </si>
  <si>
    <t>Trinidad</t>
  </si>
  <si>
    <t>Colma</t>
  </si>
  <si>
    <t>Dos Palos</t>
  </si>
  <si>
    <t>Ceres</t>
  </si>
  <si>
    <t>Avalon</t>
  </si>
  <si>
    <t>Calexico</t>
  </si>
  <si>
    <t>Hawaiian Gardens</t>
  </si>
  <si>
    <t>Huron</t>
  </si>
  <si>
    <t>Imperial</t>
  </si>
  <si>
    <t>Tehama</t>
  </si>
  <si>
    <t>Santa Paula</t>
  </si>
  <si>
    <t>Aliso Viejo</t>
  </si>
  <si>
    <t>Barstow</t>
  </si>
  <si>
    <t>Isleton</t>
  </si>
  <si>
    <t>Industry</t>
  </si>
  <si>
    <t>Laguna Woods</t>
  </si>
  <si>
    <t>ALAMEDA</t>
  </si>
  <si>
    <t/>
  </si>
  <si>
    <t>ALAMEDA COUNTY - UNINCORPORATED</t>
  </si>
  <si>
    <t>ALBANY</t>
  </si>
  <si>
    <t>ALHAMBRA</t>
  </si>
  <si>
    <t>ALPINE COUNTY - UNINCORPORATED</t>
  </si>
  <si>
    <t>AMADOR COUNTY - UNINCORPORATED</t>
  </si>
  <si>
    <t>AMERICAN CANYON</t>
  </si>
  <si>
    <t>ANAHEIM</t>
  </si>
  <si>
    <t>ANDERSON</t>
  </si>
  <si>
    <t>ANGELS CAMP</t>
  </si>
  <si>
    <t>ANTIOCH</t>
  </si>
  <si>
    <t>APPLE VALLEY</t>
  </si>
  <si>
    <t>ARCADIA</t>
  </si>
  <si>
    <t>ARCATA</t>
  </si>
  <si>
    <t>ARROYO GRANDE</t>
  </si>
  <si>
    <t>ARTESIA</t>
  </si>
  <si>
    <t>ATASCADERO</t>
  </si>
  <si>
    <t>ATHERTON</t>
  </si>
  <si>
    <t>AZUSA</t>
  </si>
  <si>
    <t>BALDWIN PARK</t>
  </si>
  <si>
    <t>BEAUMONT</t>
  </si>
  <si>
    <t>BELL GARDENS</t>
  </si>
  <si>
    <t>BELLFLOWER</t>
  </si>
  <si>
    <t>BELMONT</t>
  </si>
  <si>
    <t>BENICIA</t>
  </si>
  <si>
    <t>BERKELEY</t>
  </si>
  <si>
    <t>BEVERLY HILLS</t>
  </si>
  <si>
    <t>BIG BEAR LAKE</t>
  </si>
  <si>
    <t>BISHOP</t>
  </si>
  <si>
    <t>BLUE LAKE</t>
  </si>
  <si>
    <t>BLYTHE</t>
  </si>
  <si>
    <t>BRAWLEY</t>
  </si>
  <si>
    <t>BREA</t>
  </si>
  <si>
    <t>BRISBANE</t>
  </si>
  <si>
    <t>BUENA PARK</t>
  </si>
  <si>
    <t>BURBANK</t>
  </si>
  <si>
    <t>BURLINGAME</t>
  </si>
  <si>
    <t>BUTTE COUNTY - UNINCORPORATED</t>
  </si>
  <si>
    <t>CALABASAS</t>
  </si>
  <si>
    <t>CALAVERAS COUNTY - UNINCORPORATED</t>
  </si>
  <si>
    <t>CALIMESA</t>
  </si>
  <si>
    <t>CALISTOGA</t>
  </si>
  <si>
    <t>CAMARILLO</t>
  </si>
  <si>
    <t>CAMPBELL</t>
  </si>
  <si>
    <t>CARLSBAD</t>
  </si>
  <si>
    <t>CARPINTERIA</t>
  </si>
  <si>
    <t>CARSON</t>
  </si>
  <si>
    <t>CATHEDRAL</t>
  </si>
  <si>
    <t>CHICO</t>
  </si>
  <si>
    <t>CHINO</t>
  </si>
  <si>
    <t>CHINO HILLS</t>
  </si>
  <si>
    <t>CHULA VISTA</t>
  </si>
  <si>
    <t>CLAREMONT</t>
  </si>
  <si>
    <t>CLAYTON</t>
  </si>
  <si>
    <t>CLEARLAKE</t>
  </si>
  <si>
    <t>CLOVERDALE</t>
  </si>
  <si>
    <t>COACHELLA</t>
  </si>
  <si>
    <t>COLTON</t>
  </si>
  <si>
    <t>COLUSA</t>
  </si>
  <si>
    <t>COLUSA COUNTY - UNINCORPORATED</t>
  </si>
  <si>
    <t>COMMERCE</t>
  </si>
  <si>
    <t>COMPTON</t>
  </si>
  <si>
    <t>CONCORD</t>
  </si>
  <si>
    <t>CONTRA COSTA COUNTY - UNINCORPORATED</t>
  </si>
  <si>
    <t>CORONA</t>
  </si>
  <si>
    <t>CORONADO</t>
  </si>
  <si>
    <t>CORTE MADERA</t>
  </si>
  <si>
    <t>COSTA MESA</t>
  </si>
  <si>
    <t>COTATI</t>
  </si>
  <si>
    <t>COVINA</t>
  </si>
  <si>
    <t>CRESCENT CITY</t>
  </si>
  <si>
    <t>CUDAHY</t>
  </si>
  <si>
    <t>CULVER CITY</t>
  </si>
  <si>
    <t>CUPERTINO</t>
  </si>
  <si>
    <t>CYPRESS</t>
  </si>
  <si>
    <t>DALY CITY</t>
  </si>
  <si>
    <t>DANA POINT</t>
  </si>
  <si>
    <t>DANVILLE</t>
  </si>
  <si>
    <t>DEL MAR</t>
  </si>
  <si>
    <t>DEL NORTE COUNTY - UNINCORPORATED</t>
  </si>
  <si>
    <t>DESERT HOT SPRINGS</t>
  </si>
  <si>
    <t>DIAMOND BAR</t>
  </si>
  <si>
    <t>DIXON</t>
  </si>
  <si>
    <t>DOWNEY</t>
  </si>
  <si>
    <t>DUARTE</t>
  </si>
  <si>
    <t>DUBLIN</t>
  </si>
  <si>
    <t>EAST PALO ALTO</t>
  </si>
  <si>
    <t>EASTVALE</t>
  </si>
  <si>
    <t>EL CAJON</t>
  </si>
  <si>
    <t>EL CENTRO</t>
  </si>
  <si>
    <t>EL CERRITO</t>
  </si>
  <si>
    <t>EL MONTE</t>
  </si>
  <si>
    <t>EL SEGUNDO</t>
  </si>
  <si>
    <t>EMERYVILLE</t>
  </si>
  <si>
    <t>ENCINITAS</t>
  </si>
  <si>
    <t>ESCONDIDO</t>
  </si>
  <si>
    <t>ETNA</t>
  </si>
  <si>
    <t>EUREKA</t>
  </si>
  <si>
    <t>FAIRFAX</t>
  </si>
  <si>
    <t>FAIRFIELD</t>
  </si>
  <si>
    <t>FERNDALE</t>
  </si>
  <si>
    <t>FILLMORE</t>
  </si>
  <si>
    <t>FONTANA</t>
  </si>
  <si>
    <t>FORT BRAGG</t>
  </si>
  <si>
    <t>FORTUNA</t>
  </si>
  <si>
    <t>FOSTER CITY</t>
  </si>
  <si>
    <t>FOUNTAIN VALLEY</t>
  </si>
  <si>
    <t>FREMONT</t>
  </si>
  <si>
    <t>FRESNO</t>
  </si>
  <si>
    <t>FULLERTON</t>
  </si>
  <si>
    <t>GARDEN GROVE</t>
  </si>
  <si>
    <t>GARDENA</t>
  </si>
  <si>
    <t>GILROY</t>
  </si>
  <si>
    <t>GLENDALE</t>
  </si>
  <si>
    <t>GLENDORA</t>
  </si>
  <si>
    <t>GLENN COUNTY - UNINCORPORATED</t>
  </si>
  <si>
    <t>GOLETA</t>
  </si>
  <si>
    <t>GRAND TERRACE</t>
  </si>
  <si>
    <t>GRASS VALLEY</t>
  </si>
  <si>
    <t>GRIDLEY</t>
  </si>
  <si>
    <t>GROVER BEACH</t>
  </si>
  <si>
    <t>GUADALUPE</t>
  </si>
  <si>
    <t>HALF MOON BAY</t>
  </si>
  <si>
    <t>HAWAIIAN GARDENS</t>
  </si>
  <si>
    <t>HAWTHORNE</t>
  </si>
  <si>
    <t>HAYWARD</t>
  </si>
  <si>
    <t>HEALDSBURG</t>
  </si>
  <si>
    <t>HEMET</t>
  </si>
  <si>
    <t>HERMOSA BEACH</t>
  </si>
  <si>
    <t>HESPERIA</t>
  </si>
  <si>
    <t>HIDDEN HILLS</t>
  </si>
  <si>
    <t>HIGHLAND</t>
  </si>
  <si>
    <t>HILLSBOROUGH</t>
  </si>
  <si>
    <t>HUMBOLDT COUNTY - UNINCORPORATED</t>
  </si>
  <si>
    <t>HUNTINGTON BEACH</t>
  </si>
  <si>
    <t>HUNTINGTON PARK</t>
  </si>
  <si>
    <t>IMPERIAL BEACH</t>
  </si>
  <si>
    <t>IMPERIAL COUNTY - UNINCORPORATED</t>
  </si>
  <si>
    <t>INDIAN WELLS</t>
  </si>
  <si>
    <t>INDIO</t>
  </si>
  <si>
    <t>INGLEWOOD</t>
  </si>
  <si>
    <t>INYO COUNTY - UNINCORPORATED</t>
  </si>
  <si>
    <t>IONE</t>
  </si>
  <si>
    <t>IRVINE</t>
  </si>
  <si>
    <t>JACKSON</t>
  </si>
  <si>
    <t>JURUPA VALLEY</t>
  </si>
  <si>
    <t>LA CANADA FLINTRIDGE</t>
  </si>
  <si>
    <t>LA HABRA</t>
  </si>
  <si>
    <t>LA HABRA HEIGHTS</t>
  </si>
  <si>
    <t>LA MESA</t>
  </si>
  <si>
    <t>LA PUENTE</t>
  </si>
  <si>
    <t>LA QUINTA</t>
  </si>
  <si>
    <t>LA VERNE</t>
  </si>
  <si>
    <t>LAFAYETTE</t>
  </si>
  <si>
    <t>LAGUNA BEACH</t>
  </si>
  <si>
    <t>LAGUNA HILLS</t>
  </si>
  <si>
    <t>LAGUNA NIGUEL</t>
  </si>
  <si>
    <t>LAKE COUNTY - UNINCORPORATED</t>
  </si>
  <si>
    <t>LAKE ELSINORE</t>
  </si>
  <si>
    <t>LAKE FOREST</t>
  </si>
  <si>
    <t>LAKEWOOD</t>
  </si>
  <si>
    <t>LANCASTER</t>
  </si>
  <si>
    <t>LARKSPUR</t>
  </si>
  <si>
    <t>LASSEN COUNTY - UNINCORPORATED</t>
  </si>
  <si>
    <t>LEMON GROVE</t>
  </si>
  <si>
    <t>LIVERMORE</t>
  </si>
  <si>
    <t>LOMA LINDA</t>
  </si>
  <si>
    <t>LONG BEACH</t>
  </si>
  <si>
    <t>LOS ALTOS</t>
  </si>
  <si>
    <t>LOS ALTOS HILLS</t>
  </si>
  <si>
    <t>LOS ANGELES</t>
  </si>
  <si>
    <t>LOS ANGELES COUNTY - UNINCORPORATED</t>
  </si>
  <si>
    <t>LOS GATOS</t>
  </si>
  <si>
    <t>LYNWOOD</t>
  </si>
  <si>
    <t>MALIBU</t>
  </si>
  <si>
    <t>MAMMOTH LAKES</t>
  </si>
  <si>
    <t>MANHATTAN BEACH</t>
  </si>
  <si>
    <t>MARIN COUNTY - UNINCORPORATED</t>
  </si>
  <si>
    <t>MARIPOSA COUNTY - UNINCORPORATED</t>
  </si>
  <si>
    <t>MARTINEZ</t>
  </si>
  <si>
    <t>MENDOCINO COUNTY - UNINCORPORATED</t>
  </si>
  <si>
    <t>MENIFEE</t>
  </si>
  <si>
    <t>MENLO PARK</t>
  </si>
  <si>
    <t>MILL VALLEY</t>
  </si>
  <si>
    <t>MILLBRAE</t>
  </si>
  <si>
    <t>MILPITAS</t>
  </si>
  <si>
    <t>MISSION VIEJO</t>
  </si>
  <si>
    <t>MODOC COUNTY - UNINCORPORATED</t>
  </si>
  <si>
    <t>MONO COUNTY - UNINCORPORATED</t>
  </si>
  <si>
    <t>MONROVIA</t>
  </si>
  <si>
    <t>MONTCLAIR</t>
  </si>
  <si>
    <t>MONTE SERENO</t>
  </si>
  <si>
    <t>MONTEBELLO</t>
  </si>
  <si>
    <t>MONTEREY PARK</t>
  </si>
  <si>
    <t>MOORPARK</t>
  </si>
  <si>
    <t>MORAGA</t>
  </si>
  <si>
    <t>MORENO VALLEY</t>
  </si>
  <si>
    <t>MORGAN HILL</t>
  </si>
  <si>
    <t>MORRO BAY</t>
  </si>
  <si>
    <t>MOUNTAIN VIEW</t>
  </si>
  <si>
    <t>MURRIETA</t>
  </si>
  <si>
    <t>NAPA</t>
  </si>
  <si>
    <t>NAPA COUNTY - UNINCORPORATED</t>
  </si>
  <si>
    <t>NATIONAL CITY</t>
  </si>
  <si>
    <t>NEVADA CITY</t>
  </si>
  <si>
    <t>NEWARK</t>
  </si>
  <si>
    <t>NEWPORT BEACH</t>
  </si>
  <si>
    <t>NORCO</t>
  </si>
  <si>
    <t>NORWALK</t>
  </si>
  <si>
    <t>NOVATO</t>
  </si>
  <si>
    <t>OAKLAND</t>
  </si>
  <si>
    <t>OAKLEY</t>
  </si>
  <si>
    <t>OCEANSIDE</t>
  </si>
  <si>
    <t>ONTARIO</t>
  </si>
  <si>
    <t>ORANGE</t>
  </si>
  <si>
    <t>ORANGE COUNTY - UNINCORPORATED</t>
  </si>
  <si>
    <t>ORINDA</t>
  </si>
  <si>
    <t>ORLAND</t>
  </si>
  <si>
    <t>OROVILLE</t>
  </si>
  <si>
    <t>OXNARD</t>
  </si>
  <si>
    <t>PACIFICA</t>
  </si>
  <si>
    <t>PALM DESERT</t>
  </si>
  <si>
    <t>PALM SPRINGS</t>
  </si>
  <si>
    <t>PALMDALE</t>
  </si>
  <si>
    <t>PALO ALTO</t>
  </si>
  <si>
    <t>PARADISE</t>
  </si>
  <si>
    <t>PARAMOUNT</t>
  </si>
  <si>
    <t>PASADENA</t>
  </si>
  <si>
    <t>PASO ROBLES</t>
  </si>
  <si>
    <t>PERRIS</t>
  </si>
  <si>
    <t>PETALUMA</t>
  </si>
  <si>
    <t>PICO RIVERA</t>
  </si>
  <si>
    <t>PIEDMONT</t>
  </si>
  <si>
    <t>PINOLE</t>
  </si>
  <si>
    <t>PISMO BEACH</t>
  </si>
  <si>
    <t>PITTSBURG</t>
  </si>
  <si>
    <t>PLACENTIA</t>
  </si>
  <si>
    <t>PLEASANT HILL</t>
  </si>
  <si>
    <t>PLEASANTON</t>
  </si>
  <si>
    <t>PLUMAS COUNTY - UNINCORPORATED</t>
  </si>
  <si>
    <t>PLYMOUTH</t>
  </si>
  <si>
    <t>POMONA</t>
  </si>
  <si>
    <t>PORT HUENEME</t>
  </si>
  <si>
    <t>PORTOLA VALLEY</t>
  </si>
  <si>
    <t>POWAY</t>
  </si>
  <si>
    <t>RANCHO CUCAMONGA</t>
  </si>
  <si>
    <t>RANCHO MIRAGE</t>
  </si>
  <si>
    <t>RANCHO PALOS VERDES</t>
  </si>
  <si>
    <t>RED BLUFF</t>
  </si>
  <si>
    <t>REDDING</t>
  </si>
  <si>
    <t>REDLANDS</t>
  </si>
  <si>
    <t>REDONDO BEACH</t>
  </si>
  <si>
    <t>REDWOOD CITY</t>
  </si>
  <si>
    <t>RIALTO</t>
  </si>
  <si>
    <t>RICHMOND</t>
  </si>
  <si>
    <t>RIO DELL</t>
  </si>
  <si>
    <t>RIO VISTA</t>
  </si>
  <si>
    <t>RIVERSIDE</t>
  </si>
  <si>
    <t>RIVERSIDE COUNTY - UNINCORPORATED</t>
  </si>
  <si>
    <t>ROHNERT PARK</t>
  </si>
  <si>
    <t>ROLLING HILLS ESTATES</t>
  </si>
  <si>
    <t>ROSEMEAD</t>
  </si>
  <si>
    <t>SAINT HELENA</t>
  </si>
  <si>
    <t>SAN ANSELMO</t>
  </si>
  <si>
    <t>SAN BERNARDINO</t>
  </si>
  <si>
    <t>SAN BERNARDINO COUNTY - UNINCORPORATED</t>
  </si>
  <si>
    <t>SAN BRUNO</t>
  </si>
  <si>
    <t>SAN CARLOS</t>
  </si>
  <si>
    <t>SAN CLEMENTE</t>
  </si>
  <si>
    <t>SAN DIEGO</t>
  </si>
  <si>
    <t>SAN DIEGO COUNTY - UNINCORPORATED</t>
  </si>
  <si>
    <t>SAN DIMAS</t>
  </si>
  <si>
    <t>SAN FERNANDO</t>
  </si>
  <si>
    <t>SAN FRANCISCO</t>
  </si>
  <si>
    <t>SAN GABRIEL</t>
  </si>
  <si>
    <t>SAN JACINTO</t>
  </si>
  <si>
    <t>SAN JOSE</t>
  </si>
  <si>
    <t>SAN JUAN CAPISTRANO</t>
  </si>
  <si>
    <t>SAN LEANDRO</t>
  </si>
  <si>
    <t>SAN LUIS OBISPO</t>
  </si>
  <si>
    <t>SAN LUIS OBISPO COUNTY - UNINCORPORATED</t>
  </si>
  <si>
    <t>SAN MARCOS</t>
  </si>
  <si>
    <t>SAN MATEO</t>
  </si>
  <si>
    <t>SAN MATEO COUNTY - UNINCORPORATED</t>
  </si>
  <si>
    <t>SAN PABLO</t>
  </si>
  <si>
    <t>SAN RAFAEL</t>
  </si>
  <si>
    <t>SAN RAMON</t>
  </si>
  <si>
    <t>SANTA ANA</t>
  </si>
  <si>
    <t>SANTA BARBARA</t>
  </si>
  <si>
    <t>SANTA BARBARA COUNTY - UNINCORPORATED</t>
  </si>
  <si>
    <t>SANTA CLARA</t>
  </si>
  <si>
    <t>SANTA CLARA COUNTY - UNINCORPORATED</t>
  </si>
  <si>
    <t>SANTA CLARITA</t>
  </si>
  <si>
    <t>SANTA FE SPRINGS</t>
  </si>
  <si>
    <t>SANTA MARIA</t>
  </si>
  <si>
    <t>SANTA MONICA</t>
  </si>
  <si>
    <t>SANTA ROSA</t>
  </si>
  <si>
    <t>SANTEE</t>
  </si>
  <si>
    <t>SARATOGA</t>
  </si>
  <si>
    <t>SAUSALITO</t>
  </si>
  <si>
    <t>SEAL BEACH</t>
  </si>
  <si>
    <t>SEBASTOPOL</t>
  </si>
  <si>
    <t>SHASTA COUNTY - UNINCORPORATED</t>
  </si>
  <si>
    <t>SHASTA LAKE</t>
  </si>
  <si>
    <t>SIERRA COUNTY - UNINCORPORATED</t>
  </si>
  <si>
    <t>SIERRA MADRE</t>
  </si>
  <si>
    <t>SIGNAL HILL</t>
  </si>
  <si>
    <t>SIMI VALLEY</t>
  </si>
  <si>
    <t>SOLANA BEACH</t>
  </si>
  <si>
    <t>SOLANO COUNTY - UNINCORPORATED</t>
  </si>
  <si>
    <t>SOLVANG</t>
  </si>
  <si>
    <t>SONOMA</t>
  </si>
  <si>
    <t>SONOMA COUNTY - UNINCORPORATED</t>
  </si>
  <si>
    <t>SONORA</t>
  </si>
  <si>
    <t>SOUTH EL MONTE</t>
  </si>
  <si>
    <t>SOUTH PASADENA</t>
  </si>
  <si>
    <t>SOUTH SAN FRANCISCO</t>
  </si>
  <si>
    <t>STANTON</t>
  </si>
  <si>
    <t>SUISUN CITY</t>
  </si>
  <si>
    <t>SUNNYVALE</t>
  </si>
  <si>
    <t>SUSANVILLE</t>
  </si>
  <si>
    <t>SUTTER CREEK</t>
  </si>
  <si>
    <t>TEHAMA COUNTY - UNINCORPORATED</t>
  </si>
  <si>
    <t>TEMECULA</t>
  </si>
  <si>
    <t>TEMPLE CITY</t>
  </si>
  <si>
    <t>THOUSAND OAKS</t>
  </si>
  <si>
    <t>TIBURON</t>
  </si>
  <si>
    <t>TORRANCE</t>
  </si>
  <si>
    <t>TRINIDAD</t>
  </si>
  <si>
    <t>TRINITY COUNTY - UNINCORPORATED</t>
  </si>
  <si>
    <t>TRUCKEE</t>
  </si>
  <si>
    <t>TUOLUMNE COUNTY - UNINCORPORATED</t>
  </si>
  <si>
    <t>TUSTIN</t>
  </si>
  <si>
    <t>TWENTYNINE PALMS</t>
  </si>
  <si>
    <t>UKIAH</t>
  </si>
  <si>
    <t>UNION CITY</t>
  </si>
  <si>
    <t>UPLAND</t>
  </si>
  <si>
    <t>VACAVILLE</t>
  </si>
  <si>
    <t>VALLEJO</t>
  </si>
  <si>
    <t>VENTURA</t>
  </si>
  <si>
    <t>VENTURA COUNTY - UNINCORPORATED</t>
  </si>
  <si>
    <t>VICTORVILLE</t>
  </si>
  <si>
    <t>VILLA PARK</t>
  </si>
  <si>
    <t>VISTA</t>
  </si>
  <si>
    <t>WALNUT</t>
  </si>
  <si>
    <t>WALNUT CREEK</t>
  </si>
  <si>
    <t>WEST COVINA</t>
  </si>
  <si>
    <t>WEST HOLLYWOOD</t>
  </si>
  <si>
    <t>WESTMINSTER</t>
  </si>
  <si>
    <t>WHITTIER</t>
  </si>
  <si>
    <t>WILDOMAR</t>
  </si>
  <si>
    <t>WILLIAMS</t>
  </si>
  <si>
    <t>WILLITS</t>
  </si>
  <si>
    <t>WILLOWS</t>
  </si>
  <si>
    <t>WINDSOR</t>
  </si>
  <si>
    <t>WOODSIDE</t>
  </si>
  <si>
    <t>YORBA LINDA</t>
  </si>
  <si>
    <t>YOUNTVILLE</t>
  </si>
  <si>
    <t>YUCAIPA</t>
  </si>
  <si>
    <t>YUCCA VALLEY</t>
  </si>
  <si>
    <t>5th Cycle Housing Element Projection Period</t>
  </si>
  <si>
    <t>5th Cycle Housing Element Planning Period</t>
  </si>
  <si>
    <t>Beginning of Projection Period</t>
  </si>
  <si>
    <t>End of Projection Period</t>
  </si>
  <si>
    <t>Beginning of Projection Period (Year Only)</t>
  </si>
  <si>
    <t>End of Projection Period (Year Only)</t>
  </si>
  <si>
    <t>Beginning of Planning Period</t>
  </si>
  <si>
    <t>End of planning Period</t>
  </si>
  <si>
    <t>Beginning of Planning Period (Year Only)</t>
  </si>
  <si>
    <t>End of planning Period (Year Only)</t>
  </si>
  <si>
    <t>Cycle</t>
  </si>
  <si>
    <t>Projection Period Colum</t>
  </si>
  <si>
    <t>ADELANTO</t>
  </si>
  <si>
    <t>San Bernardino County</t>
  </si>
  <si>
    <t>AGOURA HILLS</t>
  </si>
  <si>
    <t>Los Angeles County</t>
  </si>
  <si>
    <t>Alameda County</t>
  </si>
  <si>
    <t>ALISO VIEJO</t>
  </si>
  <si>
    <t>Orange County</t>
  </si>
  <si>
    <t>Alpine County</t>
  </si>
  <si>
    <t>ALTURAS</t>
  </si>
  <si>
    <t>Modoc County</t>
  </si>
  <si>
    <t>AMADOR City</t>
  </si>
  <si>
    <t>Amador County</t>
  </si>
  <si>
    <t>Napa County</t>
  </si>
  <si>
    <t>Shasta County</t>
  </si>
  <si>
    <t>Calaveras County</t>
  </si>
  <si>
    <t>Contra Costa County</t>
  </si>
  <si>
    <t>Humboldt County</t>
  </si>
  <si>
    <t>San Luis Obispo County</t>
  </si>
  <si>
    <t>ARVIN</t>
  </si>
  <si>
    <t>Kern County</t>
  </si>
  <si>
    <t>San Mateo County</t>
  </si>
  <si>
    <t>ATWATER</t>
  </si>
  <si>
    <t>Merced County</t>
  </si>
  <si>
    <t>AUBURN</t>
  </si>
  <si>
    <t>Placer County</t>
  </si>
  <si>
    <t>AVALON</t>
  </si>
  <si>
    <t>AVENAL</t>
  </si>
  <si>
    <t>Kings County</t>
  </si>
  <si>
    <t>BAKERSFIELD</t>
  </si>
  <si>
    <t>BANNING</t>
  </si>
  <si>
    <t>Riverside County</t>
  </si>
  <si>
    <t>BARSTOW</t>
  </si>
  <si>
    <t>BELL</t>
  </si>
  <si>
    <t>BELVEDERE</t>
  </si>
  <si>
    <t>Marin County</t>
  </si>
  <si>
    <t>Solano County</t>
  </si>
  <si>
    <t>BIGGS</t>
  </si>
  <si>
    <t>Butte County</t>
  </si>
  <si>
    <t>Inyo County</t>
  </si>
  <si>
    <t>BRADBURY</t>
  </si>
  <si>
    <t>Imperial County</t>
  </si>
  <si>
    <t>BRENTWOOD</t>
  </si>
  <si>
    <t>BUELLTON</t>
  </si>
  <si>
    <t>Santa Barbara County</t>
  </si>
  <si>
    <t>CALEXICO</t>
  </si>
  <si>
    <t>CALIFORNIA CITY</t>
  </si>
  <si>
    <t>CALIPATRIA</t>
  </si>
  <si>
    <t>Ventura County</t>
  </si>
  <si>
    <t>Santa Clara County</t>
  </si>
  <si>
    <t>CANYON LAKE</t>
  </si>
  <si>
    <t>CAPITOLA</t>
  </si>
  <si>
    <t>Santa Cruz County</t>
  </si>
  <si>
    <t>San Diego County</t>
  </si>
  <si>
    <t>Monterey County</t>
  </si>
  <si>
    <t>CERES</t>
  </si>
  <si>
    <t>Stanislaus County</t>
  </si>
  <si>
    <t>CERRITOS</t>
  </si>
  <si>
    <t>CHOWCHILLA</t>
  </si>
  <si>
    <t>Madera County</t>
  </si>
  <si>
    <t>CITRUS HEIGHTS</t>
  </si>
  <si>
    <t>Sacramento County</t>
  </si>
  <si>
    <t>Lake County</t>
  </si>
  <si>
    <t>Sonoma County</t>
  </si>
  <si>
    <t>CLOVIS</t>
  </si>
  <si>
    <t>Fresno County</t>
  </si>
  <si>
    <t>COALINGA</t>
  </si>
  <si>
    <t>COLFAX</t>
  </si>
  <si>
    <t>COLMA</t>
  </si>
  <si>
    <t>Colusa County</t>
  </si>
  <si>
    <t>CORCORAN</t>
  </si>
  <si>
    <t>CORNING</t>
  </si>
  <si>
    <t>Tehama County</t>
  </si>
  <si>
    <t>Del Norte County</t>
  </si>
  <si>
    <t>DAVIS</t>
  </si>
  <si>
    <t>Yolo County</t>
  </si>
  <si>
    <t>DEL REY OAKS</t>
  </si>
  <si>
    <t>DELANO</t>
  </si>
  <si>
    <t>DINUBA</t>
  </si>
  <si>
    <t>Tulare County</t>
  </si>
  <si>
    <t>DORRIS</t>
  </si>
  <si>
    <t>Siskiyou County</t>
  </si>
  <si>
    <t>DOS PALOS</t>
  </si>
  <si>
    <t>DUNSMUIR</t>
  </si>
  <si>
    <t>El Dorado County</t>
  </si>
  <si>
    <t>ELK GROVE</t>
  </si>
  <si>
    <t>ESCALON</t>
  </si>
  <si>
    <t>San Joaquin County</t>
  </si>
  <si>
    <t>EXETER</t>
  </si>
  <si>
    <t>FARMERSVILLE</t>
  </si>
  <si>
    <t>FIREBAUGH</t>
  </si>
  <si>
    <t>FOLSOM</t>
  </si>
  <si>
    <t>Mendocino County</t>
  </si>
  <si>
    <t>FORT JONES</t>
  </si>
  <si>
    <t>FOWLER</t>
  </si>
  <si>
    <t>GALT</t>
  </si>
  <si>
    <t>Glenn County</t>
  </si>
  <si>
    <t>GONZALES</t>
  </si>
  <si>
    <t>Nevada County</t>
  </si>
  <si>
    <t>GREENFIELD</t>
  </si>
  <si>
    <t>GUSTINE</t>
  </si>
  <si>
    <t>HANFORD</t>
  </si>
  <si>
    <t>HERCULES</t>
  </si>
  <si>
    <t>HOLLISTER</t>
  </si>
  <si>
    <t>San Benito County</t>
  </si>
  <si>
    <t>HOLTVILLE</t>
  </si>
  <si>
    <t>HUGHSON</t>
  </si>
  <si>
    <t>HURON</t>
  </si>
  <si>
    <t>IMPERIAL</t>
  </si>
  <si>
    <t>INDUSTRY</t>
  </si>
  <si>
    <t>INYO COUNTY - Unincorporated</t>
  </si>
  <si>
    <t>IRWINDALE</t>
  </si>
  <si>
    <t>ISLETON</t>
  </si>
  <si>
    <t>KERMAN</t>
  </si>
  <si>
    <t>KING CITY</t>
  </si>
  <si>
    <t>KINGSBURG</t>
  </si>
  <si>
    <t>LA MIRADA</t>
  </si>
  <si>
    <t>LA PALMA</t>
  </si>
  <si>
    <t>LAGUNA WOODS</t>
  </si>
  <si>
    <t>LAKEPORT</t>
  </si>
  <si>
    <t>Lassen County</t>
  </si>
  <si>
    <t>LATHROP</t>
  </si>
  <si>
    <t>LAWNDALE</t>
  </si>
  <si>
    <t>LEMOORE</t>
  </si>
  <si>
    <t>LINCOLN</t>
  </si>
  <si>
    <t>LINDSAY</t>
  </si>
  <si>
    <t>LIVE OAK</t>
  </si>
  <si>
    <t>Sutter County</t>
  </si>
  <si>
    <t>LIVINGSTON</t>
  </si>
  <si>
    <t>LODI</t>
  </si>
  <si>
    <t>LOMITA</t>
  </si>
  <si>
    <t>LOMPOC</t>
  </si>
  <si>
    <t>LOOMIS</t>
  </si>
  <si>
    <t>LOS ALAMITOS</t>
  </si>
  <si>
    <t>LOS BANOS</t>
  </si>
  <si>
    <t>LOYALTON</t>
  </si>
  <si>
    <t>Sierra County</t>
  </si>
  <si>
    <t>MADERA</t>
  </si>
  <si>
    <t>Mono County</t>
  </si>
  <si>
    <t>MANTECA</t>
  </si>
  <si>
    <t>MARICOPA</t>
  </si>
  <si>
    <t>MARINA</t>
  </si>
  <si>
    <t>Mariposa county - Unincorporated</t>
  </si>
  <si>
    <t>Mariposa County</t>
  </si>
  <si>
    <t>MARYSVILLE</t>
  </si>
  <si>
    <t>Yuba County</t>
  </si>
  <si>
    <t>MAYWOOD</t>
  </si>
  <si>
    <t>MCFARLAND</t>
  </si>
  <si>
    <t>MENDOTA</t>
  </si>
  <si>
    <t>MERCED</t>
  </si>
  <si>
    <t>MODESTO</t>
  </si>
  <si>
    <t>MONTAGUE</t>
  </si>
  <si>
    <t>MONTEREY</t>
  </si>
  <si>
    <t>MOUNT SHASTA</t>
  </si>
  <si>
    <t>NEEDLES</t>
  </si>
  <si>
    <t>NEWMAN</t>
  </si>
  <si>
    <t>OAKDALE</t>
  </si>
  <si>
    <t>OJAI</t>
  </si>
  <si>
    <t>ORANGE COVE</t>
  </si>
  <si>
    <t>PACIFIC GROVE</t>
  </si>
  <si>
    <t>PALOS VERDES ESTATES</t>
  </si>
  <si>
    <t>PARLIER</t>
  </si>
  <si>
    <t>PATTERSON</t>
  </si>
  <si>
    <t>PLACERVILLE</t>
  </si>
  <si>
    <t>Plumas County</t>
  </si>
  <si>
    <t>POINT ARENA</t>
  </si>
  <si>
    <t>PORTERVILLE</t>
  </si>
  <si>
    <t>PORTOLA</t>
  </si>
  <si>
    <t>RANCHO CORDOVA</t>
  </si>
  <si>
    <t>RANCHO SANTA MARGARITA</t>
  </si>
  <si>
    <t>REEDLEY</t>
  </si>
  <si>
    <t>RIDGECREST</t>
  </si>
  <si>
    <t>RIPON</t>
  </si>
  <si>
    <t>RIVERBANK</t>
  </si>
  <si>
    <t>ROCKLIN</t>
  </si>
  <si>
    <t>ROLLING HILLS</t>
  </si>
  <si>
    <t>ROSEVILLE</t>
  </si>
  <si>
    <t>ROSS</t>
  </si>
  <si>
    <t>SACRAMENTO</t>
  </si>
  <si>
    <t>SALINAS</t>
  </si>
  <si>
    <t>San Francisco County</t>
  </si>
  <si>
    <t>SAN JOAQUIN</t>
  </si>
  <si>
    <t>SAN JOAQUIN COUNTY - Unincorporated</t>
  </si>
  <si>
    <t>SAN JUAN BAUTISTA</t>
  </si>
  <si>
    <t>SAN MARINO</t>
  </si>
  <si>
    <t>SAND CITY</t>
  </si>
  <si>
    <t>SANGER</t>
  </si>
  <si>
    <t>SANTA CRUZ</t>
  </si>
  <si>
    <t>SANTA PAULA</t>
  </si>
  <si>
    <t>SCOTTS VALLEY</t>
  </si>
  <si>
    <t>SEASIDE</t>
  </si>
  <si>
    <t>SELMA</t>
  </si>
  <si>
    <t>SHAFTER</t>
  </si>
  <si>
    <t>SOLEDAD</t>
  </si>
  <si>
    <t>Tuolumne County</t>
  </si>
  <si>
    <t>SOUTH GATE</t>
  </si>
  <si>
    <t>SOUTH LAKE TAHOE</t>
  </si>
  <si>
    <t>STOCKTON</t>
  </si>
  <si>
    <t>TAFT</t>
  </si>
  <si>
    <t>TEHACHAPI</t>
  </si>
  <si>
    <t>TEHAMA</t>
  </si>
  <si>
    <t>TRACY</t>
  </si>
  <si>
    <t>Trinity County</t>
  </si>
  <si>
    <t>TULARE</t>
  </si>
  <si>
    <t>TULELAKE</t>
  </si>
  <si>
    <t>TURLOCK</t>
  </si>
  <si>
    <t>VERNON</t>
  </si>
  <si>
    <t>VISALIA</t>
  </si>
  <si>
    <t>WASCO</t>
  </si>
  <si>
    <t>WATERFORD</t>
  </si>
  <si>
    <t>WATSONVILLE</t>
  </si>
  <si>
    <t>WEED</t>
  </si>
  <si>
    <t>WEST SACRAMENTO</t>
  </si>
  <si>
    <t>WESTLAKE VILLAGE</t>
  </si>
  <si>
    <t>WESTMORLAND</t>
  </si>
  <si>
    <t>WHEATLAND</t>
  </si>
  <si>
    <t>WINTERS</t>
  </si>
  <si>
    <t>WOODLAKE</t>
  </si>
  <si>
    <t>WOODLAND</t>
  </si>
  <si>
    <t>YREKA</t>
  </si>
  <si>
    <t>YUBA CITY</t>
  </si>
  <si>
    <t>YUBA COUNTY - Unincorporated</t>
  </si>
  <si>
    <t xml:space="preserve">Jurisdiction </t>
  </si>
  <si>
    <t>PLANNING PERIOD</t>
  </si>
  <si>
    <t>APR YEAR</t>
  </si>
  <si>
    <t>Lookup value</t>
  </si>
  <si>
    <t>MIN VLI RHNA</t>
  </si>
  <si>
    <t>SUM VLI PERMITS</t>
  </si>
  <si>
    <t>SUM VLI (DR) UNITS</t>
  </si>
  <si>
    <t>SUM VLI (NDR) UNITS</t>
  </si>
  <si>
    <t>VLI REMAIN UNITS</t>
  </si>
  <si>
    <t>MIN LI RHNA</t>
  </si>
  <si>
    <t>SUM LI PERMITS</t>
  </si>
  <si>
    <t>SUM LI (DR) UNITS</t>
  </si>
  <si>
    <t>SUM LI (NDR) UNITS</t>
  </si>
  <si>
    <t>LI  REMAIN UNITS</t>
  </si>
  <si>
    <t>MIN MOD RHNA</t>
  </si>
  <si>
    <t>SUM MOD PERMITS</t>
  </si>
  <si>
    <t>MOD REMAIN UNITS</t>
  </si>
  <si>
    <t>MIN ABOVE MOD RHNA</t>
  </si>
  <si>
    <t>SUM ABOVE MOD PERMITS</t>
  </si>
  <si>
    <t>ABOVE MOD REMAIN UNITS</t>
  </si>
  <si>
    <t>MIN RHNA TOTAL</t>
  </si>
  <si>
    <t>SUM TOTAL PERMITS</t>
  </si>
  <si>
    <t>Amador City</t>
  </si>
  <si>
    <t>Loyalton</t>
  </si>
  <si>
    <t>Maricopa</t>
  </si>
  <si>
    <t>Patterson</t>
  </si>
  <si>
    <t>San Buenaventura</t>
  </si>
  <si>
    <t>Trinity County - unincorporated</t>
  </si>
  <si>
    <t>Tulelake</t>
  </si>
  <si>
    <t>Vernon</t>
  </si>
  <si>
    <t>Name ID</t>
  </si>
  <si>
    <t>Mod</t>
  </si>
  <si>
    <t>Above Mod</t>
  </si>
  <si>
    <t>TOTAL</t>
  </si>
  <si>
    <t>Modoc</t>
  </si>
  <si>
    <t>Amador</t>
  </si>
  <si>
    <t>Shasta</t>
  </si>
  <si>
    <t>Calaveras</t>
  </si>
  <si>
    <t>Contra Costa</t>
  </si>
  <si>
    <t>Humboldt</t>
  </si>
  <si>
    <t>Kern</t>
  </si>
  <si>
    <t>Placer</t>
  </si>
  <si>
    <t>Kings</t>
  </si>
  <si>
    <t>Marin</t>
  </si>
  <si>
    <t>Solano</t>
  </si>
  <si>
    <t>Butte</t>
  </si>
  <si>
    <t>Inyo</t>
  </si>
  <si>
    <t>Stanislaus</t>
  </si>
  <si>
    <t>Lake</t>
  </si>
  <si>
    <t>Del Norte</t>
  </si>
  <si>
    <t>Yolo</t>
  </si>
  <si>
    <t>Siskiyou</t>
  </si>
  <si>
    <t>Mendocino</t>
  </si>
  <si>
    <t>Nevada</t>
  </si>
  <si>
    <t>San Benito</t>
  </si>
  <si>
    <t>Sutter</t>
  </si>
  <si>
    <t>Sierra</t>
  </si>
  <si>
    <t>Mono</t>
  </si>
  <si>
    <t>Yuba</t>
  </si>
  <si>
    <t>McFarland</t>
  </si>
  <si>
    <t>Glenn</t>
  </si>
  <si>
    <t>El Dorado</t>
  </si>
  <si>
    <t>Plumas</t>
  </si>
  <si>
    <t>Tuolumne</t>
  </si>
  <si>
    <t>Lassen</t>
  </si>
  <si>
    <t>C_1_APN</t>
  </si>
  <si>
    <t>C_1_Address</t>
  </si>
  <si>
    <t>C_1_Name</t>
  </si>
  <si>
    <t>C_1_ID</t>
  </si>
  <si>
    <t>C_2_Date</t>
  </si>
  <si>
    <t>C_3_Vlow</t>
  </si>
  <si>
    <t>C_3_Low</t>
  </si>
  <si>
    <t>C_3_Mod</t>
  </si>
  <si>
    <t>C_3_Above</t>
  </si>
  <si>
    <t>C_4_Short</t>
  </si>
  <si>
    <t>C_5_Parcel</t>
  </si>
  <si>
    <t>C_6_Plan</t>
  </si>
  <si>
    <t>C_7_Zone</t>
  </si>
  <si>
    <t>C_8_Min</t>
  </si>
  <si>
    <t>C_8_Max</t>
  </si>
  <si>
    <t>C_9_Cap</t>
  </si>
  <si>
    <t>C_10_Vacancy</t>
  </si>
  <si>
    <t>C_11_Uses</t>
  </si>
  <si>
    <t>Table C</t>
  </si>
  <si>
    <t>Sites Identified or Rezoned to Accommodate Shortfall Housing Need and No Net-Loss Law</t>
  </si>
  <si>
    <t>Date of Rezone</t>
  </si>
  <si>
    <t>RHNA Shortfall by Household Income Category</t>
  </si>
  <si>
    <t>Rezone Type</t>
  </si>
  <si>
    <t>Sites Description</t>
  </si>
  <si>
    <t>APN</t>
  </si>
  <si>
    <r>
      <t>Local Jurisdiction Tracking ID</t>
    </r>
    <r>
      <rPr>
        <b/>
        <vertAlign val="superscript"/>
        <sz val="10"/>
        <color theme="1"/>
        <rFont val="Arial"/>
        <family val="2"/>
      </rPr>
      <t>+</t>
    </r>
  </si>
  <si>
    <t>Very Low-Income</t>
  </si>
  <si>
    <t>Low-Income</t>
  </si>
  <si>
    <t>Moderate-Income</t>
  </si>
  <si>
    <t>Above Moderate-Income</t>
  </si>
  <si>
    <t xml:space="preserve">Rezone Type
</t>
  </si>
  <si>
    <t>Parcel Size
(Acres)</t>
  </si>
  <si>
    <t>General Plan Designation</t>
  </si>
  <si>
    <t>Zoning</t>
  </si>
  <si>
    <t xml:space="preserve">Minimum    Density Allowed </t>
  </si>
  <si>
    <t>Maximum    Density Allowed</t>
  </si>
  <si>
    <t>Realistic Capacity</t>
  </si>
  <si>
    <t>Vacant/Nonvacant</t>
  </si>
  <si>
    <t>Description of Existing Uses</t>
  </si>
  <si>
    <t>D_1_Name</t>
  </si>
  <si>
    <t>D_2_Objective</t>
  </si>
  <si>
    <t>D_3_Time</t>
  </si>
  <si>
    <t>D_4_Status</t>
  </si>
  <si>
    <t>Table D</t>
  </si>
  <si>
    <t>Program Implementation Status pursuant to GC Section 65583</t>
  </si>
  <si>
    <r>
      <rPr>
        <b/>
        <sz val="10"/>
        <color theme="1"/>
        <rFont val="Arial"/>
        <family val="2"/>
      </rPr>
      <t xml:space="preserve">Housing Programs Progress Report  </t>
    </r>
    <r>
      <rPr>
        <sz val="10"/>
        <color theme="1"/>
        <rFont val="Arial"/>
        <family val="2"/>
      </rPr>
      <t xml:space="preserve">
Describe progress of all programs including local efforts to remove governmental constraints to the maintenance, improvement, and development of housing as identified in the housing element.</t>
    </r>
  </si>
  <si>
    <t>Name of Program</t>
  </si>
  <si>
    <t>Objective</t>
  </si>
  <si>
    <t>Timeframe in H.E</t>
  </si>
  <si>
    <t>Status of Program Implementation</t>
  </si>
  <si>
    <t>General Comments</t>
  </si>
  <si>
    <t>D_1_General</t>
  </si>
  <si>
    <t>Reporting Period</t>
  </si>
  <si>
    <t>(CCR Title 25 §6202)</t>
  </si>
  <si>
    <t>E_1_APN</t>
  </si>
  <si>
    <t>E_1_Address</t>
  </si>
  <si>
    <t>E_1_Name</t>
  </si>
  <si>
    <t>E_1_ID</t>
  </si>
  <si>
    <t>E_2_Vlow</t>
  </si>
  <si>
    <t>E_2_Low</t>
  </si>
  <si>
    <t>E_2_Mod</t>
  </si>
  <si>
    <t>E_2_Above</t>
  </si>
  <si>
    <t>E_3_Description</t>
  </si>
  <si>
    <t>E_4_Date</t>
  </si>
  <si>
    <t>Table E</t>
  </si>
  <si>
    <t xml:space="preserve"> Commercial Development Bonus Approved pursuant to GC Section 65915.7</t>
  </si>
  <si>
    <t>Units Constructed as Part of Agreement</t>
  </si>
  <si>
    <t>Description of Commercial Development Bonus</t>
  </si>
  <si>
    <t>Commercial Development Bonus Date Approved</t>
  </si>
  <si>
    <t>Very Low
Income</t>
  </si>
  <si>
    <t>Low
Income</t>
  </si>
  <si>
    <t>Moderate
Income</t>
  </si>
  <si>
    <t>Above Moderate
Income</t>
  </si>
  <si>
    <t>F_Table_Activity</t>
  </si>
  <si>
    <t>F_Table_xLowNo</t>
  </si>
  <si>
    <t>F_Table_VlowNo</t>
  </si>
  <si>
    <t>F_Table_LowNo</t>
  </si>
  <si>
    <t>F_Table_TotalsNo</t>
  </si>
  <si>
    <t>F_Table_xLow</t>
  </si>
  <si>
    <t>F_Table_Vlow</t>
  </si>
  <si>
    <t>F_Table_Low</t>
  </si>
  <si>
    <t>F_Table_Totals</t>
  </si>
  <si>
    <t>F_Table_Desription</t>
  </si>
  <si>
    <t xml:space="preserve">Table F </t>
  </si>
  <si>
    <t xml:space="preserve">Units Rehabilitated, Preserved and Acquired for Alternative Adequate Sites pursuant to Government Code section 65583.1(c) </t>
  </si>
  <si>
    <t>Please note this table is optional: The jurisdiction can use this table to report units that have been substantially rehabilitated, converted from non-affordable to affordable by acquisition, and preserved, including mobilehome park preservation, consistent with the standards set forth in Government Code section 65583.1, subdivision (c). Please note, motel, hotel, hostel rooms or other structures that are converted from non-residential to residential units pursuant to Government Code section 65583.1(c)(1)(D) are considered net-new housing units and must be reported in Table A2 and not reported in Table F.</t>
  </si>
  <si>
    <t>Activity Type</t>
  </si>
  <si>
    <r>
      <t>Units that Do Not Count Towards RHNA</t>
    </r>
    <r>
      <rPr>
        <b/>
        <vertAlign val="superscript"/>
        <sz val="10"/>
        <color theme="1"/>
        <rFont val="Arial"/>
        <family val="2"/>
      </rPr>
      <t>+</t>
    </r>
    <r>
      <rPr>
        <b/>
        <sz val="10"/>
        <color theme="1"/>
        <rFont val="Arial"/>
        <family val="2"/>
      </rPr>
      <t xml:space="preserve">
</t>
    </r>
    <r>
      <rPr>
        <sz val="10"/>
        <color theme="1"/>
        <rFont val="Arial"/>
        <family val="2"/>
      </rPr>
      <t>Listed for Informational Purposes Only</t>
    </r>
  </si>
  <si>
    <r>
      <t xml:space="preserve">Units that Count Towards RHNA </t>
    </r>
    <r>
      <rPr>
        <b/>
        <vertAlign val="superscript"/>
        <sz val="10"/>
        <color theme="1"/>
        <rFont val="Arial"/>
        <family val="2"/>
      </rPr>
      <t>+</t>
    </r>
    <r>
      <rPr>
        <b/>
        <sz val="10"/>
        <color theme="1"/>
        <rFont val="Arial"/>
        <family val="2"/>
      </rPr>
      <t xml:space="preserve">
</t>
    </r>
    <r>
      <rPr>
        <sz val="10"/>
        <color theme="1"/>
        <rFont val="Arial"/>
        <family val="2"/>
      </rPr>
      <t>Note - Because the statutory requirements severely limit what can be counted, please contact HCD at apr@hcd.ca.gov and we will unlock the form which enable you to populate these fields.</t>
    </r>
    <r>
      <rPr>
        <b/>
        <sz val="10"/>
        <color theme="1"/>
        <rFont val="Arial"/>
        <family val="2"/>
      </rPr>
      <t xml:space="preserve">
</t>
    </r>
  </si>
  <si>
    <r>
      <t>The description should adequately document how each unit complies with subsection (c) of Government Code Section 65583.1</t>
    </r>
    <r>
      <rPr>
        <b/>
        <vertAlign val="superscript"/>
        <sz val="10"/>
        <color theme="1"/>
        <rFont val="Arial"/>
        <family val="2"/>
      </rPr>
      <t>+</t>
    </r>
    <r>
      <rPr>
        <b/>
        <sz val="10"/>
        <color theme="1"/>
        <rFont val="Arial"/>
        <family val="2"/>
      </rPr>
      <t xml:space="preserve">. 
For detailed reporting requirements, see the chcklist here: </t>
    </r>
  </si>
  <si>
    <r>
      <t>Extremely Low-Income</t>
    </r>
    <r>
      <rPr>
        <b/>
        <vertAlign val="superscript"/>
        <sz val="10"/>
        <color theme="1"/>
        <rFont val="Arial"/>
        <family val="2"/>
      </rPr>
      <t>+</t>
    </r>
  </si>
  <si>
    <r>
      <t>Very Low-Income</t>
    </r>
    <r>
      <rPr>
        <b/>
        <vertAlign val="superscript"/>
        <sz val="10"/>
        <color theme="1"/>
        <rFont val="Arial"/>
        <family val="2"/>
      </rPr>
      <t>+</t>
    </r>
  </si>
  <si>
    <r>
      <t>Low-Income</t>
    </r>
    <r>
      <rPr>
        <b/>
        <vertAlign val="superscript"/>
        <sz val="10"/>
        <color theme="1"/>
        <rFont val="Arial"/>
        <family val="2"/>
      </rPr>
      <t>+</t>
    </r>
  </si>
  <si>
    <r>
      <t>TOTAL UNITS</t>
    </r>
    <r>
      <rPr>
        <b/>
        <vertAlign val="superscript"/>
        <sz val="10"/>
        <color theme="1"/>
        <rFont val="Arial"/>
        <family val="2"/>
      </rPr>
      <t>+</t>
    </r>
  </si>
  <si>
    <t>https://www.hcd.ca.gov/community-development/docs/adequate-sites-checklist.pdf</t>
  </si>
  <si>
    <t>Rehabilitation Activity</t>
  </si>
  <si>
    <t>F_Table_RA</t>
  </si>
  <si>
    <t>Preservation of Units At-Risk</t>
  </si>
  <si>
    <t>F_Table_Preservation</t>
  </si>
  <si>
    <t>Acquisition of Units</t>
  </si>
  <si>
    <t>F_Table_Acquisition</t>
  </si>
  <si>
    <t>Mobilehome Park Preservation</t>
  </si>
  <si>
    <t>Total Units by Income</t>
  </si>
  <si>
    <t>F_Table_Units</t>
  </si>
  <si>
    <t>F2_Prior</t>
  </si>
  <si>
    <t>F2_Current</t>
  </si>
  <si>
    <t>F2_Street</t>
  </si>
  <si>
    <t>F2_Name</t>
  </si>
  <si>
    <t>F2_ID</t>
  </si>
  <si>
    <t>F2_Unit</t>
  </si>
  <si>
    <t>F2_Tenure</t>
  </si>
  <si>
    <t>F2_VLI_DR</t>
  </si>
  <si>
    <t>F2_VLI_NDR</t>
  </si>
  <si>
    <t>F2_LI_DR</t>
  </si>
  <si>
    <t>F2_LI_NDR</t>
  </si>
  <si>
    <t>F2_Mod_DR</t>
  </si>
  <si>
    <t>F2_Mod_NDR</t>
  </si>
  <si>
    <t>F2_Above</t>
  </si>
  <si>
    <t>F2_Converted</t>
  </si>
  <si>
    <t>F2_Date</t>
  </si>
  <si>
    <t>F2_Notes</t>
  </si>
  <si>
    <t xml:space="preserve">Table F2 </t>
  </si>
  <si>
    <t>Above Moderate Income Units Converted to Moderate Income Pursuant to Government Code section 65400.2</t>
  </si>
  <si>
    <t>For up to 25 percent of a jurisdiction’s moderate-income regional housing need allocation, the planning agency may include the number of units in an existing multifamily building that were converted to deed-restricted rental housing for moderate-income households by the imposition of affordability covenants and restrictions for the unit. Before adding information to this table, please ensure housing developments meet the requirements described in Government Code 65400.2(b).</t>
  </si>
  <si>
    <t>Affordability by Household Incomes After Conversion</t>
  </si>
  <si>
    <t>Units credited toward Moderate Income RHNA</t>
  </si>
  <si>
    <t xml:space="preserve">Notes
</t>
  </si>
  <si>
    <r>
      <t xml:space="preserve">Unit Category               </t>
    </r>
    <r>
      <rPr>
        <sz val="10"/>
        <color theme="1"/>
        <rFont val="Arial"/>
        <family val="2"/>
      </rPr>
      <t>(2 to 4,5+)</t>
    </r>
  </si>
  <si>
    <t xml:space="preserve">Tenure
R=Renter
</t>
  </si>
  <si>
    <t>Total Moderate Income Units Converted from Above Moderate</t>
  </si>
  <si>
    <r>
      <rPr>
        <b/>
        <u/>
        <sz val="10"/>
        <color theme="1"/>
        <rFont val="Arial"/>
        <family val="2"/>
      </rPr>
      <t>Date Converted</t>
    </r>
    <r>
      <rPr>
        <b/>
        <sz val="10"/>
        <color theme="1"/>
        <rFont val="Arial"/>
        <family val="2"/>
      </rPr>
      <t xml:space="preserve">
</t>
    </r>
  </si>
  <si>
    <r>
      <rPr>
        <b/>
        <u/>
        <sz val="10"/>
        <color theme="1"/>
        <rFont val="Arial"/>
        <family val="2"/>
      </rPr>
      <t>Notes</t>
    </r>
    <r>
      <rPr>
        <b/>
        <sz val="10"/>
        <color theme="1"/>
        <rFont val="Arial"/>
        <family val="2"/>
      </rPr>
      <t xml:space="preserve">
</t>
    </r>
  </si>
  <si>
    <t>NOTE: This table must only be filled out if the housing element sites inventory contains a site which is or was owned by the reporting jurisdiction, and has been sold, leased, or otherwise disposed of during the reporting year.</t>
  </si>
  <si>
    <t>G_1_APN</t>
  </si>
  <si>
    <t>G_1_Address</t>
  </si>
  <si>
    <t>G_1_Name</t>
  </si>
  <si>
    <t>G_1_ID</t>
  </si>
  <si>
    <t>G_2_Capacity</t>
  </si>
  <si>
    <t>G_3_Entity</t>
  </si>
  <si>
    <t>G_4_Use</t>
  </si>
  <si>
    <t>Locally Owned Lands Included in the Housing Element Sites Inventory that have been sold, leased, or otherwise disposed of</t>
  </si>
  <si>
    <t>Realistic Capacity Identified in the Housing Element</t>
  </si>
  <si>
    <t>Entity to whom the site transferred</t>
  </si>
  <si>
    <t>Intended Use for Site</t>
  </si>
  <si>
    <t>NOTE: This table must contain an invenory of ALL surplus/excess lands the reporting jurisdiction owns</t>
  </si>
  <si>
    <t>H_1_APN</t>
  </si>
  <si>
    <t>H_2_Address</t>
  </si>
  <si>
    <t>H_3_Use</t>
  </si>
  <si>
    <t>H_4_Units</t>
  </si>
  <si>
    <t>H_5_Designation</t>
  </si>
  <si>
    <t>H_6_Size</t>
  </si>
  <si>
    <t>H_7_Notes</t>
  </si>
  <si>
    <t>Locally Owned Surplus Sites</t>
  </si>
  <si>
    <t>Parcel Identifier</t>
  </si>
  <si>
    <t>Designation</t>
  </si>
  <si>
    <t>Size</t>
  </si>
  <si>
    <t>Street Address/Intersection</t>
  </si>
  <si>
    <t>Existing Use</t>
  </si>
  <si>
    <t>Number of Units</t>
  </si>
  <si>
    <t>Surplus Designation</t>
  </si>
  <si>
    <t>Parcel Size (in acres)</t>
  </si>
  <si>
    <t>Surplus Land</t>
  </si>
  <si>
    <t>Residential</t>
  </si>
  <si>
    <t>Exempt Surplus Land</t>
  </si>
  <si>
    <t>Commercial</t>
  </si>
  <si>
    <t>Excess</t>
  </si>
  <si>
    <t>Industrial</t>
  </si>
  <si>
    <t>Public Facilities</t>
  </si>
  <si>
    <t>Air Rights</t>
  </si>
  <si>
    <r>
      <t xml:space="preserve">NOTE: SB 9 PROJECTS ONLY. This table only needs to be completed if there were lot splits applied for pursuant to Government Code 66411.7 OR units constructed pursuant to 65852.21. 
</t>
    </r>
    <r>
      <rPr>
        <b/>
        <sz val="9"/>
        <color rgb="FFFF0000"/>
        <rFont val="Arial"/>
        <family val="2"/>
      </rPr>
      <t>Units entitled/permitted/constructed must also be reported in Table A2. Applications for these units must be reported in Table A.</t>
    </r>
  </si>
  <si>
    <t>Table I</t>
  </si>
  <si>
    <t>Units Constructed Pursuant to Government Code 65852.21 and Applications for Lot Splits Pursuant to Government Code 66411.7 (SB9)</t>
  </si>
  <si>
    <t>Date</t>
  </si>
  <si>
    <t>Activity</t>
  </si>
  <si>
    <t>NOTE: STUDENT HOUSING WITH DENSITY BONUS ONLY. This table only needs to be completed if there were student housing projects WITH a density bonus approved pursuant to Government Code65915(b)(1)(F)</t>
  </si>
  <si>
    <t>Table J</t>
  </si>
  <si>
    <t>Student housing development for lower income students for which was granted a density bonus pursuant to subparagraph (F) of paragraph (1) of subdivision (b) of Section 65915</t>
  </si>
  <si>
    <t>Units (Beds/Student Capacity) Approved</t>
  </si>
  <si>
    <t>Units (Beds/Student Capacity) Granted Density Bonus</t>
  </si>
  <si>
    <r>
      <t xml:space="preserve">Unit Category
</t>
    </r>
    <r>
      <rPr>
        <sz val="10"/>
        <color theme="1"/>
        <rFont val="Arial"/>
        <family val="2"/>
      </rPr>
      <t>(SH - Student Housing)</t>
    </r>
  </si>
  <si>
    <t>Total Additional Beds Created Due to Density Bonus</t>
  </si>
  <si>
    <t>Table K</t>
  </si>
  <si>
    <t>Tenent Preference Policy</t>
  </si>
  <si>
    <t>Local governments are required to inform HCD about any local tenant preference ordinance the local government maintains when the jurisdiction submits their annual progress report on housing approvals and production, per Government Code 7061 (SB 649, 2022, Cortese). Effective January 1, 2023, local governments adopting a tenant preference are required to create a webpage on their internet website containing authorizing local ordinance and supporting materials, no more than 90 days after the ordinance becomes operational.</t>
  </si>
  <si>
    <t xml:space="preserve">Does the Jurisdiction have a local tenant preference policy? </t>
  </si>
  <si>
    <t>K_1_Pol</t>
  </si>
  <si>
    <t>If the jurisdiction has a local tenant preference policy, provide a link to the jurisdiction's webpage on their internet website containing authorizing local ordinance and supporting materials.</t>
  </si>
  <si>
    <t>K_1_Web</t>
  </si>
  <si>
    <t>K_1_Notes</t>
  </si>
  <si>
    <t>Local Early Action Planning (LEAP) Reporting</t>
  </si>
  <si>
    <t>Please update the status of the proposed uses listed in the entity’s application for funding and the corresponding impact on housing within the region or jurisdiction, as applicable, categorized based on the eligible uses specified in Section 50515.02 or 50515.03, as applicable.</t>
  </si>
  <si>
    <t>Total Award Amount</t>
  </si>
  <si>
    <t>Total award amount is auto-populated based on amounts entered in rows 15-26.</t>
  </si>
  <si>
    <t>Task</t>
  </si>
  <si>
    <t xml:space="preserve"> $ Amount Awarded</t>
  </si>
  <si>
    <t>$ Cumulative Reimbursement Requested</t>
  </si>
  <si>
    <t>Task Status</t>
  </si>
  <si>
    <t>Other Funding</t>
  </si>
  <si>
    <t>Local General Fund</t>
  </si>
  <si>
    <t>CalTrans SB1</t>
  </si>
  <si>
    <t>REAP</t>
  </si>
  <si>
    <t>In Progress</t>
  </si>
  <si>
    <t>Other (Please Specify in Notes)</t>
  </si>
  <si>
    <t>None</t>
  </si>
  <si>
    <t>Summary of entitlements, building permits, and certificates of occupancy (auto-populated from Table A2)</t>
  </si>
  <si>
    <t>Completed Entitlement Issued by Affordability Summary</t>
  </si>
  <si>
    <t>Certificate of Occupancy Issued by Affordability Summary</t>
  </si>
  <si>
    <t>ApnFormat</t>
  </si>
  <si>
    <t>OtherFormat</t>
  </si>
  <si>
    <t>Book</t>
  </si>
  <si>
    <t>Format</t>
  </si>
  <si>
    <t>Length</t>
  </si>
  <si>
    <t>999A-9999-999-99</t>
  </si>
  <si>
    <t>Alpine</t>
  </si>
  <si>
    <t>999-999-999-999</t>
  </si>
  <si>
    <t>999-999-999-9</t>
  </si>
  <si>
    <t>999-999-99XX</t>
  </si>
  <si>
    <t>999-999-99-99</t>
  </si>
  <si>
    <t>999-999-99-99-9</t>
  </si>
  <si>
    <t>9999-999-999</t>
  </si>
  <si>
    <t>999-999-99</t>
  </si>
  <si>
    <t>Mariposa</t>
  </si>
  <si>
    <t>999-99-999</t>
  </si>
  <si>
    <t>895-939</t>
  </si>
  <si>
    <t>999-999-999</t>
  </si>
  <si>
    <t>999-9999-999-9999</t>
  </si>
  <si>
    <t>9999-999-99-9999</t>
  </si>
  <si>
    <t>9999A-999A</t>
  </si>
  <si>
    <t>999-999-99-9999</t>
  </si>
  <si>
    <t>99-999-999-A-A</t>
  </si>
  <si>
    <t>Trinity</t>
  </si>
  <si>
    <t>999-9-999-999</t>
  </si>
  <si>
    <t>PMT-3146496</t>
  </si>
  <si>
    <t>PMT-3170850</t>
  </si>
  <si>
    <t>2416738</t>
  </si>
  <si>
    <t>PMT-3134887</t>
  </si>
  <si>
    <t>PMT-3195248</t>
  </si>
  <si>
    <t>2530823</t>
  </si>
  <si>
    <t>PMT-3176758</t>
  </si>
  <si>
    <t>2336206</t>
  </si>
  <si>
    <t>2578101</t>
  </si>
  <si>
    <t>2449003</t>
  </si>
  <si>
    <t>2491344</t>
  </si>
  <si>
    <t>2554128</t>
  </si>
  <si>
    <t>2566456</t>
  </si>
  <si>
    <t>2590225</t>
  </si>
  <si>
    <t>PMT-3139500</t>
  </si>
  <si>
    <t>2573646</t>
  </si>
  <si>
    <t>2412340</t>
  </si>
  <si>
    <t>2516799</t>
  </si>
  <si>
    <t>2547151</t>
  </si>
  <si>
    <t>2559004</t>
  </si>
  <si>
    <t>2565918</t>
  </si>
  <si>
    <t>2575608</t>
  </si>
  <si>
    <t>2584381</t>
  </si>
  <si>
    <t>PMT-3134143</t>
  </si>
  <si>
    <t>2329555</t>
  </si>
  <si>
    <t>1982041</t>
  </si>
  <si>
    <t>2112543</t>
  </si>
  <si>
    <t>2156445</t>
  </si>
  <si>
    <t>2286564</t>
  </si>
  <si>
    <t>2434615</t>
  </si>
  <si>
    <t>2439704</t>
  </si>
  <si>
    <t>2492430</t>
  </si>
  <si>
    <t>2586643</t>
  </si>
  <si>
    <t>2524357</t>
  </si>
  <si>
    <t>2559143</t>
  </si>
  <si>
    <t>2523334</t>
  </si>
  <si>
    <t>2526772</t>
  </si>
  <si>
    <t>2529880</t>
  </si>
  <si>
    <t>2535889</t>
  </si>
  <si>
    <t>2579421</t>
  </si>
  <si>
    <t>2577665</t>
  </si>
  <si>
    <t>2578444</t>
  </si>
  <si>
    <t>2582498</t>
  </si>
  <si>
    <t>2588320</t>
  </si>
  <si>
    <t>PMT-3180622</t>
  </si>
  <si>
    <t>PMT-3213249</t>
  </si>
  <si>
    <t>PMT-3160324</t>
  </si>
  <si>
    <t>PMT-3148864</t>
  </si>
  <si>
    <t>PMT-3130680</t>
  </si>
  <si>
    <t>PMT-3167477</t>
  </si>
  <si>
    <t>PMT-3158932</t>
  </si>
  <si>
    <t>PMT-3181127</t>
  </si>
  <si>
    <t>PMT-3148821</t>
  </si>
  <si>
    <t>PMT-3155704</t>
  </si>
  <si>
    <t>PMT-3192053</t>
  </si>
  <si>
    <t>PMT-3162926</t>
  </si>
  <si>
    <t>PMT-3155347</t>
  </si>
  <si>
    <t>PMT-3124116</t>
  </si>
  <si>
    <t>PMT-3233687</t>
  </si>
  <si>
    <t>PMT-3143545</t>
  </si>
  <si>
    <t>PMT-3193894</t>
  </si>
  <si>
    <t>PMT-3127948</t>
  </si>
  <si>
    <t>PMT-3218169</t>
  </si>
  <si>
    <t>PMT-3140292</t>
  </si>
  <si>
    <t>PMT-3229743</t>
  </si>
  <si>
    <t>PMT-3173179</t>
  </si>
  <si>
    <t>PMT-3192909</t>
  </si>
  <si>
    <t>PMT-3127360</t>
  </si>
  <si>
    <t>PMT-3138220</t>
  </si>
  <si>
    <t>PMT-3176532</t>
  </si>
  <si>
    <t>PMT-3116448</t>
  </si>
  <si>
    <t>PMT-3157139</t>
  </si>
  <si>
    <t>PMT-3213394</t>
  </si>
  <si>
    <t>PMT-3121677</t>
  </si>
  <si>
    <t>PMT-3132296</t>
  </si>
  <si>
    <t>PMT-3146897</t>
  </si>
  <si>
    <t>PMT-3155504</t>
  </si>
  <si>
    <t>PMT-3137921</t>
  </si>
  <si>
    <t>2577222</t>
  </si>
  <si>
    <t>2563874</t>
  </si>
  <si>
    <t>PMT-3125936</t>
  </si>
  <si>
    <t>PMT-3140418</t>
  </si>
  <si>
    <t>PMT-3119113</t>
  </si>
  <si>
    <t>2450268</t>
  </si>
  <si>
    <t>PMT-3160578</t>
  </si>
  <si>
    <t>PMT-3177119</t>
  </si>
  <si>
    <t>2531355</t>
  </si>
  <si>
    <t>2450256</t>
  </si>
  <si>
    <t>2450250</t>
  </si>
  <si>
    <t>2377997</t>
  </si>
  <si>
    <t>2450226</t>
  </si>
  <si>
    <t>2450220</t>
  </si>
  <si>
    <t>2450214</t>
  </si>
  <si>
    <t>2450208</t>
  </si>
  <si>
    <t>2548202</t>
  </si>
  <si>
    <t>2362895</t>
  </si>
  <si>
    <t>2362899</t>
  </si>
  <si>
    <t>2362903</t>
  </si>
  <si>
    <t>2362907</t>
  </si>
  <si>
    <t>2362911</t>
  </si>
  <si>
    <t>2554668</t>
  </si>
  <si>
    <t>2349604</t>
  </si>
  <si>
    <t>PMT-3151258</t>
  </si>
  <si>
    <t>PMT-3151262</t>
  </si>
  <si>
    <t>PMT-3151283</t>
  </si>
  <si>
    <t>PMT-3151276</t>
  </si>
  <si>
    <t>PMT-3152803</t>
  </si>
  <si>
    <t>2450202</t>
  </si>
  <si>
    <t>2450196</t>
  </si>
  <si>
    <t>2450189</t>
  </si>
  <si>
    <t>2448932</t>
  </si>
  <si>
    <t>PMT-3171035</t>
  </si>
  <si>
    <t>2449898</t>
  </si>
  <si>
    <t>PMT-3145102</t>
  </si>
  <si>
    <t>PMT-3145167</t>
  </si>
  <si>
    <t>PMT-3151270</t>
  </si>
  <si>
    <t>PMT-3151266</t>
  </si>
  <si>
    <t>2558978</t>
  </si>
  <si>
    <t>PMT-3176981</t>
  </si>
  <si>
    <t>PMT-3145172</t>
  </si>
  <si>
    <t>PMT-3145177</t>
  </si>
  <si>
    <t>PMT-3145181</t>
  </si>
  <si>
    <t>PMT-3125897</t>
  </si>
  <si>
    <t>PMT-3137635</t>
  </si>
  <si>
    <t>PMT-3112004</t>
  </si>
  <si>
    <t>PMT-3166101</t>
  </si>
  <si>
    <t>PMT-3116040</t>
  </si>
  <si>
    <t>PMT-3168724</t>
  </si>
  <si>
    <t>PMT-3113519</t>
  </si>
  <si>
    <t>PMT-3194442</t>
  </si>
  <si>
    <t>PMT-3167517</t>
  </si>
  <si>
    <t>PMT-3151243</t>
  </si>
  <si>
    <t>PMT-3177073</t>
  </si>
  <si>
    <t>PMT-3177088</t>
  </si>
  <si>
    <t>PMT-3177078</t>
  </si>
  <si>
    <t>PMT-3177067</t>
  </si>
  <si>
    <t>PMT-3177083</t>
  </si>
  <si>
    <t>PMT-3177046</t>
  </si>
  <si>
    <t>PMT-3185223</t>
  </si>
  <si>
    <t>PMT-3149631</t>
  </si>
  <si>
    <t>PMT-3149626</t>
  </si>
  <si>
    <t>PMT-3189258</t>
  </si>
  <si>
    <t>2549616</t>
  </si>
  <si>
    <t>2490949</t>
  </si>
  <si>
    <t>PMT-3185240</t>
  </si>
  <si>
    <t>PMT-3185250</t>
  </si>
  <si>
    <t>PMT-3185245</t>
  </si>
  <si>
    <t>PMT-3185255</t>
  </si>
  <si>
    <t>PMT-3149616</t>
  </si>
  <si>
    <t>PMT-3149611</t>
  </si>
  <si>
    <t>PMT-3180642</t>
  </si>
  <si>
    <t>PMT-3177320</t>
  </si>
  <si>
    <t>PMT-3185210</t>
  </si>
  <si>
    <t>PMT-3185218</t>
  </si>
  <si>
    <t>PMT-3180430</t>
  </si>
  <si>
    <t>PMT-3140974</t>
  </si>
  <si>
    <t>PMT-3140976</t>
  </si>
  <si>
    <t>PMT-3140975</t>
  </si>
  <si>
    <t>PMT-3231145</t>
  </si>
  <si>
    <t>PMT-3149601</t>
  </si>
  <si>
    <t>PMT-3164980</t>
  </si>
  <si>
    <t>PMT-3122494</t>
  </si>
  <si>
    <t>2502748</t>
  </si>
  <si>
    <t>2489379</t>
  </si>
  <si>
    <t>PMT-3250268</t>
  </si>
  <si>
    <t>PMT-3250296</t>
  </si>
  <si>
    <t>PMT-3250274</t>
  </si>
  <si>
    <t>PMT-3250272</t>
  </si>
  <si>
    <t>PMT-3250270</t>
  </si>
  <si>
    <t>PMT-3250271</t>
  </si>
  <si>
    <t>PMT-3250276</t>
  </si>
  <si>
    <t>PMT-3186377</t>
  </si>
  <si>
    <t>PMT-3118067</t>
  </si>
  <si>
    <t>PMT-3180395</t>
  </si>
  <si>
    <t>PMT-3130411</t>
  </si>
  <si>
    <t>PMT-3140971</t>
  </si>
  <si>
    <t>PMT-3140972</t>
  </si>
  <si>
    <t>PMT-3144812</t>
  </si>
  <si>
    <t>PMT-3231136</t>
  </si>
  <si>
    <t>PMT-3231169</t>
  </si>
  <si>
    <t>PMT-3231170</t>
  </si>
  <si>
    <t>PMT-3231140</t>
  </si>
  <si>
    <t>PMT-3149575</t>
  </si>
  <si>
    <t>PMT-3149569</t>
  </si>
  <si>
    <t>PMT-3149580</t>
  </si>
  <si>
    <t>PMT-3149591</t>
  </si>
  <si>
    <t>PMT-3149585</t>
  </si>
  <si>
    <t>PMT-3149596</t>
  </si>
  <si>
    <t>PMT-3163130</t>
  </si>
  <si>
    <t>2491047</t>
  </si>
  <si>
    <t>2491043</t>
  </si>
  <si>
    <t>PMT-3186343</t>
  </si>
  <si>
    <t>PMT-3201458</t>
  </si>
  <si>
    <t>PMT-3201367</t>
  </si>
  <si>
    <t>PMT-3134728</t>
  </si>
  <si>
    <t>PMT-3151214</t>
  </si>
  <si>
    <t>PMT-3177040</t>
  </si>
  <si>
    <t>PMT-3177014</t>
  </si>
  <si>
    <t>PMT-3177025</t>
  </si>
  <si>
    <t>PMT-3177020</t>
  </si>
  <si>
    <t>PMT-3177035</t>
  </si>
  <si>
    <t>PMT-3177009</t>
  </si>
  <si>
    <t>PMT-3169110</t>
  </si>
  <si>
    <t>PMT-3177030</t>
  </si>
  <si>
    <t>2517580</t>
  </si>
  <si>
    <t>2517589</t>
  </si>
  <si>
    <t>2517588</t>
  </si>
  <si>
    <t>2517591</t>
  </si>
  <si>
    <t>PMT-3113530</t>
  </si>
  <si>
    <t>2593631</t>
  </si>
  <si>
    <t>PMT-3140969</t>
  </si>
  <si>
    <t>PMT-3157239</t>
  </si>
  <si>
    <t>PMT-3231168</t>
  </si>
  <si>
    <t>PMT-3149521</t>
  </si>
  <si>
    <t>PMT-3165815</t>
  </si>
  <si>
    <t>PMT-3199669</t>
  </si>
  <si>
    <t>PMT-3157406</t>
  </si>
  <si>
    <t>PMT-3165525</t>
  </si>
  <si>
    <t>PMT-3165029</t>
  </si>
  <si>
    <t>PMT-3125597</t>
  </si>
  <si>
    <t xml:space="preserve">2362849 </t>
  </si>
  <si>
    <t>PMT-3197991</t>
  </si>
  <si>
    <t>PMT-3175383</t>
  </si>
  <si>
    <t>PMT-3175378</t>
  </si>
  <si>
    <t>PMT-3175373</t>
  </si>
  <si>
    <t>PMT-3175362</t>
  </si>
  <si>
    <t>PMT-3175368</t>
  </si>
  <si>
    <t>PMT-3175357</t>
  </si>
  <si>
    <t>PMT-3175342</t>
  </si>
  <si>
    <t>PMT-3175352</t>
  </si>
  <si>
    <t>PMT-3175336</t>
  </si>
  <si>
    <t>PMT-3175347</t>
  </si>
  <si>
    <t>PMT-3175331</t>
  </si>
  <si>
    <t>PMT-3175320</t>
  </si>
  <si>
    <t>PMT-3175326</t>
  </si>
  <si>
    <t>PMT-3175314</t>
  </si>
  <si>
    <t>2563777</t>
  </si>
  <si>
    <t>PMT-3129493</t>
  </si>
  <si>
    <t>PMT-3138769</t>
  </si>
  <si>
    <t>PMT-3151548</t>
  </si>
  <si>
    <t>PMT-3155282</t>
  </si>
  <si>
    <t>PMT-3223712</t>
  </si>
  <si>
    <t>PMT-3130834</t>
  </si>
  <si>
    <t>PMT-3145268</t>
  </si>
  <si>
    <t>PMT-3151245</t>
  </si>
  <si>
    <t>PMT-3151247</t>
  </si>
  <si>
    <t>PMT-3154641</t>
  </si>
  <si>
    <t>PMT-3172896</t>
  </si>
  <si>
    <t>PMT-3168266</t>
  </si>
  <si>
    <t>PMT-3197526</t>
  </si>
  <si>
    <t>2540412</t>
  </si>
  <si>
    <t>PMT-3140968</t>
  </si>
  <si>
    <t>PMT-3168648</t>
  </si>
  <si>
    <t>PMT-3162270</t>
  </si>
  <si>
    <t>PMT-3175226</t>
  </si>
  <si>
    <t>2450519</t>
  </si>
  <si>
    <t>PMT-3228811</t>
  </si>
  <si>
    <t>PMT-3143654</t>
  </si>
  <si>
    <t>2362918</t>
  </si>
  <si>
    <t>PMT-3199750</t>
  </si>
  <si>
    <t>2540133</t>
  </si>
  <si>
    <t>2504755</t>
  </si>
  <si>
    <t>2584447</t>
  </si>
  <si>
    <t>2401655</t>
  </si>
  <si>
    <t>PMT-3197974</t>
  </si>
  <si>
    <t>PMT-3197965</t>
  </si>
  <si>
    <t>PMT-3197939</t>
  </si>
  <si>
    <t>PMT-3190551</t>
  </si>
  <si>
    <t>PMT-3200512</t>
  </si>
  <si>
    <t>PMT-3200510</t>
  </si>
  <si>
    <t>PMT-3200509</t>
  </si>
  <si>
    <t>PMT-3201617</t>
  </si>
  <si>
    <t>PMT-3201619</t>
  </si>
  <si>
    <t>PMT-3201618</t>
  </si>
  <si>
    <t>PMT-3201620</t>
  </si>
  <si>
    <t>PMT-3201616</t>
  </si>
  <si>
    <t>PMT-3195165</t>
  </si>
  <si>
    <t>PMT-3143999</t>
  </si>
  <si>
    <t>PMT-3122912</t>
  </si>
  <si>
    <t>PMT-3171612</t>
  </si>
  <si>
    <t>PMT-3196327</t>
  </si>
  <si>
    <t>PMT-3196326</t>
  </si>
  <si>
    <t>PMT-3189208</t>
  </si>
  <si>
    <t>PMT-3189207</t>
  </si>
  <si>
    <t>PMT-3197406</t>
  </si>
  <si>
    <t>PMT-3258843</t>
  </si>
  <si>
    <t>PMT-3168541</t>
  </si>
  <si>
    <t>PMT-3168543</t>
  </si>
  <si>
    <t>PMT-3174893</t>
  </si>
  <si>
    <t>PMT-3170289</t>
  </si>
  <si>
    <t>PMT-3170298</t>
  </si>
  <si>
    <t>PMT-3170299</t>
  </si>
  <si>
    <t>PMT-3170300</t>
  </si>
  <si>
    <t>PMT-3170301</t>
  </si>
  <si>
    <t>PMT-3170302</t>
  </si>
  <si>
    <t>PMT-3170303</t>
  </si>
  <si>
    <t>PMT-3170304</t>
  </si>
  <si>
    <t>PMT-3170305</t>
  </si>
  <si>
    <t>PMT-3170306</t>
  </si>
  <si>
    <t>PMT-3170308</t>
  </si>
  <si>
    <t>PMT-3170310</t>
  </si>
  <si>
    <t>PMT-3170309</t>
  </si>
  <si>
    <t>PMT-3170314</t>
  </si>
  <si>
    <t>PMT-3170312</t>
  </si>
  <si>
    <t>PMT-3170313</t>
  </si>
  <si>
    <t>PMT-3170311</t>
  </si>
  <si>
    <t>PMT-3170316</t>
  </si>
  <si>
    <t>PMT-3219795</t>
  </si>
  <si>
    <t>PMT-3195499</t>
  </si>
  <si>
    <t>PMT-3139103</t>
  </si>
  <si>
    <t>PMT-3139115</t>
  </si>
  <si>
    <t>2381151</t>
  </si>
  <si>
    <t>2533474</t>
  </si>
  <si>
    <t>2452159</t>
  </si>
  <si>
    <t>2558413</t>
  </si>
  <si>
    <t>2495265</t>
  </si>
  <si>
    <t>2498474</t>
  </si>
  <si>
    <t>2544188</t>
  </si>
  <si>
    <t>2561521</t>
  </si>
  <si>
    <t>2575733</t>
  </si>
  <si>
    <t>2566420</t>
  </si>
  <si>
    <t>2571625</t>
  </si>
  <si>
    <t>2574456</t>
  </si>
  <si>
    <t>PMT-3109775</t>
  </si>
  <si>
    <t>PMT-3113475</t>
  </si>
  <si>
    <t>PMT-3119886</t>
  </si>
  <si>
    <t>PMT-3125096</t>
  </si>
  <si>
    <t>PMT-3120384</t>
  </si>
  <si>
    <t>PMT-3131186</t>
  </si>
  <si>
    <t>PMT-3121606</t>
  </si>
  <si>
    <t>PMT-3131221</t>
  </si>
  <si>
    <t>PMT-3129996</t>
  </si>
  <si>
    <t>PMT-3143205</t>
  </si>
  <si>
    <t>PMT-3141576</t>
  </si>
  <si>
    <t>PMT-3172481</t>
  </si>
  <si>
    <t>PMT-3135599</t>
  </si>
  <si>
    <t>PMT-3138208</t>
  </si>
  <si>
    <t>PMT-3137889</t>
  </si>
  <si>
    <t>PMT-3162549</t>
  </si>
  <si>
    <t>PMT-3142664</t>
  </si>
  <si>
    <t>PMT-3140105</t>
  </si>
  <si>
    <t>PMT-3145718</t>
  </si>
  <si>
    <t>PMT-3141876</t>
  </si>
  <si>
    <t>PMT-3152657</t>
  </si>
  <si>
    <t>PMT-3134411</t>
  </si>
  <si>
    <t>PMT-3146802</t>
  </si>
  <si>
    <t>PMT-3147382</t>
  </si>
  <si>
    <t>PMT-3142002</t>
  </si>
  <si>
    <t>PMT-3147285</t>
  </si>
  <si>
    <t>PMT-3148812</t>
  </si>
  <si>
    <t>PMT-3149346</t>
  </si>
  <si>
    <t>PMT-3144480</t>
  </si>
  <si>
    <t>PMT-3157837</t>
  </si>
  <si>
    <t>PMT-3159700</t>
  </si>
  <si>
    <t>PMT-3157029</t>
  </si>
  <si>
    <t>PMT-3152894</t>
  </si>
  <si>
    <t>PMT-3157027</t>
  </si>
  <si>
    <t>PMT-3158154</t>
  </si>
  <si>
    <t>PMT-3158011</t>
  </si>
  <si>
    <t>PMT-3154430</t>
  </si>
  <si>
    <t>PMT-3112061</t>
  </si>
  <si>
    <t>PMT-3111770</t>
  </si>
  <si>
    <t>PMT-3115475</t>
  </si>
  <si>
    <t>PMT-3115495</t>
  </si>
  <si>
    <t>PMT-3137938</t>
  </si>
  <si>
    <t>PMT-3121703</t>
  </si>
  <si>
    <t>PMT-3244363</t>
  </si>
  <si>
    <t>PMT-3124454</t>
  </si>
  <si>
    <t>PMT-3140859</t>
  </si>
  <si>
    <t>PMT-3146106</t>
  </si>
  <si>
    <t>PMT-3145273</t>
  </si>
  <si>
    <t>PMT-3152486</t>
  </si>
  <si>
    <t>PMT-3147119</t>
  </si>
  <si>
    <t>PMT-3153339</t>
  </si>
  <si>
    <t>PMT-3153340</t>
  </si>
  <si>
    <t>PMT-3156857</t>
  </si>
  <si>
    <t>PMT-3156858</t>
  </si>
  <si>
    <t>PMT-3156854</t>
  </si>
  <si>
    <t>PMT-3156859</t>
  </si>
  <si>
    <t>PMT-3151159</t>
  </si>
  <si>
    <t>PMT-3154625</t>
  </si>
  <si>
    <t>PMT-3158953</t>
  </si>
  <si>
    <t>PMT-3157710</t>
  </si>
  <si>
    <t>PMT-3156254</t>
  </si>
  <si>
    <t>PMT-3158395</t>
  </si>
  <si>
    <t>PMT-3158946</t>
  </si>
  <si>
    <t>PMT-3158952</t>
  </si>
  <si>
    <t>PMT-3163402</t>
  </si>
  <si>
    <t>PMT-3163413</t>
  </si>
  <si>
    <t>PMT-3159787</t>
  </si>
  <si>
    <t>PMT-3164587</t>
  </si>
  <si>
    <t>PMT-3166620</t>
  </si>
  <si>
    <t>PMT-3171947</t>
  </si>
  <si>
    <t>PMT-3172010</t>
  </si>
  <si>
    <t>PMT-3166366</t>
  </si>
  <si>
    <t>PMT-3237673</t>
  </si>
  <si>
    <t>PMT-3168875</t>
  </si>
  <si>
    <t>PMT-3169546</t>
  </si>
  <si>
    <t>PMT-3169638</t>
  </si>
  <si>
    <t>PMT-3173837</t>
  </si>
  <si>
    <t>PMT-3171619</t>
  </si>
  <si>
    <t>PMT-3173946</t>
  </si>
  <si>
    <t>PMT-3176147</t>
  </si>
  <si>
    <t>PMT-3178061</t>
  </si>
  <si>
    <t>PMT-3178055</t>
  </si>
  <si>
    <t>PMT-3178035</t>
  </si>
  <si>
    <t>PMT-3178058</t>
  </si>
  <si>
    <t>PMT-3178040</t>
  </si>
  <si>
    <t>PMT-3132905</t>
  </si>
  <si>
    <t>PMT-3132912</t>
  </si>
  <si>
    <t>PMT-3181977</t>
  </si>
  <si>
    <t>PMT-3126398</t>
  </si>
  <si>
    <t>PMT-3126395</t>
  </si>
  <si>
    <t>PMT-3181958</t>
  </si>
  <si>
    <t>PMT-3169576</t>
  </si>
  <si>
    <t>PMT-3169572</t>
  </si>
  <si>
    <t>PMT-3192955</t>
  </si>
  <si>
    <t>PMT-3193123</t>
  </si>
  <si>
    <t>PMT-3192944</t>
  </si>
  <si>
    <t>PMT-319313</t>
  </si>
  <si>
    <t>PMT-3193163</t>
  </si>
  <si>
    <t>PMT-319271</t>
  </si>
  <si>
    <t>PMT-3199697</t>
  </si>
  <si>
    <t>PMT-3199694</t>
  </si>
  <si>
    <t>PMT-3199693</t>
  </si>
  <si>
    <t>PMT-3199702</t>
  </si>
  <si>
    <t>PMT-3199696</t>
  </si>
  <si>
    <t>PMT-3199699</t>
  </si>
  <si>
    <t>PMT-3199695</t>
  </si>
  <si>
    <t>PMT-3199704</t>
  </si>
  <si>
    <t>PMT-3199698</t>
  </si>
  <si>
    <t>PMT-3199703</t>
  </si>
  <si>
    <t>PMT-3199700</t>
  </si>
  <si>
    <t>PMT-3199701</t>
  </si>
  <si>
    <t>PMT-3201614</t>
  </si>
  <si>
    <t>PMT-3205759</t>
  </si>
  <si>
    <t>PMT-3206806</t>
  </si>
  <si>
    <t>PMT-3207964</t>
  </si>
  <si>
    <t>PMT-3209001</t>
  </si>
  <si>
    <t>PMT-3209652</t>
  </si>
  <si>
    <t>PMT-3210354</t>
  </si>
  <si>
    <t>PMT-3211544</t>
  </si>
  <si>
    <t>PMT-3211973</t>
  </si>
  <si>
    <t>PMT-3219398</t>
  </si>
  <si>
    <t>PMT-3223794</t>
  </si>
  <si>
    <t>PMT-3146418</t>
  </si>
  <si>
    <t>PMT-3146420</t>
  </si>
  <si>
    <t>PMT-3149953</t>
  </si>
  <si>
    <t>PMT-3152393</t>
  </si>
  <si>
    <t>PMT-3143917</t>
  </si>
  <si>
    <t>PMT-3148842</t>
  </si>
  <si>
    <t>PMT-3121500</t>
  </si>
  <si>
    <t>PMT-3121501</t>
  </si>
  <si>
    <t>2514310</t>
  </si>
  <si>
    <t>PMT-3126550</t>
  </si>
  <si>
    <t>PMT-3126522</t>
  </si>
  <si>
    <t>PMT-3126585</t>
  </si>
  <si>
    <t>PMT-3189501</t>
  </si>
  <si>
    <t>PMT-3126606</t>
  </si>
  <si>
    <t>PMT-3189503</t>
  </si>
  <si>
    <t>PMT-3189499</t>
  </si>
  <si>
    <t>PMT-3126552</t>
  </si>
  <si>
    <t>PMT-3126588</t>
  </si>
  <si>
    <t>PMT-3189504</t>
  </si>
  <si>
    <t>PMT-3126478</t>
  </si>
  <si>
    <t>PMT-3189502</t>
  </si>
  <si>
    <t>PMT-3126573</t>
  </si>
  <si>
    <t>PMT-3189506</t>
  </si>
  <si>
    <t>PMT-3132592</t>
  </si>
  <si>
    <t>PMT-3211093</t>
  </si>
  <si>
    <t>PMT-3146589</t>
  </si>
  <si>
    <t>PMT-3156450</t>
  </si>
  <si>
    <t>PMT-3156483</t>
  </si>
  <si>
    <t>PMT-3156514</t>
  </si>
  <si>
    <t>PMT-3156535</t>
  </si>
  <si>
    <t>PMT-3156513</t>
  </si>
  <si>
    <t>PMT-3156534</t>
  </si>
  <si>
    <t>PMT-3156512</t>
  </si>
  <si>
    <t>PMT-3148811</t>
  </si>
  <si>
    <t>PMT-3165881</t>
  </si>
  <si>
    <t>PMT-3192265</t>
  </si>
  <si>
    <t>PMT-3185712</t>
  </si>
  <si>
    <t>PMT-3191503</t>
  </si>
  <si>
    <t>PMT-3183791</t>
  </si>
  <si>
    <t>PMT-3185770</t>
  </si>
  <si>
    <t>PMT-3189330</t>
  </si>
  <si>
    <t>PMT-3187163</t>
  </si>
  <si>
    <t>PMT-3188963</t>
  </si>
  <si>
    <t>PMT-3190452</t>
  </si>
  <si>
    <t>PMT-3191372</t>
  </si>
  <si>
    <t>PMT-3200993</t>
  </si>
  <si>
    <t>PMT-3194063</t>
  </si>
  <si>
    <t>PMT-3201027</t>
  </si>
  <si>
    <t>PMT-3195055</t>
  </si>
  <si>
    <t>PMT-3200602</t>
  </si>
  <si>
    <t>PMT-3197566</t>
  </si>
  <si>
    <t>PMT-3204659</t>
  </si>
  <si>
    <t>PMT-3133576</t>
  </si>
  <si>
    <t>PMT-3154943</t>
  </si>
  <si>
    <t>PMT-3155480</t>
  </si>
  <si>
    <t>PMT-3159209</t>
  </si>
  <si>
    <t>PMT-3161013</t>
  </si>
  <si>
    <t>PMT-3161527</t>
  </si>
  <si>
    <t>PMT-3161797</t>
  </si>
  <si>
    <t>PMT-3168417</t>
  </si>
  <si>
    <t>PMT-3156772</t>
  </si>
  <si>
    <t>PMT-3168672</t>
  </si>
  <si>
    <t>PMT-3160465</t>
  </si>
  <si>
    <t>PMT-3160205</t>
  </si>
  <si>
    <t>PMT-3163830</t>
  </si>
  <si>
    <t>PMT-3163188</t>
  </si>
  <si>
    <t>PMT-3168421</t>
  </si>
  <si>
    <t>PMT-3163836</t>
  </si>
  <si>
    <t>PMT-3162382</t>
  </si>
  <si>
    <t>PMT-3163115</t>
  </si>
  <si>
    <t>PMT-3162823</t>
  </si>
  <si>
    <t>PMT-3163409</t>
  </si>
  <si>
    <t>PMT-3162273</t>
  </si>
  <si>
    <t>PMT-3166067</t>
  </si>
  <si>
    <t>PMT-3162575</t>
  </si>
  <si>
    <t>PMT-3164353</t>
  </si>
  <si>
    <t>PMT-3165971</t>
  </si>
  <si>
    <t>PMT-3166004</t>
  </si>
  <si>
    <t>PMT-3170148</t>
  </si>
  <si>
    <t>PMT-3164869</t>
  </si>
  <si>
    <t>PMT-3171077</t>
  </si>
  <si>
    <t>PMT-3170380</t>
  </si>
  <si>
    <t>PMT-3171322</t>
  </si>
  <si>
    <t>PMT-3170515</t>
  </si>
  <si>
    <t>PMT-3170156</t>
  </si>
  <si>
    <t>PMT-3172213</t>
  </si>
  <si>
    <t>PMT-3215672</t>
  </si>
  <si>
    <t>PMT-3171900</t>
  </si>
  <si>
    <t>PMT-3175279</t>
  </si>
  <si>
    <t>PMT-3175263</t>
  </si>
  <si>
    <t>PMT-3173920</t>
  </si>
  <si>
    <t>PMT-3190496</t>
  </si>
  <si>
    <t>PMT-3176919</t>
  </si>
  <si>
    <t>PMT-3174873</t>
  </si>
  <si>
    <t>PMT-3177741</t>
  </si>
  <si>
    <t>PMT-3179816</t>
  </si>
  <si>
    <t>PMT-3187329</t>
  </si>
  <si>
    <t>PMT-3180125</t>
  </si>
  <si>
    <t>PMT-3171916</t>
  </si>
  <si>
    <t>2571790</t>
  </si>
  <si>
    <t>PMT-3214737</t>
  </si>
  <si>
    <t>PMT-3236499</t>
  </si>
  <si>
    <t>PMT-3216904</t>
  </si>
  <si>
    <t>PMT-3220944</t>
  </si>
  <si>
    <t>PMT-3224604</t>
  </si>
  <si>
    <t>PMT-3229484</t>
  </si>
  <si>
    <t>PMT-3172786</t>
  </si>
  <si>
    <t>PMT-3183164</t>
  </si>
  <si>
    <t>PMT-3183163</t>
  </si>
  <si>
    <t>PMT-3182187</t>
  </si>
  <si>
    <t>PMT-3182202</t>
  </si>
  <si>
    <t>PMT-3186248</t>
  </si>
  <si>
    <t>PMT-3234664</t>
  </si>
  <si>
    <t>PMT-3187141</t>
  </si>
  <si>
    <t>PMT-3178938</t>
  </si>
  <si>
    <t>PMT-3178932</t>
  </si>
  <si>
    <t>PMT-3198362</t>
  </si>
  <si>
    <t>PMT-3242454</t>
  </si>
  <si>
    <t>PMT-3180857</t>
  </si>
  <si>
    <t>PMT-3181448</t>
  </si>
  <si>
    <t>PMT-3215309</t>
  </si>
  <si>
    <t>PMT-3248599</t>
  </si>
  <si>
    <t>2571322</t>
  </si>
  <si>
    <t>PMT-3219592</t>
  </si>
  <si>
    <t>PMT-3208523</t>
  </si>
  <si>
    <t>PMT-3198734</t>
  </si>
  <si>
    <t>PMT-3219043</t>
  </si>
  <si>
    <t>PMT-3197220</t>
  </si>
  <si>
    <t>PMT-3197222</t>
  </si>
  <si>
    <t>PMT-3197360</t>
  </si>
  <si>
    <t>PMT-3186714</t>
  </si>
  <si>
    <t>PMT-3216412</t>
  </si>
  <si>
    <t>PMT-3176996</t>
  </si>
  <si>
    <t>PMT-3218335</t>
  </si>
  <si>
    <t>PMT-3177188</t>
  </si>
  <si>
    <t>PMT-3172787</t>
  </si>
  <si>
    <t>PMT-3137106</t>
  </si>
  <si>
    <t>PMT-3237802</t>
  </si>
  <si>
    <t>2362934</t>
  </si>
  <si>
    <t>PMT-3193374</t>
  </si>
  <si>
    <t>2362930</t>
  </si>
  <si>
    <t>PMT-3193368</t>
  </si>
  <si>
    <t>2362926</t>
  </si>
  <si>
    <t>2362922</t>
  </si>
  <si>
    <t>2362877</t>
  </si>
  <si>
    <t>PMT-3142003</t>
  </si>
  <si>
    <t>PMT-3141996</t>
  </si>
  <si>
    <t>2362938</t>
  </si>
  <si>
    <t>2362942</t>
  </si>
  <si>
    <t>2362946</t>
  </si>
  <si>
    <t>2362950</t>
  </si>
  <si>
    <t>2362954</t>
  </si>
  <si>
    <t>PMT-3186286</t>
  </si>
  <si>
    <t>PMT-3221087</t>
  </si>
  <si>
    <t>PMT-3221092</t>
  </si>
  <si>
    <t>PMT-3187758</t>
  </si>
  <si>
    <t>PMT-3222895</t>
  </si>
  <si>
    <t>PMT-3189276</t>
  </si>
  <si>
    <t>PMT-3239214</t>
  </si>
  <si>
    <t>PMT-3236197</t>
  </si>
  <si>
    <t>PMT-3244005</t>
  </si>
  <si>
    <t>PMT-3239598</t>
  </si>
  <si>
    <t>PMT-3115931</t>
  </si>
  <si>
    <t>PMT-3230307</t>
  </si>
  <si>
    <t>PMT-3204612</t>
  </si>
  <si>
    <t>PMT-3237896</t>
  </si>
  <si>
    <t>PMT-3154400</t>
  </si>
  <si>
    <t>PMT-3263190</t>
  </si>
  <si>
    <t>PMT-3126182</t>
  </si>
  <si>
    <t>PMT-3182156</t>
  </si>
  <si>
    <t>PMT-3227797</t>
  </si>
  <si>
    <t>PMT-3227792</t>
  </si>
  <si>
    <t>PMT-3211447</t>
  </si>
  <si>
    <t>PMT-3204654</t>
  </si>
  <si>
    <t>PMT-3204660</t>
  </si>
  <si>
    <t>PMT-3169146</t>
  </si>
  <si>
    <t>PMT-3169150</t>
  </si>
  <si>
    <t>PMT-3244542</t>
  </si>
  <si>
    <t>PMT-3190825</t>
  </si>
  <si>
    <t>PMT-3187522</t>
  </si>
  <si>
    <t>PMT-3205798</t>
  </si>
  <si>
    <t>PMT-3239924</t>
  </si>
  <si>
    <t>PMT-3177273</t>
  </si>
  <si>
    <t>PMT-3190620</t>
  </si>
  <si>
    <t>PMT-3190617</t>
  </si>
  <si>
    <t>PMT-3216823</t>
  </si>
  <si>
    <t>PMT-3201174</t>
  </si>
  <si>
    <t>PMT-3203258</t>
  </si>
  <si>
    <t>PMT-3193728</t>
  </si>
  <si>
    <t>PMT-3253567</t>
  </si>
  <si>
    <t>PMT-3203413</t>
  </si>
  <si>
    <t>PMT-3250468</t>
  </si>
  <si>
    <t>PMT-3204585</t>
  </si>
  <si>
    <t>PMT-3181439</t>
  </si>
  <si>
    <t>PMT-3184704</t>
  </si>
  <si>
    <t>PMT-3214657</t>
  </si>
  <si>
    <t>PMT-3214655</t>
  </si>
  <si>
    <t>PMT-3200357</t>
  </si>
  <si>
    <t>PMT-3201608</t>
  </si>
  <si>
    <t>PMT-3152303</t>
  </si>
  <si>
    <t>PMT-3239525</t>
  </si>
  <si>
    <t>PMT-3236888</t>
  </si>
  <si>
    <t>PMT-3191846</t>
  </si>
  <si>
    <t>PMT-3181165</t>
  </si>
  <si>
    <t>PMT-3154071</t>
  </si>
  <si>
    <t>PMT-3154069</t>
  </si>
  <si>
    <t>PMT-3123951</t>
  </si>
  <si>
    <t>PMT-3204494</t>
  </si>
  <si>
    <t>PMT-3207098</t>
  </si>
  <si>
    <t>PMT-3179555</t>
  </si>
  <si>
    <t>PMT-3248779</t>
  </si>
  <si>
    <t>PMT-3194738</t>
  </si>
  <si>
    <t>PMT-3199087</t>
  </si>
  <si>
    <t>PMT-3203744</t>
  </si>
  <si>
    <t>PMT-3134995</t>
  </si>
  <si>
    <t>PMT-3225641</t>
  </si>
  <si>
    <t>PMT-3233209</t>
  </si>
  <si>
    <t>PMT-3126066</t>
  </si>
  <si>
    <t>PMT-3205704</t>
  </si>
  <si>
    <t>PMT-3203491</t>
  </si>
  <si>
    <t>PMT-3189751</t>
  </si>
  <si>
    <t>PMT-3171611</t>
  </si>
  <si>
    <t>PMT-3196324</t>
  </si>
  <si>
    <t>PMT-3189200</t>
  </si>
  <si>
    <t>PMT-3234854</t>
  </si>
  <si>
    <t>PMT-3239086</t>
  </si>
  <si>
    <t>PMT-3172390</t>
  </si>
  <si>
    <t>PMT-3175666</t>
  </si>
  <si>
    <t>PMT-3235049</t>
  </si>
  <si>
    <t>PMT-3257913</t>
  </si>
  <si>
    <t>PMT-3235684</t>
  </si>
  <si>
    <t>PMT-3224795</t>
  </si>
  <si>
    <t>PMT-3194494</t>
  </si>
  <si>
    <t>PMT-3211376</t>
  </si>
  <si>
    <t>PMT-3192097</t>
  </si>
  <si>
    <t>PMT-3252514</t>
  </si>
  <si>
    <t>PMT-3203389</t>
  </si>
  <si>
    <t>PMT-3251814</t>
  </si>
  <si>
    <t>PMT-3237932</t>
  </si>
  <si>
    <t>PMT-3240446</t>
  </si>
  <si>
    <t>PMT-3174306</t>
  </si>
  <si>
    <t>PMT-3131462</t>
  </si>
  <si>
    <t>PMT-3187378</t>
  </si>
  <si>
    <t>PMT-3182017</t>
  </si>
  <si>
    <t>PMT-3205775</t>
  </si>
  <si>
    <t>PMT-3195133</t>
  </si>
  <si>
    <t>PMT-3199673</t>
  </si>
  <si>
    <t>PMT-3239788</t>
  </si>
  <si>
    <t>PMT-3175181</t>
  </si>
  <si>
    <t>PMT-3125920</t>
  </si>
  <si>
    <t>PMT-3143656</t>
  </si>
  <si>
    <t>PMT-3143659</t>
  </si>
  <si>
    <t>PMT-3206630</t>
  </si>
  <si>
    <t>PMT-3210094</t>
  </si>
  <si>
    <t>PMT-32100+G173594</t>
  </si>
  <si>
    <t>PMT-3196179</t>
  </si>
  <si>
    <t>PMT-3196182</t>
  </si>
  <si>
    <t>PMT-3175706</t>
  </si>
  <si>
    <t>PMT-3176353</t>
  </si>
  <si>
    <t>PMT-3186363</t>
  </si>
  <si>
    <t>PMT-3220647</t>
  </si>
  <si>
    <t>PMT-3192660</t>
  </si>
  <si>
    <t>PMT-3204412</t>
  </si>
  <si>
    <t>PMT-3204387</t>
  </si>
  <si>
    <t>PMT-3181702</t>
  </si>
  <si>
    <t>PMT-3190253</t>
  </si>
  <si>
    <t>PMT-3186120</t>
  </si>
  <si>
    <t>PMT-3172188</t>
  </si>
  <si>
    <t>PMT-3172186</t>
  </si>
  <si>
    <t>PMT-3218248</t>
  </si>
  <si>
    <t>PMT-3250723</t>
  </si>
  <si>
    <t>PMT-3216188</t>
  </si>
  <si>
    <t>PMT-3216238</t>
  </si>
  <si>
    <t>PMT-3254767</t>
  </si>
  <si>
    <t>PMT-3177888</t>
  </si>
  <si>
    <t>PMT-3238469</t>
  </si>
  <si>
    <t>PMT-3168547</t>
  </si>
  <si>
    <t>2490922</t>
  </si>
  <si>
    <t>PMT-3233680</t>
  </si>
  <si>
    <t>PMT-3191408</t>
  </si>
  <si>
    <t>PMT-3247918</t>
  </si>
  <si>
    <t>PMT-3145586</t>
  </si>
  <si>
    <t>PMT-3253358</t>
  </si>
  <si>
    <t>PMT-3144476</t>
  </si>
  <si>
    <t>PMT-3144473</t>
  </si>
  <si>
    <t>PMT-3219636</t>
  </si>
  <si>
    <t>PMT-3219643</t>
  </si>
  <si>
    <t>PMT-3219637</t>
  </si>
  <si>
    <t>PMT-3219647</t>
  </si>
  <si>
    <t>PMT-3219621</t>
  </si>
  <si>
    <t>PMT-3219617</t>
  </si>
  <si>
    <t>PMT-3219616</t>
  </si>
  <si>
    <t>PMT-3219612</t>
  </si>
  <si>
    <t>PMT-3219632</t>
  </si>
  <si>
    <t>PMT-3219609</t>
  </si>
  <si>
    <t>PMT-3219605</t>
  </si>
  <si>
    <t>PMT-3219603</t>
  </si>
  <si>
    <t>PMT-3234584</t>
  </si>
  <si>
    <t>PMT-3219618</t>
  </si>
  <si>
    <t>PMT-3165560</t>
  </si>
  <si>
    <t>PMT-3219602</t>
  </si>
  <si>
    <t>PMT-3219614</t>
  </si>
  <si>
    <t>PMT-3219597</t>
  </si>
  <si>
    <t>PMT-3219594</t>
  </si>
  <si>
    <t>PMT-3188219</t>
  </si>
  <si>
    <t>PMT-3188220</t>
  </si>
  <si>
    <t>PMT-3245664</t>
  </si>
  <si>
    <t>PMT-3232493</t>
  </si>
  <si>
    <t>PMT-3177541</t>
  </si>
  <si>
    <t>PMT-3235674</t>
  </si>
  <si>
    <t>PMT-3202646</t>
  </si>
  <si>
    <t>PMT-3235669</t>
  </si>
  <si>
    <t>PMT-3202634</t>
  </si>
  <si>
    <t>PMT-3241429</t>
  </si>
  <si>
    <t>PMT-3202784</t>
  </si>
  <si>
    <t>PMT-3202919</t>
  </si>
  <si>
    <t>PMT-3202767</t>
  </si>
  <si>
    <t>PMT-3240069</t>
  </si>
  <si>
    <t>PMT-3175135</t>
  </si>
  <si>
    <t>PMT-3194674</t>
  </si>
  <si>
    <t>PMT-3182815</t>
  </si>
  <si>
    <t>PMT-3210218</t>
  </si>
  <si>
    <t>PMT-3215033</t>
  </si>
  <si>
    <t>2430263</t>
  </si>
  <si>
    <t>2433105</t>
  </si>
  <si>
    <t>2492980</t>
  </si>
  <si>
    <t>2445493</t>
  </si>
  <si>
    <t>2454684</t>
  </si>
  <si>
    <t>2455442</t>
  </si>
  <si>
    <t>2481326</t>
  </si>
  <si>
    <t>2478004</t>
  </si>
  <si>
    <t>2477882</t>
  </si>
  <si>
    <t>2483191</t>
  </si>
  <si>
    <t>2492139</t>
  </si>
  <si>
    <t>2495612</t>
  </si>
  <si>
    <t>2522139</t>
  </si>
  <si>
    <t>2497533</t>
  </si>
  <si>
    <t>2500021</t>
  </si>
  <si>
    <t>2502691</t>
  </si>
  <si>
    <t>2510838</t>
  </si>
  <si>
    <t>2528824</t>
  </si>
  <si>
    <t>2515293</t>
  </si>
  <si>
    <t>2515229</t>
  </si>
  <si>
    <t>2514199</t>
  </si>
  <si>
    <t>2528146</t>
  </si>
  <si>
    <t>2527945</t>
  </si>
  <si>
    <t>2525752</t>
  </si>
  <si>
    <t>2535220</t>
  </si>
  <si>
    <t>2533552</t>
  </si>
  <si>
    <t>2572504</t>
  </si>
  <si>
    <t>2535739</t>
  </si>
  <si>
    <t>2550415</t>
  </si>
  <si>
    <t>2549996</t>
  </si>
  <si>
    <t>2552478</t>
  </si>
  <si>
    <t>2555004</t>
  </si>
  <si>
    <t>2553955</t>
  </si>
  <si>
    <t>2557131</t>
  </si>
  <si>
    <t>2558063</t>
  </si>
  <si>
    <t>2561531</t>
  </si>
  <si>
    <t>2559560</t>
  </si>
  <si>
    <t>2566341</t>
  </si>
  <si>
    <t>2562246</t>
  </si>
  <si>
    <t>2572099</t>
  </si>
  <si>
    <t>PMT-3110374</t>
  </si>
  <si>
    <t>PMT-3129904</t>
  </si>
  <si>
    <t>PMT-3129747</t>
  </si>
  <si>
    <t>PMT-3124836</t>
  </si>
  <si>
    <t>PMT-3112065</t>
  </si>
  <si>
    <t>PMT-3112895</t>
  </si>
  <si>
    <t>PMT-3113132</t>
  </si>
  <si>
    <t>PMT-3112896</t>
  </si>
  <si>
    <t>PMT-3114147</t>
  </si>
  <si>
    <t>PMT-3114737</t>
  </si>
  <si>
    <t>PMT-3115019</t>
  </si>
  <si>
    <t>PMT-3114948</t>
  </si>
  <si>
    <t>PMT-3116436</t>
  </si>
  <si>
    <t>PMT-3117669</t>
  </si>
  <si>
    <t>PMT-3116863</t>
  </si>
  <si>
    <t>PMT-3117210</t>
  </si>
  <si>
    <t>PMT-3120957</t>
  </si>
  <si>
    <t>PMT-3129929</t>
  </si>
  <si>
    <t>PMT-3119498</t>
  </si>
  <si>
    <t>PMT-3120115</t>
  </si>
  <si>
    <t>PMT-3119718</t>
  </si>
  <si>
    <t>PMT-3119906</t>
  </si>
  <si>
    <t>PMT-3120515</t>
  </si>
  <si>
    <t>PMT-3121017</t>
  </si>
  <si>
    <t>PMT-3120827</t>
  </si>
  <si>
    <t>PMT-3124968</t>
  </si>
  <si>
    <t>PMT-3127840</t>
  </si>
  <si>
    <t>PMT-3190541</t>
  </si>
  <si>
    <t>PMT-3135498</t>
  </si>
  <si>
    <t>PMT-3127546</t>
  </si>
  <si>
    <t>PMT-3134556</t>
  </si>
  <si>
    <t>PMT-3135239</t>
  </si>
  <si>
    <t>PMT-3161329</t>
  </si>
  <si>
    <t>PMT-3135688</t>
  </si>
  <si>
    <t>PMT-3136771</t>
  </si>
  <si>
    <t>PMT-3133445</t>
  </si>
  <si>
    <t>PMT-3136475</t>
  </si>
  <si>
    <t>PMT-3136426</t>
  </si>
  <si>
    <t>PMT-3128497</t>
  </si>
  <si>
    <t>PMT-3132294</t>
  </si>
  <si>
    <t>PMT-3133432</t>
  </si>
  <si>
    <t>PMT-3129745</t>
  </si>
  <si>
    <t>PMT-3129753</t>
  </si>
  <si>
    <t>PMT-3130045</t>
  </si>
  <si>
    <t>PMT-3133370</t>
  </si>
  <si>
    <t>PMT-3133287</t>
  </si>
  <si>
    <t>PMT-3149712</t>
  </si>
  <si>
    <t>PMT-3133766</t>
  </si>
  <si>
    <t>PMT-3129824</t>
  </si>
  <si>
    <t>PMT-3133182</t>
  </si>
  <si>
    <t>PMT-3134412</t>
  </si>
  <si>
    <t>PMT-3141043</t>
  </si>
  <si>
    <t>PMT-3136184</t>
  </si>
  <si>
    <t>PMT-3137688</t>
  </si>
  <si>
    <t>PMT-3139539</t>
  </si>
  <si>
    <t>PMT-3139463</t>
  </si>
  <si>
    <t>PMT-3139830</t>
  </si>
  <si>
    <t>PMT-3139784</t>
  </si>
  <si>
    <t>PMT-3139829</t>
  </si>
  <si>
    <t>PMT-3140501</t>
  </si>
  <si>
    <t>PMT-3149948</t>
  </si>
  <si>
    <t>PMT-3139512</t>
  </si>
  <si>
    <t>PMT-3139598</t>
  </si>
  <si>
    <t>PMT-3142652</t>
  </si>
  <si>
    <t>PMT-3142856</t>
  </si>
  <si>
    <t>PMT-3142942</t>
  </si>
  <si>
    <t>PMT-3142948</t>
  </si>
  <si>
    <t>PMT-3143386</t>
  </si>
  <si>
    <t>PMT-3150113</t>
  </si>
  <si>
    <t>PMT-3148725</t>
  </si>
  <si>
    <t>PMT-3145344</t>
  </si>
  <si>
    <t>PMT-3155720</t>
  </si>
  <si>
    <t>PMT-3141858</t>
  </si>
  <si>
    <t>PMT-3145965</t>
  </si>
  <si>
    <t>PMT-3150534</t>
  </si>
  <si>
    <t>PMT-3146807</t>
  </si>
  <si>
    <t>PMT-3147524</t>
  </si>
  <si>
    <t>PMT-3148726</t>
  </si>
  <si>
    <t>PMT-3147527</t>
  </si>
  <si>
    <t>PMT-3147521</t>
  </si>
  <si>
    <t>PMT-3183964</t>
  </si>
  <si>
    <t>PMT-3152886</t>
  </si>
  <si>
    <t>PMT-3143293</t>
  </si>
  <si>
    <t>PMT-3148404</t>
  </si>
  <si>
    <t>PMT-3145035</t>
  </si>
  <si>
    <t>PMT-3148441</t>
  </si>
  <si>
    <t>PMT-3148492</t>
  </si>
  <si>
    <t>PMT-3148831</t>
  </si>
  <si>
    <t>PMT-3149285</t>
  </si>
  <si>
    <t>PMT-3149318</t>
  </si>
  <si>
    <t>PMT-3149378</t>
  </si>
  <si>
    <t>PMT-3166303</t>
  </si>
  <si>
    <t>PMT-3143907</t>
  </si>
  <si>
    <t>PMT-3150354</t>
  </si>
  <si>
    <t>PMT-3144487</t>
  </si>
  <si>
    <t>PMT-3144853</t>
  </si>
  <si>
    <t>PMT-3144699</t>
  </si>
  <si>
    <t>PMT-3150491</t>
  </si>
  <si>
    <t>PMT-3150947</t>
  </si>
  <si>
    <t>PMT-3150891</t>
  </si>
  <si>
    <t>PMT-3166040</t>
  </si>
  <si>
    <t>PMT-3145439</t>
  </si>
  <si>
    <t>PMT-3155555</t>
  </si>
  <si>
    <t>PMT-3151414</t>
  </si>
  <si>
    <t>PMT-3151555</t>
  </si>
  <si>
    <t>PMT-3166986</t>
  </si>
  <si>
    <t>PMT-3151938</t>
  </si>
  <si>
    <t>PMT-3166950</t>
  </si>
  <si>
    <t>PMT-3151416</t>
  </si>
  <si>
    <t>PMT-3146104</t>
  </si>
  <si>
    <t>PMT-3151832</t>
  </si>
  <si>
    <t>PMT-3151838</t>
  </si>
  <si>
    <t>PMT-3151966</t>
  </si>
  <si>
    <t>PMT-3152062</t>
  </si>
  <si>
    <t>PMT-3152196</t>
  </si>
  <si>
    <t>PMT-3145976</t>
  </si>
  <si>
    <t>PMT-3158277</t>
  </si>
  <si>
    <t>PMT-3149143</t>
  </si>
  <si>
    <t>PMT-3152938</t>
  </si>
  <si>
    <t>PMT-3153147</t>
  </si>
  <si>
    <t>PMT-3150043</t>
  </si>
  <si>
    <t>PMT-3152539</t>
  </si>
  <si>
    <t>PMT-3159886</t>
  </si>
  <si>
    <t>PMT-3161802</t>
  </si>
  <si>
    <t>PMT-3143465</t>
  </si>
  <si>
    <t>PMT-3153944</t>
  </si>
  <si>
    <t>PMT-3151499</t>
  </si>
  <si>
    <t>PMT-3153793</t>
  </si>
  <si>
    <t>PMT-3167012</t>
  </si>
  <si>
    <t>PMT-3154373</t>
  </si>
  <si>
    <t>PMT-3153056</t>
  </si>
  <si>
    <t>PMT-3144656</t>
  </si>
  <si>
    <t>PMT-3154218</t>
  </si>
  <si>
    <t>PMT-3167092</t>
  </si>
  <si>
    <t>PMT-3154817</t>
  </si>
  <si>
    <t>PMT-3157214</t>
  </si>
  <si>
    <t>PMT-3155168</t>
  </si>
  <si>
    <t>PMT-3155499</t>
  </si>
  <si>
    <t>PMT-3150726</t>
  </si>
  <si>
    <t>PMT-3167028</t>
  </si>
  <si>
    <t>PMT-3155797</t>
  </si>
  <si>
    <t>PMT-3155392</t>
  </si>
  <si>
    <t>PMT-3149407</t>
  </si>
  <si>
    <t>PMT-3153994</t>
  </si>
  <si>
    <t>PMT-3160809</t>
  </si>
  <si>
    <t>PMT-3156169</t>
  </si>
  <si>
    <t>PMT-3154293</t>
  </si>
  <si>
    <t>PMT-3156370</t>
  </si>
  <si>
    <t>PMT-3153647</t>
  </si>
  <si>
    <t>PMT-3153659</t>
  </si>
  <si>
    <t>PMT-3157458</t>
  </si>
  <si>
    <t>PMT-3157401</t>
  </si>
  <si>
    <t>PMT-3157424</t>
  </si>
  <si>
    <t>PMT-3163808</t>
  </si>
  <si>
    <t>PMT-3149416</t>
  </si>
  <si>
    <t>PMT-3151713</t>
  </si>
  <si>
    <t>PMT-3157441</t>
  </si>
  <si>
    <t>PMT-3167027</t>
  </si>
  <si>
    <t>PMT-3158362</t>
  </si>
  <si>
    <t>PMT-3154123</t>
  </si>
  <si>
    <t>PMT-3152830</t>
  </si>
  <si>
    <t>PMT-3158190</t>
  </si>
  <si>
    <t>PMT-3158437</t>
  </si>
  <si>
    <t>PMT-3153184</t>
  </si>
  <si>
    <t>PMT-3153928</t>
  </si>
  <si>
    <t>PMT-3185079</t>
  </si>
  <si>
    <t>PMT-3158560</t>
  </si>
  <si>
    <t>PMT-3152377</t>
  </si>
  <si>
    <t>PMT-3152449</t>
  </si>
  <si>
    <t>PMT-3158040</t>
  </si>
  <si>
    <t>PMT-3167939</t>
  </si>
  <si>
    <t>2461180</t>
  </si>
  <si>
    <t>PMT-3202134</t>
  </si>
  <si>
    <t>2519715</t>
  </si>
  <si>
    <t>2569108</t>
  </si>
  <si>
    <t>2558431</t>
  </si>
  <si>
    <t>PMT-3111780</t>
  </si>
  <si>
    <t>PMT-3249239</t>
  </si>
  <si>
    <t>PMT-3137027</t>
  </si>
  <si>
    <t>PMT-3121701</t>
  </si>
  <si>
    <t>PMT-3245156</t>
  </si>
  <si>
    <t>PMT-3245604</t>
  </si>
  <si>
    <t>PMT-3246304</t>
  </si>
  <si>
    <t>PMT-3242459</t>
  </si>
  <si>
    <t>PMT-3242340</t>
  </si>
  <si>
    <t>PMT-3238032</t>
  </si>
  <si>
    <t>PMT-3238226</t>
  </si>
  <si>
    <t>PMT-3237948</t>
  </si>
  <si>
    <t>PMT-3237881</t>
  </si>
  <si>
    <t>PMT-3237691</t>
  </si>
  <si>
    <t>PMT-3243147</t>
  </si>
  <si>
    <t>PMT-3239212</t>
  </si>
  <si>
    <t>PMT-3242625</t>
  </si>
  <si>
    <t>PMT-3238598</t>
  </si>
  <si>
    <t>PMT-3242752</t>
  </si>
  <si>
    <t>PMT-3241492</t>
  </si>
  <si>
    <t>PMT-3242408</t>
  </si>
  <si>
    <t>PMT-3246132</t>
  </si>
  <si>
    <t>PMT-3246320</t>
  </si>
  <si>
    <t>PMT-3246754</t>
  </si>
  <si>
    <t>PMT-3219586</t>
  </si>
  <si>
    <t>PMT-3246583</t>
  </si>
  <si>
    <t>PMT-3246712</t>
  </si>
  <si>
    <t>PMT-3247904</t>
  </si>
  <si>
    <t>PMT-3247362</t>
  </si>
  <si>
    <t>PMT-3140855</t>
  </si>
  <si>
    <t>PMT-3141518</t>
  </si>
  <si>
    <t>PMT-3143964</t>
  </si>
  <si>
    <t>PMT-3146105</t>
  </si>
  <si>
    <t>PMT-3147548</t>
  </si>
  <si>
    <t>PMT-3151078</t>
  </si>
  <si>
    <t>PMT-3147995</t>
  </si>
  <si>
    <t>PMT-3141684</t>
  </si>
  <si>
    <t>PMT-3141685</t>
  </si>
  <si>
    <t>PMT-3207422</t>
  </si>
  <si>
    <t>PMT-3150621</t>
  </si>
  <si>
    <t>PMT-3150630</t>
  </si>
  <si>
    <t>PMT-3147115</t>
  </si>
  <si>
    <t>PMT-3149792</t>
  </si>
  <si>
    <t>PMT-3149788</t>
  </si>
  <si>
    <t>PMT-3153021</t>
  </si>
  <si>
    <t>PMT-3153337</t>
  </si>
  <si>
    <t>PMT-3151343</t>
  </si>
  <si>
    <t>PMT-3151318</t>
  </si>
  <si>
    <t>PMT-3151349</t>
  </si>
  <si>
    <t>PMT-3154671</t>
  </si>
  <si>
    <t>PMT-3154678</t>
  </si>
  <si>
    <t>PMT-3149836</t>
  </si>
  <si>
    <t>PMT-3149789</t>
  </si>
  <si>
    <t>PMT-3156066</t>
  </si>
  <si>
    <t>PMT-3155984</t>
  </si>
  <si>
    <t>PMT-3155990</t>
  </si>
  <si>
    <t>PMT-3156268</t>
  </si>
  <si>
    <t>PMT-3156852</t>
  </si>
  <si>
    <t>PMT-3157257</t>
  </si>
  <si>
    <t>PMT-3208983</t>
  </si>
  <si>
    <t>PMT-3157998</t>
  </si>
  <si>
    <t>PMT-3157019</t>
  </si>
  <si>
    <t>PMT-3158788</t>
  </si>
  <si>
    <t>PMT-3159046</t>
  </si>
  <si>
    <t>PMT-3158954</t>
  </si>
  <si>
    <t>PMT-3156284</t>
  </si>
  <si>
    <t>PMT-3156260</t>
  </si>
  <si>
    <t>PMT-3161515</t>
  </si>
  <si>
    <t>PMT-3161512</t>
  </si>
  <si>
    <t>PMT-3156258</t>
  </si>
  <si>
    <t>PMT-3158387</t>
  </si>
  <si>
    <t>PMT-3163401</t>
  </si>
  <si>
    <t>PMT-3159785</t>
  </si>
  <si>
    <t>PMT-3163481</t>
  </si>
  <si>
    <t>PMT-3164580</t>
  </si>
  <si>
    <t>PMT-3166618</t>
  </si>
  <si>
    <t>PMT-3163446</t>
  </si>
  <si>
    <t>PMT-3165665</t>
  </si>
  <si>
    <t>PMT-3166634</t>
  </si>
  <si>
    <t>PMT-3167624</t>
  </si>
  <si>
    <t>PMT-3167671</t>
  </si>
  <si>
    <t>PMT-3211240</t>
  </si>
  <si>
    <t>PMT-3167948</t>
  </si>
  <si>
    <t>PMT-3170376</t>
  </si>
  <si>
    <t>PMT-3168866</t>
  </si>
  <si>
    <t>PMT-3237671</t>
  </si>
  <si>
    <t>PMT-3169181</t>
  </si>
  <si>
    <t>PMT-3169182</t>
  </si>
  <si>
    <t>PMT-3169180</t>
  </si>
  <si>
    <t>PMT-3169190</t>
  </si>
  <si>
    <t>PMT-3171720</t>
  </si>
  <si>
    <t>PMT-3170555</t>
  </si>
  <si>
    <t>PMT-3171200</t>
  </si>
  <si>
    <t>PMT-3171620</t>
  </si>
  <si>
    <t>PMT-3175161</t>
  </si>
  <si>
    <t>PMT-3174883</t>
  </si>
  <si>
    <t>PMT-3175066</t>
  </si>
  <si>
    <t>PMT-3219058</t>
  </si>
  <si>
    <t>PMT-3237385</t>
  </si>
  <si>
    <t>PMT-3176593</t>
  </si>
  <si>
    <t>PMT-3176592</t>
  </si>
  <si>
    <t>PMT-3178034</t>
  </si>
  <si>
    <t>PMT-3176291</t>
  </si>
  <si>
    <t>PMT-3176292</t>
  </si>
  <si>
    <t>PMT-3177785</t>
  </si>
  <si>
    <t>PMT-3177788</t>
  </si>
  <si>
    <t>PMT-3177786</t>
  </si>
  <si>
    <t>PMT-3132903</t>
  </si>
  <si>
    <t>PMT-3214186</t>
  </si>
  <si>
    <t>PMT-3168848</t>
  </si>
  <si>
    <t>PMT-3168870</t>
  </si>
  <si>
    <t>PMT-3168852</t>
  </si>
  <si>
    <t>PMT-3168872</t>
  </si>
  <si>
    <t>PMT-3168868</t>
  </si>
  <si>
    <t>PMT-3168869</t>
  </si>
  <si>
    <t>PMT-3168853</t>
  </si>
  <si>
    <t>PMT-3168855</t>
  </si>
  <si>
    <t>PMT-3168849</t>
  </si>
  <si>
    <t>PMT-3168850</t>
  </si>
  <si>
    <t>PMT-3168819</t>
  </si>
  <si>
    <t>PMT-3168871</t>
  </si>
  <si>
    <t>PMT-3202014</t>
  </si>
  <si>
    <t>PMT-3208561</t>
  </si>
  <si>
    <t>PMT-3204922</t>
  </si>
  <si>
    <t>PMT-3205295</t>
  </si>
  <si>
    <t>PMT-3205658</t>
  </si>
  <si>
    <t>PMT-3204220</t>
  </si>
  <si>
    <t>PMT-3206760</t>
  </si>
  <si>
    <t>PMT-3199389</t>
  </si>
  <si>
    <t>PMT-3202016</t>
  </si>
  <si>
    <t>PMT-3200490</t>
  </si>
  <si>
    <t>PMT-3229657</t>
  </si>
  <si>
    <t>PMT-3201335</t>
  </si>
  <si>
    <t>PMT-3200340</t>
  </si>
  <si>
    <t>PMT-3204192</t>
  </si>
  <si>
    <t>PMT-3204538</t>
  </si>
  <si>
    <t>PMT-3202131</t>
  </si>
  <si>
    <t>PMT-3201627</t>
  </si>
  <si>
    <t>PMT-3205281</t>
  </si>
  <si>
    <t>PMT-3205509</t>
  </si>
  <si>
    <t>PMT-3204302</t>
  </si>
  <si>
    <t>PMT-3206853</t>
  </si>
  <si>
    <t>PMT-3202841</t>
  </si>
  <si>
    <t>PMT-3204334</t>
  </si>
  <si>
    <t>PMT-3203830</t>
  </si>
  <si>
    <t>PMT-3203790</t>
  </si>
  <si>
    <t>PMT-3204358</t>
  </si>
  <si>
    <t>PMT-3204386</t>
  </si>
  <si>
    <t>PMT-3204354</t>
  </si>
  <si>
    <t>PMT-3206276</t>
  </si>
  <si>
    <t>PMT-3203365</t>
  </si>
  <si>
    <t>PMT-3204586</t>
  </si>
  <si>
    <t>PMT-3203367</t>
  </si>
  <si>
    <t>PMT-3204573</t>
  </si>
  <si>
    <t>PMT-3206569</t>
  </si>
  <si>
    <t>PMT-3204975</t>
  </si>
  <si>
    <t>PMT-3205404</t>
  </si>
  <si>
    <t>PMT-3205848</t>
  </si>
  <si>
    <t>PMT-3205924</t>
  </si>
  <si>
    <t>PMT-3206856</t>
  </si>
  <si>
    <t>PMT-3221140</t>
  </si>
  <si>
    <t>PMT-3205874</t>
  </si>
  <si>
    <t>PMT-3206753</t>
  </si>
  <si>
    <t>PMT-3206814</t>
  </si>
  <si>
    <t>PMT-3207093</t>
  </si>
  <si>
    <t>PMT-3209394</t>
  </si>
  <si>
    <t>PMT-3207247</t>
  </si>
  <si>
    <t>PMT-3207868</t>
  </si>
  <si>
    <t>PMT-3207349</t>
  </si>
  <si>
    <t>PMT-3208938</t>
  </si>
  <si>
    <t>PMT-3208137</t>
  </si>
  <si>
    <t>PMT-3208018</t>
  </si>
  <si>
    <t>PMT-3208130</t>
  </si>
  <si>
    <t>PMT-3208250</t>
  </si>
  <si>
    <t>PMT-3209131</t>
  </si>
  <si>
    <t>PMT-3207928</t>
  </si>
  <si>
    <t>PMT-3208274</t>
  </si>
  <si>
    <t>PMT-3208234</t>
  </si>
  <si>
    <t>PMT-3208483</t>
  </si>
  <si>
    <t>PMT-3208802</t>
  </si>
  <si>
    <t>PMT-3208920</t>
  </si>
  <si>
    <t>PMT-3209166</t>
  </si>
  <si>
    <t>PMT-3209700</t>
  </si>
  <si>
    <t>PMT-3210399</t>
  </si>
  <si>
    <t>PMT-3209815</t>
  </si>
  <si>
    <t>PMT-3210974</t>
  </si>
  <si>
    <t>PMT-3210151</t>
  </si>
  <si>
    <t>PMT-3210475</t>
  </si>
  <si>
    <t>PMT-3210527</t>
  </si>
  <si>
    <t>PMT-3210811</t>
  </si>
  <si>
    <t>PMT-3211682</t>
  </si>
  <si>
    <t>PMT-3211943</t>
  </si>
  <si>
    <t>PMT-3217190</t>
  </si>
  <si>
    <t>PMT-3211956</t>
  </si>
  <si>
    <t>PMT-3221197</t>
  </si>
  <si>
    <t>PMT-3212346</t>
  </si>
  <si>
    <t>PMT-3214806</t>
  </si>
  <si>
    <t>PMT-3212595</t>
  </si>
  <si>
    <t>PMT-3213405</t>
  </si>
  <si>
    <t>PMT-3223816</t>
  </si>
  <si>
    <t>PMT-3138909</t>
  </si>
  <si>
    <t>PMT-3143883</t>
  </si>
  <si>
    <t>PMT-3152724</t>
  </si>
  <si>
    <t>PMT-3155026</t>
  </si>
  <si>
    <t>PMT-3152045</t>
  </si>
  <si>
    <t>PMT-3148440</t>
  </si>
  <si>
    <t>PMT-3159894</t>
  </si>
  <si>
    <t>PMT-3153752</t>
  </si>
  <si>
    <t>PMT-3153434</t>
  </si>
  <si>
    <t>PMT-3154116</t>
  </si>
  <si>
    <t>PMT-3150644</t>
  </si>
  <si>
    <t>PMT-3159859</t>
  </si>
  <si>
    <t>PMT-3147652</t>
  </si>
  <si>
    <t>PMT-3150080</t>
  </si>
  <si>
    <t>PMT-3155936</t>
  </si>
  <si>
    <t>PMT-3159044</t>
  </si>
  <si>
    <t>PMT-3156311</t>
  </si>
  <si>
    <t>PMT-3148385</t>
  </si>
  <si>
    <t>PMT-3156616</t>
  </si>
  <si>
    <t>PMT-3156425</t>
  </si>
  <si>
    <t>PMT-3155196</t>
  </si>
  <si>
    <t>PMT-3158582</t>
  </si>
  <si>
    <t>PMT-3160361</t>
  </si>
  <si>
    <t>PMT-3211171</t>
  </si>
  <si>
    <t>2549994</t>
  </si>
  <si>
    <t>2568793</t>
  </si>
  <si>
    <t>PMT-3199939</t>
  </si>
  <si>
    <t>PMT-3199937</t>
  </si>
  <si>
    <t>PMT-3199938</t>
  </si>
  <si>
    <t>PMT-3130421</t>
  </si>
  <si>
    <t>PMT-3130419</t>
  </si>
  <si>
    <t>PMT-3130420</t>
  </si>
  <si>
    <t>PMT-3130418</t>
  </si>
  <si>
    <t>PMT-3128544</t>
  </si>
  <si>
    <t>2551030</t>
  </si>
  <si>
    <t>PMT-3144736</t>
  </si>
  <si>
    <t>PMT-3125262</t>
  </si>
  <si>
    <t>PMT-3163196</t>
  </si>
  <si>
    <t>PMT-3163221</t>
  </si>
  <si>
    <t>PMT-3163244</t>
  </si>
  <si>
    <t>PMT-3163245</t>
  </si>
  <si>
    <t>PMT-3163222</t>
  </si>
  <si>
    <t>PMT-3163223</t>
  </si>
  <si>
    <t>PMT-3163224</t>
  </si>
  <si>
    <t>PMT-3163219</t>
  </si>
  <si>
    <t>PMT-3163220</t>
  </si>
  <si>
    <t>PMT-3163246</t>
  </si>
  <si>
    <t>PMT-3163247</t>
  </si>
  <si>
    <t>PMT-3163234</t>
  </si>
  <si>
    <t>PMT-3168827</t>
  </si>
  <si>
    <t>PMT-3168857</t>
  </si>
  <si>
    <t>PMT-3168833</t>
  </si>
  <si>
    <t>PMT-3168860</t>
  </si>
  <si>
    <t>PMT-3168810</t>
  </si>
  <si>
    <t>PMT-3168861</t>
  </si>
  <si>
    <t>PMT-3168858</t>
  </si>
  <si>
    <t>PMT-3168831</t>
  </si>
  <si>
    <t>PMT-3168863</t>
  </si>
  <si>
    <t>PMT-3168826</t>
  </si>
  <si>
    <t>PMT-3168864</t>
  </si>
  <si>
    <t>PMT-3168805</t>
  </si>
  <si>
    <t>PMT-3168859</t>
  </si>
  <si>
    <t>PMT-3168778</t>
  </si>
  <si>
    <t>PMT-3168862</t>
  </si>
  <si>
    <t>PMT-3168829</t>
  </si>
  <si>
    <t>PMT-3168832</t>
  </si>
  <si>
    <t>PMT-3168828</t>
  </si>
  <si>
    <t>PMT-3185863</t>
  </si>
  <si>
    <t>PMT-3185608</t>
  </si>
  <si>
    <t>PMT-3185859</t>
  </si>
  <si>
    <t>PMT-3168807</t>
  </si>
  <si>
    <t>PMT-3185801</t>
  </si>
  <si>
    <t>PMT-3168843</t>
  </si>
  <si>
    <t>PMT-3185864</t>
  </si>
  <si>
    <t>2349101</t>
  </si>
  <si>
    <t>PMT-3185858</t>
  </si>
  <si>
    <t>PMT-3185785</t>
  </si>
  <si>
    <t>PMT-3185781</t>
  </si>
  <si>
    <t>PMT-3185794</t>
  </si>
  <si>
    <t>PMT-3185857</t>
  </si>
  <si>
    <t>PMT-3185609</t>
  </si>
  <si>
    <t>PMT-3185783</t>
  </si>
  <si>
    <t>PMT-3185799</t>
  </si>
  <si>
    <t>PMT-3185782</t>
  </si>
  <si>
    <t>PMT-3185798</t>
  </si>
  <si>
    <t>2467270</t>
  </si>
  <si>
    <t>PMT-3209741</t>
  </si>
  <si>
    <t>PMT-3130124</t>
  </si>
  <si>
    <t>PMT-3130120</t>
  </si>
  <si>
    <t>PMT-3130125</t>
  </si>
  <si>
    <t>PMT-3130121</t>
  </si>
  <si>
    <t>PMT-3130126</t>
  </si>
  <si>
    <t>PMT-3211649</t>
  </si>
  <si>
    <t>PMT-3168879</t>
  </si>
  <si>
    <t>PMT-3168883</t>
  </si>
  <si>
    <t>PMT-3168882</t>
  </si>
  <si>
    <t>PMT-3179959</t>
  </si>
  <si>
    <t>2531574</t>
  </si>
  <si>
    <t>PMT-3178623</t>
  </si>
  <si>
    <t>PMT-3178622</t>
  </si>
  <si>
    <t>PMT-3178621</t>
  </si>
  <si>
    <t>PMT-3178624</t>
  </si>
  <si>
    <t>2550285</t>
  </si>
  <si>
    <t>2570777</t>
  </si>
  <si>
    <t>2570764</t>
  </si>
  <si>
    <t>2570744</t>
  </si>
  <si>
    <t>2570748</t>
  </si>
  <si>
    <t>2570772</t>
  </si>
  <si>
    <t>2570757</t>
  </si>
  <si>
    <t>2570774</t>
  </si>
  <si>
    <t>2570728</t>
  </si>
  <si>
    <t>2570739</t>
  </si>
  <si>
    <t>2570724</t>
  </si>
  <si>
    <t>2570778</t>
  </si>
  <si>
    <t>2570769</t>
  </si>
  <si>
    <t>2570721</t>
  </si>
  <si>
    <t>PMT-3179027</t>
  </si>
  <si>
    <t>PMT-3179370</t>
  </si>
  <si>
    <t>PMT-3179253</t>
  </si>
  <si>
    <t>PMT-3179366</t>
  </si>
  <si>
    <t>PMT-3179396</t>
  </si>
  <si>
    <t>PMT-3179257</t>
  </si>
  <si>
    <t>PMT-3179403</t>
  </si>
  <si>
    <t>PMT-3179399</t>
  </si>
  <si>
    <t>PMT-3179381</t>
  </si>
  <si>
    <t>PMT-3179379</t>
  </si>
  <si>
    <t>PMT-3179394</t>
  </si>
  <si>
    <t>PMT-3179405</t>
  </si>
  <si>
    <t>PMT-3179395</t>
  </si>
  <si>
    <t>PMT-3179392</t>
  </si>
  <si>
    <t>PMT-3179393</t>
  </si>
  <si>
    <t>PMT-3179378</t>
  </si>
  <si>
    <t>PMT-3179374</t>
  </si>
  <si>
    <t>PMT-3179642</t>
  </si>
  <si>
    <t>PMT-3179391</t>
  </si>
  <si>
    <t>PMT-3179059</t>
  </si>
  <si>
    <t>PMT-3179376</t>
  </si>
  <si>
    <t>PMT-3179254</t>
  </si>
  <si>
    <t>PMT-3179638</t>
  </si>
  <si>
    <t>PMT-3179251</t>
  </si>
  <si>
    <t>PMT-3179648</t>
  </si>
  <si>
    <t>PMT-3179368</t>
  </si>
  <si>
    <t>PMT-3179252</t>
  </si>
  <si>
    <t>PMT-3179390</t>
  </si>
  <si>
    <t>PMT-3179373</t>
  </si>
  <si>
    <t>PMT-3179644</t>
  </si>
  <si>
    <t>PMT-3179636</t>
  </si>
  <si>
    <t>PMT-3179365</t>
  </si>
  <si>
    <t>PMT-3179640</t>
  </si>
  <si>
    <t>PMT-3179377</t>
  </si>
  <si>
    <t>PMT-3179416</t>
  </si>
  <si>
    <t>PMT-3179406</t>
  </si>
  <si>
    <t>PMT-3179646</t>
  </si>
  <si>
    <t>PMT-3179382</t>
  </si>
  <si>
    <t>PMT-3179375</t>
  </si>
  <si>
    <t>PMT-3179255</t>
  </si>
  <si>
    <t>PMT-3179250</t>
  </si>
  <si>
    <t>PMT-3179415</t>
  </si>
  <si>
    <t>PMT-3179256</t>
  </si>
  <si>
    <t>PMT-3179055</t>
  </si>
  <si>
    <t>PMT-3179369</t>
  </si>
  <si>
    <t>PMT-3179056</t>
  </si>
  <si>
    <t>PMT-3179634</t>
  </si>
  <si>
    <t>PMT-3179401</t>
  </si>
  <si>
    <t>PMT-3179371</t>
  </si>
  <si>
    <t>PMT-3179404</t>
  </si>
  <si>
    <t>PMT-3179400</t>
  </si>
  <si>
    <t>PMT-3179397</t>
  </si>
  <si>
    <t>PMT-3179372</t>
  </si>
  <si>
    <t>2570729</t>
  </si>
  <si>
    <t>2570747</t>
  </si>
  <si>
    <t>2570760</t>
  </si>
  <si>
    <t>2570768</t>
  </si>
  <si>
    <t>2570770</t>
  </si>
  <si>
    <t>2570722</t>
  </si>
  <si>
    <t>PMT-3193250</t>
  </si>
  <si>
    <t>PMT-3193189</t>
  </si>
  <si>
    <t>PMT-3193216</t>
  </si>
  <si>
    <t>PMT-3193177</t>
  </si>
  <si>
    <t>PMT-3193249</t>
  </si>
  <si>
    <t>PMT-3193190</t>
  </si>
  <si>
    <t>PMT-3177241</t>
  </si>
  <si>
    <t>2554419</t>
  </si>
  <si>
    <t>2555742</t>
  </si>
  <si>
    <t>PMT-3263047</t>
  </si>
  <si>
    <t>PMT-3263048</t>
  </si>
  <si>
    <t>2557910</t>
  </si>
  <si>
    <t>2557922</t>
  </si>
  <si>
    <t>2531385</t>
  </si>
  <si>
    <t>2547084</t>
  </si>
  <si>
    <t>2563618</t>
  </si>
  <si>
    <t>2456314</t>
  </si>
  <si>
    <t>2497913</t>
  </si>
  <si>
    <t>PMT-3131456</t>
  </si>
  <si>
    <t>PMT-3156464</t>
  </si>
  <si>
    <t>PMT-3131761</t>
  </si>
  <si>
    <t>PMT-3156539</t>
  </si>
  <si>
    <t>PMT-3143588</t>
  </si>
  <si>
    <t>PMT-3139661</t>
  </si>
  <si>
    <t>PMT-3156543</t>
  </si>
  <si>
    <t>PMT-3143657</t>
  </si>
  <si>
    <t>PMT-3156537</t>
  </si>
  <si>
    <t>PMT-3156541</t>
  </si>
  <si>
    <t>PMT-3156542</t>
  </si>
  <si>
    <t>PMT-3156538</t>
  </si>
  <si>
    <t>PMT-3218956</t>
  </si>
  <si>
    <t>PMT-3148315</t>
  </si>
  <si>
    <t>PMT-3152458</t>
  </si>
  <si>
    <t>2553336</t>
  </si>
  <si>
    <t>PMT-3146972</t>
  </si>
  <si>
    <t>PMT-3156518</t>
  </si>
  <si>
    <t>PMT-3163173</t>
  </si>
  <si>
    <t>PMT-3158784</t>
  </si>
  <si>
    <t>PMT-3144686</t>
  </si>
  <si>
    <t>PMT-3164064</t>
  </si>
  <si>
    <t>PMT-3167949</t>
  </si>
  <si>
    <t>PMT-3168583</t>
  </si>
  <si>
    <t>PMT-3185797</t>
  </si>
  <si>
    <t>PMT-3185606</t>
  </si>
  <si>
    <t>PMT-3185861</t>
  </si>
  <si>
    <t>PMT-3185795</t>
  </si>
  <si>
    <t>PMT-3185856</t>
  </si>
  <si>
    <t>PMT-3185860</t>
  </si>
  <si>
    <t>PMT-3185607</t>
  </si>
  <si>
    <t>PMT-3187427</t>
  </si>
  <si>
    <t>PMT-3185796</t>
  </si>
  <si>
    <t>PMT-3182030</t>
  </si>
  <si>
    <t>PMT-3185603</t>
  </si>
  <si>
    <t>PMT-3185802</t>
  </si>
  <si>
    <t>PMT-3208006</t>
  </si>
  <si>
    <t>2534387</t>
  </si>
  <si>
    <t>PMT-3201916</t>
  </si>
  <si>
    <t>PMT-3204620</t>
  </si>
  <si>
    <t>PMT-3203372</t>
  </si>
  <si>
    <t>PMT-3130321</t>
  </si>
  <si>
    <t>PMT-3159023</t>
  </si>
  <si>
    <t>PMT-3220574</t>
  </si>
  <si>
    <t>PMT-3230901</t>
  </si>
  <si>
    <t>PMT-3230665</t>
  </si>
  <si>
    <t>PMT-3231098</t>
  </si>
  <si>
    <t>PMT-3241432</t>
  </si>
  <si>
    <t>PMT-3247520</t>
  </si>
  <si>
    <t>PMT-3255012</t>
  </si>
  <si>
    <t>PMT-3258764</t>
  </si>
  <si>
    <t>PMT-3130567</t>
  </si>
  <si>
    <t>PMT-3131226</t>
  </si>
  <si>
    <t>PMT-3166982</t>
  </si>
  <si>
    <t>PMT-3136410</t>
  </si>
  <si>
    <t>PMT-3135363</t>
  </si>
  <si>
    <t>PMT-3136814</t>
  </si>
  <si>
    <t>PMT-3136834</t>
  </si>
  <si>
    <t>PMT-3153468</t>
  </si>
  <si>
    <t>PMT-3148300</t>
  </si>
  <si>
    <t>PMT-3140198</t>
  </si>
  <si>
    <t>PMT-3140578</t>
  </si>
  <si>
    <t>PMT-3141687</t>
  </si>
  <si>
    <t>PMT-3149030</t>
  </si>
  <si>
    <t>PMT-3143079</t>
  </si>
  <si>
    <t>PMT-3144516</t>
  </si>
  <si>
    <t>PMT-3146357</t>
  </si>
  <si>
    <t>PMT-3152937</t>
  </si>
  <si>
    <t>PMT-3154129</t>
  </si>
  <si>
    <t>PMT-3181472</t>
  </si>
  <si>
    <t>PMT-3186830</t>
  </si>
  <si>
    <t>PMT-3183472</t>
  </si>
  <si>
    <t>PMT-3183475</t>
  </si>
  <si>
    <t>PMT-3182458</t>
  </si>
  <si>
    <t>PMT-3189639</t>
  </si>
  <si>
    <t>PMT-3183681</t>
  </si>
  <si>
    <t>PMT-3189656</t>
  </si>
  <si>
    <t>PMT-3183278</t>
  </si>
  <si>
    <t>PMT-3183039</t>
  </si>
  <si>
    <t>PMT-3183437</t>
  </si>
  <si>
    <t>PMT-3232482</t>
  </si>
  <si>
    <t>PMT-3189736</t>
  </si>
  <si>
    <t>PMT-3185943</t>
  </si>
  <si>
    <t>PMT-3183755</t>
  </si>
  <si>
    <t>PMT-3189748</t>
  </si>
  <si>
    <t>PMT-3189750</t>
  </si>
  <si>
    <t>PMT-3183442</t>
  </si>
  <si>
    <t>PMT-3187041</t>
  </si>
  <si>
    <t>PMT-3189753</t>
  </si>
  <si>
    <t>PMT-3184310</t>
  </si>
  <si>
    <t>PMT-3189754</t>
  </si>
  <si>
    <t>PMT-3190554</t>
  </si>
  <si>
    <t>PMT-3190556</t>
  </si>
  <si>
    <t>PMT-3190568</t>
  </si>
  <si>
    <t>PMT-3190563</t>
  </si>
  <si>
    <t>PMT-3185399</t>
  </si>
  <si>
    <t>PMT-3190862</t>
  </si>
  <si>
    <t>PMT-3191965</t>
  </si>
  <si>
    <t>PMT-3191971</t>
  </si>
  <si>
    <t>PMT-3192077</t>
  </si>
  <si>
    <t>PMT-3186012</t>
  </si>
  <si>
    <t>PMT-3192175</t>
  </si>
  <si>
    <t>PMT-3189137</t>
  </si>
  <si>
    <t>PMT-3185763</t>
  </si>
  <si>
    <t>PMT-3194838</t>
  </si>
  <si>
    <t>PMT-3190446</t>
  </si>
  <si>
    <t>PMT-3186767</t>
  </si>
  <si>
    <t>PMT-3186834</t>
  </si>
  <si>
    <t>PMT-3208932</t>
  </si>
  <si>
    <t>PMT-3186898</t>
  </si>
  <si>
    <t>PMT-3194365</t>
  </si>
  <si>
    <t>PMT-3190858</t>
  </si>
  <si>
    <t>PMT-3194464</t>
  </si>
  <si>
    <t>PMT-3194474</t>
  </si>
  <si>
    <t>PMT-3194493</t>
  </si>
  <si>
    <t>PMT-3191050</t>
  </si>
  <si>
    <t>PMT-3191464</t>
  </si>
  <si>
    <t>PMT-3195250</t>
  </si>
  <si>
    <t>PMT-3188095</t>
  </si>
  <si>
    <t>PMT-3191544</t>
  </si>
  <si>
    <t>PMT-3188072</t>
  </si>
  <si>
    <t>PMT-3189545</t>
  </si>
  <si>
    <t>PMT-3195644</t>
  </si>
  <si>
    <t>PMT-3188295</t>
  </si>
  <si>
    <t>PMT-3189169</t>
  </si>
  <si>
    <t>PMT-3191850</t>
  </si>
  <si>
    <t>PMT-3195058</t>
  </si>
  <si>
    <t>PMT-3192596</t>
  </si>
  <si>
    <t>PMT-3189284</t>
  </si>
  <si>
    <t>PMT-3189952</t>
  </si>
  <si>
    <t>PMT-3196416</t>
  </si>
  <si>
    <t>PMT-3190154</t>
  </si>
  <si>
    <t>PMT-3192045</t>
  </si>
  <si>
    <t>PMT-3192602</t>
  </si>
  <si>
    <t>PMT-3192332</t>
  </si>
  <si>
    <t>PMT-3189028</t>
  </si>
  <si>
    <t>PMT-3196997</t>
  </si>
  <si>
    <t>PMT-3197000</t>
  </si>
  <si>
    <t>PMT-3190220</t>
  </si>
  <si>
    <t>PMT-3192798</t>
  </si>
  <si>
    <t>PMT-3197018</t>
  </si>
  <si>
    <t>PMT-3197336</t>
  </si>
  <si>
    <t>PMT-3197330</t>
  </si>
  <si>
    <t>PMT-3190642</t>
  </si>
  <si>
    <t>PMT-3189988</t>
  </si>
  <si>
    <t>PMT-3199110</t>
  </si>
  <si>
    <t>PMT-3191236</t>
  </si>
  <si>
    <t>PMT-3193764</t>
  </si>
  <si>
    <t>PMT-3193081</t>
  </si>
  <si>
    <t>PMT-3191243</t>
  </si>
  <si>
    <t>PMT-3194106</t>
  </si>
  <si>
    <t>PMT-3195557</t>
  </si>
  <si>
    <t>PMT-3192281</t>
  </si>
  <si>
    <t>PMT-3191380</t>
  </si>
  <si>
    <t>PMT-3191398</t>
  </si>
  <si>
    <t>PMT-3192396</t>
  </si>
  <si>
    <t>PMT-3205264</t>
  </si>
  <si>
    <t>PMT-3198039</t>
  </si>
  <si>
    <t>PMT-3198302</t>
  </si>
  <si>
    <t>PMT-3198672</t>
  </si>
  <si>
    <t>PMT-3193353</t>
  </si>
  <si>
    <t>PMT-3198750</t>
  </si>
  <si>
    <t>PMT-3199668</t>
  </si>
  <si>
    <t>PMT-3200873</t>
  </si>
  <si>
    <t>PMT-3197441</t>
  </si>
  <si>
    <t>PMT-3203580</t>
  </si>
  <si>
    <t>PMT-3201096</t>
  </si>
  <si>
    <t>PMT-3203360</t>
  </si>
  <si>
    <t>PMT-3192859</t>
  </si>
  <si>
    <t>PMT-3201189</t>
  </si>
  <si>
    <t>PMT-3199755</t>
  </si>
  <si>
    <t>PMT-3198415</t>
  </si>
  <si>
    <t>PMT-3200052</t>
  </si>
  <si>
    <t>PMT-3201375</t>
  </si>
  <si>
    <t>PMT-3194121</t>
  </si>
  <si>
    <t>PMT-3194439</t>
  </si>
  <si>
    <t>PMT-3200412</t>
  </si>
  <si>
    <t>PMT-3194645</t>
  </si>
  <si>
    <t>PMT-3198133</t>
  </si>
  <si>
    <t>PMT-3194635</t>
  </si>
  <si>
    <t>PMT-3194896</t>
  </si>
  <si>
    <t>PMT-3201844</t>
  </si>
  <si>
    <t>PMT-3195285</t>
  </si>
  <si>
    <t>PMT-3202205</t>
  </si>
  <si>
    <t>PMT-3201303</t>
  </si>
  <si>
    <t>PMT-3201332</t>
  </si>
  <si>
    <t>PMT-3224573</t>
  </si>
  <si>
    <t>PMT-3197763</t>
  </si>
  <si>
    <t>PMT-3202178</t>
  </si>
  <si>
    <t>PMT-3195003</t>
  </si>
  <si>
    <t>PMT-3202276</t>
  </si>
  <si>
    <t>PMT-3201960</t>
  </si>
  <si>
    <t>PMT-3203507</t>
  </si>
  <si>
    <t>PMT-3202788</t>
  </si>
  <si>
    <t>PMT-3205355</t>
  </si>
  <si>
    <t>PMT-3202737</t>
  </si>
  <si>
    <t>PMT-3202395</t>
  </si>
  <si>
    <t>PMT-3198097</t>
  </si>
  <si>
    <t>PMT-3196805</t>
  </si>
  <si>
    <t>PMT-3205415</t>
  </si>
  <si>
    <t>PMT-3195519</t>
  </si>
  <si>
    <t>PMT-3202760</t>
  </si>
  <si>
    <t>PMT-3204212</t>
  </si>
  <si>
    <t>PMT-3197460</t>
  </si>
  <si>
    <t>PMT-3197241</t>
  </si>
  <si>
    <t>PMT-3208398</t>
  </si>
  <si>
    <t>PMT-3197438</t>
  </si>
  <si>
    <t>PMT-3197581</t>
  </si>
  <si>
    <t>PMT-3203260</t>
  </si>
  <si>
    <t>PMT-3202426</t>
  </si>
  <si>
    <t>PMT-3203115</t>
  </si>
  <si>
    <t>PMT-3203250</t>
  </si>
  <si>
    <t>PMT-3197604</t>
  </si>
  <si>
    <t>PMT-3197803</t>
  </si>
  <si>
    <t>PMT-3203841</t>
  </si>
  <si>
    <t>PMT-3199857</t>
  </si>
  <si>
    <t>PMT-3196836</t>
  </si>
  <si>
    <t>PMT-3212496</t>
  </si>
  <si>
    <t>PMT-3148878</t>
  </si>
  <si>
    <t>PMT-3156292</t>
  </si>
  <si>
    <t>PMT-3158054</t>
  </si>
  <si>
    <t>PMT-3159292</t>
  </si>
  <si>
    <t>PMT-3159682</t>
  </si>
  <si>
    <t>PMT-3156860</t>
  </si>
  <si>
    <t>PMT-3158776</t>
  </si>
  <si>
    <t>PMT-3154471</t>
  </si>
  <si>
    <t>PMT-3158610</t>
  </si>
  <si>
    <t>PMT-3159956</t>
  </si>
  <si>
    <t>PMT-3159174</t>
  </si>
  <si>
    <t>PMT-3157073</t>
  </si>
  <si>
    <t>PMT-3158850</t>
  </si>
  <si>
    <t>PMT-3160936</t>
  </si>
  <si>
    <t>PMT-3160544</t>
  </si>
  <si>
    <t>PMT-3167055</t>
  </si>
  <si>
    <t>PMT-3158970</t>
  </si>
  <si>
    <t>PMT-3154401</t>
  </si>
  <si>
    <t>PMT-3158351</t>
  </si>
  <si>
    <t>PMT-3159340</t>
  </si>
  <si>
    <t>PMT-3161369</t>
  </si>
  <si>
    <t>PMT-3159767</t>
  </si>
  <si>
    <t>PMT-3161553</t>
  </si>
  <si>
    <t>PMT-3155998</t>
  </si>
  <si>
    <t>PMT-3168939</t>
  </si>
  <si>
    <t>PMT-3169873</t>
  </si>
  <si>
    <t>PMT-3159369</t>
  </si>
  <si>
    <t>PMT-3161244</t>
  </si>
  <si>
    <t>PMT-3159391</t>
  </si>
  <si>
    <t>PMT-3159779</t>
  </si>
  <si>
    <t>PMT-3161982</t>
  </si>
  <si>
    <t>PMT-3162226</t>
  </si>
  <si>
    <t>PMT-3167276</t>
  </si>
  <si>
    <t>PMT-3159926</t>
  </si>
  <si>
    <t>PMT-3162032</t>
  </si>
  <si>
    <t>PMT-3168461</t>
  </si>
  <si>
    <t>PMT-3162103</t>
  </si>
  <si>
    <t>PMT-3162133</t>
  </si>
  <si>
    <t>PMT-3159167</t>
  </si>
  <si>
    <t>PMT-3157415</t>
  </si>
  <si>
    <t>PMT-3160567</t>
  </si>
  <si>
    <t>PMT-3163432</t>
  </si>
  <si>
    <t>PMT-3160319</t>
  </si>
  <si>
    <t>PMT-3175459</t>
  </si>
  <si>
    <t>PMT-3163236</t>
  </si>
  <si>
    <t>PMT-3171738</t>
  </si>
  <si>
    <t>PMT-3159717</t>
  </si>
  <si>
    <t>PMT-3161523</t>
  </si>
  <si>
    <t>PMT-3163546</t>
  </si>
  <si>
    <t>PMT-3164087</t>
  </si>
  <si>
    <t>PMT-3164009</t>
  </si>
  <si>
    <t>PMT-3164307</t>
  </si>
  <si>
    <t>PMT-3163995</t>
  </si>
  <si>
    <t>PMT-3164171</t>
  </si>
  <si>
    <t>PMT-3163045</t>
  </si>
  <si>
    <t>PMT-3165871</t>
  </si>
  <si>
    <t>PMT-3163453</t>
  </si>
  <si>
    <t>PMT-3161384</t>
  </si>
  <si>
    <t>PMT-3164683</t>
  </si>
  <si>
    <t>PMT-3197205</t>
  </si>
  <si>
    <t>PMT-3164728</t>
  </si>
  <si>
    <t>PMT-3164734</t>
  </si>
  <si>
    <t>PMT-3168756</t>
  </si>
  <si>
    <t>PMT-3161412</t>
  </si>
  <si>
    <t>PMT-3165074</t>
  </si>
  <si>
    <t>PMT-3165374</t>
  </si>
  <si>
    <t>PMT-3165109</t>
  </si>
  <si>
    <t>PMT-3165304</t>
  </si>
  <si>
    <t>PMT-3163562</t>
  </si>
  <si>
    <t>PMT-3165722</t>
  </si>
  <si>
    <t>PMT-3165730</t>
  </si>
  <si>
    <t>PMT-3165877</t>
  </si>
  <si>
    <t>PMT-3161007</t>
  </si>
  <si>
    <t>PMT-3165922</t>
  </si>
  <si>
    <t>PMT-3166003</t>
  </si>
  <si>
    <t>PMT-3166334</t>
  </si>
  <si>
    <t>PMT-3162196</t>
  </si>
  <si>
    <t>PMT-3173542</t>
  </si>
  <si>
    <t>PMT-3166496</t>
  </si>
  <si>
    <t>PMT-3163659</t>
  </si>
  <si>
    <t>PMT-3165573</t>
  </si>
  <si>
    <t>PMT-3165325</t>
  </si>
  <si>
    <t>PMT-3162243</t>
  </si>
  <si>
    <t>PMT-3166091</t>
  </si>
  <si>
    <t>PMT-3166381</t>
  </si>
  <si>
    <t>PMT-3165531</t>
  </si>
  <si>
    <t>PMT-3174847</t>
  </si>
  <si>
    <t>PMT-3165903</t>
  </si>
  <si>
    <t>PMT-3166852</t>
  </si>
  <si>
    <t>PMT-3173543</t>
  </si>
  <si>
    <t>PMT-3168949</t>
  </si>
  <si>
    <t>PMT-3166350</t>
  </si>
  <si>
    <t>PMT-3165700</t>
  </si>
  <si>
    <t>PMT-3167740</t>
  </si>
  <si>
    <t>PMT-3167786</t>
  </si>
  <si>
    <t>PMT-3168006</t>
  </si>
  <si>
    <t>PMT-3174449</t>
  </si>
  <si>
    <t>PMT-3164666</t>
  </si>
  <si>
    <t>PMT-3165719</t>
  </si>
  <si>
    <t>PMT-3167057</t>
  </si>
  <si>
    <t>PMT-3208312</t>
  </si>
  <si>
    <t>PMT-3168097</t>
  </si>
  <si>
    <t>PMT-3170011</t>
  </si>
  <si>
    <t>PMT-3168769</t>
  </si>
  <si>
    <t>PMT-3167792</t>
  </si>
  <si>
    <t>PMT-3169893</t>
  </si>
  <si>
    <t>PMT-3169935</t>
  </si>
  <si>
    <t>PMT-3167026</t>
  </si>
  <si>
    <t>PMT-3168742</t>
  </si>
  <si>
    <t>PMT-3173776</t>
  </si>
  <si>
    <t>PMT-3167750</t>
  </si>
  <si>
    <t>PMT-3168296</t>
  </si>
  <si>
    <t>PMT-3169319</t>
  </si>
  <si>
    <t>PMT-3169474</t>
  </si>
  <si>
    <t>PMT-3168118</t>
  </si>
  <si>
    <t>PMT-3167430</t>
  </si>
  <si>
    <t>PMT-3172080</t>
  </si>
  <si>
    <t>PMT-3172048</t>
  </si>
  <si>
    <t>PMT-3170240</t>
  </si>
  <si>
    <t>PMT-3170677</t>
  </si>
  <si>
    <t>PMT-3169165</t>
  </si>
  <si>
    <t>PMT-3168661</t>
  </si>
  <si>
    <t>PMT-3167386</t>
  </si>
  <si>
    <t>PMT-3170926</t>
  </si>
  <si>
    <t>PMT-3167890</t>
  </si>
  <si>
    <t>PMT-3171046</t>
  </si>
  <si>
    <t>PMT-3171006</t>
  </si>
  <si>
    <t>PMT-3169309</t>
  </si>
  <si>
    <t>PMT-3170961</t>
  </si>
  <si>
    <t>PMT-3170963</t>
  </si>
  <si>
    <t>PMT-3169460</t>
  </si>
  <si>
    <t>PMT-3169160</t>
  </si>
  <si>
    <t>PMT-3172198</t>
  </si>
  <si>
    <t>PMT-3171434</t>
  </si>
  <si>
    <t>PMT-3171603</t>
  </si>
  <si>
    <t>PMT-3170288</t>
  </si>
  <si>
    <t>PMT-3170551</t>
  </si>
  <si>
    <t>PMT-3170146</t>
  </si>
  <si>
    <t>PMT-3170297</t>
  </si>
  <si>
    <t>PMT-3171309</t>
  </si>
  <si>
    <t>PMT-3170562</t>
  </si>
  <si>
    <t>PMT-3171100</t>
  </si>
  <si>
    <t>PMT-3170637</t>
  </si>
  <si>
    <t>PMT-3172974</t>
  </si>
  <si>
    <t>PMT-3171110</t>
  </si>
  <si>
    <t>PMT-3173836</t>
  </si>
  <si>
    <t>PMT-3172987</t>
  </si>
  <si>
    <t>PMT-3173820</t>
  </si>
  <si>
    <t>PMT-3174746</t>
  </si>
  <si>
    <t>PMT-3171789</t>
  </si>
  <si>
    <t>PMT-3171628</t>
  </si>
  <si>
    <t>PMT-3192469</t>
  </si>
  <si>
    <t>PMT-3172719</t>
  </si>
  <si>
    <t>PMT-3176247</t>
  </si>
  <si>
    <t>PMT-3176491</t>
  </si>
  <si>
    <t>PMT-3173188</t>
  </si>
  <si>
    <t>PMT-3175445</t>
  </si>
  <si>
    <t>PMT-3179101</t>
  </si>
  <si>
    <t>PMT-3173221</t>
  </si>
  <si>
    <t>PMT-3173474</t>
  </si>
  <si>
    <t>PMT-3174706</t>
  </si>
  <si>
    <t>PMT-3175014</t>
  </si>
  <si>
    <t>PMT-3175779</t>
  </si>
  <si>
    <t>PMT-3175723</t>
  </si>
  <si>
    <t>PMT-3176074</t>
  </si>
  <si>
    <t>PMT-3174029</t>
  </si>
  <si>
    <t>PMT-3176391</t>
  </si>
  <si>
    <t>PMT-3175756</t>
  </si>
  <si>
    <t>PMT-3176636</t>
  </si>
  <si>
    <t>PMT-3176688</t>
  </si>
  <si>
    <t>PMT-3177701</t>
  </si>
  <si>
    <t>PMT-3178850</t>
  </si>
  <si>
    <t>PMT-3175146</t>
  </si>
  <si>
    <t>PMT-3177987</t>
  </si>
  <si>
    <t>PMT-3178223</t>
  </si>
  <si>
    <t>PMT-3179320</t>
  </si>
  <si>
    <t>PMT-3178573</t>
  </si>
  <si>
    <t>PMT-3178941</t>
  </si>
  <si>
    <t>PMT-3181380</t>
  </si>
  <si>
    <t>PMT-3179081</t>
  </si>
  <si>
    <t>PMT-3175741</t>
  </si>
  <si>
    <t>PMT-3176430</t>
  </si>
  <si>
    <t>PMT-3176237</t>
  </si>
  <si>
    <t>PMT-3177468</t>
  </si>
  <si>
    <t>PMT-3187742</t>
  </si>
  <si>
    <t>PMT-3183962</t>
  </si>
  <si>
    <t>PMT-3184977</t>
  </si>
  <si>
    <t>PMT-3182115</t>
  </si>
  <si>
    <t>PMT-3179418</t>
  </si>
  <si>
    <t>PMT-3177913</t>
  </si>
  <si>
    <t>PMT-3187200</t>
  </si>
  <si>
    <t>PMT-3183609</t>
  </si>
  <si>
    <t>PMT-3178513</t>
  </si>
  <si>
    <t>PMT-3178710</t>
  </si>
  <si>
    <t>PMT-3179806</t>
  </si>
  <si>
    <t>PMT-3181128</t>
  </si>
  <si>
    <t>PMT-3178720</t>
  </si>
  <si>
    <t>PMT-3185277</t>
  </si>
  <si>
    <t>PMT-3185711</t>
  </si>
  <si>
    <t>PMT-3185757</t>
  </si>
  <si>
    <t>PMT-3185739</t>
  </si>
  <si>
    <t>PMT-3186236</t>
  </si>
  <si>
    <t>PMT-3180346</t>
  </si>
  <si>
    <t>PMT-3186400</t>
  </si>
  <si>
    <t>PMT-3180531</t>
  </si>
  <si>
    <t>PMT-3187327</t>
  </si>
  <si>
    <t>PMT-3180255</t>
  </si>
  <si>
    <t>PMT-3181635</t>
  </si>
  <si>
    <t>PMT-3180643</t>
  </si>
  <si>
    <t>PMT-3187347</t>
  </si>
  <si>
    <t>PMT-3187345</t>
  </si>
  <si>
    <t>PMT-3180808</t>
  </si>
  <si>
    <t>PMT-3187376</t>
  </si>
  <si>
    <t>PMT-3180420</t>
  </si>
  <si>
    <t>PMT-3187349</t>
  </si>
  <si>
    <t>PMT-3181433</t>
  </si>
  <si>
    <t>PMT-3180862</t>
  </si>
  <si>
    <t>PMT-3188411</t>
  </si>
  <si>
    <t>PMT-3189337</t>
  </si>
  <si>
    <t>PMT-3131218</t>
  </si>
  <si>
    <t>2606093</t>
  </si>
  <si>
    <t>PMT-3113468</t>
  </si>
  <si>
    <t>PMT-3124869</t>
  </si>
  <si>
    <t>PMT-3116922</t>
  </si>
  <si>
    <t>PMT-3123852</t>
  </si>
  <si>
    <t>2571791</t>
  </si>
  <si>
    <t>PMT-3123648</t>
  </si>
  <si>
    <t>PMT-3144962</t>
  </si>
  <si>
    <t>PMT-3131581</t>
  </si>
  <si>
    <t>PMT-3213437</t>
  </si>
  <si>
    <t>PMT-3218677</t>
  </si>
  <si>
    <t>PMT-3213397</t>
  </si>
  <si>
    <t>PMT-3213672</t>
  </si>
  <si>
    <t>PMT-3220295</t>
  </si>
  <si>
    <t>PMT-3230609</t>
  </si>
  <si>
    <t>PMT-3214148</t>
  </si>
  <si>
    <t>PMT-3214138</t>
  </si>
  <si>
    <t>PMT-3214437</t>
  </si>
  <si>
    <t>PMT-3214383</t>
  </si>
  <si>
    <t>PMT-3214786</t>
  </si>
  <si>
    <t>PMT-3214724</t>
  </si>
  <si>
    <t>PMT-3215052</t>
  </si>
  <si>
    <t>PMT-3215105</t>
  </si>
  <si>
    <t>PMT-3215006</t>
  </si>
  <si>
    <t>PMT-3215470</t>
  </si>
  <si>
    <t>PMT-3215734</t>
  </si>
  <si>
    <t>PMT-3215366</t>
  </si>
  <si>
    <t>PMT-3217824</t>
  </si>
  <si>
    <t>PMT-3215598</t>
  </si>
  <si>
    <t>PMT-3215659</t>
  </si>
  <si>
    <t>PMT-3215866</t>
  </si>
  <si>
    <t>PMT-3216072</t>
  </si>
  <si>
    <t>PMT-3218903</t>
  </si>
  <si>
    <t>PMT-3217951</t>
  </si>
  <si>
    <t>PMT-3216935</t>
  </si>
  <si>
    <t>PMT-3216452</t>
  </si>
  <si>
    <t>PMT-3216732</t>
  </si>
  <si>
    <t>PMT-3217602</t>
  </si>
  <si>
    <t>PMT-3220993</t>
  </si>
  <si>
    <t>PMT-3216812</t>
  </si>
  <si>
    <t>PMT-3217249</t>
  </si>
  <si>
    <t>PMT-3217375</t>
  </si>
  <si>
    <t>PMT-3224959</t>
  </si>
  <si>
    <t>PMT-3218576</t>
  </si>
  <si>
    <t>PMT-3218082</t>
  </si>
  <si>
    <t>PMT-3218853</t>
  </si>
  <si>
    <t>PMT-3217797</t>
  </si>
  <si>
    <t>PMT-3218986</t>
  </si>
  <si>
    <t>PMT-3224971</t>
  </si>
  <si>
    <t>PMT-3219824</t>
  </si>
  <si>
    <t>PMT-3218337</t>
  </si>
  <si>
    <t>PMT-3218365</t>
  </si>
  <si>
    <t>PMT-3218382</t>
  </si>
  <si>
    <t>PMT-3218666</t>
  </si>
  <si>
    <t>PMT-3218925</t>
  </si>
  <si>
    <t>PMT-3219241</t>
  </si>
  <si>
    <t>PMT-3218989</t>
  </si>
  <si>
    <t>PMT-3219297</t>
  </si>
  <si>
    <t>PMT-3222598</t>
  </si>
  <si>
    <t>PMT-3219444</t>
  </si>
  <si>
    <t>PMT-3219761</t>
  </si>
  <si>
    <t>PMT-3219930</t>
  </si>
  <si>
    <t>PMT-3220440</t>
  </si>
  <si>
    <t>PMT-3220478</t>
  </si>
  <si>
    <t>PMT-3220370</t>
  </si>
  <si>
    <t>PMT-3220659</t>
  </si>
  <si>
    <t>PMT-3220992</t>
  </si>
  <si>
    <t>PMT-3222644</t>
  </si>
  <si>
    <t>PMT-3220974</t>
  </si>
  <si>
    <t>PMT-3220748</t>
  </si>
  <si>
    <t>PMT-3220802</t>
  </si>
  <si>
    <t>PMT-3220913</t>
  </si>
  <si>
    <t>PMT-3221038</t>
  </si>
  <si>
    <t>PMT-3221306</t>
  </si>
  <si>
    <t>PMT-3221956</t>
  </si>
  <si>
    <t>PMT-3221445</t>
  </si>
  <si>
    <t>PMT-3225470</t>
  </si>
  <si>
    <t>PMT-3222341</t>
  </si>
  <si>
    <t>PMT-3221862</t>
  </si>
  <si>
    <t>PMT-3222015</t>
  </si>
  <si>
    <t>PMT-3222356</t>
  </si>
  <si>
    <t>PMT-3222451</t>
  </si>
  <si>
    <t>PMT-3222351</t>
  </si>
  <si>
    <t>PMT-3222580</t>
  </si>
  <si>
    <t>PMT-3222847</t>
  </si>
  <si>
    <t>PMT-3222665</t>
  </si>
  <si>
    <t>PMT-3222979</t>
  </si>
  <si>
    <t>PMT-3223573</t>
  </si>
  <si>
    <t>PMT-3226211</t>
  </si>
  <si>
    <t>PMT-3224725</t>
  </si>
  <si>
    <t>PMT-3226387</t>
  </si>
  <si>
    <t>PMT-3225576</t>
  </si>
  <si>
    <t>PMT-3225906</t>
  </si>
  <si>
    <t>PMT-3226029</t>
  </si>
  <si>
    <t>PMT-3225969</t>
  </si>
  <si>
    <t>PMT-3226178</t>
  </si>
  <si>
    <t>PMT-3226099</t>
  </si>
  <si>
    <t>PMT-3237612</t>
  </si>
  <si>
    <t>PMT-3226248</t>
  </si>
  <si>
    <t>PMT-3226271</t>
  </si>
  <si>
    <t>PMT-3226836</t>
  </si>
  <si>
    <t>PMT-3226923</t>
  </si>
  <si>
    <t>PMT-3227660</t>
  </si>
  <si>
    <t>PMT-3227682</t>
  </si>
  <si>
    <t>PMT-3227674</t>
  </si>
  <si>
    <t>PMT-3228772</t>
  </si>
  <si>
    <t>PMT-3228086</t>
  </si>
  <si>
    <t>PMT-3227960</t>
  </si>
  <si>
    <t>PMT-3227963</t>
  </si>
  <si>
    <t>PMT-3228504</t>
  </si>
  <si>
    <t>PMT-3228712</t>
  </si>
  <si>
    <t>PMT-3230864</t>
  </si>
  <si>
    <t>PMT-3229130</t>
  </si>
  <si>
    <t>PMT-3235240</t>
  </si>
  <si>
    <t>PMT-3229233</t>
  </si>
  <si>
    <t>PMT-3229231</t>
  </si>
  <si>
    <t>PMT-3229351</t>
  </si>
  <si>
    <t>PMT-3230488</t>
  </si>
  <si>
    <t>PMT-3229506</t>
  </si>
  <si>
    <t>PMT-3230802</t>
  </si>
  <si>
    <t>PMT-3231219</t>
  </si>
  <si>
    <t>PMT-3231137</t>
  </si>
  <si>
    <t>PMT-3232840</t>
  </si>
  <si>
    <t>PMT-3232859</t>
  </si>
  <si>
    <t>PMT-3232320</t>
  </si>
  <si>
    <t>PMT-3232413</t>
  </si>
  <si>
    <t>PMT-3235675</t>
  </si>
  <si>
    <t>PMT-3158042</t>
  </si>
  <si>
    <t>PMT-3158591</t>
  </si>
  <si>
    <t>PMT-3153199</t>
  </si>
  <si>
    <t>PMT-3160180</t>
  </si>
  <si>
    <t>PMT-3158866</t>
  </si>
  <si>
    <t>PMT-3159939</t>
  </si>
  <si>
    <t>PMT-3159120</t>
  </si>
  <si>
    <t>PMT-3168459</t>
  </si>
  <si>
    <t>PMT-3161853</t>
  </si>
  <si>
    <t>PMT-3163520</t>
  </si>
  <si>
    <t>PMT-3160308</t>
  </si>
  <si>
    <t>PMT-3156107</t>
  </si>
  <si>
    <t>PMT-3158104</t>
  </si>
  <si>
    <t>PMT-3158147</t>
  </si>
  <si>
    <t>PMT-3191401</t>
  </si>
  <si>
    <t>PMT-3157412</t>
  </si>
  <si>
    <t>PMT-3162800</t>
  </si>
  <si>
    <t>PMT-3158075</t>
  </si>
  <si>
    <t>PMT-3161128</t>
  </si>
  <si>
    <t>PMT-3165344</t>
  </si>
  <si>
    <t>PMT-3164721</t>
  </si>
  <si>
    <t>PMT-3165338</t>
  </si>
  <si>
    <t>PMT-3165428</t>
  </si>
  <si>
    <t>PMT-3165415</t>
  </si>
  <si>
    <t>PMT-3165346</t>
  </si>
  <si>
    <t>PMT-3161212</t>
  </si>
  <si>
    <t>PMT-3166365</t>
  </si>
  <si>
    <t>PMT-3166835</t>
  </si>
  <si>
    <t>PMT-3165661</t>
  </si>
  <si>
    <t>PMT-3165676</t>
  </si>
  <si>
    <t>PMT-3163595</t>
  </si>
  <si>
    <t>PMT-3167971</t>
  </si>
  <si>
    <t>PMT-3165707</t>
  </si>
  <si>
    <t>PMT-3165715</t>
  </si>
  <si>
    <t>PMT-3167215</t>
  </si>
  <si>
    <t>PMT-3167794</t>
  </si>
  <si>
    <t>PMT-3169954</t>
  </si>
  <si>
    <t>PMT-3169993</t>
  </si>
  <si>
    <t>PMT-3169428</t>
  </si>
  <si>
    <t>PMT-3170622</t>
  </si>
  <si>
    <t>PMT-3168623</t>
  </si>
  <si>
    <t>PMT-3169914</t>
  </si>
  <si>
    <t>PMT-3176011</t>
  </si>
  <si>
    <t>PMT-3170262</t>
  </si>
  <si>
    <t>PMT-3173503</t>
  </si>
  <si>
    <t>PMT-3170557</t>
  </si>
  <si>
    <t>PMT-3170492</t>
  </si>
  <si>
    <t>PMT-3174580</t>
  </si>
  <si>
    <t>PMT-3176316</t>
  </si>
  <si>
    <t>PMT-3173227</t>
  </si>
  <si>
    <t>PMT-3171567</t>
  </si>
  <si>
    <t>PMT-3173997</t>
  </si>
  <si>
    <t>PMT-3177723</t>
  </si>
  <si>
    <t>PMT-3209410</t>
  </si>
  <si>
    <t>PMT-3179048</t>
  </si>
  <si>
    <t>PMT-3179051</t>
  </si>
  <si>
    <t>PMT-3238322</t>
  </si>
  <si>
    <t>PMT-3175944</t>
  </si>
  <si>
    <t>PMT-3176687</t>
  </si>
  <si>
    <t>PMT-3176816</t>
  </si>
  <si>
    <t>PMT-3181102</t>
  </si>
  <si>
    <t>PMT-3181107</t>
  </si>
  <si>
    <t>PMT-3183158</t>
  </si>
  <si>
    <t>PMT-3182791</t>
  </si>
  <si>
    <t>PMT-3182606</t>
  </si>
  <si>
    <t>PMT-3182604</t>
  </si>
  <si>
    <t>2510199</t>
  </si>
  <si>
    <t>2510195</t>
  </si>
  <si>
    <t>2510193</t>
  </si>
  <si>
    <t>2591018</t>
  </si>
  <si>
    <t>2591021</t>
  </si>
  <si>
    <t>2591020</t>
  </si>
  <si>
    <t>2536838</t>
  </si>
  <si>
    <t>2551215</t>
  </si>
  <si>
    <t>2450232</t>
  </si>
  <si>
    <t>2450238</t>
  </si>
  <si>
    <t>2450078</t>
  </si>
  <si>
    <t>2450183</t>
  </si>
  <si>
    <t>2450262</t>
  </si>
  <si>
    <t>2450244</t>
  </si>
  <si>
    <t>PMT-3133972</t>
  </si>
  <si>
    <t>PMT-3170283</t>
  </si>
  <si>
    <t>2542664</t>
  </si>
  <si>
    <t>2566939</t>
  </si>
  <si>
    <t>2566926</t>
  </si>
  <si>
    <t>2519479</t>
  </si>
  <si>
    <t>2519480</t>
  </si>
  <si>
    <t>2519481</t>
  </si>
  <si>
    <t>2519482</t>
  </si>
  <si>
    <t>2519483</t>
  </si>
  <si>
    <t>2548985</t>
  </si>
  <si>
    <t>2592539</t>
  </si>
  <si>
    <t>PMT-3220395</t>
  </si>
  <si>
    <t>2540244</t>
  </si>
  <si>
    <t>2549021</t>
  </si>
  <si>
    <t>2549015</t>
  </si>
  <si>
    <t>2592557</t>
  </si>
  <si>
    <t>2592551</t>
  </si>
  <si>
    <t>2592569</t>
  </si>
  <si>
    <t>2571665</t>
  </si>
  <si>
    <t>2571673</t>
  </si>
  <si>
    <t>2571681</t>
  </si>
  <si>
    <t>2571669</t>
  </si>
  <si>
    <t>2571677</t>
  </si>
  <si>
    <t>2571599</t>
  </si>
  <si>
    <t>2571661</t>
  </si>
  <si>
    <t>2534367</t>
  </si>
  <si>
    <t>2229421</t>
  </si>
  <si>
    <t>2519835</t>
  </si>
  <si>
    <t>2564461</t>
  </si>
  <si>
    <t>2558889</t>
  </si>
  <si>
    <t>2536448</t>
  </si>
  <si>
    <t>2451250</t>
  </si>
  <si>
    <t>PMT-3179247</t>
  </si>
  <si>
    <t>PMT-3218899</t>
  </si>
  <si>
    <t>PMT-3241196</t>
  </si>
  <si>
    <t>2250897</t>
  </si>
  <si>
    <t>2250893</t>
  </si>
  <si>
    <t>PMT-3209517</t>
  </si>
  <si>
    <t>2596967</t>
  </si>
  <si>
    <t>2570337</t>
  </si>
  <si>
    <t>PMT-3126210</t>
  </si>
  <si>
    <t>2558933</t>
  </si>
  <si>
    <t>2503358</t>
  </si>
  <si>
    <t>2513448</t>
  </si>
  <si>
    <t>2512694</t>
  </si>
  <si>
    <t>PMT-3113246</t>
  </si>
  <si>
    <t>PMT-3113248</t>
  </si>
  <si>
    <t>2544897</t>
  </si>
  <si>
    <t>2544902</t>
  </si>
  <si>
    <t>2544893</t>
  </si>
  <si>
    <t>PMT-3207352</t>
  </si>
  <si>
    <t>PMT-3214592</t>
  </si>
  <si>
    <t>PMT-3178037</t>
  </si>
  <si>
    <t>PMT-3149903</t>
  </si>
  <si>
    <t>PMT-3231840</t>
  </si>
  <si>
    <t>PMT-3142494</t>
  </si>
  <si>
    <t>2569610</t>
  </si>
  <si>
    <t>2585748</t>
  </si>
  <si>
    <t>PMT-3180342</t>
  </si>
  <si>
    <t>2530637</t>
  </si>
  <si>
    <t>2530648</t>
  </si>
  <si>
    <t>2484174</t>
  </si>
  <si>
    <t>2264110</t>
  </si>
  <si>
    <t>2592610</t>
  </si>
  <si>
    <t>2592525</t>
  </si>
  <si>
    <t>2592545</t>
  </si>
  <si>
    <t>PMT-3165570</t>
  </si>
  <si>
    <t>2510298</t>
  </si>
  <si>
    <t>2454261</t>
  </si>
  <si>
    <t>2575738</t>
  </si>
  <si>
    <t>2577569</t>
  </si>
  <si>
    <t>2575944</t>
  </si>
  <si>
    <t>2577565</t>
  </si>
  <si>
    <t>2371508</t>
  </si>
  <si>
    <t>2371522</t>
  </si>
  <si>
    <t>2371496</t>
  </si>
  <si>
    <t>2371492</t>
  </si>
  <si>
    <t>2371518</t>
  </si>
  <si>
    <t>2371482</t>
  </si>
  <si>
    <t>2371513</t>
  </si>
  <si>
    <t>2550211</t>
  </si>
  <si>
    <t>PMT-3238482</t>
  </si>
  <si>
    <t>PMT-3192019</t>
  </si>
  <si>
    <t>2567314</t>
  </si>
  <si>
    <t>2567302</t>
  </si>
  <si>
    <t>2567306</t>
  </si>
  <si>
    <t>2567310</t>
  </si>
  <si>
    <t>PMT-3175540</t>
  </si>
  <si>
    <t>2510203</t>
  </si>
  <si>
    <t>2510197</t>
  </si>
  <si>
    <t>PMT-3114904</t>
  </si>
  <si>
    <t>2510201</t>
  </si>
  <si>
    <t>2510207</t>
  </si>
  <si>
    <t>2510233</t>
  </si>
  <si>
    <t>2480132</t>
  </si>
  <si>
    <t>2529832</t>
  </si>
  <si>
    <t>2529812</t>
  </si>
  <si>
    <t>2529780</t>
  </si>
  <si>
    <t>2529836</t>
  </si>
  <si>
    <t>2480075</t>
  </si>
  <si>
    <t>2529834</t>
  </si>
  <si>
    <t>2529840</t>
  </si>
  <si>
    <t>2480083</t>
  </si>
  <si>
    <t>2529838</t>
  </si>
  <si>
    <t>2480084</t>
  </si>
  <si>
    <t>2480091</t>
  </si>
  <si>
    <t>2529844</t>
  </si>
  <si>
    <t>2480104</t>
  </si>
  <si>
    <t>2529842</t>
  </si>
  <si>
    <t>2480105</t>
  </si>
  <si>
    <t>2529848</t>
  </si>
  <si>
    <t>2529846</t>
  </si>
  <si>
    <t>2480113</t>
  </si>
  <si>
    <t>2480106</t>
  </si>
  <si>
    <t>2480107</t>
  </si>
  <si>
    <t>2536835</t>
  </si>
  <si>
    <t>2536834</t>
  </si>
  <si>
    <t>2536274</t>
  </si>
  <si>
    <t>PMT-3224326</t>
  </si>
  <si>
    <t>1918854</t>
  </si>
  <si>
    <t>1972400</t>
  </si>
  <si>
    <t>2187227</t>
  </si>
  <si>
    <t>2227176</t>
  </si>
  <si>
    <t>2259215</t>
  </si>
  <si>
    <t>2265507</t>
  </si>
  <si>
    <t>2285619</t>
  </si>
  <si>
    <t>2293231</t>
  </si>
  <si>
    <t>2302975</t>
  </si>
  <si>
    <t>2318255</t>
  </si>
  <si>
    <t>2320903</t>
  </si>
  <si>
    <t>2329904</t>
  </si>
  <si>
    <t>2334403</t>
  </si>
  <si>
    <t>2339063</t>
  </si>
  <si>
    <t>2355837</t>
  </si>
  <si>
    <t>2372987</t>
  </si>
  <si>
    <t>2373260</t>
  </si>
  <si>
    <t>2379742</t>
  </si>
  <si>
    <t>2381622</t>
  </si>
  <si>
    <t>2382973</t>
  </si>
  <si>
    <t>2389116</t>
  </si>
  <si>
    <t>2390036</t>
  </si>
  <si>
    <t>2392314</t>
  </si>
  <si>
    <t>2392475</t>
  </si>
  <si>
    <t>2394072</t>
  </si>
  <si>
    <t>2397151</t>
  </si>
  <si>
    <t>2401067</t>
  </si>
  <si>
    <t>2401889</t>
  </si>
  <si>
    <t>2405919</t>
  </si>
  <si>
    <t>2408344</t>
  </si>
  <si>
    <t>2412840</t>
  </si>
  <si>
    <t>2414213</t>
  </si>
  <si>
    <t>2414216</t>
  </si>
  <si>
    <t>2418826</t>
  </si>
  <si>
    <t>2421780</t>
  </si>
  <si>
    <t>2421836</t>
  </si>
  <si>
    <t>2423407</t>
  </si>
  <si>
    <t>2430074</t>
  </si>
  <si>
    <t>2425988</t>
  </si>
  <si>
    <t>2431677</t>
  </si>
  <si>
    <t>2429545</t>
  </si>
  <si>
    <t>2437786</t>
  </si>
  <si>
    <t>2433857</t>
  </si>
  <si>
    <t>2436481</t>
  </si>
  <si>
    <t>2435258</t>
  </si>
  <si>
    <t>2442303</t>
  </si>
  <si>
    <t>2434521</t>
  </si>
  <si>
    <t>2439743</t>
  </si>
  <si>
    <t>2439610</t>
  </si>
  <si>
    <t>2440590</t>
  </si>
  <si>
    <t>2441945</t>
  </si>
  <si>
    <t>2440217</t>
  </si>
  <si>
    <t>2445240</t>
  </si>
  <si>
    <t>2445988</t>
  </si>
  <si>
    <t>2467869</t>
  </si>
  <si>
    <t>2451927</t>
  </si>
  <si>
    <t>2453063</t>
  </si>
  <si>
    <t>2452851</t>
  </si>
  <si>
    <t>2457256</t>
  </si>
  <si>
    <t>2458318</t>
  </si>
  <si>
    <t>2467510</t>
  </si>
  <si>
    <t>2468962</t>
  </si>
  <si>
    <t>2459985</t>
  </si>
  <si>
    <t>2463050</t>
  </si>
  <si>
    <t>2460417</t>
  </si>
  <si>
    <t>2464510</t>
  </si>
  <si>
    <t>2468289</t>
  </si>
  <si>
    <t>2551016</t>
  </si>
  <si>
    <t>2470013</t>
  </si>
  <si>
    <t>2468926</t>
  </si>
  <si>
    <t>2470675</t>
  </si>
  <si>
    <t>2476568</t>
  </si>
  <si>
    <t>2478016</t>
  </si>
  <si>
    <t>2476511</t>
  </si>
  <si>
    <t>2476532</t>
  </si>
  <si>
    <t>2570544</t>
  </si>
  <si>
    <t>2481669</t>
  </si>
  <si>
    <t>2493556</t>
  </si>
  <si>
    <t>2495907</t>
  </si>
  <si>
    <t>2494665</t>
  </si>
  <si>
    <t>2479324</t>
  </si>
  <si>
    <t>2479669</t>
  </si>
  <si>
    <t>2482089</t>
  </si>
  <si>
    <t>2482102</t>
  </si>
  <si>
    <t>2482152</t>
  </si>
  <si>
    <t>2497502</t>
  </si>
  <si>
    <t>2481830</t>
  </si>
  <si>
    <t>2481874</t>
  </si>
  <si>
    <t>2484941</t>
  </si>
  <si>
    <t>2484894</t>
  </si>
  <si>
    <t>2487602</t>
  </si>
  <si>
    <t>2487235</t>
  </si>
  <si>
    <t>2502916</t>
  </si>
  <si>
    <t>2487694</t>
  </si>
  <si>
    <t>2494675</t>
  </si>
  <si>
    <t>2547598</t>
  </si>
  <si>
    <t>2492294</t>
  </si>
  <si>
    <t>2493107</t>
  </si>
  <si>
    <t>2499593</t>
  </si>
  <si>
    <t>2495368</t>
  </si>
  <si>
    <t>2495063</t>
  </si>
  <si>
    <t>2498491</t>
  </si>
  <si>
    <t>2495757</t>
  </si>
  <si>
    <t>2500640</t>
  </si>
  <si>
    <t>2498311</t>
  </si>
  <si>
    <t>2496919</t>
  </si>
  <si>
    <t>2498682</t>
  </si>
  <si>
    <t>2499543</t>
  </si>
  <si>
    <t>2532468</t>
  </si>
  <si>
    <t>2500817</t>
  </si>
  <si>
    <t>2505062</t>
  </si>
  <si>
    <t>2509338</t>
  </si>
  <si>
    <t>2505680</t>
  </si>
  <si>
    <t>2509265</t>
  </si>
  <si>
    <t>2507082</t>
  </si>
  <si>
    <t>2518264</t>
  </si>
  <si>
    <t>2507681</t>
  </si>
  <si>
    <t>2506914</t>
  </si>
  <si>
    <t>2507111</t>
  </si>
  <si>
    <t>2508654</t>
  </si>
  <si>
    <t>2510957</t>
  </si>
  <si>
    <t>2521537</t>
  </si>
  <si>
    <t>2506841</t>
  </si>
  <si>
    <t>2511398</t>
  </si>
  <si>
    <t>2542560</t>
  </si>
  <si>
    <t>2531429</t>
  </si>
  <si>
    <t>2518767</t>
  </si>
  <si>
    <t>2533745</t>
  </si>
  <si>
    <t>2525526</t>
  </si>
  <si>
    <t>2517911</t>
  </si>
  <si>
    <t>2518496</t>
  </si>
  <si>
    <t>2520519</t>
  </si>
  <si>
    <t>2521291</t>
  </si>
  <si>
    <t>2522334</t>
  </si>
  <si>
    <t>2532961</t>
  </si>
  <si>
    <t>2523027</t>
  </si>
  <si>
    <t>2525534</t>
  </si>
  <si>
    <t>2523622</t>
  </si>
  <si>
    <t>2535575</t>
  </si>
  <si>
    <t>2560036</t>
  </si>
  <si>
    <t>2533075</t>
  </si>
  <si>
    <t>2528013</t>
  </si>
  <si>
    <t>2529782</t>
  </si>
  <si>
    <t>2551951</t>
  </si>
  <si>
    <t>2529229</t>
  </si>
  <si>
    <t>2534353</t>
  </si>
  <si>
    <t>2533422</t>
  </si>
  <si>
    <t>2535019</t>
  </si>
  <si>
    <t>2536070</t>
  </si>
  <si>
    <t>2539392</t>
  </si>
  <si>
    <t>2536089</t>
  </si>
  <si>
    <t>2541477</t>
  </si>
  <si>
    <t>2553769</t>
  </si>
  <si>
    <t>2547700</t>
  </si>
  <si>
    <t>PMT-3150729</t>
  </si>
  <si>
    <t>PMT-3200773</t>
  </si>
  <si>
    <t>2303542</t>
  </si>
  <si>
    <t>2312178</t>
  </si>
  <si>
    <t>2345060</t>
  </si>
  <si>
    <t>2364243</t>
  </si>
  <si>
    <t>2374590</t>
  </si>
  <si>
    <t>2375895</t>
  </si>
  <si>
    <t>2378549</t>
  </si>
  <si>
    <t>PMT-3150854</t>
  </si>
  <si>
    <t>PMT-3149688</t>
  </si>
  <si>
    <t>PMT-3144232</t>
  </si>
  <si>
    <t>PMT-3149421</t>
  </si>
  <si>
    <t>PMT-3145414</t>
  </si>
  <si>
    <t>PMT-3140309</t>
  </si>
  <si>
    <t>PMT-3145426</t>
  </si>
  <si>
    <t>PMT-3151227</t>
  </si>
  <si>
    <t>PMT-3151415</t>
  </si>
  <si>
    <t>PMT-3152763</t>
  </si>
  <si>
    <t>PMT-3152417</t>
  </si>
  <si>
    <t>PMT-3151369</t>
  </si>
  <si>
    <t>PMT-3153169</t>
  </si>
  <si>
    <t>PMT-3150816</t>
  </si>
  <si>
    <t>PMT-3152095</t>
  </si>
  <si>
    <t>PMT-3151447</t>
  </si>
  <si>
    <t>PMT-3144618</t>
  </si>
  <si>
    <t>PMT-3145973</t>
  </si>
  <si>
    <t>PMT-3154276</t>
  </si>
  <si>
    <t>PMT-3155124</t>
  </si>
  <si>
    <t>PMT-3154567</t>
  </si>
  <si>
    <t>PMT-3157695</t>
  </si>
  <si>
    <t>PMT-3150560</t>
  </si>
  <si>
    <t>PMT-3155943</t>
  </si>
  <si>
    <t>PMT-3158189</t>
  </si>
  <si>
    <t>PMT-3158009</t>
  </si>
  <si>
    <t>PMT-3181812</t>
  </si>
  <si>
    <t>PMT-3147973</t>
  </si>
  <si>
    <t>PMT-3147962</t>
  </si>
  <si>
    <t>PMT-3147984</t>
  </si>
  <si>
    <t>PMT-3147983</t>
  </si>
  <si>
    <t>PMT-3147979</t>
  </si>
  <si>
    <t>2446047</t>
  </si>
  <si>
    <t>2446043</t>
  </si>
  <si>
    <t>2446048</t>
  </si>
  <si>
    <t>2446044</t>
  </si>
  <si>
    <t>2446045</t>
  </si>
  <si>
    <t>2446046</t>
  </si>
  <si>
    <t>2446015</t>
  </si>
  <si>
    <t>2446042</t>
  </si>
  <si>
    <t>2472431</t>
  </si>
  <si>
    <t>2472430</t>
  </si>
  <si>
    <t>2472428</t>
  </si>
  <si>
    <t>2472468</t>
  </si>
  <si>
    <t>2472469</t>
  </si>
  <si>
    <t>2472429</t>
  </si>
  <si>
    <t>2472455</t>
  </si>
  <si>
    <t>2472777</t>
  </si>
  <si>
    <t>2472791</t>
  </si>
  <si>
    <t>2472793</t>
  </si>
  <si>
    <t>2472792</t>
  </si>
  <si>
    <t>2472790</t>
  </si>
  <si>
    <t>2472782</t>
  </si>
  <si>
    <t>2472789</t>
  </si>
  <si>
    <t>2472780</t>
  </si>
  <si>
    <t>2472779</t>
  </si>
  <si>
    <t>2472775</t>
  </si>
  <si>
    <t>2472781</t>
  </si>
  <si>
    <t>2472788</t>
  </si>
  <si>
    <t>2472784</t>
  </si>
  <si>
    <t>2472787</t>
  </si>
  <si>
    <t>PMT-3147972</t>
  </si>
  <si>
    <t>2472776</t>
  </si>
  <si>
    <t>2472785</t>
  </si>
  <si>
    <t>2472786</t>
  </si>
  <si>
    <t>2472778</t>
  </si>
  <si>
    <t>PMT-3129737</t>
  </si>
  <si>
    <t>2472783</t>
  </si>
  <si>
    <t>2459494</t>
  </si>
  <si>
    <t>2459496</t>
  </si>
  <si>
    <t>2459495</t>
  </si>
  <si>
    <t>2459493</t>
  </si>
  <si>
    <t>2510446</t>
  </si>
  <si>
    <t>2510451</t>
  </si>
  <si>
    <t>2510475</t>
  </si>
  <si>
    <t>2510435</t>
  </si>
  <si>
    <t>2510439</t>
  </si>
  <si>
    <t>2510459</t>
  </si>
  <si>
    <t>2510458</t>
  </si>
  <si>
    <t>2510429</t>
  </si>
  <si>
    <t>2510433</t>
  </si>
  <si>
    <t>2510457</t>
  </si>
  <si>
    <t>2510447</t>
  </si>
  <si>
    <t>2510428</t>
  </si>
  <si>
    <t>2510442</t>
  </si>
  <si>
    <t>2510440</t>
  </si>
  <si>
    <t>2510454</t>
  </si>
  <si>
    <t>2510470</t>
  </si>
  <si>
    <t>2510443</t>
  </si>
  <si>
    <t>2510473</t>
  </si>
  <si>
    <t>2510427</t>
  </si>
  <si>
    <t>2510441</t>
  </si>
  <si>
    <t>2510437</t>
  </si>
  <si>
    <t>2510466</t>
  </si>
  <si>
    <t>2510467</t>
  </si>
  <si>
    <t>2510449</t>
  </si>
  <si>
    <t>2510452</t>
  </si>
  <si>
    <t>2510448</t>
  </si>
  <si>
    <t>2510477</t>
  </si>
  <si>
    <t>2510480</t>
  </si>
  <si>
    <t>2510468</t>
  </si>
  <si>
    <t>2510444</t>
  </si>
  <si>
    <t>2510478</t>
  </si>
  <si>
    <t>2510476</t>
  </si>
  <si>
    <t>2510455</t>
  </si>
  <si>
    <t>2510479</t>
  </si>
  <si>
    <t>2510450</t>
  </si>
  <si>
    <t>2510438</t>
  </si>
  <si>
    <t>2510436</t>
  </si>
  <si>
    <t>2510434</t>
  </si>
  <si>
    <t>2510471</t>
  </si>
  <si>
    <t>2510469</t>
  </si>
  <si>
    <t>2510474</t>
  </si>
  <si>
    <t>2510481</t>
  </si>
  <si>
    <t>2510472</t>
  </si>
  <si>
    <t>2510430</t>
  </si>
  <si>
    <t>2510453</t>
  </si>
  <si>
    <t>2510456</t>
  </si>
  <si>
    <t>2504203</t>
  </si>
  <si>
    <t>2504201</t>
  </si>
  <si>
    <t>2518209</t>
  </si>
  <si>
    <t>2518207</t>
  </si>
  <si>
    <t>2518205</t>
  </si>
  <si>
    <t>2524395</t>
  </si>
  <si>
    <t>2526934</t>
  </si>
  <si>
    <t>2533411</t>
  </si>
  <si>
    <t>2531889</t>
  </si>
  <si>
    <t>2534320</t>
  </si>
  <si>
    <t>2581301</t>
  </si>
  <si>
    <t>2581295</t>
  </si>
  <si>
    <t>2581303</t>
  </si>
  <si>
    <t>2581305</t>
  </si>
  <si>
    <t>2581297</t>
  </si>
  <si>
    <t>2581299</t>
  </si>
  <si>
    <t>PMT-3168667</t>
  </si>
  <si>
    <t>2472796</t>
  </si>
  <si>
    <t>2472795</t>
  </si>
  <si>
    <t>2472794</t>
  </si>
  <si>
    <t>PMT-3132685</t>
  </si>
  <si>
    <t>PMT-3152375</t>
  </si>
  <si>
    <t>PMT-3152410</t>
  </si>
  <si>
    <t>PMT-3152402</t>
  </si>
  <si>
    <t>PMT-3152387</t>
  </si>
  <si>
    <t>PMT-3152411</t>
  </si>
  <si>
    <t>PMT-3152412</t>
  </si>
  <si>
    <t>PMT-3152401</t>
  </si>
  <si>
    <t>PMT-3152400</t>
  </si>
  <si>
    <t>PMT-3130962</t>
  </si>
  <si>
    <t>PMT-3130938</t>
  </si>
  <si>
    <t>PMT-3130912</t>
  </si>
  <si>
    <t>PMT-3130903</t>
  </si>
  <si>
    <t>PMT-3130965</t>
  </si>
  <si>
    <t>2590683</t>
  </si>
  <si>
    <t>2590656</t>
  </si>
  <si>
    <t>2590657</t>
  </si>
  <si>
    <t>2590655</t>
  </si>
  <si>
    <t>2590660</t>
  </si>
  <si>
    <t>2590661</t>
  </si>
  <si>
    <t>2590680</t>
  </si>
  <si>
    <t>2590649</t>
  </si>
  <si>
    <t>2590659</t>
  </si>
  <si>
    <t>2590675</t>
  </si>
  <si>
    <t>2590676</t>
  </si>
  <si>
    <t>2590653</t>
  </si>
  <si>
    <t>2590684</t>
  </si>
  <si>
    <t>2590678</t>
  </si>
  <si>
    <t>2590682</t>
  </si>
  <si>
    <t>2590654</t>
  </si>
  <si>
    <t>2590679</t>
  </si>
  <si>
    <t>2590650</t>
  </si>
  <si>
    <t>2590674</t>
  </si>
  <si>
    <t>2590652</t>
  </si>
  <si>
    <t>2590677</t>
  </si>
  <si>
    <t>2590651</t>
  </si>
  <si>
    <t>2590673</t>
  </si>
  <si>
    <t>2590663</t>
  </si>
  <si>
    <t>2590681</t>
  </si>
  <si>
    <t>2590662</t>
  </si>
  <si>
    <t>2590658</t>
  </si>
  <si>
    <t>2591026</t>
  </si>
  <si>
    <t>2591034</t>
  </si>
  <si>
    <t>2591048</t>
  </si>
  <si>
    <t>2591031</t>
  </si>
  <si>
    <t>2591022</t>
  </si>
  <si>
    <t>2591044</t>
  </si>
  <si>
    <t>2591040</t>
  </si>
  <si>
    <t>2591047</t>
  </si>
  <si>
    <t>2591042</t>
  </si>
  <si>
    <t>2591046</t>
  </si>
  <si>
    <t>2591041</t>
  </si>
  <si>
    <t>2591029</t>
  </si>
  <si>
    <t>2591038</t>
  </si>
  <si>
    <t>2591025</t>
  </si>
  <si>
    <t>2591035</t>
  </si>
  <si>
    <t>2591037</t>
  </si>
  <si>
    <t>2591030</t>
  </si>
  <si>
    <t>2591043</t>
  </si>
  <si>
    <t>2591039</t>
  </si>
  <si>
    <t>2591027</t>
  </si>
  <si>
    <t>2591045</t>
  </si>
  <si>
    <t>2591036</t>
  </si>
  <si>
    <t>2591032</t>
  </si>
  <si>
    <t>2591028</t>
  </si>
  <si>
    <t>PMT-3118755</t>
  </si>
  <si>
    <t>PMT-3118683</t>
  </si>
  <si>
    <t>PMT-3118719</t>
  </si>
  <si>
    <t>PMT-3118080</t>
  </si>
  <si>
    <t>PMT-3118720</t>
  </si>
  <si>
    <t>PMT-3118728</t>
  </si>
  <si>
    <t>PMT-3118758</t>
  </si>
  <si>
    <t>PMT-3118085</t>
  </si>
  <si>
    <t>PMT-3118052</t>
  </si>
  <si>
    <t>PMT-3118669</t>
  </si>
  <si>
    <t>PMT-3118043</t>
  </si>
  <si>
    <t>PMT-3118050</t>
  </si>
  <si>
    <t>PMT-3118046</t>
  </si>
  <si>
    <t>PMT-3118061</t>
  </si>
  <si>
    <t>PMT-3118756</t>
  </si>
  <si>
    <t>PMT-3118086</t>
  </si>
  <si>
    <t>PMT-3118079</t>
  </si>
  <si>
    <t>PMT-3118722</t>
  </si>
  <si>
    <t>PMT-3118757</t>
  </si>
  <si>
    <t>PMT-3118726</t>
  </si>
  <si>
    <t>PMT-3118684</t>
  </si>
  <si>
    <t>PMT-3118084</t>
  </si>
  <si>
    <t>PMT-3118375</t>
  </si>
  <si>
    <t>PMT-3118053</t>
  </si>
  <si>
    <t>PMT-3118727</t>
  </si>
  <si>
    <t>PMT-3130911</t>
  </si>
  <si>
    <t>PMT-3118670</t>
  </si>
  <si>
    <t>PMT-3118083</t>
  </si>
  <si>
    <t>PMT-3118751</t>
  </si>
  <si>
    <t>PMT-3118668</t>
  </si>
  <si>
    <t>PMT-3118724</t>
  </si>
  <si>
    <t>PMT-3118049</t>
  </si>
  <si>
    <t>PMT-3117889</t>
  </si>
  <si>
    <t>PMT-3118710</t>
  </si>
  <si>
    <t>PMT-3118774</t>
  </si>
  <si>
    <t>PMT-3118045</t>
  </si>
  <si>
    <t>PMT-3130902</t>
  </si>
  <si>
    <t>PMT-3130977</t>
  </si>
  <si>
    <t>PMT-3130954</t>
  </si>
  <si>
    <t>PMT-3130930</t>
  </si>
  <si>
    <t>PMT-3130951</t>
  </si>
  <si>
    <t>PMT-3130885</t>
  </si>
  <si>
    <t>PMT-3130924</t>
  </si>
  <si>
    <t>PMT-3130976</t>
  </si>
  <si>
    <t>PMT-3118718</t>
  </si>
  <si>
    <t>PMT-3130922</t>
  </si>
  <si>
    <t>PMT-3130913</t>
  </si>
  <si>
    <t>PMT-3130915</t>
  </si>
  <si>
    <t>PMT-3130975</t>
  </si>
  <si>
    <t>PMT-3130974</t>
  </si>
  <si>
    <t>PMT-3130921</t>
  </si>
  <si>
    <t>PMT-3130945</t>
  </si>
  <si>
    <t>PMT-3130920</t>
  </si>
  <si>
    <t>PMT-3130950</t>
  </si>
  <si>
    <t>PMT-3130972</t>
  </si>
  <si>
    <t>PMT-3130937</t>
  </si>
  <si>
    <t>PMT-3130949</t>
  </si>
  <si>
    <t>PMT-3130943</t>
  </si>
  <si>
    <t>PMT-3130916</t>
  </si>
  <si>
    <t>PMT-3130909</t>
  </si>
  <si>
    <t>PMT-3130935</t>
  </si>
  <si>
    <t>PMT-3130970</t>
  </si>
  <si>
    <t>PMT-3130969</t>
  </si>
  <si>
    <t>PMT-3130917</t>
  </si>
  <si>
    <t>PMT-3130936</t>
  </si>
  <si>
    <t>PMT-3130948</t>
  </si>
  <si>
    <t>PMT-3130964</t>
  </si>
  <si>
    <t>PMT-3130971</t>
  </si>
  <si>
    <t>PMT-3130934</t>
  </si>
  <si>
    <t>PMT-3130910</t>
  </si>
  <si>
    <t>PMT-3130905</t>
  </si>
  <si>
    <t>PMT-3130914</t>
  </si>
  <si>
    <t>PMT-3130919</t>
  </si>
  <si>
    <t>PMT-3167968</t>
  </si>
  <si>
    <t>PMT-3167975</t>
  </si>
  <si>
    <t>PMT-3167974</t>
  </si>
  <si>
    <t>PMT-3167973</t>
  </si>
  <si>
    <t>PMT-3167976</t>
  </si>
  <si>
    <t>PMT-3167977</t>
  </si>
  <si>
    <t>PMT-3145050</t>
  </si>
  <si>
    <t>PMT-3137962</t>
  </si>
  <si>
    <t>PMT-3138001</t>
  </si>
  <si>
    <t>PMT-3199936</t>
  </si>
  <si>
    <t>PMT-3145543</t>
  </si>
  <si>
    <t>PMT-3145559</t>
  </si>
  <si>
    <t>PMT-3145565</t>
  </si>
  <si>
    <t>PMT-3145566</t>
  </si>
  <si>
    <t>PMT-3145545</t>
  </si>
  <si>
    <t>PMT-3145537</t>
  </si>
  <si>
    <t>PMT-3145558</t>
  </si>
  <si>
    <t>PMT-3145562</t>
  </si>
  <si>
    <t>PMT-3145542</t>
  </si>
  <si>
    <t>PMT-3145552</t>
  </si>
  <si>
    <t>PMT-3145568</t>
  </si>
  <si>
    <t>PMT-3145567</t>
  </si>
  <si>
    <t>PMT-3199933</t>
  </si>
  <si>
    <t>PMT-3207977</t>
  </si>
  <si>
    <t>PMT-3184731</t>
  </si>
  <si>
    <t>PMT-3211668</t>
  </si>
  <si>
    <t>PMT-3211613</t>
  </si>
  <si>
    <t>PMT-3211661</t>
  </si>
  <si>
    <t>PMT-3211637</t>
  </si>
  <si>
    <t>PMT-3177243</t>
  </si>
  <si>
    <t>PMT-3177515</t>
  </si>
  <si>
    <t>PMT-3177238</t>
  </si>
  <si>
    <t>PMT-3177244</t>
  </si>
  <si>
    <t>PMT-3177526</t>
  </si>
  <si>
    <t>PMT-3177495</t>
  </si>
  <si>
    <t>PMT-3177245</t>
  </si>
  <si>
    <t>2184429</t>
  </si>
  <si>
    <t>2233895</t>
  </si>
  <si>
    <t>2247660</t>
  </si>
  <si>
    <t>2254723</t>
  </si>
  <si>
    <t>2257188</t>
  </si>
  <si>
    <t>2280991</t>
  </si>
  <si>
    <t>2301679</t>
  </si>
  <si>
    <t>2304678</t>
  </si>
  <si>
    <t>2320971</t>
  </si>
  <si>
    <t>2371335</t>
  </si>
  <si>
    <t>2377416</t>
  </si>
  <si>
    <t>2377503</t>
  </si>
  <si>
    <t>2377618</t>
  </si>
  <si>
    <t>2377696</t>
  </si>
  <si>
    <t>2377742</t>
  </si>
  <si>
    <t>2377930</t>
  </si>
  <si>
    <t>2378014</t>
  </si>
  <si>
    <t>2378985</t>
  </si>
  <si>
    <t>2380371</t>
  </si>
  <si>
    <t>2382861</t>
  </si>
  <si>
    <t>2434846</t>
  </si>
  <si>
    <t>2440550</t>
  </si>
  <si>
    <t>2445115</t>
  </si>
  <si>
    <t>2442360</t>
  </si>
  <si>
    <t>PMT-3177237</t>
  </si>
  <si>
    <t>PMT-3177417</t>
  </si>
  <si>
    <t>2472258</t>
  </si>
  <si>
    <t>PMT-3177547</t>
  </si>
  <si>
    <t>2481881</t>
  </si>
  <si>
    <t>PMT-3177670</t>
  </si>
  <si>
    <t>PMT-3177544</t>
  </si>
  <si>
    <t>2518036</t>
  </si>
  <si>
    <t>PMT-3177677</t>
  </si>
  <si>
    <t>PMT-3177543</t>
  </si>
  <si>
    <t>PMT-3177669</t>
  </si>
  <si>
    <t>PMT-3177667</t>
  </si>
  <si>
    <t>PMT-3177242</t>
  </si>
  <si>
    <t>PMT-3177675</t>
  </si>
  <si>
    <t>PMT-3177671</t>
  </si>
  <si>
    <t>PMT-3177678</t>
  </si>
  <si>
    <t>PMT-3177491</t>
  </si>
  <si>
    <t>PMT-3177668</t>
  </si>
  <si>
    <t>PMT-3177240</t>
  </si>
  <si>
    <t>PMT-3177679</t>
  </si>
  <si>
    <t>2561950</t>
  </si>
  <si>
    <t>2564239</t>
  </si>
  <si>
    <t>2565504</t>
  </si>
  <si>
    <t>PMT-3177674</t>
  </si>
  <si>
    <t>2569132</t>
  </si>
  <si>
    <t>PMT-3177483</t>
  </si>
  <si>
    <t>PMT-3177546</t>
  </si>
  <si>
    <t>PMT-3177548</t>
  </si>
  <si>
    <t>2588718</t>
  </si>
  <si>
    <t>PMT-3177482</t>
  </si>
  <si>
    <t>PMT-3115030</t>
  </si>
  <si>
    <t>PMT-3220227</t>
  </si>
  <si>
    <t>PMT-3220715</t>
  </si>
  <si>
    <t>2376308</t>
  </si>
  <si>
    <t>2447354</t>
  </si>
  <si>
    <t>2447317</t>
  </si>
  <si>
    <t>2390606</t>
  </si>
  <si>
    <t>2395113</t>
  </si>
  <si>
    <t>2444930</t>
  </si>
  <si>
    <t>2459637</t>
  </si>
  <si>
    <t>2480561</t>
  </si>
  <si>
    <t>2553536</t>
  </si>
  <si>
    <t>2565738</t>
  </si>
  <si>
    <t>2565744</t>
  </si>
  <si>
    <t>PMT-3122273</t>
  </si>
  <si>
    <t>PMT-3122275</t>
  </si>
  <si>
    <t>PMT-3122284</t>
  </si>
  <si>
    <t>PMT-3155543</t>
  </si>
  <si>
    <t>PMT-3129970</t>
  </si>
  <si>
    <t>PMT-3123538</t>
  </si>
  <si>
    <t>PMT-3123404</t>
  </si>
  <si>
    <t>PMT-3123370</t>
  </si>
  <si>
    <t>PMT-3125116</t>
  </si>
  <si>
    <t>PMT-3128990</t>
  </si>
  <si>
    <t>PMT-3124758</t>
  </si>
  <si>
    <t>PMT-3124834</t>
  </si>
  <si>
    <t>PMT-3125859</t>
  </si>
  <si>
    <t>PMT-3122768</t>
  </si>
  <si>
    <t>PMT-3125453</t>
  </si>
  <si>
    <t>PMT-3125268</t>
  </si>
  <si>
    <t>PMT-3125924</t>
  </si>
  <si>
    <t>PMT-3125689</t>
  </si>
  <si>
    <t>PMT-3137309</t>
  </si>
  <si>
    <t>PMT-3126305</t>
  </si>
  <si>
    <t>PMT-3126777</t>
  </si>
  <si>
    <t>PMT-3126263</t>
  </si>
  <si>
    <t>PMT-3127272</t>
  </si>
  <si>
    <t>PMT-3133563</t>
  </si>
  <si>
    <t>PMT-3127268</t>
  </si>
  <si>
    <t>PMT-3126314</t>
  </si>
  <si>
    <t>PMT-3126323</t>
  </si>
  <si>
    <t>PMT-3126329</t>
  </si>
  <si>
    <t>PMT-3126347</t>
  </si>
  <si>
    <t>PMT-3135866</t>
  </si>
  <si>
    <t>PMT-3133958</t>
  </si>
  <si>
    <t>PMT-3130232</t>
  </si>
  <si>
    <t>PMT-3134327</t>
  </si>
  <si>
    <t>PMT-3130327</t>
  </si>
  <si>
    <t>PMT-3130328</t>
  </si>
  <si>
    <t>PMT-3132107</t>
  </si>
  <si>
    <t>PMT-3128913</t>
  </si>
  <si>
    <t>PMT-3130858</t>
  </si>
  <si>
    <t>PMT-3133487</t>
  </si>
  <si>
    <t>PMT-3134585</t>
  </si>
  <si>
    <t>PMT-3132460</t>
  </si>
  <si>
    <t>PMT-3129592</t>
  </si>
  <si>
    <t>PMT-3133725</t>
  </si>
  <si>
    <t>PMT-3132773</t>
  </si>
  <si>
    <t>PMT-3133022</t>
  </si>
  <si>
    <t>PMT-3133394</t>
  </si>
  <si>
    <t>PMT-3131926</t>
  </si>
  <si>
    <t>PMT-3133342</t>
  </si>
  <si>
    <t>PMT-3133468</t>
  </si>
  <si>
    <t>PMT-3141091</t>
  </si>
  <si>
    <t>PMT-3134146</t>
  </si>
  <si>
    <t>PMT-3134109</t>
  </si>
  <si>
    <t>PMT-3133336</t>
  </si>
  <si>
    <t>PMT-3137009</t>
  </si>
  <si>
    <t>PMT-3136125</t>
  </si>
  <si>
    <t>PMT-3134407</t>
  </si>
  <si>
    <t>PMT-3136190</t>
  </si>
  <si>
    <t>PMT-3136621</t>
  </si>
  <si>
    <t>PMT-3136624</t>
  </si>
  <si>
    <t>PMT-3137561</t>
  </si>
  <si>
    <t>PMT-3137087</t>
  </si>
  <si>
    <t>PMT-3134975</t>
  </si>
  <si>
    <t>PMT-3138599</t>
  </si>
  <si>
    <t>PMT-3137681</t>
  </si>
  <si>
    <t>PMT-3137708</t>
  </si>
  <si>
    <t>PMT-3139787</t>
  </si>
  <si>
    <t>PMT-3140425</t>
  </si>
  <si>
    <t>PMT-3141032</t>
  </si>
  <si>
    <t>PMT-3138051</t>
  </si>
  <si>
    <t>PMT-3138409</t>
  </si>
  <si>
    <t>PMT-3141189</t>
  </si>
  <si>
    <t>PMT-3139260</t>
  </si>
  <si>
    <t>PMT-3141659</t>
  </si>
  <si>
    <t>PMT-3143170</t>
  </si>
  <si>
    <t>PMT-3150576</t>
  </si>
  <si>
    <t>PMT-3135040</t>
  </si>
  <si>
    <t>PMT-3144749</t>
  </si>
  <si>
    <t>PMT-3145588</t>
  </si>
  <si>
    <t>PMT-3134287</t>
  </si>
  <si>
    <t>PMT-3145957</t>
  </si>
  <si>
    <t>PMT-3147215</t>
  </si>
  <si>
    <t>PMT-3148390</t>
  </si>
  <si>
    <t>PMT-3150564</t>
  </si>
  <si>
    <t>PMT-3149636</t>
  </si>
  <si>
    <t>PMT-3149621</t>
  </si>
  <si>
    <t>PMT-3149606</t>
  </si>
  <si>
    <t>PMT-3149559</t>
  </si>
  <si>
    <t>PMT-3149483</t>
  </si>
  <si>
    <t>PMT-3149506</t>
  </si>
  <si>
    <t>PMT-3149516</t>
  </si>
  <si>
    <t>PMT-3149511</t>
  </si>
  <si>
    <t>PMT-3149526</t>
  </si>
  <si>
    <t>PMT-3167526</t>
  </si>
  <si>
    <t>PMT-3167529</t>
  </si>
  <si>
    <t>2235368</t>
  </si>
  <si>
    <t>2209766</t>
  </si>
  <si>
    <t>2209755</t>
  </si>
  <si>
    <t>2531168</t>
  </si>
  <si>
    <t>2539243</t>
  </si>
  <si>
    <t>2539176</t>
  </si>
  <si>
    <t>2546469</t>
  </si>
  <si>
    <t>2552248</t>
  </si>
  <si>
    <t>2542700</t>
  </si>
  <si>
    <t>2542270</t>
  </si>
  <si>
    <t>2543054</t>
  </si>
  <si>
    <t>2543315</t>
  </si>
  <si>
    <t>2544352</t>
  </si>
  <si>
    <t>2542495</t>
  </si>
  <si>
    <t>2547790</t>
  </si>
  <si>
    <t>2548423</t>
  </si>
  <si>
    <t>2543385</t>
  </si>
  <si>
    <t>2549571</t>
  </si>
  <si>
    <t>2545546</t>
  </si>
  <si>
    <t>2548618</t>
  </si>
  <si>
    <t>2543321</t>
  </si>
  <si>
    <t>2546403</t>
  </si>
  <si>
    <t>2546369</t>
  </si>
  <si>
    <t>2548501</t>
  </si>
  <si>
    <t>2550909</t>
  </si>
  <si>
    <t>2548570</t>
  </si>
  <si>
    <t>2547274</t>
  </si>
  <si>
    <t>2547143</t>
  </si>
  <si>
    <t>2563997</t>
  </si>
  <si>
    <t>2550059</t>
  </si>
  <si>
    <t>2559453</t>
  </si>
  <si>
    <t>2554386</t>
  </si>
  <si>
    <t>2552057</t>
  </si>
  <si>
    <t>2553440</t>
  </si>
  <si>
    <t>2547435</t>
  </si>
  <si>
    <t>2562987</t>
  </si>
  <si>
    <t>2553768</t>
  </si>
  <si>
    <t>2560909</t>
  </si>
  <si>
    <t>2552022</t>
  </si>
  <si>
    <t>2553721</t>
  </si>
  <si>
    <t>2551608</t>
  </si>
  <si>
    <t>2554309</t>
  </si>
  <si>
    <t>2555677</t>
  </si>
  <si>
    <t>2553116</t>
  </si>
  <si>
    <t>2553911</t>
  </si>
  <si>
    <t>2556196</t>
  </si>
  <si>
    <t>2560774</t>
  </si>
  <si>
    <t>2557591</t>
  </si>
  <si>
    <t>2564890</t>
  </si>
  <si>
    <t>2558047</t>
  </si>
  <si>
    <t>2573372</t>
  </si>
  <si>
    <t>2589665</t>
  </si>
  <si>
    <t>2559642</t>
  </si>
  <si>
    <t>2561344</t>
  </si>
  <si>
    <t>2567918</t>
  </si>
  <si>
    <t>2559927</t>
  </si>
  <si>
    <t>2560951</t>
  </si>
  <si>
    <t>2560765</t>
  </si>
  <si>
    <t>2563564</t>
  </si>
  <si>
    <t>2563375</t>
  </si>
  <si>
    <t>2564555</t>
  </si>
  <si>
    <t>2567015</t>
  </si>
  <si>
    <t>2566095</t>
  </si>
  <si>
    <t>2570687</t>
  </si>
  <si>
    <t>2565410</t>
  </si>
  <si>
    <t>2565490</t>
  </si>
  <si>
    <t>2571125</t>
  </si>
  <si>
    <t>2572586</t>
  </si>
  <si>
    <t>2566896</t>
  </si>
  <si>
    <t>2567111</t>
  </si>
  <si>
    <t>2570882</t>
  </si>
  <si>
    <t>2572456</t>
  </si>
  <si>
    <t>2571536</t>
  </si>
  <si>
    <t>2572871</t>
  </si>
  <si>
    <t>2572324</t>
  </si>
  <si>
    <t>2569064</t>
  </si>
  <si>
    <t>2585044</t>
  </si>
  <si>
    <t>2570827</t>
  </si>
  <si>
    <t>2574008</t>
  </si>
  <si>
    <t>2571915</t>
  </si>
  <si>
    <t>PMT-3110437</t>
  </si>
  <si>
    <t>PMT-3113038</t>
  </si>
  <si>
    <t>PMT-3109214</t>
  </si>
  <si>
    <t>PMT-3109220</t>
  </si>
  <si>
    <t>PMT-3111204</t>
  </si>
  <si>
    <t>PMT-3111556</t>
  </si>
  <si>
    <t>PMT-3113045</t>
  </si>
  <si>
    <t>PMT-3111857</t>
  </si>
  <si>
    <t>PMT-3113963</t>
  </si>
  <si>
    <t>PMT-3112349</t>
  </si>
  <si>
    <t>PMT-3111493</t>
  </si>
  <si>
    <t>PMT-3112325</t>
  </si>
  <si>
    <t>PMT-3120768</t>
  </si>
  <si>
    <t>PMT-3112858</t>
  </si>
  <si>
    <t>PMT-3113129</t>
  </si>
  <si>
    <t>PMT-3113039</t>
  </si>
  <si>
    <t>PMT-3116075</t>
  </si>
  <si>
    <t>PMT-3116826</t>
  </si>
  <si>
    <t>PMT-3114677</t>
  </si>
  <si>
    <t>PMT-3114354</t>
  </si>
  <si>
    <t>PMT-3116825</t>
  </si>
  <si>
    <t>PMT-3114586</t>
  </si>
  <si>
    <t>PMT-3115015</t>
  </si>
  <si>
    <t>PMT-3114865</t>
  </si>
  <si>
    <t>PMT-3114515</t>
  </si>
  <si>
    <t>PMT-3115336</t>
  </si>
  <si>
    <t>PMT-3117921</t>
  </si>
  <si>
    <t>PMT-3116394</t>
  </si>
  <si>
    <t>PMT-3120954</t>
  </si>
  <si>
    <t>PMT-3115195</t>
  </si>
  <si>
    <t>PMT-3115654</t>
  </si>
  <si>
    <t>PMT-3115887</t>
  </si>
  <si>
    <t>PMT-3115752</t>
  </si>
  <si>
    <t>PMT-3115927</t>
  </si>
  <si>
    <t>PMT-3116412</t>
  </si>
  <si>
    <t>PMT-3116178</t>
  </si>
  <si>
    <t>PMT-3116261</t>
  </si>
  <si>
    <t>PMT-3116568</t>
  </si>
  <si>
    <t>PMT-3116032</t>
  </si>
  <si>
    <t>PMT-3116129</t>
  </si>
  <si>
    <t>PMT-3118739</t>
  </si>
  <si>
    <t>PMT-3118766</t>
  </si>
  <si>
    <t>PMT-3118971</t>
  </si>
  <si>
    <t>PMT-3117233</t>
  </si>
  <si>
    <t>PMT-3117018</t>
  </si>
  <si>
    <t>PMT-3117095</t>
  </si>
  <si>
    <t>PMT-3157450</t>
  </si>
  <si>
    <t>PMT-3117387</t>
  </si>
  <si>
    <t>PMT-3118478</t>
  </si>
  <si>
    <t>PMT-3118637</t>
  </si>
  <si>
    <t>PMT-3122859</t>
  </si>
  <si>
    <t>PMT-3119797</t>
  </si>
  <si>
    <t>PMT-3119908</t>
  </si>
  <si>
    <t>PMT-3119491</t>
  </si>
  <si>
    <t>PMT-3125163</t>
  </si>
  <si>
    <t>PMT-3120121</t>
  </si>
  <si>
    <t>PMT-3122668</t>
  </si>
  <si>
    <t>PMT-3120587</t>
  </si>
  <si>
    <t>PMT-3120673</t>
  </si>
  <si>
    <t>PMT-3120625</t>
  </si>
  <si>
    <t>PMT-3120800</t>
  </si>
  <si>
    <t>PMT-3125012</t>
  </si>
  <si>
    <t>PMT-3120656</t>
  </si>
  <si>
    <t>PMT-3124940</t>
  </si>
  <si>
    <t>PMT-3120623</t>
  </si>
  <si>
    <t>PMT-3120816</t>
  </si>
  <si>
    <t>PMT-3128930</t>
  </si>
  <si>
    <t>PMT-3121595</t>
  </si>
  <si>
    <t>PMT-3123442</t>
  </si>
  <si>
    <t>PMT-3122053</t>
  </si>
  <si>
    <t>PMT-3122082</t>
  </si>
  <si>
    <t>PMT-3125113</t>
  </si>
  <si>
    <t>PMT-3122274</t>
  </si>
  <si>
    <t>PMT-3226597</t>
  </si>
  <si>
    <t>2180091</t>
  </si>
  <si>
    <t>PMT-3154150</t>
  </si>
  <si>
    <t>PMT-3158930</t>
  </si>
  <si>
    <t>PMT-3152563</t>
  </si>
  <si>
    <t>PMT-3162075</t>
  </si>
  <si>
    <t>PMT-3156822</t>
  </si>
  <si>
    <t>PMT-3159088</t>
  </si>
  <si>
    <t>PMT-3159924</t>
  </si>
  <si>
    <t>PMT-3159556</t>
  </si>
  <si>
    <t>PMT-3159324</t>
  </si>
  <si>
    <t>PMT-3159928</t>
  </si>
  <si>
    <t>PMT-3162505</t>
  </si>
  <si>
    <t>PMT-3158145</t>
  </si>
  <si>
    <t>PMT-3158705</t>
  </si>
  <si>
    <t>PMT-3160022</t>
  </si>
  <si>
    <t>PMT-3163488</t>
  </si>
  <si>
    <t>PMT-3165174</t>
  </si>
  <si>
    <t>PMT-3162357</t>
  </si>
  <si>
    <t>PMT-3168347</t>
  </si>
  <si>
    <t>PMT-3166748</t>
  </si>
  <si>
    <t>PMT-3168316</t>
  </si>
  <si>
    <t>PMT-3171174</t>
  </si>
  <si>
    <t>PMT-3182028</t>
  </si>
  <si>
    <t>PMT-3173678</t>
  </si>
  <si>
    <t>2516287</t>
  </si>
  <si>
    <t>2589212</t>
  </si>
  <si>
    <t>2525812</t>
  </si>
  <si>
    <t>2525813</t>
  </si>
  <si>
    <t>2533413</t>
  </si>
  <si>
    <t>PMT-3144937</t>
  </si>
  <si>
    <t>PMT-3146051</t>
  </si>
  <si>
    <t>PMT-3146071</t>
  </si>
  <si>
    <t>PMT-3159196</t>
  </si>
  <si>
    <t>PMT-3166589</t>
  </si>
  <si>
    <t>PMT-3166899</t>
  </si>
  <si>
    <t>PMT-3175834</t>
  </si>
  <si>
    <t>PMT-3175828</t>
  </si>
  <si>
    <t>PMT-3164054</t>
  </si>
  <si>
    <t>PMT-3164056</t>
  </si>
  <si>
    <t>PMT-3168041</t>
  </si>
  <si>
    <t>PMT-3168262</t>
  </si>
  <si>
    <t>PMT-3174868</t>
  </si>
  <si>
    <t>PMT-3174864</t>
  </si>
  <si>
    <t>PMT-3174866</t>
  </si>
  <si>
    <t>PMT-3174870</t>
  </si>
  <si>
    <t>PMT-3174874</t>
  </si>
  <si>
    <t>PMT-3174877</t>
  </si>
  <si>
    <t>PMT-3181734</t>
  </si>
  <si>
    <t>PMT-3180855</t>
  </si>
  <si>
    <t>PMT-3180856</t>
  </si>
  <si>
    <t>PMT-3189250</t>
  </si>
  <si>
    <t>PMT-3190286</t>
  </si>
  <si>
    <t>PMT-3198076</t>
  </si>
  <si>
    <t>PMT-3202407</t>
  </si>
  <si>
    <t>PMT-3199822</t>
  </si>
  <si>
    <t>PMT-3204199</t>
  </si>
  <si>
    <t>PMT-3211432</t>
  </si>
  <si>
    <t>PMT-3219633</t>
  </si>
  <si>
    <t>PMT-3214747</t>
  </si>
  <si>
    <t>PMT-3214753</t>
  </si>
  <si>
    <t>PMT-3214755</t>
  </si>
  <si>
    <t>PMT-3214758</t>
  </si>
  <si>
    <t>PMT-3221221</t>
  </si>
  <si>
    <t>PMT-3221247</t>
  </si>
  <si>
    <t>PMT-3221205</t>
  </si>
  <si>
    <t>PMT-3221250</t>
  </si>
  <si>
    <t>PMT-3221245</t>
  </si>
  <si>
    <t>PMT-3220261</t>
  </si>
  <si>
    <t>PMT-3222404</t>
  </si>
  <si>
    <t>PMT-3225168</t>
  </si>
  <si>
    <t>PMT-3230879</t>
  </si>
  <si>
    <t>PMT-3231962</t>
  </si>
  <si>
    <t>PMT-3244840</t>
  </si>
  <si>
    <t>PMT-3250261</t>
  </si>
  <si>
    <t>PMT-3252503</t>
  </si>
  <si>
    <t>PMT-3255785</t>
  </si>
  <si>
    <t>2531814</t>
  </si>
  <si>
    <t>PMT-3108356</t>
  </si>
  <si>
    <t>PMT-3104155</t>
  </si>
  <si>
    <t>PMT-3104283</t>
  </si>
  <si>
    <t>PMT-3105189</t>
  </si>
  <si>
    <t>PMT-3111631</t>
  </si>
  <si>
    <t>PMT-3112198</t>
  </si>
  <si>
    <t>PMT-3112199</t>
  </si>
  <si>
    <t>PMT-3112005</t>
  </si>
  <si>
    <t>PMT-3119500</t>
  </si>
  <si>
    <t>PMT-3126604</t>
  </si>
  <si>
    <t>PMT-3129209</t>
  </si>
  <si>
    <t>PMT-3127029</t>
  </si>
  <si>
    <t>PMT-3127030</t>
  </si>
  <si>
    <t>PMT-3127965</t>
  </si>
  <si>
    <t>PMT-3130828</t>
  </si>
  <si>
    <t>PMT-3128724</t>
  </si>
  <si>
    <t>PMT-3130752</t>
  </si>
  <si>
    <t>PMT-3132100</t>
  </si>
  <si>
    <t>PMT-3149333</t>
  </si>
  <si>
    <t>PMT-3149334</t>
  </si>
  <si>
    <t>PMT-3139132</t>
  </si>
  <si>
    <t>PMT-3139771</t>
  </si>
  <si>
    <t>PMT-3143473</t>
  </si>
  <si>
    <t>PMT-3144630</t>
  </si>
  <si>
    <t>PMT-3156039</t>
  </si>
  <si>
    <t>PMT-3150094</t>
  </si>
  <si>
    <t>PMT-3150166</t>
  </si>
  <si>
    <t>PMT-3161709</t>
  </si>
  <si>
    <t>PMT-3161248</t>
  </si>
  <si>
    <t>PMT-3164080</t>
  </si>
  <si>
    <t>PMT-3166137</t>
  </si>
  <si>
    <t>PMT-3172309</t>
  </si>
  <si>
    <t>PMT-3178413</t>
  </si>
  <si>
    <t>PMT-3178397</t>
  </si>
  <si>
    <t>PMT-3179533</t>
  </si>
  <si>
    <t>PMT-3189138</t>
  </si>
  <si>
    <t>PMT-3188052</t>
  </si>
  <si>
    <t>PMT-3199428</t>
  </si>
  <si>
    <t>PMT-3212515</t>
  </si>
  <si>
    <t>PMT-3221233</t>
  </si>
  <si>
    <t>PMT-3222158</t>
  </si>
  <si>
    <t>PMT-3222154</t>
  </si>
  <si>
    <t>PMT-3222161</t>
  </si>
  <si>
    <t>1222 01ST AV [Pending]</t>
  </si>
  <si>
    <t>Digital BDM Mixed Use CPA/SDP</t>
  </si>
  <si>
    <t>301 Spruce St, San Diego, CA</t>
  </si>
  <si>
    <t>Standard-Discretionary Project:301/Spruce</t>
  </si>
  <si>
    <t>1620 Union St, San Diego, CA 92101</t>
  </si>
  <si>
    <t>Downtown-Discretionary Project:1620/Union</t>
  </si>
  <si>
    <t xml:space="preserve">10198 1/3 PASEO MONTRIL </t>
  </si>
  <si>
    <t xml:space="preserve">DIGITAl_Paseo Montril </t>
  </si>
  <si>
    <t>3774 05th Av, San Diego, CA 92103</t>
  </si>
  <si>
    <t>Professional Certification Process-Discretionary Project:3774/05th</t>
  </si>
  <si>
    <t>2175 Balboa Av, San Diego, CA</t>
  </si>
  <si>
    <t>Expedite Program-Discretionary Project:2175/Balboa</t>
  </si>
  <si>
    <t xml:space="preserve">4455 LAMONT ST </t>
  </si>
  <si>
    <t>Digital Lamont VTM</t>
  </si>
  <si>
    <t>891 Turquoise St, San Diego, CA</t>
  </si>
  <si>
    <t>Standard-Turquoise Place</t>
  </si>
  <si>
    <t xml:space="preserve">1357 ROSECRANS ST </t>
  </si>
  <si>
    <t xml:space="preserve">Axiom </t>
  </si>
  <si>
    <t xml:space="preserve">6710 LA JOLLA BL </t>
  </si>
  <si>
    <t>Digital-Gravilla Townhomes</t>
  </si>
  <si>
    <t xml:space="preserve">3903 HAINES ST </t>
  </si>
  <si>
    <t>Digital-Haines CDP/TM/SDP/VAC</t>
  </si>
  <si>
    <t xml:space="preserve">827 COAST S BL </t>
  </si>
  <si>
    <t xml:space="preserve">Digital-Residences 800 Coast </t>
  </si>
  <si>
    <t xml:space="preserve">6309 SKYLINE DR </t>
  </si>
  <si>
    <t>Digital-6309 Skyline Dr TM/NDP</t>
  </si>
  <si>
    <t xml:space="preserve">735 NAUTILUS ST </t>
  </si>
  <si>
    <t>Digital - 735 Nautilus Street</t>
  </si>
  <si>
    <t xml:space="preserve">1327 REED AV </t>
  </si>
  <si>
    <t>Digital-Reed Beach Homes CDP</t>
  </si>
  <si>
    <t>4064 Haines St, San Diego, CA 92109</t>
  </si>
  <si>
    <t>Professional Certification Process-Haines Residences and ADUs</t>
  </si>
  <si>
    <t xml:space="preserve">6825 LA JOLLA BL </t>
  </si>
  <si>
    <t>Digital - Bathey Project</t>
  </si>
  <si>
    <t xml:space="preserve">4945 CRYSTAL DR </t>
  </si>
  <si>
    <t>Digital-Otterson Residence</t>
  </si>
  <si>
    <t xml:space="preserve">2627 BAYSIDE LN </t>
  </si>
  <si>
    <t>Dig. Bayside Lane Duplex CDP</t>
  </si>
  <si>
    <t xml:space="preserve">1039 SORRENTO DR </t>
  </si>
  <si>
    <t>Digital Hale Sorrento CDP</t>
  </si>
  <si>
    <t xml:space="preserve">2442 MANGO WY </t>
  </si>
  <si>
    <t>Digi-Sheres Residence</t>
  </si>
  <si>
    <t xml:space="preserve">1851 SPINDRIFT DR </t>
  </si>
  <si>
    <t>Digital - 1851 Spindrift Drive</t>
  </si>
  <si>
    <t xml:space="preserve">7762 BISHOPS LN </t>
  </si>
  <si>
    <t>Digital-Bishops Lane CDP</t>
  </si>
  <si>
    <t xml:space="preserve">1075 OPAL ST </t>
  </si>
  <si>
    <t xml:space="preserve">Dig-1075 Opal St CDP/NDP/LLA  </t>
  </si>
  <si>
    <t>4414 Bermuda Av, San Diego, CA 92107</t>
  </si>
  <si>
    <t>Standard-4414 Bermuda Avenue CDP Amendment</t>
  </si>
  <si>
    <t xml:space="preserve">7595 HILLSIDE DR </t>
  </si>
  <si>
    <t xml:space="preserve">Digital - K-4 Residence </t>
  </si>
  <si>
    <t xml:space="preserve">8405 PASEO DEL OCASO </t>
  </si>
  <si>
    <t>Hicks Residence - CDP / SDP</t>
  </si>
  <si>
    <t xml:space="preserve">7729 LOOKOUT DR </t>
  </si>
  <si>
    <t>Lookout Lot 2 CDP/SDP</t>
  </si>
  <si>
    <t xml:space="preserve">2288 VIA APRILIA </t>
  </si>
  <si>
    <t>Novakovic Residence</t>
  </si>
  <si>
    <t xml:space="preserve">3535 PROMONTORY ST </t>
  </si>
  <si>
    <t>Prokopenko Addition and ADU</t>
  </si>
  <si>
    <t xml:space="preserve">8455 EL PASEO GRANDE </t>
  </si>
  <si>
    <t>Digital- Harper Residence</t>
  </si>
  <si>
    <t xml:space="preserve">2320 ETIWANDA ST </t>
  </si>
  <si>
    <t>Digital Etiwanda Map Waiver</t>
  </si>
  <si>
    <t xml:space="preserve">9430 LA JOLLA SHORES DR </t>
  </si>
  <si>
    <t>Digital La Jolla Shores CDP</t>
  </si>
  <si>
    <t xml:space="preserve">3622 CROWN POINT DR </t>
  </si>
  <si>
    <t>Digital-Crown Point CDP</t>
  </si>
  <si>
    <t xml:space="preserve">8305 CALLE DEL CIELO </t>
  </si>
  <si>
    <t>Digit-Calle Del Cielo Res</t>
  </si>
  <si>
    <t xml:space="preserve">4261 SANTA CRUZ AV </t>
  </si>
  <si>
    <t>Digital-Otsuka Residence CDP</t>
  </si>
  <si>
    <t xml:space="preserve">4605 SANTA CRUZ AV </t>
  </si>
  <si>
    <t>Dig-4605 Santa Cruz CDP/SDP/TM</t>
  </si>
  <si>
    <t xml:space="preserve">604 PALOMAR AV </t>
  </si>
  <si>
    <t>Digital-Hartford ADU CDP</t>
  </si>
  <si>
    <t xml:space="preserve">3559 RIVIERA DR </t>
  </si>
  <si>
    <t>Digital Riviera Dr. CDP</t>
  </si>
  <si>
    <t xml:space="preserve">1028 MUIRLANDS DR </t>
  </si>
  <si>
    <t xml:space="preserve">Digital - Goodman Residence </t>
  </si>
  <si>
    <t xml:space="preserve">4644 TIVOLI ST </t>
  </si>
  <si>
    <t>Digital-Tivoli ADU, CDP</t>
  </si>
  <si>
    <t xml:space="preserve">7104 OLIVETAS AV </t>
  </si>
  <si>
    <t>Digital-Olivetas Residence CDP</t>
  </si>
  <si>
    <t xml:space="preserve">5648 LA JOLLA HERMOSA AV </t>
  </si>
  <si>
    <t>Digital-West Residence CDP</t>
  </si>
  <si>
    <t xml:space="preserve">4953 CORONADO AV </t>
  </si>
  <si>
    <t>Digital-Mullen Residence CDP</t>
  </si>
  <si>
    <t xml:space="preserve">3812 BAYSIDE LN </t>
  </si>
  <si>
    <t xml:space="preserve">Digit Pan Residence </t>
  </si>
  <si>
    <t>6308 Avenida Cresta, San Diego, CA 92037</t>
  </si>
  <si>
    <t>Standard-Discretionary Project:6308/Avenida Cresta</t>
  </si>
  <si>
    <t>2326 Calle Chiquita, San Diego, CA 92037</t>
  </si>
  <si>
    <t>Standard-Discretionary Project:2326/Calle Chiquita</t>
  </si>
  <si>
    <t>4888 Convoy St, San Diego, CA</t>
  </si>
  <si>
    <t>Actively Managed-Express-Building Construction:4888/Convoy</t>
  </si>
  <si>
    <t>1249 Union St, San Diego, CA</t>
  </si>
  <si>
    <t>Actively Managed-Express-Building Construction:1249/Union</t>
  </si>
  <si>
    <t>6635 Alvarado Rd, San Diego, CA</t>
  </si>
  <si>
    <t>Actively Managed-Express-Building Construction:6535/Alvarado</t>
  </si>
  <si>
    <t>6440 El Cajon Bl, San Diego, CA</t>
  </si>
  <si>
    <t>Actively Managed-Express-Building Construction:6440/El Cajon</t>
  </si>
  <si>
    <t>8555 Aero Dr, San Diego, CA</t>
  </si>
  <si>
    <t>Actively Managed-Express-Building Construction:8555/Aero</t>
  </si>
  <si>
    <t>1320 Broadway, San Diego, CA</t>
  </si>
  <si>
    <t>Actively Managed-Express-Building Construction:1320/Broadway</t>
  </si>
  <si>
    <t>1908 HOTEL CIRCLE NORTH, SAN DIEGO, CA 92108</t>
  </si>
  <si>
    <t>Building Construction:1908/HOTEL CIRCLE NORTH</t>
  </si>
  <si>
    <t>1908 HOTEL CIRCLE N- WEST BLDG, SAN DIEGO, CA 92108</t>
  </si>
  <si>
    <t>5255 Mount Etna Dr, San Diego, CA</t>
  </si>
  <si>
    <t>Actively Managed-Express-Building Construction:5255/Mount Etna</t>
  </si>
  <si>
    <t>110 Beech St, San Diego, CA</t>
  </si>
  <si>
    <t>Actively Managed-Express-Building Construction:110/Beech</t>
  </si>
  <si>
    <t>3775 06th Av, San Diego, CA</t>
  </si>
  <si>
    <t>Actively Managed-Express-Building Construction:3775/06th</t>
  </si>
  <si>
    <t>2525 Via Alta, San Diego, CA</t>
  </si>
  <si>
    <t>Actively Managed-Express-Building Construction:2525/Via Alta</t>
  </si>
  <si>
    <t>16610 Templeton St, San Diego, CA</t>
  </si>
  <si>
    <t>Actively Managed-Express-Building Construction:null/null</t>
  </si>
  <si>
    <t>3501 Vista (Sb) Ln, San Diego, CA 92173</t>
  </si>
  <si>
    <t>Actively Managed-Express-Building Construction:3501/Vista (Sb)</t>
  </si>
  <si>
    <t>5256 Naranja St, San Diego, CA</t>
  </si>
  <si>
    <t>Actively Managed-Express-Building Construction:5256/Naranja</t>
  </si>
  <si>
    <t>3090 Polk Av, San Diego, CA</t>
  </si>
  <si>
    <t>General-Standard-Building Construction:3090/Polk</t>
  </si>
  <si>
    <t>5472 El Cajon Bl, San Diego, CA 92115</t>
  </si>
  <si>
    <t>Actively Managed-Express-Building Permit:5472/El Cajon</t>
  </si>
  <si>
    <t>4120 Beyer Bl, San Diego, CA</t>
  </si>
  <si>
    <t>Building Construction:4132/BEYER</t>
  </si>
  <si>
    <t>3509 Vista (Sb) Ln, San Diego, CA 92173</t>
  </si>
  <si>
    <t>Actively Managed-Express-Building Construction:3509/Vista (Sb)</t>
  </si>
  <si>
    <t>1663 Dairy Mart Rd, San Diego, CA 92173</t>
  </si>
  <si>
    <t>Actively Managed-Express-Building Construction:1663/Dairy Mart</t>
  </si>
  <si>
    <t>16785 West Bernardo Dr, San Diego, CA</t>
  </si>
  <si>
    <t>Actively Managed-Express-Building Construction:11675/George Cooke Express</t>
  </si>
  <si>
    <t>101 50th St, San Diego, CA</t>
  </si>
  <si>
    <t>Actively Managed-Express-Building Construction:101/50th</t>
  </si>
  <si>
    <t>1905 Broadway, San Diego, CA 92102</t>
  </si>
  <si>
    <t>General-Express-Building Construction:1905/Broadway</t>
  </si>
  <si>
    <t>3843 08th Av, San Diego, CA 92103-4306</t>
  </si>
  <si>
    <t>General-Express-Building Construction:3843/08th</t>
  </si>
  <si>
    <t>901 Beech St, San Diego, CA 92101</t>
  </si>
  <si>
    <t>General-Expedite-Building Construction:901/Beech</t>
  </si>
  <si>
    <t>15051 Junipers Dr, San Diego, CA 92129</t>
  </si>
  <si>
    <t>Actively Managed-Express-Building Construction:15051/Junipers</t>
  </si>
  <si>
    <t>5257 Mount Etna Dr, San Diego, CA</t>
  </si>
  <si>
    <t>Actively Managed-Express-Building Construction:5257/Mount Etna</t>
  </si>
  <si>
    <t>246 Nutmeg St, San Diego, CA</t>
  </si>
  <si>
    <t>General-Expedite-Building Construction:246/Nutmeg</t>
  </si>
  <si>
    <t>4060 Oregon St, San Diego, CA</t>
  </si>
  <si>
    <t>General-Express-Building Construction:4060/Oregon</t>
  </si>
  <si>
    <t>2911 Adams Av, San Diego, CA</t>
  </si>
  <si>
    <t>Actively Managed-Express-Building Construction:2911/Adams</t>
  </si>
  <si>
    <t>2551 Commercial St, San Diego, CA</t>
  </si>
  <si>
    <t>General-Express-Building Construction:2551/Commercial</t>
  </si>
  <si>
    <t>1548 Kettner Bl, San Diego, CA</t>
  </si>
  <si>
    <t>Actively Managed-Express-Building Construction:1590/Kettner</t>
  </si>
  <si>
    <t xml:space="preserve">2440 CACTUS RD Unit Bldg. B </t>
  </si>
  <si>
    <t>DGITAL-Epoca L MDU</t>
  </si>
  <si>
    <t xml:space="preserve">2250 SISAL LN </t>
  </si>
  <si>
    <t>3743 04th Av, San Diego, CA</t>
  </si>
  <si>
    <t>Actively Managed-Express-Building Construction:3743/04th</t>
  </si>
  <si>
    <t>2519 El Cajon Bl, San Diego, CA</t>
  </si>
  <si>
    <t>General-Expedite-Building Construction:2519/El Cajon</t>
  </si>
  <si>
    <t>10211 Rancho Carmel Dr, San Diego, CA</t>
  </si>
  <si>
    <t>Actively Managed-Express-Building Construction:10211/Rancho Carmel</t>
  </si>
  <si>
    <t xml:space="preserve">7258 COLCHESTER CT </t>
  </si>
  <si>
    <t>Digital - Airways Garden Bldg</t>
  </si>
  <si>
    <t xml:space="preserve">5472 EL CAJON BL </t>
  </si>
  <si>
    <t>Digt Permit Now warm shell FHC</t>
  </si>
  <si>
    <t xml:space="preserve">6251 MONTEZUMA RD </t>
  </si>
  <si>
    <t>DGITAL-Monte Apt.</t>
  </si>
  <si>
    <t>2028 Howard Av, San Diego, CA 92104</t>
  </si>
  <si>
    <t>Actively Managed-Express-Building Construction:2028/Howard</t>
  </si>
  <si>
    <t xml:space="preserve">2820 POLK AV </t>
  </si>
  <si>
    <t>Digital Leparc Multi-Dwelling</t>
  </si>
  <si>
    <t>6213 Montezuma Rd, San Diego, CA</t>
  </si>
  <si>
    <t>General-Express-Building Construction:6213/Montezuma</t>
  </si>
  <si>
    <t xml:space="preserve">3919 LOUISIANA ST </t>
  </si>
  <si>
    <t>Digital- Louisiana St</t>
  </si>
  <si>
    <t xml:space="preserve">7242 COLCHESTER CT </t>
  </si>
  <si>
    <t xml:space="preserve">7228 COLCHESTER CT </t>
  </si>
  <si>
    <t xml:space="preserve">1351 BRUNNER ST </t>
  </si>
  <si>
    <t>Dgtl - Brunner St Apts</t>
  </si>
  <si>
    <t xml:space="preserve">7252 COLCHESTER CT </t>
  </si>
  <si>
    <t xml:space="preserve">7248 COLCHESTER CT </t>
  </si>
  <si>
    <t xml:space="preserve">7238 COLCHESTER CT </t>
  </si>
  <si>
    <t xml:space="preserve">7232 COLCHESTER CT </t>
  </si>
  <si>
    <t xml:space="preserve">3180 IMPERIAL AV </t>
  </si>
  <si>
    <t>Digital-Imperial 100% Afford</t>
  </si>
  <si>
    <t xml:space="preserve">744 ROBINSON AV </t>
  </si>
  <si>
    <t>Digi -Robinson MIx/Micro Units</t>
  </si>
  <si>
    <t xml:space="preserve">6255 GULLSTRAND ST </t>
  </si>
  <si>
    <t>Dig-UniversityCityVillagePh3&amp;4</t>
  </si>
  <si>
    <t xml:space="preserve">6213 GULLSTRAND ST </t>
  </si>
  <si>
    <t xml:space="preserve">6165 GULLSTRAND ST </t>
  </si>
  <si>
    <t xml:space="preserve">6155 GULLSTRAND ST </t>
  </si>
  <si>
    <t xml:space="preserve">6135 GULLSTRAND ST </t>
  </si>
  <si>
    <t xml:space="preserve">4015 IDAHO ST </t>
  </si>
  <si>
    <t>DGITAL-Idaho Apts. 24 + 2</t>
  </si>
  <si>
    <t xml:space="preserve">6245 GULLSTRAND ST </t>
  </si>
  <si>
    <t>2105 Reed Dr, San Diego, CA 92154</t>
  </si>
  <si>
    <t>Express- Master Plan MDU:2160/Cactus</t>
  </si>
  <si>
    <t>2035 Epoca Wy, San Diego, CA</t>
  </si>
  <si>
    <t>2135 Senita Dr, San Diego, CA</t>
  </si>
  <si>
    <t>2165 Reed Dr, San Diego, CA 92154</t>
  </si>
  <si>
    <t>321 Ivy St, San Diego, CA 92101</t>
  </si>
  <si>
    <t>General-Express-Building Construction:321/Ivy</t>
  </si>
  <si>
    <t xml:space="preserve">7222 COLCHESTER CT </t>
  </si>
  <si>
    <t xml:space="preserve">7218 COLCHESTER CT </t>
  </si>
  <si>
    <t xml:space="preserve">7208 COLCHESTER CT </t>
  </si>
  <si>
    <t xml:space="preserve">7202 COLCHESTER CT </t>
  </si>
  <si>
    <t>1111 Torrey Pines Rd, San Diego, CA</t>
  </si>
  <si>
    <t>General-Standard-Building Construction:1111/Torrey Pines</t>
  </si>
  <si>
    <t xml:space="preserve">220 MONTECITO WY </t>
  </si>
  <si>
    <t>Digital - Montecito Apts.</t>
  </si>
  <si>
    <t>323 Willie James Jones Av, San Diego, CA 92102</t>
  </si>
  <si>
    <t>Actively Managed-Express-Building Construction:323/Willie James Jones</t>
  </si>
  <si>
    <t>327 Willie James Jones Av, San Diego, CA 92102</t>
  </si>
  <si>
    <t>2135 Reed Dr, San Diego, CA 92154</t>
  </si>
  <si>
    <t>2031 Vela Ln, San Diego, CA 92154</t>
  </si>
  <si>
    <t xml:space="preserve">5650 GAINES ST </t>
  </si>
  <si>
    <t>Digi -16 on Gaines New Res</t>
  </si>
  <si>
    <t>1121 Colusa St, San Diego, CA 92110</t>
  </si>
  <si>
    <t>General-Express-Building Construction:1121/Colusa</t>
  </si>
  <si>
    <t>331 Willie James Jones Av, San Diego, CA 92102</t>
  </si>
  <si>
    <t>333 Willie James Jones Av, San Diego, CA</t>
  </si>
  <si>
    <t>337 Willie James Jones Av, San Diego, CA</t>
  </si>
  <si>
    <t>5727 Lauretta St, San Diego, CA 92110</t>
  </si>
  <si>
    <t>General-Express-Building Construction:5727/Lauretta</t>
  </si>
  <si>
    <t>4330 53rd St, San Diego, CA</t>
  </si>
  <si>
    <t>General-Standard-Building Construction:4330/53rd</t>
  </si>
  <si>
    <t>4070 Georgia St, San Diego, CA</t>
  </si>
  <si>
    <t>General-Standard-Building Construction:4070/Georgia</t>
  </si>
  <si>
    <t>4659 Florida St, San Diego, CA 92116</t>
  </si>
  <si>
    <t>General-Express-Building Construction:4661/Florida</t>
  </si>
  <si>
    <t>3086 Meade Av, San Diego, CA</t>
  </si>
  <si>
    <t>General-Standard-Building Construction:3084/Meade</t>
  </si>
  <si>
    <t>2521 Columbia St, San Diego, CA 92103</t>
  </si>
  <si>
    <t>General-Express-Building Permit:2521/Columbia</t>
  </si>
  <si>
    <t>4200 Tonopah Av, San Diego, CA 92110</t>
  </si>
  <si>
    <t>General-Express-Building Construction:4200/Tonopah</t>
  </si>
  <si>
    <t>1239 Robinson Av, San Diego, CA</t>
  </si>
  <si>
    <t>General-Express-Building Construction:1239/Robinson</t>
  </si>
  <si>
    <t>5077 Defiance Wy, San Diego, CA 92115</t>
  </si>
  <si>
    <t>General-Express-Building Construction:5077/Defiance</t>
  </si>
  <si>
    <t>5496 Imperial Av, San Diego, CA</t>
  </si>
  <si>
    <t>General-Expedite-Building Construction:5496/Imperial</t>
  </si>
  <si>
    <t>14316 Ocean Jasper Wy, San Diego, CA</t>
  </si>
  <si>
    <t>Express- Master Plan MDU:10207/Camino Santa Fe</t>
  </si>
  <si>
    <t>14027 Lemurine Wy, San Diego, CA 92126</t>
  </si>
  <si>
    <t>14163 Angelite Wy, San Diego, CA</t>
  </si>
  <si>
    <t>14001 Lemurine Wy, San Diego, CA</t>
  </si>
  <si>
    <t>14151 Angelite Wy, San Diego, CA</t>
  </si>
  <si>
    <t>14021 Lemurine Wy, San Diego, CA 92126</t>
  </si>
  <si>
    <t>5305 Seacliff Pl, San Diego, CA 92154</t>
  </si>
  <si>
    <t>Building Construction -</t>
  </si>
  <si>
    <t>2201 Epoca Wy, San Diego, CA 92154</t>
  </si>
  <si>
    <t>Building Construction - Master Plan MDU:2135/Acara</t>
  </si>
  <si>
    <t>2241 Epoca Wy, San Diego, CA 92154</t>
  </si>
  <si>
    <t>1776 National Av, San Diego, CA</t>
  </si>
  <si>
    <t>General-Express-Building Construction:1776/National</t>
  </si>
  <si>
    <t xml:space="preserve">3691 NATIONAL AV </t>
  </si>
  <si>
    <t>Digital-National Apts ADU's</t>
  </si>
  <si>
    <t xml:space="preserve">2238 WEST DUNLOP ST </t>
  </si>
  <si>
    <t>Digital-- Add/Rem/ New MDU</t>
  </si>
  <si>
    <t>5325 Seacliff Pl, San Diego, CA 92154</t>
  </si>
  <si>
    <t>5345 Seacliff Pl, San Diego, CA 92154</t>
  </si>
  <si>
    <t>5335 Seacliff Pl, San Diego, CA 92154</t>
  </si>
  <si>
    <t>5355 Seacliff Pl, San Diego, CA 92154</t>
  </si>
  <si>
    <t>2202 Acara Cr, San Diego, CA 92154</t>
  </si>
  <si>
    <t>2142 Reed Dr, San Diego, CA 92154</t>
  </si>
  <si>
    <t>5256 Adams Av, San Diego, CA 92115</t>
  </si>
  <si>
    <t>General-Standard-Combination Building Permit:5256/Adams</t>
  </si>
  <si>
    <t>3810 31st St, San Diego, CA</t>
  </si>
  <si>
    <t>General-Express-Building Construction:3810/31st</t>
  </si>
  <si>
    <t xml:space="preserve">3027 KEATS ST </t>
  </si>
  <si>
    <t>Digital-Keats Street Apartment</t>
  </si>
  <si>
    <t>5202 Sunset Wave Dr, San Diego, CA 92154</t>
  </si>
  <si>
    <t>5212 Sunset Wave Dr, San Diego, CA 92154</t>
  </si>
  <si>
    <t>5360 Seacliff Pl, San Diego, CA 92154</t>
  </si>
  <si>
    <t>4701 Misty Pl, San Diego, CA 92117</t>
  </si>
  <si>
    <t>General-Standard-Building Construction:3450/Clairemont</t>
  </si>
  <si>
    <t>4562 Misty Pl, San Diego, CA 92117</t>
  </si>
  <si>
    <t>4501 Misty Pl, San Diego, CA 92117</t>
  </si>
  <si>
    <t>2720 Everly Dr, San Diego, CA</t>
  </si>
  <si>
    <t>Express- Master Plan MDU:8080/Friars</t>
  </si>
  <si>
    <t>2106 Reed Dr, San Diego, CA 92154</t>
  </si>
  <si>
    <t>3674 Villa Tr, San Diego, CA</t>
  </si>
  <si>
    <t>General-Express-Building Construction:3674/Villa</t>
  </si>
  <si>
    <t>3075 Martin Av, San Diego, CA</t>
  </si>
  <si>
    <t>General-Expedite-Building Construction:3077/Martin</t>
  </si>
  <si>
    <t xml:space="preserve">2747 CAMULOS ST </t>
  </si>
  <si>
    <t>Digi Villa Famosa Apts</t>
  </si>
  <si>
    <t xml:space="preserve">839 S 45TH ST </t>
  </si>
  <si>
    <t>Digital-Meram New 6 unit MDU</t>
  </si>
  <si>
    <t>2702 Everly Dr, San Diego, CA</t>
  </si>
  <si>
    <t>2701 Everly Dr, San Diego, CA</t>
  </si>
  <si>
    <t>2647 Everly Dr, San Diego, CA</t>
  </si>
  <si>
    <t>2637 Everly Dr, San Diego, CA</t>
  </si>
  <si>
    <t>2634 Everly Dr, San Diego, CA</t>
  </si>
  <si>
    <t>2624 Everly Dr, San Diego, CA</t>
  </si>
  <si>
    <t>2616 Everly Dr, San Diego, CA</t>
  </si>
  <si>
    <t>14020 Lemurine Wy, San Diego, CA</t>
  </si>
  <si>
    <t>Actively Managed-Express-Building Construction:9892/Parkdale</t>
  </si>
  <si>
    <t>4136 Georgia St, San Diego, CA 92103</t>
  </si>
  <si>
    <t>General-Standard-Building Construction:4136/Georgia</t>
  </si>
  <si>
    <t>5310 Seacliff Pl, San Diego, CA 92154</t>
  </si>
  <si>
    <t>4449 Florida St, San Diego, CA</t>
  </si>
  <si>
    <t>General-Standard-Building Construction:4449/Florida</t>
  </si>
  <si>
    <t>4851 Canyon View, San Diego, CA 92117</t>
  </si>
  <si>
    <t>4551 Misty Pl, San Diego, CA 92117</t>
  </si>
  <si>
    <t>4801 Canyon View, San Diego, CA 92117</t>
  </si>
  <si>
    <t>2741 Everly Dr, San Diego, CA</t>
  </si>
  <si>
    <t>2721 Everly Dr, San Diego, CA</t>
  </si>
  <si>
    <t>2711 Everly Dr, San Diego, CA</t>
  </si>
  <si>
    <t>2731 Everly Dr, San Diego, CA</t>
  </si>
  <si>
    <t>2341 Acara Cr, San Diego, CA 92154</t>
  </si>
  <si>
    <t>2147 Acara Cr, San Diego, CA 92154</t>
  </si>
  <si>
    <t>2361 Acara Cr, San Diego, CA 92154</t>
  </si>
  <si>
    <t>2301 Acara Cr, San Diego, CA 92154</t>
  </si>
  <si>
    <t>2321 Acara Cr, San Diego, CA 92154</t>
  </si>
  <si>
    <t>2275 Acara Cr, San Diego, CA 92154</t>
  </si>
  <si>
    <t>4546 60th St, San Diego, CA</t>
  </si>
  <si>
    <t>General-Standard-Building Construction:4546/60th</t>
  </si>
  <si>
    <t xml:space="preserve">837 S 47TH ST </t>
  </si>
  <si>
    <t>Digital-Santiago Logan Units</t>
  </si>
  <si>
    <t xml:space="preserve">7338 HYATT ST </t>
  </si>
  <si>
    <t>Digital - Howard New SDU/ADU</t>
  </si>
  <si>
    <t>14093 Angelite Wy, San Diego, CA</t>
  </si>
  <si>
    <t>1247 Robinson Av, San Diego, CA</t>
  </si>
  <si>
    <t>2848 Broadway, San Diego, CA 92102</t>
  </si>
  <si>
    <t>General-Standard-Building Construction:2848/Broadway</t>
  </si>
  <si>
    <t>3928 Alabama St, San Diego, CA</t>
  </si>
  <si>
    <t>General-Express-Building Construction:3928/Alabama</t>
  </si>
  <si>
    <t>14002 Lemurine Wy, San Diego, CA 92126</t>
  </si>
  <si>
    <t>14158 Angelite Wy, San Diego, CA</t>
  </si>
  <si>
    <t>14129 Angelite Wy, San Diego, CA</t>
  </si>
  <si>
    <t>14150 Angelite Wy, San Diego, CA</t>
  </si>
  <si>
    <t>14101 Angelite Wy, San Diego, CA</t>
  </si>
  <si>
    <t>14332 Ocean Jasper Wy, San Diego, CA</t>
  </si>
  <si>
    <t>14317 Ocean Jasper Wy, San Diego, CA</t>
  </si>
  <si>
    <t>14109 Angelite Wy, San Diego, CA</t>
  </si>
  <si>
    <t xml:space="preserve">463 CREEKSIDE CR </t>
  </si>
  <si>
    <t>Digital -Creekside Point</t>
  </si>
  <si>
    <t xml:space="preserve">450 CREEKSIDE CR </t>
  </si>
  <si>
    <t xml:space="preserve">402 CREEKSIDE CR </t>
  </si>
  <si>
    <t xml:space="preserve">413 CREEKSIDE CR </t>
  </si>
  <si>
    <t xml:space="preserve">418 CREEKSIDE CR </t>
  </si>
  <si>
    <t xml:space="preserve">434 CREEKSIDE CR </t>
  </si>
  <si>
    <t xml:space="preserve">2389 WEST JEWETT ST </t>
  </si>
  <si>
    <t>Digital - Jewett ADU'S</t>
  </si>
  <si>
    <t>4802 Canyon View, San Diego, CA 92117</t>
  </si>
  <si>
    <t>3551 Front St, San Diego, CA 92103</t>
  </si>
  <si>
    <t>Rapid Review-Standard-Building Construction:3551/Front</t>
  </si>
  <si>
    <t>2712 Everly Dr, San Diego, CA</t>
  </si>
  <si>
    <t>2401 Cascalote Lp, San Diego, CA 92154</t>
  </si>
  <si>
    <t>1318 Gertrude St, San Diego, CA</t>
  </si>
  <si>
    <t>General-Express-Building Construction:1318/Gertrude</t>
  </si>
  <si>
    <t>4004 Ohio St, San Diego, CA 92104</t>
  </si>
  <si>
    <t>General-Express-Building Construction:4004/Ohio</t>
  </si>
  <si>
    <t>2053 Chatsworth Bl, San Diego, CA</t>
  </si>
  <si>
    <t>General-Standard-Building Construction:2053/Chatsworth</t>
  </si>
  <si>
    <t>5074 Madison Av, San Diego, CA</t>
  </si>
  <si>
    <t>General-Express-Building Construction:5072/Madison</t>
  </si>
  <si>
    <t>4155 Wabash Av, San Diego, CA</t>
  </si>
  <si>
    <t>General-Express-Building Permit:4155/Wabash</t>
  </si>
  <si>
    <t>2810 Nye St, San Diego, CA 92111</t>
  </si>
  <si>
    <t>General-Standard-Building Construction:2810/Nye</t>
  </si>
  <si>
    <t xml:space="preserve">6225 GULLSTRAND ST </t>
  </si>
  <si>
    <t>4880 Clairemont Mesa Bl, San Diego, CA</t>
  </si>
  <si>
    <t>General-Express-Building Construction:4820/Clairemont Mesa</t>
  </si>
  <si>
    <t>12244 Halle Wy, San Diego, CA</t>
  </si>
  <si>
    <t>Express- Master Plan MDU:14050/Carmel Ridge</t>
  </si>
  <si>
    <t>12238 Halle Wy, San Diego, CA</t>
  </si>
  <si>
    <t>12232 Halle Wy, San Diego, CA</t>
  </si>
  <si>
    <t>12231 Halle Wy, San Diego, CA</t>
  </si>
  <si>
    <t>12226 Halle Wy, San Diego, CA</t>
  </si>
  <si>
    <t>12225 Halle Wy, San Diego, CA</t>
  </si>
  <si>
    <t>12220 Halle Wy, San Diego, CA</t>
  </si>
  <si>
    <t>12219 Halle Wy, San Diego, CA</t>
  </si>
  <si>
    <t>12214 Halle Wy, San Diego, CA</t>
  </si>
  <si>
    <t>12213 Halle Wy, San Diego, CA</t>
  </si>
  <si>
    <t>12208 Halle Wy, San Diego, CA</t>
  </si>
  <si>
    <t>12207 Halle Wy, San Diego, CA</t>
  </si>
  <si>
    <t>12202 Halle Wy, San Diego, CA</t>
  </si>
  <si>
    <t>12201 Halle Wy, San Diego, CA</t>
  </si>
  <si>
    <t xml:space="preserve">3717 CENTRAL AV </t>
  </si>
  <si>
    <t>Digital-Central SDU/ADU's</t>
  </si>
  <si>
    <t>4457 Marlborough Av, San Diego, CA</t>
  </si>
  <si>
    <t>General-Standard-Building Construction:4457/Marlborough</t>
  </si>
  <si>
    <t>2086 Kearny Av, San Diego, CA 92113</t>
  </si>
  <si>
    <t>Building Construction:2086/Kearny</t>
  </si>
  <si>
    <t>4248 Copeland Av, San Diego, CA</t>
  </si>
  <si>
    <t>General-Standard-Building Construction:4248/Copeland</t>
  </si>
  <si>
    <t>3501 L St, San Diego, CA</t>
  </si>
  <si>
    <t>General-Expedite-Combination Building Permit:3501/L</t>
  </si>
  <si>
    <t>1822 West Drescher St, San Diego, CA</t>
  </si>
  <si>
    <t>General-Standard-Combination Building Permit:1814/West Drescher</t>
  </si>
  <si>
    <t>1108 30th St, San Diego, CA</t>
  </si>
  <si>
    <t>General-Standard-Building Construction:1108/30th</t>
  </si>
  <si>
    <t>3621 32nd St, San Diego, CA</t>
  </si>
  <si>
    <t>General-Standard-Building Construction:3617/32nd</t>
  </si>
  <si>
    <t>7132 East Hyatt St, San Diego, CA 92111</t>
  </si>
  <si>
    <t>General-Standard-Combination Building Permit:7132/East Hyatt</t>
  </si>
  <si>
    <t>3365 A St, San Diego, CA 92102</t>
  </si>
  <si>
    <t>General-Express-Building Construction:3365/A</t>
  </si>
  <si>
    <t>7736 Fay Av, San Diego, CA</t>
  </si>
  <si>
    <t>General-Standard-Building Construction:7736/Fay</t>
  </si>
  <si>
    <t>4503 Idaho St, San Diego, CA 92116</t>
  </si>
  <si>
    <t>General-Express-Building Construction:4503/Idaho</t>
  </si>
  <si>
    <t xml:space="preserve">1302 33RD ST </t>
  </si>
  <si>
    <t>Digital - Tenang Villa</t>
  </si>
  <si>
    <t>4840 Canyon View, San Diego, CA 92117</t>
  </si>
  <si>
    <t>1713 Missouri St, San Diego, CA 92109</t>
  </si>
  <si>
    <t>General-Standard-Building Construction:1713/Missouri</t>
  </si>
  <si>
    <t>1881 Irving Av, San Diego, CA</t>
  </si>
  <si>
    <t>General-Standard-Building Construction:1881/Irving</t>
  </si>
  <si>
    <t>3621 Park Bl, San Diego, CA</t>
  </si>
  <si>
    <t>Building Construction:3621/Park</t>
  </si>
  <si>
    <t xml:space="preserve">4807 PESCADERO AV </t>
  </si>
  <si>
    <t>Digital - Duke's Residence</t>
  </si>
  <si>
    <t>2125 05th Av, San Diego, CA</t>
  </si>
  <si>
    <t>General-Express-Building Construction:2125/05th</t>
  </si>
  <si>
    <t>635 S 32Nd St, San Diego, CA 92113</t>
  </si>
  <si>
    <t>General-Expedite-Combination Building Permit:635/32Nd</t>
  </si>
  <si>
    <t xml:space="preserve">6145 GULLSTRAND ST </t>
  </si>
  <si>
    <t>5332 Prosperity Ln, San Diego, CA 92115</t>
  </si>
  <si>
    <t>Rapid Review-Standard-Building Construction:5330/Prosperity</t>
  </si>
  <si>
    <t xml:space="preserve">3819 CARSON ST </t>
  </si>
  <si>
    <t>Digital -Malcolm New Residence</t>
  </si>
  <si>
    <t xml:space="preserve">8423 EL PASEO GRANDE </t>
  </si>
  <si>
    <t>Digital-Paseo Grande Residence</t>
  </si>
  <si>
    <t xml:space="preserve">2048 ILLION ST </t>
  </si>
  <si>
    <t>Digital - New SDU &amp; ADU</t>
  </si>
  <si>
    <t xml:space="preserve">3069 40TH ST </t>
  </si>
  <si>
    <t>Dgtl - 40th Street Res &amp; ADU</t>
  </si>
  <si>
    <t>4860 Clairemont Mesa Bl, San Diego, CA</t>
  </si>
  <si>
    <t>4840 Clairemont Mesa Bl, San Diego, CA</t>
  </si>
  <si>
    <t>4820 Clairemont Mesa Bl, San Diego, CA</t>
  </si>
  <si>
    <t>4787 51st St, San Diego, CA 92115</t>
  </si>
  <si>
    <t>Rapid Review-Standard-Building Construction:4787/51st</t>
  </si>
  <si>
    <t>4696 Craigie St, San Diego, CA</t>
  </si>
  <si>
    <t>General-Standard-Combination Building Permit:4696/Craigie</t>
  </si>
  <si>
    <t>4692 Craigie St, San Diego, CA</t>
  </si>
  <si>
    <t>4688 Craigie St, San Diego, CA</t>
  </si>
  <si>
    <t>4678 Firestone St, San Diego, CA 92117</t>
  </si>
  <si>
    <t>General-Standard-Building Construction:4678/Firestone</t>
  </si>
  <si>
    <t>4462 Alabama St, San Diego, CA</t>
  </si>
  <si>
    <t>Rapid Review-Standard-Combination Building Permit:4462/Alabama</t>
  </si>
  <si>
    <t>4227 47th St, San Diego, CA</t>
  </si>
  <si>
    <t>General-Standard-Building Construction:4227/47th</t>
  </si>
  <si>
    <t>4134 Swift Av, San Diego, CA 92104</t>
  </si>
  <si>
    <t>General-Standard-Building Construction:4138/Swift</t>
  </si>
  <si>
    <t>4119 Utah St, San Diego, CA 92104</t>
  </si>
  <si>
    <t>General-Standard-Combination Building Permit:4119/Utah</t>
  </si>
  <si>
    <t>4110 46th St, San Diego, CA</t>
  </si>
  <si>
    <t>General-Standard-Building Construction:4108/46th</t>
  </si>
  <si>
    <t>4108 46th St, San Diego, CA</t>
  </si>
  <si>
    <t>3981 Quince St, San Diego, CA</t>
  </si>
  <si>
    <t>General-Standard-Building Construction:3981/Quince</t>
  </si>
  <si>
    <t xml:space="preserve">3770 NILE ST </t>
  </si>
  <si>
    <t>Digital - Kobleur New Res.</t>
  </si>
  <si>
    <t>3320 B St, San Diego, CA</t>
  </si>
  <si>
    <t>Rapid Review-Standard-Building Construction:3320/B</t>
  </si>
  <si>
    <t>2334 F St, San Diego, CA</t>
  </si>
  <si>
    <t>General-Standard-Combination Building Permit:2330/F</t>
  </si>
  <si>
    <t>2330 F St, San Diego, CA</t>
  </si>
  <si>
    <t>2236 West Jewett St, San Diego, CA</t>
  </si>
  <si>
    <t>Rapid Review-Standard-Building Construction:2240/West Jewett</t>
  </si>
  <si>
    <t>1695 Saturn Bl, San Diego, CA 92154</t>
  </si>
  <si>
    <t>General-Expedite-Building Construction:1695/Saturn</t>
  </si>
  <si>
    <t>1540 Grand Av, San Diego, CA</t>
  </si>
  <si>
    <t>General-Standard-Building Construction:1534/Grand</t>
  </si>
  <si>
    <t>841 Beryl St, San Diego, CA 92109</t>
  </si>
  <si>
    <t>General-Standard-Combination Building Permit:843/Beryl</t>
  </si>
  <si>
    <t>1271 Pennsylvania Av, San Diego, CA</t>
  </si>
  <si>
    <t>General-Standard-Building Construction:1271/Pennsylvania</t>
  </si>
  <si>
    <t xml:space="preserve">3740 CURLEW ST </t>
  </si>
  <si>
    <t>Digital- Donato Companion Unit</t>
  </si>
  <si>
    <t xml:space="preserve">11482 HADAR DR </t>
  </si>
  <si>
    <t>Digital - Kanetis ADU,JADU</t>
  </si>
  <si>
    <t xml:space="preserve">2018 HANFORD DR </t>
  </si>
  <si>
    <t>DIGI-Le Junior/Compan. units</t>
  </si>
  <si>
    <t xml:space="preserve">5638 MEADE AV </t>
  </si>
  <si>
    <t>Digi Meade ADU &amp; Garage</t>
  </si>
  <si>
    <t xml:space="preserve">3067 VALLE AV </t>
  </si>
  <si>
    <t>Digitl- Valle's Code Violation</t>
  </si>
  <si>
    <t xml:space="preserve">2969 CLAY AV </t>
  </si>
  <si>
    <t>Digital-Regla ADU &amp; JADU</t>
  </si>
  <si>
    <t xml:space="preserve">3319 MENLO AV </t>
  </si>
  <si>
    <t>Digital- Martin Res ADU/JADU</t>
  </si>
  <si>
    <t xml:space="preserve">4839 34TH ST </t>
  </si>
  <si>
    <t>Digital - 34th Street Addition</t>
  </si>
  <si>
    <t xml:space="preserve">6760 NORTH ELMAN ST </t>
  </si>
  <si>
    <t>Digital- Marin ADU</t>
  </si>
  <si>
    <t xml:space="preserve">3653 QUIMBY ST </t>
  </si>
  <si>
    <t>Digital- Winnett ADU</t>
  </si>
  <si>
    <t xml:space="preserve">4741 OREGON ST </t>
  </si>
  <si>
    <t>Digital - Anderson ADU's</t>
  </si>
  <si>
    <t xml:space="preserve">4045 WINONA AV </t>
  </si>
  <si>
    <t>Dgtl 4045 Winona ADU'S</t>
  </si>
  <si>
    <t>3256 Logan Av, San Diego, CA 92113</t>
  </si>
  <si>
    <t>General-Standard-Building Construction:3256/Logan</t>
  </si>
  <si>
    <t>5204 Pirotte Dr, San Diego, CA 92105</t>
  </si>
  <si>
    <t>General-Standard-Building Construction:2255/52Nd</t>
  </si>
  <si>
    <t>5042 Sterling Ct, San Diego, CA 92105</t>
  </si>
  <si>
    <t>Building Construction:5042/Sterling</t>
  </si>
  <si>
    <t>4821 Iroquois Av, San Diego, CA 92177</t>
  </si>
  <si>
    <t>General-Standard-Building Construction:4821/Iroquois</t>
  </si>
  <si>
    <t>711 S 38th St, San Diego, CA</t>
  </si>
  <si>
    <t>Rapid Review-Standard-Combination Building Permit:711/38th</t>
  </si>
  <si>
    <t>4372 Copeland Av, San Diego, CA 92103</t>
  </si>
  <si>
    <t>General-Standard-Building Construction:4372/Copeland</t>
  </si>
  <si>
    <t>12680 Monterey Cypress Wy, San Diego, CA 92130</t>
  </si>
  <si>
    <t>General-Standard-Building Construction:12676/Monterey Cypress</t>
  </si>
  <si>
    <t>2689 Reynard Wy, San Diego, CA</t>
  </si>
  <si>
    <t>General-Standard-Building Construction:2689/Reynard</t>
  </si>
  <si>
    <t>3978 Oregon St, San Diego, CA 92104</t>
  </si>
  <si>
    <t>General-Standard-Combination Building Permit:3978/Oregon</t>
  </si>
  <si>
    <t>7161 Mohawk St, San Diego, CA</t>
  </si>
  <si>
    <t>General-Standard-Building Construction:7161/Mohawk</t>
  </si>
  <si>
    <t>8343 Torero Pl, San Diego, CA 92126</t>
  </si>
  <si>
    <t>Building Construction:8343/Torero</t>
  </si>
  <si>
    <t>4167 Texas St, San Diego, CA</t>
  </si>
  <si>
    <t>General-Standard-Building Construction:4167/Texas</t>
  </si>
  <si>
    <t>602 Arroyo Dr, San Diego, CA 92103</t>
  </si>
  <si>
    <t>General-Standard-Building Construction:606/Arroyo</t>
  </si>
  <si>
    <t>1955 Emerald St, San Diego, CA 92109</t>
  </si>
  <si>
    <t>Building Construction:1955/Emerald</t>
  </si>
  <si>
    <t>4447 Menlo Av, San Diego, CA</t>
  </si>
  <si>
    <t>Building Construction:4447/Menlo</t>
  </si>
  <si>
    <t>9941 Mesa Madera Dr, San Diego, CA 92131</t>
  </si>
  <si>
    <t>Building Construction:9941/Mesa Madera</t>
  </si>
  <si>
    <t>5269 Castana St, San Diego, CA</t>
  </si>
  <si>
    <t>General-Expedite-Building Construction:5269/Castana</t>
  </si>
  <si>
    <t>2575 Fairmount Av, San Diego, CA 92105</t>
  </si>
  <si>
    <t>General-Standard-Building Construction:2575/Fairmount</t>
  </si>
  <si>
    <t>2990 B St, San Diego, CA</t>
  </si>
  <si>
    <t>General-Standard-Building Permit:2990/B</t>
  </si>
  <si>
    <t>3544 Landis St, San Diego, CA 92104</t>
  </si>
  <si>
    <t>General-Standard-Building Construction:3540/Landis</t>
  </si>
  <si>
    <t>6181 Lorca Dr, San Diego, CA</t>
  </si>
  <si>
    <t>Building Construction:6181/Lorca</t>
  </si>
  <si>
    <t>3920 Twiggs St, San Diego, CA 92110</t>
  </si>
  <si>
    <t>Rapid Review-Standard-Building Construction:3920/Twiggs</t>
  </si>
  <si>
    <t>3950 Centre St, San Diego, CA 92103</t>
  </si>
  <si>
    <t>General-Standard-Building Construction:3950/Centre</t>
  </si>
  <si>
    <t>3322 Nile St, San Diego, CA</t>
  </si>
  <si>
    <t>General-Standard-Building Construction:3322/Nile</t>
  </si>
  <si>
    <t>3638 47Th St, San Diego, CA 92105</t>
  </si>
  <si>
    <t>General-Standard-Building Construction:3638/47Th</t>
  </si>
  <si>
    <t>5115 Gordon Ln, San Diego, CA 92109</t>
  </si>
  <si>
    <t>General-Standard-Building Construction:5115/Gordon</t>
  </si>
  <si>
    <t>5142 Catoctin Dr, San Diego, CA 92115</t>
  </si>
  <si>
    <t>General-Standard-Combination Building Permit:5142/Catoctin</t>
  </si>
  <si>
    <t>4822 Kings Wy, San Diego, CA 92117</t>
  </si>
  <si>
    <t>Rapid Review-Standard-Building Construction:4820/Kings</t>
  </si>
  <si>
    <t>5265 Pirotte Dr, San Diego, CA 92105</t>
  </si>
  <si>
    <t>General-Standard-Building Construction:5265/Pirotte</t>
  </si>
  <si>
    <t>11465 Westonhill Dr, San Diego, CA</t>
  </si>
  <si>
    <t>General-Standard-Combination Building Permit:11465/Westonhill</t>
  </si>
  <si>
    <t>1022 Fuchsia Ln, San Diego, CA</t>
  </si>
  <si>
    <t>General-Standard-Building Construction:1022/Fuchsia</t>
  </si>
  <si>
    <t>3210 Van Dyke Av, San Diego, CA</t>
  </si>
  <si>
    <t>General-Standard-Building Construction:3210/Van Dyke</t>
  </si>
  <si>
    <t>1245 Van Nuys St, San Diego, CA</t>
  </si>
  <si>
    <t>General-Standard-Building Construction:1243/Van Nuys</t>
  </si>
  <si>
    <t>4182 Vista Grande Dr, San Diego, CA 92115</t>
  </si>
  <si>
    <t>General-Standard-Building Construction:4184/Vista Grande</t>
  </si>
  <si>
    <t>4445 Texas St, San Diego, CA</t>
  </si>
  <si>
    <t>General-Standard-Building Construction:4447/Texas</t>
  </si>
  <si>
    <t>149 Coolwater Dr, San Diego, CA 92114</t>
  </si>
  <si>
    <t>General-Standard-Building Construction:149/Coolwater</t>
  </si>
  <si>
    <t>3946 National Av, San Diego, CA 92113</t>
  </si>
  <si>
    <t>General-Expedite-Building Construction:3946/National</t>
  </si>
  <si>
    <t>4036 Boston Av, San Diego, CA 92113</t>
  </si>
  <si>
    <t>General-Standard-Combination Building Permit:4038/Boston</t>
  </si>
  <si>
    <t>4374 Georgia St, San Diego, CA 92103</t>
  </si>
  <si>
    <t>General-Standard-Building Construction:4374/Georgia</t>
  </si>
  <si>
    <t>2392 West Jewett St, San Diego, CA</t>
  </si>
  <si>
    <t>Building Construction:2394/West Jewett</t>
  </si>
  <si>
    <t>920 21St St, San Diego, CA 92102</t>
  </si>
  <si>
    <t>General-Standard-Combination Building Permit:920/21St</t>
  </si>
  <si>
    <t>6085 La Jolla Scenic Dr S, San Diego, CA 92037</t>
  </si>
  <si>
    <t>General-Standard-Combination Building Permit:6085/La Jolla Scenic</t>
  </si>
  <si>
    <t>341 S 39TH St, San Diego, CA 92113</t>
  </si>
  <si>
    <t>General-Expedite-Building Construction:339/39th</t>
  </si>
  <si>
    <t>2522 Erie St, San Diego, CA 92110</t>
  </si>
  <si>
    <t>General-Standard-Building Construction:2520/Erie</t>
  </si>
  <si>
    <t>3625 32nd St, San Diego, CA</t>
  </si>
  <si>
    <t>5220 Kalmia St, San Diego, CA 92105</t>
  </si>
  <si>
    <t>General-Standard-Building Construction:5220/Kalmia</t>
  </si>
  <si>
    <t>3804 Marron St, San Diego, CA 92115</t>
  </si>
  <si>
    <t>General-Standard-Combination Building Permit:3804/Marron</t>
  </si>
  <si>
    <t>6516 Osler St, San Diego, CA 92111</t>
  </si>
  <si>
    <t>General-Standard-Combination Building Permit:6516/Osler</t>
  </si>
  <si>
    <t>1638 Elm Av, San Diego, CA 92154</t>
  </si>
  <si>
    <t>General-Standard-Building Construction:1638/Elm</t>
  </si>
  <si>
    <t>6248 Wunderlin Av, San Diego, CA</t>
  </si>
  <si>
    <t>General-Expedite-Combination Building Permit:6248/Wunderlin</t>
  </si>
  <si>
    <t>7124 East Hyatt St, San Diego, CA 92111</t>
  </si>
  <si>
    <t>3090 53rd St, San Diego, CA 92105</t>
  </si>
  <si>
    <t>General-Standard-Combination Building Permit:3092/53rd</t>
  </si>
  <si>
    <t>4471 Altadena Av, San Diego, CA</t>
  </si>
  <si>
    <t>General-Standard-Building Construction:4475/Altadena</t>
  </si>
  <si>
    <t>2464 East Ingersoll St, San Diego, CA</t>
  </si>
  <si>
    <t>General-Standard-Combination Building Permit:2464/East Ingersoll</t>
  </si>
  <si>
    <t>3674 Mabon Pl, San Diego, CA 92117</t>
  </si>
  <si>
    <t>General-Standard-Combination Building Permit:3674/Mabon</t>
  </si>
  <si>
    <t>3571 Franklin Av, San Diego, CA</t>
  </si>
  <si>
    <t>Building Construction:3571/Franklin</t>
  </si>
  <si>
    <t>4506 Moraga Av, #3 &amp; 4, San Diego, CA 92117</t>
  </si>
  <si>
    <t>General-Standard-Building Construction:4506/Moraga</t>
  </si>
  <si>
    <t>4506 Moraga Av, #1 &amp; 2, San Diego, CA 92117</t>
  </si>
  <si>
    <t>4814 54th St, San Diego, CA 92115</t>
  </si>
  <si>
    <t>General-Standard-Building Construction:4812/54th</t>
  </si>
  <si>
    <t>2035 Albatross St, San Diego, CA</t>
  </si>
  <si>
    <t>General-Standard-Building Construction:2029/Albatross</t>
  </si>
  <si>
    <t>6742 Waterman Ct, San Diego, CA 92111</t>
  </si>
  <si>
    <t>General-Standard-Combination Building Permit:6742/Waterman</t>
  </si>
  <si>
    <t>3611 Logan Av, San Diego, CA 92113</t>
  </si>
  <si>
    <t>General-Standard-Building Construction:3607/Logan</t>
  </si>
  <si>
    <t>3607 Logan Av, San Diego, CA 92113</t>
  </si>
  <si>
    <t>3543 Luna Av, San Diego, CA</t>
  </si>
  <si>
    <t>General-Standard-Building Construction:3543/Luna</t>
  </si>
  <si>
    <t>4029 33rd St, San Diego, CA</t>
  </si>
  <si>
    <t>General-Standard-Building Construction:4027/33rd</t>
  </si>
  <si>
    <t>4027 33rd St, San Diego, CA</t>
  </si>
  <si>
    <t>4171 Utah St, San Diego, CA</t>
  </si>
  <si>
    <t>General-Standard-Building Construction:4171/Utah</t>
  </si>
  <si>
    <t>6575 Seaman St, San Diego, CA 92120</t>
  </si>
  <si>
    <t>General-Standard-Building Construction:6575/Seaman</t>
  </si>
  <si>
    <t>1235 Lincoln Av, San Diego, CA</t>
  </si>
  <si>
    <t>General-Standard-Combination Building Permit:1237/Lincoln</t>
  </si>
  <si>
    <t>3355 Grim Av, San Diego, CA</t>
  </si>
  <si>
    <t>General-Standard-Building Construction:3355/Grim</t>
  </si>
  <si>
    <t>5120 Constitution Rd, San Diego, CA 92117</t>
  </si>
  <si>
    <t>General-Standard-Combination Building Permit:5120/Constitution</t>
  </si>
  <si>
    <t>2664 L St, San Diego, CA 92102</t>
  </si>
  <si>
    <t>General-Standard-Building Construction:2664/L</t>
  </si>
  <si>
    <t>9820 Paseo Montalban, San Diego, CA</t>
  </si>
  <si>
    <t>General-Standard-Building Construction:9818/Paseo Montalban</t>
  </si>
  <si>
    <t>9822 Paseo Montalban, San Diego, CA</t>
  </si>
  <si>
    <t>6826 Amherst St, San Diego, CA 92115</t>
  </si>
  <si>
    <t>General-Standard-Combination Building Permit:6826/Amherst</t>
  </si>
  <si>
    <t>6834 Amherst St, San Diego, CA 92115</t>
  </si>
  <si>
    <t>6832 Amherst St, San Diego, CA 92115</t>
  </si>
  <si>
    <t>6828 Amherst St, San Diego, CA 92115</t>
  </si>
  <si>
    <t>4149 Utah St, San Diego, CA</t>
  </si>
  <si>
    <t>General-Standard-Building Construction:4147/Utah</t>
  </si>
  <si>
    <t>4147 Utah St, San Diego, CA</t>
  </si>
  <si>
    <t>12616 Elizabeth Wy, San Diego, CA</t>
  </si>
  <si>
    <t>Express- Master Plan SDU:14455/Penasquitos</t>
  </si>
  <si>
    <t>12621 Elizabeth Wy, San Diego, CA</t>
  </si>
  <si>
    <t>12615 Elizabeth Wy, San Diego, CA</t>
  </si>
  <si>
    <t>12602 Elizabeth Wy, San Diego, CA</t>
  </si>
  <si>
    <t>12601 Elizabeth Wy, San Diego, CA</t>
  </si>
  <si>
    <t>12635 Elizabeth Wy, San Diego, CA</t>
  </si>
  <si>
    <t>11442 Caden Lp, San Diego, CA 92129</t>
  </si>
  <si>
    <t>Building Construction - Master Plan SDU:11422/Caden</t>
  </si>
  <si>
    <t>11007 Mason Ln, San Diego, CA</t>
  </si>
  <si>
    <t>11017 Mason Ln, San Diego, CA</t>
  </si>
  <si>
    <t>11562 Caden Ln, San Diego, CA</t>
  </si>
  <si>
    <t>11422 Caden Lp, San Diego, CA 92129</t>
  </si>
  <si>
    <t>11502 Caden Ln, San Diego, CA</t>
  </si>
  <si>
    <t>11402 Caden Lp, San Diego, CA 92129</t>
  </si>
  <si>
    <t>11302 Jacob Ln, San Diego, CA</t>
  </si>
  <si>
    <t>11511 Caden Ln, San Diego, CA</t>
  </si>
  <si>
    <t>11307 Jacob Ln, San Diego, CA</t>
  </si>
  <si>
    <t>11522 Caden Ln, San Diego, CA</t>
  </si>
  <si>
    <t>11542 Caden Ln, San Diego, CA</t>
  </si>
  <si>
    <t>932 Bollenbacher St, San Diego, CA 92114</t>
  </si>
  <si>
    <t>General-Standard-Combination Building Permit:932/Bollenbacher</t>
  </si>
  <si>
    <t>4726 Hidalgo Av, San Diego, CA</t>
  </si>
  <si>
    <t>Building Construction:4726/Hidalgo</t>
  </si>
  <si>
    <t>5054 Hawley Bl, San Diego, CA 92116</t>
  </si>
  <si>
    <t>General-Expedite-Building Construction:5054/Hawley</t>
  </si>
  <si>
    <t>5305 Barstow St, San Diego, CA</t>
  </si>
  <si>
    <t>Building Construction:5305/Barstow</t>
  </si>
  <si>
    <t>5332 Wightman St, San Diego, CA</t>
  </si>
  <si>
    <t>General-Express-Building Construction:5332/Wightman</t>
  </si>
  <si>
    <t>979 Rosecrans St, San Diego, CA</t>
  </si>
  <si>
    <t>General-Standard-Combination Building Permit:979/Rosecrans</t>
  </si>
  <si>
    <t>3171 K St, San Diego, CA</t>
  </si>
  <si>
    <t>General-Standard-Building Construction:3171/K</t>
  </si>
  <si>
    <t>3741 35th St, San Diego, CA</t>
  </si>
  <si>
    <t>General-Standard-Combination Building Permit:3741/35th</t>
  </si>
  <si>
    <t>3317 Apache Av, San Diego, CA</t>
  </si>
  <si>
    <t>General-Standard-Combination Building Permit:3317/Apache</t>
  </si>
  <si>
    <t>3780 Park Bl, San Diego, CA</t>
  </si>
  <si>
    <t>General-Express-Building Construction:3780/Park</t>
  </si>
  <si>
    <t>3064 Imperial Av, San Diego, CA</t>
  </si>
  <si>
    <t>General-Expedite-Building Construction:3064/Imperial</t>
  </si>
  <si>
    <t>1704 Burton St, San Diego, CA</t>
  </si>
  <si>
    <t>General-Standard-Building Construction:1704/Burton</t>
  </si>
  <si>
    <t>4314 Aragon Wy, San Diego, CA 92115</t>
  </si>
  <si>
    <t>Building Construction:4314/Aragon</t>
  </si>
  <si>
    <t>1833 Fern St, San Diego, CA 92102</t>
  </si>
  <si>
    <t>General-Standard-Building Construction:1837/Fern</t>
  </si>
  <si>
    <t>8521 Parkbrook Ln, San Diego, CA 92114</t>
  </si>
  <si>
    <t>General-Standard-Building Construction:8521/Parkbrook</t>
  </si>
  <si>
    <t>3677 Swift Av, San Diego, CA</t>
  </si>
  <si>
    <t>General-Standard-Building Construction:3677/Swift</t>
  </si>
  <si>
    <t>4109 Udall St, San Diego, CA</t>
  </si>
  <si>
    <t>General-Standard-Building Construction:2126/San Clemente</t>
  </si>
  <si>
    <t>2124 San Clemente St, San Diego, CA</t>
  </si>
  <si>
    <t xml:space="preserve">2381 WEST JEWETT ST </t>
  </si>
  <si>
    <t>11341 Jacob Ln, San Diego, CA</t>
  </si>
  <si>
    <t>11282 Whitney Ln, San Diego, CA</t>
  </si>
  <si>
    <t>11311 Jacob Ln, San Diego, CA</t>
  </si>
  <si>
    <t>11342 Jacob Ln, San Diego, CA</t>
  </si>
  <si>
    <t>11322 Jacob Ln, San Diego, CA</t>
  </si>
  <si>
    <t>11362 Jacob Ln, San Diego, CA</t>
  </si>
  <si>
    <t>11332 Jacob Ln, San Diego, CA</t>
  </si>
  <si>
    <t>11331 Jacob Ln, San Diego, CA</t>
  </si>
  <si>
    <t>11312 Jacob Ln, San Diego, CA</t>
  </si>
  <si>
    <t>11372 Jacob Ln, San Diego, CA</t>
  </si>
  <si>
    <t>11262 Whitney Ln, San Diego, CA</t>
  </si>
  <si>
    <t>11352 Jacob Ln, San Diego, CA</t>
  </si>
  <si>
    <t>11321 Jacob Ln, San Diego, CA</t>
  </si>
  <si>
    <t>11382 Jacob Ln, San Diego, CA</t>
  </si>
  <si>
    <t>2248 Ocean View Bl, San Diego, CA 92113</t>
  </si>
  <si>
    <t>General-Standard-Building Construction:2248/Ocean View</t>
  </si>
  <si>
    <t>3439 Luna Av, San Diego, CA 92117</t>
  </si>
  <si>
    <t>General-Standard-Building Construction:3439/Luna</t>
  </si>
  <si>
    <t>3134 Chamoune Av, San Diego, CA 92105</t>
  </si>
  <si>
    <t>General-Standard-Building Construction:3134/Chamoune</t>
  </si>
  <si>
    <t>11231 Whitney Ln, San Diego, CA 92129</t>
  </si>
  <si>
    <t>15135 Leia Wy, San Diego, CA</t>
  </si>
  <si>
    <t>15175 Leia Wy, San Diego, CA</t>
  </si>
  <si>
    <t>15155 Leia Wy, San Diego, CA</t>
  </si>
  <si>
    <t>15161 Leia Wy, San Diego, CA</t>
  </si>
  <si>
    <t>15121 Leia Wy, San Diego, CA</t>
  </si>
  <si>
    <t>15141 Leia Wy, San Diego, CA</t>
  </si>
  <si>
    <t>4262 Ocean View Bl, San Diego, CA 92113</t>
  </si>
  <si>
    <t>General-Standard-Combination Building Permit:4262/Ocean View</t>
  </si>
  <si>
    <t>2962 Ocean Front Wk, San Diego, CA 92109</t>
  </si>
  <si>
    <t>General-Standard-Building Construction:2962/Ocean Front</t>
  </si>
  <si>
    <t>6234 Stanley Av, San Diego, CA</t>
  </si>
  <si>
    <t>General-Standard-Building Permit:6234/Stanley</t>
  </si>
  <si>
    <t>4608 Wispering Woods Ct, San Diego, CA</t>
  </si>
  <si>
    <t>Rapid Review-Standard-Combination Building Permit:4608/Wispering Woods</t>
  </si>
  <si>
    <t>6650 Radio Dr, San Diego, CA</t>
  </si>
  <si>
    <t>General-Standard-Building Construction:6650/Radio</t>
  </si>
  <si>
    <t>2022 Meade Av, San Diego, CA</t>
  </si>
  <si>
    <t>General-Standard-Combination Building Permit:2022/Meade</t>
  </si>
  <si>
    <t>4425 Everts St, San Diego, CA</t>
  </si>
  <si>
    <t>General-Standard-Building Construction:4425/Everts</t>
  </si>
  <si>
    <t>2968 L St, San Diego, CA</t>
  </si>
  <si>
    <t>Rapid Review-Standard-Building Construction:2968/L</t>
  </si>
  <si>
    <t>2635 Magnolia Av, San Diego, CA 92109</t>
  </si>
  <si>
    <t>General-Express-Building Construction:2635/Magnolia</t>
  </si>
  <si>
    <t>4627 Adair St, San Diego, CA 92107</t>
  </si>
  <si>
    <t>General-Standard-Combination Building Permit:4627/Adair</t>
  </si>
  <si>
    <t>1901 W California St, San Diego, CA</t>
  </si>
  <si>
    <t>General-Standard-Combination Building Permit:1901/California</t>
  </si>
  <si>
    <t>6033 Adams Av, San Diego, CA</t>
  </si>
  <si>
    <t>General-Standard-Combination Building Permit:6033/Adams</t>
  </si>
  <si>
    <t>9599 Vista Tercera, San Diego, CA 92129</t>
  </si>
  <si>
    <t>General-Standard-Combination Building Permit:9599/Vista Tercera</t>
  </si>
  <si>
    <t>5626 Gaines St, San Diego, CA</t>
  </si>
  <si>
    <t>General-Standard-Combination Building Permit:5626/Gaines</t>
  </si>
  <si>
    <t>6833 Amherst St, San Diego, CA</t>
  </si>
  <si>
    <t>General-Standard-Building Construction:6833/Amherst</t>
  </si>
  <si>
    <t>5012 54th St, San Diego, CA</t>
  </si>
  <si>
    <t>Rapid Review-Standard-Building Construction:5012/54th</t>
  </si>
  <si>
    <t>3247 40th St, San Diego, CA 92105</t>
  </si>
  <si>
    <t>General-Standard-Combination Building Permit:3247/40th</t>
  </si>
  <si>
    <t>1820 Carmelina Dr, San Diego, CA</t>
  </si>
  <si>
    <t>General-Standard-Combination Building Permit:1820/Carmelina</t>
  </si>
  <si>
    <t>315 Prospect St, San Diego, CA</t>
  </si>
  <si>
    <t>General-Standard-Building Construction:315/Prospect</t>
  </si>
  <si>
    <t>1620 Coolidge St, San Diego, CA</t>
  </si>
  <si>
    <t>General-Standard-Combination Building Permit:1618/Coolidge</t>
  </si>
  <si>
    <t>4777 67th St, San Diego, CA</t>
  </si>
  <si>
    <t>General-Standard-Building Construction:4775/67th</t>
  </si>
  <si>
    <t>2949 Kalmia St, San Diego, CA</t>
  </si>
  <si>
    <t>General-Standard-Building Construction:2949/Kalmia</t>
  </si>
  <si>
    <t>3910 Goldfinch St, San Diego, CA 92103</t>
  </si>
  <si>
    <t>Building Construction:3910/Goldfinch</t>
  </si>
  <si>
    <t>7910 Odell Pl, San Diego, CA 92126</t>
  </si>
  <si>
    <t>General-Expedite-Building Construction:7910/Odell</t>
  </si>
  <si>
    <t>1052 Hayes Av, San Diego, CA</t>
  </si>
  <si>
    <t>General-Standard-Building Construction:1052/Hayes</t>
  </si>
  <si>
    <t>4451 Maryland St, San Diego, CA</t>
  </si>
  <si>
    <t>General-Standard-Building Construction:4453/Maryland</t>
  </si>
  <si>
    <t>2036 Plum St, San Diego, CA 92106</t>
  </si>
  <si>
    <t>General-Standard-Building Construction:2036/Plum</t>
  </si>
  <si>
    <t>6558 Comly St, San Diego, CA 92111</t>
  </si>
  <si>
    <t>General-Standard-Combination Building Permit:6558/Comly</t>
  </si>
  <si>
    <t>2575 Nye St, San Diego, CA 92111</t>
  </si>
  <si>
    <t>General-Standard-Building Construction:2575/Nye</t>
  </si>
  <si>
    <t>4049 49th St, San Diego, CA</t>
  </si>
  <si>
    <t>General-Standard-Building Construction:4045/49th</t>
  </si>
  <si>
    <t>7225 Hyatt St, San Diego, CA 92111</t>
  </si>
  <si>
    <t>General-Standard-Building Construction:7225/Hyatt</t>
  </si>
  <si>
    <t>3533 37th St, San Diego, CA</t>
  </si>
  <si>
    <t>General-Standard-Combination Building Permit:3533/37th</t>
  </si>
  <si>
    <t>2723 E St, San Diego, CA</t>
  </si>
  <si>
    <t>General-Standard-Building Construction:2723/E</t>
  </si>
  <si>
    <t>3235 Boundary St, San Diego, CA 92104</t>
  </si>
  <si>
    <t>General-Standard-Building Construction:3235/Boundary</t>
  </si>
  <si>
    <t>3580 K St, San Diego, CA</t>
  </si>
  <si>
    <t>General-Expedite-Building Construction:3582/K</t>
  </si>
  <si>
    <t>4061 Front St, San Diego, CA 92103</t>
  </si>
  <si>
    <t>Rapid Review-Standard-Building Construction:4061/Front</t>
  </si>
  <si>
    <t>2420 B St, San Diego, CA 92102</t>
  </si>
  <si>
    <t>General-Express-Building Construction:2420/B</t>
  </si>
  <si>
    <t>4261 Euclid Av, San Diego, CA</t>
  </si>
  <si>
    <t>Rapid Review-Standard-Building Construction:4261/Euclid</t>
  </si>
  <si>
    <t>4514 Bancroft St, San Diego, CA</t>
  </si>
  <si>
    <t>General-Express-Building Construction:4514/Bancroft</t>
  </si>
  <si>
    <t>3140 40th St, San Diego, CA</t>
  </si>
  <si>
    <t>General-Standard-Building Construction:3140/40th</t>
  </si>
  <si>
    <t>3603 Vista De La Bahia, San Diego, CA 92117</t>
  </si>
  <si>
    <t>General-Standard-Building Construction:3603/Vista De La Bahia</t>
  </si>
  <si>
    <t>5644 Mary Lane Dr, San Diego, CA 92115</t>
  </si>
  <si>
    <t>Rapid Review-Standard-Building Construction:5644/Mary Lane</t>
  </si>
  <si>
    <t>2121 Thomas Av, San Diego, CA</t>
  </si>
  <si>
    <t>General-Standard-Building Construction:2121/Thomas</t>
  </si>
  <si>
    <t>4667 Winnebago Av, San Diego, CA 92117</t>
  </si>
  <si>
    <t>General-Standard-Building Construction:4665/Winnebago</t>
  </si>
  <si>
    <t>6941 Glidden St, San Diego, CA 92111</t>
  </si>
  <si>
    <t>General-Standard-Building Construction:6943/Glidden</t>
  </si>
  <si>
    <t>3790 08th Av, San Diego, CA</t>
  </si>
  <si>
    <t>General-Standard-Combination Building Permit:3790/08th</t>
  </si>
  <si>
    <t>1478 Hornblend St, San Diego, CA 92109</t>
  </si>
  <si>
    <t>General-Express-Building Construction:1478/Hornblend</t>
  </si>
  <si>
    <t>131 25th St, San Diego, CA</t>
  </si>
  <si>
    <t>General-Standard-Building Construction:131/25th</t>
  </si>
  <si>
    <t>1468 Hornblend St, San Diego, CA 92109</t>
  </si>
  <si>
    <t>General-Standard-Building Construction:1468/Hornblend</t>
  </si>
  <si>
    <t>6790 Radcliffe Ct, San Diego, CA 92122</t>
  </si>
  <si>
    <t>General-Standard-Combination Building Permit:6790/Radcliffe</t>
  </si>
  <si>
    <t>1766 Hanford Dr, San Diego, CA 92111</t>
  </si>
  <si>
    <t>General-Standard-Building Construction:1766/Hanford</t>
  </si>
  <si>
    <t>3762 Newton Av, San Diego, CA 92113</t>
  </si>
  <si>
    <t>General-Expedite-Building Construction:3760/Newton</t>
  </si>
  <si>
    <t>4216 J St, San Diego, CA 92102</t>
  </si>
  <si>
    <t>General-Standard-Building Construction:4216/J</t>
  </si>
  <si>
    <t>1757 Myrtle Av, San Diego, CA</t>
  </si>
  <si>
    <t>General-Standard-Building Permit:1757/Myrtle</t>
  </si>
  <si>
    <t>2918 Epaulette St, San Diego, CA 92123</t>
  </si>
  <si>
    <t>General-Standard-Combination Building Permit:2918/Epaulette</t>
  </si>
  <si>
    <t>4276 Juniper St, San Diego, CA 92105</t>
  </si>
  <si>
    <t>General-Standard-Building Construction:4278/Juniper</t>
  </si>
  <si>
    <t>5539 Potomac St, San Diego, CA 92139</t>
  </si>
  <si>
    <t>General-Standard-Combination Building Permit:5539/Potomac</t>
  </si>
  <si>
    <t>5122 Bayard St, San Diego, CA</t>
  </si>
  <si>
    <t>General-Standard-Building Construction:5122/Bayard</t>
  </si>
  <si>
    <t>5367 Imperial Av, San Diego, CA 92114</t>
  </si>
  <si>
    <t>General-Standard-Building Construction:5367/Imperial</t>
  </si>
  <si>
    <t>4356 Wilson Av, San Diego, CA</t>
  </si>
  <si>
    <t>General-Standard-Building Construction:4356/Wilson</t>
  </si>
  <si>
    <t>4457 Maryland St, San Diego, CA 92116</t>
  </si>
  <si>
    <t>General-Standard-Combination Building Permit:4457/Maryland</t>
  </si>
  <si>
    <t>7244 Canyon Hill Wy, San Diego, CA 92126</t>
  </si>
  <si>
    <t>General-Standard-Building Construction:7244/Canyon Hill</t>
  </si>
  <si>
    <t>2735 Nye St, San Diego, CA 92111</t>
  </si>
  <si>
    <t>General-Standard-Building Construction:2735/Nye</t>
  </si>
  <si>
    <t>8867 Jade Coast Dr, San Diego, CA 92126</t>
  </si>
  <si>
    <t>General-Standard-Building Construction:8869/Jade Coast</t>
  </si>
  <si>
    <t>7229 Mohawk St, San Diego, CA</t>
  </si>
  <si>
    <t>General-Standard-Building Construction:7225/Mohawk</t>
  </si>
  <si>
    <t>3053 Martin Av, San Diego, CA</t>
  </si>
  <si>
    <t>Building Construction Change:3053/Martin</t>
  </si>
  <si>
    <t xml:space="preserve">3856 WINONA AV </t>
  </si>
  <si>
    <t>Digi- Galindo SDU, ADU &amp; JADU</t>
  </si>
  <si>
    <t>4013 Alabama St, #1,2, San Diego, CA</t>
  </si>
  <si>
    <t>Building Construction:4013/Alabama</t>
  </si>
  <si>
    <t>963 Thomas Av, San Diego, CA 92109</t>
  </si>
  <si>
    <t>General-Standard-Building Construction:963/Thomas</t>
  </si>
  <si>
    <t>3139 K St, San Diego, CA</t>
  </si>
  <si>
    <t>General-Standard-Building Construction:3135/K</t>
  </si>
  <si>
    <t>9208 Three Seasons Rd, San Diego, CA</t>
  </si>
  <si>
    <t>General-Standard-Combination Building Permit:9208/Three Seasons</t>
  </si>
  <si>
    <t>5232 Arlene St, San Diego, CA</t>
  </si>
  <si>
    <t>Rapid Review-Standard-Combination Building Permit:5232/Arlene</t>
  </si>
  <si>
    <t>8517 Jade Coast Dr, San Diego, CA</t>
  </si>
  <si>
    <t>General-Standard-Combination Building Permit:8517/Jade Coast</t>
  </si>
  <si>
    <t>2657 Boundary St, San Diego, CA 92104</t>
  </si>
  <si>
    <t>General-Standard-Building Construction:2657/Boundary</t>
  </si>
  <si>
    <t>4535 63rd St, San Diego, CA</t>
  </si>
  <si>
    <t>General-Standard-Combination Building Permit:4535/63rd</t>
  </si>
  <si>
    <t>4533 63rd St, San Diego, CA</t>
  </si>
  <si>
    <t>324 S Pardee St, San Diego, CA</t>
  </si>
  <si>
    <t>General-Expedite-Combination Building Permit:324/Pardee</t>
  </si>
  <si>
    <t>4536 Copeland Av, San Diego, CA 92116</t>
  </si>
  <si>
    <t>General-Standard-Combination Building Permit:4536/Copeland</t>
  </si>
  <si>
    <t>9675 Oviedo St, San Diego, CA</t>
  </si>
  <si>
    <t>Rapid Review-Standard-Building Construction:9677/Oviedo</t>
  </si>
  <si>
    <t>910 Opal St, San Diego, CA</t>
  </si>
  <si>
    <t>Rapid Review-Standard-Building Construction:910/Opal</t>
  </si>
  <si>
    <t>8998 Cord Ln, San Diego, CA 92126</t>
  </si>
  <si>
    <t>General-Standard-Combination Building Permit:8998/Cord</t>
  </si>
  <si>
    <t>8997 Cord Ln, San Diego, CA 92126</t>
  </si>
  <si>
    <t>891 Banneker Dr, San Diego, CA</t>
  </si>
  <si>
    <t>Rapid Review-Standard-Building Construction:891/Banneker</t>
  </si>
  <si>
    <t>8748 Frobisher St, San Diego, CA 92126</t>
  </si>
  <si>
    <t>Rapid Review-Standard-Combination Building Permit:8748/Frobisher</t>
  </si>
  <si>
    <t>3709 06th Av, San Diego, CA</t>
  </si>
  <si>
    <t>Standard-Demolition:3709/06th</t>
  </si>
  <si>
    <t>3037 Oliphant St, San Diego, CA</t>
  </si>
  <si>
    <t>General-Standard-Building Construction:3037/Oliphant</t>
  </si>
  <si>
    <t>8455 Harwell Dr, San Diego, CA</t>
  </si>
  <si>
    <t>Rapid Review-Standard-Combination Building Permit:8455/Harwell</t>
  </si>
  <si>
    <t>834 Billow Dr, San Diego, CA</t>
  </si>
  <si>
    <t>Rapid Review-Standard-Building Construction:832/Billow</t>
  </si>
  <si>
    <t xml:space="preserve">4726 TONOPAH AV </t>
  </si>
  <si>
    <t>Dgital-Barret New SDU/ADU/JADU</t>
  </si>
  <si>
    <t xml:space="preserve">1404 KNOXVILLE ST </t>
  </si>
  <si>
    <t>1608 Neptune Av, San Diego, CA</t>
  </si>
  <si>
    <t>8089 Valdosta Av, San Diego, CA 92126</t>
  </si>
  <si>
    <t>Rapid Review-Standard-Combination Building Permit:8089/Valdosta</t>
  </si>
  <si>
    <t>7770 Prospect Pl, San Diego, CA 92037</t>
  </si>
  <si>
    <t>General-Standard-Combination Building Permit:7770/Prospect</t>
  </si>
  <si>
    <t>7363 Rock Canyon Dr, San Diego, CA</t>
  </si>
  <si>
    <t>Rapid Review-Standard-Combination Building Permit:7363/Rock Canyon</t>
  </si>
  <si>
    <t>719 S 37th St, San Diego, CA</t>
  </si>
  <si>
    <t>General-Standard-Combination Building Permit:713/37th</t>
  </si>
  <si>
    <t>713 S 37th St, San Diego, CA</t>
  </si>
  <si>
    <t>6984 Lisbon St, San Diego, CA</t>
  </si>
  <si>
    <t>Rapid Review-Standard-Building Construction:6984/Lisbon</t>
  </si>
  <si>
    <t>6928 Amherst St, San Diego, CA 92115</t>
  </si>
  <si>
    <t>General-Standard-Building Construction:6928/Amherst</t>
  </si>
  <si>
    <t>6811 Clara Lee Av, San Diego, CA</t>
  </si>
  <si>
    <t>General-Standard-Combination Building Permit:6811/Clara Lee</t>
  </si>
  <si>
    <t>6725 Goodwin St, San Diego, CA 92111</t>
  </si>
  <si>
    <t>General-Standard-Building Construction:6727/Goodwin</t>
  </si>
  <si>
    <t>6660 Aranda Av, San Diego, CA</t>
  </si>
  <si>
    <t>Rapid Review-Standard-Combination Building Permit:6660/Aranda</t>
  </si>
  <si>
    <t>6575 Hopedale Ct, San Diego, CA</t>
  </si>
  <si>
    <t>General-Standard-Building Construction:6575/Hopedale</t>
  </si>
  <si>
    <t>6419 Shane Pl, San Diego, CA</t>
  </si>
  <si>
    <t>General-Standard-Building Construction:6419/Shane</t>
  </si>
  <si>
    <t>639 S 32Nd St, San Diego, CA 92113</t>
  </si>
  <si>
    <t>6259 Plateau Dr, San Diego, CA</t>
  </si>
  <si>
    <t>Rapid Review-Standard-Combination Building Permit:6259/Plateau</t>
  </si>
  <si>
    <t xml:space="preserve">6253 GULLSTRAND ST </t>
  </si>
  <si>
    <t>6244 Dowling Dr, San Diego, CA</t>
  </si>
  <si>
    <t>General-Standard-Building Construction:6242/Dowling</t>
  </si>
  <si>
    <t xml:space="preserve">6243 GULLSTRAND ST </t>
  </si>
  <si>
    <t>6242 Dowling Dr, San Diego, CA</t>
  </si>
  <si>
    <t xml:space="preserve">6235 GULLSTRAND ST </t>
  </si>
  <si>
    <t xml:space="preserve">6233 GULLSTRAND ST </t>
  </si>
  <si>
    <t xml:space="preserve">6223 GULLSTRAND ST </t>
  </si>
  <si>
    <t>6205 Acorn St, San Diego, CA</t>
  </si>
  <si>
    <t>General-Standard-Building Construction:6205/Acorn</t>
  </si>
  <si>
    <t xml:space="preserve">6163 GULLSTRAND ST </t>
  </si>
  <si>
    <t xml:space="preserve">6153 GULLSTRAND ST </t>
  </si>
  <si>
    <t xml:space="preserve">6143 GULLSTRAND ST </t>
  </si>
  <si>
    <t xml:space="preserve">6133 GULLSTRAND ST </t>
  </si>
  <si>
    <t xml:space="preserve">6125 GULLSTRAND ST </t>
  </si>
  <si>
    <t>5904 Tulane St, San Diego, CA 92122</t>
  </si>
  <si>
    <t>Rapid Review-Standard-Building Construction:5904/Tulane</t>
  </si>
  <si>
    <t>5738 Redwood St, San Diego, CA 92105</t>
  </si>
  <si>
    <t>General-Standard-Combination Building Permit:5738/Redwood</t>
  </si>
  <si>
    <t>5738 Redwood St, San Diego, CA</t>
  </si>
  <si>
    <t>5633 Dartford Wy, San Diego, CA 92120</t>
  </si>
  <si>
    <t>Rapid Review-Standard-Combination Building Permit:5633/Dartford</t>
  </si>
  <si>
    <t>5564 Hamill Av, San Diego, CA</t>
  </si>
  <si>
    <t>General-Standard-Combination Building Permit:5564/Hamill</t>
  </si>
  <si>
    <t>5561 Valerio Tl, San Diego, CA 92130</t>
  </si>
  <si>
    <t>Rapid Review-Standard-Building Construction:5561/Valerio</t>
  </si>
  <si>
    <t>5530 Dorothy Dr, San Diego, CA 92115</t>
  </si>
  <si>
    <t>General-Standard-Building Construction:5530/Dorothy</t>
  </si>
  <si>
    <t>5491 Gala Av, San Diego, CA</t>
  </si>
  <si>
    <t>General-Standard-Combination Building Permit:5491/Gala</t>
  </si>
  <si>
    <t>549 Marine St, San Diego, CA</t>
  </si>
  <si>
    <t>Rapid Review-Standard-Building Construction:545/Marine</t>
  </si>
  <si>
    <t>5432 Encina Dr, San Diego, CA</t>
  </si>
  <si>
    <t>General-Standard-Building Construction:5430/Encina</t>
  </si>
  <si>
    <t>5367 Bonita Dr, San Diego, CA 92114</t>
  </si>
  <si>
    <t>General-Standard-Building Construction:5365/Bonita</t>
  </si>
  <si>
    <t>5365 Bonita Dr, San Diego, CA 92114</t>
  </si>
  <si>
    <t>5364 West Falls View Dr, San Diego, CA 92115</t>
  </si>
  <si>
    <t>Rapid Review-Standard-Building Construction:5366/West Falls View</t>
  </si>
  <si>
    <t>5329 Aurora Summit Trails, San Diego, CA</t>
  </si>
  <si>
    <t>General-Standard-Building Construction:5329/Aurora Summit Trails</t>
  </si>
  <si>
    <t>5323 Linda Wy, San Diego, CA 92037</t>
  </si>
  <si>
    <t>General-Standard-Combination Building Permit:5323/Linda</t>
  </si>
  <si>
    <t>5321 Prosperity Ln, San Diego, CA 92115</t>
  </si>
  <si>
    <t>Rapid Review-Standard-Building Construction:5321/Prosperity</t>
  </si>
  <si>
    <t>5234 Channing St, San Diego, CA 92117</t>
  </si>
  <si>
    <t>General-Standard-Building Construction:5236/Channing</t>
  </si>
  <si>
    <t>5229 Middleton Rd, San Diego, CA 92109</t>
  </si>
  <si>
    <t>General-Standard-Building Construction:5229/Middleton</t>
  </si>
  <si>
    <t>5220 Naranja St, San Diego, CA</t>
  </si>
  <si>
    <t>General-Standard-Building Construction:5216/Naranja</t>
  </si>
  <si>
    <t>5218 Naranja St, San Diego, CA</t>
  </si>
  <si>
    <t>5183 Walsh Wy, San Diego, CA 92115</t>
  </si>
  <si>
    <t>Rapid Review-Standard-Combination Building Permit:5183/Walsh</t>
  </si>
  <si>
    <t>5174 College Gardens Ct, San Diego, CA 92115</t>
  </si>
  <si>
    <t>General-Standard-Building Construction:5174/College Gardens</t>
  </si>
  <si>
    <t>5172 College Gardens Ct, San Diego, CA 92115</t>
  </si>
  <si>
    <t>5127 Manchester Rd, San Diego, CA 92115</t>
  </si>
  <si>
    <t>Combination Building Permit:5127/Manchester</t>
  </si>
  <si>
    <t>5125 Manchester Rd, San Diego, CA 92115</t>
  </si>
  <si>
    <t>5065 Chaparral Wy, San Diego, CA</t>
  </si>
  <si>
    <t>Rapid Review-Standard-Building Construction:5063/Chaparral</t>
  </si>
  <si>
    <t>5047 Gasconade Av, San Diego, CA</t>
  </si>
  <si>
    <t>Rapid Review-Standard-Building Construction:5047/Gasconade</t>
  </si>
  <si>
    <t>5043 Kilkee St, San Diego, CA 92117</t>
  </si>
  <si>
    <t>General-Standard-Combination Building Permit:5043/Kilkee</t>
  </si>
  <si>
    <t>5039 Art St, San Diego, CA 92115</t>
  </si>
  <si>
    <t>Rapid Review-Standard-Building Construction:5037/Art</t>
  </si>
  <si>
    <t>5023 Foothill Bl, San Diego, CA</t>
  </si>
  <si>
    <t>Rapid Review-Standard-Building Construction:5021/Foothill</t>
  </si>
  <si>
    <t>5014 Zion Av, San Diego, CA 92120</t>
  </si>
  <si>
    <t>Rapid Review-Standard-Building Construction:5012/Zion</t>
  </si>
  <si>
    <t>5002 Cresita Dr, San Diego, CA 92115</t>
  </si>
  <si>
    <t>General-Standard-Combination Building Permit:5002/Cresita</t>
  </si>
  <si>
    <t>4998 Cresita Dr, San Diego, CA 92115</t>
  </si>
  <si>
    <t>4963 Mount Bigelow Dr, San Diego, CA</t>
  </si>
  <si>
    <t>Rapid Review-Standard-Combination Building Permit:4963/Mount Bigelow</t>
  </si>
  <si>
    <t>4952 Saratoga Av, #1, San Diego, CA</t>
  </si>
  <si>
    <t>Building Construction:4952/Saratoga</t>
  </si>
  <si>
    <t>4948 Solola Av, San Diego, CA</t>
  </si>
  <si>
    <t>Rapid Review-Express-Building Construction:4948/Solola</t>
  </si>
  <si>
    <t>4924 Muir Av, San Diego, CA</t>
  </si>
  <si>
    <t>General-Standard-Combination Building Permit:4924/Muir</t>
  </si>
  <si>
    <t>4919 Santa Cruz Av, San Diego, CA</t>
  </si>
  <si>
    <t>Rapid Review-Standard-Building Construction:4921/Santa Cruz</t>
  </si>
  <si>
    <t>4869 Long Branch Av, San Diego, CA 92107</t>
  </si>
  <si>
    <t>General-Standard-Building Construction:4867/Long Branch</t>
  </si>
  <si>
    <t>4867 Longford St, San Diego, CA</t>
  </si>
  <si>
    <t>General-Standard-Building Construction:4865/Longford</t>
  </si>
  <si>
    <t>4865 Kesling Ct, San Diego, CA 92117</t>
  </si>
  <si>
    <t>General-Standard-Building Construction:4865/Kesling</t>
  </si>
  <si>
    <t>4821 West Alder Dr, San Diego, CA 92116</t>
  </si>
  <si>
    <t>General-Standard-Building Construction:4823/West Alder</t>
  </si>
  <si>
    <t>4745 Hawley Bl, San Diego, CA 92116</t>
  </si>
  <si>
    <t>Rapid Review-Standard-Building Construction:4745/Hawley</t>
  </si>
  <si>
    <t>4743 Winona Av, San Diego, CA 92115</t>
  </si>
  <si>
    <t>General-Standard-Combination Building Permit:4739/Winona</t>
  </si>
  <si>
    <t>4739 Winona Av, San Diego, CA</t>
  </si>
  <si>
    <t>4681 Hawley Bl, San Diego, CA</t>
  </si>
  <si>
    <t>Rapid Review-Standard-Combination Building Permit:4681/Hawley</t>
  </si>
  <si>
    <t>4676 Firestone St, San Diego, CA 92117</t>
  </si>
  <si>
    <t>4674 Doliva Dr, San Diego, CA 92117</t>
  </si>
  <si>
    <t>General-Standard-Building Construction:4676/Doliva</t>
  </si>
  <si>
    <t>4661 Berwick Dr, San Diego, CA</t>
  </si>
  <si>
    <t>Rapid Review-Standard-Building Construction:4659/Berwick</t>
  </si>
  <si>
    <t>4633 Narragansett Av, San Diego, CA</t>
  </si>
  <si>
    <t>Rapid Review-Standard-Combination Building Permit:4633/Narragansett</t>
  </si>
  <si>
    <t>4581 Rolfe Rd, San Diego, CA 92117</t>
  </si>
  <si>
    <t>General-Standard-Combination Building Permit:4581/Rolfe</t>
  </si>
  <si>
    <t>4570 Cochise Wy, San Diego, CA 92117</t>
  </si>
  <si>
    <t>General-Standard-Combination Building Permit:4570/Cochise</t>
  </si>
  <si>
    <t>4529 Hilltop Dr, San Diego, CA</t>
  </si>
  <si>
    <t>General-Standard-Building Construction:4527/Hilltop</t>
  </si>
  <si>
    <t>4527 Hilltop Dr, San Diego, CA</t>
  </si>
  <si>
    <t>4440 Boston Av, San Diego, CA 92113</t>
  </si>
  <si>
    <t>General-Expedite-Building Construction:4440/Boston</t>
  </si>
  <si>
    <t>4435 34th St, San Diego, CA</t>
  </si>
  <si>
    <t>General-Standard-Combination Building Permit:4435/34th</t>
  </si>
  <si>
    <t>4427 33rd St, San Diego, CA 92116</t>
  </si>
  <si>
    <t>Rapid Review-Standard-Combination Building Permit:4427/33rd</t>
  </si>
  <si>
    <t>4418 Mount Castle Av, San Diego, CA</t>
  </si>
  <si>
    <t>Rapid Review-Express-Building Construction:4418/Mount Castle</t>
  </si>
  <si>
    <t>4407 Mataro Dr, San Diego, CA</t>
  </si>
  <si>
    <t>Rapid Review-Standard-Combination Building Permit:4407/Mataro</t>
  </si>
  <si>
    <t>4382 Wilson Av, San Diego, CA 92104</t>
  </si>
  <si>
    <t>Rapid Review-Standard-Building Construction:4384/Wilson</t>
  </si>
  <si>
    <t>4382 Mississippi St, San Diego, CA</t>
  </si>
  <si>
    <t>General-Standard-Combination Building Permit:4382/Mississippi</t>
  </si>
  <si>
    <t>4358 Benhurst Av, San Diego, CA 92122</t>
  </si>
  <si>
    <t>General-Standard-Building Construction:4358/Benhurst</t>
  </si>
  <si>
    <t>4338 Cherokee Av, San Diego, CA</t>
  </si>
  <si>
    <t>General-Standard-Building Construction:4340/Cherokee</t>
  </si>
  <si>
    <t>4292 Juniper St, San Diego, CA</t>
  </si>
  <si>
    <t>General-Standard-Building Construction:2306/Modesto</t>
  </si>
  <si>
    <t>4253 J St, San Diego, CA</t>
  </si>
  <si>
    <t>General-Standard-Building Construction:4251/J</t>
  </si>
  <si>
    <t>4227 Arden Wy, San Diego, CA 92103</t>
  </si>
  <si>
    <t>General-Standard-Building Construction:4227/Arden</t>
  </si>
  <si>
    <t>4224 Governor Dr, San Diego, CA 92122</t>
  </si>
  <si>
    <t>Rapid Review-Standard-Building Construction:4224/Governor</t>
  </si>
  <si>
    <t>4172 Franklin Av, San Diego, CA 92113</t>
  </si>
  <si>
    <t>General-Standard-Building Construction:4172/Franklin</t>
  </si>
  <si>
    <t>4140 Swift Av, San Diego, CA 92104</t>
  </si>
  <si>
    <t>4123 Utah St, San Diego, CA 92104</t>
  </si>
  <si>
    <t>4114 46th St, San Diego, CA</t>
  </si>
  <si>
    <t>4063 Anastasia St, San Diego, CA</t>
  </si>
  <si>
    <t>Rapid Review-Standard-Combination Building Permit:4063/Anastasia</t>
  </si>
  <si>
    <t>4037 South Hempstead Cr, San Diego, CA 92116</t>
  </si>
  <si>
    <t>Rapid Review-Standard-Building Construction:4037/South Hempstead</t>
  </si>
  <si>
    <t>3979 B St, San Diego, CA</t>
  </si>
  <si>
    <t>Rapid Review-Standard-Building Construction:3979/B</t>
  </si>
  <si>
    <t>3952 Aragon Dr, San Diego, CA</t>
  </si>
  <si>
    <t>Rapid Review-Standard-Building Construction:3952/Aragon</t>
  </si>
  <si>
    <t>3808 Hilltop Dr, San Diego, CA</t>
  </si>
  <si>
    <t>General-Standard-Combination Building Permit:3808/Hilltop</t>
  </si>
  <si>
    <t>3766 Jennings St, San Diego, CA</t>
  </si>
  <si>
    <t>Rapid Review-Standard-Combination Building Permit:3766/Jennings</t>
  </si>
  <si>
    <t>3719 Crestwood Pl, San Diego, CA</t>
  </si>
  <si>
    <t>Rapid Review-Standard-Combination Building Permit:3719/Crestwood</t>
  </si>
  <si>
    <t>3682 Arnold Av, San Diego, CA</t>
  </si>
  <si>
    <t>Rapid Review-Standard-Building Construction:3680/Arnold</t>
  </si>
  <si>
    <t>3647 Ashford St, San Diego, CA 92111</t>
  </si>
  <si>
    <t>General-Standard-Building Construction:3645/Ashford</t>
  </si>
  <si>
    <t>3637 Roselawn Av, San Diego, CA 92105</t>
  </si>
  <si>
    <t>General-Standard-Combination Building Permit:3637/Roselawn</t>
  </si>
  <si>
    <t>3630 Pershing Av, San Diego, CA</t>
  </si>
  <si>
    <t>Rapid Review-Standard-Building Construction:3630/Pershing</t>
  </si>
  <si>
    <t>3620 Promontory St, San Diego, CA</t>
  </si>
  <si>
    <t>General-Standard-Combination Building Permit:3620/Promontory</t>
  </si>
  <si>
    <t>3577 Granada Av, San Diego, CA 92104</t>
  </si>
  <si>
    <t>General-Standard-Combination Building Permit:3577/Granada</t>
  </si>
  <si>
    <t>3572 Maguire Rd, San Diego, CA 92173</t>
  </si>
  <si>
    <t>Rapid Review-Standard-Combination Building Permit:3570/Maguire</t>
  </si>
  <si>
    <t>3572 Idlewild Wy, San Diego, CA 92117</t>
  </si>
  <si>
    <t>Rapid Review-Standard-Building Construction:3572/Idlewild</t>
  </si>
  <si>
    <t>3571 Texas St, San Diego, CA</t>
  </si>
  <si>
    <t>Rapid Review-Standard-Combination Building Permit:3571/Texas</t>
  </si>
  <si>
    <t>3567 Angwin Dr, San Diego, CA 92123</t>
  </si>
  <si>
    <t>General-Standard-Combination Building Permit:3567/Angwin</t>
  </si>
  <si>
    <t>3555 Charles St, San Diego, CA 92106</t>
  </si>
  <si>
    <t>General-Standard-Building Construction:3555/Charles</t>
  </si>
  <si>
    <t>3552 Lowell St, San Diego, CA 92106</t>
  </si>
  <si>
    <t>Rapid Review-Standard-Building Construction:3554/Lowell</t>
  </si>
  <si>
    <t>3528 Dorchester Dr, San Diego, CA 92123</t>
  </si>
  <si>
    <t>Rapid Review-Standard-Building Construction:3526/Dorchester</t>
  </si>
  <si>
    <t>3528 Clairemont Mesa Bl, San Diego, CA</t>
  </si>
  <si>
    <t>Rapid Review-Express-Building Construction:3528/Clairemont Mesa</t>
  </si>
  <si>
    <t>3516 Ray St, San Diego, CA 92104</t>
  </si>
  <si>
    <t>General-Standard-Combination Building Permit:3516/Ray</t>
  </si>
  <si>
    <t>3511 Pomeroy St, San Diego, CA 92123</t>
  </si>
  <si>
    <t>Rapid Review-Standard-Building Construction:3509/Pomeroy</t>
  </si>
  <si>
    <t>3511 Auburndale St, San Diego, CA</t>
  </si>
  <si>
    <t>Rapid Review-Standard-Building Construction:3506/Marlesta</t>
  </si>
  <si>
    <t>3501 Grim Av, San Diego, CA</t>
  </si>
  <si>
    <t>General-Standard-Building Construction:3056/Myrtle</t>
  </si>
  <si>
    <t>3465 Wellesly Av, San Diego, CA 92122</t>
  </si>
  <si>
    <t>Rapid Review-Standard-Building Construction:3465/Wellesly</t>
  </si>
  <si>
    <t>3420 Herman Av, San Diego, CA 92104</t>
  </si>
  <si>
    <t>General-Standard-Building Construction:3420/Herman</t>
  </si>
  <si>
    <t>3403 Aveley Pl, San Diego, CA 92111</t>
  </si>
  <si>
    <t>Rapid Review-Standard-Building Construction:3403/Aveley</t>
  </si>
  <si>
    <t>3376 C St, San Diego, CA</t>
  </si>
  <si>
    <t>General-Standard-Building Construction:3376/C</t>
  </si>
  <si>
    <t>3374 C St, San Diego, CA</t>
  </si>
  <si>
    <t>General-Standard-Building Construction:3374/C</t>
  </si>
  <si>
    <t>3328 Wisteria Dr, San Diego, CA</t>
  </si>
  <si>
    <t>Rapid Review-Standard-Building Construction:3328/Wisteria</t>
  </si>
  <si>
    <t>3132 Idlewild Wy, San Diego, CA 92117</t>
  </si>
  <si>
    <t>Rapid Review-Standard-Building Construction:3134/Idlewild</t>
  </si>
  <si>
    <t>3091 Kobe Dr, San Diego, CA 92123</t>
  </si>
  <si>
    <t>General-Standard-Building Construction:3093/Kobe</t>
  </si>
  <si>
    <t>3089 Hawthorn St, San Diego, CA</t>
  </si>
  <si>
    <t>General-Standard-Combination Building Permit:3089/Hawthorn</t>
  </si>
  <si>
    <t>3031 Columbine St, San Diego, CA</t>
  </si>
  <si>
    <t>General-Standard-Building Construction:3031/Columbine</t>
  </si>
  <si>
    <t>3023 46th St, San Diego, CA 92105</t>
  </si>
  <si>
    <t>General-Standard-Building Construction:3021/46th</t>
  </si>
  <si>
    <t>3021 46th St, San Diego, CA 92105</t>
  </si>
  <si>
    <t>2986 Luna Av, San Diego, CA 92117</t>
  </si>
  <si>
    <t>General-Standard-Building Construction:2988/Luna</t>
  </si>
  <si>
    <t>2949 02nd Av, San Diego, CA</t>
  </si>
  <si>
    <t>General-Standard-Building Construction:2949/02nd</t>
  </si>
  <si>
    <t>2873 Barbour Dr, San Diego, CA 92154</t>
  </si>
  <si>
    <t>Rapid Review-Standard-Building Construction:2875/Barbour</t>
  </si>
  <si>
    <t>2660 Marathon Dr, San Diego, CA 92123</t>
  </si>
  <si>
    <t>General-Standard-Building Construction:2658/Marathon</t>
  </si>
  <si>
    <t>2656 Marathon Dr, San Diego, CA 92123</t>
  </si>
  <si>
    <t>2620 Tuberose St, San Diego, CA</t>
  </si>
  <si>
    <t>General-Standard-Combination Building Permit:2620/Tuberose</t>
  </si>
  <si>
    <t>2609 Inman Ct, San Diego, CA 92111</t>
  </si>
  <si>
    <t>Rapid Review-Standard-Combination Building Permit:2609/Inman</t>
  </si>
  <si>
    <t>2438 Morningside St, San Diego, CA</t>
  </si>
  <si>
    <t>General-Standard-Building Construction:2434/Morningside</t>
  </si>
  <si>
    <t>2436 Morningside St, San Diego, CA</t>
  </si>
  <si>
    <t>2429 Meade Av, San Diego, CA</t>
  </si>
  <si>
    <t>Rapid Review-Standard-Combination Building Permit:2429/Meade</t>
  </si>
  <si>
    <t>2422 Bali Cv, San Diego, CA 92139</t>
  </si>
  <si>
    <t>General-Standard-Building Construction:2424/Bali</t>
  </si>
  <si>
    <t>2366 Almeria Ct, San Diego, CA</t>
  </si>
  <si>
    <t>Rapid Review-Standard-Combination Building Permit:2366/Almeria</t>
  </si>
  <si>
    <t>2338 F St, San Diego, CA</t>
  </si>
  <si>
    <t xml:space="preserve">2232 WEST DUNLOP ST </t>
  </si>
  <si>
    <t>2034 Muscat St, San Diego, CA</t>
  </si>
  <si>
    <t>Rapid Review-Standard-Combination Building Permit:2034/Muscat</t>
  </si>
  <si>
    <t>1951 Front St, San Diego, CA 92101</t>
  </si>
  <si>
    <t>General-Standard-Combination Building Permit:1959/Front</t>
  </si>
  <si>
    <t>1862 Altamira Pl, San Diego, CA</t>
  </si>
  <si>
    <t>General-Standard-Building Construction:1860/Altamira</t>
  </si>
  <si>
    <t>1857 Frankfort St, San Diego, CA 92110</t>
  </si>
  <si>
    <t>General-Standard-Building Construction:1857/Frankfort</t>
  </si>
  <si>
    <t>1748 Parrot St, San Diego, CA</t>
  </si>
  <si>
    <t>Rapid Review-Standard-Combination Building Permit:1748/Parrot</t>
  </si>
  <si>
    <t>1738 Weaver St, San Diego, CA 92114</t>
  </si>
  <si>
    <t>General-Standard-Building Construction:1738/Weaver</t>
  </si>
  <si>
    <t>1683 Neptune Av, San Diego, CA</t>
  </si>
  <si>
    <t>1677 Neptune Av, San Diego, CA</t>
  </si>
  <si>
    <t>1676 Neptune Av, San Diego, CA</t>
  </si>
  <si>
    <t>1671 Neptune Av, San Diego, CA</t>
  </si>
  <si>
    <t>1670 Neptune Av, San Diego, CA</t>
  </si>
  <si>
    <t>1662 Neptune Av, San Diego, CA</t>
  </si>
  <si>
    <t>1656 Neptune Av, San Diego, CA</t>
  </si>
  <si>
    <t>1650 Neptune Av, San Diego, CA</t>
  </si>
  <si>
    <t>1649 Neptune Av, San Diego, CA</t>
  </si>
  <si>
    <t>1644 Neptune Av, San Diego, CA</t>
  </si>
  <si>
    <t>1638 Neptune Av, San Diego, CA</t>
  </si>
  <si>
    <t>1632 Neptune Av, San Diego, CA</t>
  </si>
  <si>
    <t>246 Pardee St, San Diego, CA 92102</t>
  </si>
  <si>
    <t>Rapid Review-Standard-Building Construction:246/Pardee</t>
  </si>
  <si>
    <t>1629 Neptune Av, San Diego, CA</t>
  </si>
  <si>
    <t>1629 Bancroft St, San Diego, CA 92102</t>
  </si>
  <si>
    <t>General-Standard-Building Construction:1629/Bancroft</t>
  </si>
  <si>
    <t>1626 Neptune Av, San Diego, CA</t>
  </si>
  <si>
    <t>1621 Neptune Av, San Diego, CA</t>
  </si>
  <si>
    <t>1620 Neptune Av, San Diego, CA</t>
  </si>
  <si>
    <t>1614 Neptune Av, San Diego, CA</t>
  </si>
  <si>
    <t>1527 Frankfort St, San Diego, CA 92110</t>
  </si>
  <si>
    <t>General-Standard-Combination Building Permit:1527/Frankfort</t>
  </si>
  <si>
    <t>142 Pennsylvania Av, San Diego, CA</t>
  </si>
  <si>
    <t>General-Express-Building Construction:142/Pennsylvania</t>
  </si>
  <si>
    <t>1362 Elevation Rd, San Diego, CA</t>
  </si>
  <si>
    <t>General-Standard-Combination Building Permit:1362/Elevation</t>
  </si>
  <si>
    <t>1335 Torrey Pines Rd, San Diego, CA</t>
  </si>
  <si>
    <t>Rapid Review-Standard-Building Construction:1337/Torrey Pines</t>
  </si>
  <si>
    <t>1329 Reed Av, San Diego, CA</t>
  </si>
  <si>
    <t>General-Standard-Combination Building Permit:1329/Reed</t>
  </si>
  <si>
    <t>1327 Reed Av, San Diego, CA</t>
  </si>
  <si>
    <t>1325 Reed Av, San Diego, CA</t>
  </si>
  <si>
    <t>1323 Reed Av, San Diego, CA</t>
  </si>
  <si>
    <t>1312 Halley Ct, San Diego, CA</t>
  </si>
  <si>
    <t>General-Standard-Combination Building Permit:1312/Halley</t>
  </si>
  <si>
    <t>1245 Trieste Dr, San Diego, CA 92107</t>
  </si>
  <si>
    <t>General-Standard-Combination Building Permit:1245/Trieste</t>
  </si>
  <si>
    <t>11475 Scripps Lake Dr, San Diego, CA 92131</t>
  </si>
  <si>
    <t>Rapid Review-Standard-Building Construction:11475/Scripps Lake</t>
  </si>
  <si>
    <t>10838 Red Rock Dr, San Diego, CA 92131</t>
  </si>
  <si>
    <t>Rapid Review-Standard-Building Construction:10836/Red Rock</t>
  </si>
  <si>
    <t>1072 Novara St, San Diego, CA 92107</t>
  </si>
  <si>
    <t>General-Standard-Combination Building Permit:1072/Novara</t>
  </si>
  <si>
    <t>1067 Moana Dr, San Diego, CA 92107</t>
  </si>
  <si>
    <t>General-Standard-Combination Building Permit:1067/Moana</t>
  </si>
  <si>
    <t>10273 Saluda Av, San Diego, CA</t>
  </si>
  <si>
    <t>General-Standard-Building Construction:10273/Saluda</t>
  </si>
  <si>
    <t>1018 Moana Dr, San Diego, CA 92107</t>
  </si>
  <si>
    <t>General-Standard-Combination Building Permit:1018/Moana</t>
  </si>
  <si>
    <t xml:space="preserve">3519 BAYONNE DR </t>
  </si>
  <si>
    <t>Dgtl - Myers Companion Unit</t>
  </si>
  <si>
    <t xml:space="preserve">2804 DALE ST </t>
  </si>
  <si>
    <t>Dig-Cordova Companion Unit</t>
  </si>
  <si>
    <t xml:space="preserve">5908 DEL CERRO BL </t>
  </si>
  <si>
    <t>Digital-Horsman Companion Unit</t>
  </si>
  <si>
    <t xml:space="preserve">4937 EAST MOUNTAIN VIEW DR </t>
  </si>
  <si>
    <t>Digital - Enemark Res Remodel</t>
  </si>
  <si>
    <t xml:space="preserve">1471 EVERGREEN ST </t>
  </si>
  <si>
    <t>Digital - Garage Conversion</t>
  </si>
  <si>
    <t xml:space="preserve">2250 HANIMAN DR </t>
  </si>
  <si>
    <t>Digital - Nguyen's Comp Unit</t>
  </si>
  <si>
    <t xml:space="preserve">4764 ACADEMY PL </t>
  </si>
  <si>
    <t>Digital - Pearce Comp Unit</t>
  </si>
  <si>
    <t xml:space="preserve">1920 CORTE AMALIA </t>
  </si>
  <si>
    <t>Digital-Macedo Companion Unit</t>
  </si>
  <si>
    <t xml:space="preserve">4167 VIA DEL BARDO </t>
  </si>
  <si>
    <t>Digital - Solis Companion Unit</t>
  </si>
  <si>
    <t xml:space="preserve">5059 CAMPANILE DR </t>
  </si>
  <si>
    <t>Digital - Popejoy Comp. Unit</t>
  </si>
  <si>
    <t xml:space="preserve">12690 CABEZON PL </t>
  </si>
  <si>
    <t>Digital- Cassell ADU</t>
  </si>
  <si>
    <t xml:space="preserve">5653 LA JOLLA HERMOSA AV </t>
  </si>
  <si>
    <t>Digital- Bentley ADU</t>
  </si>
  <si>
    <t xml:space="preserve">1819 PETRA DR </t>
  </si>
  <si>
    <t>Digital - Shapiro ADU</t>
  </si>
  <si>
    <t xml:space="preserve">4512 ARAGON DR </t>
  </si>
  <si>
    <t>Digital-Mafara Garage Add/Remd</t>
  </si>
  <si>
    <t xml:space="preserve">4869 JELLETT ST </t>
  </si>
  <si>
    <t>Digital - Jellett ADU</t>
  </si>
  <si>
    <t xml:space="preserve">13792 PINE NEEDLES DR </t>
  </si>
  <si>
    <t xml:space="preserve"> Digital- Atefi Add/Remod/ADU</t>
  </si>
  <si>
    <t xml:space="preserve">8237 CASA BLANCA PL </t>
  </si>
  <si>
    <t>Digital - Bajis Res ADU</t>
  </si>
  <si>
    <t xml:space="preserve">5732 DOROTHY DR </t>
  </si>
  <si>
    <t>Digital - Luna ADU</t>
  </si>
  <si>
    <t xml:space="preserve">4181 ALCORN ST </t>
  </si>
  <si>
    <t>Dgtl-Estrada Res Remodel/ ADU</t>
  </si>
  <si>
    <t xml:space="preserve">3138 DICKENS ST </t>
  </si>
  <si>
    <t>Digital -Teixeria ADU</t>
  </si>
  <si>
    <t xml:space="preserve">3224 46TH ST </t>
  </si>
  <si>
    <t>Digital - Le  ADU</t>
  </si>
  <si>
    <t xml:space="preserve">6611 AVENIDA DE LAS PESCAS </t>
  </si>
  <si>
    <t>Digital - Res Add / JADU</t>
  </si>
  <si>
    <t xml:space="preserve">796 S VALENCIA PY </t>
  </si>
  <si>
    <t>Dgtl - Ly Res ADU</t>
  </si>
  <si>
    <t xml:space="preserve">4163 38TH ST </t>
  </si>
  <si>
    <t>Digital - Marcos ADU</t>
  </si>
  <si>
    <t xml:space="preserve">1499 EBBS ST </t>
  </si>
  <si>
    <t>DGITAL-Shoeman Res. Add/ADU's</t>
  </si>
  <si>
    <t xml:space="preserve">3634 JEWELL ST </t>
  </si>
  <si>
    <t>DGITAL-Elizondo Add. &amp; ADU</t>
  </si>
  <si>
    <t xml:space="preserve">1372 DIAMOND ST </t>
  </si>
  <si>
    <t>Digital Dutta ADU &amp; Garage</t>
  </si>
  <si>
    <t xml:space="preserve">2170 MADRESELVA WY </t>
  </si>
  <si>
    <t>Digital - Echeverria ADU</t>
  </si>
  <si>
    <t xml:space="preserve">3222 EASY ST </t>
  </si>
  <si>
    <t>Digital - Nguyen Res ADU</t>
  </si>
  <si>
    <t xml:space="preserve">5160 BRISTOL RD </t>
  </si>
  <si>
    <t>Digital-Culter Res. ADU</t>
  </si>
  <si>
    <t xml:space="preserve">14995 DEL DIABLO LN </t>
  </si>
  <si>
    <t>Digital Salami ADU</t>
  </si>
  <si>
    <t xml:space="preserve">2038 MUSCAT ST </t>
  </si>
  <si>
    <t xml:space="preserve">3024 30TH ST </t>
  </si>
  <si>
    <t>Digital- Vessels ADU &amp; Garage</t>
  </si>
  <si>
    <t xml:space="preserve">5638 LA JOLLA HERMOSA AV </t>
  </si>
  <si>
    <t>Digital - Anvari ADU</t>
  </si>
  <si>
    <t xml:space="preserve">5624 CALLE SAL SI PUEDES </t>
  </si>
  <si>
    <t>Digital -  Arceo ADU</t>
  </si>
  <si>
    <t xml:space="preserve">2446 FRONT ST </t>
  </si>
  <si>
    <t>Digital - Zilaro ADU/Addition</t>
  </si>
  <si>
    <t xml:space="preserve">8711 LAKE ASHMERE DR </t>
  </si>
  <si>
    <t>Dgtl- Moradi ADU/ Remodel</t>
  </si>
  <si>
    <t xml:space="preserve">4205 CORINTH ST </t>
  </si>
  <si>
    <t>Dgtl- Cavallini Res ADU</t>
  </si>
  <si>
    <t xml:space="preserve">2814 HAWTHORN ST </t>
  </si>
  <si>
    <t>Digital- Pingrey JADU</t>
  </si>
  <si>
    <t xml:space="preserve">3532 POE ST </t>
  </si>
  <si>
    <t>Dgtl-Bersano Poe St Garage ADU</t>
  </si>
  <si>
    <t>6657 Tyrian St, San Diego, CA 92037</t>
  </si>
  <si>
    <t>General-Standard-Building Construction:6657/Tyrian</t>
  </si>
  <si>
    <t>3541 Agosto St, San Diego, CA 92154</t>
  </si>
  <si>
    <t>General-Standard-Building Construction:3543/Agosto</t>
  </si>
  <si>
    <t>6690 Valjean Ct, San Diego, CA 92111</t>
  </si>
  <si>
    <t>General-Standard-Building Construction:6690/Valjean</t>
  </si>
  <si>
    <t>3371 Felton St, San Diego, CA 92104</t>
  </si>
  <si>
    <t>General-Standard-Building Construction:3371/Felton</t>
  </si>
  <si>
    <t>6215 Mary Lane Dr, San Diego, CA 92115</t>
  </si>
  <si>
    <t>General-Standard-Building Construction:6215/Mary Lane</t>
  </si>
  <si>
    <t>7624 Rowena St, San Diego, CA</t>
  </si>
  <si>
    <t>Rapid Review-Standard-Building Construction:7622/Rowena</t>
  </si>
  <si>
    <t>6287 Lorca Dr, San Diego, CA</t>
  </si>
  <si>
    <t>General-Standard-Combination Building Permit:6287/Lorca</t>
  </si>
  <si>
    <t>4433 Berting St, San Diego, CA 92115</t>
  </si>
  <si>
    <t>General-Standard-Building Construction:4433/Berting</t>
  </si>
  <si>
    <t>7444 Hyatt St, San Diego, CA 92111</t>
  </si>
  <si>
    <t>General-Standard-Building Construction:7442/Hyatt</t>
  </si>
  <si>
    <t>5237 North Thorn St, San Diego, CA 92105</t>
  </si>
  <si>
    <t>Rapid Review-Standard-Building Construction:5237/North Thorn</t>
  </si>
  <si>
    <t>3464 Clairemont Mesa Bl, San Diego, CA</t>
  </si>
  <si>
    <t>General-Standard-Building Construction:3466/Clairemont Mesa</t>
  </si>
  <si>
    <t>3409 Marathon Dr, San Diego, CA 92123</t>
  </si>
  <si>
    <t>General-Standard-Building Construction:3409/Marathon</t>
  </si>
  <si>
    <t>4288 Poplar St, San Diego, CA 92105</t>
  </si>
  <si>
    <t>General-Standard-Building Construction:4286/Poplar</t>
  </si>
  <si>
    <t>3082 Island Av, San Diego, CA 92102</t>
  </si>
  <si>
    <t>Combination Building Permit:3082/Island</t>
  </si>
  <si>
    <t>3772 Harding Av, San Diego, CA 92113</t>
  </si>
  <si>
    <t>General-Standard-Building Construction:3772/Harding</t>
  </si>
  <si>
    <t>4965 Millwood Rd, San Diego, CA 92117</t>
  </si>
  <si>
    <t>Rapid Review-Standard-Building Construction:4965/Millwood</t>
  </si>
  <si>
    <t>2820 Collier Av, San Diego, CA 92116</t>
  </si>
  <si>
    <t>General-Standard-Building Construction:2820/Collier</t>
  </si>
  <si>
    <t>3429 Mount Armour Ct, San Diego, CA 92111</t>
  </si>
  <si>
    <t>Rapid Review-Standard-Building Construction:3429/Mount Armour</t>
  </si>
  <si>
    <t>6237 Hobart St, San Diego, CA 92115</t>
  </si>
  <si>
    <t>General-Standard-Building Construction:6237/Hobart</t>
  </si>
  <si>
    <t>1416 Chalcedony St, San Diego, CA 92109</t>
  </si>
  <si>
    <t>Rapid Review-Standard-Building Construction:1416/Chalcedony</t>
  </si>
  <si>
    <t>1458 Coolidge St, San Diego, CA 92111</t>
  </si>
  <si>
    <t>Rapid Review-Standard-Building Construction:1458/Coolidge</t>
  </si>
  <si>
    <t>5035 Auburn Dr, San Diego, CA 92105</t>
  </si>
  <si>
    <t>General-Standard-Building Construction:5035/Auburn</t>
  </si>
  <si>
    <t>835 Opal St, San Diego, CA 92109</t>
  </si>
  <si>
    <t>General-Standard-Building Construction:835/Opal</t>
  </si>
  <si>
    <t>1648 Emerald St, San Diego, CA</t>
  </si>
  <si>
    <t>General-Standard-Building Construction:1648/Emerald</t>
  </si>
  <si>
    <t>10957 Martinique Wy, San Diego, CA 92126</t>
  </si>
  <si>
    <t>General-Standard-Building Construction:10957/Martinique</t>
  </si>
  <si>
    <t>2933 Chicago St, San Diego, CA 92117</t>
  </si>
  <si>
    <t>General-Standard-Building Construction:2931/Chicago</t>
  </si>
  <si>
    <t>715 Harris Av, San Diego, CA 92154</t>
  </si>
  <si>
    <t>General-Standard-Building Construction:715/Harris</t>
  </si>
  <si>
    <t>4094 Franklin Av, San Diego, CA 92113</t>
  </si>
  <si>
    <t>General-Standard-Building Construction:4094/Franklin</t>
  </si>
  <si>
    <t>7003 Springford Av, San Diego, CA 92114</t>
  </si>
  <si>
    <t>General-Standard-Building Construction:7003/Springford</t>
  </si>
  <si>
    <t>4543 Contour Bl, San Diego, CA 92115</t>
  </si>
  <si>
    <t>Rapid Review-Standard-Building Permit:4543/Contour</t>
  </si>
  <si>
    <t>3989 Debbyann Pl, San Diego, CA 92154</t>
  </si>
  <si>
    <t>General-Standard-Combination Building Permit:3989/Debbyann</t>
  </si>
  <si>
    <t>14815 Old Creek Rd, San Diego, CA 92131</t>
  </si>
  <si>
    <t>General-Standard-Combination Building Permit:14815/Old Creek</t>
  </si>
  <si>
    <t>3412 Ibis St, San Diego, CA 92103</t>
  </si>
  <si>
    <t>General-Standard-Building Construction:3412/Ibis</t>
  </si>
  <si>
    <t>2809 Webster Av, San Diego, CA 92113</t>
  </si>
  <si>
    <t>General-Standard-Building Construction:2809/Webster</t>
  </si>
  <si>
    <t>1031 Beverly St, San Diego, CA 92114</t>
  </si>
  <si>
    <t>General-Express-Building Construction:1035/Beverly</t>
  </si>
  <si>
    <t>4522 Del Mar Av, San Diego, CA 92107</t>
  </si>
  <si>
    <t>General-Standard-Building Construction:4522/Del Mar</t>
  </si>
  <si>
    <t>5270 North Thorn St, San Diego, CA 92105</t>
  </si>
  <si>
    <t>General-Standard-Building Construction:5270/North Thorn</t>
  </si>
  <si>
    <t>945 Van Nuys St, San Diego, CA 92109</t>
  </si>
  <si>
    <t>General-Standard-Building Construction:945/Van Nuys</t>
  </si>
  <si>
    <t>4452 33Rd Pl, San Diego, CA 92116</t>
  </si>
  <si>
    <t>General-Standard-Building Construction:4452/33Rd</t>
  </si>
  <si>
    <t>1930 Sunset Bl, San Diego, CA 92103</t>
  </si>
  <si>
    <t>General-Standard-Building Construction:1930/Sunset</t>
  </si>
  <si>
    <t>4433 Rolfe Rd, San Diego, CA 92117</t>
  </si>
  <si>
    <t>General-Standard-Building Construction:4433/Rolfe</t>
  </si>
  <si>
    <t>5849 Yokohama Ct, San Diego, CA 92120</t>
  </si>
  <si>
    <t>General-Standard-Combination Building Permit:5849/Yokohama</t>
  </si>
  <si>
    <t>2856 Caulfield Dr, San Diego, CA 92154</t>
  </si>
  <si>
    <t>Rapid Review-Standard-Building Construction:2856/Caulfield</t>
  </si>
  <si>
    <t>2660 Burgener Bl, San Diego, CA 92110</t>
  </si>
  <si>
    <t>General-Standard-Building Construction:2658/Burgener</t>
  </si>
  <si>
    <t>4423 33Rd Pl, San Diego, CA 92116</t>
  </si>
  <si>
    <t>General-Standard-Building Construction:4423/33Rd</t>
  </si>
  <si>
    <t>4913 Emelene St, San Diego, CA</t>
  </si>
  <si>
    <t>General-Standard-Building Construction:4913/Emelene</t>
  </si>
  <si>
    <t>5015 Glasgow Dr, San Diego, CA 92117</t>
  </si>
  <si>
    <t>General-Standard-Building Construction:5015/Glasgow</t>
  </si>
  <si>
    <t>4574 Manitou Wy, San Diego, CA 92117</t>
  </si>
  <si>
    <t>General-Standard-Combination Building Permit:4574/Manitou</t>
  </si>
  <si>
    <t>4424 Alhambra St, San Diego, CA 92107</t>
  </si>
  <si>
    <t>General-Standard-Building Construction:4424/Alhambra</t>
  </si>
  <si>
    <t>3744 Granada Av, San Diego, CA 92104</t>
  </si>
  <si>
    <t>General-Standard-Building Construction:2851/Gunn</t>
  </si>
  <si>
    <t>5590 Soledad Mountain Rd, San Diego, CA 92037</t>
  </si>
  <si>
    <t>General-Standard-Combination Building Permit:5590/Soledad Mountain</t>
  </si>
  <si>
    <t>3129 Vancouver Av, San Diego, CA 92104</t>
  </si>
  <si>
    <t>General-Standard-Combination Building Permit:3129/Vancouver</t>
  </si>
  <si>
    <t>6128 La Jolla Bl, San Diego, CA 92037</t>
  </si>
  <si>
    <t>General-Standard-Building Construction:6128/La Jolla</t>
  </si>
  <si>
    <t>3738 Granada Av, San Diego, CA 92104</t>
  </si>
  <si>
    <t>General-Standard-Combination Building Permit:3738/Granada</t>
  </si>
  <si>
    <t>3248 Towser St, San Diego, CA 92123</t>
  </si>
  <si>
    <t>General-Standard-Building Construction:3250/Towser</t>
  </si>
  <si>
    <t>4469 Long Branch Av, San Diego, CA 92107</t>
  </si>
  <si>
    <t>General-Standard-Building Construction:4469/Long Branch</t>
  </si>
  <si>
    <t>1171 Sapphire St, San Diego, CA 92109</t>
  </si>
  <si>
    <t>General-Standard-Building Construction:1173/Sapphire</t>
  </si>
  <si>
    <t>6323 Mesita Dr, San Diego, CA 92115</t>
  </si>
  <si>
    <t>General-Standard-Building Construction:6323/Mesita</t>
  </si>
  <si>
    <t>3538 Herbert St, San Diego, CA 92103</t>
  </si>
  <si>
    <t>General-Standard-Building Construction:3540/Herbert</t>
  </si>
  <si>
    <t>4811 Felton St, San Diego, CA 92116</t>
  </si>
  <si>
    <t>General-Standard-Building Construction:4811/Felton</t>
  </si>
  <si>
    <t>2433 Hopkins St, San Diego, CA 92139</t>
  </si>
  <si>
    <t>General-Standard-Building Construction:2433/Hopkins</t>
  </si>
  <si>
    <t>1018 Kostner Dr, San Diego, CA 92154</t>
  </si>
  <si>
    <t>Rapid Review-Standard-Combination Building Permit:1018/Kostner</t>
  </si>
  <si>
    <t>4252 10th Av, San Diego, CA 92103</t>
  </si>
  <si>
    <t>General-Standard-Building Construction:4254/10th</t>
  </si>
  <si>
    <t>3225 55Th St, San Diego, CA 92105</t>
  </si>
  <si>
    <t>General-Standard-Building Construction:3225/55Th</t>
  </si>
  <si>
    <t>8555 La Jolla Shores Dr, San Diego, CA 92037</t>
  </si>
  <si>
    <t>General-Standard-Building Construction:8555/La Jolla Shores</t>
  </si>
  <si>
    <t>3534 Pershing Av, San Diego, CA 92104</t>
  </si>
  <si>
    <t>General-Standard-Combination Building Permit:3534/Pershing</t>
  </si>
  <si>
    <t>10832 Redfern Cr, San Diego, CA 92131</t>
  </si>
  <si>
    <t>General-Standard-Building Construction:10832/Redfern</t>
  </si>
  <si>
    <t>5410 Forbes Av, San Diego, CA 92120</t>
  </si>
  <si>
    <t>General-Standard-Building Construction:5412/Forbes</t>
  </si>
  <si>
    <t>2906 Comstock St, San Diego, CA 92111</t>
  </si>
  <si>
    <t>General-Standard-Building Construction:2908/Comstock</t>
  </si>
  <si>
    <t>1652 Monmouth Dr, San Diego, CA 92109</t>
  </si>
  <si>
    <t>General-Standard-Building Construction:1652/Monmouth</t>
  </si>
  <si>
    <t>8460 San Carlos Dr, San Diego, CA 92119</t>
  </si>
  <si>
    <t>General-Standard-Combination Building Permit:8460/San Carlos</t>
  </si>
  <si>
    <t>6073 Potomac St, San Diego, CA 92139</t>
  </si>
  <si>
    <t>General-Standard-Combination Building Permit:6073/Potomac</t>
  </si>
  <si>
    <t>7004 Hilton Pl, San Diego, CA 92111</t>
  </si>
  <si>
    <t>General-Standard-Combination Building Permit:7004/Hilton</t>
  </si>
  <si>
    <t>3805 College Av, San Diego, CA 92115</t>
  </si>
  <si>
    <t>General-Standard-Building Construction:3805/College</t>
  </si>
  <si>
    <t>3204 Vancouver Av, San Diego, CA</t>
  </si>
  <si>
    <t>General-Standard-Building Construction:3202/Vancouver</t>
  </si>
  <si>
    <t>3112 Dale St, San Diego, CA 92104</t>
  </si>
  <si>
    <t>General-Standard-Building Construction:3114/Dale</t>
  </si>
  <si>
    <t>8982 Canis Ln, San Diego, CA</t>
  </si>
  <si>
    <t>General-Standard-Building Construction:8982/Canis</t>
  </si>
  <si>
    <t>4321 Newport Av, San Diego, CA 92107</t>
  </si>
  <si>
    <t>General-Standard-Building Construction:4321/Newport</t>
  </si>
  <si>
    <t>5269 Castle Hills Dr, San Diego, CA 92109</t>
  </si>
  <si>
    <t>General-Standard-Combination Building Permit:5269/Castle Hills</t>
  </si>
  <si>
    <t>2222 Hartford St, San Diego, CA</t>
  </si>
  <si>
    <t>Rapid Review-Standard-Building Construction:2222/Hartford</t>
  </si>
  <si>
    <t>4829 Lamont St, San Diego, CA</t>
  </si>
  <si>
    <t>Building Construction Change:4829/Lamont</t>
  </si>
  <si>
    <t>5393 Javier St, San Diego, CA 92117</t>
  </si>
  <si>
    <t>General-Standard-Building Construction:5393/Javier</t>
  </si>
  <si>
    <t>7071 Hilton Pl, San Diego, CA 92111</t>
  </si>
  <si>
    <t>General-Standard-Combination Building Permit:7071/Hilton</t>
  </si>
  <si>
    <t>817 18th St, San Diego, CA 92154</t>
  </si>
  <si>
    <t>General-Standard-Building Construction:817/18th</t>
  </si>
  <si>
    <t>5211 Tipton St, San Diego, CA</t>
  </si>
  <si>
    <t>Rapid Review-Standard-Building Construction:5209/Tipton</t>
  </si>
  <si>
    <t>1811 29th St, San Diego, CA 92102</t>
  </si>
  <si>
    <t>General-Standard-Combination Building Permit:1811/29th</t>
  </si>
  <si>
    <t>4112 Pepper Dr, San Diego, CA 92105</t>
  </si>
  <si>
    <t>General-Standard-Combination Building Permit:4112/Pepper</t>
  </si>
  <si>
    <t>884 Rosecrans St, San Diego, CA 92106</t>
  </si>
  <si>
    <t>Rapid Review-Standard-Building Construction:884/Rosecrans</t>
  </si>
  <si>
    <t>2175 Fowler Dr, San Diego, CA 92139</t>
  </si>
  <si>
    <t>General-Standard-Combination Building Permit:2175/Fowler</t>
  </si>
  <si>
    <t>4058 Chanute St, San Diego, CA 92154</t>
  </si>
  <si>
    <t>General-Standard-Building Construction:4058/Chanute</t>
  </si>
  <si>
    <t>3743 College Av, San Diego, CA 92115</t>
  </si>
  <si>
    <t>Building Construction:3745/College</t>
  </si>
  <si>
    <t>3451 Ashford St, San Diego, CA 92111</t>
  </si>
  <si>
    <t>Rapid Review-Standard-Building Construction:3451/Ashford</t>
  </si>
  <si>
    <t>5679 Marne Av, San Diego, CA 92120</t>
  </si>
  <si>
    <t>General-Standard-Combination Building Permit:5679/Marne</t>
  </si>
  <si>
    <t>3238 53rd St, San Diego, CA 92105</t>
  </si>
  <si>
    <t>General-Standard-Building Construction:3236/53rd</t>
  </si>
  <si>
    <t>4530 Limerick Wy, San Diego, CA 92117</t>
  </si>
  <si>
    <t>General-Standard-Building Construction:4532/Limerick</t>
  </si>
  <si>
    <t>432 22ND St, San Diego, CA</t>
  </si>
  <si>
    <t>General-Standard-Combination Building Permit:432/22ND</t>
  </si>
  <si>
    <t>4022 69th St, San Diego, CA 92115</t>
  </si>
  <si>
    <t>General-Standard-Combination Building Permit:4022/69th</t>
  </si>
  <si>
    <t>3051 Vancouver Av, San Diego, CA 92104</t>
  </si>
  <si>
    <t>General-Standard-Combination Building Permit:3051/Vancouver</t>
  </si>
  <si>
    <t>7982 San Carlos Dr, San Diego, CA 92119</t>
  </si>
  <si>
    <t>Rapid Review-Standard-Building Construction:7982/San Carlos</t>
  </si>
  <si>
    <t>4368 Wilson Av, San Diego, CA 92104</t>
  </si>
  <si>
    <t>General-Standard-Building Construction:4368/Wilson</t>
  </si>
  <si>
    <t>6315 Thornwood St, San Diego, CA 92111</t>
  </si>
  <si>
    <t>General-Standard-Combination Building Permit:6315/Thornwood</t>
  </si>
  <si>
    <t>3126 39th St, San Diego, CA 92105</t>
  </si>
  <si>
    <t>General-Standard-Building Construction:3128/39th</t>
  </si>
  <si>
    <t>15123 Almond Orchard Ln, San Diego, CA 92131</t>
  </si>
  <si>
    <t>General-Standard-Combination Building Permit:15123/Almond Orchard</t>
  </si>
  <si>
    <t>1880 Diamond St, San Diego, CA 92109</t>
  </si>
  <si>
    <t>General-Standard-Building Construction:1880/Diamond</t>
  </si>
  <si>
    <t>4915 Tierra Baja Wy, San Diego, CA 92115</t>
  </si>
  <si>
    <t>General-Standard-Building Construction:4913/Tierra Baja</t>
  </si>
  <si>
    <t>4162 Jackdaw St, San Diego, CA 92103</t>
  </si>
  <si>
    <t>General-Standard-Combination Building Permit:4160/Jackdaw</t>
  </si>
  <si>
    <t>6833 Lipmann St, San Diego, CA 92122</t>
  </si>
  <si>
    <t>General-Standard-Combination Building Permit:6833/Lipmann</t>
  </si>
  <si>
    <t>7769 Baltic St, San Diego, CA 92111</t>
  </si>
  <si>
    <t>General-Standard-Building Construction:7844/Linda Vista</t>
  </si>
  <si>
    <t>3097 L St, San Diego, CA 92102</t>
  </si>
  <si>
    <t>Rapid Review-Standard-Building Construction:3095/L</t>
  </si>
  <si>
    <t>3714 Amaryllis Dr, San Diego, CA 92106</t>
  </si>
  <si>
    <t>Rapid Review-Standard-Building Construction:3716/Amaryllis</t>
  </si>
  <si>
    <t>2129 S 41st St, San Diego, CA</t>
  </si>
  <si>
    <t>Rapid Review-Standard-Building Construction:2131/41st</t>
  </si>
  <si>
    <t>2352 31st St, San Diego, CA 92104</t>
  </si>
  <si>
    <t>General-Standard-Combination Building Permit:2352/31st</t>
  </si>
  <si>
    <t>2755 Wardlow Av, San Diego, CA 92154</t>
  </si>
  <si>
    <t>General-Standard-Building Construction:2755/Wardlow</t>
  </si>
  <si>
    <t>10663 Gabacho Dr, San Diego, CA 92124</t>
  </si>
  <si>
    <t>General-Standard-Building Construction:10663/Gabacho</t>
  </si>
  <si>
    <t>13872 Recuerdo Dr, San Diego, CA 92014</t>
  </si>
  <si>
    <t>General-Standard-Building Construction:13872/Recuerdo</t>
  </si>
  <si>
    <t>4847 68th St, San Diego, CA</t>
  </si>
  <si>
    <t>General-Standard-Combination Building Permit:4847/68th</t>
  </si>
  <si>
    <t>12948 Biscayne Cv, San Diego, CA 92014</t>
  </si>
  <si>
    <t>General-Standard-Building Construction:12950/Biscayne</t>
  </si>
  <si>
    <t>4534 Rolfe Rd, San Diego, CA 92117</t>
  </si>
  <si>
    <t>General-Standard-Combination Building Permit:4534/Rolfe</t>
  </si>
  <si>
    <t>3683 33rd St, San Diego, CA 92104</t>
  </si>
  <si>
    <t>General-Standard-Building Construction:3683/33rd</t>
  </si>
  <si>
    <t>3644 Hyacinth Dr, San Diego, CA 92106</t>
  </si>
  <si>
    <t>General-Standard-Combination Building Permit:3644/Hyacinth</t>
  </si>
  <si>
    <t>4510 Jutland Dr, San Diego, CA 92117</t>
  </si>
  <si>
    <t>General-Standard-Building Construction:4508/Jutland</t>
  </si>
  <si>
    <t>5165 Hastings Rd, San Diego, CA</t>
  </si>
  <si>
    <t>General-Standard-Building Construction:5165/Hastings</t>
  </si>
  <si>
    <t>10171 Empress Av, San Diego, CA 92126</t>
  </si>
  <si>
    <t>General-Standard-Building Construction:10171/Empress</t>
  </si>
  <si>
    <t>2070 Franklin Av, San Diego, CA 92113</t>
  </si>
  <si>
    <t>General-Expedite-Combination Building Permit:2070/Franklin</t>
  </si>
  <si>
    <t>1118 Savoy St, San Diego, CA</t>
  </si>
  <si>
    <t>General-Standard-Building Construction:1116/Savoy</t>
  </si>
  <si>
    <t>7816 Shorewood Dr, San Diego, CA 92114</t>
  </si>
  <si>
    <t>General-Standard-Building Construction:7816/Shorewood</t>
  </si>
  <si>
    <t>4223 College Av, San Diego, CA 92115</t>
  </si>
  <si>
    <t>General-Standard-Building Construction:4223/College</t>
  </si>
  <si>
    <t>2520 Boundary St, San Diego, CA</t>
  </si>
  <si>
    <t>General-Standard-Building Construction:2520/Boundary</t>
  </si>
  <si>
    <t>4741 Niagara Av, San Diego, CA</t>
  </si>
  <si>
    <t>General-Standard-Building Construction:4745/Niagara</t>
  </si>
  <si>
    <t>7075 Springford Av, San Diego, CA 92114</t>
  </si>
  <si>
    <t>Rapid Review-Standard-Building Construction:7073/Springford</t>
  </si>
  <si>
    <t>6404 Lockford Av, San Diego, CA 92139</t>
  </si>
  <si>
    <t>Rapid Review-Standard-Building Construction:6404/Lockford</t>
  </si>
  <si>
    <t>3644 Warner St, San Diego, CA</t>
  </si>
  <si>
    <t>General-Standard-Building Construction:3644/Warner</t>
  </si>
  <si>
    <t>2134 Sea Breeze Dr, San Diego, CA 92139</t>
  </si>
  <si>
    <t>General-Standard-Combination Building Permit:2134/Sea Breeze</t>
  </si>
  <si>
    <t>323 25th St, San Diego, CA 92102</t>
  </si>
  <si>
    <t>General-Standard-Combination Building Permit:323/25th</t>
  </si>
  <si>
    <t>11595 Lorirae Pl, San Diego, CA 92126</t>
  </si>
  <si>
    <t>General-Standard-Building Construction:11597/Lorirae</t>
  </si>
  <si>
    <t>5263 Nutmeg St, San Diego, CA 92105</t>
  </si>
  <si>
    <t>General-Standard-Building Construction:5261/Nutmeg</t>
  </si>
  <si>
    <t>11057 Delphinus Wy, San Diego, CA 92126</t>
  </si>
  <si>
    <t>General-Standard-Building Construction:11059/Delphinus</t>
  </si>
  <si>
    <t>3742 Via De La Bandola, San Diego, CA 92173</t>
  </si>
  <si>
    <t>General-Standard-Building Construction:3744/Via De La Bandola</t>
  </si>
  <si>
    <t>7918 Glenda Wy, San Diego, CA 92126</t>
  </si>
  <si>
    <t>General-Standard-Building Construction:7916/Glenda</t>
  </si>
  <si>
    <t>10946 Welsh Rd, San Diego, CA 92126</t>
  </si>
  <si>
    <t>General-Standard-Building Construction:10946/Welsh</t>
  </si>
  <si>
    <t>10115 Clauser St, San Diego, CA 92126</t>
  </si>
  <si>
    <t>General-Standard-Combination Building Permit:10115/Clauser</t>
  </si>
  <si>
    <t>4859 Art St, San Diego, CA 92115</t>
  </si>
  <si>
    <t>Building Construction:4859/Art</t>
  </si>
  <si>
    <t>2139 Judson St, San Diego, CA 92111</t>
  </si>
  <si>
    <t>General-Standard-Building Construction:2139/Judson</t>
  </si>
  <si>
    <t>4884 Mount Royal Pl, San Diego, CA 92117</t>
  </si>
  <si>
    <t>General-Standard-Combination Building Permit:4884/Mount Royal</t>
  </si>
  <si>
    <t>3072 Skipper St, San Diego, CA 92123</t>
  </si>
  <si>
    <t>General-Standard-Building Construction:3074/Skipper</t>
  </si>
  <si>
    <t>2341 55th St, San Diego, CA 92105</t>
  </si>
  <si>
    <t>Rapid Review-Standard-Building Construction:2341/55th</t>
  </si>
  <si>
    <t>6982 Bullock Dr, San Diego, CA 92114</t>
  </si>
  <si>
    <t>General-Standard-Building Construction:6982/Bullock</t>
  </si>
  <si>
    <t>6262 Stewart St, San Diego, CA 92115</t>
  </si>
  <si>
    <t>General-Standard-Building Construction:6264/Stewart</t>
  </si>
  <si>
    <t>3752 Alcott St, San Diego, CA 92106</t>
  </si>
  <si>
    <t>General-Standard-Building Construction:3752/Alcott</t>
  </si>
  <si>
    <t>8109 Thistle Ct, San Diego, CA</t>
  </si>
  <si>
    <t>General-Standard-Building Construction:8109/Thistle</t>
  </si>
  <si>
    <t>4721 Edgeware Rd, San Diego, CA</t>
  </si>
  <si>
    <t>General-Standard-Building Construction:4725/Edgeware</t>
  </si>
  <si>
    <t>8824 Calliandra Rd, San Diego, CA 92126</t>
  </si>
  <si>
    <t>General-Standard-Building Construction:8824/Calliandra</t>
  </si>
  <si>
    <t>3705 Landis St, San Diego, CA 92105</t>
  </si>
  <si>
    <t>General-Standard-Combination Building Permit:3705/Landis</t>
  </si>
  <si>
    <t>5667 Mary Lane Dr, San Diego, CA 92115</t>
  </si>
  <si>
    <t>General-Standard-Building Construction:5667/Mary Lane</t>
  </si>
  <si>
    <t>4723 60th St, San Diego, CA 92115</t>
  </si>
  <si>
    <t>General-Standard-Building Construction:4723/60th</t>
  </si>
  <si>
    <t>3273 Cabrillo Mesa Dr, San Diego, CA</t>
  </si>
  <si>
    <t>Building Construction:3273/Cabrillo Mesa</t>
  </si>
  <si>
    <t>3991 Honeycutt St, San Diego, CA 92109</t>
  </si>
  <si>
    <t>General-Standard-Building Construction:3991/Honeycutt</t>
  </si>
  <si>
    <t>5537 Thunderbird Ln, San Diego, CA 92037</t>
  </si>
  <si>
    <t>General-Standard-Combination Building Permit:5537/Thunderbird</t>
  </si>
  <si>
    <t>2822 Angell Av, San Diego, CA 92122</t>
  </si>
  <si>
    <t>General-Standard-Combination Building Permit:2822/Angell</t>
  </si>
  <si>
    <t>3193 Juniper St, San Diego, CA 92104</t>
  </si>
  <si>
    <t>General-Standard-Combination Building Permit:3193/Juniper</t>
  </si>
  <si>
    <t>3520 Durant St, San Diego, CA 92113</t>
  </si>
  <si>
    <t>General-Standard-Building Construction:3520/Durant</t>
  </si>
  <si>
    <t>933 Hayes Av, San Diego, CA 92103</t>
  </si>
  <si>
    <t>General-Standard-Combination Building Permit:933/Hayes</t>
  </si>
  <si>
    <t>3327 Orange Av, San Diego, CA 92104</t>
  </si>
  <si>
    <t>General-Standard-Combination Building Permit:3327/Orange</t>
  </si>
  <si>
    <t>2017 Via Ladeta, San Diego, CA 92037</t>
  </si>
  <si>
    <t>General-Standard-Building Construction:2017/Via Ladeta</t>
  </si>
  <si>
    <t>6077 Fulmar St, San Diego, CA</t>
  </si>
  <si>
    <t>Rapid Review-Standard-Building Construction:6077/Fulmar</t>
  </si>
  <si>
    <t>5067 Pelusa St, San Diego, CA 92113</t>
  </si>
  <si>
    <t>General-Standard-Building Construction:5069/Pelusa</t>
  </si>
  <si>
    <t>2909 Imperial Av, San Diego, CA</t>
  </si>
  <si>
    <t>General-Expedite-Building Construction:2907/Imperial</t>
  </si>
  <si>
    <t>4970 Longford St, San Diego, CA 92117</t>
  </si>
  <si>
    <t>General-Standard-Building Construction:4972/Longford</t>
  </si>
  <si>
    <t>3120 Grim Av, San Diego, CA 92104</t>
  </si>
  <si>
    <t>Building Construction:3122/Grim</t>
  </si>
  <si>
    <t>3311 Juanita St, San Diego, CA 92105</t>
  </si>
  <si>
    <t>General-Standard-Building Construction:3311/Juanita</t>
  </si>
  <si>
    <t xml:space="preserve">4464 CASTELAR ST </t>
  </si>
  <si>
    <t>Digital -Citra Apt. ADU</t>
  </si>
  <si>
    <t>4653 Newport Av, San Diego, CA 92107</t>
  </si>
  <si>
    <t>General-Standard-Combination Building Permit:4653/Newport</t>
  </si>
  <si>
    <t xml:space="preserve">2469 EAST INGERSOLL ST </t>
  </si>
  <si>
    <t>Digital - Ingersoll ADU's</t>
  </si>
  <si>
    <t xml:space="preserve">2471 EAST INGERSOLL ST </t>
  </si>
  <si>
    <t xml:space="preserve">4223 MOUNT CASAS CT </t>
  </si>
  <si>
    <t>Digital - Mount Casas ADU</t>
  </si>
  <si>
    <t>4032 Boston Av, San Diego, CA 92113</t>
  </si>
  <si>
    <t>4663 Redwood St, San Diego, CA 92105</t>
  </si>
  <si>
    <t>General-Standard-Building Construction:4663/Redwood</t>
  </si>
  <si>
    <t>4661 Redwood St, San Diego, CA 92105</t>
  </si>
  <si>
    <t>2390 West Jewett St, San Diego, CA</t>
  </si>
  <si>
    <t>3840 Dixon Pl, San Diego, CA</t>
  </si>
  <si>
    <t>Rapid Review-Standard-Combination Building Permit:3840/Dixon</t>
  </si>
  <si>
    <t>5288 Rex Av, San Diego, CA</t>
  </si>
  <si>
    <t>Rapid Review-Express-Building Construction:5286/Rex</t>
  </si>
  <si>
    <t>4899 Mount Etna Dr, San Diego, CA</t>
  </si>
  <si>
    <t>Rapid Review-Standard-Combination Building Permit:4899/Mount Etna</t>
  </si>
  <si>
    <t>4929 College Av, San Diego, CA</t>
  </si>
  <si>
    <t>General-Standard-Combination Building Permit:4929/College</t>
  </si>
  <si>
    <t>2635 San Marcos Av, San Diego, CA</t>
  </si>
  <si>
    <t>Rapid Review-Standard-Building Construction:2633/San Marcos</t>
  </si>
  <si>
    <t>4464 Santa Monica Av, San Diego, CA 92107</t>
  </si>
  <si>
    <t>General-Standard-Combination Building Permit:4464/Santa Monica</t>
  </si>
  <si>
    <t>3173 Boston Av, San Diego, CA</t>
  </si>
  <si>
    <t>General-Expedite-Combination Building Permit:3173/Boston</t>
  </si>
  <si>
    <t>3251 Towser St, San Diego, CA</t>
  </si>
  <si>
    <t>Rapid Review-Standard-Combination Building Permit:3251/Towser</t>
  </si>
  <si>
    <t>2671 Covington Rd, San Diego, CA</t>
  </si>
  <si>
    <t>Rapid Review-Standard-Combination Building Permit:2671/Covington</t>
  </si>
  <si>
    <t>7452 Batista St, San Diego, CA</t>
  </si>
  <si>
    <t>Rapid Review-Standard-Combination Building Permit:7452/Batista</t>
  </si>
  <si>
    <t>4583 Manitou Wy, San Diego, CA</t>
  </si>
  <si>
    <t>General-Standard-Combination Building Permit:4583/Manitou</t>
  </si>
  <si>
    <t>1033 Dearborn Dr, San Diego, CA</t>
  </si>
  <si>
    <t>Rapid Review-Standard-Combination Building Permit:1033/Dearborn</t>
  </si>
  <si>
    <t>4922 Milton St, San Diego, CA</t>
  </si>
  <si>
    <t>General-Standard-Combination Building Permit:4922/Milton</t>
  </si>
  <si>
    <t>1419 Everview Rd, San Diego, CA</t>
  </si>
  <si>
    <t>Rapid Review-Standard-Combination Building Permit:1419/Everview</t>
  </si>
  <si>
    <t>1628 Weaver St, San Diego, CA</t>
  </si>
  <si>
    <t>General-Standard-Combination Building Permit:1628/Weaver</t>
  </si>
  <si>
    <t>5267 Arlene St, San Diego, CA</t>
  </si>
  <si>
    <t>Rapid Review-Standard-Building Construction:5265/Arlene</t>
  </si>
  <si>
    <t>1719 Thomas Av, San Diego, CA</t>
  </si>
  <si>
    <t>Rapid Review-Standard-Combination Building Permit:1719/Thomas</t>
  </si>
  <si>
    <t>1153 Chalcedony St, San Diego, CA</t>
  </si>
  <si>
    <t>General-Standard-Building Construction:1151/Chalcedony</t>
  </si>
  <si>
    <t>5164 Dorman Dr, San Diego, CA</t>
  </si>
  <si>
    <t>Rapid Review-Standard-Combination Building Permit:5164/Dorman</t>
  </si>
  <si>
    <t>4451 33rd St, San Diego, CA</t>
  </si>
  <si>
    <t>General-Standard-Building Construction:4453/33rd</t>
  </si>
  <si>
    <t>3624 Conrad Av, San Diego, CA</t>
  </si>
  <si>
    <t>Rapid Review-Standard-Combination Building Permit:3624/Conrad</t>
  </si>
  <si>
    <t>4339 Appleton St, San Diego, CA</t>
  </si>
  <si>
    <t>General-Standard-Combination Building Permit:4339/Appleton</t>
  </si>
  <si>
    <t>5407 Olvera Av, San Diego, CA</t>
  </si>
  <si>
    <t>General-Standard-Combination Building Permit:5407/Olvera</t>
  </si>
  <si>
    <t>2502 Euclid Av, San Diego, CA 92105</t>
  </si>
  <si>
    <t>Rapid Review-Standard-Building Construction:2502/Euclid</t>
  </si>
  <si>
    <t>5872 Estelle St, San Diego, CA</t>
  </si>
  <si>
    <t>Rapid Review-Standard-Building Construction:5870/Estelle</t>
  </si>
  <si>
    <t>339 S 39th St, San Diego, CA 92113</t>
  </si>
  <si>
    <t>5121 Tipton St, San Diego, CA 92115</t>
  </si>
  <si>
    <t>General-Standard-Building Construction:5121/Tipton</t>
  </si>
  <si>
    <t>3622 Curtis St, San Diego, CA 92106</t>
  </si>
  <si>
    <t>General-Standard-Combination Building Permit:3622/Curtis</t>
  </si>
  <si>
    <t>2518 Erie St, San Diego, CA 92110</t>
  </si>
  <si>
    <t>4258 Ingleside Av, San Diego, CA 92103</t>
  </si>
  <si>
    <t>General-Standard-Building Construction:4289/Witherby</t>
  </si>
  <si>
    <t>8953 Geraldine Av, San Diego, CA 92123</t>
  </si>
  <si>
    <t>General-Standard-Building Construction:8953/Geraldine</t>
  </si>
  <si>
    <t>838 Iona Dr, San Diego, CA 92114</t>
  </si>
  <si>
    <t>General-Standard-Building Construction:836/Iona</t>
  </si>
  <si>
    <t>6316 Mesita Dr, San Diego, CA 92115</t>
  </si>
  <si>
    <t>General-Standard-Building Construction:6314/Mesita</t>
  </si>
  <si>
    <t>1269 Wilbur Av, San Diego, CA 92109</t>
  </si>
  <si>
    <t>General-Standard-Combination Building Permit:1267/Wilbur</t>
  </si>
  <si>
    <t>8334 Glen Vista Ct, San Diego, CA 92114</t>
  </si>
  <si>
    <t>General-Standard-Building Construction:8332/Glen Vista</t>
  </si>
  <si>
    <t>3806 Marron St, San Diego, CA 92115</t>
  </si>
  <si>
    <t>3623 Ray St, San Diego, CA 92104</t>
  </si>
  <si>
    <t>General-Standard-Building Construction:3623/Ray</t>
  </si>
  <si>
    <t>1656 Edgemont St, San Diego, CA 92102</t>
  </si>
  <si>
    <t>General-Standard-Combination Building Permit:1656/Edgemont</t>
  </si>
  <si>
    <t>6514 Osler St, San Diego, CA 92111</t>
  </si>
  <si>
    <t>1887 Coolidge St, San Diego, CA</t>
  </si>
  <si>
    <t>General-Standard-Combination Building Permit:1891/Coolidge</t>
  </si>
  <si>
    <t>1889 Coolidge St, San Diego, CA</t>
  </si>
  <si>
    <t>1891 Coolidge St, San Diego, CA</t>
  </si>
  <si>
    <t>10983 Parkdale Av, San Diego, CA 92126</t>
  </si>
  <si>
    <t>General-Standard-Building Construction:10983/Parkdale</t>
  </si>
  <si>
    <t>8257 Run Of The Knolls, San Diego, CA</t>
  </si>
  <si>
    <t>General-Standard-Combination Building Permit:8259/Run Of The Knolls</t>
  </si>
  <si>
    <t>8259 Run Of The Knolls, San Diego, CA</t>
  </si>
  <si>
    <t>3211 James St, San Diego, CA 92106</t>
  </si>
  <si>
    <t>General-Standard-Building Construction:3211/James</t>
  </si>
  <si>
    <t>5482 Timothy Dr, San Diego, CA 92105</t>
  </si>
  <si>
    <t>General-Standard-Building Construction:5482/Timothy</t>
  </si>
  <si>
    <t>3532 Menlo Av, San Diego, CA 92105</t>
  </si>
  <si>
    <t>General-Standard-Building Construction:3532/Menlo</t>
  </si>
  <si>
    <t>4505 Limerick Wy, San Diego, CA 92117</t>
  </si>
  <si>
    <t>General-Standard-Combination Building Permit:4501/Limerick</t>
  </si>
  <si>
    <t>4501 Limerick Wy, San Diego, CA</t>
  </si>
  <si>
    <t>2307 Calle Serena, San Diego, CA 92139</t>
  </si>
  <si>
    <t>General-Standard-Combination Building Permit:2307/Calle Serena</t>
  </si>
  <si>
    <t>4970 Limerick Av, San Diego, CA</t>
  </si>
  <si>
    <t>General-Standard-Building Construction:4970/Limerick</t>
  </si>
  <si>
    <t>4268 Orchard Av, San Diego, CA 92107</t>
  </si>
  <si>
    <t>General-Standard-Building Construction:4270/Orchard</t>
  </si>
  <si>
    <t>3918 Florence St, San Diego, CA 92113</t>
  </si>
  <si>
    <t>General-Standard-Building Construction:3918/Florence</t>
  </si>
  <si>
    <t>3092 53rd St, San Diego, CA 92105</t>
  </si>
  <si>
    <t>4208 Arden Wy, San Diego, CA 92103</t>
  </si>
  <si>
    <t>General-Standard-Building Construction:4210/Arden</t>
  </si>
  <si>
    <t>4475 Altadena Av, San Diego, CA</t>
  </si>
  <si>
    <t>5024 54th St, San Diego, CA 92115</t>
  </si>
  <si>
    <t>General-Standard-Combination Building Permit:5026/54th</t>
  </si>
  <si>
    <t>5026 54th St, San Diego, CA 92115</t>
  </si>
  <si>
    <t>3678 Mabon Pl, San Diego, CA 92117</t>
  </si>
  <si>
    <t>4508 Moraga Av, #1 &amp; 2, San Diego, CA 92117</t>
  </si>
  <si>
    <t>4810 54th St, San Diego, CA 92115</t>
  </si>
  <si>
    <t>3014 Kingsley St, San Diego, CA</t>
  </si>
  <si>
    <t>Rapid Review-Standard-Building Construction:3014/Kingsley</t>
  </si>
  <si>
    <t>2031 Albatross St, San Diego, CA</t>
  </si>
  <si>
    <t>6744 Waterman Ct, San Diego, CA 92111</t>
  </si>
  <si>
    <t>7176 Amherst St, San Diego, CA</t>
  </si>
  <si>
    <t>General-Standard-Building Construction:7176/Amherst</t>
  </si>
  <si>
    <t>10997 Worthing Av, San Diego, CA 92126</t>
  </si>
  <si>
    <t>Combination Building Permit:10997/Worthing</t>
  </si>
  <si>
    <t>1913 Chatsworth Bl, San Diego, CA</t>
  </si>
  <si>
    <t>General-Standard-Building Construction:1913/Chatsworth</t>
  </si>
  <si>
    <t>5036 Date St, San Diego, CA 92102</t>
  </si>
  <si>
    <t>General-Standard-Building Construction:5036/Date</t>
  </si>
  <si>
    <t>13185 Scabard Pl, San Diego, CA 92128</t>
  </si>
  <si>
    <t>General-Standard-Combination Building Permit:13185/Scabard</t>
  </si>
  <si>
    <t>2320 F St, San Diego, CA</t>
  </si>
  <si>
    <t>General-Standard-Building Construction:2320/F</t>
  </si>
  <si>
    <t>604 Blackshaw Ln, San Diego, CA 92173</t>
  </si>
  <si>
    <t>General-Standard-Building Construction:598/Blackshaw</t>
  </si>
  <si>
    <t>606 Blackshaw Ln, San Diego, CA 92173</t>
  </si>
  <si>
    <t>602 Blackshaw Ln, San Diego, CA 92173</t>
  </si>
  <si>
    <t>4415 Appleton St, San Diego, CA</t>
  </si>
  <si>
    <t>General-Standard-Combination Building Permit:4415/Appleton</t>
  </si>
  <si>
    <t>10074 Branford Rd, San Diego, CA 92129</t>
  </si>
  <si>
    <t>General-Standard-Combination Building Permit:10074/Branford</t>
  </si>
  <si>
    <t>6872 Saranac St, San Diego, CA 92115</t>
  </si>
  <si>
    <t>General-Standard-Combination Building Permit:6872/Saranac</t>
  </si>
  <si>
    <t>3608 Udall St, San Diego, CA 92106</t>
  </si>
  <si>
    <t>General-Standard-Combination Building Permit:3606/Udall</t>
  </si>
  <si>
    <t>1239 Lincoln Av, San Diego, CA</t>
  </si>
  <si>
    <t>2855 Burgener Bl, San Diego, CA 92110</t>
  </si>
  <si>
    <t>General-Standard-Building Construction:2853/Burgener</t>
  </si>
  <si>
    <t>2853 Burgener Bl, San Diego, CA 92110</t>
  </si>
  <si>
    <t>3846 Centraloma Dr, San Diego, CA 92107</t>
  </si>
  <si>
    <t>General-Standard-Building Construction:3846/Centraloma</t>
  </si>
  <si>
    <t>5612 Dorothy Dr, San Diego, CA</t>
  </si>
  <si>
    <t>General-Standard-Building Construction:5612/Dorothy</t>
  </si>
  <si>
    <t>1952 32nd St, San Diego, CA 92102</t>
  </si>
  <si>
    <t>General-Standard-Combination Building Permit:1954/32nd</t>
  </si>
  <si>
    <t>1954 32nd St, San Diego, CA 92102</t>
  </si>
  <si>
    <t>1654 Yost Dr, San Diego, CA 92109</t>
  </si>
  <si>
    <t>General-Standard-Combination Building Permit:1658/Yost</t>
  </si>
  <si>
    <t>1658 Yost Dr, San Diego, CA 92109</t>
  </si>
  <si>
    <t>2242 Sea Breeze Dr, San Diego, CA 92139</t>
  </si>
  <si>
    <t>General-Standard-Building Construction:2238/Sea Breeze</t>
  </si>
  <si>
    <t>2236 Sea Breeze Dr, San Diego, CA</t>
  </si>
  <si>
    <t>2240 Sea Breeze Dr, San Diego, CA 92139</t>
  </si>
  <si>
    <t>9818 Paseo Montalban, San Diego, CA</t>
  </si>
  <si>
    <t>5018 Gardena Av, San Diego, CA 92110</t>
  </si>
  <si>
    <t>Rapid Review-Standard-Building Construction:5018/Gardena</t>
  </si>
  <si>
    <t>1047 Cooper Pl, San Diego, CA</t>
  </si>
  <si>
    <t>Building Construction - Master Plan SDU:1051/Cooper</t>
  </si>
  <si>
    <t>1038 Cooper Pl, San Diego, CA</t>
  </si>
  <si>
    <t>1035 Cooper Pl, San Diego, CA</t>
  </si>
  <si>
    <t>1030 Cooper Pl, San Diego, CA</t>
  </si>
  <si>
    <t>1046 Cooper Pl, San Diego, CA</t>
  </si>
  <si>
    <t>1042 Cooper Pl, San Diego, CA</t>
  </si>
  <si>
    <t>1031 Cooper Pl, San Diego, CA</t>
  </si>
  <si>
    <t>1050 Cooper Pl, San Diego, CA</t>
  </si>
  <si>
    <t>1043 Cooper Pl, San Diego, CA</t>
  </si>
  <si>
    <t>1039 Cooper Pl, San Diego, CA</t>
  </si>
  <si>
    <t>1051 Cooper Pl, San Diego, CA</t>
  </si>
  <si>
    <t>1034 Cooper Pl, San Diego, CA</t>
  </si>
  <si>
    <t>7556 Northrup Dr, San Diego, CA 92126</t>
  </si>
  <si>
    <t>Rapid Review-Standard-Combination Building Permit:7556/Northrup</t>
  </si>
  <si>
    <t>1041 Alexandria Dr, San Diego, CA 92107</t>
  </si>
  <si>
    <t>General-Standard-Combination Building Permit:1041/Alexandria</t>
  </si>
  <si>
    <t>4418 33rd St, San Diego, CA</t>
  </si>
  <si>
    <t>Rapid Review-Standard-Combination Building Permit:4418/33rd</t>
  </si>
  <si>
    <t>1136 Tourmaline St, San Diego, CA 92109</t>
  </si>
  <si>
    <t>General-Standard-Combination Building Permit:1136/Tourmaline</t>
  </si>
  <si>
    <t>2741 Greyling Dr, San Diego, CA</t>
  </si>
  <si>
    <t>General-Standard-Building Construction:2743/Greyling</t>
  </si>
  <si>
    <t>12854 Silver Acacia Pl, San Diego, CA 92130</t>
  </si>
  <si>
    <t>General-Standard-Building Construction:12856/Silver Acacia</t>
  </si>
  <si>
    <t>4424 Kamloop Av, San Diego, CA 92117</t>
  </si>
  <si>
    <t>Rapid Review-Standard-Combination Building Permit:4424/Kamloop</t>
  </si>
  <si>
    <t>13764 Tres Vista Ct, San Diego, CA 92129</t>
  </si>
  <si>
    <t>General-Standard-Combination Building Permit:13764/Tres Vista</t>
  </si>
  <si>
    <t>3121 Madrid St, San Diego, CA 92110</t>
  </si>
  <si>
    <t>General-Standard-Building Construction:3121/Madrid</t>
  </si>
  <si>
    <t>5472 Creston Dr, San Diego, CA 92114</t>
  </si>
  <si>
    <t>General-Standard-Combination Building Permit:5472/Creston</t>
  </si>
  <si>
    <t>1207 Ilexey Av, San Diego, CA</t>
  </si>
  <si>
    <t>General-Standard-Combination Building Permit:1207/Ilexey</t>
  </si>
  <si>
    <t>1242 Opal St, San Diego, CA 92109</t>
  </si>
  <si>
    <t>Rapid Review-Standard-Building Construction:1244/Opal</t>
  </si>
  <si>
    <t>4924 Dafter Pl, San Diego, CA 92102</t>
  </si>
  <si>
    <t>General-Standard-Combination Building Permit:4924/Dafter</t>
  </si>
  <si>
    <t>3561 J St, San Diego, CA</t>
  </si>
  <si>
    <t>Rapid Review-Standard-Combination Building Permit:3561/J</t>
  </si>
  <si>
    <t>2217 Ridge View Dr, San Diego, CA 92105</t>
  </si>
  <si>
    <t>General-Standard-Combination Building Permit:2217/Ridge View</t>
  </si>
  <si>
    <t>5350 Redding Rd, San Diego, CA 92115</t>
  </si>
  <si>
    <t>General-Standard-Combination Building Permit:5350/Redding</t>
  </si>
  <si>
    <t>3522 Ethan Allen Av, San Diego, CA 92117</t>
  </si>
  <si>
    <t>General-Standard-Combination Building Permit:3522/Ethan Allen</t>
  </si>
  <si>
    <t>4577 Robbins St, San Diego, CA 92122</t>
  </si>
  <si>
    <t>Rapid Review-Standard-Combination Building Permit:4577/Robbins</t>
  </si>
  <si>
    <t>5210 Chollas Py, San Diego, CA 92105</t>
  </si>
  <si>
    <t>General-Standard-Combination Building Permit:5210/Chollas</t>
  </si>
  <si>
    <t>3434 Meridian Av, San Diego, CA</t>
  </si>
  <si>
    <t>General-Standard-Combination Building Permit:3434/Meridian</t>
  </si>
  <si>
    <t>2558 46th St, San Diego, CA 92105</t>
  </si>
  <si>
    <t>General-Standard-Building Construction:2558/46th</t>
  </si>
  <si>
    <t>624 Bonair Wy, San Diego, CA 92037</t>
  </si>
  <si>
    <t>General-Standard-Building Construction:624/Bonair</t>
  </si>
  <si>
    <t>4802 Longford St, San Diego, CA 92117</t>
  </si>
  <si>
    <t>Rapid Review-Standard-Building Construction:4802/Longford</t>
  </si>
  <si>
    <t>4212 Hamilton St, San Diego, CA 92104</t>
  </si>
  <si>
    <t>Rapid Review-Standard-Building Construction:4214/Hamilton</t>
  </si>
  <si>
    <t>3704 Albatross St, San Diego, CA</t>
  </si>
  <si>
    <t>General-Standard-Combination Building Permit:3704/Albatross</t>
  </si>
  <si>
    <t>5277 Reynolds St, San Diego, CA</t>
  </si>
  <si>
    <t>Rapid Review-Standard-Building Construction:5277/Reynolds</t>
  </si>
  <si>
    <t>2352 Chalcedony St, San Diego, CA 92109</t>
  </si>
  <si>
    <t>General-Standard-Combination Building Permit:2352/Chalcedony</t>
  </si>
  <si>
    <t>3413 28th St, San Diego, CA 92104</t>
  </si>
  <si>
    <t>Rapid Review-Standard-Building Construction:3413/28th</t>
  </si>
  <si>
    <t>2168 Hofer Dr, San Diego, CA</t>
  </si>
  <si>
    <t>General-Standard-Combination Building Permit:2168/Hofer</t>
  </si>
  <si>
    <t>5004 Mount Etna Dr, San Diego, CA 92117</t>
  </si>
  <si>
    <t>General-Standard-Building Construction:5004/Mount Etna</t>
  </si>
  <si>
    <t>639 Morrison St, San Diego, CA</t>
  </si>
  <si>
    <t>Rapid Review-Standard-Combination Building Permit:639/Morrison</t>
  </si>
  <si>
    <t>1705 Redondo St, San Diego, CA 92107</t>
  </si>
  <si>
    <t>General-Standard-Building Construction:1707/Redondo</t>
  </si>
  <si>
    <t>4212 Highland Av, San Diego, CA 92115</t>
  </si>
  <si>
    <t>General-Standard-Combination Building Permit:4212/Highland</t>
  </si>
  <si>
    <t>836 Raven St, San Diego, CA</t>
  </si>
  <si>
    <t>General-Standard-Combination Building Permit:836/Raven</t>
  </si>
  <si>
    <t>3327 Buena Vista St, San Diego, CA 92109</t>
  </si>
  <si>
    <t>General-Standard-Building Construction:3327/Buena Vista</t>
  </si>
  <si>
    <t>4946 West Mountain View Dr, San Diego, CA 92116</t>
  </si>
  <si>
    <t>Rapid Review-Standard-Building Construction:4946/West Mountain View</t>
  </si>
  <si>
    <t>4549 Idaho St, San Diego, CA 92116</t>
  </si>
  <si>
    <t>General-Standard-Building Construction:4549/Idaho</t>
  </si>
  <si>
    <t>2331 54th St, San Diego, CA 92105</t>
  </si>
  <si>
    <t>General-Standard-Combination Building Permit:2331/54th</t>
  </si>
  <si>
    <t>1413 Chalcedony St, San Diego, CA 92109</t>
  </si>
  <si>
    <t>General-Standard-Combination Building Permit:1413/Chalcedony</t>
  </si>
  <si>
    <t>4452 Charger Bl, San Diego, CA</t>
  </si>
  <si>
    <t>Rapid Review-Standard-Combination Building Permit:4452/Charger</t>
  </si>
  <si>
    <t>3088 Greely Av, San Diego, CA 92113</t>
  </si>
  <si>
    <t>Rapid Review-Standard-Building Construction:3090/Greely</t>
  </si>
  <si>
    <t>1431 Bancroft St, San Diego, CA</t>
  </si>
  <si>
    <t>Rapid Review-Standard-Combination Building Permit:1431/Bancroft</t>
  </si>
  <si>
    <t>5447 Via Bello, San Diego, CA</t>
  </si>
  <si>
    <t>General-Standard-Combination Building Permit:5447/Via Bello</t>
  </si>
  <si>
    <t>4318 Campus Av, San Diego, CA</t>
  </si>
  <si>
    <t>General-Standard-Building Construction:4318/Campus</t>
  </si>
  <si>
    <t>3319 Riviera Dr, San Diego, CA 92109</t>
  </si>
  <si>
    <t>General-Standard-Combination Building Permit:3319/Riviera</t>
  </si>
  <si>
    <t>3773 Baker St, San Diego, CA 92117</t>
  </si>
  <si>
    <t>General-Standard-Combination Building Permit:3773/Baker</t>
  </si>
  <si>
    <t>5409 Moonlight Ln, San Diego, CA 92037</t>
  </si>
  <si>
    <t>Rapid Review-Standard-Building Construction:5409/Moonlight</t>
  </si>
  <si>
    <t>9124 Three Seasons Rd, San Diego, CA 92126</t>
  </si>
  <si>
    <t>Rapid Review-Standard-Combination Building Permit:9124/Three Seasons</t>
  </si>
  <si>
    <t>4753 Altadena Av, San Diego, CA 92115</t>
  </si>
  <si>
    <t>Rapid Review-Standard-Combination Building Permit:4753/Altadena</t>
  </si>
  <si>
    <t>1813 Howard (Sb) Av, San Diego, CA 92173</t>
  </si>
  <si>
    <t>Rapid Review-Standard-Building Construction:1813/Howard (Sb)</t>
  </si>
  <si>
    <t>4376 Santa Cruz Av, San Diego, CA</t>
  </si>
  <si>
    <t>General-Standard-Combination Building Permit:4376/Santa Cruz</t>
  </si>
  <si>
    <t>840 Tourmaline St, San Diego, CA</t>
  </si>
  <si>
    <t>General-Standard-Combination Building Permit:840/Tourmaline</t>
  </si>
  <si>
    <t>4325 51st St, San Diego, CA 92115</t>
  </si>
  <si>
    <t>Rapid Review-Standard-Building Construction:4323/51st</t>
  </si>
  <si>
    <t>5109 Kandace Ct, San Diego, CA</t>
  </si>
  <si>
    <t>Rapid Review-Standard-Building Construction:5111/Kandace</t>
  </si>
  <si>
    <t>3709 La Cresta Dr, San Diego, CA 92107</t>
  </si>
  <si>
    <t>General-Standard-Combination Building Permit:3709/La Cresta</t>
  </si>
  <si>
    <t>326 68th St, San Diego, CA 92114</t>
  </si>
  <si>
    <t>Rapid Review-Standard-Building Construction:326/68th</t>
  </si>
  <si>
    <t>8027 Hollow Mesa Ct, San Diego, CA 92126</t>
  </si>
  <si>
    <t>General-Standard-Combination Building Permit:8027/Hollow Mesa</t>
  </si>
  <si>
    <t>7003 La Jolla Bl, San Diego, CA</t>
  </si>
  <si>
    <t>General-Standard-Building Construction:7003/La Jolla</t>
  </si>
  <si>
    <t>3047 Ash St, San Diego, CA</t>
  </si>
  <si>
    <t>General-Standard-Combination Building Permit:3047/Ash</t>
  </si>
  <si>
    <t>143 Buccaneer Dr, San Diego, CA 92114</t>
  </si>
  <si>
    <t>General-Standard-Combination Building Permit:143/Buccaneer</t>
  </si>
  <si>
    <t>1850 Hermes St, San Diego, CA 92154</t>
  </si>
  <si>
    <t>Rapid Review-Standard-Building Construction:1850/Hermes</t>
  </si>
  <si>
    <t>4545 Jicarillo Av, San Diego, CA 92117</t>
  </si>
  <si>
    <t>Rapid Review-Standard-Building Construction:4545/Jicarillo</t>
  </si>
  <si>
    <t>6411 Medio St, San Diego, CA</t>
  </si>
  <si>
    <t>General-Standard-Combination Building Permit:6411/Medio</t>
  </si>
  <si>
    <t>3324 Fontana Av, San Diego, CA 92117</t>
  </si>
  <si>
    <t>Rapid Review-Standard-Building Construction:3324/Fontana</t>
  </si>
  <si>
    <t>3019 33rd St, San Diego, CA</t>
  </si>
  <si>
    <t>General-Standard-Combination Building Permit:3019/33rd</t>
  </si>
  <si>
    <t>3524 Yosemite St, San Diego, CA</t>
  </si>
  <si>
    <t>General-Standard-Combination Building Permit:3524/Yosemite</t>
  </si>
  <si>
    <t>4924 Providence Rd, San Diego, CA 92117</t>
  </si>
  <si>
    <t>General-Standard-Combination Building Permit:4924/Providence</t>
  </si>
  <si>
    <t>4425 52nd St, San Diego, CA 92115</t>
  </si>
  <si>
    <t>General-Standard-Building Permit:4425/52nd</t>
  </si>
  <si>
    <t>8446 Torrell Wy, San Diego, CA 92126</t>
  </si>
  <si>
    <t>General-Standard-Building Construction:8446/Torrell</t>
  </si>
  <si>
    <t>4197 Falcon St, San Diego, CA</t>
  </si>
  <si>
    <t>General-Standard-Combination Building Permit:4197/Falcon</t>
  </si>
  <si>
    <t>4673 Limerick Av, San Diego, CA</t>
  </si>
  <si>
    <t>General-Standard-Combination Building Permit:4673/Limerick</t>
  </si>
  <si>
    <t>14669 Penasquitos Dr, San Diego, CA</t>
  </si>
  <si>
    <t>General-Standard-Combination Building Permit:14669/Penasquitos</t>
  </si>
  <si>
    <t>1063 Law St, San Diego, CA</t>
  </si>
  <si>
    <t>General-Standard-Combination Building Permit:1063/Law</t>
  </si>
  <si>
    <t>6735 Arroyo Seco Ct, San Diego, CA 92114</t>
  </si>
  <si>
    <t>Rapid Review-Standard-Building Construction:6735/Arroyo Seco</t>
  </si>
  <si>
    <t>334 San Alberto Wy, San Diego, CA</t>
  </si>
  <si>
    <t>General-Standard-Building Construction:334/San Alberto</t>
  </si>
  <si>
    <t>4313 Dwight St, San Diego, CA</t>
  </si>
  <si>
    <t>Rapid Review-Standard-Combination Building Permit:4313/Dwight</t>
  </si>
  <si>
    <t>4932 Muir Av, San Diego, CA</t>
  </si>
  <si>
    <t>Rapid Review-Standard-Combination Building Permit:4932/Muir</t>
  </si>
  <si>
    <t>10297 Gumbark Pl, San Diego, CA</t>
  </si>
  <si>
    <t>Rapid Review-Standard-Combination Building Permit:10297/Gumbark</t>
  </si>
  <si>
    <t>4338 Vallejo Av, San Diego, CA 92117</t>
  </si>
  <si>
    <t>General-Standard-Building Construction:4338/Vallejo</t>
  </si>
  <si>
    <t>4329 51st St, San Diego, CA 92115</t>
  </si>
  <si>
    <t>Rapid Review-Standard-Building Construction:4329/51st</t>
  </si>
  <si>
    <t>726 Sutter St, San Diego, CA</t>
  </si>
  <si>
    <t>General-Standard-Building Construction:726/Sutter</t>
  </si>
  <si>
    <t>4474 Altadena Av, San Diego, CA 92115</t>
  </si>
  <si>
    <t>Rapid Review-Standard-Building Construction:4472/Altadena</t>
  </si>
  <si>
    <t>1632 Dale St, San Diego, CA 92102</t>
  </si>
  <si>
    <t>General-Standard-Building Construction:1634/Dale</t>
  </si>
  <si>
    <t>104 Taro Ct, San Diego, CA</t>
  </si>
  <si>
    <t>General-Standard-Building Construction:104/Taro</t>
  </si>
  <si>
    <t>5644 Dorothy Wy, San Diego, CA 92115</t>
  </si>
  <si>
    <t>General-Standard-Building Construction:5646/Dorothy</t>
  </si>
  <si>
    <t>3039 Mobley St, San Diego, CA 92123</t>
  </si>
  <si>
    <t>Rapid Review-Standard-Building Construction:3039/Mobley</t>
  </si>
  <si>
    <t>4609 Mount Armet Dr, San Diego, CA 92117</t>
  </si>
  <si>
    <t>General-Standard-Building Construction:4611/Mount Armet</t>
  </si>
  <si>
    <t>6228 Syracuse Ln, San Diego, CA</t>
  </si>
  <si>
    <t>Rapid Review-Standard-Building Construction:6228/Syracuse</t>
  </si>
  <si>
    <t>5131 Leo St, San Diego, CA 92115</t>
  </si>
  <si>
    <t>General-Standard-Building Construction:5131/Leo</t>
  </si>
  <si>
    <t>1975 Ainsley Rd, San Diego, CA</t>
  </si>
  <si>
    <t>General-Standard-Building Construction:1975/Ainsley</t>
  </si>
  <si>
    <t>6013 Schuyler St, San Diego, CA 92139</t>
  </si>
  <si>
    <t>General-Standard-Building Construction:6013/Schuyler</t>
  </si>
  <si>
    <t>4755 63rd St, San Diego, CA 92115</t>
  </si>
  <si>
    <t>General-Standard-Building Construction:4755/63rd</t>
  </si>
  <si>
    <t>1140 Pearl St, San Diego, CA</t>
  </si>
  <si>
    <t>General-Standard-Building Construction:1140/Pearl</t>
  </si>
  <si>
    <t>11421 Surco Dr, San Diego, CA</t>
  </si>
  <si>
    <t>General-Standard-Building Construction:11421/Surco</t>
  </si>
  <si>
    <t>2526 Comstock St, San Diego, CA 92111</t>
  </si>
  <si>
    <t>General-Standard-Building Construction:2526/Comstock</t>
  </si>
  <si>
    <t>3849 Merivale Av, San Diego, CA 92116</t>
  </si>
  <si>
    <t>General-Standard-Building Construction:3851/Merivale</t>
  </si>
  <si>
    <t>13371 Samantha Av, San Diego, CA 92129</t>
  </si>
  <si>
    <t>General-Standard-Building Construction:13371/Samantha</t>
  </si>
  <si>
    <t>4111 Alicia Dr, San Diego, CA 92107</t>
  </si>
  <si>
    <t>General-Standard-Building Construction:4113/Alicia</t>
  </si>
  <si>
    <t>8873 Stanwell St, San Diego, CA 92126</t>
  </si>
  <si>
    <t>General-Standard-Building Construction:8873/Stanwell</t>
  </si>
  <si>
    <t>7930 Odell Pl, San Diego, CA</t>
  </si>
  <si>
    <t>General-Standard-Building Construction:7932/Odell</t>
  </si>
  <si>
    <t>4557 Benhurst Av, San Diego, CA</t>
  </si>
  <si>
    <t>General-Standard-Building Construction:4557/Benhurst</t>
  </si>
  <si>
    <t>1033 Alexandria Dr, San Diego, CA</t>
  </si>
  <si>
    <t>Rapid Review-Standard-Combination Building Permit:1033/Alexandria</t>
  </si>
  <si>
    <t xml:space="preserve">4616 CAPE MAY AV </t>
  </si>
  <si>
    <t>Digital  -Yeng Scott</t>
  </si>
  <si>
    <t xml:space="preserve">6949 THE PRESERVE WY </t>
  </si>
  <si>
    <t>Digital- Stewart Residence</t>
  </si>
  <si>
    <t>4472 Montalvo St, San Diego, CA 92107</t>
  </si>
  <si>
    <t>Rapid Review-Standard-Building Construction:4472/Montalvo</t>
  </si>
  <si>
    <t>11261 Whitney Ln, San Diego, CA 92129</t>
  </si>
  <si>
    <t>Building Construction - Master Plan SDU:11282/Whitney</t>
  </si>
  <si>
    <t>11281 Whitney Ln, San Diego, CA 92129</t>
  </si>
  <si>
    <t>11271 Whitney Ln, San Diego, CA 92129</t>
  </si>
  <si>
    <t>11291 Whitney Ln, San Diego, CA 92129</t>
  </si>
  <si>
    <t>4928 Brighton Av, San Diego, CA 92107</t>
  </si>
  <si>
    <t>General-Standard-Building Construction:4928/Brighton</t>
  </si>
  <si>
    <t xml:space="preserve">3430 KITE ST </t>
  </si>
  <si>
    <t>Digital-Lee New SDU -ADU</t>
  </si>
  <si>
    <t>817 Vanitie Ct, San Diego, CA 92109</t>
  </si>
  <si>
    <t>General-Standard-Building Construction:817/Vanitie</t>
  </si>
  <si>
    <t>1247 Inspiration Dr, San Diego, CA 92037</t>
  </si>
  <si>
    <t>General-Standard-Building Construction:1247/Inspiration</t>
  </si>
  <si>
    <t>911 Cooper Pl, San Diego, CA</t>
  </si>
  <si>
    <t>Building Construction - Master Plan SDU:5002/Hilltop</t>
  </si>
  <si>
    <t>923 Cooper Pl, San Diego, CA</t>
  </si>
  <si>
    <t>5008 Hilltop Dr, San Diego, CA</t>
  </si>
  <si>
    <t>5014 Hilltop Dr, San Diego, CA</t>
  </si>
  <si>
    <t>927 Cooper Pl, San Diego, CA</t>
  </si>
  <si>
    <t>931 Cooper Pl, San Diego, CA</t>
  </si>
  <si>
    <t>935 Cooper Pl, San Diego, CA</t>
  </si>
  <si>
    <t>915 Cooper Pl, San Diego, CA</t>
  </si>
  <si>
    <t>919 Cooper Pl, San Diego, CA</t>
  </si>
  <si>
    <t>5020 Hilltop Dr, San Diego, CA</t>
  </si>
  <si>
    <t>5026 Hilltop Dr, San Diego, CA</t>
  </si>
  <si>
    <t>5002 Hilltop Dr, San Diego, CA</t>
  </si>
  <si>
    <t>940 Cooper Pl, San Diego, CA</t>
  </si>
  <si>
    <t>Building Construction - Master Plan SDU:912/Cooper</t>
  </si>
  <si>
    <t>916 Cooper Pl, San Diego, CA</t>
  </si>
  <si>
    <t>960 Cooper Pl, San Diego, CA</t>
  </si>
  <si>
    <t>928 Cooper Pl, San Diego, CA</t>
  </si>
  <si>
    <t>932 Cooper Pl, San Diego, CA</t>
  </si>
  <si>
    <t>4978 Hilltop Dr, San Diego, CA</t>
  </si>
  <si>
    <t xml:space="preserve">Building Construction - Master Plan SDU:912/Cooper </t>
  </si>
  <si>
    <t>920 Cooper Pl, San Diego, CA</t>
  </si>
  <si>
    <t>952 Cooper Pl, San Diego, CA</t>
  </si>
  <si>
    <t>4990 Hilltop Dr, San Diego, CA</t>
  </si>
  <si>
    <t>936 Cooper Pl, San Diego, CA</t>
  </si>
  <si>
    <t>4996 Hilltop Dr, San Diego, CA</t>
  </si>
  <si>
    <t>976 Cooper Pl, San Diego, CA</t>
  </si>
  <si>
    <t>924 Cooper Pl, San Diego, CA</t>
  </si>
  <si>
    <t>970 Cooper Pl, San Diego, CA</t>
  </si>
  <si>
    <t>4984 Hilltop Dr, San Diego, CA</t>
  </si>
  <si>
    <t>948 Cooper Pl, San Diego, CA</t>
  </si>
  <si>
    <t>956 Cooper Pl, San Diego, CA</t>
  </si>
  <si>
    <t>944 Cooper Pl, San Diego, CA</t>
  </si>
  <si>
    <t>12832 Sunrise Hills Ct, San Diego, CA 92130</t>
  </si>
  <si>
    <t>Building Construction - Master Plan SDU:12731/Toyon Mesa</t>
  </si>
  <si>
    <t>12841 Sunrise Hills Ct, San Diego, CA 92130</t>
  </si>
  <si>
    <t>12751 Toyon Mesa Ct, San Diego, CA 92130</t>
  </si>
  <si>
    <t>982 Cooper Pl, San Diego, CA</t>
  </si>
  <si>
    <t>12821 Sunrise Hills Ct, San Diego, CA 92130</t>
  </si>
  <si>
    <t>912 Cooper Pl, San Diego, CA</t>
  </si>
  <si>
    <t>12801 Sunrise Hills Ct, San Diego, CA 92130</t>
  </si>
  <si>
    <t xml:space="preserve">6296 SCIMITAR DR </t>
  </si>
  <si>
    <t>Digital-Shields New Residence</t>
  </si>
  <si>
    <t>12861 Sunrise Hills Ct, San Diego, CA</t>
  </si>
  <si>
    <t>12771 Toyon Mesa Ct, San Diego, CA 92130</t>
  </si>
  <si>
    <t>12831 Sunrise Hills Ct, San Diego, CA</t>
  </si>
  <si>
    <t>12822 Sunrise Hills Ct, San Diego, CA 92130</t>
  </si>
  <si>
    <t>12811 Sunrise Hills Ct, San Diego, CA 92130</t>
  </si>
  <si>
    <t>12741 Toyon Mesa Ct, San Diego, CA 92130</t>
  </si>
  <si>
    <t>12761 Toyon Mesa Ct, San Diego, CA 92130</t>
  </si>
  <si>
    <t>12851 Sunrise Hills Ct, San Diego, CA</t>
  </si>
  <si>
    <t>12781 Toyon Mesa Ct, San Diego, CA 92130</t>
  </si>
  <si>
    <t>12871 Sunrise Hills Ct, San Diego, CA</t>
  </si>
  <si>
    <t xml:space="preserve">1335 SASSAFRAS ST </t>
  </si>
  <si>
    <t>Dgtl-1335 Sassafras St New Res</t>
  </si>
  <si>
    <t>810 Armada Tr, San Diego, CA 92106</t>
  </si>
  <si>
    <t>Rapid Review-Standard-Building Construction:810/Armada</t>
  </si>
  <si>
    <t>192 1/3 S 66th St, San Diego, CA</t>
  </si>
  <si>
    <t>General-Standard-Building Construction:192/66th</t>
  </si>
  <si>
    <t>4541 Newport Av, San Diego, CA 92107</t>
  </si>
  <si>
    <t>Rapid Review-Standard-Building Construction:4533/Newport</t>
  </si>
  <si>
    <t>1012 Cooper Pl, San Diego, CA</t>
  </si>
  <si>
    <t>1024 Cooper Pl, San Diego, CA</t>
  </si>
  <si>
    <t>1018 Cooper Pl, San Diego, CA</t>
  </si>
  <si>
    <t>3946 Madison Av, San Diego, CA 92116</t>
  </si>
  <si>
    <t>General-Standard-Building Construction:3946/Madison</t>
  </si>
  <si>
    <t xml:space="preserve">3848 GAMMA ST </t>
  </si>
  <si>
    <t>Digital - Fuentes CU</t>
  </si>
  <si>
    <t>2936 Copley Av, San Diego, CA 92116</t>
  </si>
  <si>
    <t>Actively Managed-Express-Building Construction:2936/Copley</t>
  </si>
  <si>
    <t xml:space="preserve">2166 ABBOTT ST </t>
  </si>
  <si>
    <t>Dgtl- Abbott Lofts- Lot 23</t>
  </si>
  <si>
    <t xml:space="preserve">4984 OCEAN VIEW BL </t>
  </si>
  <si>
    <t>Digi.Ocean view Terrace</t>
  </si>
  <si>
    <t xml:space="preserve">4972 OCEAN VIEW BL </t>
  </si>
  <si>
    <t xml:space="preserve">4962 OCEAN VIEW BL </t>
  </si>
  <si>
    <t xml:space="preserve">4966 OCEAN VIEW BL </t>
  </si>
  <si>
    <t xml:space="preserve">4980 OCEAN VIEW BL </t>
  </si>
  <si>
    <t xml:space="preserve">4968 OCEAN VIEW BL </t>
  </si>
  <si>
    <t xml:space="preserve">4982 OCEAN VIEW BL </t>
  </si>
  <si>
    <t xml:space="preserve">4956 OCEAN VIEW BL </t>
  </si>
  <si>
    <t xml:space="preserve">4960 OCEAN VIEW BL </t>
  </si>
  <si>
    <t xml:space="preserve">4954 OCEAN VIEW BL </t>
  </si>
  <si>
    <t xml:space="preserve">4986 OCEAN VIEW BL </t>
  </si>
  <si>
    <t xml:space="preserve">4976 OCEAN VIEW BL </t>
  </si>
  <si>
    <t xml:space="preserve">4950 OCEAN VIEW BL </t>
  </si>
  <si>
    <t>11806 Ella Wy, San Diego, CA</t>
  </si>
  <si>
    <t>Building Construction - Master Plan SDU:12117/Carter</t>
  </si>
  <si>
    <t>11820 Ella Wy, San Diego, CA</t>
  </si>
  <si>
    <t>11866 Ella Wy, San Diego, CA</t>
  </si>
  <si>
    <t>11832 Ella Wy, San Diego, CA</t>
  </si>
  <si>
    <t>11858 Ella Wy, San Diego, CA</t>
  </si>
  <si>
    <t>11884 Ella Wy, San Diego, CA</t>
  </si>
  <si>
    <t>11896 Ella Wy, San Diego, CA</t>
  </si>
  <si>
    <t>11874 Ella Wy, San Diego, CA</t>
  </si>
  <si>
    <t>12102 Carter Ln, San Diego, CA</t>
  </si>
  <si>
    <t>11892 Ella Wy, San Diego, CA</t>
  </si>
  <si>
    <t>11818 Ella Wy, San Diego, CA</t>
  </si>
  <si>
    <t>12106 Carter Ln, San Diego, CA</t>
  </si>
  <si>
    <t>11842 Ella Wy, San Diego, CA</t>
  </si>
  <si>
    <t>11828 Ella Wy, San Diego, CA</t>
  </si>
  <si>
    <t>11838 Ella Wy, San Diego, CA</t>
  </si>
  <si>
    <t>11886 Ella Wy, San Diego, CA</t>
  </si>
  <si>
    <t>11854 Ella Wy, San Diego, CA</t>
  </si>
  <si>
    <t>11882 Ella Wy, San Diego, CA</t>
  </si>
  <si>
    <t>11814 Ella Wy, San Diego, CA</t>
  </si>
  <si>
    <t>11808 Ella Wy, San Diego, CA</t>
  </si>
  <si>
    <t>11872 Ella Wy, San Diego, CA</t>
  </si>
  <si>
    <t>11862 Ella Wy, San Diego, CA</t>
  </si>
  <si>
    <t>11850 Ella Wy, San Diego, CA</t>
  </si>
  <si>
    <t>11824 Ella Wy, San Diego, CA</t>
  </si>
  <si>
    <t>12113 Carter Ln, San Diego, CA</t>
  </si>
  <si>
    <t>11830 Ella Wy, San Diego, CA</t>
  </si>
  <si>
    <t>11846 Ella Wy, San Diego, CA</t>
  </si>
  <si>
    <t>11810 Ella Wy, San Diego, CA</t>
  </si>
  <si>
    <t>11856 Ella Wy, San Diego, CA</t>
  </si>
  <si>
    <t>11878 Ella Wy, San Diego, CA</t>
  </si>
  <si>
    <t>11844 Ella Wy, San Diego, CA</t>
  </si>
  <si>
    <t>11812 Ella Wy, San Diego, CA</t>
  </si>
  <si>
    <t>11864 Ella Wy, San Diego, CA</t>
  </si>
  <si>
    <t>11868 Ella Wy, San Diego, CA</t>
  </si>
  <si>
    <t>11822 Ella Wy, San Diego, CA</t>
  </si>
  <si>
    <t>12111 Carter Ln, San Diego, CA</t>
  </si>
  <si>
    <t>11890 Ella Wy, San Diego, CA</t>
  </si>
  <si>
    <t>12112 Carter Ln, San Diego, CA</t>
  </si>
  <si>
    <t>11860 Ella Wy, San Diego, CA</t>
  </si>
  <si>
    <t>11880 Ella Wy, San Diego, CA</t>
  </si>
  <si>
    <t>11836 Ella Wy, San Diego, CA</t>
  </si>
  <si>
    <t>11834 Ella Wy, San Diego, CA</t>
  </si>
  <si>
    <t>11876 Ella Wy, San Diego, CA</t>
  </si>
  <si>
    <t>11802 Ella Wy, San Diego, CA</t>
  </si>
  <si>
    <t>11816 Ella Wy, San Diego, CA</t>
  </si>
  <si>
    <t>11804 Ella Wy, San Diego, CA</t>
  </si>
  <si>
    <t>11848 Ella Wy, San Diego, CA</t>
  </si>
  <si>
    <t>11888 Ella Wy, San Diego, CA</t>
  </si>
  <si>
    <t>11826 Ella Wy, San Diego, CA</t>
  </si>
  <si>
    <t>11894 Ella Wy, San Diego, CA</t>
  </si>
  <si>
    <t>11870 Ella Wy, San Diego, CA</t>
  </si>
  <si>
    <t>11852 Ella Wy, San Diego, CA</t>
  </si>
  <si>
    <t>11840 Ella Wy, San Diego, CA</t>
  </si>
  <si>
    <t xml:space="preserve">4958 OCEAN VIEW BL </t>
  </si>
  <si>
    <t xml:space="preserve">4964 OCEAN VIEW BL </t>
  </si>
  <si>
    <t xml:space="preserve">4970 OCEAN VIEW BL </t>
  </si>
  <si>
    <t xml:space="preserve">4974 OCEAN VIEW BL </t>
  </si>
  <si>
    <t xml:space="preserve">4978 OCEAN VIEW BL </t>
  </si>
  <si>
    <t xml:space="preserve">4952 OCEAN VIEW BL </t>
  </si>
  <si>
    <t>12612 Elizabeth Wy, San Diego, CA</t>
  </si>
  <si>
    <t>12609 Elizabeth Wy, San Diego, CA</t>
  </si>
  <si>
    <t>12631 Elizabeth Wy, San Diego, CA</t>
  </si>
  <si>
    <t>12629 Elizabeth Wy, San Diego, CA</t>
  </si>
  <si>
    <t>12611 Elizabeth Wy, San Diego, CA</t>
  </si>
  <si>
    <t>12610 Elizabeth Wy, San Diego, CA</t>
  </si>
  <si>
    <t>8143 Rose Quartz Cr, San Diego, CA</t>
  </si>
  <si>
    <t>Express- Master Plan SDU:9892/Parkdale</t>
  </si>
  <si>
    <t xml:space="preserve">2162 ABBOTT ST </t>
  </si>
  <si>
    <t>Digital- Abbott Lofts</t>
  </si>
  <si>
    <t xml:space="preserve">2158 ABBOTT ST </t>
  </si>
  <si>
    <t xml:space="preserve">Digital- 2158 Abbott Lofts </t>
  </si>
  <si>
    <t>1032 Pennsylvania Av, Unit 1, San Diego, CA 92103</t>
  </si>
  <si>
    <t>Rapid Review-Standard-Building Construction:1032/Pennsylvania</t>
  </si>
  <si>
    <t>1032 Pennsylvania Av, Unit 2, San Diego, CA 92103</t>
  </si>
  <si>
    <t xml:space="preserve">3671 PAUL JONES AV </t>
  </si>
  <si>
    <t>Digital- Paul Jones New SDU's</t>
  </si>
  <si>
    <t xml:space="preserve">3675 PAUL JONES AV </t>
  </si>
  <si>
    <t xml:space="preserve">7910 SAINT LOUIS TR </t>
  </si>
  <si>
    <t>Digital- Grady Residence</t>
  </si>
  <si>
    <t xml:space="preserve">4129 BONANZA AV </t>
  </si>
  <si>
    <t>Digital - Recht New Res/ADU</t>
  </si>
  <si>
    <t xml:space="preserve">2323 DEL MAR HEIGHTS RD </t>
  </si>
  <si>
    <t>Digital- Schwartz New SDU</t>
  </si>
  <si>
    <t xml:space="preserve">3006 K ST </t>
  </si>
  <si>
    <t>Digital - Gomez New Residence</t>
  </si>
  <si>
    <t xml:space="preserve">1815 GRANADA AV </t>
  </si>
  <si>
    <t>Digital-1815 Granada SFR</t>
  </si>
  <si>
    <t>4589 Newport Av, San Diego, CA</t>
  </si>
  <si>
    <t>General-Standard-Building Construction:4589/Newport</t>
  </si>
  <si>
    <t>11251 Whitney Ln, San Diego, CA 92129</t>
  </si>
  <si>
    <t>8441 Whale Watch Wy, San Diego, CA 92037</t>
  </si>
  <si>
    <t>General-Standard-Building Construction:8441/Whale Watch</t>
  </si>
  <si>
    <t>15169 Leia Wy, San Diego, CA</t>
  </si>
  <si>
    <t>5168 Pacifica Dr, San Diego, CA 92109</t>
  </si>
  <si>
    <t>General-Standard-Building Construction:5168/Pacifica</t>
  </si>
  <si>
    <t>7350 Fay Av, San Diego, CA</t>
  </si>
  <si>
    <t>General-Standard-Building Construction:7350/Fay</t>
  </si>
  <si>
    <t>15171 Leia Wy, San Diego, CA</t>
  </si>
  <si>
    <t>3404 Bayonne Dr, San Diego, CA 92109</t>
  </si>
  <si>
    <t>General-Standard-Building Construction:3404/Bayonne</t>
  </si>
  <si>
    <t>15129 Leia Wy, San Diego, CA</t>
  </si>
  <si>
    <t>15131 Leia Wy, San Diego, CA</t>
  </si>
  <si>
    <t>15149 Leia Wy, San Diego, CA</t>
  </si>
  <si>
    <t>15151 Leia Wy, San Diego, CA</t>
  </si>
  <si>
    <t>8352 La Jolla Shores Dr, San Diego, CA 92037</t>
  </si>
  <si>
    <t>Rapid Review-Standard-Building Construction:8352/La Jolla Shores</t>
  </si>
  <si>
    <t>304 Kolmar St, San Diego, CA 92037</t>
  </si>
  <si>
    <t>General-Standard-Building Construction:304/Kolmar</t>
  </si>
  <si>
    <t>5133 Gordon Ln, San Diego, CA 92109</t>
  </si>
  <si>
    <t>General-Standard-Building Construction:5133/Gordon</t>
  </si>
  <si>
    <t xml:space="preserve">2556 VIA TORINA </t>
  </si>
  <si>
    <t>Digital - Via Torina New Res</t>
  </si>
  <si>
    <t>5108 Gordon Ln, San Diego, CA 92109</t>
  </si>
  <si>
    <t>General-Standard-Building Construction:5108/Gordon</t>
  </si>
  <si>
    <t>3612 42nd St, San Diego, CA</t>
  </si>
  <si>
    <t>General-Standard-Building Construction:3612/42nd</t>
  </si>
  <si>
    <t>5522 Beaumont Av, San Diego, CA 92037</t>
  </si>
  <si>
    <t>General-Standard-Building Construction:5522/Beaumont</t>
  </si>
  <si>
    <t>9430 La Jolla Shores Dr, San Diego, CA 92037</t>
  </si>
  <si>
    <t>General-Standard-Building Construction:9430/La Jolla Shores</t>
  </si>
  <si>
    <t>2036 Illion St, San Diego, CA 92110</t>
  </si>
  <si>
    <t>General-Standard-Combination Building Permit:2036/Illion</t>
  </si>
  <si>
    <t>8561 El Paseo Grande, San Diego, CA 92037</t>
  </si>
  <si>
    <t>General-Standard-Building Construction:8561/El Paseo Grande</t>
  </si>
  <si>
    <t>4840 Noyes St, San Diego, CA</t>
  </si>
  <si>
    <t>General-Standard-Combination Building Permit:4840/Noyes</t>
  </si>
  <si>
    <t>621 Chester St, San Diego, CA</t>
  </si>
  <si>
    <t>General-Standard-Building Construction:621/Chester</t>
  </si>
  <si>
    <t>6792 Rancho Toyon Pl, San Diego, CA 92130</t>
  </si>
  <si>
    <t>12661 Toyon Mesa Ct, San Diego, CA 92130</t>
  </si>
  <si>
    <t>6762 Rancho Toyon Pl, San Diego, CA 92130</t>
  </si>
  <si>
    <t>12691 Toyon Mesa Ct, San Diego, CA 92130</t>
  </si>
  <si>
    <t>6772 Rancho Toyon Pl, San Diego, CA</t>
  </si>
  <si>
    <t>12671 Toyon Mesa Ct, San Diego, CA 92130</t>
  </si>
  <si>
    <t>6782 Rancho Toyon Pl, San Diego, CA 92130</t>
  </si>
  <si>
    <t>7104 Olivetas Av, San Diego, CA</t>
  </si>
  <si>
    <t>General-Standard-Building Construction:7104/Olivetas</t>
  </si>
  <si>
    <t>6752 Rancho Toyon Pl, San Diego, CA 92130</t>
  </si>
  <si>
    <t>12566 Del Vino Ct, San Diego, CA</t>
  </si>
  <si>
    <t>General-Standard-Combination Building Permit:12566/Del Vino</t>
  </si>
  <si>
    <t>12731 Toyon Mesa Ct, San Diego, CA 92130</t>
  </si>
  <si>
    <t>12681 Toyon Mesa Ct, San Diego, CA 92130</t>
  </si>
  <si>
    <t>4470 47th St, San Diego, CA 92115</t>
  </si>
  <si>
    <t>General-Standard-Building Construction:4470/47th</t>
  </si>
  <si>
    <t>12957 VIA LATINA [Pending]</t>
  </si>
  <si>
    <t>Digital- Patrick Residence</t>
  </si>
  <si>
    <t>2677 Brookmead Ln, San Diego, CA</t>
  </si>
  <si>
    <t>General-Standard-Building Construction:2677/Brookmead</t>
  </si>
  <si>
    <t>7951 Paseo Del Ocaso, San Diego, CA 92037</t>
  </si>
  <si>
    <t>General-Standard-Building Construction:7951/Paseo Del Ocaso</t>
  </si>
  <si>
    <t>6334 La Pintura Dr, San Diego, CA 92037</t>
  </si>
  <si>
    <t>General-Standard-Building Construction:6334/La Pintura</t>
  </si>
  <si>
    <t>5502 Laramie Wy, San Diego, CA 92120</t>
  </si>
  <si>
    <t>General-Standard-Building Construction:7615/Conestoga</t>
  </si>
  <si>
    <t>5114 Gordon Ln, San Diego, CA 92109</t>
  </si>
  <si>
    <t>General-Standard-Building Construction:5114/Gordon</t>
  </si>
  <si>
    <t>4738 Pescadero Av, San Diego, CA 92107</t>
  </si>
  <si>
    <t>General-Standard-Building Construction:4738/Pescadero</t>
  </si>
  <si>
    <t>2320 Etiwanda St, San Diego, CA</t>
  </si>
  <si>
    <t>Rapid Review-Standard-Building Construction:2320/Etiwanda</t>
  </si>
  <si>
    <t>8247 Paseo Del Ocaso, San Diego, CA 92037</t>
  </si>
  <si>
    <t>Rapid Review-Standard-Building Construction:8247/Paseo Del Ocaso</t>
  </si>
  <si>
    <t>840 La Jolla Rancho Rd, San Diego, CA</t>
  </si>
  <si>
    <t>Rapid Review-Standard-Building Construction:840/La Jolla Rancho</t>
  </si>
  <si>
    <t>1834 Spindrift Dr, San Diego, CA</t>
  </si>
  <si>
    <t>Rapid Review-Standard-Building Construction:1834/Spindrift</t>
  </si>
  <si>
    <t>3886 Birch St, San Diego, CA 92113</t>
  </si>
  <si>
    <t>Rapid Review-Standard-Building Construction:3886/Birch</t>
  </si>
  <si>
    <t>393 Gavin St, San Diego, CA</t>
  </si>
  <si>
    <t>Rapid Review-Standard-Building Construction:393/Gavin</t>
  </si>
  <si>
    <t>2522 Chalcedony St, San Diego, CA</t>
  </si>
  <si>
    <t>Rapid Review-Standard-Building Construction:2522/Chalcedony</t>
  </si>
  <si>
    <t>2605 K St, San Diego, CA 92102</t>
  </si>
  <si>
    <t>General-Standard-Combination Building Permit:2605/K</t>
  </si>
  <si>
    <t>10834 Corte Playa Majorca, San Diego, CA 92124</t>
  </si>
  <si>
    <t>General-Standard-Building Construction:10836/Corte Playa Majorca</t>
  </si>
  <si>
    <t>3729 Wilcox St, San Diego, CA</t>
  </si>
  <si>
    <t>General-Standard-Combination Building Permit:3729/Wilcox</t>
  </si>
  <si>
    <t>3663 47Th St, San Diego, CA 92105</t>
  </si>
  <si>
    <t>General-Standard-Building Construction:3663/47Th</t>
  </si>
  <si>
    <t>8150 Dodie St, San Diego, CA 92114</t>
  </si>
  <si>
    <t>General-Standard-Building Construction:8150/Dodie</t>
  </si>
  <si>
    <t>1563 Linwood St, San Diego, CA 92103</t>
  </si>
  <si>
    <t>General-Standard-Building Construction:1563/Linwood</t>
  </si>
  <si>
    <t>5635 Dorothy Wy, San Diego, CA 92115</t>
  </si>
  <si>
    <t>General-Standard-Building Construction:5633/Dorothy</t>
  </si>
  <si>
    <t>1558 Plover St, San Diego, CA 92114</t>
  </si>
  <si>
    <t>Building Construction:1558/Plover</t>
  </si>
  <si>
    <t>7201 Arillo St, San Diego, CA 92111</t>
  </si>
  <si>
    <t>General-Standard-Building Construction:7203/Arillo</t>
  </si>
  <si>
    <t>5229 Catoctin Dr, San Diego, CA 92115</t>
  </si>
  <si>
    <t>General-Standard-Building Construction:5229/Catoctin</t>
  </si>
  <si>
    <t>6238 Pontiac St, San Diego, CA 92115</t>
  </si>
  <si>
    <t>General-Standard-Building Construction:6238/Pontiac</t>
  </si>
  <si>
    <t>3221 Jemez Dr, San Diego, CA</t>
  </si>
  <si>
    <t>Rapid Review-Standard-Building Construction:3221/Jemez</t>
  </si>
  <si>
    <t>6758 Park Ridge Bl, San Diego, CA 92120</t>
  </si>
  <si>
    <t>General-Standard-Building Construction:6758/Park Ridge</t>
  </si>
  <si>
    <t>6368 Chandler Dr, San Diego, CA 92117</t>
  </si>
  <si>
    <t>General-Standard-Building Construction:6366/Chandler</t>
  </si>
  <si>
    <t>4647 Santa Monica Av, San Diego, CA 92107</t>
  </si>
  <si>
    <t>General-Standard-Building Construction:4647/Santa Monica</t>
  </si>
  <si>
    <t>4632 Finsen Av, San Diego, CA 92122</t>
  </si>
  <si>
    <t>Rapid Review-Standard-Building Construction:4632/Finsen</t>
  </si>
  <si>
    <t>4225 Middlesex Dr, San Diego, CA 92116</t>
  </si>
  <si>
    <t>General-Standard-Building Construction:4225/Middlesex</t>
  </si>
  <si>
    <t>3042 Newell St, San Diego, CA</t>
  </si>
  <si>
    <t>General-Standard-Building Construction:3034/Newell</t>
  </si>
  <si>
    <t>5623 Kelton Pl, San Diego, CA</t>
  </si>
  <si>
    <t>Rapid Review-Standard-Building Construction:5623/Kelton</t>
  </si>
  <si>
    <t>5139 Rincon St, San Diego, CA 92115</t>
  </si>
  <si>
    <t>General-Standard-Combination Building Permit:5139/Rincon</t>
  </si>
  <si>
    <t>4794 63rd St, San Diego, CA</t>
  </si>
  <si>
    <t>General-Standard-Building Construction:4796/63rd</t>
  </si>
  <si>
    <t>2505 33rd St, San Diego, CA 92104</t>
  </si>
  <si>
    <t>General-Standard-Building Construction:2507/33rd</t>
  </si>
  <si>
    <t>406 Gavin St, San Diego, CA</t>
  </si>
  <si>
    <t>General-Standard-Building Construction:406/Gavin</t>
  </si>
  <si>
    <t>5978 Baja Dr, San Diego, CA 92115</t>
  </si>
  <si>
    <t>General-Standard-Combination Building Permit:5978/Baja</t>
  </si>
  <si>
    <t>4765 Newport Av, San Diego, CA 92107</t>
  </si>
  <si>
    <t>General-Standard-Combination Building Permit:4765/Newport</t>
  </si>
  <si>
    <t>5142 Rincon St, San Diego, CA</t>
  </si>
  <si>
    <t>General-Standard-Building Construction:5142/Rincon</t>
  </si>
  <si>
    <t>5225 Tipton St, San Diego, CA 92115</t>
  </si>
  <si>
    <t>General-Standard-Building Construction:5223/Tipton</t>
  </si>
  <si>
    <t>5183 La Dorna St, San Diego, CA 92115</t>
  </si>
  <si>
    <t>General-Standard-Combination Building Permit:5183/La Dorna</t>
  </si>
  <si>
    <t>361 Nautilus St, San Diego, CA</t>
  </si>
  <si>
    <t>Rapid Review-Standard-Building Permit:361/Nautilus</t>
  </si>
  <si>
    <t>4229 Orchard Av, San Diego, CA 92107</t>
  </si>
  <si>
    <t>General-Standard-Combination Building Permit:4229/Orchard</t>
  </si>
  <si>
    <t>3429 Page St, San Diego, CA 92115</t>
  </si>
  <si>
    <t>General-Standard-Building Construction:3431/Page</t>
  </si>
  <si>
    <t>6244 Pontiac St, San Diego, CA 92115</t>
  </si>
  <si>
    <t>General-Standard-Building Construction:6246/Pontiac</t>
  </si>
  <si>
    <t>4980 Loris St, San Diego, CA 92105</t>
  </si>
  <si>
    <t>General-Standard-Combination Building Permit:4980/Loris</t>
  </si>
  <si>
    <t>3524 Idlewild Wy, San Diego, CA 92117</t>
  </si>
  <si>
    <t>General-Standard-Building Construction:3524/Idlewild</t>
  </si>
  <si>
    <t>3921 Santa Cruz Av, San Diego, CA 92107</t>
  </si>
  <si>
    <t>General-Standard-Building Construction:3921/Santa Cruz</t>
  </si>
  <si>
    <t>4213 Bayard St, San Diego, CA 92109</t>
  </si>
  <si>
    <t>General-Standard-Building Construction:4213/Bayard</t>
  </si>
  <si>
    <t>4507 Hidalgo Av, San Diego, CA 92117</t>
  </si>
  <si>
    <t>Rapid Review-Standard-Combination Building Permit:4507/Hidalgo</t>
  </si>
  <si>
    <t>4177 Myrtle Av, San Diego, CA</t>
  </si>
  <si>
    <t>Rapid Review-Standard-Combination Building Permit:4177/Myrtle</t>
  </si>
  <si>
    <t>4388 Witherby St, San Diego, CA 92103</t>
  </si>
  <si>
    <t>General-Standard-Building Construction:4390/Witherby</t>
  </si>
  <si>
    <t>4528 Craigie St, San Diego, CA 92102</t>
  </si>
  <si>
    <t>General-Standard-Combination Building Permit:4528/Craigie</t>
  </si>
  <si>
    <t>3030 Dwight St, San Diego, CA 92104</t>
  </si>
  <si>
    <t>General-Standard-Combination Building Permit:3030/Dwight</t>
  </si>
  <si>
    <t>5897 Ciudad Leon Ct, San Diego, CA 92120</t>
  </si>
  <si>
    <t>General-Standard-Building Construction:5895/Ciudad Leon</t>
  </si>
  <si>
    <t>2111 54th St, San Diego, CA 92105</t>
  </si>
  <si>
    <t>Rapid Review-Standard-Building Construction:2113/54th</t>
  </si>
  <si>
    <t>3246 Webster Av, San Diego, CA</t>
  </si>
  <si>
    <t>General-Standard-Combination Building Permit:3246/Webster</t>
  </si>
  <si>
    <t>1020 Beryl St, San Diego, CA 92109</t>
  </si>
  <si>
    <t>General-Standard-Combination Building Permit:1020/Beryl</t>
  </si>
  <si>
    <t>4140 Catalina Pl, San Diego, CA</t>
  </si>
  <si>
    <t>General-Standard-Building Construction:4140/Catalina</t>
  </si>
  <si>
    <t>3925 Thorn St, San Diego, CA</t>
  </si>
  <si>
    <t>General-Standard-Combination Building Permit:3925/Thorn</t>
  </si>
  <si>
    <t>1427 W Upas St, San Diego, CA</t>
  </si>
  <si>
    <t>General-Standard-Combination Building Permit:1427/Upas</t>
  </si>
  <si>
    <t>14164 Bahama Cv, San Diego, CA 92014</t>
  </si>
  <si>
    <t>General-Standard-Building Construction:14166/Bahama</t>
  </si>
  <si>
    <t>6733 Kelly St, San Diego, CA</t>
  </si>
  <si>
    <t>General-Standard-Combination Building Permit:6733/Kelly</t>
  </si>
  <si>
    <t>8710 Friant St, San Diego, CA</t>
  </si>
  <si>
    <t>General-Standard-Building Construction:8710/Friant</t>
  </si>
  <si>
    <t>6110 Madra Av, San Diego, CA 92120</t>
  </si>
  <si>
    <t>General-Standard-Combination Building Permit:6110/Madra</t>
  </si>
  <si>
    <t>4648 Hidalgo Av, San Diego, CA 92117</t>
  </si>
  <si>
    <t>General-Standard-Combination Building Permit:4648/Hidalgo</t>
  </si>
  <si>
    <t>4005 Sycamore Dr, San Diego, CA</t>
  </si>
  <si>
    <t>Rapid Review-Standard-Combination Building Permit:4005/Sycamore</t>
  </si>
  <si>
    <t>6249 Dorothy Dr, San Diego, CA 92115</t>
  </si>
  <si>
    <t>Rapid Review-Standard-Combination Building Permit:6249/Dorothy</t>
  </si>
  <si>
    <t>4754 Vista Ln, San Diego, CA 92116</t>
  </si>
  <si>
    <t>General-Standard-Building Construction:4752/Vista</t>
  </si>
  <si>
    <t>2218 Kearny Av, San Diego, CA</t>
  </si>
  <si>
    <t>Rapid Review-Expedite-Building Construction:2216/Kearny</t>
  </si>
  <si>
    <t>4958 Gary St, San Diego, CA 92115</t>
  </si>
  <si>
    <t>General-Standard-Combination Building Permit:4958/Gary</t>
  </si>
  <si>
    <t>3254 Wittman Wy, San Diego, CA 92173</t>
  </si>
  <si>
    <t>Rapid Review-Standard-Building Construction:3254/Wittman</t>
  </si>
  <si>
    <t>1343 Diamond St, San Diego, CA 92109</t>
  </si>
  <si>
    <t>General-Standard-Combination Building Permit:1343/Diamond</t>
  </si>
  <si>
    <t>3408 Nile St, San Diego, CA</t>
  </si>
  <si>
    <t>General-Standard-Combination Building Permit:3408/Nile</t>
  </si>
  <si>
    <t>4579 Craigie St, San Diego, CA</t>
  </si>
  <si>
    <t>General-Standard-Combination Building Permit:4579/Craigie</t>
  </si>
  <si>
    <t>845 49th St, San Diego, CA</t>
  </si>
  <si>
    <t>General-Standard-Combination Building Permit:845/49th</t>
  </si>
  <si>
    <t>6594 Goodwin St, San Diego, CA 92111</t>
  </si>
  <si>
    <t>General-Standard-Building Construction:6594/Goodwin</t>
  </si>
  <si>
    <t>2365 Hanford Dr, San Diego, CA</t>
  </si>
  <si>
    <t>Rapid Review-Standard-Building Construction:2365/Hanford</t>
  </si>
  <si>
    <t>4404 Santa Monica Av, San Diego, CA 92107</t>
  </si>
  <si>
    <t>General-Standard-Combination Building Permit:4404/Santa Monica</t>
  </si>
  <si>
    <t>2852 Wyandotte Av, San Diego, CA 92117</t>
  </si>
  <si>
    <t>General-Standard-Combination Building Permit:2852/Wyandotte</t>
  </si>
  <si>
    <t>2270 El Amigo Rd, San Diego, CA 92014</t>
  </si>
  <si>
    <t>Rapid Review-Standard-Building Construction:2270/El Amigo</t>
  </si>
  <si>
    <t>4507 Governor Dr, San Diego, CA 92122</t>
  </si>
  <si>
    <t>General-Standard-Combination Building Permit:4507/Governor</t>
  </si>
  <si>
    <t>5114 Muir Av, San Diego, CA</t>
  </si>
  <si>
    <t>Combination Building Permit:5114/Muir</t>
  </si>
  <si>
    <t>3423 Wisteria Dr, San Diego, CA 92106</t>
  </si>
  <si>
    <t>Rapid Review-Standard-Building Construction:3423/Wisteria</t>
  </si>
  <si>
    <t>529 Palomar Av, San Diego, CA 92037</t>
  </si>
  <si>
    <t>General-Standard-Building Construction:529/Palomar</t>
  </si>
  <si>
    <t>7406 Margerum Av, San Diego, CA 92120</t>
  </si>
  <si>
    <t>General-Standard-Combination Building Permit:7406/Margerum</t>
  </si>
  <si>
    <t>4120 Highland Av, San Diego, CA 92105</t>
  </si>
  <si>
    <t>Rapid Review-Standard-Building Construction:4120/Highland</t>
  </si>
  <si>
    <t>6561 Seaman St, San Diego, CA 92120</t>
  </si>
  <si>
    <t>General-Standard-Combination Building Permit:6561/Seaman</t>
  </si>
  <si>
    <t>5207 Solola Av, San Diego, CA 92114</t>
  </si>
  <si>
    <t>Rapid Review-Standard-Building Construction:5207/Solola</t>
  </si>
  <si>
    <t>5049 Art St, San Diego, CA 92115</t>
  </si>
  <si>
    <t>General-Standard-Combination Building Permit:5049/Art</t>
  </si>
  <si>
    <t>4026 Gros Ventre Av, San Diego, CA 92117</t>
  </si>
  <si>
    <t>General-Standard-Combination Building Permit:4026/Gros Ventre</t>
  </si>
  <si>
    <t>4865 Fairport Wy, San Diego, CA 92130</t>
  </si>
  <si>
    <t>General-Standard-Combination Building Permit:4865/Fairport</t>
  </si>
  <si>
    <t>6944 Fitch Ct, San Diego, CA 92111</t>
  </si>
  <si>
    <t>Rapid Review-Standard-Building Construction:6944/Fitch</t>
  </si>
  <si>
    <t>10317 San Ramon Dr, San Diego, CA 92126</t>
  </si>
  <si>
    <t>General-Standard-Combination Building Permit:10317/San Ramon</t>
  </si>
  <si>
    <t>3365 Grim Av, San Diego, CA</t>
  </si>
  <si>
    <t>Rapid Review-Standard-Building Construction:3363/Grim</t>
  </si>
  <si>
    <t>707 S 66th St, San Diego, CA 92114</t>
  </si>
  <si>
    <t>General-Standard-Combination Building Permit:707/66th</t>
  </si>
  <si>
    <t>7029 Hillsboro St, San Diego, CA 92120</t>
  </si>
  <si>
    <t>Rapid Review-Standard-Building Construction:7027/Hillsboro</t>
  </si>
  <si>
    <t>4443 Cape May Av, San Diego, CA 92107</t>
  </si>
  <si>
    <t>General-Standard-Combination Building Permit:4443/Cape May</t>
  </si>
  <si>
    <t>5098 Kilkee St, San Diego, CA 92117</t>
  </si>
  <si>
    <t>General-Standard-Combination Building Permit:5098/Kilkee</t>
  </si>
  <si>
    <t>4784 Long Branch Av, San Diego, CA 92107</t>
  </si>
  <si>
    <t>General-Standard-Building Construction:4784/Long Branch</t>
  </si>
  <si>
    <t>5092 Debby Dr, San Diego, CA 92115</t>
  </si>
  <si>
    <t>General-Standard-Combination Building Permit:5092/Debby</t>
  </si>
  <si>
    <t>5129 Bocaw Pl, San Diego, CA 92115</t>
  </si>
  <si>
    <t>General-Standard-Combination Building Permit:5129/Bocaw</t>
  </si>
  <si>
    <t>13284 Thunderhead St, San Diego, CA</t>
  </si>
  <si>
    <t>Rapid Review-Standard-Building Construction:13284/Thunderhead</t>
  </si>
  <si>
    <t>3513 Oliphant St, San Diego, CA 92106</t>
  </si>
  <si>
    <t>Rapid Review-Standard-Combination Building Permit:3513/Oliphant</t>
  </si>
  <si>
    <t>4564 Adair St, San Diego, CA 92107</t>
  </si>
  <si>
    <t>General-Standard-Combination Building Permit:4564/Adair</t>
  </si>
  <si>
    <t>816 40th St, San Diego, CA 92102</t>
  </si>
  <si>
    <t>General-Standard-Combination Building Permit:816/40th</t>
  </si>
  <si>
    <t>5071 Mount Casas Dr, San Diego, CA 92117</t>
  </si>
  <si>
    <t>Rapid Review-Standard-Building Construction:5069/Mount Casas</t>
  </si>
  <si>
    <t>7002 Princess View Dr, San Diego, CA</t>
  </si>
  <si>
    <t>Rapid Review-Standard-Building Construction:7002/Princess View</t>
  </si>
  <si>
    <t>6383 Thorn St, San Diego, CA 92115</t>
  </si>
  <si>
    <t>General-Standard-Combination Building Permit:6383/Thorn</t>
  </si>
  <si>
    <t>12424 Damasco Ct, San Diego, CA 92128</t>
  </si>
  <si>
    <t>General-Standard-Combination Building Permit:12424/Damasco</t>
  </si>
  <si>
    <t>5337 West Falls View Dr, San Diego, CA 92115</t>
  </si>
  <si>
    <t>General-Standard-Building Construction:5337/West Falls View</t>
  </si>
  <si>
    <t>4453 Estrella Av, San Diego, CA 92115</t>
  </si>
  <si>
    <t>General-Standard-Combination Building Permit:4453/Estrella</t>
  </si>
  <si>
    <t>2922 Amulet St, San Diego, CA 92123</t>
  </si>
  <si>
    <t>Rapid Review-Standard-Combination Building Permit:2922/Amulet</t>
  </si>
  <si>
    <t>948 Hanover St, San Diego, CA 92114</t>
  </si>
  <si>
    <t>General-Standard-Combination Building Permit:948/Hanover</t>
  </si>
  <si>
    <t>1307 Wilbur Av, San Diego, CA 92109</t>
  </si>
  <si>
    <t>General-Standard-Combination Building Permit:1307/Wilbur</t>
  </si>
  <si>
    <t>6552 Elmcrest Dr, San Diego, CA 92119</t>
  </si>
  <si>
    <t>General-Standard-Building Construction:6550/Elmcrest</t>
  </si>
  <si>
    <t>3561 Riviera Dr, San Diego, CA 92109</t>
  </si>
  <si>
    <t>General-Standard-Building Construction:3559/Riviera</t>
  </si>
  <si>
    <t>4233 Arden Wy, San Diego, CA 92103</t>
  </si>
  <si>
    <t>Rapid Review-Standard-Combination Building Permit:4233/Arden</t>
  </si>
  <si>
    <t>8172 Westmore Rd, San Diego, CA 92126</t>
  </si>
  <si>
    <t>General-Standard-Combination Building Permit:8172/Westmore</t>
  </si>
  <si>
    <t>4399 Robbins St, San Diego, CA 92122</t>
  </si>
  <si>
    <t>Rapid Review-Standard-Building Construction:4397/Robbins</t>
  </si>
  <si>
    <t>7908 Acama St, San Diego, CA</t>
  </si>
  <si>
    <t>General-Standard-Combination Building Permit:7908/Acama</t>
  </si>
  <si>
    <t>6203 Silverbush Creek St, San Diego, CA</t>
  </si>
  <si>
    <t>General-Standard-Building Construction:6203/Silverbush Creek</t>
  </si>
  <si>
    <t>375 S Royal Oak Dr, San Diego, CA</t>
  </si>
  <si>
    <t>Rapid Review-Standard-Building Construction:375/Royal Oak</t>
  </si>
  <si>
    <t>6981 Florey St, San Diego, CA 92122</t>
  </si>
  <si>
    <t>General-Standard-Combination Building Permit:6981/Florey</t>
  </si>
  <si>
    <t>10616 Ponder Wy, San Diego, CA 92126</t>
  </si>
  <si>
    <t>General-Standard-Building Construction:10616/Ponder</t>
  </si>
  <si>
    <t>4953 Date St, San Diego, CA 92102</t>
  </si>
  <si>
    <t>General-Standard-Combination Building Permit:4953/Date</t>
  </si>
  <si>
    <t>5510 Drover Dr, San Diego, CA 92115</t>
  </si>
  <si>
    <t>General-Standard-Combination Building Permit:5510/Drover</t>
  </si>
  <si>
    <t>2032 Midvale Dr, San Diego, CA 92105</t>
  </si>
  <si>
    <t>Rapid Review-Standard-Building Construction:2032/Midvale</t>
  </si>
  <si>
    <t>5616 Bromley Wy, San Diego, CA 92120</t>
  </si>
  <si>
    <t>General-Standard-Building Construction:5616/Bromley</t>
  </si>
  <si>
    <t>3505 Riviera Dr, San Diego, CA 92109</t>
  </si>
  <si>
    <t>General-Standard-Combination Building Permit:3505/Riviera</t>
  </si>
  <si>
    <t>1955 Rowan St, San Diego, CA 92105</t>
  </si>
  <si>
    <t>General-Standard-Combination Building Permit:1955/Rowan</t>
  </si>
  <si>
    <t>3115 G St, San Diego, CA</t>
  </si>
  <si>
    <t>Rapid Review-Standard-Combination Building Permit:3115/G</t>
  </si>
  <si>
    <t>2118 Ocean View Bl, San Diego, CA 92113</t>
  </si>
  <si>
    <t>General-Standard-Building Construction:2118/Ocean View</t>
  </si>
  <si>
    <t>6441 Gross St, San Diego, CA 92139</t>
  </si>
  <si>
    <t>Rapid Review-Standard-Building Construction:6443/Gross</t>
  </si>
  <si>
    <t>1244 Agate St, San Diego, CA 92109</t>
  </si>
  <si>
    <t>Rapid Review-Standard-Combination Building Permit:1244/Agate</t>
  </si>
  <si>
    <t>816 Law St, San Diego, CA 92109</t>
  </si>
  <si>
    <t>General-Standard-Building Construction:812/Law</t>
  </si>
  <si>
    <t>1663 Minden Dr, San Diego, CA</t>
  </si>
  <si>
    <t>General-Standard-Building Construction:1663/Minden</t>
  </si>
  <si>
    <t>1151 Lauriston Dr, San Diego, CA 92154</t>
  </si>
  <si>
    <t>Rapid Review-Standard-Combination Building Permit:1151/Lauriston</t>
  </si>
  <si>
    <t>3550 Front St, San Diego, CA</t>
  </si>
  <si>
    <t>Rapid Review-Standard-Combination Building Permit:3550/Front</t>
  </si>
  <si>
    <t>4245 Dakota Dr, San Diego, CA 92117</t>
  </si>
  <si>
    <t>General-Standard-Building Construction:4247/Dakota</t>
  </si>
  <si>
    <t>3268 Villanova Av, San Diego, CA</t>
  </si>
  <si>
    <t>Rapid Review-Standard-Combination Building Permit:3268/Villanova</t>
  </si>
  <si>
    <t>3441 Day St, San Diego, CA 92105</t>
  </si>
  <si>
    <t>Rapid Review-Standard-Building Construction:3441/Day</t>
  </si>
  <si>
    <t>12971 Calle De Las Rosas, San Diego, CA 92129</t>
  </si>
  <si>
    <t>General-Standard-Combination Building Permit:12971/Calle De Las Rosas</t>
  </si>
  <si>
    <t>4774 Aragon Dr, San Diego, CA 92115</t>
  </si>
  <si>
    <t>General-Standard-Combination Building Permit:4774/Aragon</t>
  </si>
  <si>
    <t>17978 Sencillo Ln, San Diego, CA 92128</t>
  </si>
  <si>
    <t>General-Standard-Combination Building Permit:17978/Sencillo</t>
  </si>
  <si>
    <t>4919 Coconino Wy, San Diego, CA</t>
  </si>
  <si>
    <t>General-Standard-Combination Building Permit:4919/Coconino</t>
  </si>
  <si>
    <t>1778 Simpatico Ct, San Diego, CA 92154</t>
  </si>
  <si>
    <t>Rapid Review-Standard-Combination Building Permit:1778/Simpatico</t>
  </si>
  <si>
    <t>13869 Mercado Dr, San Diego, CA</t>
  </si>
  <si>
    <t>Rapid Review-Standard-Combination Building Permit:13869/Mercado</t>
  </si>
  <si>
    <t>3846 Jennings St, San Diego, CA 92106</t>
  </si>
  <si>
    <t>General-Standard-Building Construction:3846/Jennings</t>
  </si>
  <si>
    <t>5732 Meade Av, San Diego, CA</t>
  </si>
  <si>
    <t>General-Standard-Combination Building Permit:5732/Meade</t>
  </si>
  <si>
    <t>5124 Leo St, San Diego, CA 92115</t>
  </si>
  <si>
    <t>General-Standard-Building Construction:5124/Leo</t>
  </si>
  <si>
    <t>3121 32nd St, San Diego, CA 92104</t>
  </si>
  <si>
    <t>General-Standard-Combination Building Permit:3121/32nd</t>
  </si>
  <si>
    <t>872 Manning Wy, San Diego, CA 92154</t>
  </si>
  <si>
    <t>General-Standard-Combination Building Permit:872/Manning</t>
  </si>
  <si>
    <t>4955 Coronado Av, San Diego, CA</t>
  </si>
  <si>
    <t>General-Standard-Building Construction:4955/Coronado</t>
  </si>
  <si>
    <t>8448 San Carlos Dr, San Diego, CA</t>
  </si>
  <si>
    <t>Rapid Review-Standard-Building Construction:8448/San Carlos</t>
  </si>
  <si>
    <t>3520 41st St, San Diego, CA 92105</t>
  </si>
  <si>
    <t>General-Standard-Combination Building Permit:3520/41st</t>
  </si>
  <si>
    <t>8044 Beaver Lake Dr, San Diego, CA</t>
  </si>
  <si>
    <t>Rapid Review-Standard-Building Construction:8044/Beaver Lake</t>
  </si>
  <si>
    <t>3359 Mc Graw St, San Diego, CA 92117</t>
  </si>
  <si>
    <t>General-Standard-Combination Building Permit:3359/Mc Graw</t>
  </si>
  <si>
    <t>4335 Athens St, San Diego, CA</t>
  </si>
  <si>
    <t>General-Standard-Combination Building Permit:4335/Athens</t>
  </si>
  <si>
    <t>3039 Skipper St, San Diego, CA 92123</t>
  </si>
  <si>
    <t>General-Standard-Combination Building Permit:3039/Skipper</t>
  </si>
  <si>
    <t>3118 Udall St, San Diego, CA 92106</t>
  </si>
  <si>
    <t>General-Standard-Combination Building Permit:3118/Udall</t>
  </si>
  <si>
    <t>1515 Venice St, San Diego, CA 92107</t>
  </si>
  <si>
    <t>General-Standard-Combination Building Permit:1515/Venice</t>
  </si>
  <si>
    <t>2780 Lungos Ct, San Diego, CA 92154</t>
  </si>
  <si>
    <t>Rapid Review-Standard-Combination Building Permit:2780/Lungos</t>
  </si>
  <si>
    <t>912 West Muirlands Dr, San Diego, CA</t>
  </si>
  <si>
    <t>General-Standard-Combination Building Permit:912/West Muirlands</t>
  </si>
  <si>
    <t>3387 Gregory St, San Diego, CA</t>
  </si>
  <si>
    <t>General-Standard-Building Construction:3387/Gregory</t>
  </si>
  <si>
    <t>2980 Clairemont Dr, San Diego, CA</t>
  </si>
  <si>
    <t>Rapid Review-Standard-Building Construction:2980/Clairemont</t>
  </si>
  <si>
    <t>8278 Calle Pino, San Diego, CA 92126</t>
  </si>
  <si>
    <t>General-Standard-Building Construction:8280/Calle Pino</t>
  </si>
  <si>
    <t>2943 32nd St, San Diego, CA 92104</t>
  </si>
  <si>
    <t>General-Standard-Combination Building Permit:2943/32nd</t>
  </si>
  <si>
    <t>8675 Octans St, San Diego, CA 92126</t>
  </si>
  <si>
    <t>General-Standard-Combination Building Permit:8675/Octans</t>
  </si>
  <si>
    <t>3818 Belmont Av, San Diego, CA 92116</t>
  </si>
  <si>
    <t>Rapid Review-Standard-Combination Building Permit:3818/Belmont</t>
  </si>
  <si>
    <t>3602 Elliott St, San Diego, CA 92106</t>
  </si>
  <si>
    <t>Rapid Review-Standard-Building Construction:3602/Elliott</t>
  </si>
  <si>
    <t>8938 Harlington Dr, San Diego, CA 92126</t>
  </si>
  <si>
    <t>General-Standard-Combination Building Permit:8938/Harlington</t>
  </si>
  <si>
    <t>4867 Lorraine Dr, San Diego, CA 92115</t>
  </si>
  <si>
    <t>General-Standard-Combination Building Permit:4867/Lorraine</t>
  </si>
  <si>
    <t>4427 Arizona St, San Diego, CA 92116</t>
  </si>
  <si>
    <t>General-Standard-Combination Building Permit:4427/Arizona</t>
  </si>
  <si>
    <t>2137 Frankfort St, San Diego, CA 92110</t>
  </si>
  <si>
    <t>General-Standard-Building Construction:2137/Frankfort</t>
  </si>
  <si>
    <t>2934 Newton Av, San Diego, CA 92113</t>
  </si>
  <si>
    <t>Rapid Review-Expedite-Combination Building Permit:2934/Newton</t>
  </si>
  <si>
    <t>7751 Ivanhoe Av, San Diego, CA 92037</t>
  </si>
  <si>
    <t>General-Standard-Combination Building Permit:7751/Ivanhoe</t>
  </si>
  <si>
    <t>2171 Imogene Av, San Diego, CA 92154</t>
  </si>
  <si>
    <t>Rapid Review-Standard-Combination Building Permit:2171/Imogene</t>
  </si>
  <si>
    <t>4037 Randolph St, San Diego, CA</t>
  </si>
  <si>
    <t>Rapid Review-Standard-Combination Building Permit:4037/Randolph</t>
  </si>
  <si>
    <t>4614 Adair St, San Diego, CA 92107</t>
  </si>
  <si>
    <t>General-Standard-Building Construction:4614/Adair</t>
  </si>
  <si>
    <t>4752 Allied Rd, San Diego, CA 92120</t>
  </si>
  <si>
    <t>General-Standard-Building Construction:4754/Allied</t>
  </si>
  <si>
    <t>6416 Edmonds St, San Diego, CA 92114</t>
  </si>
  <si>
    <t>General-Standard-Building Construction:6416/Edmonds</t>
  </si>
  <si>
    <t>6859 Fisk Av, San Diego, CA 92122</t>
  </si>
  <si>
    <t>General-Standard-Combination Building Permit:6859/Fisk</t>
  </si>
  <si>
    <t>9090 Capricorn Wy, San Diego, CA</t>
  </si>
  <si>
    <t>General-Standard-Building Construction:9090/Capricorn</t>
  </si>
  <si>
    <t>2852 Melbourne Dr, San Diego, CA 92123</t>
  </si>
  <si>
    <t>General-Standard-Building Construction:2852/Melbourne</t>
  </si>
  <si>
    <t>10386 Westchester Av, San Diego, CA 92126</t>
  </si>
  <si>
    <t>General-Standard-Building Construction:10386/Westchester</t>
  </si>
  <si>
    <t>3416 Cherokee Av, San Diego, CA 92104</t>
  </si>
  <si>
    <t>General-Standard-Combination Building Permit:3416/Cherokee</t>
  </si>
  <si>
    <t>4194 Randolph St, San Diego, CA 92103</t>
  </si>
  <si>
    <t>General-Standard-Building Construction:1511/Arbor</t>
  </si>
  <si>
    <t>4549 Terrace Dr, San Diego, CA</t>
  </si>
  <si>
    <t>General-Standard-Building Construction:4553/Terrace</t>
  </si>
  <si>
    <t>8447 Torrell Wy, San Diego, CA 92126</t>
  </si>
  <si>
    <t>General-Standard-Building Construction:8449/Torrell</t>
  </si>
  <si>
    <t>1624 Linwood St, San Diego, CA</t>
  </si>
  <si>
    <t>Rapid Review-Standard-Building Construction:1624/Linwood</t>
  </si>
  <si>
    <t>842 Granger (Sb) St, San Diego, CA 92154</t>
  </si>
  <si>
    <t>General-Standard-Building Construction:844/Granger</t>
  </si>
  <si>
    <t>11468 Nantucket Park Wy, San Diego, CA 92130</t>
  </si>
  <si>
    <t>General-Standard-Building Construction:11468/Nantucket Park</t>
  </si>
  <si>
    <t>920 S 38th St, San Diego, CA 92113</t>
  </si>
  <si>
    <t>General-Standard-Building Construction:922/38th</t>
  </si>
  <si>
    <t>4895 54th St, San Diego, CA</t>
  </si>
  <si>
    <t>General-Standard-Building Construction:4895/54th</t>
  </si>
  <si>
    <t>342 Los Alamos Dr, San Diego, CA 92114</t>
  </si>
  <si>
    <t>General-Standard-Building Construction:344/Los Alamos</t>
  </si>
  <si>
    <t>3708 Amaryllis Dr, San Diego, CA 92106</t>
  </si>
  <si>
    <t>General-Standard-Building Construction:3708/Amaryllis</t>
  </si>
  <si>
    <t>2876 Greyling Dr, San Diego, CA 92123</t>
  </si>
  <si>
    <t>General-Standard-Building Construction:2876/Greyling</t>
  </si>
  <si>
    <t>8998 Scorpius Wy, San Diego, CA</t>
  </si>
  <si>
    <t>General-Standard-Building Construction:8998/Scorpius</t>
  </si>
  <si>
    <t>2608 K St, San Diego, CA 92102</t>
  </si>
  <si>
    <t>General-Expedite-Building Construction:2608/K</t>
  </si>
  <si>
    <t>3687 Alabama St, San Diego, CA 92104</t>
  </si>
  <si>
    <t>General-Standard-Building Construction:3687/Alabama</t>
  </si>
  <si>
    <t>3915 Sunset Ln, San Diego, CA 92173</t>
  </si>
  <si>
    <t>General-Standard-Combination Building Permit:3915/Sunset</t>
  </si>
  <si>
    <t>4078 Epsilon St, San Diego, CA 92113</t>
  </si>
  <si>
    <t>General-Standard-Building Construction:4080/Epsilon</t>
  </si>
  <si>
    <t>3540 Cherokee Av, San Diego, CA 92104</t>
  </si>
  <si>
    <t>General-Standard-Building Construction:3542/Cherokee</t>
  </si>
  <si>
    <t>8833 Arcturus Wy, San Diego, CA 92126</t>
  </si>
  <si>
    <t>General-Standard-Combination Building Permit:8833/Arcturus</t>
  </si>
  <si>
    <t>4485 Berting St, San Diego, CA 92115</t>
  </si>
  <si>
    <t>General-Standard-Building Construction:4487/Berting</t>
  </si>
  <si>
    <t>5544 Bolivar St, San Diego, CA 92139</t>
  </si>
  <si>
    <t>General-Standard-Building Construction:5546/Bolivar</t>
  </si>
  <si>
    <t>3122 Glancy Dr, San Diego, CA</t>
  </si>
  <si>
    <t>Rapid Review-Standard-Building Construction:3122/Glancy</t>
  </si>
  <si>
    <t>10868 Via San Blas, San Diego, CA</t>
  </si>
  <si>
    <t>General-Standard-Building Construction:10868/Via San Blas</t>
  </si>
  <si>
    <t>10870 Via San Blas, San Diego, CA</t>
  </si>
  <si>
    <t>General-Standard-Building Construction:10870/Via San Blas</t>
  </si>
  <si>
    <t>6236 Amber Lake Av, San Diego, CA 92119</t>
  </si>
  <si>
    <t>General-Standard-Combination Building Permit:6236/Amber Lake</t>
  </si>
  <si>
    <t>5317 Conrad Av, San Diego, CA</t>
  </si>
  <si>
    <t>General-Standard-Building Construction:5317/Conrad</t>
  </si>
  <si>
    <t>1126 57th St, San Diego, CA 92114</t>
  </si>
  <si>
    <t>General-Standard-Building Construction:1128/57th</t>
  </si>
  <si>
    <t>831 Dominion St, San Diego, CA</t>
  </si>
  <si>
    <t>General-Standard-Building Construction:831/Dominion</t>
  </si>
  <si>
    <t>5029 Lyon St, San Diego, CA 92102</t>
  </si>
  <si>
    <t>General-Standard-Combination Building Permit:5029/Lyon</t>
  </si>
  <si>
    <t>2421 Baily Av, San Diego, CA 92105</t>
  </si>
  <si>
    <t>General-Standard-Building Construction:2423/Baily</t>
  </si>
  <si>
    <t>3829 Coral Crest Wy, San Diego, CA 92173</t>
  </si>
  <si>
    <t>General-Standard-Building Construction:3829/Coral Crest</t>
  </si>
  <si>
    <t>5106 Bocaw Pl, San Diego, CA 92115</t>
  </si>
  <si>
    <t>Rapid Review-Standard-Building Construction:5106/Bocaw</t>
  </si>
  <si>
    <t>5137 63rd St, San Diego, CA 92115</t>
  </si>
  <si>
    <t>General-Standard-Building Construction:5137/63rd</t>
  </si>
  <si>
    <t>3069 Ulric St, San Diego, CA 92111</t>
  </si>
  <si>
    <t>General-Standard-Combination Building Permit:3069/Ulric</t>
  </si>
  <si>
    <t>1573 Halo St, San Diego, CA 92154</t>
  </si>
  <si>
    <t>General-Standard-Building Construction:1573/Halo</t>
  </si>
  <si>
    <t>4774 Hawley Bl, San Diego, CA</t>
  </si>
  <si>
    <t>General-Standard-Combination Building Permit:4774/Hawley</t>
  </si>
  <si>
    <t>4479 Wilson Av, San Diego, CA 92116</t>
  </si>
  <si>
    <t>General-Standard-Combination Building Permit:4479/Wilson</t>
  </si>
  <si>
    <t>7623 Markham St, San Diego, CA 92111</t>
  </si>
  <si>
    <t>General-Standard-Building Construction:7623/Markham</t>
  </si>
  <si>
    <t>3253 Apache Av, San Diego, CA 92117</t>
  </si>
  <si>
    <t>General-Standard-Combination Building Permit:3253/Apache</t>
  </si>
  <si>
    <t>8325 Entreken Wy, San Diego, CA</t>
  </si>
  <si>
    <t>Rapid Review-Standard-Building Construction:8325/Entreken</t>
  </si>
  <si>
    <t>5453 Linda Rosa Av, San Diego, CA 92037</t>
  </si>
  <si>
    <t>General-Standard-Building Construction:5451/Linda Rosa</t>
  </si>
  <si>
    <t>2723 Caulfield Dr, San Diego, CA</t>
  </si>
  <si>
    <t>General-Standard-Building Construction:2723/Caulfield</t>
  </si>
  <si>
    <t>12709 Moran Wy, San Diego, CA</t>
  </si>
  <si>
    <t>General-Standard-Building Construction:12709/Moran</t>
  </si>
  <si>
    <t>7291 Gatewood Ln, San Diego, CA 92114</t>
  </si>
  <si>
    <t>General-Standard-Building Construction:7293/Gatewood</t>
  </si>
  <si>
    <t>15299 Via Santa Vienta, San Diego, CA</t>
  </si>
  <si>
    <t>General-Standard-Building Construction:15299/Via Santa Vienta</t>
  </si>
  <si>
    <t>5387 Brockbank Pl, San Diego, CA</t>
  </si>
  <si>
    <t>General-Standard-Building Construction:5387/Brockbank</t>
  </si>
  <si>
    <t>8707 Flanders Dr, San Diego, CA 92126</t>
  </si>
  <si>
    <t>General-Standard-Building Construction:8709/Flanders</t>
  </si>
  <si>
    <t>4952 54th St, San Diego, CA 92115</t>
  </si>
  <si>
    <t>General-Standard-Combination Building Permit:4952/54th</t>
  </si>
  <si>
    <t>6112 Hughes St, San Diego, CA 92115</t>
  </si>
  <si>
    <t>General-Standard-Building Construction:6112/Hughes</t>
  </si>
  <si>
    <t>4438 Coronado Av, San Diego, CA 92107</t>
  </si>
  <si>
    <t>General-Standard-Combination Building Permit:4438/Coronado</t>
  </si>
  <si>
    <t>8571 Fensmuir St, San Diego, CA 92123</t>
  </si>
  <si>
    <t>Rapid Review-Standard-Building Construction:8569/Fensmuir</t>
  </si>
  <si>
    <t>8922 Heraldry St, San Diego, CA 92123</t>
  </si>
  <si>
    <t>General-Standard-Building Construction:8924/Heraldry</t>
  </si>
  <si>
    <t>4169 38th St, San Diego, CA</t>
  </si>
  <si>
    <t>General-Standard-Building Construction:4169/38th</t>
  </si>
  <si>
    <t>4275 Maryland St, San Diego, CA</t>
  </si>
  <si>
    <t>General-Standard-Building Construction:4277/Maryland</t>
  </si>
  <si>
    <t>1732 Los Altos Wy, San Diego, CA 92109</t>
  </si>
  <si>
    <t>General-Standard-Combination Building Permit:1732/Los Altos</t>
  </si>
  <si>
    <t>8338 Calle Morelos, San Diego, CA 92126</t>
  </si>
  <si>
    <t>General-Standard-Building Construction:8338/Calle Morelos</t>
  </si>
  <si>
    <t>3178 Collura St, San Diego, CA 92105</t>
  </si>
  <si>
    <t>General-Standard-Building Construction:3176/Collura</t>
  </si>
  <si>
    <t>4322 Ridgeway, San Diego, CA 92116</t>
  </si>
  <si>
    <t>General-Standard-Combination Building Permit:4322/Ridgeway</t>
  </si>
  <si>
    <t>5167 Bocaw Pl, San Diego, CA 92115</t>
  </si>
  <si>
    <t>General-Standard-Combination Building Permit:5167/Bocaw</t>
  </si>
  <si>
    <t>3759 Hawk St, San Diego, CA 92103</t>
  </si>
  <si>
    <t>General-Standard-Building Construction:3759/Hawk</t>
  </si>
  <si>
    <t>3040 Lytton St, San Diego, CA</t>
  </si>
  <si>
    <t>General-Standard-Building Construction:3040/Lytton</t>
  </si>
  <si>
    <t>5461 Coral Reef Av, San Diego, CA 92037</t>
  </si>
  <si>
    <t>General-Standard-Building Construction:5461/Coral Reef</t>
  </si>
  <si>
    <t>606 Palomar Av, San Diego, CA 92037</t>
  </si>
  <si>
    <t>General-Standard-Combination Building Permit:606/Palomar</t>
  </si>
  <si>
    <t>5273 Channing St, San Diego, CA 92117</t>
  </si>
  <si>
    <t>General-Standard-Building Construction:5275/Channing</t>
  </si>
  <si>
    <t>770 18th St, San Diego, CA 92154</t>
  </si>
  <si>
    <t>General-Standard-Building Construction:1791/Dahlia (Sb)</t>
  </si>
  <si>
    <t>4904 54th St, San Diego, CA</t>
  </si>
  <si>
    <t>General-Standard-Building Construction:4904/54th</t>
  </si>
  <si>
    <t>3540 Van Dyke Av, San Diego, CA</t>
  </si>
  <si>
    <t>General-Standard-Building Construction:3544/Van Dyke</t>
  </si>
  <si>
    <t>2423 Sumac Dr, San Diego, CA 92105</t>
  </si>
  <si>
    <t>General-Standard-Combination Building Permit:2423/Sumac</t>
  </si>
  <si>
    <t>4588 Thorn St, San Diego, CA</t>
  </si>
  <si>
    <t>General-Standard-Building Construction:4588/Thorn</t>
  </si>
  <si>
    <t>3924 Del Mar Av, San Diego, CA 92107</t>
  </si>
  <si>
    <t>General-Standard-Building Construction:3924/Del Mar</t>
  </si>
  <si>
    <t>3741 Hemlock St, San Diego, CA 92113</t>
  </si>
  <si>
    <t>General-Expedite-Combination Building Permit:3741/Hemlock</t>
  </si>
  <si>
    <t>4290 Pepper Dr, San Diego, CA</t>
  </si>
  <si>
    <t>General-Standard-Building Construction:4294/Pepper</t>
  </si>
  <si>
    <t>5447 Grape St, San Diego, CA 92105</t>
  </si>
  <si>
    <t>General-Standard-Building Construction:5447/Grape</t>
  </si>
  <si>
    <t>2843 Dale St, San Diego, CA 92104</t>
  </si>
  <si>
    <t>General-Standard-Combination Building Permit:2843/Dale</t>
  </si>
  <si>
    <t>3133 33rd St, San Diego, CA 92104</t>
  </si>
  <si>
    <t>General-Standard-Building Construction:3133/33rd</t>
  </si>
  <si>
    <t>6155 Mesita Dr, San Diego, CA 92115</t>
  </si>
  <si>
    <t>General-Standard-Building Construction:6155/Mesita</t>
  </si>
  <si>
    <t>2455 Kathleen Pl, San Diego, CA</t>
  </si>
  <si>
    <t>General-Standard-Building Construction:2455/Kathleen</t>
  </si>
  <si>
    <t>3430 Sparling St, San Diego, CA</t>
  </si>
  <si>
    <t>General-Standard-Building Construction:3430/Sparling</t>
  </si>
  <si>
    <t>11907 Eastbourne Rd, San Diego, CA 92128</t>
  </si>
  <si>
    <t>General-Standard-Combination Building Permit:11907/Eastbourne</t>
  </si>
  <si>
    <t>4004 Jackdaw St, San Diego, CA 92103</t>
  </si>
  <si>
    <t>General-Standard-Combination Building Permit:4004/Jackdaw</t>
  </si>
  <si>
    <t>762 Van Nuys St, San Diego, CA 92109</t>
  </si>
  <si>
    <t>General-Standard-Combination Building Permit:762/Van Nuys</t>
  </si>
  <si>
    <t>3556 Dwight St, San Diego, CA 92104</t>
  </si>
  <si>
    <t>Building Construction:3556/Dwight</t>
  </si>
  <si>
    <t>3341 53rd St, San Diego, CA</t>
  </si>
  <si>
    <t>General-Standard-Building Construction:3341/53rd</t>
  </si>
  <si>
    <t>3610 Morlan St, San Diego, CA 92117</t>
  </si>
  <si>
    <t>General-Standard-Building Construction:3612/Morlan</t>
  </si>
  <si>
    <t>4731 32nd St, San Diego, CA 92116</t>
  </si>
  <si>
    <t>General-Standard-Building Construction:4733/32nd</t>
  </si>
  <si>
    <t>8894 Covina St, San Diego, CA 92126</t>
  </si>
  <si>
    <t>General-Standard-Building Construction:8894/Covina</t>
  </si>
  <si>
    <t>4331 Aragon Dr, San Diego, CA</t>
  </si>
  <si>
    <t>General-Standard-Building Construction:4331/Aragon</t>
  </si>
  <si>
    <t>1342 W Pennsylvania Av, San Diego, CA 92103</t>
  </si>
  <si>
    <t>General-Standard-Building Construction:1342/Pennsylvania</t>
  </si>
  <si>
    <t>2027 Dale St, San Diego, CA</t>
  </si>
  <si>
    <t>General-Standard-Building Construction:2027/Dale</t>
  </si>
  <si>
    <t>8849 Shaula Wy, San Diego, CA 92126</t>
  </si>
  <si>
    <t>General-Standard-Combination Building Permit:8849/Shaula</t>
  </si>
  <si>
    <t>13861 Nob Av, San Diego, CA</t>
  </si>
  <si>
    <t>General-Standard-Combination Building Permit:13861/Nob</t>
  </si>
  <si>
    <t>11358 Paseo Albacete, San Diego, CA</t>
  </si>
  <si>
    <t>General-Standard-Combination Building Permit:11358/Paseo Albacete</t>
  </si>
  <si>
    <t>731 Reef Dr, San Diego, CA</t>
  </si>
  <si>
    <t>Rapid Review-Standard-Building Construction:731/Reef</t>
  </si>
  <si>
    <t>3131 Myrtle Av, San Diego, CA 92104</t>
  </si>
  <si>
    <t>General-Standard-Building Construction:3131/Myrtle</t>
  </si>
  <si>
    <t>2964 Mobley St, San Diego, CA 92123</t>
  </si>
  <si>
    <t>General-Standard-Building Construction:2966/Mobley</t>
  </si>
  <si>
    <t>1423 Mary Lou St, San Diego, CA 92102</t>
  </si>
  <si>
    <t>General-Standard-Building Construction:1423/Mary Lou</t>
  </si>
  <si>
    <t>4630 Finsen Av, San Diego, CA 92122</t>
  </si>
  <si>
    <t>General-Standard-Combination Building Permit:4630/Finsen</t>
  </si>
  <si>
    <t>5180 Meadows Del Mar Dy, San Diego, CA</t>
  </si>
  <si>
    <t>Rapid Review-Standard-Building Construction:5182/Meadows Del Mar</t>
  </si>
  <si>
    <t>4309 Susquehanna Pl, San Diego, CA</t>
  </si>
  <si>
    <t>General-Standard-Combination Building Permit:4309/Susquehanna</t>
  </si>
  <si>
    <t>4319 Susquehanna Pl, San Diego, CA</t>
  </si>
  <si>
    <t>General-Standard-Combination Building Permit:4319/Susquehanna</t>
  </si>
  <si>
    <t>2208 Pentuckett Av, San Diego, CA 92104</t>
  </si>
  <si>
    <t>General-Standard-Building Construction:2208/Pentuckett</t>
  </si>
  <si>
    <t>3580 Polk Av, San Diego, CA 92104</t>
  </si>
  <si>
    <t>General-Standard-Building Construction:3580/Polk</t>
  </si>
  <si>
    <t>10924 Barbados Wy, San Diego, CA</t>
  </si>
  <si>
    <t>General-Standard-Building Construction:10924/Barbados</t>
  </si>
  <si>
    <t>1020 Alberta Pl, San Diego, CA 92103</t>
  </si>
  <si>
    <t>General-Standard-Building Construction:1022/Alberta</t>
  </si>
  <si>
    <t>2113 Frankfort St, San Diego, CA 92110</t>
  </si>
  <si>
    <t>General-Standard-Combination Building Permit:2113/Frankfort</t>
  </si>
  <si>
    <t>745 Elizabeth St, San Diego, CA 92113</t>
  </si>
  <si>
    <t>General-Standard-Building Construction:747/Elizabeth</t>
  </si>
  <si>
    <t>2370 Avenida De La Playa, San Diego, CA 92037</t>
  </si>
  <si>
    <t>General-Expedite-Building Construction:2370/Avenida De La Playa</t>
  </si>
  <si>
    <t>5321 Olvera Av, San Diego, CA 92114</t>
  </si>
  <si>
    <t>General-Standard-Building Construction:5321/Olvera</t>
  </si>
  <si>
    <t>2727 30th St, San Diego, CA 92104</t>
  </si>
  <si>
    <t>General-Standard-Combination Building Permit:2727/30th</t>
  </si>
  <si>
    <t>4059 Honeycutt St, San Diego, CA 92109</t>
  </si>
  <si>
    <t>General-Standard-Combination Building Permit:4059/Honeycutt</t>
  </si>
  <si>
    <t>6219 Tarragona Dr, San Diego, CA 92115</t>
  </si>
  <si>
    <t>General-Standard-Building Construction:6221/Tarragona</t>
  </si>
  <si>
    <t>5268 Coban St, San Diego, CA 92114</t>
  </si>
  <si>
    <t>General-Standard-Combination Building Permit:5268/Coban</t>
  </si>
  <si>
    <t>2557 Mobley St, San Diego, CA 92123</t>
  </si>
  <si>
    <t>General-Standard-Combination Building Permit:2557/Mobley</t>
  </si>
  <si>
    <t>4430 Orchard Av, San Diego, CA 92107</t>
  </si>
  <si>
    <t>General-Standard-Combination Building Permit:4430/Orchard</t>
  </si>
  <si>
    <t>3764 Louisiana St, San Diego, CA</t>
  </si>
  <si>
    <t>General-Standard-Building Construction:3764/Louisiana</t>
  </si>
  <si>
    <t>2605 Soderblom Av, San Diego, CA</t>
  </si>
  <si>
    <t>Rapid Review-Standard-Building Construction:2605/Soderblom</t>
  </si>
  <si>
    <t>1129 Koe St, San Diego, CA</t>
  </si>
  <si>
    <t>General-Standard-Building Construction:1129/Koe</t>
  </si>
  <si>
    <t>2474 Calle Aguadulce, San Diego, CA 92139</t>
  </si>
  <si>
    <t>General-Standard-Combination Building Permit:2474/Calle Aguadulce</t>
  </si>
  <si>
    <t>3721 Beta St, San Diego, CA 92113</t>
  </si>
  <si>
    <t>General-Standard-Building Construction:3721/Beta</t>
  </si>
  <si>
    <t>4587 42nd St, San Diego, CA 92116</t>
  </si>
  <si>
    <t>General-Standard-Building Construction:4587/42nd</t>
  </si>
  <si>
    <t>3906 Hawk St, San Diego, CA 92103</t>
  </si>
  <si>
    <t>General-Standard-Combination Building Permit:3906/Hawk</t>
  </si>
  <si>
    <t>2860 Amulet St, San Diego, CA</t>
  </si>
  <si>
    <t>General-Standard-Building Construction:2860/Amulet</t>
  </si>
  <si>
    <t>1138 Reed Av, San Diego, CA</t>
  </si>
  <si>
    <t>General-Standard-Combination Building Permit:1138/Reed</t>
  </si>
  <si>
    <t>2509 Erie St, San Diego, CA 92110</t>
  </si>
  <si>
    <t>Rapid Review-Standard-Building Construction:2511/Erie</t>
  </si>
  <si>
    <t>4512 Onondaga Av, San Diego, CA 92117</t>
  </si>
  <si>
    <t>General-Standard-Building Construction:4510/Onondaga</t>
  </si>
  <si>
    <t>1570 Chatsworth Bl, San Diego, CA 92107</t>
  </si>
  <si>
    <t>General-Standard-Building Construction:1572/Chatsworth</t>
  </si>
  <si>
    <t>4851 68th St, San Diego, CA 92115</t>
  </si>
  <si>
    <t>General-Standard-Combination Building Permit:4851/68th</t>
  </si>
  <si>
    <t>2209 Crandall Dr, San Diego, CA 92111</t>
  </si>
  <si>
    <t>General-Standard-Building Construction:2209/Crandall</t>
  </si>
  <si>
    <t>521 Billow Dr, San Diego, CA 92114</t>
  </si>
  <si>
    <t>Rapid Review-Standard-Building Construction:521/Billow</t>
  </si>
  <si>
    <t>5077 Monroe Av, San Diego, CA 92115</t>
  </si>
  <si>
    <t>Rapid Review-Standard-Combination Building Permit:5077/Monroe</t>
  </si>
  <si>
    <t>3716 La Cresta Dr, San Diego, CA 92107</t>
  </si>
  <si>
    <t>Rapid Review-Standard-Building Construction:3714/La Cresta</t>
  </si>
  <si>
    <t>4195 Chamoune Av, San Diego, CA 92105</t>
  </si>
  <si>
    <t>General-Standard-Building Construction:4555/Orange</t>
  </si>
  <si>
    <t>5019 Vista Pl, San Diego, CA 92116</t>
  </si>
  <si>
    <t>General-Standard-Combination Building Permit:5019/Vista</t>
  </si>
  <si>
    <t>1124 Pyramid St, San Diego, CA 92114</t>
  </si>
  <si>
    <t>General-Standard-Building Construction:1122/Pyramid</t>
  </si>
  <si>
    <t>6597 Seaman St, San Diego, CA 92120</t>
  </si>
  <si>
    <t>General-Standard-Combination Building Permit:6597/Seaman</t>
  </si>
  <si>
    <t>4434 Marraco Dr, San Diego, CA</t>
  </si>
  <si>
    <t>General-Standard-Building Construction:4434/Marraco</t>
  </si>
  <si>
    <t>2418 Balsa St, San Diego, CA 92105</t>
  </si>
  <si>
    <t>General-Standard-Building Construction:2418/Balsa</t>
  </si>
  <si>
    <t>2907 Union St, San Diego, CA 92103</t>
  </si>
  <si>
    <t>General-Standard-Combination Building Permit:2907/Union</t>
  </si>
  <si>
    <t>3356 Dorchester Dr, San Diego, CA 92123</t>
  </si>
  <si>
    <t>General-Standard-1068445</t>
  </si>
  <si>
    <t>2351 Hanford Dr, San Diego, CA 92111</t>
  </si>
  <si>
    <t>General-Standard-Combination Building Permit:2351/Hanford</t>
  </si>
  <si>
    <t>4777 Narragansett Av, San Diego, CA 92107</t>
  </si>
  <si>
    <t>General-Standard-Combination Building Permit:4777/Narragansett</t>
  </si>
  <si>
    <t>2301 Erie St, San Diego, CA 92110</t>
  </si>
  <si>
    <t>General-Standard-Building Construction:2301/Erie</t>
  </si>
  <si>
    <t>5094 Faber Wy, San Diego, CA</t>
  </si>
  <si>
    <t>General-Standard-Building Construction:5094/Faber</t>
  </si>
  <si>
    <t>2087 Via Ladeta, San Diego, CA 92037</t>
  </si>
  <si>
    <t>General-Standard-Combination Building Permit:2087/Via Ladeta</t>
  </si>
  <si>
    <t>845 Euclid Av, San Diego, CA</t>
  </si>
  <si>
    <t>General-Standard-Combination Building Permit:845/Euclid</t>
  </si>
  <si>
    <t>8756 Aquarius Dr, San Diego, CA 92126</t>
  </si>
  <si>
    <t>General-Standard-Building Construction:8758/Aquarius</t>
  </si>
  <si>
    <t>11253 Deprise Cv, San Diego, CA</t>
  </si>
  <si>
    <t>General-Standard-Combination Building Permit:11253/Deprise</t>
  </si>
  <si>
    <t>3706 33rd St, San Diego, CA 92104</t>
  </si>
  <si>
    <t>Rapid Review-Standard-Combination Building Permit:3706/33rd</t>
  </si>
  <si>
    <t>4637 Granger St, San Diego, CA 92107</t>
  </si>
  <si>
    <t>Building Construction:4637/Granger</t>
  </si>
  <si>
    <t>3014 El Porvenir Wy, San Diego, CA 92173</t>
  </si>
  <si>
    <t>Rapid Review-Standard-Building Construction:3014/El Porvenir</t>
  </si>
  <si>
    <t>1803 Tilden St, San Diego, CA 92102</t>
  </si>
  <si>
    <t>General-Standard-Building Construction:1805/Tilden</t>
  </si>
  <si>
    <t>3347 41st St, San Diego, CA 92105</t>
  </si>
  <si>
    <t>General-Standard-Combination Building Permit:3347/41st</t>
  </si>
  <si>
    <t>17364 Frondoso Dr, San Diego, CA 92128</t>
  </si>
  <si>
    <t>Rapid Review-Standard-Building Construction:17366/Frondoso</t>
  </si>
  <si>
    <t>5093 Kalmia St, San Diego, CA 92105</t>
  </si>
  <si>
    <t>General-Standard-Combination Building Permit:5093/Kalmia</t>
  </si>
  <si>
    <t>322 Milbrae St, San Diego, CA</t>
  </si>
  <si>
    <t>Rapid Review-Standard-Building Construction:322/Milbrae</t>
  </si>
  <si>
    <t>1740 Beryl St, San Diego, CA 92109</t>
  </si>
  <si>
    <t>General-Standard-Combination Building Permit:1740/Beryl</t>
  </si>
  <si>
    <t>14250 Manzella Dr, San Diego, CA 92129</t>
  </si>
  <si>
    <t>General-Standard-Combination Building Permit:14250/Manzella</t>
  </si>
  <si>
    <t>9098 Three Seasons Rd, San Diego, CA</t>
  </si>
  <si>
    <t>General-Standard-Building Construction:9098/Three Seasons</t>
  </si>
  <si>
    <t>7045 Saranac St, San Diego, CA</t>
  </si>
  <si>
    <t>General-Standard-Combination Building Permit:7045/Saranac</t>
  </si>
  <si>
    <t>3693 Leland St, San Diego, CA 92106</t>
  </si>
  <si>
    <t>General-Standard-Building Construction:3693/Leland</t>
  </si>
  <si>
    <t>8676 Frobisher St, San Diego, CA 92126</t>
  </si>
  <si>
    <t>General-Standard-Building Construction:8674/Frobisher</t>
  </si>
  <si>
    <t>14912 Valle Del Sur Ct, San Diego, CA</t>
  </si>
  <si>
    <t>General-Standard-Building Construction:14912/Valle Del Sur</t>
  </si>
  <si>
    <t>1027 Sampson St, San Diego, CA</t>
  </si>
  <si>
    <t>Rapid Review-Expedite-Building Construction:1027/Sampson</t>
  </si>
  <si>
    <t>4471 Cleveland Av, San Diego, CA</t>
  </si>
  <si>
    <t>General-Standard-Building Construction:4471/Cleveland</t>
  </si>
  <si>
    <t>3572 Talbot St, San Diego, CA 92106</t>
  </si>
  <si>
    <t>General-Standard-Building Construction:3572/Talbot</t>
  </si>
  <si>
    <t>4054 Euclid Av, San Diego, CA</t>
  </si>
  <si>
    <t>General-Standard-Building Construction:4050/Euclid</t>
  </si>
  <si>
    <t>11132 Berryknoll St, San Diego, CA</t>
  </si>
  <si>
    <t>General-Standard-Combination Building Permit:11132/Berryknoll</t>
  </si>
  <si>
    <t>3263 Cabrillo Mesa Dr, San Diego, CA 92123</t>
  </si>
  <si>
    <t>General-Standard-Combination Building Permit:3263/Cabrillo Mesa</t>
  </si>
  <si>
    <t>1867 Oliver Av, San Diego, CA</t>
  </si>
  <si>
    <t>Rapid Review-Standard-Building Construction:1867/Oliver</t>
  </si>
  <si>
    <t>2163 Pine St, San Diego, CA 92103</t>
  </si>
  <si>
    <t>General-Standard-Combination Building Permit:2163/Pine</t>
  </si>
  <si>
    <t>3984 Broadway, San Diego, CA 92102</t>
  </si>
  <si>
    <t>General-Standard-Building Construction:3984/Broadway</t>
  </si>
  <si>
    <t>2556 55th St, San Diego, CA 92105</t>
  </si>
  <si>
    <t>Rapid Review-Standard-Building Construction:2556/55th</t>
  </si>
  <si>
    <t>3153 Easy St, San Diego, CA 92105</t>
  </si>
  <si>
    <t>General-Standard-Building Construction:3153/Easy</t>
  </si>
  <si>
    <t>13987 Mira Montana Dr, San Diego, CA 92014</t>
  </si>
  <si>
    <t>General-Standard-Building Construction:13987/Mira Montana</t>
  </si>
  <si>
    <t>8455 Miguel Vista Pl, San Diego, CA 92114</t>
  </si>
  <si>
    <t>Rapid Review-Standard-Building Construction:8455/Miguel Vista</t>
  </si>
  <si>
    <t>4105 Willamette Av, San Diego, CA 92117</t>
  </si>
  <si>
    <t>General-Standard-Combination Building Permit:4105/Willamette</t>
  </si>
  <si>
    <t>3228 Madison Av, San Diego, CA</t>
  </si>
  <si>
    <t>Rapid Review-Standard-Building Construction:3228/Madison</t>
  </si>
  <si>
    <t>513 Bonair St, San Diego, CA</t>
  </si>
  <si>
    <t>General-Standard-Combination Building Permit:513/Bonair</t>
  </si>
  <si>
    <t>11411 Wild Meadow Pl, San Diego, CA 92131</t>
  </si>
  <si>
    <t>Rapid Review-Standard-Building Construction:11411/Wild Meadow</t>
  </si>
  <si>
    <t>4310 Taos Dr, San Diego, CA 92117</t>
  </si>
  <si>
    <t>Rapid Review-Standard-Building Construction:4308/Taos</t>
  </si>
  <si>
    <t>2223 Isabel St, San Diego, CA 92105</t>
  </si>
  <si>
    <t>General-Standard-Combination Building Permit:2223/Isabel</t>
  </si>
  <si>
    <t>4577 Pescadero Av, San Diego, CA</t>
  </si>
  <si>
    <t>General-Standard-Building Construction:4579/Pescadero</t>
  </si>
  <si>
    <t>4367 Quapaw Av, San Diego, CA 92117</t>
  </si>
  <si>
    <t>Rapid Review-Standard-Building Construction:4367/Quapaw</t>
  </si>
  <si>
    <t>4740 Diane Av, San Diego, CA</t>
  </si>
  <si>
    <t>Rapid Review-Standard-Building Construction:4740/Diane</t>
  </si>
  <si>
    <t>1709 Thomas Av, San Diego, CA</t>
  </si>
  <si>
    <t>General-Standard-Building Construction:1713/Thomas</t>
  </si>
  <si>
    <t>4387 Mount Henry Av, San Diego, CA 92117</t>
  </si>
  <si>
    <t>General-Standard-Building Construction:4387/Mount Henry</t>
  </si>
  <si>
    <t>5235 San Bernardo Tr, San Diego, CA 92114</t>
  </si>
  <si>
    <t>General-Standard-Building Construction:5237/San Bernardo</t>
  </si>
  <si>
    <t>2386 Ridge View Dr, San Diego, CA 92105</t>
  </si>
  <si>
    <t>General-Standard-Combination Building Permit:2386/Ridge View</t>
  </si>
  <si>
    <t>6501 Carthage St, San Diego, CA</t>
  </si>
  <si>
    <t>Rapid Review-Standard-Building Construction:6501/Carthage</t>
  </si>
  <si>
    <t>4316 Marge Wy, San Diego, CA 92154</t>
  </si>
  <si>
    <t>Rapid Review-Standard-Building Construction:4316/Marge</t>
  </si>
  <si>
    <t>4522 62nd St, San Diego, CA 92115</t>
  </si>
  <si>
    <t>General-Express-Building Construction:4522/62nd</t>
  </si>
  <si>
    <t>5735 Campanile Wy, San Diego, CA 92115</t>
  </si>
  <si>
    <t>General-Standard-Building Construction:5737/Campanile</t>
  </si>
  <si>
    <t>3426 Little Flower St, San Diego, CA</t>
  </si>
  <si>
    <t>Rapid Review-Standard-Building Construction:3426/Little Flower</t>
  </si>
  <si>
    <t>3512 32nd St, San Diego, CA 92104</t>
  </si>
  <si>
    <t>Rapid Review-Standard-Combination Building Permit:3512/32nd</t>
  </si>
  <si>
    <t>3254 Norzel Dr, San Diego, CA 92111</t>
  </si>
  <si>
    <t>General-Standard-Building Construction:3252/Norzel</t>
  </si>
  <si>
    <t>5652 Fontaine St, San Diego, CA 92120</t>
  </si>
  <si>
    <t>General-Standard-Combination Building Permit:5652/Fontaine</t>
  </si>
  <si>
    <t>10496 Manila Av, San Diego, CA 92126</t>
  </si>
  <si>
    <t>General-Standard-Combination Building Permit:10496/Manila</t>
  </si>
  <si>
    <t>7855 New Salem St, San Diego, CA 92126</t>
  </si>
  <si>
    <t>Rapid Review-Standard-Combination Building Permit:7855/New Salem</t>
  </si>
  <si>
    <t>337 49th St, San Diego, CA</t>
  </si>
  <si>
    <t>General-Standard-Combination Building Permit:337/49th</t>
  </si>
  <si>
    <t>5776 Bellevue Av, San Diego, CA 92037</t>
  </si>
  <si>
    <t>General-Standard-Building Construction:5774/Bellevue</t>
  </si>
  <si>
    <t>6541 Acorn St, San Diego, CA 92115</t>
  </si>
  <si>
    <t>Rapid Review-Standard-Building Construction:6539/Acorn</t>
  </si>
  <si>
    <t>14250 Via Michelangelo, San Diego, CA</t>
  </si>
  <si>
    <t>General-Standard-Combination Building Permit:14250/Via Michelangelo</t>
  </si>
  <si>
    <t>1788 Shadewood Ln, San Diego, CA</t>
  </si>
  <si>
    <t>Rapid Review-Standard-Building Construction:1788/Shadewood</t>
  </si>
  <si>
    <t>4013 Gayle St, San Diego, CA 92115</t>
  </si>
  <si>
    <t>General-Standard-Combination Building Permit:4013/Gayle</t>
  </si>
  <si>
    <t>4024 College Av, San Diego, CA 92115</t>
  </si>
  <si>
    <t>General-Standard-Building Construction:4026/College</t>
  </si>
  <si>
    <t>1813 Bancroft St, San Diego, CA 92102</t>
  </si>
  <si>
    <t>General-Standard-Building Construction:1813/Bancroft</t>
  </si>
  <si>
    <t>5203 Lewison Ct, San Diego, CA 92120</t>
  </si>
  <si>
    <t>General-Standard-Building Construction:5201/Lewison</t>
  </si>
  <si>
    <t>817 Crosspoint Ct, San Diego, CA 92114</t>
  </si>
  <si>
    <t>General-Standard-Combination Building Permit:817/Crosspoint</t>
  </si>
  <si>
    <t>8516 La Jolla Shores Dr, San Diego, CA 92037</t>
  </si>
  <si>
    <t>General-Standard-Building Construction:8516/La Jolla Shores</t>
  </si>
  <si>
    <t>1214 Benicia St, San Diego, CA</t>
  </si>
  <si>
    <t>Rapid Review-Standard-Building Construction:1214/Benicia</t>
  </si>
  <si>
    <t>4663 C St, San Diego, CA 92102</t>
  </si>
  <si>
    <t>General-Standard-Combination Building Permit:4663/C</t>
  </si>
  <si>
    <t>2944 Hires Wy, San Diego, CA</t>
  </si>
  <si>
    <t>General-Standard-Building Construction:2944/Hires</t>
  </si>
  <si>
    <t>1862 Illion St, San Diego, CA 92110</t>
  </si>
  <si>
    <t>General-Standard-Building Construction:1850/Illion</t>
  </si>
  <si>
    <t xml:space="preserve">3681 44TH ST Unit ADU </t>
  </si>
  <si>
    <t>DGT- Jordan ADU</t>
  </si>
  <si>
    <t>14305 Marianopolis Wy, San Diego, CA 92129</t>
  </si>
  <si>
    <t>General-Standard-Building Construction:14307/Marianopolis</t>
  </si>
  <si>
    <t>4948 64Th St, San Diego, CA 92115</t>
  </si>
  <si>
    <t>General-Standard-Building Construction:4948/64Th</t>
  </si>
  <si>
    <t>4278 Santa Cruz Av, San Diego, CA 92107</t>
  </si>
  <si>
    <t>Rapid Review-Standard-Building Construction:4278/Santa Cruz</t>
  </si>
  <si>
    <t>5085 Conrad Av, San Diego, CA 92117</t>
  </si>
  <si>
    <t>General-Standard-Building Construction:5085/Conrad</t>
  </si>
  <si>
    <t xml:space="preserve">3813 49TH ST </t>
  </si>
  <si>
    <t>1144 Moana Dr, San Diego, CA 92107</t>
  </si>
  <si>
    <t>General-Standard-Building Construction:1144/Moana</t>
  </si>
  <si>
    <t>4227 Samoset Av, San Diego, CA 92117</t>
  </si>
  <si>
    <t>Rapid Review-Standard-Building Construction:4227/Samoset</t>
  </si>
  <si>
    <t>1120 S 45th St, San Diego, CA 92113</t>
  </si>
  <si>
    <t>General-Expedite-Building Construction:1122/45Th</t>
  </si>
  <si>
    <t>5835 Cervantes Av, San Diego, CA 92114</t>
  </si>
  <si>
    <t>Rapid Review-Standard-Building Construction:5835/Cervantes</t>
  </si>
  <si>
    <t>1043 31st St, San Diego, CA</t>
  </si>
  <si>
    <t>General-Standard-Combination Building Permit:1043/31st</t>
  </si>
  <si>
    <t>2712 Elrose Dr, San Diego, CA</t>
  </si>
  <si>
    <t>General-Standard-Combination Building Permit:2712/Elrose</t>
  </si>
  <si>
    <t>4023 Calgary Av, San Diego, CA</t>
  </si>
  <si>
    <t>General-Standard-Combination Building Permit:4023/Calgary</t>
  </si>
  <si>
    <t>6279 Calle Pavana, San Diego, CA</t>
  </si>
  <si>
    <t>Rapid Review-Standard-Combination Building Permit:6279/Calle Pavana</t>
  </si>
  <si>
    <t>8420 Highwood Dr, San Diego, CA</t>
  </si>
  <si>
    <t>Rapid Review-Standard-Combination Building Permit:8420/Highwood</t>
  </si>
  <si>
    <t>917 Magenta St, San Diego, CA</t>
  </si>
  <si>
    <t>Rapid Review-Expedite-Building Construction:919/Magenta</t>
  </si>
  <si>
    <t>3533 Dorchester Dr, San Diego, CA</t>
  </si>
  <si>
    <t>Rapid Review-Standard-Combination Building Permit:3533/Dorchester</t>
  </si>
  <si>
    <t>2444 Meadow Lark Dr, San Diego, CA</t>
  </si>
  <si>
    <t>Rapid Review-Standard-Combination Building Permit:2444/Meadow Lark</t>
  </si>
  <si>
    <t>4998 Mount Gaywas Dr, San Diego, CA</t>
  </si>
  <si>
    <t>Rapid Review-Standard-Combination Building Permit:4998/Mount Gaywas</t>
  </si>
  <si>
    <t>4065 Carmel Brooks Wy, San Diego, CA 92130</t>
  </si>
  <si>
    <t>Rapid Review-Standard-Building Construction:4065/Carmel Brooks</t>
  </si>
  <si>
    <t>5074 February St, San Diego, CA</t>
  </si>
  <si>
    <t>General-Standard-Combination Building Permit:5074/February</t>
  </si>
  <si>
    <t>4486 Coronado Av, San Diego, CA 92107</t>
  </si>
  <si>
    <t>Rapid Review-Standard-Combination Building Permit:4486/Coronado</t>
  </si>
  <si>
    <t>835 Reed Av, San Diego, CA</t>
  </si>
  <si>
    <t>General-Standard-Combination Building Permit:835/Reed</t>
  </si>
  <si>
    <t>6861 Mohawk St, San Diego, CA</t>
  </si>
  <si>
    <t>Rapid Review-Standard-Combination Building Permit:6861/Mohawk</t>
  </si>
  <si>
    <t>954 Pacific Beach Dr, San Diego, CA</t>
  </si>
  <si>
    <t>General-Standard-Combination Building Permit:954/Pacific Beach</t>
  </si>
  <si>
    <t>3036 Heather St, San Diego, CA</t>
  </si>
  <si>
    <t>General-Standard-Combination Building Permit:3036/Heather</t>
  </si>
  <si>
    <t>4253 46th St, San Diego, CA</t>
  </si>
  <si>
    <t>General-Standard-Building Construction:4255/46th</t>
  </si>
  <si>
    <t>12933 Long Boat Wy, San Diego, CA</t>
  </si>
  <si>
    <t>Rapid Review-Standard-Combination Building Permit:12933/Long Boat</t>
  </si>
  <si>
    <t>6541 Bougainville Rd, San Diego, CA</t>
  </si>
  <si>
    <t>General-Standard-Combination Building Permit:6541/Bougainville</t>
  </si>
  <si>
    <t>3147 Chicago St, San Diego, CA</t>
  </si>
  <si>
    <t>General-Standard-Combination Building Permit:3147/Chicago</t>
  </si>
  <si>
    <t>1568 Reed Av, San Diego, CA</t>
  </si>
  <si>
    <t>General-Standard-Combination Building Permit:1568/Reed</t>
  </si>
  <si>
    <t>4944 Tierra Baja Wy, San Diego, CA</t>
  </si>
  <si>
    <t>General-Standard-Building Construction:4942/Tierra Baja</t>
  </si>
  <si>
    <t>3662 Newton Av, San Diego, CA</t>
  </si>
  <si>
    <t>General-Standard-Combination Building Permit:3662/Newton</t>
  </si>
  <si>
    <t>4828 Curry Dr, San Diego, CA</t>
  </si>
  <si>
    <t>General-Standard-Combination Building Permit:4828/Curry</t>
  </si>
  <si>
    <t>4666 Biona Dr, San Diego, CA</t>
  </si>
  <si>
    <t>Rapid Review-Standard-Combination Building Permit:4666/Biona</t>
  </si>
  <si>
    <t>4245 Lemonseed Dr, San Diego, CA</t>
  </si>
  <si>
    <t>Rapid Review-Standard-Combination Building Permit:4245/Lemonseed</t>
  </si>
  <si>
    <t>6406 Bradford St, San Diego, CA</t>
  </si>
  <si>
    <t>General-Standard-Building Construction:6408/Bradford</t>
  </si>
  <si>
    <t>2823 Logan Av, San Diego, CA</t>
  </si>
  <si>
    <t>General-Standard-Building Construction:2821/Logan</t>
  </si>
  <si>
    <t>1129 Alexandria Dr, San Diego, CA</t>
  </si>
  <si>
    <t>General-Standard-Combination Building Permit:1129/Alexandria</t>
  </si>
  <si>
    <t>4270 Del Mar Av, San Diego, CA</t>
  </si>
  <si>
    <t>General-Standard-Combination Building Permit:4270/Del Mar</t>
  </si>
  <si>
    <t>3403 Altadena Av, San Diego, CA</t>
  </si>
  <si>
    <t>Rapid Review-Standard-Building Construction:3401/Altadena</t>
  </si>
  <si>
    <t>9305 Broadview Av, San Diego, CA</t>
  </si>
  <si>
    <t>General-Standard-Combination Building Permit:9305/Broadview</t>
  </si>
  <si>
    <t>4956 63rd St, San Diego, CA</t>
  </si>
  <si>
    <t>General-Standard-Combination Building Permit:4956/63rd</t>
  </si>
  <si>
    <t>3987 Saint Agnes Ct, San Diego, CA</t>
  </si>
  <si>
    <t>General-Standard-Combination Building Permit:3987/Saint Agnes</t>
  </si>
  <si>
    <t>12650 Futura St, San Diego, CA 92130</t>
  </si>
  <si>
    <t>Rapid Review-Standard-Combination Building Permit:12650/Futura</t>
  </si>
  <si>
    <t>5233 Geneva Av, San Diego, CA</t>
  </si>
  <si>
    <t>General-Standard-Combination Building Permit:5233/Geneva</t>
  </si>
  <si>
    <t>3513 Tomahawk Ln, San Diego, CA</t>
  </si>
  <si>
    <t>General-Standard-Building Construction:3511/Tomahawk</t>
  </si>
  <si>
    <t>10399 Agar Ct, San Diego, CA</t>
  </si>
  <si>
    <t>General-Standard-Combination Building Permit:10399/Agar</t>
  </si>
  <si>
    <t>3545 Waco St, San Diego, CA</t>
  </si>
  <si>
    <t>General-Standard-Combination Building Permit:3545/Waco</t>
  </si>
  <si>
    <t>2875 Ivy St, San Diego, CA</t>
  </si>
  <si>
    <t>Rapid Review-Standard-Combination Building Permit:2875/Ivy</t>
  </si>
  <si>
    <t>13419 Glencliff Wy, San Diego, CA 92130</t>
  </si>
  <si>
    <t>General-Standard-Building Construction:13419/Glencliff</t>
  </si>
  <si>
    <t>3728 52nd St, San Diego, CA</t>
  </si>
  <si>
    <t>General-Standard-Building Construction:3726/52nd</t>
  </si>
  <si>
    <t>1532 S 39th St, San Diego, CA</t>
  </si>
  <si>
    <t>General-Standard-Combination Building Permit:1532/39th</t>
  </si>
  <si>
    <t>6236 Branting St, San Diego, CA</t>
  </si>
  <si>
    <t>General-Standard-Combination Building Permit:6236/Branting</t>
  </si>
  <si>
    <t>3443 Foss St, San Diego, CA</t>
  </si>
  <si>
    <t>Rapid Review-Standard-Combination Building Permit:3443/Foss</t>
  </si>
  <si>
    <t>5820 Portobelo Ct, San Diego, CA</t>
  </si>
  <si>
    <t>Rapid Review-Standard-Building Construction:5818/Portobelo</t>
  </si>
  <si>
    <t>3517 Marathon Dr, San Diego, CA</t>
  </si>
  <si>
    <t>Rapid Review-Standard-Building Construction:3519/Marathon</t>
  </si>
  <si>
    <t>3447 Mississippi St, San Diego, CA</t>
  </si>
  <si>
    <t>Rapid Review-Standard-Combination Building Permit:3447/Mississippi</t>
  </si>
  <si>
    <t>11408 Avenida Del Gato, San Diego, CA</t>
  </si>
  <si>
    <t>General-Standard-Combination Building Permit:11408/Avenida Del Gato</t>
  </si>
  <si>
    <t>5705 Adelaide Av, San Diego, CA</t>
  </si>
  <si>
    <t>Rapid Review-Standard-Combination Building Permit:5705/Adelaide</t>
  </si>
  <si>
    <t>4573 Kansas St, San Diego, CA</t>
  </si>
  <si>
    <t>General-Standard-Combination Building Permit:4573/Kansas</t>
  </si>
  <si>
    <t>4142 Florida St, San Diego, CA 92104</t>
  </si>
  <si>
    <t>General-Standard-Combination Building Permit:4142/Florida</t>
  </si>
  <si>
    <t>1848 W Montecito Wy, San Diego, CA</t>
  </si>
  <si>
    <t>General-Standard-Combination Building Permit:1848/Montecito</t>
  </si>
  <si>
    <t>112 San Jacinto Dr, San Diego, CA</t>
  </si>
  <si>
    <t>Rapid Review-Standard-Combination Building Permit:112/San Jacinto</t>
  </si>
  <si>
    <t>8716 Hillery Dr, San Diego, CA</t>
  </si>
  <si>
    <t>General-Standard-Combination Building Permit:8716/Hillery</t>
  </si>
  <si>
    <t>5014 72nd St, San Diego, CA</t>
  </si>
  <si>
    <t>General-Standard-Combination Building Permit:5014/72nd</t>
  </si>
  <si>
    <t>8654 Perseus Rd, San Diego, CA</t>
  </si>
  <si>
    <t>General-Standard-Combination Building Permit:8654/Perseus</t>
  </si>
  <si>
    <t>8841 Friant St, San Diego, CA</t>
  </si>
  <si>
    <t>General-Standard-Combination Building Permit:8841/Friant</t>
  </si>
  <si>
    <t>8830 Haveteur Wy, San Diego, CA</t>
  </si>
  <si>
    <t>General-Standard-Combination Building Permit:8830/Haveteur</t>
  </si>
  <si>
    <t>3116 Ranleigh Ct, San Diego, CA</t>
  </si>
  <si>
    <t>Rapid Review-Standard-Combination Building Permit:3116/Ranleigh</t>
  </si>
  <si>
    <t>3623 Loma Wy, San Diego, CA</t>
  </si>
  <si>
    <t>General-Standard-Combination Building Permit:3623/Loma</t>
  </si>
  <si>
    <t>4649 Del Mar Av, San Diego, CA 92107</t>
  </si>
  <si>
    <t>General-Standard-Building Construction:4649/Del Mar</t>
  </si>
  <si>
    <t>6232 Tooley St, San Diego, CA</t>
  </si>
  <si>
    <t>General-Standard-Combination Building Permit:6232/Tooley</t>
  </si>
  <si>
    <t>5338 Hewlett Dr, San Diego, CA</t>
  </si>
  <si>
    <t>General-Standard-Combination Building Permit:5338/Hewlett</t>
  </si>
  <si>
    <t>5025 Dawne St, San Diego, CA</t>
  </si>
  <si>
    <t>Rapid Review-Standard-Combination Building Permit:5025/Dawne</t>
  </si>
  <si>
    <t>3722 Harding Av, San Diego, CA</t>
  </si>
  <si>
    <t>Rapid Review-Standard-Combination Building Permit:3722/Harding</t>
  </si>
  <si>
    <t>6834 Town View Ln, San Diego, CA</t>
  </si>
  <si>
    <t>General-Standard-Combination Building Permit:6834/Town View</t>
  </si>
  <si>
    <t>8151 Calle Del Cielo, San Diego, CA 92037</t>
  </si>
  <si>
    <t>General-Standard-Building Construction:8151/Calle Del Cielo</t>
  </si>
  <si>
    <t>13434 Barbados Wy, San Diego, CA 92014</t>
  </si>
  <si>
    <t>Rapid Review-Standard-Building Construction:13434/Barbados</t>
  </si>
  <si>
    <t>4924 Mount Alifan Dr, San Diego, CA</t>
  </si>
  <si>
    <t>Rapid Review-Standard-Combination Building Permit:4924/Mount Alifan</t>
  </si>
  <si>
    <t>323 Gloria St, San Diego, CA</t>
  </si>
  <si>
    <t>General-Standard-Combination Building Permit:323/Gloria</t>
  </si>
  <si>
    <t>949 Bollenbacher St, San Diego, CA</t>
  </si>
  <si>
    <t>Rapid Review-Standard-Combination Building Permit:949/Bollenbacher</t>
  </si>
  <si>
    <t>4876 Doliva Dr, San Diego, CA</t>
  </si>
  <si>
    <t>Rapid Review-Standard-Combination Building Permit:4876/Doliva</t>
  </si>
  <si>
    <t>5616 Mira Flores Dr, San Diego, CA 92114</t>
  </si>
  <si>
    <t>Rapid Review-Standard-Building Construction:5616/Mira Flores</t>
  </si>
  <si>
    <t>4341 Moraga Av, San Diego, CA</t>
  </si>
  <si>
    <t>Rapid Review-Standard-Combination Building Permit:4341/Moraga</t>
  </si>
  <si>
    <t>1567 Missouri St, San Diego, CA</t>
  </si>
  <si>
    <t>Rapid Review-Standard-Building Construction:1567/Missouri</t>
  </si>
  <si>
    <t>3760 Louisiana St, San Diego, CA</t>
  </si>
  <si>
    <t>Rapid Review-Standard-Building Construction:3760/Louisiana</t>
  </si>
  <si>
    <t>2919 Murat St, San Diego, CA</t>
  </si>
  <si>
    <t>Rapid Review-Standard-Combination Building Permit:2919/Murat</t>
  </si>
  <si>
    <t>267 Coralwood Dr, San Diego, CA 92114</t>
  </si>
  <si>
    <t>Rapid Review-Standard-Combination Building Permit:267/Coralwood</t>
  </si>
  <si>
    <t>5650 LA JOLLA HERMOSA Av, LA JOLLA, CA</t>
  </si>
  <si>
    <t>Building Construction:5650/LA JOLLA HERMOSA</t>
  </si>
  <si>
    <t>271 Coralwood Dr, San Diego, CA</t>
  </si>
  <si>
    <t>General-Standard-Combination Building Permit:271/Coralwood</t>
  </si>
  <si>
    <t>4043 Epanow Av, San Diego, CA</t>
  </si>
  <si>
    <t>General-Standard-Combination Building Permit:4043/Epanow</t>
  </si>
  <si>
    <t>2216 Monroe Av, San Diego, CA</t>
  </si>
  <si>
    <t>Rapid Review-Standard-Combination Building Permit:2216/Monroe</t>
  </si>
  <si>
    <t>6928 Regner Rd, San Diego, CA</t>
  </si>
  <si>
    <t>Rapid Review-Standard-Combination Building Permit:6928/Regner</t>
  </si>
  <si>
    <t>2743 Coronado (Sb) Av, San Diego, CA</t>
  </si>
  <si>
    <t>Rapid Review-Standard-Combination Building Permit:2743/Coronado (Sb)</t>
  </si>
  <si>
    <t>3854 Antiem St, San Diego, CA 92111</t>
  </si>
  <si>
    <t>General-Standard-Combination Building Permit:3854/Antiem</t>
  </si>
  <si>
    <t>4562 Quantico Av, San Diego, CA 92117</t>
  </si>
  <si>
    <t>General-Standard-Building Construction:4532/Quantico</t>
  </si>
  <si>
    <t>10652 Senna Wy, San Diego, CA</t>
  </si>
  <si>
    <t>General-Standard-Building Construction:10652/Senna</t>
  </si>
  <si>
    <t>6337 Newsome Dr, San Diego, CA 92115</t>
  </si>
  <si>
    <t>Rapid Review-Standard-Combination Building Permit:6337/Newsome</t>
  </si>
  <si>
    <t>8835 Jade Coast Dr, San Diego, CA</t>
  </si>
  <si>
    <t>Rapid Review-Standard-Combination Building Permit:8835/Jade Coast</t>
  </si>
  <si>
    <t>4670 Wightman St, San Diego, CA 92105</t>
  </si>
  <si>
    <t>Rapid Review-Standard-Combination Building Permit:4670/Wightman</t>
  </si>
  <si>
    <t>4543 55th St, San Diego, CA</t>
  </si>
  <si>
    <t>General-Standard-Building Construction:4541/55th</t>
  </si>
  <si>
    <t>12415 Caminito Valioso, San Diego, CA</t>
  </si>
  <si>
    <t>Rapid Review-Standard-Combination Building Permit:12415/Caminito Valioso</t>
  </si>
  <si>
    <t>4309 Dwight St, San Diego, CA</t>
  </si>
  <si>
    <t>Rapid Review-Standard-Combination Building Permit:4309/Dwight</t>
  </si>
  <si>
    <t>6877 Glenroy St, San Diego, CA</t>
  </si>
  <si>
    <t>General-Standard-Combination Building Permit:6877/Glenroy</t>
  </si>
  <si>
    <t>4953 Baja Ct, San Diego, CA</t>
  </si>
  <si>
    <t>Rapid Review-Standard-Combination Building Permit:4953/Baja</t>
  </si>
  <si>
    <t>4218 Arden Wy, San Diego, CA</t>
  </si>
  <si>
    <t>General-Standard-Building Construction:4220/Arden</t>
  </si>
  <si>
    <t>3061 Chavez Rd, San Diego, CA</t>
  </si>
  <si>
    <t>General-Standard-Combination Building Permit:3061/Chavez</t>
  </si>
  <si>
    <t>11278 Zapata Av, San Diego, CA</t>
  </si>
  <si>
    <t>General-Standard-Combination Building Permit:11278/Zapata</t>
  </si>
  <si>
    <t>335 Los Reyes Dr, San Diego, CA</t>
  </si>
  <si>
    <t>General-Standard-Combination Building Permit:335/Los Reyes</t>
  </si>
  <si>
    <t>793 Ralph Wy, San Diego, CA</t>
  </si>
  <si>
    <t>General-Standard-Combination Building Permit:793/Ralph</t>
  </si>
  <si>
    <t>4073 Jewell St, San Diego, CA</t>
  </si>
  <si>
    <t>General-Standard-Combination Building Permit:4073/Jewell</t>
  </si>
  <si>
    <t>4554 Gila Av, San Diego, CA</t>
  </si>
  <si>
    <t>General-Standard-Combination Building Permit:4554/Gila</t>
  </si>
  <si>
    <t>8939 Stimson Ct, San Diego, CA</t>
  </si>
  <si>
    <t>General-Standard-Combination Building Permit:8939/Stimson</t>
  </si>
  <si>
    <t>332 Ledgewood Ln, San Diego, CA</t>
  </si>
  <si>
    <t>General-Standard-Building Construction:330/Ledgewood</t>
  </si>
  <si>
    <t>3720 Trenton Av, San Diego, CA</t>
  </si>
  <si>
    <t>General-Standard-Combination Building Permit:3720/Trenton</t>
  </si>
  <si>
    <t>5558 Conrad Av, San Diego, CA</t>
  </si>
  <si>
    <t>General-Standard-Combination Building Permit:5558/Conrad</t>
  </si>
  <si>
    <t>3746 Jewell St, San Diego, CA</t>
  </si>
  <si>
    <t>Rapid Review-Standard-Combination Building Permit:3746/Jewell</t>
  </si>
  <si>
    <t>3663 Fairmount Av, San Diego, CA</t>
  </si>
  <si>
    <t>Rapid Review-Standard-Combination Building Permit:3663/Fairmount</t>
  </si>
  <si>
    <t>3057 Martin Av, San Diego, CA</t>
  </si>
  <si>
    <t>General-Standard-Combination Building Permit:3057/Martin</t>
  </si>
  <si>
    <t>7727 Shorewood Dr, San Diego, CA</t>
  </si>
  <si>
    <t>Rapid Review-Standard-Combination Building Permit:7727/Shorewood</t>
  </si>
  <si>
    <t>3718 Florence St, San Diego, CA</t>
  </si>
  <si>
    <t>General-Expedite-Combination Building Permit:3718/Florence</t>
  </si>
  <si>
    <t>3977 Delta St, San Diego, CA 92113</t>
  </si>
  <si>
    <t>General-Standard-Building Construction:3977/Delta</t>
  </si>
  <si>
    <t>3889 Teak St, San Diego, CA</t>
  </si>
  <si>
    <t>Rapid Review-Standard-Combination Building Permit:3889/Teak</t>
  </si>
  <si>
    <t>13727 Mar Scenic Dr, San Diego, CA</t>
  </si>
  <si>
    <t>General-Standard-Combination Building Permit:13727/Mar Scenic</t>
  </si>
  <si>
    <t>6049 Carol St, San Diego, CA</t>
  </si>
  <si>
    <t>General-Standard-Building Construction:6047/Carol</t>
  </si>
  <si>
    <t>5932 Edgewater St, San Diego, CA 92139</t>
  </si>
  <si>
    <t>Rapid Review-Standard-Building Construction:5930/Edgewater</t>
  </si>
  <si>
    <t>11983 Claret Ct, San Diego, CA 92131</t>
  </si>
  <si>
    <t>Rapid Review-Standard-Building Construction:11983/Claret</t>
  </si>
  <si>
    <t>4336 Santa Cruz Av, San Diego, CA 92107</t>
  </si>
  <si>
    <t>General-Standard-Building Construction:4338/Santa Cruz</t>
  </si>
  <si>
    <t>1023 Alberta Pl, San Diego, CA 92103</t>
  </si>
  <si>
    <t>General-Standard-Building Construction:1023/Alberta</t>
  </si>
  <si>
    <t>4381 Van Dyke Av, San Diego, CA 92105</t>
  </si>
  <si>
    <t>Rapid Review-Standard-Building Construction:4381/Van Dyke</t>
  </si>
  <si>
    <t>870 Van Nuys St, San Diego, CA 92109</t>
  </si>
  <si>
    <t>General-Standard-Building Construction:870/Van Nuys</t>
  </si>
  <si>
    <t>3523 Orange Av, San Diego, CA 92104</t>
  </si>
  <si>
    <t>Rapid Review-Standard-Building Construction:3523/Orange</t>
  </si>
  <si>
    <t>6252 Calle Empinada, San Diego, CA 92120</t>
  </si>
  <si>
    <t>General-Standard-Building Construction:6252/Calle Empinada</t>
  </si>
  <si>
    <t>12134 Pastoral Rd, San Diego, CA</t>
  </si>
  <si>
    <t>General-Standard-Building Construction:12134/Pastoral</t>
  </si>
  <si>
    <t>1850 Goldfield St, San Diego, CA 92110</t>
  </si>
  <si>
    <t>General-Standard-Building Construction:1850/Goldfield</t>
  </si>
  <si>
    <t>547 Marine St, San Diego, CA</t>
  </si>
  <si>
    <t>General-Standard-Combination Building Permit:547/Marine</t>
  </si>
  <si>
    <t>5169 Tipton St, San Diego, CA 92115</t>
  </si>
  <si>
    <t>General-Standard-Building Construction:5169/Tipton</t>
  </si>
  <si>
    <t>5027 54th St, San Diego, CA 92115</t>
  </si>
  <si>
    <t>General-Standard-Building Construction:5027/54th</t>
  </si>
  <si>
    <t>5050 54th St, San Diego, CA 92115</t>
  </si>
  <si>
    <t>General-Standard-Building Construction:5050/54th</t>
  </si>
  <si>
    <t>6421 Gary Ct, San Diego, CA 92115</t>
  </si>
  <si>
    <t>General-Standard-Building Construction:6419/Gary</t>
  </si>
  <si>
    <t>5303 Hewlett Dr, San Diego, CA 92115</t>
  </si>
  <si>
    <t>General-Standard-Building Construction:5305/Hewlett</t>
  </si>
  <si>
    <t>2754 Palomino Cr, San Diego, CA 92037</t>
  </si>
  <si>
    <t>General-Standard-Building Construction:2754/Palomino</t>
  </si>
  <si>
    <t>2982 Brando Dr, San Diego, CA 92154</t>
  </si>
  <si>
    <t>General-Standard-Building Construction:2982/Brando</t>
  </si>
  <si>
    <t>4976 Muir Av, San Diego, CA 92107</t>
  </si>
  <si>
    <t>Rapid Review-Standard-Building Construction:4976/Muir</t>
  </si>
  <si>
    <t>4564 39th St, San Diego, CA 92116</t>
  </si>
  <si>
    <t>Rapid Review-Standard-Building Construction:4564/39th</t>
  </si>
  <si>
    <t>4529 Campobello St, San Diego, CA 92130</t>
  </si>
  <si>
    <t>General-Standard-Building Construction:4529/Campobello</t>
  </si>
  <si>
    <t>5535 Grape St, San Diego, CA 92105</t>
  </si>
  <si>
    <t>General-Standard-Building Construction:5537/Grape</t>
  </si>
  <si>
    <t>5692 Linfield Av, San Diego, CA 92120</t>
  </si>
  <si>
    <t>General-Standard-Building Construction:5694/Linfield</t>
  </si>
  <si>
    <t>4462 Newport Av, San Diego, CA</t>
  </si>
  <si>
    <t>General-Standard-Building Construction:4462/Newport</t>
  </si>
  <si>
    <t>3755 Wildwood Rd, San Diego, CA 92107</t>
  </si>
  <si>
    <t>General-Standard-Building Construction:3757/Wildwood</t>
  </si>
  <si>
    <t>3004 Reynard Wy, San Diego, CA</t>
  </si>
  <si>
    <t>Building Construction:3004/Reynard</t>
  </si>
  <si>
    <t>6341 Twin Lake Dr, San Diego, CA 92119</t>
  </si>
  <si>
    <t>Rapid Review-Standard-Building Construction:6343/Twin Lake</t>
  </si>
  <si>
    <t>4641 Diane Av, San Diego, CA</t>
  </si>
  <si>
    <t>General-Standard-Building Construction:4641/Diane</t>
  </si>
  <si>
    <t>5073 Defiance Wy, San Diego, CA 92115</t>
  </si>
  <si>
    <t>Rapid Review-Standard-Building Construction:5073/Defiance</t>
  </si>
  <si>
    <t>4588 Winona Av, San Diego, CA</t>
  </si>
  <si>
    <t>Rapid Review-Standard-Building Construction:4592/Winona</t>
  </si>
  <si>
    <t>5136 Alumni Pl, San Diego, CA 92115</t>
  </si>
  <si>
    <t>General-Standard-Building Construction:5136/Alumni</t>
  </si>
  <si>
    <t>8161 Lakeport Rd, San Diego, CA 92126</t>
  </si>
  <si>
    <t>General-Standard-Building Construction:8161/Lakeport</t>
  </si>
  <si>
    <t>5277 Javier St, San Diego, CA 92117</t>
  </si>
  <si>
    <t>General-Standard-Building Construction:5277/Javier</t>
  </si>
  <si>
    <t>4235 41st St, San Diego, CA</t>
  </si>
  <si>
    <t>Rapid Review-Standard-Building Construction:4235/41st</t>
  </si>
  <si>
    <t>2904 Granada Av, San Diego, CA 92104</t>
  </si>
  <si>
    <t>General-Standard-Building Construction:2904/Granada</t>
  </si>
  <si>
    <t>11582 Rusk Cv, San Diego, CA 92126</t>
  </si>
  <si>
    <t>Rapid Review-Standard-Building Construction:11582/Rusk</t>
  </si>
  <si>
    <t>4486 Del Monte Av, San Diego, CA 92107</t>
  </si>
  <si>
    <t>General-Standard-Building Construction:4484/Del Monte</t>
  </si>
  <si>
    <t>3952 Falcon St, San Diego, CA 92103</t>
  </si>
  <si>
    <t>General-Standard-Building Construction:3954/Falcon</t>
  </si>
  <si>
    <t>7917 Blue Lake Dr, San Diego, CA</t>
  </si>
  <si>
    <t>General-Standard-Building Construction:7917/Blue Lake</t>
  </si>
  <si>
    <t>5627 Dorothy Dr, San Diego, CA</t>
  </si>
  <si>
    <t>General-Standard-Combination Building Permit:5627/Dorothy</t>
  </si>
  <si>
    <t>6188 Cabaret St, San Diego, CA 92120</t>
  </si>
  <si>
    <t>General-Standard-Building Construction:6190/Cabaret</t>
  </si>
  <si>
    <t>5131 Remington Rd, San Diego, CA</t>
  </si>
  <si>
    <t>General-Standard-Building Construction:5131/Remington</t>
  </si>
  <si>
    <t>5530 Castleton Dr, San Diego, CA 92117</t>
  </si>
  <si>
    <t>General-Standard-Building Construction:5530/Castleton</t>
  </si>
  <si>
    <t>4526 Morrell St, San Diego, CA 92109</t>
  </si>
  <si>
    <t>General-Standard-Building Construction:4526/Morrell</t>
  </si>
  <si>
    <t>7751 Angeleno Rd, San Diego, CA 92126</t>
  </si>
  <si>
    <t>General-Standard-Building Construction:7751/Angeleno</t>
  </si>
  <si>
    <t>4675 Brighton Av, San Diego, CA 92107</t>
  </si>
  <si>
    <t>General-Standard-Building Construction:4675/Brighton</t>
  </si>
  <si>
    <t>2753 Reynard Wy, San Diego, CA 92103</t>
  </si>
  <si>
    <t>Rapid Review-Standard-Building Construction:2755/Reynard</t>
  </si>
  <si>
    <t>3361 Atlas St, San Diego, CA</t>
  </si>
  <si>
    <t>General-Standard-Building Construction:3361/Atlas</t>
  </si>
  <si>
    <t>3880 Hiawatha Wy, San Diego, CA 92117</t>
  </si>
  <si>
    <t>General-Standard-Building Construction:3882/Hiawatha</t>
  </si>
  <si>
    <t>7940 Entrada Lazanja, San Diego, CA 92127</t>
  </si>
  <si>
    <t>General-Standard-Combination Building Permit:7940/Entrada Lazanja</t>
  </si>
  <si>
    <t>4928 Rockford Dr, San Diego, CA 92115</t>
  </si>
  <si>
    <t>General-Standard-Building Construction:4928/Rockford</t>
  </si>
  <si>
    <t>7051 Wheatley St, San Diego, CA 92111</t>
  </si>
  <si>
    <t>General-Standard-Building Construction:7053/Wheatley</t>
  </si>
  <si>
    <t>3652 Charles St, San Diego, CA 92106</t>
  </si>
  <si>
    <t>Rapid Review-Standard-Building Construction:3652/Charles</t>
  </si>
  <si>
    <t>5051 Art St, San Diego, CA 92115</t>
  </si>
  <si>
    <t>General-Standard-Combination Building Permit:5051/Art</t>
  </si>
  <si>
    <t>2449 West Ingersoll St, San Diego, CA</t>
  </si>
  <si>
    <t>General-Standard-Combination Building Permit:2451/West Ingersoll</t>
  </si>
  <si>
    <t>2451 West Ingersoll St, San Diego, CA</t>
  </si>
  <si>
    <t>2410 33rd St, San Diego, CA 92104</t>
  </si>
  <si>
    <t>General-Standard-Combination Building Permit:2414/33rd</t>
  </si>
  <si>
    <t>2414 33rd St, San Diego, CA 92104</t>
  </si>
  <si>
    <t>3403 Jemez Dr, San Diego, CA</t>
  </si>
  <si>
    <t>General-Standard-Building Construction:3403/Jemez</t>
  </si>
  <si>
    <t>832 42nd St, San Diego, CA</t>
  </si>
  <si>
    <t>Rapid Review-Standard-Building Construction:828/42nd</t>
  </si>
  <si>
    <t>4531 63rd St, San Diego, CA</t>
  </si>
  <si>
    <t>2242 52nd St, San Diego, CA 92105</t>
  </si>
  <si>
    <t>General-Standard-Combination Building Permit:2242/52nd</t>
  </si>
  <si>
    <t>1001 Bangor St, San Diego, CA 92106</t>
  </si>
  <si>
    <t>General-Standard-Building Construction:1001/Bangor</t>
  </si>
  <si>
    <t xml:space="preserve">9181 HALA WY </t>
  </si>
  <si>
    <t>DGTL -3R- Asana PA1/PA7 -2019</t>
  </si>
  <si>
    <t xml:space="preserve">9056 ADHO WY </t>
  </si>
  <si>
    <t xml:space="preserve">9001 BADDHA CT </t>
  </si>
  <si>
    <t xml:space="preserve">891 TURQUOISE ST </t>
  </si>
  <si>
    <t>Digital-Turquoise Place MDU</t>
  </si>
  <si>
    <t xml:space="preserve">8271 WAVERLY LN </t>
  </si>
  <si>
    <t>DGTL-M56- 2019 Vine (Ph 1-2)</t>
  </si>
  <si>
    <t xml:space="preserve">8261 WAVERLY LN </t>
  </si>
  <si>
    <t xml:space="preserve">8251 WAVERLY LN </t>
  </si>
  <si>
    <t xml:space="preserve">821 ISLAND CT </t>
  </si>
  <si>
    <t xml:space="preserve">DIGITAL-Island Court Bayside </t>
  </si>
  <si>
    <t xml:space="preserve">721 PORTSMOUTH CT </t>
  </si>
  <si>
    <t>Digital - Binns New Residence</t>
  </si>
  <si>
    <t xml:space="preserve">6357 CASTEJON DR </t>
  </si>
  <si>
    <t>Digital- Castejon III Res &amp;ADU</t>
  </si>
  <si>
    <t xml:space="preserve">7227 COLCHESTER CT </t>
  </si>
  <si>
    <t xml:space="preserve">7221 COLCHESTER CT </t>
  </si>
  <si>
    <t xml:space="preserve">7217 COLCHESTER CT </t>
  </si>
  <si>
    <t xml:space="preserve">7211 COLCHESTER CT </t>
  </si>
  <si>
    <t xml:space="preserve">7207 COLCHESTER CT </t>
  </si>
  <si>
    <t xml:space="preserve">7201 COLCHESTER CT </t>
  </si>
  <si>
    <t>6753 North Elman St, San Diego, CA 92111</t>
  </si>
  <si>
    <t>General-Standard-Building Construction:6753/North Elman</t>
  </si>
  <si>
    <t xml:space="preserve">675 09TH AV </t>
  </si>
  <si>
    <t>Digital Radian Core&amp;Shell</t>
  </si>
  <si>
    <t xml:space="preserve">6642 ROCKGLEN AV </t>
  </si>
  <si>
    <t>Dgtl-Stoly Rockglen Ave ADUs</t>
  </si>
  <si>
    <t xml:space="preserve">6638 ROCKGLEN AV </t>
  </si>
  <si>
    <t xml:space="preserve">6634 ROCKGLEN AV </t>
  </si>
  <si>
    <t xml:space="preserve">6155 CARMEL VALLEY RD </t>
  </si>
  <si>
    <t>DGTL (PN) -PHR- Lumen Row Town</t>
  </si>
  <si>
    <t xml:space="preserve">5491 SEACLIFF PL </t>
  </si>
  <si>
    <t>Dig - Phase 3-8 to MP 660716</t>
  </si>
  <si>
    <t xml:space="preserve">5490 SEACLIFF PL </t>
  </si>
  <si>
    <t>Dig - Phase 9/MBO to MP 660716</t>
  </si>
  <si>
    <t>549 Torrance St, San Diego, CA</t>
  </si>
  <si>
    <t>Rapid Review-Standard-Building Construction:549/Torrance</t>
  </si>
  <si>
    <t xml:space="preserve">5485 SEACLIFF PL </t>
  </si>
  <si>
    <t xml:space="preserve">5481 SEACLIFF PL </t>
  </si>
  <si>
    <t xml:space="preserve">5475 SEACLIFF PL </t>
  </si>
  <si>
    <t xml:space="preserve">5465 SEACLIFF PL </t>
  </si>
  <si>
    <t xml:space="preserve">5461 SEACLIFF PL </t>
  </si>
  <si>
    <t xml:space="preserve">5460 SHOREFRONT DR </t>
  </si>
  <si>
    <t xml:space="preserve">5356 WIGHTMAN ST </t>
  </si>
  <si>
    <t>Digi Wightman St. ADU's</t>
  </si>
  <si>
    <t xml:space="preserve">2056 N HIGHLAND AV </t>
  </si>
  <si>
    <t>Digital - KDB Highland SDU/ADU</t>
  </si>
  <si>
    <t xml:space="preserve">5595 TOYON RD </t>
  </si>
  <si>
    <t>Toyon New Res &amp; Comp Unit</t>
  </si>
  <si>
    <t xml:space="preserve">3945 WILDWOOD RD </t>
  </si>
  <si>
    <t>Digital-Wildwood Rd New Home</t>
  </si>
  <si>
    <t xml:space="preserve">3606 NEWTON AV </t>
  </si>
  <si>
    <t>Digital - Arenas SDU/ADU</t>
  </si>
  <si>
    <t xml:space="preserve">4249 GILA AV </t>
  </si>
  <si>
    <t>Digital- Nuko Res ADU</t>
  </si>
  <si>
    <t xml:space="preserve">5156 GORDON LN </t>
  </si>
  <si>
    <t>Digital- Gambino Residence</t>
  </si>
  <si>
    <t xml:space="preserve">3057 MARTIN AV </t>
  </si>
  <si>
    <t>Digital-Guerrero New Residence</t>
  </si>
  <si>
    <t>5021 Mount Ararat Dr, San Diego, CA 92111</t>
  </si>
  <si>
    <t>Rapid Review-Standard-Building Construction:5021/Mount Ararat</t>
  </si>
  <si>
    <t>4915 East Mountain View Dr, San Diego, CA 92116</t>
  </si>
  <si>
    <t>Rapid Review-Standard-Building Construction:4915/East Mountain View</t>
  </si>
  <si>
    <t>4906 Date Pl, San Diego, CA 92102</t>
  </si>
  <si>
    <t>Rapid Review-Standard-Building Construction:4906/Date</t>
  </si>
  <si>
    <t xml:space="preserve">4785 CEREZA ST </t>
  </si>
  <si>
    <t>Posada New Duplexes</t>
  </si>
  <si>
    <t xml:space="preserve">4781 CEREZA ST </t>
  </si>
  <si>
    <t>4641 Chickasaw Ct, San Diego, CA 92117</t>
  </si>
  <si>
    <t>Rapid Review-Standard-Building Construction:4641/Chickasaw</t>
  </si>
  <si>
    <t xml:space="preserve">4520 ALVARADO CANYON RD </t>
  </si>
  <si>
    <t>Digitl-Grantville Station Apts</t>
  </si>
  <si>
    <t xml:space="preserve">4491 MENLO AV </t>
  </si>
  <si>
    <t>Digital- Nguyen ADU's</t>
  </si>
  <si>
    <t xml:space="preserve">4485 MENLO AV </t>
  </si>
  <si>
    <t>4423 49th St, San Diego, CA</t>
  </si>
  <si>
    <t>Rapid Review-Standard-Building Construction:4423/49th</t>
  </si>
  <si>
    <t xml:space="preserve">4327 CLAIREMONT DR </t>
  </si>
  <si>
    <t>Dgtl- 4329 Clairemont Dr. ADUs</t>
  </si>
  <si>
    <t xml:space="preserve">4325 CLAIREMONT DR </t>
  </si>
  <si>
    <t xml:space="preserve">421 25TH ST </t>
  </si>
  <si>
    <t xml:space="preserve">Digital -Sherman Cosmonaut </t>
  </si>
  <si>
    <t xml:space="preserve">4045 GEORGIA ST </t>
  </si>
  <si>
    <t>Digital- Vernand Rentals</t>
  </si>
  <si>
    <t xml:space="preserve">3935 NORMAL ST </t>
  </si>
  <si>
    <t>DIGITAL-PERMIT NOW Normal St</t>
  </si>
  <si>
    <t xml:space="preserve">3910 CHAPMAN ST </t>
  </si>
  <si>
    <t>Digital-Chapman Place</t>
  </si>
  <si>
    <t>3833 Front St, San Diego, CA</t>
  </si>
  <si>
    <t>General-Standard-Building Construction:3833/Front</t>
  </si>
  <si>
    <t xml:space="preserve">3671 BUDD ST </t>
  </si>
  <si>
    <t>Digital - Stoly ADU's</t>
  </si>
  <si>
    <t xml:space="preserve">3667 BUDD ST </t>
  </si>
  <si>
    <t xml:space="preserve">3663 BUDD ST </t>
  </si>
  <si>
    <t>3028 29th St, San Diego, CA 92104</t>
  </si>
  <si>
    <t>Rapid Review-Standard-Building Construction:3028/29th</t>
  </si>
  <si>
    <t>2955 Mc Graw St, San Diego, CA 92117</t>
  </si>
  <si>
    <t>Rapid Review-Standard-Building Construction:2955/Mc Graw</t>
  </si>
  <si>
    <t>294 Woodman St, San Diego, CA 92114</t>
  </si>
  <si>
    <t>Rapid Review-Standard-Building Construction:292/Woodman</t>
  </si>
  <si>
    <t>2642 Newton Av, San Diego, CA</t>
  </si>
  <si>
    <t>General-Express-Building Construction:2646/Newton</t>
  </si>
  <si>
    <t xml:space="preserve">242 W ROBINSON AV </t>
  </si>
  <si>
    <t>Digi Levin Res ADU</t>
  </si>
  <si>
    <t>2373 Balboa Vista Dr, San Diego, CA 92105</t>
  </si>
  <si>
    <t>Rapid Review-Standard-Building Construction:2373/Balboa Vista</t>
  </si>
  <si>
    <t>2302 Brushholly Dr, San Diego, CA 92154</t>
  </si>
  <si>
    <t>Actively Managed-Express-Building Construction:2380/Cactus</t>
  </si>
  <si>
    <t xml:space="preserve">2246 IRONWOOD CR </t>
  </si>
  <si>
    <t>DGITL-Epoca J Apartments</t>
  </si>
  <si>
    <t xml:space="preserve">2241 IRONWOOD CR </t>
  </si>
  <si>
    <t>2127 Missouri St, San Diego, CA 92109</t>
  </si>
  <si>
    <t>Rapid Review-Standard-Building Construction:2129/Missouri</t>
  </si>
  <si>
    <t xml:space="preserve">2052 N HIGHLAND AV </t>
  </si>
  <si>
    <t>Dgtl-KDB Highland LLC SDU/ADU</t>
  </si>
  <si>
    <t xml:space="preserve">2040 N HIGHLAND AV </t>
  </si>
  <si>
    <t xml:space="preserve">Digital-Highland ADU/SFR </t>
  </si>
  <si>
    <t xml:space="preserve">2036 N HIGHLAND AV Unit ADU#2 </t>
  </si>
  <si>
    <t xml:space="preserve">191 W BEECH ST </t>
  </si>
  <si>
    <t>DIGITAL (PN) Front &amp; Beech</t>
  </si>
  <si>
    <t xml:space="preserve">1807 DONAX AV </t>
  </si>
  <si>
    <t>Landis Res Add &amp; Comp Units</t>
  </si>
  <si>
    <t xml:space="preserve">1654 WATERSIDE DR </t>
  </si>
  <si>
    <t xml:space="preserve">1650 WATERSIDE DR </t>
  </si>
  <si>
    <t xml:space="preserve">1644 WATERSIDE DR </t>
  </si>
  <si>
    <t>1627 Bancroft St, San Diego, CA 92102</t>
  </si>
  <si>
    <t xml:space="preserve">1440 HORNBLEND ST </t>
  </si>
  <si>
    <t xml:space="preserve">Digital- Hornblend 4-Unit </t>
  </si>
  <si>
    <t xml:space="preserve">1436 HORNBLEND ST Unit 1-4 </t>
  </si>
  <si>
    <t xml:space="preserve">14193 OLD EL CAMINO REAL </t>
  </si>
  <si>
    <t>DIGITL-Del Mar MDU Bldgs</t>
  </si>
  <si>
    <t xml:space="preserve">14141 OLD EL CAMINO REAL </t>
  </si>
  <si>
    <t xml:space="preserve">14129 OLD EL CAMINO REAL </t>
  </si>
  <si>
    <t xml:space="preserve">14105 OLD EL CAMINO REAL </t>
  </si>
  <si>
    <t xml:space="preserve">13480 LOPELIA MEADOWS PL </t>
  </si>
  <si>
    <t>Rancho Milagro (townhouses)</t>
  </si>
  <si>
    <t xml:space="preserve">1279 GOSHEN ST Unit C </t>
  </si>
  <si>
    <t>Digital - Mission Hen DU/ADU</t>
  </si>
  <si>
    <t xml:space="preserve">1279 GOSHEN ST Unit B </t>
  </si>
  <si>
    <t>1264 La Jolla Rancho Rd, San Diego, CA 92037</t>
  </si>
  <si>
    <t>Rapid Review-Standard-Building Construction:1264/La Jolla Rancho</t>
  </si>
  <si>
    <t>1185 30th (Sb) St, San Diego, CA 92154</t>
  </si>
  <si>
    <t>Rapid Review-Standard-Building Construction:1185/30th (Sb)</t>
  </si>
  <si>
    <t xml:space="preserve">11520 WEST BERNARDO CT Unit Bldg. D </t>
  </si>
  <si>
    <t>DGT-Hotel Conv.-Snr.Housing</t>
  </si>
  <si>
    <t xml:space="preserve">11520 WEST BERNARDO CT Unit Bldg. C </t>
  </si>
  <si>
    <t xml:space="preserve">11520 WEST BERNARDO CT Unit Bldg. B </t>
  </si>
  <si>
    <t xml:space="preserve">11520 WEST BERNARDO CT Unit Bldg. A </t>
  </si>
  <si>
    <t>1137 Opal St, San Diego, CA</t>
  </si>
  <si>
    <t>Rapid Review-Standard-Building Construction:1137/Opal</t>
  </si>
  <si>
    <t xml:space="preserve">11292 KAPO CT </t>
  </si>
  <si>
    <t xml:space="preserve">11201 KAPO CT </t>
  </si>
  <si>
    <t>1120 Nestor Wy, San Diego, CA 92154</t>
  </si>
  <si>
    <t>General-Express-Building Construction:1120/Nestor</t>
  </si>
  <si>
    <t xml:space="preserve">11191 AKARNA CT </t>
  </si>
  <si>
    <t xml:space="preserve">11162 AKARNA CT </t>
  </si>
  <si>
    <t xml:space="preserve">10962 KOYA WY </t>
  </si>
  <si>
    <t xml:space="preserve">10582 DERELLA WY </t>
  </si>
  <si>
    <t>Digital -3R- Dorsey PA11 -2019</t>
  </si>
  <si>
    <t xml:space="preserve">10573 COUPLAND WY </t>
  </si>
  <si>
    <t>DGTL -3R- Atwood PA8 MP 2019</t>
  </si>
  <si>
    <t xml:space="preserve">10509 COUPLAND WY </t>
  </si>
  <si>
    <t xml:space="preserve">10502 COUPLAND WY </t>
  </si>
  <si>
    <t xml:space="preserve">10447 ADAMSON WY </t>
  </si>
  <si>
    <t xml:space="preserve">10441 NEWBLISS WY </t>
  </si>
  <si>
    <t xml:space="preserve">10438 ADAMSON WY </t>
  </si>
  <si>
    <t xml:space="preserve">10436 NEWBLISS WY </t>
  </si>
  <si>
    <t xml:space="preserve">10435 ADAMSON WY </t>
  </si>
  <si>
    <t xml:space="preserve">10431 NEWBLISS WY </t>
  </si>
  <si>
    <t>Digital -3R- Dorsey PA11 -2024</t>
  </si>
  <si>
    <t xml:space="preserve">10428 ADAMSON WY </t>
  </si>
  <si>
    <t xml:space="preserve">10425 NEWBLISS WY </t>
  </si>
  <si>
    <t>Digital -3R- Dorsey PA11 -2020</t>
  </si>
  <si>
    <t xml:space="preserve">10423 NEWBLISS WY </t>
  </si>
  <si>
    <t xml:space="preserve">10423 ADAMSON WY </t>
  </si>
  <si>
    <t xml:space="preserve">10422 NEWBLISS WY </t>
  </si>
  <si>
    <t>Digital -3R- Dorsey PA11 -2021</t>
  </si>
  <si>
    <t xml:space="preserve">10418 ADAMSON WY </t>
  </si>
  <si>
    <t xml:space="preserve">10416 NEWBLISS WY </t>
  </si>
  <si>
    <t>Digital -3R- Dorsey PA11 -2023</t>
  </si>
  <si>
    <t xml:space="preserve">10411 ADAMSON WY </t>
  </si>
  <si>
    <t xml:space="preserve">10408 ADAMSON WY </t>
  </si>
  <si>
    <t xml:space="preserve">10407 NEWBLISS WY </t>
  </si>
  <si>
    <t xml:space="preserve">10402 NEWBLISS WY </t>
  </si>
  <si>
    <t>Digital -3R- Dorsey PA11 -2022</t>
  </si>
  <si>
    <t xml:space="preserve">10401 NEWBLISS WY </t>
  </si>
  <si>
    <t xml:space="preserve">1020 33RD ST </t>
  </si>
  <si>
    <t>Digital- 33rd St 4 ADU</t>
  </si>
  <si>
    <t xml:space="preserve">1018 33RD ST </t>
  </si>
  <si>
    <t xml:space="preserve">1014 33RD ST </t>
  </si>
  <si>
    <t>1004 West Briarfield Dr, San Diego, CA 92109</t>
  </si>
  <si>
    <t>Rapid Review-Standard-Building Construction:1004/West Briarfield</t>
  </si>
  <si>
    <t xml:space="preserve">3655 CURTIS ST </t>
  </si>
  <si>
    <t xml:space="preserve">Quintero Res. Compañion Unit. </t>
  </si>
  <si>
    <t xml:space="preserve">1843 EAST WESTINGHOUSE ST </t>
  </si>
  <si>
    <t>Prades Dwellling Unit</t>
  </si>
  <si>
    <t xml:space="preserve">2037 FRANKFORT ST </t>
  </si>
  <si>
    <t>Phillips Companion Unit</t>
  </si>
  <si>
    <t xml:space="preserve">1477 EVERVIEW RD </t>
  </si>
  <si>
    <t>Morgan Remodel &amp; Addition</t>
  </si>
  <si>
    <t xml:space="preserve">572 60TH ST </t>
  </si>
  <si>
    <t>Wales Companion Unit</t>
  </si>
  <si>
    <t xml:space="preserve">4453 DAKOTA DR </t>
  </si>
  <si>
    <t>Mendonca Addition &amp; Comp Unit</t>
  </si>
  <si>
    <t xml:space="preserve">2402 BALBOA VISTA DR </t>
  </si>
  <si>
    <t>2403 55th Companion Unit</t>
  </si>
  <si>
    <t xml:space="preserve">3831 45TH ST </t>
  </si>
  <si>
    <t>Tina Ho New Duplex</t>
  </si>
  <si>
    <t xml:space="preserve">5274 IMPERIAL AV </t>
  </si>
  <si>
    <t xml:space="preserve">Todd Residence </t>
  </si>
  <si>
    <t xml:space="preserve">4648 DEL MONTE AV </t>
  </si>
  <si>
    <t>Chatfield Res ADU</t>
  </si>
  <si>
    <t xml:space="preserve">5027 LA DORNA ST </t>
  </si>
  <si>
    <t>Israel Addition &amp; Comp Unit</t>
  </si>
  <si>
    <t xml:space="preserve">3080 IVY ST </t>
  </si>
  <si>
    <t>Dgtl-Rothman Remodel/Comp Unit</t>
  </si>
  <si>
    <t xml:space="preserve">3018 COLUMBINE ST </t>
  </si>
  <si>
    <t>Digital - Ramos Res ADU</t>
  </si>
  <si>
    <t xml:space="preserve">3531 GLADE ST </t>
  </si>
  <si>
    <t>Lam Banh New Comp.Unit +Garage</t>
  </si>
  <si>
    <t xml:space="preserve">3201 HALLER ST </t>
  </si>
  <si>
    <t>Vancouver Companion Unit</t>
  </si>
  <si>
    <t xml:space="preserve">426 W ROBINSON AV </t>
  </si>
  <si>
    <t>Sprinkles Res Deck &amp; Comp Unit</t>
  </si>
  <si>
    <t xml:space="preserve">4052 MANZANITA DR </t>
  </si>
  <si>
    <t xml:space="preserve">England Res Remodel/Com Unit </t>
  </si>
  <si>
    <t xml:space="preserve">2153 EMERALD ST </t>
  </si>
  <si>
    <t>Kier Companion Unit</t>
  </si>
  <si>
    <t xml:space="preserve">3244 CLAIREMONT MESA BL </t>
  </si>
  <si>
    <t xml:space="preserve">Joehnk Duplex Comp Unit </t>
  </si>
  <si>
    <t xml:space="preserve">3247 MARLBOROUGH AV </t>
  </si>
  <si>
    <t>Janes New Companion Unit</t>
  </si>
  <si>
    <t xml:space="preserve">8138 CALICO ST </t>
  </si>
  <si>
    <t>Abella Addition</t>
  </si>
  <si>
    <t xml:space="preserve">5133 BARSTOW ST </t>
  </si>
  <si>
    <t>REIG's Companion Unit</t>
  </si>
  <si>
    <t xml:space="preserve">3959 ALICIA DR </t>
  </si>
  <si>
    <t xml:space="preserve">Digital-Graham Companion Unit </t>
  </si>
  <si>
    <t xml:space="preserve">4984 CRESITA DR </t>
  </si>
  <si>
    <t>Pizza Love Add/Remod/Comp Unit</t>
  </si>
  <si>
    <t xml:space="preserve">2169 FRANKLIN AV </t>
  </si>
  <si>
    <t>Cortez Companion Unit</t>
  </si>
  <si>
    <t xml:space="preserve">5163 EWING ST </t>
  </si>
  <si>
    <t>Dgtl-Ewing St Add/ADU</t>
  </si>
  <si>
    <t xml:space="preserve">5930 ESTELLE ST </t>
  </si>
  <si>
    <t>Estelle Res Companion Unit</t>
  </si>
  <si>
    <t xml:space="preserve">5521 SAN ONOFRE TR </t>
  </si>
  <si>
    <t>Digital  -Castaneda ADU</t>
  </si>
  <si>
    <t xml:space="preserve">3615 42ND ST </t>
  </si>
  <si>
    <t>42nd Companion Unit</t>
  </si>
  <si>
    <t xml:space="preserve">4305 NIAGARA AV </t>
  </si>
  <si>
    <t>Dgtl - Clulow Res JADU</t>
  </si>
  <si>
    <t xml:space="preserve">1922 RIDGE VIEW DR </t>
  </si>
  <si>
    <t>Digital -Vo Companion Unit</t>
  </si>
  <si>
    <t xml:space="preserve">3634 ARIZONA ST </t>
  </si>
  <si>
    <t>Oulette Companion Unit</t>
  </si>
  <si>
    <t xml:space="preserve">550 S 38TH ST </t>
  </si>
  <si>
    <t>Banuelos Companion Unit</t>
  </si>
  <si>
    <t xml:space="preserve">5349 SOLEDAD RANCHO CT </t>
  </si>
  <si>
    <t>Rollick Companion Unit</t>
  </si>
  <si>
    <t xml:space="preserve">4211 COPELAND AV </t>
  </si>
  <si>
    <t>Nguyen Companion Unit</t>
  </si>
  <si>
    <t xml:space="preserve">4830 MUIR AV </t>
  </si>
  <si>
    <t>Ciulla Comp Unit &amp; New Res</t>
  </si>
  <si>
    <t xml:space="preserve">9338 TWIN MOUNTAIN CR </t>
  </si>
  <si>
    <t>Tran Companion Unit/Addition</t>
  </si>
  <si>
    <t xml:space="preserve">2854 IMPERIAL AV </t>
  </si>
  <si>
    <t>DGT-Klaseus-Toledo (N) ADU</t>
  </si>
  <si>
    <t xml:space="preserve">6608 COMLY CT </t>
  </si>
  <si>
    <t>Comstock Companion Unit</t>
  </si>
  <si>
    <t xml:space="preserve">4262 36TH ST </t>
  </si>
  <si>
    <t>Digital-  Meefout ADU</t>
  </si>
  <si>
    <t xml:space="preserve">4826 33RD ST </t>
  </si>
  <si>
    <t>Digital-RDRE Add/Rmdl/Comp Unt</t>
  </si>
  <si>
    <t xml:space="preserve">3094 CORONADO (SB) AV </t>
  </si>
  <si>
    <t>Digital - Gonzalez Garage Conv</t>
  </si>
  <si>
    <t xml:space="preserve">3819 BIRCH ST </t>
  </si>
  <si>
    <t xml:space="preserve">6168 ALDERLEY ST </t>
  </si>
  <si>
    <t>Digital - Mora Companion Unit</t>
  </si>
  <si>
    <t xml:space="preserve">1469 LAW ST </t>
  </si>
  <si>
    <t>Digital - Law St. Comp. Unit</t>
  </si>
  <si>
    <t xml:space="preserve">7082 MOHAWK ST </t>
  </si>
  <si>
    <t>Digital Fischer Comp Unit</t>
  </si>
  <si>
    <t xml:space="preserve">4744 CAPE MAY AV </t>
  </si>
  <si>
    <t>Digital - Chang Res/Comp Unit</t>
  </si>
  <si>
    <t xml:space="preserve">2520 SAN MARCOS AV </t>
  </si>
  <si>
    <t xml:space="preserve">Digital- Latimer Rem/ New CU </t>
  </si>
  <si>
    <t xml:space="preserve">792 24TH (SB) ST </t>
  </si>
  <si>
    <t>Digital- Thompson Res ADU</t>
  </si>
  <si>
    <t xml:space="preserve">3962 BROADWAY </t>
  </si>
  <si>
    <t>DIGITAL Medina Res Comp Unit</t>
  </si>
  <si>
    <t xml:space="preserve">3984 DELTA ST </t>
  </si>
  <si>
    <t>Digital - Ochoa Remodel</t>
  </si>
  <si>
    <t xml:space="preserve">5251 GROVELAND DR </t>
  </si>
  <si>
    <t>Borghei Companion Unit</t>
  </si>
  <si>
    <t xml:space="preserve">4522 HIGHLAND AV </t>
  </si>
  <si>
    <t>Digital - Wojciechowski ADU</t>
  </si>
  <si>
    <t xml:space="preserve">3638 ETHAN ALLEN AV </t>
  </si>
  <si>
    <t>Digitl-Frodente Companion Unit</t>
  </si>
  <si>
    <t xml:space="preserve">2121 OCEAN VIEW BL </t>
  </si>
  <si>
    <t>Digital- Zazueta Duplex</t>
  </si>
  <si>
    <t xml:space="preserve">2014 RIDGE VIEW DR </t>
  </si>
  <si>
    <t>Digital - Companion Unit</t>
  </si>
  <si>
    <t xml:space="preserve">922 SUTTER ST </t>
  </si>
  <si>
    <t>Digital - Oakley Companion/Rem</t>
  </si>
  <si>
    <t xml:space="preserve">2490 PINE ST </t>
  </si>
  <si>
    <t>Digital - Amineh Add/Companion</t>
  </si>
  <si>
    <t xml:space="preserve">2313 MONROE AV </t>
  </si>
  <si>
    <t>Digital Monroe Ave. Comp Unit</t>
  </si>
  <si>
    <t xml:space="preserve">6027 CHATEAU DR </t>
  </si>
  <si>
    <t>Digital - Bigonger's ADU</t>
  </si>
  <si>
    <t xml:space="preserve">6154 DOROTHY DR </t>
  </si>
  <si>
    <t>Digital - Henderso Companion</t>
  </si>
  <si>
    <t xml:space="preserve">5387 DANTE ST </t>
  </si>
  <si>
    <t>Digital-Jieqin Companion Unit</t>
  </si>
  <si>
    <t xml:space="preserve">13986 AMBER SKY LN </t>
  </si>
  <si>
    <t>Digital-Feng Companion Unit</t>
  </si>
  <si>
    <t xml:space="preserve">4663 VALENCIA DR </t>
  </si>
  <si>
    <t>Digital- Flores Companion Unit</t>
  </si>
  <si>
    <t xml:space="preserve">843 CANDLELIGHT PL </t>
  </si>
  <si>
    <t>Digital - Dapcevic ADU</t>
  </si>
  <si>
    <t xml:space="preserve">4326 BONILLO DR </t>
  </si>
  <si>
    <t>Digital-Bonillo Companion Unit</t>
  </si>
  <si>
    <t xml:space="preserve">4356 ALAMO DR </t>
  </si>
  <si>
    <t>Digital - Berge Addition/ADU</t>
  </si>
  <si>
    <t xml:space="preserve">4371 ARGOS DR </t>
  </si>
  <si>
    <t>Digi Argos Dr Add/Remodel</t>
  </si>
  <si>
    <t xml:space="preserve">8622 NEVA AV </t>
  </si>
  <si>
    <t xml:space="preserve">Digital-Marmolejo Companion </t>
  </si>
  <si>
    <t xml:space="preserve">4858 LYON ST </t>
  </si>
  <si>
    <t>Digital--Savage Companion Unit</t>
  </si>
  <si>
    <t xml:space="preserve">7392 EADS AV </t>
  </si>
  <si>
    <t>Digital- Eads Companion Unit</t>
  </si>
  <si>
    <t xml:space="preserve">4913 63RD ST </t>
  </si>
  <si>
    <t>DIGI - 4911 63rd Comp Unit</t>
  </si>
  <si>
    <t xml:space="preserve">3124 VIA AMALIA </t>
  </si>
  <si>
    <t>Digital-Ramsey Companion Unit</t>
  </si>
  <si>
    <t xml:space="preserve">4787 SEMINOLE DR </t>
  </si>
  <si>
    <t>Dgital-Banuelos Companion Unt</t>
  </si>
  <si>
    <t xml:space="preserve">3991 C ST </t>
  </si>
  <si>
    <t>Digital-Braaten Res Comp Unit</t>
  </si>
  <si>
    <t xml:space="preserve">863 CORDOVA ST </t>
  </si>
  <si>
    <t>Digital- Sullivan ADU</t>
  </si>
  <si>
    <t xml:space="preserve">3931 CORONADO AV </t>
  </si>
  <si>
    <t>Digital - Peerson Companion</t>
  </si>
  <si>
    <t xml:space="preserve">3512 31ST ST </t>
  </si>
  <si>
    <t>Digital-Lee Companion units</t>
  </si>
  <si>
    <t xml:space="preserve">3360 LUNA AV </t>
  </si>
  <si>
    <t>Dgtl 3362 Luna Companion Units</t>
  </si>
  <si>
    <t xml:space="preserve">3070 WARDLOW AV </t>
  </si>
  <si>
    <t>Digital - Solis JADU</t>
  </si>
  <si>
    <t xml:space="preserve">4901 63RD ST </t>
  </si>
  <si>
    <t>Digital-ACD Companion</t>
  </si>
  <si>
    <t xml:space="preserve">3705 MEADE AV </t>
  </si>
  <si>
    <t>Digital Gilyasov Res Comp Unit</t>
  </si>
  <si>
    <t xml:space="preserve">2963 LAUREL ST </t>
  </si>
  <si>
    <t>Digital Burton Comp Unit</t>
  </si>
  <si>
    <t xml:space="preserve">2183 HARRISON AV </t>
  </si>
  <si>
    <t>Digital-Norris Comp. Unit</t>
  </si>
  <si>
    <t xml:space="preserve">5452 MC GANN DR </t>
  </si>
  <si>
    <t>Digital-Wagener Addition</t>
  </si>
  <si>
    <t xml:space="preserve">5422 HANNA ST </t>
  </si>
  <si>
    <t>Digital- Hanna's ADU</t>
  </si>
  <si>
    <t xml:space="preserve">4918 WEST MOUNTAIN VIEW DR </t>
  </si>
  <si>
    <t>Digital - IsforCompanion Unit</t>
  </si>
  <si>
    <t xml:space="preserve">3774 CLAVELITA ST </t>
  </si>
  <si>
    <t>Digital - Santiago's ADU</t>
  </si>
  <si>
    <t xml:space="preserve">9979 VIA DAROCA </t>
  </si>
  <si>
    <t>Digital - Via Daroca Companion</t>
  </si>
  <si>
    <t xml:space="preserve">1244 ILEXEY AV </t>
  </si>
  <si>
    <t>Digital -Marquez Companion Unt</t>
  </si>
  <si>
    <t xml:space="preserve">6406 CLEO ST </t>
  </si>
  <si>
    <t>Digital-Llibin Room &amp; Comp Add</t>
  </si>
  <si>
    <t xml:space="preserve">3367 NEOSHO PL </t>
  </si>
  <si>
    <t>Digital-Anderson ADU&amp;Addition</t>
  </si>
  <si>
    <t xml:space="preserve">1308 EDGEMONT ST </t>
  </si>
  <si>
    <t xml:space="preserve"> Digital- Blair- Farris ADU</t>
  </si>
  <si>
    <t xml:space="preserve">4252 OCEAN VIEW BL </t>
  </si>
  <si>
    <t>Digital-CAMARENA Comp. Unit</t>
  </si>
  <si>
    <t xml:space="preserve">3534 ALABAMA ST </t>
  </si>
  <si>
    <t>Dgital-Completion Work 526564</t>
  </si>
  <si>
    <t xml:space="preserve">4460 DAYTON ST </t>
  </si>
  <si>
    <t>Digi- Dayton Room Addition</t>
  </si>
  <si>
    <t xml:space="preserve">4358 ARAGON DR </t>
  </si>
  <si>
    <t>DIGI - Fulton Res Comp Unit</t>
  </si>
  <si>
    <t xml:space="preserve">2221 HANIMAN DR </t>
  </si>
  <si>
    <t xml:space="preserve">Digital - Nguyen Comp. unit </t>
  </si>
  <si>
    <t xml:space="preserve">3256 OGALALA AV </t>
  </si>
  <si>
    <t>Digital - Redington ADU</t>
  </si>
  <si>
    <t xml:space="preserve">4456 KEELER AV </t>
  </si>
  <si>
    <t>Digital- Zarate Comp Unit</t>
  </si>
  <si>
    <t xml:space="preserve">3930 DIVISION ST </t>
  </si>
  <si>
    <t>Digital- Arredondo ADU</t>
  </si>
  <si>
    <t xml:space="preserve">12526 DORMOUSE RD </t>
  </si>
  <si>
    <t>Digital Krone Res ADU</t>
  </si>
  <si>
    <t xml:space="preserve">4117 KENDALL ST </t>
  </si>
  <si>
    <t>Digital-Strauss Companion unit</t>
  </si>
  <si>
    <t xml:space="preserve">5557 MARY LANE DR </t>
  </si>
  <si>
    <t>Digital - Holt ADU</t>
  </si>
  <si>
    <t xml:space="preserve">525 WEST ST </t>
  </si>
  <si>
    <t>Digital-Moscosa ADU/JADU</t>
  </si>
  <si>
    <t xml:space="preserve">4848 FAIRPORT WY </t>
  </si>
  <si>
    <t>Digital - Phoebe Comp. Unit</t>
  </si>
  <si>
    <t xml:space="preserve">139 QUINCE ST </t>
  </si>
  <si>
    <t xml:space="preserve">Digital- Curiel Remodel </t>
  </si>
  <si>
    <t xml:space="preserve">6009 DWIGHT ST </t>
  </si>
  <si>
    <t>DIGI -Dwight street  ADU</t>
  </si>
  <si>
    <t xml:space="preserve">3484 COLLIER AV </t>
  </si>
  <si>
    <t>Digital--Grater Garage/ADU</t>
  </si>
  <si>
    <t xml:space="preserve">3617 ALEXIA PL </t>
  </si>
  <si>
    <t>Digital-VAN DYKE ADU &amp; Junior</t>
  </si>
  <si>
    <t xml:space="preserve">3627 NATIONAL AV </t>
  </si>
  <si>
    <t>Digital-Buenrostro Res-ADU</t>
  </si>
  <si>
    <t xml:space="preserve">4354 34TH ST </t>
  </si>
  <si>
    <t>Digital-Castro ADU's</t>
  </si>
  <si>
    <t xml:space="preserve">4862 ART ST </t>
  </si>
  <si>
    <t>Digital - 4860 Art Street -ADU</t>
  </si>
  <si>
    <t xml:space="preserve">3430 EGAN ST </t>
  </si>
  <si>
    <t>Digital-Sanchez ADU/Guest Qtrs</t>
  </si>
  <si>
    <t xml:space="preserve">7499 GUTHRIE WY </t>
  </si>
  <si>
    <t>DIGI - Valle Res ADU</t>
  </si>
  <si>
    <t xml:space="preserve">1641 S 40TH ST </t>
  </si>
  <si>
    <t xml:space="preserve">Digital-Owens ADU </t>
  </si>
  <si>
    <t xml:space="preserve">3305 46TH ST </t>
  </si>
  <si>
    <t xml:space="preserve">Digital-46th St ADU </t>
  </si>
  <si>
    <t xml:space="preserve">4034 JACKDAW ST </t>
  </si>
  <si>
    <t>DIGI - Bell Res ADU/Addition</t>
  </si>
  <si>
    <t xml:space="preserve">6229 LAKE BADIN AV </t>
  </si>
  <si>
    <t>Digital-Walker Add/Remod/ADU</t>
  </si>
  <si>
    <t xml:space="preserve">3719 BILLMAN ST </t>
  </si>
  <si>
    <t>Digital-Billman St- Junior Unt</t>
  </si>
  <si>
    <t xml:space="preserve">1024 PASCOE ST </t>
  </si>
  <si>
    <t>Digital Mash ADU</t>
  </si>
  <si>
    <t xml:space="preserve">2073 FRANKLIN AV </t>
  </si>
  <si>
    <t>Digital - Blocker Res ADU</t>
  </si>
  <si>
    <t xml:space="preserve">2313 55TH ST </t>
  </si>
  <si>
    <t>DIGI - Trinh Res ADU</t>
  </si>
  <si>
    <t xml:space="preserve">5889 TROJAN AV </t>
  </si>
  <si>
    <t>Digital-Corinth Addition/ADU</t>
  </si>
  <si>
    <t xml:space="preserve">3744 36TH ST </t>
  </si>
  <si>
    <t>Digital - Booth ADU</t>
  </si>
  <si>
    <t xml:space="preserve">4915 54TH ST </t>
  </si>
  <si>
    <t>Digital- Risman ADU/Add</t>
  </si>
  <si>
    <t xml:space="preserve">4452 ALABAMA ST </t>
  </si>
  <si>
    <t>Digital Lee ADUs</t>
  </si>
  <si>
    <t xml:space="preserve">3672 SIPES LN </t>
  </si>
  <si>
    <t>Digital- Guiterrez Res JADU</t>
  </si>
  <si>
    <t xml:space="preserve">3763 LELAND ST </t>
  </si>
  <si>
    <t>Digi Teeter Residence</t>
  </si>
  <si>
    <t xml:space="preserve">5830 DESERT VIEW DR </t>
  </si>
  <si>
    <t xml:space="preserve">Digital- Shrestha ADU </t>
  </si>
  <si>
    <t xml:space="preserve">3069 CHAMOUNE AV </t>
  </si>
  <si>
    <t>DGITAL-Chamoune Res. ADU</t>
  </si>
  <si>
    <t xml:space="preserve">3420 MONROE AV </t>
  </si>
  <si>
    <t>Dgtl-Levy Res ADU</t>
  </si>
  <si>
    <t xml:space="preserve">5049 BRILLO ST </t>
  </si>
  <si>
    <t>Digital-Woodward Brillo ADU</t>
  </si>
  <si>
    <t xml:space="preserve">7288 GATEWOOD LN </t>
  </si>
  <si>
    <t>Digital- Nguyen ADU</t>
  </si>
  <si>
    <t xml:space="preserve">2423 WEST INGERSOLL ST </t>
  </si>
  <si>
    <t>Digital-  Ingersoll St ADU</t>
  </si>
  <si>
    <t xml:space="preserve">934 S 37TH ST </t>
  </si>
  <si>
    <t>Digital-Liliana Conversion ADU</t>
  </si>
  <si>
    <t xml:space="preserve">1729 32ND ST </t>
  </si>
  <si>
    <t>Digital-Nelson Garage Into ADU</t>
  </si>
  <si>
    <t xml:space="preserve">5642 PRINTWOOD WY </t>
  </si>
  <si>
    <t>Digital - Zonce ADU</t>
  </si>
  <si>
    <t xml:space="preserve">5505 BLUERIDGE ST </t>
  </si>
  <si>
    <t>Digital -Rivas ADU</t>
  </si>
  <si>
    <t xml:space="preserve">4752 KENSINGTON DR </t>
  </si>
  <si>
    <t>DGITAL-Cawfield ADU+Garage</t>
  </si>
  <si>
    <t xml:space="preserve">2542 CHALCEDONY ST </t>
  </si>
  <si>
    <t>Digital - Chalcedony St ADU</t>
  </si>
  <si>
    <t xml:space="preserve">2120 MEADE AV </t>
  </si>
  <si>
    <t>Digital 2118 Meade ADU</t>
  </si>
  <si>
    <t xml:space="preserve">2512 CALLE QUEBRADA </t>
  </si>
  <si>
    <t>Digital ADU</t>
  </si>
  <si>
    <t xml:space="preserve">7767 PARKDALE CV </t>
  </si>
  <si>
    <t>Digital. Ngo ADU</t>
  </si>
  <si>
    <t xml:space="preserve">3804 40TH ST </t>
  </si>
  <si>
    <t>Digital- Vu ADU</t>
  </si>
  <si>
    <t xml:space="preserve">5340 REDWOOD ST </t>
  </si>
  <si>
    <t>Digital - Quang ADU/Addition</t>
  </si>
  <si>
    <t xml:space="preserve">4411 LOGAN AV </t>
  </si>
  <si>
    <t>Dgtl-Park Logan Av ADU Convert</t>
  </si>
  <si>
    <t xml:space="preserve">13601 GOLDEN ELM LN </t>
  </si>
  <si>
    <t>Digital- Shate ADU/Add</t>
  </si>
  <si>
    <t xml:space="preserve">3532 36TH ST </t>
  </si>
  <si>
    <t>DGITAL-36th St. (N) ADU</t>
  </si>
  <si>
    <t xml:space="preserve">4609 MARLBOROUGH DR </t>
  </si>
  <si>
    <t>Dgtl-Vuich Remodel &amp; ADU</t>
  </si>
  <si>
    <t xml:space="preserve">8082 CALICO ST </t>
  </si>
  <si>
    <t>Digital- Calico ADU</t>
  </si>
  <si>
    <t xml:space="preserve">5269 IMPERIAL AV </t>
  </si>
  <si>
    <t>Digital-Vasquez ADU/Remodel</t>
  </si>
  <si>
    <t xml:space="preserve">2147 HARRISON AV </t>
  </si>
  <si>
    <t>Digi Harrison ADUs</t>
  </si>
  <si>
    <t xml:space="preserve">3051 KAANAPALI WY </t>
  </si>
  <si>
    <t>Digital - Ronsario  ADU</t>
  </si>
  <si>
    <t>4918 Chaucer Av, San Diego, CA 92120</t>
  </si>
  <si>
    <t>General-Standard-Building Construction:4918/Chaucer</t>
  </si>
  <si>
    <t xml:space="preserve">701 ROBINSON AV </t>
  </si>
  <si>
    <t>7th &amp; Robinson Micro Unt (mdu)</t>
  </si>
  <si>
    <t xml:space="preserve">10380 SPRING CANYON RD </t>
  </si>
  <si>
    <t xml:space="preserve">Scripps Mesa MDU </t>
  </si>
  <si>
    <t xml:space="preserve">1401 UNION ST </t>
  </si>
  <si>
    <t>Union &amp; Ash (MDU)</t>
  </si>
  <si>
    <t xml:space="preserve">101 RIVER PARK DR </t>
  </si>
  <si>
    <t xml:space="preserve">Digital-Holland T&amp;C Lot 4 MDU </t>
  </si>
  <si>
    <t xml:space="preserve">4530 INGRAHAM ST </t>
  </si>
  <si>
    <t>Blue Car new multi-family</t>
  </si>
  <si>
    <t xml:space="preserve">2441 UNIVERSITY AV </t>
  </si>
  <si>
    <t>n-B-tween (bldg) PERMIT NOW</t>
  </si>
  <si>
    <t xml:space="preserve">5720 OLD CARMEL VALLEY RD </t>
  </si>
  <si>
    <t>Digita-Seabreeze Senior Living</t>
  </si>
  <si>
    <t>3668 33rd St, San Diego, CA 92104</t>
  </si>
  <si>
    <t>Rapid Review-Standard-Building Construction:3670/33rd</t>
  </si>
  <si>
    <t>2938 Beech St, San Diego, CA 92102</t>
  </si>
  <si>
    <t>General-Standard-Building Construction:2936/Beech</t>
  </si>
  <si>
    <t>1637 33Rd St, San Diego, CA 92102</t>
  </si>
  <si>
    <t>Rapid Review-Standard-Building Construction:1637/33Rd</t>
  </si>
  <si>
    <t>6819 Jamacha Rd, San Diego, CA 92114</t>
  </si>
  <si>
    <t>General-Standard-Building Construction:6819/Jamacha</t>
  </si>
  <si>
    <t>5030 54TH St, San Diego, CA 92115</t>
  </si>
  <si>
    <t>Building Construction:5030/54TH</t>
  </si>
  <si>
    <t>712 S 37th St, San Diego, CA 92113</t>
  </si>
  <si>
    <t>General-Expedite-Building Construction:712/37th</t>
  </si>
  <si>
    <t>15541 Tanner Ridge Ct, San Diego, CA</t>
  </si>
  <si>
    <t>Rapid Review-Standard-Building Construction:15541/Tanner Ridge</t>
  </si>
  <si>
    <t>3645 Logan Av, San Diego, CA</t>
  </si>
  <si>
    <t>General-Expedite-Building Construction:3645/Logan</t>
  </si>
  <si>
    <t>6889 Brooklyn Av, San Diego, CA 92114</t>
  </si>
  <si>
    <t>Rapid Review-Standard-Building Construction:6889/Brooklyn</t>
  </si>
  <si>
    <t>4917 Manomet St, San Diego, CA 92113</t>
  </si>
  <si>
    <t>Rapid Review-Standard-Building Construction:4917/Manomet</t>
  </si>
  <si>
    <t>3342 Via Bartolo, San Diego, CA 92111</t>
  </si>
  <si>
    <t>General-Standard-Building Construction:3342/Via Bartolo</t>
  </si>
  <si>
    <t>5340 Wightman St, San Diego, CA</t>
  </si>
  <si>
    <t>Rapid Review-Standard-Building Construction:5340/Wightman</t>
  </si>
  <si>
    <t>3130 Gregory St, San Diego, CA 92104</t>
  </si>
  <si>
    <t>General-Standard-Building Construction:3130/Gregory</t>
  </si>
  <si>
    <t>5854 Carnegie St, San Diego, CA 92122</t>
  </si>
  <si>
    <t>Rapid Review-Standard-Building Construction:5854/Carnegie</t>
  </si>
  <si>
    <t>3815 Shiloh Rd, San Diego, CA 92105</t>
  </si>
  <si>
    <t>Rapid Review-Standard-Building Construction:3817/Shiloh</t>
  </si>
  <si>
    <t>10573 Montego Dr, San Diego, CA 92124</t>
  </si>
  <si>
    <t>General-Standard-Building Construction:10573/Montego</t>
  </si>
  <si>
    <t>1108 Turquoise St, San Diego, CA 92109</t>
  </si>
  <si>
    <t>Rapid Review-Standard-Building Construction:1108/Turquoise</t>
  </si>
  <si>
    <t>17059 Broken Bow Ct, San Diego, CA 92127</t>
  </si>
  <si>
    <t>Rapid Review-Standard-Building Construction:17059/Broken Bow</t>
  </si>
  <si>
    <t>1537 Coolidge St, San Diego, CA 92111</t>
  </si>
  <si>
    <t>Rapid Review-Standard-Building Construction:1537/Coolidge</t>
  </si>
  <si>
    <t>4829 Oregon St, San Diego, CA 92116</t>
  </si>
  <si>
    <t>Rapid Review-Standard-Building Construction:4831/Oregon</t>
  </si>
  <si>
    <t>7506 Alonda Wy, San Diego, CA 92126</t>
  </si>
  <si>
    <t>Rapid Review-Standard-Building Construction:7508/Alonda</t>
  </si>
  <si>
    <t>3121 Keats St, San Diego, CA 92106</t>
  </si>
  <si>
    <t>Building Construction:3121/Keats</t>
  </si>
  <si>
    <t>1645 Calle Camille, San Diego, CA 92037</t>
  </si>
  <si>
    <t>General-Standard-Building Construction:1645/Calle Camille</t>
  </si>
  <si>
    <t>5305 Winthrop St, San Diego, CA 92117</t>
  </si>
  <si>
    <t>Rapid Review-Standard-Building Construction:5305/Winthrop</t>
  </si>
  <si>
    <t>4995 Curry Dr, San Diego, CA 92115</t>
  </si>
  <si>
    <t>General-Standard-Building Construction:4993/Curry</t>
  </si>
  <si>
    <t>3035 Marmil Av, San Diego, CA 92139</t>
  </si>
  <si>
    <t>General-Standard-Building Construction:3037/Marmil</t>
  </si>
  <si>
    <t>2057 Felspar St, San Diego, CA</t>
  </si>
  <si>
    <t>Rapid Review-Standard-Building Construction:2057/Felspar</t>
  </si>
  <si>
    <t>5272 Coastal Sage Trails, San Diego, CA</t>
  </si>
  <si>
    <t>Express- Master Plan SDU:5273/Coastal Sage Trails</t>
  </si>
  <si>
    <t>5273 Coastal Sage Trails, San Diego, CA</t>
  </si>
  <si>
    <t>5270 Coastal Sage Trails, San Diego, CA</t>
  </si>
  <si>
    <t>5276 Coastal Sage Trails, San Diego, CA</t>
  </si>
  <si>
    <t>5275 Coastal Sage Trails, San Diego, CA</t>
  </si>
  <si>
    <t xml:space="preserve">1952 HORNBLEND ST Unit 11 &amp; 12 </t>
  </si>
  <si>
    <t>Digital - Hornblend Project</t>
  </si>
  <si>
    <t xml:space="preserve">1956 HORNBLEND ST Unit #4&amp;5 </t>
  </si>
  <si>
    <t xml:space="preserve">1952 HORNBLEND ST Unit 13 &amp; 14 </t>
  </si>
  <si>
    <t xml:space="preserve">1956 HORNBLEND ST Unit #6&amp;7 </t>
  </si>
  <si>
    <t xml:space="preserve">1952 HORNBLEND ST Unit 8 </t>
  </si>
  <si>
    <t xml:space="preserve">1952 HORNBLEND ST Unit 9 &amp; 10 </t>
  </si>
  <si>
    <t xml:space="preserve">1956 HORNBLEND ST Unit #1 </t>
  </si>
  <si>
    <t xml:space="preserve">1956 HORNBLEND ST Unit 2&amp;3 </t>
  </si>
  <si>
    <t xml:space="preserve">10652 BERGAMOT PL </t>
  </si>
  <si>
    <t>Digital -3R- Brio PA6 - 2019</t>
  </si>
  <si>
    <t xml:space="preserve">10642 BERGAMOT PL </t>
  </si>
  <si>
    <t xml:space="preserve">10622 BERGAMOT PL </t>
  </si>
  <si>
    <t xml:space="preserve">10652 CLEMENTINE PL </t>
  </si>
  <si>
    <t xml:space="preserve">10641 CLEMENTINE PL </t>
  </si>
  <si>
    <t xml:space="preserve">10632 BERGAMOT PL </t>
  </si>
  <si>
    <t xml:space="preserve">10637 MELOGOLD WY </t>
  </si>
  <si>
    <t xml:space="preserve">8041 RUBICON WY </t>
  </si>
  <si>
    <t>Digital - 3R - Aero PA2 - 2019</t>
  </si>
  <si>
    <t xml:space="preserve">8011 RUBICON WY </t>
  </si>
  <si>
    <t xml:space="preserve">8001 RUBICON WY </t>
  </si>
  <si>
    <t xml:space="preserve">8005 RUBICON WY </t>
  </si>
  <si>
    <t xml:space="preserve">8015 RUBICON WY </t>
  </si>
  <si>
    <t xml:space="preserve">8036 RUBICON WY </t>
  </si>
  <si>
    <t xml:space="preserve">8002 RUBICON WY </t>
  </si>
  <si>
    <t xml:space="preserve">8025 RUBICON WY </t>
  </si>
  <si>
    <t xml:space="preserve">8031 RUBICON WY </t>
  </si>
  <si>
    <t xml:space="preserve">8051 RUBICON WY </t>
  </si>
  <si>
    <t xml:space="preserve">8021 RUBICON WY </t>
  </si>
  <si>
    <t xml:space="preserve">8006 RUBICON WY </t>
  </si>
  <si>
    <t xml:space="preserve">8026 RUBICON WY </t>
  </si>
  <si>
    <t xml:space="preserve">8012 RUBICON WY </t>
  </si>
  <si>
    <t>5278 Coastal Sage Trails, San Diego, CA</t>
  </si>
  <si>
    <t xml:space="preserve">8045 RUBICON WY </t>
  </si>
  <si>
    <t xml:space="preserve">8022 RUBICON WY </t>
  </si>
  <si>
    <t xml:space="preserve">8016 RUBICON WY </t>
  </si>
  <si>
    <t xml:space="preserve">8035 RUBICON WY </t>
  </si>
  <si>
    <t>3029 Nichols St, San Diego, CA 92106</t>
  </si>
  <si>
    <t>General-Standard-Building Construction:3029/Nichols</t>
  </si>
  <si>
    <t xml:space="preserve">8032 RUBICON WY </t>
  </si>
  <si>
    <t xml:space="preserve">15712 WAINWRIGHT WY </t>
  </si>
  <si>
    <t>Dig- Avion-MP Est/ Models/Ph1</t>
  </si>
  <si>
    <t xml:space="preserve">15701 WAINWRIGHT WY </t>
  </si>
  <si>
    <t xml:space="preserve">15702 WAINWRIGHT WY </t>
  </si>
  <si>
    <t xml:space="preserve">15711 WAINWRIGHT WY </t>
  </si>
  <si>
    <t xml:space="preserve">10661 FOX CT </t>
  </si>
  <si>
    <t>Digital-Palmer PA10 Town Homes</t>
  </si>
  <si>
    <t xml:space="preserve">10661 SENUA CT </t>
  </si>
  <si>
    <t xml:space="preserve">10792 LAVAL CT </t>
  </si>
  <si>
    <t xml:space="preserve">10661 QUILL CT </t>
  </si>
  <si>
    <t xml:space="preserve">10632 QUILL CT </t>
  </si>
  <si>
    <t xml:space="preserve">10661 LARA CT </t>
  </si>
  <si>
    <t xml:space="preserve">10691 LARA CT </t>
  </si>
  <si>
    <t xml:space="preserve">10692 HUD CT </t>
  </si>
  <si>
    <t xml:space="preserve">10601 QUILL CT </t>
  </si>
  <si>
    <t xml:space="preserve">10692 LARA CT </t>
  </si>
  <si>
    <t xml:space="preserve">10631 FOX CT </t>
  </si>
  <si>
    <t xml:space="preserve">10691 HUD CT </t>
  </si>
  <si>
    <t xml:space="preserve">10632 FOX CT </t>
  </si>
  <si>
    <t xml:space="preserve">10602 QUILL CT </t>
  </si>
  <si>
    <t xml:space="preserve">10602 LARA CT </t>
  </si>
  <si>
    <t xml:space="preserve">10752 RENEGADE CT </t>
  </si>
  <si>
    <t xml:space="preserve">10662 FOX CT </t>
  </si>
  <si>
    <t xml:space="preserve">10751 LAVAL CT </t>
  </si>
  <si>
    <t xml:space="preserve">10661 HUD CT </t>
  </si>
  <si>
    <t xml:space="preserve">10602 FOX CT </t>
  </si>
  <si>
    <t xml:space="preserve">10692 QUILL CT </t>
  </si>
  <si>
    <t xml:space="preserve">10701 RENEGADE CT </t>
  </si>
  <si>
    <t xml:space="preserve">10751 RENEGADE CT </t>
  </si>
  <si>
    <t xml:space="preserve">10601 SENUA CT </t>
  </si>
  <si>
    <t xml:space="preserve">10691 SENUA CT </t>
  </si>
  <si>
    <t xml:space="preserve">10601 FOX CT </t>
  </si>
  <si>
    <t xml:space="preserve">10702 LAVAL CT </t>
  </si>
  <si>
    <t xml:space="preserve">10631 SABER CT </t>
  </si>
  <si>
    <t xml:space="preserve">10791 RENEGADE CT </t>
  </si>
  <si>
    <t xml:space="preserve">10692 FOX CT </t>
  </si>
  <si>
    <t xml:space="preserve">10691 SABER CT </t>
  </si>
  <si>
    <t xml:space="preserve">10752 LAVAL CT </t>
  </si>
  <si>
    <t xml:space="preserve">10632 LARA CT </t>
  </si>
  <si>
    <t xml:space="preserve">10661 SABER CT </t>
  </si>
  <si>
    <t xml:space="preserve">10631 SENUA CT </t>
  </si>
  <si>
    <t xml:space="preserve">10662 QUILL CT </t>
  </si>
  <si>
    <t xml:space="preserve">10691 QUILL CT </t>
  </si>
  <si>
    <t xml:space="preserve">10631 QUILL CT </t>
  </si>
  <si>
    <t xml:space="preserve">10702 RENEGADE CT </t>
  </si>
  <si>
    <t xml:space="preserve">10792 RENEGADE CT </t>
  </si>
  <si>
    <t xml:space="preserve">10791 LAVAL CT </t>
  </si>
  <si>
    <t xml:space="preserve">10601 SABER CT </t>
  </si>
  <si>
    <t xml:space="preserve">10701 LAVAL CT </t>
  </si>
  <si>
    <t xml:space="preserve">10662 HUD CT </t>
  </si>
  <si>
    <t xml:space="preserve">10692 SENUA CT </t>
  </si>
  <si>
    <t xml:space="preserve">10662 LARA CT </t>
  </si>
  <si>
    <t xml:space="preserve">6405 FISCHER WY </t>
  </si>
  <si>
    <t>Digital - PHR 22B (42)</t>
  </si>
  <si>
    <t xml:space="preserve">6401 FISCHER WY </t>
  </si>
  <si>
    <t xml:space="preserve">12665 STELLA LN </t>
  </si>
  <si>
    <t>DGTL (PN)-M56- 2019 Arlo SDU</t>
  </si>
  <si>
    <t xml:space="preserve">12661 STELLA LN </t>
  </si>
  <si>
    <t xml:space="preserve">12671 STELLA LN </t>
  </si>
  <si>
    <t xml:space="preserve">4068 SEQUOIA ST </t>
  </si>
  <si>
    <t>Dgtl Sequoia New SDAdditions</t>
  </si>
  <si>
    <t xml:space="preserve">4072 SEQUOIA ST </t>
  </si>
  <si>
    <t xml:space="preserve">2046 N HIGHLAND AV </t>
  </si>
  <si>
    <t>Digital-Highland SFD/ADU</t>
  </si>
  <si>
    <t xml:space="preserve">2054 N HIGHLAND AV </t>
  </si>
  <si>
    <t xml:space="preserve">12630 STELLA LN </t>
  </si>
  <si>
    <t>DGTL -M56- 2019 Arlo (Ph 1-3)</t>
  </si>
  <si>
    <t xml:space="preserve">12636 STELLA LN </t>
  </si>
  <si>
    <t xml:space="preserve">12628 STELLA LN </t>
  </si>
  <si>
    <t xml:space="preserve">12626 STELLA LN </t>
  </si>
  <si>
    <t xml:space="preserve">12634 STELLA LN </t>
  </si>
  <si>
    <t xml:space="preserve">12632 STELLA LN </t>
  </si>
  <si>
    <t>6709 Radio Dr, San Diego, CA</t>
  </si>
  <si>
    <t>Rapid Review-Standard-Building Construction:6709/Radio</t>
  </si>
  <si>
    <t xml:space="preserve">11048 SOLSTICE WY </t>
  </si>
  <si>
    <t xml:space="preserve">11050 SOLSTICE WY </t>
  </si>
  <si>
    <t xml:space="preserve">11052 SOLSTICE WY </t>
  </si>
  <si>
    <t>15649 Ysabel Creek Rd, San Diego, CA</t>
  </si>
  <si>
    <t>General-Standard-Building Construction:15649/Ysabel Creek</t>
  </si>
  <si>
    <t>5277 Coastal Sage Trails, San Diego, CA</t>
  </si>
  <si>
    <t>Express- Master Plan SDU:5277/Coastal Sage Trails</t>
  </si>
  <si>
    <t>5283 Coastal Sage Trails, San Diego, CA</t>
  </si>
  <si>
    <t>5279 Coastal Sage Trails, San Diego, CA</t>
  </si>
  <si>
    <t>5281 Coastal Sage Trails, San Diego, CA</t>
  </si>
  <si>
    <t>5288 Coastal Sage Trails, San Diego, CA</t>
  </si>
  <si>
    <t>5280 Coastal Sage Trails, San Diego, CA</t>
  </si>
  <si>
    <t>5282 Coastal Sage Trails, San Diego, CA</t>
  </si>
  <si>
    <t>5286 Coastal Sage Trails, San Diego, CA</t>
  </si>
  <si>
    <t>8233 Rose Quartz Cr, San Diego, CA</t>
  </si>
  <si>
    <t>Express- Master Plan SDU:10211/Camino Santa Fe</t>
  </si>
  <si>
    <t>8236 Rose Quartz Cr, San Diego, CA</t>
  </si>
  <si>
    <t>8234 Rose Quartz Cr, San Diego, CA</t>
  </si>
  <si>
    <t>8237 Rose Quartz Cr, San Diego, CA</t>
  </si>
  <si>
    <t>8238 Rose Quartz Cr, San Diego, CA</t>
  </si>
  <si>
    <t xml:space="preserve">12751 KINSLEY CT </t>
  </si>
  <si>
    <t>DGTL-M56- 2019 Arlo (Ph 4-10)</t>
  </si>
  <si>
    <t xml:space="preserve">12616 STELLA LN </t>
  </si>
  <si>
    <t xml:space="preserve">12614 STELLA LN </t>
  </si>
  <si>
    <t xml:space="preserve">12618 STELLA LN </t>
  </si>
  <si>
    <t xml:space="preserve">12608 STELLA LN </t>
  </si>
  <si>
    <t xml:space="preserve">12606 STELLA LN </t>
  </si>
  <si>
    <t xml:space="preserve">12735 KINSLEY CT </t>
  </si>
  <si>
    <t xml:space="preserve">12641 STELLA LN </t>
  </si>
  <si>
    <t xml:space="preserve">12610 STELLA LN </t>
  </si>
  <si>
    <t xml:space="preserve">12711 KINSLEY CT </t>
  </si>
  <si>
    <t xml:space="preserve">12715 KINSLEY CT </t>
  </si>
  <si>
    <t xml:space="preserve">12622 STELLA LN </t>
  </si>
  <si>
    <t xml:space="preserve">12755 KINSLEY CT </t>
  </si>
  <si>
    <t xml:space="preserve">12725 KINSLEY CT </t>
  </si>
  <si>
    <t xml:space="preserve">12745 KINSLEY CT </t>
  </si>
  <si>
    <t xml:space="preserve">12620 STELLA LN </t>
  </si>
  <si>
    <t xml:space="preserve">12731 KINSLEY CT </t>
  </si>
  <si>
    <t xml:space="preserve">12645 STELLA LN </t>
  </si>
  <si>
    <t xml:space="preserve">12705 KINSLEY CT </t>
  </si>
  <si>
    <t xml:space="preserve">12624 STELLA LN </t>
  </si>
  <si>
    <t xml:space="preserve">12721 KINSLEY CT </t>
  </si>
  <si>
    <t xml:space="preserve">12651 STELLA LN </t>
  </si>
  <si>
    <t xml:space="preserve">12701 KINSLEY CT </t>
  </si>
  <si>
    <t xml:space="preserve">12602 STELLA LN </t>
  </si>
  <si>
    <t xml:space="preserve">12741 KINSLEY CT </t>
  </si>
  <si>
    <t xml:space="preserve">12604 STELLA LN </t>
  </si>
  <si>
    <t xml:space="preserve">12612 STELLA LN </t>
  </si>
  <si>
    <t xml:space="preserve">8216 WAVERLY LN </t>
  </si>
  <si>
    <t>DGTL-M56- 2019 Arlo (11-14/MBO</t>
  </si>
  <si>
    <t xml:space="preserve">8232 WAVERLY LN </t>
  </si>
  <si>
    <t xml:space="preserve">8380 WAVERLY LN </t>
  </si>
  <si>
    <t xml:space="preserve">8226 WAVERLY LN </t>
  </si>
  <si>
    <t xml:space="preserve">8212 WAVERLY LN </t>
  </si>
  <si>
    <t xml:space="preserve">8326 WAVERLY LN </t>
  </si>
  <si>
    <t xml:space="preserve">8244 WAVERLY LN </t>
  </si>
  <si>
    <t xml:space="preserve">8370 WAVERLY LN </t>
  </si>
  <si>
    <t xml:space="preserve">8248 WAVERLY LN </t>
  </si>
  <si>
    <t xml:space="preserve">8360 WAVERLY LN </t>
  </si>
  <si>
    <t xml:space="preserve">8246 WAVERLY LN </t>
  </si>
  <si>
    <t xml:space="preserve">8222 WAVERLY LN </t>
  </si>
  <si>
    <t xml:space="preserve">8240 WAVERLY LN </t>
  </si>
  <si>
    <t xml:space="preserve">8214 WAVERLY LN </t>
  </si>
  <si>
    <t xml:space="preserve">8234 WAVERLY LN </t>
  </si>
  <si>
    <t xml:space="preserve">8238 WAVERLY LN </t>
  </si>
  <si>
    <t xml:space="preserve">8224 WAVERLY LN </t>
  </si>
  <si>
    <t xml:space="preserve">8302 WAVERLY LN </t>
  </si>
  <si>
    <t xml:space="preserve">8242 WAVERLY LN </t>
  </si>
  <si>
    <t xml:space="preserve">8218 WAVERLY LN </t>
  </si>
  <si>
    <t xml:space="preserve">8350 WAVERLY LN </t>
  </si>
  <si>
    <t xml:space="preserve">8236 WAVERLY LN </t>
  </si>
  <si>
    <t xml:space="preserve">8228 WAVERLY LN </t>
  </si>
  <si>
    <t xml:space="preserve">8220 WAVERLY LN </t>
  </si>
  <si>
    <t>8132 ROSE QUARTZ Cr, SAN DIEGO, CA</t>
  </si>
  <si>
    <t>10553 CARA CARA Dr, SAN DIEGO, CA</t>
  </si>
  <si>
    <t>8106 ROSE QUARTZ Cr, SAN DIEGO, CA</t>
  </si>
  <si>
    <t>10578 CARA CARA Dr, SAN DIEGO, CA</t>
  </si>
  <si>
    <t>8102 ROSE QUARTZ Cr, SAN DIEGO, CA</t>
  </si>
  <si>
    <t>10536 CARA CARA Dr, SAN DIEGO, CA</t>
  </si>
  <si>
    <t>10548 CARA CARA Dr, SAN DIEGO, CA</t>
  </si>
  <si>
    <t>10561 CARA CARA Dr, SAN DIEGO, CA</t>
  </si>
  <si>
    <t>10562 CARA CARA Dr, SAN DIEGO, CA</t>
  </si>
  <si>
    <t>10551 CARA CARA Dr, SAN DIEGO, CA</t>
  </si>
  <si>
    <t>8118 Rose Quartz Cr, San Diego, CA</t>
  </si>
  <si>
    <t>10563 CARA CARA Dr, SAN DIEGO, CA</t>
  </si>
  <si>
    <t>8108 ROSE QUARTZ Cr, SAN DIEGO, CA</t>
  </si>
  <si>
    <t>8126 ROSE QUARTZ Cr, SAN DIEGO, CA</t>
  </si>
  <si>
    <t>10555 CARA CARA Dr, SAN DIEGO, CA</t>
  </si>
  <si>
    <t>10560 CARA CARA Dr, SAN DIEGO, CA</t>
  </si>
  <si>
    <t>8104 ROSE QUARTZ Cr, SAN DIEGO, CA</t>
  </si>
  <si>
    <t>10570 CARA CARA Dr, SAN DIEGO, CA</t>
  </si>
  <si>
    <t>10554 CARA CARA Dr, SAN DIEGO, CA</t>
  </si>
  <si>
    <t>10559 CARA CARA Dr, SAN DIEGO, CA</t>
  </si>
  <si>
    <t>10552 CARA CARA Dr, SAN DIEGO, CA</t>
  </si>
  <si>
    <t>10567 CARA CARA Dr, SAN DIEGO, CA</t>
  </si>
  <si>
    <t>8134 ROSE QUARTZ Cr, SAN DIEGO, CA</t>
  </si>
  <si>
    <t>10556 CARA CARA Dr, SAN DIEGO, CA</t>
  </si>
  <si>
    <t>10558 CARA CARA Dr, SAN DIEGO, CA</t>
  </si>
  <si>
    <t>8240 Rose Quartz Cr, San Diego, CA</t>
  </si>
  <si>
    <t>10550 CARA CARA Dr, SAN DIEGO, CA</t>
  </si>
  <si>
    <t>10573 CARA CARA Dr, SAN DIEGO, CA</t>
  </si>
  <si>
    <t>8138 ROSE QUARTZ Cr, SAN DIEGO, CA</t>
  </si>
  <si>
    <t>10557 CARA CARA Dr, SAN DIEGO, CA</t>
  </si>
  <si>
    <t>10569 CARA CARA Dr, SAN DIEGO, CA</t>
  </si>
  <si>
    <t>10571 CARA CARA Dr, SAN DIEGO, CA</t>
  </si>
  <si>
    <t>8130 Rose Quartz Cr, San Diego, CA</t>
  </si>
  <si>
    <t>8128 ROSE QUARTZ Cr, SAN DIEGO, CA</t>
  </si>
  <si>
    <t>10581 CARA CARA Dr, SAN DIEGO, CA</t>
  </si>
  <si>
    <t>8112 ROSE QUARTZ Cr, SAN DIEGO, CA</t>
  </si>
  <si>
    <t>8235 Rose Quartz Cr, San Diego, CA</t>
  </si>
  <si>
    <t>8225 Rose Quartz Cr, San Diego, CA</t>
  </si>
  <si>
    <t>8231 Rose Quartz Cr, San Diego, CA</t>
  </si>
  <si>
    <t>8227 Rose Quartz Cr, San Diego, CA</t>
  </si>
  <si>
    <t>8223 Rose Quartz Cr, San Diego, CA</t>
  </si>
  <si>
    <t>8229 Rose Quartz Cr, San Diego, CA</t>
  </si>
  <si>
    <t>8221 Rose Quartz Cr, San Diego, CA</t>
  </si>
  <si>
    <t>8219 Rose Quartz Cr, San Diego, CA</t>
  </si>
  <si>
    <t>8110 ROSE QUARTZ Cr, SAN DIEGO, CA</t>
  </si>
  <si>
    <t>8217 Rose Quartz Cr, San Diego, CA</t>
  </si>
  <si>
    <t>10662 Senna Wy, San Diego, CA</t>
  </si>
  <si>
    <t>10622 Senna Wy, San Diego, CA</t>
  </si>
  <si>
    <t>8209 Rose Quartz Cr, San Diego, CA</t>
  </si>
  <si>
    <t>8207 Rose Quartz Cr, San Diego, CA</t>
  </si>
  <si>
    <t>8213 Rose Quartz Cr, San Diego, CA</t>
  </si>
  <si>
    <t>10601 Senna Wy, San Diego, CA</t>
  </si>
  <si>
    <t>8203 Rose Quartz Cr, San Diego, CA</t>
  </si>
  <si>
    <t>8215 Rose Quartz Cr, San Diego, CA</t>
  </si>
  <si>
    <t>10611 Senna Wy, San Diego, CA</t>
  </si>
  <si>
    <t>8242 Rose Quartz Cr, San Diego, CA</t>
  </si>
  <si>
    <t>8211 Rose Quartz Cr, San Diego, CA</t>
  </si>
  <si>
    <t>10606 Senna Wy, San Diego, CA</t>
  </si>
  <si>
    <t>10616 Senna Wy, San Diego, CA</t>
  </si>
  <si>
    <t>8247 Rose Quartz Cr, San Diego, CA</t>
  </si>
  <si>
    <t>8243 Rose Quartz Cr, San Diego, CA</t>
  </si>
  <si>
    <t>10612 Senna Wy, San Diego, CA</t>
  </si>
  <si>
    <t>10632 Senna Wy, San Diego, CA</t>
  </si>
  <si>
    <t>10621 Senna Wy, San Diego, CA</t>
  </si>
  <si>
    <t>8248 Rose Quartz Cr, San Diego, CA</t>
  </si>
  <si>
    <t>8205 Rose Quartz Cr, San Diego, CA</t>
  </si>
  <si>
    <t>8244 Rose Quartz Cr, San Diego, CA</t>
  </si>
  <si>
    <t>10602 Senna Wy, San Diego, CA</t>
  </si>
  <si>
    <t>8239 Rose Quartz Cr, San Diego, CA</t>
  </si>
  <si>
    <t>8246 Rose Quartz Cr, San Diego, CA</t>
  </si>
  <si>
    <t>8241 Rose Quartz Cr, San Diego, CA</t>
  </si>
  <si>
    <t>10626 Senna Wy, San Diego, CA</t>
  </si>
  <si>
    <t>8201 Rose Quartz Cr, San Diego, CA</t>
  </si>
  <si>
    <t>5298 Coastal Sage Trails, San Diego, CA</t>
  </si>
  <si>
    <t>Express- Master Plan SDU:5298/Coastal Sage Trails</t>
  </si>
  <si>
    <t>5296 Coastal Sage Trails, San Diego, CA</t>
  </si>
  <si>
    <t>5287 Coastal Sage Trails, San Diego, CA</t>
  </si>
  <si>
    <t>5285 Coastal Sage Trails, San Diego, CA</t>
  </si>
  <si>
    <t>5292 Coastal Sage Trails, San Diego, CA</t>
  </si>
  <si>
    <t>5290 Coastal Sage Trails, San Diego, CA</t>
  </si>
  <si>
    <t>5162 Gordon Ln, San Diego, CA 92109</t>
  </si>
  <si>
    <t>General-Standard-Building Construction:5162/Gordon</t>
  </si>
  <si>
    <t>6406 Fischer Wy, San Diego, CA 92130</t>
  </si>
  <si>
    <t>Building Construction - Master Plan SDU:6402/Fischer</t>
  </si>
  <si>
    <t>6402 Fischer Wy, San Diego, CA 92130</t>
  </si>
  <si>
    <t>5271 Black Horse Trails, San Diego, CA</t>
  </si>
  <si>
    <t>Express- Master Plan SDU:5283/Black Horse Trails</t>
  </si>
  <si>
    <t>5268 Coastal Sage Trails, San Diego, CA</t>
  </si>
  <si>
    <t>5279 Black Horse Trails, San Diego, CA</t>
  </si>
  <si>
    <t>5273 Black Horse Trails, San Diego, CA</t>
  </si>
  <si>
    <t>5267 Coastal Sage Trails, San Diego, CA</t>
  </si>
  <si>
    <t>5283 Black Horse Trails, San Diego, CA</t>
  </si>
  <si>
    <t>13898 Andalusian Trails, San Diego, CA</t>
  </si>
  <si>
    <t>5281 Black Horse Trails, San Diego, CA</t>
  </si>
  <si>
    <t>5277 Black Horse Trails, San Diego, CA</t>
  </si>
  <si>
    <t>5275 Black Horse Trails, San Diego, CA</t>
  </si>
  <si>
    <t>13802 Andalusian Trails, San Diego, CA</t>
  </si>
  <si>
    <t>5269 Black Horse Trails, San Diego, CA</t>
  </si>
  <si>
    <t>3449 Ocean View Bl, San Diego, CA</t>
  </si>
  <si>
    <t>Rapid Review-Standard-Building Construction:3449/Ocean View</t>
  </si>
  <si>
    <t>13140 Camino Ramillette, San Diego, CA</t>
  </si>
  <si>
    <t>Rapid Review-Standard-Building Construction:13140/Camino Ramillette</t>
  </si>
  <si>
    <t>4549 Newport Av, San Diego, CA 92107</t>
  </si>
  <si>
    <t>4533 Newport Av, San Diego, CA 92107</t>
  </si>
  <si>
    <t>4545 Newport Av, San Diego, CA 92107</t>
  </si>
  <si>
    <t>4537 Newport Av, San Diego, CA 92107</t>
  </si>
  <si>
    <t>8141 Rose Quartz Cr, San Diego, CA</t>
  </si>
  <si>
    <t>8133 Rose Quartz Cr, San Diego, CA</t>
  </si>
  <si>
    <t>8139 Rose Quartz Cr, San Diego, CA</t>
  </si>
  <si>
    <t>8131 Rose Quartz Cr, San Diego, CA</t>
  </si>
  <si>
    <t>8137 Rose Quartz Cr, San Diego, CA</t>
  </si>
  <si>
    <t>8135 Rose Quartz Cr, San Diego, CA</t>
  </si>
  <si>
    <t>8129 Rose Quartz Cr, San Diego, CA</t>
  </si>
  <si>
    <t xml:space="preserve">7555 NORTHERN LIGHTS </t>
  </si>
  <si>
    <t>Phillips-Lang Residence</t>
  </si>
  <si>
    <t xml:space="preserve">1874 PUENTE DR </t>
  </si>
  <si>
    <t>1874 Puente Drive Residence</t>
  </si>
  <si>
    <t xml:space="preserve">3491 MARTIN AV </t>
  </si>
  <si>
    <t>Martin Ave New Residence</t>
  </si>
  <si>
    <t xml:space="preserve">8650 ENCINO AV </t>
  </si>
  <si>
    <t>Tran Residence</t>
  </si>
  <si>
    <t xml:space="preserve">3844 ALBATROSS ST </t>
  </si>
  <si>
    <t>Albatross SFR</t>
  </si>
  <si>
    <t xml:space="preserve">7818 DOUG HILL </t>
  </si>
  <si>
    <t xml:space="preserve">CHPT Residence </t>
  </si>
  <si>
    <t xml:space="preserve">3816 CHAMOUNE AV </t>
  </si>
  <si>
    <t>Dung New Residence</t>
  </si>
  <si>
    <t xml:space="preserve">6670 CIELO DR </t>
  </si>
  <si>
    <t>Cielo New Residence</t>
  </si>
  <si>
    <t xml:space="preserve">3877 GAMMA ST </t>
  </si>
  <si>
    <t>Cueva New SDUs</t>
  </si>
  <si>
    <t xml:space="preserve">1369 VUE DE VILLE CT </t>
  </si>
  <si>
    <t>Bigelo, LLC SDU</t>
  </si>
  <si>
    <t xml:space="preserve">5262 TRINIDAD WY </t>
  </si>
  <si>
    <t xml:space="preserve">DIGITAL-Valencia Park Lot 2 </t>
  </si>
  <si>
    <t xml:space="preserve">5249 VELMA TR </t>
  </si>
  <si>
    <t>DIGITAL-Valencia Park Lot 1</t>
  </si>
  <si>
    <t xml:space="preserve">5252 TRINIDAD WY </t>
  </si>
  <si>
    <t>DIGITAL-Valencia Park Lot 3</t>
  </si>
  <si>
    <t xml:space="preserve">5267 TRINIDAD WY </t>
  </si>
  <si>
    <t>DIGITAL-Valencia Park Lot 4</t>
  </si>
  <si>
    <t xml:space="preserve">5270 SAN BERNARDO TR </t>
  </si>
  <si>
    <t>DIGITAL-Valencia Park lot 5</t>
  </si>
  <si>
    <t xml:space="preserve">5342 OLVERA AV </t>
  </si>
  <si>
    <t xml:space="preserve">DIGITAL-Valencia Park Lot 9 </t>
  </si>
  <si>
    <t xml:space="preserve">5326 OLVERA AV </t>
  </si>
  <si>
    <t>DIGITAL-Valencia Park lot 11</t>
  </si>
  <si>
    <t xml:space="preserve">6242 ROSE ST </t>
  </si>
  <si>
    <t>Rose St. Residence New home</t>
  </si>
  <si>
    <t xml:space="preserve">1929 IRVING AV </t>
  </si>
  <si>
    <t xml:space="preserve">Irving Duplex Units </t>
  </si>
  <si>
    <t xml:space="preserve">1237 VAN NUYS ST </t>
  </si>
  <si>
    <t>Scofield New Single Family</t>
  </si>
  <si>
    <t xml:space="preserve">6002 DEL MAR MESA RD </t>
  </si>
  <si>
    <t>Digital - Socol Residence</t>
  </si>
  <si>
    <t xml:space="preserve">1006 WEST BRIARFIELD DR </t>
  </si>
  <si>
    <t xml:space="preserve">New Simpson Residence </t>
  </si>
  <si>
    <t xml:space="preserve">4270 AMPUDIA ST </t>
  </si>
  <si>
    <t>Digital- Ampudia New Residence</t>
  </si>
  <si>
    <t xml:space="preserve">6262 OSLER ST </t>
  </si>
  <si>
    <t xml:space="preserve"> Nguyen - Osler St. Addition</t>
  </si>
  <si>
    <t>8119 Rose Quartz Cr, San Diego, CA</t>
  </si>
  <si>
    <t>8113 Rose Quartz Cr, San Diego, CA</t>
  </si>
  <si>
    <t xml:space="preserve">2320 VIA APRILIA </t>
  </si>
  <si>
    <t>Digital - Law Residence</t>
  </si>
  <si>
    <t>8097 Rose Quartz Cr, San Diego, CA</t>
  </si>
  <si>
    <t xml:space="preserve">1370 REED AV </t>
  </si>
  <si>
    <t>Digital -Richa Residence</t>
  </si>
  <si>
    <t>8095 Rose Quartz Cr, San Diego, CA</t>
  </si>
  <si>
    <t>8107 Rose Quartz Cr, San Diego, CA</t>
  </si>
  <si>
    <t xml:space="preserve">306 KOLMAR ST </t>
  </si>
  <si>
    <t>Digital- Komlar St Residence</t>
  </si>
  <si>
    <t>8125 Rose Quartz Cr, San Diego, CA</t>
  </si>
  <si>
    <t>8115 Rose Quartz Cr, San Diego, CA</t>
  </si>
  <si>
    <t>8117 Rose Quartz Cr, San Diego, CA</t>
  </si>
  <si>
    <t>8103 Rose Quartz Cr, San Diego, CA</t>
  </si>
  <si>
    <t>8089 Rose Quartz Cr, San Diego, CA</t>
  </si>
  <si>
    <t>8085 Rose Quartz Cr, San Diego, CA</t>
  </si>
  <si>
    <t>8121 Rose Quartz Cr, San Diego, CA</t>
  </si>
  <si>
    <t>8087 Rose Quartz Cr, San Diego, CA</t>
  </si>
  <si>
    <t>8091 Rose Quartz Cr, San Diego, CA</t>
  </si>
  <si>
    <t>8111 Rose Quartz Cr, San Diego, CA</t>
  </si>
  <si>
    <t>8093 Rose Quartz Cr, San Diego, CA</t>
  </si>
  <si>
    <t>8109 Rose Quartz Cr, San Diego, CA</t>
  </si>
  <si>
    <t xml:space="preserve">4027 MARK TR </t>
  </si>
  <si>
    <t>Digital -Lee Residence</t>
  </si>
  <si>
    <t xml:space="preserve">4578 50TH ST </t>
  </si>
  <si>
    <t>Digital--Shearer ADU</t>
  </si>
  <si>
    <t xml:space="preserve">17060 BROKEN BOW CT </t>
  </si>
  <si>
    <t>Digital-Spooner New SDU</t>
  </si>
  <si>
    <t>8127 Rose Quartz Cr, San Diego, CA</t>
  </si>
  <si>
    <t xml:space="preserve">6961 SARANAC ST </t>
  </si>
  <si>
    <t>Digital- SARANAC REM/ADU</t>
  </si>
  <si>
    <t>8099 Rose Quartz Cr, San Diego, CA</t>
  </si>
  <si>
    <t>8101 Rose Quartz Cr, San Diego, CA</t>
  </si>
  <si>
    <t>8123 Rose Quartz Cr, San Diego, CA</t>
  </si>
  <si>
    <t xml:space="preserve">15601 RENNYSON WY </t>
  </si>
  <si>
    <t>Dig-Avion Ph 3-13 to 672473</t>
  </si>
  <si>
    <t>8105 Rose Quartz Cr, San Diego, CA</t>
  </si>
  <si>
    <t>5144 Gordon Ln, San Diego, CA</t>
  </si>
  <si>
    <t>General-Standard-Building Construction:5144/Gordon</t>
  </si>
  <si>
    <t>553 Torrance St, San Diego, CA</t>
  </si>
  <si>
    <t>Rapid Review-Standard-Building Construction:553/Torrance</t>
  </si>
  <si>
    <t>1060 Evergreen St, San Diego, CA</t>
  </si>
  <si>
    <t>Rapid Review-Standard-Building Construction:1060/Evergreen</t>
  </si>
  <si>
    <t xml:space="preserve">4015 KANSAS ST </t>
  </si>
  <si>
    <t>Kansas Apartments</t>
  </si>
  <si>
    <t xml:space="preserve">3091 MARQUEE WY </t>
  </si>
  <si>
    <t>Digital_PN: Marquee (L 41)2016</t>
  </si>
  <si>
    <t xml:space="preserve">3002 MARQUEE WY </t>
  </si>
  <si>
    <t xml:space="preserve">939 04TH AV </t>
  </si>
  <si>
    <t xml:space="preserve">4th ave Micro Apartment </t>
  </si>
  <si>
    <t xml:space="preserve">2645 ULRIC ST </t>
  </si>
  <si>
    <t>Digital-Ulric St Apart</t>
  </si>
  <si>
    <t xml:space="preserve">5494 SHOREFRONT DR </t>
  </si>
  <si>
    <t>Digital-Rancho las Brisas (MR)</t>
  </si>
  <si>
    <t xml:space="preserve">1651 SANDBANKS DR </t>
  </si>
  <si>
    <t xml:space="preserve">5494 SEACLIFF PL </t>
  </si>
  <si>
    <t xml:space="preserve">5495 SEACLIFF PL </t>
  </si>
  <si>
    <t xml:space="preserve">1655 SANDBANKS DR </t>
  </si>
  <si>
    <t xml:space="preserve">4234 MISSISSIPPI ST </t>
  </si>
  <si>
    <t>Digital - MIXED USE Miss ECB</t>
  </si>
  <si>
    <t xml:space="preserve">429 W SAN YSIDRO BL </t>
  </si>
  <si>
    <t>Digital PN San Ysidro Apt Bldg</t>
  </si>
  <si>
    <t xml:space="preserve">1661 HARVEY MILK ST </t>
  </si>
  <si>
    <t xml:space="preserve">Digital - Harvey Milk Mixed </t>
  </si>
  <si>
    <t xml:space="preserve">1878 ELM AV </t>
  </si>
  <si>
    <t>Dgtl - Elm Ave New Townhouses</t>
  </si>
  <si>
    <t xml:space="preserve">10692 WALDEN WY </t>
  </si>
  <si>
    <t>DGTL-3R-Hudson (P1-MBO) 670040</t>
  </si>
  <si>
    <t xml:space="preserve">10676 ANIMA WY </t>
  </si>
  <si>
    <t>6495 Goodwin St, San Diego, CA 92111</t>
  </si>
  <si>
    <t>General-Standard-Building Construction:6497/Goodwin</t>
  </si>
  <si>
    <t>1311 Pequena St, San Diego, CA 92154</t>
  </si>
  <si>
    <t>General-Standard-Building Construction:1311/Pequena</t>
  </si>
  <si>
    <t>4766 67th St, San Diego, CA 92115</t>
  </si>
  <si>
    <t>Rapid Review-Standard-Building Construction:4766/67th</t>
  </si>
  <si>
    <t>Building Construction:4142/Florida</t>
  </si>
  <si>
    <t>3869 Superba St, San Diego, CA</t>
  </si>
  <si>
    <t>General-Expedite-Building Construction:3869/Superba</t>
  </si>
  <si>
    <t>13506 Samantha Av, San Diego, CA 92129</t>
  </si>
  <si>
    <t>General-Standard-Building Construction:13506/Samantha</t>
  </si>
  <si>
    <t>5036 Arvinels Av, San Diego, CA 92117</t>
  </si>
  <si>
    <t>General-Standard-Building Construction:5036/Arvinels</t>
  </si>
  <si>
    <t>4761 Idaho St, San Diego, CA</t>
  </si>
  <si>
    <t>General-Standard-Building Construction:4761/Idaho</t>
  </si>
  <si>
    <t>3475 Idlewild Wy, San Diego, CA 92117</t>
  </si>
  <si>
    <t>Building Construction:3475/Idlewild</t>
  </si>
  <si>
    <t>6311 Hartley Dr, San Diego, CA 92037</t>
  </si>
  <si>
    <t>General-Standard-Building Construction:6311/Hartley</t>
  </si>
  <si>
    <t>7367 Rock Canyon Dr, San Diego, CA 92126</t>
  </si>
  <si>
    <t>Building Construction:7367/Rock Canyon</t>
  </si>
  <si>
    <t>11173 Calenda Rd, San Diego, CA 92127</t>
  </si>
  <si>
    <t>General-Standard-Building Construction:11173/Calenda</t>
  </si>
  <si>
    <t>1831 48th St, San Diego, CA 92102</t>
  </si>
  <si>
    <t>General-Standard-Building Construction:1831/48th</t>
  </si>
  <si>
    <t>4217 East Overlook Dr, San Diego, CA 92115</t>
  </si>
  <si>
    <t>Rapid Review-Standard-Building Construction:4217/East Overlook</t>
  </si>
  <si>
    <t>1284 Koe St, San Diego, CA 92114</t>
  </si>
  <si>
    <t>General-Standard-Building Construction:1284/Koe</t>
  </si>
  <si>
    <t>636 Vista San Ignacio, San Diego, CA 92154</t>
  </si>
  <si>
    <t>General-Standard-Building Construction:636/Vista San Ignacio</t>
  </si>
  <si>
    <t>1214 26Th St, San Diego, CA 92102</t>
  </si>
  <si>
    <t>General-Standard-Building Construction:1214/26Th</t>
  </si>
  <si>
    <t>5764 Waverly Av, San Diego, CA 92037</t>
  </si>
  <si>
    <t>General-Standard-Building Construction:5764/Waverly</t>
  </si>
  <si>
    <t>11040 Canyon Mesa Ln, San Diego, CA 92126</t>
  </si>
  <si>
    <t>General-Standard-Building Construction:11040/Canyon Mesa</t>
  </si>
  <si>
    <t>11404 Via Promesa, San Diego, CA 92124</t>
  </si>
  <si>
    <t>General-Standard-Building Construction:11404/Via Promesa</t>
  </si>
  <si>
    <t>6251 Mary Lane Dr, San Diego, CA 92115</t>
  </si>
  <si>
    <t>General-Standard-Building Construction:6251/Mary Lane</t>
  </si>
  <si>
    <t>6339 Connie Dr, San Diego, CA 92115</t>
  </si>
  <si>
    <t>General-Standard-Building Construction:6339/Connie</t>
  </si>
  <si>
    <t>2502 San Marcos Av, San Diego, CA 92104</t>
  </si>
  <si>
    <t>General-Standard-Building Construction:2502/San Marcos</t>
  </si>
  <si>
    <t>3454 Hasty St, San Diego, CA 92115</t>
  </si>
  <si>
    <t>General-Standard-Building Construction:3454/Hasty</t>
  </si>
  <si>
    <t>2468 Root St, San Diego, CA 92123</t>
  </si>
  <si>
    <t>Rapid Review-Standard-Building Construction:2468/Root</t>
  </si>
  <si>
    <t>5005 La Dorna St, San Diego, CA 92115</t>
  </si>
  <si>
    <t>General-Standard-Building Construction:5005/La Dorna</t>
  </si>
  <si>
    <t>5335 East Falls View Dr, San Diego, CA 92115</t>
  </si>
  <si>
    <t>General-Standard-Building Construction:5335/East Falls View</t>
  </si>
  <si>
    <t>4941 63rd St, San Diego, CA 92115</t>
  </si>
  <si>
    <t>Rapid Review-Standard-Building Construction:4941/63rd</t>
  </si>
  <si>
    <t>138 Mount Carmel Dr, San Diego, CA 92173</t>
  </si>
  <si>
    <t>Rapid Review-Standard-Building Construction:138/Mount Carmel</t>
  </si>
  <si>
    <t>5020 Savannah St, San Diego, CA 92110</t>
  </si>
  <si>
    <t>Rapid Review-Standard-Building Construction:5020/Savannah</t>
  </si>
  <si>
    <t>4262 Chamoune Av, San Diego, CA</t>
  </si>
  <si>
    <t>General-Standard-Building Construction:4262/Chamoune</t>
  </si>
  <si>
    <t>1638 Winder St, San Diego, CA 92103</t>
  </si>
  <si>
    <t>Building Construction:1638/Winder</t>
  </si>
  <si>
    <t>3747 Marzo St, San Diego, CA 92154</t>
  </si>
  <si>
    <t>Rapid Review-Standard-Building Construction:3747/Marzo</t>
  </si>
  <si>
    <t>6750 North Elman St, San Diego, CA</t>
  </si>
  <si>
    <t>General-Standard-Building Construction:6744/North Elman</t>
  </si>
  <si>
    <t>6748 North Elman St, San Diego, CA</t>
  </si>
  <si>
    <t>7668 Flanders Dr, San Diego, CA 92126</t>
  </si>
  <si>
    <t>General-Standard-Building Construction:7668/Flanders</t>
  </si>
  <si>
    <t>5247 Mandalay Pl, San Diego, CA 92115</t>
  </si>
  <si>
    <t>Rapid Review-Standard-Building Construction:5247/Mandalay</t>
  </si>
  <si>
    <t>3700 Crestwood Pl, San Diego, CA 92103</t>
  </si>
  <si>
    <t>General-Standard-Building Construction:3700/Crestwood</t>
  </si>
  <si>
    <t>8441 Parkbrook St, San Diego, CA 92114</t>
  </si>
  <si>
    <t>Rapid Review-Standard-Building Construction:8441/Parkbrook</t>
  </si>
  <si>
    <t>8492 Aquarius Dr, San Diego, CA 92126</t>
  </si>
  <si>
    <t>General-Standard-Building Construction:8492/Aquarius</t>
  </si>
  <si>
    <t>4291 Dellwood St, San Diego, CA 92111</t>
  </si>
  <si>
    <t>General-Standard-Building Construction:4289/Dellwood</t>
  </si>
  <si>
    <t>3953 La Cresta Dr, San Diego, CA 92107</t>
  </si>
  <si>
    <t>Rapid Review-Standard-Building Construction:3953/La Cresta</t>
  </si>
  <si>
    <t>5357 Redding Rd, San Diego, CA 92115</t>
  </si>
  <si>
    <t>General-Standard-Building Construction:5357/Redding</t>
  </si>
  <si>
    <t>3523 Mississippi St, San Diego, CA 92104</t>
  </si>
  <si>
    <t>General-Standard-Building Construction:3523/Mississippi</t>
  </si>
  <si>
    <t>5139 Ewing St, San Diego, CA 92115</t>
  </si>
  <si>
    <t>General-Standard-Building Construction:5139/Ewing</t>
  </si>
  <si>
    <t>1003 Essex St, San Diego, CA 92103</t>
  </si>
  <si>
    <t>General-Standard-Building Construction:3783/10th</t>
  </si>
  <si>
    <t>6503 Mount Adelbert Dr, San Diego, CA 92111</t>
  </si>
  <si>
    <t>Building Construction:6503/Mount Adelbert</t>
  </si>
  <si>
    <t>3035 Locust St, San Diego, CA 92110</t>
  </si>
  <si>
    <t>General-Standard-Building Construction:3037/Locust</t>
  </si>
  <si>
    <t>4961 Jumano Av, San Diego, CA</t>
  </si>
  <si>
    <t>General-Standard-Building Construction:4961/Jumano</t>
  </si>
  <si>
    <t>421 25th St, San Diego, CA</t>
  </si>
  <si>
    <t>General-Expedite-Building Construction:421/25th</t>
  </si>
  <si>
    <t>4417 Arendo Dr, San Diego, CA 92115</t>
  </si>
  <si>
    <t>Rapid Review-Standard-Building Construction:4417/Arendo</t>
  </si>
  <si>
    <t>5175 Tipton St, San Diego, CA 92115</t>
  </si>
  <si>
    <t>General-Standard-Building Construction:5175/Tipton</t>
  </si>
  <si>
    <t>5321 Zion Av, San Diego, CA 92120</t>
  </si>
  <si>
    <t>Rapid Review-Standard-Building Construction:5321/Zion</t>
  </si>
  <si>
    <t>5016 Catoctin Dr, San Diego, CA 92115</t>
  </si>
  <si>
    <t>General-Standard-Building Construction:5014/Catoctin</t>
  </si>
  <si>
    <t>3218 Pasternack Pl, San Diego, CA 92123</t>
  </si>
  <si>
    <t>General-Standard-Building Construction:3218/Pasternack</t>
  </si>
  <si>
    <t>9030 Chart House St, San Diego, CA 92126</t>
  </si>
  <si>
    <t>Rapid Review-Standard-Building Construction:9030/Chart House</t>
  </si>
  <si>
    <t>3776 Granada Av, San Diego, CA 92104</t>
  </si>
  <si>
    <t>General-Standard-Building Construction:3776/Granada</t>
  </si>
  <si>
    <t>3014 Ducommun, San Diego, CA</t>
  </si>
  <si>
    <t>General-Standard-Building Construction:3014/Ducommun</t>
  </si>
  <si>
    <t>6240 Rose St, San Diego, CA</t>
  </si>
  <si>
    <t>General-Standard-Building Construction:6238/Rose</t>
  </si>
  <si>
    <t>6216 Pembroke Dr, San Diego, CA 92115</t>
  </si>
  <si>
    <t>General-Standard-Building Construction:6216/Pembroke</t>
  </si>
  <si>
    <t>4072 Louisiana St, San Diego, CA</t>
  </si>
  <si>
    <t>General-Standard-Building Construction:4068/Louisiana</t>
  </si>
  <si>
    <t>6827 Springfield St, San Diego, CA 92114</t>
  </si>
  <si>
    <t>Rapid Review-Standard-Building Construction:6829/Springfield</t>
  </si>
  <si>
    <t>6218 Cowles Mountain Bl, San Diego, CA</t>
  </si>
  <si>
    <t>Rapid Review-Standard-Building Construction:6218/Cowles Mountain</t>
  </si>
  <si>
    <t>4934 Rockford Dr, San Diego, CA 92115</t>
  </si>
  <si>
    <t>General-Standard-Building Construction:4934/Rockford</t>
  </si>
  <si>
    <t>4225 Napier St, San Diego, CA 92110</t>
  </si>
  <si>
    <t>Rapid Review-Standard-Building Construction:4225/Napier</t>
  </si>
  <si>
    <t>4935 63Rd St, San Diego, CA 92115</t>
  </si>
  <si>
    <t>General-Standard-Building Construction:4935/63Rd</t>
  </si>
  <si>
    <t>5122 East Falls View Dr, San Diego, CA 92115</t>
  </si>
  <si>
    <t>General-Standard-Building Construction:5124/East Falls View</t>
  </si>
  <si>
    <t>3221 Landis St, San Diego, CA 92104</t>
  </si>
  <si>
    <t>General-Standard-Building Construction:3223/Landis</t>
  </si>
  <si>
    <t>3635 Pershing Av, San Diego, CA 92104</t>
  </si>
  <si>
    <t>General-Standard-Building Construction:3635/Pershing</t>
  </si>
  <si>
    <t>3661 Van Dyke Av, San Diego, CA</t>
  </si>
  <si>
    <t>General-Standard-Building Construction:3661/Van Dyke</t>
  </si>
  <si>
    <t>8634 Robles Dr, San Diego, CA 92119</t>
  </si>
  <si>
    <t>Rapid Review-Standard-Building Construction:8634/Robles</t>
  </si>
  <si>
    <t>3750 Ash St, San Diego, CA</t>
  </si>
  <si>
    <t>General-Standard-Building Construction:3750/Ash</t>
  </si>
  <si>
    <t>2911 Columbine St, San Diego, CA 92105</t>
  </si>
  <si>
    <t>Rapid Review-Standard-Building Construction:2909/Columbine</t>
  </si>
  <si>
    <t>2865 Greyling Dr, San Diego, CA 92123</t>
  </si>
  <si>
    <t>Building Construction:2867/Greyling</t>
  </si>
  <si>
    <t>2608 Root St, San Diego, CA 92123</t>
  </si>
  <si>
    <t>Building Construction:2608/Root</t>
  </si>
  <si>
    <t>5348 West Falls View Dr, San Diego, CA 92115</t>
  </si>
  <si>
    <t>General-Standard-Building Construction:5348/West Falls View</t>
  </si>
  <si>
    <t>2765 Brant St, San Diego, CA 92103</t>
  </si>
  <si>
    <t>General-Standard-Building Construction:2763/Brant</t>
  </si>
  <si>
    <t>9050 Gainsborough Av, San Diego, CA 92129</t>
  </si>
  <si>
    <t>General-Standard-Building Construction:9052/Gainsborough</t>
  </si>
  <si>
    <t>7914 Goleta Rd, San Diego, CA 92126</t>
  </si>
  <si>
    <t>General-Standard-Building Construction:7914/Goleta</t>
  </si>
  <si>
    <t>6650 Maury Dr, San Diego, CA 92119</t>
  </si>
  <si>
    <t>General-Standard-Building Construction:6650/Maury</t>
  </si>
  <si>
    <t>1355 Willow St, San Diego, CA 92106</t>
  </si>
  <si>
    <t>General-Standard-Building Construction:1357/Willow</t>
  </si>
  <si>
    <t>3423 Rowe St, San Diego, CA</t>
  </si>
  <si>
    <t>General-Standard-Building Construction:3423/Rowe</t>
  </si>
  <si>
    <t>General-Express-Building Construction:323/Willie James Jones</t>
  </si>
  <si>
    <t>2272 Acara Cr, San Diego, CA 92154</t>
  </si>
  <si>
    <t>6841 Secano St, San Diego, CA 92154</t>
  </si>
  <si>
    <t>6811 Secano St, San Diego, CA</t>
  </si>
  <si>
    <t>2117 Acara Cr, San Diego, CA</t>
  </si>
  <si>
    <t>2422 Cascalote Lp, San Diego, CA 92154</t>
  </si>
  <si>
    <t>2402 Cascalote Lp, San Diego, CA 92154</t>
  </si>
  <si>
    <t>2421 Cascalote Lp, San Diego, CA 92154</t>
  </si>
  <si>
    <t>2432 Cascalote Lp, San Diego, CA 92154</t>
  </si>
  <si>
    <t>2412 Cascalote Lp, San Diego, CA 92154</t>
  </si>
  <si>
    <t>10422 Maya Linda Rd, San Diego, CA</t>
  </si>
  <si>
    <t>Rapid Review-Standard-Building Construction:10422/Maya Linda</t>
  </si>
  <si>
    <t>10424 Maya Linda Rd, San Diego, CA</t>
  </si>
  <si>
    <t>4454220300</t>
  </si>
  <si>
    <t xml:space="preserve">2629 EL CAJON BL </t>
  </si>
  <si>
    <t>El Cajon &amp; Oregon Mixed Use</t>
  </si>
  <si>
    <t>5510412100</t>
  </si>
  <si>
    <t xml:space="preserve">4070 NEWTON AV </t>
  </si>
  <si>
    <t>Da'Sean Duplexes</t>
  </si>
  <si>
    <t xml:space="preserve">4064 NEWTON AV </t>
  </si>
  <si>
    <t xml:space="preserve">4538 39TH ST </t>
  </si>
  <si>
    <t>Digital- Joshua ADU</t>
  </si>
  <si>
    <t xml:space="preserve">6502 SPRINGFIELD ST </t>
  </si>
  <si>
    <t>Digital-Springfield ADU</t>
  </si>
  <si>
    <t xml:space="preserve">5624 LINFIELD AV </t>
  </si>
  <si>
    <t xml:space="preserve">Digital- Romo ADU's </t>
  </si>
  <si>
    <t xml:space="preserve">2606 MEADE AV </t>
  </si>
  <si>
    <t xml:space="preserve">Digital -Tyson ADU </t>
  </si>
  <si>
    <t xml:space="preserve">3814 CENTRE ST Unit 5 &amp; 6 </t>
  </si>
  <si>
    <t>Digital - Wiesner Res ADU's</t>
  </si>
  <si>
    <t xml:space="preserve">8965 GRAMERCY DR </t>
  </si>
  <si>
    <t>Digital-Guzman Addition/ADU</t>
  </si>
  <si>
    <t xml:space="preserve">5296 LIVERING LN </t>
  </si>
  <si>
    <t>Digital - Dadone ADU</t>
  </si>
  <si>
    <t xml:space="preserve">4121 32ND ST </t>
  </si>
  <si>
    <t>Digital Munoz ADU &amp; Add/Rem</t>
  </si>
  <si>
    <t xml:space="preserve">2852 MANOS DR </t>
  </si>
  <si>
    <t>Digital - Castelan ADU</t>
  </si>
  <si>
    <t xml:space="preserve">5053 CHOLLAS PY </t>
  </si>
  <si>
    <t>Digital-Chollas 51 ADU</t>
  </si>
  <si>
    <t xml:space="preserve">3255 VIA ARCILLA </t>
  </si>
  <si>
    <t>Digital- Cavallini ADU</t>
  </si>
  <si>
    <t xml:space="preserve">2428 ISLAND AV </t>
  </si>
  <si>
    <t>Dgtl- Garcia ADU &amp; Garage</t>
  </si>
  <si>
    <t xml:space="preserve">5363 COLLIER AV </t>
  </si>
  <si>
    <t>Dgtl- Chriss ADU</t>
  </si>
  <si>
    <t xml:space="preserve">2617 54TH ST </t>
  </si>
  <si>
    <t>Digital - Nguyen ADU</t>
  </si>
  <si>
    <t xml:space="preserve">1918 CARDIGAN WY </t>
  </si>
  <si>
    <t>Digital Companion Unit</t>
  </si>
  <si>
    <t xml:space="preserve">1052 CYPRESS AV </t>
  </si>
  <si>
    <t>Digital-Cate/Dixon Remodel-ADU</t>
  </si>
  <si>
    <t xml:space="preserve">3716 36TH ST </t>
  </si>
  <si>
    <t>Digital -36th St ADU</t>
  </si>
  <si>
    <t xml:space="preserve">4214 ILLINOIS ST </t>
  </si>
  <si>
    <t>Digital- Cherif ADU</t>
  </si>
  <si>
    <t xml:space="preserve">3914 MYRTLE AV </t>
  </si>
  <si>
    <t>Digital- Nguyen Residence ADU</t>
  </si>
  <si>
    <t xml:space="preserve">4905 ELSA RD </t>
  </si>
  <si>
    <t>Digi Connolly ADU &amp; JADU</t>
  </si>
  <si>
    <t xml:space="preserve">6238 STANLEY AV </t>
  </si>
  <si>
    <t>Dgtl- Stanley Ave ADU</t>
  </si>
  <si>
    <t xml:space="preserve">5349 NUTMEG ST </t>
  </si>
  <si>
    <t>Digital.Balsa ADU</t>
  </si>
  <si>
    <t xml:space="preserve">735 40TH ST </t>
  </si>
  <si>
    <t>Digital- Manufactured ADU</t>
  </si>
  <si>
    <t xml:space="preserve">2712 CAMULOS ST </t>
  </si>
  <si>
    <t>Digital Langdon/Kennery ADUs</t>
  </si>
  <si>
    <t xml:space="preserve">3421 UDALL ST </t>
  </si>
  <si>
    <t>Digital - Oskin Addition &amp; ADU</t>
  </si>
  <si>
    <t xml:space="preserve">2417 PAMO AV </t>
  </si>
  <si>
    <t>Digi Hord ADU Addition</t>
  </si>
  <si>
    <t xml:space="preserve">4210 69TH ST </t>
  </si>
  <si>
    <t>Digi- Heaney Residence ADU</t>
  </si>
  <si>
    <t xml:space="preserve">2322 DWIGHT ST </t>
  </si>
  <si>
    <t>Digital-Louisiana ADU</t>
  </si>
  <si>
    <t xml:space="preserve">4609 33RD ST </t>
  </si>
  <si>
    <t>Digital - Ferbert ADU</t>
  </si>
  <si>
    <t xml:space="preserve">5420 HEWLETT DR </t>
  </si>
  <si>
    <t xml:space="preserve">Digital- Atrash ADU </t>
  </si>
  <si>
    <t xml:space="preserve">3211 CARLETON ST </t>
  </si>
  <si>
    <t>Dgtl. Brown Residence Addition</t>
  </si>
  <si>
    <t xml:space="preserve">3811 TENNYSON ST </t>
  </si>
  <si>
    <t>Digital - Hunter ADU/JADU</t>
  </si>
  <si>
    <t xml:space="preserve">5242 LANDIS ST </t>
  </si>
  <si>
    <t xml:space="preserve">1994 LAW ST </t>
  </si>
  <si>
    <t>Digital - Smith Res ADU</t>
  </si>
  <si>
    <t xml:space="preserve">9107 GOLD COAST DR </t>
  </si>
  <si>
    <t>Dgtl.Gold Coast ADU</t>
  </si>
  <si>
    <t xml:space="preserve">1134 DIAMOND ST </t>
  </si>
  <si>
    <t>Digi- Schneider Residence ADU</t>
  </si>
  <si>
    <t xml:space="preserve">14119 CAMINITO VISTANA </t>
  </si>
  <si>
    <t>Digital - Riddle  ADU</t>
  </si>
  <si>
    <t xml:space="preserve">7639 ANGELENO RD </t>
  </si>
  <si>
    <t>Digi Lou-Alcacio ADU/Remodel</t>
  </si>
  <si>
    <t xml:space="preserve">3016 MACAULAY ST </t>
  </si>
  <si>
    <t>Digital - Macaulay Street ADUs</t>
  </si>
  <si>
    <t xml:space="preserve">4113 OHIO ST </t>
  </si>
  <si>
    <t>Digital - Baker Res JADU</t>
  </si>
  <si>
    <t xml:space="preserve">3707 ALABAMA ST </t>
  </si>
  <si>
    <t>Digital- Patidar ADU</t>
  </si>
  <si>
    <t xml:space="preserve">1017 40TH ST </t>
  </si>
  <si>
    <t>Digital- Davis ADU</t>
  </si>
  <si>
    <t xml:space="preserve">2531 FRANKFORT ST </t>
  </si>
  <si>
    <t>Digital- Alvarado ADU</t>
  </si>
  <si>
    <t xml:space="preserve">3390 54TH ST </t>
  </si>
  <si>
    <t>Digital -Tran ADU</t>
  </si>
  <si>
    <t xml:space="preserve">11767 TREE VIEW PL </t>
  </si>
  <si>
    <t>Dgtl- Gerassi ADU</t>
  </si>
  <si>
    <t xml:space="preserve">4225 POSEY PL </t>
  </si>
  <si>
    <t>Dgtl- Solis Add/ Remodel &amp; ADU</t>
  </si>
  <si>
    <t xml:space="preserve">506 S 46TH ST </t>
  </si>
  <si>
    <t>Digital Prado ADU</t>
  </si>
  <si>
    <t xml:space="preserve">4763 50TH ST </t>
  </si>
  <si>
    <t>Digi 50th St Add/ADU</t>
  </si>
  <si>
    <t xml:space="preserve">2016 DRESCHER ST </t>
  </si>
  <si>
    <t xml:space="preserve">Digi- R Family Unit &amp; ADU's </t>
  </si>
  <si>
    <t xml:space="preserve">4471 56TH ST </t>
  </si>
  <si>
    <t>Digi Schnepf Res ADU</t>
  </si>
  <si>
    <t xml:space="preserve">3992 DARWIN AV </t>
  </si>
  <si>
    <t>Dgtl - Darwin Ave ADU</t>
  </si>
  <si>
    <t xml:space="preserve">4340 42ND ST </t>
  </si>
  <si>
    <t>Digital-TRAN NEW ADU</t>
  </si>
  <si>
    <t xml:space="preserve">3373 33RD ST </t>
  </si>
  <si>
    <t>Digital-  Rundle ADU</t>
  </si>
  <si>
    <t xml:space="preserve">4286 45TH ST </t>
  </si>
  <si>
    <t>Digital - Pace ADUs</t>
  </si>
  <si>
    <t xml:space="preserve">6674 DEL CERRO BL </t>
  </si>
  <si>
    <t>Digital-Kays ADU</t>
  </si>
  <si>
    <t xml:space="preserve">3672 MORLAN ST </t>
  </si>
  <si>
    <t>Digital - Cole ADU</t>
  </si>
  <si>
    <t xml:space="preserve">4246 ADAMS AV </t>
  </si>
  <si>
    <t>Digital-Castro ADU</t>
  </si>
  <si>
    <t xml:space="preserve">4772 BANCROFT ST </t>
  </si>
  <si>
    <t>Dgtal- Bancroft St 2ndUnit/ADU</t>
  </si>
  <si>
    <t xml:space="preserve">8331 NEVA AV </t>
  </si>
  <si>
    <t>Dgtl-Stoly Neva Ave ADUs</t>
  </si>
  <si>
    <t xml:space="preserve">4511 39TH ST </t>
  </si>
  <si>
    <t>Digital - Berisha Res ADU</t>
  </si>
  <si>
    <t xml:space="preserve">3661 TEXAS ST </t>
  </si>
  <si>
    <t>Digital - Hinds ADU</t>
  </si>
  <si>
    <t xml:space="preserve">4428 52ND ST </t>
  </si>
  <si>
    <t>Digital- Garcia ADUs</t>
  </si>
  <si>
    <t xml:space="preserve">7738 EXCHANGE PL </t>
  </si>
  <si>
    <t>Dgtl-Vait LLC Exchange Pl ADU</t>
  </si>
  <si>
    <t xml:space="preserve">5126 WILTS PL </t>
  </si>
  <si>
    <t xml:space="preserve">Digi Dang Residence </t>
  </si>
  <si>
    <t xml:space="preserve">4495 ARIZONA ST </t>
  </si>
  <si>
    <t>Digital - Arizona St  Add/ ADU</t>
  </si>
  <si>
    <t xml:space="preserve">1321 THERMAL AV </t>
  </si>
  <si>
    <t>Digi Lincoln ADU</t>
  </si>
  <si>
    <t xml:space="preserve">3242 OGALALA AV </t>
  </si>
  <si>
    <t>Digital - Olson Res Add/JADU</t>
  </si>
  <si>
    <t xml:space="preserve">5118 PACIFICA DR </t>
  </si>
  <si>
    <t>DIGITAL- JOHNSON ADU</t>
  </si>
  <si>
    <t xml:space="preserve">2233 SUSAN PL </t>
  </si>
  <si>
    <t>Dgtl-Alatorre Susan Pl ADU</t>
  </si>
  <si>
    <t xml:space="preserve">7917 LAKE CAYUGA DR </t>
  </si>
  <si>
    <t>Dgtl-Mudd-Pena Lake Cayuga ADU</t>
  </si>
  <si>
    <t xml:space="preserve">4834 UTAH ST </t>
  </si>
  <si>
    <t>Digital - Bronikowski ADU</t>
  </si>
  <si>
    <t xml:space="preserve">8620 MACAWA AV </t>
  </si>
  <si>
    <t>Digital- Dechner ADU &amp; Garage</t>
  </si>
  <si>
    <t xml:space="preserve">1249 16TH (SB) ST </t>
  </si>
  <si>
    <t>Dgtl-Fletes 16th St ADU Porch</t>
  </si>
  <si>
    <t xml:space="preserve">4342 MARLBOROUGH AV Unit 8 and 9 </t>
  </si>
  <si>
    <t>Digital- 4342 Marlboorugh ADUs</t>
  </si>
  <si>
    <t xml:space="preserve">2928 SPRUCE ST </t>
  </si>
  <si>
    <t>Digital Maher ADU &amp; JADU</t>
  </si>
  <si>
    <t xml:space="preserve">6853 ROCKLAND ST </t>
  </si>
  <si>
    <t>Dgtl- 6851 Rockland St ADU</t>
  </si>
  <si>
    <t xml:space="preserve">6468 LAKE SHORE DR </t>
  </si>
  <si>
    <t>Digi- Ferguson ADU &amp; Remodel</t>
  </si>
  <si>
    <t>4928 54Th St, San Diego, CA 92115</t>
  </si>
  <si>
    <t>Building Construction:4928/54Th</t>
  </si>
  <si>
    <t>6383 Newsome Dr, San Diego, CA 92115</t>
  </si>
  <si>
    <t>Rapid Review-Standard-Building Construction:6383/Newsome</t>
  </si>
  <si>
    <t>4825 67th St, San Diego, CA 92115</t>
  </si>
  <si>
    <t>General-Standard-Building Construction:4825/67th</t>
  </si>
  <si>
    <t>3080 C St, San Diego, CA 92102</t>
  </si>
  <si>
    <t>Rapid Review-Standard-Building Construction:3080/C</t>
  </si>
  <si>
    <t>13861 Mercado Dr, San Diego, CA 92014</t>
  </si>
  <si>
    <t>Rapid Review-Standard-Building Construction:13861/Mercado</t>
  </si>
  <si>
    <t>4619 38th St, San Diego, CA 92116</t>
  </si>
  <si>
    <t>General-Standard-Building Construction:4619/38th</t>
  </si>
  <si>
    <t>13941 Barrymore St, San Diego, CA 92129</t>
  </si>
  <si>
    <t>Building Construction:13941/Barrymore</t>
  </si>
  <si>
    <t>5122 Dubois Dr, San Diego, CA 92117</t>
  </si>
  <si>
    <t>General-Standard-Building Construction:5122/Dubois</t>
  </si>
  <si>
    <t>4545 Limerick Av, San Diego, CA 92117</t>
  </si>
  <si>
    <t>General-Standard-Building Construction:4545/Limerick</t>
  </si>
  <si>
    <t>3866 Logan Av, San Diego, CA 92113</t>
  </si>
  <si>
    <t>General-Expedite-Building Construction:3866/Logan</t>
  </si>
  <si>
    <t>15496 Artesian Ridge Rd, San Diego, CA</t>
  </si>
  <si>
    <t>Rapid Review-Standard-Building Construction:15496/Artesian Ridge</t>
  </si>
  <si>
    <t>9062 Truman St, San Diego, CA 92129</t>
  </si>
  <si>
    <t>Rapid Review-Standard-Building Construction:9062/Truman</t>
  </si>
  <si>
    <t>504 W Maple St, San Diego, CA 92103</t>
  </si>
  <si>
    <t>General-Standard-Building Construction:504/Maple</t>
  </si>
  <si>
    <t>10189 Summerview Ct, San Diego, CA 92126</t>
  </si>
  <si>
    <t>Building Construction:10189/Summerview</t>
  </si>
  <si>
    <t>4510 48th St, San Diego, CA 92115</t>
  </si>
  <si>
    <t>General-Standard-Building Construction:4510/48th</t>
  </si>
  <si>
    <t>3065 Thornton Pl, San Diego, CA 92105</t>
  </si>
  <si>
    <t>Building Construction:3065/Thornton</t>
  </si>
  <si>
    <t>4885 Kensington Dr, San Diego, CA 92116</t>
  </si>
  <si>
    <t>General-Standard-Building Construction:4883/Kensington</t>
  </si>
  <si>
    <t>9672 Palm Beach Ln, San Diego, CA 92129</t>
  </si>
  <si>
    <t>General-Standard-Building Construction:9672/Palm Beach</t>
  </si>
  <si>
    <t>7462 Brentwood St, San Diego, CA 92111</t>
  </si>
  <si>
    <t>General-Standard-Building Construction:7462/Brentwood</t>
  </si>
  <si>
    <t>4555 Alabama St, San Diego, CA 92116</t>
  </si>
  <si>
    <t>General-Standard-Building Construction:4555/Alabama</t>
  </si>
  <si>
    <t>4173 Georgia St, San Diego, CA</t>
  </si>
  <si>
    <t>General-Standard-Building Construction:4173/Georgia</t>
  </si>
  <si>
    <t>3370 C St, San Diego, CA</t>
  </si>
  <si>
    <t>General-Standard-Building Construction:3370/C</t>
  </si>
  <si>
    <t>1280 Pennsylvania Av, San Diego, CA 92103</t>
  </si>
  <si>
    <t>Building Construction:1284/Pennsylvania</t>
  </si>
  <si>
    <t>4554 Seminole Dr, San Diego, CA 92115</t>
  </si>
  <si>
    <t>General-Standard-Building Construction:4554/Seminole</t>
  </si>
  <si>
    <t>3138 Highland Av, San Diego, CA 92105</t>
  </si>
  <si>
    <t>Rapid Review-Standard-Building Construction:3138/Highland</t>
  </si>
  <si>
    <t>3358 Bancroft St, San Diego, CA 92104</t>
  </si>
  <si>
    <t>Building Construction:3356/Bancroft</t>
  </si>
  <si>
    <t>5086 Faber Wy, San Diego, CA 92115</t>
  </si>
  <si>
    <t>General-Standard-Building Construction:5086/Faber</t>
  </si>
  <si>
    <t>3630 Poe St, San Diego, CA 92106</t>
  </si>
  <si>
    <t>General-Standard-Building Construction:3630/Poe</t>
  </si>
  <si>
    <t>4929 Mount Longs Dr, San Diego, CA 92117</t>
  </si>
  <si>
    <t>General-Standard-Building Construction:4929/Mount Longs</t>
  </si>
  <si>
    <t>3127 Ogalala Av, San Diego, CA 92117</t>
  </si>
  <si>
    <t>Rapid Review-Standard-Building Construction:3127/Ogalala</t>
  </si>
  <si>
    <t>6015 Estelle St, San Diego, CA 92115</t>
  </si>
  <si>
    <t>Rapid Review-Standard-Building Construction:6015/Estelle</t>
  </si>
  <si>
    <t>1505 Fern St, San Diego, CA 92102</t>
  </si>
  <si>
    <t>General-Standard-Building Construction:1505/Fern</t>
  </si>
  <si>
    <t>2917 Preece St, San Diego, CA</t>
  </si>
  <si>
    <t>General-Standard-Building Construction:2917/Preece</t>
  </si>
  <si>
    <t>1942 Harrison Av, San Diego, CA 92113</t>
  </si>
  <si>
    <t>General-Expedite-Building Construction:1942/Harrison</t>
  </si>
  <si>
    <t>4811 Appleton St, San Diego, CA 92117</t>
  </si>
  <si>
    <t>Rapid Review-Standard-Building Construction:4811/Appleton</t>
  </si>
  <si>
    <t>3724 Liggett Dr, San Diego, CA 92106</t>
  </si>
  <si>
    <t>Building Construction:3724/Liggett</t>
  </si>
  <si>
    <t>7017 Florey St, San Diego, CA 92122</t>
  </si>
  <si>
    <t>General-Standard-Building Construction:7017/Florey</t>
  </si>
  <si>
    <t>1924 Frankfort St, San Diego, CA 92110</t>
  </si>
  <si>
    <t>General-Standard-Building Construction:1926/Frankfort</t>
  </si>
  <si>
    <t>5261 Channing St, San Diego, CA 92117</t>
  </si>
  <si>
    <t>Building Construction:5261/Channing</t>
  </si>
  <si>
    <t>220 S 37th St, San Diego, CA 91977</t>
  </si>
  <si>
    <t>General-Standard-Building Construction:220/37th</t>
  </si>
  <si>
    <t>5248 East Falls View Dr, San Diego, CA 92115</t>
  </si>
  <si>
    <t>General-Standard-Building Construction:5248/East Falls View</t>
  </si>
  <si>
    <t>4121 36th St, San Diego, CA 92104</t>
  </si>
  <si>
    <t>General-Standard-Building Construction:4123/36Th</t>
  </si>
  <si>
    <t>4430 Cherokee Av, San Diego, CA 92116</t>
  </si>
  <si>
    <t>General-Standard-Building Construction:4432/Cherokee</t>
  </si>
  <si>
    <t>4805 Iroquois Av, San Diego, CA</t>
  </si>
  <si>
    <t>General-Standard-Building Construction:4805/Iroquois</t>
  </si>
  <si>
    <t>5275 Monroe Av, San Diego, CA</t>
  </si>
  <si>
    <t>General-Standard-Building Construction:5275/Monroe</t>
  </si>
  <si>
    <t>12719 Kestrel St, San Diego, CA 92129</t>
  </si>
  <si>
    <t>General-Standard-Building Construction:12719/Kestrel</t>
  </si>
  <si>
    <t>3846 35th St, San Diego, CA</t>
  </si>
  <si>
    <t>General-Standard-Building Construction:3846/35th</t>
  </si>
  <si>
    <t>6720 Belle Glade Av, San Diego, CA 92119</t>
  </si>
  <si>
    <t>General-Standard-Building Construction:6722/Belle Glade</t>
  </si>
  <si>
    <t>5806 Trojan Av, San Diego, CA 92115</t>
  </si>
  <si>
    <t>General-Standard-Building Construction:5806/Trojan</t>
  </si>
  <si>
    <t>4687 50Th St, San Diego, CA</t>
  </si>
  <si>
    <t>General-Standard-Building Construction:4687/50Th</t>
  </si>
  <si>
    <t>4378 Saratoga Av, San Diego, CA 92107</t>
  </si>
  <si>
    <t>General-Standard-Building Construction:4378/Saratoga</t>
  </si>
  <si>
    <t>1478 Coolidge St, San Diego, CA 92111</t>
  </si>
  <si>
    <t>General-Standard-Building Construction:1476/Coolidge</t>
  </si>
  <si>
    <t>4224 Willamette Av, San Diego, CA 92117</t>
  </si>
  <si>
    <t>Building Construction:4226/Willamette</t>
  </si>
  <si>
    <t>5331 West Falls View Dr, San Diego, CA 92115</t>
  </si>
  <si>
    <t>General-Standard-Building Construction:5333/West Falls View</t>
  </si>
  <si>
    <t>5505 Mary Lane Dr, San Diego, CA 92115</t>
  </si>
  <si>
    <t>General-Standard-Building Construction:5503/Mary Lane</t>
  </si>
  <si>
    <t>5388 Brockbank Pl, San Diego, CA 92115</t>
  </si>
  <si>
    <t>General-Standard-Building Construction:5388/Brockbank</t>
  </si>
  <si>
    <t>8685 Lynx Rd, San Diego, CA 92126</t>
  </si>
  <si>
    <t>General-Standard-Building Construction:8687/Lynx</t>
  </si>
  <si>
    <t>4543 48Th St, San Diego, CA 92115</t>
  </si>
  <si>
    <t>General-Standard-Building Construction:4543/48Th</t>
  </si>
  <si>
    <t>6278 Estelle St, San Diego, CA 92115</t>
  </si>
  <si>
    <t>General-Standard-Building Construction:6278/Estelle</t>
  </si>
  <si>
    <t>707 Olivewood Tr, San Diego, CA 92113</t>
  </si>
  <si>
    <t>General-Expedite-Building Construction:707/Olivewood</t>
  </si>
  <si>
    <t>4410 Boundary St, San Diego, CA</t>
  </si>
  <si>
    <t>General-Standard-Building Construction:4410/Boundary</t>
  </si>
  <si>
    <t>6156 Acorn St, San Diego, CA</t>
  </si>
  <si>
    <t>Rapid Review-Standard-Building Construction:6156/Acorn</t>
  </si>
  <si>
    <t>4937 Dafter Dr, San Diego, CA 92102</t>
  </si>
  <si>
    <t>General-Standard-Building Construction:4937/Dafter</t>
  </si>
  <si>
    <t>3663 National Av, San Diego, CA 92113</t>
  </si>
  <si>
    <t>Rapid Review-Expedite-Building Construction:3663/National</t>
  </si>
  <si>
    <t>5063 55th Pl, San Diego, CA 92115</t>
  </si>
  <si>
    <t>General-Standard-Building Construction:5063/55th</t>
  </si>
  <si>
    <t>5224 Tipton St, San Diego, CA 92115</t>
  </si>
  <si>
    <t>General-Standard-Building Construction:5224/Tipton</t>
  </si>
  <si>
    <t>2044 Paradise St, San Diego, CA 92114</t>
  </si>
  <si>
    <t>General-Standard-Building Construction:2044/Paradise</t>
  </si>
  <si>
    <t>5503 Dalen Av, San Diego, CA 92122</t>
  </si>
  <si>
    <t>General-Standard-Building Construction:5503/Dalen</t>
  </si>
  <si>
    <t>1555 Coolidge St, San Diego, CA</t>
  </si>
  <si>
    <t>General-Standard-Building Construction:1555/Coolidge</t>
  </si>
  <si>
    <t>5123 Ewing St, San Diego, CA 92115</t>
  </si>
  <si>
    <t>General-Standard-Building Construction:5123/Ewing</t>
  </si>
  <si>
    <t>5169 La Dorna St, San Diego, CA 92115</t>
  </si>
  <si>
    <t>Building Construction:5169/La Dorna</t>
  </si>
  <si>
    <t>3617 Morlan St, San Diego, CA 92117</t>
  </si>
  <si>
    <t>Rapid Review-Standard-Building Construction:3617/Morlan</t>
  </si>
  <si>
    <t>3327 Front St, San Diego, CA 92103</t>
  </si>
  <si>
    <t>General-Standard-Building Construction:3327/Front</t>
  </si>
  <si>
    <t>3423 Yonge St, San Diego, CA</t>
  </si>
  <si>
    <t>Rapid Review-Standard-Combination Building Permit:3423/Yonge</t>
  </si>
  <si>
    <t xml:space="preserve">828 G ST </t>
  </si>
  <si>
    <t>NOMA Apartments Bldg B</t>
  </si>
  <si>
    <t>5580 Baja Dr, San Diego, CA 92115</t>
  </si>
  <si>
    <t>General-Standard-Building Construction:5580/Baja</t>
  </si>
  <si>
    <t>1353 Carlsbad St, San Diego, CA 92114</t>
  </si>
  <si>
    <t>Rapid Review-Standard-Building Construction:1353/Carlsbad</t>
  </si>
  <si>
    <t>4837 A St, San Diego, CA 92102</t>
  </si>
  <si>
    <t>General-Standard-Building Construction:4837/A</t>
  </si>
  <si>
    <t>5444 Marvin St, San Diego, CA</t>
  </si>
  <si>
    <t>Rapid Review-Standard-Building Construction:5444/Marvin</t>
  </si>
  <si>
    <t>981 Manor Wy, San Diego, CA 92106</t>
  </si>
  <si>
    <t>Building Construction:983/Manor</t>
  </si>
  <si>
    <t>2852 Morningside St, San Diego, CA 92139</t>
  </si>
  <si>
    <t>General-Standard-Building Construction:2852/Morningside</t>
  </si>
  <si>
    <t>11205 Silver Buckle Wy, San Diego, CA</t>
  </si>
  <si>
    <t>General-Standard-Building Construction:11205/Silver Buckle</t>
  </si>
  <si>
    <t>4638 Biona Dr, San Diego, CA</t>
  </si>
  <si>
    <t>General-Standard-Building Construction:4638/Biona</t>
  </si>
  <si>
    <t>3687 33rd St, San Diego, CA 92104</t>
  </si>
  <si>
    <t>Rapid Review-Standard-Building Construction:3687/33rd</t>
  </si>
  <si>
    <t>3619 Florence St, San Diego, CA 92113</t>
  </si>
  <si>
    <t>Rapid Review-Standard-Building Construction:3621/Florence</t>
  </si>
  <si>
    <t>6144 Castejon Dr, San Diego, CA 92037</t>
  </si>
  <si>
    <t>General-Standard-Building Construction:6144/Castejon</t>
  </si>
  <si>
    <t>3027 Arbodar Rd, San Diego, CA</t>
  </si>
  <si>
    <t>General-Standard-Building Construction:3027/Arbodar</t>
  </si>
  <si>
    <t>6968 Mohawk St, San Diego, CA 92115</t>
  </si>
  <si>
    <t>Building Construction:6968/Mohawk</t>
  </si>
  <si>
    <t>5665 Dorothy Wy, San Diego, CA 92115</t>
  </si>
  <si>
    <t>General-Standard-Building Construction:5665/Dorothy</t>
  </si>
  <si>
    <t>4959 Emelene St, San Diego, CA 92109</t>
  </si>
  <si>
    <t>Rapid Review-Standard-Building Construction:4957/Emelene</t>
  </si>
  <si>
    <t>2216 31st St, San Diego, CA 92104</t>
  </si>
  <si>
    <t>Rapid Review-Standard-Building Construction:2216/31st</t>
  </si>
  <si>
    <t>2504 54th St, San Diego, CA 92105</t>
  </si>
  <si>
    <t>Rapid Review-Standard-Building Construction:2502/54th</t>
  </si>
  <si>
    <t>8429 Menkar Rd, San Diego, CA 92126</t>
  </si>
  <si>
    <t>Rapid Review-Standard-Building Construction:8429/Menkar</t>
  </si>
  <si>
    <t>5527 Dorothy Dr, San Diego, CA 92115</t>
  </si>
  <si>
    <t>Rapid Review-Standard-Building Construction:5529/Dorothy</t>
  </si>
  <si>
    <t>6359 Rancho Park Dr, San Diego, CA 92120</t>
  </si>
  <si>
    <t>Rapid Review-Standard-Building Construction:6359/Rancho Park</t>
  </si>
  <si>
    <t>13774 Paseo Cardiel, San Diego, CA</t>
  </si>
  <si>
    <t>Rapid Review-Standard-Building Construction:13776/Paseo Cardiel</t>
  </si>
  <si>
    <t>4011 Casita Wy, San Diego, CA 92115</t>
  </si>
  <si>
    <t>Rapid Review-Standard-Building Construction:4011/Casita</t>
  </si>
  <si>
    <t>6795 Annmar Dr, San Diego, CA 92139</t>
  </si>
  <si>
    <t>General-Standard-Building Construction:6793/Annmar</t>
  </si>
  <si>
    <t xml:space="preserve">4777 35TH ST </t>
  </si>
  <si>
    <t>Digital-35th street ADU's</t>
  </si>
  <si>
    <t xml:space="preserve">4781 35TH ST </t>
  </si>
  <si>
    <t xml:space="preserve">5352 WIGHTMAN ST </t>
  </si>
  <si>
    <t>Digital-Wightman ADU'S</t>
  </si>
  <si>
    <t xml:space="preserve">5354 WIGHTMAN ST </t>
  </si>
  <si>
    <t xml:space="preserve">2048 N HIGHLAND AV </t>
  </si>
  <si>
    <t>4530310400</t>
  </si>
  <si>
    <t>3829 Alabama St, San Diego, CA 92104</t>
  </si>
  <si>
    <t>Standard-Demolition:3829/Alabama</t>
  </si>
  <si>
    <t>4521312200</t>
  </si>
  <si>
    <t>3729 10th Av, San Diego, CA</t>
  </si>
  <si>
    <t>Standard-Demolition:3729/10th</t>
  </si>
  <si>
    <t>3733 10th Av, SAN DIEGO, CA</t>
  </si>
  <si>
    <t>Standard-Demolition:3733/10th</t>
  </si>
  <si>
    <t>5453711800</t>
  </si>
  <si>
    <t>3048 Commercial St, San Diego, CA 92113</t>
  </si>
  <si>
    <t>Standard-Demolition:3048/Commercial</t>
  </si>
  <si>
    <t>4452712300</t>
  </si>
  <si>
    <t>4350 Cleveland Av, San Diego, CA 92103</t>
  </si>
  <si>
    <t>Standard-Demolition:4350/Cleveland</t>
  </si>
  <si>
    <t>4522851700</t>
  </si>
  <si>
    <t>3616 04th Av, San Diego, CA</t>
  </si>
  <si>
    <t>Standard-Demolition:3612/04th</t>
  </si>
  <si>
    <t>3612 04th Av, San Diego, CA</t>
  </si>
  <si>
    <t>4453921200</t>
  </si>
  <si>
    <t>Standard-Demolition:2028/Howard</t>
  </si>
  <si>
    <t>4671713400</t>
  </si>
  <si>
    <t>6263 Montezuma Rd, San Diego, CA</t>
  </si>
  <si>
    <t>Standard-Demolition:6263/Montezuma</t>
  </si>
  <si>
    <t>4671713500</t>
  </si>
  <si>
    <t>6273 Montezuma Rd, San Diego, CA</t>
  </si>
  <si>
    <t>Standard-Demolition:6273/Montezuma</t>
  </si>
  <si>
    <t>4525551800</t>
  </si>
  <si>
    <t>3328 05th Av, San Diego, CA 92103</t>
  </si>
  <si>
    <t>Standard-Demolition:3333/05th</t>
  </si>
  <si>
    <t>3333 05th Av, San Diego, CA 92103</t>
  </si>
  <si>
    <t>3366 06TH Av, SAN DIEGO, CA 92103</t>
  </si>
  <si>
    <t>3364 06TH Av, SAN DIEGO, CA 92103</t>
  </si>
  <si>
    <t>3336 06th Av, San Diego, CA</t>
  </si>
  <si>
    <t>4365910400</t>
  </si>
  <si>
    <t>Standard-Demolition:1121/Colusa</t>
  </si>
  <si>
    <t>4521030200</t>
  </si>
  <si>
    <t>4234821100</t>
  </si>
  <si>
    <t>3622 Crown Point Dr, San Diego, CA 92109</t>
  </si>
  <si>
    <t>Standard-Demolition:3622/Crown Point</t>
  </si>
  <si>
    <t>5321130800</t>
  </si>
  <si>
    <t>3719 Wilcox St, San Diego, CA 92106</t>
  </si>
  <si>
    <t>Standard-Demolition:3719/Wilcox</t>
  </si>
  <si>
    <t>5482044300</t>
  </si>
  <si>
    <t>5405 Santa Margarita St, San Diego, CA 92114</t>
  </si>
  <si>
    <t>Standard-Demolition:5405/Santa Margarita</t>
  </si>
  <si>
    <t>5333531100</t>
  </si>
  <si>
    <t>Standard-Demolition:1620/Union</t>
  </si>
  <si>
    <t>4512520800</t>
  </si>
  <si>
    <t>3655 Jackdaw St, San Diego, CA 92103</t>
  </si>
  <si>
    <t>Standard-Demolition:3655/Jackdaw</t>
  </si>
  <si>
    <t>4362632400</t>
  </si>
  <si>
    <t>1550 Monitor Rd, San Diego, CA</t>
  </si>
  <si>
    <t>Standard-Demolition:1550/Monitor</t>
  </si>
  <si>
    <t>5356702600</t>
  </si>
  <si>
    <t>2581 Commercial St, San Diego, CA 92113</t>
  </si>
  <si>
    <t>Standard-Demolition:2581/Commercial</t>
  </si>
  <si>
    <t>5356702700</t>
  </si>
  <si>
    <t>2575 Commercial St, San Diego, CA 92113</t>
  </si>
  <si>
    <t>Standard-Demolition:2575/Commercial</t>
  </si>
  <si>
    <t>5330910300</t>
  </si>
  <si>
    <t>2525 01st Av, San Diego, CA</t>
  </si>
  <si>
    <t>Standard-Demolition:2525/01st</t>
  </si>
  <si>
    <t>3786 Bancroft St, San Diego, CA</t>
  </si>
  <si>
    <t>Standard-Demolition:3227/North Park</t>
  </si>
  <si>
    <t>3776 Bancroft St, San Diego, CA</t>
  </si>
  <si>
    <t>3794 BANCRAFT St, SAN DIEGO, CA</t>
  </si>
  <si>
    <t>3768 Bancroft St, San Diego, CA</t>
  </si>
  <si>
    <t>3774 Bancroft St, San Diego, CA</t>
  </si>
  <si>
    <t>3227 North Park Wy, San Diego, CA</t>
  </si>
  <si>
    <t>4153421100</t>
  </si>
  <si>
    <t>1075 Opal St, San Diego, CA 92109</t>
  </si>
  <si>
    <t>Standard-Demolition:1075/Opal</t>
  </si>
  <si>
    <t>4165910200</t>
  </si>
  <si>
    <t>1369 Vue De Ville Ct, San Diego, CA</t>
  </si>
  <si>
    <t>Standard-Demolition:1369/Vue De Ville</t>
  </si>
  <si>
    <t>4231231900</t>
  </si>
  <si>
    <t>934 Reed Av, San Diego, CA</t>
  </si>
  <si>
    <t>Standard-Demolition:934/Reed</t>
  </si>
  <si>
    <t>4660402400</t>
  </si>
  <si>
    <t>5505 1/3 Lindo Paseo, San Diego, CA</t>
  </si>
  <si>
    <t>Standard-Demolition:5505/Lindo Paseo</t>
  </si>
  <si>
    <t>5463011800</t>
  </si>
  <si>
    <t>3826 Franklin Av, San Diego, CA 92113</t>
  </si>
  <si>
    <t>Standard-Demolition:3826/Franklin</t>
  </si>
  <si>
    <t>5300401000</t>
  </si>
  <si>
    <t>4675 Tivoli St, San Diego, CA 92107</t>
  </si>
  <si>
    <t>Standard-Demolition:4675/Tivoli</t>
  </si>
  <si>
    <t>6380200600</t>
  </si>
  <si>
    <t>3515 Vista (Sb) Ln, San Diego, CA</t>
  </si>
  <si>
    <t>Standard-Demolition:3515/Vista (Sb)</t>
  </si>
  <si>
    <t>5453711700</t>
  </si>
  <si>
    <t>3050 Commercial St, San Diego, CA 92113</t>
  </si>
  <si>
    <t>Standard-Demolition:3050/Commercial</t>
  </si>
  <si>
    <t>5382500300</t>
  </si>
  <si>
    <t xml:space="preserve">1818 NATIONAL AV </t>
  </si>
  <si>
    <t>Digital - Natioanl Ave Demo</t>
  </si>
  <si>
    <t>4547121900</t>
  </si>
  <si>
    <t>4532 Kensington Dr, San Diego, CA 92116</t>
  </si>
  <si>
    <t>Standard-Demolition:4532/Kensington</t>
  </si>
  <si>
    <t>4671621800</t>
  </si>
  <si>
    <t>6139 Montezuma Rd, San Diego, CA</t>
  </si>
  <si>
    <t>Standard-Demolition:6139/Montezuma</t>
  </si>
  <si>
    <t>4671621900</t>
  </si>
  <si>
    <t>6147 Montezuma Rd, San Diego, CA</t>
  </si>
  <si>
    <t>Standard-Demolition:6147/Montezuma</t>
  </si>
  <si>
    <t>4451722500</t>
  </si>
  <si>
    <t>4536 Idaho St, San Diego, CA</t>
  </si>
  <si>
    <t>Standard-Demolition:4536/Idaho</t>
  </si>
  <si>
    <t>4455912100</t>
  </si>
  <si>
    <t>Standard-Demolition:4060/Oregon</t>
  </si>
  <si>
    <t>3513821600</t>
  </si>
  <si>
    <t>6738 La Jolla Bl, San Diego, CA</t>
  </si>
  <si>
    <t>Standard-Demolition:6738/La Jolla</t>
  </si>
  <si>
    <t>5442301800</t>
  </si>
  <si>
    <t>6356 Radio Dr, San Diego, CA 92114</t>
  </si>
  <si>
    <t>Standard-Demolition:6356/Radio</t>
  </si>
  <si>
    <t>5506602000</t>
  </si>
  <si>
    <t>3735 Dalbergia St, San Diego, CA</t>
  </si>
  <si>
    <t>Standard-Demolition:3735/Dalbergia</t>
  </si>
  <si>
    <t>4430510800</t>
  </si>
  <si>
    <t>2388 Pine St, San Diego, CA 92103</t>
  </si>
  <si>
    <t>Standard-Demolition:2388/Pine</t>
  </si>
  <si>
    <t>5313051000</t>
  </si>
  <si>
    <t>3111 Fenelon St, San Diego, CA 92106</t>
  </si>
  <si>
    <t>Standard-Demolition:3111/Fenelon</t>
  </si>
  <si>
    <t>4453321700</t>
  </si>
  <si>
    <t>2260 El Cajon Bl, San Diego, CA 92104</t>
  </si>
  <si>
    <t>Standard-Demolition:2260/El Cajon</t>
  </si>
  <si>
    <t>4453321900</t>
  </si>
  <si>
    <t>4320 Louisiana St, San Diego, CA</t>
  </si>
  <si>
    <t>Standard-Demolition:4320/Louisiana</t>
  </si>
  <si>
    <t>5313020600</t>
  </si>
  <si>
    <t>1376 Evergreen St, San Diego, CA 92106</t>
  </si>
  <si>
    <t>Standard-Demolition:1376/Evergreen</t>
  </si>
  <si>
    <t>6370204700</t>
  </si>
  <si>
    <t>1507 Howard (Sb) Av, San Diego, CA</t>
  </si>
  <si>
    <t>Standard-Demolition:1507/Howard (Sb)</t>
  </si>
  <si>
    <t>4464710800</t>
  </si>
  <si>
    <t>3817 32nd St, San Diego, CA</t>
  </si>
  <si>
    <t>Standard-Demolition:3817/32nd</t>
  </si>
  <si>
    <t>4365520800</t>
  </si>
  <si>
    <t>5559 Lauretta St, San Diego, CA</t>
  </si>
  <si>
    <t>Standard-Demolition:5559/Lauretta</t>
  </si>
  <si>
    <t>5561 Lauretta St, San Diego, CA</t>
  </si>
  <si>
    <t>4444220300</t>
  </si>
  <si>
    <t>4179 Falcon St, San Diego, CA 92103</t>
  </si>
  <si>
    <t>Standard-Demolition:4179/Falcon</t>
  </si>
  <si>
    <t>4240212100</t>
  </si>
  <si>
    <t>1704 Hornblend St, San Diego, CA 92109</t>
  </si>
  <si>
    <t>Standard-Demolition:1704/Hornblend</t>
  </si>
  <si>
    <t>5340421100</t>
  </si>
  <si>
    <t>1449 09th Av, San Diego, CA 92101</t>
  </si>
  <si>
    <t>Standard-Demolition:1449/09th</t>
  </si>
  <si>
    <t>4166000200</t>
  </si>
  <si>
    <t>5409 Castle Hills Dr, San Diego, CA 92109</t>
  </si>
  <si>
    <t>Standard-Demolition:5409/Castle Hills</t>
  </si>
  <si>
    <t>4463620300</t>
  </si>
  <si>
    <t>4085 Utah St, San Diego, CA 92104</t>
  </si>
  <si>
    <t>Standard-Demolition:4085/Utah</t>
  </si>
  <si>
    <t>3011011200</t>
  </si>
  <si>
    <t>12835 Via Esperia, San Diego, CA 92014</t>
  </si>
  <si>
    <t>Standard-Demolition:12835/Via Esperia</t>
  </si>
  <si>
    <t>3011011100</t>
  </si>
  <si>
    <t>12829 Via Esperia, San Diego, CA 92014</t>
  </si>
  <si>
    <t>Standard-Demolition:12829/Via Esperia</t>
  </si>
  <si>
    <t>3440431400</t>
  </si>
  <si>
    <t>Standard-Demolition:9430/La Jolla Shores</t>
  </si>
  <si>
    <t>4456310800</t>
  </si>
  <si>
    <t>4013 Richmond St, San Diego, CA</t>
  </si>
  <si>
    <t>Standard-Demolition:4013/Richmond</t>
  </si>
  <si>
    <t>4520431200</t>
  </si>
  <si>
    <t>3830 01st Av, San Diego, CA 92103</t>
  </si>
  <si>
    <t>Standard-Demolition:3830/01st</t>
  </si>
  <si>
    <t>4521030100</t>
  </si>
  <si>
    <t>620 Pennsylvania Av, San Diego, CA 92103</t>
  </si>
  <si>
    <t>Standard-Demolition:620/Pennsylvania</t>
  </si>
  <si>
    <t>4463011600</t>
  </si>
  <si>
    <t>2814 Polk Av, San Diego, CA 92104</t>
  </si>
  <si>
    <t>Standard-Demolition:2814/Polk</t>
  </si>
  <si>
    <t>4377 Rialto St, San Diego, CA 92107</t>
  </si>
  <si>
    <t>Standard-Demolition:4377/Rialto</t>
  </si>
  <si>
    <t>4242720300</t>
  </si>
  <si>
    <t>2151 Oliver Av, San Diego, CA</t>
  </si>
  <si>
    <t>Standard-Demolition:2151/Oliver</t>
  </si>
  <si>
    <t>4512710900</t>
  </si>
  <si>
    <t>3660 Reynard Wy, San Diego, CA 92103</t>
  </si>
  <si>
    <t>Standard-Demolition:3660/Reynard</t>
  </si>
  <si>
    <t>4523910300</t>
  </si>
  <si>
    <t>3536 Albatross St, San Diego, CA 92103</t>
  </si>
  <si>
    <t>Standard-Demolition:3536/Albatross</t>
  </si>
  <si>
    <t>6661001400</t>
  </si>
  <si>
    <t>119 Center St, San Diego, CA 92173</t>
  </si>
  <si>
    <t>Standard-Demolition:299/San Ysidro</t>
  </si>
  <si>
    <t>3524200300</t>
  </si>
  <si>
    <t>6361 Hartley Dr, San Diego, CA 92037</t>
  </si>
  <si>
    <t>Standard-Demolition:6361/Hartley</t>
  </si>
  <si>
    <t>Standard-Demolition:2664/L</t>
  </si>
  <si>
    <t>4464911600</t>
  </si>
  <si>
    <t>3760 Bancroft St, San Diego, CA</t>
  </si>
  <si>
    <t>5353931300</t>
  </si>
  <si>
    <t>465 16th St, San Diego, CA</t>
  </si>
  <si>
    <t>Standard-Demolition:465/16th</t>
  </si>
  <si>
    <t>248% FAR bonus</t>
  </si>
  <si>
    <t>Renter</t>
  </si>
  <si>
    <t>Owner</t>
  </si>
  <si>
    <t>110% FAR</t>
  </si>
  <si>
    <t>386% FAR</t>
  </si>
  <si>
    <t>58% FAR</t>
  </si>
  <si>
    <t>261% FAR</t>
  </si>
  <si>
    <t>320% FAR</t>
  </si>
  <si>
    <t xml:space="preserve"> </t>
  </si>
  <si>
    <t>814 Brighton Ct, San Diego, CA</t>
  </si>
  <si>
    <t>Standard-814 Brighton Ct CDP</t>
  </si>
  <si>
    <t>PMT-3263877</t>
  </si>
  <si>
    <t>1362 Klauber Av</t>
  </si>
  <si>
    <t>Discretionary Project:1362/Klauber</t>
  </si>
  <si>
    <t>PMT-2615781</t>
  </si>
  <si>
    <t>1048 Wilbur Av, San Diego, CA 92109</t>
  </si>
  <si>
    <t>Standard-Discretionary Project:1048/Wilbur</t>
  </si>
  <si>
    <t>PMT-3233096</t>
  </si>
  <si>
    <t>4162 Ingalls St, San Diego, CA 92103</t>
  </si>
  <si>
    <t>Standard-Discretionary Project:4162/Ingalls</t>
  </si>
  <si>
    <t>PMT-3266072</t>
  </si>
  <si>
    <t>4249 Nobel Dr, San Diego, CA</t>
  </si>
  <si>
    <t>Professional Certification Process-Discretionary Project:4249/Nobel</t>
  </si>
  <si>
    <t>PMT-3253333</t>
  </si>
  <si>
    <t>2734 Bordeaux Av, San Diego, CA 92037</t>
  </si>
  <si>
    <t>Professional Certification Process-Discretionary Project:2734/Bordeaux</t>
  </si>
  <si>
    <t>PMT-3211472</t>
  </si>
  <si>
    <t>735 Nautilus St 92037</t>
  </si>
  <si>
    <t>Standard-Discretionary Project:735 Nautilus Street</t>
  </si>
  <si>
    <t>PMT-2566456</t>
  </si>
  <si>
    <t>2001 Newton Av</t>
  </si>
  <si>
    <t>Discretionary: Mercado Apts EXPEDITE</t>
  </si>
  <si>
    <t>PMT-2580639</t>
  </si>
  <si>
    <t>7213 Romero Dr 92037</t>
  </si>
  <si>
    <t>Discretionary Project:7213/Romero</t>
  </si>
  <si>
    <t>PMT-2236549</t>
  </si>
  <si>
    <t>1222 01st Av, San Diego, CA</t>
  </si>
  <si>
    <t>Standard-Discretionary Project:557/Genter</t>
  </si>
  <si>
    <t>PMT-3211467</t>
  </si>
  <si>
    <t>1204 S 31st St, San Diego, CA 92113</t>
  </si>
  <si>
    <t>Standard-Discretionary Project:1204/31st</t>
  </si>
  <si>
    <t>PMT-3210320</t>
  </si>
  <si>
    <t>2061 Garnet Av, San Diego, CA</t>
  </si>
  <si>
    <t>Professional Certification Process-Discretionary Project:2061/Garnet</t>
  </si>
  <si>
    <t>PMT-3198586</t>
  </si>
  <si>
    <t>2272 El Amigo Rd, San Diego, CA 92014</t>
  </si>
  <si>
    <t>Standard-Discretionary Project:2272/El Amigo</t>
  </si>
  <si>
    <t>PMT-3216554</t>
  </si>
  <si>
    <t>4665 Park Bl</t>
  </si>
  <si>
    <t>Standard-Discretionary Project:4665/Park</t>
  </si>
  <si>
    <t>PMT-3255550</t>
  </si>
  <si>
    <t>7442 Girard Av, San Diego, CA</t>
  </si>
  <si>
    <t>Standard-Girard Microunits CDP</t>
  </si>
  <si>
    <t>PMT-3206884</t>
  </si>
  <si>
    <t>1312 Pacific Beach Dr, San Diego, CA</t>
  </si>
  <si>
    <t>Standard-Discretionary Project:1312 Pacific Beach</t>
  </si>
  <si>
    <t>PMT-3245384</t>
  </si>
  <si>
    <t>2352 Calle Del Oro, San Diego, CA 92037</t>
  </si>
  <si>
    <t>Standard-Discretionary Project:2352/Calle Del Oro SDP/CDP</t>
  </si>
  <si>
    <t>PMT-3201554</t>
  </si>
  <si>
    <t>2442 Mango Wy 92014</t>
  </si>
  <si>
    <t>Discretionary Project:2442/Mango</t>
  </si>
  <si>
    <t>PMT-2559004</t>
  </si>
  <si>
    <t>4705 Point Loma Av, San Diego, CA</t>
  </si>
  <si>
    <t>Expedite Program-Discretionary Project:4705/Point Loma</t>
  </si>
  <si>
    <t>PMT-3211002</t>
  </si>
  <si>
    <t>1160 Grand Av, San Diego, CA 92109</t>
  </si>
  <si>
    <t>Expedite Program-Discretionary Project:1160/Grand</t>
  </si>
  <si>
    <t>PMT-3243434</t>
  </si>
  <si>
    <t>702 Loring St, San Diego, CA 92109</t>
  </si>
  <si>
    <t>Standard-CDP 702 Loring ADU</t>
  </si>
  <si>
    <t>PMT-3209014</t>
  </si>
  <si>
    <t>2104 Bacon St 92107</t>
  </si>
  <si>
    <t>Discretionary Project:2104/Bacon</t>
  </si>
  <si>
    <t>PMT-2574460</t>
  </si>
  <si>
    <t>2072 Via Casa Alta 92037</t>
  </si>
  <si>
    <t>Discretionary Project:2072/Via Casa Alta</t>
  </si>
  <si>
    <t>PMT-2590139</t>
  </si>
  <si>
    <t>3343 Bayside Ln 92109</t>
  </si>
  <si>
    <t>Discretionary Project:3343/Bayside</t>
  </si>
  <si>
    <t>PMT-2577282</t>
  </si>
  <si>
    <t>7356 Rue Michael, San Diego, CA 92037</t>
  </si>
  <si>
    <t>Standard-Discretionary Project:7356/Rue Michael CDP/SDP</t>
  </si>
  <si>
    <t>PMT-3241446</t>
  </si>
  <si>
    <t>6325 Via Maria, San Diego, CA 92037</t>
  </si>
  <si>
    <t>Standard-Discretionary Project:6325/Via Maria</t>
  </si>
  <si>
    <t>PMT-3198401</t>
  </si>
  <si>
    <t>7792 Senn Wy</t>
  </si>
  <si>
    <t>Discretionary Project:7792/Senn</t>
  </si>
  <si>
    <t>PMT-2558689</t>
  </si>
  <si>
    <t>Standard-Discretionary Project:8151/Calle Del Cielo</t>
  </si>
  <si>
    <t>PMT-3258491</t>
  </si>
  <si>
    <t>920 Moana Dr, San Diego, CA 92106</t>
  </si>
  <si>
    <t>Standard-Discretionary Project:920/Moana</t>
  </si>
  <si>
    <t>PMT-3253304</t>
  </si>
  <si>
    <t>319 Rosecrans St, San Diego, CA 92106</t>
  </si>
  <si>
    <t>Standard-Discretionary Project:319/Rosecrans</t>
  </si>
  <si>
    <t>PMT-3206028</t>
  </si>
  <si>
    <t>3423 Del Rey St</t>
  </si>
  <si>
    <t>Discretionary Project:3423/Del Rey</t>
  </si>
  <si>
    <t>PMT-2585619</t>
  </si>
  <si>
    <t>4644 Tivoli St 92107</t>
  </si>
  <si>
    <t>Discretionary Project:4644/Tivoli</t>
  </si>
  <si>
    <t>PMT-2579421</t>
  </si>
  <si>
    <t>711 Vanitie Ct, San Diego, CA 92109</t>
  </si>
  <si>
    <t>Standard-Discretionary Project:711/Vanitie</t>
  </si>
  <si>
    <t>PMT-3260830</t>
  </si>
  <si>
    <t>2751 Everly Dr, San Diego, CA</t>
  </si>
  <si>
    <t>PMT-3250289</t>
  </si>
  <si>
    <t>2744 Everly Dr, San Diego, CA</t>
  </si>
  <si>
    <t>PMT-3250277</t>
  </si>
  <si>
    <t>6383 Broadway, San Diego, CA</t>
  </si>
  <si>
    <t>PMT-3213783</t>
  </si>
  <si>
    <t>4475 Cleveland Av, San Diego, CA</t>
  </si>
  <si>
    <t>PMT-3200227</t>
  </si>
  <si>
    <t>1152 Goodyear St, San Diego, CA</t>
  </si>
  <si>
    <t>PMT-3231431</t>
  </si>
  <si>
    <t>2941 Imperial Av, San Diego, CA 92102</t>
  </si>
  <si>
    <t>PMT-3202136</t>
  </si>
  <si>
    <t>4330 Meade Av, San Diego, CA 92116</t>
  </si>
  <si>
    <t>PMT-3196599</t>
  </si>
  <si>
    <t>4936 Crystal Dr, San Diego, CA</t>
  </si>
  <si>
    <t>PMT-3258067</t>
  </si>
  <si>
    <t>PMT-3202272</t>
  </si>
  <si>
    <t>1234 S 27th St, San Diego, CA</t>
  </si>
  <si>
    <t>PMT-3205763</t>
  </si>
  <si>
    <t>3344 Lockwood Dr, San Diego, CA</t>
  </si>
  <si>
    <t>PMT-3226841</t>
  </si>
  <si>
    <t>3348 Lockwood Dr, San Diego, CA</t>
  </si>
  <si>
    <t>PMT-3226851</t>
  </si>
  <si>
    <t>3350 Lockwood Dr, San Diego, CA</t>
  </si>
  <si>
    <t>PMT-3226852</t>
  </si>
  <si>
    <t>PMT-3199732</t>
  </si>
  <si>
    <t>11077 Mason Ln, San Diego, CA</t>
  </si>
  <si>
    <t>PMT-3199705</t>
  </si>
  <si>
    <t>PMT-3199727</t>
  </si>
  <si>
    <t>PMT-3199734</t>
  </si>
  <si>
    <t>PMT-3199730</t>
  </si>
  <si>
    <t>11052 Mason Ln, San Diego, CA</t>
  </si>
  <si>
    <t>PMT-3199712</t>
  </si>
  <si>
    <t>PMT-3199736</t>
  </si>
  <si>
    <t>PMT-3199723</t>
  </si>
  <si>
    <t>PMT-3199746</t>
  </si>
  <si>
    <t>PMT-3199717</t>
  </si>
  <si>
    <t>PMT-3199740</t>
  </si>
  <si>
    <t>PMT-3199728</t>
  </si>
  <si>
    <t>11057 Mason Ln, San Diego, CA</t>
  </si>
  <si>
    <t>PMT-3199707</t>
  </si>
  <si>
    <t>PMT-3199721</t>
  </si>
  <si>
    <t>11037 Mason Ln, San Diego, CA</t>
  </si>
  <si>
    <t>PMT-3199709</t>
  </si>
  <si>
    <t>PMT-3199719</t>
  </si>
  <si>
    <t>PMT-3199718</t>
  </si>
  <si>
    <t>PMT-3199733</t>
  </si>
  <si>
    <t>11027 Mason Ln, San Diego, CA</t>
  </si>
  <si>
    <t>PMT-3199710</t>
  </si>
  <si>
    <t>PMT-3199722</t>
  </si>
  <si>
    <t>11047 Mason Ln, San Diego, CA</t>
  </si>
  <si>
    <t>PMT-3199708</t>
  </si>
  <si>
    <t>PMT-3199738</t>
  </si>
  <si>
    <t>PMT-3199729</t>
  </si>
  <si>
    <t>PMT-3199741</t>
  </si>
  <si>
    <t>PMT-3199713</t>
  </si>
  <si>
    <t>11067 Mason Ln, San Diego, CA</t>
  </si>
  <si>
    <t>PMT-3199706</t>
  </si>
  <si>
    <t>PMT-3199726</t>
  </si>
  <si>
    <t>PMT-3199739</t>
  </si>
  <si>
    <t>PMT-3199735</t>
  </si>
  <si>
    <t>PMT-3199744</t>
  </si>
  <si>
    <t>PMT-3199725</t>
  </si>
  <si>
    <t>PMT-3199745</t>
  </si>
  <si>
    <t>PMT-3199714</t>
  </si>
  <si>
    <t>PMT-3199742</t>
  </si>
  <si>
    <t>PMT-3199743</t>
  </si>
  <si>
    <t>PMT-3199724</t>
  </si>
  <si>
    <t>PMT-3199715</t>
  </si>
  <si>
    <t>PMT-3199731</t>
  </si>
  <si>
    <t>PMT-3199720</t>
  </si>
  <si>
    <t>PMT-3199737</t>
  </si>
  <si>
    <t>11048 Mason Ln, San Diego, CA</t>
  </si>
  <si>
    <t>PMT-3199711</t>
  </si>
  <si>
    <t>PMT-3199716</t>
  </si>
  <si>
    <t>4372 Cherokee Av, San Diego, CA</t>
  </si>
  <si>
    <t>PMT-3236144</t>
  </si>
  <si>
    <t>7152 Linda Vista Rd, San Diego, CA</t>
  </si>
  <si>
    <t>PMT-3202083</t>
  </si>
  <si>
    <t>1122 Cesar E Chavez Py E, San Diego, CA 92113</t>
  </si>
  <si>
    <t>PMT-3209085</t>
  </si>
  <si>
    <t>8811 Blue Lake Dr, San Diego, CA</t>
  </si>
  <si>
    <t>PMT-3210740</t>
  </si>
  <si>
    <t>4458 Ohio St, San Diego, CA</t>
  </si>
  <si>
    <t>PMT-3204316</t>
  </si>
  <si>
    <t>PMT-3210752</t>
  </si>
  <si>
    <t>14050 Carmel Ridge Rd, San Diego, CA</t>
  </si>
  <si>
    <t>PMT-3205252</t>
  </si>
  <si>
    <t>PMT-3205254</t>
  </si>
  <si>
    <t>PMT-3205253</t>
  </si>
  <si>
    <t>PMT-3205274</t>
  </si>
  <si>
    <t>PMT-3205276</t>
  </si>
  <si>
    <t>PMT-3205244</t>
  </si>
  <si>
    <t>PMT-3205275</t>
  </si>
  <si>
    <t>PMT-3205250</t>
  </si>
  <si>
    <t>PMT-3205278</t>
  </si>
  <si>
    <t>PMT-3205273</t>
  </si>
  <si>
    <t>PMT-3205251</t>
  </si>
  <si>
    <t>PMT-3205277</t>
  </si>
  <si>
    <t>PMT-3205272</t>
  </si>
  <si>
    <t>PMT-3205271</t>
  </si>
  <si>
    <t>PMT-3205410</t>
  </si>
  <si>
    <t>6827 Mission Gorge Rd, San Diego, CA 92120</t>
  </si>
  <si>
    <t>PMT-3202457</t>
  </si>
  <si>
    <t>1147 22nd St, San Diego, CA</t>
  </si>
  <si>
    <t>PMT-3254223</t>
  </si>
  <si>
    <t>420 Pearl St, San Diego, CA 92037</t>
  </si>
  <si>
    <t>PMT-3197265</t>
  </si>
  <si>
    <t>3152 Meadow Grove Dr, San Diego, CA 92110</t>
  </si>
  <si>
    <t>PMT-3252396</t>
  </si>
  <si>
    <t>2425 Union St, San Diego, CA</t>
  </si>
  <si>
    <t>PMT-3226220</t>
  </si>
  <si>
    <t>3710 33rd St, San Diego, CA</t>
  </si>
  <si>
    <t>PMT-3212300</t>
  </si>
  <si>
    <t>3712 33rd St, San Diego, CA</t>
  </si>
  <si>
    <t>PMT-3212312</t>
  </si>
  <si>
    <t>3075 Hawthorn St, San Diego, CA</t>
  </si>
  <si>
    <t>PMT-3204173</t>
  </si>
  <si>
    <t>4253 45th St, San Diego, CA 92115</t>
  </si>
  <si>
    <t>PMT-3247383</t>
  </si>
  <si>
    <t>7480 Hyatt St, San Diego, CA</t>
  </si>
  <si>
    <t>PMT-3219850</t>
  </si>
  <si>
    <t>2694 Havasupai Av, San Diego, CA</t>
  </si>
  <si>
    <t>PMT-3237953</t>
  </si>
  <si>
    <t>2521 Everly Ct, San Diego, CA</t>
  </si>
  <si>
    <t>PMT-3250280</t>
  </si>
  <si>
    <t>2613 Everly Dr, San Diego, CA</t>
  </si>
  <si>
    <t>PMT-3250281</t>
  </si>
  <si>
    <t>2526 Everly Ct, San Diego, CA</t>
  </si>
  <si>
    <t>PMT-3250287</t>
  </si>
  <si>
    <t>2501 Everly Ct, San Diego, CA</t>
  </si>
  <si>
    <t>PMT-3250285</t>
  </si>
  <si>
    <t>2514 Everly Ct, San Diego, CA</t>
  </si>
  <si>
    <t>PMT-3250284</t>
  </si>
  <si>
    <t>2602 Everly Dr, San Diego, CA</t>
  </si>
  <si>
    <t>PMT-3250279</t>
  </si>
  <si>
    <t>2502 Everly Ct, San Diego, CA</t>
  </si>
  <si>
    <t>PMT-3250283</t>
  </si>
  <si>
    <t>2732 Everly Dr, San Diego, CA</t>
  </si>
  <si>
    <t>PMT-3250288</t>
  </si>
  <si>
    <t>2511 Everly Ct, San Diego, CA</t>
  </si>
  <si>
    <t>PMT-3250286</t>
  </si>
  <si>
    <t>2625 Everly Dr, San Diego, CA</t>
  </si>
  <si>
    <t>PMT-3250278</t>
  </si>
  <si>
    <t>2601 Everly Dr, San Diego, CA</t>
  </si>
  <si>
    <t>PMT-3250282</t>
  </si>
  <si>
    <t>4135 Louisiana St, San Diego, CA</t>
  </si>
  <si>
    <t>General-Expedite-Building Permit:4135/Louisiana</t>
  </si>
  <si>
    <t>PMT-3226523</t>
  </si>
  <si>
    <t>420 Ivy St, San Diego, CA</t>
  </si>
  <si>
    <t>Actively Managed-Express-Building Construction:2191/04th</t>
  </si>
  <si>
    <t>PMT-3196556</t>
  </si>
  <si>
    <t>2191 04th Av, San Diego, CA 92101</t>
  </si>
  <si>
    <t>PMT-3196561</t>
  </si>
  <si>
    <t>5444 Napa St, San Diego, CA</t>
  </si>
  <si>
    <t>Actively Managed-Express-Building Construction:5444/Napa</t>
  </si>
  <si>
    <t>PMT-3251674</t>
  </si>
  <si>
    <t>4651 Arizona St, San Diego, CA 92116</t>
  </si>
  <si>
    <t>General-Express-Building Construction:4651/Arizona</t>
  </si>
  <si>
    <t>PMT-3227213</t>
  </si>
  <si>
    <t>3635 05th Av, San Diego, CA</t>
  </si>
  <si>
    <t>General-Standard-Building Construction:3635/05th</t>
  </si>
  <si>
    <t>PMT-3265562</t>
  </si>
  <si>
    <t>211 Hensley St, San Diego, CA</t>
  </si>
  <si>
    <t>General-Express-Building Construction:207/Hensley</t>
  </si>
  <si>
    <t>PMT-3211639</t>
  </si>
  <si>
    <t>2155 Balboa Av, San Diego, CA</t>
  </si>
  <si>
    <t>General-Express-Building Construction:2155/Balboa</t>
  </si>
  <si>
    <t>PMT-3256415</t>
  </si>
  <si>
    <t>7747 Opportunity Rd, San Diego, CA 92111</t>
  </si>
  <si>
    <t>General-Express-Building Construction:7747/Opportunity</t>
  </si>
  <si>
    <t>PMT-3198280</t>
  </si>
  <si>
    <t>5863 Hardy Av, San Diego, CA 92115</t>
  </si>
  <si>
    <t>General-Standard-Building Construction:5863/Hardy</t>
  </si>
  <si>
    <t>PMT-3208350</t>
  </si>
  <si>
    <t>10198 1/3 Paseo Montril, San Diego, CA</t>
  </si>
  <si>
    <t>Express- Master Plan MDU:10198/Paseo Montril</t>
  </si>
  <si>
    <t>PMT-3260016</t>
  </si>
  <si>
    <t>PMT-3260004</t>
  </si>
  <si>
    <t>PMT-3259996</t>
  </si>
  <si>
    <t>PMT-3260009</t>
  </si>
  <si>
    <t>Actively Managed-Express-Building Construction:1620/Union</t>
  </si>
  <si>
    <t>PMT-3196614</t>
  </si>
  <si>
    <t>PMT-3259994</t>
  </si>
  <si>
    <t>PMT-3260020</t>
  </si>
  <si>
    <t>PMT-3260019</t>
  </si>
  <si>
    <t>PMT-3260022</t>
  </si>
  <si>
    <t>PMT-3260015</t>
  </si>
  <si>
    <t>4000 41st St, San Diego, CA</t>
  </si>
  <si>
    <t>Actively Managed-Express-Building Construction:4000/41st</t>
  </si>
  <si>
    <t>PMT-3250006</t>
  </si>
  <si>
    <t>6168 Decena Dr, San Diego, CA</t>
  </si>
  <si>
    <t>Actively Managed-Express-Building Construction:6168/Decena</t>
  </si>
  <si>
    <t>PMT-3196666</t>
  </si>
  <si>
    <t>PMT-3260021</t>
  </si>
  <si>
    <t>PMT-3260018</t>
  </si>
  <si>
    <t>PMT-3260017</t>
  </si>
  <si>
    <t>PMT-3259997</t>
  </si>
  <si>
    <t>3500 05th Av, San Diego, CA</t>
  </si>
  <si>
    <t>Actively Managed-Express-Building Construction:3500/05th</t>
  </si>
  <si>
    <t>PMT-3241998</t>
  </si>
  <si>
    <t>2301 Ulric St, San Diego, CA</t>
  </si>
  <si>
    <t>General-Standard-Building Construction:2301/Ulric</t>
  </si>
  <si>
    <t>PMT-3202050</t>
  </si>
  <si>
    <t>Actively Managed-Express-Building Construction:3760/Bancroft</t>
  </si>
  <si>
    <t>PMT-3196309</t>
  </si>
  <si>
    <t>2528 Island Av, San Diego, CA 92102</t>
  </si>
  <si>
    <t>General-Express-Building Construction:2528/Island</t>
  </si>
  <si>
    <t>PMT-3201859</t>
  </si>
  <si>
    <t>General-Express-Building Construction:null/null</t>
  </si>
  <si>
    <t>PMT-3205368</t>
  </si>
  <si>
    <t>628 Fergus St, San Diego, CA</t>
  </si>
  <si>
    <t>General-Express-Building Construction:628/Fergus</t>
  </si>
  <si>
    <t>PMT-3200194</t>
  </si>
  <si>
    <t>6181 Montezuma Rd, San Diego, CA</t>
  </si>
  <si>
    <t>General-Express-Building Construction:6181/Montezuma</t>
  </si>
  <si>
    <t>PMT-3252573</t>
  </si>
  <si>
    <t>4982 Imperial Av, San Diego, CA</t>
  </si>
  <si>
    <t>General-Standard-Building Construction:4982/Imperial</t>
  </si>
  <si>
    <t>PMT-3197454</t>
  </si>
  <si>
    <t>2001 Westinghouse St, San Diego, CA</t>
  </si>
  <si>
    <t>General-Express-Building Construction:7044/Tait</t>
  </si>
  <si>
    <t>PMT-3252321</t>
  </si>
  <si>
    <t>3961 Georgia St, San Diego, CA 92103</t>
  </si>
  <si>
    <t>General-Express-Building Construction:3961/Georgia</t>
  </si>
  <si>
    <t>PMT-3258208</t>
  </si>
  <si>
    <t>1950 Kearny Av, San Diego, CA 92113</t>
  </si>
  <si>
    <t>Actively Managed-Expedite-Building Construction:1950/Kearny</t>
  </si>
  <si>
    <t>PMT-3197138</t>
  </si>
  <si>
    <t>4050 El Cajon Bl, San Diego, CA</t>
  </si>
  <si>
    <t>Actively Managed-Express-Building Construction:4050/El Cajon</t>
  </si>
  <si>
    <t>PMT-3246757</t>
  </si>
  <si>
    <t>3890 40th St, San Diego, CA</t>
  </si>
  <si>
    <t>PMT-3246769</t>
  </si>
  <si>
    <t>2733 Commercial St, San Diego, CA</t>
  </si>
  <si>
    <t>Actively Managed-Standard-Building Construction:2733/Commercial</t>
  </si>
  <si>
    <t>PMT-3240134</t>
  </si>
  <si>
    <t>Actively Managed-Express-Building Construction:1507/Howard (Sb)</t>
  </si>
  <si>
    <t>PMT-3259420</t>
  </si>
  <si>
    <t>3475 Vista (Sb) Ln, San Diego, CA</t>
  </si>
  <si>
    <t>General-Standard-Building Construction:3475/Vista (Sb)</t>
  </si>
  <si>
    <t>PMT-3212466</t>
  </si>
  <si>
    <t>PMT-3212468</t>
  </si>
  <si>
    <t>3856 39th St, San Diego, CA</t>
  </si>
  <si>
    <t>General-Standard-Building Construction:3852/39th</t>
  </si>
  <si>
    <t>PMT-3243975</t>
  </si>
  <si>
    <t>3854 39th St, San Diego, CA</t>
  </si>
  <si>
    <t>PMT-3243970</t>
  </si>
  <si>
    <t>3163 Imperial Av, San Diego, CA</t>
  </si>
  <si>
    <t>General-Standard-Building Construction:3161/Imperial</t>
  </si>
  <si>
    <t>PMT-3217314</t>
  </si>
  <si>
    <t>3161 Imperial Av, San Diego, CA</t>
  </si>
  <si>
    <t>PMT-3217307</t>
  </si>
  <si>
    <t>6565 Osler St, San Diego, CA</t>
  </si>
  <si>
    <t>General-Standard-Building Construction:6563/Osler</t>
  </si>
  <si>
    <t>PMT-3214648</t>
  </si>
  <si>
    <t>6675 Linda Vista Rd, San Diego, CA</t>
  </si>
  <si>
    <t>General-Express-Building Construction:6675/Linda Vista</t>
  </si>
  <si>
    <t>PMT-3234075</t>
  </si>
  <si>
    <t>3430 30th St, San Diego, CA 92104</t>
  </si>
  <si>
    <t>General-Expedite-Building Construction:3430/30th</t>
  </si>
  <si>
    <t>PMT-3229467</t>
  </si>
  <si>
    <t>PMT-3234067</t>
  </si>
  <si>
    <t>PMT-3211916</t>
  </si>
  <si>
    <t>4454 Ohio St, San Diego, CA 92116</t>
  </si>
  <si>
    <t>General-Standard-Building Construction:4454/Ohio</t>
  </si>
  <si>
    <t>PMT-3204317</t>
  </si>
  <si>
    <t>2881 04th Av, San Diego, CA</t>
  </si>
  <si>
    <t>General-Express-Building Construction:2881/04th</t>
  </si>
  <si>
    <t>PMT-3232453</t>
  </si>
  <si>
    <t>PMT-3234052</t>
  </si>
  <si>
    <t>PMT-3234061</t>
  </si>
  <si>
    <t>PMT-3235825</t>
  </si>
  <si>
    <t>PMT-3235863</t>
  </si>
  <si>
    <t>PMT-3235830</t>
  </si>
  <si>
    <t>PMT-3235858</t>
  </si>
  <si>
    <t>PMT-3213952</t>
  </si>
  <si>
    <t>PMT-3213947</t>
  </si>
  <si>
    <t>PMT-3235868</t>
  </si>
  <si>
    <t>PMT-3235905</t>
  </si>
  <si>
    <t>PMT-3235802</t>
  </si>
  <si>
    <t>PMT-3213854</t>
  </si>
  <si>
    <t>PMT-3213867</t>
  </si>
  <si>
    <t>PMT-3213837</t>
  </si>
  <si>
    <t>PMT-3235881</t>
  </si>
  <si>
    <t>PMT-3235895</t>
  </si>
  <si>
    <t>PMT-3235873</t>
  </si>
  <si>
    <t>PMT-3235910</t>
  </si>
  <si>
    <t>PMT-3213902</t>
  </si>
  <si>
    <t>PMT-3213872</t>
  </si>
  <si>
    <t>PMT-3235835</t>
  </si>
  <si>
    <t>Actively Managed-Express-Building Construction:4102/University</t>
  </si>
  <si>
    <t>PMT-3250401</t>
  </si>
  <si>
    <t>PMT-3213927</t>
  </si>
  <si>
    <t>12193 Riley Ln, San Diego, CA</t>
  </si>
  <si>
    <t>PMT-3235815</t>
  </si>
  <si>
    <t>PMT-3235890</t>
  </si>
  <si>
    <t>PMT-3235900</t>
  </si>
  <si>
    <t>4062 Mississippi St, San Diego, CA</t>
  </si>
  <si>
    <t>General-Express-Building Construction:4062/Mississippi</t>
  </si>
  <si>
    <t>PMT-3251770</t>
  </si>
  <si>
    <t>PMT-3213932</t>
  </si>
  <si>
    <t>PMT-3213917</t>
  </si>
  <si>
    <t>PMT-3213907</t>
  </si>
  <si>
    <t>PMT-3213922</t>
  </si>
  <si>
    <t>PMT-3213849</t>
  </si>
  <si>
    <t>PMT-3213887</t>
  </si>
  <si>
    <t>PMT-3235853</t>
  </si>
  <si>
    <t>PMT-3213912</t>
  </si>
  <si>
    <t>PMT-3213877</t>
  </si>
  <si>
    <t>PMT-3213860</t>
  </si>
  <si>
    <t>PMT-3213897</t>
  </si>
  <si>
    <t>PMT-3213882</t>
  </si>
  <si>
    <t>PMT-3235820</t>
  </si>
  <si>
    <t>PMT-3235846</t>
  </si>
  <si>
    <t>2332 Grand Av, San Diego, CA</t>
  </si>
  <si>
    <t>General-Express-Building Permit:2332/Grand</t>
  </si>
  <si>
    <t>PMT-3224272</t>
  </si>
  <si>
    <t>PMT-3213937</t>
  </si>
  <si>
    <t>PMT-3213942</t>
  </si>
  <si>
    <t>PMT-3213892</t>
  </si>
  <si>
    <t>3655 05th Av, San Diego, CA 92103</t>
  </si>
  <si>
    <t>General-Standard-Building Construction:3655/05th</t>
  </si>
  <si>
    <t>PMT-3265584</t>
  </si>
  <si>
    <t>3450 El Cajon Bl, San Diego, CA 92104</t>
  </si>
  <si>
    <t>General-Standard-Building Construction:3450/El Cajon</t>
  </si>
  <si>
    <t>PMT-3201242</t>
  </si>
  <si>
    <t>2132 Brant St, San Diego, CA 92101</t>
  </si>
  <si>
    <t>General-Express-Building Construction:2132/Brant</t>
  </si>
  <si>
    <t>PMT-3261223</t>
  </si>
  <si>
    <t>General-Express-Building Construction:3729/10th</t>
  </si>
  <si>
    <t>PMT-3202097</t>
  </si>
  <si>
    <t>2840 L St, San Diego, CA</t>
  </si>
  <si>
    <t>General-Express-Building Construction:2840/L</t>
  </si>
  <si>
    <t>PMT-3246108</t>
  </si>
  <si>
    <t>3719 Z St, San Diego, CA</t>
  </si>
  <si>
    <t>General-Express-Building Construction:3719/Z</t>
  </si>
  <si>
    <t>PMT-3218869</t>
  </si>
  <si>
    <t>2042 Burton St, San Diego, CA</t>
  </si>
  <si>
    <t>General-Express-Building Construction:2042/Burton</t>
  </si>
  <si>
    <t>PMT-3264266</t>
  </si>
  <si>
    <t>2444 Ulric St, San Diego, CA</t>
  </si>
  <si>
    <t>General-Standard-Building Construction:2444/Ulric</t>
  </si>
  <si>
    <t>PMT-3251579</t>
  </si>
  <si>
    <t>225 W Lewis St, San Diego, CA 92103</t>
  </si>
  <si>
    <t>General-Express-Building Construction:225/Lewis</t>
  </si>
  <si>
    <t>PMT-3206583</t>
  </si>
  <si>
    <t>5236 Imperial Av, San Diego, CA</t>
  </si>
  <si>
    <t>General-Expedite-Building Construction:5236/Imperial</t>
  </si>
  <si>
    <t>PMT-3238536</t>
  </si>
  <si>
    <t>4215 Idaho St, San Diego, CA 92104</t>
  </si>
  <si>
    <t>General-Express-Building Construction:4215/Idaho</t>
  </si>
  <si>
    <t>PMT-3196318</t>
  </si>
  <si>
    <t>2052 Burton St, San Diego, CA</t>
  </si>
  <si>
    <t>PMT-3264503</t>
  </si>
  <si>
    <t>2783 Broadway, San Diego, CA 92102</t>
  </si>
  <si>
    <t>General-Standard-Building Construction:2783/Broadway</t>
  </si>
  <si>
    <t>PMT-3199328</t>
  </si>
  <si>
    <t>2253 Dunlop St, San Diego, CA</t>
  </si>
  <si>
    <t>General-Standard-Building Construction:2253/Dunlop</t>
  </si>
  <si>
    <t>PMT-3228272</t>
  </si>
  <si>
    <t>2827 Broadway, San Diego, CA</t>
  </si>
  <si>
    <t>General-Express-Building Construction:2827/Broadway</t>
  </si>
  <si>
    <t>PMT-3258542</t>
  </si>
  <si>
    <t>5505 Lindo Paseo, San Diego, CA</t>
  </si>
  <si>
    <t>Actively Managed-Express-Building Construction:5505/Lindo Paseo</t>
  </si>
  <si>
    <t>PMT-3214212</t>
  </si>
  <si>
    <t>PMT-3205417</t>
  </si>
  <si>
    <t>PMT-3205426</t>
  </si>
  <si>
    <t>PMT-3205418</t>
  </si>
  <si>
    <t>PMT-3205413</t>
  </si>
  <si>
    <t>PMT-3205409</t>
  </si>
  <si>
    <t>PMT-3205425</t>
  </si>
  <si>
    <t>4321 Illinois St, San Diego, CA</t>
  </si>
  <si>
    <t>Actively Managed-Express-Building Construction:4321/Illinois</t>
  </si>
  <si>
    <t>PMT-3225033</t>
  </si>
  <si>
    <t>PMT-3205419</t>
  </si>
  <si>
    <t>PMT-3205411</t>
  </si>
  <si>
    <t>3844 39th St, San Diego, CA</t>
  </si>
  <si>
    <t>General-Expedite-Building Permit:3844/39th</t>
  </si>
  <si>
    <t>PMT-3242528</t>
  </si>
  <si>
    <t>PMT-3205416</t>
  </si>
  <si>
    <t>3405 Georgia St, San Diego, CA</t>
  </si>
  <si>
    <t>General-Standard-Building Construction:3424/Wilshire</t>
  </si>
  <si>
    <t>PMT-3198730</t>
  </si>
  <si>
    <t>256 San Jacinto Dr, San Diego, CA</t>
  </si>
  <si>
    <t>General-Expedite-Building Construction:256/San Jacinto</t>
  </si>
  <si>
    <t>PMT-3199791</t>
  </si>
  <si>
    <t>2888 University Av, San Diego, CA</t>
  </si>
  <si>
    <t>General-Express-Building Construction:3910/Kansas</t>
  </si>
  <si>
    <t>PMT-3200916</t>
  </si>
  <si>
    <t>3429 Martin Av, San Diego, CA</t>
  </si>
  <si>
    <t>General-Standard-Building Construction:3433/Martin</t>
  </si>
  <si>
    <t>PMT-3209311</t>
  </si>
  <si>
    <t>3537 30th St, San Diego, CA</t>
  </si>
  <si>
    <t>General-Express-Building Construction:3537/30th</t>
  </si>
  <si>
    <t>PMT-3197854</t>
  </si>
  <si>
    <t>1135 Colusa St, San Diego, CA</t>
  </si>
  <si>
    <t>General-Express-Building Construction:1135/Colusa</t>
  </si>
  <si>
    <t>PMT-3240108</t>
  </si>
  <si>
    <t>4734 Utah St, San Diego, CA</t>
  </si>
  <si>
    <t>General-Standard-Building Construction:4732/Utah</t>
  </si>
  <si>
    <t>PMT-3219626</t>
  </si>
  <si>
    <t>3431 Martin Av, San Diego, CA</t>
  </si>
  <si>
    <t>PMT-3209318</t>
  </si>
  <si>
    <t>3265 India St, San Diego, CA</t>
  </si>
  <si>
    <t>General-Express-Building Construction:3265/India</t>
  </si>
  <si>
    <t>PMT-3198270</t>
  </si>
  <si>
    <t>6710 La Jolla Bl, San Diego, CA</t>
  </si>
  <si>
    <t>General-Express-Building Construction:6710/La Jolla</t>
  </si>
  <si>
    <t>PMT-3266458</t>
  </si>
  <si>
    <t>4732 Utah St, San Diego, CA 92116</t>
  </si>
  <si>
    <t>PMT-3219619</t>
  </si>
  <si>
    <t>4144 Texas St, San Diego, CA 92104</t>
  </si>
  <si>
    <t>General-Express-Building Construction:4134/Texas</t>
  </si>
  <si>
    <t>PMT-3202001</t>
  </si>
  <si>
    <t>5455 Mildred St, San Diego, CA 92110</t>
  </si>
  <si>
    <t>General-Standard-Building Construction:5455/Mildred</t>
  </si>
  <si>
    <t>PMT-3204846</t>
  </si>
  <si>
    <t>3714 Nile St, San Diego, CA</t>
  </si>
  <si>
    <t>General-Standard-Building Construction:3718/Nile</t>
  </si>
  <si>
    <t>PMT-3242348</t>
  </si>
  <si>
    <t>3912 Centre St, San Diego, CA 92103</t>
  </si>
  <si>
    <t>General-Express-Building Construction:1650/Harvey Milk</t>
  </si>
  <si>
    <t>PMT-3198244</t>
  </si>
  <si>
    <t>4541 Oregon St, San Diego, CA</t>
  </si>
  <si>
    <t>General-Standard-Building Construction:4541/Oregon</t>
  </si>
  <si>
    <t>PMT-3249780</t>
  </si>
  <si>
    <t>2889 Adams Av, San Diego, CA</t>
  </si>
  <si>
    <t>General-Express-Building Construction:2889/Adams</t>
  </si>
  <si>
    <t>PMT-3243768</t>
  </si>
  <si>
    <t>3927 08th Av, San Diego, CA</t>
  </si>
  <si>
    <t>Actively Managed-Express-Building Construction:3927/08th</t>
  </si>
  <si>
    <t>PMT-3233677</t>
  </si>
  <si>
    <t>Actively Managed-Express-Building Construction:3170/04th</t>
  </si>
  <si>
    <t>PMT-3205786</t>
  </si>
  <si>
    <t>2642 L St, San Diego, CA</t>
  </si>
  <si>
    <t>General-Express-Building Construction:2642/L</t>
  </si>
  <si>
    <t>PMT-3202165</t>
  </si>
  <si>
    <t>6010 El Cajon Bl, San Diego, CA 92115</t>
  </si>
  <si>
    <t>Actively Managed-Express-Building Construction:6010/El Cajon</t>
  </si>
  <si>
    <t>PMT-3251713</t>
  </si>
  <si>
    <t>3933 Utah St, San Diego, CA</t>
  </si>
  <si>
    <t>Actively Managed-Standard-Building Construction:3933/Utah</t>
  </si>
  <si>
    <t>PMT-3198072</t>
  </si>
  <si>
    <t>3610 03rd Av, San Diego, CA</t>
  </si>
  <si>
    <t>Actively Managed-Express-Building Construction:3610/03rd</t>
  </si>
  <si>
    <t>PMT-3221987</t>
  </si>
  <si>
    <t>4104 Georgia St, San Diego, CA 92103</t>
  </si>
  <si>
    <t>General-Express-Building Construction:4104/Georgia</t>
  </si>
  <si>
    <t>PMT-3241453</t>
  </si>
  <si>
    <t>4456 30th St, San Diego, CA</t>
  </si>
  <si>
    <t>General-Express-Building Construction:4456/30th</t>
  </si>
  <si>
    <t>PMT-3229139</t>
  </si>
  <si>
    <t>3981 Louisiana St, San Diego, CA</t>
  </si>
  <si>
    <t>General-Express-Building Construction:3981/Louisiana</t>
  </si>
  <si>
    <t>PMT-3229409</t>
  </si>
  <si>
    <t>2890 Lincoln Av, San Diego, CA</t>
  </si>
  <si>
    <t>General-Expedite-Building Construction:4004/Kansas</t>
  </si>
  <si>
    <t>PMT-3245346</t>
  </si>
  <si>
    <t>2629 Columbia St, San Diego, CA 92103</t>
  </si>
  <si>
    <t>General-Expedite-Building Construction:2629/Columbia</t>
  </si>
  <si>
    <t>PMT-3197675</t>
  </si>
  <si>
    <t>4160 Bachman Pl, San Diego, CA</t>
  </si>
  <si>
    <t>General-Express-Building Construction:4160/Bachman</t>
  </si>
  <si>
    <t>PMT-3198638</t>
  </si>
  <si>
    <t>2747 Camulos St, San Diego, CA</t>
  </si>
  <si>
    <t>General-Express-Building Construction:2747/Camulos</t>
  </si>
  <si>
    <t>PMT-3196505</t>
  </si>
  <si>
    <t>3949 Ohio St, San Diego, CA</t>
  </si>
  <si>
    <t>Actively Managed-Express-Building Construction:3949/Ohio</t>
  </si>
  <si>
    <t>PMT-3196363</t>
  </si>
  <si>
    <t>2104 El Cajon Bl, San Diego, CA</t>
  </si>
  <si>
    <t>General-Express-Building Construction:4301/Alabama</t>
  </si>
  <si>
    <t>PMT-3197952</t>
  </si>
  <si>
    <t>3090 Howard Av, San Diego, CA</t>
  </si>
  <si>
    <t>General-Express-Building Construction:4202/Illinois</t>
  </si>
  <si>
    <t>PMT-3235783</t>
  </si>
  <si>
    <t>219 Willie James Jones Av, San Diego, CA 92102</t>
  </si>
  <si>
    <t>General-Standard-Building Construction:219/Willie James Jones</t>
  </si>
  <si>
    <t>PMT-3233438</t>
  </si>
  <si>
    <t>6625 Linda Vista Rd, San Diego, CA</t>
  </si>
  <si>
    <t>General-Standard-Building Construction:6625/Linda Vista</t>
  </si>
  <si>
    <t>PMT-3252267</t>
  </si>
  <si>
    <t>General-Express-Building Construction:3774/05th</t>
  </si>
  <si>
    <t>PMT-3231110</t>
  </si>
  <si>
    <t>4036 Centre St, San Diego, CA</t>
  </si>
  <si>
    <t>General-Standard-Building Construction:4036/Centre</t>
  </si>
  <si>
    <t>PMT-3237638</t>
  </si>
  <si>
    <t>1302 W Redwood St, San Diego, CA</t>
  </si>
  <si>
    <t>General-Standard-Building Construction:1306/Redwood</t>
  </si>
  <si>
    <t>PMT-3197998</t>
  </si>
  <si>
    <t>2160 Grand Av, San Diego, CA</t>
  </si>
  <si>
    <t>General-Standard-Combination Building Permit:2158/Grand</t>
  </si>
  <si>
    <t>PMT-3204204</t>
  </si>
  <si>
    <t>2162 Grand Av, San Diego, CA</t>
  </si>
  <si>
    <t>PMT-3204206</t>
  </si>
  <si>
    <t>2158 Grand Av, San Diego, CA</t>
  </si>
  <si>
    <t>PMT-3204210</t>
  </si>
  <si>
    <t>2156 Grand Av, San Diego, CA</t>
  </si>
  <si>
    <t>PMT-3204209</t>
  </si>
  <si>
    <t>3715 Orange Av, San Diego, CA</t>
  </si>
  <si>
    <t>General-Standard-Combination Building Permit:3715/Orange</t>
  </si>
  <si>
    <t>PMT-3225580</t>
  </si>
  <si>
    <t>3946 Mississippi St, San Diego, CA</t>
  </si>
  <si>
    <t>Rapid Review-Standard-Building Construction:3946/Mississippi</t>
  </si>
  <si>
    <t>PMT-3238813</t>
  </si>
  <si>
    <t>2230 Calle Trepadora, San Diego, CA</t>
  </si>
  <si>
    <t>General-Standard-Combination Building Permit:2230/Calle Trepadora</t>
  </si>
  <si>
    <t>PMT-3228469</t>
  </si>
  <si>
    <t>8106 San Vicente St, San Diego, CA</t>
  </si>
  <si>
    <t>General-Standard-Combination Building Permit:8106/San Vicente</t>
  </si>
  <si>
    <t>PMT-3240150</t>
  </si>
  <si>
    <t>2256 Del Mar Heights Rd, San Diego, CA</t>
  </si>
  <si>
    <t>Combination Building Permit:2256/Del Mar Heights</t>
  </si>
  <si>
    <t>PMT-3251846</t>
  </si>
  <si>
    <t>2171 Rachael Av, San Diego, CA</t>
  </si>
  <si>
    <t>Combination Building Permit:2171/Rachael</t>
  </si>
  <si>
    <t>PMT-3247356</t>
  </si>
  <si>
    <t>1037 Opal St, San Diego, CA</t>
  </si>
  <si>
    <t>General-Standard-Building Construction:1035/Oliver</t>
  </si>
  <si>
    <t>PMT-3246092</t>
  </si>
  <si>
    <t>4567 38th St, San Diego, CA</t>
  </si>
  <si>
    <t>General-Standard-Building Permit:4567/38th</t>
  </si>
  <si>
    <t>PMT-3253398</t>
  </si>
  <si>
    <t>5027 67th St, San Diego, CA</t>
  </si>
  <si>
    <t>Rapid Review-Standard-Combination Building Permit:5027/67th</t>
  </si>
  <si>
    <t>PMT-3252526</t>
  </si>
  <si>
    <t>3618 Quince St, San Diego, CA 92104</t>
  </si>
  <si>
    <t>General-Standard-Building Construction:3620/Quince</t>
  </si>
  <si>
    <t>PMT-3197234</t>
  </si>
  <si>
    <t>1218 Concord St, San Diego, CA</t>
  </si>
  <si>
    <t>General-Standard-Combination Building Permit:1218/Concord</t>
  </si>
  <si>
    <t>PMT-3257986</t>
  </si>
  <si>
    <t>4820 Sussex Dr, San Diego, CA 92116</t>
  </si>
  <si>
    <t>General-Standard-Combination Building Permit:4820/Sussex</t>
  </si>
  <si>
    <t>PMT-3203112</t>
  </si>
  <si>
    <t>3352 46th St, San Diego, CA</t>
  </si>
  <si>
    <t>General-Standard-Combination Building Permit:3352/46th</t>
  </si>
  <si>
    <t>PMT-3203447</t>
  </si>
  <si>
    <t>12742 Via Donada, San Diego, CA</t>
  </si>
  <si>
    <t>General-Standard-Combination Building Permit:12742/Via Donada</t>
  </si>
  <si>
    <t>PMT-3236615</t>
  </si>
  <si>
    <t>6385 Broadway, San Diego, CA</t>
  </si>
  <si>
    <t>General-Standard-Building Construction:6383/Broadway</t>
  </si>
  <si>
    <t>PMT-3215493</t>
  </si>
  <si>
    <t>3644 Eugene Pl, San Diego, CA</t>
  </si>
  <si>
    <t>Combination Building Permit:3644/Eugene</t>
  </si>
  <si>
    <t>PMT-3249981</t>
  </si>
  <si>
    <t>3447 Riviera Dr, San Diego, CA</t>
  </si>
  <si>
    <t>Rapid Review-Standard-Combination Building Permit:3447/Riviera</t>
  </si>
  <si>
    <t>PMT-3248535</t>
  </si>
  <si>
    <t>1350 Gertrude St, San Diego, CA 92110</t>
  </si>
  <si>
    <t>General-Standard-Combination Building Permit:1350/Gertrude</t>
  </si>
  <si>
    <t>PMT-3234862</t>
  </si>
  <si>
    <t>3603 Tennyson St, San Diego, CA 92106</t>
  </si>
  <si>
    <t>General-Standard-Combination Building Permit:2090/Capistrano</t>
  </si>
  <si>
    <t>PMT-3252553</t>
  </si>
  <si>
    <t>2090 Capistrano St, San Diego, CA</t>
  </si>
  <si>
    <t>PMT-3252548</t>
  </si>
  <si>
    <t>4036 Vista Grande Dr, San Diego, CA</t>
  </si>
  <si>
    <t>Rapid Review-Standard-Combination Building Permit:4036/Vista Grande</t>
  </si>
  <si>
    <t>PMT-3236054</t>
  </si>
  <si>
    <t>5133 Maynard St, San Diego, CA</t>
  </si>
  <si>
    <t>General-Standard-Combination Building Permit:5133/Maynard</t>
  </si>
  <si>
    <t>PMT-3264763</t>
  </si>
  <si>
    <t>5137 Maynard St, San Diego, CA</t>
  </si>
  <si>
    <t>PMT-3264768</t>
  </si>
  <si>
    <t>3338 Idlewild Wy, San Diego, CA</t>
  </si>
  <si>
    <t>General-Standard-Building Construction:3338/Idlewild</t>
  </si>
  <si>
    <t>PMT-3262904</t>
  </si>
  <si>
    <t>5257 Dante St, San Diego, CA 92117</t>
  </si>
  <si>
    <t>Rapid Review-Standard-Combination Building Permit:5259/Dante</t>
  </si>
  <si>
    <t>PMT-3227399</t>
  </si>
  <si>
    <t>5259 Dante St, San Diego, CA 92117</t>
  </si>
  <si>
    <t>PMT-3227400</t>
  </si>
  <si>
    <t>5239 Mariner Dr, San Diego, CA</t>
  </si>
  <si>
    <t>General-Standard-Combination Building Permit:5239/Mariner</t>
  </si>
  <si>
    <t>PMT-3244633</t>
  </si>
  <si>
    <t>5465 Via Carancho, San Diego, CA</t>
  </si>
  <si>
    <t>Combination Building Permit:5465/Via Carancho</t>
  </si>
  <si>
    <t>PMT-3214163</t>
  </si>
  <si>
    <t>2914 Lincoln Av, San Diego, CA</t>
  </si>
  <si>
    <t>General-Standard-Combination Building Permit:2914/Lincoln</t>
  </si>
  <si>
    <t>PMT-3214771</t>
  </si>
  <si>
    <t>839 Opal St, San Diego, CA</t>
  </si>
  <si>
    <t>General-Standard-Combination Building Permit:839/Opal</t>
  </si>
  <si>
    <t>PMT-3239078</t>
  </si>
  <si>
    <t>5143 La Dorna St, San Diego, CA</t>
  </si>
  <si>
    <t>General-Standard-Combination Building Permit:5143/La Dorna</t>
  </si>
  <si>
    <t>PMT-3205291</t>
  </si>
  <si>
    <t>6994 Howe Ct, San Diego, CA</t>
  </si>
  <si>
    <t>General-Standard-Combination Building Permit:6994/Howe</t>
  </si>
  <si>
    <t>PMT-3220654</t>
  </si>
  <si>
    <t>5369 Bonita Dr, San Diego, CA 92114</t>
  </si>
  <si>
    <t>15568 Pinehurst Pl, San Diego, CA</t>
  </si>
  <si>
    <t>General-Standard-Combination Building Permit:15568/Pinehurst</t>
  </si>
  <si>
    <t>PMT-3233462</t>
  </si>
  <si>
    <t>7274 Farmdale St, San Diego, CA</t>
  </si>
  <si>
    <t>Rapid Review-Standard-Combination Building Permit:7274/Farmdale</t>
  </si>
  <si>
    <t>PMT-3230835</t>
  </si>
  <si>
    <t>3716 National Av, San Diego, CA</t>
  </si>
  <si>
    <t>General-Expedite-Building Permit:3712/National</t>
  </si>
  <si>
    <t>PMT-3251577</t>
  </si>
  <si>
    <t>4655 Newport Av, San Diego, CA 92107</t>
  </si>
  <si>
    <t>PMT-3248980</t>
  </si>
  <si>
    <t>2225 Via Media, San Diego, CA</t>
  </si>
  <si>
    <t>General-Standard-Combination Building Permit:2225/Via Media</t>
  </si>
  <si>
    <t>PMT-3235744</t>
  </si>
  <si>
    <t>2344 Calle Trepadora, San Diego, CA</t>
  </si>
  <si>
    <t>General-Standard-Combination Building Permit:2344/Calle Trepadora</t>
  </si>
  <si>
    <t>PMT-3218721</t>
  </si>
  <si>
    <t>1883 Ridge View Dr, San Diego, CA</t>
  </si>
  <si>
    <t>General-Standard-Combination Building Permit:1883/Ridge View</t>
  </si>
  <si>
    <t>PMT-3253327</t>
  </si>
  <si>
    <t>5550 Mount Aconia Dr, San Diego, CA 92111</t>
  </si>
  <si>
    <t>General-Standard-Combination Building Permit:5550/Mount Aconia</t>
  </si>
  <si>
    <t>PMT-3246351</t>
  </si>
  <si>
    <t>4167 Illinois St, San Diego, CA</t>
  </si>
  <si>
    <t>General-Standard-Combination Building Permit:4167/Illinois</t>
  </si>
  <si>
    <t>PMT-3247726</t>
  </si>
  <si>
    <t>4563 Iowa St, San Diego, CA</t>
  </si>
  <si>
    <t>General-Standard-Building Permit:4567/Iowa</t>
  </si>
  <si>
    <t>PMT-3210276</t>
  </si>
  <si>
    <t>4567 Iowa St, San Diego, CA</t>
  </si>
  <si>
    <t>PMT-3210280</t>
  </si>
  <si>
    <t>940 Law St, San Diego, CA</t>
  </si>
  <si>
    <t>General-Standard-Combination Building Permit:940/Law</t>
  </si>
  <si>
    <t>PMT-3218200</t>
  </si>
  <si>
    <t>7172 Lynridge Ct, San Diego, CA</t>
  </si>
  <si>
    <t>General-Standard-Combination Building Permit:7172/Lynridge</t>
  </si>
  <si>
    <t>PMT-3254116</t>
  </si>
  <si>
    <t>4783 Campanile Dr, San Diego, CA</t>
  </si>
  <si>
    <t>General-Standard-Combination Building Permit:4783/Campanile</t>
  </si>
  <si>
    <t>PMT-3264570</t>
  </si>
  <si>
    <t>4477 Hilltop Dr, San Diego, CA 92102</t>
  </si>
  <si>
    <t>General-Standard-Combination Building Permit:4473/Hilltop</t>
  </si>
  <si>
    <t>PMT-3208939</t>
  </si>
  <si>
    <t>4704 Leathers St, San Diego, CA 92117</t>
  </si>
  <si>
    <t>General-Standard-Combination Building Permit:4704/Leathers</t>
  </si>
  <si>
    <t>PMT-3228242</t>
  </si>
  <si>
    <t>419 63rd St, San Diego, CA</t>
  </si>
  <si>
    <t>Rapid Review-Standard-Combination Building Permit:419/63rd</t>
  </si>
  <si>
    <t>PMT-3205539</t>
  </si>
  <si>
    <t>1473 Mary Lou St, San Diego, CA 92102</t>
  </si>
  <si>
    <t>General-Standard-Combination Building Permit:1473/Mary Lou</t>
  </si>
  <si>
    <t>PMT-3208213</t>
  </si>
  <si>
    <t>7965 Landon Pl, San Diego, CA</t>
  </si>
  <si>
    <t>General-Standard-Combination Building Permit:7965/Landon</t>
  </si>
  <si>
    <t>PMT-3250494</t>
  </si>
  <si>
    <t>1844 S 43rd St, San Diego, CA</t>
  </si>
  <si>
    <t>General-Standard-Combination Building Permit:1844/43rd</t>
  </si>
  <si>
    <t>PMT-3215414</t>
  </si>
  <si>
    <t>4810 Kensington Dr, San Diego, CA</t>
  </si>
  <si>
    <t>General-Standard-Building Permit:4810/Kensington</t>
  </si>
  <si>
    <t>PMT-3256445</t>
  </si>
  <si>
    <t>5031 Narragansett Av, San Diego, CA 92107</t>
  </si>
  <si>
    <t>General-Standard-Combination Building Permit:5031/Narragansett</t>
  </si>
  <si>
    <t>PMT-3207233</t>
  </si>
  <si>
    <t>3623 Albert St, San Diego, CA 92103</t>
  </si>
  <si>
    <t>General-Standard-Combination Building Permit:3623/Albert</t>
  </si>
  <si>
    <t>PMT-3196414</t>
  </si>
  <si>
    <t>1437 Granada Av, San Diego, CA</t>
  </si>
  <si>
    <t>General-Standard-Combination Building Permit:1437/Granada</t>
  </si>
  <si>
    <t>PMT-3239087</t>
  </si>
  <si>
    <t>3053 46th St, San Diego, CA 92105</t>
  </si>
  <si>
    <t>General-Standard-Combination Building Permit:3053/46th</t>
  </si>
  <si>
    <t>PMT-3210960</t>
  </si>
  <si>
    <t>PMT-3210949</t>
  </si>
  <si>
    <t>3223 Gregory St, San Diego, CA 92104</t>
  </si>
  <si>
    <t>General-Standard-Combination Building Permit:3223/Gregory</t>
  </si>
  <si>
    <t>PMT-3227580</t>
  </si>
  <si>
    <t>4526 Adair St, San Diego, CA</t>
  </si>
  <si>
    <t>General-Standard-Combination Building Permit:4526/Adair</t>
  </si>
  <si>
    <t>PMT-3264732</t>
  </si>
  <si>
    <t>4447 Mataro Dr, San Diego, CA</t>
  </si>
  <si>
    <t>General-Standard-Combination Building Permit:4447/Mataro</t>
  </si>
  <si>
    <t>PMT-3257963</t>
  </si>
  <si>
    <t>2550 State St, San Diego, CA</t>
  </si>
  <si>
    <t>General-Standard-Combination Building Permit:2550/State</t>
  </si>
  <si>
    <t>PMT-3238547</t>
  </si>
  <si>
    <t>6432 Osler St, San Diego, CA</t>
  </si>
  <si>
    <t>General-Standard-Combination Building Permit:6432/Osler</t>
  </si>
  <si>
    <t>PMT-3223312</t>
  </si>
  <si>
    <t>1698 Grove St, San Diego, CA</t>
  </si>
  <si>
    <t>General-Standard-Building Permit:1698/Grove</t>
  </si>
  <si>
    <t>PMT-3257766</t>
  </si>
  <si>
    <t>5109 Olvera Av, San Diego, CA</t>
  </si>
  <si>
    <t>General-Standard-Combination Building Permit:5109/Olvera</t>
  </si>
  <si>
    <t>PMT-3237676</t>
  </si>
  <si>
    <t>5604 Plumas St, San Diego, CA</t>
  </si>
  <si>
    <t>Rapid Review-Standard-Combination Building Permit:5604/Plumas</t>
  </si>
  <si>
    <t>PMT-3247778</t>
  </si>
  <si>
    <t>1205 Agate St, San Diego, CA</t>
  </si>
  <si>
    <t>General-Standard-Combination Building Permit:1205/Agate</t>
  </si>
  <si>
    <t>PMT-3246180</t>
  </si>
  <si>
    <t>5666 Campanile Wy, San Diego, CA</t>
  </si>
  <si>
    <t>General-Standard-Combination Building Permit:5666/Campanile</t>
  </si>
  <si>
    <t>PMT-3241792</t>
  </si>
  <si>
    <t>6736 Thomson Ct, San Diego, CA</t>
  </si>
  <si>
    <t>Rapid Review-Standard-Combination Building Permit:6736/Thomson</t>
  </si>
  <si>
    <t>PMT-3252974</t>
  </si>
  <si>
    <t>4120 Quapaw Av, San Diego, CA 92117</t>
  </si>
  <si>
    <t>General-Standard-Combination Building Permit:4120/Quapaw</t>
  </si>
  <si>
    <t>PMT-3252397</t>
  </si>
  <si>
    <t>1528 Weaver St, San Diego, CA</t>
  </si>
  <si>
    <t>General-Standard-Combination Building Permit:1528/Weaver</t>
  </si>
  <si>
    <t>PMT-3214171</t>
  </si>
  <si>
    <t>5734 Bellevue Av, San Diego, CA</t>
  </si>
  <si>
    <t>General-Standard-Combination Building Permit:5734/Bellevue</t>
  </si>
  <si>
    <t>PMT-3216689</t>
  </si>
  <si>
    <t>10590 Baron Ln, San Diego, CA 92126</t>
  </si>
  <si>
    <t>General-Standard-Building Construction:10590/Baron</t>
  </si>
  <si>
    <t>PMT-3227698</t>
  </si>
  <si>
    <t>4571 Clairemont Mesa Bl, San Diego, CA</t>
  </si>
  <si>
    <t>General-Standard-Combination Building Permit:4571/Clairemont Mesa</t>
  </si>
  <si>
    <t>PMT-3234011</t>
  </si>
  <si>
    <t>5462 Waverly Av, San Diego, CA</t>
  </si>
  <si>
    <t>General-Standard-Combination Building Permit:5462/Waverly</t>
  </si>
  <si>
    <t>PMT-3222262</t>
  </si>
  <si>
    <t>2157 Penrose St, San Diego, CA</t>
  </si>
  <si>
    <t>General-Standard-Combination Building Permit:2157/Penrose</t>
  </si>
  <si>
    <t>PMT-3246924</t>
  </si>
  <si>
    <t>3024 Martin Av, San Diego, CA</t>
  </si>
  <si>
    <t>General-Expedite-Building Permit:3024/Martin</t>
  </si>
  <si>
    <t>PMT-3212696</t>
  </si>
  <si>
    <t>3726 42nd St, San Diego, CA</t>
  </si>
  <si>
    <t>Rapid Review-Standard-Building Construction:3726/42nd</t>
  </si>
  <si>
    <t>PMT-3243345</t>
  </si>
  <si>
    <t>6086 Estelle St, San Diego, CA 92115</t>
  </si>
  <si>
    <t>General-Standard-Building Permit:6086/Estelle</t>
  </si>
  <si>
    <t>PMT-3205969</t>
  </si>
  <si>
    <t>3331 Redwood St, San Diego, CA</t>
  </si>
  <si>
    <t>General-Standard-Combination Building Permit:3331/Redwood</t>
  </si>
  <si>
    <t>PMT-3260657</t>
  </si>
  <si>
    <t>2562 Harcourt Dr, San Diego, CA</t>
  </si>
  <si>
    <t>General-Standard-Combination Building Permit:2562/Harcourt</t>
  </si>
  <si>
    <t>PMT-3260379</t>
  </si>
  <si>
    <t>4020 Swift Av, San Diego, CA 92104</t>
  </si>
  <si>
    <t>General-Standard-Combination Building Permit:4020/Swift</t>
  </si>
  <si>
    <t>PMT-3205529</t>
  </si>
  <si>
    <t>2995 Epaulette St, San Diego, CA</t>
  </si>
  <si>
    <t>Combination Building Permit:2995/Epaulette</t>
  </si>
  <si>
    <t>PMT-3241255</t>
  </si>
  <si>
    <t>4330 41st St, San Diego, CA</t>
  </si>
  <si>
    <t>General-Express-Building Permit:4330/41st</t>
  </si>
  <si>
    <t>PMT-3252517</t>
  </si>
  <si>
    <t>3319 Marlborough Av, San Diego, CA 92105</t>
  </si>
  <si>
    <t>General-Standard-Building Construction:3319/Marlborough</t>
  </si>
  <si>
    <t>PMT-3246590</t>
  </si>
  <si>
    <t>3217 Van Dyke Av, San Diego, CA</t>
  </si>
  <si>
    <t>Rapid Review-Standard-Combination Building Permit:3217/Van Dyke</t>
  </si>
  <si>
    <t>PMT-3210911</t>
  </si>
  <si>
    <t>4235 Van Dyke Av, San Diego, CA</t>
  </si>
  <si>
    <t>General-Standard-Building Permit:4235/Van Dyke</t>
  </si>
  <si>
    <t>PMT-3259318</t>
  </si>
  <si>
    <t>5594 Gala Av, San Diego, CA</t>
  </si>
  <si>
    <t>Rapid Review-Standard-Combination Building Permit:5594/Gala</t>
  </si>
  <si>
    <t>PMT-3264167</t>
  </si>
  <si>
    <t>3518 Collier Av, San Diego, CA</t>
  </si>
  <si>
    <t>General-Standard-Combination Building Permit:3518/Collier</t>
  </si>
  <si>
    <t>PMT-3258948</t>
  </si>
  <si>
    <t>4646 Tivoli St, San Diego, CA</t>
  </si>
  <si>
    <t>General-Standard-Combination Building Permit:4646/Tivoli</t>
  </si>
  <si>
    <t>PMT-3254376</t>
  </si>
  <si>
    <t>4827 Federal Bl, San Diego, CA</t>
  </si>
  <si>
    <t>General-Standard-Combination Building Permit:4827/Federal</t>
  </si>
  <si>
    <t>PMT-3257835</t>
  </si>
  <si>
    <t>2829 Howard Av, San Diego, CA</t>
  </si>
  <si>
    <t>Combination Building Permit:2829/Howard</t>
  </si>
  <si>
    <t>PMT-3264936</t>
  </si>
  <si>
    <t>3930 Adams Av, San Diego, CA</t>
  </si>
  <si>
    <t>Combination Building Permit:3930/Adams</t>
  </si>
  <si>
    <t>PMT-3258057</t>
  </si>
  <si>
    <t>4569 33rd St, San Diego, CA 92116</t>
  </si>
  <si>
    <t>General-Standard-Building Construction:4571/33rd</t>
  </si>
  <si>
    <t>PMT-3217390</t>
  </si>
  <si>
    <t>5373 Trojan Av, San Diego, CA 92115</t>
  </si>
  <si>
    <t>General-Standard-Building Construction:5373/Trojan</t>
  </si>
  <si>
    <t>PMT-3205657</t>
  </si>
  <si>
    <t>PMT-3205642</t>
  </si>
  <si>
    <t>PMT-3205660</t>
  </si>
  <si>
    <t>2330 Grand Av, San Diego, CA 92109</t>
  </si>
  <si>
    <t>General-Express-Building Construction:2330/Grand</t>
  </si>
  <si>
    <t>PMT-3223643</t>
  </si>
  <si>
    <t>3760 43rd St, San Diego, CA</t>
  </si>
  <si>
    <t>General-Standard-Building Construction:3756/43rd</t>
  </si>
  <si>
    <t>PMT-3251280</t>
  </si>
  <si>
    <t>4424 Bannock Av, San Diego, CA</t>
  </si>
  <si>
    <t>General-Standard-Building Construction:4424/Bannock</t>
  </si>
  <si>
    <t>PMT-3251358</t>
  </si>
  <si>
    <t>1305 Elevation Rd, San Diego, CA 92110</t>
  </si>
  <si>
    <t>General-Standard-Building Construction:1303/Elevation</t>
  </si>
  <si>
    <t>PMT-3198889</t>
  </si>
  <si>
    <t>4811 Lehrer Dr, San Diego, CA 92117</t>
  </si>
  <si>
    <t>General-Standard-Building Construction:4811/Lehrer</t>
  </si>
  <si>
    <t>PMT-3266378</t>
  </si>
  <si>
    <t>2263 Irving Av, San Diego, CA</t>
  </si>
  <si>
    <t>General-Expedite-Building Construction:2259/Irving</t>
  </si>
  <si>
    <t>PMT-3219112</t>
  </si>
  <si>
    <t>2261 Irving Av, San Diego, CA</t>
  </si>
  <si>
    <t>PMT-3219114</t>
  </si>
  <si>
    <t>4020 Arizona St, San Diego, CA 92104</t>
  </si>
  <si>
    <t>General-Standard-Building Construction:4018/Arizona</t>
  </si>
  <si>
    <t>PMT-3201900</t>
  </si>
  <si>
    <t>4018 Arizona St, San Diego, CA 92104</t>
  </si>
  <si>
    <t>PMT-3201879</t>
  </si>
  <si>
    <t>641 25th St, San Diego, CA</t>
  </si>
  <si>
    <t>Building Construction:641/25th</t>
  </si>
  <si>
    <t>PMT-3227624</t>
  </si>
  <si>
    <t>PMT-3227623</t>
  </si>
  <si>
    <t>4022 42nd St, San Diego, CA</t>
  </si>
  <si>
    <t>General-Express-Building Construction:4022/42nd</t>
  </si>
  <si>
    <t>PMT-3212511</t>
  </si>
  <si>
    <t>772 Loma Valley Rd, San Diego, CA</t>
  </si>
  <si>
    <t>Rapid Review-Standard-Building Construction:770/Loma Valley</t>
  </si>
  <si>
    <t>PMT-3262998</t>
  </si>
  <si>
    <t>3652 Columbia St, San Diego, CA 92103</t>
  </si>
  <si>
    <t>General-Standard-Building Construction:3652/Columbia</t>
  </si>
  <si>
    <t>PMT-3246950</t>
  </si>
  <si>
    <t>4373 Conrad Av, San Diego, CA</t>
  </si>
  <si>
    <t>General-Standard-Building Construction:4371/Conrad</t>
  </si>
  <si>
    <t>PMT-3247755</t>
  </si>
  <si>
    <t>5920 Streamview Dr, San Diego, CA 92105</t>
  </si>
  <si>
    <t>General-Standard-Building Construction:5920/Streamview</t>
  </si>
  <si>
    <t>PMT-3260854</t>
  </si>
  <si>
    <t>4888 Doliva Dr, San Diego, CA</t>
  </si>
  <si>
    <t>General-Standard-Building Construction:4886/Doliva</t>
  </si>
  <si>
    <t>PMT-3209557</t>
  </si>
  <si>
    <t>3612 Shawnee Rd, San Diego, CA 92117</t>
  </si>
  <si>
    <t>General-Standard-Building Construction:3612/Shawnee</t>
  </si>
  <si>
    <t>PMT-3214980</t>
  </si>
  <si>
    <t>7556 Beal St, San Diego, CA</t>
  </si>
  <si>
    <t>General-Standard-Building Construction:7558/Beal</t>
  </si>
  <si>
    <t>PMT-3252772</t>
  </si>
  <si>
    <t>4421 Marlborough Av, San Diego, CA</t>
  </si>
  <si>
    <t>General-Standard-Building Construction:4421/Marlborough</t>
  </si>
  <si>
    <t>PMT-3203192</t>
  </si>
  <si>
    <t>1975 Westinghouse St, San Diego, CA</t>
  </si>
  <si>
    <t>General-Express-Building Construction:1971/Westinghouse</t>
  </si>
  <si>
    <t>PMT-3248531</t>
  </si>
  <si>
    <t>3721 46th St, San Diego, CA 92105</t>
  </si>
  <si>
    <t>General-Standard-Building Construction:3721/46th</t>
  </si>
  <si>
    <t>PMT-3209510</t>
  </si>
  <si>
    <t>4184 Rochester Rd, San Diego, CA</t>
  </si>
  <si>
    <t>General-Standard-Building Construction:4182/Rochester</t>
  </si>
  <si>
    <t>PMT-3259466</t>
  </si>
  <si>
    <t>3132 Via Arcilla, San Diego, CA</t>
  </si>
  <si>
    <t>General-Standard-Building Construction:3132/Via Arcilla</t>
  </si>
  <si>
    <t>PMT-3265388</t>
  </si>
  <si>
    <t>4767 Market St, San Diego, CA 92102</t>
  </si>
  <si>
    <t>General-Standard-Building Construction:4767/Market</t>
  </si>
  <si>
    <t>PMT-3212228</t>
  </si>
  <si>
    <t>PMT-3212232</t>
  </si>
  <si>
    <t>PMT-3212222</t>
  </si>
  <si>
    <t>PMT-3212234</t>
  </si>
  <si>
    <t>4839 Muir Av, San Diego, CA 92107</t>
  </si>
  <si>
    <t>General-Standard-Building Construction:4841/Muir</t>
  </si>
  <si>
    <t>PMT-3202402</t>
  </si>
  <si>
    <t>5233 Arlene St, San Diego, CA 92117</t>
  </si>
  <si>
    <t>General-Standard-Building Construction:5233/Arlene</t>
  </si>
  <si>
    <t>PMT-3236334</t>
  </si>
  <si>
    <t>3570 Stetson Av, San Diego, CA 92122</t>
  </si>
  <si>
    <t>Rapid Review-Standard-Building Construction:3570/Stetson</t>
  </si>
  <si>
    <t>PMT-3201783</t>
  </si>
  <si>
    <t>17511 Hada Dr, San Diego, CA 92127</t>
  </si>
  <si>
    <t>Rapid Review-Standard-Building Construction:17509/Hada</t>
  </si>
  <si>
    <t>PMT-3209392</t>
  </si>
  <si>
    <t>4069 Delta St, San Diego, CA</t>
  </si>
  <si>
    <t>General-Standard-Building Construction:4067/Delta</t>
  </si>
  <si>
    <t>PMT-3256396</t>
  </si>
  <si>
    <t>4995 Cresita Dr, San Diego, CA 92115</t>
  </si>
  <si>
    <t>General-Standard-Building Construction:4995/Cresita</t>
  </si>
  <si>
    <t>PMT-3205372</t>
  </si>
  <si>
    <t>4148 Franklin Av, San Diego, CA</t>
  </si>
  <si>
    <t>General-Standard-Building Construction:4150/Franklin</t>
  </si>
  <si>
    <t>PMT-3205538</t>
  </si>
  <si>
    <t>General-Standard-Building Construction:4641/larkspur</t>
  </si>
  <si>
    <t>PMT-3217263</t>
  </si>
  <si>
    <t>4165 Monroe Av, San Diego, CA</t>
  </si>
  <si>
    <t>General-Express-Building Construction:4165/Monroe</t>
  </si>
  <si>
    <t>PMT-3240426</t>
  </si>
  <si>
    <t>11478 Tree Hollow Ln, San Diego, CA 92128</t>
  </si>
  <si>
    <t>Rapid Review-Standard-Building Construction:11478/Tree Hollow</t>
  </si>
  <si>
    <t>PMT-3218336</t>
  </si>
  <si>
    <t>5116 Sterling Ct, San Diego, CA 92105</t>
  </si>
  <si>
    <t>General-Standard-Building Construction:5116/Sterling</t>
  </si>
  <si>
    <t>PMT-3207411</t>
  </si>
  <si>
    <t>1018 22nd St, San Diego, CA 92102</t>
  </si>
  <si>
    <t>General-Express-Building Construction:2148/Broadway</t>
  </si>
  <si>
    <t>PMT-3243882</t>
  </si>
  <si>
    <t>5611 Cumberland St, San Diego, CA 92139</t>
  </si>
  <si>
    <t>General-Standard-Building Construction:5611/Cumberland</t>
  </si>
  <si>
    <t>PMT-3265861</t>
  </si>
  <si>
    <t>5224 Auburn Dr, San Diego, CA</t>
  </si>
  <si>
    <t>General-Standard-Building Construction:5222/Auburn</t>
  </si>
  <si>
    <t>PMT-3234118</t>
  </si>
  <si>
    <t>853 Forward St, San Diego, CA</t>
  </si>
  <si>
    <t>General-Standard-Building Construction:851/Forward</t>
  </si>
  <si>
    <t>PMT-3257774</t>
  </si>
  <si>
    <t>5171 Georgetown Av, San Diego, CA 92110</t>
  </si>
  <si>
    <t>General-Standard-Building Construction:5171/Georgetown</t>
  </si>
  <si>
    <t>PMT-3230365</t>
  </si>
  <si>
    <t>5270 Chelsea St, San Diego, CA 92037</t>
  </si>
  <si>
    <t>General-Standard-Building Construction:5270/Chelsea</t>
  </si>
  <si>
    <t>PMT-3265601</t>
  </si>
  <si>
    <t>2520 Grandview St, San Diego, CA 92110</t>
  </si>
  <si>
    <t>General-Standard-Building Construction:2518/Grandview</t>
  </si>
  <si>
    <t>PMT-3197450</t>
  </si>
  <si>
    <t>205 Hensley St, San Diego, CA</t>
  </si>
  <si>
    <t>PMT-3211659</t>
  </si>
  <si>
    <t>3330 Sterne St, San Diego, CA</t>
  </si>
  <si>
    <t>Rapid Review-Standard-Building Construction:3330/Sterne</t>
  </si>
  <si>
    <t>PMT-3257810</t>
  </si>
  <si>
    <t>3718 Nile St, San Diego, CA 92104</t>
  </si>
  <si>
    <t>PMT-3203816</t>
  </si>
  <si>
    <t>Rapid Review-Standard-Building Construction:2125/05th</t>
  </si>
  <si>
    <t>PMT-3210593</t>
  </si>
  <si>
    <t>5534 Las Alturas Tr, San Diego, CA 92114</t>
  </si>
  <si>
    <t>General-Standard-Building Construction:5534/Las Alturas</t>
  </si>
  <si>
    <t>PMT-3205284</t>
  </si>
  <si>
    <t>3404 Ottawa Av, San Diego, CA 92117</t>
  </si>
  <si>
    <t>General-Standard-Building Construction:3406/Ottawa</t>
  </si>
  <si>
    <t>PMT-3261097</t>
  </si>
  <si>
    <t>3408 Ottawa Av, San Diego, CA</t>
  </si>
  <si>
    <t>PMT-3261096</t>
  </si>
  <si>
    <t>3406 Ottawa Av, San Diego, CA</t>
  </si>
  <si>
    <t>PMT-3259413</t>
  </si>
  <si>
    <t>8458 Cliffridge Av, San Diego, CA 92037</t>
  </si>
  <si>
    <t>General-Standard-Building Construction:8458/Cliffridge</t>
  </si>
  <si>
    <t>PMT-3266175</t>
  </si>
  <si>
    <t>4837 Beech St, San Diego, CA</t>
  </si>
  <si>
    <t>General-Standard-Building Construction:4835/Beech</t>
  </si>
  <si>
    <t>PMT-3224708</t>
  </si>
  <si>
    <t>4877 Kenmore Tr, San Diego, CA 92116</t>
  </si>
  <si>
    <t>General-Standard-Building Construction:4877/Kenmore</t>
  </si>
  <si>
    <t>PMT-3197626</t>
  </si>
  <si>
    <t>5682 Dorothy Wy, San Diego, CA</t>
  </si>
  <si>
    <t>General-Standard-Building Construction:5682/Dorothy</t>
  </si>
  <si>
    <t>PMT-3204140</t>
  </si>
  <si>
    <t>447 Ritchey St, San Diego, CA</t>
  </si>
  <si>
    <t>General-Express-Building Construction:449/Ritchey</t>
  </si>
  <si>
    <t>PMT-3245536</t>
  </si>
  <si>
    <t>3688 Pershing Av, San Diego, CA 92104</t>
  </si>
  <si>
    <t>Rapid Review-Standard-Building Construction:3688/Pershing</t>
  </si>
  <si>
    <t>PMT-3250775</t>
  </si>
  <si>
    <t>3674 Arizona St, San Diego, CA</t>
  </si>
  <si>
    <t>General-Standard-Building Construction:3672/Arizona</t>
  </si>
  <si>
    <t>PMT-3245563</t>
  </si>
  <si>
    <t>2051 Franklin Av, San Diego, CA 92113</t>
  </si>
  <si>
    <t>General-Expedite-Building Construction:2049/Franklin</t>
  </si>
  <si>
    <t>PMT-3205701</t>
  </si>
  <si>
    <t>2049 1/2 Franklin Av, San Diego, CA 92113</t>
  </si>
  <si>
    <t>PMT-3205703</t>
  </si>
  <si>
    <t>3109 Nile St, San Diego, CA</t>
  </si>
  <si>
    <t>General-Standard-Building Construction:3109/Nile</t>
  </si>
  <si>
    <t>PMT-3207040</t>
  </si>
  <si>
    <t>3674 Kalmia St, San Diego, CA</t>
  </si>
  <si>
    <t>General-Standard-Building Construction:3672/Kalmia</t>
  </si>
  <si>
    <t>PMT-3254635</t>
  </si>
  <si>
    <t>1636 Mission Cliff Dr, San Diego, CA 92116</t>
  </si>
  <si>
    <t>General-Standard-Building Construction:1636/Mission Cliff</t>
  </si>
  <si>
    <t>PMT-3220358</t>
  </si>
  <si>
    <t>1618 Valdes Dr, San Diego, CA</t>
  </si>
  <si>
    <t>General-Standard-Building Construction:1620/Valdes</t>
  </si>
  <si>
    <t>PMT-3221031</t>
  </si>
  <si>
    <t>9172 Ronda Av, San Diego, CA</t>
  </si>
  <si>
    <t>General-Standard-Building Construction:9174/Ronda</t>
  </si>
  <si>
    <t>PMT-3257615</t>
  </si>
  <si>
    <t>4825 70th St, San Diego, CA</t>
  </si>
  <si>
    <t>General-Standard-Building Construction:4825/70th</t>
  </si>
  <si>
    <t>PMT-3214237</t>
  </si>
  <si>
    <t>2380 Alta View Dr, San Diego, CA 92139</t>
  </si>
  <si>
    <t>Rapid Review-Standard-Building Construction:2380/Alta View</t>
  </si>
  <si>
    <t>PMT-3245610</t>
  </si>
  <si>
    <t>3634 38th St, San Diego, CA 92105</t>
  </si>
  <si>
    <t>General-Standard-Building Construction:3634/38th</t>
  </si>
  <si>
    <t>PMT-3265049</t>
  </si>
  <si>
    <t>PMT-3265055</t>
  </si>
  <si>
    <t>PMT-3265053</t>
  </si>
  <si>
    <t>PMT-3265057</t>
  </si>
  <si>
    <t>4828 Monongahela St, San Diego, CA</t>
  </si>
  <si>
    <t>General-Standard-Building Construction:4828/Monongahela</t>
  </si>
  <si>
    <t>PMT-3225939</t>
  </si>
  <si>
    <t>5781 Red River Dr, San Diego, CA</t>
  </si>
  <si>
    <t>Rapid Review-Standard-Building Construction:5783/Red River</t>
  </si>
  <si>
    <t>PMT-3198514</t>
  </si>
  <si>
    <t>2976 National Av, San Diego, CA 92113</t>
  </si>
  <si>
    <t>General-Standard-Building Construction:2976/National</t>
  </si>
  <si>
    <t>PMT-3237124</t>
  </si>
  <si>
    <t>PMT-3237118</t>
  </si>
  <si>
    <t>PMT-3237114</t>
  </si>
  <si>
    <t>PMT-3237122</t>
  </si>
  <si>
    <t>PMT-3237123</t>
  </si>
  <si>
    <t>PMT-3237120</t>
  </si>
  <si>
    <t>4748 Panorama Dr, San Diego, CA 92116</t>
  </si>
  <si>
    <t>General-Standard-Building Construction:4748/Panorama</t>
  </si>
  <si>
    <t>PMT-3231410</t>
  </si>
  <si>
    <t>General-Standard-Building Construction:5631/Cervantes</t>
  </si>
  <si>
    <t>PMT-3198231</t>
  </si>
  <si>
    <t>4445 Brighton Av, San Diego, CA 92107</t>
  </si>
  <si>
    <t>General-Standard-Building Construction:4447/Brighton</t>
  </si>
  <si>
    <t>PMT-3196998</t>
  </si>
  <si>
    <t>2214 Finch Ln, San Diego, CA</t>
  </si>
  <si>
    <t>General-Standard-Building Construction:2214/Finch</t>
  </si>
  <si>
    <t>PMT-3261116</t>
  </si>
  <si>
    <t>3732 Ticonderoga St, San Diego, CA 92117</t>
  </si>
  <si>
    <t>General-Standard-Building Construction:3734/Ticonderoga</t>
  </si>
  <si>
    <t>PMT-3201106</t>
  </si>
  <si>
    <t>3734 Ticonderoga St, San Diego, CA</t>
  </si>
  <si>
    <t>PMT-3215356</t>
  </si>
  <si>
    <t>1224 Larwood Rd, San Diego, CA</t>
  </si>
  <si>
    <t>Rapid Review-Standard-Building Construction:1224/Larwood</t>
  </si>
  <si>
    <t>PMT-3206311</t>
  </si>
  <si>
    <t>2982 Greyling Dr, San Diego, CA</t>
  </si>
  <si>
    <t>General-Standard-Building Construction:2980/Greyling</t>
  </si>
  <si>
    <t>PMT-3215274</t>
  </si>
  <si>
    <t>2268 Crandall Dr, San Diego, CA 92111</t>
  </si>
  <si>
    <t>General-Standard-Building Construction:2268/Crandall</t>
  </si>
  <si>
    <t>PMT-3201223</t>
  </si>
  <si>
    <t>PMT-3201219</t>
  </si>
  <si>
    <t>10882 New Salem Cv, San Diego, CA</t>
  </si>
  <si>
    <t>Building Construction:10882/New Salem</t>
  </si>
  <si>
    <t>PMT-3263105</t>
  </si>
  <si>
    <t>10863 Manacor Ct, San Diego, CA 92124</t>
  </si>
  <si>
    <t>General-Standard-Building Construction:10863/Manacor</t>
  </si>
  <si>
    <t>PMT-3265194</t>
  </si>
  <si>
    <t>4467 Florida St, San Diego, CA</t>
  </si>
  <si>
    <t>General-Standard-Building Construction:4465/Florida</t>
  </si>
  <si>
    <t>PMT-3212151</t>
  </si>
  <si>
    <t>4469 Florida St, San Diego, CA</t>
  </si>
  <si>
    <t>PMT-3212153</t>
  </si>
  <si>
    <t>1021 Coast Bl, San Diego, CA</t>
  </si>
  <si>
    <t>General-Expedite-Building Construction:1021/Coast</t>
  </si>
  <si>
    <t>PMT-3244366</t>
  </si>
  <si>
    <t>3960 Idaho St, San Diego, CA</t>
  </si>
  <si>
    <t>General-Standard-Building Construction:3958/Idaho</t>
  </si>
  <si>
    <t>PMT-3203724</t>
  </si>
  <si>
    <t>PMT-3203730</t>
  </si>
  <si>
    <t>5322 Lenox Dr, San Diego, CA</t>
  </si>
  <si>
    <t>General-Standard-Building Construction:5320/Lenox</t>
  </si>
  <si>
    <t>PMT-3247651</t>
  </si>
  <si>
    <t>4621 Alabama St, San Diego, CA 92116</t>
  </si>
  <si>
    <t>General-Standard-Building Construction:4621/Alabama</t>
  </si>
  <si>
    <t>PMT-3259031</t>
  </si>
  <si>
    <t>1512 Reed Av, San Diego, CA 92109</t>
  </si>
  <si>
    <t>General-Standard-Building Construction:1512/Reed</t>
  </si>
  <si>
    <t>PMT-3243859</t>
  </si>
  <si>
    <t>1516 Elder Av, San Diego, CA 92154</t>
  </si>
  <si>
    <t>Rapid Review-Standard-Building Construction:1514/Elder</t>
  </si>
  <si>
    <t>PMT-3203248</t>
  </si>
  <si>
    <t>2510 Landis St, San Diego, CA 92104</t>
  </si>
  <si>
    <t>General-Standard-Building Construction:2510/Landis</t>
  </si>
  <si>
    <t>PMT-3235336</t>
  </si>
  <si>
    <t>4459 Piute Pl, San Diego, CA 92117</t>
  </si>
  <si>
    <t>General-Standard-Building Construction:4459/Piute</t>
  </si>
  <si>
    <t>PMT-3259962</t>
  </si>
  <si>
    <t>5073 Dubois Dr, San Diego, CA</t>
  </si>
  <si>
    <t>General-Standard-Building Construction:5071/Dubois</t>
  </si>
  <si>
    <t>PMT-3246878</t>
  </si>
  <si>
    <t>6169 Broadway, San Diego, CA 92114</t>
  </si>
  <si>
    <t>Rapid Review-Standard-Building Construction:6169/Broadway</t>
  </si>
  <si>
    <t>PMT-3196415</t>
  </si>
  <si>
    <t>4696 El Penon Wy, San Diego, CA 92117</t>
  </si>
  <si>
    <t>General-Standard-Building Construction:4696/El Penon</t>
  </si>
  <si>
    <t>PMT-3203173</t>
  </si>
  <si>
    <t>10942 Westmore Ct, San Diego, CA</t>
  </si>
  <si>
    <t>General-Standard-Building Construction:10944/Westmore</t>
  </si>
  <si>
    <t>PMT-3239756</t>
  </si>
  <si>
    <t>3768 Villa Tr, San Diego, CA</t>
  </si>
  <si>
    <t>Rapid Review-Standard-Building Construction:3768/Villa</t>
  </si>
  <si>
    <t>PMT-3262345</t>
  </si>
  <si>
    <t>5203 Soledad Mountain Rd, San Diego, CA</t>
  </si>
  <si>
    <t>General-Standard-Building Construction:5201/Soledad Mountain</t>
  </si>
  <si>
    <t>PMT-3253340</t>
  </si>
  <si>
    <t>6010 La Jolla Bl, San Diego, CA</t>
  </si>
  <si>
    <t>Rapid Review-Standard-Building Construction:6012/La Jolla</t>
  </si>
  <si>
    <t>PMT-3248928</t>
  </si>
  <si>
    <t>1816 Bancroft St, San Diego, CA 92102</t>
  </si>
  <si>
    <t>General-Standard-Building Construction:1816/Bancroft</t>
  </si>
  <si>
    <t>PMT-3199172</t>
  </si>
  <si>
    <t>4265 47th St, San Diego, CA</t>
  </si>
  <si>
    <t>General-Standard-Combination Building Permit:4265/47th</t>
  </si>
  <si>
    <t>PMT-3207970</t>
  </si>
  <si>
    <t>3418 40th St, San Diego, CA</t>
  </si>
  <si>
    <t>General-Standard-Building Construction:3416/40th</t>
  </si>
  <si>
    <t>PMT-3235416</t>
  </si>
  <si>
    <t>1821 Sunset Cliffs Bl, San Diego, CA</t>
  </si>
  <si>
    <t>General-Standard-Combination Building Permit:1821/Sunset Cliffs</t>
  </si>
  <si>
    <t>PMT-3228753</t>
  </si>
  <si>
    <t>5765 Roanoke St, San Diego, CA 92139</t>
  </si>
  <si>
    <t>Rapid Review-Standard-Combination Building Permit:5765/Roanoke</t>
  </si>
  <si>
    <t>PMT-3236236</t>
  </si>
  <si>
    <t>2769 K St, San Diego, CA</t>
  </si>
  <si>
    <t>General-Standard-Combination Building Permit:2771/K</t>
  </si>
  <si>
    <t>PMT-3212716</t>
  </si>
  <si>
    <t>5078 Elkhart St, San Diego, CA</t>
  </si>
  <si>
    <t>Rapid Review-Standard-Combination Building Permit:5078/Elkhart</t>
  </si>
  <si>
    <t>PMT-3252847</t>
  </si>
  <si>
    <t>11437 Olive Knoll Ct, San Diego, CA</t>
  </si>
  <si>
    <t>General-Standard-Combination Building Permit:11437/Olive Knoll</t>
  </si>
  <si>
    <t>PMT-3235037</t>
  </si>
  <si>
    <t>4656 Firestone St, San Diego, CA 92117</t>
  </si>
  <si>
    <t>General-Standard-Combination Building Permit:4656/Firestone</t>
  </si>
  <si>
    <t>PMT-3198743</t>
  </si>
  <si>
    <t>4652 Firestone St, San Diego, CA 92117</t>
  </si>
  <si>
    <t>PMT-3198740</t>
  </si>
  <si>
    <t>4634 Del Monte Av, San Diego, CA</t>
  </si>
  <si>
    <t>General-Standard-Combination Building Permit:4634/Del Monte</t>
  </si>
  <si>
    <t>PMT-3219395</t>
  </si>
  <si>
    <t>2773 Powhatan Av, San Diego, CA</t>
  </si>
  <si>
    <t>General-Standard-Combination Building Permit:2773/Powhatan</t>
  </si>
  <si>
    <t>PMT-3241243</t>
  </si>
  <si>
    <t>7086 Amherst St, San Diego, CA 92115</t>
  </si>
  <si>
    <t>General-Standard-Building Permit:7086/Amherst</t>
  </si>
  <si>
    <t>PMT-3229770</t>
  </si>
  <si>
    <t>4936 64th St, San Diego, CA</t>
  </si>
  <si>
    <t>General-Standard-Combination Building Permit:4936/64th</t>
  </si>
  <si>
    <t>PMT-3254015</t>
  </si>
  <si>
    <t>1818 Swan St, San Diego, CA</t>
  </si>
  <si>
    <t>General-Standard-Combination Building Permit:1818/Swan</t>
  </si>
  <si>
    <t>PMT-3257802</t>
  </si>
  <si>
    <t>4098 45th St, San Diego, CA</t>
  </si>
  <si>
    <t>General-Standard-Building Construction:4098/45th</t>
  </si>
  <si>
    <t>PMT-3262380</t>
  </si>
  <si>
    <t>4143 Clairemont Mesa Bl, San Diego, CA</t>
  </si>
  <si>
    <t>General-Standard-Combination Building Permit:4143/Clairemont Mesa</t>
  </si>
  <si>
    <t>PMT-3203598</t>
  </si>
  <si>
    <t>4160 Rochester Rd, San Diego, CA 92116</t>
  </si>
  <si>
    <t>General-Standard-Combination Building Permit:4160/Rochester</t>
  </si>
  <si>
    <t>PMT-3205223</t>
  </si>
  <si>
    <t>5867 Lynn St, San Diego, CA</t>
  </si>
  <si>
    <t>Combination Building Permit:5867/Lynn</t>
  </si>
  <si>
    <t>PMT-3257822</t>
  </si>
  <si>
    <t>9119 Fermi Av, San Diego, CA</t>
  </si>
  <si>
    <t>General-Standard-Combination Building Permit:9119/Fermi</t>
  </si>
  <si>
    <t>PMT-3245659</t>
  </si>
  <si>
    <t>1309 Antoine Dr, San Diego, CA 92139</t>
  </si>
  <si>
    <t>General-Standard-Combination Building Permit:1309/Antoine</t>
  </si>
  <si>
    <t>PMT-3241540</t>
  </si>
  <si>
    <t>2456 Morningside St, San Diego, CA</t>
  </si>
  <si>
    <t>General-Standard-Combination Building Permit:2456/Morningside</t>
  </si>
  <si>
    <t>PMT-3250890</t>
  </si>
  <si>
    <t>PMT-3198744</t>
  </si>
  <si>
    <t>6867 Weller St, San Diego, CA</t>
  </si>
  <si>
    <t>General-Standard-Combination Building Permit:6867/Weller</t>
  </si>
  <si>
    <t>PMT-3231530</t>
  </si>
  <si>
    <t>5942 Albemarle St, San Diego, CA</t>
  </si>
  <si>
    <t>General-Standard-Combination Building Permit:5944/Albemarle</t>
  </si>
  <si>
    <t>PMT-3251921</t>
  </si>
  <si>
    <t>11503 Windcrest Ln, San Diego, CA</t>
  </si>
  <si>
    <t>General-Standard-Building Permit:11503/Windcrest</t>
  </si>
  <si>
    <t>PMT-3200609</t>
  </si>
  <si>
    <t>651 40th St, San Diego, CA</t>
  </si>
  <si>
    <t>Rapid Review-Standard-Building Construction:655/40th</t>
  </si>
  <si>
    <t>PMT-3245559</t>
  </si>
  <si>
    <t>6993 Howe Ct, San Diego, CA 92111</t>
  </si>
  <si>
    <t>General-Standard-Combination Building Permit:6995/Howe</t>
  </si>
  <si>
    <t>PMT-3197072</t>
  </si>
  <si>
    <t>3378 Collier Av, San Diego, CA</t>
  </si>
  <si>
    <t>Rapid Review-Standard-Combination Building Permit:3378/Collier</t>
  </si>
  <si>
    <t>PMT-3240511</t>
  </si>
  <si>
    <t>7741 Exchange Pl, San Diego, CA</t>
  </si>
  <si>
    <t>General-Standard-Combination Building Permit:7741/Exchange</t>
  </si>
  <si>
    <t>PMT-3247712</t>
  </si>
  <si>
    <t>3339 45th St, San Diego, CA</t>
  </si>
  <si>
    <t>Rapid Review-Standard-Combination Building Permit:3339/45th</t>
  </si>
  <si>
    <t>PMT-3247203</t>
  </si>
  <si>
    <t>4229 Pepper Dr, San Diego, CA 92105</t>
  </si>
  <si>
    <t>General-Standard-Combination Building Permit:4229/Pepper</t>
  </si>
  <si>
    <t>PMT-3214202</t>
  </si>
  <si>
    <t>3656 32nd St, San Diego, CA 92104</t>
  </si>
  <si>
    <t>Rapid Review-Standard-Combination Building Permit:3656/32nd</t>
  </si>
  <si>
    <t>PMT-3247430</t>
  </si>
  <si>
    <t>6176 Del Paso Av, San Diego, CA</t>
  </si>
  <si>
    <t>Rapid Review-Standard-Combination Building Permit:6176/Del Paso</t>
  </si>
  <si>
    <t>PMT-3245944</t>
  </si>
  <si>
    <t>7446 Beal St, San Diego, CA</t>
  </si>
  <si>
    <t>General-Standard-Combination Building Permit:7446/Beal</t>
  </si>
  <si>
    <t>PMT-3219454</t>
  </si>
  <si>
    <t>374 Silver Gate Av, San Diego, CA</t>
  </si>
  <si>
    <t>Combination Building Permit:374/Silver Gate</t>
  </si>
  <si>
    <t>PMT-3246324</t>
  </si>
  <si>
    <t>5105 Tipton St, San Diego, CA</t>
  </si>
  <si>
    <t>General-Standard-Combination Building Permit:5105/Tipton</t>
  </si>
  <si>
    <t>PMT-3258032</t>
  </si>
  <si>
    <t>1706 Meadowood Ct, San Diego, CA</t>
  </si>
  <si>
    <t>General-Standard-Combination Building Permit:1706/Meadowood</t>
  </si>
  <si>
    <t>PMT-3257697</t>
  </si>
  <si>
    <t>4522 Cochise Wy, San Diego, CA 92117</t>
  </si>
  <si>
    <t>General-Standard-Combination Building Permit:4522/Cochise</t>
  </si>
  <si>
    <t>PMT-3231844</t>
  </si>
  <si>
    <t>4441 Utah St, San Diego, CA 92116</t>
  </si>
  <si>
    <t>General-Standard-Building Permit:4443/Utah</t>
  </si>
  <si>
    <t>PMT-3206783</t>
  </si>
  <si>
    <t>4443 Utah St, San Diego, CA</t>
  </si>
  <si>
    <t>PMT-3206799</t>
  </si>
  <si>
    <t>5274 Middleton Rd, San Diego, CA</t>
  </si>
  <si>
    <t>Rapid Review-Standard-Combination Building Permit:5274/Middleton</t>
  </si>
  <si>
    <t>PMT-3227948</t>
  </si>
  <si>
    <t>4129 Arbor Vitae St, San Diego, CA 92105</t>
  </si>
  <si>
    <t>General-Standard-Combination Building Permit:4129/Arbor Vitae</t>
  </si>
  <si>
    <t>PMT-3202110</t>
  </si>
  <si>
    <t>3626 Warner St, San Diego, CA</t>
  </si>
  <si>
    <t>General-Standard-Combination Building Permit:3626/Warner</t>
  </si>
  <si>
    <t>PMT-3233292</t>
  </si>
  <si>
    <t>5120 Hilda Rd, San Diego, CA</t>
  </si>
  <si>
    <t>General-Standard-Combination Building Permit:5120/Hilda</t>
  </si>
  <si>
    <t>PMT-3253356</t>
  </si>
  <si>
    <t>2933 L St, San Diego, CA</t>
  </si>
  <si>
    <t>Combination Building Permit:2933/L</t>
  </si>
  <si>
    <t>PMT-3251297</t>
  </si>
  <si>
    <t>6995 Howe Ct, San Diego, CA 92111</t>
  </si>
  <si>
    <t>PMT-3197071</t>
  </si>
  <si>
    <t>PMT-3198745</t>
  </si>
  <si>
    <t>PMT-3198741</t>
  </si>
  <si>
    <t>5040 Savannah St, San Diego, CA</t>
  </si>
  <si>
    <t>General-Standard-Combination Building Permit:5040/Savannah</t>
  </si>
  <si>
    <t>PMT-3238021</t>
  </si>
  <si>
    <t>5162 Bixel Dr, San Diego, CA</t>
  </si>
  <si>
    <t>General-Standard-Combination Building Permit:5162/Bixel</t>
  </si>
  <si>
    <t>PMT-3219749</t>
  </si>
  <si>
    <t>3517 Apollo St, San Diego, CA</t>
  </si>
  <si>
    <t>Rapid Review-Standard-Combination Building Permit:3517/Apollo</t>
  </si>
  <si>
    <t>PMT-3258225</t>
  </si>
  <si>
    <t>1660 Los Altos Rd, San Diego, CA</t>
  </si>
  <si>
    <t>General-Standard-Building Construction:1658/Los Altos</t>
  </si>
  <si>
    <t>PMT-3220245</t>
  </si>
  <si>
    <t>248 Henrietta Ct, San Diego, CA</t>
  </si>
  <si>
    <t>Rapid Review-Standard-Combination Building Permit:248/Henrietta</t>
  </si>
  <si>
    <t>PMT-3254880</t>
  </si>
  <si>
    <t>4611 Lotus St, San Diego, CA</t>
  </si>
  <si>
    <t>General-Standard-Combination Building Permit:4611/Lotus</t>
  </si>
  <si>
    <t>PMT-3257646</t>
  </si>
  <si>
    <t>1730 Venice St, San Diego, CA</t>
  </si>
  <si>
    <t>General-Standard-Combination Building Permit:1730/Venice</t>
  </si>
  <si>
    <t>PMT-3226046</t>
  </si>
  <si>
    <t>1843 East Westinghouse St, San Diego, CA 92111</t>
  </si>
  <si>
    <t>General-Standard-Combination Building Permit:1843/East Westinghouse</t>
  </si>
  <si>
    <t>PMT-3205576</t>
  </si>
  <si>
    <t>3312 Avenida De Portugal, San Diego, CA 92106</t>
  </si>
  <si>
    <t>General-Standard-Combination Building Permit:3312/Avenida De Portugal</t>
  </si>
  <si>
    <t>PMT-3252358</t>
  </si>
  <si>
    <t>PMT-3237931</t>
  </si>
  <si>
    <t>10547 Abalone Landing Tr, San Diego, CA</t>
  </si>
  <si>
    <t>Rapid Review-Standard-Combination Building Permit:10547/Abalone Landing</t>
  </si>
  <si>
    <t>PMT-3246403</t>
  </si>
  <si>
    <t>3713 Central Av, San Diego, CA</t>
  </si>
  <si>
    <t>Combination Building Permit:3713/Central</t>
  </si>
  <si>
    <t>PMT-3251613</t>
  </si>
  <si>
    <t>5944 Albemarle St, San Diego, CA</t>
  </si>
  <si>
    <t>PMT-3251923</t>
  </si>
  <si>
    <t>3912 Ibis St, San Diego, CA</t>
  </si>
  <si>
    <t>General-Standard-Building Construction:3914/Ibis</t>
  </si>
  <si>
    <t>PMT-3197353</t>
  </si>
  <si>
    <t>6213 Boulder Lake Av, San Diego, CA</t>
  </si>
  <si>
    <t>General-Standard-Combination Building Permit:6213/Boulder Lake</t>
  </si>
  <si>
    <t>PMT-3238534</t>
  </si>
  <si>
    <t>3642 Princeton Av, San Diego, CA</t>
  </si>
  <si>
    <t>General-Standard-Combination Building Permit:3642/Princeton</t>
  </si>
  <si>
    <t>PMT-3234182</t>
  </si>
  <si>
    <t>4255 Hilldale Rd, San Diego, CA</t>
  </si>
  <si>
    <t>General-Standard-Combination Building Permit:4255/Hilldale</t>
  </si>
  <si>
    <t>PMT-3237204</t>
  </si>
  <si>
    <t>2771 K St, San Diego, CA</t>
  </si>
  <si>
    <t>PMT-3212719</t>
  </si>
  <si>
    <t>3120 Martin Av, San Diego, CA</t>
  </si>
  <si>
    <t>General-Expedite-Combination Building Permit:3124/Martin</t>
  </si>
  <si>
    <t>PMT-3237866</t>
  </si>
  <si>
    <t>4432 Berting St, San Diego, CA</t>
  </si>
  <si>
    <t>Rapid Review-Standard-Combination Building Permit:4432/Berting</t>
  </si>
  <si>
    <t>PMT-3254593</t>
  </si>
  <si>
    <t>369 W Pennsylvania Av, San Diego, CA</t>
  </si>
  <si>
    <t>General-Standard-Combination Building Permit:369/Pennsylvania</t>
  </si>
  <si>
    <t>PMT-3247631</t>
  </si>
  <si>
    <t>5055 Frink Av, San Diego, CA</t>
  </si>
  <si>
    <t>General-Standard-Combination Building Permit:5055/Frink</t>
  </si>
  <si>
    <t>PMT-3252386</t>
  </si>
  <si>
    <t>4522 Southampton St, San Diego, CA</t>
  </si>
  <si>
    <t>General-Standard-Combination Building Permit:4522/Southampton</t>
  </si>
  <si>
    <t>PMT-3220766</t>
  </si>
  <si>
    <t>4554 Cape May Av, San Diego, CA 92107</t>
  </si>
  <si>
    <t>General-Standard-Combination Building Permit:4554/Cape May</t>
  </si>
  <si>
    <t>PMT-3220594</t>
  </si>
  <si>
    <t>5065 Polk Av, San Diego, CA</t>
  </si>
  <si>
    <t>General-Standard-Combination Building Permit:5065/Polk</t>
  </si>
  <si>
    <t>PMT-3230659</t>
  </si>
  <si>
    <t>10688 Passerine Wy, San Diego, CA</t>
  </si>
  <si>
    <t>Rapid Review-Standard-Combination Building Permit:10688/Passerine</t>
  </si>
  <si>
    <t>PMT-3227253</t>
  </si>
  <si>
    <t>3829 Aragon Dr, San Diego, CA</t>
  </si>
  <si>
    <t>General-Standard-Combination Building Permit:3829/Aragon</t>
  </si>
  <si>
    <t>PMT-3235055</t>
  </si>
  <si>
    <t>3787 Curlew St, San Diego, CA</t>
  </si>
  <si>
    <t>General-Standard-Combination Building Permit:3787/Curlew</t>
  </si>
  <si>
    <t>PMT-3254571</t>
  </si>
  <si>
    <t>2253 Valner Ct, San Diego, CA</t>
  </si>
  <si>
    <t>General-Standard-Combination Building Permit:2253/Valner</t>
  </si>
  <si>
    <t>PMT-3220147</t>
  </si>
  <si>
    <t>13182 Avenida Grande, San Diego, CA 92129</t>
  </si>
  <si>
    <t>Rapid Review-Standard-Combination Building Permit:13182/Avenida Grande</t>
  </si>
  <si>
    <t>PMT-3206098</t>
  </si>
  <si>
    <t>1892 Thelborn Wy, San Diego, CA</t>
  </si>
  <si>
    <t>General-Standard-Combination Building Permit:1892/Thelborn</t>
  </si>
  <si>
    <t>PMT-3233019</t>
  </si>
  <si>
    <t>4179 Beta St, San Diego, CA 92113</t>
  </si>
  <si>
    <t>Combination Building Permit:4179/Beta</t>
  </si>
  <si>
    <t>PMT-3205515</t>
  </si>
  <si>
    <t>5746 Dream St, San Diego, CA</t>
  </si>
  <si>
    <t>Rapid Review-Standard-Combination Building Permit:5746/Dream</t>
  </si>
  <si>
    <t>PMT-3226979</t>
  </si>
  <si>
    <t>1178 Loring St, San Diego, CA</t>
  </si>
  <si>
    <t>General-Standard-Combination Building Permit:1178/Loring</t>
  </si>
  <si>
    <t>PMT-3253054</t>
  </si>
  <si>
    <t>4538 Tivoli St, San Diego, CA 92107</t>
  </si>
  <si>
    <t>General-Standard-Combination Building Permit:4538/Tivoli</t>
  </si>
  <si>
    <t>PMT-3214638</t>
  </si>
  <si>
    <t>6943 Fitch Ct, San Diego, CA</t>
  </si>
  <si>
    <t>General-Standard-Building Construction:6941/Fitch</t>
  </si>
  <si>
    <t>PMT-3250621</t>
  </si>
  <si>
    <t>5044 Westover Pl, San Diego, CA</t>
  </si>
  <si>
    <t>General-Standard-Combination Building Permit:5044/Westover</t>
  </si>
  <si>
    <t>PMT-3251786</t>
  </si>
  <si>
    <t>PMT-3198742</t>
  </si>
  <si>
    <t>5030 East Mountain View Dr, San Diego, CA 92116</t>
  </si>
  <si>
    <t>Rapid Review-Standard-Combination Building Permit:5030/East Mountain View</t>
  </si>
  <si>
    <t>PMT-3197317</t>
  </si>
  <si>
    <t>3743 Pio Pico St, San Diego, CA</t>
  </si>
  <si>
    <t>General-Standard-Combination Building Permit:3743/Pio Pico</t>
  </si>
  <si>
    <t>PMT-3237256</t>
  </si>
  <si>
    <t>4943 Baja Ct, San Diego, CA</t>
  </si>
  <si>
    <t>General-Standard-Building Construction:4941/Baja</t>
  </si>
  <si>
    <t>PMT-3258496</t>
  </si>
  <si>
    <t>4104 F St, San Diego, CA 92102</t>
  </si>
  <si>
    <t>General-Standard-Building Construction:4104/F</t>
  </si>
  <si>
    <t>PMT-3265115</t>
  </si>
  <si>
    <t>3129 Meadow Grove Dr, San Diego, CA</t>
  </si>
  <si>
    <t>General-Standard-Building Construction:3127/Meadow Grove</t>
  </si>
  <si>
    <t>PMT-3250033</t>
  </si>
  <si>
    <t>4253 58th St, San Diego, CA</t>
  </si>
  <si>
    <t>Rapid Review-Standard-Building Construction:4251/58th</t>
  </si>
  <si>
    <t>PMT-3213493</t>
  </si>
  <si>
    <t>2917 Ulric St, San Diego, CA</t>
  </si>
  <si>
    <t>General-Standard-Building Construction:2917/Ulric</t>
  </si>
  <si>
    <t>PMT-3242524</t>
  </si>
  <si>
    <t>974 Missouri St, San Diego, CA</t>
  </si>
  <si>
    <t>General-Standard-Building Construction:976/Missouri</t>
  </si>
  <si>
    <t>PMT-3217896</t>
  </si>
  <si>
    <t>2214 Erie St, San Diego, CA 92110</t>
  </si>
  <si>
    <t>General-Standard-Building Construction:2214/Erie</t>
  </si>
  <si>
    <t>PMT-3264916</t>
  </si>
  <si>
    <t>7271 Arroyo Grande Rd, San Diego, CA</t>
  </si>
  <si>
    <t>Rapid Review-Standard-Building Construction:7273/Arroyo Grande</t>
  </si>
  <si>
    <t>PMT-3259186</t>
  </si>
  <si>
    <t>3887 Logan Av, San Diego, CA</t>
  </si>
  <si>
    <t>General-Standard-Building Construction:3881/Logan</t>
  </si>
  <si>
    <t>PMT-3197199</t>
  </si>
  <si>
    <t>3058 Island Av, San Diego, CA</t>
  </si>
  <si>
    <t>General-Expedite-Building Construction:3060/Island</t>
  </si>
  <si>
    <t>PMT-3212028</t>
  </si>
  <si>
    <t>5319 Castle Hills Dr, San Diego, CA 92109</t>
  </si>
  <si>
    <t>Rapid Review-Standard-Building Construction:5321/Castle Hills</t>
  </si>
  <si>
    <t>PMT-3197366</t>
  </si>
  <si>
    <t>3367 B St, San Diego, CA 92102</t>
  </si>
  <si>
    <t>General-Standard-Building Construction:3367/B</t>
  </si>
  <si>
    <t>PMT-3239438</t>
  </si>
  <si>
    <t>3717 36th St, San Diego, CA 92104</t>
  </si>
  <si>
    <t>General-Standard-Building Construction:3717/36th</t>
  </si>
  <si>
    <t>PMT-3230091</t>
  </si>
  <si>
    <t>3537 Pershing Av, San Diego, CA</t>
  </si>
  <si>
    <t>General-Standard-Building Construction:3535/Pershing</t>
  </si>
  <si>
    <t>PMT-3233913</t>
  </si>
  <si>
    <t>3062 Island Av, San Diego, CA</t>
  </si>
  <si>
    <t>PMT-3212031</t>
  </si>
  <si>
    <t>10594 Darwell Ct, San Diego, CA</t>
  </si>
  <si>
    <t>General-Standard-Building Construction:10596/Darwell</t>
  </si>
  <si>
    <t>PMT-3237338</t>
  </si>
  <si>
    <t>PMT-3239447</t>
  </si>
  <si>
    <t>2417 Rancho Dr, San Diego, CA</t>
  </si>
  <si>
    <t>Rapid Review-Standard-Building Construction:2415/Rancho</t>
  </si>
  <si>
    <t>PMT-3241463</t>
  </si>
  <si>
    <t>10598 Darwell Ct, San Diego, CA</t>
  </si>
  <si>
    <t>PMT-3237345</t>
  </si>
  <si>
    <t>3743 42nd St, San Diego, CA</t>
  </si>
  <si>
    <t>General-Standard-Building Construction:3743/42nd</t>
  </si>
  <si>
    <t>PMT-3262712</t>
  </si>
  <si>
    <t>3719 36th St, San Diego, CA</t>
  </si>
  <si>
    <t>PMT-3229973</t>
  </si>
  <si>
    <t>3060 Island Av, San Diego, CA 92102</t>
  </si>
  <si>
    <t>PMT-3212030</t>
  </si>
  <si>
    <t>General-Standard-Building Construction:4064/Haines</t>
  </si>
  <si>
    <t>PMT-3263711</t>
  </si>
  <si>
    <t>4980 Narragansett Av, San Diego, CA</t>
  </si>
  <si>
    <t>General-Standard-Building Construction:4978/Narragansett</t>
  </si>
  <si>
    <t>PMT-3240464</t>
  </si>
  <si>
    <t>3043 Comstock St, San Diego, CA</t>
  </si>
  <si>
    <t>General-Standard-Building Construction:3041/Comstock</t>
  </si>
  <si>
    <t>PMT-3238182</t>
  </si>
  <si>
    <t>3240 Logan Av, San Diego, CA 92113</t>
  </si>
  <si>
    <t>General-Standard-Building Construction:3242/Logan</t>
  </si>
  <si>
    <t>PMT-3204196</t>
  </si>
  <si>
    <t>2348 Langmuir St, San Diego, CA</t>
  </si>
  <si>
    <t>General-Standard-Building Construction:2344/Langmuir</t>
  </si>
  <si>
    <t>PMT-3255908</t>
  </si>
  <si>
    <t>4176 40th St, San Diego, CA</t>
  </si>
  <si>
    <t>General-Standard-Building Construction:4174/40th</t>
  </si>
  <si>
    <t>PMT-3229101</t>
  </si>
  <si>
    <t>PMT-3239444</t>
  </si>
  <si>
    <t>PMT-3239433</t>
  </si>
  <si>
    <t>6318 Akins Av, San Diego, CA 92114</t>
  </si>
  <si>
    <t>Rapid Review-Expedite-Building Construction:6318/Akins</t>
  </si>
  <si>
    <t>PMT-3264206</t>
  </si>
  <si>
    <t>PMT-3265116</t>
  </si>
  <si>
    <t>17434 Bernardo Oaks Dr, San Diego, CA</t>
  </si>
  <si>
    <t>Building Construction:17434/Bernardo Oaks</t>
  </si>
  <si>
    <t>PMT-3263741</t>
  </si>
  <si>
    <t>3221 Glancy Dr, San Diego, CA 92173</t>
  </si>
  <si>
    <t>General-Standard-Building Construction:3221/Glancy</t>
  </si>
  <si>
    <t>PMT-3243949</t>
  </si>
  <si>
    <t>5116 Solola Av, San Diego, CA</t>
  </si>
  <si>
    <t>General-Standard-Building Construction:5114/Solola</t>
  </si>
  <si>
    <t>PMT-3259048</t>
  </si>
  <si>
    <t>5246 Maple St, San Diego, CA 92105</t>
  </si>
  <si>
    <t>General-Standard-Building Construction:5248/Maple</t>
  </si>
  <si>
    <t>PMT-3204546</t>
  </si>
  <si>
    <t>3762 T St, San Diego, CA</t>
  </si>
  <si>
    <t>General-Standard-Building Construction:3758/T</t>
  </si>
  <si>
    <t>PMT-3198624</t>
  </si>
  <si>
    <t>8477 Ivory Coast Dr, San Diego, CA</t>
  </si>
  <si>
    <t>General-Standard-Building Construction:8475/Ivory Coast</t>
  </si>
  <si>
    <t>PMT-3246636</t>
  </si>
  <si>
    <t>742 47th St, San Diego, CA</t>
  </si>
  <si>
    <t>General-Standard-Building Construction:740/47th</t>
  </si>
  <si>
    <t>PMT-3211455</t>
  </si>
  <si>
    <t>2473 Jefferson St, San Diego, CA</t>
  </si>
  <si>
    <t>General-Standard-Building Construction:2471/Jefferson</t>
  </si>
  <si>
    <t>PMT-3258355</t>
  </si>
  <si>
    <t>4676 Wightman St, San Diego, CA</t>
  </si>
  <si>
    <t>General-Standard-Building Construction:4674/Wightman</t>
  </si>
  <si>
    <t>PMT-3245469</t>
  </si>
  <si>
    <t>2936 Ocean View Bl, San Diego, CA</t>
  </si>
  <si>
    <t>General-Standard-Building Construction:2932/Ocean View</t>
  </si>
  <si>
    <t>PMT-3212240</t>
  </si>
  <si>
    <t>1634 Crespo, San Diego, CA 92037</t>
  </si>
  <si>
    <t>General-Standard-Building Construction:1634/Crespo</t>
  </si>
  <si>
    <t>PMT-3228334</t>
  </si>
  <si>
    <t>4247 Poplar St, San Diego, CA</t>
  </si>
  <si>
    <t>Rapid Review-Standard-Building Construction:4247/Poplar</t>
  </si>
  <si>
    <t>PMT-3252743</t>
  </si>
  <si>
    <t>335 S 46th St, San Diego, CA 92113</t>
  </si>
  <si>
    <t>Rapid Review-Standard-Building Construction:333/46th</t>
  </si>
  <si>
    <t>PMT-3197130</t>
  </si>
  <si>
    <t>6371 Seascape Dr, San Diego, CA 92139</t>
  </si>
  <si>
    <t>General-Standard-Building Construction:6373/Seascape</t>
  </si>
  <si>
    <t>PMT-3205408</t>
  </si>
  <si>
    <t>6126 Newcastle Pl, San Diego, CA</t>
  </si>
  <si>
    <t>General-Standard-Building Construction:6126/Newcastle</t>
  </si>
  <si>
    <t>PMT-3263387</t>
  </si>
  <si>
    <t>3132 38th St, San Diego, CA 92105</t>
  </si>
  <si>
    <t>General-Standard-Building Construction:3132/38th</t>
  </si>
  <si>
    <t>PMT-3197946</t>
  </si>
  <si>
    <t>7784 Hillside Dr, San Diego, CA 92037</t>
  </si>
  <si>
    <t>General-Standard-Building Construction:7782/Hillside</t>
  </si>
  <si>
    <t>PMT-3209381</t>
  </si>
  <si>
    <t>6612 Tuxedo Rd, San Diego, CA 92119</t>
  </si>
  <si>
    <t>General-Standard-Building Construction:6612/Tuxedo</t>
  </si>
  <si>
    <t>PMT-3246197</t>
  </si>
  <si>
    <t>3533 Hatteras Av, San Diego, CA 92117</t>
  </si>
  <si>
    <t>General-Standard-Building Construction:3533/Hatteras</t>
  </si>
  <si>
    <t>PMT-3197333</t>
  </si>
  <si>
    <t>10215 Ambassador Av, San Diego, CA 92126</t>
  </si>
  <si>
    <t>General-Standard-Building Construction:10217/Ambassador</t>
  </si>
  <si>
    <t>PMT-3206154</t>
  </si>
  <si>
    <t>PMT-3211457</t>
  </si>
  <si>
    <t>2316 Union St, San Diego, CA</t>
  </si>
  <si>
    <t>General-Standard-Building Construction:2316/Union</t>
  </si>
  <si>
    <t>PMT-3260344</t>
  </si>
  <si>
    <t>4417 Mc Clintock St, San Diego, CA 92116</t>
  </si>
  <si>
    <t>General-Express-Building Construction:4417/Mc Clintock</t>
  </si>
  <si>
    <t>PMT-3218630</t>
  </si>
  <si>
    <t>3740 Beta St, San Diego, CA</t>
  </si>
  <si>
    <t>General-Standard-Building Construction:3738/Beta</t>
  </si>
  <si>
    <t>PMT-3245351</t>
  </si>
  <si>
    <t>2934 Ocean View Bl, San Diego, CA</t>
  </si>
  <si>
    <t>PMT-3212257</t>
  </si>
  <si>
    <t>6670 Manning St, San Diego, CA</t>
  </si>
  <si>
    <t>General-Standard-Building Construction:6668/Manning</t>
  </si>
  <si>
    <t>PMT-3214143</t>
  </si>
  <si>
    <t>3754 T St, San Diego, CA</t>
  </si>
  <si>
    <t>PMT-3200371</t>
  </si>
  <si>
    <t>2833 Franklin Av, San Diego, CA</t>
  </si>
  <si>
    <t>General-Expedite-Building Construction:2831/Franklin</t>
  </si>
  <si>
    <t>PMT-3251347</t>
  </si>
  <si>
    <t>3290 Logan Av, San Diego, CA</t>
  </si>
  <si>
    <t>General-Standard-Building Construction:3288/Logan</t>
  </si>
  <si>
    <t>PMT-3204394</t>
  </si>
  <si>
    <t>3178 Briand Av, San Diego, CA 92122</t>
  </si>
  <si>
    <t>General-Standard-Building Construction:3178/Briand</t>
  </si>
  <si>
    <t>PMT-3265877</t>
  </si>
  <si>
    <t>3760 T St, San Diego, CA</t>
  </si>
  <si>
    <t>PMT-3198626</t>
  </si>
  <si>
    <t>5891 Antigua Bl, San Diego, CA 92124</t>
  </si>
  <si>
    <t>Rapid Review-Standard-Building Construction:5891/Antigua</t>
  </si>
  <si>
    <t>PMT-3230327</t>
  </si>
  <si>
    <t>PMT-3211459</t>
  </si>
  <si>
    <t>10922 Glenda Ct, San Diego, CA 92126</t>
  </si>
  <si>
    <t>General-Standard-Building Construction:10922/Glenda</t>
  </si>
  <si>
    <t>PMT-3242527</t>
  </si>
  <si>
    <t>14073 Mira Montana Dr, San Diego, CA</t>
  </si>
  <si>
    <t>General-Standard-Building Construction:14071/Mira Montana</t>
  </si>
  <si>
    <t>PMT-3234848</t>
  </si>
  <si>
    <t>PMT-3228326</t>
  </si>
  <si>
    <t>8506 Ivory Coast Dr, San Diego, CA</t>
  </si>
  <si>
    <t>General-Standard-Building Construction:8506/Ivory Coast</t>
  </si>
  <si>
    <t>PMT-3260089</t>
  </si>
  <si>
    <t>4801 Academy St, San Diego, CA 92109</t>
  </si>
  <si>
    <t>General-Standard-Building Construction:4801/Academy</t>
  </si>
  <si>
    <t>PMT-3215890</t>
  </si>
  <si>
    <t>3167 Landis St, San Diego, CA</t>
  </si>
  <si>
    <t>General-Standard-Building Construction:3167/Landis</t>
  </si>
  <si>
    <t>PMT-3246563</t>
  </si>
  <si>
    <t>2932 Ocean View Bl, San Diego, CA</t>
  </si>
  <si>
    <t>PMT-3212259</t>
  </si>
  <si>
    <t>3673 Curlew St, San Diego, CA 92103</t>
  </si>
  <si>
    <t>General-Standard-Building Construction:3673/Curlew</t>
  </si>
  <si>
    <t>PMT-3264471</t>
  </si>
  <si>
    <t>250 27th St, San Diego, CA</t>
  </si>
  <si>
    <t>General-Expedite-Building Construction:248/27th</t>
  </si>
  <si>
    <t>PMT-3215545</t>
  </si>
  <si>
    <t>PMT-3211456</t>
  </si>
  <si>
    <t>PMT-3211458</t>
  </si>
  <si>
    <t>PMT-3211355</t>
  </si>
  <si>
    <t>PMT-3205407</t>
  </si>
  <si>
    <t>3109 Gregory St, San Diego, CA 92104</t>
  </si>
  <si>
    <t>General-Standard-Building Construction:3109/Gregory</t>
  </si>
  <si>
    <t>PMT-3237722</t>
  </si>
  <si>
    <t>636 Rosemont St, San Diego, CA</t>
  </si>
  <si>
    <t>General-Standard-Building Construction:636/Rosemont</t>
  </si>
  <si>
    <t>PMT-3201764</t>
  </si>
  <si>
    <t>6483 Goodwin St, San Diego, CA</t>
  </si>
  <si>
    <t>General-Standard-Building Construction:6485/Goodwin</t>
  </si>
  <si>
    <t>PMT-3259063</t>
  </si>
  <si>
    <t>956 Emerald St, San Diego, CA</t>
  </si>
  <si>
    <t>General-Standard-Building Construction:956/Emerald</t>
  </si>
  <si>
    <t>PMT-3216651</t>
  </si>
  <si>
    <t>PMT-3216659</t>
  </si>
  <si>
    <t>3025 Luna Av, San Diego, CA</t>
  </si>
  <si>
    <t>General-Standard-Building Construction:3021/Luna</t>
  </si>
  <si>
    <t>PMT-3231420</t>
  </si>
  <si>
    <t>2333 Calle Trepadora, San Diego, CA 92139</t>
  </si>
  <si>
    <t>General-Standard-Building Construction:2333/Calle Trepadora</t>
  </si>
  <si>
    <t>PMT-3207912</t>
  </si>
  <si>
    <t>3053 Boundary St, San Diego, CA</t>
  </si>
  <si>
    <t>General-Standard-Building Construction:3049/Boundary</t>
  </si>
  <si>
    <t>PMT-3242470</t>
  </si>
  <si>
    <t>1627 Froude St, San Diego, CA</t>
  </si>
  <si>
    <t>General-Standard-Building Construction:1625/Froude</t>
  </si>
  <si>
    <t>PMT-3227156</t>
  </si>
  <si>
    <t>7157 Salizar St, San Diego, CA</t>
  </si>
  <si>
    <t>Building Construction:7157/Salizar</t>
  </si>
  <si>
    <t>PMT-3262564</t>
  </si>
  <si>
    <t>PMT-3237725</t>
  </si>
  <si>
    <t>3661 Central Av, San Diego, CA 92105</t>
  </si>
  <si>
    <t>General-Standard-Building Construction:3661/Central</t>
  </si>
  <si>
    <t>PMT-3228498</t>
  </si>
  <si>
    <t>3653 Riviera Dr, San Diego, CA 92109</t>
  </si>
  <si>
    <t>General-Standard-Building Construction:3653/Riviera</t>
  </si>
  <si>
    <t>PMT-3261495</t>
  </si>
  <si>
    <t>6504 Lanston St, San Diego, CA</t>
  </si>
  <si>
    <t>General-Standard-Building Construction:6510/Lanston</t>
  </si>
  <si>
    <t>PMT-3201505</t>
  </si>
  <si>
    <t>1277 Robinson Av, San Diego, CA</t>
  </si>
  <si>
    <t>General-Standard-Building Construction:1275/Robinson</t>
  </si>
  <si>
    <t>PMT-3236112</t>
  </si>
  <si>
    <t>2653 Sunset St, San Diego, CA</t>
  </si>
  <si>
    <t>General-Standard-Building Construction:2653/Sunset</t>
  </si>
  <si>
    <t>PMT-3263640</t>
  </si>
  <si>
    <t>PMT-3207908</t>
  </si>
  <si>
    <t>1704 Honestidad Rd, San Diego, CA</t>
  </si>
  <si>
    <t>General-Standard-Building Construction:1702/Honestidad</t>
  </si>
  <si>
    <t>PMT-3246640</t>
  </si>
  <si>
    <t>2612 Arnott St, San Diego, CA</t>
  </si>
  <si>
    <t>General-Standard-Building Construction:2610/Arnott</t>
  </si>
  <si>
    <t>PMT-3236352</t>
  </si>
  <si>
    <t>2608 Arnott St, San Diego, CA</t>
  </si>
  <si>
    <t>PMT-3236354</t>
  </si>
  <si>
    <t>3311 Clairemont Mesa Bl, San Diego, CA</t>
  </si>
  <si>
    <t>General-Standard-Building Construction:3311/Clairemont Mesa</t>
  </si>
  <si>
    <t>PMT-3259002</t>
  </si>
  <si>
    <t>3049 Martin Av, San Diego, CA</t>
  </si>
  <si>
    <t>Building Construction:3049/Martin</t>
  </si>
  <si>
    <t>PMT-3263724</t>
  </si>
  <si>
    <t>4026 Hamilton St, San Diego, CA 92104</t>
  </si>
  <si>
    <t>General-Standard-Building Construction:4026/Hamilton</t>
  </si>
  <si>
    <t>PMT-3197397</t>
  </si>
  <si>
    <t>6485 Goodwin St, San Diego, CA 92111</t>
  </si>
  <si>
    <t>PMT-3259065</t>
  </si>
  <si>
    <t>7695 Dancy Rd, San Diego, CA</t>
  </si>
  <si>
    <t>Rapid Review-Standard-Building Construction:7697/Dancy</t>
  </si>
  <si>
    <t>PMT-3247482</t>
  </si>
  <si>
    <t>3219 Chicago St, San Diego, CA 92117</t>
  </si>
  <si>
    <t>General-Standard-Building Construction:3219/Chicago</t>
  </si>
  <si>
    <t>PMT-3264132</t>
  </si>
  <si>
    <t>PMT-3259003</t>
  </si>
  <si>
    <t>2703 Galveston St, San Diego, CA</t>
  </si>
  <si>
    <t>General-Standard-Building Construction:2701/Galveston</t>
  </si>
  <si>
    <t>PMT-3241943</t>
  </si>
  <si>
    <t>3027 Luna Av, San Diego, CA</t>
  </si>
  <si>
    <t>PMT-3231425</t>
  </si>
  <si>
    <t>5647 Gaines St, San Diego, CA 92110</t>
  </si>
  <si>
    <t>General-Standard-Building Construction:5647/Gaines</t>
  </si>
  <si>
    <t>PMT-3233425</t>
  </si>
  <si>
    <t>1829 Chatsworth Bl, San Diego, CA</t>
  </si>
  <si>
    <t>General-Standard-Building Construction:1827/Chatsworth</t>
  </si>
  <si>
    <t>PMT-3246043</t>
  </si>
  <si>
    <t>1350 Lehigh St, San Diego, CA 92110</t>
  </si>
  <si>
    <t>General-Standard-Building Construction:1350/Lehigh</t>
  </si>
  <si>
    <t>PMT-3263267</t>
  </si>
  <si>
    <t>3721 Columbia St, San Diego, CA</t>
  </si>
  <si>
    <t>General-Standard-Building Construction:3719/Columbia</t>
  </si>
  <si>
    <t>PMT-3209348</t>
  </si>
  <si>
    <t>1275 Robinson Av, San Diego, CA</t>
  </si>
  <si>
    <t>PMT-3236116</t>
  </si>
  <si>
    <t>5621 Dorothy Dr, San Diego, CA</t>
  </si>
  <si>
    <t>General-Standard-Building Construction:5617/Dorothy</t>
  </si>
  <si>
    <t>PMT-3255833</t>
  </si>
  <si>
    <t>18218 Verano Dr, San Diego, CA</t>
  </si>
  <si>
    <t>General-Standard-Building Construction:18216/Verano</t>
  </si>
  <si>
    <t>PMT-3217021</t>
  </si>
  <si>
    <t>2622 56th St, San Diego, CA</t>
  </si>
  <si>
    <t>Rapid Review-Standard-Building Construction:2624/56th</t>
  </si>
  <si>
    <t>PMT-3258306</t>
  </si>
  <si>
    <t>5132 Gordon Ln, San Diego, CA</t>
  </si>
  <si>
    <t>General-Standard-Building Construction:5132/Gordon</t>
  </si>
  <si>
    <t>PMT-3250210</t>
  </si>
  <si>
    <t>1348 Lehigh St, San Diego, CA</t>
  </si>
  <si>
    <t>PMT-3263266</t>
  </si>
  <si>
    <t>3965 Newton Av, San Diego, CA 92113</t>
  </si>
  <si>
    <t>General-Standard-Building Construction:3965/Newton</t>
  </si>
  <si>
    <t>PMT-3265851</t>
  </si>
  <si>
    <t>5140 Wightman St, San Diego, CA 92105</t>
  </si>
  <si>
    <t>General-Standard-Combination Building Permit:5146/Wightman</t>
  </si>
  <si>
    <t>PMT-3206203</t>
  </si>
  <si>
    <t>5337 Saxon St, San Diego, CA 92115</t>
  </si>
  <si>
    <t>General-Standard-Combination Building Permit:5337/Saxon</t>
  </si>
  <si>
    <t>PMT-3205166</t>
  </si>
  <si>
    <t>3651 Ben St, San Diego, CA</t>
  </si>
  <si>
    <t>Rapid Review-Standard-Combination Building Permit:3651/Ben</t>
  </si>
  <si>
    <t>PMT-3204700</t>
  </si>
  <si>
    <t>5279 Reynolds St, San Diego, CA</t>
  </si>
  <si>
    <t>General-Standard-Combination Building Permit:5279/Reynolds</t>
  </si>
  <si>
    <t>PMT-3238776</t>
  </si>
  <si>
    <t>3902 Manzanita Dr, San Diego, CA</t>
  </si>
  <si>
    <t>General-Standard-Combination Building Permit:3902/Manzanita</t>
  </si>
  <si>
    <t>PMT-3260259</t>
  </si>
  <si>
    <t>4117 Texas St, San Diego, CA</t>
  </si>
  <si>
    <t>General-Standard-Building Construction:4117/Texas</t>
  </si>
  <si>
    <t>PMT-3247421</t>
  </si>
  <si>
    <t>5174 Rincon St, San Diego, CA</t>
  </si>
  <si>
    <t>General-Standard-Combination Building Permit:5174/Rincon</t>
  </si>
  <si>
    <t>PMT-3246091</t>
  </si>
  <si>
    <t>321 Foothill Rd, San Diego, CA</t>
  </si>
  <si>
    <t>Rapid Review-Standard-Combination Building Permit:321/Foothill</t>
  </si>
  <si>
    <t>PMT-3224627</t>
  </si>
  <si>
    <t>5476 Streamview Dr, San Diego, CA</t>
  </si>
  <si>
    <t>General-Standard-Combination Building Permit:5476/Streamview</t>
  </si>
  <si>
    <t>PMT-3214392</t>
  </si>
  <si>
    <t>5204 Nutmeg St, San Diego, CA</t>
  </si>
  <si>
    <t>Rapid Review-Standard-Combination Building Permit:5204/Nutmeg</t>
  </si>
  <si>
    <t>PMT-3232184</t>
  </si>
  <si>
    <t>1014 Alberta Pl, San Diego, CA</t>
  </si>
  <si>
    <t>General-Standard-Combination Building Permit:1014/Alberta</t>
  </si>
  <si>
    <t>PMT-3255289</t>
  </si>
  <si>
    <t>3704 40th St, San Diego, CA 92105</t>
  </si>
  <si>
    <t>General-Standard-Combination Building Permit:3704/40th</t>
  </si>
  <si>
    <t>PMT-3196917</t>
  </si>
  <si>
    <t>5131 Coban St, San Diego, CA</t>
  </si>
  <si>
    <t>General-Standard-Combination Building Permit:5129/Coban</t>
  </si>
  <si>
    <t>PMT-3222347</t>
  </si>
  <si>
    <t>5333 Saxon St, San Diego, CA 92115</t>
  </si>
  <si>
    <t>PMT-3205189</t>
  </si>
  <si>
    <t>8630 Macawa Av, San Diego, CA 92123</t>
  </si>
  <si>
    <t>General-Standard-Combination Building Permit:8632/Macawa</t>
  </si>
  <si>
    <t>PMT-3203179</t>
  </si>
  <si>
    <t>6195 Wunderlin Av, San Diego, CA 92114</t>
  </si>
  <si>
    <t>General-Expedite-Combination Building Permit:6195/Wunderlin</t>
  </si>
  <si>
    <t>PMT-3220590</t>
  </si>
  <si>
    <t>5644 Delano Av, San Diego, CA</t>
  </si>
  <si>
    <t>General-Standard-Combination Building Permit:5644/Delano</t>
  </si>
  <si>
    <t>PMT-3225559</t>
  </si>
  <si>
    <t>3740 37th St, San Diego, CA</t>
  </si>
  <si>
    <t>General-Standard-Combination Building Permit:3740/37th</t>
  </si>
  <si>
    <t>PMT-3251594</t>
  </si>
  <si>
    <t>1416 Burton St, San Diego, CA 92111</t>
  </si>
  <si>
    <t>Rapid Review-Standard-Combination Building Permit:1416/Burton</t>
  </si>
  <si>
    <t>PMT-3213782</t>
  </si>
  <si>
    <t>1438 Morenci St, San Diego, CA 92110</t>
  </si>
  <si>
    <t>General-Standard-Combination Building Permit:1438/Morenci</t>
  </si>
  <si>
    <t>PMT-3237732</t>
  </si>
  <si>
    <t>5626 La Jolla Hermosa Av, San Diego, CA</t>
  </si>
  <si>
    <t>General-Standard-Combination Building Permit:5626/La Jolla Hermosa</t>
  </si>
  <si>
    <t>PMT-3255523</t>
  </si>
  <si>
    <t>3408 Clairemont Mesa Bl, San Diego, CA</t>
  </si>
  <si>
    <t>General-Standard-Building Permit:3408/Clairemont Mesa</t>
  </si>
  <si>
    <t>PMT-3263139</t>
  </si>
  <si>
    <t>3969 Ocean View Bl, San Diego, CA</t>
  </si>
  <si>
    <t>General-Expedite-Building Construction:3969/Ocean View</t>
  </si>
  <si>
    <t>PMT-3201032</t>
  </si>
  <si>
    <t>4490 Ocean View Bl, San Diego, CA</t>
  </si>
  <si>
    <t>General-Standard-Combination Building Permit:430/45th</t>
  </si>
  <si>
    <t>PMT-3205673</t>
  </si>
  <si>
    <t>6846 Missy Ct, San Diego, CA</t>
  </si>
  <si>
    <t>General-Standard-Combination Building Permit:6846/Missy</t>
  </si>
  <si>
    <t>PMT-3244587</t>
  </si>
  <si>
    <t>6451 Julie St, San Diego, CA</t>
  </si>
  <si>
    <t>General-Standard-Combination Building Permit:6451/Julie</t>
  </si>
  <si>
    <t>PMT-3235488</t>
  </si>
  <si>
    <t>6727 Roeblin Ct, San Diego, CA</t>
  </si>
  <si>
    <t>General-Standard-Combination Building Permit:6727/Roeblin</t>
  </si>
  <si>
    <t>PMT-3220402</t>
  </si>
  <si>
    <t>3725 National Av, San Diego, CA</t>
  </si>
  <si>
    <t>General-Expedite-Combination Building Permit:3725/National</t>
  </si>
  <si>
    <t>PMT-3252035</t>
  </si>
  <si>
    <t>3715 National Av, San Diego, CA</t>
  </si>
  <si>
    <t>PMT-3252051</t>
  </si>
  <si>
    <t>119 W Hall Av, San Diego, CA 92173</t>
  </si>
  <si>
    <t>Rapid Review-Standard-Building Construction:119/Hall</t>
  </si>
  <si>
    <t>PMT-3255521</t>
  </si>
  <si>
    <t>1377 Pacific Beach Dr, San Diego, CA</t>
  </si>
  <si>
    <t>General-Standard-Combination Building Permit:1377/Pacific Beach</t>
  </si>
  <si>
    <t>PMT-3230810</t>
  </si>
  <si>
    <t>430 S 45th St, San Diego, CA</t>
  </si>
  <si>
    <t>PMT-3205680</t>
  </si>
  <si>
    <t>8632 Macawa Av, San Diego, CA 92123</t>
  </si>
  <si>
    <t>PMT-3203171</t>
  </si>
  <si>
    <t>765 Jacumba St, San Diego, CA 92114</t>
  </si>
  <si>
    <t>General-Standard-Combination Building Permit:765/Jacumba</t>
  </si>
  <si>
    <t>PMT-3204889</t>
  </si>
  <si>
    <t>3620 Rosa Linda St, San Diego, CA</t>
  </si>
  <si>
    <t>Rapid Review-Standard-Combination Building Permit:3620/Rosa Linda</t>
  </si>
  <si>
    <t>PMT-3263232</t>
  </si>
  <si>
    <t>4596 Jutland Pl, San Diego, CA</t>
  </si>
  <si>
    <t>General-Standard-Combination Building Permit:4596/Jutland</t>
  </si>
  <si>
    <t>PMT-3247624</t>
  </si>
  <si>
    <t>2110 Drescher St, San Diego, CA</t>
  </si>
  <si>
    <t>General-Express-Building Permit:2110/Drescher</t>
  </si>
  <si>
    <t>PMT-3206771</t>
  </si>
  <si>
    <t>1652 Missouri St, San Diego, CA 92109</t>
  </si>
  <si>
    <t>Rapid Review-Standard-Building Construction:1650/Missouri</t>
  </si>
  <si>
    <t>PMT-3248345</t>
  </si>
  <si>
    <t>5557 Michael St, San Diego, CA</t>
  </si>
  <si>
    <t>General-Standard-Combination Building Permit:5557/Michael</t>
  </si>
  <si>
    <t>PMT-3248273</t>
  </si>
  <si>
    <t>8313 La Jolla Shores Dr, San Diego, CA</t>
  </si>
  <si>
    <t>Combination Building Permit:8313/La Jolla Shores</t>
  </si>
  <si>
    <t>PMT-3251443</t>
  </si>
  <si>
    <t>2959 Mc Graw St, San Diego, CA</t>
  </si>
  <si>
    <t>General-Standard-Combination Building Permit:2959/Mc Graw</t>
  </si>
  <si>
    <t>PMT-3258047</t>
  </si>
  <si>
    <t>5146 Wightman St, San Diego, CA</t>
  </si>
  <si>
    <t>PMT-3206225</t>
  </si>
  <si>
    <t>5416 Hewlett Dr, San Diego, CA 92115</t>
  </si>
  <si>
    <t>General-Standard-Combination Building Permit:5416/Hewlett</t>
  </si>
  <si>
    <t>PMT-3197290</t>
  </si>
  <si>
    <t>3220 Granada Av, San Diego, CA</t>
  </si>
  <si>
    <t>Rapid Review-Standard-Combination Building Permit:3220/Granada</t>
  </si>
  <si>
    <t>PMT-3232312</t>
  </si>
  <si>
    <t>3086 Okeefe St, San Diego, CA</t>
  </si>
  <si>
    <t>General-Standard-Combination Building Permit:3086/Okeefe</t>
  </si>
  <si>
    <t>PMT-3234933</t>
  </si>
  <si>
    <t>4506 Southampton St, San Diego, CA</t>
  </si>
  <si>
    <t>General-Standard-Combination Building Permit:4506/Southampton</t>
  </si>
  <si>
    <t>PMT-3222380</t>
  </si>
  <si>
    <t>2241 Frankfort St, San Diego, CA</t>
  </si>
  <si>
    <t>General-Standard-Combination Building Permit:2241/Frankfort</t>
  </si>
  <si>
    <t>PMT-3233705</t>
  </si>
  <si>
    <t>PMT-3255697</t>
  </si>
  <si>
    <t>6197 Wunderlin Av, San Diego, CA</t>
  </si>
  <si>
    <t>PMT-3220592</t>
  </si>
  <si>
    <t>1067 Turquoise St, San Diego, CA</t>
  </si>
  <si>
    <t>General-Standard-Building Construction:1065/Turquoise</t>
  </si>
  <si>
    <t>PMT-3247265</t>
  </si>
  <si>
    <t>4875 Kansas St, San Diego, CA</t>
  </si>
  <si>
    <t>General-Standard-Combination Building Permit:4875/Kansas</t>
  </si>
  <si>
    <t>PMT-3235163</t>
  </si>
  <si>
    <t>6844 Missy Ct, San Diego, CA 92115</t>
  </si>
  <si>
    <t>PMT-3244583</t>
  </si>
  <si>
    <t>4424 Del Mar Av, San Diego, CA</t>
  </si>
  <si>
    <t>General-Standard-Combination Building Permit:4424/Del Mar</t>
  </si>
  <si>
    <t>PMT-3244074</t>
  </si>
  <si>
    <t>7374 Eads Av, San Diego, CA</t>
  </si>
  <si>
    <t>General-Standard-Combination Building Permit:7374/Eads</t>
  </si>
  <si>
    <t>PMT-3246064</t>
  </si>
  <si>
    <t>2965 Mc Graw St, San Diego, CA 92117</t>
  </si>
  <si>
    <t>PMT-3258051</t>
  </si>
  <si>
    <t>4749 35th St, San Diego, CA</t>
  </si>
  <si>
    <t>General-Standard-Combination Building Permit:4749/35th</t>
  </si>
  <si>
    <t>PMT-3252284</t>
  </si>
  <si>
    <t>4765 Pauling Av, San Diego, CA</t>
  </si>
  <si>
    <t>General-Standard-Combination Building Permit:4765/Pauling</t>
  </si>
  <si>
    <t>PMT-3254581</t>
  </si>
  <si>
    <t>3328 Ibis St, San Diego, CA 92103</t>
  </si>
  <si>
    <t>General-Standard-Building Construction:3326/Ibis</t>
  </si>
  <si>
    <t>PMT-3197335</t>
  </si>
  <si>
    <t>2046 54th St, San Diego, CA</t>
  </si>
  <si>
    <t>Combination Building Permit:2046/54th</t>
  </si>
  <si>
    <t>PMT-3263681</t>
  </si>
  <si>
    <t>4057 Alabama St, San Diego, CA</t>
  </si>
  <si>
    <t>General-Standard-Combination Building Permit:4057/Alabama</t>
  </si>
  <si>
    <t>PMT-3217584</t>
  </si>
  <si>
    <t>1417 Minden Dr, San Diego, CA</t>
  </si>
  <si>
    <t>General-Standard-Combination Building Permit:1417/Minden</t>
  </si>
  <si>
    <t>PMT-3264641</t>
  </si>
  <si>
    <t>2717 Columbia St, San Diego, CA</t>
  </si>
  <si>
    <t>General-Standard-Building Construction:2717/Columbia</t>
  </si>
  <si>
    <t>PMT-3220834</t>
  </si>
  <si>
    <t>1429 Chalcedony St, San Diego, CA 92109</t>
  </si>
  <si>
    <t>Rapid Review-Standard-Combination Building Permit:1429/Chalcedony</t>
  </si>
  <si>
    <t>PMT-3209520</t>
  </si>
  <si>
    <t>5962 Altamont Dr, San Diego, CA</t>
  </si>
  <si>
    <t>Rapid Review-Standard-Combination Building Permit:5962/Altamont</t>
  </si>
  <si>
    <t>PMT-3246110</t>
  </si>
  <si>
    <t>4879 Kansas St, San Diego, CA</t>
  </si>
  <si>
    <t>PMT-3235162</t>
  </si>
  <si>
    <t>1752 Fort Stockton Dr, San Diego, CA</t>
  </si>
  <si>
    <t>General-Standard-Combination Building Permit:1752/Fort Stockton</t>
  </si>
  <si>
    <t>PMT-3258501</t>
  </si>
  <si>
    <t>4569 Coronado Av, San Diego, CA 92107</t>
  </si>
  <si>
    <t>General-Standard-Combination Building Permit:4569/Coronado</t>
  </si>
  <si>
    <t>PMT-3238194</t>
  </si>
  <si>
    <t>952 Beryl St, San Diego, CA</t>
  </si>
  <si>
    <t>General-Standard-Combination Building Permit:952/Beryl</t>
  </si>
  <si>
    <t>PMT-3244409</t>
  </si>
  <si>
    <t>543 Gravilla St, San Diego, CA</t>
  </si>
  <si>
    <t>General-Standard-Combination Building Permit:543/Gravilla</t>
  </si>
  <si>
    <t>PMT-3221508</t>
  </si>
  <si>
    <t>3733 Central Av, San Diego, CA 92104</t>
  </si>
  <si>
    <t>General-Standard-Building Permit:3735/Central</t>
  </si>
  <si>
    <t>PMT-3201376</t>
  </si>
  <si>
    <t>1035 Cordova St, San Diego, CA</t>
  </si>
  <si>
    <t>General-Standard-Combination Building Permit:1035/Cordova</t>
  </si>
  <si>
    <t>PMT-3230640</t>
  </si>
  <si>
    <t>3702 40th St, San Diego, CA 92105</t>
  </si>
  <si>
    <t>PMT-3196925</t>
  </si>
  <si>
    <t>5129 Coban St, San Diego, CA 92111</t>
  </si>
  <si>
    <t>PMT-3235644</t>
  </si>
  <si>
    <t>1437 Tarbox St, San Diego, CA</t>
  </si>
  <si>
    <t>General-Standard-Combination Building Permit:1437/Tarbox</t>
  </si>
  <si>
    <t>PMT-3239172</t>
  </si>
  <si>
    <t>6846 Estrella Av, San Diego, CA</t>
  </si>
  <si>
    <t>General-Standard-Combination Building Permit:6842/Estrella</t>
  </si>
  <si>
    <t>PMT-3226976</t>
  </si>
  <si>
    <t>3569 Shawnee Rd, San Diego, CA</t>
  </si>
  <si>
    <t>General-Standard-Combination Building Permit:3569/Shawnee</t>
  </si>
  <si>
    <t>PMT-3210700</t>
  </si>
  <si>
    <t>5483 Trinidad Wy, San Diego, CA</t>
  </si>
  <si>
    <t>General-Standard-Combination Building Permit:5483/Trinidad</t>
  </si>
  <si>
    <t>PMT-3245848</t>
  </si>
  <si>
    <t>PMT-3213777</t>
  </si>
  <si>
    <t>7434 North Judson St, San Diego, CA</t>
  </si>
  <si>
    <t>General-Standard-Combination Building Permit:7434/North Judson</t>
  </si>
  <si>
    <t>PMT-3237024</t>
  </si>
  <si>
    <t>5658 Soledad Rd, San Diego, CA</t>
  </si>
  <si>
    <t>General-Standard-Combination Building Permit:5658/Soledad</t>
  </si>
  <si>
    <t>PMT-3221515</t>
  </si>
  <si>
    <t>6842 Estrella Av, San Diego, CA</t>
  </si>
  <si>
    <t>PMT-3226978</t>
  </si>
  <si>
    <t>4419 Clairemont Mesa Bl, San Diego, CA</t>
  </si>
  <si>
    <t>Rapid Review-Standard-Combination Building Permit:4419/Clairemont Mesa</t>
  </si>
  <si>
    <t>PMT-3238759</t>
  </si>
  <si>
    <t>PMT-3217576</t>
  </si>
  <si>
    <t>PMT-3220844</t>
  </si>
  <si>
    <t>4230 Feather Av, San Diego, CA</t>
  </si>
  <si>
    <t>General-Standard-Building Construction:4230/Feather</t>
  </si>
  <si>
    <t>PMT-3248497</t>
  </si>
  <si>
    <t>6240 University Av, San Diego, CA 92115</t>
  </si>
  <si>
    <t>Rapid Review-Standard-Building Construction:6240/University</t>
  </si>
  <si>
    <t>PMT-3259140</t>
  </si>
  <si>
    <t>5434 Taft Av, San Diego, CA</t>
  </si>
  <si>
    <t>General-Standard-Building Construction:5432/Taft</t>
  </si>
  <si>
    <t>PMT-3249781</t>
  </si>
  <si>
    <t>5148 Lyle Dr, San Diego, CA</t>
  </si>
  <si>
    <t>General-Standard-Building Construction:5146/Lyle</t>
  </si>
  <si>
    <t>PMT-3251295</t>
  </si>
  <si>
    <t>10282 Drumcliff Av, San Diego, CA 92126</t>
  </si>
  <si>
    <t>Rapid Review-Standard-Building Construction:10282/Drumcliff</t>
  </si>
  <si>
    <t>PMT-3263803</t>
  </si>
  <si>
    <t>3340 Mount Laurence Dr, San Diego, CA 92117</t>
  </si>
  <si>
    <t>General-Standard-Building Construction:3340/Mount Laurence</t>
  </si>
  <si>
    <t>PMT-3266011</t>
  </si>
  <si>
    <t>PMT-3248493</t>
  </si>
  <si>
    <t>4811 54th St, San Diego, CA 92115</t>
  </si>
  <si>
    <t>General-Standard-Building Construction:4813/54th</t>
  </si>
  <si>
    <t>PMT-3208537</t>
  </si>
  <si>
    <t>2136 Broadway, San Diego, CA 92102</t>
  </si>
  <si>
    <t>General-Standard-Building Construction:2136/Broadway</t>
  </si>
  <si>
    <t>PMT-3199397</t>
  </si>
  <si>
    <t>4418 Marraco Wy, San Diego, CA 92115</t>
  </si>
  <si>
    <t>General-Standard-Building Construction:4420/Marraco</t>
  </si>
  <si>
    <t>PMT-3205317</t>
  </si>
  <si>
    <t>3710 Elliott St, San Diego, CA</t>
  </si>
  <si>
    <t>General-Standard-Building Construction:3708/Elliott</t>
  </si>
  <si>
    <t>PMT-3210118</t>
  </si>
  <si>
    <t>5206 69th St, San Diego, CA 92115</t>
  </si>
  <si>
    <t>General-Standard-Building Construction:5208/69th</t>
  </si>
  <si>
    <t>PMT-3203506</t>
  </si>
  <si>
    <t>4749 Choctaw Dr, San Diego, CA 92115</t>
  </si>
  <si>
    <t>General-Standard-Building Construction:4749/Choctaw</t>
  </si>
  <si>
    <t>PMT-3261640</t>
  </si>
  <si>
    <t>1214 Emerald St, San Diego, CA 92109</t>
  </si>
  <si>
    <t>General-Standard-Building Construction:1216/Emerald</t>
  </si>
  <si>
    <t>PMT-3198124</t>
  </si>
  <si>
    <t>2121 Ainsley Rd, San Diego, CA 92123</t>
  </si>
  <si>
    <t>Rapid Review-Standard-Building Construction:2121/Ainsley</t>
  </si>
  <si>
    <t>PMT-3258936</t>
  </si>
  <si>
    <t>4653 Cheshire St, San Diego, CA</t>
  </si>
  <si>
    <t>Rapid Review-Standard-Building Construction:4655/Cheshire</t>
  </si>
  <si>
    <t>PMT-3254719</t>
  </si>
  <si>
    <t>883 Candlelight Pl, San Diego, CA 92037</t>
  </si>
  <si>
    <t>General-Standard-Building Construction:885/Candlelight</t>
  </si>
  <si>
    <t>PMT-3205396</t>
  </si>
  <si>
    <t>PMT-3208540</t>
  </si>
  <si>
    <t>10744 Charbono Tr, San Diego, CA</t>
  </si>
  <si>
    <t>General-Standard-Building Construction:10742/Charbono</t>
  </si>
  <si>
    <t>PMT-3255641</t>
  </si>
  <si>
    <t>General-Standard-Building Construction:5332/Prosperity</t>
  </si>
  <si>
    <t>PMT-3200822</t>
  </si>
  <si>
    <t>192 S 66Th St, San Diego, CA</t>
  </si>
  <si>
    <t>General-Standard-Building Construction:192/66Th</t>
  </si>
  <si>
    <t>PMT-3250150</t>
  </si>
  <si>
    <t>5176 La Paz Dr, San Diego, CA 92114</t>
  </si>
  <si>
    <t>General-Standard-Building Construction:5176/La Paz</t>
  </si>
  <si>
    <t>PMT-3210275</t>
  </si>
  <si>
    <t>7505 Fulton St, San Diego, CA</t>
  </si>
  <si>
    <t>General-Standard-Building Construction:2463/Judson</t>
  </si>
  <si>
    <t>PMT-3262087</t>
  </si>
  <si>
    <t>1927 Lincoln Av, San Diego, CA</t>
  </si>
  <si>
    <t>General-Standard-Building Construction:1925/Lincoln</t>
  </si>
  <si>
    <t>PMT-3245615</t>
  </si>
  <si>
    <t>819 Jacumba St, San Diego, CA 92114</t>
  </si>
  <si>
    <t>General-Expedite-Building Construction:819/Jacumba</t>
  </si>
  <si>
    <t>PMT-3242763</t>
  </si>
  <si>
    <t>925 26th St, San Diego, CA</t>
  </si>
  <si>
    <t>General-Expedite-Building Construction:925/26th</t>
  </si>
  <si>
    <t>PMT-3244315</t>
  </si>
  <si>
    <t>5358 Vista Santa Margarita, San Diego, CA</t>
  </si>
  <si>
    <t>General-Standard-Building Construction:5356/Vista Santa Margarita</t>
  </si>
  <si>
    <t>PMT-3249808</t>
  </si>
  <si>
    <t>PMT-3259824</t>
  </si>
  <si>
    <t>11058 West Ocean Air Dr, San Diego, CA</t>
  </si>
  <si>
    <t>General-Express-Building Construction:11058/West Ocean Air</t>
  </si>
  <si>
    <t>PMT-3253037</t>
  </si>
  <si>
    <t>8988 Taurus Pl, San Diego, CA</t>
  </si>
  <si>
    <t>General-Standard-Building Construction:8986/Taurus</t>
  </si>
  <si>
    <t>PMT-3248576</t>
  </si>
  <si>
    <t>1953 Emerald St, San Diego, CA 92109</t>
  </si>
  <si>
    <t>General-Standard-Building Construction:1953/Emerald</t>
  </si>
  <si>
    <t>PMT-3240447</t>
  </si>
  <si>
    <t>PMT-3240441</t>
  </si>
  <si>
    <t>11820 Paseo Lucido, San Diego, CA</t>
  </si>
  <si>
    <t>General-Standard-Building Construction:11820/Paseo Lucido</t>
  </si>
  <si>
    <t>PMT-3209106</t>
  </si>
  <si>
    <t>7124 Lisbon St, San Diego, CA</t>
  </si>
  <si>
    <t>General-Standard-Building Construction:7122/Lisbon</t>
  </si>
  <si>
    <t>PMT-3211092</t>
  </si>
  <si>
    <t>5094 East Mountain View Dr, San Diego, CA</t>
  </si>
  <si>
    <t>General-Standard-Building Construction:5092/East Mountain View</t>
  </si>
  <si>
    <t>PMT-3257612</t>
  </si>
  <si>
    <t>3507 K St, San Diego, CA</t>
  </si>
  <si>
    <t>General-Expedite-Building Construction:289/35th</t>
  </si>
  <si>
    <t>PMT-3219135</t>
  </si>
  <si>
    <t>5750 La Jolla Hermosa Av, San Diego, CA 92037</t>
  </si>
  <si>
    <t>General-Standard-Building Construction:5750/La Jolla Hermosa</t>
  </si>
  <si>
    <t>PMT-3237180</t>
  </si>
  <si>
    <t>720 Peggy Dr, San Diego, CA</t>
  </si>
  <si>
    <t>General-Standard-Building Construction:716/Peggy</t>
  </si>
  <si>
    <t>PMT-3252538</t>
  </si>
  <si>
    <t>528 Palomar Av, San Diego, CA</t>
  </si>
  <si>
    <t>General-Standard-Building Construction:528/Palomar</t>
  </si>
  <si>
    <t>PMT-3228271</t>
  </si>
  <si>
    <t>4010 Poppy Pl, San Diego, CA 92105</t>
  </si>
  <si>
    <t>General-Standard-Building Construction:4010/Poppy</t>
  </si>
  <si>
    <t>PMT-3253341</t>
  </si>
  <si>
    <t>7126 Lisbon St, San Diego, CA</t>
  </si>
  <si>
    <t>PMT-3211096</t>
  </si>
  <si>
    <t>3136 Logan Av, San Diego, CA</t>
  </si>
  <si>
    <t>Rapid Review-Standard-Building Construction:3140/Logan</t>
  </si>
  <si>
    <t>PMT-3244599</t>
  </si>
  <si>
    <t>608 Stork St, San Diego, CA 92114</t>
  </si>
  <si>
    <t>General-Expedite-Building Construction:608/Stork</t>
  </si>
  <si>
    <t>PMT-3236478</t>
  </si>
  <si>
    <t>2316 Comstock St, San Diego, CA 92111</t>
  </si>
  <si>
    <t>General-Standard-Building Construction:2316/Comstock</t>
  </si>
  <si>
    <t>PMT-3201976</t>
  </si>
  <si>
    <t>289 35th St, San Diego, CA 92102</t>
  </si>
  <si>
    <t>PMT-3219099</t>
  </si>
  <si>
    <t>5014 Brookburn Dr, San Diego, CA 92130</t>
  </si>
  <si>
    <t>General-Standard-Building Construction:5016/Brookburn</t>
  </si>
  <si>
    <t>PMT-3202008</t>
  </si>
  <si>
    <t>3237 Ibis St, San Diego, CA</t>
  </si>
  <si>
    <t>Rapid Review-Standard-Building Construction:3235/Ibis</t>
  </si>
  <si>
    <t>PMT-3230530</t>
  </si>
  <si>
    <t>2775 Manos Dr, San Diego, CA 92139</t>
  </si>
  <si>
    <t>General-Standard-Building Construction:2773/Manos</t>
  </si>
  <si>
    <t>PMT-3260124</t>
  </si>
  <si>
    <t>PMT-3236477</t>
  </si>
  <si>
    <t>PMT-3236479</t>
  </si>
  <si>
    <t>15099 Lirac Pl, San Diego, CA</t>
  </si>
  <si>
    <t>Rapid Review-Standard-Building Construction:15097/Lirac</t>
  </si>
  <si>
    <t>PMT-3248746</t>
  </si>
  <si>
    <t>11116 Polaris Dr, San Diego, CA 92126</t>
  </si>
  <si>
    <t>General-Standard-Building Construction:11118/Polaris</t>
  </si>
  <si>
    <t>PMT-3247961</t>
  </si>
  <si>
    <t>4160 Clairemont Dr, San Diego, CA 92117</t>
  </si>
  <si>
    <t>Rapid Review-Standard-Building Construction:4160/Clairemont</t>
  </si>
  <si>
    <t>PMT-3266218</t>
  </si>
  <si>
    <t>3563 Central Av, San Diego, CA</t>
  </si>
  <si>
    <t>General-Express-Building Construction:3563/Central</t>
  </si>
  <si>
    <t>PMT-3235402</t>
  </si>
  <si>
    <t>5664 Cervantes Av, San Diego, CA</t>
  </si>
  <si>
    <t>General-Standard-Building Construction:null/null</t>
  </si>
  <si>
    <t>PMT-3255231</t>
  </si>
  <si>
    <t>5662 Cervantes Av, San Diego, CA</t>
  </si>
  <si>
    <t>PMT-3255223</t>
  </si>
  <si>
    <t>3351 Clairemont Mesa Bl, San Diego, CA</t>
  </si>
  <si>
    <t>General-Standard-Building Construction:3351/Clairemont Mesa</t>
  </si>
  <si>
    <t>PMT-3203221</t>
  </si>
  <si>
    <t>463 Brandywood St, San Diego, CA</t>
  </si>
  <si>
    <t>Building Construction:463/Brandywood</t>
  </si>
  <si>
    <t>PMT-3263599</t>
  </si>
  <si>
    <t>3509 K St, San Diego, CA</t>
  </si>
  <si>
    <t>PMT-3219136</t>
  </si>
  <si>
    <t>530 Palomar Av, San Diego, CA</t>
  </si>
  <si>
    <t>PMT-3228283</t>
  </si>
  <si>
    <t>4059 Louisiana St, San Diego, CA</t>
  </si>
  <si>
    <t>General-Standard-Building Construction:4059/Louisiana</t>
  </si>
  <si>
    <t>PMT-3251414</t>
  </si>
  <si>
    <t>PMT-3262082</t>
  </si>
  <si>
    <t>PMT-3236473</t>
  </si>
  <si>
    <t>PMT-3236476</t>
  </si>
  <si>
    <t>2440 Mango Wy, San Diego, CA</t>
  </si>
  <si>
    <t>General-Standard-Building Construction:2442/Mango</t>
  </si>
  <si>
    <t>PMT-3255923</t>
  </si>
  <si>
    <t>3022 G St, San Diego, CA 92102</t>
  </si>
  <si>
    <t>General-Standard-Building Construction:3022/G</t>
  </si>
  <si>
    <t>PMT-3222194</t>
  </si>
  <si>
    <t>4170 Middlesex Dr, San Diego, CA</t>
  </si>
  <si>
    <t>General-Standard-Building Construction:5151/Edgeware</t>
  </si>
  <si>
    <t>PMT-3255662</t>
  </si>
  <si>
    <t>5535 Olvera Av, San Diego, CA 92114</t>
  </si>
  <si>
    <t>General-Standard-Building Construction:5535/Olvera</t>
  </si>
  <si>
    <t>PMT-3259269</t>
  </si>
  <si>
    <t>3711 Baker St, San Diego, CA 92117</t>
  </si>
  <si>
    <t>General-Standard-Building Construction:3713/Baker</t>
  </si>
  <si>
    <t>PMT-3199561</t>
  </si>
  <si>
    <t>8168 Calle Morelos, San Diego, CA</t>
  </si>
  <si>
    <t>Rapid Review-Standard-Building Construction:8170/Calle Morelos</t>
  </si>
  <si>
    <t>PMT-3234761</t>
  </si>
  <si>
    <t>3611 Park Bl, San Diego, CA</t>
  </si>
  <si>
    <t>General-Express-Building Construction:3619/Park</t>
  </si>
  <si>
    <t>PMT-3197642</t>
  </si>
  <si>
    <t>3673 Boundary St, San Diego, CA</t>
  </si>
  <si>
    <t>General-Standard-Building Construction:3675/Boundary</t>
  </si>
  <si>
    <t>PMT-3197627</t>
  </si>
  <si>
    <t>3360 Mc Graw St, San Diego, CA</t>
  </si>
  <si>
    <t>General-Standard-Building Construction:3358/Mc Graw</t>
  </si>
  <si>
    <t>PMT-3255215</t>
  </si>
  <si>
    <t>5028 34th St, San Diego, CA 92116</t>
  </si>
  <si>
    <t>Rapid Review-Standard-Building Construction:5028/34th</t>
  </si>
  <si>
    <t>PMT-3249690</t>
  </si>
  <si>
    <t>11628 Caminito Magnifica, San Diego, CA</t>
  </si>
  <si>
    <t>General-Standard-Building Construction:11626/Caminito Magnifica</t>
  </si>
  <si>
    <t>PMT-3247179</t>
  </si>
  <si>
    <t>658 Tarento Dr, San Diego, CA 92106</t>
  </si>
  <si>
    <t>General-Standard-Building Construction:658/Tarento</t>
  </si>
  <si>
    <t>PMT-3253541</t>
  </si>
  <si>
    <t>6097 Scripps St, San Diego, CA 92122</t>
  </si>
  <si>
    <t>Rapid Review-Standard-Building Construction:6099/Scripps</t>
  </si>
  <si>
    <t>PMT-3259172</t>
  </si>
  <si>
    <t>3829 Goldfinch St, San Diego, CA</t>
  </si>
  <si>
    <t>General-Standard-Building Construction:3831/Goldfinch</t>
  </si>
  <si>
    <t>PMT-3214395</t>
  </si>
  <si>
    <t>5280 Velma Tr, San Diego, CA 92114</t>
  </si>
  <si>
    <t>General-Standard-Building Construction:5280/Velma</t>
  </si>
  <si>
    <t>PMT-3255659</t>
  </si>
  <si>
    <t>891 Armada Tr, San Diego, CA</t>
  </si>
  <si>
    <t>General-Standard-Building Construction:889/Armada</t>
  </si>
  <si>
    <t>PMT-3215911</t>
  </si>
  <si>
    <t>3386 33rd St, San Diego, CA 92104</t>
  </si>
  <si>
    <t>General-Standard-Building Construction:3386/33rd</t>
  </si>
  <si>
    <t>PMT-3215441</t>
  </si>
  <si>
    <t>105 Montecito Wy, San Diego, CA</t>
  </si>
  <si>
    <t>General-Standard-Building Construction:105/Montecito</t>
  </si>
  <si>
    <t>PMT-3247372</t>
  </si>
  <si>
    <t>5174 New Haven Rd, San Diego, CA</t>
  </si>
  <si>
    <t>General-Standard-Building Construction:5172/New Haven</t>
  </si>
  <si>
    <t>PMT-3250724</t>
  </si>
  <si>
    <t>4048 36th St, San Diego, CA</t>
  </si>
  <si>
    <t>General-Standard-Building Construction:4048/36th</t>
  </si>
  <si>
    <t>PMT-3214764</t>
  </si>
  <si>
    <t>3127 Upas St, San Diego, CA 92104</t>
  </si>
  <si>
    <t>General-Standard-Building Construction:3127/Upas</t>
  </si>
  <si>
    <t>PMT-3259928</t>
  </si>
  <si>
    <t>1335 1/5 S 38th St, San Diego, CA</t>
  </si>
  <si>
    <t>General-Standard-Building Construction:1333/38th</t>
  </si>
  <si>
    <t>PMT-3208645</t>
  </si>
  <si>
    <t>PMT-3253540</t>
  </si>
  <si>
    <t>PMT-3264923</t>
  </si>
  <si>
    <t>1535 Virginia Wy, San Diego, CA 92037</t>
  </si>
  <si>
    <t>General-Standard-Building Construction:1535/Virginia</t>
  </si>
  <si>
    <t>PMT-3225481</t>
  </si>
  <si>
    <t>728 Bush St, San Diego, CA</t>
  </si>
  <si>
    <t>General-Standard-Building Construction:728/Bush</t>
  </si>
  <si>
    <t>PMT-3240251</t>
  </si>
  <si>
    <t>2286 Via Aprilia, San Diego, CA</t>
  </si>
  <si>
    <t>General-Standard-Building Construction:2288/Via Aprilia</t>
  </si>
  <si>
    <t>PMT-3225367</t>
  </si>
  <si>
    <t>854 Saturn Bl, San Diego, CA 92154</t>
  </si>
  <si>
    <t>General-Standard-Building Construction:856/Saturn</t>
  </si>
  <si>
    <t>PMT-3239167</t>
  </si>
  <si>
    <t>5278 Trojan Av, San Diego, CA 92115</t>
  </si>
  <si>
    <t>Rapid Review-Standard-Building Construction:5278/Trojan</t>
  </si>
  <si>
    <t>PMT-3266248</t>
  </si>
  <si>
    <t>3314 Luna Av, San Diego, CA</t>
  </si>
  <si>
    <t>General-Standard-Building Construction:3312/Luna</t>
  </si>
  <si>
    <t>PMT-3245546</t>
  </si>
  <si>
    <t>701 Billow Dr, San Diego, CA 92114</t>
  </si>
  <si>
    <t>General-Standard-Building Construction:701/Billow</t>
  </si>
  <si>
    <t>PMT-3263571</t>
  </si>
  <si>
    <t>General-Expedite-Building Construction:5676/Cervantes</t>
  </si>
  <si>
    <t>PMT-3206900</t>
  </si>
  <si>
    <t>3835 Goldfinch St, San Diego, CA</t>
  </si>
  <si>
    <t>PMT-3214394</t>
  </si>
  <si>
    <t>PMT-3197648</t>
  </si>
  <si>
    <t>645 Bonair St, San Diego, CA</t>
  </si>
  <si>
    <t>Rapid Review-Standard-Building Construction:643/Bonair</t>
  </si>
  <si>
    <t>PMT-3251100</t>
  </si>
  <si>
    <t xml:space="preserve">3568 04TH AV Unit 1 &amp; 2 </t>
  </si>
  <si>
    <t>Digital - Hipkins ADU</t>
  </si>
  <si>
    <t>4694 Biona Dr, San Diego, CA</t>
  </si>
  <si>
    <t>Combination Building Permit:4694/Biona</t>
  </si>
  <si>
    <t>PMT-3208240</t>
  </si>
  <si>
    <t>4364 Montalvo St, San Diego, CA</t>
  </si>
  <si>
    <t>General-Standard-Combination Building Permit:4364/Montalvo</t>
  </si>
  <si>
    <t>PMT-3198565</t>
  </si>
  <si>
    <t>307 Los Alamos Dr, San Diego, CA</t>
  </si>
  <si>
    <t>General-Standard-Combination Building Permit:307/Los Alamos</t>
  </si>
  <si>
    <t>PMT-3226022</t>
  </si>
  <si>
    <t>3967 College Av, San Diego, CA</t>
  </si>
  <si>
    <t>General-Standard-Combination Building Permit:3967/College</t>
  </si>
  <si>
    <t>PMT-3243806</t>
  </si>
  <si>
    <t>4924 73rd St, San Diego, CA</t>
  </si>
  <si>
    <t>General-Express-Building Construction:4924/73rd</t>
  </si>
  <si>
    <t>PMT-3245116</t>
  </si>
  <si>
    <t>5041 Art St, San Diego, CA</t>
  </si>
  <si>
    <t>General-Standard-Building Construction:5039/Art</t>
  </si>
  <si>
    <t>PMT-3265322</t>
  </si>
  <si>
    <t>5342 Hewlett Dr, San Diego, CA</t>
  </si>
  <si>
    <t>General-Standard-Combination Building Permit:5342/Hewlett</t>
  </si>
  <si>
    <t>PMT-3244981</t>
  </si>
  <si>
    <t>2023 Harrison Av, San Diego, CA</t>
  </si>
  <si>
    <t>General-Standard-Combination Building Permit:2023/Harrison</t>
  </si>
  <si>
    <t>PMT-3205341</t>
  </si>
  <si>
    <t>1323 Transite Av, San Diego, CA</t>
  </si>
  <si>
    <t>Rapid Review-Standard-Combination Building Permit:1323/Transite</t>
  </si>
  <si>
    <t>PMT-3251047</t>
  </si>
  <si>
    <t>2613 Dove St, San Diego, CA</t>
  </si>
  <si>
    <t>Building Permit:2613/Dove</t>
  </si>
  <si>
    <t>PMT-3234032</t>
  </si>
  <si>
    <t>1818 East Westinghouse St, San Diego, CA</t>
  </si>
  <si>
    <t>General-Standard-Combination Building Permit:1818/East Westinghouse</t>
  </si>
  <si>
    <t>PMT-3234615</t>
  </si>
  <si>
    <t>5052 Mable Wy, San Diego, CA</t>
  </si>
  <si>
    <t>Rapid Review-Standard-Combination Building Permit:5052/Mable</t>
  </si>
  <si>
    <t>PMT-3207507</t>
  </si>
  <si>
    <t>1266 Pennsylvania Av, San Diego, CA</t>
  </si>
  <si>
    <t>General-Standard-Combination Building Permit:1266/Pennsylvania</t>
  </si>
  <si>
    <t>PMT-3235223</t>
  </si>
  <si>
    <t>8978 Cliffridge Av, San Diego, CA</t>
  </si>
  <si>
    <t>General-Standard-Combination Building Permit:8978/Cliffridge</t>
  </si>
  <si>
    <t>PMT-3237370</t>
  </si>
  <si>
    <t>4914 Vandever Av, San Diego, CA 92120</t>
  </si>
  <si>
    <t>General-Standard-Building Construction:4914/Vandever</t>
  </si>
  <si>
    <t>PMT-3211110</t>
  </si>
  <si>
    <t>1197 Van Nuys St, San Diego, CA</t>
  </si>
  <si>
    <t>Combination Building Permit:1197/Van Nuys</t>
  </si>
  <si>
    <t>PMT-3259358</t>
  </si>
  <si>
    <t>3631 Arnold Av, San Diego, CA</t>
  </si>
  <si>
    <t>General-Standard-Combination Building Permit:3631/Arnold</t>
  </si>
  <si>
    <t>PMT-3265307</t>
  </si>
  <si>
    <t>5637 Chelsea Av, San Diego, CA</t>
  </si>
  <si>
    <t>General-Standard-Building Construction:5637/Chelsea</t>
  </si>
  <si>
    <t>PMT-3201221</t>
  </si>
  <si>
    <t>3308 Lockwood Dr, San Diego, CA</t>
  </si>
  <si>
    <t>General-Standard-Combination Building Permit:3308/Lockwood</t>
  </si>
  <si>
    <t>PMT-3232345</t>
  </si>
  <si>
    <t>4263 Santa Cruz Av, San Diego, CA</t>
  </si>
  <si>
    <t>General-Standard-Combination Building Permit:4263/Santa Cruz</t>
  </si>
  <si>
    <t>PMT-3226366</t>
  </si>
  <si>
    <t>1146 Elwood Av, San Diego, CA 92114</t>
  </si>
  <si>
    <t>General-Standard-Combination Building Permit:1146/Elwood</t>
  </si>
  <si>
    <t>PMT-3228487</t>
  </si>
  <si>
    <t>914 Alvin St, San Diego, CA</t>
  </si>
  <si>
    <t>Rapid Review-Standard-Combination Building Permit:914/Alvin</t>
  </si>
  <si>
    <t>PMT-3214825</t>
  </si>
  <si>
    <t>6232 East Lake Dr, San Diego, CA</t>
  </si>
  <si>
    <t>General-Standard-Combination Building Permit:6224/East Lake</t>
  </si>
  <si>
    <t>PMT-3235813</t>
  </si>
  <si>
    <t>6224 East Lake Dr, San Diego, CA</t>
  </si>
  <si>
    <t>PMT-3235814</t>
  </si>
  <si>
    <t>4386 Marlborough Av, San Diego, CA</t>
  </si>
  <si>
    <t>Rapid Review-Standard-Combination Building Permit:4386/Marlborough</t>
  </si>
  <si>
    <t>PMT-3219046</t>
  </si>
  <si>
    <t>1967 Bandolier Ln, San Diego, CA 92154</t>
  </si>
  <si>
    <t>General-Express-Building Construction:1967/Bandolier</t>
  </si>
  <si>
    <t>PMT-3250653</t>
  </si>
  <si>
    <t>6417 Lockford Av, San Diego, CA</t>
  </si>
  <si>
    <t>Rapid Review-Standard-Combination Building Permit:6417/Lockford</t>
  </si>
  <si>
    <t>PMT-3251794</t>
  </si>
  <si>
    <t>7912 Goleta Rd, San Diego, CA</t>
  </si>
  <si>
    <t>Rapid Review-Standard-Combination Building Permit:7912/Goleta</t>
  </si>
  <si>
    <t>PMT-3259974</t>
  </si>
  <si>
    <t>2981 Cedar St, San Diego, CA</t>
  </si>
  <si>
    <t>Rapid Review-Standard-Combination Building Permit:2981/Cedar</t>
  </si>
  <si>
    <t>PMT-3251043</t>
  </si>
  <si>
    <t>5227 Landis St, San Diego, CA</t>
  </si>
  <si>
    <t>General-Standard-Combination Building Permit:5227/Landis</t>
  </si>
  <si>
    <t>PMT-3220441</t>
  </si>
  <si>
    <t>3732 Cowley Wy, San Diego, CA</t>
  </si>
  <si>
    <t>Combination Building Permit:3732/Cowley</t>
  </si>
  <si>
    <t>PMT-3258087</t>
  </si>
  <si>
    <t>2673 Balboa Vista Dr, San Diego, CA</t>
  </si>
  <si>
    <t>General-Standard-Combination Building Permit:2673/Balboa Vista</t>
  </si>
  <si>
    <t>PMT-3260926</t>
  </si>
  <si>
    <t>2224 Upas St, San Diego, CA</t>
  </si>
  <si>
    <t>General-Standard-Combination Building Permit:2224/Upas</t>
  </si>
  <si>
    <t>PMT-3224023</t>
  </si>
  <si>
    <t>4360 Benhurst Av, San Diego, CA 92122</t>
  </si>
  <si>
    <t>PMT-3203748</t>
  </si>
  <si>
    <t>3735 Crestwood Pl, San Diego, CA</t>
  </si>
  <si>
    <t>General-Standard-Combination Building Permit:3735/Crestwood</t>
  </si>
  <si>
    <t>PMT-3242472</t>
  </si>
  <si>
    <t>6473 Scimitar Dr, San Diego, CA</t>
  </si>
  <si>
    <t>General-Standard-Combination Building Permit:6473/Scimitar</t>
  </si>
  <si>
    <t>PMT-3234573</t>
  </si>
  <si>
    <t>3513 Menlo Av, San Diego, CA</t>
  </si>
  <si>
    <t>General-Standard-Combination Building Permit:3517/Menlo</t>
  </si>
  <si>
    <t>PMT-3216163</t>
  </si>
  <si>
    <t>4127 Hilldale Rd, San Diego, CA</t>
  </si>
  <si>
    <t>General-Standard-Combination Building Permit:4127/Hilldale</t>
  </si>
  <si>
    <t>PMT-3246157</t>
  </si>
  <si>
    <t>618 West St, San Diego, CA</t>
  </si>
  <si>
    <t>Rapid Review-Standard-Combination Building Permit:618/West</t>
  </si>
  <si>
    <t>PMT-3243151</t>
  </si>
  <si>
    <t>3668 Menlo Av, San Diego, CA</t>
  </si>
  <si>
    <t>General-Standard-Building Construction:3670/Menlo</t>
  </si>
  <si>
    <t>PMT-3252499</t>
  </si>
  <si>
    <t>4265 Mount Davis Av, San Diego, CA</t>
  </si>
  <si>
    <t>General-Standard-Combination Building Permit:4265/Mount Davis</t>
  </si>
  <si>
    <t>PMT-3236971</t>
  </si>
  <si>
    <t>4267 Mount Davis Av, San Diego, CA 92117</t>
  </si>
  <si>
    <t>PMT-3236974</t>
  </si>
  <si>
    <t>8446 Flanders Dr, San Diego, CA</t>
  </si>
  <si>
    <t>General-Standard-Combination Building Permit:8446/Flanders</t>
  </si>
  <si>
    <t>PMT-3229723</t>
  </si>
  <si>
    <t>6966 Glidden St, San Diego, CA 92111</t>
  </si>
  <si>
    <t>General-Standard-Combination Building Permit:6966/Glidden</t>
  </si>
  <si>
    <t>PMT-3202485</t>
  </si>
  <si>
    <t>4211 Marzo St, San Diego, CA</t>
  </si>
  <si>
    <t>General-Standard-Building Construction:4213/Marzo</t>
  </si>
  <si>
    <t>PMT-3236227</t>
  </si>
  <si>
    <t>PMT-3265319</t>
  </si>
  <si>
    <t>3608 Aragon Dr, San Diego, CA</t>
  </si>
  <si>
    <t>General-Standard-Combination Building Permit:3608/Aragon</t>
  </si>
  <si>
    <t>PMT-3251719</t>
  </si>
  <si>
    <t>3347 32nd St, San Diego, CA</t>
  </si>
  <si>
    <t>General-Standard-Combination Building Permit:3347/32nd</t>
  </si>
  <si>
    <t>PMT-3238604</t>
  </si>
  <si>
    <t>5154 Savannah St, San Diego, CA 92110</t>
  </si>
  <si>
    <t>General-Standard-Combination Building Permit:5154/Savannah</t>
  </si>
  <si>
    <t>PMT-3215931</t>
  </si>
  <si>
    <t>6115 La Jolla Hermosa Av, San Diego, CA</t>
  </si>
  <si>
    <t>General-Standard-Combination Building Permit:6115/La Jolla Hermosa</t>
  </si>
  <si>
    <t>PMT-3219085</t>
  </si>
  <si>
    <t>2781 Havasupai Av, San Diego, CA</t>
  </si>
  <si>
    <t>Combination Building Permit:2781/Havasupai</t>
  </si>
  <si>
    <t>PMT-3260450</t>
  </si>
  <si>
    <t>1662 Republic St, San Diego, CA</t>
  </si>
  <si>
    <t>General-Standard-Combination Building Permit:1662/Republic</t>
  </si>
  <si>
    <t>PMT-3233454</t>
  </si>
  <si>
    <t>4346 Van Dyke Av, San Diego, CA</t>
  </si>
  <si>
    <t>Rapid Review-Standard-Building Permit:4346/Van Dyke</t>
  </si>
  <si>
    <t>PMT-3228340</t>
  </si>
  <si>
    <t>5432 Lauretta St, San Diego, CA</t>
  </si>
  <si>
    <t>General-Express-Building Permit:5432/Lauretta</t>
  </si>
  <si>
    <t>PMT-3245347</t>
  </si>
  <si>
    <t>3788 Granada Av, San Diego, CA</t>
  </si>
  <si>
    <t>General-Standard-Building Construction:3788/Granada</t>
  </si>
  <si>
    <t>PMT-3248153</t>
  </si>
  <si>
    <t>4588 Arizona St, San Diego, CA</t>
  </si>
  <si>
    <t>General-Standard-Combination Building Permit:4588/Arizona</t>
  </si>
  <si>
    <t>PMT-3239782</t>
  </si>
  <si>
    <t>543 Iona Dr, San Diego, CA</t>
  </si>
  <si>
    <t>General-Expedite-Combination Building Permit:543/Iona</t>
  </si>
  <si>
    <t>PMT-3237648</t>
  </si>
  <si>
    <t>1639 S 40th St, San Diego, CA</t>
  </si>
  <si>
    <t>General-Standard-Building Construction:1641/40th</t>
  </si>
  <si>
    <t>PMT-3215635</t>
  </si>
  <si>
    <t>1641 S 40th St, San Diego, CA 92113</t>
  </si>
  <si>
    <t>PMT-3215629</t>
  </si>
  <si>
    <t>4107 Del Mar Trails Rd, San Diego, CA</t>
  </si>
  <si>
    <t>Rapid Review-Standard-Combination Building Permit:4107/Del Mar Trails</t>
  </si>
  <si>
    <t>PMT-3254739</t>
  </si>
  <si>
    <t>2617 Columbia St, San Diego, CA</t>
  </si>
  <si>
    <t>Rapid Review-Standard-Building Construction:2619/Columbia</t>
  </si>
  <si>
    <t>PMT-3265172</t>
  </si>
  <si>
    <t>3582 Marlborough Av, San Diego, CA</t>
  </si>
  <si>
    <t>General-Standard-Combination Building Permit:3582/Marlborough</t>
  </si>
  <si>
    <t>PMT-3261042</t>
  </si>
  <si>
    <t>4976 Dawes St, San Diego, CA 92109</t>
  </si>
  <si>
    <t>General-Standard-Combination Building Permit:4976/Dawes</t>
  </si>
  <si>
    <t>PMT-3201340</t>
  </si>
  <si>
    <t>4462 Bermuda Av, San Diego, CA</t>
  </si>
  <si>
    <t>General-Standard-Combination Building Permit:4462/Bermuda</t>
  </si>
  <si>
    <t>PMT-3196578</t>
  </si>
  <si>
    <t>4309 Mount Davis Av, San Diego, CA 92117</t>
  </si>
  <si>
    <t>Rapid Review-Standard-Combination Building Permit:4309/Mount Davis</t>
  </si>
  <si>
    <t>PMT-3202666</t>
  </si>
  <si>
    <t>4291 Feather Av, San Diego, CA</t>
  </si>
  <si>
    <t>General-Standard-Combination Building Permit:4291/Feather</t>
  </si>
  <si>
    <t>PMT-3235494</t>
  </si>
  <si>
    <t>766 Grogan Ct, San Diego, CA</t>
  </si>
  <si>
    <t>Rapid Review-Standard-Combination Building Permit:766/Grogan</t>
  </si>
  <si>
    <t>PMT-3250947</t>
  </si>
  <si>
    <t>4199 Hathaway St, San Diego, CA</t>
  </si>
  <si>
    <t>General-Standard-Combination Building Permit:4199/Hathaway</t>
  </si>
  <si>
    <t>PMT-3248834</t>
  </si>
  <si>
    <t>2406 32nd St, San Diego, CA</t>
  </si>
  <si>
    <t>General-Standard-Combination Building Permit:2406/32nd</t>
  </si>
  <si>
    <t>PMT-3215369</t>
  </si>
  <si>
    <t>13742 Esprit Av, San Diego, CA</t>
  </si>
  <si>
    <t>General-Standard-Combination Building Permit:13742/Esprit</t>
  </si>
  <si>
    <t>PMT-3229761</t>
  </si>
  <si>
    <t>5562 Hamill Av, San Diego, CA 92120</t>
  </si>
  <si>
    <t>PMT-3222893</t>
  </si>
  <si>
    <t>7628 Cullen St, San Diego, CA</t>
  </si>
  <si>
    <t>General-Standard-Combination Building Permit:7628/Cullen</t>
  </si>
  <si>
    <t>PMT-3232438</t>
  </si>
  <si>
    <t>3969 College Av, San Diego, CA</t>
  </si>
  <si>
    <t>PMT-3243802</t>
  </si>
  <si>
    <t>4213 Marzo St, San Diego, CA 92154</t>
  </si>
  <si>
    <t>PMT-3249226</t>
  </si>
  <si>
    <t>2017 Harrison Av, San Diego, CA</t>
  </si>
  <si>
    <t>PMT-3205340</t>
  </si>
  <si>
    <t>2861 North Park Wy, San Diego, CA</t>
  </si>
  <si>
    <t>PMT-3248165</t>
  </si>
  <si>
    <t>3326 Upas St, San Diego, CA</t>
  </si>
  <si>
    <t>General-Standard-Building Permit:3326/Upas</t>
  </si>
  <si>
    <t>PMT-3253652</t>
  </si>
  <si>
    <t>4556 33rd St, San Diego, CA</t>
  </si>
  <si>
    <t>General-Standard-Building Permit:4556/33rd</t>
  </si>
  <si>
    <t>PMT-3253560</t>
  </si>
  <si>
    <t>2545 33rd St, San Diego, CA 92104</t>
  </si>
  <si>
    <t>General-Standard-Building Construction:2547/33rd</t>
  </si>
  <si>
    <t>PMT-3203601</t>
  </si>
  <si>
    <t>5457 Conrad Av, San Diego, CA</t>
  </si>
  <si>
    <t>Combination Building Permit:5457/Conrad</t>
  </si>
  <si>
    <t>PMT-3253964</t>
  </si>
  <si>
    <t>3208 L St, San Diego, CA</t>
  </si>
  <si>
    <t>General-Standard-Combination Building Permit:3208/L</t>
  </si>
  <si>
    <t>PMT-3237030</t>
  </si>
  <si>
    <t>2603 Ocean Front Wk, San Diego, CA</t>
  </si>
  <si>
    <t>General-Standard-Combination Building Permit:2603/Ocean Front</t>
  </si>
  <si>
    <t>PMT-3246577</t>
  </si>
  <si>
    <t>7049 Wheatley St, San Diego, CA</t>
  </si>
  <si>
    <t>Rapid Review-Standard-Building Construction:7049/Wheatley</t>
  </si>
  <si>
    <t>PMT-3248286</t>
  </si>
  <si>
    <t>9850 Caminito Laswane, San Diego, CA</t>
  </si>
  <si>
    <t>General-Standard-Combination Building Permit:9850/Caminito Laswane</t>
  </si>
  <si>
    <t>PMT-3211907</t>
  </si>
  <si>
    <t>3786 Granada Av, San Diego, CA</t>
  </si>
  <si>
    <t>PMT-3248161</t>
  </si>
  <si>
    <t>6261 Lake Alamor Av, San Diego, CA</t>
  </si>
  <si>
    <t>General-Standard-Building Construction:6265/Lake Alamor</t>
  </si>
  <si>
    <t>PMT-3247764</t>
  </si>
  <si>
    <t>1676 Linwood St, San Diego, CA 92103</t>
  </si>
  <si>
    <t>General-Standard-Combination Building Permit:1676/Linwood</t>
  </si>
  <si>
    <t>PMT-3218634</t>
  </si>
  <si>
    <t>4521 Niagara Av, San Diego, CA</t>
  </si>
  <si>
    <t>Rapid Review-Standard-Building Construction:4519/Niagara</t>
  </si>
  <si>
    <t>PMT-3238783</t>
  </si>
  <si>
    <t>832 Desty St, San Diego, CA 92154</t>
  </si>
  <si>
    <t>General-Standard-Building Construction:832/Desty</t>
  </si>
  <si>
    <t>PMT-3233860</t>
  </si>
  <si>
    <t>3584 Hatteras Av, San Diego, CA</t>
  </si>
  <si>
    <t>General-Expedite-Building Construction:3582/Hatteras</t>
  </si>
  <si>
    <t>PMT-3236856</t>
  </si>
  <si>
    <t>134 69th St, San Diego, CA 92114</t>
  </si>
  <si>
    <t>General-Standard-Building Construction:134/69th</t>
  </si>
  <si>
    <t>PMT-3264918</t>
  </si>
  <si>
    <t>3580 Hatteras Av, San Diego, CA</t>
  </si>
  <si>
    <t>PMT-3236855</t>
  </si>
  <si>
    <t>330 Hill (Sb) St, San Diego, CA 92173</t>
  </si>
  <si>
    <t>General-Express-Building Construction:330/Hill (Sb)</t>
  </si>
  <si>
    <t>PMT-3202411</t>
  </si>
  <si>
    <t>4278 Division St, San Diego, CA</t>
  </si>
  <si>
    <t>General-Standard-Building Construction:4274/Division</t>
  </si>
  <si>
    <t>PMT-3250382</t>
  </si>
  <si>
    <t>3675 Syracuse Av, San Diego, CA 92122</t>
  </si>
  <si>
    <t>General-Standard-Building Construction:3675/Syracuse</t>
  </si>
  <si>
    <t>PMT-3266093</t>
  </si>
  <si>
    <t>6126 Pembroke Dr, San Diego, CA</t>
  </si>
  <si>
    <t>Building Construction:6126/Pembroke</t>
  </si>
  <si>
    <t>PMT-3264904</t>
  </si>
  <si>
    <t>7410 Skyline Dr, San Diego, CA</t>
  </si>
  <si>
    <t>General-Standard-Building Construction:7412/Skyline</t>
  </si>
  <si>
    <t>PMT-3235222</t>
  </si>
  <si>
    <t>3135 Emerson St, San Diego, CA 92106</t>
  </si>
  <si>
    <t>General-Standard-Building Construction:3135/Emerson</t>
  </si>
  <si>
    <t>PMT-3254451</t>
  </si>
  <si>
    <t>PMT-3202422</t>
  </si>
  <si>
    <t>4025 Peterlynn Ct, San Diego, CA</t>
  </si>
  <si>
    <t>General-Standard-Building Construction:4023/Peterlynn</t>
  </si>
  <si>
    <t>PMT-3248843</t>
  </si>
  <si>
    <t>2015 Avila Ct, San Diego, CA 92037</t>
  </si>
  <si>
    <t>General-Standard-Building Construction:2017/Avila</t>
  </si>
  <si>
    <t>PMT-3206140</t>
  </si>
  <si>
    <t>3970 Arizona St, San Diego, CA</t>
  </si>
  <si>
    <t>General-Express-Building Construction:3970/Arizona</t>
  </si>
  <si>
    <t>PMT-3237044</t>
  </si>
  <si>
    <t>4177 F St, San Diego, CA</t>
  </si>
  <si>
    <t>General-Standard-Building Construction:4175/F</t>
  </si>
  <si>
    <t>PMT-3235357</t>
  </si>
  <si>
    <t>3645 45th St, San Diego, CA</t>
  </si>
  <si>
    <t>Rapid Review-Standard-Building Construction:3643/45th</t>
  </si>
  <si>
    <t>PMT-3239222</t>
  </si>
  <si>
    <t>4464 Castelar St, San Diego, CA</t>
  </si>
  <si>
    <t>General-Express-Building Construction:4464/Castelar</t>
  </si>
  <si>
    <t>PMT-3202354</t>
  </si>
  <si>
    <t>5558 Riley St, San Diego, CA</t>
  </si>
  <si>
    <t>General-Standard-Building Construction:5556/Riley</t>
  </si>
  <si>
    <t>PMT-3248261</t>
  </si>
  <si>
    <t>1263 Rhoda Dr, San Diego, CA</t>
  </si>
  <si>
    <t>General-Standard-Building Construction:1261/Rhoda</t>
  </si>
  <si>
    <t>PMT-3260129</t>
  </si>
  <si>
    <t>4115 Euclid Av, San Diego, CA</t>
  </si>
  <si>
    <t>General-Express-Building Construction:4115/Euclid</t>
  </si>
  <si>
    <t>PMT-3197836</t>
  </si>
  <si>
    <t>3652 Quimby St, San Diego, CA</t>
  </si>
  <si>
    <t>General-Standard-Building Construction:3650/Quimby</t>
  </si>
  <si>
    <t>PMT-3246680</t>
  </si>
  <si>
    <t>326 Foothill Rd, San Diego, CA</t>
  </si>
  <si>
    <t>General-Standard-Building Construction:326/Foothill</t>
  </si>
  <si>
    <t>PMT-3210028</t>
  </si>
  <si>
    <t>1982 Galvez Ct, San Diego, CA</t>
  </si>
  <si>
    <t>Rapid Review-Standard-Building Construction:1980/Galvez</t>
  </si>
  <si>
    <t>PMT-3264382</t>
  </si>
  <si>
    <t>3528 Villa Tr, San Diego, CA 92104</t>
  </si>
  <si>
    <t>General-Standard-Building Construction:3528/Villa</t>
  </si>
  <si>
    <t>PMT-3232452</t>
  </si>
  <si>
    <t>PMT-3233853</t>
  </si>
  <si>
    <t>PMT-3233846</t>
  </si>
  <si>
    <t>PMT-3233858</t>
  </si>
  <si>
    <t>3722 Landis St, San Diego, CA</t>
  </si>
  <si>
    <t>General-Standard-Building Construction:3720/Landis</t>
  </si>
  <si>
    <t>PMT-3230913</t>
  </si>
  <si>
    <t>4495 Montalvo St, San Diego, CA</t>
  </si>
  <si>
    <t>General-Standard-Building Construction:4495/Montalvo</t>
  </si>
  <si>
    <t>PMT-3196529</t>
  </si>
  <si>
    <t>8009 Flanders Dr, San Diego, CA</t>
  </si>
  <si>
    <t>General-Standard-Building Construction:8007/Flanders</t>
  </si>
  <si>
    <t>PMT-3244744</t>
  </si>
  <si>
    <t>PMT-3233842</t>
  </si>
  <si>
    <t>PMT-3233850</t>
  </si>
  <si>
    <t>3655 Cherokee Av, San Diego, CA</t>
  </si>
  <si>
    <t>Rapid Review-Standard-Building Construction:3653/Cherokee</t>
  </si>
  <si>
    <t>PMT-3251833</t>
  </si>
  <si>
    <t>3441 Ocean View Bl, San Diego, CA</t>
  </si>
  <si>
    <t>General-Standard-Building Construction:3441/Ocean View</t>
  </si>
  <si>
    <t>PMT-3226168</t>
  </si>
  <si>
    <t>4276 Division St, San Diego, CA</t>
  </si>
  <si>
    <t>PMT-3250372</t>
  </si>
  <si>
    <t>3874 41st St, San Diego, CA 92105</t>
  </si>
  <si>
    <t>General-Standard-Building Construction:3874/41st</t>
  </si>
  <si>
    <t>PMT-3203423</t>
  </si>
  <si>
    <t>3656 Quimby St, San Diego, CA</t>
  </si>
  <si>
    <t>PMT-3246684</t>
  </si>
  <si>
    <t>PMT-3226163</t>
  </si>
  <si>
    <t>8368 Onalaska Av, San Diego, CA</t>
  </si>
  <si>
    <t>General-Standard-Building Construction:8370/Onalaska</t>
  </si>
  <si>
    <t>PMT-3261593</t>
  </si>
  <si>
    <t>4936 Whitehaven Wy, San Diego, CA 92110</t>
  </si>
  <si>
    <t>General-Standard-Building Construction:4936/Whitehaven</t>
  </si>
  <si>
    <t>PMT-3212416</t>
  </si>
  <si>
    <t>10371 Gold Coast Pl, San Diego, CA 92126</t>
  </si>
  <si>
    <t>General-Standard-Building Construction:10369/Gold Coast</t>
  </si>
  <si>
    <t>PMT-3235477</t>
  </si>
  <si>
    <t>PMT-3202418</t>
  </si>
  <si>
    <t>7629 Hornbill Av, San Diego, CA 92123</t>
  </si>
  <si>
    <t>General-Standard-Building Construction:7627/Hornbill</t>
  </si>
  <si>
    <t>PMT-3206383</t>
  </si>
  <si>
    <t>6306 Viewpoint Ct, San Diego, CA 92139</t>
  </si>
  <si>
    <t>General-Standard-Building Construction:6306/Viewpoint</t>
  </si>
  <si>
    <t>PMT-3244282</t>
  </si>
  <si>
    <t>1270 Froude St, San Diego, CA</t>
  </si>
  <si>
    <t>General-Standard-Building Construction:4606/Granger</t>
  </si>
  <si>
    <t>PMT-3228077</t>
  </si>
  <si>
    <t>6977 Amherst St, San Diego, CA</t>
  </si>
  <si>
    <t>General-Standard-Building Construction:6979/Amherst</t>
  </si>
  <si>
    <t>PMT-3264621</t>
  </si>
  <si>
    <t>748 42nd St, San Diego, CA</t>
  </si>
  <si>
    <t>PMT-3235359</t>
  </si>
  <si>
    <t>4175 F St, San Diego, CA</t>
  </si>
  <si>
    <t>PMT-3235358</t>
  </si>
  <si>
    <t>7368 Florey Ct, San Diego, CA 92122</t>
  </si>
  <si>
    <t>Rapid Review-Standard-Building Construction:7368/Florey</t>
  </si>
  <si>
    <t>PMT-3231228</t>
  </si>
  <si>
    <t>3667 41st St, San Diego, CA</t>
  </si>
  <si>
    <t>General-Standard-Building Construction:3667/41st</t>
  </si>
  <si>
    <t>PMT-3229990</t>
  </si>
  <si>
    <t>6215 Belmont Trail Ct, San Diego, CA</t>
  </si>
  <si>
    <t>General-Standard-Building Construction:6213/Belmont Trail</t>
  </si>
  <si>
    <t>PMT-3243838</t>
  </si>
  <si>
    <t>4578 Jicarillo Av, San Diego, CA 92117</t>
  </si>
  <si>
    <t>General-Expedite-Building Construction:4578/Jicarillo</t>
  </si>
  <si>
    <t>PMT-3209915</t>
  </si>
  <si>
    <t>4571 F St, San Diego, CA</t>
  </si>
  <si>
    <t>General-Standard-Building Construction:4571/F</t>
  </si>
  <si>
    <t>PMT-3207414</t>
  </si>
  <si>
    <t>7116 Hyatt St, San Diego, CA</t>
  </si>
  <si>
    <t>General-Standard-Building Construction:7112/Hyatt</t>
  </si>
  <si>
    <t>PMT-3242904</t>
  </si>
  <si>
    <t>824 40th St, San Diego, CA</t>
  </si>
  <si>
    <t>General-Standard-Building Construction:822/40th</t>
  </si>
  <si>
    <t>PMT-3207956</t>
  </si>
  <si>
    <t>1421 Tarbox St, San Diego, CA 92114</t>
  </si>
  <si>
    <t>General-Standard-Building Construction:1419/Tarbox</t>
  </si>
  <si>
    <t>PMT-3204405</t>
  </si>
  <si>
    <t>1211 Mollie St, San Diego, CA 92110</t>
  </si>
  <si>
    <t>General-Standard-Building Construction:1211/Mollie</t>
  </si>
  <si>
    <t>PMT-3198422</t>
  </si>
  <si>
    <t>3764 Menlo Av, San Diego, CA</t>
  </si>
  <si>
    <t>General-Standard-Building Construction:3764/Menlo</t>
  </si>
  <si>
    <t>PMT-3258965</t>
  </si>
  <si>
    <t>PMT-3207960</t>
  </si>
  <si>
    <t>5171 Limerick Av, San Diego, CA 92117</t>
  </si>
  <si>
    <t>General-Standard-Building Construction:5171/Limerick</t>
  </si>
  <si>
    <t>PMT-3207290</t>
  </si>
  <si>
    <t>780 Loma Valley Rd, San Diego, CA 92106</t>
  </si>
  <si>
    <t>General-Standard-Building Construction:780/Loma Valley</t>
  </si>
  <si>
    <t>PMT-3230649</t>
  </si>
  <si>
    <t>3988 Teak St, San Diego, CA</t>
  </si>
  <si>
    <t>General-Expedite-Building Construction:3988/Teak</t>
  </si>
  <si>
    <t>PMT-3260927</t>
  </si>
  <si>
    <t>4175 Marzo St, San Diego, CA 92154</t>
  </si>
  <si>
    <t>General-Standard-Building Construction:4175/Marzo</t>
  </si>
  <si>
    <t>PMT-3264601</t>
  </si>
  <si>
    <t>5406 Creston Dr, San Diego, CA 92114</t>
  </si>
  <si>
    <t>Rapid Review-Standard-Building Construction:825/Selma</t>
  </si>
  <si>
    <t>PMT-3202033</t>
  </si>
  <si>
    <t>4331 Santa Monica Av, San Diego, CA 92107</t>
  </si>
  <si>
    <t>General-Standard-Building Construction:4331/Santa Monica</t>
  </si>
  <si>
    <t>PMT-3265631</t>
  </si>
  <si>
    <t>4050 Georgia St, San Diego, CA</t>
  </si>
  <si>
    <t>General-Express-Building Construction:4050/Georgia</t>
  </si>
  <si>
    <t>PMT-3232175</t>
  </si>
  <si>
    <t>3821 Estrella Av, San Diego, CA 92105</t>
  </si>
  <si>
    <t>General-Standard-Building Construction:3821/Estrella</t>
  </si>
  <si>
    <t>PMT-3240697</t>
  </si>
  <si>
    <t>7944 Calico St, San Diego, CA 92126</t>
  </si>
  <si>
    <t>Rapid Review-Standard-Building Construction:7944/Calico</t>
  </si>
  <si>
    <t>PMT-3249277</t>
  </si>
  <si>
    <t>4945 Crystal Dr, San Diego, CA</t>
  </si>
  <si>
    <t>General-Standard-Building Construction:4945/Crystal</t>
  </si>
  <si>
    <t>PMT-3204674</t>
  </si>
  <si>
    <t>15175 Andorra Wy, San Diego, CA 92129</t>
  </si>
  <si>
    <t>General-Standard-Building Construction:15175/Andorra</t>
  </si>
  <si>
    <t>PMT-3246704</t>
  </si>
  <si>
    <t>PMT-3209919</t>
  </si>
  <si>
    <t>PMT-3209917</t>
  </si>
  <si>
    <t>4655 Norma Dr, San Diego, CA 92115</t>
  </si>
  <si>
    <t>General-Standard-Building Construction:4655/Norma</t>
  </si>
  <si>
    <t>PMT-3261006</t>
  </si>
  <si>
    <t>1121 Turquoise St, San Diego, CA</t>
  </si>
  <si>
    <t>General-Standard-Building Construction:1119/Turquoise</t>
  </si>
  <si>
    <t>PMT-3213436</t>
  </si>
  <si>
    <t>637 Arenas St, San Diego, CA 92037</t>
  </si>
  <si>
    <t>General-Standard-Building Construction:637/Arenas</t>
  </si>
  <si>
    <t>PMT-3208169</t>
  </si>
  <si>
    <t>3011 Granada Av, San Diego, CA 92104</t>
  </si>
  <si>
    <t>General-Standard-Building Construction:3011/Granada</t>
  </si>
  <si>
    <t>PMT-3224920</t>
  </si>
  <si>
    <t>PMT-3224924</t>
  </si>
  <si>
    <t>3743 Merrimac Av, San Diego, CA 92117</t>
  </si>
  <si>
    <t>General-Standard-Building Construction:3743/Merrimac</t>
  </si>
  <si>
    <t>PMT-3238306</t>
  </si>
  <si>
    <t>6556 Scimitar Dr, San Diego, CA 92114</t>
  </si>
  <si>
    <t>General-Standard-Building Construction:6556/Scimitar</t>
  </si>
  <si>
    <t>PMT-3265361</t>
  </si>
  <si>
    <t>5010 54th St, San Diego, CA</t>
  </si>
  <si>
    <t>General-Expedite-Building Construction:5012/54th</t>
  </si>
  <si>
    <t>PMT-3224305</t>
  </si>
  <si>
    <t>PMT-3209916</t>
  </si>
  <si>
    <t>PMT-3209914</t>
  </si>
  <si>
    <t>3441 30th St, San Diego, CA</t>
  </si>
  <si>
    <t>Rapid Review-Standard-Building Construction:3000/Upas</t>
  </si>
  <si>
    <t>PMT-3249456</t>
  </si>
  <si>
    <t>6238 University Av, San Diego, CA 92115</t>
  </si>
  <si>
    <t>Rapid Review-Standard-Building Construction:6238/University</t>
  </si>
  <si>
    <t>PMT-3254674</t>
  </si>
  <si>
    <t>1197 Angelus Av, San Diego, CA</t>
  </si>
  <si>
    <t>General-Standard-Building Construction:1195/Angelus</t>
  </si>
  <si>
    <t>PMT-3217274</t>
  </si>
  <si>
    <t>930 Merlin Dr, San Diego, CA 92114</t>
  </si>
  <si>
    <t>General-Standard-Building Construction:930/Merlin</t>
  </si>
  <si>
    <t>PMT-3263639</t>
  </si>
  <si>
    <t>3540 Charles St, San Diego, CA 92106</t>
  </si>
  <si>
    <t>General-Standard-Building Construction:3538/Charles</t>
  </si>
  <si>
    <t>PMT-3260469</t>
  </si>
  <si>
    <t>4505 30th St, San Diego, CA</t>
  </si>
  <si>
    <t>General-Expedite-Building Construction:4505/30th</t>
  </si>
  <si>
    <t>PMT-3229133</t>
  </si>
  <si>
    <t>4653 33rd St, San Diego, CA</t>
  </si>
  <si>
    <t>Rapid Review-Standard-Building Construction:4649/33rd</t>
  </si>
  <si>
    <t>PMT-3221824</t>
  </si>
  <si>
    <t>Rapid Review-Standard-Building Construction:5332/Prosperity</t>
  </si>
  <si>
    <t>PMT-3200858</t>
  </si>
  <si>
    <t>2409 L St, San Diego, CA</t>
  </si>
  <si>
    <t>General-Expedite-Building Construction:2409/L</t>
  </si>
  <si>
    <t>PMT-3262490</t>
  </si>
  <si>
    <t>PMT-3229979</t>
  </si>
  <si>
    <t>2915 Juniper St, San Diego, CA</t>
  </si>
  <si>
    <t>Rapid Review-Standard-Building Construction:2915/Juniper</t>
  </si>
  <si>
    <t>PMT-3265203</t>
  </si>
  <si>
    <t>4181 37th St, San Diego, CA</t>
  </si>
  <si>
    <t>General-Express-Building Construction:4181/37th</t>
  </si>
  <si>
    <t>PMT-3252649</t>
  </si>
  <si>
    <t>PMT-3204402</t>
  </si>
  <si>
    <t>5016 54th St, San Diego, CA 92115</t>
  </si>
  <si>
    <t>PMT-3224304</t>
  </si>
  <si>
    <t>309 Los Reyes Dr, San Diego, CA</t>
  </si>
  <si>
    <t>Rapid Review-Standard-Building Construction:305/Los Reyes</t>
  </si>
  <si>
    <t>PMT-3259141</t>
  </si>
  <si>
    <t>PMT-3229983</t>
  </si>
  <si>
    <t>PMT-3209901</t>
  </si>
  <si>
    <t>PMT-3209918</t>
  </si>
  <si>
    <t>3963 Daves Wy, San Diego, CA 92154</t>
  </si>
  <si>
    <t>Rapid Review-Standard-Building Construction:3965/Daves</t>
  </si>
  <si>
    <t>PMT-3203373</t>
  </si>
  <si>
    <t>7913 El Paseo Grande, San Diego, CA</t>
  </si>
  <si>
    <t>General-Standard-Building Construction:7911/El Paseo Grande</t>
  </si>
  <si>
    <t>PMT-3255651</t>
  </si>
  <si>
    <t>3764 Sipes Ln, San Diego, CA 92173</t>
  </si>
  <si>
    <t>General-Standard-Building Construction:3764/Sipes</t>
  </si>
  <si>
    <t>PMT-3233531</t>
  </si>
  <si>
    <t>PMT-3263717</t>
  </si>
  <si>
    <t>2150 Ocean View Bl, San Diego, CA 92113</t>
  </si>
  <si>
    <t>General-Standard-Building Construction:2150/Ocean View</t>
  </si>
  <si>
    <t>PMT-3262815</t>
  </si>
  <si>
    <t>5206 La Paz Dr, San Diego, CA 92114</t>
  </si>
  <si>
    <t>General-Express-Building Construction:5206/La Paz</t>
  </si>
  <si>
    <t>PMT-3263321</t>
  </si>
  <si>
    <t>General-Standard-Building Construction:5269/Black Horse Trails</t>
  </si>
  <si>
    <t>PMT-3259452</t>
  </si>
  <si>
    <t>3007 Central Av, San Diego, CA 92105</t>
  </si>
  <si>
    <t>General-Standard-Building Construction:3007/Central</t>
  </si>
  <si>
    <t>PMT-3196262</t>
  </si>
  <si>
    <t>3623 Louisiana St, San Diego, CA</t>
  </si>
  <si>
    <t>Rapid Review-Standard-Building Construction:3623/Louisiana</t>
  </si>
  <si>
    <t>PMT-3265793</t>
  </si>
  <si>
    <t>4538 32nd St, San Diego, CA</t>
  </si>
  <si>
    <t>General-Standard-Building Construction:4540/32nd</t>
  </si>
  <si>
    <t>PMT-3235383</t>
  </si>
  <si>
    <t>4203 Corinth St, San Diego, CA 92115</t>
  </si>
  <si>
    <t>Rapid Review-Standard-Building Construction:4203/Corinth</t>
  </si>
  <si>
    <t>PMT-3198294</t>
  </si>
  <si>
    <t>7460 Peter Pan Av, San Diego, CA</t>
  </si>
  <si>
    <t>General-Standard-Building Construction:7458/Peter Pan</t>
  </si>
  <si>
    <t>PMT-3249384</t>
  </si>
  <si>
    <t>4107 C St, San Diego, CA</t>
  </si>
  <si>
    <t>Rapid Review-Standard-Building Construction:4103/C</t>
  </si>
  <si>
    <t>PMT-3230618</t>
  </si>
  <si>
    <t>4646 Home Av, San Diego, CA</t>
  </si>
  <si>
    <t>Rapid Review-Standard-Building Construction:4646/Home</t>
  </si>
  <si>
    <t>PMT-3236740</t>
  </si>
  <si>
    <t>2145 Calle Serena, San Diego, CA 92139</t>
  </si>
  <si>
    <t>General-Standard-Building Construction:2145/Calle Serena</t>
  </si>
  <si>
    <t>PMT-3201986</t>
  </si>
  <si>
    <t>3724 Nile St, San Diego, CA 92104</t>
  </si>
  <si>
    <t>General-Express-Building Construction:3724/Nile</t>
  </si>
  <si>
    <t>PMT-3264098</t>
  </si>
  <si>
    <t>3764 Beta St, San Diego, CA 92113</t>
  </si>
  <si>
    <t>General-Standard-Building Construction:3766/Beta</t>
  </si>
  <si>
    <t>PMT-3196418</t>
  </si>
  <si>
    <t>1871 Westinghouse St, San Diego, CA</t>
  </si>
  <si>
    <t>General-Standard-Building Construction:1869/Westinghouse</t>
  </si>
  <si>
    <t>PMT-3230627</t>
  </si>
  <si>
    <t>4112 Cherokee Av, San Diego, CA</t>
  </si>
  <si>
    <t>General-Standard-Building Construction:4114/Cherokee</t>
  </si>
  <si>
    <t>PMT-3198799</t>
  </si>
  <si>
    <t>4544 32nd St, San Diego, CA</t>
  </si>
  <si>
    <t>PMT-3235381</t>
  </si>
  <si>
    <t>PMT-3196248</t>
  </si>
  <si>
    <t>7456 Peter Pan Av, San Diego, CA</t>
  </si>
  <si>
    <t>PMT-3249385</t>
  </si>
  <si>
    <t>4525 Rainier Av, San Diego, CA</t>
  </si>
  <si>
    <t>General-Standard-Building Construction:4525/Rainier</t>
  </si>
  <si>
    <t>PMT-3227759</t>
  </si>
  <si>
    <t>3721 Mississippi St, San Diego, CA</t>
  </si>
  <si>
    <t>Rapid Review-Standard-Building Construction:3721/Mississippi</t>
  </si>
  <si>
    <t>PMT-3258889</t>
  </si>
  <si>
    <t>2811 Maple St, San Diego, CA 92104</t>
  </si>
  <si>
    <t>General-Standard-Building Construction:2811/Maple</t>
  </si>
  <si>
    <t>PMT-3233835</t>
  </si>
  <si>
    <t>1957 Law St, San Diego, CA</t>
  </si>
  <si>
    <t>General-Standard-Building Construction:1955/Law</t>
  </si>
  <si>
    <t>PMT-3248118</t>
  </si>
  <si>
    <t>341 69th St, San Diego, CA</t>
  </si>
  <si>
    <t>General-Standard-Building Construction:6927/Madrone</t>
  </si>
  <si>
    <t>PMT-3239514</t>
  </si>
  <si>
    <t>343 69th St, San Diego, CA</t>
  </si>
  <si>
    <t>PMT-3239498</t>
  </si>
  <si>
    <t>781 Manning Wy, San Diego, CA 92154</t>
  </si>
  <si>
    <t>General-Standard-Building Construction:781/Manning</t>
  </si>
  <si>
    <t>PMT-3200920</t>
  </si>
  <si>
    <t>5664 Dorothy Wy, San Diego, CA</t>
  </si>
  <si>
    <t>Rapid Review-Standard-Building Construction:5666/Dorothy</t>
  </si>
  <si>
    <t>PMT-3259102</t>
  </si>
  <si>
    <t>4152 Maryland St, San Diego, CA</t>
  </si>
  <si>
    <t>Rapid Review-Standard-Building Construction:4154/Maryland</t>
  </si>
  <si>
    <t>PMT-3251342</t>
  </si>
  <si>
    <t>2368 Union St, San Diego, CA</t>
  </si>
  <si>
    <t>General-Express-Building Construction:2368/Union</t>
  </si>
  <si>
    <t>PMT-3198265</t>
  </si>
  <si>
    <t>345 69th St, San Diego, CA</t>
  </si>
  <si>
    <t>PMT-3239519</t>
  </si>
  <si>
    <t>10920 Belgian St, San Diego, CA</t>
  </si>
  <si>
    <t>Building Construction:10920/Belgian</t>
  </si>
  <si>
    <t>PMT-3262839</t>
  </si>
  <si>
    <t>4870 Mount Alifan Dr, San Diego, CA</t>
  </si>
  <si>
    <t>General-Standard-Building Construction:4870/Mount Alifan</t>
  </si>
  <si>
    <t>PMT-3262874</t>
  </si>
  <si>
    <t>6476 University Av, San Diego, CA</t>
  </si>
  <si>
    <t>Rapid Review-Standard-Building Construction:6474/University</t>
  </si>
  <si>
    <t>PMT-3207891</t>
  </si>
  <si>
    <t>6948 Windward St, San Diego, CA</t>
  </si>
  <si>
    <t>Rapid Review-Standard-Building Construction:6950/Windward</t>
  </si>
  <si>
    <t>PMT-3259713</t>
  </si>
  <si>
    <t>2843 Coronado (Sb) Av, San Diego, CA 92154</t>
  </si>
  <si>
    <t>General-Standard-Combination Building Permit:2843/Coronado (Sb)</t>
  </si>
  <si>
    <t>PMT-3198132</t>
  </si>
  <si>
    <t>5665 Chelsea Av, San Diego, CA 92037</t>
  </si>
  <si>
    <t>General-Standard-Combination Building Permit:5665/Chelsea</t>
  </si>
  <si>
    <t>PMT-3202305</t>
  </si>
  <si>
    <t>3157 Collura St, San Diego, CA</t>
  </si>
  <si>
    <t>General-Standard-Combination Building Permit:3157/Collura</t>
  </si>
  <si>
    <t>PMT-3228846</t>
  </si>
  <si>
    <t>6464 Shirehall Dr, San Diego, CA</t>
  </si>
  <si>
    <t>General-Standard-Combination Building Permit:6464/Shirehall</t>
  </si>
  <si>
    <t>PMT-3224267</t>
  </si>
  <si>
    <t>3513 Tennyson St, San Diego, CA</t>
  </si>
  <si>
    <t>General-Standard-Combination Building Permit:3513/Tennyson</t>
  </si>
  <si>
    <t>PMT-3248145</t>
  </si>
  <si>
    <t>4861 Mount Royal Pl, San Diego, CA</t>
  </si>
  <si>
    <t>General-Standard-Combination Building Permit:4861/Mount Royal</t>
  </si>
  <si>
    <t>PMT-3251855</t>
  </si>
  <si>
    <t>4244 Niagara Av, San Diego, CA</t>
  </si>
  <si>
    <t>Rapid Review-Standard-Combination Building Permit:4244/Niagara</t>
  </si>
  <si>
    <t>PMT-3263609</t>
  </si>
  <si>
    <t>4746 49th St, San Diego, CA</t>
  </si>
  <si>
    <t>Combination Building Permit:4746/49th</t>
  </si>
  <si>
    <t>PMT-3254701</t>
  </si>
  <si>
    <t>5377 Trojan Av, San Diego, CA</t>
  </si>
  <si>
    <t>PMT-3219364</t>
  </si>
  <si>
    <t>5375 Trojan Av, San Diego, CA</t>
  </si>
  <si>
    <t>PMT-3218493</t>
  </si>
  <si>
    <t>4645 Seminole Dr, San Diego, CA 92115</t>
  </si>
  <si>
    <t>General-Standard-Building Construction:4643/Seminole</t>
  </si>
  <si>
    <t>PMT-3203307</t>
  </si>
  <si>
    <t>PMT-3203310</t>
  </si>
  <si>
    <t>4709 Noyes St, San Diego, CA</t>
  </si>
  <si>
    <t>General-Standard-Combination Building Permit:4709/Noyes</t>
  </si>
  <si>
    <t>PMT-3205001</t>
  </si>
  <si>
    <t>5287 Stone Ct, San Diego, CA</t>
  </si>
  <si>
    <t>Rapid Review-Standard-Combination Building Permit:5287/Stone</t>
  </si>
  <si>
    <t>PMT-3236309</t>
  </si>
  <si>
    <t>430 21st St, San Diego, CA</t>
  </si>
  <si>
    <t>Rapid Review-Standard-Combination Building Permit:430/21st</t>
  </si>
  <si>
    <t>PMT-3238310</t>
  </si>
  <si>
    <t>7575 Brookhaven Rd, San Diego, CA 92114</t>
  </si>
  <si>
    <t>General-Standard-Combination Building Permit:7575/Brookhaven</t>
  </si>
  <si>
    <t>PMT-3250293</t>
  </si>
  <si>
    <t>4742 Mount Royal Av, San Diego, CA</t>
  </si>
  <si>
    <t>General-Standard-Combination Building Permit:4742/Mount Royal</t>
  </si>
  <si>
    <t>PMT-3218729</t>
  </si>
  <si>
    <t>3653 Dalbergia St, San Diego, CA 92113</t>
  </si>
  <si>
    <t>General-Expedite-Combination Building Permit:3655/Dalbergia</t>
  </si>
  <si>
    <t>PMT-3223358</t>
  </si>
  <si>
    <t>3639 36th St, San Diego, CA</t>
  </si>
  <si>
    <t>General-Standard-Combination Building Permit:3639/36th</t>
  </si>
  <si>
    <t>PMT-3252303</t>
  </si>
  <si>
    <t>PMT-3203312</t>
  </si>
  <si>
    <t>3438 Bancroft St, San Diego, CA 92104</t>
  </si>
  <si>
    <t>General-Standard-Combination Building Permit:3438/Bancroft</t>
  </si>
  <si>
    <t>PMT-3196775</t>
  </si>
  <si>
    <t>4140 Cass St, San Diego, CA</t>
  </si>
  <si>
    <t>General-Standard-Combination Building Permit:4140/Cass</t>
  </si>
  <si>
    <t>PMT-3243459</t>
  </si>
  <si>
    <t>6462 Shirehall Dr, San Diego, CA 92111</t>
  </si>
  <si>
    <t>PMT-3224300</t>
  </si>
  <si>
    <t>PMT-3203309</t>
  </si>
  <si>
    <t>2737 Hornblend St, San Diego, CA</t>
  </si>
  <si>
    <t>General-Standard-Combination Building Permit:2737/Hornblend</t>
  </si>
  <si>
    <t>PMT-3231406</t>
  </si>
  <si>
    <t>4963 West Point Loma Bl, San Diego, CA</t>
  </si>
  <si>
    <t>General-Standard-Building Permit:4963/West Point Loma</t>
  </si>
  <si>
    <t>PMT-3263889</t>
  </si>
  <si>
    <t>8169 Run Of The Knolls, San Diego, CA</t>
  </si>
  <si>
    <t>General-Standard-Combination Building Permit:8169/Run Of The Knolls</t>
  </si>
  <si>
    <t>PMT-3218896</t>
  </si>
  <si>
    <t>4776 68th St, San Diego, CA</t>
  </si>
  <si>
    <t>General-Standard-Combination Building Permit:4776/68th</t>
  </si>
  <si>
    <t>PMT-3252058</t>
  </si>
  <si>
    <t>2639 Blackton Dr, San Diego, CA</t>
  </si>
  <si>
    <t>Rapid Review-Standard-Combination Building Permit:2639/Blackton</t>
  </si>
  <si>
    <t>PMT-3248508</t>
  </si>
  <si>
    <t>6418 Tooley St, San Diego, CA</t>
  </si>
  <si>
    <t>General-Standard-Combination Building Permit:6418/Tooley</t>
  </si>
  <si>
    <t>PMT-3235840</t>
  </si>
  <si>
    <t>3864 National Av, San Diego, CA</t>
  </si>
  <si>
    <t>General-Expedite-Combination Building Permit:3864/National</t>
  </si>
  <si>
    <t>PMT-3264801</t>
  </si>
  <si>
    <t>5932 Estelle St, San Diego, CA 92115</t>
  </si>
  <si>
    <t>General-Standard-Building Construction:5932/Estelle</t>
  </si>
  <si>
    <t>PMT-3253677</t>
  </si>
  <si>
    <t>1057 Alexandria Dr, San Diego, CA</t>
  </si>
  <si>
    <t>General-Standard-Combination Building Permit:1057/Alexandria</t>
  </si>
  <si>
    <t>PMT-3261967</t>
  </si>
  <si>
    <t>3555 Riviera Dr, San Diego, CA</t>
  </si>
  <si>
    <t>General-Standard-Combination Building Permit:3555/Riviera</t>
  </si>
  <si>
    <t>PMT-3222750</t>
  </si>
  <si>
    <t>5848 Adelaide Av, San Diego, CA</t>
  </si>
  <si>
    <t>Rapid Review-Standard-Combination Building Permit:5848/Adelaide</t>
  </si>
  <si>
    <t>PMT-3248823</t>
  </si>
  <si>
    <t>1923 32nd St, San Diego, CA</t>
  </si>
  <si>
    <t>General-Standard-Combination Building Permit:1923/32nd</t>
  </si>
  <si>
    <t>PMT-3205889</t>
  </si>
  <si>
    <t>5062 Newport Av, San Diego, CA</t>
  </si>
  <si>
    <t>Rapid Review-Standard-Combination Building Permit:5062/Newport</t>
  </si>
  <si>
    <t>PMT-3213366</t>
  </si>
  <si>
    <t>3655 Dalbergia St, San Diego, CA</t>
  </si>
  <si>
    <t>PMT-3223364</t>
  </si>
  <si>
    <t>3585 Princeton Av, San Diego, CA 92117</t>
  </si>
  <si>
    <t>General-Standard-Combination Building Permit:3585/Princeton</t>
  </si>
  <si>
    <t>PMT-3199370</t>
  </si>
  <si>
    <t>8851 Glenhaven St, San Diego, CA</t>
  </si>
  <si>
    <t>General-Standard-Combination Building Permit:8851/Glenhaven</t>
  </si>
  <si>
    <t>PMT-3221784</t>
  </si>
  <si>
    <t>4175 37th St, San Diego, CA</t>
  </si>
  <si>
    <t>Combination Building Permit:4175/37th</t>
  </si>
  <si>
    <t>PMT-3263825</t>
  </si>
  <si>
    <t>1662 Emerald St, San Diego, CA</t>
  </si>
  <si>
    <t>General-Standard-Combination Building Permit:1662/Emerald</t>
  </si>
  <si>
    <t>PMT-3258293</t>
  </si>
  <si>
    <t>1986 Westinghouse St, San Diego, CA</t>
  </si>
  <si>
    <t>Combination Building Permit:1986/Westinghouse</t>
  </si>
  <si>
    <t>PMT-3260651</t>
  </si>
  <si>
    <t>PMT-3203311</t>
  </si>
  <si>
    <t>1244 Bittern St, San Diego, CA 92114</t>
  </si>
  <si>
    <t>General-Standard-Combination Building Permit:1244/Bittern</t>
  </si>
  <si>
    <t>PMT-3203145</t>
  </si>
  <si>
    <t>4328 Bonillo Dr, San Diego, CA</t>
  </si>
  <si>
    <t>Rapid Review-Standard-Combination Building Permit:4328/Bonillo</t>
  </si>
  <si>
    <t>PMT-3230412</t>
  </si>
  <si>
    <t>3722 Polk Av, San Diego, CA 92105</t>
  </si>
  <si>
    <t>General-Standard-Combination Building Permit:3722/Polk</t>
  </si>
  <si>
    <t>PMT-3198847</t>
  </si>
  <si>
    <t>5351 Diane Av, San Diego, CA</t>
  </si>
  <si>
    <t>General-Standard-Combination Building Permit:5351/Diane</t>
  </si>
  <si>
    <t>PMT-3244055</t>
  </si>
  <si>
    <t>4059 Monroe Av, San Diego, CA</t>
  </si>
  <si>
    <t>General-Standard-Combination Building Permit:4059/Monroe</t>
  </si>
  <si>
    <t>PMT-3238516</t>
  </si>
  <si>
    <t>3046 A St, San Diego, CA</t>
  </si>
  <si>
    <t>General-Standard-Combination Building Permit:3046/A</t>
  </si>
  <si>
    <t>PMT-3240054</t>
  </si>
  <si>
    <t>3307 Biscay Dr, San Diego, CA 92154</t>
  </si>
  <si>
    <t>Rapid Review-Standard-Building Construction:3307/Biscay</t>
  </si>
  <si>
    <t>PMT-3216505</t>
  </si>
  <si>
    <t>713 San Fernando St, San Diego, CA</t>
  </si>
  <si>
    <t>General-Standard-Combination Building Permit:713/San Fernando</t>
  </si>
  <si>
    <t>PMT-3236997</t>
  </si>
  <si>
    <t>4629 Constance Dr, San Diego, CA</t>
  </si>
  <si>
    <t>Combination Building Permit:4629/Constance</t>
  </si>
  <si>
    <t>PMT-3263884</t>
  </si>
  <si>
    <t>3774 Beta St, San Diego, CA 92113</t>
  </si>
  <si>
    <t>General-Standard-Combination Building Permit:3774/Beta</t>
  </si>
  <si>
    <t>PMT-3223586</t>
  </si>
  <si>
    <t>3383 B St, San Diego, CA</t>
  </si>
  <si>
    <t>General-Standard-Building Construction:3379/B</t>
  </si>
  <si>
    <t>PMT-3262458</t>
  </si>
  <si>
    <t>3575 Granada Av, San Diego, CA 92104</t>
  </si>
  <si>
    <t>PMT-3203387</t>
  </si>
  <si>
    <t>2508 Snowdrop St, San Diego, CA</t>
  </si>
  <si>
    <t>General-Standard-Combination Building Permit:2508/Snowdrop</t>
  </si>
  <si>
    <t>PMT-3222933</t>
  </si>
  <si>
    <t>6098 Rock St, San Diego, CA</t>
  </si>
  <si>
    <t>General-Standard-Combination Building Permit:6098/Rock</t>
  </si>
  <si>
    <t>PMT-3251598</t>
  </si>
  <si>
    <t>10537 Giffin Wy, San Diego, CA</t>
  </si>
  <si>
    <t>General-Standard-Combination Building Permit:10537/Giffin</t>
  </si>
  <si>
    <t>PMT-3202771</t>
  </si>
  <si>
    <t>5509 Carmen St, San Diego, CA</t>
  </si>
  <si>
    <t>General-Standard-Combination Building Permit:5509/Carmen</t>
  </si>
  <si>
    <t>PMT-3234482</t>
  </si>
  <si>
    <t>4234 Taos Dr, San Diego, CA 92117</t>
  </si>
  <si>
    <t>General-Standard-Combination Building Permit:4236/Taos</t>
  </si>
  <si>
    <t>PMT-3252984</t>
  </si>
  <si>
    <t>General-Standard-Combination Building Permit:8227/Rose Quartz</t>
  </si>
  <si>
    <t>PMT-3259481</t>
  </si>
  <si>
    <t>5068 Leo St, San Diego, CA</t>
  </si>
  <si>
    <t>Combination Building Permit:5068/Leo</t>
  </si>
  <si>
    <t>PMT-3262187</t>
  </si>
  <si>
    <t>8404 Paseo Del Ocaso, San Diego, CA 92037</t>
  </si>
  <si>
    <t>General-Standard-Combination Building Permit:8404/Paseo Del Ocaso</t>
  </si>
  <si>
    <t>PMT-3200956</t>
  </si>
  <si>
    <t>6684 Delfern St, San Diego, CA 92120</t>
  </si>
  <si>
    <t>General-Standard-Combination Building Permit:6684/Delfern</t>
  </si>
  <si>
    <t>PMT-3199841</t>
  </si>
  <si>
    <t>4643 48th St, San Diego, CA</t>
  </si>
  <si>
    <t>Rapid Review-Standard-Combination Building Permit:4643/48th</t>
  </si>
  <si>
    <t>PMT-3225255</t>
  </si>
  <si>
    <t>17553 Matinal Rd, San Diego, CA 92127</t>
  </si>
  <si>
    <t>Rapid Review-Standard-Combination Building Permit:17553/Matinal</t>
  </si>
  <si>
    <t>PMT-3246805</t>
  </si>
  <si>
    <t>5512 Noah Wy, San Diego, CA 92117</t>
  </si>
  <si>
    <t>Rapid Review-Standard-Combination Building Permit:5512/Noah</t>
  </si>
  <si>
    <t>PMT-3206692</t>
  </si>
  <si>
    <t>1524 Nashville St, San Diego, CA</t>
  </si>
  <si>
    <t>General-Standard-Combination Building Permit:1524/Nashville</t>
  </si>
  <si>
    <t>PMT-3212541</t>
  </si>
  <si>
    <t>5733 Trojan Av, San Diego, CA</t>
  </si>
  <si>
    <t>General-Standard-Combination Building Permit:5733/Trojan</t>
  </si>
  <si>
    <t>PMT-3217310</t>
  </si>
  <si>
    <t>4480 Estrella Av, San Diego, CA</t>
  </si>
  <si>
    <t>General-Standard-Combination Building Permit:4480/Estrella</t>
  </si>
  <si>
    <t>PMT-3251673</t>
  </si>
  <si>
    <t>4115 Trailing Dr, San Diego, CA</t>
  </si>
  <si>
    <t>General-Standard-Combination Building Permit:4115/Trailing</t>
  </si>
  <si>
    <t>PMT-3252281</t>
  </si>
  <si>
    <t>PMT-3218473</t>
  </si>
  <si>
    <t>4265 Dawes St, San Diego, CA 92109</t>
  </si>
  <si>
    <t>General-Standard-Building Construction:4265/Dawes</t>
  </si>
  <si>
    <t>PMT-3251312</t>
  </si>
  <si>
    <t>3449 Valemont St, San Diego, CA 92106</t>
  </si>
  <si>
    <t>General-Standard-Building Construction:3449/Valemont</t>
  </si>
  <si>
    <t>PMT-3269219</t>
  </si>
  <si>
    <t>1811 Parrot St, San Diego, CA</t>
  </si>
  <si>
    <t>Rapid Review-Standard-Building Construction:1811/Parrot</t>
  </si>
  <si>
    <t>PMT-3266397</t>
  </si>
  <si>
    <t>581 Le May Av, San Diego, CA 92154</t>
  </si>
  <si>
    <t>General-Standard-Building Construction:579/Le May</t>
  </si>
  <si>
    <t>PMT-3199774</t>
  </si>
  <si>
    <t>3903 Haines St, San Diego, CA 92109</t>
  </si>
  <si>
    <t>General-Standard-Building Construction:3903/Haines</t>
  </si>
  <si>
    <t>PMT-3255168</t>
  </si>
  <si>
    <t>PMT-3255174</t>
  </si>
  <si>
    <t>4243 Federman Ln, San Diego, CA 92130</t>
  </si>
  <si>
    <t>General-Standard-Building Construction:4245/Federman</t>
  </si>
  <si>
    <t>PMT-3210947</t>
  </si>
  <si>
    <t>1320 Felspar St, San Diego, CA</t>
  </si>
  <si>
    <t>General-Standard-Building Construction:1320/Felspar</t>
  </si>
  <si>
    <t>PMT-3206696</t>
  </si>
  <si>
    <t>15080 Almond Orchard Ln, San Diego, CA 92131</t>
  </si>
  <si>
    <t>General-Standard-Building Construction:15080/Almond Orchard</t>
  </si>
  <si>
    <t>PMT-3205158</t>
  </si>
  <si>
    <t>10946 Bali Ln, San Diego, CA 92126</t>
  </si>
  <si>
    <t>General-Standard-Building Construction:10944/Bali</t>
  </si>
  <si>
    <t>PMT-3253331</t>
  </si>
  <si>
    <t>2704 Grandview St, San Diego, CA 92110</t>
  </si>
  <si>
    <t>General-Standard-Building Construction:2704/Grandview</t>
  </si>
  <si>
    <t>PMT-3264649</t>
  </si>
  <si>
    <t>3490 Sandrock Rd, San Diego, CA 92123</t>
  </si>
  <si>
    <t>Rapid Review-Standard-Building Construction:3490/Sandrock</t>
  </si>
  <si>
    <t>PMT-3226268</t>
  </si>
  <si>
    <t>3584 Ethan Allen Av, San Diego, CA</t>
  </si>
  <si>
    <t>General-Standard-Building Construction:3584/Ethan Allen</t>
  </si>
  <si>
    <t>PMT-3236228</t>
  </si>
  <si>
    <t>2661 Magnolia Av, San Diego, CA 92109</t>
  </si>
  <si>
    <t>General-Standard-Building Construction:2661/Magnolia</t>
  </si>
  <si>
    <t>PMT-3264142</t>
  </si>
  <si>
    <t>3736 Arnold Av, San Diego, CA</t>
  </si>
  <si>
    <t>General-Standard-Building Construction:3736/Arnold</t>
  </si>
  <si>
    <t>PMT-3201991</t>
  </si>
  <si>
    <t>5104 Bowden Av, San Diego, CA 92117</t>
  </si>
  <si>
    <t>General-Expedite-Building Construction:5104/Bowden</t>
  </si>
  <si>
    <t>PMT-3201766</t>
  </si>
  <si>
    <t>General-Standard-Building Construction:11058/West Ocean Air</t>
  </si>
  <si>
    <t>PMT-3251031</t>
  </si>
  <si>
    <t>9005 Montrose Wy, San Diego, CA 92122</t>
  </si>
  <si>
    <t>General-Standard-Building Construction:9005/Montrose</t>
  </si>
  <si>
    <t>PMT-3266332</t>
  </si>
  <si>
    <t>811 Diamond St, San Diego, CA</t>
  </si>
  <si>
    <t>General-Standard-Building Construction:813/Diamond</t>
  </si>
  <si>
    <t>PMT-3247666</t>
  </si>
  <si>
    <t>1267 Olivet St, San Diego, CA 92037</t>
  </si>
  <si>
    <t>General-Standard-Building Construction:1269/Olivet</t>
  </si>
  <si>
    <t>PMT-3207886</t>
  </si>
  <si>
    <t>8353 Ivory Coast Dr, San Diego, CA 92126</t>
  </si>
  <si>
    <t>General-Standard-Building Construction:8353/Ivory Coast</t>
  </si>
  <si>
    <t>PMT-3221979</t>
  </si>
  <si>
    <t>802 Law St, San Diego, CA</t>
  </si>
  <si>
    <t>General-Standard-Building Construction:802/Law</t>
  </si>
  <si>
    <t>PMT-3260649</t>
  </si>
  <si>
    <t>2504 San Marcos Av, San Diego, CA 92104</t>
  </si>
  <si>
    <t>Rapid Review-Standard-Building Construction:2504/San Marcos</t>
  </si>
  <si>
    <t>PMT-3206681</t>
  </si>
  <si>
    <t>3255 W Moccasin Av, San Diego, CA 92117</t>
  </si>
  <si>
    <t>General-Standard-Building Construction:3255/Moccasin</t>
  </si>
  <si>
    <t>PMT-3219769</t>
  </si>
  <si>
    <t>PMT-3221927</t>
  </si>
  <si>
    <t>PMT-3221932</t>
  </si>
  <si>
    <t>3268 Cedar St, San Diego, CA</t>
  </si>
  <si>
    <t>General-Standard-Building Construction:3270/Cedar</t>
  </si>
  <si>
    <t>PMT-3198601</t>
  </si>
  <si>
    <t>3901 Haines St, San Diego, CA</t>
  </si>
  <si>
    <t>PMT-3255177</t>
  </si>
  <si>
    <t>5333 Krenning St, San Diego, CA</t>
  </si>
  <si>
    <t>Building Construction:5333/Krenning</t>
  </si>
  <si>
    <t>PMT-3260641</t>
  </si>
  <si>
    <t>2430 Bancroft St, San Diego, CA 92104</t>
  </si>
  <si>
    <t>General-Standard-Building Construction:2432/Bancroft</t>
  </si>
  <si>
    <t>PMT-3197745</t>
  </si>
  <si>
    <t>PMT-3201760</t>
  </si>
  <si>
    <t>14680 Thebes St, San Diego, CA 92129</t>
  </si>
  <si>
    <t>General-Standard-Building Construction:14680/Thebes</t>
  </si>
  <si>
    <t>PMT-3249734</t>
  </si>
  <si>
    <t>PMT-3249737</t>
  </si>
  <si>
    <t>3590 Ethan Allen Av, San Diego, CA</t>
  </si>
  <si>
    <t>PMT-3236221</t>
  </si>
  <si>
    <t>5016 Narragansett Av, San Diego, CA</t>
  </si>
  <si>
    <t>General-Standard-Building Construction:5016/Narragansett</t>
  </si>
  <si>
    <t>PMT-3254641</t>
  </si>
  <si>
    <t>PMT-3264128</t>
  </si>
  <si>
    <t>PMT-3264148</t>
  </si>
  <si>
    <t>718 Beacon Dr, San Diego, CA 92114</t>
  </si>
  <si>
    <t>General-Standard-Building Construction:720/Beacon</t>
  </si>
  <si>
    <t>PMT-3197667</t>
  </si>
  <si>
    <t>5168 Constitution Rd, San Diego, CA 92117</t>
  </si>
  <si>
    <t>General-Standard-Building Construction:5168/Constitution</t>
  </si>
  <si>
    <t>PMT-3261657</t>
  </si>
  <si>
    <t>PMT-3207900</t>
  </si>
  <si>
    <t>2810 Monarch St, San Diego, CA 92123</t>
  </si>
  <si>
    <t>Rapid Review-Standard-Building Construction:2810/Monarch</t>
  </si>
  <si>
    <t>PMT-3254171</t>
  </si>
  <si>
    <t>PMT-3221977</t>
  </si>
  <si>
    <t>4624 Marlborough Dr, San Diego, CA 92116</t>
  </si>
  <si>
    <t>Rapid Review-Standard-Building Construction:4624/Marlborough</t>
  </si>
  <si>
    <t>PMT-3205188</t>
  </si>
  <si>
    <t>6445 Tooley St, San Diego, CA</t>
  </si>
  <si>
    <t>General-Standard-Building Construction:1975/Paradise</t>
  </si>
  <si>
    <t>PMT-3246104</t>
  </si>
  <si>
    <t>2663 E St, San Diego, CA</t>
  </si>
  <si>
    <t>General-Standard-Building Construction:2663/E</t>
  </si>
  <si>
    <t>PMT-3261037</t>
  </si>
  <si>
    <t>4559 Campus Av, San Diego, CA</t>
  </si>
  <si>
    <t>General-Express-Building Construction:4559/Campus</t>
  </si>
  <si>
    <t>PMT-3200423</t>
  </si>
  <si>
    <t>4648 Point Loma Av, San Diego, CA 92107</t>
  </si>
  <si>
    <t>General-Standard-Building Construction:4648/Point Loma</t>
  </si>
  <si>
    <t>PMT-3251704</t>
  </si>
  <si>
    <t>8751 Celestine Av, San Diego, CA 92123</t>
  </si>
  <si>
    <t>General-Standard-Building Construction:8751/Celestine</t>
  </si>
  <si>
    <t>PMT-3257705</t>
  </si>
  <si>
    <t>2032 Oliver Av, San Diego, CA 92109</t>
  </si>
  <si>
    <t>General-Standard-Building Construction:2034/Oliver</t>
  </si>
  <si>
    <t>PMT-3203140</t>
  </si>
  <si>
    <t>4104 Hamilton St, San Diego, CA</t>
  </si>
  <si>
    <t>General-Standard-Building Construction:4102/Hamilton</t>
  </si>
  <si>
    <t>PMT-3263499</t>
  </si>
  <si>
    <t>4785 Panorama Dr, San Diego, CA 92116</t>
  </si>
  <si>
    <t>General-Standard-Building Construction:4787/Panorama</t>
  </si>
  <si>
    <t>PMT-3198264</t>
  </si>
  <si>
    <t>6677 Edmonton Av, San Diego, CA</t>
  </si>
  <si>
    <t>General-Standard-Building Construction:6675/Edmonton</t>
  </si>
  <si>
    <t>PMT-3250145</t>
  </si>
  <si>
    <t>2129 Balboa Av, San Diego, CA</t>
  </si>
  <si>
    <t>General-Standard-Building Construction:2131/Balboa</t>
  </si>
  <si>
    <t>PMT-3204758</t>
  </si>
  <si>
    <t>PMT-3251701</t>
  </si>
  <si>
    <t>4650 Point Loma Av, San Diego, CA</t>
  </si>
  <si>
    <t>PMT-3251691</t>
  </si>
  <si>
    <t>16070 Turtleback Rd, San Diego, CA 92127</t>
  </si>
  <si>
    <t>General-Standard-Building Construction:16070/Turtleback</t>
  </si>
  <si>
    <t>PMT-3266362</t>
  </si>
  <si>
    <t>7248 Canyon Hill Wy, San Diego, CA</t>
  </si>
  <si>
    <t>General-Standard-Building Construction:7242/Canyon Hill</t>
  </si>
  <si>
    <t>PMT-3239738</t>
  </si>
  <si>
    <t>2809 North Arroyo Dr, San Diego, CA</t>
  </si>
  <si>
    <t>General-Standard-Building Construction:2811/North Arroyo</t>
  </si>
  <si>
    <t>PMT-3254402</t>
  </si>
  <si>
    <t>4667 Kleefeld Av, San Diego, CA 92117</t>
  </si>
  <si>
    <t>General-Standard-Building Construction:4665/Kleefeld</t>
  </si>
  <si>
    <t>PMT-3254949</t>
  </si>
  <si>
    <t>4223 Arden Wy, San Diego, CA</t>
  </si>
  <si>
    <t>General-Standard-Building Construction:4221/Arden</t>
  </si>
  <si>
    <t>PMT-3260157</t>
  </si>
  <si>
    <t>6645 Radcliffe Dr, San Diego, CA 92122</t>
  </si>
  <si>
    <t>General-Standard-Building Construction:6645/Radcliffe</t>
  </si>
  <si>
    <t>PMT-3254008</t>
  </si>
  <si>
    <t>4561 Clairemont Mesa Bl, San Diego, CA</t>
  </si>
  <si>
    <t>General-Standard-Building Construction:4561/Clairemont Mesa</t>
  </si>
  <si>
    <t>PMT-3250790</t>
  </si>
  <si>
    <t>5623 La Jolla Hermosa Av, San Diego, CA 92037</t>
  </si>
  <si>
    <t>General-Standard-Building Construction:5625/La Jolla Hermosa</t>
  </si>
  <si>
    <t>PMT-3202324</t>
  </si>
  <si>
    <t>2920 Ducommun Av, San Diego, CA 92122</t>
  </si>
  <si>
    <t>General-Standard-Building Construction:2922/Ducommun</t>
  </si>
  <si>
    <t>PMT-3200207</t>
  </si>
  <si>
    <t>3719 Yosemite St, San Diego, CA</t>
  </si>
  <si>
    <t>General-Standard-Building Construction:3721/Yosemite</t>
  </si>
  <si>
    <t>PMT-3264234</t>
  </si>
  <si>
    <t>4723 Muir Av, San Diego, CA 92107</t>
  </si>
  <si>
    <t>General-Standard-Building Construction:4723/Muir</t>
  </si>
  <si>
    <t>PMT-3264828</t>
  </si>
  <si>
    <t>1621 Sunset Cliffs Bl, San Diego, CA 92107</t>
  </si>
  <si>
    <t>General-Standard-Building Construction:1623/Sunset Cliffs</t>
  </si>
  <si>
    <t>PMT-3203579</t>
  </si>
  <si>
    <t>3723 Yosemite St, San Diego, CA</t>
  </si>
  <si>
    <t>PMT-3264235</t>
  </si>
  <si>
    <t>6730 Mohawk St, San Diego, CA 92115</t>
  </si>
  <si>
    <t>General-Standard-Building Construction:6730/Mohawk</t>
  </si>
  <si>
    <t>PMT-3261566</t>
  </si>
  <si>
    <t>3420 Brandywine St, San Diego, CA 92117</t>
  </si>
  <si>
    <t>General-Standard-Building Construction:3420/Brandywine</t>
  </si>
  <si>
    <t>PMT-3239816</t>
  </si>
  <si>
    <t>3520 Z St, San Diego, CA</t>
  </si>
  <si>
    <t>General-Standard-Building Construction:3518/Z</t>
  </si>
  <si>
    <t>PMT-3208661</t>
  </si>
  <si>
    <t>5238 Imperial Av, San Diego, CA</t>
  </si>
  <si>
    <t>PMT-3238744</t>
  </si>
  <si>
    <t>PMT-3251708</t>
  </si>
  <si>
    <t>11079 Pisces Wy, San Diego, CA 92126</t>
  </si>
  <si>
    <t>Rapid Review-Standard-Building Construction:11079/Pisces</t>
  </si>
  <si>
    <t>PMT-3245523</t>
  </si>
  <si>
    <t>PMT-3261555</t>
  </si>
  <si>
    <t>3845 Front St, San Diego, CA</t>
  </si>
  <si>
    <t>General-Standard-Building Construction:3843/Front</t>
  </si>
  <si>
    <t>PMT-3226509</t>
  </si>
  <si>
    <t>3371 Grim Av, San Diego, CA</t>
  </si>
  <si>
    <t>Rapid Review-Standard-Building Construction:3371/Grim</t>
  </si>
  <si>
    <t>PMT-3202095</t>
  </si>
  <si>
    <t>873 Jacumba St, San Diego, CA 92114</t>
  </si>
  <si>
    <t>General-Standard-Building Construction:873/Jacumba</t>
  </si>
  <si>
    <t>PMT-3263316</t>
  </si>
  <si>
    <t>4669 Kleefeld Av, San Diego, CA 92117</t>
  </si>
  <si>
    <t>PMT-3254961</t>
  </si>
  <si>
    <t>PMT-3261564</t>
  </si>
  <si>
    <t>5353 Appleton St, San Diego, CA</t>
  </si>
  <si>
    <t>General-Standard-Building Construction:5351/Appleton</t>
  </si>
  <si>
    <t>PMT-3259585</t>
  </si>
  <si>
    <t>3849 Front St, San Diego, CA</t>
  </si>
  <si>
    <t>PMT-3226516</t>
  </si>
  <si>
    <t>3859 Hemlock St, San Diego, CA 92113</t>
  </si>
  <si>
    <t>General-Standard-Building Construction:3861/Hemlock</t>
  </si>
  <si>
    <t>PMT-3199913</t>
  </si>
  <si>
    <t>8673 OCTANS St, SAN DIEGO, CA 92126</t>
  </si>
  <si>
    <t>General-Standard-Building Construction:8673/OCTANS</t>
  </si>
  <si>
    <t>PMT-3203232</t>
  </si>
  <si>
    <t>835 S Bancroft St, San Diego, CA</t>
  </si>
  <si>
    <t>General-Standard-Building Construction:835/Bancroft</t>
  </si>
  <si>
    <t>PMT-3199944</t>
  </si>
  <si>
    <t>PMT-3261554</t>
  </si>
  <si>
    <t>2125 Balboa Av, San Diego, CA</t>
  </si>
  <si>
    <t>PMT-3204759</t>
  </si>
  <si>
    <t>4721 Niagara Av, San Diego, CA</t>
  </si>
  <si>
    <t>General-Standard-Building Construction:4721/Niagara</t>
  </si>
  <si>
    <t>PMT-3249002</t>
  </si>
  <si>
    <t>PMT-3249003</t>
  </si>
  <si>
    <t>3904 Santa Nella Pl, San Diego, CA 92130</t>
  </si>
  <si>
    <t>General-Standard-Building Construction:3902/Santa Nella</t>
  </si>
  <si>
    <t>PMT-3196304</t>
  </si>
  <si>
    <t>4578 Saratoga Av, San Diego, CA</t>
  </si>
  <si>
    <t>General-Standard-Building Construction:4578/Saratoga</t>
  </si>
  <si>
    <t>PMT-3201597</t>
  </si>
  <si>
    <t>3378 North Mountain View Dr, San Diego, CA 92116</t>
  </si>
  <si>
    <t>General-Standard-Building Construction:3378/North Mountain View</t>
  </si>
  <si>
    <t>PMT-3201492</t>
  </si>
  <si>
    <t>PMT-3201503</t>
  </si>
  <si>
    <t>3965 Logan Av, San Diego, CA 92113</t>
  </si>
  <si>
    <t>General-Standard-Building Construction:3965/Logan</t>
  </si>
  <si>
    <t>PMT-3246589</t>
  </si>
  <si>
    <t>PMT-3201598</t>
  </si>
  <si>
    <t>1306 W Redwood St, San Diego, CA</t>
  </si>
  <si>
    <t>Building Construction:1306/Redwood</t>
  </si>
  <si>
    <t>PMT-3252834</t>
  </si>
  <si>
    <t>PMT-3201501</t>
  </si>
  <si>
    <t>6704 North Elman St, San Diego, CA 92111</t>
  </si>
  <si>
    <t>General-Standard-Building Construction:6704/North Elman</t>
  </si>
  <si>
    <t>PMT-3237971</t>
  </si>
  <si>
    <t>4842 Long Branch Av, San Diego, CA</t>
  </si>
  <si>
    <t>General-Express-Building Construction:4844/Long Branch</t>
  </si>
  <si>
    <t>PMT-3247896</t>
  </si>
  <si>
    <t>PMT-3249012</t>
  </si>
  <si>
    <t>4562 Tivoli St, San Diego, CA</t>
  </si>
  <si>
    <t>General-Standard-Building Construction:4562/Tivoli</t>
  </si>
  <si>
    <t>PMT-3260965</t>
  </si>
  <si>
    <t>PMT-3237975</t>
  </si>
  <si>
    <t>3813 Milan St, San Diego, CA</t>
  </si>
  <si>
    <t>General-Standard-Building Construction:3813/Milan</t>
  </si>
  <si>
    <t>PMT-3205706</t>
  </si>
  <si>
    <t>PMT-3201507</t>
  </si>
  <si>
    <t>3013 Mc Graw St, San Diego, CA</t>
  </si>
  <si>
    <t>General-Standard-Building Construction:3011/Mc Graw</t>
  </si>
  <si>
    <t>PMT-3224481</t>
  </si>
  <si>
    <t>8130 Santa Arminta Av, San Diego, CA 92126</t>
  </si>
  <si>
    <t>General-Standard-Building Construction:8130/Santa Arminta</t>
  </si>
  <si>
    <t>PMT-3264341</t>
  </si>
  <si>
    <t>2070 54th St, San Diego, CA</t>
  </si>
  <si>
    <t>General-Standard-Building Construction:2070/54th</t>
  </si>
  <si>
    <t>PMT-3263186</t>
  </si>
  <si>
    <t>8984 Gramercy Dr, San Diego, CA</t>
  </si>
  <si>
    <t>Rapid Review-Standard-Building Construction:8984/Gramercy</t>
  </si>
  <si>
    <t>PMT-3264162</t>
  </si>
  <si>
    <t>2008 Swan St, San Diego, CA 92114</t>
  </si>
  <si>
    <t>Rapid Review-Standard-Building Construction:2008/Swan</t>
  </si>
  <si>
    <t>PMT-3230374</t>
  </si>
  <si>
    <t>2531 34th St, San Diego, CA 92104</t>
  </si>
  <si>
    <t>Rapid Review-Standard-Building Construction:2529/34th</t>
  </si>
  <si>
    <t>PMT-3206507</t>
  </si>
  <si>
    <t>13761 Paseo Cardiel, San Diego, CA 92129</t>
  </si>
  <si>
    <t>General-Standard-Building Construction:13761/Paseo Cardiel</t>
  </si>
  <si>
    <t>PMT-3264793</t>
  </si>
  <si>
    <t>PMT-3196295</t>
  </si>
  <si>
    <t>4524 40th St, San Diego, CA</t>
  </si>
  <si>
    <t>General-Standard-Building Construction:4524/40th</t>
  </si>
  <si>
    <t>PMT-3198181</t>
  </si>
  <si>
    <t>PMT-3201504</t>
  </si>
  <si>
    <t>7194 Peter Pan Av, San Diego, CA 92114</t>
  </si>
  <si>
    <t>General-Standard-Building Construction:7192/Peter Pan</t>
  </si>
  <si>
    <t>PMT-3201368</t>
  </si>
  <si>
    <t>4233 Swift Av, San Diego, CA</t>
  </si>
  <si>
    <t>General-Standard-Building Construction:4233/Swift</t>
  </si>
  <si>
    <t>PMT-3258427</t>
  </si>
  <si>
    <t>3512 31st St, San Diego, CA 92104</t>
  </si>
  <si>
    <t>Rapid Review-Standard-Building Construction:3514/31st</t>
  </si>
  <si>
    <t>PMT-3211656</t>
  </si>
  <si>
    <t>PMT-3249286</t>
  </si>
  <si>
    <t>6448 Lanston St, San Diego, CA</t>
  </si>
  <si>
    <t>General-Express-Building Construction:6448/Lanston</t>
  </si>
  <si>
    <t>PMT-3243045</t>
  </si>
  <si>
    <t>5766 Radio Ct, San Diego, CA</t>
  </si>
  <si>
    <t>General-Standard-Combination Building Permit:5766/Radio</t>
  </si>
  <si>
    <t>PMT-3201899</t>
  </si>
  <si>
    <t>3933 Marine View Av, San Diego, CA 92113</t>
  </si>
  <si>
    <t>General-Standard-Building Construction:3935/Marine View</t>
  </si>
  <si>
    <t>PMT-3204284</t>
  </si>
  <si>
    <t>6445 Richard St, San Diego, CA</t>
  </si>
  <si>
    <t>General-Standard-Combination Building Permit:6445/Richard</t>
  </si>
  <si>
    <t>PMT-3232203</t>
  </si>
  <si>
    <t>3405 Cooper St, San Diego, CA</t>
  </si>
  <si>
    <t>Rapid Review-Standard-Combination Building Permit:3405/Cooper</t>
  </si>
  <si>
    <t>PMT-3207856</t>
  </si>
  <si>
    <t>1112 Loring St, San Diego, CA</t>
  </si>
  <si>
    <t>General-Standard-Building Construction:1114/Loring</t>
  </si>
  <si>
    <t>PMT-3246119</t>
  </si>
  <si>
    <t>8828 Stanwell St, San Diego, CA</t>
  </si>
  <si>
    <t>Rapid Review-Standard-Combination Building Permit:8828/Stanwell</t>
  </si>
  <si>
    <t>PMT-3246362</t>
  </si>
  <si>
    <t>4523 Lehrer Dr, San Diego, CA</t>
  </si>
  <si>
    <t>General-Standard-Combination Building Permit:4523/Lehrer</t>
  </si>
  <si>
    <t>PMT-3209660</t>
  </si>
  <si>
    <t>4132 Eagle St, San Diego, CA</t>
  </si>
  <si>
    <t>General-Standard-Combination Building Permit:4132/Eagle</t>
  </si>
  <si>
    <t>PMT-3254114</t>
  </si>
  <si>
    <t>PMT-3259872</t>
  </si>
  <si>
    <t>4126 Manzanita Dr, San Diego, CA 92105</t>
  </si>
  <si>
    <t>General-Standard-Combination Building Permit:4128/Manzanita</t>
  </si>
  <si>
    <t>PMT-3220657</t>
  </si>
  <si>
    <t>1522 31st St, San Diego, CA</t>
  </si>
  <si>
    <t>General-Standard-Combination Building Permit:1522/31st</t>
  </si>
  <si>
    <t>PMT-3259235</t>
  </si>
  <si>
    <t>1757 Winnett St, San Diego, CA 92114</t>
  </si>
  <si>
    <t>General-Standard-Building Construction:1753/Winnett</t>
  </si>
  <si>
    <t>PMT-3197180</t>
  </si>
  <si>
    <t>6702 Amherst St, San Diego, CA</t>
  </si>
  <si>
    <t>General-Standard-Building Construction:4913/67th</t>
  </si>
  <si>
    <t>PMT-3237744</t>
  </si>
  <si>
    <t>5037 La Dorna St, San Diego, CA</t>
  </si>
  <si>
    <t>Combination Building Permit:5037/La Dorna</t>
  </si>
  <si>
    <t>PMT-3251735</t>
  </si>
  <si>
    <t>857 Bangor St, San Diego, CA</t>
  </si>
  <si>
    <t>Rapid Review-Standard-Combination Building Permit:857/Bangor</t>
  </si>
  <si>
    <t>PMT-3251046</t>
  </si>
  <si>
    <t>1908 Felton St, San Diego, CA</t>
  </si>
  <si>
    <t>General-Standard-Combination Building Permit:1908/Felton</t>
  </si>
  <si>
    <t>PMT-3216684</t>
  </si>
  <si>
    <t>2183 Blackmore Ct, San Diego, CA</t>
  </si>
  <si>
    <t>General-Standard-Combination Building Permit:2183/Blackmore</t>
  </si>
  <si>
    <t>PMT-3258961</t>
  </si>
  <si>
    <t>434 S Bancroft St, San Diego, CA</t>
  </si>
  <si>
    <t>General-Expedite-Building Construction:434/Bancroft</t>
  </si>
  <si>
    <t>PMT-3260530</t>
  </si>
  <si>
    <t>17809 Pueblo Vista Ln, San Diego, CA 92127</t>
  </si>
  <si>
    <t>General-Standard-Building Construction:17809/Pueblo Vista</t>
  </si>
  <si>
    <t>PMT-3254218</t>
  </si>
  <si>
    <t>3738 08th Av, San Diego, CA 92103</t>
  </si>
  <si>
    <t>General-Express-Building Permit:3738/08th</t>
  </si>
  <si>
    <t>PMT-3224771</t>
  </si>
  <si>
    <t>4683 Twain Av, San Diego, CA</t>
  </si>
  <si>
    <t>General-Standard-Combination Building Permit:4683/Twain</t>
  </si>
  <si>
    <t>PMT-3226610</t>
  </si>
  <si>
    <t>312 Milbrae St, San Diego, CA 92113</t>
  </si>
  <si>
    <t>General-Expedite-Combination Building Permit:312/Milbrae</t>
  </si>
  <si>
    <t>PMT-3254616</t>
  </si>
  <si>
    <t>11273 Beeler Canyon Rd, San Diego, CA</t>
  </si>
  <si>
    <t>General-Standard-Combination Building Permit:11277/Beeler Canyon</t>
  </si>
  <si>
    <t>PMT-3226281</t>
  </si>
  <si>
    <t>216 Southlook Av, San Diego, CA</t>
  </si>
  <si>
    <t>Building Construction:216/Southlook</t>
  </si>
  <si>
    <t>PMT-3210595</t>
  </si>
  <si>
    <t>6146 Pontiac St, San Diego, CA</t>
  </si>
  <si>
    <t>General-Standard-Combination Building Permit:6146/Pontiac</t>
  </si>
  <si>
    <t>PMT-3246724</t>
  </si>
  <si>
    <t>111 W Pennsylvania Av, San Diego, CA</t>
  </si>
  <si>
    <t>General-Standard-Building Construction:111/Pennsylvania</t>
  </si>
  <si>
    <t>PMT-3250024</t>
  </si>
  <si>
    <t>3212 Manzanita Pl, San Diego, CA</t>
  </si>
  <si>
    <t>Rapid Review-Standard-Combination Building Permit:3212/Manzanita</t>
  </si>
  <si>
    <t>PMT-3214815</t>
  </si>
  <si>
    <t>3872 Swift Av, San Diego, CA</t>
  </si>
  <si>
    <t>General-Standard-Combination Building Permit:3872/Swift</t>
  </si>
  <si>
    <t>PMT-3257851</t>
  </si>
  <si>
    <t>4705 Norma Dr, San Diego, CA</t>
  </si>
  <si>
    <t>Rapid Review-Standard-Combination Building Permit:4705/Norma</t>
  </si>
  <si>
    <t>PMT-3251752</t>
  </si>
  <si>
    <t>6656 Belle Glade Av, San Diego, CA</t>
  </si>
  <si>
    <t>General-Standard-Combination Building Permit:6656/Belle Glade</t>
  </si>
  <si>
    <t>PMT-3251934</t>
  </si>
  <si>
    <t>5303 Via Aquario, San Diego, CA</t>
  </si>
  <si>
    <t>General-Standard-Combination Building Permit:5303/Via Aquario</t>
  </si>
  <si>
    <t>PMT-3220696</t>
  </si>
  <si>
    <t>5076 La Paz Dr, San Diego, CA</t>
  </si>
  <si>
    <t>General-Standard-Combination Building Permit:5076/La Paz</t>
  </si>
  <si>
    <t>PMT-3259093</t>
  </si>
  <si>
    <t>4218 Florida St, San Diego, CA</t>
  </si>
  <si>
    <t>Combination Building Permit:4218/Florida</t>
  </si>
  <si>
    <t>PMT-3254142</t>
  </si>
  <si>
    <t>2122 Oliver Av, San Diego, CA</t>
  </si>
  <si>
    <t>General-Express-Building Construction:2120/Oliver</t>
  </si>
  <si>
    <t>PMT-3218383</t>
  </si>
  <si>
    <t>4726 Kensington Dr, San Diego, CA 92116</t>
  </si>
  <si>
    <t>General-Standard-Building Construction:4726/Kensington</t>
  </si>
  <si>
    <t>PMT-3227232</t>
  </si>
  <si>
    <t>5031 Auburn Dr, San Diego, CA</t>
  </si>
  <si>
    <t>General-Standard-Combination Building Permit:5031/Auburn</t>
  </si>
  <si>
    <t>PMT-3217075</t>
  </si>
  <si>
    <t>7216 Melotte St, San Diego, CA</t>
  </si>
  <si>
    <t>General-Standard-Combination Building Permit:7216/Melotte</t>
  </si>
  <si>
    <t>PMT-3222366</t>
  </si>
  <si>
    <t>7191 Encelia Dr, San Diego, CA 92037</t>
  </si>
  <si>
    <t>Rapid Review-Standard-Combination Building Permit:7191/Encelia</t>
  </si>
  <si>
    <t>PMT-3233221</t>
  </si>
  <si>
    <t>11403 Cypress Canyon Park Dr, San Diego, CA</t>
  </si>
  <si>
    <t>General-Standard-Combination Building Permit:11403/Cypress Canyon Park</t>
  </si>
  <si>
    <t>PMT-3223055</t>
  </si>
  <si>
    <t>3090 Martin Av, San Diego, CA</t>
  </si>
  <si>
    <t>General-Standard-Combination Building Permit:3090/Martin</t>
  </si>
  <si>
    <t>PMT-3234677</t>
  </si>
  <si>
    <t>3326 Jemez Dr, San Diego, CA</t>
  </si>
  <si>
    <t>General-Standard-Combination Building Permit:3326/Jemez</t>
  </si>
  <si>
    <t>PMT-3216286</t>
  </si>
  <si>
    <t>4450 Donald Av, San Diego, CA</t>
  </si>
  <si>
    <t>General-Standard-Combination Building Permit:4450/Donald</t>
  </si>
  <si>
    <t>PMT-3241938</t>
  </si>
  <si>
    <t>3443 Collier Av, San Diego, CA</t>
  </si>
  <si>
    <t>General-Standard-Building Construction:4787/Hawley</t>
  </si>
  <si>
    <t>PMT-3259912</t>
  </si>
  <si>
    <t>1109 S 39th St, San Diego, CA</t>
  </si>
  <si>
    <t>General-Standard-Combination Building Permit:1109/39th</t>
  </si>
  <si>
    <t>PMT-3260733</t>
  </si>
  <si>
    <t>2027 Front St, San Diego, CA 92101</t>
  </si>
  <si>
    <t>General-Standard-Building Construction:2027/Front</t>
  </si>
  <si>
    <t>PMT-3206875</t>
  </si>
  <si>
    <t>8531 Hydra Ln, San Diego, CA</t>
  </si>
  <si>
    <t>General-Standard-Combination Building Permit:8531/Hydra</t>
  </si>
  <si>
    <t>PMT-3197350</t>
  </si>
  <si>
    <t>3853 Shasta St, San Diego, CA</t>
  </si>
  <si>
    <t>General-Express-Building Permit:3853/Shasta</t>
  </si>
  <si>
    <t>PMT-3221182</t>
  </si>
  <si>
    <t>5319 Vista Santa Margarita, San Diego, CA 92154</t>
  </si>
  <si>
    <t>General-Standard-Combination Building Permit:5317/Vista Santa Margarita</t>
  </si>
  <si>
    <t>PMT-3200470</t>
  </si>
  <si>
    <t>5507 Lindo Paseo, San Diego, CA</t>
  </si>
  <si>
    <t>General-Standard-Combination Building Permit:5507/Lindo Paseo</t>
  </si>
  <si>
    <t>PMT-3260587</t>
  </si>
  <si>
    <t>5768 Waverly Av, San Diego, CA</t>
  </si>
  <si>
    <t>Combination Building Permit:5768/Waverly</t>
  </si>
  <si>
    <t>PMT-3264696</t>
  </si>
  <si>
    <t>4311 Calle Mar De Ballenas, San Diego, CA</t>
  </si>
  <si>
    <t>General-Standard-Combination Building Permit:4297/Calle Isabelino</t>
  </si>
  <si>
    <t>PMT-3208391</t>
  </si>
  <si>
    <t>2716 State St, San Diego, CA</t>
  </si>
  <si>
    <t>General-Standard-Building Construction:802/Nutmeg</t>
  </si>
  <si>
    <t>PMT-3217098</t>
  </si>
  <si>
    <t>4357 Illinois St, San Diego, CA</t>
  </si>
  <si>
    <t>General-Standard-Building Construction:4357/Illinois</t>
  </si>
  <si>
    <t>PMT-3210038</t>
  </si>
  <si>
    <t>7749 Ivanhoe Av, San Diego, CA</t>
  </si>
  <si>
    <t>General-Standard-Combination Building Permit:7749/Ivanhoe</t>
  </si>
  <si>
    <t>PMT-3260498</t>
  </si>
  <si>
    <t>4455 Alabama St, San Diego, CA</t>
  </si>
  <si>
    <t>Rapid Review-Standard-Building Construction:4455/Alabama</t>
  </si>
  <si>
    <t>PMT-3204717</t>
  </si>
  <si>
    <t>1931 Woden St, San Diego, CA</t>
  </si>
  <si>
    <t>Combination Building Permit:1931/Woden</t>
  </si>
  <si>
    <t>PMT-3228032</t>
  </si>
  <si>
    <t>4406 Mount Castle Av, San Diego, CA</t>
  </si>
  <si>
    <t>Rapid Review-Standard-Combination Building Permit:4406/Mount Castle</t>
  </si>
  <si>
    <t>PMT-3202145</t>
  </si>
  <si>
    <t>4913 67th St, San Diego, CA</t>
  </si>
  <si>
    <t>PMT-3206651</t>
  </si>
  <si>
    <t>4297 Calle Isabelino, San Diego, CA 92130</t>
  </si>
  <si>
    <t>PMT-3208388</t>
  </si>
  <si>
    <t>PMT-3208393</t>
  </si>
  <si>
    <t>963 Rosecrans St, San Diego, CA</t>
  </si>
  <si>
    <t>General-Standard-Combination Building Permit:963/Rosecrans</t>
  </si>
  <si>
    <t>PMT-3203496</t>
  </si>
  <si>
    <t>6708 Barnhurst Dr, San Diego, CA</t>
  </si>
  <si>
    <t>Rapid Review-Standard-Building Construction:6710/Barnhurst</t>
  </si>
  <si>
    <t>PMT-3226953</t>
  </si>
  <si>
    <t>2677 Comstock St, San Diego, CA</t>
  </si>
  <si>
    <t>General-Standard-Combination Building Permit:2677/Comstock</t>
  </si>
  <si>
    <t>PMT-3237631</t>
  </si>
  <si>
    <t>5282 Manhasset Dr, San Diego, CA</t>
  </si>
  <si>
    <t>General-Standard-Building Permit:5282/Manhasset</t>
  </si>
  <si>
    <t>PMT-3246612</t>
  </si>
  <si>
    <t>4592 Chateau Dr, San Diego, CA</t>
  </si>
  <si>
    <t>General-Standard-Combination Building Permit:4592/Chateau</t>
  </si>
  <si>
    <t>PMT-3244537</t>
  </si>
  <si>
    <t>PMT-3259489</t>
  </si>
  <si>
    <t>3738 National Av, San Diego, CA 92113</t>
  </si>
  <si>
    <t>General-Standard-Combination Building Permit:3738/National</t>
  </si>
  <si>
    <t>PMT-3209082</t>
  </si>
  <si>
    <t>5374 East Falls View Dr, San Diego, CA</t>
  </si>
  <si>
    <t>Rapid Review-Standard-Combination Building Permit:5374/East Falls View</t>
  </si>
  <si>
    <t>PMT-3245133</t>
  </si>
  <si>
    <t>4527 Lehrer Dr, San Diego, CA</t>
  </si>
  <si>
    <t>PMT-3209648</t>
  </si>
  <si>
    <t>4554 Leon St, San Diego, CA 92107</t>
  </si>
  <si>
    <t>Rapid Review-Standard-Building Construction:4554/Leon</t>
  </si>
  <si>
    <t>PMT-3255277</t>
  </si>
  <si>
    <t>5088 Baxter St, San Diego, CA</t>
  </si>
  <si>
    <t>General-Standard-Combination Building Permit:5088/Baxter</t>
  </si>
  <si>
    <t>PMT-3254178</t>
  </si>
  <si>
    <t>3246 Marlborough Av, San Diego, CA 92105</t>
  </si>
  <si>
    <t>General-Standard-Combination Building Permit:3246/Marlborough</t>
  </si>
  <si>
    <t>PMT-3202803</t>
  </si>
  <si>
    <t>2347 Via Siena, San Diego, CA</t>
  </si>
  <si>
    <t>Rapid Review-Standard-Combination Building Permit:2347/Via Siena</t>
  </si>
  <si>
    <t>PMT-3230795</t>
  </si>
  <si>
    <t>5858 Chaumont Dr, San Diego, CA</t>
  </si>
  <si>
    <t>General-Standard-Combination Building Permit:5858/Chaumont</t>
  </si>
  <si>
    <t>PMT-3228021</t>
  </si>
  <si>
    <t>6447 Richard St, San Diego, CA</t>
  </si>
  <si>
    <t>PMT-3232204</t>
  </si>
  <si>
    <t>3231 Myrtle Av, San Diego, CA</t>
  </si>
  <si>
    <t>Rapid Review-Standard-Building Permit:3231/Myrtle</t>
  </si>
  <si>
    <t>PMT-3231204</t>
  </si>
  <si>
    <t>529 Encinitas Av, San Diego, CA</t>
  </si>
  <si>
    <t>General-Standard-Building Construction:527/Encinitas</t>
  </si>
  <si>
    <t>PMT-3251569</t>
  </si>
  <si>
    <t>4760 Narragansett Av, San Diego, CA</t>
  </si>
  <si>
    <t>General-Standard-Combination Building Permit:4760/Narragansett</t>
  </si>
  <si>
    <t>PMT-3253960</t>
  </si>
  <si>
    <t>3105 55th St, San Diego, CA</t>
  </si>
  <si>
    <t>General-Standard-Combination Building Permit:3105/55th</t>
  </si>
  <si>
    <t>PMT-3259524</t>
  </si>
  <si>
    <t>2075 Pentuckett Av, San Diego, CA 92104</t>
  </si>
  <si>
    <t>Rapid Review-Standard-Combination Building Permit:2075/Pentuckett</t>
  </si>
  <si>
    <t>PMT-3204370</t>
  </si>
  <si>
    <t>3029 Lawrence St, San Diego, CA</t>
  </si>
  <si>
    <t>General-Standard-Combination Building Permit:3029/Lawrence</t>
  </si>
  <si>
    <t>PMT-3237685</t>
  </si>
  <si>
    <t>3564 Menlo Av, San Diego, CA</t>
  </si>
  <si>
    <t>General-Standard-Combination Building Permit:3564/Menlo</t>
  </si>
  <si>
    <t>PMT-3223888</t>
  </si>
  <si>
    <t>916 Kelton Rd, San Diego, CA</t>
  </si>
  <si>
    <t>General-Standard-Combination Building Permit:916/Kelton</t>
  </si>
  <si>
    <t>PMT-3204681</t>
  </si>
  <si>
    <t>PMT-3254615</t>
  </si>
  <si>
    <t>7058 Vista Del Mar Av, San Diego, CA</t>
  </si>
  <si>
    <t>General-Standard-Combination Building Permit:7058/Vista Del Mar</t>
  </si>
  <si>
    <t>PMT-3215334</t>
  </si>
  <si>
    <t>3033 Locust St, San Diego, CA</t>
  </si>
  <si>
    <t>Rapid Review-Standard-Combination Building Permit:3033/Locust</t>
  </si>
  <si>
    <t>PMT-3248876</t>
  </si>
  <si>
    <t>1217 Wilbur Av, San Diego, CA 92109</t>
  </si>
  <si>
    <t>General-Standard-Combination Building Permit:1217/Wilbur</t>
  </si>
  <si>
    <t>PMT-3218967</t>
  </si>
  <si>
    <t>8575 Noeline Av, San Diego, CA</t>
  </si>
  <si>
    <t>Rapid Review-Standard-Combination Building Permit:8575/Noeline</t>
  </si>
  <si>
    <t>PMT-3219781</t>
  </si>
  <si>
    <t>540 S 40th St, San Diego, CA</t>
  </si>
  <si>
    <t>General-Expedite-Combination Building Permit:540/40th</t>
  </si>
  <si>
    <t>PMT-3229237</t>
  </si>
  <si>
    <t>6270 Osler St, San Diego, CA 92111</t>
  </si>
  <si>
    <t>General-Standard-Combination Building Permit:6270/Osler</t>
  </si>
  <si>
    <t>PMT-3260711</t>
  </si>
  <si>
    <t>4128 Manzanita Dr, San Diego, CA</t>
  </si>
  <si>
    <t>PMT-3220285</t>
  </si>
  <si>
    <t>PMT-3206920</t>
  </si>
  <si>
    <t>1322 Puterbaugh St, San Diego, CA</t>
  </si>
  <si>
    <t>Combination Building Permit:1322/Puterbaugh</t>
  </si>
  <si>
    <t>PMT-3265199</t>
  </si>
  <si>
    <t>13705 Paseo Cevera, San Diego, CA 92129</t>
  </si>
  <si>
    <t>General-Standard-Combination Building Permit:13705/Paseo Cevera</t>
  </si>
  <si>
    <t>PMT-3235761</t>
  </si>
  <si>
    <t>5513 Potomac St, San Diego, CA</t>
  </si>
  <si>
    <t>General-Standard-Combination Building Permit:5513/Potomac</t>
  </si>
  <si>
    <t>PMT-3261786</t>
  </si>
  <si>
    <t>4407 Trias St, San Diego, CA 92103</t>
  </si>
  <si>
    <t>General-Standard-Building Construction:4407/Trias</t>
  </si>
  <si>
    <t>PMT-3197423</t>
  </si>
  <si>
    <t>4770 Andalusia Av, San Diego, CA</t>
  </si>
  <si>
    <t>General-Standard-Building Construction:4768/Andalusia</t>
  </si>
  <si>
    <t>PMT-3261450</t>
  </si>
  <si>
    <t>1955 Harrison Av, San Diego, CA</t>
  </si>
  <si>
    <t>General-Expedite-Building Construction:1953/Harrison</t>
  </si>
  <si>
    <t>PMT-3264198</t>
  </si>
  <si>
    <t>1953 Harrison Av, San Diego, CA</t>
  </si>
  <si>
    <t>PMT-3264197</t>
  </si>
  <si>
    <t>3967 Oregon St, San Diego, CA</t>
  </si>
  <si>
    <t>Building Construction:3967/Oregon</t>
  </si>
  <si>
    <t>PMT-3255314</t>
  </si>
  <si>
    <t>General-Standard-Building Construction:4917/Tierra Baja</t>
  </si>
  <si>
    <t>PMT-3203272</t>
  </si>
  <si>
    <t>2943 Kalmia St, San Diego, CA</t>
  </si>
  <si>
    <t>General-Standard-Building Construction:2945/Kalmia</t>
  </si>
  <si>
    <t>PMT-3228292</t>
  </si>
  <si>
    <t>1629 Pennsylvania Av, San Diego, CA</t>
  </si>
  <si>
    <t>General-Standard-Building Construction:1627/Pennsylvania</t>
  </si>
  <si>
    <t>PMT-3260803</t>
  </si>
  <si>
    <t>3041 Juniper St, San Diego, CA</t>
  </si>
  <si>
    <t>General-Standard-Building Construction:3041/Juniper</t>
  </si>
  <si>
    <t>PMT-3229563</t>
  </si>
  <si>
    <t>3213 38th St, San Diego, CA</t>
  </si>
  <si>
    <t>General-Standard-Building Construction:3211/38th</t>
  </si>
  <si>
    <t>PMT-3246012</t>
  </si>
  <si>
    <t>4355 Clairemont Mesa Bl, San Diego, CA</t>
  </si>
  <si>
    <t>General-Standard-Building Construction:4355/Clairemont Mesa</t>
  </si>
  <si>
    <t>PMT-3217428</t>
  </si>
  <si>
    <t>3310 Idlewild Wy, San Diego, CA</t>
  </si>
  <si>
    <t>General-Standard-Building Construction:3310/Idlewild</t>
  </si>
  <si>
    <t>PMT-3261370</t>
  </si>
  <si>
    <t>204 S 66th St, San Diego, CA</t>
  </si>
  <si>
    <t>General-Standard-Building Construction:202/66Th</t>
  </si>
  <si>
    <t>PMT-3250453</t>
  </si>
  <si>
    <t>3866 Just St, San Diego, CA 92154</t>
  </si>
  <si>
    <t>General-Standard-Building Construction:3866/Just</t>
  </si>
  <si>
    <t>PMT-3199881</t>
  </si>
  <si>
    <t>1896 31st St, San Diego, CA</t>
  </si>
  <si>
    <t>General-Standard-Building Construction:1900/31st</t>
  </si>
  <si>
    <t>PMT-3249024</t>
  </si>
  <si>
    <t>5963 Sallisaw Ct, San Diego, CA</t>
  </si>
  <si>
    <t>Building Construction:5963/Sallisaw</t>
  </si>
  <si>
    <t>PMT-3263563</t>
  </si>
  <si>
    <t>4351 Mount Davis Av, San Diego, CA</t>
  </si>
  <si>
    <t>General-Standard-Building Construction:4349/Mount Davis</t>
  </si>
  <si>
    <t>PMT-3217019</t>
  </si>
  <si>
    <t>PMT-3228303</t>
  </si>
  <si>
    <t>3545 College Av, San Diego, CA</t>
  </si>
  <si>
    <t>General-Standard-Building Construction:3547/College</t>
  </si>
  <si>
    <t>PMT-3212171</t>
  </si>
  <si>
    <t>3215 38th St, San Diego, CA</t>
  </si>
  <si>
    <t>PMT-3246014</t>
  </si>
  <si>
    <t>5741 Desert View Dr, San Diego, CA 92037</t>
  </si>
  <si>
    <t>Rapid Review-Standard-Building Construction:5741/Desert View</t>
  </si>
  <si>
    <t>PMT-3234580</t>
  </si>
  <si>
    <t>3579 40th St, San Diego, CA 92105</t>
  </si>
  <si>
    <t>General-Standard-Building Construction:3579/40th</t>
  </si>
  <si>
    <t>PMT-3221841</t>
  </si>
  <si>
    <t>3455 Stellar Dr, San Diego, CA 92123</t>
  </si>
  <si>
    <t>Rapid Review-Standard-Building Construction:3455/Stellar</t>
  </si>
  <si>
    <t>PMT-3236106</t>
  </si>
  <si>
    <t>3446 Bancroft St, San Diego, CA 92104</t>
  </si>
  <si>
    <t>General-Standard-Building Construction:3446/Bancroft</t>
  </si>
  <si>
    <t>PMT-3196695</t>
  </si>
  <si>
    <t>137 S 47th St, San Diego, CA</t>
  </si>
  <si>
    <t>General-Standard-Building Construction:133/47th</t>
  </si>
  <si>
    <t>PMT-3258716</t>
  </si>
  <si>
    <t>11417 Westonhill Dr, San Diego, CA</t>
  </si>
  <si>
    <t>General-Standard-Building Construction:11415/Westonhill</t>
  </si>
  <si>
    <t>PMT-3258963</t>
  </si>
  <si>
    <t>318 Braun Av, San Diego, CA</t>
  </si>
  <si>
    <t>General-Standard-Building Construction:316/Braun</t>
  </si>
  <si>
    <t>PMT-3246651</t>
  </si>
  <si>
    <t>PMT-3217427</t>
  </si>
  <si>
    <t>PMT-3221844</t>
  </si>
  <si>
    <t>2145 Guy St, San Diego, CA 92103</t>
  </si>
  <si>
    <t>Rapid Review-Standard-Building Construction:2145/Guy</t>
  </si>
  <si>
    <t>PMT-3266125</t>
  </si>
  <si>
    <t>12555 Parish Rd, San Diego, CA 92128</t>
  </si>
  <si>
    <t>General-Standard-Building Construction:12557/Parish</t>
  </si>
  <si>
    <t>PMT-3200427</t>
  </si>
  <si>
    <t>1770 Evergreen St, San Diego, CA</t>
  </si>
  <si>
    <t>General-Express-Building Construction:1770/Evergreen</t>
  </si>
  <si>
    <t>PMT-3221892</t>
  </si>
  <si>
    <t>2720 Snowdrop St, San Diego, CA</t>
  </si>
  <si>
    <t>General-Standard-Building Construction:4191/Poplar</t>
  </si>
  <si>
    <t>PMT-3250455</t>
  </si>
  <si>
    <t>2960 Chollas Rd, San Diego, CA 92105</t>
  </si>
  <si>
    <t>General-Standard-Building Construction:2962/Chollas</t>
  </si>
  <si>
    <t>PMT-3210716</t>
  </si>
  <si>
    <t>4225 Monroe Av, San Diego, CA</t>
  </si>
  <si>
    <t>General-Standard-Building Construction:4490/Copeland</t>
  </si>
  <si>
    <t>PMT-3253527</t>
  </si>
  <si>
    <t>5438 Collier Av, San Diego, CA</t>
  </si>
  <si>
    <t>General-Standard-Building Construction:5438/Collier</t>
  </si>
  <si>
    <t>PMT-3260347</t>
  </si>
  <si>
    <t>7232 Romero Dr, San Diego, CA</t>
  </si>
  <si>
    <t>General-Standard-Building Construction:7232/Romero</t>
  </si>
  <si>
    <t>PMT-3208953</t>
  </si>
  <si>
    <t>6747 Palo Alto Ln, San Diego, CA 92114</t>
  </si>
  <si>
    <t>Rapid Review-Standard-Building Construction:6747/Palo Alto</t>
  </si>
  <si>
    <t>PMT-3225567</t>
  </si>
  <si>
    <t>1485 Froude St, San Diego, CA</t>
  </si>
  <si>
    <t>Rapid Review-Standard-Building Construction:4591/Pescadero</t>
  </si>
  <si>
    <t>PMT-3253407</t>
  </si>
  <si>
    <t>3997 Georgia St, San Diego, CA</t>
  </si>
  <si>
    <t>General-Standard-Building Construction:3991/Georgia</t>
  </si>
  <si>
    <t>PMT-3238015</t>
  </si>
  <si>
    <t>3817 38th St, San Diego, CA</t>
  </si>
  <si>
    <t>General-Standard-Building Construction:3815/38th</t>
  </si>
  <si>
    <t>PMT-3244001</t>
  </si>
  <si>
    <t>4105 Alcorn St, San Diego, CA 92154</t>
  </si>
  <si>
    <t>General-Standard-Building Construction:4105/Alcorn</t>
  </si>
  <si>
    <t>PMT-3205528</t>
  </si>
  <si>
    <t>3858 39th St, San Diego, CA</t>
  </si>
  <si>
    <t>Rapid Review-Standard-Building Construction:3852/39th</t>
  </si>
  <si>
    <t>PMT-3238843</t>
  </si>
  <si>
    <t>4347 Bancroft St, San Diego, CA</t>
  </si>
  <si>
    <t>General-Standard-Building Construction:4343/Bancroft</t>
  </si>
  <si>
    <t>PMT-3216769</t>
  </si>
  <si>
    <t>3137 Garrison St, San Diego, CA 92106</t>
  </si>
  <si>
    <t>General-Standard-Building Construction:3137/Garrison</t>
  </si>
  <si>
    <t>PMT-3204096</t>
  </si>
  <si>
    <t>4427 Mentone St, San Diego, CA</t>
  </si>
  <si>
    <t>General-Standard-Building Construction:4425/Mentone</t>
  </si>
  <si>
    <t>PMT-3220870</t>
  </si>
  <si>
    <t>13540 Stoney Creek Rd, San Diego, CA 92129</t>
  </si>
  <si>
    <t>General-Standard-Building Construction:13540/Stoney Creek</t>
  </si>
  <si>
    <t>PMT-3231670</t>
  </si>
  <si>
    <t>8328 Jamacha Rd, San Diego, CA 92114</t>
  </si>
  <si>
    <t>General-Standard-Building Construction:8328/Jamacha</t>
  </si>
  <si>
    <t>PMT-3236204</t>
  </si>
  <si>
    <t>6614 Cartwright St, San Diego, CA</t>
  </si>
  <si>
    <t>General-Standard-Building Construction:6612/Cartwright</t>
  </si>
  <si>
    <t>PMT-3249569</t>
  </si>
  <si>
    <t>2556 Poinsettia Dr, San Diego, CA</t>
  </si>
  <si>
    <t>General-Standard-Building Construction:3765/Elliott</t>
  </si>
  <si>
    <t>PMT-3242433</t>
  </si>
  <si>
    <t>PMT-3242463</t>
  </si>
  <si>
    <t>4345 Bancroft St, San Diego, CA</t>
  </si>
  <si>
    <t>PMT-3216767</t>
  </si>
  <si>
    <t>1514 Law St, San Diego, CA</t>
  </si>
  <si>
    <t>General-Standard-Building Construction:1512/Law</t>
  </si>
  <si>
    <t>PMT-3252029</t>
  </si>
  <si>
    <t>8453 Carlisle Dr, San Diego, CA</t>
  </si>
  <si>
    <t>General-Standard-Building Construction:8453/Carlisle</t>
  </si>
  <si>
    <t>PMT-3264303</t>
  </si>
  <si>
    <t>6363 Hartley Dr, San Diego, CA</t>
  </si>
  <si>
    <t>General-Standard-Building Construction:6361/Hartley</t>
  </si>
  <si>
    <t>PMT-3224235</t>
  </si>
  <si>
    <t>5604 Streamview Dr, San Diego, CA 92105</t>
  </si>
  <si>
    <t>General-Standard-Building Construction:5604/Streamview</t>
  </si>
  <si>
    <t>PMT-3255189</t>
  </si>
  <si>
    <t>5029 Voltaire St, San Diego, CA 92107</t>
  </si>
  <si>
    <t>General-Standard-Building Construction:5029/Voltaire</t>
  </si>
  <si>
    <t>PMT-3265590</t>
  </si>
  <si>
    <t>1802 Beryl St, San Diego, CA 92109</t>
  </si>
  <si>
    <t>General-Standard-Building Construction:1802/Beryl</t>
  </si>
  <si>
    <t>PMT-3198288</t>
  </si>
  <si>
    <t>3006 K St, San Diego, CA</t>
  </si>
  <si>
    <t>General-Expedite-Building Construction:3006/K</t>
  </si>
  <si>
    <t>PMT-3203725</t>
  </si>
  <si>
    <t>5417 Grape St, San Diego, CA 92105</t>
  </si>
  <si>
    <t>General-Standard-Building Construction:5417/Grape</t>
  </si>
  <si>
    <t>PMT-3231937</t>
  </si>
  <si>
    <t>1749 Winnett St, San Diego, CA</t>
  </si>
  <si>
    <t>Rapid Review-Standard-Building Construction:1751/Winnett</t>
  </si>
  <si>
    <t>PMT-3260870</t>
  </si>
  <si>
    <t>1361 Chalcedony St, San Diego, CA</t>
  </si>
  <si>
    <t>General-Standard-Building Construction:1359/Chalcedony</t>
  </si>
  <si>
    <t>PMT-3248397</t>
  </si>
  <si>
    <t>3689 44th St, San Diego, CA</t>
  </si>
  <si>
    <t>General-Standard-Building Construction:3685/44th</t>
  </si>
  <si>
    <t>PMT-3242697</t>
  </si>
  <si>
    <t>303 Sears Av, San Diego, CA 92114</t>
  </si>
  <si>
    <t>Rapid Review-Standard-Building Construction:303/Sears</t>
  </si>
  <si>
    <t>PMT-3264947</t>
  </si>
  <si>
    <t>4780 Del Monte Av, San Diego, CA</t>
  </si>
  <si>
    <t>General-Standard-Building Construction:4776/Del Monte</t>
  </si>
  <si>
    <t>PMT-3256174</t>
  </si>
  <si>
    <t>6825 La Jolla Bl, San Diego, CA 92037</t>
  </si>
  <si>
    <t>General-Standard-Building Construction:6825/La Jolla</t>
  </si>
  <si>
    <t>PMT-3239905</t>
  </si>
  <si>
    <t>2737 Broadway, San Diego, CA</t>
  </si>
  <si>
    <t>General-Standard-Building Construction:2735/Broadway</t>
  </si>
  <si>
    <t>PMT-3219394</t>
  </si>
  <si>
    <t>4054 Haines St, San Diego, CA</t>
  </si>
  <si>
    <t>General-Standard-Building Construction:4054/Haines</t>
  </si>
  <si>
    <t>PMT-3254475</t>
  </si>
  <si>
    <t>4349 Bancroft St, San Diego, CA</t>
  </si>
  <si>
    <t>PMT-3216770</t>
  </si>
  <si>
    <t>3716 Nile St, San Diego, CA</t>
  </si>
  <si>
    <t>PMT-3242350</t>
  </si>
  <si>
    <t>2346 Crescent Dr, San Diego, CA 92103</t>
  </si>
  <si>
    <t>General-Standard-Building Construction:2346/Crescent</t>
  </si>
  <si>
    <t>PMT-3265068</t>
  </si>
  <si>
    <t>2735 Broadway, San Diego, CA 92102</t>
  </si>
  <si>
    <t>PMT-3219390</t>
  </si>
  <si>
    <t>1863 Oliver Av, San Diego, CA</t>
  </si>
  <si>
    <t>General-Express-Building Construction:1863/Oliver</t>
  </si>
  <si>
    <t>PMT-3252674</t>
  </si>
  <si>
    <t>4667 60th St, San Diego, CA 92115</t>
  </si>
  <si>
    <t>General-Standard-Building Construction:4667/60th</t>
  </si>
  <si>
    <t>PMT-3205183</t>
  </si>
  <si>
    <t>PMT-3205187</t>
  </si>
  <si>
    <t>3679 Florida St, San Diego, CA</t>
  </si>
  <si>
    <t>General-Standard-Building Construction:3677/Florida</t>
  </si>
  <si>
    <t>PMT-3221312</t>
  </si>
  <si>
    <t>3685 44th St, San Diego, CA</t>
  </si>
  <si>
    <t>PMT-3242701</t>
  </si>
  <si>
    <t>245 Euclid Av, San Diego, CA</t>
  </si>
  <si>
    <t>General-Express-Building Construction:245/Euclid</t>
  </si>
  <si>
    <t>PMT-3246902</t>
  </si>
  <si>
    <t>247 Euclid Av, San Diego, CA</t>
  </si>
  <si>
    <t>PMT-3246909</t>
  </si>
  <si>
    <t>825 51st St, San Diego, CA 92114</t>
  </si>
  <si>
    <t>General-Standard-Building Construction:825/51st</t>
  </si>
  <si>
    <t>PMT-3264158</t>
  </si>
  <si>
    <t>3685 Princeton Av, San Diego, CA 92117</t>
  </si>
  <si>
    <t>General-Standard-Building Construction:3687/Princeton</t>
  </si>
  <si>
    <t>PMT-3196793</t>
  </si>
  <si>
    <t>3641 Herman Av, San Diego, CA 92104</t>
  </si>
  <si>
    <t>General-Express-Building Construction:3639/Herman</t>
  </si>
  <si>
    <t>PMT-3242094</t>
  </si>
  <si>
    <t>1814 Pacific Beach Dr, San Diego, CA 92109</t>
  </si>
  <si>
    <t>General-Standard-Building Construction:1812/Pacific Beach</t>
  </si>
  <si>
    <t>PMT-3246067</t>
  </si>
  <si>
    <t>8447 Gold Coast Dr, San Diego, CA 92126</t>
  </si>
  <si>
    <t>General-Standard-Building Construction:8447/Gold Coast</t>
  </si>
  <si>
    <t>PMT-3223375</t>
  </si>
  <si>
    <t>PMT-3264155</t>
  </si>
  <si>
    <t>7986 Lake Adlon Dr, San Diego, CA 92119</t>
  </si>
  <si>
    <t>General-Standard-Building Construction:7986/Lake Adlon</t>
  </si>
  <si>
    <t>PMT-3202562</t>
  </si>
  <si>
    <t>1322 Diamond St, San Diego, CA 92109</t>
  </si>
  <si>
    <t>General-Standard-Building Construction:1322/Diamond</t>
  </si>
  <si>
    <t>PMT-3205918</t>
  </si>
  <si>
    <t>3388 Gregory St, San Diego, CA 92104</t>
  </si>
  <si>
    <t>General-Standard-Building Construction:3388/Gregory</t>
  </si>
  <si>
    <t>PMT-3217377</t>
  </si>
  <si>
    <t>3665 Argonne St, San Diego, CA 92117</t>
  </si>
  <si>
    <t>General-Standard-Building Construction:3665/Argonne</t>
  </si>
  <si>
    <t>PMT-3261880</t>
  </si>
  <si>
    <t>2803 Grandview St, San Diego, CA 92110</t>
  </si>
  <si>
    <t>General-Standard-Building Construction:2803/Grandview</t>
  </si>
  <si>
    <t>PMT-3248224</t>
  </si>
  <si>
    <t>11374 Turtleback Ln, San Diego, CA 92127</t>
  </si>
  <si>
    <t>Rapid Review-Standard-Building Construction:11374/Turtleback</t>
  </si>
  <si>
    <t>PMT-3266314</t>
  </si>
  <si>
    <t>3552 Idlewild Wy, San Diego, CA</t>
  </si>
  <si>
    <t>General-Standard-Building Construction:3548/Idlewild</t>
  </si>
  <si>
    <t>PMT-3237248</t>
  </si>
  <si>
    <t>3550 Idlewild Wy, San Diego, CA</t>
  </si>
  <si>
    <t>PMT-3237245</t>
  </si>
  <si>
    <t>238 36th St, San Diego, CA</t>
  </si>
  <si>
    <t>Rapid Review-Standard-Building Construction:238/36th</t>
  </si>
  <si>
    <t>PMT-3221275</t>
  </si>
  <si>
    <t>3686 Alexia Pl, San Diego, CA</t>
  </si>
  <si>
    <t>General-Standard-Building Construction:3686/Alexia</t>
  </si>
  <si>
    <t>PMT-3233919</t>
  </si>
  <si>
    <t>PMT-3264159</t>
  </si>
  <si>
    <t>955 Beryl St, San Diego, CA</t>
  </si>
  <si>
    <t>General-Standard-Building Construction:955/Beryl</t>
  </si>
  <si>
    <t>PMT-3260332</t>
  </si>
  <si>
    <t>2904 Ocean View Bl, San Diego, CA 92113</t>
  </si>
  <si>
    <t>General-Standard-Building Construction:2906/Ocean View</t>
  </si>
  <si>
    <t>PMT-3203570</t>
  </si>
  <si>
    <t>1865 Dahlia (Sb) Av, San Diego, CA</t>
  </si>
  <si>
    <t>General-Standard-Building Construction:1865/Dahlia (Sb)</t>
  </si>
  <si>
    <t>PMT-3203951</t>
  </si>
  <si>
    <t>PMT-3203953</t>
  </si>
  <si>
    <t>645 Meadowbrook Dr, San Diego, CA</t>
  </si>
  <si>
    <t>General-Standard-Combination Building Permit:645/Meadowbrook</t>
  </si>
  <si>
    <t>PMT-3231693</t>
  </si>
  <si>
    <t>3335 Elliott St, San Diego, CA 92106</t>
  </si>
  <si>
    <t>General-Standard-Combination Building Permit:3335/Elliott</t>
  </si>
  <si>
    <t>PMT-3204597</t>
  </si>
  <si>
    <t>8043 Entrada De Luz E, San Diego, CA</t>
  </si>
  <si>
    <t>General-Standard-Combination Building Permit:8047/Entrada De Luz</t>
  </si>
  <si>
    <t>PMT-3227228</t>
  </si>
  <si>
    <t>1993 Titus St, San Diego, CA</t>
  </si>
  <si>
    <t>General-Standard-Building Construction:1991/Titus</t>
  </si>
  <si>
    <t>PMT-3227848</t>
  </si>
  <si>
    <t>1352 Antoine Dr, San Diego, CA</t>
  </si>
  <si>
    <t>General-Standard-Combination Building Permit:1352/Antoine</t>
  </si>
  <si>
    <t>PMT-3212432</t>
  </si>
  <si>
    <t>1156 Jud St, San Diego, CA</t>
  </si>
  <si>
    <t>Rapid Review-Standard-Combination Building Permit:1156/Jud</t>
  </si>
  <si>
    <t>PMT-3241872</t>
  </si>
  <si>
    <t>7796 Woodbine Wy, San Diego, CA</t>
  </si>
  <si>
    <t>General-Standard-Combination Building Permit:7796/Woodbine</t>
  </si>
  <si>
    <t>PMT-3207065</t>
  </si>
  <si>
    <t>931 Loring St, San Diego, CA</t>
  </si>
  <si>
    <t>General-Standard-Combination Building Permit:935/Loring</t>
  </si>
  <si>
    <t>PMT-3244589</t>
  </si>
  <si>
    <t>2066 Laurinda Pl, San Diego, CA</t>
  </si>
  <si>
    <t>General-Standard-Combination Building Permit:2066/Laurinda</t>
  </si>
  <si>
    <t>PMT-3258793</t>
  </si>
  <si>
    <t>7910 Goleta Rd, San Diego, CA</t>
  </si>
  <si>
    <t>General-Standard-Combination Building Permit:7910/Goleta</t>
  </si>
  <si>
    <t>PMT-3257881</t>
  </si>
  <si>
    <t>5012 Mount Ararat Dr, San Diego, CA 92111</t>
  </si>
  <si>
    <t>General-Standard-Combination Building Permit:5014/Mount Ararat</t>
  </si>
  <si>
    <t>PMT-3218924</t>
  </si>
  <si>
    <t>PMT-3218928</t>
  </si>
  <si>
    <t>3460 Cooper St, San Diego, CA 92104</t>
  </si>
  <si>
    <t>General-Standard-Building Construction:3460/Cooper</t>
  </si>
  <si>
    <t>PMT-3264871</t>
  </si>
  <si>
    <t>4516 Kickapoo Ct, San Diego, CA 92117</t>
  </si>
  <si>
    <t>Rapid Review-Standard-Building Construction:4516/Kickapoo</t>
  </si>
  <si>
    <t>PMT-3201753</t>
  </si>
  <si>
    <t>2337 Bancroft St, San Diego, CA</t>
  </si>
  <si>
    <t>General-Standard-Combination Building Permit:2337/Bancroft</t>
  </si>
  <si>
    <t>PMT-3201866</t>
  </si>
  <si>
    <t>1734 Dahlia (Sb) Av, San Diego, CA</t>
  </si>
  <si>
    <t>General-Standard-Combination Building Permit:1734/Dahlia (Sb)</t>
  </si>
  <si>
    <t>PMT-3226588</t>
  </si>
  <si>
    <t>816 Brighton Ct, San Diego, CA</t>
  </si>
  <si>
    <t>Combination Building Permit:816/Brighton</t>
  </si>
  <si>
    <t>PMT-3223555</t>
  </si>
  <si>
    <t>2207 Sea Breeze Dr, San Diego, CA</t>
  </si>
  <si>
    <t>General-Standard-Combination Building Permit:2207/Sea Breeze</t>
  </si>
  <si>
    <t>PMT-3221948</t>
  </si>
  <si>
    <t>534 24th St, San Diego, CA</t>
  </si>
  <si>
    <t>General-Expedite-Combination Building Permit:534/24th</t>
  </si>
  <si>
    <t>PMT-3215399</t>
  </si>
  <si>
    <t>1206 Missouri St, San Diego, CA</t>
  </si>
  <si>
    <t>General-Standard-Combination Building Permit:1206/Missouri</t>
  </si>
  <si>
    <t>PMT-3215072</t>
  </si>
  <si>
    <t>4795 Panorama Dr, San Diego, CA 92116</t>
  </si>
  <si>
    <t>General-Standard-Combination Building Permit:4795/Panorama</t>
  </si>
  <si>
    <t>PMT-3211070</t>
  </si>
  <si>
    <t>10935 Elderwood Ln, San Diego, CA</t>
  </si>
  <si>
    <t>General-Standard-Combination Building Permit:10935/Elderwood</t>
  </si>
  <si>
    <t>PMT-3246122</t>
  </si>
  <si>
    <t>7093 Hillsboro St, San Diego, CA</t>
  </si>
  <si>
    <t>General-Standard-Combination Building Permit:7093/Hillsboro</t>
  </si>
  <si>
    <t>PMT-3230778</t>
  </si>
  <si>
    <t>2617 Meadow Lark Dr, San Diego, CA</t>
  </si>
  <si>
    <t>General-Standard-Combination Building Permit:2617/Meadow Lark</t>
  </si>
  <si>
    <t>PMT-3216697</t>
  </si>
  <si>
    <t>1851 Lyndon Rd, San Diego, CA</t>
  </si>
  <si>
    <t>General-Standard-Combination Building Permit:1851/Lyndon</t>
  </si>
  <si>
    <t>PMT-3257987</t>
  </si>
  <si>
    <t>8608 Frobisher St, San Diego, CA</t>
  </si>
  <si>
    <t>General-Standard-Combination Building Permit:8608/Frobisher</t>
  </si>
  <si>
    <t>PMT-3252064</t>
  </si>
  <si>
    <t>2513 Erie St, San Diego, CA</t>
  </si>
  <si>
    <t>General-Standard-Building Construction:2511/Erie</t>
  </si>
  <si>
    <t>PMT-3222623</t>
  </si>
  <si>
    <t>6073 Roanoke St, San Diego, CA</t>
  </si>
  <si>
    <t>General-Standard-Building Construction:6075/Roanoke</t>
  </si>
  <si>
    <t>PMT-3262022</t>
  </si>
  <si>
    <t>4478 51st St, San Diego, CA 92115</t>
  </si>
  <si>
    <t>General-Standard-Combination Building Permit:4478/51st</t>
  </si>
  <si>
    <t>PMT-3198398</t>
  </si>
  <si>
    <t>1328 69th St, San Diego, CA 92114</t>
  </si>
  <si>
    <t>Rapid Review-Standard-Combination Building Permit:1328/69th</t>
  </si>
  <si>
    <t>PMT-3232543</t>
  </si>
  <si>
    <t>PMT-3204493</t>
  </si>
  <si>
    <t>2828 Upshur St, San Diego, CA</t>
  </si>
  <si>
    <t>General-Express-Building Construction:2828/Upshur</t>
  </si>
  <si>
    <t>PMT-3201963</t>
  </si>
  <si>
    <t>4025 Cadden Wy, San Diego, CA</t>
  </si>
  <si>
    <t>General-Standard-Combination Building Permit:4025/Cadden</t>
  </si>
  <si>
    <t>PMT-3236765</t>
  </si>
  <si>
    <t>7062 Dennison St, San Diego, CA</t>
  </si>
  <si>
    <t>Rapid Review-Standard-Combination Building Permit:7062/Dennison</t>
  </si>
  <si>
    <t>PMT-3249437</t>
  </si>
  <si>
    <t>3069 Melbourne Dr, San Diego, CA</t>
  </si>
  <si>
    <t>General-Standard-Combination Building Permit:3069/Melbourne</t>
  </si>
  <si>
    <t>PMT-3237176</t>
  </si>
  <si>
    <t>1936 Denver St, San Diego, CA</t>
  </si>
  <si>
    <t>Combination Building Permit:1936/Denver</t>
  </si>
  <si>
    <t>PMT-3223835</t>
  </si>
  <si>
    <t>1988 Venice St, San Diego, CA</t>
  </si>
  <si>
    <t>General-Standard-Combination Building Permit:1988/Venice</t>
  </si>
  <si>
    <t>PMT-3220538</t>
  </si>
  <si>
    <t>4094 Chamoune Av, San Diego, CA 92105</t>
  </si>
  <si>
    <t>General-Standard-Building Construction:4094/Chamoune</t>
  </si>
  <si>
    <t>PMT-3259359</t>
  </si>
  <si>
    <t>4051 Epanow Av, San Diego, CA</t>
  </si>
  <si>
    <t>General-Standard-Combination Building Permit:4051/Epanow</t>
  </si>
  <si>
    <t>PMT-3257924</t>
  </si>
  <si>
    <t>13716 Stoney Gate Pl, San Diego, CA</t>
  </si>
  <si>
    <t>Combination Building Permit:13716/Stoney Gate</t>
  </si>
  <si>
    <t>PMT-3253302</t>
  </si>
  <si>
    <t>3437 Florence St, San Diego, CA</t>
  </si>
  <si>
    <t>General-Expedite-Combination Building Permit:3435/Florence</t>
  </si>
  <si>
    <t>PMT-3260242</t>
  </si>
  <si>
    <t>935 Loring St, San Diego, CA</t>
  </si>
  <si>
    <t>PMT-3244615</t>
  </si>
  <si>
    <t>9759 Caminito Joven, San Diego, CA 92131</t>
  </si>
  <si>
    <t>General-Standard-Combination Building Permit:9759/Caminito Joven</t>
  </si>
  <si>
    <t>PMT-3210704</t>
  </si>
  <si>
    <t>6768 Akins Av, San Diego, CA</t>
  </si>
  <si>
    <t>General-Expedite-Building Construction:6768/Akins</t>
  </si>
  <si>
    <t>PMT-3265660</t>
  </si>
  <si>
    <t>7263 Lisbon St, San Diego, CA</t>
  </si>
  <si>
    <t>General-Standard-Combination Building Permit:7263/Lisbon</t>
  </si>
  <si>
    <t>PMT-3253229</t>
  </si>
  <si>
    <t>3435 Florence St, San Diego, CA</t>
  </si>
  <si>
    <t>PMT-3260247</t>
  </si>
  <si>
    <t>2750 Elyssee St, San Diego, CA</t>
  </si>
  <si>
    <t>General-Standard-Combination Building Permit:2750/Elyssee</t>
  </si>
  <si>
    <t>PMT-3234088</t>
  </si>
  <si>
    <t>626 Bonair Pl, San Diego, CA</t>
  </si>
  <si>
    <t>General-Standard-Combination Building Permit:626/Bonair</t>
  </si>
  <si>
    <t>PMT-3233456</t>
  </si>
  <si>
    <t>2561 K St, San Diego, CA</t>
  </si>
  <si>
    <t>Rapid Review-Standard-Combination Building Permit:2561/K</t>
  </si>
  <si>
    <t>PMT-3209684</t>
  </si>
  <si>
    <t>5737 Stadium St, San Diego, CA</t>
  </si>
  <si>
    <t>General-Standard-Combination Building Permit:5737/Stadium</t>
  </si>
  <si>
    <t>PMT-3245883</t>
  </si>
  <si>
    <t>3107 42nd St, San Diego, CA</t>
  </si>
  <si>
    <t>General-Standard-Combination Building Permit:3107/42nd</t>
  </si>
  <si>
    <t>PMT-3220742</t>
  </si>
  <si>
    <t>1423 Pequena St, San Diego, CA</t>
  </si>
  <si>
    <t>Combination Building Permit:1423/Pequena</t>
  </si>
  <si>
    <t>PMT-3257952</t>
  </si>
  <si>
    <t>679 Catalina Bl, San Diego, CA</t>
  </si>
  <si>
    <t>General-Standard-Combination Building Permit:679/Catalina</t>
  </si>
  <si>
    <t>PMT-3264724</t>
  </si>
  <si>
    <t>8971 Helenjames Av, San Diego, CA</t>
  </si>
  <si>
    <t>General-Standard-Combination Building Permit:8971/Helenjames</t>
  </si>
  <si>
    <t>PMT-3221190</t>
  </si>
  <si>
    <t>3439 Florence St, San Diego, CA</t>
  </si>
  <si>
    <t>PMT-3260238</t>
  </si>
  <si>
    <t>3441 Florence St, San Diego, CA</t>
  </si>
  <si>
    <t>PMT-3260241</t>
  </si>
  <si>
    <t>3574 Arizona St, San Diego, CA</t>
  </si>
  <si>
    <t>General-Standard-Combination Building Permit:3574/Arizona</t>
  </si>
  <si>
    <t>PMT-3233058</t>
  </si>
  <si>
    <t>4616 Cather Av, San Diego, CA</t>
  </si>
  <si>
    <t>General-Standard-Combination Building Permit:4616/Cather</t>
  </si>
  <si>
    <t>PMT-3252987</t>
  </si>
  <si>
    <t>1921 Lincoln Av, San Diego, CA</t>
  </si>
  <si>
    <t>General-Standard-Building Permit:1921/Lincoln</t>
  </si>
  <si>
    <t>PMT-3229457</t>
  </si>
  <si>
    <t>865 Candlelight Pl, San Diego, CA</t>
  </si>
  <si>
    <t>General-Standard-Building Construction:863/Candlelight</t>
  </si>
  <si>
    <t>PMT-3224748</t>
  </si>
  <si>
    <t>5101 Seagrove Cv, San Diego, CA</t>
  </si>
  <si>
    <t>General-Standard-Combination Building Permit:5101/Seagrove</t>
  </si>
  <si>
    <t>PMT-3221923</t>
  </si>
  <si>
    <t>6228 Romo St, San Diego, CA</t>
  </si>
  <si>
    <t>General-Standard-Building Permit:6228/Romo</t>
  </si>
  <si>
    <t>PMT-3258488</t>
  </si>
  <si>
    <t>1520 Fern St, San Diego, CA 92102</t>
  </si>
  <si>
    <t>General-Standard-Combination Building Permit:1520/Fern</t>
  </si>
  <si>
    <t>PMT-3253537</t>
  </si>
  <si>
    <t>4462 Rolando Bl, San Diego, CA</t>
  </si>
  <si>
    <t>General-Standard-Combination Building Permit:4462/Rolando</t>
  </si>
  <si>
    <t>PMT-3243916</t>
  </si>
  <si>
    <t>7227 Steinbeck Av, San Diego, CA</t>
  </si>
  <si>
    <t>General-Standard-Combination Building Permit:7227/Steinbeck</t>
  </si>
  <si>
    <t>PMT-3245554</t>
  </si>
  <si>
    <t>1826 Deep Haven Ln, San Diego, CA</t>
  </si>
  <si>
    <t>Combination Building Permit:1826/Deep Haven</t>
  </si>
  <si>
    <t>PMT-3258717</t>
  </si>
  <si>
    <t>9854 Paseo Montril, San Diego, CA</t>
  </si>
  <si>
    <t>Combination Building Permit:9854/Paseo Montril</t>
  </si>
  <si>
    <t>PMT-3263682</t>
  </si>
  <si>
    <t>1653 Dahlia Av, San Diego, CA</t>
  </si>
  <si>
    <t>General-Standard-Combination Building Permit:1653/Dahlia</t>
  </si>
  <si>
    <t>PMT-3231073</t>
  </si>
  <si>
    <t>5009 Tierra Baja Wy, San Diego, CA</t>
  </si>
  <si>
    <t>General-Standard-Combination Building Permit:5009/Tierra Baja</t>
  </si>
  <si>
    <t>PMT-3224726</t>
  </si>
  <si>
    <t>1976 Valance St, San Diego, CA</t>
  </si>
  <si>
    <t>General-Standard-Combination Building Permit:1976/Valance</t>
  </si>
  <si>
    <t>PMT-3235324</t>
  </si>
  <si>
    <t>827 Winston Dr, San Diego, CA</t>
  </si>
  <si>
    <t>General-Expedite-Combination Building Permit:827/Winston</t>
  </si>
  <si>
    <t>PMT-3211178</t>
  </si>
  <si>
    <t>4857 Boise Av, San Diego, CA</t>
  </si>
  <si>
    <t>General-Standard-Combination Building Permit:4857/Boise</t>
  </si>
  <si>
    <t>PMT-3240422</t>
  </si>
  <si>
    <t>3522 Mississippi St, San Diego, CA</t>
  </si>
  <si>
    <t>Combination Building Permit:3522/Mississippi</t>
  </si>
  <si>
    <t>PMT-3250469</t>
  </si>
  <si>
    <t>10258 Antrim Wy, San Diego, CA</t>
  </si>
  <si>
    <t>General-Standard-Combination Building Permit:10258/Antrim</t>
  </si>
  <si>
    <t>PMT-3248245</t>
  </si>
  <si>
    <t>3732 Robinson Mews, San Diego, CA</t>
  </si>
  <si>
    <t>General-Standard-Combination Building Permit:3732/Robinson Mews</t>
  </si>
  <si>
    <t>PMT-3231717</t>
  </si>
  <si>
    <t>272 53rd St, San Diego, CA</t>
  </si>
  <si>
    <t>General-Expedite-Combination Building Permit:272/53rd</t>
  </si>
  <si>
    <t>PMT-3229247</t>
  </si>
  <si>
    <t>3770 Narragansett Av, San Diego, CA</t>
  </si>
  <si>
    <t>Combination Building Permit:3770/Narragansett</t>
  </si>
  <si>
    <t>PMT-3233496</t>
  </si>
  <si>
    <t>3729 Ticonderoga St, San Diego, CA</t>
  </si>
  <si>
    <t>General-Standard-Combination Building Permit:3729/Ticonderoga</t>
  </si>
  <si>
    <t>PMT-3223667</t>
  </si>
  <si>
    <t>8047 Entrada De Luz E, San Diego, CA 92127</t>
  </si>
  <si>
    <t>PMT-3227233</t>
  </si>
  <si>
    <t>2960 J St, San Diego, CA 92102</t>
  </si>
  <si>
    <t>General-Standard-Building Construction:2960/J</t>
  </si>
  <si>
    <t>PMT-3251278</t>
  </si>
  <si>
    <t>5349 Santa Margarita St, San Diego, CA 92114</t>
  </si>
  <si>
    <t>General-Express-Building Construction:5349/Santa Margarita</t>
  </si>
  <si>
    <t>PMT-3222969</t>
  </si>
  <si>
    <t>5269 Vickie Dr, San Diego, CA</t>
  </si>
  <si>
    <t>General-Standard-Building Construction:5267/Vickie</t>
  </si>
  <si>
    <t>PMT-3206530</t>
  </si>
  <si>
    <t>3674 Avondale St, San Diego, CA</t>
  </si>
  <si>
    <t>General-Standard-Combination Building Permit:3674/Avondale</t>
  </si>
  <si>
    <t>PMT-3259525</t>
  </si>
  <si>
    <t>3107 Natchez Av, San Diego, CA</t>
  </si>
  <si>
    <t>General-Standard-Building Permit:3107/Natchez</t>
  </si>
  <si>
    <t>PMT-3241565</t>
  </si>
  <si>
    <t>4814 Lantana Dr, San Diego, CA</t>
  </si>
  <si>
    <t>General-Standard-Combination Building Permit:4814/Lantana</t>
  </si>
  <si>
    <t>PMT-3221762</t>
  </si>
  <si>
    <t>4563 El Cerrito Dr, San Diego, CA</t>
  </si>
  <si>
    <t>General-Standard-Combination Building Permit:4563/El Cerrito</t>
  </si>
  <si>
    <t>PMT-3263793</t>
  </si>
  <si>
    <t>3977 Broadway, San Diego, CA</t>
  </si>
  <si>
    <t>General-Standard-Combination Building Permit:3977/Broadway</t>
  </si>
  <si>
    <t>PMT-3197690</t>
  </si>
  <si>
    <t>4540 Bermuda Av, San Diego, CA</t>
  </si>
  <si>
    <t>General-Standard-Building Construction:4542/Bermuda</t>
  </si>
  <si>
    <t>PMT-3262789</t>
  </si>
  <si>
    <t>6755 Roeblin Ct, San Diego, CA</t>
  </si>
  <si>
    <t>General-Express-Building Construction:6757/Roeblin</t>
  </si>
  <si>
    <t>PMT-3246314</t>
  </si>
  <si>
    <t>13676 Mira Montana Dr, San Diego, CA 92014</t>
  </si>
  <si>
    <t>General-Standard-Building Construction:13676/Mira Montana</t>
  </si>
  <si>
    <t>PMT-3264656</t>
  </si>
  <si>
    <t>3170 Galloway Dr, San Diego, CA</t>
  </si>
  <si>
    <t>General-Standard-Building Construction:3190/Galloway</t>
  </si>
  <si>
    <t>PMT-3223326</t>
  </si>
  <si>
    <t>4435 30th St, San Diego, CA</t>
  </si>
  <si>
    <t>General-Express-Building Construction:4421/30th</t>
  </si>
  <si>
    <t>PMT-3230016</t>
  </si>
  <si>
    <t>10160 Embassy Wy, San Diego, CA 92126</t>
  </si>
  <si>
    <t>General-Standard-Building Construction:10160/Embassy</t>
  </si>
  <si>
    <t>PMT-3248735</t>
  </si>
  <si>
    <t>3723 Texas St, San Diego, CA</t>
  </si>
  <si>
    <t>General-Standard-Building Construction:3721/Texas</t>
  </si>
  <si>
    <t>PMT-3246370</t>
  </si>
  <si>
    <t>9767 Caminito Munoz, San Diego, CA 92131</t>
  </si>
  <si>
    <t>Rapid Review-Standard-Building Construction:9767/Caminito Munoz</t>
  </si>
  <si>
    <t>PMT-3263189</t>
  </si>
  <si>
    <t>5625 Bolivar St, San Diego, CA</t>
  </si>
  <si>
    <t>General-Standard-Building Construction:5623/Bolivar</t>
  </si>
  <si>
    <t>PMT-3251351</t>
  </si>
  <si>
    <t>5063 Alumni Pl, San Diego, CA</t>
  </si>
  <si>
    <t>Building Construction:5063/Alumni</t>
  </si>
  <si>
    <t>PMT-3264818</t>
  </si>
  <si>
    <t>5258 Tipton St, San Diego, CA</t>
  </si>
  <si>
    <t>General-Standard-Building Construction:5260/Tipton</t>
  </si>
  <si>
    <t>PMT-3260137</t>
  </si>
  <si>
    <t>1311 Emerald St, San Diego, CA 92109</t>
  </si>
  <si>
    <t>General-Standard-Building Construction:1311/Emerald</t>
  </si>
  <si>
    <t>PMT-3204618</t>
  </si>
  <si>
    <t>740 40th St, San Diego, CA</t>
  </si>
  <si>
    <t>General-Standard-Building Construction:740/40th</t>
  </si>
  <si>
    <t>PMT-3228682</t>
  </si>
  <si>
    <t>2104 Bacon St, San Diego, CA 92107</t>
  </si>
  <si>
    <t>General-Standard-Building Construction:2104/Bacon</t>
  </si>
  <si>
    <t>PMT-3201287</t>
  </si>
  <si>
    <t>4657 Cheshire St, San Diego, CA</t>
  </si>
  <si>
    <t>PMT-3254660</t>
  </si>
  <si>
    <t>3305 Mc Graw St, San Diego, CA 92117</t>
  </si>
  <si>
    <t>General-Standard-Building Construction:3305/Mc Graw</t>
  </si>
  <si>
    <t>PMT-3235728</t>
  </si>
  <si>
    <t>PMT-3228684</t>
  </si>
  <si>
    <t>6760 Robbins Wy, San Diego, CA 92122</t>
  </si>
  <si>
    <t>General-Standard-Building Construction:6760/Robbins</t>
  </si>
  <si>
    <t>PMT-3247413</t>
  </si>
  <si>
    <t>1007 Hornblend St, San Diego, CA</t>
  </si>
  <si>
    <t>General-Express-Building Construction:1009/Hornblend</t>
  </si>
  <si>
    <t>PMT-3226982</t>
  </si>
  <si>
    <t>5935 Vista San Guadalupe, San Diego, CA</t>
  </si>
  <si>
    <t>General-Standard-Building Construction:5937/Vista San Guadalupe</t>
  </si>
  <si>
    <t>PMT-3210404</t>
  </si>
  <si>
    <t>7981 Dorado Ct, San Diego, CA 92037</t>
  </si>
  <si>
    <t>General-Standard-Building Construction:7981/Dorado</t>
  </si>
  <si>
    <t>PMT-3215136</t>
  </si>
  <si>
    <t>5076 Tierra Baja Wy, San Diego, CA</t>
  </si>
  <si>
    <t>Rapid Review-Standard-Building Construction:5074/Tierra Baja</t>
  </si>
  <si>
    <t>PMT-3198196</t>
  </si>
  <si>
    <t>9194 Cadley Ct, San Diego, CA 92129</t>
  </si>
  <si>
    <t>Rapid Review-Standard-Building Construction:9194/Cadley</t>
  </si>
  <si>
    <t>PMT-3266457</t>
  </si>
  <si>
    <t>2722 Nye St, San Diego, CA 92111</t>
  </si>
  <si>
    <t>General-Standard-Building Construction:2722/Nye</t>
  </si>
  <si>
    <t>PMT-3239747</t>
  </si>
  <si>
    <t>PMT-3228683</t>
  </si>
  <si>
    <t>1729 Dahlia (Sb) Av, San Diego, CA</t>
  </si>
  <si>
    <t>General-Standard-Building Construction:1729/Dahlia (Sb)</t>
  </si>
  <si>
    <t>PMT-3241638</t>
  </si>
  <si>
    <t>1018 Sutter St, San Diego, CA</t>
  </si>
  <si>
    <t>General-Standard-Building Construction:1020/Sutter</t>
  </si>
  <si>
    <t>PMT-3255350</t>
  </si>
  <si>
    <t>5093 Leo St, San Diego, CA</t>
  </si>
  <si>
    <t>Rapid Review-Standard-Building Construction:5091/Leo</t>
  </si>
  <si>
    <t>PMT-3248385</t>
  </si>
  <si>
    <t>3847 Clairemont Dr, San Diego, CA</t>
  </si>
  <si>
    <t>General-Standard-Building Construction:3843/Clairemont</t>
  </si>
  <si>
    <t>PMT-3227372</t>
  </si>
  <si>
    <t>3281 Steel St, San Diego, CA</t>
  </si>
  <si>
    <t>General-Expedite-Building Construction:3281/Steel</t>
  </si>
  <si>
    <t>PMT-3236444</t>
  </si>
  <si>
    <t>PMT-3228678</t>
  </si>
  <si>
    <t>3540 Wilcox St, San Diego, CA 92106</t>
  </si>
  <si>
    <t>General-Standard-Building Construction:3540/Wilcox</t>
  </si>
  <si>
    <t>PMT-3253666</t>
  </si>
  <si>
    <t>3297 Geddes Dr, San Diego, CA 92117</t>
  </si>
  <si>
    <t>General-Standard-Building Construction:3297/Geddes</t>
  </si>
  <si>
    <t>PMT-3235246</t>
  </si>
  <si>
    <t>4623 Larkspur St, San Diego, CA</t>
  </si>
  <si>
    <t>General-Standard-Building Construction:4621/Larkspur</t>
  </si>
  <si>
    <t>PMT-3239228</t>
  </si>
  <si>
    <t>6354 Dissinger Av, San Diego, CA 92139</t>
  </si>
  <si>
    <t>Rapid Review-Standard-Building Construction:6354/Dissinger</t>
  </si>
  <si>
    <t>PMT-3208294</t>
  </si>
  <si>
    <t>PMT-3228681</t>
  </si>
  <si>
    <t>PMT-3264721</t>
  </si>
  <si>
    <t>2251 Pentuckett Av, San Diego, CA 92104</t>
  </si>
  <si>
    <t>General-Standard-Building Construction:2253/Pentuckett</t>
  </si>
  <si>
    <t>PMT-3206103</t>
  </si>
  <si>
    <t>4122 Cherokee Av, San Diego, CA</t>
  </si>
  <si>
    <t>General-Standard-Building Construction:4122/Cherokee</t>
  </si>
  <si>
    <t>PMT-3262862</t>
  </si>
  <si>
    <t>PMT-3239757</t>
  </si>
  <si>
    <t>PMT-3236443</t>
  </si>
  <si>
    <t>2473 Market St, San Diego, CA</t>
  </si>
  <si>
    <t>General-Standard-Building Construction:2473/Market</t>
  </si>
  <si>
    <t>PMT-3252795</t>
  </si>
  <si>
    <t>1998 Catalina Bl, San Diego, CA</t>
  </si>
  <si>
    <t>Rapid Review-Standard-Building Construction:1996/Catalina</t>
  </si>
  <si>
    <t>PMT-3264298</t>
  </si>
  <si>
    <t>5270 Tipton St, San Diego, CA</t>
  </si>
  <si>
    <t>General-Standard-Building Construction:5266/Tipton</t>
  </si>
  <si>
    <t>PMT-3261886</t>
  </si>
  <si>
    <t>3462 North Mountain View Dr, San Diego, CA 92116</t>
  </si>
  <si>
    <t>General-Standard-Building Construction:3462/North Mountain View</t>
  </si>
  <si>
    <t>PMT-3260745</t>
  </si>
  <si>
    <t>2720 Figueroa Bl, San Diego, CA 92109</t>
  </si>
  <si>
    <t>Rapid Review-Standard-Building Construction:2720/Figueroa</t>
  </si>
  <si>
    <t>PMT-3248789</t>
  </si>
  <si>
    <t>PMT-3208290</t>
  </si>
  <si>
    <t>PMT-3239751</t>
  </si>
  <si>
    <t>3849 Clairemont Dr, San Diego, CA</t>
  </si>
  <si>
    <t>PMT-3219055</t>
  </si>
  <si>
    <t>3670 Park Bl, San Diego, CA</t>
  </si>
  <si>
    <t>General-Express-Building Construction:3670/Park</t>
  </si>
  <si>
    <t>PMT-3197107</t>
  </si>
  <si>
    <t>4378 42nd St, San Diego, CA</t>
  </si>
  <si>
    <t>General-Standard-Building Construction:4378/42nd</t>
  </si>
  <si>
    <t>PMT-3224495</t>
  </si>
  <si>
    <t>4875 Bancroft St, San Diego, CA</t>
  </si>
  <si>
    <t>General-Standard-Building Construction:4873/Bancroft</t>
  </si>
  <si>
    <t>PMT-3232929</t>
  </si>
  <si>
    <t>PMT-3232925</t>
  </si>
  <si>
    <t>3608 Clairemont Mesa Bl, San Diego, CA</t>
  </si>
  <si>
    <t>General-Standard-Building Construction:3608/Clairemont Mesa</t>
  </si>
  <si>
    <t>PMT-3204751</t>
  </si>
  <si>
    <t>1726 Burton St, San Diego, CA</t>
  </si>
  <si>
    <t>Building Construction:1726/Burton</t>
  </si>
  <si>
    <t>PMT-3253160</t>
  </si>
  <si>
    <t>1824 Oliver Av, San Diego, CA</t>
  </si>
  <si>
    <t>General-Standard-Building Construction:1820/Oliver</t>
  </si>
  <si>
    <t>PMT-3256338</t>
  </si>
  <si>
    <t>3059 38th St, San Diego, CA 92105</t>
  </si>
  <si>
    <t>General-Standard-Building Construction:3059/38th</t>
  </si>
  <si>
    <t>PMT-3248307</t>
  </si>
  <si>
    <t>513 63rd St, San Diego, CA</t>
  </si>
  <si>
    <t>General-Expedite-Building Construction:515/63rd</t>
  </si>
  <si>
    <t>PMT-3246171</t>
  </si>
  <si>
    <t>5523 Mary Lane Dr, San Diego, CA</t>
  </si>
  <si>
    <t>General-Standard-Building Construction:5521/Mary Lane</t>
  </si>
  <si>
    <t>PMT-3255413</t>
  </si>
  <si>
    <t>430 Las Flores Tr, San Diego, CA</t>
  </si>
  <si>
    <t>Building Construction:430/Las Flores</t>
  </si>
  <si>
    <t>PMT-3261836</t>
  </si>
  <si>
    <t>2752 29th St, San Diego, CA 92104</t>
  </si>
  <si>
    <t>General-Standard-Building Construction:2754/29th</t>
  </si>
  <si>
    <t>PMT-3206024</t>
  </si>
  <si>
    <t>3963 Hatton St, San Diego, CA 92111</t>
  </si>
  <si>
    <t>Rapid Review-Standard-Building Construction:3965/Hatton</t>
  </si>
  <si>
    <t>PMT-3209317</t>
  </si>
  <si>
    <t>797 Ralph Wy, San Diego, CA</t>
  </si>
  <si>
    <t>General-Standard-Building Construction:799/Ralph</t>
  </si>
  <si>
    <t>PMT-3248773</t>
  </si>
  <si>
    <t>4901 35th St, San Diego, CA 92116</t>
  </si>
  <si>
    <t>General-Standard-Building Construction:4903/35th</t>
  </si>
  <si>
    <t>PMT-3206566</t>
  </si>
  <si>
    <t>3702 Wilcox St, San Diego, CA</t>
  </si>
  <si>
    <t>General-Standard-Building Construction:3704/Wilcox</t>
  </si>
  <si>
    <t>PMT-3246313</t>
  </si>
  <si>
    <t>1728 Burton St, San Diego, CA</t>
  </si>
  <si>
    <t>PMT-3253161</t>
  </si>
  <si>
    <t>4654 Santa Monica Av, San Diego, CA</t>
  </si>
  <si>
    <t>General-Standard-Building Construction:4654/Santa Monica</t>
  </si>
  <si>
    <t>PMT-3241768</t>
  </si>
  <si>
    <t>2667 Snowdrop St, San Diego, CA</t>
  </si>
  <si>
    <t>General-Standard-Building Construction:2665/Snowdrop</t>
  </si>
  <si>
    <t>PMT-3255484</t>
  </si>
  <si>
    <t>4152 Iowa St, San Diego, CA</t>
  </si>
  <si>
    <t>General-Standard-Building Construction:4152/Iowa</t>
  </si>
  <si>
    <t>PMT-3199838</t>
  </si>
  <si>
    <t>4015 Del Mar Av, San Diego, CA 92107</t>
  </si>
  <si>
    <t>General-Standard-Building Construction:4015/Del Mar</t>
  </si>
  <si>
    <t>PMT-3265838</t>
  </si>
  <si>
    <t>PMT-3201988</t>
  </si>
  <si>
    <t>4582 Adair St, San Diego, CA 92107</t>
  </si>
  <si>
    <t>General-Standard-Building Construction:4582/Adair</t>
  </si>
  <si>
    <t>PMT-3201105</t>
  </si>
  <si>
    <t>6736 Linda Vista Rd, San Diego, CA 92111</t>
  </si>
  <si>
    <t>General-Standard-Building Construction:6738/Linda Vista</t>
  </si>
  <si>
    <t>PMT-3198751</t>
  </si>
  <si>
    <t>4703 Cereza St, San Diego, CA</t>
  </si>
  <si>
    <t>General-Expedite-Building Construction:131/47th</t>
  </si>
  <si>
    <t>PMT-3219861</t>
  </si>
  <si>
    <t>1730 Burton St, San Diego, CA</t>
  </si>
  <si>
    <t>PMT-3253167</t>
  </si>
  <si>
    <t>4491 Tivoli St, San Diego, CA 92107</t>
  </si>
  <si>
    <t>General-Standard-Building Construction:4491/Tivoli</t>
  </si>
  <si>
    <t>PMT-3263815</t>
  </si>
  <si>
    <t>3005 Cedar St, San Diego, CA</t>
  </si>
  <si>
    <t>General-Standard-Building Construction:3005/Cedar</t>
  </si>
  <si>
    <t>PMT-3261491</t>
  </si>
  <si>
    <t>1127 Law St, San Diego, CA</t>
  </si>
  <si>
    <t>General-Standard-Building Construction:1125/Law</t>
  </si>
  <si>
    <t>PMT-3255710</t>
  </si>
  <si>
    <t>1955 Erie St, San Diego, CA 92110</t>
  </si>
  <si>
    <t>General-Standard-Building Construction:1955/Erie</t>
  </si>
  <si>
    <t>PMT-3209580</t>
  </si>
  <si>
    <t>PMT-3199848</t>
  </si>
  <si>
    <t>2891 Whitney St, San Diego, CA 92111</t>
  </si>
  <si>
    <t>General-Standard-Building Construction:2891/Whitney</t>
  </si>
  <si>
    <t>PMT-3246081</t>
  </si>
  <si>
    <t>3529 Pershing Av, San Diego, CA</t>
  </si>
  <si>
    <t>General-Standard-Building Construction:3527/Pershing</t>
  </si>
  <si>
    <t>PMT-3235127</t>
  </si>
  <si>
    <t>1270 S Valencia Py, San Diego, CA 92114</t>
  </si>
  <si>
    <t>General-Standard-Building Construction:1270/Valencia</t>
  </si>
  <si>
    <t>PMT-3264792</t>
  </si>
  <si>
    <t>4424 Mississippi St, San Diego, CA 92116</t>
  </si>
  <si>
    <t>General-Express-Building Construction:4424/Mississippi</t>
  </si>
  <si>
    <t>PMT-3235113</t>
  </si>
  <si>
    <t>2607 Blackton Dr, San Diego, CA</t>
  </si>
  <si>
    <t>General-Standard-Building Construction:2605/Blackton</t>
  </si>
  <si>
    <t>PMT-3219703</t>
  </si>
  <si>
    <t>11724 Carmel Creek Rd, San Diego, CA</t>
  </si>
  <si>
    <t>General-Express-Building Construction:11724/Carmel Creek</t>
  </si>
  <si>
    <t>PMT-3239113</t>
  </si>
  <si>
    <t>3032 Broadway, San Diego, CA</t>
  </si>
  <si>
    <t>General-Standard-Building Construction:3032/Broadway</t>
  </si>
  <si>
    <t>PMT-3230120</t>
  </si>
  <si>
    <t>4082 Ingalls St, San Diego, CA 92103</t>
  </si>
  <si>
    <t>General-Standard-Building Construction:4082/Ingalls</t>
  </si>
  <si>
    <t>PMT-3263634</t>
  </si>
  <si>
    <t>1662 Planicie Wy, San Diego, CA</t>
  </si>
  <si>
    <t>Rapid Review-Standard-Building Construction:1660/Planicie</t>
  </si>
  <si>
    <t>PMT-3224965</t>
  </si>
  <si>
    <t>6372 Stanley Av, San Diego, CA 92115</t>
  </si>
  <si>
    <t>General-Standard-Building Construction:6372/Stanley</t>
  </si>
  <si>
    <t>PMT-3236180</t>
  </si>
  <si>
    <t>6931 Glidden St, San Diego, CA 92111</t>
  </si>
  <si>
    <t>Rapid Review-Standard-Building Construction:6931/Glidden</t>
  </si>
  <si>
    <t>PMT-3258081</t>
  </si>
  <si>
    <t>1242 Turquoise St, San Diego, CA 92109</t>
  </si>
  <si>
    <t>General-Standard-Building Construction:1244/Turquoise</t>
  </si>
  <si>
    <t>PMT-3206642</t>
  </si>
  <si>
    <t>3311 41st St, San Diego, CA 92105</t>
  </si>
  <si>
    <t>General-Standard-Building Construction:3311/41st</t>
  </si>
  <si>
    <t>PMT-3261031</t>
  </si>
  <si>
    <t>7005 La Jolla Bl, San Diego, CA</t>
  </si>
  <si>
    <t>PMT-3208488</t>
  </si>
  <si>
    <t>2934 Dickens St, San Diego, CA</t>
  </si>
  <si>
    <t>General-Standard-Building Construction:2918/Dickens</t>
  </si>
  <si>
    <t>PMT-3252923</t>
  </si>
  <si>
    <t>2336 Greenwing Dr, San Diego, CA</t>
  </si>
  <si>
    <t>Rapid Review-Standard-Building Construction:2338/Greenwing</t>
  </si>
  <si>
    <t>PMT-3261770</t>
  </si>
  <si>
    <t>3221 Webster Av, San Diego, CA</t>
  </si>
  <si>
    <t>General-Expedite-Building Construction:3221/Webster</t>
  </si>
  <si>
    <t>PMT-3198842</t>
  </si>
  <si>
    <t>4665 Polk Av, San Diego, CA</t>
  </si>
  <si>
    <t>Rapid Review-Standard-Building Construction:4665/Polk</t>
  </si>
  <si>
    <t>PMT-3262979</t>
  </si>
  <si>
    <t>PMT-3261035</t>
  </si>
  <si>
    <t>2650 Pikake St, San Diego, CA 92154</t>
  </si>
  <si>
    <t>Rapid Review-Standard-Building Construction:2650/Pikake</t>
  </si>
  <si>
    <t>PMT-3266135</t>
  </si>
  <si>
    <t>2034 Earl St, San Diego, CA 92113</t>
  </si>
  <si>
    <t>General-Standard-Building Construction:2032/Earl</t>
  </si>
  <si>
    <t>PMT-3225960</t>
  </si>
  <si>
    <t>2914 Dickens St, San Diego, CA</t>
  </si>
  <si>
    <t>PMT-3252891</t>
  </si>
  <si>
    <t>14956 Valle Del Sur Ct, San Diego, CA</t>
  </si>
  <si>
    <t>General-Standard-Building Construction:14954/Valle Del Sur</t>
  </si>
  <si>
    <t>PMT-3239831</t>
  </si>
  <si>
    <t>4586 Hamilton St, San Diego, CA</t>
  </si>
  <si>
    <t>General-Express-Building Construction:4586/Hamilton</t>
  </si>
  <si>
    <t>PMT-3253438</t>
  </si>
  <si>
    <t>1209 Lincoln Av, San Diego, CA 92103</t>
  </si>
  <si>
    <t>General-Standard-Building Construction:1209/Lincoln</t>
  </si>
  <si>
    <t>PMT-3265786</t>
  </si>
  <si>
    <t>5101 Ottilie Pl, San Diego, CA</t>
  </si>
  <si>
    <t>General-Standard-Building Construction:4048/52nd</t>
  </si>
  <si>
    <t>PMT-3261648</t>
  </si>
  <si>
    <t>1385 Triton Av, San Diego, CA</t>
  </si>
  <si>
    <t>General-Standard-Building Construction:1387/Triton</t>
  </si>
  <si>
    <t>PMT-3239024</t>
  </si>
  <si>
    <t>7419 Draper Av, San Diego, CA 92037</t>
  </si>
  <si>
    <t>General-Standard-Building Construction:7419/Draper</t>
  </si>
  <si>
    <t>PMT-3265945</t>
  </si>
  <si>
    <t>3707 La Cresta Dr, San Diego, CA 92107</t>
  </si>
  <si>
    <t>General-Standard-Building Construction:3707/La Cresta</t>
  </si>
  <si>
    <t>PMT-3203081</t>
  </si>
  <si>
    <t>PMT-3203062</t>
  </si>
  <si>
    <t>804 Madison Av, San Diego, CA 92116</t>
  </si>
  <si>
    <t>General-Standard-Building Construction:806/Madison</t>
  </si>
  <si>
    <t>PMT-3254203</t>
  </si>
  <si>
    <t>1501 Gregory St, San Diego, CA 92102</t>
  </si>
  <si>
    <t>Rapid Review-Standard-Building Construction:1501/Gregory</t>
  </si>
  <si>
    <t>PMT-3220086</t>
  </si>
  <si>
    <t>4434 Alabama St, San Diego, CA</t>
  </si>
  <si>
    <t>General-Standard-Building Construction:4438/Alabama</t>
  </si>
  <si>
    <t>PMT-3236598</t>
  </si>
  <si>
    <t>6935 Simi Pl, San Diego, CA 92139</t>
  </si>
  <si>
    <t>Rapid Review-Standard-Building Construction:6935/Simi</t>
  </si>
  <si>
    <t>PMT-3248520</t>
  </si>
  <si>
    <t>PMT-3265947</t>
  </si>
  <si>
    <t>2362 Wilbur Av, San Diego, CA</t>
  </si>
  <si>
    <t>General-Standard-Building Construction:2364/Wilbur</t>
  </si>
  <si>
    <t>PMT-3232919</t>
  </si>
  <si>
    <t>4299 Temecula St, San Diego, CA</t>
  </si>
  <si>
    <t>General-Standard-Building Permit:4299/Temecula</t>
  </si>
  <si>
    <t>PMT-3230925</t>
  </si>
  <si>
    <t>4216 Dakota Dr, San Diego, CA</t>
  </si>
  <si>
    <t>General-Standard-Combination Building Permit:4216/Dakota</t>
  </si>
  <si>
    <t>PMT-3226065</t>
  </si>
  <si>
    <t>4709 Soria Dr, San Diego, CA</t>
  </si>
  <si>
    <t>General-Standard-Building Permit:4709/Soria</t>
  </si>
  <si>
    <t>PMT-3226406</t>
  </si>
  <si>
    <t>1033 Leroy St, San Diego, CA 92106</t>
  </si>
  <si>
    <t>General-Standard-Combination Building Permit:1033/Leroy</t>
  </si>
  <si>
    <t>PMT-3204234</t>
  </si>
  <si>
    <t>4637 Alabama St, San Diego, CA</t>
  </si>
  <si>
    <t>General-Express-Building Permit:4637/Alabama</t>
  </si>
  <si>
    <t>PMT-3246333</t>
  </si>
  <si>
    <t>4721 Norma Dr, San Diego, CA</t>
  </si>
  <si>
    <t>Combination Building Permit:4721/Norma</t>
  </si>
  <si>
    <t>PMT-3250998</t>
  </si>
  <si>
    <t>3711 Georgia St, San Diego, CA</t>
  </si>
  <si>
    <t>General-Standard-Combination Building Permit:3711/Georgia</t>
  </si>
  <si>
    <t>PMT-3198561</t>
  </si>
  <si>
    <t>1917 Howard Av, San Diego, CA</t>
  </si>
  <si>
    <t>Combination Building Permit:1917/Howard</t>
  </si>
  <si>
    <t>PMT-3257937</t>
  </si>
  <si>
    <t>778 Silver Gate Av, San Diego, CA</t>
  </si>
  <si>
    <t>General-Standard-Combination Building Permit:778/Silver Gate</t>
  </si>
  <si>
    <t>PMT-3239069</t>
  </si>
  <si>
    <t>3560 Sydney Pl, San Diego, CA 92116</t>
  </si>
  <si>
    <t>General-Standard-Combination Building Permit:3560/Sydney</t>
  </si>
  <si>
    <t>PMT-3210059</t>
  </si>
  <si>
    <t>8457 Tommy Dr, San Diego, CA 92119</t>
  </si>
  <si>
    <t>General-Standard-Combination Building Permit:8457/Tommy</t>
  </si>
  <si>
    <t>PMT-3196413</t>
  </si>
  <si>
    <t>644 41st St, San Diego, CA</t>
  </si>
  <si>
    <t>General-Standard-Combination Building Permit:644/41st</t>
  </si>
  <si>
    <t>PMT-3257594</t>
  </si>
  <si>
    <t>4756 Lenore Dr, San Diego, CA</t>
  </si>
  <si>
    <t>General-Standard-Combination Building Permit:4756/Lenore</t>
  </si>
  <si>
    <t>PMT-3223407</t>
  </si>
  <si>
    <t>7455 Cuvier St, San Diego, CA 92037</t>
  </si>
  <si>
    <t>General-Standard-Building Construction:7453/Cuvier</t>
  </si>
  <si>
    <t>PMT-3235774</t>
  </si>
  <si>
    <t>4862 Fond Du Lac Ct, San Diego, CA</t>
  </si>
  <si>
    <t>General-Standard-Combination Building Permit:4868/Fond Du Lac</t>
  </si>
  <si>
    <t>PMT-3212887</t>
  </si>
  <si>
    <t>1032 41st St, San Diego, CA</t>
  </si>
  <si>
    <t>General-Standard-Combination Building Permit:1032/41st</t>
  </si>
  <si>
    <t>PMT-3218873</t>
  </si>
  <si>
    <t>1030 41st St, San Diego, CA 92102</t>
  </si>
  <si>
    <t>PMT-3218874</t>
  </si>
  <si>
    <t>4847 Gardena Av, San Diego, CA</t>
  </si>
  <si>
    <t>General-Standard-Combination Building Permit:4847/Gardena</t>
  </si>
  <si>
    <t>PMT-3209664</t>
  </si>
  <si>
    <t>3533 Arnold Av, San Diego, CA</t>
  </si>
  <si>
    <t>General-Standard-Building Permit:3533/Arnold</t>
  </si>
  <si>
    <t>PMT-3239821</t>
  </si>
  <si>
    <t>6419 Lake Atlin Av, San Diego, CA</t>
  </si>
  <si>
    <t>Rapid Review-Standard-Combination Building Permit:6419/Lake Atlin</t>
  </si>
  <si>
    <t>PMT-3245218</t>
  </si>
  <si>
    <t>3607 Reynard Wy, San Diego, CA</t>
  </si>
  <si>
    <t>General-Standard-Combination Building Permit:3607/Reynard</t>
  </si>
  <si>
    <t>PMT-3218097</t>
  </si>
  <si>
    <t>3675 Marlborough Av, San Diego, CA</t>
  </si>
  <si>
    <t>General-Standard-Building Construction:3675/Marlborough</t>
  </si>
  <si>
    <t>PMT-3262835</t>
  </si>
  <si>
    <t>5808 Rutgers Rd, San Diego, CA</t>
  </si>
  <si>
    <t>Rapid Review-Standard-Combination Building Permit:5808/Rutgers</t>
  </si>
  <si>
    <t>PMT-3223871</t>
  </si>
  <si>
    <t>4416 Bermuda Av, San Diego, CA 92107</t>
  </si>
  <si>
    <t>General-Standard-Combination Building Permit:4416/Bermuda</t>
  </si>
  <si>
    <t>PMT-3229600</t>
  </si>
  <si>
    <t>PMT-3196516</t>
  </si>
  <si>
    <t>7615 Shorewood Dr, San Diego, CA</t>
  </si>
  <si>
    <t>General-Standard-Combination Building Permit:7615/Shorewood</t>
  </si>
  <si>
    <t>PMT-3212182</t>
  </si>
  <si>
    <t>5528 Bellevue Av, San Diego, CA</t>
  </si>
  <si>
    <t>General-Standard-Combination Building Permit:5528/Bellevue</t>
  </si>
  <si>
    <t>PMT-3247259</t>
  </si>
  <si>
    <t>3042 J St, San Diego, CA 92102</t>
  </si>
  <si>
    <t>General-Expedite-Building Permit:3044/J</t>
  </si>
  <si>
    <t>PMT-3217053</t>
  </si>
  <si>
    <t>4708 East Mountain View Dr, San Diego, CA</t>
  </si>
  <si>
    <t>Rapid Review-Standard-Combination Building Permit:4708/East Mountain View</t>
  </si>
  <si>
    <t>PMT-3214987</t>
  </si>
  <si>
    <t>6188 Division St, San Diego, CA</t>
  </si>
  <si>
    <t>General-Standard-Combination Building Permit:6188/Division</t>
  </si>
  <si>
    <t>PMT-3252290</t>
  </si>
  <si>
    <t>5084 Dawne St, San Diego, CA</t>
  </si>
  <si>
    <t>General-Standard-Combination Building Permit:5084/Dawne</t>
  </si>
  <si>
    <t>PMT-3264367</t>
  </si>
  <si>
    <t>PMT-3262845</t>
  </si>
  <si>
    <t>2121 Dusk Dr, San Diego, CA</t>
  </si>
  <si>
    <t>General-Standard-Combination Building Permit:2121/Dusk</t>
  </si>
  <si>
    <t>PMT-3237305</t>
  </si>
  <si>
    <t>4863 Mount Gaywas Dr, San Diego, CA 92117</t>
  </si>
  <si>
    <t>General-Standard-Combination Building Permit:4861/Mount Gaywas</t>
  </si>
  <si>
    <t>PMT-3257745</t>
  </si>
  <si>
    <t>802 Glendale Av, San Diego, CA</t>
  </si>
  <si>
    <t>General-Standard-Combination Building Permit:802/Glendale</t>
  </si>
  <si>
    <t>PMT-3214619</t>
  </si>
  <si>
    <t>2117 Bacon St, San Diego, CA</t>
  </si>
  <si>
    <t>General-Standard-Combination Building Permit:2117/Bacon</t>
  </si>
  <si>
    <t>PMT-3219003</t>
  </si>
  <si>
    <t>3044 J St, San Diego, CA</t>
  </si>
  <si>
    <t>PMT-3217054</t>
  </si>
  <si>
    <t>6559 Eldridge St, San Diego, CA</t>
  </si>
  <si>
    <t>Combination Building Permit:6559/Eldridge</t>
  </si>
  <si>
    <t>PMT-3239419</t>
  </si>
  <si>
    <t>4207 Del Mar Av, San Diego, CA 92107</t>
  </si>
  <si>
    <t>General-Standard-Combination Building Permit:4207/Del Mar</t>
  </si>
  <si>
    <t>PMT-3239111</t>
  </si>
  <si>
    <t>505 33rd St, San Diego, CA</t>
  </si>
  <si>
    <t>General-Standard-Combination Building Permit:507/33rd</t>
  </si>
  <si>
    <t>PMT-3219589</t>
  </si>
  <si>
    <t>507 33rd St, San Diego, CA</t>
  </si>
  <si>
    <t>PMT-3221422</t>
  </si>
  <si>
    <t>2306 Modesto St, San Diego, CA 92105</t>
  </si>
  <si>
    <t>PMT-3225645</t>
  </si>
  <si>
    <t>11039 Delphinus Wy, San Diego, CA</t>
  </si>
  <si>
    <t>General-Standard-Combination Building Permit:11039/Delphinus</t>
  </si>
  <si>
    <t>PMT-3229702</t>
  </si>
  <si>
    <t>5804 Trojan Av, San Diego, CA</t>
  </si>
  <si>
    <t>Rapid Review-Standard-Combination Building Permit:5804/Trojan</t>
  </si>
  <si>
    <t>PMT-3244688</t>
  </si>
  <si>
    <t>3801 Logan Av, San Diego, CA</t>
  </si>
  <si>
    <t>Rapid Review-Standard-Building Construction:3801/Logan</t>
  </si>
  <si>
    <t>PMT-3196479</t>
  </si>
  <si>
    <t>3161 Ducommun Av, San Diego, CA</t>
  </si>
  <si>
    <t>General-Standard-Combination Building Permit:3159/Ducommun</t>
  </si>
  <si>
    <t>PMT-3252341</t>
  </si>
  <si>
    <t>3839 Baker St, San Diego, CA</t>
  </si>
  <si>
    <t>General-Standard-Combination Building Permit:3835/Baker</t>
  </si>
  <si>
    <t>PMT-3220559</t>
  </si>
  <si>
    <t>4390 36th St, San Diego, CA</t>
  </si>
  <si>
    <t>General-Standard-Building Construction:4384/36th</t>
  </si>
  <si>
    <t>PMT-3220510</t>
  </si>
  <si>
    <t>7942 Calico St, San Diego, CA</t>
  </si>
  <si>
    <t>Combination Building Permit:7942/Calico</t>
  </si>
  <si>
    <t>PMT-3258213</t>
  </si>
  <si>
    <t>General-Standard-Building Construction:3539/37th</t>
  </si>
  <si>
    <t>PMT-3204876</t>
  </si>
  <si>
    <t>General-Standard-Building Construction:330/Hill (Sb)</t>
  </si>
  <si>
    <t>PMT-3202322</t>
  </si>
  <si>
    <t>PMT-3202330</t>
  </si>
  <si>
    <t>14980 Encendido, San Diego, CA</t>
  </si>
  <si>
    <t>General-Standard-Combination Building Permit:14980/Encendido</t>
  </si>
  <si>
    <t>PMT-3225583</t>
  </si>
  <si>
    <t>4929 Auburn Dr, San Diego, CA</t>
  </si>
  <si>
    <t>Rapid Review-Standard-Combination Building Permit:4929/Auburn</t>
  </si>
  <si>
    <t>PMT-3231913</t>
  </si>
  <si>
    <t>3426 Alabama St, San Diego, CA</t>
  </si>
  <si>
    <t>Rapid Review-Standard-Combination Building Permit:3426/Alabama</t>
  </si>
  <si>
    <t>PMT-3214404</t>
  </si>
  <si>
    <t>3531 Arnold Av, San Diego, CA</t>
  </si>
  <si>
    <t>PMT-3239818</t>
  </si>
  <si>
    <t>3922 Goldfinch St, San Diego, CA 92103</t>
  </si>
  <si>
    <t>General-Standard-Combination Building Permit:3922/Goldfinch</t>
  </si>
  <si>
    <t>PMT-3246086</t>
  </si>
  <si>
    <t>5082 Dawne St, San Diego, CA</t>
  </si>
  <si>
    <t>PMT-3264366</t>
  </si>
  <si>
    <t>1532 Ionian St, San Diego, CA</t>
  </si>
  <si>
    <t>General-Standard-Combination Building Permit:1532/Ionian</t>
  </si>
  <si>
    <t>PMT-3224961</t>
  </si>
  <si>
    <t>6050 Meade Av, San Diego, CA 92115</t>
  </si>
  <si>
    <t>General-Standard-Building Construction:6050/Meade</t>
  </si>
  <si>
    <t>PMT-3265137</t>
  </si>
  <si>
    <t>5851 Mariposa Pl, San Diego, CA</t>
  </si>
  <si>
    <t>General-Standard-Combination Building Permit:5851/Mariposa</t>
  </si>
  <si>
    <t>PMT-3223617</t>
  </si>
  <si>
    <t>1530 Garrison Pl, San Diego, CA</t>
  </si>
  <si>
    <t>General-Standard-Combination Building Permit:1530/Garrison</t>
  </si>
  <si>
    <t>PMT-3202325</t>
  </si>
  <si>
    <t>7457 Cuvier St, San Diego, CA</t>
  </si>
  <si>
    <t>PMT-3232137</t>
  </si>
  <si>
    <t>5946 Redwood St, San Diego, CA</t>
  </si>
  <si>
    <t>General-Standard-Combination Building Permit:5946/Redwood</t>
  </si>
  <si>
    <t>PMT-3256227</t>
  </si>
  <si>
    <t>439 Bluegrass St, San Diego, CA</t>
  </si>
  <si>
    <t>General-Expedite-Building Permit:439/Bluegrass</t>
  </si>
  <si>
    <t>PMT-3245411</t>
  </si>
  <si>
    <t>3320 Durant St, San Diego, CA 92113</t>
  </si>
  <si>
    <t>General-Standard-Combination Building Permit:3320/Durant</t>
  </si>
  <si>
    <t>PMT-3211945</t>
  </si>
  <si>
    <t>5409 Waverly Av, San Diego, CA</t>
  </si>
  <si>
    <t>General-Standard-Combination Building Permit:5409/Waverly</t>
  </si>
  <si>
    <t>PMT-3247121</t>
  </si>
  <si>
    <t>3927 Argyle St, San Diego, CA</t>
  </si>
  <si>
    <t>General-Standard-Combination Building Permit:3927/Argyle</t>
  </si>
  <si>
    <t>PMT-3253992</t>
  </si>
  <si>
    <t>4839 Felton St, San Diego, CA 92116</t>
  </si>
  <si>
    <t>Rapid Review-Standard-Combination Building Permit:4839/Felton</t>
  </si>
  <si>
    <t>PMT-3220842</t>
  </si>
  <si>
    <t>4951 Narragansett Av, San Diego, CA</t>
  </si>
  <si>
    <t>General-Standard-Combination Building Permit:4951/Narragansett</t>
  </si>
  <si>
    <t>PMT-3259895</t>
  </si>
  <si>
    <t>PMT-3262844</t>
  </si>
  <si>
    <t>922 Moana Dr, San Diego, CA</t>
  </si>
  <si>
    <t>General-Standard-Combination Building Permit:922/Moana</t>
  </si>
  <si>
    <t>PMT-3239797</t>
  </si>
  <si>
    <t>1747 East Westinghouse St, San Diego, CA 92111</t>
  </si>
  <si>
    <t>General-Standard-Combination Building Permit:1747/East Westinghouse</t>
  </si>
  <si>
    <t>PMT-3197193</t>
  </si>
  <si>
    <t>4707 Jumano Av, San Diego, CA</t>
  </si>
  <si>
    <t>Building Construction:4707/Jumano</t>
  </si>
  <si>
    <t>PMT-3205821</t>
  </si>
  <si>
    <t>7613 Shorewood Dr, San Diego, CA 92114</t>
  </si>
  <si>
    <t>PMT-3212180</t>
  </si>
  <si>
    <t>13868 Paseo Zaldivar, San Diego, CA</t>
  </si>
  <si>
    <t>General-Standard-Combination Building Permit:13868/Paseo Zaldivar</t>
  </si>
  <si>
    <t>PMT-3245683</t>
  </si>
  <si>
    <t>4868 Fond Du Lac Ct, San Diego, CA</t>
  </si>
  <si>
    <t>PMT-3212880</t>
  </si>
  <si>
    <t>PMT-3212886</t>
  </si>
  <si>
    <t>PMT-3212885</t>
  </si>
  <si>
    <t>8225 Calle Minas, San Diego, CA 92126</t>
  </si>
  <si>
    <t>General-Standard-Combination Building Permit:8225/Calle Minas</t>
  </si>
  <si>
    <t>PMT-3245614</t>
  </si>
  <si>
    <t>3723 Dwight St, San Diego, CA 92105</t>
  </si>
  <si>
    <t>General-Standard-Combination Building Permit:3723/Dwight</t>
  </si>
  <si>
    <t>PMT-3215447</t>
  </si>
  <si>
    <t>4722 36th St, San Diego, CA</t>
  </si>
  <si>
    <t>General-Standard-Combination Building Permit:4722/36th</t>
  </si>
  <si>
    <t>PMT-3237495</t>
  </si>
  <si>
    <t>3542 Del Rey St, San Diego, CA</t>
  </si>
  <si>
    <t>General-Standard-Combination Building Permit:3542/Del Rey</t>
  </si>
  <si>
    <t>PMT-3232040</t>
  </si>
  <si>
    <t>11207 Nalco St, San Diego, CA</t>
  </si>
  <si>
    <t>General-Standard-Combination Building Permit:11207/Nalco</t>
  </si>
  <si>
    <t>PMT-3256129</t>
  </si>
  <si>
    <t>13183 Scabard Pl, San Diego, CA 92128</t>
  </si>
  <si>
    <t>4444 Wilson Av, San Diego, CA</t>
  </si>
  <si>
    <t>General-Standard-Building Construction:4436/Wilson</t>
  </si>
  <si>
    <t>PMT-3221083</t>
  </si>
  <si>
    <t>PMT-3262847</t>
  </si>
  <si>
    <t>4652 Revillo Wy, San Diego, CA</t>
  </si>
  <si>
    <t>General-Standard-Building Construction:4654/Revillo</t>
  </si>
  <si>
    <t>PMT-3246075</t>
  </si>
  <si>
    <t>4658 Revillo Wy, San Diego, CA</t>
  </si>
  <si>
    <t>PMT-3246072</t>
  </si>
  <si>
    <t>6170 Wunderlin Av, San Diego, CA 92114</t>
  </si>
  <si>
    <t>Rapid Review-Standard-Building Construction:6170/Wunderlin</t>
  </si>
  <si>
    <t>PMT-3244066</t>
  </si>
  <si>
    <t>2670 Snowdrop St, San Diego, CA 92105</t>
  </si>
  <si>
    <t>Rapid Review-Standard-Building Construction:2670/Snowdrop</t>
  </si>
  <si>
    <t>PMT-3257747</t>
  </si>
  <si>
    <t>843 Winston Dr, San Diego, CA</t>
  </si>
  <si>
    <t>General-Standard-Building Construction:841/Winston</t>
  </si>
  <si>
    <t>PMT-3252906</t>
  </si>
  <si>
    <t>3037 Luna Av, San Diego, CA</t>
  </si>
  <si>
    <t>General-Standard-Building Construction:3031/Luna</t>
  </si>
  <si>
    <t>PMT-3231471</t>
  </si>
  <si>
    <t>967 Rosecrans St, San Diego, CA</t>
  </si>
  <si>
    <t>General-Standard-Building Construction:967/Rosecrans</t>
  </si>
  <si>
    <t>PMT-3202370</t>
  </si>
  <si>
    <t>4126 Gamma St, San Diego, CA</t>
  </si>
  <si>
    <t>General-Standard-Building Construction:4118/Gamma</t>
  </si>
  <si>
    <t>PMT-3260061</t>
  </si>
  <si>
    <t>1603 Burton St, San Diego, CA</t>
  </si>
  <si>
    <t>General-Standard-Building Construction:1591/Burton</t>
  </si>
  <si>
    <t>PMT-3264489</t>
  </si>
  <si>
    <t>3091 Boundary St, San Diego, CA</t>
  </si>
  <si>
    <t>Rapid Review-Standard-Building Construction:3095/Boundary</t>
  </si>
  <si>
    <t>PMT-3205826</t>
  </si>
  <si>
    <t>109 Seaward Av, San Diego, CA 92173</t>
  </si>
  <si>
    <t>General-Standard-Building Construction:109/Seaward</t>
  </si>
  <si>
    <t>PMT-3209144</t>
  </si>
  <si>
    <t>4158 1/2 40th St, San Diego, CA 92105</t>
  </si>
  <si>
    <t>General-Standard-Building Construction:4158/40th</t>
  </si>
  <si>
    <t>PMT-3217641</t>
  </si>
  <si>
    <t>845 Winston Dr, San Diego, CA</t>
  </si>
  <si>
    <t>PMT-3252908</t>
  </si>
  <si>
    <t>8014 Helm St, San Diego, CA</t>
  </si>
  <si>
    <t>General-Standard-Building Construction:8014/Helm</t>
  </si>
  <si>
    <t>PMT-3248295</t>
  </si>
  <si>
    <t>4648 Revillo Wy, San Diego, CA</t>
  </si>
  <si>
    <t>PMT-3246073</t>
  </si>
  <si>
    <t>2306 Sumac Dr, San Diego, CA</t>
  </si>
  <si>
    <t>General-Standard-Building Construction:2308/Sumac</t>
  </si>
  <si>
    <t>PMT-3232217</t>
  </si>
  <si>
    <t>3594 Marlborough Av, San Diego, CA 92105</t>
  </si>
  <si>
    <t>General-Standard-Building Construction:3594/Marlborough</t>
  </si>
  <si>
    <t>PMT-3255352</t>
  </si>
  <si>
    <t>1601 Burton St, San Diego, CA</t>
  </si>
  <si>
    <t>PMT-3264488</t>
  </si>
  <si>
    <t>1852 Midvale Dr, San Diego, CA 92105</t>
  </si>
  <si>
    <t>General-Standard-Building Construction:1852/Midvale</t>
  </si>
  <si>
    <t>PMT-3265549</t>
  </si>
  <si>
    <t>405 28th St, San Diego, CA</t>
  </si>
  <si>
    <t>General-Standard-Building Construction:405/28th</t>
  </si>
  <si>
    <t>PMT-3205174</t>
  </si>
  <si>
    <t>4656 Revillo Wy, San Diego, CA</t>
  </si>
  <si>
    <t>PMT-3246071</t>
  </si>
  <si>
    <t>2608 Boundary St, San Diego, CA 92104</t>
  </si>
  <si>
    <t>General-Standard-Building Construction:2606/Boundary</t>
  </si>
  <si>
    <t>PMT-3203963</t>
  </si>
  <si>
    <t>2367 Blackton Dr, San Diego, CA 92105</t>
  </si>
  <si>
    <t>Rapid Review-Standard-Building Construction:2367/Blackton</t>
  </si>
  <si>
    <t>PMT-3220819</t>
  </si>
  <si>
    <t>12785 Calma Ct, San Diego, CA 92128</t>
  </si>
  <si>
    <t>General-Standard-Building Construction:12783/Calma</t>
  </si>
  <si>
    <t>PMT-3203644</t>
  </si>
  <si>
    <t>2836 Clairemont Ct, San Diego, CA</t>
  </si>
  <si>
    <t>General-Standard-Building Construction:2836/Clairemont</t>
  </si>
  <si>
    <t>PMT-3228735</t>
  </si>
  <si>
    <t>5235 Gary St, San Diego, CA</t>
  </si>
  <si>
    <t>General-Standard-Building Construction:5235/Gary</t>
  </si>
  <si>
    <t>PMT-3253291</t>
  </si>
  <si>
    <t>1599 Burton St, San Diego, CA</t>
  </si>
  <si>
    <t>PMT-3264487</t>
  </si>
  <si>
    <t>3828 Arizona St, San Diego, CA</t>
  </si>
  <si>
    <t>General-Standard-Building Construction:3828/Arizona</t>
  </si>
  <si>
    <t>PMT-3202118</t>
  </si>
  <si>
    <t>PMT-3202125</t>
  </si>
  <si>
    <t>815 Euclid Av, San Diego, CA</t>
  </si>
  <si>
    <t>General-Standard-Building Construction:815/Euclid</t>
  </si>
  <si>
    <t>PMT-3197209</t>
  </si>
  <si>
    <t>4650 Revillo Wy, San Diego, CA</t>
  </si>
  <si>
    <t>PMT-3246074</t>
  </si>
  <si>
    <t>4662 Revillo Wy, San Diego, CA</t>
  </si>
  <si>
    <t>PMT-3246070</t>
  </si>
  <si>
    <t>4776 Castle Av, San Diego, CA</t>
  </si>
  <si>
    <t>General-Standard-Building Construction:4776/Castle</t>
  </si>
  <si>
    <t>PMT-3265820</t>
  </si>
  <si>
    <t>PMT-3265815</t>
  </si>
  <si>
    <t>3622 33rd St, San Diego, CA 92104</t>
  </si>
  <si>
    <t>General-Standard-Building Construction:3622/33rd</t>
  </si>
  <si>
    <t>PMT-3225570</t>
  </si>
  <si>
    <t>PMT-3209147</t>
  </si>
  <si>
    <t>4922 Muir Av, San Diego, CA</t>
  </si>
  <si>
    <t>General-Standard-Building Construction:4926/Muir</t>
  </si>
  <si>
    <t>PMT-3197192</t>
  </si>
  <si>
    <t>4660 Revillo Wy, San Diego, CA</t>
  </si>
  <si>
    <t>PMT-3246016</t>
  </si>
  <si>
    <t>128 Seaward Av, San Diego, CA</t>
  </si>
  <si>
    <t>General-Expedite-Building Construction:128/Seaward</t>
  </si>
  <si>
    <t>PMT-3207133</t>
  </si>
  <si>
    <t>847 Winston Dr, San Diego, CA</t>
  </si>
  <si>
    <t>PMT-3252909</t>
  </si>
  <si>
    <t>2417 L St, San Diego, CA</t>
  </si>
  <si>
    <t>General-Expedite-Building Construction:2417/L</t>
  </si>
  <si>
    <t>PMT-3262278</t>
  </si>
  <si>
    <t>1104 Alberta Pl, San Diego, CA 92103</t>
  </si>
  <si>
    <t>General-Standard-Building Construction:1104/Alberta</t>
  </si>
  <si>
    <t>PMT-3203354</t>
  </si>
  <si>
    <t>3035 Luna Av, San Diego, CA</t>
  </si>
  <si>
    <t>PMT-3234250</t>
  </si>
  <si>
    <t>2510 Poinsettia Dr, San Diego, CA 92106</t>
  </si>
  <si>
    <t>General-Standard-Building Construction:2510/Poinsettia</t>
  </si>
  <si>
    <t>PMT-3206289</t>
  </si>
  <si>
    <t>5015 Tiselle Wy, San Diego, CA 92105</t>
  </si>
  <si>
    <t>General-Standard-Building Construction:5015/Tiselle</t>
  </si>
  <si>
    <t>PMT-3264852</t>
  </si>
  <si>
    <t>1595 Burton St, San Diego, CA</t>
  </si>
  <si>
    <t>PMT-3264485</t>
  </si>
  <si>
    <t>1597 Burton St, San Diego, CA</t>
  </si>
  <si>
    <t>PMT-3264486</t>
  </si>
  <si>
    <t>1593 Burton St, San Diego, CA</t>
  </si>
  <si>
    <t>PMT-3264482</t>
  </si>
  <si>
    <t>4549 Long Branch Av, San Diego, CA</t>
  </si>
  <si>
    <t>Building Construction:4549/Long Branch</t>
  </si>
  <si>
    <t>PMT-3258929</t>
  </si>
  <si>
    <t>PMT-3206297</t>
  </si>
  <si>
    <t>4537 Tivoli St, San Diego, CA</t>
  </si>
  <si>
    <t>General-Standard-Building Construction:4535/Tivoli</t>
  </si>
  <si>
    <t>PMT-3261522</t>
  </si>
  <si>
    <t>3621 Arizona St, San Diego, CA</t>
  </si>
  <si>
    <t>General-Standard-Building Construction:3617/Arizona</t>
  </si>
  <si>
    <t>PMT-3249221</t>
  </si>
  <si>
    <t>963 Braemar Ln, San Diego, CA 92109</t>
  </si>
  <si>
    <t>General-Standard-Building Construction:963/Braemar</t>
  </si>
  <si>
    <t>PMT-3248340</t>
  </si>
  <si>
    <t>420 Hoitt St, San Diego, CA</t>
  </si>
  <si>
    <t>General-Express-Building Construction:420/Hoitt</t>
  </si>
  <si>
    <t>PMT-3237920</t>
  </si>
  <si>
    <t>1347 Thomas Av, San Diego, CA</t>
  </si>
  <si>
    <t>General-Standard-Building Construction:1343/Thomas</t>
  </si>
  <si>
    <t>PMT-3252758</t>
  </si>
  <si>
    <t>6250 Dorothy Dr, San Diego, CA 92115</t>
  </si>
  <si>
    <t>Rapid Review-Standard-Building Construction:6248/Dorothy</t>
  </si>
  <si>
    <t>PMT-3200624</t>
  </si>
  <si>
    <t>4130 Thorn St, San Diego, CA</t>
  </si>
  <si>
    <t>General-Standard-Building Construction:4128/Thorn</t>
  </si>
  <si>
    <t>PMT-3261556</t>
  </si>
  <si>
    <t>3243 Apache Av, San Diego, CA</t>
  </si>
  <si>
    <t>General-Standard-Building Construction:3245/Apache</t>
  </si>
  <si>
    <t>PMT-3226833</t>
  </si>
  <si>
    <t>3247 Apache Av, San Diego, CA</t>
  </si>
  <si>
    <t>PMT-3226903</t>
  </si>
  <si>
    <t>1270 Robinson Av, San Diego, CA</t>
  </si>
  <si>
    <t>General-Standard-Building Construction:1270/Robinson</t>
  </si>
  <si>
    <t>PMT-3260576</t>
  </si>
  <si>
    <t>1730 30th St, San Diego, CA 92102</t>
  </si>
  <si>
    <t>General-Standard-Building Construction:1732/30th</t>
  </si>
  <si>
    <t>PMT-3199631</t>
  </si>
  <si>
    <t>10174 Hendricks Ct, San Diego, CA</t>
  </si>
  <si>
    <t>General-Standard-Building Construction:10178/Hendricks</t>
  </si>
  <si>
    <t>PMT-3234638</t>
  </si>
  <si>
    <t>3833 Clairemont Dr, San Diego, CA</t>
  </si>
  <si>
    <t>General-Standard-Building Construction:3827/Clairemont</t>
  </si>
  <si>
    <t>PMT-3203473</t>
  </si>
  <si>
    <t>1345 Thomas Av, San Diego, CA</t>
  </si>
  <si>
    <t>PMT-3252752</t>
  </si>
  <si>
    <t>3412 46th St, San Diego, CA</t>
  </si>
  <si>
    <t>General-Standard-Building Construction:3412/46th</t>
  </si>
  <si>
    <t>PMT-3258204</t>
  </si>
  <si>
    <t>4920 Solola Av, San Diego, CA 92113</t>
  </si>
  <si>
    <t>General-Standard-Building Construction:4920/Solola</t>
  </si>
  <si>
    <t>PMT-3265490</t>
  </si>
  <si>
    <t>4695 Torrey Circle, San Diego, CA</t>
  </si>
  <si>
    <t>General-Standard-Building Construction:4695/Torrey Circle</t>
  </si>
  <si>
    <t>PMT-3250909</t>
  </si>
  <si>
    <t>1733 W Montecito Wy, San Diego, CA 92103</t>
  </si>
  <si>
    <t>General-Standard-Building Construction:1733/Montecito</t>
  </si>
  <si>
    <t>PMT-3265122</t>
  </si>
  <si>
    <t>4075 Clairemont Dr, San Diego, CA 92117</t>
  </si>
  <si>
    <t>Rapid Review-Standard-Building Construction:4075/Clairemont</t>
  </si>
  <si>
    <t>PMT-3266446</t>
  </si>
  <si>
    <t>5123 Los Altos Ct, San Diego, CA 92109</t>
  </si>
  <si>
    <t>Rapid Review-Standard-Building Construction:5123/Los Altos</t>
  </si>
  <si>
    <t>PMT-3250626</t>
  </si>
  <si>
    <t>2869 Grape St, San Diego, CA 92102</t>
  </si>
  <si>
    <t>General-Standard-Building Construction:2869/Grape</t>
  </si>
  <si>
    <t>PMT-3220714</t>
  </si>
  <si>
    <t>PMT-3265486</t>
  </si>
  <si>
    <t>3356 Towser St, San Diego, CA 92123</t>
  </si>
  <si>
    <t>General-Standard-Building Construction:3358/Towser</t>
  </si>
  <si>
    <t>PMT-3207052</t>
  </si>
  <si>
    <t>5402 Brockbank Pl, San Diego, CA</t>
  </si>
  <si>
    <t>General-Standard-Building Construction:5404/Brockbank</t>
  </si>
  <si>
    <t>PMT-3245667</t>
  </si>
  <si>
    <t>4544 62nd St, San Diego, CA 92115</t>
  </si>
  <si>
    <t>General-Standard-Building Construction:4544/62nd</t>
  </si>
  <si>
    <t>PMT-3260455</t>
  </si>
  <si>
    <t>2929 L St, San Diego, CA</t>
  </si>
  <si>
    <t>General-Standard-Building Construction:2931/L</t>
  </si>
  <si>
    <t>PMT-3253539</t>
  </si>
  <si>
    <t>4775 Wilson Av, San Diego, CA</t>
  </si>
  <si>
    <t>General-Express-Building Construction:4775/Wilson</t>
  </si>
  <si>
    <t>PMT-3257720</t>
  </si>
  <si>
    <t>12442 Worsch Dr, San Diego, CA</t>
  </si>
  <si>
    <t>General-Standard-Building Construction:12440/Worsch</t>
  </si>
  <si>
    <t>PMT-3245648</t>
  </si>
  <si>
    <t>3831 Clairemont Dr, San Diego, CA</t>
  </si>
  <si>
    <t>PMT-3203467</t>
  </si>
  <si>
    <t>5057 Tiselle Wy, San Diego, CA</t>
  </si>
  <si>
    <t>General-Standard-Building Construction:5055/Tiselle</t>
  </si>
  <si>
    <t>PMT-3225263</t>
  </si>
  <si>
    <t>3004 Ducommun Av, San Diego, CA 92122</t>
  </si>
  <si>
    <t>General-Standard-Building Construction:3002/Ducommun</t>
  </si>
  <si>
    <t>PMT-3200345</t>
  </si>
  <si>
    <t>225 West Park Av, San Diego, CA</t>
  </si>
  <si>
    <t>Rapid Review-Standard-Building Construction:null/null</t>
  </si>
  <si>
    <t>PMT-3207919</t>
  </si>
  <si>
    <t>5745 Olvera Av, San Diego, CA 92114</t>
  </si>
  <si>
    <t>General-Standard-Building Construction:5745/Olvera</t>
  </si>
  <si>
    <t>PMT-3245566</t>
  </si>
  <si>
    <t>4723 Cape May Av, San Diego, CA</t>
  </si>
  <si>
    <t>General-Standard-Building Construction:4721/Cape May</t>
  </si>
  <si>
    <t>PMT-3244558</t>
  </si>
  <si>
    <t>6745 Goodwin St, San Diego, CA</t>
  </si>
  <si>
    <t>General-Standard-Building Construction:6745/Goodwin</t>
  </si>
  <si>
    <t>PMT-3236894</t>
  </si>
  <si>
    <t>4390 Huerfano Av, San Diego, CA 92117</t>
  </si>
  <si>
    <t>Rapid Review-Standard-Building Construction:4390/Huerfano</t>
  </si>
  <si>
    <t>PMT-3203207</t>
  </si>
  <si>
    <t>2104 Dale St, San Diego, CA 92104</t>
  </si>
  <si>
    <t>General-Standard-Building Construction:2104/Dale</t>
  </si>
  <si>
    <t>PMT-3258042</t>
  </si>
  <si>
    <t>934 Chalcedony St, San Diego, CA</t>
  </si>
  <si>
    <t>General-Standard-Building Construction:934/Chalcedony</t>
  </si>
  <si>
    <t>PMT-3201044</t>
  </si>
  <si>
    <t>5749 Olvera Av, San Diego, CA</t>
  </si>
  <si>
    <t>PMT-3245573</t>
  </si>
  <si>
    <t>4289 Allen Rd, San Diego, CA</t>
  </si>
  <si>
    <t>Rapid Review-Standard-Building Construction:4291/Allen</t>
  </si>
  <si>
    <t>PMT-3250413</t>
  </si>
  <si>
    <t>1343 Thomas Av, San Diego, CA 92109</t>
  </si>
  <si>
    <t>PMT-3252756</t>
  </si>
  <si>
    <t>1341 Thomas Av, San Diego, CA</t>
  </si>
  <si>
    <t>PMT-3252747</t>
  </si>
  <si>
    <t>PMT-3200343</t>
  </si>
  <si>
    <t>13507 Samantha Av, San Diego, CA</t>
  </si>
  <si>
    <t>General-Standard-Building Construction:13505/Samantha</t>
  </si>
  <si>
    <t>PMT-3264685</t>
  </si>
  <si>
    <t>3767 Sunset Ln, San Diego, CA</t>
  </si>
  <si>
    <t>General-Standard-Building Construction:3757/Sunset</t>
  </si>
  <si>
    <t>PMT-3214356</t>
  </si>
  <si>
    <t>6214 University Av, San Diego, CA 92115</t>
  </si>
  <si>
    <t>Rapid Review-Standard-Building Construction:6214/University</t>
  </si>
  <si>
    <t>PMT-3196734</t>
  </si>
  <si>
    <t>2211 Bancroft St, San Diego, CA 92104</t>
  </si>
  <si>
    <t>Rapid Review-Standard-Building Construction:2211/Bancroft</t>
  </si>
  <si>
    <t>PMT-3222441</t>
  </si>
  <si>
    <t>5116 Long Branch Av, San Diego, CA 92107</t>
  </si>
  <si>
    <t>General-Standard-Building Construction:5116/Long Branch</t>
  </si>
  <si>
    <t>PMT-3209575</t>
  </si>
  <si>
    <t>2530 Manzana Wy, San Diego, CA</t>
  </si>
  <si>
    <t>General-Standard-Building Construction:2532/Manzana</t>
  </si>
  <si>
    <t>PMT-3255593</t>
  </si>
  <si>
    <t>965 Granger (Sb) St, San Diego, CA 92154</t>
  </si>
  <si>
    <t>General-Standard-Building Construction:965/Granger (Sb)</t>
  </si>
  <si>
    <t>PMT-3206924</t>
  </si>
  <si>
    <t>620 66th St, San Diego, CA</t>
  </si>
  <si>
    <t>General-Standard-Building Construction:6586/Herrick</t>
  </si>
  <si>
    <t>PMT-3205630</t>
  </si>
  <si>
    <t>106 Sumatra Ln, San Diego, CA 92114</t>
  </si>
  <si>
    <t>General-Standard-Building Construction:106/Sumatra</t>
  </si>
  <si>
    <t>PMT-3262459</t>
  </si>
  <si>
    <t>4161 Clairemont Dr, San Diego, CA</t>
  </si>
  <si>
    <t>General-Standard-Building Construction:4161/Clairemont</t>
  </si>
  <si>
    <t>PMT-3199241</t>
  </si>
  <si>
    <t>3825 37th St, San Diego, CA</t>
  </si>
  <si>
    <t>General-Standard-Building Construction:3825/37th</t>
  </si>
  <si>
    <t>PMT-3214458</t>
  </si>
  <si>
    <t>619 66th St, San Diego, CA 92114</t>
  </si>
  <si>
    <t>Rapid Review-Express-Building Construction:619/66th</t>
  </si>
  <si>
    <t>PMT-3266170</t>
  </si>
  <si>
    <t>4762 Muir Av, San Diego, CA 92107</t>
  </si>
  <si>
    <t>Rapid Review-Standard-Building Construction:4764/Muir</t>
  </si>
  <si>
    <t>PMT-3210910</t>
  </si>
  <si>
    <t>1650 Elm Av, San Diego, CA</t>
  </si>
  <si>
    <t>General-Standard-Building Construction:1654/Elm</t>
  </si>
  <si>
    <t>PMT-3245097</t>
  </si>
  <si>
    <t>5268 Imperial Av, San Diego, CA</t>
  </si>
  <si>
    <t>General-Expedite-Building Construction:5268/Imperial</t>
  </si>
  <si>
    <t>PMT-3260907</t>
  </si>
  <si>
    <t>4276 Point Loma Av, San Diego, CA</t>
  </si>
  <si>
    <t>General-Standard-Building Construction:4274/Point Loma</t>
  </si>
  <si>
    <t>PMT-3248706</t>
  </si>
  <si>
    <t>2870 Myrtle Av, San Diego, CA 92104</t>
  </si>
  <si>
    <t>General-Standard-Building Construction:2870/Myrtle</t>
  </si>
  <si>
    <t>PMT-3246508</t>
  </si>
  <si>
    <t>PMT-3199243</t>
  </si>
  <si>
    <t>10177 Spring Manor Ct, San Diego, CA</t>
  </si>
  <si>
    <t>Rapid Review-Standard-Building Construction:10179/Spring Manor</t>
  </si>
  <si>
    <t>PMT-3234915</t>
  </si>
  <si>
    <t>1347 Kenalan Dr, San Diego, CA</t>
  </si>
  <si>
    <t>Rapid Review-Standard-Building Construction:1345/Kenalan</t>
  </si>
  <si>
    <t>PMT-3241534</t>
  </si>
  <si>
    <t>PMT-3235220</t>
  </si>
  <si>
    <t>PMT-3260901</t>
  </si>
  <si>
    <t>6430 Inyo St, San Diego, CA 92139</t>
  </si>
  <si>
    <t>General-Standard-Building Construction:6430/Inyo</t>
  </si>
  <si>
    <t>PMT-3266271</t>
  </si>
  <si>
    <t>PMT-3199244</t>
  </si>
  <si>
    <t>PMT-3199247</t>
  </si>
  <si>
    <t>2246 Seaside St, San Diego, CA 92107</t>
  </si>
  <si>
    <t>General-Standard-Building Construction:2246/Seaside</t>
  </si>
  <si>
    <t>PMT-3201156</t>
  </si>
  <si>
    <t>4088 Crown Point Dr, San Diego, CA</t>
  </si>
  <si>
    <t>General-Express-Building Construction:4088/Crown Point</t>
  </si>
  <si>
    <t>PMT-3251139</t>
  </si>
  <si>
    <t>3082 K St, San Diego, CA 92102</t>
  </si>
  <si>
    <t>General-Expedite-Building Construction:3082/K</t>
  </si>
  <si>
    <t>PMT-3266326</t>
  </si>
  <si>
    <t>PMT-3260897</t>
  </si>
  <si>
    <t>1360 Elevation Rd, San Diego, CA 92110</t>
  </si>
  <si>
    <t>Rapid Review-Standard-Building Construction:1360/Elevation</t>
  </si>
  <si>
    <t>PMT-3232448</t>
  </si>
  <si>
    <t>2920 Arbodar Rd, San Diego, CA 92154</t>
  </si>
  <si>
    <t>Rapid Review-Standard-Building Construction:2920/Arbodar</t>
  </si>
  <si>
    <t>PMT-3240066</t>
  </si>
  <si>
    <t>PMT-3199237</t>
  </si>
  <si>
    <t>3126 Qualtrough St, San Diego, CA</t>
  </si>
  <si>
    <t>General-Standard-Building Construction:3128/Qualtrough</t>
  </si>
  <si>
    <t>PMT-3204669</t>
  </si>
  <si>
    <t>5349 Chelsea St, San Diego, CA</t>
  </si>
  <si>
    <t>General-Standard-Building Construction:5347/Chelsea</t>
  </si>
  <si>
    <t>PMT-3247922</t>
  </si>
  <si>
    <t>3871 Highland Av, San Diego, CA</t>
  </si>
  <si>
    <t>General-Standard-Building Construction:3867/Highland</t>
  </si>
  <si>
    <t>PMT-3256149</t>
  </si>
  <si>
    <t>1603 Calle De Andluca, San Diego, CA</t>
  </si>
  <si>
    <t>Rapid Review-Standard-Building Construction:1601/Calle De Andluca</t>
  </si>
  <si>
    <t>PMT-3260857</t>
  </si>
  <si>
    <t>7881 Hunthaven Rd, San Diego, CA</t>
  </si>
  <si>
    <t>General-Standard-Building Construction:7879/Hunthaven</t>
  </si>
  <si>
    <t>PMT-3227895</t>
  </si>
  <si>
    <t>2640 Polk Av, San Diego, CA</t>
  </si>
  <si>
    <t>General-Standard-Building Construction:2640/Polk</t>
  </si>
  <si>
    <t>PMT-3263604</t>
  </si>
  <si>
    <t>2239 33rd St, San Diego, CA 92104</t>
  </si>
  <si>
    <t>General-Standard-Building Construction:2237/33rd</t>
  </si>
  <si>
    <t>PMT-3197453</t>
  </si>
  <si>
    <t>PMT-3214467</t>
  </si>
  <si>
    <t>5964 Baja Dr, San Diego, CA 92115</t>
  </si>
  <si>
    <t>General-Standard-Building Construction:5964/Baja</t>
  </si>
  <si>
    <t>PMT-3265777</t>
  </si>
  <si>
    <t>5160 Appleton St, San Diego, CA 92117</t>
  </si>
  <si>
    <t>General-Standard-Building Construction:5162/Appleton</t>
  </si>
  <si>
    <t>PMT-3201531</t>
  </si>
  <si>
    <t>2915 Governor Dr, San Diego, CA 92122</t>
  </si>
  <si>
    <t>General-Standard-Building Construction:2915/Governor</t>
  </si>
  <si>
    <t>PMT-3261590</t>
  </si>
  <si>
    <t>3290 Easy St, San Diego, CA 92105</t>
  </si>
  <si>
    <t>General-Standard-Building Construction:3290/Easy</t>
  </si>
  <si>
    <t>PMT-3247163</t>
  </si>
  <si>
    <t xml:space="preserve">1600 PALM (SB) AV Unit 86 </t>
  </si>
  <si>
    <t>MOBILE HOME 1600 Palm Ave #86</t>
  </si>
  <si>
    <t>2611000</t>
  </si>
  <si>
    <t>3646 Eugene Pl, San Diego, CA 92116</t>
  </si>
  <si>
    <t>PMT-3249978</t>
  </si>
  <si>
    <t>737 Nautilus St, San Diego, CA</t>
  </si>
  <si>
    <t>General-Standard-Combination Building Permit:735/Nautilus</t>
  </si>
  <si>
    <t>PMT-3218953</t>
  </si>
  <si>
    <t>735 Nautilus St, San Diego, CA 92037</t>
  </si>
  <si>
    <t>PMT-3218958</t>
  </si>
  <si>
    <t>6311 Skyline Dr, San Diego, CA 92114</t>
  </si>
  <si>
    <t>General-Standard-Combination Building Permit:6311/Skyline</t>
  </si>
  <si>
    <t>PMT-3221219</t>
  </si>
  <si>
    <t>6309 Skyline Dr, San Diego, CA 92114</t>
  </si>
  <si>
    <t>PMT-3221217</t>
  </si>
  <si>
    <t>724 San Jose Pl, San Diego, CA</t>
  </si>
  <si>
    <t>General-Standard-Combination Building Permit:724/San Jose</t>
  </si>
  <si>
    <t>PMT-3216665</t>
  </si>
  <si>
    <t>2932 Nutmeg St, San Diego, CA 92104</t>
  </si>
  <si>
    <t>Combination Building Permit:2932/Nutmeg</t>
  </si>
  <si>
    <t>PMT-3251356</t>
  </si>
  <si>
    <t>2930 Nutmeg St, San Diego, CA 92104</t>
  </si>
  <si>
    <t>PMT-3251357</t>
  </si>
  <si>
    <t>8305 Calle Del Cielo, San Diego, CA 92037</t>
  </si>
  <si>
    <t>General-Standard-Building Construction:8305/Calle Del Cielo</t>
  </si>
  <si>
    <t>PMT-3227280</t>
  </si>
  <si>
    <t>3133 Vancouver Av, SAN DIEGO, CA 92104</t>
  </si>
  <si>
    <t>General-Standard-Building Construction:3133/Vancouver</t>
  </si>
  <si>
    <t>PMT-3196914</t>
  </si>
  <si>
    <t>12832 Via Caballo Rojo, San Diego, CA</t>
  </si>
  <si>
    <t>General-Standard-Combination Building Permit:12832/Via Caballo Rojo</t>
  </si>
  <si>
    <t>PMT-3212295</t>
  </si>
  <si>
    <t>1317 S 47th St, San Diego, CA</t>
  </si>
  <si>
    <t>General-Standard-Combination Building Permit:1317/47th</t>
  </si>
  <si>
    <t>PMT-3250661</t>
  </si>
  <si>
    <t>336 Braun Av, San Diego, CA 92114</t>
  </si>
  <si>
    <t>General-Standard-Building Construction:336/Braun</t>
  </si>
  <si>
    <t>PMT-3209155</t>
  </si>
  <si>
    <t>6389 Shaules Av, San Diego, CA</t>
  </si>
  <si>
    <t>General-Standard-Building Construction:6389/Shaules</t>
  </si>
  <si>
    <t>PMT-3200912</t>
  </si>
  <si>
    <t>3133 Vancouver Av, SAN DIEGO, CA</t>
  </si>
  <si>
    <t>PMT-3196919</t>
  </si>
  <si>
    <t>851 Forward St, San Diego, CA 92037</t>
  </si>
  <si>
    <t>PMT-3257772</t>
  </si>
  <si>
    <t>1456 Nautilus St, San Diego, CA</t>
  </si>
  <si>
    <t>General-Standard-Building Construction:1456/Nautilus</t>
  </si>
  <si>
    <t>PMT-3239463</t>
  </si>
  <si>
    <t>1496 Nautilus St, San Diego, CA</t>
  </si>
  <si>
    <t>PMT-3239471</t>
  </si>
  <si>
    <t>213 West Park Av, San Diego, CA</t>
  </si>
  <si>
    <t>General-Express-Building Construction:213/West Park</t>
  </si>
  <si>
    <t>PMT-3260763</t>
  </si>
  <si>
    <t>3037 Polk Av, San Diego, CA 92104</t>
  </si>
  <si>
    <t>General-Express-Building Construction:3037/Polk</t>
  </si>
  <si>
    <t>PMT-3215666</t>
  </si>
  <si>
    <t>4092 Ohio St, San Diego, CA 92104</t>
  </si>
  <si>
    <t>PMT-3215662</t>
  </si>
  <si>
    <t>6980 The Preserve Wy, San Diego, CA</t>
  </si>
  <si>
    <t>Building Construction:6980/The Preserve</t>
  </si>
  <si>
    <t>PMT-3264824</t>
  </si>
  <si>
    <t>PMT-3198225</t>
  </si>
  <si>
    <t>4643 Diane Av, San Diego, CA</t>
  </si>
  <si>
    <t>General-Standard-Building Construction:4639/Diane</t>
  </si>
  <si>
    <t>PMT-3231352</t>
  </si>
  <si>
    <t xml:space="preserve">375 WOODMAN ST </t>
  </si>
  <si>
    <t>Digital-WoodmanCt-2019CBC (20)</t>
  </si>
  <si>
    <t>2614918</t>
  </si>
  <si>
    <t>2614925</t>
  </si>
  <si>
    <t>11304 Caminito Rodar, San Diego, CA</t>
  </si>
  <si>
    <t>Standard- Master Plan SDU:11304/Caminito Rodar</t>
  </si>
  <si>
    <t>PMT-3259781</t>
  </si>
  <si>
    <t>3624 Warner St, San Diego, CA 92106</t>
  </si>
  <si>
    <t>PMT-3233037</t>
  </si>
  <si>
    <t>PMT-3259780</t>
  </si>
  <si>
    <t>PMT-3259776</t>
  </si>
  <si>
    <t>4356 Altamirano Wy, San Diego, CA 92103</t>
  </si>
  <si>
    <t>Express- CIP or Public Project:4356/Altamirano</t>
  </si>
  <si>
    <t>PMT-3232252</t>
  </si>
  <si>
    <t>PMT-3259774</t>
  </si>
  <si>
    <t>PMT-3259767</t>
  </si>
  <si>
    <t>PMT-3259775</t>
  </si>
  <si>
    <t>PMT-3259778</t>
  </si>
  <si>
    <t>3745 Paul Jones Av, San Diego, CA</t>
  </si>
  <si>
    <t>General-Standard-Combination Building Permit:3745/Paul Jones</t>
  </si>
  <si>
    <t>PMT-3219397</t>
  </si>
  <si>
    <t>PMT-3259777</t>
  </si>
  <si>
    <t>5366 Nutmeg St, San Diego, CA 92105</t>
  </si>
  <si>
    <t>General-Standard-Building Construction:5366/Nutmeg</t>
  </si>
  <si>
    <t>PMT-3263453</t>
  </si>
  <si>
    <t>2352 Langmuir St, San Diego, CA</t>
  </si>
  <si>
    <t>PMT-3255905</t>
  </si>
  <si>
    <t>PMT-3263452</t>
  </si>
  <si>
    <t>PMT-3263709</t>
  </si>
  <si>
    <t>701 51st St, San Diego, CA</t>
  </si>
  <si>
    <t>General-Standard-Building Construction:701/51st</t>
  </si>
  <si>
    <t>PMT-3226025</t>
  </si>
  <si>
    <t>6099 La Jolla Scenic S Dr, San Diego, CA</t>
  </si>
  <si>
    <t>General-Standard-Building Construction:6099/La Jolla Scenic S</t>
  </si>
  <si>
    <t>PMT-3210244</t>
  </si>
  <si>
    <t>6340 Camino De La Costa, San Diego, CA 92037</t>
  </si>
  <si>
    <t>General-Standard-Building Construction:6340/Camino De La Costa</t>
  </si>
  <si>
    <t>PMT-3230837</t>
  </si>
  <si>
    <t>1346 Lehigh St, San Diego, CA</t>
  </si>
  <si>
    <t>PMT-3263265</t>
  </si>
  <si>
    <t>General-Standard-Building Construction:1075/Opal</t>
  </si>
  <si>
    <t>PMT-3219648</t>
  </si>
  <si>
    <t>2614899</t>
  </si>
  <si>
    <t>Not Needed</t>
  </si>
  <si>
    <t>2610921</t>
  </si>
  <si>
    <t>2610922</t>
  </si>
  <si>
    <t>3420 Florida St, San Diego, CA</t>
  </si>
  <si>
    <t>General-Express-Building Construction:3414/Florida</t>
  </si>
  <si>
    <t>PMT-3253395</t>
  </si>
  <si>
    <t>3414 Florida St, San Diego, CA</t>
  </si>
  <si>
    <t>PMT-3253392</t>
  </si>
  <si>
    <t>5176 Rincon St, San Diego, CA</t>
  </si>
  <si>
    <t>PMT-3245419</t>
  </si>
  <si>
    <t>6723 Roeblin Ct, San Diego, CA</t>
  </si>
  <si>
    <t>PMT-3220404</t>
  </si>
  <si>
    <t>3528 Florida St, San Diego, CA 92104</t>
  </si>
  <si>
    <t>General-Standard-Building Construction:3528/Florida</t>
  </si>
  <si>
    <t>PMT-3262933</t>
  </si>
  <si>
    <t>4594 Jutland Pl, San Diego, CA</t>
  </si>
  <si>
    <t>PMT-3247622</t>
  </si>
  <si>
    <t>3416 Florida St, San Diego, CA</t>
  </si>
  <si>
    <t>PMT-3253394</t>
  </si>
  <si>
    <t>8405 Paseo Del Ocaso, San Diego, CA 92037</t>
  </si>
  <si>
    <t>General-Standard-Building Construction:8405/Paseo Del Ocaso</t>
  </si>
  <si>
    <t>PMT-3253171</t>
  </si>
  <si>
    <t>1825 Swan St, San Diego, CA 92114</t>
  </si>
  <si>
    <t>General-Standard-Building Construction:1825/Swan</t>
  </si>
  <si>
    <t>PMT-3250550</t>
  </si>
  <si>
    <t>PMT-3205389</t>
  </si>
  <si>
    <t>4818 Auburn Dr, San Diego, CA 92105</t>
  </si>
  <si>
    <t>General-Standard-Building Construction:4818/Auburn</t>
  </si>
  <si>
    <t>PMT-3242366</t>
  </si>
  <si>
    <t>4820 Auburn Dr, San Diego, CA 92105</t>
  </si>
  <si>
    <t>PMT-3242368</t>
  </si>
  <si>
    <t>6696 Radio Dr, San Diego, CA</t>
  </si>
  <si>
    <t>General-Standard-Building Construction:6696/Radio</t>
  </si>
  <si>
    <t>PMT-3218205</t>
  </si>
  <si>
    <t>726 Jersey Ct, San Diego, CA 92109</t>
  </si>
  <si>
    <t>General-Standard-Building Construction:726/Jersey</t>
  </si>
  <si>
    <t>PMT-3255896</t>
  </si>
  <si>
    <t>322 S 35th St, San Diego, CA 92113</t>
  </si>
  <si>
    <t>General-Standard-Building Construction:322/35th</t>
  </si>
  <si>
    <t>PMT-3263484</t>
  </si>
  <si>
    <t>2614927</t>
  </si>
  <si>
    <t>12955 Kelly Wy, San Diego, CA</t>
  </si>
  <si>
    <t>Building Construction - Master Plan MDU:15304/Junipers</t>
  </si>
  <si>
    <t>PMT-3196150</t>
  </si>
  <si>
    <t>12960 Kelly Wy, San Diego, CA</t>
  </si>
  <si>
    <t>PMT-3196090</t>
  </si>
  <si>
    <t>12905 Kelly Wy, San Diego, CA</t>
  </si>
  <si>
    <t>PMT-3196039</t>
  </si>
  <si>
    <t>13143 Greer Dr, San Diego, CA</t>
  </si>
  <si>
    <t>PMT-3196001</t>
  </si>
  <si>
    <t>13152 Greer Dr, San Diego, CA 92129</t>
  </si>
  <si>
    <t>PMT-3196256</t>
  </si>
  <si>
    <t>15348 Junipers Dr, San Diego, CA 92129</t>
  </si>
  <si>
    <t>PMT-3196255</t>
  </si>
  <si>
    <t>13128 Greer Dr, San Diego, CA</t>
  </si>
  <si>
    <t>PMT-3195995</t>
  </si>
  <si>
    <t>13136 Greer Dr, San Diego, CA</t>
  </si>
  <si>
    <t>PMT-3196007</t>
  </si>
  <si>
    <t>13125 Greer Dr, San Diego, CA 92129</t>
  </si>
  <si>
    <t>PMT-3196106</t>
  </si>
  <si>
    <t>14787 Sierra Wy, San Diego, CA</t>
  </si>
  <si>
    <t>Express- Master Plan MDU:10213/Camino Santa Fe</t>
  </si>
  <si>
    <t>PMT-3245646</t>
  </si>
  <si>
    <t>14795 Sierra Wy, San Diego, CA</t>
  </si>
  <si>
    <t>PMT-3245642</t>
  </si>
  <si>
    <t>14799 Sierra Wy, San Diego, CA</t>
  </si>
  <si>
    <t>PMT-3245640</t>
  </si>
  <si>
    <t>14708 Sierra Wy, San Diego, CA</t>
  </si>
  <si>
    <t>PMT-3245626</t>
  </si>
  <si>
    <t>14812 Temescal Wy, San Diego, CA</t>
  </si>
  <si>
    <t>PMT-3245630</t>
  </si>
  <si>
    <t>14811 Temescal Wy, San Diego, CA</t>
  </si>
  <si>
    <t>PMT-3245634</t>
  </si>
  <si>
    <t>13168 Greer Dr, San Diego, CA</t>
  </si>
  <si>
    <t>PMT-3196092</t>
  </si>
  <si>
    <t>13156 Greer Dr, San Diego, CA</t>
  </si>
  <si>
    <t>PMT-3196009</t>
  </si>
  <si>
    <t>13144 Greer Dr, San Diego, CA</t>
  </si>
  <si>
    <t>PMT-3196008</t>
  </si>
  <si>
    <t>12970 Kelly Wy, San Diego, CA</t>
  </si>
  <si>
    <t>PMT-3200214</t>
  </si>
  <si>
    <t>13104 Greer Dr, San Diego, CA 92129</t>
  </si>
  <si>
    <t>PMT-3200213</t>
  </si>
  <si>
    <t>15310 Junipers Dr, San Diego, CA</t>
  </si>
  <si>
    <t>PMT-3196013</t>
  </si>
  <si>
    <t>15364 Junipers Dr, San Diego, CA 92129</t>
  </si>
  <si>
    <t>PMT-3197417</t>
  </si>
  <si>
    <t>15326 Junipers Dr, San Diego, CA 92129</t>
  </si>
  <si>
    <t>PMT-3200216</t>
  </si>
  <si>
    <t>15166 Leia Wy, San Diego, CA</t>
  </si>
  <si>
    <t>PMT-3200211</t>
  </si>
  <si>
    <t>15337 Junipers Dr, San Diego, CA</t>
  </si>
  <si>
    <t>PMT-3196028</t>
  </si>
  <si>
    <t>15350 Junipers Dr, San Diego, CA</t>
  </si>
  <si>
    <t>PMT-3196017</t>
  </si>
  <si>
    <t>15318 Junipers Dr, San Diego, CA</t>
  </si>
  <si>
    <t>PMT-3195990</t>
  </si>
  <si>
    <t>14712 Sierra Wy, San Diego, CA</t>
  </si>
  <si>
    <t>PMT-3245628</t>
  </si>
  <si>
    <t>14806 Temescal Wy, San Diego, CA</t>
  </si>
  <si>
    <t>PMT-3245624</t>
  </si>
  <si>
    <t>14807 Temescal Wy, San Diego, CA</t>
  </si>
  <si>
    <t>PMT-3245632</t>
  </si>
  <si>
    <t>12805 Amy Wy, San Diego, CA</t>
  </si>
  <si>
    <t>PMT-3196038</t>
  </si>
  <si>
    <t>13122 Greer Dr, San Diego, CA</t>
  </si>
  <si>
    <t>PMT-3196018</t>
  </si>
  <si>
    <t>15314 Junipers Dr, San Diego, CA</t>
  </si>
  <si>
    <t>PMT-3196076</t>
  </si>
  <si>
    <t>13115 Greer Dr, San Diego, CA 92129</t>
  </si>
  <si>
    <t>PMT-3196127</t>
  </si>
  <si>
    <t>12830 Amy Wy, San Diego, CA</t>
  </si>
  <si>
    <t>PMT-3196254</t>
  </si>
  <si>
    <t>15333 Junipers Dr, San Diego, CA</t>
  </si>
  <si>
    <t>PMT-3196086</t>
  </si>
  <si>
    <t>15358 Junipers Dr, San Diego, CA</t>
  </si>
  <si>
    <t>PMT-3196025</t>
  </si>
  <si>
    <t>15324 Junipers Dr, San Diego, CA 92129</t>
  </si>
  <si>
    <t>PMT-3196122</t>
  </si>
  <si>
    <t>15321 Junipers Dr, San Diego, CA</t>
  </si>
  <si>
    <t>PMT-3196084</t>
  </si>
  <si>
    <t>12860 Amy Wy, San Diego, CA</t>
  </si>
  <si>
    <t>PMT-3200223</t>
  </si>
  <si>
    <t>13124 Greer Dr, San Diego, CA</t>
  </si>
  <si>
    <t>PMT-3196089</t>
  </si>
  <si>
    <t>15360 Junipers Dr, San Diego, CA</t>
  </si>
  <si>
    <t>PMT-3196031</t>
  </si>
  <si>
    <t>12825 Amy Wy, San Diego, CA</t>
  </si>
  <si>
    <t>PMT-3196015</t>
  </si>
  <si>
    <t>15347 Junipers Dr, San Diego, CA</t>
  </si>
  <si>
    <t>PMT-3196040</t>
  </si>
  <si>
    <t>15325 Junipers Dr, San Diego, CA</t>
  </si>
  <si>
    <t>PMT-3196003</t>
  </si>
  <si>
    <t>15343 Junipers Dr, San Diego, CA 92129</t>
  </si>
  <si>
    <t>PMT-3196124</t>
  </si>
  <si>
    <t>13140 Greer Dr, San Diego, CA</t>
  </si>
  <si>
    <t>PMT-3196041</t>
  </si>
  <si>
    <t>10213 Camino Santa Fe, San Diego, CA</t>
  </si>
  <si>
    <t>PMT-3245635</t>
  </si>
  <si>
    <t>14786 Sierra Wy, San Diego, CA</t>
  </si>
  <si>
    <t>PMT-3245663</t>
  </si>
  <si>
    <t>14805 Temescal Wy, San Diego, CA</t>
  </si>
  <si>
    <t>PMT-3245621</t>
  </si>
  <si>
    <t>14707 Sierra Wy, San Diego, CA</t>
  </si>
  <si>
    <t>PMT-3245617</t>
  </si>
  <si>
    <t>14798 Sierra Wy, San Diego, CA</t>
  </si>
  <si>
    <t>PMT-3245636</t>
  </si>
  <si>
    <t>15366 Junipers Dr, San Diego, CA</t>
  </si>
  <si>
    <t>PMT-3196032</t>
  </si>
  <si>
    <t>15327 Junipers Dr, San Diego, CA 92129</t>
  </si>
  <si>
    <t>PMT-3196148</t>
  </si>
  <si>
    <t>13121 Greer Dr, San Diego, CA</t>
  </si>
  <si>
    <t>PMT-3196000</t>
  </si>
  <si>
    <t>15341 Junipers Dr, San Diego, CA</t>
  </si>
  <si>
    <t>PMT-3195993</t>
  </si>
  <si>
    <t>15330 Junipers Dr, San Diego, CA</t>
  </si>
  <si>
    <t>PMT-3195991</t>
  </si>
  <si>
    <t>13102 Greer Dr, San Diego, CA</t>
  </si>
  <si>
    <t>PMT-3196033</t>
  </si>
  <si>
    <t>15308 Junipers Dr, San Diego, CA 92129</t>
  </si>
  <si>
    <t>PMT-3200209</t>
  </si>
  <si>
    <t>15306 Junipers Dr, San Diego, CA</t>
  </si>
  <si>
    <t>PMT-3195988</t>
  </si>
  <si>
    <t>13126 Greer Dr, San Diego, CA</t>
  </si>
  <si>
    <t>PMT-3196022</t>
  </si>
  <si>
    <t>13132 Greer Dr, San Diego, CA 92129</t>
  </si>
  <si>
    <t>PMT-3196125</t>
  </si>
  <si>
    <t>13142 Greer Dr, San Diego, CA 92129</t>
  </si>
  <si>
    <t>PMT-3200219</t>
  </si>
  <si>
    <t>13117 Greer Dr, San Diego, CA</t>
  </si>
  <si>
    <t>PMT-3195994</t>
  </si>
  <si>
    <t>12840 Amy Wy, San Diego, CA</t>
  </si>
  <si>
    <t>PMT-3196079</t>
  </si>
  <si>
    <t>12880 Amy Wy, San Diego, CA</t>
  </si>
  <si>
    <t>PMT-3196132</t>
  </si>
  <si>
    <t>15303 Junipers Dr, San Diego, CA</t>
  </si>
  <si>
    <t>PMT-3195989</t>
  </si>
  <si>
    <t>12850 Amy Wy, San Diego, CA</t>
  </si>
  <si>
    <t>PMT-3200208</t>
  </si>
  <si>
    <t>13148 Greer Dr, San Diego, CA</t>
  </si>
  <si>
    <t>PMT-3196091</t>
  </si>
  <si>
    <t>14797 Sierra Wy, San Diego, CA</t>
  </si>
  <si>
    <t>PMT-3245641</t>
  </si>
  <si>
    <t>14793 Sierra Wy, San Diego, CA</t>
  </si>
  <si>
    <t>PMT-3245643</t>
  </si>
  <si>
    <t>14803 Temescal Wy, San Diego, CA</t>
  </si>
  <si>
    <t>PMT-3245620</t>
  </si>
  <si>
    <t>14794 Sierra Wy, San Diego, CA</t>
  </si>
  <si>
    <t>PMT-3245638</t>
  </si>
  <si>
    <t>14814 Temescal Wy, San Diego, CA</t>
  </si>
  <si>
    <t>PMT-3245631</t>
  </si>
  <si>
    <t>13167 Greer Dr, San Diego, CA</t>
  </si>
  <si>
    <t>PMT-3196026</t>
  </si>
  <si>
    <t>15323 Junipers Dr, San Diego, CA 92129</t>
  </si>
  <si>
    <t>PMT-3196147</t>
  </si>
  <si>
    <t>12935 Kelly Wy, San Diego, CA</t>
  </si>
  <si>
    <t>PMT-3196078</t>
  </si>
  <si>
    <t>12845 Amy Wy, San Diego, CA</t>
  </si>
  <si>
    <t>PMT-3196109</t>
  </si>
  <si>
    <t>15116 Leia Wy, San Diego, CA</t>
  </si>
  <si>
    <t>PMT-3196014</t>
  </si>
  <si>
    <t>13139 Greer Dr, San Diego, CA</t>
  </si>
  <si>
    <t>PMT-3195996</t>
  </si>
  <si>
    <t>15329 Junipers Dr, San Diego, CA</t>
  </si>
  <si>
    <t>PMT-3196004</t>
  </si>
  <si>
    <t>13137 Greer Dr, San Diego, CA 92129</t>
  </si>
  <si>
    <t>PMT-3197424</t>
  </si>
  <si>
    <t>13134 Greer Dr, San Diego, CA 92129</t>
  </si>
  <si>
    <t>PMT-3200218</t>
  </si>
  <si>
    <t>12915 Kelly Wy, San Diego, CA</t>
  </si>
  <si>
    <t>PMT-3200217</t>
  </si>
  <si>
    <t>13141 Greer Dr, San Diego, CA 92129</t>
  </si>
  <si>
    <t>PMT-3196107</t>
  </si>
  <si>
    <t>15335 Junipers Dr, San Diego, CA 92129</t>
  </si>
  <si>
    <t>PMT-3200212</t>
  </si>
  <si>
    <t>14788 Sierra Wy, San Diego, CA</t>
  </si>
  <si>
    <t>PMT-3245662</t>
  </si>
  <si>
    <t>14789 Sierra Wy, San Diego, CA</t>
  </si>
  <si>
    <t>PMT-3245645</t>
  </si>
  <si>
    <t>14785 Sierra Wy, San Diego, CA</t>
  </si>
  <si>
    <t>PMT-3245660</t>
  </si>
  <si>
    <t>13129 Greer Dr, San Diego, CA</t>
  </si>
  <si>
    <t>PMT-3196019</t>
  </si>
  <si>
    <t>15322 Junipers Dr, San Diego, CA 92129</t>
  </si>
  <si>
    <t>PMT-3196145</t>
  </si>
  <si>
    <t>12855 Amy Wy, San Diego, CA</t>
  </si>
  <si>
    <t>PMT-3196152</t>
  </si>
  <si>
    <t>15338 Junipers Dr, San Diego, CA</t>
  </si>
  <si>
    <t>PMT-3195992</t>
  </si>
  <si>
    <t>15340 Junipers Dr, San Diego, CA 92129</t>
  </si>
  <si>
    <t>PMT-3200221</t>
  </si>
  <si>
    <t>15342 Junipers Dr, San Diego, CA</t>
  </si>
  <si>
    <t>PMT-3196077</t>
  </si>
  <si>
    <t>15345 Junipers Dr, San Diego, CA</t>
  </si>
  <si>
    <t>PMT-3195998</t>
  </si>
  <si>
    <t>13127 Greer Dr, San Diego, CA 92129</t>
  </si>
  <si>
    <t>PMT-3196149</t>
  </si>
  <si>
    <t>13160 Greer Dr, San Diego, CA 92129</t>
  </si>
  <si>
    <t>PMT-3196129</t>
  </si>
  <si>
    <t>13120 Greer Dr, San Diego, CA</t>
  </si>
  <si>
    <t>PMT-3196088</t>
  </si>
  <si>
    <t>15302 Junipers Dr, San Diego, CA</t>
  </si>
  <si>
    <t>PMT-3196075</t>
  </si>
  <si>
    <t>12815 Amy Wy, San Diego, CA</t>
  </si>
  <si>
    <t>PMT-3197415</t>
  </si>
  <si>
    <t>14455 Penasquitos Dr, San Diego, CA</t>
  </si>
  <si>
    <t>PMT-3200222</t>
  </si>
  <si>
    <t>14790 Sierra Wy, San Diego, CA</t>
  </si>
  <si>
    <t>PMT-3245661</t>
  </si>
  <si>
    <t>14705 Sierra Wy, San Diego, CA</t>
  </si>
  <si>
    <t>PMT-3245618</t>
  </si>
  <si>
    <t>14804 Temescal Wy, San Diego, CA</t>
  </si>
  <si>
    <t>PMT-3245623</t>
  </si>
  <si>
    <t>14809 Temescal Wy, San Diego, CA</t>
  </si>
  <si>
    <t>PMT-3245633</t>
  </si>
  <si>
    <t>14808 Temescal Wy, San Diego, CA</t>
  </si>
  <si>
    <t>PMT-3245625</t>
  </si>
  <si>
    <t>14802 Temescal Wy, San Diego, CA</t>
  </si>
  <si>
    <t>PMT-3245622</t>
  </si>
  <si>
    <t>14792 Sierra Wy, San Diego, CA</t>
  </si>
  <si>
    <t>PMT-3245639</t>
  </si>
  <si>
    <t>3330 Horton Av, San Diego, CA</t>
  </si>
  <si>
    <t>General-Standard-Building Construction:3330/Horton</t>
  </si>
  <si>
    <t>PMT-3265726</t>
  </si>
  <si>
    <t>12820 Amy Wy, San Diego, CA</t>
  </si>
  <si>
    <t>PMT-3196002</t>
  </si>
  <si>
    <t>12870 Amy Wy, San Diego, CA</t>
  </si>
  <si>
    <t>PMT-3195997</t>
  </si>
  <si>
    <t>15349 Junipers Dr, San Diego, CA</t>
  </si>
  <si>
    <t>PMT-3195999</t>
  </si>
  <si>
    <t>15305 Junipers Dr, San Diego, CA 92129</t>
  </si>
  <si>
    <t>PMT-3200215</t>
  </si>
  <si>
    <t>15170 Leia Wy, San Diego, CA</t>
  </si>
  <si>
    <t>PMT-3196108</t>
  </si>
  <si>
    <t>13150 Greer Dr, San Diego, CA</t>
  </si>
  <si>
    <t>PMT-3196021</t>
  </si>
  <si>
    <t>15120 Leia Wy, San Diego, CA</t>
  </si>
  <si>
    <t>PMT-3197411</t>
  </si>
  <si>
    <t>15162 Leia Wy, San Diego, CA</t>
  </si>
  <si>
    <t>PMT-3196037</t>
  </si>
  <si>
    <t>15362 Junipers Dr, San Diego, CA</t>
  </si>
  <si>
    <t>PMT-3196005</t>
  </si>
  <si>
    <t>12945 Kelly Wy, San Diego, CA</t>
  </si>
  <si>
    <t>PMT-3196020</t>
  </si>
  <si>
    <t>14796 Sierra Wy, San Diego, CA</t>
  </si>
  <si>
    <t>PMT-3245637</t>
  </si>
  <si>
    <t>14801 Temescal Wy, San Diego, CA</t>
  </si>
  <si>
    <t>PMT-3245619</t>
  </si>
  <si>
    <t>13166 Greer Dr, San Diego, CA 92129</t>
  </si>
  <si>
    <t>PMT-3196151</t>
  </si>
  <si>
    <t>15332 Junipers Dr, San Diego, CA 92129</t>
  </si>
  <si>
    <t>PMT-3196123</t>
  </si>
  <si>
    <t>13080 Emily Wy, San Diego, CA</t>
  </si>
  <si>
    <t>PMT-3196128</t>
  </si>
  <si>
    <t>15354 Junipers Dr, San Diego, CA</t>
  </si>
  <si>
    <t>PMT-3196029</t>
  </si>
  <si>
    <t>15346 Junipers Dr, San Diego, CA</t>
  </si>
  <si>
    <t>PMT-3196016</t>
  </si>
  <si>
    <t>13156 Greer Dr, San Diego, CA 92129</t>
  </si>
  <si>
    <t>PMT-3200220</t>
  </si>
  <si>
    <t>13126 Greer Dr, San Diego, CA 92129</t>
  </si>
  <si>
    <t>PMT-3197421</t>
  </si>
  <si>
    <t>15334 Junipers Dr, San Diego, CA 92129</t>
  </si>
  <si>
    <t>PMT-3196146</t>
  </si>
  <si>
    <t>15316 Junipers Dr, San Diego, CA 92129</t>
  </si>
  <si>
    <t>PMT-3200210</t>
  </si>
  <si>
    <t>14810 Temescal Wy, San Diego, CA</t>
  </si>
  <si>
    <t>PMT-3245629</t>
  </si>
  <si>
    <t>14710 Sierra Wy, San Diego, CA</t>
  </si>
  <si>
    <t>PMT-3245627</t>
  </si>
  <si>
    <t>14791 Sierra Wy, San Diego, CA</t>
  </si>
  <si>
    <t>PMT-3245644</t>
  </si>
  <si>
    <t>PMT-3212446</t>
  </si>
  <si>
    <t>PMT-3212452</t>
  </si>
  <si>
    <t>PMT-3212451</t>
  </si>
  <si>
    <t>PMT-3212455</t>
  </si>
  <si>
    <t>PMT-3212448</t>
  </si>
  <si>
    <t>PMT-3212443</t>
  </si>
  <si>
    <t>PMT-3212439</t>
  </si>
  <si>
    <t>PMT-3212442</t>
  </si>
  <si>
    <t>PMT-3212450</t>
  </si>
  <si>
    <t>PMT-3212447</t>
  </si>
  <si>
    <t>PMT-3212445</t>
  </si>
  <si>
    <t>PMT-3212441</t>
  </si>
  <si>
    <t>PMT-3212449</t>
  </si>
  <si>
    <t>PMT-3212454</t>
  </si>
  <si>
    <t>PMT-3212444</t>
  </si>
  <si>
    <t>PMT-3212453</t>
  </si>
  <si>
    <t>2607 K St, San Diego, CA</t>
  </si>
  <si>
    <t>General-Standard-Building Construction:2607/K</t>
  </si>
  <si>
    <t>PMT-3216773</t>
  </si>
  <si>
    <t>1729 Oriole St, San Diego, CA</t>
  </si>
  <si>
    <t>PMT-3255346</t>
  </si>
  <si>
    <t>PMT-3263714</t>
  </si>
  <si>
    <t>2614919</t>
  </si>
  <si>
    <t>2614914</t>
  </si>
  <si>
    <t>2614916</t>
  </si>
  <si>
    <t>2614922</t>
  </si>
  <si>
    <t>13924 Crest Wy, San Diego, CA</t>
  </si>
  <si>
    <t>General-Standard-Combination Building Permit:13924/Crest</t>
  </si>
  <si>
    <t>PMT-3202872</t>
  </si>
  <si>
    <t>8167 Run Of The Knolls, San Diego, CA</t>
  </si>
  <si>
    <t>PMT-3218891</t>
  </si>
  <si>
    <t>906 Felspar St, San Diego, CA</t>
  </si>
  <si>
    <t>Combination Building Permit:906/Felspar</t>
  </si>
  <si>
    <t>PMT-3236937</t>
  </si>
  <si>
    <t>3511 Tennyson St, San Diego, CA 92106</t>
  </si>
  <si>
    <t>PMT-3248143</t>
  </si>
  <si>
    <t>586 Cadman St, San Diego, CA</t>
  </si>
  <si>
    <t>General-Standard-Building Construction:586/Cadman</t>
  </si>
  <si>
    <t>PMT-3239377</t>
  </si>
  <si>
    <t>7964 Lowry Tr, San Diego, CA 92037</t>
  </si>
  <si>
    <t>General-Standard-Building Construction:7964/Lowry</t>
  </si>
  <si>
    <t>PMT-3247025</t>
  </si>
  <si>
    <t>426 Aurora St, San Diego, CA 92102</t>
  </si>
  <si>
    <t>General-Expedite-Building Construction:422/Aurora</t>
  </si>
  <si>
    <t>PMT-3235925</t>
  </si>
  <si>
    <t>422 Aurora St, San Diego, CA 92102</t>
  </si>
  <si>
    <t>PMT-3235919</t>
  </si>
  <si>
    <t>6254 Caminito Buena Suerte, San Diego, CA 92120</t>
  </si>
  <si>
    <t>Rapid Review-Standard-Building Construction:6254/Caminito Buena Suerte</t>
  </si>
  <si>
    <t>PMT-3198414</t>
  </si>
  <si>
    <t>7901 Harmarsh St, San Diego, CA</t>
  </si>
  <si>
    <t>General-Express-Building Construction:7901/Harmarsh</t>
  </si>
  <si>
    <t>PMT-3265005</t>
  </si>
  <si>
    <t>3721 Yosemite St, San Diego, CA 92109</t>
  </si>
  <si>
    <t>PMT-3264228</t>
  </si>
  <si>
    <t>3725 Yosemite St, San Diego, CA</t>
  </si>
  <si>
    <t>PMT-3264226</t>
  </si>
  <si>
    <t>General-Standard-Building Construction:2272/El Amigo</t>
  </si>
  <si>
    <t>PMT-3198036</t>
  </si>
  <si>
    <t>2359 Westwood St, San Diego, CA</t>
  </si>
  <si>
    <t>General-Standard-Building Construction:2361/Westwood</t>
  </si>
  <si>
    <t>PMT-3221715</t>
  </si>
  <si>
    <t>7595 Hillside Dr, San Diego, CA 92037</t>
  </si>
  <si>
    <t>General-Standard-Building Construction:7595/Hillside</t>
  </si>
  <si>
    <t>PMT-3249485</t>
  </si>
  <si>
    <t>2361 Westwood St, San Diego, CA</t>
  </si>
  <si>
    <t>PMT-3221716</t>
  </si>
  <si>
    <t>2365 Westwood St, San Diego, CA</t>
  </si>
  <si>
    <t>PMT-3221714</t>
  </si>
  <si>
    <t>2363 Westwood St, San Diego, CA</t>
  </si>
  <si>
    <t>PMT-3221718</t>
  </si>
  <si>
    <t>12785 Via Felino, San Diego, CA 92014</t>
  </si>
  <si>
    <t>General-Standard-Building Construction:12785/Via Felino</t>
  </si>
  <si>
    <t>PMT-3223291</t>
  </si>
  <si>
    <t>PMT-3254155</t>
  </si>
  <si>
    <t>2614926</t>
  </si>
  <si>
    <t>11277 Beeler Canyon Rd, San Diego, CA</t>
  </si>
  <si>
    <t>PMT-3238745</t>
  </si>
  <si>
    <t>11275 Beeler Canyon Rd, San Diego, CA</t>
  </si>
  <si>
    <t>PMT-3226276</t>
  </si>
  <si>
    <t>7306 Draper Av, San Diego, CA 92037</t>
  </si>
  <si>
    <t>General-Standard-Building Construction:7306/Draper</t>
  </si>
  <si>
    <t>PMT-3255349</t>
  </si>
  <si>
    <t>PMT-3255345</t>
  </si>
  <si>
    <t>11279 Beeler Canyon Rd, San Diego, CA</t>
  </si>
  <si>
    <t>PMT-3238735</t>
  </si>
  <si>
    <t>6420 Lanston St, San Diego, CA</t>
  </si>
  <si>
    <t>General-Standard-Combination Building Permit:6420/Lanston</t>
  </si>
  <si>
    <t>PMT-3204113</t>
  </si>
  <si>
    <t>4643 Conrad Av, San Diego, CA</t>
  </si>
  <si>
    <t>General-Standard-Combination Building Permit:4643/Conrad</t>
  </si>
  <si>
    <t>PMT-3238552</t>
  </si>
  <si>
    <t>3551 College Av, San Diego, CA</t>
  </si>
  <si>
    <t>PMT-3212167</t>
  </si>
  <si>
    <t>1603 Felton St, San Diego, CA</t>
  </si>
  <si>
    <t>General-Standard-Building Construction:1605/Felton</t>
  </si>
  <si>
    <t>PMT-3204888</t>
  </si>
  <si>
    <t>716 S 66th St, San Diego, CA</t>
  </si>
  <si>
    <t>General-Standard-Building Construction:716/66th</t>
  </si>
  <si>
    <t>PMT-3204870</t>
  </si>
  <si>
    <t>6678 Duck Pond Ln, San Diego, CA</t>
  </si>
  <si>
    <t>PMT-3249584</t>
  </si>
  <si>
    <t>General-Standard-Building Construction:1426/Hilger</t>
  </si>
  <si>
    <t>PMT-3200785</t>
  </si>
  <si>
    <t>PMT-3239904</t>
  </si>
  <si>
    <t>8455 El Paseo Grande, San Diego, CA 92037</t>
  </si>
  <si>
    <t>General-Standard-Building Construction:8455/El Paseo Grande</t>
  </si>
  <si>
    <t>PMT-3264690</t>
  </si>
  <si>
    <t>6060 Egret St, San Diego, CA</t>
  </si>
  <si>
    <t>General-Standard-Building Construction:6060/Egret</t>
  </si>
  <si>
    <t>PMT-3230534</t>
  </si>
  <si>
    <t>3812 Bayside Ln, San Diego, CA 92109</t>
  </si>
  <si>
    <t>General-Standard-Building Construction:3812/Bayside</t>
  </si>
  <si>
    <t>PMT-3230393</t>
  </si>
  <si>
    <t>PMT-3224234</t>
  </si>
  <si>
    <t>1840 1/4 Dahlia Av, San Diego, CA</t>
  </si>
  <si>
    <t>General-Standard-Building Construction:1840/Dahlia</t>
  </si>
  <si>
    <t>PMT-3196155</t>
  </si>
  <si>
    <t>General-Standard-Building Construction:4675/Tivoli</t>
  </si>
  <si>
    <t>PMT-3253282</t>
  </si>
  <si>
    <t>1713 Castellana Rd, San Diego, CA</t>
  </si>
  <si>
    <t>PMT-3253148</t>
  </si>
  <si>
    <t>1172 Akron St, San Diego, CA 92106</t>
  </si>
  <si>
    <t>General-Standard-Building Construction:1172/Akron</t>
  </si>
  <si>
    <t>PMT-3201833</t>
  </si>
  <si>
    <t>General-Standard-Building Construction:6308/Avenida Cresta</t>
  </si>
  <si>
    <t>PMT-3212725</t>
  </si>
  <si>
    <t>6305 Madrone Av, San Diego, CA 92114</t>
  </si>
  <si>
    <t>General-Standard-Building Construction:6305/Madrone</t>
  </si>
  <si>
    <t>PMT-3214325</t>
  </si>
  <si>
    <t>PMT-3214291</t>
  </si>
  <si>
    <t>PMT-3214315</t>
  </si>
  <si>
    <t>PMT-3214311</t>
  </si>
  <si>
    <t>PMT-3214324</t>
  </si>
  <si>
    <t>PMT-3214322</t>
  </si>
  <si>
    <t>6976 Jamacha Rd, San Diego, CA 92114</t>
  </si>
  <si>
    <t>General-Standard-Building Construction:6976/Jamacha</t>
  </si>
  <si>
    <t>PMT-3241357</t>
  </si>
  <si>
    <t>2614915</t>
  </si>
  <si>
    <t>2614920</t>
  </si>
  <si>
    <t>2614912</t>
  </si>
  <si>
    <t>2614913</t>
  </si>
  <si>
    <t>2614900</t>
  </si>
  <si>
    <t>2614911</t>
  </si>
  <si>
    <t>2464 West Ingersoll St, San Diego, CA</t>
  </si>
  <si>
    <t>General-Standard-Combination Building Permit:2464/West Ingersoll</t>
  </si>
  <si>
    <t>PMT-3197409</t>
  </si>
  <si>
    <t>7310 Fay Av, San Diego, CA</t>
  </si>
  <si>
    <t>General-Standard-Building Construction:7310/Fay</t>
  </si>
  <si>
    <t>PMT-3232821</t>
  </si>
  <si>
    <t>PMT-3235727</t>
  </si>
  <si>
    <t>PMT-3232829</t>
  </si>
  <si>
    <t>3678 Beta St, San Diego, CA 92113</t>
  </si>
  <si>
    <t>General-Standard-Building Construction:3678/Beta</t>
  </si>
  <si>
    <t>PMT-3249722</t>
  </si>
  <si>
    <t>511 63rd St, San Diego, CA</t>
  </si>
  <si>
    <t>PMT-3246172</t>
  </si>
  <si>
    <t>1820 Oliver Av, San Diego, CA</t>
  </si>
  <si>
    <t>PMT-3256337</t>
  </si>
  <si>
    <t>3655 Curtis St, San Diego, CA 92106</t>
  </si>
  <si>
    <t>General-Standard-Building Construction:3655/Curtis</t>
  </si>
  <si>
    <t>PMT-3203873</t>
  </si>
  <si>
    <t>4605 Santa Cruz Av, San Diego, CA 92107</t>
  </si>
  <si>
    <t>General-Standard-Building Construction:4607/Santa Cruz</t>
  </si>
  <si>
    <t>PMT-3198396</t>
  </si>
  <si>
    <t>2614897</t>
  </si>
  <si>
    <t>2614924</t>
  </si>
  <si>
    <t>2614910</t>
  </si>
  <si>
    <t>4423 Olive St, San Diego, CA 92105</t>
  </si>
  <si>
    <t>General-Standard-Combination Building Permit:4423/Olive</t>
  </si>
  <si>
    <t>PMT-3203693</t>
  </si>
  <si>
    <t>PMT-3229598</t>
  </si>
  <si>
    <t>1073 Opal St, San Diego, CA</t>
  </si>
  <si>
    <t>General-Standard-Combination Building Permit:1073/Opal</t>
  </si>
  <si>
    <t>PMT-3219641</t>
  </si>
  <si>
    <t>1026 Pascoe St, San Diego, CA 92103</t>
  </si>
  <si>
    <t>General-Standard-Combination Building Permit:1026/Pascoe</t>
  </si>
  <si>
    <t>PMT-3205266</t>
  </si>
  <si>
    <t>841 Winston Dr, San Diego, CA 92114</t>
  </si>
  <si>
    <t>PMT-3252881</t>
  </si>
  <si>
    <t>PMT-3197200</t>
  </si>
  <si>
    <t>6739 Rancho Toyon Pl, San Diego, CA</t>
  </si>
  <si>
    <t>General-Standard-Building Construction:6739/Rancho Toyon</t>
  </si>
  <si>
    <t>PMT-3256335</t>
  </si>
  <si>
    <t>6229 La Jolla Mesa Dr, San Diego, CA 92037</t>
  </si>
  <si>
    <t>General-Standard-Building Construction:6229/La Jolla Mesa</t>
  </si>
  <si>
    <t>PMT-3238787</t>
  </si>
  <si>
    <t>General-Standard-Building Construction:5120/Edgeworth</t>
  </si>
  <si>
    <t>PMT-3197727</t>
  </si>
  <si>
    <t>837 Coast Bl S, San Diego, CA</t>
  </si>
  <si>
    <t>General-Standard-Building Construction:811/Coast</t>
  </si>
  <si>
    <t>PMT-3262469</t>
  </si>
  <si>
    <t>2951 Arnoldson Av, San Diego, CA 92122</t>
  </si>
  <si>
    <t>General-Express-Building Construction:2951/Arnoldson</t>
  </si>
  <si>
    <t>PMT-3216909</t>
  </si>
  <si>
    <t>PMT-3266269</t>
  </si>
  <si>
    <t>3530 J St, San Diego, CA 92102</t>
  </si>
  <si>
    <t>General-Standard-Building Construction:3530/J</t>
  </si>
  <si>
    <t>PMT-3196509</t>
  </si>
  <si>
    <t>2560 Carmel Valley Rd, San Diego, CA</t>
  </si>
  <si>
    <t>General-Express-Building Construction:2560/Carmel Valley</t>
  </si>
  <si>
    <t>PMT-3246179</t>
  </si>
  <si>
    <t xml:space="preserve">Discretionary </t>
  </si>
  <si>
    <t>Community Plan Updates. The City will continue updating community plans to provide certainty in development; to identify areas appropriate for infill, residential, and mixed-use development; to encourage location- and resource-efficient development; and to provide Programmatic EIRs for tiering.</t>
  </si>
  <si>
    <t xml:space="preserve">Metric(s)
# of units added 
# of plans update
Targets
At least 130,000 units of additional capacity
At least 10 plans per cycle </t>
  </si>
  <si>
    <t>Short-term</t>
  </si>
  <si>
    <t>Status: Ongoing. The Clairemont, University, Mid-City and College Area Community Plan Updates and Hillcrest Focused Community Plan Amendment are all ongoing. It is anticipated that the University Community Plan Update and Hillcrest Focused Plan Amendment will go through the public hearing process in Summer 2024, and College Area in Winter 2024. 
In addition, the Blueprint SD project, will analyze where housing is needed to support the City’s Climate Action Plan, transit use, and active transportation. The analysis will then be used to prepare an environmental impact report that will streamline future land use plan updates and assist the city in meeting its climate goals. Blueprint SD is anticipated to go through the public hearing process in Summer 2024.  
Milestones: 
The University, Community Plan Update, Hillcrest Focused Plan Amendment and Blueprint SD all released first drafts for public input. 
Public Participation: Regular meetings are held with the relevant Community Planning Group, Community Planning Group Subcommittee, or Community Plan Update Advisory Committee for each Community Plan Update. In addition, community engagement events, Planning Commission workshops, and public hearings are held throughout the Community Plan Update processes, which provide additional community engagement and public comment opportunities.</t>
  </si>
  <si>
    <t>Housing Ordinance and Policy Team. The Planning Department in 2019 established a team to bring forward policies and ordinances to help facilitate the City’s housing goals.</t>
  </si>
  <si>
    <t>Metric(s)
# of code updates completed
# data reports issued
# of initiatives completed
Targets
At least 1 comprehensive update per year
Issue 2 reports per year (annual inventory and APR) at least 3 initiatives per year</t>
  </si>
  <si>
    <t>Status: Ongoing. The team worked on the following code updates, reports, and initiatives in 2023:  
• The 2023 Housing Element APR, which was submitted to HCD on time. 
• The 2022 Annual Municipal Code Update was adopted in February of 2023. 
• The 2023 Annual Report on Homes Housing Report (formerly called Annual Housing Report) was published in the fall of 2023.
• The Bienniel Housing Element Report was published in the fall of 2023 and submitted to HCD. Biennial Housing Element Report includes information on affirmatively furthering fair housing through home permitting as well as the adoption and implementation of housing programs. It provided an analysis of new home permitting in comparison with the Housing Element's Adequate Site Inventory and summarized the City’s outreach and engagement efforts since the Housing Element’s adoption.  
• Housing Action Package 2.0 was presented to the City’s Planning Commission in the summer of 2023. It was then presented to City Council in the fall of 2023. City Council adopted Housing Action Package 2.0 in December of 2023. The Housing Action Package included Municipal Code amendments to: 
o	Implement AB 2097 locally. 
o	Develop an accessible ADU incentive by amending the ADU Home Density Bonus Program. 
o	Implement HCD recommendations regarding JADUs through minor code revisions.
o	Promote the preservation of affordable homes and protect residents form displacement caused by development through the creation of anti-displacement measures. 
o	Streamline regulations to remove barriers to develop family homes, encourages the development of middle-income homes, and allows for offsite affordable homes through amendments to Complete Communities. 
o	Require that off-site affordable homes developed through inclusionary housing and density bonus programs be in areas that advance fair housing opportunities throughout the city. 
o	Provide public agencies greater flexibility in developing homes on publicly owned land by increasing allowed densities and allowing affordable homes development on premises zoned as commercial or residential. 
o	Encourage the preservation or creation of Single Room Occupancy hotel units through new density bonus incentives and amendments to existing programs. 
o	Allow the development of student homes through private-dorm style developments in transit-rich areas and near universities, and promote deed-restricted affordable homes for students through expanded density bonuses. 
Milestones: 
• Housing Action Package 2.0 adopted. 
• One Annual Municipal Code Update adopted. 
• Three housing reports submitted/issued. 
• Two initiatives completed.
Public Participation: Code update requests are solicited from community members at the start of each annual code update. Community engagement events, Planning Commission workshops, and public hearings are held throughout the process of code updates and all other housing, ordinance, and policy projects, which provide additional community engagement and public comment opportunities. Annual housing reports are presented as information items to the Land Use and Housing Committee of the City Council at public hearings. The Annual Report on Homes and Bienniel Housing Element Report were presented to the the Land Use and Housing Committee of the City Council and full City Council. The Biennial Housing Element Report was presented at a virtual Public Workshop in December of 2023.</t>
  </si>
  <si>
    <t>Housing Element Required Amendments. City staff may make non-legislative or technical changes to the adopted and certified Housing Element, if needed, at the request of the California Department of Housing and Community Development to incorporate any state requirements that are changed or implemented during the 6th cycle (2021-2029). This includes any non-legislative or technical changes necessary to reflect the adopted RHNA targets, upon which HCD would need to provide concurrence.</t>
  </si>
  <si>
    <t xml:space="preserve">Metric(s)
HCD-requested HE amendments adopted by City Council 
Targets
HCD-requested HE amendments adopted by City Council </t>
  </si>
  <si>
    <t>Status: Ongoing. The City amended its Housing Element in June 2021 to make the required findings regarding the likelihood of redevelopment of non-vacant sites and to meet the State’s Affirmatively Furthering Fair Housing (AFFH) requirements issued in April 2021. No additional amendments have been requested by HCD to date.
Milestones: Adopted the requested amendments and received HCD certification. 
Public Participation: A public hearing of the City Council was held on June 8, 2021 regarding the amendments. HCD held a public comment period on the amendments prior to certifying them.</t>
  </si>
  <si>
    <t>Accessory Dwelling Unit Incentive Program. Develop a program to incentivize construction of ADUs that are covenant-restricted for very low, low, and moderate income households.</t>
  </si>
  <si>
    <t>Metric(s)
Adoption of incentive program
# of covenant-restricted units
Targets
Incentive program adopted
40 covenant-restricted units per year</t>
  </si>
  <si>
    <t xml:space="preserve">Status: The ADU Bonus Program has received 143 applications for the 2023 calendar year. 
Milestones: In 2023, 57 recorded deed restrictions to restrict 92 ADUs at moderate income (110% AMI) affordable rents. 
Public Participation: Housing Action Package 2.0 adopted in December 2023. HAP2.0 continues the commitment to create regulations that encourage the development of ADUs, with the Accessible ADU Incentive allows one additional accessible ADU to be permitted if the development includes at least  two affordable ADUs which encourages the development of ADUs that are accessible for people with disabilities through amending the ADU Home Density Bonus Program and additional ADU code revisions to implement changes recommended by HCD regarding JADUs through minor code revisions and clarifications. </t>
  </si>
  <si>
    <t>Accessory Dwelling Unit (ADU) Finance Program 
This program helps homeowners with moderate income in the City of San Diego build ADUs on their property. The program provides financial assistance in the form of construction-to-permanent loans (up to $250,000) and technical assistance at no cost that helps homeowners understand and complete the process of building an ADU. 
Participating homeowners may generate wealth for themselves through the increase in their property’s value and the rental income from their ADU. In addition, the program helps create affordable rental housing in the City of San Diego because the rents for the ADUs built with help from the program are required to remain affordable for seven years.</t>
  </si>
  <si>
    <t>Metric(s)
# of projects
Targets
8 projects per Fiscal Year</t>
  </si>
  <si>
    <t>Status: The ADU Finance Program has received 154 applications for the Fiscal Year 2023. 
Milestones: In Fiscal Year 2023, 1 ADU was completed, and 3 others were in the bids/design stage.
Public Participation: N/A</t>
  </si>
  <si>
    <t>Affordable Housing Density Bonus Program . This program offers set and scaled density bonuses up to 50 percent of the residential density of the applicable zone, plus incentives or waivers on standard project requirements, in exchange for dedicating a specified percentage of onsite affordable housing available only to very low or low-income households and / or to specific special needs groups. The City’s Affordable Housing Density Bonus Program also provides a 100 percent density bonus for affordable micro-units.</t>
  </si>
  <si>
    <t>Metric(s)
# of projects 
# of units
Targets
15 projects per year 
50 units per year</t>
  </si>
  <si>
    <t>Status: SDHC reviewed 42 density bonus project applications, and 53 Complete Communities applications in 2023.
Milestones: In 2023, 44 projects with a combined total of  860 affordable units recorded deed restrictions. These include 18 projects utilizing the Complete Communities program.  
Public Participation: In 2023 the City proposed amendments to the Affordable Housing Density Bonus Regulations and Complete Communites Regulations, as part of the 2023 Housing Action Package, (HAP 2.0), to allow off-site affordable units proposed as part of a Complete Communiteis project to be located off-site in a high opportunity area. HAP 2.0 was adopted by Council in December 2023.</t>
  </si>
  <si>
    <t>Affordable / Infill Housing and Sustainable Buildings Expedite Program. This program reduces processing times for discretionary and ministerial permits for projects that meet established criteria as affordable housing, infill housing, or sustainable projects.</t>
  </si>
  <si>
    <t>Metric(s)
# of expedited projects 
# of units in expedited projects
Targets
15 projects per year 
50 units per year</t>
  </si>
  <si>
    <t>Status: Ongoing. In addition to the Expedite Program, the Development Services Department now offers Express Plan Check service for all building permits except 1-2 unit residential projects and ADUs, and the Permit Now Program for ministerial permit applications for affordable housing projects and Master Plan Phased Residential Development of multifamily dwellings.  
Milestones: 
•	56 Expedite ministerial building permits issued
•	1,056 housing units in Expedite ministerial projects for which building permits were issued
•	343 Express Plan Check ministerial building permits issued
•	2,806 housing units in Express Plan Check ministerial projects for which building permits were issued
•	7 Expedite discretionary permits/entitlements approved
•	5,711 housing units in Expedite discretionary permit/entitlement projects for which permits were approved
•	1 Express Plan Check discretionary permit/entitlement approved
•	20 housing units in Express Plan Check discretionary permit/entitlement projects for which permits were approved
•	Received Expedite Program applications for 11 affordable housing projects comprising 310 housing units
Public Participation: In 2021, Development Services Department (DSD) staff hosted quarterly Technical Advisory Ad Hoc Committee (TAC) virtual public meetings. Input from the TAC and members of the public is utilized in the #DigitalDSD initiative, which aims to modernize DSD’s workplace systems and cost-effectively leverage technology to increase permitting productivity and improve service delivery. In addition, throughout 2021, DSD hosted a webinar training series for permit applicants to assist customers in the transition to the cloud-based permitting system. The recorded webinars are available on the DSD website (https://www.sandiego.gov/development-services/news-programs/webinars).</t>
  </si>
  <si>
    <t>Historic Neighborhood Accessory Dwelling Unit Guidance. Develop guidance and suggestions for how homeowners can successfully add ADUs to properties that are designated as historic or are located within historic districts.</t>
  </si>
  <si>
    <t>Metric(s)
Guidance issued
# of units
Targets
Release guidance
At least 500 units during the 6th cycle</t>
  </si>
  <si>
    <t>Medium-term</t>
  </si>
  <si>
    <t>Status: Not started. In early 2024, The City of San Diego’s City Planning Department launched the Preservation and Progress Initiative. The Initiative will serve as a comprehensive update to the City's Heritage Preservation Program that will streamline processes for new homes and other uses while protecting places of historic, architectural and cultural importance and encouraging their adaptive reuse. The Historic Neighborhood Accessory Dwelling Unit Guidance program will be developed as part of the Initiative or as an implementation strategy with the Initiative. 
Milestones: No milestones completed this year.
Public Participation: N/A</t>
  </si>
  <si>
    <t>Moderate Income Density Bonus Program. This program incentivizes the development of housing that is affordable to moderate-income households. If moderate income units and associated density bonus are combined with 15 percent very low income units or 24 percent low income units, which provide 50 percent density bonus, the maximum combined density increase is 75 percent instead of 50 percent, as otherwise permitted.</t>
  </si>
  <si>
    <t>Metric(s)
Adoption of program
# of projects 
# of units
Targets
Program adopted
At least 400 units during the 6th cycle</t>
  </si>
  <si>
    <t>Status: For the 2023 calendar year, zero projects recorded deed restrictions under the "stacked" moderate-income density bonus. The majority of units restricted at moderate income are for-sale units under density bonus and rentals restricted through Complete Communities and the ADU Bonus Program.
Milestones: In 2023, 57 recorded deed restrictions to restrict 92 ADUs at moderate income (110% AMI) affordable rents.
Public Participation: N/A</t>
  </si>
  <si>
    <t>Housing Accessibility Program. This program encourages residential development that incorporates accessible design features to meet the needs of as many users as possible. The intent is to reduce the potential for occupants to be displaced from their homes due to a disability, to allow those persons to visit neighboring dwelling units, and to increase the number of accessible dwelling units in the local housing supply that meet long term housing needs by offering incentives that facilitate this type of accessible design.
[Note: This program was titled the “Voluntary Accessibility Program” in the City of San Diego’s 2021-2029 Housing Element. The revised title reflects the name of the program as amended by City Council in early 2022.]</t>
  </si>
  <si>
    <t>Metric(s)
# of projects 
# of units
Targets
At least 100 units during the 6th cycle</t>
  </si>
  <si>
    <t>Reasonable Accommodation Program. This program provides a process for consideration of reasonable accommodation requests. A deviation process is available to applicants for circumstances where the existing zoning regulations would preclude residential development for persons with disabilities. This process is codified in the San Diego Municipal Code.</t>
  </si>
  <si>
    <t>Metric(s)
Targets</t>
  </si>
  <si>
    <t>Status: Ongoing.
Milestones: N/A
Public Participation: N/A</t>
  </si>
  <si>
    <t>2-1-1 San Diego. This non-profit provides 24-hour support by connecting individuals with housing, health, or related needs to relevant services across San Diego.</t>
  </si>
  <si>
    <t>Metric(s)
# of customers served
Targets
100,000 customers per year</t>
  </si>
  <si>
    <t>Status: Ongoing. 
Milestones: 
In 2023, 2-1-1 San Diego served 180,771 clients living in San Diego County and provided these clients with a total of 371,309 referrals to services. Housing was the greatest area of need for clients, with 30% of clients identifying a housing need. In addition, 16% of clients identified a utilities need and 12% identified an income support and employment need. Client referrals included: 
•	37,398 referrals to the County of San Diego HHSA Self-Sufficiency Programs
•	16,445 referrals for CalFresh Enrollment Services
•	4,989 referrals to the Housing and Community Development Services, County of San Diego: Rental Assistance and Affordable Housing Directory
•	5,456 referrals to the San Diego Housing Commission’s Affordable Housing Resource Guide
•	22,961 referrals to home energy bill assistance programs
•	16,586 to homelessness assistance coordinated entry sites
Public Participation: 
2-1-1 San Diego utilizes several processes to obtain client and community feedback on the services 2-1-1 and its partner organizations provide: 
•	Post-call surveys offered after every client call
•	SMS survey invitations
•	Emailed input from clients
•	Case management notes gathered on each call and shared, with client consent, with partner organizations through 2-1-1 San Diego’s Community Information Exchange
•	2-1-1 San Diego analysis of client needs 
•	Partnership with the Regional Task Force on Homelessness San Diego</t>
  </si>
  <si>
    <t>The City of San Diego Community Action Plan on Homelessness. The City released a work plan in 2018, which summarizes efforts to provide services to people experiencing homelessness, to reduce homelessness, and to house San Diegans. In October 2019, the City released a Strategic Plan to address homelessness that will be implemented by an inter-agency Leadership Council with staff from the City, SDHC, and RTFH.</t>
  </si>
  <si>
    <t>Metric(s)
% reduction in individuals experiencing homelessness
Targets
Decrease unsheltered population by 50%
End Veteran homelessness
End youth homelessness</t>
  </si>
  <si>
    <t>Short- to medium-term</t>
  </si>
  <si>
    <t>Status: Ongoing. 
Milestones: 
Target: Decrease unsheltered population by 50%
•	44% increase in unsheltered homelessness in the City of San Diego from 2020 to 2023 per the annual Point-in-Time Count (PITC)
Target: End Veteran homelessness
•	54% decrease of sheltered veterans experiencing homelessness (from 2020 to 2023 PITC)
•	68% increase in unsheltered veterans experiencing homelessness (from 2020 to 2023 PITC)
Target: End youth homelessness
•	334% increase in sheltered youth experiencing homelessness (from 2020 to 2023 PITC)
•	18% decrease in unsheltered youth experiencing homelessness (from 2020 to 2023 PITC)
Public Participation: Per the recommendations of the Community Action Plan on Homelessness (CAPH), a Leadership Council, an Interagency Implementation Team (Implementation Team), a Provider Advisory Group, and a Front-Line Staff Advisory Group met regularly during 2023. The Implementation Team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t>
  </si>
  <si>
    <t>Connections Housing Downtown. This one-stop center serving people experiencing homelessness includes an on-site health clinic, transitional beds, beds for the chronically homeless, permanent supportive, and rental housing for very low income residents.
[Note: The metric for this program has been updated.]</t>
  </si>
  <si>
    <t>Metric(s)
# of shelter or housing beds
Targets
Maintain 223 PSH units
Serve 216 individuals annually with interim beds</t>
  </si>
  <si>
    <t xml:space="preserve">Status: Ongoing
Milestones: Up to 80 interim shelter beds provided nightly; 191 persons served in 2023.  
Public Participation: PATH, the operator of the Connections Housing Downtown facility, consults with its San Diego Advisory Board regarding local operations. The Interagency Implementation Team for the City’s Community Action Plan on Homelessness and its member organizations also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 (SDHC)’s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items.In an effort to further integrate the voices of those with living experience into programming, Pulse for Good kiosks were added to several large City funded programs covering Shetlers to Supportive Services. The kiosks provide an opportunity for clients to provide feedback on services which can then be used by staff to evaluate services and integrate client recommendations into operations as appropriate. The kiosks were launched in early 2022. </t>
  </si>
  <si>
    <t>Flexible Funding Program. A Flexible Spending Pool is an innovative way to provide individuals experiencing homelessness with housing by offering master leasing and short-term subsidies for individuals.
[Note: The metric for this program has been updated.]</t>
  </si>
  <si>
    <t>Metric(s)
# of households housed
Targets
As identified in the Community Action Plan on Homelessness (CAPH), a comprehensive analysis with measurable targets will be prepared as each implementation measure is reported annually to City Council</t>
  </si>
  <si>
    <t>Short-term to medium-term</t>
  </si>
  <si>
    <t>Status: Ongoing.
Milestones:  47 households served
Public Participation: The Interagency Implementation Team for the City’s Community Action Plan on Homelessness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t>
  </si>
  <si>
    <t>Coordinated Street Outreach Program. The City of San Diego’s Coordinated Outreach Program utilizes a person-centered, compassionate approach to resolve homelessness through the offer of services tailored to the specific needs of individuals. The City has several types of street-based outreach teams that operate on a daily basis throughout the community. In addition, the Program conducts focused outreach events in areas identified as having large congregations of people experiencing homelessness. During the multi-agency events, outreach teams canvass an area to engage unsheltered folks and connect them to supportive services. Access to case management, health education, public benefits, mental health and substance abuse treatment, primary care referrals, and access to hygiene kits, transportation and basic essentials are all offered to people in the area.
[Note: This program was titled “Homeless Outreach Team” in the City of San Diego’s 2021-2029 Housing Element. The revised title reflects current breadth of homeless outreach programs.]</t>
  </si>
  <si>
    <t xml:space="preserve">Metric(s)
Total number of persons served through street outreach
Targets
Calendar year 2023 data reports 6,645 individuals were served through coordinated street outreach. </t>
  </si>
  <si>
    <t>Status: Ongoing. The City’s Coordinated Street Outreach Program is operated by PATH. The program uses trained social workers and peer specialists to connect unsheltered residents with housing and supportive services. Additionally, Alpha Project, Father Joe’s Village, the LGBT Community Center, and Downtown San Diego Partnership Family Reunification Program also operate outreach programs to offer shelter and other housing support services.
In addition, the City, in partnership with Caltrans and operated by City Net, established an outreach program to serve individuals living in dangerous conditions adjacent to state highways.  
Milestones: In June 2023, the County of San Diego, in partnership with the City of San Diego, City of Santee, and Caltrans, was awarded $16,951,298 in Round 2 Encampment Resolution Funding Rolling grant funds. Of the total grant award, $3,666,572 was allocated to the City of San Diego to support outreach activities in the San Diego Riverbed corridor. In September 2023, the City was also awarded $3,156,000 in State of California Encampment Resolution Funding Round 3 Lookback grant funds to support outreach efforts in Council District 9.
Public Participation: The Interagency Implementation Team for the City’s Community Action Plan on Homelessness (CAPH) and its member organizations also interact regularly with a variety of advisory groups, including groups of persons with lived experience, to share updates, receive feedback, and create ongoing dialogue about the work supporting the CAPH.</t>
  </si>
  <si>
    <t>Homelessness Prevention / Diversion. Individuals and families who are newly experiencing homelessness will receive help to identify housing options to avoid entering the shelter system.
[Note: The metric for this program has been updated.]</t>
  </si>
  <si>
    <t>Status: Ongoing.
Milestones: 210 households housed
Public Participation: The Interagency Implementation Team for the City’s Community Action Plan on Homelessness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t>
  </si>
  <si>
    <t>Homelessness Response Center. This facility serves people who are experiencing homelessness, or at risk of homelessness, by identifying immediate and long-term housing solutions, providing crisis management, accessing benefits that are important to housing stability, case management and housing navigation, and providing on-site access and referrals to medical, mental health, and substance use disorder services.
[Note: The City’s Housing Navigation Center is now called the Homelessness Response Center]</t>
  </si>
  <si>
    <t>Metric(s)
Program measures will be dependent upon the future adoption of metrics as identified in the Community Action (CAPH) Plan on Homelessness, adopted in October 2019
Targets
As identified in the Community Action Plan on Homelessness (CAPH), a comprehensive analysis with measurable targets will be prepared as each implementation measure is reported annually to City Council</t>
  </si>
  <si>
    <t>Status: Ongoing. 
Milestones: 476 persons enrolled in system navigation services, which included information and referrals to stabilizing services, referrals to shelter and safe parking programs, assistance accessing mainstream benefits programs, assistance with housing application and housing search, assistance with questions about specific housing programs, assistance obtaining updated identification documentation, supplies to help meet basic needs, and referrals to an array of on-site partner services, and housing-focused case management services.
Public Participation: The Interagency Implementation Team for the City’s Community Action Plan on Homelessness and its member organizations interact regularly with a variety of advisory groups, including groups of persons with lived experience, to share updates, receive feedback, and create ongoing dialogue about the work supporting the CAPH. Program staff provided an overview of the program during community presentations with a variety of regional service providers across all interventions as well as at regular community meetings, such as the Regional Task Force on Homelessness’ Continuum of Care General Membership meeting. Program leadership participate in regular meetings with local neighborhood associations, neighborhood safety coalitions, and homeless service providers to collaborate and share updates. In addition, annual budgets for homelessness programs administered by SDHC’s Homeless Housing Innoations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 In an effort to further integrate the voices of those with living experience into programming, Pulse for Good kiosks were added to several large City funded programs covering Shetlers to Supportive Services. The kiosks provide an opportunity for clients to provide feedback on services which can then be used by staff to evaluate services and integrate client recommendations into operations as appropriate. The kiosks were launched in early 2022.</t>
  </si>
  <si>
    <t xml:space="preserve">Housing Opportunities for Persons with AIDS (HOPWA). This Federal program is dedicated to the housing needs of people living with HIV/AIDS, providing grants to local communities, states, and nonprofit organizations with projects that benefit low-income persons living with HIV/AIDS and their families. The City and County of San Diego collaborate on the expenditure and administration of these funds. </t>
  </si>
  <si>
    <t>Metric(s)
Provide housing assistance
Provide funding to support transitional beds
Provide case management
Provide information services
Targets
House 100 participants per year
Support for 50 transitional housing beds per year
Provide at least 3 educational trainings per year
Provide 20,000 people with housing information each year</t>
  </si>
  <si>
    <t>Status: Ongoing. The City of San Diego’s HOPWA entitlement grant allocation is expended by the County of San Diego as an alternative grantee. Funds are allocated, expend, and reported on each fiscal year (July-June).
Milestones: In Fiscal Year 2022-2023, the following services were provided and the following numbers of clients were assisted: 
•	Tenant-Based Rental Assistance housing subsidy: 91 households
•	Permanent Housing: 139 households
•	Transitional/Short-Term Housing: 360 households
o	Hotel/Motel Vouchers: 124 households
o	Residential Care Facility: 22 households served by 17 beds
o	Transitional Housing: 214 households served by 87 beds
•	Short-Term Rent, Mortgage, and Utility Assistance: 60 households
•	Supportive Services:  632 households
o	Employment Assistance and Training: 300 households
•	Housing Information and Referral Services: 3,624 persons
Public Participation: Public hearings of the County Board of Supervisors are held annually for the HOPWA Annual Plan and for the HOPWA Consolidated Annual Performance and Evaluation Report (CAPER). In addition, the Regional Task Force on the Homeless (RTFH) convenes the Joint City/County HIV Housing Committee, an advisory body to the County of San Diego Housing and Community Development Services Director. This committee provides meaningful citizen and community participation in the planning process for affordable housing and related support services for persons living with HIV/AIDS.</t>
  </si>
  <si>
    <t>Landlord Engagement and Assistance Program (LEAP). Operated by SDHC, this program provides incentives to landlords with rental properties who rent to individuals and families experiencing homelessness.
[Note: The metric for this program has been updated.]</t>
  </si>
  <si>
    <t>Metric(s)
# of housing opportunities created
Targets
As identified in the Community Action Plan on Homelessness (CAPH), a comprehensive analysis with measurable targets will be prepared as each implementation measure is reported annually to City Council</t>
  </si>
  <si>
    <t>Status: Ongoing. 
Milestones: 1,099 housing opportunities created
Public Participation: The Interagency Implementation Team for the City’s Community Action Plan on Homelessness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t>
  </si>
  <si>
    <t>(Neil Good) Day Center for Homeless Adults.  People experiencing homelessness are provided with hygiene facilities, mail, case management, and referral services.
[Note: The metric for this program has been updated.]</t>
  </si>
  <si>
    <t>Metric(s)
# of persons served
Targets
As identified in the Community Action Plan on Homelessness (CAPH), a comprehensive analysis with measurable targets will be prepared as each implementation measure is reported annually to City Council</t>
  </si>
  <si>
    <t xml:space="preserve">Status: Ongoing.
Milestones: 6,363 persons served. These persons accessed basic needs services, such as mail services, storage for belongings, showers, and laundry.
Public Participation: The Interagency Implementation Team for the City’s Community Action Plan on Homelessness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 In an effort to further integrate the voices of those with living experience into programming, Pulse for Good kiosks were added to several large City funded programs covering Shetlers to Supportive Services. The kiosks provide an opportunity for clients to provide feedback on services which can then be used by staff to evaluate services and integrate client recommendations into operations as appropriate. The kiosks were launched in early 2022. </t>
  </si>
  <si>
    <t>Project Homeless Connect. This one-day annual resource fair provides access to a variety of services, such as health care, pet care, behavioral or mental health care, job resources, and housing access, for people experiencing homelessness.</t>
  </si>
  <si>
    <t xml:space="preserve">Metric(s)
Program measures will be dependent upon the future adoption of metrics as identified in the Community Action (CAPH) Plan on Homelessness, adopted in October 2019
Targets
As identified in the Community Action Plan on Homelessness (CAPH), a comprehensive analysis with measurable targets will be prepared as each implementation measure is reported annually to </t>
  </si>
  <si>
    <t>Status: Project Homeless Connect was not conducted in 2023. Many of the services offered during this one-day event are now offered year round at the Homelessness Response Center.
Milestones: N/A
Public Participation: N/A</t>
  </si>
  <si>
    <t>Prosecution and Law Enforcement Assisted Diversion Services (PLEADS). PLEADS is a criminal diversion program established in 2019 that offers low-level drug offenders the opportunity to seek treatment for drug addiction in lieu of incarceration.</t>
  </si>
  <si>
    <t>Status: Ongoing. The PLEADS program is a collaborative effort between the County of San Diego, City of San Diego, and contracted service providers. 
Milestones: Updated Information for 2023 was not available at the time of reporting. In Fiscal Year 2022 (July 2021-June 2022), 718 people were accepted into the PLEADS program, stayed, and were given a treatment referral. Between 80-90% of persons referred for PLEADS services self-report being homeless.
Public Participation: The PLEADS program is coordinated through the County of San Diego’s Behavioral Health Services Department (BHS). BHS engages and consults with the community through a number of advisory boards and councils including the Behavioral Health Advisory Board and Adult Council, as well as at public hearings of the County Board of Supervisors.</t>
  </si>
  <si>
    <t>Rapid Re-Housing . Operated by SDHC, this program helps individuals and families who become homeless because of an unexpected life experience, such as a job loss, domestic violence or a medical crisis. Using the Coordinated Entry System, individuals and families experiencing homelessness are assessed and connected to services and housing.
[Note: The metric for this program has been updated.]</t>
  </si>
  <si>
    <t>Metric(s)
# of households served
Targets
As identified in the Community Action Plan on Homelessness (CAPH), a comprehensive analysis with measurable targets will be prepared as each implementation measure is reported annually to City Council</t>
  </si>
  <si>
    <t>Status: Ongoing.
Milestones: 
The total households served among all programs is 374. These households recieved case management and stabilization services while identifying housing opportunities. Other services such as credit repair, assistance with paying utility arrears and security deposits, and mediation with landlords complement receiving short- to medium-term rental assistance  The breakdown of households served by program is as follows:
•	Moving Home: 42 Households
•	Moving Home CoC Grant: 71 households
•	CoC Transition-Age Youth Rapid Rehousing (RRH) Merged Grant (3 Programs): 47 households
•	CoC RRH Grant: 53 households
•	City RRH Merged Grant (3 Programs): 106 households
•	City ESG Grant: 55 households
Public Participation: The Interagency Implementation Team for the City’s Community Action Plan on Homelessness (CAPH)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t>
  </si>
  <si>
    <t>Storage Centers. These storage centers provide a safe place for individuals who are experiencing homelessness to keep their belongings as they look for work, attend classes, or meet with a service provider or doctor.
[Note: The metrics for this program have been updated.]</t>
  </si>
  <si>
    <t>Metric(s)
# of bins available
# of persons served
Targets
As identified in the Community Action Plan on Homelessness (CAPH), a comprehensive analysis with measurable targets will be prepared as each implementation measure is reported annually to City Council</t>
  </si>
  <si>
    <t xml:space="preserve">Status: Ongoing. The number of bins available at each site is as follows:
•	Storage Connect Center 1: 500
•	Storage Connect Center 2: 300
•	Think Dignity Center: 400
Milestones: 1,940 persons served (Storage Connect Center 1, Storage Connect Center 2 and Think Dignity Center). Access to storage bins enables persons experiencing homelessness to safely store belongings, therefore providing an opportunity for clients to attend appointments, search for employment, attend classes, seek medical attention, meet with service providers, or engage in other activities such as meeting basic needs.
Public Participation: For both Storage Connect Centers, advisory groups were formed to provide a platform for sharing updates and receiving feedback from community stakeholders. The advisory group meetings are held quarterly. In addition, the Interagency Implementation Team for the City’s Community Action Plan on Homelessness (CAPH)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 In an effort to further integrate the voices of those with living experience into programming, Pulse for Good kiosks were added to several large City funded programs covering Shetlers to Supportive Services. The kiosks provide an opportunity for clients to provide feedback on services which can then be used by staff to evaluate services and integrate client recommendations into operations as appropriate. The kiosks were launched in early 2022. </t>
  </si>
  <si>
    <t>Bridge Shelters. The City’s four Bridge Shelters provide more than 800 beds to address the immediate shelter needs of people experiencing homelessness. 
[Note: This program was titled “Temporary Bridge Shelters” in the City of San Diego’s 2021-2029 Housing Element. The revised title here reflects current program terminology.]</t>
  </si>
  <si>
    <t>Metric(s)
# of beds available
Targets
951 beds available</t>
  </si>
  <si>
    <t xml:space="preserve">Status: Ongoing.
Milestones: 790 beds available at the conclusion of CY2023; the Bridge Shelter located at Golden Hall ceased serving families with children (164 beds) and transition age youth (46 beds) in July 2023 and August 2023, respectively. In total, 3,206 single adults and 76 families (consisting of 209 persons) were served.
Public Participation:  The Interagency Implementation Team for the City’s Community Action Plan on Homelessness (CAPH)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 In an effort to further integrate the voices of those with living experience into programming, Pulse for Good kiosks were added to several large City funded programs covering Shetlers to Supportive Services. The kiosks provide an opportunity for clients to provide feedback on services which can then be used by staff to evaluate services and integrate client recommendations into operations as appropriate. The kiosks were launched in early 2022. </t>
  </si>
  <si>
    <t>Year-Round Interim Housing Program . The Year-Round Interim Housing Program provides 350 beds for adult men and women who are experiencing homelessness. This permanent facility is operated by Father Joe’s Villages at the Paul Mirabile Center on their downtown San Diego campus. Residents have access to supportive services, such as on-site “Housing Navigators” to help them prepare for the next appropriate housing option, including rapid re-housing, transitional housing, or permanent supportive housing. The City’s Year-Round Interim Housing Program replaced two temporary Winter Shelter tents, which closed on April 1, 2015.
[Note: The metric for this program has been updated.]</t>
  </si>
  <si>
    <t>Metric(s)
# of persons served
Targets
1,575 persons per year</t>
  </si>
  <si>
    <t xml:space="preserve">Status: Ongoing. The number of shelter beds available on a given night were impacted by COVID-19 positivity rates and/or COVID-19 mitigation efforts. Reduced number of bed nights available impacted total number of persons served.
Milestones: 1,269 persons served
Public Participation: The Interagency Implementation Team for the City’s the Community Action Plan on Homelessness (CAPH)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Initiatives team,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 In an effort to further integrate the voices of those with living experience into programming, Pulse for Good kiosks were added to several large City funded programs covering Shelters to Supportive Services. The kiosks provide an opportunity for clients to provide feedback on services which can then be used by staff to evaluate services and integrate client recommendations into operations as appropriate. The kiosks were launched in early 2022. </t>
  </si>
  <si>
    <t>Innovation and Technology Division. This division within the Development Services Department tracks and manages information and data services for City permitting and related business processes.</t>
  </si>
  <si>
    <t>Metric(s)
# of initiatives completed
Targets
At least 8 per cycle</t>
  </si>
  <si>
    <t>Homeowner Repair Programs. Rebuilding Together San Diego (RTSD) offers two home repair programs for San Diegans including:
•	Annual Rebuilding Day: Every April, RTSD provides free “mini-makeover” home repairs and renovations for low-income seniors, elderly, veteran, and disabled homeowners. Volunteers paint, clean-up homes and yards, and perform plumbing, carpentry, and electrical repairs.
•	Safe at Home: This program addresses home repair and maintenance issues that represent safety risks or limit access to or within the home. This program provides minor repairs, safety and energy-efficiency modifications for low income elderly and disabled homeowners. Repairs are limited to no more than $250 in costs and performed by small volunteer teams or handymen as available.</t>
  </si>
  <si>
    <t xml:space="preserve">Metric(s)
# of homes repaired
Targets
200 properties per year </t>
  </si>
  <si>
    <t xml:space="preserve">Status: Ongoing. In 2023, funding for Rebuilding Together San Diego’s programs was primarily provided by private sponsorships. 
Milestones: In 2023, approximately 12 homes were repaired through Rebuilding Together San Diego’s programs. 
Public Participation: In 2023, volunteer assistance for Rebuilding Together San Diego’s programs was primarily provided by private sponsorships. </t>
  </si>
  <si>
    <t>Housing Code Enforcement. Continue and, where possible, expand housing-related code enforcement activities. Emphasize amelioration of defects that threaten the basic health and safety of occupants and the community. Strive to first connect low-income households that are not compliant with resources to help them pay for and complete repairs.</t>
  </si>
  <si>
    <t>Metric(s)
# of homes repaired
Targets
200 properties per year 
Metric(s)
# of properties referred for repair support
Targets
100 properties per year</t>
  </si>
  <si>
    <t>Status: Ongoing. Housing code enforcement is ongoing. Development Services Department Building and Land Use Enforcement (BLUE) staff work with all property owners and responsible parties to identify needed compliance measures to resolve code compliance issues. BLUE provides information to property owners and responsible parties on Development Services Department resources for compliance. Property owners that are unable or unwilling to remediate substandard conditions are referred to the Office of the City Attorney’s Nuisance Abatement Unit (NAU) to assist with achieving compliance. Property owners can be matched with a conservator to assist with compliance, if appropriate. Tenants living in substandard conditions are provided with relocation benefits and given access to a Victim Services Coordinator. Planning Department staff is researching options for a repair support program for low-income property owners. 
Milestones: In 2023, 20 cases were referred to the City Attorney’s Office, Nuisance Abatement Unit for further action.  
Public Participation: N/A</t>
  </si>
  <si>
    <t>Lead Safety and Healthy Homes Programs. The City’s Lead Safety and Healthy Homes Program is committed to improving the housing conditions and eliminating childhood lead poisoning throughout the City.  This is accomplished through enforcement of the City’s “Lead Hazard Prevention and Control Ordinance”, providing education and outreach related to healthy homes and childhood lead poisoning prevention, and securing funding and administering funded programs to meet these program objectives. 
[Note: This program was titled “HUD Healthy Homes Demonstration Grant” in the City of San Diego’s 2021-2029 Housing Element. HUD is no longer funding this grant program, so this program title and description have been revised to reflect the City’s current program activities. The metrics and targets have also been adjusted to correspond with program activities.]</t>
  </si>
  <si>
    <t>Revised Metric(s): 
# Code enforcement case closures
# Permitted site visits
# Educational Materials Distributed 
Targets
15,000 individuals provided with lead safety educational information
1,160 lead paint-disturbing construction site visits
280 code enforcement cases closed
10 training activities provided
Revised Targets
25 code enforcement case closures
50 Permitted site visits
500 Lead safety educational materials distributed</t>
  </si>
  <si>
    <t>Code Division 10, (Section 54.1001 et seq.) making it unlawful for a property owner to maintain or cause a lead hazard. In 2008, Division 10 was amended and to require contractors to conduct renovations in a lead-safe manner, and a fee was added to certain permits which funds education and enforcement of permitted projects. 
Milestones: In 2023, The City's LSHHP program:
•	Sent 1439 educational notifications via email or mail to building permit contacts about regulatory requirements related to lead-safe work practices and the benefits to their employees and the community.
•	Conducted 517 unannounced visits to lead paint-disturbing construction activity sites to verify safe work practices compliance; from which 16 NOV's resulted.
•	Closed 54 code enforcement cases, including:
o	24 cases related to unsafe work practices.
o	19 "Notice to Comply" cases.
o	7 substandard housing cases resulting from tenant complaints regarding living conditions.
o	4 cases referred from the County's Childhood Lead Poisoning Prevention Program.
Public Participation: The City’s Lead Safety and Healthy Homes Program held two public participation meetings to present proposed revisions to the City’s Lead Hazard Control Ordinance and allow for public comment.</t>
  </si>
  <si>
    <t>Rental Unit Rehabilitation Program. New rehabilitation program options could be explored, such as rehabilitation grants or loans to rental property owners in exchange for agreements to maintain the property’s rental rate at a specific affordability level for a set period.</t>
  </si>
  <si>
    <t>Metric(s)
# of rehabilitated units
Targets
50 rehabilitated units per year</t>
  </si>
  <si>
    <t>Status: Ongoing. In 2023, the San Diego Housing Commission (SDHC) issued loans for new construction as opposed to rehabilitation.  On August 29, 2023, SDHC issued a Notice of Funding Availability (NOFA) for $19 million for acquisition and new construction, acquisition with rehabilitation, or rehabilitation of traditional affordable housing and $10 million for acquisition and new construction, acquisition with rehabilitation, or rehabilitation of permanent supportive housing developments (“Permanent Supportive Housing NOFA”). On October 12, 2023, the NOFAs were reissued for $19 million and $10.7 million, respectively.
Milestones:  N/A - In 2023, all loans issued were for new construction. In early 2024, a forgivable loan to rehabilitate a 52 unit property for families was issued.
Public Participation: Annual budgets for programs administered by SDHC,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t>
  </si>
  <si>
    <t>Housing Acquisition and Rehabilitation Program. SDHC administers a program to assist non-profit and for-profit developers with acquiring and rehabilitating housing units with a portion of these units to be affordable to low-income households.</t>
  </si>
  <si>
    <t>Metric(s)
# of acquired units
# of rehabilitated units
Targets
50 acquired units per year
50 rehabilitated units per year</t>
  </si>
  <si>
    <t>Housing Preservation Program. SDHC performs outreach to owners of properties with expiring covenants to coordinate preservation of the properties and informs owners of properties with expiring covenants about their obligations under State noticing law (per California Government Code 65863). The SDHC Housing Preservation Coordinator established a comprehensive database of all deed-restricted affordable housing units within the city that identifies and reports on expiring affordability covenant dates. The Coordinator is also working on an Affordable Housing Preservation Study.  The Affordable Housing Preservation Study looks at San Diego's housing landscape of both deed-restricted (i.e. covenants) and unrestricted affordable units (i.e., NOAH, or Naturally Occurring Affordable Housing), performs trend analyses, and estimates the cost to preserve both deed-restricted affordable housing and NOAH.  The study will conclude with a proposed framework and strategy for preservation</t>
  </si>
  <si>
    <t>Metric(s)
# of units preserved
Targets
100 units per year</t>
  </si>
  <si>
    <t>HUD Entitlement Grants, the City’s Consolidated Plan, and the Consolidated Plan Advisory Board.  The City is an Entitlement Grantee for grants from HUD, which means that the City receives new HUD grant funding every year. These annual HUD grants include Community Development Block Grants (CDBG), HOME grants, Emergency Solutions Grants (ESG), and HOPWA grants, and are administered by the City’s Economic Development Department. All of these grant programs serve low- and moderate- income residents by helping them meet their housing needs. Every five years, the City must develop a Consolidated Plan that assesses the needs of low and moderate income citizens and identifies priorities for the expenditure of grant funds. The Consolidated Plan Advisory Board, comprised of local citizens, provides community input to establish the funding priorities and to annually award grants to programs and projects. The current Consolidated Plan for Fiscal Years 2020-2024 includes two directly housing-related goals:
•	Goal 6: Increase and preserve affordable rental and homeowner housing to improve access to housing opportunities that reflect community needs, including but not limited to, opportunities in close proximity to transit, employment, and community services.
•	Goal 7: Assist individuals and families to gain stable housing after experiencing homelessness or a housing crisis by providing appropriate housing and service solutions grounded in best practices.
[Note: The Fiscal Years 2020-2024 Consolidated Plan goal numbers above have been corrected.]</t>
  </si>
  <si>
    <t>Metric(s)
# of grants awarded
Targets
35 direct assistance HOME grants per year
40 CDBG rental rehab grants per year
112 new rentals units via HOME grants per year
80 homeowner rehab CDBG grants per year</t>
  </si>
  <si>
    <t>Affirmatively Furthering Fair Housing. The City continues to take action on its own and participate in an ongoing regional collaborative effort to reduce impediments to fair housing choice and affirmatively further fair housing through education, testing, and enforcement activities. The objective of this effort is to address and eliminate housing discrimination as identified in Appendix A, the Assessment of Fair Housing, and the Regional Analysis of Impediments to Fair Housing Choice. City staff will amend the Housing Element, if needed, to address the requirements of AB 686.</t>
  </si>
  <si>
    <t>Metric(s)
# of paired tests
# of persons reached 
# of fair housing presentations or 
workshops
# of articles published in local media on fair housing topics
# of fair housing training sessions for property managers and landlords
# of fair housing trainings for non-profit agencies
Targets
225 paired tests
38,000 persons reached 
225 fair housing presentations or 
workshops
45 articles published in local media on fair housing topics
9 fair housing training sessions for property managers and landlords
9 fair housing trainings for non-profit agencies</t>
  </si>
  <si>
    <t>Status: Ongoing. The City amended the Housing Element in June 2021 to address the requirements of AB 686 through a newly prepared Assessment of Fair Housing prepared per the April 2021 HCD AFFH guidelines and through new Housing Element programs. The City of San Diego continued to engage with Legal Aid Society of San Diego, Inc., to provide outreach, education, investigation, and enforcement assistance related to Fair Housing in the City of San Diego. Legal Aid has a working relationship with several organizations that serve protected groups and provides these organizations with regularly scheduled trainings on a variety of topics, including fair housing. An outcome of these trainings has generated an increase in calls to the Fair Housing Hotline. Due to the pandemic, trainings were moved online, and paired testing was limited. Paired testing was also limited due to a reduced number of rentals on the market. A Fair Housing web page and hotline (1-844-449-3500) were maintained for residents to call, if they believed they experienced housing discrimination.
Milestones: In FY 2023: 
•	52 paired housing tests were completed
•	2,237+ persons reached with information, assistance, and workshops: 
•	 5,490 multilingual informational brochures (hard copies) were distributed (2,745 in English,  2,475 in Spanish)
•	 1,881 fair housing inquiries were received
•	 152 unduplicated investigations were implemented
•	105 unduplicated investigations were resolved. From these investigations,.   47 are still pending resolution
•	 54 fair housing workshops were conducted for home seekers, homebuyers, and tenants;   619people attended. Workshop highlights include:
•	Fair housing education workshops for Housing Choice Voucher recipients, conducted in English and Spanish 
•	Monthly Fair Housing Webinars for residents. 
•	“Free Fair Housing Training for Housing Providers” was provided virtually to rental property owners and managers;  57 people attended. 
•	1 Fair Housing training session was conducted for HUD grant subrecipients, as well as City CDBG program staff;  46 people attended.
Public Participation: Extensive public participation was conducted for the preparation of the 2020-2025 Regional Analysis of Impediments to Fair Housing Choice, which informed the Housing Element’s Assessment of Fair Housing. Public input on fair housing issues experienced is gathered by Fair Housing service providers and reported to local housing providers, government staff, and enforcement agency partners through the meetings and communications of the San Diego Regional Alliance for Fair Housing. Meetings of the San Diego City-County Reinvestment Task Force also feature presentations and public comment from organizations and individuals affected by and working on Fair Housing-related issues and initiatives.</t>
  </si>
  <si>
    <t>Access to Opportunity and Housing Legislative and Action Package. The City has identified a package of local legislative efforts and actions to increase access to areas and conditions of opportunity, by increasing housing choices and programs that support racial/ethnic and socioeconomic integration; reduce displacement and racial/ethnic and socioeconomic segregation; and improve community conditions and investment in areas experiencing racial and ethnic concentrations of poverty and related challenges.</t>
  </si>
  <si>
    <t>Metric(s)
# of housing units produced by affordability level in high TCAC Opportunity Areas
# of new recreational, active transportation, and transit infrastructure projects located 
in disadvantaged communities
# of new housing units produced annually through each incentive program
# of affordable and naturally occurring housing units preserved annually
Targets
20% of new housing units produced in high TCAC Opportunity Areas be available for very low, low or moderate income households
50% of new recreational, active transportation, and transit infrastructure projects be located 
in disadvantaged communities
10% increase in new housing units produced annually through each 
incentive program
10% increase of affordable and naturally occurring housing units 
preserved annually</t>
  </si>
  <si>
    <t xml:space="preserve">Fair Housing Legislative and Action Package. The City has also identified a package of local legislative efforts and actions to increase access to opportunity for persons with disabilities; increase fair housing services and enforcement and reduce mortgage lending discrimination; address housing needs that disproportionately affect certain communities of color and lower income households; further support households susceptible to displacement; and further increase investment and public services in areas of racially and ethnically concentrated poverty and segregation. </t>
  </si>
  <si>
    <t>Metric(s)
# of new accessible housing units available for disabled persons
% of Black and Latino mortgage applicants approved for loan 
# of City Minimum Wage Ordinance investigations conducted
# of persons successfully utilizing Rapid Rehousing/Homelessness Prevention assistance
# of naturally occurring affordable housing units preserved in displacement risk areas
# of deed-restricted affordable units 
preserved
# of youth served by City recreational programs in RECAPs and minority and poverty concentration areas
Targets
20% increase in new accessible housing units
Reduced disparity in mortgage approval rates for Black and Latino applicants
10% increase in City Minimum Wage 
Ordinance investigations conducted
25% increase in persons utilizing Rapid Rehousing or Homelessness Prevention support
20% increase of naturally occurring affordable housing units preserved in displacement risk areas
50% increase of deed-restricted affordable housing units preserved
20% increase in youth served by City 
recreational programs in RECAPs and minority and poverty concentration area</t>
  </si>
  <si>
    <t>Community Balance. The City and SDHC will monitor affordable multifamily housing by community and develop programs that incentivize an equitable distribution of affordable multifamily housing across all areas of the City. The City will also work with SDHC and other partners to monitor permanent supportive housing, transitional housing, and emergency shelter capacity to ensure adequate shelter is provided to meet the needs of all individuals experiencing homelessness and to ensure all housing, shelters, and related services are distributed equitably citywide.</t>
  </si>
  <si>
    <t>Deferred Payment 3% Interest Loan Program. First-time home buyers purchasing market-rate and affordable homes in the City who earn up to 80 percent of the area median income (AMI) can receive deferred payment three percent interest loans with a term of 30 years. During this time, no monthly payment of principal or interest is required. The loan amount provided is 17-22 percent of the purchase price for down payment assistance based on borrower’s need.</t>
  </si>
  <si>
    <t>Metric(s)
# of loans provided
Targets
At least 10 loans provided per year</t>
  </si>
  <si>
    <t>Status: Ongoing. 
Milestones: 23 households assisted in Fiscal Year 2023. 
Public Participation: The San Diego Housing Commission (SDHC) conducts First-Time Homebuyer workshops and Lender/Realtor trainings each year. It also distributes marketing flyers to promote its First-Time Homebuyer programs. SDHC receives input from homebuyers, lenders and realtors participating in the programs. In addition, annual budgets for programs administered by SDHC, new programs, and new initiatives are presented to the SDHC Board of Commissioners for approval and also, when required, to the Housing Authority (City Council) for approval. The extraordinarily high price of homes, limited inventory, doubling of mortgage interest rates to 7%, and other market factors in the San Diego region  made it extremely competitive and very difficult for first-time homebuyers to purchase a home.
The Board Reports include details on the operations and budgets for each program and initiative being considered for approval. The Board Reports are posted publicly in advance of these meetings in accordance to public noticing requirements. During the SDHC Board meetings and the Housing Authority meetings, there is time for public comment on the agenda items.</t>
  </si>
  <si>
    <t>Closing Cost Assistance Program . 
•	Closing Cost Assistance Grant Program: City of San Diego first-time home buyers purchasing market-rate and affordability-restricted homes who earn 80 to 100 percent of AMI are eligible for grants of four percent of the purchase price, not to exceed $10,000, forgiven at escrow closing. 
•	Closing Cost Forgivable Loan Program: City of San Diego first-time home buyers purchasing market-rate homes who earn up to 100 percent of AMI are eligible for closing cost assistance of up to four percent of the purchase price, not to exceed $10,000. If the home is sold, refinanced, or not owner-occupied within the first six years of ownership, the closing cost assistance must be repaid.
[Note: The description of this program has been updated to reflect the current closing cost assistance options and parameters. The metric has been updated to correspond.]</t>
  </si>
  <si>
    <t>Metric(s)
# of grants and loans provided
Targets
At least 10 grants and loans provided per year</t>
  </si>
  <si>
    <t>Status: Ongoing. 
Milestones: 23 households assisted in Fiscal Year 2023.  
Public Participation: The San Diego Housing Commission (SDHC) conducts First-Time Homebuyer workshops and Lender/Realtor trainings each year. It also distributes marketing flyers to promote its First-Time Homebuyer programs. SDHC receives input from homebuyers, lenders and realtors participating in the programs. In addition, annual budgets for programs administered by SDHC, new programs, and new initiatives are presented to the SDHC Board of Commissioners for approval and also, when required, to the Housing Authority (City Council) for approval. The extraordinarily high price of homes, limited inventory, doubling of mortgage interest rates to 7%, and other market factors in the San Diego region  made it extremely competitive and very difficult for first-time homebuyers to purchase a home.
The Board Reports include details on the operations and budgets for each program and initiative being considered for approval. The Board Reports are posted publicly in advance of these meetings in accordance to public noticing requirements. During the SDHC Board meetings and the Housing Authority meetings, there is time for public comment on the agenda items.</t>
  </si>
  <si>
    <t>First-Time Homebuyers Education, Counseling, Training and Workshops. These services will be offered by HUD-approved homebuyer education providers, and will provide prospective first-time homebuyers with information, tools, and resources regarding spending plans, credit, mortgage loans, insurance, home maintenance, and other aspects of the homeownership process.</t>
  </si>
  <si>
    <t>Metric(s)
# of workshops hosted
Targets
At least 2 per year</t>
  </si>
  <si>
    <t>Status: On hold
Milestones: Four workshops held. Attendees at the workshops totaled 76.
Public Participation: N/A</t>
  </si>
  <si>
    <t>Low-Interest Loans for Housing Development.  SDHC provides low-interest loans for the development of affordable rental housing targeted to extremely low-, very low-, and low-income households including families, seniors, and persons with special needs.</t>
  </si>
  <si>
    <t>Metric(s)
# of projects funded per year
# of units constructed per year (completed)
Targets
Being developed</t>
  </si>
  <si>
    <t>Status: In 2023, San Diego Housing Commission (SDHC) issued loans to five projects for new development. The new development loan projects included 214 units of extremely low-income housing, 388 units of very low housing and 25 units of low-income housing.
Milestones: Five projects funded. The new development loan projects included 214 units of extremely low-income housing (up to 30% AMI), 388 units of very low housing (31-50% AMI), 25 units of low-income housing (51-80% AMI) for a total of 627 affordable units plus 7 unrestricted manager units.
Public Participation: SDHC receives input from local affordable housing developers about its affordable housing finance programs. In addition, annual budgets for programs administered by SDHC, new programs, and new initiatives are presented to the SDHC Board of Commissioners for approval and also, when required, to the Housing Authority (City Council) for approval. The Board Reports include details on the operations and budgets for each program and initiative being considered for approval. The Board Reports are posted publicly in advance of these meetings in accordance to public noticing requirements. During the SDHC Board meetings and the Housing Authority meetings, there is time for public comment on the agenda items.</t>
  </si>
  <si>
    <t>Low-Interest Loans for Housing Development. SDHC provides low-interest loans for the development of affordable rental housing targeted to extremely low-, very low-, and low-income households including families, seniors, and persons with special needs.</t>
  </si>
  <si>
    <t>Mortgage Credit Certificate Program (MCC).  SDHC administers a program to provide qualified first-time homebuyers with MCCs, which allow a credit each year on the homebuyers’ federal income tax in an amount equal to 15 to 20 percent of the mortgage interest paid that year. The borrower’s federal income tax liability is reduced through a direct credit, thus increasing the income available to qualify for a mortgage loan.</t>
  </si>
  <si>
    <t>Metric(s)
# of credits issued
Targets
200 per cycle</t>
  </si>
  <si>
    <t xml:space="preserve">Status: Not operating as a result of MCC program no longer being funded by State. The City and San Diego Housing Commission (SDHC) would want to reinstate the MCC program if State funding were allocated in future years because it helps in qualifying more low-income first-time homebuyers for home loans, demand for the program in San Diego is high, and SDHC receives many inquiries from local loan officers about MCC availability. Together with the City of San Diego, SDHC advocated for future funding of the MCC Program during recent hearing of the California Debt Limit Allocation Committee.
Milestones: N/A 
Public Participation: SDHC receives input from local loan officers participating in the MCC program. </t>
  </si>
  <si>
    <t>Rental Housing Assistance Program (Section 8 Housing Choice Voucher Program).  SDHC administers the Federal Housing Choice Voucher program, which provides rent subsidies to more than 15,000 low-income families in the City. The average annual income of families with Housing Choice Vouchers is $19,611, and 56 percent of households with vouchers are elderly or disabled. Utilizing the funding flexibilities authorized under HUD’s MTW program, SDHC has created programs and partnerships with agencies that encourage rental assistance families to become more self-sufficient and provide expanded opportunities for housing. Examples of MTW activities include:
•	The Choice Communities Program. This poverty de-concentration effort assists families with finding housing units in neighborhoods that offer more opportunities (i.e., access to jobs, schools, transit, and parks).
•	The Landlord Partnership Program. Provides financial and support incentives to landlords to increase the number of units available to rental assistance participants.
•	The “Path to Success” Initiative. Provides families with incentives to increase their income and to use the SDHC Achievement Academy, a learning and job readiness skills center available at no charge to families with Housing Choice Vouchers.
•	Special Housing Voucher Programs. These are available to Veterans; families with children at risk of out-of-home placement or who have been separated due to inadequate housing; individuals and families experiencing homelessness or exiting homelessness; and people who formerly experienced homelessness or were formerly foster care students attending San Diego State University.</t>
  </si>
  <si>
    <t>Metric(s)
# of households assisted
Targets
15,000 households assisted per year</t>
  </si>
  <si>
    <t>Status: Ongoing.
Milestones:
•  19,424 of households assisted through the rental assistance programs in fiscal year 2023 (July 2022- June 2023). This includes turnover vouchers (households whose participation in the program concluded) and short-term transitional vouchers.
•  83% increase in the average annual income among work-able families since FY2013, the last year before SDHC's Path to Success initiative was implemented.
•  $539,575 security deposit loan assistance paid in fiscal year 2023. Families moving to Choice or Enterprise Communities are eligible for no-interest security deposit loans and Mobility Counseling assistance. (See Choice Communities Program for Section 8 Housing Choice Voucher Holders for additional information.)
Public Participation: The San Diego Housing Commission (SDHC) receives input on the programs from voucher holders and landlords through the staff of the Rental Assistance Division, the Landlord Services Unit, and the Mobility Counseling Program. SDHC also hosts two additional avenues for input: the Participant Advisory Committee, which  and the Landlord Advisory Committee. In addition, annual budgets for programs administered SDHC, new programs, and new initiatives are presented to the SDHC Board of Commissioners for approval and also, when required, to the Housing Authority (City Council) for approval. The Board Reports include details on the operations and budgets for each program and initiative being considered for approval. The Board Reports are posted publicly in advance of these meetings in accordance to public noticing requirements. During the SDHC Board meetings and the Housing Authority meetings, there is time for public comment on the agenda items.</t>
  </si>
  <si>
    <t>San Diego City-County Reinvestment Task Force (RTF).  Created by the City and the County and administered by SDHC, the RTF monitors local banking practices and recommends lending strategies that benefit low- and moderate-income residents. The RTF helps implement the Community Reinvestment Act of 1977 (CRA), a federal law designed to bring lending capital to low- and moderate-income neighborhoods. Banks are granted a public charter conveying numerous economic benefits for which they must, in return, serve a public purpose. As federally regulated financial institutions, they are required to comply with the CRA, which requires that they act affirmatively to meet their local communities’ banking needs.</t>
  </si>
  <si>
    <t>Metric(s)
# of RTF meetings and convenings
Targets
At least 3 meetings / convenings per year</t>
  </si>
  <si>
    <t>Status: Ongoing.
Four public meetings of the RTF were held in 2023. Topics included:
• City Heights Inclusive Economic Recovery Plan
• WORTH Grant funded Homeownership Equity Project and narrowing the racial wealth gap
• Federal funding for minority entrepreneurs and the CDFI Equitable Recovery Program
• City of San Diego Housing Element and the Housing Action Package
• Neighborhood Assistance Corporation of America and low-cost loans for homebuyers
• Interest free lending and working with Islamic financing
• Non-permanent resident families and homeownership
• Impact investment solutions to the childcare shortage
• Supporting Empowered Emerging Developers Academy and affordable housing rental units
• Annual RTF Community Investment Survey report on activities in the year of 2022
Milestones: Four public meetings of the RTF held in 2023. RTF members are leading the implementation of the San Diego Homeownership Equity Collaborative’s strategies throughout the San Diego region, supported by a $7.5 million grant the Wells Fargo Foundation's "Wealth Opportunities Restored Through Homeownership" (WORTH) initiative awarded to SDHC to expand efforts to help more people of color in the San Diego region become homeowners. The collaborative effort will help create 5,000 net new Black, Indigenous and People of Color (BIPOC) homeowners through 2025. Implementation efforts for this project have included: SDHC's introduction of a Homeownership Advisor Phoneline for Homebuyers of Color seeking information about mortgage assistance options and services for homebuyer preparation, the creation of a Counselor Referral Network, a pilot-program for Middle-Income People of Color to receive grants with optional loan products for downpayment and closing costs, and service capacity was extended for the LISC Black Homebuyer Program.
Public Participation: All regular meetings of the RTF are open to the public. Meeting notices and information are posted to the RTF website and emailed to the RTF’s distribution list. With the expiration of Covid-19 emergency orders, the RTF has resumed meeting in-person. Agendas, minutes, and recordings of meetings are posted to the RTF website.</t>
  </si>
  <si>
    <t>City Council Policy 900-09, Community Reinvestment.  This policy requires that a Community Reinvestment Master Plan be developed and implemented by the RTF, and encourages financial institutions to develop and implement San Diego-specific community reinvestment programs consistent with the spirit of the CRA. Council Policy 900-09 suggests that such a reinvestment program may include “affordable single-family and multi-family residential mortgage new construction and rehabilitation lending and investing, especially to nonprofit organizations and to historically underserved and low- and moderate-income persons.”</t>
  </si>
  <si>
    <t>Metric(s)
# of projects permitted
Targets
3 projects permitted per year</t>
  </si>
  <si>
    <t>Status: Ongoing.
Four public meetings of the RTF were held in 2023. Topics included:
• City Heights Inclusive Economic Recovery Plan
• WORTH Grant funded Homeownership Equity Project and narrowing the racial wealth gap
• Federal funding for minority entrepreneurs and the CDFI Equitable Recovery Program
• City of San Diego Housing Element and the Housing Action Package
• Neighborhood Assistance Corporation of America and low-cost loans for homebuyers
• Interest free lending and working with Islamic financing
• Non-permanent resident families and homeownership
• Impact investment solutions to the childcare shortage
• Supporting Empowered Emerging Developers Academy and affordable housing rental units
• Annual RTF Community Investment Survey report on member banks' CY2022 activities
Milestones: Four public meetings of the RTF held in 2023. The RTF is leading implementation of the San Diego Homeownership Equity Collaborative’s strategies throughout the San Diego region, supported by a $7.5 million grant from the Wells Fargo Foundation's "Wealth Opportunities Restored Through Homeownership" (WORTH) initiative awarded to SDHC to expand efforts to help more people of color in the San Diego region become homeowners. The collaborative effort will help create 5,000 net new Black, Indigenous and People of Color (BIPOC) homeowners through 2025. Implementation efforts for this project have included: SDHC's introduction of a Homeownership Advisor Phoneline for Homebuyers of Color seeking information about mortgage assistance options and services for homebuyer preparation, the creation of a Counselor Referral Network, a pilot-program for Middle-Income People of Color to receive grants with optional loan products for downpayment and closing costs, and funding for the LISC Black Homebuyer Program.
Public Participation: All regular meetings of the RTF are open to the public. Meeting notices and information are posted to the RTF website and emailed to the RTF’s distribution list. With the expiration of Covid-19 emergency orders, the RTF has resumed meeting in-person. Agendas, minutes, and recordings of meetings are posted to the RTF website.</t>
  </si>
  <si>
    <t>Placemaking Program. The City’s Development Services and Economic Development worked together to adopt the City’s Placemaking Ordinance. The Development Services Department implements the Placemaking Ordinance and assists interested applicants to obtain permits for placemaking projects on private property and in the public right-of-way that activate and enhance neighborhood spaces.
[Note: The description and metrics for this program have been updated to reflect current and ongoing program activities.]</t>
  </si>
  <si>
    <t>Mobilehome Park Regulations. The City’s Municipal Code includes Mobilehome Park Discontinuance and Tenant Relocation Regulations (Chapter 14 Article 3 Division 6), which set forth procedures for the conversion of existing mobilehome parks and spaces to another use to minimize adverse impacts on the housing supply and on displaced persons. Mobilehome parks serve relatively few people and are a homeownership model that depreciates in value and provides short-term affordability instead of the long-term financial equity a condo or house can create for a household. The City should review the Municipal Code to potentially provide language that helps transition mobilehome parks into affordable housing that is more sustainable and uses land more efficiently. These changes should prioritize placing mobilehome park residents into the affordable housing provided by the redevelopment.</t>
  </si>
  <si>
    <t>Metric(s)
Code changed
Targets
Code changed during the 6th cycle</t>
  </si>
  <si>
    <t>Status: Ongoing. No updates were available for this program at the time of reporting. 
Milestones: No milestones completed this year. 
Public Participation: N/A</t>
  </si>
  <si>
    <t>Legal Aid for Eviction / Unlawful Detainer Recipients. The Legal Aid Society of San Diego, the San Diego Volunteer Lawyer Program, the Tenants Legal Center of San Diego, and other organizations provide free and low-cost guidance, legal assistance, and clinics for renters who have received eviction notices.</t>
  </si>
  <si>
    <t>Metric(s)
TBD
Targets
TBD</t>
  </si>
  <si>
    <t>Status: Ongoing. The City of San Diego Eviction Prevention Program is in operation to assist low-income renters in the City who are facing eviction due to non-payment of rent or experiencing other housing problems due to the effects of the COVID-19 pandemic. The San Diego Eviction Prevention Collaborative, which was created in 2019 and consists of several organizations including Legal Aid Society of San Diego and the San Diego Volunteer Lawyer Program, created a new tenant assistance resource website in April 2021 called HousingHelpSD.org. The website, available in English and Spanish, brings together vetted tenant information, registration for Know Your Rights workshops, and contact information for all the major organizations providing tenant support and rental assistance funds. 
Milestones: No milestone information was available from the service providers at the time of reporting. 
Public Participation: No public participation information was available from the service providers at the time of reporting.</t>
  </si>
  <si>
    <t>Transportation Demand Management. SANDAG coordinates programs that are increasing the number of people who carpool, vanpool, take transit, bike, walk to work, and telework. One example is the iCommute program. SANDAG works with the City, Caltrans, transit providers, and employers within the City to provide services, including free online ride matching, a vanpool subsidy program, transit solutions, bicycle encouragement programs, and SchoolPool.</t>
  </si>
  <si>
    <t>Metric(s)
% increase in iCommute service usage
% increase in vanpooling
% decrease in VMT
Targets
10 percent increase in iCommute service usage
10 percent increase in vanpooling 
10 percent decrease in VMT</t>
  </si>
  <si>
    <t>Transportation Demand Management. SANDAG coordinates programs that are increasing the number of people who carpool, vanpool, take transit, bike, walk to work, and telework. One example is the Sustainable Transportation Services. SANDAG works with the City, Caltrans, transit providers, and employers within the City to provide services, including, an employer commuter program, vanpool subsidy, try transit program and bicycle encouragement programs. 
[Note: The metrics for this program have been updated to match the key performance indicator data for the Sustainable Transportation Services.]</t>
  </si>
  <si>
    <t>Metric(s)
% increase in employer commuter program participation  
% increase in vanpooling
% Try Transit events 
% transit ridership (post 1 month trial) 
% decrease in VMT 
Targets
10 percent increase in employer commuter program
10 percent increase in vanpooling 
10 percent decrease in VMT</t>
  </si>
  <si>
    <t xml:space="preserve">the </t>
  </si>
  <si>
    <t>Status: Ongoing
Milestones: In 2023, 
422 participants in Try Transit Program
24 Employer Try Transit events
30% continued transit ridership after the 1 month free trial 
14% increase in the number of vanpools from prior year
5% increase in employers in commuter program (36 added)
Public Participation: Two Annual Campaigns (Clean Air Day and Bike Anywhere Day)</t>
  </si>
  <si>
    <t>Sustainable Building Practices and Certifications. The City participates in sustainable building practices certification programs for City-owned buildings and should promote adoption of such standards citywide to help achieve the City’s energy, water, and waste efficiency goals as outlined in the CAP. Sustainable certification programs recognize buildings that improve quality of life for residents and community members while causing no environmental impact or creating a positive environmental impact. Examples of certification programs include Building Research Establishment Environmental Assessment Method (BREEAM), Green Globes, Leadership in Environmental Design (LEED), Living Building Challenge, Parksmart, and Zero Energy Building. The City should encourage projects to pursue sustainable building practices whenever possible.</t>
  </si>
  <si>
    <t>Metric(s)
# of projects participating in certification program
Targets
5% increase in participation in certification program</t>
  </si>
  <si>
    <t>Status:  Ongoing. The City’s Affordable, Infill Housing, and Sustainable Buildings Expedite Program Regulations offer expedited permitting, and deviations to development regulations through a ministerial permit (rather than discretionary permit), to affordable projects in Transit Priority  and sustainable development projects that incorporate the Mandatory and Voluntary Tier 1 and Tier 2 Measures of Title 24, Part 11 California Green Building Standards Code.
Milestones: As of the end of calendar year 2023, there are approximately 7 Green Globes certified residential projects, 296 LEED certified residential projects, and 389 total LEED-listed residential projects in the City. 
Public Participation: Municipal Code update and permit process change requests are solicited from community members at the start of each Annual Municipal Code Update process. Community engagement events, Planning Commission workshops, and public hearings are held throughout the code update process, which provide additional community engagement and public comment opportunities. The Development Services Department also facilitates monthly public meetings of a Technical Advisory Ad Hoc Committee to provide input on the development review process and regulations.</t>
  </si>
  <si>
    <t>City Energy, Efficiency, and Conservation Programs. The City’s Environmental Services, Development Services, and Public Utilities Departments provide programs and incentives to property owners and residents who implement water conservation, energy conservation, and waste reduction measures.
[Note: The description for this program has been updated to reflect the current conservation programs offered by City departments. The metrics and targets for this program have been updated accordingly.]</t>
  </si>
  <si>
    <t>Metric(s)
# of solar photovoltaic (PV) system permits issued
# of households participating in conservation programs
Targets
7% increase in solar PV system permits per year
10% increase in participation in conservation programs</t>
  </si>
  <si>
    <t>Innovative Public Engagement. The City is continuously looking for new ways to engage with individuals and organizations about community planning, including parks, transportation, and housing. The City should strive to communicate more often with a wide group of stakeholders, specifically on topics pertaining to housing needs, challenges, and initiatives. Doing so should help accelerate project development and increase collaboration between the City, developers, and stakeholders. The City should embrace technological solutions as a way to reach more people and should participate in more regional and citywide events to reach the broadest range of individuals. Pilot and demonstration projects, open house / tour events, and ongoing forums can also provide unique opportunities to engage stakeholders.</t>
  </si>
  <si>
    <t>Metric(s)
% increase in public participation
# of new engagement tools or strategies used
% utilization of new engagement tools
Targets
15 percent increase in public participation during the 6th cycle
3 new engagement tools or strategies used
40 percent utilization of new engagement tools</t>
  </si>
  <si>
    <t>Affordable Housing Resource Guide. SDHC annually updates the guide with information about Section 8 rental assistance, SDHC-owned and privately-owned affordable housing, home repair and rehabilitation programs, SROs, shared housing facilities, home purchase assistance programs, and emergency shelters.</t>
  </si>
  <si>
    <t xml:space="preserve">Metric(s)
Targets
Published or updated </t>
  </si>
  <si>
    <t>Status: Ongoing. The Calendar Year 2023 update of the Affordable Housing Resource Guide occurred in October 2023. In addition, the San Diego Housing Commission continued to provide on its website an Affordable Housing Overview interactive dashboard and map (https://public.tableau.com/app/profile/san.diego.housing.commission.sdhc./viz/CityofSanDiegoAffordableHousingOverview/AffordableHousingOverview) that allows residents to find deed-restricted affordable housing units by location throughout the City.   A current version of the AHRG (last updated in January 2024) can be found here: https://sdhc.org/wp-content/uploads/2018/07/Affordable-Housing-Resource-Guide.pdf
Milestones: Guide updated and interactive dashboard and map remained available throughout 2023. 
Public Participation: N/A</t>
  </si>
  <si>
    <t>Equity-Specific Outreach. The City’s Sustainability and Mobility Department hired a Climate Equity Specialist to ensure programming is equitable, inclusive, and meets the needs of all residents, especially community members in historically underserved communities, identified by the Climate Equity Index as Communities of Concern. The City can consider expanding the Climate Equity Specialist’s role to citywide activities related to the Climate Action Plan, like housing, health and food equity, connectivity and transportation, or evaluate ways to increase staffing to create a team dedicated to further equitable development on a local level.</t>
  </si>
  <si>
    <t>Metric(s)
% increase of citywide investments made in Communities of Concern
Targets
10 percent increase</t>
  </si>
  <si>
    <t>Language Access Plan. SDHC administers a language access plan to ensure resources are available to residents with Limited English Proficiency (LEP). The City should ensure it is implemented in other housing and development programs and services.</t>
  </si>
  <si>
    <t>Metric(s)
# of households served
Targets
TBD</t>
  </si>
  <si>
    <t>Housing Instability Prevention Program. 
This program provides financial assistance for low- income households who are experiencing a housing crisis and at risk of homelessness to to maintain stable housing. Eligible expenses include rent and rental and/or utility arrears. Rental subsidies include three tiers of financial assistance for individuals and families, depending on their level of need. Households are eligible for up to 24 months of assistance. The program also focuses on connecting clients to senior/affordable housing wait lists with the aim of transitioning from the rental assistance to long term affordable units.</t>
  </si>
  <si>
    <t>Metric(s)
# of households served
Targets
300</t>
  </si>
  <si>
    <t>Status: Ongoing.
Milestones: 229 households served
Public Participation: The Interagency Implementation Team for the City’s Community Action Plan on Homelessness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(SDHC) Homeless Housing Innovations Division, as well as new contracts proposed to be issued or existing contracts requiring renewal approval, are presented to the SDHC Board of Commissioners for approval and also, when required, to the Housing Authority (City Council) for approval. The Board Reports include details on the operations and budgets for each program being considered for approval. The Board Reports are posted publicly in advance of these meetings in accordance to public noticing requirements. During the SDHC Board Meetings and the Housing Authority meetings, there is time for public comment on the agenda items.</t>
  </si>
  <si>
    <t>436-540-18</t>
  </si>
  <si>
    <t>5480 Gaines St</t>
  </si>
  <si>
    <t>The San Diego Humane Society</t>
  </si>
  <si>
    <t xml:space="preserve">P311PM </t>
  </si>
  <si>
    <t>San Diego Humane Society</t>
  </si>
  <si>
    <t>Lease - Not subject to SLA - no demo/development</t>
  </si>
  <si>
    <t>535-112-12</t>
  </si>
  <si>
    <t>7th &amp; Market</t>
  </si>
  <si>
    <t>Parking lot</t>
  </si>
  <si>
    <t>533-433-28</t>
  </si>
  <si>
    <t>202 C St.</t>
  </si>
  <si>
    <t>Office Building</t>
  </si>
  <si>
    <t>1100 Third Ave.</t>
  </si>
  <si>
    <t>Theatre</t>
  </si>
  <si>
    <t>533-433-11</t>
  </si>
  <si>
    <t>1200 Third Ave.</t>
  </si>
  <si>
    <t>533-433-13</t>
  </si>
  <si>
    <t>1101 First Ave.</t>
  </si>
  <si>
    <t>Auditorium</t>
  </si>
  <si>
    <t>1265 First Ave.</t>
  </si>
  <si>
    <t>Parking garage</t>
  </si>
  <si>
    <t>533-433-10</t>
  </si>
  <si>
    <t>201 A St.</t>
  </si>
  <si>
    <t>Charter School</t>
  </si>
  <si>
    <t>533-424-11</t>
  </si>
  <si>
    <t>101 Ash St.</t>
  </si>
  <si>
    <t>533-424-14</t>
  </si>
  <si>
    <t>535-096-16</t>
  </si>
  <si>
    <t>333 G St.</t>
  </si>
  <si>
    <t>Horton House</t>
  </si>
  <si>
    <t>533-538-04</t>
  </si>
  <si>
    <t>904 State St.</t>
  </si>
  <si>
    <t>Columbia Tower</t>
  </si>
  <si>
    <t>760-028-01</t>
  </si>
  <si>
    <t>Crystal Pier Site H201PM</t>
  </si>
  <si>
    <t>Publicly owned portion of a pier in Pacific Ocean</t>
  </si>
  <si>
    <t>Towne Centre Drive Right of Way</t>
  </si>
  <si>
    <t>Declared Exempt Surplus Land 7/24/23.  Right of Way proposed to be sold to adjacent owner</t>
  </si>
  <si>
    <t>Environmental - EIR</t>
  </si>
  <si>
    <t>Environmental - Existing Conditions</t>
  </si>
  <si>
    <t>Environmental - Technical Studies</t>
  </si>
  <si>
    <t>Mobility - Vision and Concepts</t>
  </si>
  <si>
    <t>Mobility Analysis</t>
  </si>
  <si>
    <t>Outreach/ Community Engagement</t>
  </si>
  <si>
    <t>Planning - Historic Analysis</t>
  </si>
  <si>
    <t>Planning - Land Use, Urban Design and Public Space Concepts</t>
  </si>
  <si>
    <t xml:space="preserve">Project Scoping and Initiation </t>
  </si>
  <si>
    <t>CCHS</t>
  </si>
  <si>
    <t>ADUDB</t>
  </si>
  <si>
    <t>Jeffrey</t>
  </si>
  <si>
    <t>Ryan</t>
  </si>
  <si>
    <t>Development Project Manager III</t>
  </si>
  <si>
    <t>jtryan@sandiego.gov</t>
  </si>
  <si>
    <t>202 C Street, M.S. 413</t>
  </si>
  <si>
    <t xml:space="preserve">DB </t>
  </si>
  <si>
    <t>Family Reunification Program. The program is a hybrid outreach, services, and rehousing program. The Family Reunification Program reconnects individuals experiencing homelessness with their families and loved ones willing to provide stable living environments, by helping participants build support systems and establish links to long-term housing.
[Note: The metric for this program has been updated.]</t>
  </si>
  <si>
    <t xml:space="preserve">Metric(s)
# of persons served through the Family Reunification Program
Targets
As identified in the Community Action Plan on Homelessness (CAPH), a comprehensive analysis with measurable targets will be prepared as each implementation measure is reported annually to City Council </t>
  </si>
  <si>
    <t>Status: The administration of the program was transferred from the San Diego Housing Commission to the City's Homeless Strategies and Solutions Department on July 1, 2022. The program is operated by Downtown San Diego Partnership.
Milestones: In calendar year 2023, the program expanded to include areas in Council District 2 to reach individuals experiencing homelessness outside of the downtown neighborhoods.
Public Participation: The Interagency Implementation Team for the City’s Community Action Plan on Homelessness (CAPH) and its member organizations interact regularly with a variety of advisory groups, including groups of persons with lived experience, to share updates, receive feedback, and create ongoing dialogue about the work supporting the CAPH.</t>
  </si>
  <si>
    <t>Safe Parking Program. The City of San Diego has designated parking lots for people living out of their vehicles to safely stay and offers services to navigate them toward permanent housing.
[Note: The metric for this program has been updated.]</t>
  </si>
  <si>
    <t>Metric(s)
# of persons served through the Safe Parking Program. 
Targets
As identified in the Community Action Plan on Homelessness (CAPH), a comprehensive analysis with measurable targets will be prepared as each implementation measure is reported annually to City Council</t>
  </si>
  <si>
    <t>Status: The administration of the program was transferred from the San Diego Housing Commission to the City's Homeless Strategies and Solutions Department on July 1, 2022. The program is operated by Jewish Family Service San Diego.
Milestones: In calendar year 2023, the program served 1,141 individuals. In addition, the program opened a fourth lot in the Clairemont neighborhood that includes camper trailers as well as safe parking spaces for individuals to reside in.
Public Participation: The Interagency Implementation Team for the City’s Community Action Plan on Homelessness (CAPH) and its member organizations also interact regularly with a variety of advisory groups, including groups of persons with lived experience, to share updates, receive feedback, and create ongoing dialogue about the work supporting the CAPH.</t>
  </si>
  <si>
    <t xml:space="preserve">Status: The implementation of the approved Affordable Housing Preservation Strategy is ongoing.  An update on each of the Preservation Action Items is as follows:
Actions 1 and 2: SDHC staff pursued a budget request for seed money as well as a fund consultant during the City's Fiscal Year 2025 budget process, with a strategy to seek state matching funds.  Independent Budget Analyst Report Number 24-02 REV, reported that 8 Councilmembers expressed support for preservation and the creation of an affordable housing fund; 5 Councilmembers requested $3 million for the Naturally Occurring Affordable Housing (NOAH) Preservation Fund along with a state matching fund request;  Four Councilmembers requested $300k to fund a consultant to structure, manage and market a preservation fund. Requests for preservation funding were made in preliminary budget priority memos submitted by 8 City Councilmembers to be included in the City's FY 25 budget. 
Actions 3 and 4: No budget action has occurred to date to allocate RPTTF funds to establish a Small Sites Rehabilitation Program or to serve as initial seed funding for a public-private Affordable Housing Preservation Fund.
Action 5: On March 2, the Land Use and Housing Committee directed SDHC staff to proceed with drafting parameters for an Affordable Housing Preservation Ordinance. Staff worked with the Preservation Collaborative to draft ordinance parameters which were then taken to 10 stakeholder meetings for review and comment. Feedback from stakeholder meetings led to adjustments in the proposed parameters.  A draft ordinance framework was presented to the Land use &amp; Housing Committee on November 16; the Committee approved the parameters and directed staff to work with the City Attorney to draft an ordinance for the preservation of deed-restricted affordable housing, incorporate the Committee’s and the public’s comments, and come back to Land Use &amp; Housing by the first quarter of 2025.  
Action 6: Establishment of the first Interagency Preservation Working Group with its tasks of (1) Create a preservation priority matrix tool to guide preservation priorities, (2) Provide parameters for creating strategic goals, and (3) Establish the composition, term, membership categories for a Preservation Collaborative, were accomplished during 2021.
Action 7:  The Preservation Collaborative met 8 times during 2023, and created a two-track approach to preserve both deed-restricted and NOAH housing.  For Track I, Deed-restricted affordable housing: The Collaborative provided a draft framework for a preservation ordinance and helped set up 10 stakeholder group meetings to receive feedback and refine the framework for a proposed preservation ordinance.  Track II, NOAH preservation and fund creation:  The Collaborative met with a CDFI who presented examples of various public-private affordable housing preservation funds. The Collaborative also helped educate the public on the city’s affordable housing preservation strategy and advocated for budget support to the City.    
Milestones: 443 units received funding commitments from SDHC for preservation through acquisition and rehabilitation.; 494 units were preserved through HUD Rental Assistance contract renewals to preserve rental subsidies.  The total number of preserved units: 937
Public Participation: Staff presented the Deed-Restricted Affordable Housing Preservation Ordinance Framework at two public hearings. The October 13, 2023, SDHC Board Meeting drew two public comments.  The November 16, 2023, Land Use and Housing Committee drew 24 public comments..
10 stakeholder meetings were held to receive feedback on proposed ordinance parameters for deed-restricted affordable housing preservation.  Stakeholders represented affordable housing developers, owners and operators, tenant advocacy and community groups, apartment building owners, economic and housing policy groups, and the general public.  Comments were received and incorporated into draft parameters.
8 Preservation Collaborative meetings were held.  The Collaborative is a group of public stakeholders formed to assist with outreach to property owners and operators of NOAH and deed-restricted properties, education of community members, property owners and stakeholder groups about preservation resources and to bolster efforts to meet the City’s preservation goals through community engagement.
</t>
  </si>
  <si>
    <t>Climate Action Plan (CAP). The CAP, updated in August of 2022, serves as the City’s blueprint for building a more sustainable and resilient future for San Diegans. The 2022 CAP establishes a community-wide goal of net zero greenhouse gas (GHG) emissions by 2035. The City will implement and monitor progress towards the strategies established in the 2022 CAP including: 
•	Strategy 1: Decarbonization of the Built Environment, 
•	Strategy 2: Access to Clean &amp; Renewable Energy, 
•	Strategy 3: Mobility &amp; Land Use
•	Strategy 4: Circular Economy &amp; Clean Communities, 
•	Strategy 5: Resilient Infrastructure and Healthy Ecosystems, and 
•	Strategy 6: Emerging Climate Actions. 
Many City departments coordinate under the Sustainability Department’s direction to achieve CAP targets and goals.
[Note: The metrics for this program have been updated for consistency with 2022 CAP.]</t>
  </si>
  <si>
    <t>Metric(s)
VMT mileage reductions
Mode share change
Targets
Reduce average vehicle commute distance by two miles
% mode share change
Natural Gas Phaseout from Existing Buildings
•           90% natural gas use phased out
Zero Natural Gas in New Development
[Note: 2022 CAP has established the following 2035 targets: 
San Diego Residents’ Trips Mode share
•	25% walking 
•	10% cycling
•	15% transit 
VMT Reduction
•	6% (via telecommute)
•	15% (commuter and non-commuter) per capita</t>
  </si>
  <si>
    <t>FORMATTING OFF</t>
  </si>
  <si>
    <t>TOD, NPLH, IIG</t>
  </si>
  <si>
    <t>Metric(s)
# of affordable multifamily housing units produced in each community
# of PSH, TH, and ES units or beds available by community
Upded
Targets
N/A; will track affordable, supportive, and shelter units / beds by community
[Note: These metrics have been updated]</t>
  </si>
  <si>
    <t xml:space="preserve">Status: Ongoing.
Milestones: Based on the affordable housing database and information available at the time of reporting:
• The total # of  affordable multifamily housing units 26,714.* 
• The total # of PSH, TH, and ES units or beds available by community was 3,959.*
Public Participation: N/A
*Affordable Housing Database - data as of 03/25/2024.  Counts represented are Traditional Affordable Units only and include anything that is In-Service, Under Construction or Rehabilitation, or has been Board Approved.
*ES and TH data to be provided by RTFH in future reporting. </t>
  </si>
  <si>
    <t xml:space="preserve">Status: Ongoing. A key achievement this past year was successfully implementing the Task Tracker tool. This innovative system tracks completed review tasks, giving managers a transparent view of their staff's performance. Equipped with filters for identifying specific subsets of data, the Task Tracker enhances managerial oversight and efficiency in workflow management.
Additionally, DSD introduced the first iteration of the Project Manager tool. This tool is designed to empower project managers with enhanced capabilities for tracking programmatic activities and individual projects' statuses, including outstanding and completed reviews. These developments represent strides in ongoing efforts to optimize project management and staff performance evaluation processes.
Minor enhancements in 2023 further focused on refining the cloud permitting system and expanding the capabilities of our Microsoft Power BI analytics. DSD also made improvements to geospatial zoning and permit maps. The enhancements made to the permit Call Center and the permit lookup map, initiated in 2022, have significantly improved the user experience, as evidenced by feedback and usage metrics.
Quality Control and Data Assurance: In line with Development Service’s commitment to ensuring the integrity and accuracy of our data, DSD has continued to implement quality control measures. These efforts are crucial in maintaining the reliability of our permitting process and the effectiveness of our newly introduced tools, such as the Task Tracker and Project Manager tool.
Milestones: 2 substantial initiatives completed in 2023.
Public Participation: N/A
</t>
  </si>
  <si>
    <t xml:space="preserve">Status: Ongoing. 
•	The Development Services Department (DSD) issues solar photovoltaic (PV) system permits. DSD has staff dedicated to processing solar PV permits and has a dedicated, staffed counter to assist PV permit applicants. While issuance of solar PV permits is currently robust, the absorption of solar PV systems in the residential realm will increase over time. As fewer residential units remain without solar PV systems permit issuance will likely slow. 
•	DSD implements the City’s Affordable Housing, Infill Projects, and Sustainable Buildings Development Regulations, which allow sustainable projects to receive expedited permit processing and deviations to development regulations with a ministerial (vs. discretionary) permit. 
•	The Public Utilities Department oversees water conservation incentive and rebate programs, including rebates for landscape transformation, rain gutters, and rain barrels. The graywater system rebate program  was completed in 2022. 
Milestones: 
• The # of solar photovoltaic (PV) system pemits issued in 2023 was not available at the time of reporting. 
• In 2023,  43 rain gutter and 43 rain barrel rebates were issued.
• In 2023,  157 applications were approved for the landscape transformation (turf) program.  
Public Participation: The City’s Annual Municipal Code Updates process allows community members, permit applicants, architects, and developers to submit ideas for Municipal Code amendments to improve the City’s permitting requirement and processes. </t>
  </si>
  <si>
    <t>Status: Ongoing.
Milestones: In 2023, 1 permit was issued under the previous Placemaking Program. 
Public Participation: N/A</t>
  </si>
  <si>
    <t>Status: Ongoing. The Planning Department amended the Voluntary Accessibility Program to better incentivize accessible housing in 2022. The amendments offer incentives of multiple dwelling unit residential structures up to 5 stories in height that provide an elevator to all stories, as well as multi-story townhomes or duplexes that meet the California Building Code’s accessibility requirements and provide an accessible bathroom, bedroom, and living area on an accessible route. In 2023, The City passed HAP 2.0, which introduced an incentive program to promote the development of accessible ADUs throug the Accessible ADU Program.
Milestones: Adopted the Accessible ADU Program through HAP 2.0. 
Public Participation: The staff of the City’s Office of ADA Compliance and Accessibility collaborated on the development of the revised regulations. Workshops and public hearings were held during the process of developing and considering the proposed regulations. The City Planning Department held 1 public workshop on accessible ADUs, one workshop and two public hearings with the Planning Commission, one public hearing with the San Diego City Council Land Use and Housing Committee, and two public hearings with the San Diego City Council.</t>
  </si>
  <si>
    <t>Status: Ongoing. 
SDHC status: SDHC’s Language Access Plan (LAP),  issued on July 1, 2021, remained in effect in CY2023.  The general public and program participants are noticed of the availability of free language assistance services through SDHC's website in addition to written notices and postings in accessible areas, and publc noticing locations.  Spanish and Vietnamese speaking populations continued to be the groups with the most frequent contact with SDHC programs. Language assistance services in CY2023  included access to oral interpretation services for over 300 language and dialects through a third party contract.  In CY2023 SDHC expanded written translation of critical public information documents such as the Tenant Protection Guide into the top seven languages spoken in the City other than English (Spanish, Vietnamese, Tagalog, Chinese, Amharic, Korean , Persian). SDHC continued its efforts to translate Vital Documents critical for program eligibility and particpation into Spanish and Vietnamese.  Ongoing expansion of written translation is contingent upon funding availability.   Other language assistance measures were also implemented through the continued hiring &amp; retention of bilingual staff in addition to contracted American Sign Language interpretation sesrvices  when needed. 
City Planning Department status: City Planning Department status: To increase the reach and availability of information to the City’s diverse residents and communities, and to better assist community members in need of translation and interpretation services, the City Planning Department broadly advertised translation and interpretation services in 2023 for non-English speaking community members. A graphic call-out written in the top five most-spoken non-English languages in San Diego (Spanish, Tagalog, Mandarin Chinese, Vietnamese and Korean) is posted on each Department webpage, linking to information about how to request these services. This call-out is also available on Department fact sheets. Staff monitors an email inbox where translation and interpretation service requests are made. 
Economic Development Department status: When developing the five-year Consolidated Plans (FY 2025 through FY 2029 Consolidated Plan preparation in progress), the department’s Community Development Department engages City residents in the language groups with the highest LEP rates: Spanish, Tagalog, Vietnamese, Mandarin, and Arabic. The Division’s Citizen Participation Plan also commits to holding at least one community consultation session annually in one of the most common non-English language spoken locally, and to providing interpretation of English-language events and hearings upon request. 
Milestones: SDHC programs served  approximately 3500 LEP contacts during a given year.  Approximately 50% of the LEP contacts were served by the Rental Assistance Division in CY2023.  SDHC increased engagement of Community Based Organizations (CBOs) serving LEP populations in the City of San Diego to assist LEP individuals to access vital services for emergency rental assistance.
Public Participation:  The Language Access Plan is developed utilizing the HUD recommended Four Factor Analysis which uses community data and estimated SDHC program contacts with LEP persons. THe 2021 LAP is posted and publicly available on the SDHC website.  It is currently being revised and expected to be finalized in CY 2024</t>
  </si>
  <si>
    <t>Choice Communities Program for Section 8 Housing Choice Voucher Holders. SDHC’s designation by HUD as a “Moving to Work” (MTW) agency provides enhanced flexibility in the organization’s administration of the City’s Housing Choice Voucher funding. With its MTW flexibility, SDHC operates the Choice Communities program, which provides more flexibility in monthly maximum rental assistance amounts for voucher-holders to allow voucher-holders to move to neighborhoods that offer more transportation, education, and employment opportunities.
[Note: The metric for this program has been updated.]</t>
  </si>
  <si>
    <t>Metric(s)
# of households assisted by rental assistance programs
Targets
15,000 households assisted by rental assistance programs per year</t>
  </si>
  <si>
    <t xml:space="preserve">Status: Ongoing. To further incentivize families to move to areas of opportunity, SDHC offers financial and staff resources to its Moving To Work Choice Communities Initiative. SDHC continues to expand its focus on landlord outreach and engagement with the Landlord Services Unit, composed of seven specialized staff that provide quality customer service to landlords and tenants participating in the HCV Program. Along with the Landlord Services Unit, SDHC operates its Landlord Partnership Program which focuses on expanding rental opportunities for HCV Program participants by providing both financial and supporting incentives to landlords who rent to HCV Program participants within the city of San Diego. Incentives available to landlords participating in the program now include leasing incentive payments, move flexibility allowance payments, and access to a landlord assurance fund. To increase housing opportunities through this initiative and to continue to assist as many low-income families as possible, SDHC also continues to assist families through the Mobility Counseling Program. The Mobility Counseling Program provides services including Housing Search Assistance, Security Deposits, and Post-Move Counseling.  These program services have succeeded to help participants prepare to enter the housing rental market in Choice or Enterprise Communities, find suitable housing and adjust to a life in a new community.
Milestones: 
•	19,424 of households assisted through the rental assistance programs in fiscal year 2023 (July 2022-June 2023). This includes turnover vouchers (households whose participation in the program concluded) and short-term transitional vouchers. 
•	$539,575 security deposit loan assistance paid in fiscal year 2023. Families moving to Choice or Enterprise Communities are eligible for no-interest security deposit loans and Mobility Counseling assistance.
•	1,622 households moved to a Choice or Enterprise Community in fiscal year 2023.
Public Participation: SDHC provides an informational flyer about the Choice Communities Program to new Section 8 Housing Choice Voucher holders and current voucher holders who submit a request to move with their voucher to a new housing unit. SDHC staff discuss the Choice Communities program at the required briefings for new voucher holder households and ongoing landlord seminars. SDHC also receives input on the programs from landlords and voucher holders through the staff of the Landlord Partnership Program and Mobility Counseling Program. </t>
  </si>
  <si>
    <t>Status: Ongoing. Data for this program was not available for this program at the time of preparation. 
Milestones: 
•	Per 2021 Home Mortgage Disclosure Act data (most recent data currently available), mortgage approval rates for Black and Latino applicants in the San Diego-Chula Vista-Carlsbad Metropolitan Statistical Area (MSA) are lower than overall approval rates and approval rates for White applicants: 59% of all mortgage applications were approved; 62% of applications from White applicants were approved; 53% of applications from Black applicants were approved; and 43% of applications from Hispanic or Latino applicants were approved. Disparities in approval rates persisted across applicant income levels. In August 2021, Local Initiatives Support Corporation (LISC) San Diego in collaboration with the Urban League of San Diego County launched a Black Homeownership Program, with seed funding from The San Diego Foundation’s Black Community Investment Fund, to provide down payment assistance grants and homebuying counseling services to black homebuyers. Also in 2021, a collaborative of local organizations and Reinvestment Task Force members was invited to submit and submitted an application to Wells Fargo’s Wealth Opportunity Restored through Homeownership BIPOC homeownership initiative grant program. Recipients of the grant will be announced in 2022.
•	This year the CPO program brought in a staggering 27% increase in attendance from the prior, exceeding the 20% objective. There was a total of 48,728 participants, an incredible increase of 13,041 total program participants from 2022. 
•	The Parks &amp; Recreation Department continues to explore opportunities to fund low cost/free enhanced recreation programs to service Communities of Concern as defined by the Climate Equity Index. The Communities of Concern include the City’s Racially and Ethnically Concentrated Areas of Poverty (RECAPs) as well as many of the City’s poverty and minority concentration areas. The funding included $416,000 from the Mayor’s Proposed Fiscal Year 2024 Budget for equitable recreation within Communities of Concern, a $500,000 contribution from the County of San Diego Health and Human Services Agency (HHSA), a $550,766 contribution from the San Diego Parks Foundation (SDPF), Price Philanthropies and the San Diego Foundation, and a $100,000 contribution from the Foundation of San Diego. The Department will continue to seek grants, sponsorships, and partnerships to help provide for recreation opportunities and will focus its efforts on locating more resources for recreation centers located in Communities of Concern. 
•	SDPF partnered with the Department to help execute the Come Play Outside program, which featured programs offered a low or no cost to participants at 23 recreation centers and aquatic centers within the City’s Communities of Concern from May-December 2023. Specific programs provided through the Come Play Outside program included 153 swim and lifeguard classes, 121 day camps, 43 specialty camps, 16 nature camps, 80 teen nights, 34 movies in the park, 96 Parks After Dark events, and 4 deep sea fishing trips. The program will be continued in Fiscal Year 2025. 
•	Attendees served by youth-focused recreational programs through the Come Play Outside program: 48,728
Public Participation: 
•	Public participation for the Voluntary Accessibility program amendments in 2021 occurred at public workshops for the proposed regulation amendments and at the Planning Commission hearing. 
•	The Interagency Implementation Team for the City’s Community Action Plan on Homelessness (CAPH) and its member organizations interact regularly with a variety of advisory groups, including groups of persons with lived experience, to share updates, receive feedback, and create ongoing dialogue about the work supporting the CAPH. In addition, annual budgets for homelessness programs administered by the San Diego Housing Commission's Homeless Housing Innovations Division, as well as new contracts proposed to be issued or existing contracts requiring renewal approval, are presented to the SDHC Board of Commissioners for approval and to the Housing Authority. The Board Reports include details on the operations and budgets for each program for approval. The Board Reports are posted publicly in advance of these meetings in accordance to public noticing requirements. During the SDHC Board meetings and the Housing Authority meetings, there is time for public comment on the agenda items.
•	Public participation opportunities for recreation in 2023 occurred during hearings of the City’s Parks and Recreation Board, City Council Committees, and City Council for the following agenda items and projects: Recreation Center Fund Budgets, the Parks Master Plan Update, Park Amenity Condition Assessments Report, and Come Play Outside Program.</t>
  </si>
  <si>
    <t xml:space="preserve">Status: Ongoing. In 2023, the City Planning Department launched a new public engagement platform that allows staff to easily export meeting attendees’ input for use in decision-making. The City Planning Dept. also partnered with five local community-based organizations in areas of the City most impacted by environmental burdens and associated health risks to conduct public engagement services for the Environmental Justice Element, building on the deep ties to the communities they serve. 
In 2023 the City Planning Department also conducted a series of meetings with a “focused discussion group” of 10 community members from diverse neighborhoods across the City motivated by the topic of inclusive public engagement. Some of these members had previously engaged in City decision-making processes, while some had never engaged at all with the City. 
In 2023, the City Planning Department provided educational workshops and support to planning groups, which are the City’s advisory bodies that provide input on land use decisions, to help them apply for recognition by City Council. 
Last year the City Planning Department also launched the Mid-City Communities Plan Update to identify opportunities for new homes, businesses and infrastructure to benefit community members in the Mid-City area. As part of the engagement process for this project, the Department partnered with Cal Poly San Luis Obispo students to conduct pop-up engagement at local events and community gathering areas to understand community members’ vision for Mid-City. 
The City Planning Department’s public engagement team also grew by two staff members in 2023 to continue building out the team that will be responsible for creating the Citywide Inclusive Public Engagement Guide.
Milestones: 
•           2 new engagement strategies utilized: Focused Discussion Group (for Inclusive Public Engagement Guide); partnering with students to conduct local pop-up engagement. 
•         1 new engagement tool obtained: Conferences i/o 
•           Increased Planning Department’s Public Engagement Team staff size by two. 
Public Participation: Status: Ongoing. In 2023, the City Planning Department obtained IT approval for a new public engagement platform called Conferences i/o.  Conferences i/o creates interactive presentations through the use of in-app features such as prioritizing questions through Social Q&amp;A, instant polling of audience members (e.g. multiple choice/ short answer questions, Word Cloud) and utilizing trivia games to engage with attendees. This tool also allows staff to easily export meeting attendees’ input for use in decision-making. 
In 2023, the City Planning Department partnered with five local community-based organizations (CBOs) in areas of the City most impacted by environmental burdens and associated health risks to conduct public engagement services for the Environmental Justice Element, building on the deep ties to the communities they serve. 
In 2023 the City Planning Department also conducted a series of meetings with a “focused discussion group” of 10 community members from diverse neighborhoods across the City motivated by the topic of inclusive public engagement. Some of these members had previously engaged in City decision-making processes, while some had never engaged at all with the City. Focused discussion group members provided the City input on key topics to inform development of the Citywide Inclusive Public Engagement Guide, including identifying underrepresented stakeholders, understanding what public participation techniques community members find meaningful and accessible, and hearing their input about how to best follow up with people who have participated in an engagement process to inform them of results and encourage ongoing engagement. 
In 2023, the City Planning Department provided educational workshops and support to planning groups, which are the City’s advisory bodies that provide input on land use decisions, to help them apply for recognition by City Council. This recognition process required planning groups to submit a public participation plan demonstrating how they will encourage ongoing community participation in their groups to ensure their input reflects the diversity of the communities they represent. 
Last year the City Planning Department also launched the Mid-City Communities Plan Update to identify opportunities for new homes, businesses and infrastructure to benefit community members in the Mid-City area. As part of the engagement process for this project, the Department partnered with Cal Poly San Luis Obispo students to conduct pop-up engagement at local events and community gathering areas to understand community members’ vision for Mid-City. </t>
  </si>
  <si>
    <t>Status: Ongoing. The Climate Action Plan was updated in August of 2022 and includes the following CAP Housing-related CAP actions: 
•	Develop a comprehensive roadmap to achieve decarbonization of the existing building stock including, programs, regulatory and incentive tools that includes extensive engagement and utilization of a shared decision-making model with Communities of Concern
•	Develop a Building Performance Standards (BPS) policy
•	Develop and adopt a Building Electrification policy, through code update
•	Prioritize cool roofs when feasible to implement Climate Resilient SD in energy efficiency building code update
•	Identify funding sources, including SDCP and SDGE, for advancing residential weatherization projects, appliance exchanges and broad building retrofits in Communities of Concern.
•	Expand residential Photovoltaic deployment incentives/programs
•	Require and reward proposals for future development on City-owned property that meet decarbonization and other CAP goals
•	Partner with SDCP to increase customer adoption of 100% renewable energy supply
•	Partner with SDCP to incentivize local generation of renewable energy resources
•	Implement the City's Bicycle Master Plan and community plan bicycle networks with a emphasis on separated bikeways
•	Review and improve flexible fleets and micro-mobility policies/shared use mobility programs, especially those focused in communities of concern, and first mile/last mile applications
•	Partner with Microbility Operators to optimize the number of scooters available in mobility hubs and/or near transit
•	Update the Bicycle Master Plan with current best practices for facility designation, reflecting recent community plan updates and proposed regional connections and describe existing constraints, opportunities, and implementation strategies
•	Develop a Mobility Master Plan to reduce mobile sources emissions and further a shift in mode
•	The City will evaluate existing and future fee structures to increase the priority of active transportation project implementation, especially within Communities of Concern, and the City will increase its efforts to identify and pursue grant funds for the planning and implementation of active transportation projects
•	Amend the Land Development Code to include mandatory transportation demand management (TDM) regulations citywide
•	Develop a City of San Diego employee TDM policy
•	Focus new development in areas that will allow residents and visitors to safely, conveniently, and enjoyably travel by walking, rolling, biking, or transit, such as in Transit Priority Areas (TPAs), and areas of the City with the lowest amount of vehicular travel
•	Maximize new development in areas located with safe, convenient and enjoyable access to transit
•	Plan for land uses that will allow existing residents, employees and visitors to more safely, conveniently and enjoyably travel as a pedestrian, or by biking or transit
•	Amend land development code regulations to require more efficient pedestrian access between existing and new development (e.g., between adjacent lots)
•	Update the Placemaking Ordinance to better support mode shift, to increase accessibility, walkability, and activate public spaces
•	Enhance data collection and outreach in Communities of Concern. Identify residents in need of technology assistance, understand barriers to remote work, and improve community access to technology.
•	Establish a team and roadmap to support actions that require connectivity and close the digital divide.
•	Develop policies that encourage and incentivize developers, homeowners' associations, and other organizations to preserve, maintain, and plant trees
Milestones: 2021 VMT Reduction (from 2010 baseline) – 5 miles/day reduction
2021 Residents’ Commute Mode Share
•	3% walking
•	2% cycling
•	8% transit 
Data collection for CY2022, including VMT and mode share, is currently underway for the annual climate action progress report. The data should be publicly available by the end of FY24.
Public Participation: The 2022 CAP update featured outreach that enabled the community to participate. Community workshops, digital resources, various methods of feedback, and youth engagement were all utilized to obtain community input. In 2020, the City hosted nine virtual community forum and an online survey. As part of the outreach, the City also partnered with the Institute for Local Government, several nonprofits, and community-based organizations within Communities of Concern to empower residents in their respective communities and ensure appropriate representation. 
The Sustainability Dept.  also produces progress reports that are presented to the City Council for public comment. The most recent annual climate action progress report was the “2015 Climate Action Plan Report” and included data from CY2021. Data from CY2022 will be included in the upcoming annual climate action progress report, planned for release before the end of FY24.</t>
  </si>
  <si>
    <t xml:space="preserve">Status: Ongoing. Grants are awarded on a fiscal year (FY) basis (July-June) annually. In FY 2023 (July 2022-June 2023), CDBG and ESG funds were used to operate the following homeless shelters and services: 
•	Connections Housing San Diego
•	Family Interim Housing Program
•	Housing Facility for Homeless Adults (Paul Mirabile Center)
•	Rapid Rehousing Programs
•	Day Center Program
•	Interim Housing
Milestones: In FY 2023:  
•	13 first-time homebuyers received interest-deferred loans and closing cost assistance grants via HOME funds. 
•	HOME funds contributed to the completion of four affordable rental housing projects with a total of 587 units, of which 80 are HOME-designated units. 
Public Participation: In developing the Fiscal Year 2020-2024 Consolidated Plan, the City conducted an extensive citizen community participation effort by engaging citizens and key partners. The City received input from elected officials, City departments, local nonprofit agencies, community stakeholders, and beneficiaries of entitlement. 344 participants provided input on the Consolidated Plan’s goals and priorities through a total of 16 community and stakeholder consultation meetings held throughout San Diego. In addition to the consultation meetings, 1,186 participants provided responses to an online Community Needs Survey via the City’s website. Input received informed the development of the priorities and strategies contained within the five-year plan.
For the FY 2021 HUD Programs Annual Action Plan, City staff continued to work with the Consolidated Plan Advisory Board (CPAB), which meets monthly, to increase citizen participation and improve the FY 2021 CDBG application and evaluation process. The annual application process includes notices distributed to the Community Development Department email list, a grant interest workshop, an RFP/RFQ process that includes technical assistance, and a Nonprofit Academy and Workshop Series, a draft grant award list, a draft Annual Action Plan and public comment period, and public hearings on grant awards.  In addition to the CPAB process, Community Development Division staff utilize City staff along with partner agencies, such as the Housing Commission and the County, regularly receive feedback from the public and other community stakeholders regarding the implementation of its HUD funded programs. Feedback occurs through presentations and attendance at various public meetings including the Regional Continuum of Care Council, the Joint City/County HIV Housing Committee, the San Diego HIV Health Services Planning Council, the City Council’s Public Safety and Livable Neighborhoods Committee (PS&amp;LN), the City’s Park and Recreation Board, and the Board of the San Diego Housing Commission.
The FY23 CAPER was released for public comment on September 1, 2023 until September 16, 2023. More information on the public hearings and public noticing can be found at this link: https://www.sandiego.gov/sites/default/files/public_notice_fy23_caper_english_08172023.pdf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</si>
</sst>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d/yy;@"/>
    <numFmt numFmtId="165" formatCode="_(* #,##0_);_(* \(#,##0\);_(* &quot;-&quot;??_);_(@_)"/>
    <numFmt numFmtId="166" formatCode="[&lt;=9999999]###\-####;\(###\)\ ###\-####"/>
    <numFmt numFmtId="167" formatCode="00000"/>
    <numFmt numFmtId="168" formatCode="&quot;$&quot;#,##0.00"/>
    <numFmt numFmtId="169" formatCode="0.0%"/>
    <numFmt numFmtId="170" formatCode="0.0"/>
  </numFmts>
  <fonts count="98">
    <font>
      <sz val="11"/>
      <color theme="1"/>
      <name val="Calibri"/>
      <family val="2"/>
      <scheme val="minor"/>
    </font>
    <font>
      <b/>
      <sz val="8"/>
      <color theme="1"/>
      <name val="Arial"/>
      <family val="2"/>
    </font>
    <font>
      <b/>
      <sz val="10"/>
      <color theme="1"/>
      <name val="Arial"/>
      <family val="2"/>
    </font>
    <font>
      <sz val="10"/>
      <color theme="1"/>
      <name val="Arial"/>
      <family val="2"/>
    </font>
    <font>
      <sz val="8"/>
      <color theme="1"/>
      <name val="Arial"/>
      <family val="2"/>
    </font>
    <font>
      <b/>
      <sz val="12"/>
      <color theme="1"/>
      <name val="Arial"/>
      <family val="2"/>
    </font>
    <font>
      <b/>
      <sz val="16"/>
      <color theme="1"/>
      <name val="Arial"/>
      <family val="2"/>
    </font>
    <font>
      <b/>
      <i/>
      <sz val="16"/>
      <color theme="1"/>
      <name val="Arial"/>
      <family val="2"/>
    </font>
    <font>
      <sz val="12"/>
      <color theme="1"/>
      <name val="Arial"/>
      <family val="2"/>
    </font>
    <font>
      <b/>
      <sz val="10"/>
      <name val="Arial"/>
      <family val="2"/>
    </font>
    <font>
      <b/>
      <u/>
      <sz val="10"/>
      <color theme="1"/>
      <name val="Arial"/>
      <family val="2"/>
    </font>
    <font>
      <b/>
      <u/>
      <sz val="10"/>
      <name val="Arial"/>
      <family val="2"/>
    </font>
    <font>
      <sz val="8"/>
      <name val="Arial"/>
      <family val="2"/>
    </font>
    <font>
      <sz val="11"/>
      <color theme="1"/>
      <name val="Arial"/>
      <family val="2"/>
    </font>
    <font>
      <sz val="16"/>
      <color theme="1"/>
      <name val="Arial"/>
      <family val="2"/>
    </font>
    <font>
      <sz val="14"/>
      <color theme="1"/>
      <name val="Arial"/>
      <family val="2"/>
    </font>
    <font>
      <u/>
      <sz val="14"/>
      <color theme="1"/>
      <name val="Arial"/>
      <family val="2"/>
    </font>
    <font>
      <b/>
      <sz val="11"/>
      <color theme="1"/>
      <name val="Arial"/>
      <family val="2"/>
    </font>
    <font>
      <b/>
      <sz val="14"/>
      <color theme="1"/>
      <name val="Arial"/>
      <family val="2"/>
    </font>
    <font>
      <b/>
      <vertAlign val="superscript"/>
      <sz val="10"/>
      <color theme="1"/>
      <name val="Arial"/>
      <family val="2"/>
    </font>
    <font>
      <b/>
      <sz val="15"/>
      <color theme="3"/>
      <name val="Calibri"/>
      <family val="2"/>
      <scheme val="minor"/>
    </font>
    <font>
      <sz val="11"/>
      <name val="Arial"/>
      <family val="2"/>
    </font>
    <font>
      <b/>
      <sz val="13"/>
      <name val="Arial"/>
      <family val="2"/>
    </font>
    <font>
      <sz val="10"/>
      <color indexed="8"/>
      <name val="Arial"/>
      <family val="2"/>
    </font>
    <font>
      <b/>
      <sz val="9"/>
      <color rgb="FFFF0000"/>
      <name val="Arial"/>
      <family val="2"/>
    </font>
    <font>
      <sz val="10"/>
      <color indexed="8"/>
      <name val="Arial"/>
      <family val="2"/>
    </font>
    <font>
      <sz val="9"/>
      <name val="Arial"/>
      <family val="2"/>
    </font>
    <font>
      <sz val="9"/>
      <color theme="1"/>
      <name val="Arial"/>
      <family val="2"/>
    </font>
    <font>
      <b/>
      <sz val="9"/>
      <name val="Arial"/>
      <family val="2"/>
    </font>
    <font>
      <u/>
      <sz val="11"/>
      <color theme="1"/>
      <name val="Arial"/>
      <family val="2"/>
    </font>
    <font>
      <b/>
      <sz val="18"/>
      <color theme="1"/>
      <name val="Arial"/>
      <family val="2"/>
    </font>
    <font>
      <sz val="28"/>
      <name val="Arial"/>
      <family val="2"/>
    </font>
    <font>
      <sz val="10"/>
      <color indexed="8"/>
      <name val="Arial"/>
      <family val="2"/>
    </font>
    <font>
      <sz val="10"/>
      <name val="Arial"/>
      <family val="2"/>
    </font>
    <font>
      <i/>
      <sz val="10"/>
      <color theme="1"/>
      <name val="Arial"/>
      <family val="2"/>
    </font>
    <font>
      <sz val="10"/>
      <color theme="0"/>
      <name val="Arial"/>
      <family val="2"/>
    </font>
    <font>
      <u/>
      <sz val="11"/>
      <color theme="10"/>
      <name val="Calibri"/>
      <family val="2"/>
      <scheme val="minor"/>
    </font>
    <font>
      <i/>
      <sz val="11"/>
      <color theme="1"/>
      <name val="Arial"/>
      <family val="2"/>
    </font>
    <font>
      <b/>
      <sz val="12"/>
      <color rgb="FF2F5496"/>
      <name val="Arial"/>
      <family val="2"/>
    </font>
    <font>
      <i/>
      <sz val="8"/>
      <color theme="1"/>
      <name val="Arial"/>
      <family val="2"/>
    </font>
    <font>
      <sz val="11"/>
      <color rgb="FFFF0000"/>
      <name val="Arial"/>
      <family val="2"/>
    </font>
    <font>
      <b/>
      <sz val="22"/>
      <color theme="1"/>
      <name val="Calibri"/>
      <family val="2"/>
      <scheme val="minor"/>
    </font>
    <font>
      <b/>
      <sz val="11"/>
      <color theme="1"/>
      <name val="Calibri"/>
      <family val="2"/>
      <scheme val="minor"/>
    </font>
    <font>
      <sz val="14"/>
      <color rgb="FF2F5496"/>
      <name val="Arial"/>
      <family val="2"/>
    </font>
    <font>
      <b/>
      <sz val="14"/>
      <name val="Calibri"/>
      <family val="2"/>
    </font>
    <font>
      <b/>
      <u/>
      <sz val="11"/>
      <color theme="1"/>
      <name val="Calibri"/>
      <family val="2"/>
      <scheme val="minor"/>
    </font>
    <font>
      <u/>
      <sz val="11"/>
      <color theme="1"/>
      <name val="Calibri"/>
      <family val="2"/>
      <scheme val="minor"/>
    </font>
    <font>
      <i/>
      <sz val="11"/>
      <color theme="1"/>
      <name val="Calibri"/>
      <family val="2"/>
      <scheme val="minor"/>
    </font>
    <font>
      <u/>
      <sz val="11"/>
      <color rgb="FF0563C1"/>
      <name val="Calibri"/>
      <family val="2"/>
      <scheme val="minor"/>
    </font>
    <font>
      <b/>
      <u/>
      <sz val="14"/>
      <color theme="1"/>
      <name val="Calibri"/>
      <family val="2"/>
      <scheme val="minor"/>
    </font>
    <font>
      <b/>
      <sz val="14"/>
      <color rgb="FF2E74B5"/>
      <name val="Calibri Light"/>
      <family val="2"/>
    </font>
    <font>
      <sz val="12"/>
      <color theme="1"/>
      <name val="Calibri"/>
      <family val="2"/>
      <scheme val="minor"/>
    </font>
    <font>
      <sz val="7"/>
      <color theme="1"/>
      <name val="Times New Roman"/>
      <family val="1"/>
    </font>
    <font>
      <sz val="11"/>
      <color theme="1"/>
      <name val="Symbol"/>
      <family val="1"/>
      <charset val="2"/>
    </font>
    <font>
      <i/>
      <u/>
      <sz val="11"/>
      <color theme="1"/>
      <name val="Calibri"/>
      <family val="2"/>
      <scheme val="minor"/>
    </font>
    <font>
      <b/>
      <i/>
      <sz val="11"/>
      <color theme="1"/>
      <name val="Calibri"/>
      <family val="2"/>
      <scheme val="minor"/>
    </font>
    <font>
      <vertAlign val="superscript"/>
      <sz val="11"/>
      <color theme="1"/>
      <name val="Calibri"/>
      <family val="2"/>
      <scheme val="minor"/>
    </font>
    <font>
      <sz val="11"/>
      <color theme="1"/>
      <name val="Courier New"/>
      <family val="3"/>
    </font>
    <font>
      <b/>
      <sz val="7"/>
      <color theme="1"/>
      <name val="Times New Roman"/>
      <family val="1"/>
    </font>
    <font>
      <sz val="9"/>
      <color indexed="81"/>
      <name val="Tahoma"/>
      <family val="2"/>
    </font>
    <font>
      <b/>
      <sz val="9"/>
      <color indexed="81"/>
      <name val="Tahoma"/>
      <family val="2"/>
    </font>
    <font>
      <sz val="12"/>
      <color indexed="81"/>
      <name val="Tahoma"/>
      <family val="2"/>
    </font>
    <font>
      <sz val="14"/>
      <color indexed="81"/>
      <name val="Tahoma"/>
      <family val="2"/>
    </font>
    <font>
      <b/>
      <sz val="12"/>
      <color indexed="81"/>
      <name val="Tahoma"/>
      <family val="2"/>
    </font>
    <font>
      <b/>
      <sz val="14"/>
      <color indexed="81"/>
      <name val="Tahoma"/>
      <family val="2"/>
    </font>
    <font>
      <u/>
      <sz val="20"/>
      <color theme="10"/>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b/>
      <sz val="9"/>
      <color theme="1"/>
      <name val="Calibri"/>
      <family val="2"/>
      <scheme val="minor"/>
    </font>
    <font>
      <b/>
      <sz val="11"/>
      <color indexed="81"/>
      <name val="Tahoma"/>
      <family val="2"/>
    </font>
    <font>
      <sz val="11"/>
      <color indexed="81"/>
      <name val="Tahoma"/>
      <family val="2"/>
    </font>
    <font>
      <b/>
      <u/>
      <sz val="14"/>
      <color rgb="FF2F5496"/>
      <name val="Arial"/>
      <family val="2"/>
    </font>
    <font>
      <b/>
      <sz val="14"/>
      <color theme="1"/>
      <name val="Calibri"/>
      <family val="2"/>
      <scheme val="minor"/>
    </font>
    <font>
      <sz val="8"/>
      <color theme="1"/>
      <name val="Calibri"/>
      <family val="2"/>
      <scheme val="minor"/>
    </font>
    <font>
      <i/>
      <sz val="9"/>
      <color theme="1"/>
      <name val="Calibri"/>
      <family val="2"/>
      <scheme val="minor"/>
    </font>
    <font>
      <sz val="11"/>
      <color theme="1"/>
      <name val="Calibri"/>
      <family val="2"/>
      <scheme val="minor"/>
    </font>
    <font>
      <sz val="11"/>
      <color theme="1"/>
      <name val="Calibri"/>
      <family val="2"/>
    </font>
    <font>
      <b/>
      <sz val="11"/>
      <color theme="1"/>
      <name val="Calibri"/>
      <family val="2"/>
    </font>
    <font>
      <sz val="11"/>
      <color theme="1"/>
      <name val="Calibri"/>
      <family val="1"/>
      <charset val="2"/>
      <scheme val="minor"/>
    </font>
    <font>
      <sz val="8"/>
      <name val="Calibri"/>
      <family val="2"/>
      <scheme val="minor"/>
    </font>
    <font>
      <b/>
      <sz val="9"/>
      <color theme="1"/>
      <name val="Arial"/>
      <family val="2"/>
    </font>
    <font>
      <b/>
      <sz val="10"/>
      <color theme="0"/>
      <name val="Arial"/>
      <family val="2"/>
    </font>
    <font>
      <sz val="14"/>
      <color rgb="FFFF0000"/>
      <name val="Arial"/>
      <family val="2"/>
    </font>
    <font>
      <b/>
      <sz val="10"/>
      <color rgb="FF000000"/>
      <name val="Arial"/>
      <family val="2"/>
    </font>
    <font>
      <sz val="10"/>
      <color rgb="FF000000"/>
      <name val="Arial"/>
      <family val="2"/>
    </font>
    <font>
      <b/>
      <sz val="18"/>
      <color rgb="FF000000"/>
      <name val="Arial"/>
      <family val="2"/>
    </font>
    <font>
      <b/>
      <sz val="16"/>
      <color rgb="FF000000"/>
      <name val="Arial"/>
      <family val="2"/>
    </font>
    <font>
      <sz val="12"/>
      <color rgb="FF000000"/>
      <name val="Arial"/>
      <family val="2"/>
    </font>
    <font>
      <sz val="11"/>
      <name val="Calibri"/>
      <family val="2"/>
    </font>
    <font>
      <b/>
      <sz val="22"/>
      <color theme="1"/>
      <name val="Arial"/>
      <family val="2"/>
    </font>
    <font>
      <sz val="22"/>
      <color theme="1"/>
      <name val="Arial"/>
      <family val="2"/>
    </font>
    <font>
      <i/>
      <sz val="8"/>
      <color theme="1"/>
      <name val="Calibri"/>
      <family val="2"/>
      <scheme val="minor"/>
    </font>
    <font>
      <b/>
      <sz val="18"/>
      <color theme="1"/>
      <name val="Calibri"/>
      <family val="2"/>
      <scheme val="minor"/>
    </font>
    <font>
      <sz val="18"/>
      <color theme="1"/>
      <name val="Calibri"/>
      <family val="2"/>
      <scheme val="minor"/>
    </font>
    <font>
      <i/>
      <sz val="12"/>
      <color theme="1"/>
      <name val="Calibri"/>
      <family val="2"/>
      <scheme val="minor"/>
    </font>
    <font>
      <sz val="11"/>
      <color rgb="FF000000"/>
      <name val="Calibri"/>
      <family val="2"/>
    </font>
    <font>
      <b/>
      <sz val="11"/>
      <color rgb="FF000000"/>
      <name val="Calibri"/>
      <family val="2"/>
    </font>
  </fonts>
  <fills count="26">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rgb="FFFFFF99"/>
        <bgColor indexed="64"/>
      </patternFill>
    </fill>
    <fill>
      <patternFill patternType="solid">
        <fgColor rgb="FFFFCC66"/>
        <bgColor indexed="64"/>
      </patternFill>
    </fill>
    <fill>
      <patternFill patternType="solid">
        <fgColor theme="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7"/>
        <bgColor indexed="64"/>
      </patternFill>
    </fill>
    <fill>
      <patternFill patternType="solid">
        <fgColor theme="0" tint="-0.24994659260841701"/>
        <bgColor indexed="64"/>
      </patternFill>
    </fill>
    <fill>
      <patternFill patternType="solid">
        <fgColor theme="4" tint="0.59996337778862885"/>
        <bgColor indexed="64"/>
      </patternFill>
    </fill>
    <fill>
      <patternFill patternType="solid">
        <fgColor theme="4"/>
        <bgColor indexed="64"/>
      </patternFill>
    </fill>
    <fill>
      <patternFill patternType="solid">
        <fgColor rgb="FFFFC000"/>
        <bgColor indexed="64"/>
      </patternFill>
    </fill>
    <fill>
      <patternFill patternType="gray0625">
        <fgColor auto="1"/>
      </patternFill>
    </fill>
    <fill>
      <patternFill patternType="gray0625">
        <bgColor theme="2" tint="-9.9978637043366805E-2"/>
      </patternFill>
    </fill>
    <fill>
      <patternFill patternType="solid">
        <fgColor theme="0" tint="-4.9989318521683403E-2"/>
        <bgColor indexed="64"/>
      </patternFill>
    </fill>
    <fill>
      <patternFill patternType="solid">
        <fgColor rgb="FFFFFF00"/>
        <bgColor indexed="64"/>
      </patternFill>
    </fill>
    <fill>
      <patternFill patternType="solid">
        <fgColor rgb="FFBFBFBF"/>
        <bgColor rgb="FF000000"/>
      </patternFill>
    </fill>
    <fill>
      <patternFill patternType="solid">
        <fgColor theme="0" tint="-0.14999847407452621"/>
        <bgColor indexed="64"/>
      </patternFill>
    </fill>
  </fills>
  <borders count="7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ck">
        <color theme="4"/>
      </bottom>
      <diagonal/>
    </border>
    <border>
      <left/>
      <right/>
      <top/>
      <bottom style="thick">
        <color auto="1"/>
      </bottom>
      <diagonal/>
    </border>
    <border>
      <left style="thin">
        <color auto="1"/>
      </left>
      <right style="thin">
        <color auto="1"/>
      </right>
      <top style="double">
        <color indexed="64"/>
      </top>
      <bottom style="medium">
        <color indexed="64"/>
      </bottom>
      <diagonal/>
    </border>
    <border>
      <left/>
      <right style="thin">
        <color auto="1"/>
      </right>
      <top/>
      <bottom style="double">
        <color auto="1"/>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right style="medium">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
      <left style="medium">
        <color indexed="64"/>
      </left>
      <right style="medium">
        <color indexed="64"/>
      </right>
      <top style="medium">
        <color indexed="64"/>
      </top>
      <bottom/>
      <diagonal/>
    </border>
    <border>
      <left/>
      <right/>
      <top style="double">
        <color auto="1"/>
      </top>
      <bottom style="medium">
        <color auto="1"/>
      </bottom>
      <diagonal/>
    </border>
    <border>
      <left style="thin">
        <color auto="1"/>
      </left>
      <right/>
      <top style="thin">
        <color auto="1"/>
      </top>
      <bottom style="medium">
        <color indexed="64"/>
      </bottom>
      <diagonal/>
    </border>
    <border>
      <left style="thin">
        <color indexed="64"/>
      </left>
      <right/>
      <top style="thin">
        <color rgb="FF000000"/>
      </top>
      <bottom style="thin">
        <color indexed="64"/>
      </bottom>
      <diagonal/>
    </border>
    <border>
      <left/>
      <right style="thin">
        <color rgb="FF000000"/>
      </right>
      <top style="thin">
        <color rgb="FF000000"/>
      </top>
      <bottom/>
      <diagonal/>
    </border>
    <border>
      <left style="medium">
        <color indexed="64"/>
      </left>
      <right/>
      <top style="thin">
        <color auto="1"/>
      </top>
      <bottom/>
      <diagonal/>
    </border>
    <border>
      <left style="medium">
        <color indexed="64"/>
      </left>
      <right/>
      <top/>
      <bottom style="thin">
        <color auto="1"/>
      </bottom>
      <diagonal/>
    </border>
    <border>
      <left style="medium">
        <color indexed="64"/>
      </left>
      <right style="thin">
        <color auto="1"/>
      </right>
      <top style="thin">
        <color auto="1"/>
      </top>
      <bottom/>
      <diagonal/>
    </border>
    <border>
      <left/>
      <right style="medium">
        <color indexed="64"/>
      </right>
      <top style="double">
        <color auto="1"/>
      </top>
      <bottom style="medium">
        <color indexed="64"/>
      </bottom>
      <diagonal/>
    </border>
    <border>
      <left/>
      <right style="medium">
        <color auto="1"/>
      </right>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double">
        <color auto="1"/>
      </bottom>
      <diagonal/>
    </border>
    <border>
      <left style="medium">
        <color auto="1"/>
      </left>
      <right style="thin">
        <color auto="1"/>
      </right>
      <top/>
      <bottom/>
      <diagonal/>
    </border>
    <border>
      <left/>
      <right style="medium">
        <color auto="1"/>
      </right>
      <top style="thin">
        <color auto="1"/>
      </top>
      <bottom/>
      <diagonal/>
    </border>
    <border>
      <left style="medium">
        <color auto="1"/>
      </left>
      <right style="thin">
        <color auto="1"/>
      </right>
      <top/>
      <bottom style="thin">
        <color auto="1"/>
      </bottom>
      <diagonal/>
    </border>
    <border>
      <left style="medium">
        <color indexed="64"/>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thin">
        <color auto="1"/>
      </top>
      <bottom style="medium">
        <color auto="1"/>
      </bottom>
      <diagonal/>
    </border>
  </borders>
  <cellStyleXfs count="12">
    <xf numFmtId="0" fontId="0" fillId="0" borderId="0"/>
    <xf numFmtId="0" fontId="20" fillId="0" borderId="49" applyNumberFormat="0" applyFill="0" applyAlignment="0" applyProtection="0"/>
    <xf numFmtId="0" fontId="23" fillId="0" borderId="0">
      <alignment vertical="top"/>
    </xf>
    <xf numFmtId="43" fontId="25" fillId="0" borderId="0" applyFont="0" applyFill="0" applyBorder="0" applyAlignment="0" applyProtection="0">
      <alignment vertical="top"/>
    </xf>
    <xf numFmtId="0" fontId="32" fillId="0" borderId="0">
      <alignment vertical="top"/>
    </xf>
    <xf numFmtId="43" fontId="23" fillId="0" borderId="0" applyFont="0" applyFill="0" applyBorder="0" applyAlignment="0" applyProtection="0">
      <alignment vertical="top"/>
    </xf>
    <xf numFmtId="9" fontId="23" fillId="0" borderId="0" applyFont="0" applyFill="0" applyBorder="0" applyAlignment="0" applyProtection="0">
      <alignment vertical="top"/>
    </xf>
    <xf numFmtId="0" fontId="36" fillId="0" borderId="0" applyNumberFormat="0" applyFill="0" applyBorder="0" applyAlignment="0" applyProtection="0"/>
    <xf numFmtId="43" fontId="23" fillId="0" borderId="0" applyFont="0" applyFill="0" applyBorder="0" applyAlignment="0" applyProtection="0">
      <alignment vertical="top"/>
    </xf>
    <xf numFmtId="0" fontId="23" fillId="0" borderId="0">
      <alignment vertical="top"/>
    </xf>
    <xf numFmtId="9" fontId="76" fillId="0" borderId="0" applyFont="0" applyFill="0" applyBorder="0" applyAlignment="0" applyProtection="0"/>
    <xf numFmtId="43" fontId="76" fillId="0" borderId="0" applyFont="0" applyFill="0" applyBorder="0" applyAlignment="0" applyProtection="0"/>
  </cellStyleXfs>
  <cellXfs count="838">
    <xf numFmtId="0" fontId="0" fillId="0" borderId="0" xfId="0"/>
    <xf numFmtId="0" fontId="3"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5" fillId="0" borderId="0" xfId="0" applyFont="1" applyAlignment="1" applyProtection="1">
      <alignment wrapText="1"/>
    </xf>
    <xf numFmtId="14" fontId="3" fillId="0" borderId="0" xfId="0" applyNumberFormat="1" applyFont="1" applyBorder="1" applyAlignment="1" applyProtection="1">
      <alignment horizontal="center" wrapText="1"/>
    </xf>
    <xf numFmtId="14" fontId="3" fillId="0" borderId="0" xfId="0" applyNumberFormat="1" applyFont="1" applyBorder="1" applyAlignment="1" applyProtection="1">
      <alignment wrapText="1"/>
    </xf>
    <xf numFmtId="0" fontId="2" fillId="0" borderId="0" xfId="0" applyFont="1" applyAlignment="1" applyProtection="1">
      <alignment horizontal="center" vertical="center" wrapText="1"/>
    </xf>
    <xf numFmtId="0" fontId="0" fillId="0" borderId="0" xfId="0" applyAlignment="1">
      <alignment wrapText="1"/>
    </xf>
    <xf numFmtId="0" fontId="2" fillId="2" borderId="6" xfId="0" applyFont="1" applyFill="1" applyBorder="1" applyAlignment="1" applyProtection="1">
      <alignment horizontal="center" vertical="center" wrapText="1"/>
    </xf>
    <xf numFmtId="0" fontId="13" fillId="0" borderId="0" xfId="0" applyFont="1"/>
    <xf numFmtId="0" fontId="3" fillId="0" borderId="0" xfId="0" applyFont="1"/>
    <xf numFmtId="0" fontId="8" fillId="0" borderId="0" xfId="0" applyFont="1" applyAlignment="1">
      <alignment wrapText="1"/>
    </xf>
    <xf numFmtId="14" fontId="0" fillId="0" borderId="0" xfId="0" applyNumberFormat="1"/>
    <xf numFmtId="0" fontId="0" fillId="0" borderId="0" xfId="0" applyFill="1" applyBorder="1"/>
    <xf numFmtId="0" fontId="21" fillId="0" borderId="0" xfId="0" applyFont="1" applyFill="1" applyBorder="1" applyAlignment="1">
      <alignment wrapText="1"/>
    </xf>
    <xf numFmtId="0" fontId="21" fillId="9" borderId="14" xfId="0" applyFont="1" applyFill="1" applyBorder="1" applyAlignment="1">
      <alignment wrapText="1"/>
    </xf>
    <xf numFmtId="0" fontId="21" fillId="4" borderId="1" xfId="0" applyFont="1" applyFill="1" applyBorder="1"/>
    <xf numFmtId="0" fontId="22" fillId="0" borderId="0" xfId="1" applyFont="1" applyFill="1" applyBorder="1" applyAlignment="1">
      <alignment wrapText="1"/>
    </xf>
    <xf numFmtId="0" fontId="22" fillId="9" borderId="14" xfId="1" applyFont="1" applyFill="1" applyBorder="1" applyAlignment="1">
      <alignment wrapText="1"/>
    </xf>
    <xf numFmtId="0" fontId="22" fillId="9" borderId="1" xfId="1" applyFont="1" applyFill="1" applyBorder="1" applyAlignment="1">
      <alignment wrapText="1"/>
    </xf>
    <xf numFmtId="0" fontId="22" fillId="4" borderId="1" xfId="1" applyFont="1" applyFill="1" applyBorder="1" applyAlignment="1">
      <alignment wrapText="1"/>
    </xf>
    <xf numFmtId="0" fontId="23" fillId="0" borderId="0" xfId="2" applyAlignment="1"/>
    <xf numFmtId="0" fontId="26" fillId="0" borderId="0" xfId="2" applyFont="1" applyFill="1" applyBorder="1" applyAlignment="1"/>
    <xf numFmtId="0" fontId="24" fillId="0" borderId="0" xfId="2" applyFont="1" applyFill="1" applyBorder="1" applyAlignment="1"/>
    <xf numFmtId="3" fontId="26" fillId="10" borderId="1" xfId="2" applyNumberFormat="1" applyFont="1" applyFill="1" applyBorder="1" applyAlignment="1">
      <alignment wrapText="1"/>
    </xf>
    <xf numFmtId="165" fontId="26" fillId="0" borderId="1" xfId="3" applyNumberFormat="1" applyFont="1" applyFill="1" applyBorder="1" applyAlignment="1"/>
    <xf numFmtId="0" fontId="23" fillId="0" borderId="1" xfId="2" applyBorder="1" applyAlignment="1">
      <alignment wrapText="1"/>
    </xf>
    <xf numFmtId="0" fontId="23" fillId="0" borderId="1" xfId="2" applyFill="1" applyBorder="1" applyAlignment="1">
      <alignment wrapText="1"/>
    </xf>
    <xf numFmtId="0" fontId="23" fillId="0" borderId="1" xfId="2" applyFill="1" applyBorder="1" applyAlignment="1"/>
    <xf numFmtId="0" fontId="26" fillId="4" borderId="0" xfId="2" applyFont="1" applyFill="1" applyBorder="1" applyAlignment="1"/>
    <xf numFmtId="3" fontId="26" fillId="0" borderId="1" xfId="2" applyNumberFormat="1" applyFont="1" applyFill="1" applyBorder="1" applyAlignment="1">
      <alignment wrapText="1"/>
    </xf>
    <xf numFmtId="0" fontId="23" fillId="0" borderId="1" xfId="2" applyBorder="1" applyAlignment="1"/>
    <xf numFmtId="3" fontId="27" fillId="0" borderId="1" xfId="2" applyNumberFormat="1" applyFont="1" applyFill="1" applyBorder="1" applyAlignment="1">
      <alignment horizontal="center" vertical="center" wrapText="1"/>
    </xf>
    <xf numFmtId="0" fontId="27" fillId="0" borderId="1" xfId="2" applyFont="1" applyFill="1" applyBorder="1" applyAlignment="1">
      <alignment horizontal="center" vertical="center" wrapText="1"/>
    </xf>
    <xf numFmtId="3" fontId="23" fillId="0" borderId="1" xfId="2" applyNumberFormat="1" applyBorder="1" applyAlignment="1"/>
    <xf numFmtId="0" fontId="23" fillId="0" borderId="0" xfId="2" applyFill="1" applyBorder="1" applyAlignment="1"/>
    <xf numFmtId="3" fontId="28" fillId="10" borderId="14" xfId="2" applyNumberFormat="1" applyFont="1" applyFill="1" applyBorder="1" applyAlignment="1">
      <alignment horizontal="center" wrapText="1"/>
    </xf>
    <xf numFmtId="3" fontId="28" fillId="10" borderId="1" xfId="2" applyNumberFormat="1" applyFont="1" applyFill="1" applyBorder="1" applyAlignment="1">
      <alignment horizontal="center" wrapText="1"/>
    </xf>
    <xf numFmtId="0" fontId="28" fillId="0" borderId="0" xfId="2" applyFont="1" applyFill="1" applyBorder="1" applyAlignment="1"/>
    <xf numFmtId="0" fontId="28" fillId="0" borderId="50" xfId="2" applyFont="1" applyFill="1" applyBorder="1" applyAlignment="1"/>
    <xf numFmtId="0" fontId="2" fillId="2" borderId="3"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2" fillId="7" borderId="3"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6" fillId="0" borderId="0" xfId="0" applyFont="1" applyAlignment="1" applyProtection="1">
      <alignment wrapText="1"/>
    </xf>
    <xf numFmtId="0" fontId="7" fillId="0" borderId="0" xfId="0" applyFont="1" applyAlignment="1" applyProtection="1">
      <alignment wrapText="1"/>
    </xf>
    <xf numFmtId="0" fontId="8" fillId="0" borderId="0" xfId="0" applyFont="1" applyAlignment="1" applyProtection="1">
      <alignment wrapText="1"/>
    </xf>
    <xf numFmtId="0" fontId="3" fillId="0" borderId="0" xfId="0" applyFont="1" applyBorder="1" applyAlignment="1" applyProtection="1">
      <alignment wrapText="1"/>
    </xf>
    <xf numFmtId="0" fontId="3" fillId="0" borderId="0" xfId="0" applyFont="1" applyAlignment="1" applyProtection="1">
      <alignment wrapText="1"/>
    </xf>
    <xf numFmtId="0" fontId="3" fillId="0" borderId="0" xfId="0" applyFont="1" applyAlignment="1" applyProtection="1">
      <alignment horizontal="center" vertical="center" wrapText="1"/>
    </xf>
    <xf numFmtId="0" fontId="3" fillId="0" borderId="0" xfId="0" applyFont="1" applyAlignment="1" applyProtection="1">
      <alignment wrapText="1"/>
      <protection locked="0"/>
    </xf>
    <xf numFmtId="0" fontId="5" fillId="0" borderId="0" xfId="0" applyFont="1" applyAlignment="1" applyProtection="1">
      <alignment vertical="center" wrapText="1"/>
    </xf>
    <xf numFmtId="0" fontId="3" fillId="4" borderId="9" xfId="0" applyFont="1" applyFill="1" applyBorder="1" applyProtection="1"/>
    <xf numFmtId="0" fontId="5"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5" fillId="0" borderId="0" xfId="0" applyFont="1" applyAlignment="1" applyProtection="1">
      <alignment wrapText="1"/>
      <protection locked="0"/>
    </xf>
    <xf numFmtId="0" fontId="4" fillId="0" borderId="0" xfId="0" applyFont="1" applyAlignment="1" applyProtection="1">
      <alignment wrapText="1"/>
      <protection locked="0"/>
    </xf>
    <xf numFmtId="0" fontId="1" fillId="0" borderId="0" xfId="0" applyFont="1" applyAlignment="1" applyProtection="1">
      <alignment wrapText="1"/>
      <protection locked="0"/>
    </xf>
    <xf numFmtId="0" fontId="5"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2" fillId="0" borderId="1" xfId="0" applyFont="1" applyFill="1" applyBorder="1" applyAlignment="1" applyProtection="1">
      <alignment horizontal="center" wrapText="1"/>
    </xf>
    <xf numFmtId="0" fontId="13" fillId="0" borderId="0" xfId="0" applyFont="1" applyBorder="1" applyProtection="1"/>
    <xf numFmtId="0" fontId="0" fillId="0" borderId="0" xfId="0" applyFont="1" applyAlignment="1">
      <alignment vertical="center"/>
    </xf>
    <xf numFmtId="0" fontId="3" fillId="0" borderId="0" xfId="0" applyFont="1" applyProtection="1"/>
    <xf numFmtId="0" fontId="2" fillId="2" borderId="22" xfId="0" applyFont="1" applyFill="1" applyBorder="1" applyAlignment="1" applyProtection="1">
      <alignment horizontal="center" vertical="center" wrapText="1"/>
    </xf>
    <xf numFmtId="0" fontId="3" fillId="3" borderId="22" xfId="0" applyFont="1" applyFill="1" applyBorder="1" applyAlignment="1" applyProtection="1">
      <alignment horizontal="center" vertical="center" wrapText="1"/>
    </xf>
    <xf numFmtId="0" fontId="3" fillId="3" borderId="29" xfId="0" applyFont="1" applyFill="1" applyBorder="1" applyAlignment="1" applyProtection="1">
      <alignment horizontal="center" vertical="center" wrapText="1"/>
    </xf>
    <xf numFmtId="0" fontId="2" fillId="3" borderId="32" xfId="0" applyFont="1" applyFill="1" applyBorder="1" applyAlignment="1" applyProtection="1">
      <alignment horizontal="center" vertical="center" wrapText="1"/>
    </xf>
    <xf numFmtId="49" fontId="12" fillId="0" borderId="0" xfId="0" applyNumberFormat="1" applyFont="1" applyBorder="1" applyAlignment="1" applyProtection="1">
      <alignment horizontal="center" vertical="center" wrapText="1"/>
    </xf>
    <xf numFmtId="0" fontId="14" fillId="0" borderId="0" xfId="0" applyFont="1" applyFill="1" applyBorder="1" applyAlignment="1" applyProtection="1">
      <alignment horizontal="center" wrapText="1"/>
    </xf>
    <xf numFmtId="0" fontId="2" fillId="0" borderId="1" xfId="0" applyFont="1" applyBorder="1" applyAlignment="1" applyProtection="1">
      <alignment wrapText="1"/>
    </xf>
    <xf numFmtId="0" fontId="3" fillId="0" borderId="0" xfId="0" applyFont="1" applyAlignment="1" applyProtection="1">
      <alignment horizontal="center" wrapText="1"/>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8" fillId="0" borderId="0" xfId="0" applyFont="1" applyAlignment="1" applyProtection="1">
      <alignment horizontal="center" wrapText="1"/>
      <protection locked="0"/>
    </xf>
    <xf numFmtId="0" fontId="18" fillId="0" borderId="15" xfId="0" applyFont="1"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5" fillId="0" borderId="0" xfId="0" applyFont="1" applyBorder="1" applyAlignment="1" applyProtection="1">
      <alignment wrapText="1"/>
      <protection locked="0"/>
    </xf>
    <xf numFmtId="0" fontId="32" fillId="0" borderId="0" xfId="4">
      <alignment vertical="top"/>
    </xf>
    <xf numFmtId="0" fontId="32" fillId="8" borderId="1" xfId="4" applyFill="1" applyBorder="1" applyAlignment="1">
      <alignment horizontal="center" vertical="center" wrapText="1"/>
    </xf>
    <xf numFmtId="0" fontId="32" fillId="11" borderId="1" xfId="4" applyFill="1" applyBorder="1" applyAlignment="1">
      <alignment horizontal="center" vertical="center" wrapText="1"/>
    </xf>
    <xf numFmtId="0" fontId="32" fillId="9" borderId="1" xfId="4" applyFill="1" applyBorder="1" applyAlignment="1">
      <alignment horizontal="center" vertical="center" wrapText="1"/>
    </xf>
    <xf numFmtId="0" fontId="32" fillId="12" borderId="1" xfId="4" applyFill="1" applyBorder="1" applyAlignment="1">
      <alignment horizontal="center" vertical="center" wrapText="1"/>
    </xf>
    <xf numFmtId="0" fontId="32" fillId="13" borderId="1" xfId="4" applyFill="1" applyBorder="1" applyAlignment="1">
      <alignment horizontal="center" vertical="center" wrapText="1"/>
    </xf>
    <xf numFmtId="0" fontId="23" fillId="8" borderId="1" xfId="4" applyFont="1" applyFill="1" applyBorder="1" applyAlignment="1">
      <alignment horizontal="center" vertical="center" wrapText="1"/>
    </xf>
    <xf numFmtId="3" fontId="33" fillId="11" borderId="1" xfId="4" applyNumberFormat="1" applyFont="1" applyFill="1" applyBorder="1" applyAlignment="1">
      <alignment horizontal="center" vertical="center" wrapText="1"/>
    </xf>
    <xf numFmtId="0" fontId="33" fillId="9" borderId="1" xfId="4" applyFont="1" applyFill="1" applyBorder="1" applyAlignment="1">
      <alignment horizontal="center" vertical="center" wrapText="1"/>
    </xf>
    <xf numFmtId="0" fontId="33" fillId="12" borderId="1" xfId="4" applyFont="1" applyFill="1" applyBorder="1" applyAlignment="1">
      <alignment horizontal="center" vertical="center" wrapText="1"/>
    </xf>
    <xf numFmtId="0" fontId="33" fillId="13" borderId="1" xfId="4" applyFont="1" applyFill="1" applyBorder="1" applyAlignment="1">
      <alignment horizontal="center" vertical="center" wrapText="1"/>
    </xf>
    <xf numFmtId="0" fontId="32" fillId="0" borderId="0" xfId="4" applyFill="1">
      <alignment vertical="top"/>
    </xf>
    <xf numFmtId="1" fontId="23" fillId="0" borderId="0" xfId="4" applyNumberFormat="1" applyFont="1" applyFill="1">
      <alignment vertical="top"/>
    </xf>
    <xf numFmtId="0" fontId="23" fillId="0" borderId="0" xfId="4" applyFont="1" applyFill="1">
      <alignment vertical="top"/>
    </xf>
    <xf numFmtId="0" fontId="23" fillId="0" borderId="0" xfId="0" applyFont="1" applyFill="1" applyAlignment="1">
      <alignment vertical="top"/>
    </xf>
    <xf numFmtId="1" fontId="23" fillId="0" borderId="0" xfId="0" applyNumberFormat="1" applyFont="1" applyFill="1" applyAlignment="1">
      <alignment vertical="top"/>
    </xf>
    <xf numFmtId="3" fontId="0" fillId="0" borderId="0" xfId="5" applyNumberFormat="1" applyFont="1" applyFill="1">
      <alignment vertical="top"/>
    </xf>
    <xf numFmtId="0" fontId="0" fillId="0" borderId="0" xfId="0" applyFill="1" applyAlignment="1">
      <alignment vertical="top"/>
    </xf>
    <xf numFmtId="0" fontId="34" fillId="0" borderId="0" xfId="0" applyFont="1" applyBorder="1" applyAlignment="1">
      <alignment horizontal="left" wrapText="1"/>
    </xf>
    <xf numFmtId="0" fontId="23" fillId="8" borderId="0" xfId="4" applyFont="1" applyFill="1" applyBorder="1" applyAlignment="1">
      <alignment horizontal="center" vertical="center" wrapText="1"/>
    </xf>
    <xf numFmtId="0" fontId="32" fillId="8" borderId="0" xfId="4" applyFill="1" applyBorder="1" applyAlignment="1">
      <alignment horizontal="center" vertical="center" wrapText="1"/>
    </xf>
    <xf numFmtId="0" fontId="32" fillId="11" borderId="0" xfId="4" applyFill="1" applyBorder="1" applyAlignment="1">
      <alignment horizontal="center" vertical="center" wrapText="1"/>
    </xf>
    <xf numFmtId="3" fontId="33" fillId="11" borderId="0" xfId="4" applyNumberFormat="1" applyFont="1" applyFill="1" applyBorder="1" applyAlignment="1">
      <alignment horizontal="center" vertical="center" wrapText="1"/>
    </xf>
    <xf numFmtId="0" fontId="32" fillId="9" borderId="0" xfId="4" applyFill="1" applyBorder="1" applyAlignment="1">
      <alignment horizontal="center" vertical="center" wrapText="1"/>
    </xf>
    <xf numFmtId="0" fontId="33" fillId="9" borderId="0" xfId="4" applyFont="1" applyFill="1" applyBorder="1" applyAlignment="1">
      <alignment horizontal="center" vertical="center" wrapText="1"/>
    </xf>
    <xf numFmtId="0" fontId="32" fillId="12" borderId="0" xfId="4" applyFill="1" applyBorder="1" applyAlignment="1">
      <alignment horizontal="center" vertical="center" wrapText="1"/>
    </xf>
    <xf numFmtId="0" fontId="33" fillId="12" borderId="0" xfId="4" applyFont="1" applyFill="1" applyBorder="1" applyAlignment="1">
      <alignment horizontal="center" vertical="center" wrapText="1"/>
    </xf>
    <xf numFmtId="0" fontId="32" fillId="13" borderId="0" xfId="4" applyFill="1" applyBorder="1" applyAlignment="1">
      <alignment horizontal="center" vertical="center" wrapText="1"/>
    </xf>
    <xf numFmtId="0" fontId="33" fillId="13" borderId="0" xfId="4" applyFont="1" applyFill="1" applyBorder="1" applyAlignment="1">
      <alignment horizontal="center" vertical="center" wrapText="1"/>
    </xf>
    <xf numFmtId="0" fontId="0" fillId="0" borderId="1" xfId="0" applyBorder="1"/>
    <xf numFmtId="0" fontId="21" fillId="4" borderId="0" xfId="0" applyFont="1" applyFill="1" applyBorder="1"/>
    <xf numFmtId="0" fontId="3" fillId="0" borderId="1" xfId="0" applyFont="1" applyBorder="1" applyAlignment="1" applyProtection="1">
      <alignment vertical="top" wrapText="1"/>
      <protection locked="0"/>
    </xf>
    <xf numFmtId="0" fontId="3" fillId="0" borderId="1" xfId="0" applyFont="1" applyBorder="1" applyAlignment="1" applyProtection="1">
      <alignment vertical="center" wrapText="1"/>
      <protection locked="0"/>
    </xf>
    <xf numFmtId="0" fontId="3" fillId="14" borderId="1" xfId="0" applyFont="1" applyFill="1" applyBorder="1" applyAlignment="1" applyProtection="1">
      <alignment horizontal="right" vertical="top" wrapText="1"/>
    </xf>
    <xf numFmtId="0" fontId="3" fillId="0" borderId="28" xfId="0" applyFont="1" applyBorder="1" applyAlignment="1" applyProtection="1">
      <alignment horizontal="left" wrapText="1"/>
    </xf>
    <xf numFmtId="0" fontId="2" fillId="3" borderId="4" xfId="0" applyFont="1" applyFill="1" applyBorder="1" applyAlignment="1" applyProtection="1">
      <alignment horizontal="right" wrapText="1"/>
      <protection locked="0"/>
    </xf>
    <xf numFmtId="0" fontId="2" fillId="3" borderId="4" xfId="0" applyFont="1" applyFill="1" applyBorder="1" applyAlignment="1" applyProtection="1">
      <alignment horizontal="right" wrapText="1"/>
    </xf>
    <xf numFmtId="0" fontId="3" fillId="0" borderId="0" xfId="0" applyFont="1" applyAlignment="1" applyProtection="1">
      <alignment horizontal="right" wrapText="1"/>
    </xf>
    <xf numFmtId="0" fontId="3" fillId="3" borderId="10" xfId="0" applyFont="1" applyFill="1" applyBorder="1" applyAlignment="1" applyProtection="1">
      <alignment horizontal="right" vertical="center" wrapText="1"/>
    </xf>
    <xf numFmtId="0" fontId="3" fillId="3" borderId="17" xfId="0" applyFont="1" applyFill="1" applyBorder="1" applyAlignment="1" applyProtection="1">
      <alignment horizontal="left" vertical="top" wrapText="1"/>
      <protection locked="0"/>
    </xf>
    <xf numFmtId="0" fontId="2" fillId="3" borderId="4" xfId="0" applyFont="1" applyFill="1" applyBorder="1" applyAlignment="1" applyProtection="1">
      <alignment horizontal="right" vertical="top" wrapText="1"/>
    </xf>
    <xf numFmtId="0" fontId="3" fillId="0" borderId="3" xfId="0" applyFont="1" applyBorder="1" applyAlignment="1" applyProtection="1">
      <alignment wrapText="1"/>
      <protection locked="0"/>
    </xf>
    <xf numFmtId="0" fontId="6" fillId="0" borderId="0" xfId="0" applyFont="1" applyAlignment="1" applyProtection="1">
      <alignment horizontal="center" wrapText="1"/>
    </xf>
    <xf numFmtId="0" fontId="7" fillId="0" borderId="0" xfId="0" applyFont="1" applyAlignment="1" applyProtection="1">
      <alignment horizontal="center" wrapText="1"/>
    </xf>
    <xf numFmtId="0" fontId="3" fillId="0" borderId="0" xfId="0" applyFont="1" applyBorder="1" applyAlignment="1" applyProtection="1">
      <alignment wrapText="1"/>
      <protection locked="0"/>
    </xf>
    <xf numFmtId="0" fontId="2" fillId="2" borderId="1" xfId="0" applyFont="1" applyFill="1" applyBorder="1" applyAlignment="1">
      <alignment horizontal="center" vertical="center" wrapText="1"/>
    </xf>
    <xf numFmtId="0" fontId="18" fillId="0" borderId="16" xfId="0" applyFont="1" applyBorder="1" applyAlignment="1" applyProtection="1">
      <alignment horizontal="center" wrapText="1"/>
    </xf>
    <xf numFmtId="0" fontId="3" fillId="0" borderId="0" xfId="0" applyFont="1" applyBorder="1"/>
    <xf numFmtId="0" fontId="3" fillId="0" borderId="0" xfId="0" applyFont="1" applyBorder="1" applyAlignment="1">
      <alignment wrapText="1"/>
    </xf>
    <xf numFmtId="0" fontId="5" fillId="0" borderId="9" xfId="0" applyFont="1" applyBorder="1" applyAlignment="1" applyProtection="1">
      <alignment horizontal="left" vertical="center"/>
    </xf>
    <xf numFmtId="0" fontId="5" fillId="0" borderId="5" xfId="0" applyFont="1" applyBorder="1" applyAlignment="1" applyProtection="1">
      <alignment horizontal="center" vertical="center" wrapText="1"/>
    </xf>
    <xf numFmtId="0" fontId="5" fillId="0" borderId="5"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xf>
    <xf numFmtId="0" fontId="5" fillId="0" borderId="15" xfId="0" applyFont="1" applyBorder="1" applyAlignment="1" applyProtection="1">
      <alignment wrapText="1"/>
    </xf>
    <xf numFmtId="0" fontId="18" fillId="0" borderId="15" xfId="0" applyFont="1" applyBorder="1" applyAlignment="1" applyProtection="1">
      <alignment horizontal="left" wrapText="1"/>
    </xf>
    <xf numFmtId="0" fontId="3" fillId="0" borderId="10" xfId="0" applyFont="1" applyBorder="1" applyAlignment="1">
      <alignment wrapText="1"/>
    </xf>
    <xf numFmtId="0" fontId="3" fillId="3" borderId="2" xfId="0" applyFont="1" applyFill="1" applyBorder="1" applyAlignment="1" applyProtection="1">
      <alignment horizontal="center" wrapText="1"/>
    </xf>
    <xf numFmtId="1" fontId="3" fillId="3" borderId="15" xfId="0" applyNumberFormat="1" applyFont="1" applyFill="1" applyBorder="1" applyAlignment="1" applyProtection="1">
      <alignment horizontal="center" wrapText="1"/>
    </xf>
    <xf numFmtId="0" fontId="3" fillId="3" borderId="15" xfId="0" applyFont="1" applyFill="1" applyBorder="1" applyAlignment="1" applyProtection="1">
      <alignment horizontal="center" wrapText="1"/>
    </xf>
    <xf numFmtId="0" fontId="3" fillId="3" borderId="5" xfId="0" applyFont="1" applyFill="1" applyBorder="1" applyAlignment="1" applyProtection="1">
      <alignment horizontal="center"/>
    </xf>
    <xf numFmtId="0" fontId="13" fillId="0" borderId="0" xfId="0" applyFont="1" applyProtection="1"/>
    <xf numFmtId="0" fontId="3" fillId="0" borderId="1" xfId="0" applyFont="1" applyBorder="1" applyAlignment="1" applyProtection="1">
      <alignment horizontal="left" wrapText="1"/>
    </xf>
    <xf numFmtId="0" fontId="3" fillId="0" borderId="3" xfId="0" applyFont="1" applyBorder="1" applyAlignment="1" applyProtection="1">
      <alignment wrapText="1"/>
    </xf>
    <xf numFmtId="164" fontId="17" fillId="0" borderId="0" xfId="0" applyNumberFormat="1" applyFont="1" applyFill="1" applyBorder="1" applyAlignment="1" applyProtection="1">
      <alignment horizontal="left"/>
    </xf>
    <xf numFmtId="0" fontId="13" fillId="0" borderId="0" xfId="0" applyFont="1" applyAlignment="1" applyProtection="1">
      <alignment horizontal="center" vertical="center"/>
    </xf>
    <xf numFmtId="0" fontId="13" fillId="0" borderId="0" xfId="0" applyFont="1" applyAlignment="1" applyProtection="1">
      <alignment wrapText="1"/>
    </xf>
    <xf numFmtId="0" fontId="13" fillId="3" borderId="10" xfId="0" applyFont="1" applyFill="1" applyBorder="1" applyAlignment="1" applyProtection="1">
      <alignment wrapText="1"/>
    </xf>
    <xf numFmtId="0" fontId="13" fillId="0" borderId="0" xfId="0" applyFont="1" applyProtection="1">
      <protection locked="0"/>
    </xf>
    <xf numFmtId="0" fontId="13" fillId="0" borderId="0" xfId="0" applyFont="1" applyBorder="1" applyProtection="1">
      <protection locked="0"/>
    </xf>
    <xf numFmtId="0" fontId="13" fillId="0" borderId="0" xfId="0" applyFont="1" applyAlignment="1" applyProtection="1">
      <alignment horizontal="center" wrapText="1"/>
    </xf>
    <xf numFmtId="0" fontId="13" fillId="0" borderId="0" xfId="0" applyFont="1" applyAlignment="1" applyProtection="1">
      <alignment wrapText="1"/>
      <protection locked="0"/>
    </xf>
    <xf numFmtId="0" fontId="13" fillId="4" borderId="5" xfId="0" applyFont="1" applyFill="1" applyBorder="1" applyProtection="1"/>
    <xf numFmtId="0" fontId="13" fillId="4" borderId="10" xfId="0" applyFont="1" applyFill="1" applyBorder="1" applyProtection="1"/>
    <xf numFmtId="0" fontId="13" fillId="0" borderId="0" xfId="0" applyFont="1" applyBorder="1" applyAlignment="1" applyProtection="1">
      <alignment wrapText="1"/>
    </xf>
    <xf numFmtId="0" fontId="8"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wrapText="1"/>
      <protection locked="0"/>
    </xf>
    <xf numFmtId="0" fontId="13" fillId="3" borderId="5" xfId="0" applyFont="1" applyFill="1" applyBorder="1" applyAlignment="1" applyProtection="1">
      <alignment horizontal="right" wrapText="1"/>
    </xf>
    <xf numFmtId="0" fontId="13" fillId="3" borderId="10" xfId="0" applyFont="1" applyFill="1" applyBorder="1" applyAlignment="1" applyProtection="1">
      <alignment horizontal="right" wrapText="1"/>
    </xf>
    <xf numFmtId="0" fontId="13" fillId="3" borderId="9" xfId="0" applyFont="1" applyFill="1" applyBorder="1" applyAlignment="1" applyProtection="1">
      <alignment horizontal="right" wrapText="1"/>
    </xf>
    <xf numFmtId="14" fontId="3"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wrapText="1"/>
      <protection locked="0"/>
    </xf>
    <xf numFmtId="0" fontId="13" fillId="0" borderId="0" xfId="0" applyFont="1" applyAlignment="1">
      <alignment wrapText="1"/>
    </xf>
    <xf numFmtId="0" fontId="13" fillId="0" borderId="0" xfId="0" applyFont="1" applyAlignment="1">
      <alignment horizontal="center" wrapText="1"/>
    </xf>
    <xf numFmtId="0" fontId="13" fillId="0" borderId="0" xfId="0" applyFont="1" applyAlignment="1" applyProtection="1">
      <alignment vertical="center"/>
    </xf>
    <xf numFmtId="0" fontId="13" fillId="3" borderId="1" xfId="0" applyFont="1" applyFill="1" applyBorder="1" applyAlignment="1" applyProtection="1">
      <alignment wrapText="1"/>
    </xf>
    <xf numFmtId="0" fontId="13" fillId="3" borderId="15" xfId="0" applyFont="1" applyFill="1" applyBorder="1" applyAlignment="1" applyProtection="1">
      <alignment wrapText="1"/>
    </xf>
    <xf numFmtId="0" fontId="13" fillId="3" borderId="16" xfId="0" applyFont="1" applyFill="1" applyBorder="1" applyAlignment="1" applyProtection="1">
      <alignment wrapText="1"/>
    </xf>
    <xf numFmtId="0" fontId="13" fillId="3" borderId="1" xfId="0" applyFont="1" applyFill="1" applyBorder="1" applyAlignment="1" applyProtection="1"/>
    <xf numFmtId="0" fontId="13" fillId="0" borderId="0" xfId="0" applyFont="1" applyBorder="1" applyAlignment="1" applyProtection="1"/>
    <xf numFmtId="0" fontId="3" fillId="0" borderId="0" xfId="0" applyFont="1" applyProtection="1">
      <protection locked="0"/>
    </xf>
    <xf numFmtId="0" fontId="3" fillId="0" borderId="0" xfId="0" applyFont="1" applyAlignment="1">
      <alignment horizontal="left" vertical="top"/>
    </xf>
    <xf numFmtId="0" fontId="13" fillId="0" borderId="10" xfId="0" applyFont="1" applyBorder="1" applyProtection="1"/>
    <xf numFmtId="0" fontId="3" fillId="3" borderId="4" xfId="0" applyFont="1" applyFill="1" applyBorder="1" applyAlignment="1" applyProtection="1">
      <alignment horizontal="right" wrapText="1"/>
    </xf>
    <xf numFmtId="0" fontId="3" fillId="3" borderId="13" xfId="0" applyFont="1" applyFill="1" applyBorder="1" applyAlignment="1" applyProtection="1">
      <alignment horizontal="right" wrapText="1"/>
    </xf>
    <xf numFmtId="0" fontId="13" fillId="0" borderId="0" xfId="0" applyFont="1" applyAlignment="1" applyProtection="1">
      <alignment horizontal="right"/>
    </xf>
    <xf numFmtId="14" fontId="3" fillId="0" borderId="1" xfId="0" applyNumberFormat="1" applyFont="1" applyBorder="1" applyAlignment="1" applyProtection="1">
      <alignment horizontal="left" vertical="top" wrapText="1"/>
      <protection locked="0"/>
    </xf>
    <xf numFmtId="14" fontId="3" fillId="0" borderId="0" xfId="0" applyNumberFormat="1" applyFont="1" applyBorder="1" applyAlignment="1" applyProtection="1">
      <alignment wrapText="1"/>
      <protection locked="0"/>
    </xf>
    <xf numFmtId="0" fontId="13" fillId="3" borderId="9" xfId="0" applyFont="1" applyFill="1" applyBorder="1" applyAlignment="1" applyProtection="1">
      <alignment horizontal="left"/>
    </xf>
    <xf numFmtId="0" fontId="3" fillId="0" borderId="0" xfId="0" applyFont="1" applyBorder="1" applyAlignment="1" applyProtection="1">
      <alignment horizontal="right" wrapText="1"/>
    </xf>
    <xf numFmtId="0" fontId="13" fillId="0" borderId="0" xfId="0" applyFont="1" applyBorder="1" applyAlignment="1">
      <alignment wrapText="1"/>
    </xf>
    <xf numFmtId="0" fontId="5" fillId="0" borderId="14" xfId="0" applyFont="1" applyBorder="1" applyAlignment="1" applyProtection="1">
      <alignment wrapText="1"/>
    </xf>
    <xf numFmtId="0" fontId="3" fillId="3" borderId="0" xfId="0" applyFont="1" applyFill="1" applyBorder="1" applyAlignment="1" applyProtection="1">
      <alignment horizontal="right" wrapText="1"/>
    </xf>
    <xf numFmtId="0" fontId="3" fillId="0" borderId="0" xfId="0" quotePrefix="1" applyFont="1" applyBorder="1" applyAlignment="1" applyProtection="1">
      <alignment wrapText="1"/>
    </xf>
    <xf numFmtId="0" fontId="2" fillId="3" borderId="7" xfId="0" applyFont="1" applyFill="1" applyBorder="1" applyAlignment="1" applyProtection="1">
      <alignment wrapText="1"/>
    </xf>
    <xf numFmtId="0" fontId="3" fillId="3" borderId="8" xfId="0" applyFont="1" applyFill="1" applyBorder="1" applyAlignment="1" applyProtection="1">
      <alignment wrapText="1"/>
    </xf>
    <xf numFmtId="0" fontId="2" fillId="3" borderId="14" xfId="0" applyFont="1" applyFill="1" applyBorder="1" applyAlignment="1" applyProtection="1">
      <alignment wrapText="1"/>
    </xf>
    <xf numFmtId="0" fontId="3" fillId="3" borderId="16" xfId="0" applyFont="1" applyFill="1" applyBorder="1" applyAlignment="1" applyProtection="1">
      <alignment wrapText="1"/>
    </xf>
    <xf numFmtId="0" fontId="3" fillId="3" borderId="16" xfId="0" applyFont="1" applyFill="1" applyBorder="1" applyAlignment="1" applyProtection="1">
      <alignment horizontal="center" wrapText="1"/>
    </xf>
    <xf numFmtId="0" fontId="2" fillId="3" borderId="14" xfId="0" applyFont="1" applyFill="1" applyBorder="1" applyAlignment="1" applyProtection="1">
      <alignment horizontal="left" wrapText="1"/>
    </xf>
    <xf numFmtId="0" fontId="3" fillId="3" borderId="16" xfId="0" applyFont="1" applyFill="1" applyBorder="1" applyAlignment="1" applyProtection="1">
      <alignment wrapText="1"/>
      <protection locked="0"/>
    </xf>
    <xf numFmtId="0" fontId="3" fillId="3" borderId="16" xfId="0" applyFont="1" applyFill="1" applyBorder="1" applyAlignment="1">
      <alignment horizontal="center" wrapText="1"/>
    </xf>
    <xf numFmtId="0" fontId="2" fillId="3" borderId="14" xfId="0" applyFont="1" applyFill="1" applyBorder="1" applyAlignment="1">
      <alignment wrapText="1"/>
    </xf>
    <xf numFmtId="0" fontId="2" fillId="3" borderId="14" xfId="0" applyFont="1" applyFill="1" applyBorder="1" applyProtection="1"/>
    <xf numFmtId="0" fontId="3" fillId="3" borderId="16" xfId="0" applyFont="1" applyFill="1" applyBorder="1" applyProtection="1"/>
    <xf numFmtId="0" fontId="2" fillId="3" borderId="9" xfId="0" applyFont="1" applyFill="1" applyBorder="1" applyProtection="1"/>
    <xf numFmtId="0" fontId="39" fillId="0" borderId="0" xfId="0" applyFont="1" applyAlignment="1">
      <alignment horizontal="left"/>
    </xf>
    <xf numFmtId="0" fontId="39" fillId="0" borderId="0" xfId="0" applyFont="1" applyAlignment="1" applyProtection="1">
      <alignment horizontal="center" wrapText="1"/>
    </xf>
    <xf numFmtId="0" fontId="39" fillId="0" borderId="0" xfId="0" applyFont="1" applyAlignment="1" applyProtection="1">
      <alignment horizontal="left"/>
    </xf>
    <xf numFmtId="0" fontId="13" fillId="0" borderId="51" xfId="0" applyFont="1" applyBorder="1" applyProtection="1"/>
    <xf numFmtId="0" fontId="39" fillId="0" borderId="42" xfId="0" applyFont="1" applyBorder="1" applyAlignment="1">
      <alignment horizontal="left"/>
    </xf>
    <xf numFmtId="0" fontId="3" fillId="0" borderId="4" xfId="0" applyFont="1" applyBorder="1" applyAlignment="1" applyProtection="1">
      <alignment horizontal="left" wrapText="1"/>
    </xf>
    <xf numFmtId="0" fontId="6" fillId="0" borderId="0" xfId="0" applyFont="1" applyAlignment="1" applyProtection="1">
      <alignment horizontal="center" vertical="center" wrapText="1"/>
    </xf>
    <xf numFmtId="0" fontId="15" fillId="0" borderId="28" xfId="0" applyFont="1" applyBorder="1" applyProtection="1"/>
    <xf numFmtId="0" fontId="15" fillId="0" borderId="0" xfId="0" applyFont="1" applyProtection="1"/>
    <xf numFmtId="0" fontId="15" fillId="0" borderId="36" xfId="0" applyFont="1" applyBorder="1" applyProtection="1"/>
    <xf numFmtId="0" fontId="15" fillId="0" borderId="0" xfId="0" applyFont="1" applyBorder="1" applyProtection="1"/>
    <xf numFmtId="0" fontId="15" fillId="0" borderId="28" xfId="0" applyFont="1" applyBorder="1" applyAlignment="1" applyProtection="1">
      <alignment vertical="center"/>
    </xf>
    <xf numFmtId="0" fontId="15" fillId="0" borderId="36" xfId="0" applyFont="1" applyBorder="1" applyAlignment="1" applyProtection="1">
      <alignment vertical="center"/>
    </xf>
    <xf numFmtId="0" fontId="15" fillId="0" borderId="1" xfId="0" applyFont="1" applyBorder="1" applyAlignment="1" applyProtection="1">
      <alignment vertical="center"/>
    </xf>
    <xf numFmtId="0" fontId="16" fillId="0" borderId="0" xfId="0" applyFont="1" applyBorder="1" applyAlignment="1" applyProtection="1">
      <alignment wrapText="1"/>
    </xf>
    <xf numFmtId="0" fontId="15" fillId="0" borderId="1" xfId="0" applyFont="1" applyBorder="1" applyProtection="1"/>
    <xf numFmtId="0" fontId="15" fillId="0" borderId="0" xfId="0" applyFont="1" applyBorder="1" applyAlignment="1" applyProtection="1">
      <alignment wrapText="1"/>
    </xf>
    <xf numFmtId="0" fontId="8" fillId="0" borderId="0" xfId="0" applyFont="1" applyAlignment="1" applyProtection="1">
      <alignment vertical="center" wrapText="1"/>
    </xf>
    <xf numFmtId="0" fontId="15" fillId="0" borderId="0" xfId="0" applyFont="1" applyBorder="1" applyAlignment="1" applyProtection="1">
      <alignment horizontal="left" wrapText="1"/>
    </xf>
    <xf numFmtId="0" fontId="8" fillId="0" borderId="0" xfId="0" applyFont="1" applyProtection="1"/>
    <xf numFmtId="0" fontId="8" fillId="0" borderId="0" xfId="0" applyFont="1" applyAlignment="1" applyProtection="1">
      <alignment vertical="top" wrapText="1"/>
    </xf>
    <xf numFmtId="0" fontId="31" fillId="0" borderId="0" xfId="0" applyFont="1" applyFill="1" applyBorder="1" applyProtection="1"/>
    <xf numFmtId="0" fontId="8" fillId="0" borderId="0" xfId="0" applyFont="1" applyBorder="1" applyAlignment="1" applyProtection="1">
      <alignment wrapText="1"/>
    </xf>
    <xf numFmtId="0" fontId="8" fillId="0" borderId="0" xfId="0" applyFont="1" applyBorder="1" applyAlignment="1" applyProtection="1">
      <alignment horizontal="left" wrapText="1"/>
    </xf>
    <xf numFmtId="0" fontId="38" fillId="0" borderId="0" xfId="0" applyFont="1" applyAlignment="1" applyProtection="1">
      <alignment vertical="center" wrapText="1"/>
    </xf>
    <xf numFmtId="0" fontId="0" fillId="4" borderId="0" xfId="0" applyFill="1"/>
    <xf numFmtId="0" fontId="3" fillId="0" borderId="0" xfId="0" applyFont="1" applyAlignment="1" applyProtection="1">
      <alignment horizontal="left" vertical="top" wrapText="1"/>
      <protection locked="0"/>
    </xf>
    <xf numFmtId="0" fontId="34" fillId="0" borderId="0" xfId="0" applyFont="1" applyAlignment="1" applyProtection="1">
      <alignment horizontal="left"/>
      <protection locked="0"/>
    </xf>
    <xf numFmtId="0" fontId="18" fillId="0" borderId="0" xfId="0" applyFont="1" applyFill="1" applyBorder="1" applyAlignment="1" applyProtection="1">
      <alignment horizontal="center"/>
    </xf>
    <xf numFmtId="0" fontId="18" fillId="0" borderId="0" xfId="0" applyFont="1" applyFill="1" applyBorder="1" applyAlignment="1" applyProtection="1">
      <alignment horizontal="center" vertical="center"/>
    </xf>
    <xf numFmtId="0" fontId="3" fillId="0" borderId="0" xfId="0" applyFont="1" applyBorder="1" applyAlignment="1" applyProtection="1">
      <alignment horizontal="left" vertical="top" wrapText="1"/>
      <protection locked="0"/>
    </xf>
    <xf numFmtId="0" fontId="3" fillId="0" borderId="0" xfId="0" applyFont="1" applyBorder="1" applyAlignment="1" applyProtection="1">
      <alignment horizontal="left" vertical="top"/>
      <protection locked="0"/>
    </xf>
    <xf numFmtId="164" fontId="3" fillId="0" borderId="0" xfId="0" applyNumberFormat="1" applyFont="1" applyFill="1" applyBorder="1" applyAlignment="1" applyProtection="1">
      <alignment horizontal="left" wrapText="1"/>
    </xf>
    <xf numFmtId="3" fontId="13" fillId="0" borderId="0" xfId="0" applyNumberFormat="1" applyFont="1" applyFill="1" applyBorder="1" applyAlignment="1" applyProtection="1">
      <alignment horizontal="center" vertical="center"/>
    </xf>
    <xf numFmtId="0" fontId="0" fillId="0" borderId="0" xfId="0" applyAlignment="1">
      <alignment horizontal="center"/>
    </xf>
    <xf numFmtId="0" fontId="30" fillId="0" borderId="0" xfId="0" applyFont="1" applyAlignment="1" applyProtection="1">
      <alignment horizontal="center"/>
    </xf>
    <xf numFmtId="0" fontId="3" fillId="0" borderId="0" xfId="0" quotePrefix="1" applyFont="1" applyBorder="1" applyAlignment="1" applyProtection="1"/>
    <xf numFmtId="0" fontId="5" fillId="0" borderId="7" xfId="0" applyFont="1" applyBorder="1" applyAlignment="1" applyProtection="1">
      <alignment horizontal="left"/>
    </xf>
    <xf numFmtId="0" fontId="30" fillId="0" borderId="2" xfId="0" applyFont="1" applyBorder="1" applyAlignment="1" applyProtection="1">
      <alignment horizontal="center" wrapText="1"/>
    </xf>
    <xf numFmtId="0" fontId="30" fillId="0" borderId="8" xfId="0" applyFont="1" applyBorder="1" applyAlignment="1" applyProtection="1">
      <alignment horizontal="center" wrapText="1"/>
    </xf>
    <xf numFmtId="0" fontId="30" fillId="0" borderId="0" xfId="0" applyFont="1" applyAlignment="1" applyProtection="1"/>
    <xf numFmtId="0" fontId="8" fillId="0" borderId="0" xfId="0" applyFont="1" applyAlignment="1" applyProtection="1"/>
    <xf numFmtId="0" fontId="6" fillId="0" borderId="0" xfId="0" applyFont="1" applyAlignment="1" applyProtection="1"/>
    <xf numFmtId="0" fontId="14" fillId="0" borderId="0" xfId="0" applyFont="1" applyAlignment="1" applyProtection="1"/>
    <xf numFmtId="0" fontId="8" fillId="0" borderId="0" xfId="0" applyFont="1" applyAlignment="1"/>
    <xf numFmtId="0" fontId="2" fillId="4" borderId="1" xfId="0" applyFont="1" applyFill="1" applyBorder="1" applyAlignment="1" applyProtection="1">
      <alignment horizontal="left" vertical="center" wrapText="1"/>
      <protection locked="0"/>
    </xf>
    <xf numFmtId="0" fontId="40" fillId="0" borderId="0" xfId="0" applyFont="1" applyFill="1" applyProtection="1"/>
    <xf numFmtId="0" fontId="3" fillId="0" borderId="7" xfId="0" quotePrefix="1" applyFont="1" applyBorder="1" applyAlignment="1" applyProtection="1">
      <alignment wrapText="1"/>
    </xf>
    <xf numFmtId="0" fontId="3" fillId="0" borderId="8" xfId="0" quotePrefix="1" applyFont="1" applyBorder="1" applyAlignment="1" applyProtection="1">
      <alignment wrapText="1"/>
    </xf>
    <xf numFmtId="0" fontId="3" fillId="0" borderId="9" xfId="0" applyFont="1" applyBorder="1" applyAlignment="1">
      <alignment horizontal="left"/>
    </xf>
    <xf numFmtId="0" fontId="41" fillId="0" borderId="0" xfId="0" applyFont="1"/>
    <xf numFmtId="0" fontId="0" fillId="0" borderId="0" xfId="0" applyAlignment="1">
      <alignment vertical="center" wrapText="1"/>
    </xf>
    <xf numFmtId="0" fontId="45" fillId="0" borderId="0" xfId="0" applyFont="1" applyAlignment="1">
      <alignment vertical="center" wrapText="1"/>
    </xf>
    <xf numFmtId="0" fontId="36" fillId="0" borderId="0" xfId="7" applyAlignment="1">
      <alignment vertical="center" wrapText="1"/>
    </xf>
    <xf numFmtId="0" fontId="44" fillId="0" borderId="0" xfId="0" applyFont="1" applyAlignment="1">
      <alignment horizontal="center" vertical="center" wrapText="1"/>
    </xf>
    <xf numFmtId="0" fontId="51" fillId="0" borderId="0" xfId="0" applyFont="1" applyAlignment="1">
      <alignment horizontal="left" vertical="center" wrapText="1"/>
    </xf>
    <xf numFmtId="0" fontId="0" fillId="0" borderId="0" xfId="0" applyAlignment="1">
      <alignment horizontal="left" vertical="center" wrapText="1"/>
    </xf>
    <xf numFmtId="0" fontId="53" fillId="0" borderId="0" xfId="0" applyFont="1" applyAlignment="1">
      <alignment horizontal="left" vertical="center" wrapText="1"/>
    </xf>
    <xf numFmtId="0" fontId="42" fillId="0" borderId="0" xfId="0" applyFont="1" applyAlignment="1">
      <alignment vertical="center" wrapText="1"/>
    </xf>
    <xf numFmtId="0" fontId="55" fillId="0" borderId="0" xfId="0" applyFont="1" applyAlignment="1">
      <alignment vertical="center" wrapText="1"/>
    </xf>
    <xf numFmtId="0" fontId="47" fillId="0" borderId="0" xfId="0" applyFont="1" applyAlignment="1">
      <alignment vertical="center" wrapText="1"/>
    </xf>
    <xf numFmtId="0" fontId="57" fillId="0" borderId="0" xfId="0" applyFont="1" applyAlignment="1">
      <alignment horizontal="left" vertical="center" wrapText="1"/>
    </xf>
    <xf numFmtId="0" fontId="42" fillId="0" borderId="0" xfId="0" applyFont="1" applyAlignment="1">
      <alignment horizontal="left" vertical="center" wrapText="1"/>
    </xf>
    <xf numFmtId="0" fontId="47" fillId="0" borderId="0" xfId="0" applyFont="1" applyAlignment="1">
      <alignment horizontal="left" vertical="center" wrapText="1"/>
    </xf>
    <xf numFmtId="14" fontId="3" fillId="0" borderId="0" xfId="0" applyNumberFormat="1" applyFont="1" applyProtection="1">
      <protection locked="0"/>
    </xf>
    <xf numFmtId="0" fontId="42" fillId="0" borderId="0" xfId="0" applyFont="1"/>
    <xf numFmtId="0" fontId="65" fillId="4" borderId="0" xfId="7" applyFont="1" applyFill="1"/>
    <xf numFmtId="0" fontId="67" fillId="4" borderId="0" xfId="0" applyFont="1" applyFill="1" applyAlignment="1">
      <alignment horizontal="left"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right" vertical="top" wrapText="1"/>
      <protection locked="0"/>
    </xf>
    <xf numFmtId="0" fontId="68" fillId="4" borderId="0" xfId="0" applyFont="1" applyFill="1" applyAlignment="1">
      <alignment wrapText="1"/>
    </xf>
    <xf numFmtId="0" fontId="0" fillId="0" borderId="1" xfId="0" applyFont="1" applyBorder="1" applyAlignment="1">
      <alignment vertical="center"/>
    </xf>
    <xf numFmtId="0" fontId="0" fillId="0" borderId="1" xfId="0" applyBorder="1" applyAlignment="1">
      <alignment wrapText="1"/>
    </xf>
    <xf numFmtId="0" fontId="0" fillId="0" borderId="1" xfId="0" applyBorder="1" applyAlignment="1">
      <alignment horizontal="left" vertical="center" wrapText="1"/>
    </xf>
    <xf numFmtId="0" fontId="66" fillId="4" borderId="0" xfId="0" applyFont="1" applyFill="1" applyAlignment="1">
      <alignment horizontal="right"/>
    </xf>
    <xf numFmtId="0" fontId="2" fillId="0" borderId="0" xfId="0" applyFont="1" applyBorder="1" applyAlignment="1" applyProtection="1">
      <alignment horizontal="left" wrapText="1"/>
    </xf>
    <xf numFmtId="0" fontId="2" fillId="0" borderId="0" xfId="0" applyFont="1" applyFill="1" applyBorder="1" applyAlignment="1" applyProtection="1">
      <alignment wrapText="1"/>
    </xf>
    <xf numFmtId="1" fontId="3" fillId="0" borderId="0" xfId="0" applyNumberFormat="1" applyFont="1" applyFill="1" applyBorder="1" applyAlignment="1" applyProtection="1">
      <alignment horizontal="center" wrapText="1"/>
    </xf>
    <xf numFmtId="0" fontId="3" fillId="0" borderId="0" xfId="0" applyFont="1" applyFill="1" applyBorder="1" applyAlignment="1" applyProtection="1">
      <alignment horizontal="center" wrapText="1"/>
    </xf>
    <xf numFmtId="0" fontId="5" fillId="0" borderId="0" xfId="0" applyFont="1" applyAlignment="1" applyProtection="1"/>
    <xf numFmtId="0" fontId="3" fillId="0" borderId="13" xfId="0" applyFont="1" applyBorder="1" applyAlignment="1" applyProtection="1">
      <alignment horizontal="left" wrapText="1"/>
    </xf>
    <xf numFmtId="0" fontId="3" fillId="0" borderId="13" xfId="0" applyFont="1" applyBorder="1" applyAlignment="1" applyProtection="1">
      <alignment wrapText="1"/>
    </xf>
    <xf numFmtId="0" fontId="39" fillId="0" borderId="13" xfId="0" applyFont="1" applyBorder="1" applyAlignment="1" applyProtection="1">
      <alignment horizontal="center" wrapText="1"/>
    </xf>
    <xf numFmtId="14" fontId="3" fillId="0" borderId="13" xfId="0" applyNumberFormat="1" applyFont="1" applyBorder="1" applyAlignment="1" applyProtection="1">
      <alignment wrapText="1"/>
      <protection locked="0"/>
    </xf>
    <xf numFmtId="0" fontId="13" fillId="0" borderId="13" xfId="0" applyFont="1" applyBorder="1" applyProtection="1">
      <protection locked="0"/>
    </xf>
    <xf numFmtId="0" fontId="13" fillId="0" borderId="13" xfId="0" applyFont="1" applyBorder="1"/>
    <xf numFmtId="0" fontId="72" fillId="0" borderId="0" xfId="0" applyFont="1" applyAlignment="1">
      <alignment horizontal="center" vertical="center" wrapText="1"/>
    </xf>
    <xf numFmtId="0" fontId="49" fillId="0" borderId="0" xfId="0" applyFont="1" applyAlignment="1">
      <alignment horizontal="center" vertical="center" wrapText="1"/>
    </xf>
    <xf numFmtId="0" fontId="43" fillId="0" borderId="0" xfId="0" applyFont="1" applyAlignment="1">
      <alignment horizontal="center" vertical="center" wrapText="1"/>
    </xf>
    <xf numFmtId="0" fontId="73" fillId="3" borderId="0" xfId="0" applyFont="1" applyFill="1" applyAlignment="1">
      <alignment vertical="center" wrapText="1"/>
    </xf>
    <xf numFmtId="0" fontId="36" fillId="0" borderId="0" xfId="7" applyFill="1"/>
    <xf numFmtId="0" fontId="36" fillId="0" borderId="0" xfId="7" applyFill="1" applyAlignment="1">
      <alignment wrapText="1"/>
    </xf>
    <xf numFmtId="0" fontId="0" fillId="3" borderId="0" xfId="0" applyFill="1" applyAlignment="1">
      <alignment horizontal="center" vertical="center" wrapText="1"/>
    </xf>
    <xf numFmtId="0" fontId="44" fillId="3" borderId="0" xfId="0" applyFont="1" applyFill="1" applyAlignment="1">
      <alignment horizontal="center" vertical="center" wrapText="1"/>
    </xf>
    <xf numFmtId="0" fontId="73" fillId="0" borderId="0" xfId="0" applyFont="1" applyAlignment="1">
      <alignment horizontal="center" wrapText="1"/>
    </xf>
    <xf numFmtId="0" fontId="42" fillId="3" borderId="0" xfId="0" applyFont="1" applyFill="1" applyAlignment="1">
      <alignment vertical="center" wrapText="1"/>
    </xf>
    <xf numFmtId="0" fontId="47" fillId="3" borderId="0" xfId="0" applyFont="1" applyFill="1" applyAlignment="1">
      <alignment vertical="center" wrapText="1"/>
    </xf>
    <xf numFmtId="0" fontId="36" fillId="3" borderId="0" xfId="7" applyFill="1" applyAlignment="1">
      <alignment vertical="center" wrapText="1"/>
    </xf>
    <xf numFmtId="0" fontId="0" fillId="0" borderId="1" xfId="0" applyFont="1" applyFill="1" applyBorder="1" applyAlignment="1">
      <alignment vertical="center" wrapText="1"/>
    </xf>
    <xf numFmtId="0" fontId="0" fillId="0" borderId="1" xfId="0" applyFill="1" applyBorder="1" applyAlignment="1">
      <alignment vertical="center" wrapText="1"/>
    </xf>
    <xf numFmtId="0" fontId="2" fillId="2" borderId="1" xfId="0" applyFont="1" applyFill="1" applyBorder="1" applyAlignment="1" applyProtection="1">
      <alignment horizontal="center" wrapText="1"/>
    </xf>
    <xf numFmtId="0" fontId="3" fillId="3" borderId="1" xfId="0" applyFont="1" applyFill="1" applyBorder="1" applyProtection="1"/>
    <xf numFmtId="0" fontId="3" fillId="3" borderId="1" xfId="0" applyFont="1" applyFill="1" applyBorder="1" applyAlignment="1" applyProtection="1">
      <alignment vertical="center" wrapText="1"/>
    </xf>
    <xf numFmtId="0" fontId="3" fillId="0" borderId="6" xfId="0" applyFont="1" applyBorder="1" applyAlignment="1" applyProtection="1">
      <alignment vertical="center" wrapText="1"/>
      <protection locked="0"/>
    </xf>
    <xf numFmtId="0" fontId="3" fillId="0" borderId="6" xfId="0" applyFont="1" applyBorder="1" applyAlignment="1" applyProtection="1">
      <alignment horizontal="right" vertical="top" wrapText="1"/>
      <protection locked="0"/>
    </xf>
    <xf numFmtId="0" fontId="3" fillId="14" borderId="6" xfId="0" applyFont="1" applyFill="1" applyBorder="1" applyAlignment="1" applyProtection="1">
      <alignment horizontal="right" vertical="top" wrapText="1"/>
    </xf>
    <xf numFmtId="0" fontId="3" fillId="0" borderId="6" xfId="0" applyFont="1" applyBorder="1" applyAlignment="1" applyProtection="1">
      <alignment vertical="top" wrapText="1"/>
      <protection locked="0"/>
    </xf>
    <xf numFmtId="0" fontId="39" fillId="0" borderId="2" xfId="0" applyFont="1" applyBorder="1" applyAlignment="1" applyProtection="1">
      <alignment horizontal="left"/>
    </xf>
    <xf numFmtId="0" fontId="13" fillId="0" borderId="2" xfId="0" applyFont="1" applyBorder="1"/>
    <xf numFmtId="0" fontId="35" fillId="0" borderId="0" xfId="0" applyFont="1" applyBorder="1" applyAlignment="1">
      <alignment wrapText="1"/>
    </xf>
    <xf numFmtId="0" fontId="3" fillId="0" borderId="54" xfId="0" applyFont="1" applyBorder="1" applyAlignment="1" applyProtection="1">
      <alignment vertical="center" wrapText="1"/>
      <protection locked="0"/>
    </xf>
    <xf numFmtId="0" fontId="3" fillId="0" borderId="54" xfId="0" applyFont="1" applyBorder="1" applyAlignment="1" applyProtection="1">
      <alignment horizontal="right" vertical="top" wrapText="1"/>
      <protection locked="0"/>
    </xf>
    <xf numFmtId="0" fontId="3" fillId="14" borderId="54" xfId="0" applyFont="1" applyFill="1" applyBorder="1" applyAlignment="1" applyProtection="1">
      <alignment horizontal="right" vertical="top" wrapText="1"/>
    </xf>
    <xf numFmtId="0" fontId="3" fillId="0" borderId="54" xfId="0" applyFont="1" applyBorder="1" applyAlignment="1" applyProtection="1">
      <alignment vertical="top" wrapText="1"/>
      <protection locked="0"/>
    </xf>
    <xf numFmtId="0" fontId="30" fillId="0" borderId="0" xfId="0" applyFont="1"/>
    <xf numFmtId="0" fontId="13" fillId="0" borderId="10" xfId="0" applyFont="1" applyBorder="1"/>
    <xf numFmtId="0" fontId="3" fillId="0" borderId="0" xfId="0" applyFont="1" applyAlignment="1">
      <alignment horizontal="left" wrapText="1"/>
    </xf>
    <xf numFmtId="0" fontId="3" fillId="0" borderId="0" xfId="0" quotePrefix="1" applyFont="1" applyAlignment="1">
      <alignment wrapText="1"/>
    </xf>
    <xf numFmtId="0" fontId="39" fillId="0" borderId="0" xfId="0" applyFont="1" applyAlignment="1">
      <alignment horizontal="center" wrapText="1"/>
    </xf>
    <xf numFmtId="0" fontId="13" fillId="0" borderId="0" xfId="0" applyFont="1" applyAlignment="1">
      <alignment horizontal="right"/>
    </xf>
    <xf numFmtId="0" fontId="42" fillId="0" borderId="0" xfId="0" applyFont="1" applyAlignment="1">
      <alignment wrapText="1"/>
    </xf>
    <xf numFmtId="0" fontId="0" fillId="0" borderId="0" xfId="0" applyFont="1" applyAlignment="1">
      <alignment wrapText="1"/>
    </xf>
    <xf numFmtId="0" fontId="36" fillId="0" borderId="0" xfId="7" applyAlignment="1">
      <alignment wrapText="1"/>
    </xf>
    <xf numFmtId="0" fontId="3" fillId="0" borderId="2" xfId="0" quotePrefix="1" applyFont="1" applyBorder="1" applyAlignment="1">
      <alignment wrapText="1"/>
    </xf>
    <xf numFmtId="0" fontId="3" fillId="0" borderId="8" xfId="0" quotePrefix="1" applyFont="1" applyBorder="1" applyAlignment="1">
      <alignment wrapText="1"/>
    </xf>
    <xf numFmtId="0" fontId="3" fillId="0" borderId="6" xfId="0" quotePrefix="1" applyFont="1" applyBorder="1" applyAlignment="1">
      <alignment wrapText="1"/>
    </xf>
    <xf numFmtId="0" fontId="3" fillId="0" borderId="4" xfId="0" applyFont="1" applyBorder="1" applyAlignment="1">
      <alignment wrapText="1"/>
    </xf>
    <xf numFmtId="0" fontId="3" fillId="0" borderId="12" xfId="0" applyFont="1" applyBorder="1" applyAlignment="1">
      <alignment wrapText="1"/>
    </xf>
    <xf numFmtId="0" fontId="2" fillId="2" borderId="26" xfId="0" applyFont="1" applyFill="1" applyBorder="1" applyAlignment="1" applyProtection="1">
      <alignment horizontal="center" vertical="center" wrapText="1"/>
    </xf>
    <xf numFmtId="0" fontId="2" fillId="2" borderId="56" xfId="0" applyFont="1" applyFill="1" applyBorder="1" applyAlignment="1" applyProtection="1">
      <alignment horizontal="center" vertical="center" wrapText="1"/>
    </xf>
    <xf numFmtId="0" fontId="2" fillId="2" borderId="57" xfId="0" applyFont="1" applyFill="1" applyBorder="1" applyAlignment="1" applyProtection="1">
      <alignment horizontal="center" vertical="center" wrapText="1"/>
    </xf>
    <xf numFmtId="0" fontId="2" fillId="2" borderId="58" xfId="0" applyFont="1" applyFill="1" applyBorder="1" applyAlignment="1" applyProtection="1">
      <alignment horizontal="center" vertical="center" wrapText="1"/>
    </xf>
    <xf numFmtId="0" fontId="2" fillId="2" borderId="59" xfId="0" applyFont="1" applyFill="1" applyBorder="1" applyAlignment="1" applyProtection="1">
      <alignment horizontal="center" vertical="center" wrapText="1"/>
    </xf>
    <xf numFmtId="0" fontId="3" fillId="3" borderId="0" xfId="0" applyFont="1" applyFill="1" applyBorder="1" applyAlignment="1" applyProtection="1">
      <alignment horizontal="center"/>
    </xf>
    <xf numFmtId="0" fontId="2" fillId="3" borderId="12" xfId="0" applyFont="1" applyFill="1" applyBorder="1" applyProtection="1"/>
    <xf numFmtId="0" fontId="3" fillId="3" borderId="13" xfId="0" applyFont="1" applyFill="1" applyBorder="1" applyAlignment="1" applyProtection="1">
      <alignment horizontal="center"/>
    </xf>
    <xf numFmtId="0" fontId="0" fillId="0" borderId="0" xfId="0" applyBorder="1"/>
    <xf numFmtId="0" fontId="0" fillId="0" borderId="42" xfId="0" applyBorder="1"/>
    <xf numFmtId="0" fontId="0" fillId="0" borderId="41" xfId="0" applyBorder="1"/>
    <xf numFmtId="0" fontId="2" fillId="0" borderId="1" xfId="0" applyFont="1" applyBorder="1" applyAlignment="1">
      <alignment horizontal="center" vertical="center" wrapText="1"/>
    </xf>
    <xf numFmtId="0" fontId="17" fillId="0" borderId="16" xfId="0" applyFont="1" applyBorder="1" applyAlignment="1" applyProtection="1">
      <alignment horizontal="center" vertical="center" wrapText="1"/>
    </xf>
    <xf numFmtId="0" fontId="47" fillId="0" borderId="0" xfId="0" applyFont="1"/>
    <xf numFmtId="0" fontId="73" fillId="0" borderId="0" xfId="0" applyFont="1" applyAlignment="1">
      <alignment horizontal="center"/>
    </xf>
    <xf numFmtId="0" fontId="42" fillId="0" borderId="0" xfId="0" applyFont="1" applyAlignment="1">
      <alignment vertical="center"/>
    </xf>
    <xf numFmtId="0" fontId="53" fillId="0" borderId="0" xfId="0" applyFont="1" applyAlignment="1">
      <alignment horizontal="left" vertical="center" indent="5"/>
    </xf>
    <xf numFmtId="0" fontId="0" fillId="0" borderId="22" xfId="0" applyBorder="1" applyAlignment="1" applyProtection="1">
      <alignment wrapText="1"/>
      <protection locked="0"/>
    </xf>
    <xf numFmtId="0" fontId="0" fillId="0" borderId="25" xfId="0" applyBorder="1" applyAlignment="1" applyProtection="1">
      <alignment wrapText="1"/>
      <protection locked="0"/>
    </xf>
    <xf numFmtId="0" fontId="75" fillId="0" borderId="0" xfId="0" applyFont="1" applyBorder="1"/>
    <xf numFmtId="168" fontId="3" fillId="0" borderId="1" xfId="0" applyNumberFormat="1" applyFont="1" applyBorder="1" applyAlignment="1" applyProtection="1">
      <alignment horizontal="center" vertical="center" wrapText="1"/>
      <protection locked="0"/>
    </xf>
    <xf numFmtId="0" fontId="36" fillId="4" borderId="0" xfId="7" applyFill="1"/>
    <xf numFmtId="0" fontId="3" fillId="4" borderId="1" xfId="0" applyFont="1" applyFill="1" applyBorder="1" applyAlignment="1" applyProtection="1">
      <alignment horizontal="right" vertical="top" wrapText="1"/>
      <protection locked="0"/>
    </xf>
    <xf numFmtId="0" fontId="2" fillId="2" borderId="3" xfId="0" applyFont="1" applyFill="1" applyBorder="1" applyAlignment="1">
      <alignment horizontal="center" vertical="center" wrapText="1"/>
    </xf>
    <xf numFmtId="0" fontId="13" fillId="3" borderId="10" xfId="0" applyFont="1" applyFill="1" applyBorder="1" applyAlignment="1">
      <alignment horizontal="right" wrapText="1"/>
    </xf>
    <xf numFmtId="0" fontId="13" fillId="0" borderId="15" xfId="0" applyFont="1" applyBorder="1" applyAlignment="1" applyProtection="1">
      <alignment wrapText="1"/>
    </xf>
    <xf numFmtId="0" fontId="77" fillId="0" borderId="0" xfId="0" applyNumberFormat="1" applyFont="1" applyAlignment="1">
      <alignment horizontal="left" vertical="center" wrapText="1"/>
    </xf>
    <xf numFmtId="0" fontId="77" fillId="0" borderId="0" xfId="0" applyFont="1" applyAlignment="1">
      <alignment horizontal="left" vertical="center" wrapText="1"/>
    </xf>
    <xf numFmtId="0" fontId="78" fillId="0" borderId="0" xfId="0" applyFont="1" applyAlignment="1">
      <alignment horizontal="left" vertical="center" wrapText="1"/>
    </xf>
    <xf numFmtId="0" fontId="30" fillId="0" borderId="0" xfId="0" applyFont="1" applyAlignment="1">
      <alignment horizontal="center" wrapText="1"/>
    </xf>
    <xf numFmtId="0" fontId="0" fillId="0" borderId="0" xfId="0" applyFont="1" applyAlignment="1">
      <alignment horizontal="left" vertical="center" wrapText="1"/>
    </xf>
    <xf numFmtId="0" fontId="13" fillId="0" borderId="1" xfId="0" applyFont="1" applyBorder="1" applyProtection="1"/>
    <xf numFmtId="0" fontId="17" fillId="3" borderId="60" xfId="0" applyFont="1" applyFill="1" applyBorder="1" applyProtection="1"/>
    <xf numFmtId="3" fontId="0" fillId="0" borderId="0" xfId="0" applyNumberFormat="1"/>
    <xf numFmtId="0" fontId="8" fillId="16" borderId="16" xfId="0" applyFont="1" applyFill="1" applyBorder="1" applyAlignment="1" applyProtection="1">
      <alignment shrinkToFit="1"/>
    </xf>
    <xf numFmtId="0" fontId="3" fillId="0" borderId="0" xfId="0" applyFont="1" applyAlignment="1" applyProtection="1"/>
    <xf numFmtId="165" fontId="3" fillId="5" borderId="3" xfId="11" applyNumberFormat="1" applyFont="1" applyFill="1" applyBorder="1" applyAlignment="1" applyProtection="1">
      <alignment horizontal="center" vertical="center" wrapText="1"/>
      <protection locked="0"/>
    </xf>
    <xf numFmtId="165" fontId="2" fillId="3" borderId="11" xfId="11" applyNumberFormat="1" applyFont="1" applyFill="1" applyBorder="1" applyAlignment="1" applyProtection="1">
      <alignment horizontal="center" vertical="center" wrapText="1"/>
      <protection locked="0"/>
    </xf>
    <xf numFmtId="165" fontId="2" fillId="3" borderId="1" xfId="11" applyNumberFormat="1" applyFont="1" applyFill="1" applyBorder="1" applyAlignment="1" applyProtection="1">
      <alignment horizontal="center" wrapText="1"/>
      <protection locked="0"/>
    </xf>
    <xf numFmtId="165" fontId="3" fillId="3" borderId="3" xfId="11" applyNumberFormat="1" applyFont="1" applyFill="1" applyBorder="1" applyAlignment="1" applyProtection="1">
      <alignment horizontal="center" vertical="center" wrapText="1"/>
      <protection locked="0"/>
    </xf>
    <xf numFmtId="3" fontId="23" fillId="0" borderId="0" xfId="5" applyNumberFormat="1" applyFont="1" applyFill="1">
      <alignment vertical="top"/>
    </xf>
    <xf numFmtId="0" fontId="23" fillId="0" borderId="0" xfId="4" applyFont="1">
      <alignment vertical="top"/>
    </xf>
    <xf numFmtId="1" fontId="23" fillId="0" borderId="0" xfId="4" applyNumberFormat="1" applyFont="1">
      <alignment vertical="top"/>
    </xf>
    <xf numFmtId="0" fontId="21" fillId="0" borderId="0" xfId="0" applyFont="1" applyProtection="1"/>
    <xf numFmtId="14" fontId="13" fillId="0" borderId="0" xfId="0" applyNumberFormat="1" applyFont="1" applyProtection="1"/>
    <xf numFmtId="165" fontId="3" fillId="0" borderId="1" xfId="11" applyNumberFormat="1" applyFont="1" applyBorder="1" applyAlignment="1" applyProtection="1">
      <alignment horizontal="center" vertical="center" wrapText="1"/>
    </xf>
    <xf numFmtId="0" fontId="0" fillId="17" borderId="1" xfId="0" applyFill="1" applyBorder="1"/>
    <xf numFmtId="0" fontId="3" fillId="0" borderId="6" xfId="0" quotePrefix="1" applyFont="1" applyBorder="1" applyAlignment="1" applyProtection="1">
      <alignment horizontal="left" wrapText="1"/>
    </xf>
    <xf numFmtId="0" fontId="17" fillId="0" borderId="1" xfId="0" applyFont="1" applyBorder="1" applyAlignment="1" applyProtection="1">
      <alignment horizontal="center" vertical="center"/>
    </xf>
    <xf numFmtId="0" fontId="17" fillId="0" borderId="1" xfId="0" applyFont="1" applyFill="1" applyBorder="1" applyAlignment="1" applyProtection="1">
      <alignment horizontal="center" vertical="center" wrapText="1"/>
    </xf>
    <xf numFmtId="0" fontId="13" fillId="0" borderId="1" xfId="0" applyFont="1" applyBorder="1" applyAlignment="1" applyProtection="1">
      <alignment horizontal="center" vertical="center" wrapText="1"/>
    </xf>
    <xf numFmtId="0" fontId="2" fillId="18" borderId="3" xfId="0" applyFont="1" applyFill="1" applyBorder="1" applyAlignment="1" applyProtection="1">
      <alignment horizontal="center" vertical="center" wrapText="1"/>
    </xf>
    <xf numFmtId="0" fontId="2" fillId="6" borderId="6" xfId="0" applyFont="1" applyFill="1" applyBorder="1" applyAlignment="1" applyProtection="1">
      <alignment horizontal="center" vertical="center" wrapText="1"/>
    </xf>
    <xf numFmtId="0" fontId="3" fillId="3" borderId="54" xfId="0" applyFont="1" applyFill="1" applyBorder="1" applyAlignment="1" applyProtection="1">
      <alignment horizontal="right" wrapText="1"/>
    </xf>
    <xf numFmtId="0" fontId="13" fillId="0" borderId="1" xfId="0" applyFont="1" applyBorder="1" applyAlignment="1" applyProtection="1">
      <alignment horizontal="center"/>
    </xf>
    <xf numFmtId="0" fontId="2" fillId="19" borderId="1" xfId="0" applyFont="1" applyFill="1" applyBorder="1" applyAlignment="1" applyProtection="1">
      <alignment horizontal="center" vertical="center" wrapText="1"/>
    </xf>
    <xf numFmtId="165" fontId="2" fillId="3" borderId="1" xfId="11" applyNumberFormat="1" applyFont="1" applyFill="1" applyBorder="1" applyAlignment="1" applyProtection="1">
      <alignment horizontal="center" wrapText="1"/>
    </xf>
    <xf numFmtId="0" fontId="3" fillId="20" borderId="1" xfId="0" applyFont="1" applyFill="1" applyBorder="1" applyAlignment="1" applyProtection="1">
      <alignment horizontal="right" vertical="top" wrapText="1"/>
    </xf>
    <xf numFmtId="0" fontId="3" fillId="21" borderId="1" xfId="0" applyFont="1" applyFill="1" applyBorder="1" applyAlignment="1" applyProtection="1">
      <alignment horizontal="right" vertical="top" wrapText="1"/>
    </xf>
    <xf numFmtId="0" fontId="3" fillId="20" borderId="6" xfId="0" applyFont="1" applyFill="1" applyBorder="1" applyAlignment="1" applyProtection="1">
      <alignment horizontal="right" vertical="top" wrapText="1"/>
    </xf>
    <xf numFmtId="0" fontId="3" fillId="21" borderId="6" xfId="0" applyFont="1" applyFill="1" applyBorder="1" applyAlignment="1" applyProtection="1">
      <alignment horizontal="right" vertical="top" wrapText="1"/>
    </xf>
    <xf numFmtId="0" fontId="3" fillId="20" borderId="54" xfId="0" applyFont="1" applyFill="1" applyBorder="1" applyAlignment="1" applyProtection="1">
      <alignment horizontal="right" vertical="top" wrapText="1"/>
    </xf>
    <xf numFmtId="0" fontId="3" fillId="21" borderId="54" xfId="0" applyFont="1" applyFill="1" applyBorder="1" applyAlignment="1" applyProtection="1">
      <alignment horizontal="right" vertical="top" wrapText="1"/>
    </xf>
    <xf numFmtId="14" fontId="2" fillId="2" borderId="1" xfId="0" applyNumberFormat="1" applyFont="1" applyFill="1" applyBorder="1" applyAlignment="1" applyProtection="1">
      <alignment horizontal="center" vertical="center" wrapText="1"/>
      <protection locked="0"/>
    </xf>
    <xf numFmtId="0" fontId="0" fillId="0" borderId="0" xfId="0" applyNumberFormat="1"/>
    <xf numFmtId="0" fontId="82" fillId="0" borderId="1" xfId="0" applyFont="1" applyBorder="1" applyAlignment="1" applyProtection="1">
      <alignment horizontal="center" wrapText="1"/>
    </xf>
    <xf numFmtId="0" fontId="2" fillId="2" borderId="1" xfId="0" applyFont="1" applyFill="1" applyBorder="1" applyAlignment="1" applyProtection="1">
      <alignment vertical="center" wrapText="1"/>
    </xf>
    <xf numFmtId="0" fontId="36" fillId="2" borderId="1" xfId="7" applyFill="1" applyBorder="1" applyAlignment="1" applyProtection="1">
      <alignment vertical="center" wrapText="1"/>
    </xf>
    <xf numFmtId="0" fontId="2" fillId="0" borderId="2" xfId="0" applyFont="1" applyFill="1" applyBorder="1" applyAlignment="1" applyProtection="1">
      <alignment horizontal="center" wrapText="1"/>
      <protection locked="0"/>
    </xf>
    <xf numFmtId="0" fontId="2" fillId="0" borderId="15" xfId="0" applyFont="1" applyFill="1" applyBorder="1" applyAlignment="1" applyProtection="1">
      <alignment horizontal="center" wrapText="1"/>
      <protection locked="0"/>
    </xf>
    <xf numFmtId="0" fontId="17" fillId="3" borderId="10" xfId="0" applyFont="1" applyFill="1" applyBorder="1" applyAlignment="1" applyProtection="1">
      <alignment horizontal="center" wrapText="1"/>
    </xf>
    <xf numFmtId="0" fontId="2" fillId="0" borderId="1" xfId="0" applyFont="1" applyFill="1" applyBorder="1" applyAlignment="1" applyProtection="1">
      <alignment horizontal="center" wrapText="1"/>
      <protection locked="0"/>
    </xf>
    <xf numFmtId="0" fontId="3" fillId="0" borderId="1" xfId="0" applyNumberFormat="1" applyFont="1" applyBorder="1" applyAlignment="1" applyProtection="1">
      <alignment horizontal="center" vertical="center" wrapText="1"/>
      <protection locked="0"/>
    </xf>
    <xf numFmtId="14" fontId="4" fillId="0" borderId="0" xfId="0" applyNumberFormat="1" applyFont="1" applyProtection="1"/>
    <xf numFmtId="0" fontId="8" fillId="0" borderId="1"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17"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2" fillId="7"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0" fillId="23" borderId="0" xfId="0" applyFill="1"/>
    <xf numFmtId="0" fontId="3" fillId="0" borderId="28"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168" fontId="3" fillId="0" borderId="45" xfId="0" applyNumberFormat="1"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170" fontId="0" fillId="0" borderId="0" xfId="0" applyNumberFormat="1"/>
    <xf numFmtId="0" fontId="84" fillId="24" borderId="62" xfId="0" applyFont="1" applyFill="1" applyBorder="1" applyAlignment="1">
      <alignment wrapText="1"/>
    </xf>
    <xf numFmtId="0" fontId="86" fillId="0" borderId="0" xfId="0" applyFont="1"/>
    <xf numFmtId="0" fontId="87" fillId="0" borderId="0" xfId="0" applyFont="1"/>
    <xf numFmtId="0" fontId="85" fillId="0" borderId="7" xfId="0" applyFont="1" applyBorder="1" applyAlignment="1">
      <alignment wrapText="1"/>
    </xf>
    <xf numFmtId="0" fontId="84" fillId="24" borderId="14" xfId="0" applyFont="1" applyFill="1" applyBorder="1" applyAlignment="1">
      <alignment wrapText="1"/>
    </xf>
    <xf numFmtId="0" fontId="85" fillId="0" borderId="9" xfId="0" applyFont="1" applyBorder="1" applyAlignment="1">
      <alignment horizontal="left"/>
    </xf>
    <xf numFmtId="0" fontId="84" fillId="24" borderId="14" xfId="0" applyFont="1" applyFill="1" applyBorder="1" applyAlignment="1">
      <alignment horizontal="left" wrapText="1"/>
    </xf>
    <xf numFmtId="0" fontId="88" fillId="0" borderId="0" xfId="0" applyFont="1"/>
    <xf numFmtId="0" fontId="85" fillId="0" borderId="0" xfId="0" applyFont="1" applyAlignment="1">
      <alignment wrapText="1"/>
    </xf>
    <xf numFmtId="0" fontId="85" fillId="0" borderId="0" xfId="0" applyFont="1" applyAlignment="1">
      <alignment horizontal="center" wrapText="1"/>
    </xf>
    <xf numFmtId="0" fontId="0" fillId="0" borderId="63" xfId="0" applyBorder="1"/>
    <xf numFmtId="0" fontId="0" fillId="25" borderId="0" xfId="0" applyFill="1"/>
    <xf numFmtId="0" fontId="5" fillId="0" borderId="15" xfId="0" applyFont="1" applyBorder="1" applyAlignment="1" applyProtection="1">
      <alignment vertical="center" wrapText="1"/>
    </xf>
    <xf numFmtId="0" fontId="5" fillId="0" borderId="16" xfId="0" applyFont="1" applyBorder="1" applyAlignment="1" applyProtection="1">
      <alignment vertical="center" wrapText="1"/>
    </xf>
    <xf numFmtId="0" fontId="85" fillId="0" borderId="0" xfId="0" applyFont="1" applyAlignment="1">
      <alignment vertical="top" wrapText="1"/>
    </xf>
    <xf numFmtId="0" fontId="2" fillId="2" borderId="9" xfId="0" applyFont="1" applyFill="1" applyBorder="1" applyAlignment="1">
      <alignment vertical="center" wrapText="1"/>
    </xf>
    <xf numFmtId="0" fontId="2" fillId="2" borderId="5" xfId="0" applyFont="1" applyFill="1" applyBorder="1" applyAlignment="1">
      <alignment vertical="center" wrapText="1"/>
    </xf>
    <xf numFmtId="0" fontId="2" fillId="2" borderId="10" xfId="0" applyFont="1" applyFill="1" applyBorder="1" applyAlignment="1">
      <alignment vertical="center" wrapText="1"/>
    </xf>
    <xf numFmtId="0" fontId="17" fillId="0" borderId="30" xfId="0" applyFont="1" applyBorder="1" applyProtection="1"/>
    <xf numFmtId="0" fontId="17" fillId="3" borderId="67" xfId="0" applyFont="1" applyFill="1" applyBorder="1" applyProtection="1"/>
    <xf numFmtId="0" fontId="89" fillId="0" borderId="0" xfId="0" applyFont="1"/>
    <xf numFmtId="0" fontId="91" fillId="0" borderId="0" xfId="0" applyFont="1" applyProtection="1"/>
    <xf numFmtId="0" fontId="90" fillId="0" borderId="5" xfId="0" applyFont="1" applyBorder="1" applyAlignment="1" applyProtection="1">
      <alignment vertical="center" wrapText="1"/>
    </xf>
    <xf numFmtId="0" fontId="3" fillId="0" borderId="1" xfId="0" applyFont="1" applyBorder="1" applyAlignment="1" applyProtection="1">
      <alignment horizontal="left" wrapText="1"/>
      <protection locked="0"/>
    </xf>
    <xf numFmtId="0" fontId="8" fillId="3" borderId="9" xfId="0" applyFont="1" applyFill="1" applyBorder="1" applyAlignment="1" applyProtection="1">
      <alignment horizontal="left"/>
    </xf>
    <xf numFmtId="0" fontId="8" fillId="3" borderId="5" xfId="0" applyFont="1" applyFill="1" applyBorder="1" applyAlignment="1" applyProtection="1">
      <alignment wrapText="1"/>
    </xf>
    <xf numFmtId="0" fontId="8" fillId="3" borderId="10" xfId="0" applyFont="1" applyFill="1" applyBorder="1" applyAlignment="1" applyProtection="1">
      <alignment wrapText="1"/>
    </xf>
    <xf numFmtId="0" fontId="8" fillId="3" borderId="9" xfId="0" applyFont="1" applyFill="1" applyBorder="1" applyAlignment="1" applyProtection="1">
      <alignment wrapText="1"/>
    </xf>
    <xf numFmtId="0" fontId="5" fillId="3" borderId="4" xfId="0" applyFont="1" applyFill="1" applyBorder="1" applyAlignment="1" applyProtection="1">
      <alignment horizontal="right" vertical="top" wrapText="1"/>
    </xf>
    <xf numFmtId="0" fontId="5" fillId="3" borderId="4" xfId="0" applyFont="1" applyFill="1" applyBorder="1" applyAlignment="1" applyProtection="1">
      <alignment horizontal="center" vertical="top" wrapText="1"/>
    </xf>
    <xf numFmtId="0" fontId="8" fillId="3" borderId="10" xfId="0" applyFont="1" applyFill="1" applyBorder="1" applyAlignment="1">
      <alignment horizontal="right" wrapText="1"/>
    </xf>
    <xf numFmtId="0" fontId="8" fillId="3" borderId="4" xfId="0" applyFont="1" applyFill="1" applyBorder="1"/>
    <xf numFmtId="0" fontId="8" fillId="0" borderId="1" xfId="0" applyFont="1" applyBorder="1" applyAlignment="1" applyProtection="1">
      <alignment horizontal="right" vertical="top" wrapText="1"/>
      <protection locked="0"/>
    </xf>
    <xf numFmtId="14" fontId="8" fillId="0" borderId="1" xfId="0" applyNumberFormat="1" applyFont="1" applyBorder="1" applyProtection="1">
      <protection locked="0"/>
    </xf>
    <xf numFmtId="0" fontId="8" fillId="3" borderId="1" xfId="0" applyFont="1" applyFill="1" applyBorder="1" applyAlignment="1" applyProtection="1">
      <alignment horizontal="right" vertical="top" wrapText="1"/>
    </xf>
    <xf numFmtId="0" fontId="8" fillId="0" borderId="1" xfId="0" applyFont="1" applyBorder="1" applyProtection="1">
      <protection locked="0"/>
    </xf>
    <xf numFmtId="0" fontId="8" fillId="0" borderId="0" xfId="0" applyFont="1" applyProtection="1">
      <protection locked="0"/>
    </xf>
    <xf numFmtId="0" fontId="8" fillId="0" borderId="0" xfId="0" applyFont="1" applyBorder="1" applyProtection="1">
      <protection locked="0"/>
    </xf>
    <xf numFmtId="0" fontId="8" fillId="0" borderId="0" xfId="0" applyFont="1" applyFill="1" applyProtection="1">
      <protection locked="0"/>
    </xf>
    <xf numFmtId="0" fontId="2" fillId="2" borderId="19" xfId="0" applyFont="1" applyFill="1" applyBorder="1" applyAlignment="1" applyProtection="1">
      <alignment horizontal="center" wrapText="1"/>
    </xf>
    <xf numFmtId="0" fontId="2" fillId="2" borderId="20" xfId="0" applyFont="1" applyFill="1" applyBorder="1" applyAlignment="1" applyProtection="1">
      <alignment horizontal="center" wrapText="1"/>
    </xf>
    <xf numFmtId="0" fontId="2" fillId="0" borderId="28" xfId="0" applyFont="1" applyBorder="1" applyAlignment="1" applyProtection="1">
      <alignment wrapText="1"/>
    </xf>
    <xf numFmtId="0" fontId="2" fillId="0" borderId="22" xfId="0" applyFont="1" applyBorder="1" applyAlignment="1" applyProtection="1">
      <alignment horizontal="center" wrapText="1"/>
    </xf>
    <xf numFmtId="0" fontId="1" fillId="2" borderId="22" xfId="0" applyFont="1" applyFill="1" applyBorder="1" applyAlignment="1" applyProtection="1">
      <alignment horizontal="center" vertical="center" wrapText="1"/>
      <protection locked="0"/>
    </xf>
    <xf numFmtId="0" fontId="13" fillId="3" borderId="65" xfId="0" applyFont="1" applyFill="1" applyBorder="1" applyAlignment="1" applyProtection="1">
      <alignment horizontal="right" wrapText="1"/>
    </xf>
    <xf numFmtId="0" fontId="13" fillId="3" borderId="68" xfId="0" applyFont="1" applyFill="1" applyBorder="1" applyAlignment="1" applyProtection="1">
      <alignment horizontal="right" wrapText="1"/>
    </xf>
    <xf numFmtId="0" fontId="3" fillId="0" borderId="70" xfId="0" applyFont="1" applyBorder="1" applyAlignment="1" applyProtection="1">
      <alignment horizontal="left" wrapText="1"/>
      <protection locked="0"/>
    </xf>
    <xf numFmtId="165" fontId="1" fillId="5" borderId="29" xfId="11" applyNumberFormat="1" applyFont="1" applyFill="1" applyBorder="1" applyAlignment="1" applyProtection="1">
      <alignment horizontal="center" vertical="center" wrapText="1"/>
      <protection locked="0"/>
    </xf>
    <xf numFmtId="0" fontId="3" fillId="0" borderId="0" xfId="0" applyFont="1" applyBorder="1" applyAlignment="1" applyProtection="1">
      <alignment horizontal="center" wrapText="1"/>
      <protection locked="0"/>
    </xf>
    <xf numFmtId="165" fontId="3" fillId="0" borderId="0" xfId="11" applyNumberFormat="1" applyFont="1" applyBorder="1" applyAlignment="1" applyProtection="1">
      <alignment horizontal="center" wrapText="1"/>
      <protection locked="0"/>
    </xf>
    <xf numFmtId="165" fontId="4" fillId="0" borderId="42" xfId="11" applyNumberFormat="1" applyFont="1" applyBorder="1" applyAlignment="1" applyProtection="1">
      <alignment horizontal="center" wrapText="1"/>
      <protection locked="0"/>
    </xf>
    <xf numFmtId="165" fontId="2" fillId="3" borderId="22" xfId="11" applyNumberFormat="1" applyFont="1" applyFill="1" applyBorder="1" applyAlignment="1" applyProtection="1">
      <alignment horizontal="center" wrapText="1"/>
      <protection locked="0"/>
    </xf>
    <xf numFmtId="0" fontId="2" fillId="0" borderId="64" xfId="0" applyFont="1" applyFill="1" applyBorder="1" applyAlignment="1" applyProtection="1">
      <alignment horizontal="center" wrapText="1"/>
      <protection locked="0"/>
    </xf>
    <xf numFmtId="0" fontId="2" fillId="0" borderId="22" xfId="0" applyFont="1" applyFill="1" applyBorder="1" applyAlignment="1" applyProtection="1">
      <alignment horizontal="center" wrapText="1"/>
      <protection locked="0"/>
    </xf>
    <xf numFmtId="0" fontId="2" fillId="0" borderId="55" xfId="0" applyFont="1" applyFill="1" applyBorder="1" applyAlignment="1" applyProtection="1">
      <alignment horizontal="center" wrapText="1"/>
      <protection locked="0"/>
    </xf>
    <xf numFmtId="0" fontId="13" fillId="3" borderId="73" xfId="0" applyFont="1" applyFill="1" applyBorder="1" applyAlignment="1" applyProtection="1">
      <alignment horizontal="right" wrapText="1"/>
    </xf>
    <xf numFmtId="0" fontId="17" fillId="3" borderId="68" xfId="0" applyFont="1" applyFill="1" applyBorder="1" applyAlignment="1" applyProtection="1">
      <alignment horizontal="center" wrapText="1"/>
    </xf>
    <xf numFmtId="165" fontId="3" fillId="5" borderId="45" xfId="11" applyNumberFormat="1" applyFont="1" applyFill="1" applyBorder="1" applyAlignment="1" applyProtection="1">
      <alignment vertical="center" wrapText="1"/>
      <protection locked="0"/>
    </xf>
    <xf numFmtId="165" fontId="3" fillId="0" borderId="45" xfId="11" applyNumberFormat="1" applyFont="1" applyBorder="1" applyAlignment="1" applyProtection="1">
      <alignment horizontal="center" vertical="center" wrapText="1"/>
    </xf>
    <xf numFmtId="165" fontId="2" fillId="3" borderId="45" xfId="11" applyNumberFormat="1" applyFont="1" applyFill="1" applyBorder="1" applyAlignment="1" applyProtection="1">
      <alignment horizontal="center" wrapText="1"/>
      <protection locked="0"/>
    </xf>
    <xf numFmtId="165" fontId="2" fillId="3" borderId="40" xfId="11" applyNumberFormat="1" applyFont="1" applyFill="1" applyBorder="1" applyAlignment="1" applyProtection="1">
      <alignment horizontal="center" wrapText="1"/>
      <protection locked="0"/>
    </xf>
    <xf numFmtId="0" fontId="3" fillId="0" borderId="0" xfId="0" applyFont="1" applyFill="1" applyBorder="1" applyAlignment="1" applyProtection="1">
      <alignment wrapText="1"/>
    </xf>
    <xf numFmtId="0" fontId="8" fillId="0" borderId="0" xfId="0" applyFont="1" applyFill="1" applyBorder="1" applyAlignment="1" applyProtection="1">
      <alignment shrinkToFit="1"/>
    </xf>
    <xf numFmtId="0" fontId="2" fillId="2" borderId="19" xfId="0" applyFont="1" applyFill="1" applyBorder="1" applyAlignment="1" applyProtection="1">
      <alignment horizontal="centerContinuous" wrapText="1"/>
    </xf>
    <xf numFmtId="164" fontId="17" fillId="0" borderId="43" xfId="0" applyNumberFormat="1" applyFont="1" applyFill="1" applyBorder="1" applyAlignment="1" applyProtection="1">
      <alignment horizontal="left"/>
    </xf>
    <xf numFmtId="0" fontId="13" fillId="0" borderId="43" xfId="0" applyFont="1" applyBorder="1" applyProtection="1"/>
    <xf numFmtId="0" fontId="2" fillId="2" borderId="18" xfId="0" applyFont="1" applyFill="1" applyBorder="1" applyAlignment="1" applyProtection="1"/>
    <xf numFmtId="0" fontId="3" fillId="3" borderId="22" xfId="0" applyFont="1" applyFill="1" applyBorder="1" applyAlignment="1" applyProtection="1">
      <alignment vertical="center" wrapText="1"/>
    </xf>
    <xf numFmtId="0" fontId="3" fillId="3" borderId="29" xfId="0" applyFont="1" applyFill="1" applyBorder="1" applyAlignment="1" applyProtection="1">
      <alignment vertical="center" wrapText="1"/>
    </xf>
    <xf numFmtId="0" fontId="2" fillId="3" borderId="32" xfId="0" applyFont="1" applyFill="1" applyBorder="1" applyAlignment="1" applyProtection="1">
      <alignment vertical="center" wrapText="1"/>
    </xf>
    <xf numFmtId="3" fontId="13" fillId="3" borderId="22" xfId="0" applyNumberFormat="1" applyFont="1" applyFill="1" applyBorder="1" applyAlignment="1" applyProtection="1">
      <alignment vertical="center"/>
    </xf>
    <xf numFmtId="3" fontId="13" fillId="3" borderId="25" xfId="0" applyNumberFormat="1" applyFont="1" applyFill="1" applyBorder="1" applyAlignment="1" applyProtection="1">
      <alignment vertical="center"/>
    </xf>
    <xf numFmtId="3" fontId="13" fillId="3" borderId="26" xfId="0" applyNumberFormat="1" applyFont="1" applyFill="1" applyBorder="1" applyAlignment="1" applyProtection="1">
      <alignment vertical="center" wrapText="1"/>
    </xf>
    <xf numFmtId="0" fontId="3" fillId="3" borderId="45" xfId="0" applyFont="1" applyFill="1" applyBorder="1" applyAlignment="1" applyProtection="1">
      <alignment vertical="center" wrapText="1"/>
    </xf>
    <xf numFmtId="0" fontId="3" fillId="3" borderId="25" xfId="0" applyFont="1" applyFill="1" applyBorder="1" applyAlignment="1" applyProtection="1">
      <alignment vertical="center" wrapText="1"/>
    </xf>
    <xf numFmtId="3" fontId="13" fillId="3" borderId="32" xfId="0" applyNumberFormat="1" applyFont="1" applyFill="1" applyBorder="1" applyAlignment="1" applyProtection="1">
      <alignment horizontal="center" vertical="center"/>
    </xf>
    <xf numFmtId="3" fontId="13" fillId="3" borderId="32" xfId="0" applyNumberFormat="1" applyFont="1" applyFill="1" applyBorder="1" applyAlignment="1" applyProtection="1">
      <alignment vertical="center" wrapText="1"/>
    </xf>
    <xf numFmtId="0" fontId="39" fillId="0" borderId="43" xfId="0" applyFont="1" applyBorder="1" applyAlignment="1">
      <alignment horizontal="left"/>
    </xf>
    <xf numFmtId="0" fontId="0" fillId="0" borderId="43" xfId="0" applyBorder="1"/>
    <xf numFmtId="0" fontId="39" fillId="0" borderId="0" xfId="0" applyFont="1" applyBorder="1" applyAlignment="1">
      <alignment horizontal="left"/>
    </xf>
    <xf numFmtId="0" fontId="39" fillId="0" borderId="33" xfId="0" applyFont="1" applyBorder="1" applyAlignment="1">
      <alignment horizontal="left"/>
    </xf>
    <xf numFmtId="0" fontId="0" fillId="0" borderId="33" xfId="0" applyBorder="1"/>
    <xf numFmtId="0" fontId="13" fillId="0" borderId="33" xfId="0" applyFont="1" applyBorder="1" applyProtection="1"/>
    <xf numFmtId="0" fontId="2" fillId="2" borderId="19" xfId="0" applyFont="1" applyFill="1" applyBorder="1" applyAlignment="1" applyProtection="1"/>
    <xf numFmtId="0" fontId="13" fillId="0" borderId="16" xfId="0" applyFont="1" applyBorder="1" applyAlignment="1" applyProtection="1">
      <alignment horizontal="center" vertical="center"/>
    </xf>
    <xf numFmtId="0" fontId="13" fillId="0" borderId="27" xfId="0" applyFont="1" applyBorder="1" applyAlignment="1" applyProtection="1">
      <alignment horizontal="center" vertical="center"/>
    </xf>
    <xf numFmtId="14" fontId="3" fillId="0" borderId="1" xfId="0" applyNumberFormat="1" applyFont="1" applyBorder="1" applyAlignment="1" applyProtection="1">
      <alignment horizontal="right" vertical="top" wrapText="1"/>
      <protection locked="0"/>
    </xf>
    <xf numFmtId="0" fontId="92" fillId="0" borderId="0" xfId="0" applyFont="1"/>
    <xf numFmtId="0" fontId="0" fillId="0" borderId="0" xfId="0" applyBorder="1" applyAlignment="1"/>
    <xf numFmtId="0" fontId="0" fillId="0" borderId="12" xfId="0" applyBorder="1" applyAlignment="1"/>
    <xf numFmtId="0" fontId="0" fillId="0" borderId="0" xfId="0" applyAlignment="1">
      <alignment vertical="center"/>
    </xf>
    <xf numFmtId="0" fontId="17" fillId="0" borderId="0" xfId="0" applyFont="1" applyBorder="1" applyProtection="1"/>
    <xf numFmtId="0" fontId="17" fillId="0" borderId="0" xfId="0" applyFont="1" applyFill="1" applyBorder="1" applyProtection="1"/>
    <xf numFmtId="0" fontId="2" fillId="2" borderId="35" xfId="0" applyFont="1" applyFill="1" applyBorder="1" applyAlignment="1" applyProtection="1">
      <alignment horizontal="center"/>
    </xf>
    <xf numFmtId="0" fontId="2" fillId="2" borderId="44" xfId="0" applyFont="1" applyFill="1" applyBorder="1" applyAlignment="1" applyProtection="1">
      <alignment horizontal="center" wrapText="1"/>
    </xf>
    <xf numFmtId="0" fontId="2" fillId="2" borderId="35" xfId="0" applyFont="1" applyFill="1" applyBorder="1" applyAlignment="1" applyProtection="1">
      <alignment horizontal="center" wrapText="1"/>
    </xf>
    <xf numFmtId="0" fontId="30" fillId="0" borderId="0" xfId="0" applyFont="1" applyAlignment="1" applyProtection="1">
      <alignment wrapText="1"/>
    </xf>
    <xf numFmtId="0" fontId="8" fillId="0" borderId="1" xfId="0" applyFont="1" applyFill="1" applyBorder="1" applyAlignment="1" applyProtection="1">
      <alignment horizontal="center" vertical="center" wrapText="1"/>
      <protection locked="0"/>
    </xf>
    <xf numFmtId="0" fontId="2" fillId="2" borderId="37" xfId="0" applyFont="1" applyFill="1" applyBorder="1" applyProtection="1"/>
    <xf numFmtId="0" fontId="2" fillId="2" borderId="43" xfId="0" applyFont="1" applyFill="1" applyBorder="1" applyProtection="1"/>
    <xf numFmtId="0" fontId="2" fillId="2" borderId="38" xfId="0" applyFont="1" applyFill="1" applyBorder="1" applyProtection="1"/>
    <xf numFmtId="0" fontId="3" fillId="0" borderId="28" xfId="0" applyFont="1" applyBorder="1" applyProtection="1"/>
    <xf numFmtId="0" fontId="3" fillId="3" borderId="22" xfId="0" applyFont="1" applyFill="1" applyBorder="1" applyProtection="1"/>
    <xf numFmtId="0" fontId="3" fillId="0" borderId="66" xfId="0" applyFont="1" applyBorder="1" applyProtection="1"/>
    <xf numFmtId="0" fontId="2" fillId="0" borderId="30" xfId="0" applyFont="1" applyBorder="1" applyProtection="1"/>
    <xf numFmtId="0" fontId="2" fillId="3" borderId="60" xfId="0" applyFont="1" applyFill="1" applyBorder="1" applyProtection="1"/>
    <xf numFmtId="0" fontId="2" fillId="3" borderId="67" xfId="0" applyFont="1" applyFill="1" applyBorder="1" applyProtection="1"/>
    <xf numFmtId="0" fontId="2" fillId="2" borderId="59" xfId="0" applyFont="1" applyFill="1" applyBorder="1" applyProtection="1"/>
    <xf numFmtId="3" fontId="3" fillId="3" borderId="1" xfId="0" applyNumberFormat="1" applyFont="1" applyFill="1" applyBorder="1" applyAlignment="1" applyProtection="1">
      <alignment vertical="center"/>
    </xf>
    <xf numFmtId="3" fontId="3" fillId="3" borderId="55" xfId="0" applyNumberFormat="1" applyFont="1" applyFill="1" applyBorder="1" applyAlignment="1" applyProtection="1">
      <alignment vertical="center"/>
    </xf>
    <xf numFmtId="3" fontId="3" fillId="3" borderId="45" xfId="0" applyNumberFormat="1" applyFont="1" applyFill="1" applyBorder="1" applyAlignment="1" applyProtection="1">
      <alignment vertical="center"/>
    </xf>
    <xf numFmtId="3" fontId="3" fillId="3" borderId="76" xfId="0" applyNumberFormat="1" applyFont="1" applyFill="1" applyBorder="1" applyAlignment="1" applyProtection="1">
      <alignment vertical="center"/>
    </xf>
    <xf numFmtId="0" fontId="3" fillId="0" borderId="21" xfId="0" applyFont="1" applyBorder="1" applyProtection="1"/>
    <xf numFmtId="0" fontId="3" fillId="0" borderId="15"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3" xfId="0" applyFont="1" applyBorder="1" applyProtection="1"/>
    <xf numFmtId="0" fontId="3" fillId="0" borderId="24" xfId="0" applyFont="1" applyBorder="1" applyAlignment="1" applyProtection="1">
      <alignment horizontal="center" vertical="center"/>
    </xf>
    <xf numFmtId="0" fontId="3" fillId="0" borderId="27" xfId="0" applyFont="1" applyBorder="1" applyAlignment="1" applyProtection="1">
      <alignment horizontal="center" vertical="center"/>
    </xf>
    <xf numFmtId="0" fontId="8" fillId="0" borderId="1" xfId="0" quotePrefix="1" applyFont="1" applyBorder="1" applyAlignment="1" applyProtection="1">
      <alignment horizontal="right" vertical="top" wrapText="1"/>
      <protection locked="0"/>
    </xf>
    <xf numFmtId="0" fontId="0" fillId="4" borderId="0" xfId="0" applyFill="1" applyAlignment="1">
      <alignment vertical="center"/>
    </xf>
    <xf numFmtId="0" fontId="8" fillId="0" borderId="0" xfId="0" applyFont="1" applyFill="1" applyBorder="1" applyAlignment="1" applyProtection="1">
      <alignment horizontal="center" wrapText="1"/>
    </xf>
    <xf numFmtId="0" fontId="8" fillId="0" borderId="0" xfId="0" applyFont="1" applyFill="1" applyBorder="1" applyAlignment="1" applyProtection="1">
      <alignment horizontal="center"/>
    </xf>
    <xf numFmtId="166" fontId="8" fillId="0" borderId="0" xfId="0" applyNumberFormat="1" applyFont="1" applyFill="1" applyBorder="1" applyAlignment="1" applyProtection="1">
      <alignment horizontal="center"/>
    </xf>
    <xf numFmtId="0" fontId="8" fillId="0" borderId="0" xfId="0" applyFont="1" applyBorder="1" applyAlignment="1" applyProtection="1">
      <alignment horizontal="center" wrapText="1"/>
    </xf>
    <xf numFmtId="0" fontId="8" fillId="0" borderId="0" xfId="0" applyFont="1" applyBorder="1" applyAlignment="1" applyProtection="1">
      <alignment horizontal="center"/>
    </xf>
    <xf numFmtId="167" fontId="8" fillId="0" borderId="0" xfId="0" applyNumberFormat="1" applyFont="1" applyBorder="1" applyAlignment="1" applyProtection="1">
      <alignment horizontal="center" wrapText="1"/>
    </xf>
    <xf numFmtId="0" fontId="13" fillId="0" borderId="0" xfId="0" applyFont="1" applyAlignment="1" applyProtection="1">
      <alignment horizontal="left" wrapText="1"/>
    </xf>
    <xf numFmtId="0" fontId="3" fillId="0" borderId="0" xfId="0" applyFont="1" applyBorder="1" applyAlignment="1" applyProtection="1">
      <alignment horizontal="left" wrapText="1"/>
    </xf>
    <xf numFmtId="0" fontId="3" fillId="3" borderId="15" xfId="0" applyFont="1" applyFill="1" applyBorder="1" applyAlignment="1" applyProtection="1">
      <alignment horizontal="center"/>
    </xf>
    <xf numFmtId="164" fontId="3" fillId="0" borderId="23" xfId="0" applyNumberFormat="1" applyFont="1" applyFill="1" applyBorder="1" applyAlignment="1" applyProtection="1">
      <alignment horizontal="left" wrapText="1"/>
    </xf>
    <xf numFmtId="164" fontId="3" fillId="0" borderId="21" xfId="0" applyNumberFormat="1" applyFont="1" applyFill="1" applyBorder="1" applyAlignment="1" applyProtection="1">
      <alignment horizontal="left" wrapText="1"/>
    </xf>
    <xf numFmtId="164" fontId="3" fillId="0" borderId="15" xfId="0" applyNumberFormat="1" applyFont="1" applyFill="1" applyBorder="1" applyAlignment="1" applyProtection="1">
      <alignment horizontal="left" wrapText="1"/>
    </xf>
    <xf numFmtId="164" fontId="3" fillId="0" borderId="24" xfId="0" applyNumberFormat="1" applyFont="1" applyFill="1" applyBorder="1" applyAlignment="1" applyProtection="1">
      <alignment horizontal="left" wrapText="1"/>
    </xf>
    <xf numFmtId="164" fontId="2" fillId="2" borderId="20" xfId="0" applyNumberFormat="1" applyFont="1" applyFill="1" applyBorder="1" applyAlignment="1" applyProtection="1">
      <alignment horizontal="left" wrapText="1"/>
    </xf>
    <xf numFmtId="0" fontId="2" fillId="2" borderId="28"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8" fillId="0" borderId="0" xfId="0" applyFont="1" applyAlignment="1" applyProtection="1">
      <alignment horizontal="center" wrapText="1"/>
    </xf>
    <xf numFmtId="0" fontId="2" fillId="0" borderId="1" xfId="0" applyFont="1" applyBorder="1" applyAlignment="1" applyProtection="1">
      <alignment horizontal="center" wrapText="1"/>
    </xf>
    <xf numFmtId="0" fontId="18" fillId="0" borderId="15" xfId="0" applyFont="1" applyBorder="1" applyAlignment="1" applyProtection="1">
      <alignment horizontal="center" wrapText="1"/>
    </xf>
    <xf numFmtId="0" fontId="2" fillId="2" borderId="1" xfId="0" applyFont="1" applyFill="1" applyBorder="1" applyAlignment="1" applyProtection="1">
      <alignment horizontal="center" vertical="center" wrapText="1"/>
      <protection locked="0"/>
    </xf>
    <xf numFmtId="0" fontId="83" fillId="0" borderId="0" xfId="0" applyFont="1" applyBorder="1" applyAlignment="1" applyProtection="1">
      <alignment horizontal="left" wrapText="1"/>
    </xf>
    <xf numFmtId="0" fontId="2" fillId="0" borderId="14" xfId="0" applyFont="1" applyBorder="1" applyAlignment="1" applyProtection="1">
      <alignment horizontal="center" wrapText="1"/>
    </xf>
    <xf numFmtId="0" fontId="30" fillId="0" borderId="0" xfId="0" applyFont="1" applyAlignment="1" applyProtection="1">
      <alignment horizontal="center" wrapText="1"/>
    </xf>
    <xf numFmtId="0" fontId="5" fillId="0" borderId="1" xfId="0" applyFont="1" applyBorder="1" applyAlignment="1">
      <alignment horizontal="center" vertical="center" wrapText="1"/>
    </xf>
    <xf numFmtId="0" fontId="2" fillId="0"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3" fillId="0" borderId="0" xfId="0" quotePrefix="1" applyFont="1" applyBorder="1" applyAlignment="1" applyProtection="1">
      <alignment horizontal="left" wrapText="1"/>
    </xf>
    <xf numFmtId="0" fontId="2" fillId="0" borderId="0" xfId="0" applyFont="1" applyAlignment="1" applyProtection="1">
      <alignment horizontal="left" wrapText="1"/>
    </xf>
    <xf numFmtId="0" fontId="5" fillId="0" borderId="15" xfId="0" applyFont="1" applyBorder="1" applyAlignment="1" applyProtection="1">
      <alignment horizontal="center" vertical="center" wrapText="1"/>
    </xf>
    <xf numFmtId="0" fontId="39" fillId="0" borderId="0" xfId="0" applyFont="1" applyAlignment="1" applyProtection="1">
      <alignment horizontal="center" vertical="center" wrapText="1"/>
    </xf>
    <xf numFmtId="0" fontId="13" fillId="0" borderId="0" xfId="0" applyFont="1" applyAlignment="1" applyProtection="1">
      <alignment horizontal="center" vertical="center" wrapText="1"/>
    </xf>
    <xf numFmtId="0" fontId="5" fillId="0" borderId="0" xfId="0" applyFont="1" applyAlignment="1" applyProtection="1">
      <alignment horizontal="center" vertical="center" wrapText="1"/>
    </xf>
    <xf numFmtId="0" fontId="13" fillId="3" borderId="10" xfId="0" applyFont="1" applyFill="1" applyBorder="1" applyAlignment="1">
      <alignment horizontal="center" vertical="center" wrapText="1"/>
    </xf>
    <xf numFmtId="0" fontId="13" fillId="0" borderId="0" xfId="0" applyFont="1" applyAlignment="1">
      <alignment horizontal="center" vertical="center" wrapText="1"/>
    </xf>
    <xf numFmtId="14" fontId="3" fillId="23"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169" fontId="3" fillId="0" borderId="1" xfId="10" applyNumberFormat="1" applyFont="1" applyFill="1" applyBorder="1" applyAlignment="1" applyProtection="1">
      <alignment vertical="center" wrapText="1"/>
      <protection locked="0"/>
    </xf>
    <xf numFmtId="0" fontId="0" fillId="0" borderId="1" xfId="0" applyNumberFormat="1" applyFill="1" applyBorder="1" applyAlignment="1" applyProtection="1">
      <alignment horizontal="center" vertical="center"/>
      <protection locked="0"/>
    </xf>
    <xf numFmtId="0" fontId="3" fillId="0" borderId="1" xfId="10" applyNumberFormat="1" applyFont="1" applyFill="1" applyBorder="1" applyAlignment="1" applyProtection="1">
      <alignment vertical="center" wrapText="1"/>
      <protection locked="0"/>
    </xf>
    <xf numFmtId="0" fontId="2" fillId="0" borderId="1" xfId="0" applyFont="1" applyBorder="1" applyAlignment="1" applyProtection="1">
      <alignment horizontal="center" vertical="center" wrapText="1"/>
    </xf>
    <xf numFmtId="0" fontId="8" fillId="0" borderId="0" xfId="0" applyFont="1" applyAlignment="1" applyProtection="1">
      <alignment horizontal="center" wrapText="1"/>
    </xf>
    <xf numFmtId="0" fontId="18" fillId="0" borderId="15" xfId="0" applyFont="1" applyBorder="1" applyAlignment="1" applyProtection="1">
      <alignment horizontal="center" wrapText="1"/>
    </xf>
    <xf numFmtId="0" fontId="2" fillId="0" borderId="14" xfId="0" applyFont="1" applyFill="1" applyBorder="1" applyAlignment="1">
      <alignment horizontal="center" wrapText="1"/>
    </xf>
    <xf numFmtId="0" fontId="3" fillId="0" borderId="15" xfId="0" applyFont="1" applyFill="1" applyBorder="1" applyAlignment="1" applyProtection="1">
      <alignment horizontal="center" wrapText="1"/>
    </xf>
    <xf numFmtId="0" fontId="3" fillId="0" borderId="16"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1" fontId="3" fillId="0" borderId="15" xfId="0" applyNumberFormat="1" applyFont="1" applyFill="1" applyBorder="1" applyAlignment="1" applyProtection="1">
      <alignment horizontal="center" wrapText="1"/>
    </xf>
    <xf numFmtId="0" fontId="3" fillId="0" borderId="16" xfId="0" applyFont="1" applyFill="1" applyBorder="1" applyAlignment="1">
      <alignment horizontal="center" wrapText="1"/>
    </xf>
    <xf numFmtId="2" fontId="3" fillId="0" borderId="0" xfId="0" applyNumberFormat="1" applyFont="1" applyFill="1" applyBorder="1" applyAlignment="1" applyProtection="1">
      <alignment horizontal="center" wrapText="1"/>
    </xf>
    <xf numFmtId="0" fontId="39" fillId="0" borderId="0" xfId="0" applyFont="1" applyFill="1" applyAlignment="1" applyProtection="1">
      <alignment horizontal="center" wrapText="1"/>
    </xf>
    <xf numFmtId="0" fontId="2" fillId="0" borderId="1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3" fillId="0" borderId="21" xfId="0" applyFont="1" applyBorder="1" applyAlignment="1" applyProtection="1">
      <alignment horizontal="left"/>
    </xf>
    <xf numFmtId="0" fontId="3" fillId="0" borderId="15" xfId="0" applyFont="1" applyBorder="1" applyAlignment="1" applyProtection="1">
      <alignment horizontal="left"/>
    </xf>
    <xf numFmtId="0" fontId="3" fillId="0" borderId="23" xfId="0" applyFont="1" applyBorder="1" applyAlignment="1" applyProtection="1">
      <alignment horizontal="left"/>
    </xf>
    <xf numFmtId="0" fontId="3" fillId="0" borderId="24" xfId="0" applyFont="1" applyBorder="1" applyAlignment="1" applyProtection="1">
      <alignment horizontal="left"/>
    </xf>
    <xf numFmtId="0" fontId="3" fillId="3" borderId="15" xfId="0" applyFont="1" applyFill="1" applyBorder="1" applyAlignment="1" applyProtection="1">
      <alignment horizontal="center"/>
    </xf>
    <xf numFmtId="0" fontId="2" fillId="2" borderId="18" xfId="0" applyFont="1" applyFill="1" applyBorder="1" applyAlignment="1" applyProtection="1">
      <alignment wrapText="1"/>
    </xf>
    <xf numFmtId="0" fontId="2" fillId="2" borderId="19" xfId="0" applyFont="1" applyFill="1" applyBorder="1" applyAlignment="1" applyProtection="1">
      <alignment wrapText="1"/>
    </xf>
    <xf numFmtId="0" fontId="2" fillId="2" borderId="20" xfId="0" applyFont="1" applyFill="1" applyBorder="1" applyAlignment="1" applyProtection="1">
      <alignment wrapText="1"/>
    </xf>
    <xf numFmtId="164" fontId="3" fillId="0" borderId="23" xfId="0" applyNumberFormat="1" applyFont="1" applyFill="1" applyBorder="1" applyAlignment="1" applyProtection="1">
      <alignment horizontal="left" wrapText="1"/>
    </xf>
    <xf numFmtId="0" fontId="3" fillId="0" borderId="24" xfId="0" applyFont="1" applyBorder="1" applyAlignment="1" applyProtection="1">
      <alignment horizontal="left" wrapText="1"/>
    </xf>
    <xf numFmtId="0" fontId="3" fillId="0" borderId="6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65"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7" fillId="0" borderId="0" xfId="0" applyFont="1" applyAlignment="1" applyProtection="1">
      <alignment horizontal="center"/>
    </xf>
    <xf numFmtId="164" fontId="3" fillId="0" borderId="39" xfId="0" applyNumberFormat="1" applyFont="1" applyFill="1" applyBorder="1" applyAlignment="1" applyProtection="1">
      <alignment horizontal="left" wrapText="1"/>
    </xf>
    <xf numFmtId="0" fontId="3" fillId="0" borderId="33" xfId="0" applyFont="1" applyBorder="1" applyAlignment="1" applyProtection="1">
      <alignment horizontal="left" wrapText="1"/>
    </xf>
    <xf numFmtId="164" fontId="3" fillId="0" borderId="21" xfId="0" applyNumberFormat="1" applyFont="1" applyFill="1" applyBorder="1" applyAlignment="1" applyProtection="1">
      <alignment horizontal="left" wrapText="1"/>
    </xf>
    <xf numFmtId="164" fontId="3" fillId="0" borderId="15" xfId="0" applyNumberFormat="1" applyFont="1" applyFill="1" applyBorder="1" applyAlignment="1" applyProtection="1">
      <alignment horizontal="left" wrapText="1"/>
    </xf>
    <xf numFmtId="164" fontId="3" fillId="0" borderId="16" xfId="0" applyNumberFormat="1" applyFont="1" applyFill="1" applyBorder="1" applyAlignment="1" applyProtection="1">
      <alignment horizontal="left" wrapText="1"/>
    </xf>
    <xf numFmtId="164" fontId="3" fillId="0" borderId="24" xfId="0" applyNumberFormat="1" applyFont="1" applyFill="1" applyBorder="1" applyAlignment="1" applyProtection="1">
      <alignment horizontal="left" wrapText="1"/>
    </xf>
    <xf numFmtId="164" fontId="3" fillId="0" borderId="27" xfId="0" applyNumberFormat="1" applyFont="1" applyFill="1" applyBorder="1" applyAlignment="1" applyProtection="1">
      <alignment horizontal="left" wrapText="1"/>
    </xf>
    <xf numFmtId="0" fontId="3" fillId="0" borderId="30" xfId="0" applyFont="1" applyBorder="1" applyAlignment="1" applyProtection="1">
      <alignment horizontal="left" wrapText="1"/>
    </xf>
    <xf numFmtId="0" fontId="3" fillId="0" borderId="31" xfId="0" applyFont="1" applyBorder="1" applyAlignment="1" applyProtection="1">
      <alignment horizontal="left" wrapText="1"/>
    </xf>
    <xf numFmtId="164" fontId="2" fillId="2" borderId="18" xfId="0" applyNumberFormat="1" applyFont="1" applyFill="1" applyBorder="1" applyAlignment="1" applyProtection="1">
      <alignment horizontal="left" wrapText="1"/>
    </xf>
    <xf numFmtId="164" fontId="2" fillId="2" borderId="19" xfId="0" applyNumberFormat="1" applyFont="1" applyFill="1" applyBorder="1" applyAlignment="1" applyProtection="1">
      <alignment horizontal="left" wrapText="1"/>
    </xf>
    <xf numFmtId="164" fontId="2" fillId="2" borderId="20" xfId="0" applyNumberFormat="1" applyFont="1" applyFill="1" applyBorder="1" applyAlignment="1" applyProtection="1">
      <alignment horizontal="left" wrapText="1"/>
    </xf>
    <xf numFmtId="0" fontId="3" fillId="0" borderId="0" xfId="0" applyFont="1" applyBorder="1" applyAlignment="1" applyProtection="1">
      <alignment horizontal="left" wrapText="1"/>
    </xf>
    <xf numFmtId="0" fontId="3" fillId="0" borderId="15" xfId="0" applyFont="1" applyBorder="1" applyAlignment="1" applyProtection="1">
      <alignment horizontal="left" wrapText="1"/>
    </xf>
    <xf numFmtId="0" fontId="3" fillId="0" borderId="74" xfId="0" applyFont="1" applyBorder="1" applyAlignment="1" applyProtection="1">
      <alignment horizontal="center" vertical="center" wrapText="1"/>
    </xf>
    <xf numFmtId="0" fontId="3" fillId="0" borderId="75" xfId="0" applyFont="1" applyBorder="1" applyAlignment="1" applyProtection="1">
      <alignment horizontal="center" vertical="center" wrapText="1"/>
    </xf>
    <xf numFmtId="0" fontId="3" fillId="0" borderId="65" xfId="0" applyFont="1" applyBorder="1" applyAlignment="1" applyProtection="1">
      <alignment horizontal="left"/>
    </xf>
    <xf numFmtId="0" fontId="3" fillId="0" borderId="10" xfId="0" applyFont="1" applyBorder="1" applyAlignment="1" applyProtection="1">
      <alignment horizontal="left"/>
    </xf>
    <xf numFmtId="0" fontId="3" fillId="0" borderId="27" xfId="0" applyFont="1" applyBorder="1" applyAlignment="1" applyProtection="1">
      <alignment horizontal="left"/>
    </xf>
    <xf numFmtId="0" fontId="2" fillId="2" borderId="37" xfId="0" applyFont="1" applyFill="1" applyBorder="1" applyAlignment="1" applyProtection="1">
      <alignment horizontal="center" wrapText="1"/>
    </xf>
    <xf numFmtId="0" fontId="2" fillId="2" borderId="43" xfId="0" applyFont="1" applyFill="1" applyBorder="1" applyAlignment="1" applyProtection="1">
      <alignment horizontal="center" wrapText="1"/>
    </xf>
    <xf numFmtId="0" fontId="2" fillId="2" borderId="38" xfId="0" applyFont="1" applyFill="1" applyBorder="1" applyAlignment="1" applyProtection="1">
      <alignment horizontal="center" wrapText="1"/>
    </xf>
    <xf numFmtId="0" fontId="2" fillId="2" borderId="28"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90" fillId="0" borderId="12" xfId="0" applyFont="1" applyBorder="1" applyAlignment="1" applyProtection="1">
      <alignment horizontal="center" wrapText="1"/>
    </xf>
    <xf numFmtId="0" fontId="90" fillId="0" borderId="0" xfId="0" applyFont="1" applyBorder="1" applyAlignment="1" applyProtection="1">
      <alignment horizontal="center" wrapText="1"/>
    </xf>
    <xf numFmtId="0" fontId="3" fillId="0" borderId="9" xfId="0" applyFont="1" applyBorder="1" applyAlignment="1" applyProtection="1">
      <alignment horizontal="left"/>
    </xf>
    <xf numFmtId="0" fontId="3" fillId="0" borderId="5" xfId="0" applyFont="1" applyBorder="1" applyAlignment="1" applyProtection="1">
      <alignment horizontal="left"/>
    </xf>
    <xf numFmtId="0" fontId="2" fillId="0" borderId="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13" fillId="0" borderId="15" xfId="0" applyFont="1" applyBorder="1" applyAlignment="1" applyProtection="1">
      <alignment horizontal="center" vertical="center" wrapText="1"/>
    </xf>
    <xf numFmtId="0" fontId="13" fillId="0" borderId="16"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2" fillId="0" borderId="16" xfId="0" applyFont="1" applyBorder="1" applyAlignment="1" applyProtection="1">
      <alignment horizontal="center" vertical="center" wrapText="1"/>
    </xf>
    <xf numFmtId="0" fontId="90" fillId="0" borderId="5" xfId="0" applyFont="1" applyBorder="1" applyAlignment="1" applyProtection="1">
      <alignment horizontal="center" vertical="center" wrapText="1"/>
    </xf>
    <xf numFmtId="0" fontId="8" fillId="0" borderId="12" xfId="0" applyFont="1" applyFill="1" applyBorder="1" applyAlignment="1" applyProtection="1">
      <alignment horizontal="center" wrapText="1"/>
    </xf>
    <xf numFmtId="0" fontId="8" fillId="0" borderId="0" xfId="0" applyFont="1" applyFill="1" applyAlignment="1" applyProtection="1">
      <alignment horizontal="center" wrapText="1"/>
    </xf>
    <xf numFmtId="0" fontId="5"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7" xfId="0" quotePrefix="1" applyFont="1" applyBorder="1" applyAlignment="1" applyProtection="1">
      <alignment horizontal="left" wrapText="1"/>
    </xf>
    <xf numFmtId="0" fontId="2" fillId="0" borderId="2" xfId="0" quotePrefix="1" applyFont="1" applyBorder="1" applyAlignment="1" applyProtection="1">
      <alignment horizontal="left" wrapText="1"/>
    </xf>
    <xf numFmtId="0" fontId="2" fillId="0" borderId="8" xfId="0" quotePrefix="1" applyFont="1" applyBorder="1" applyAlignment="1" applyProtection="1">
      <alignment horizontal="left" wrapText="1"/>
    </xf>
    <xf numFmtId="0" fontId="8" fillId="0" borderId="0" xfId="0" applyFont="1" applyAlignment="1" applyProtection="1">
      <alignment horizontal="center" wrapText="1"/>
    </xf>
    <xf numFmtId="0" fontId="5" fillId="0" borderId="15" xfId="0" applyFont="1" applyBorder="1" applyAlignment="1" applyProtection="1">
      <alignment horizontal="center" vertical="center"/>
    </xf>
    <xf numFmtId="0" fontId="2" fillId="0" borderId="12" xfId="0" applyFont="1" applyBorder="1" applyAlignment="1" applyProtection="1">
      <alignment horizontal="center" wrapText="1"/>
    </xf>
    <xf numFmtId="0" fontId="2" fillId="0" borderId="0" xfId="0" applyFont="1" applyAlignment="1" applyProtection="1">
      <alignment horizontal="center" wrapText="1"/>
    </xf>
    <xf numFmtId="0" fontId="83" fillId="0" borderId="0" xfId="0" applyFont="1" applyAlignment="1" applyProtection="1">
      <alignment horizontal="left" wrapText="1"/>
    </xf>
    <xf numFmtId="165" fontId="1" fillId="5" borderId="69" xfId="11" applyNumberFormat="1" applyFont="1" applyFill="1" applyBorder="1" applyAlignment="1" applyProtection="1">
      <alignment horizontal="center" vertical="center" wrapText="1"/>
      <protection locked="0"/>
    </xf>
    <xf numFmtId="165" fontId="13" fillId="0" borderId="26" xfId="11" applyNumberFormat="1" applyFont="1" applyBorder="1" applyAlignment="1" applyProtection="1">
      <alignment horizontal="center" vertical="center" wrapText="1"/>
      <protection locked="0"/>
    </xf>
    <xf numFmtId="165" fontId="3" fillId="3" borderId="6" xfId="11" applyNumberFormat="1" applyFont="1" applyFill="1" applyBorder="1" applyAlignment="1" applyProtection="1">
      <alignment horizontal="center" vertical="center" wrapText="1"/>
      <protection locked="0"/>
    </xf>
    <xf numFmtId="165" fontId="13" fillId="0" borderId="4" xfId="11" applyNumberFormat="1" applyFont="1" applyBorder="1" applyAlignment="1" applyProtection="1">
      <alignment horizontal="center" vertical="center" wrapText="1"/>
      <protection locked="0"/>
    </xf>
    <xf numFmtId="0" fontId="33" fillId="6" borderId="37" xfId="0" applyFont="1" applyFill="1" applyBorder="1" applyAlignment="1" applyProtection="1">
      <alignment horizontal="left" wrapText="1"/>
    </xf>
    <xf numFmtId="0" fontId="33" fillId="6" borderId="43" xfId="0" applyFont="1" applyFill="1" applyBorder="1" applyAlignment="1" applyProtection="1">
      <alignment horizontal="left" wrapText="1"/>
    </xf>
    <xf numFmtId="0" fontId="33" fillId="6" borderId="38" xfId="0" applyFont="1" applyFill="1" applyBorder="1" applyAlignment="1" applyProtection="1">
      <alignment horizontal="left" wrapText="1"/>
    </xf>
    <xf numFmtId="0" fontId="3" fillId="0" borderId="28" xfId="0" applyFont="1" applyBorder="1" applyAlignment="1" applyProtection="1">
      <alignment horizontal="left" wrapText="1"/>
      <protection locked="0"/>
    </xf>
    <xf numFmtId="165" fontId="3" fillId="5" borderId="1" xfId="11" applyNumberFormat="1" applyFont="1" applyFill="1" applyBorder="1" applyAlignment="1" applyProtection="1">
      <alignment horizontal="center" vertical="center" wrapText="1"/>
      <protection locked="0"/>
    </xf>
    <xf numFmtId="0" fontId="33" fillId="6" borderId="39" xfId="0" applyFont="1" applyFill="1" applyBorder="1" applyAlignment="1" applyProtection="1">
      <alignment horizontal="left" wrapText="1"/>
    </xf>
    <xf numFmtId="0" fontId="33" fillId="6" borderId="33" xfId="0" applyFont="1" applyFill="1" applyBorder="1" applyAlignment="1" applyProtection="1">
      <alignment horizontal="left" wrapText="1"/>
    </xf>
    <xf numFmtId="0" fontId="33" fillId="6" borderId="40" xfId="0" applyFont="1" applyFill="1" applyBorder="1" applyAlignment="1" applyProtection="1">
      <alignment horizontal="left" wrapText="1"/>
    </xf>
    <xf numFmtId="0" fontId="2" fillId="0" borderId="1" xfId="0" applyFont="1" applyBorder="1" applyAlignment="1" applyProtection="1">
      <alignment horizontal="center" wrapText="1"/>
    </xf>
    <xf numFmtId="14" fontId="2" fillId="0" borderId="15" xfId="0" applyNumberFormat="1" applyFont="1" applyBorder="1" applyAlignment="1" applyProtection="1">
      <alignment horizontal="center" wrapText="1"/>
    </xf>
    <xf numFmtId="14" fontId="2" fillId="0" borderId="16" xfId="0" applyNumberFormat="1" applyFont="1" applyBorder="1" applyAlignment="1" applyProtection="1">
      <alignment horizontal="center" wrapText="1"/>
    </xf>
    <xf numFmtId="0" fontId="18" fillId="0" borderId="34" xfId="0" applyFont="1" applyBorder="1" applyAlignment="1" applyProtection="1">
      <alignment horizontal="center" wrapText="1"/>
    </xf>
    <xf numFmtId="0" fontId="18" fillId="0" borderId="44" xfId="0" applyFont="1" applyBorder="1" applyAlignment="1" applyProtection="1">
      <alignment horizontal="center" wrapText="1"/>
    </xf>
    <xf numFmtId="0" fontId="18" fillId="0" borderId="35" xfId="0" applyFont="1" applyBorder="1" applyAlignment="1" applyProtection="1">
      <alignment horizontal="center" wrapText="1"/>
    </xf>
    <xf numFmtId="0" fontId="18" fillId="0" borderId="28" xfId="0" applyFont="1" applyBorder="1" applyAlignment="1" applyProtection="1">
      <alignment horizontal="center" wrapText="1"/>
    </xf>
    <xf numFmtId="0" fontId="18" fillId="0" borderId="1" xfId="0" applyFont="1" applyBorder="1" applyAlignment="1" applyProtection="1">
      <alignment horizontal="center" wrapText="1"/>
    </xf>
    <xf numFmtId="0" fontId="18" fillId="0" borderId="22" xfId="0" applyFont="1" applyBorder="1" applyAlignment="1" applyProtection="1">
      <alignment horizontal="center" wrapText="1"/>
    </xf>
    <xf numFmtId="0" fontId="18" fillId="0" borderId="21" xfId="0" applyFont="1" applyBorder="1" applyAlignment="1" applyProtection="1">
      <alignment horizontal="center" wrapText="1"/>
    </xf>
    <xf numFmtId="0" fontId="18" fillId="0" borderId="15" xfId="0" applyFont="1" applyBorder="1" applyAlignment="1" applyProtection="1">
      <alignment horizontal="center" wrapText="1"/>
    </xf>
    <xf numFmtId="0" fontId="18" fillId="0" borderId="55" xfId="0" applyFont="1" applyBorder="1" applyAlignment="1" applyProtection="1">
      <alignment horizontal="center" wrapText="1"/>
    </xf>
    <xf numFmtId="0" fontId="13" fillId="0" borderId="71" xfId="0" applyFont="1" applyBorder="1" applyAlignment="1" applyProtection="1">
      <alignment horizontal="left" wrapText="1"/>
      <protection locked="0"/>
    </xf>
    <xf numFmtId="0" fontId="3" fillId="0" borderId="11" xfId="0" applyFont="1" applyBorder="1" applyAlignment="1" applyProtection="1">
      <alignment horizontal="left" wrapText="1"/>
      <protection locked="0"/>
    </xf>
    <xf numFmtId="0" fontId="3" fillId="0" borderId="66" xfId="0" applyFont="1" applyBorder="1" applyAlignment="1" applyProtection="1">
      <alignment horizontal="left" wrapText="1"/>
      <protection locked="0"/>
    </xf>
    <xf numFmtId="0" fontId="3" fillId="0" borderId="6" xfId="0" applyFont="1" applyBorder="1" applyAlignment="1" applyProtection="1">
      <alignment horizontal="left" wrapText="1"/>
      <protection locked="0"/>
    </xf>
    <xf numFmtId="0" fontId="2" fillId="2" borderId="28"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3" fillId="0" borderId="23" xfId="0" applyFont="1" applyBorder="1" applyAlignment="1" applyProtection="1">
      <alignment horizontal="left" wrapText="1"/>
      <protection locked="0"/>
    </xf>
    <xf numFmtId="0" fontId="3" fillId="0" borderId="24" xfId="0" applyFont="1" applyBorder="1" applyAlignment="1" applyProtection="1">
      <alignment horizontal="left" wrapText="1"/>
      <protection locked="0"/>
    </xf>
    <xf numFmtId="0" fontId="83" fillId="0" borderId="0" xfId="0" applyFont="1" applyBorder="1" applyAlignment="1" applyProtection="1">
      <alignment horizontal="left" wrapText="1"/>
    </xf>
    <xf numFmtId="0" fontId="2" fillId="22" borderId="64" xfId="0" applyFont="1" applyFill="1" applyBorder="1" applyAlignment="1" applyProtection="1">
      <alignment horizontal="center" wrapText="1"/>
      <protection locked="0"/>
    </xf>
    <xf numFmtId="0" fontId="2" fillId="22" borderId="2" xfId="0" applyFont="1" applyFill="1" applyBorder="1" applyAlignment="1" applyProtection="1">
      <alignment horizontal="center" wrapText="1"/>
      <protection locked="0"/>
    </xf>
    <xf numFmtId="0" fontId="2" fillId="22" borderId="72" xfId="0" applyFont="1" applyFill="1" applyBorder="1" applyAlignment="1" applyProtection="1">
      <alignment horizontal="center" wrapText="1"/>
      <protection locked="0"/>
    </xf>
    <xf numFmtId="0" fontId="2" fillId="2" borderId="21"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3" borderId="14" xfId="0" applyFont="1" applyFill="1" applyBorder="1" applyAlignment="1" applyProtection="1">
      <alignment horizontal="left" vertical="center" wrapText="1"/>
    </xf>
    <xf numFmtId="0" fontId="2" fillId="3" borderId="15" xfId="0" applyFont="1" applyFill="1" applyBorder="1" applyAlignment="1" applyProtection="1">
      <alignment horizontal="left" vertical="center" wrapText="1"/>
    </xf>
    <xf numFmtId="0" fontId="2" fillId="0" borderId="14" xfId="0" applyFont="1" applyBorder="1" applyAlignment="1" applyProtection="1">
      <alignment horizontal="center" wrapText="1"/>
    </xf>
    <xf numFmtId="0" fontId="13" fillId="0" borderId="15" xfId="0" applyFont="1" applyBorder="1" applyAlignment="1" applyProtection="1">
      <alignment horizontal="center" wrapText="1"/>
    </xf>
    <xf numFmtId="0" fontId="13" fillId="0" borderId="16" xfId="0" applyFont="1" applyBorder="1" applyAlignment="1" applyProtection="1">
      <alignment horizont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2" fillId="0" borderId="15" xfId="0" applyFont="1" applyBorder="1" applyAlignment="1" applyProtection="1">
      <alignment horizontal="center" wrapText="1"/>
    </xf>
    <xf numFmtId="0" fontId="5" fillId="0" borderId="9" xfId="0" applyFont="1" applyBorder="1" applyAlignment="1" applyProtection="1">
      <alignment horizontal="center" wrapText="1"/>
    </xf>
    <xf numFmtId="0" fontId="5" fillId="0" borderId="5" xfId="0" applyFont="1" applyBorder="1" applyAlignment="1" applyProtection="1">
      <alignment horizontal="center" wrapText="1"/>
    </xf>
    <xf numFmtId="0" fontId="13" fillId="0" borderId="10" xfId="0" applyFont="1" applyBorder="1" applyAlignment="1" applyProtection="1">
      <alignment wrapText="1"/>
    </xf>
    <xf numFmtId="0" fontId="5" fillId="0" borderId="1" xfId="0" applyFont="1" applyBorder="1" applyAlignment="1" applyProtection="1">
      <alignment horizontal="center" wrapText="1"/>
    </xf>
    <xf numFmtId="0" fontId="13" fillId="0" borderId="1" xfId="0" applyFont="1" applyBorder="1" applyAlignment="1" applyProtection="1">
      <alignment wrapText="1"/>
    </xf>
    <xf numFmtId="0" fontId="30" fillId="0" borderId="0" xfId="0" applyFont="1" applyAlignment="1" applyProtection="1">
      <alignment horizontal="center" wrapText="1"/>
    </xf>
    <xf numFmtId="0" fontId="3" fillId="0" borderId="7" xfId="0" applyFont="1" applyFill="1" applyBorder="1" applyAlignment="1" applyProtection="1">
      <alignment horizontal="center" wrapText="1"/>
      <protection locked="0"/>
    </xf>
    <xf numFmtId="0" fontId="3" fillId="0" borderId="2" xfId="0" applyFont="1" applyFill="1" applyBorder="1" applyAlignment="1" applyProtection="1">
      <alignment horizontal="center" wrapText="1"/>
      <protection locked="0"/>
    </xf>
    <xf numFmtId="0" fontId="3" fillId="0" borderId="8" xfId="0" applyFont="1" applyFill="1" applyBorder="1" applyAlignment="1" applyProtection="1">
      <alignment horizontal="center" wrapText="1"/>
      <protection locked="0"/>
    </xf>
    <xf numFmtId="0" fontId="3" fillId="0" borderId="12" xfId="0" applyFont="1" applyFill="1" applyBorder="1" applyAlignment="1" applyProtection="1">
      <alignment horizontal="center" wrapText="1"/>
      <protection locked="0"/>
    </xf>
    <xf numFmtId="0" fontId="3" fillId="0" borderId="0" xfId="0" applyFont="1" applyFill="1" applyBorder="1" applyAlignment="1" applyProtection="1">
      <alignment horizontal="center" wrapText="1"/>
      <protection locked="0"/>
    </xf>
    <xf numFmtId="0" fontId="3" fillId="0" borderId="13" xfId="0" applyFont="1" applyFill="1" applyBorder="1" applyAlignment="1" applyProtection="1">
      <alignment horizontal="center" wrapText="1"/>
      <protection locked="0"/>
    </xf>
    <xf numFmtId="0" fontId="3" fillId="0" borderId="9" xfId="0" applyFont="1" applyFill="1" applyBorder="1" applyAlignment="1" applyProtection="1">
      <alignment horizontal="center" wrapText="1"/>
      <protection locked="0"/>
    </xf>
    <xf numFmtId="0" fontId="3" fillId="0" borderId="5" xfId="0" applyFont="1" applyFill="1" applyBorder="1" applyAlignment="1" applyProtection="1">
      <alignment horizontal="center" wrapText="1"/>
      <protection locked="0"/>
    </xf>
    <xf numFmtId="0" fontId="3" fillId="0" borderId="10" xfId="0" applyFont="1" applyFill="1" applyBorder="1" applyAlignment="1" applyProtection="1">
      <alignment horizontal="center" wrapText="1"/>
      <protection locked="0"/>
    </xf>
    <xf numFmtId="0" fontId="3" fillId="0" borderId="14" xfId="0" applyFont="1" applyFill="1" applyBorder="1" applyAlignment="1">
      <alignment horizontal="center" vertical="center" wrapText="1"/>
    </xf>
    <xf numFmtId="0" fontId="3" fillId="0" borderId="15" xfId="0" applyFont="1" applyFill="1" applyBorder="1" applyAlignment="1">
      <alignment vertical="center" wrapText="1"/>
    </xf>
    <xf numFmtId="0" fontId="3" fillId="0" borderId="16" xfId="0" applyFont="1" applyFill="1" applyBorder="1" applyAlignment="1">
      <alignment vertical="center" wrapText="1"/>
    </xf>
    <xf numFmtId="0" fontId="5" fillId="0" borderId="1" xfId="0" applyFont="1" applyFill="1" applyBorder="1" applyAlignment="1">
      <alignment horizontal="center" vertical="center" wrapText="1"/>
    </xf>
    <xf numFmtId="0" fontId="2" fillId="2" borderId="14" xfId="0" applyFont="1" applyFill="1" applyBorder="1" applyAlignment="1" applyProtection="1">
      <alignment horizontal="center" wrapText="1"/>
      <protection locked="0"/>
    </xf>
    <xf numFmtId="0" fontId="2" fillId="2" borderId="15" xfId="0" applyFont="1" applyFill="1" applyBorder="1" applyAlignment="1" applyProtection="1">
      <alignment horizontal="center" wrapText="1"/>
      <protection locked="0"/>
    </xf>
    <xf numFmtId="0" fontId="2" fillId="2" borderId="16" xfId="0" applyFont="1" applyFill="1" applyBorder="1" applyAlignment="1" applyProtection="1">
      <alignment horizontal="center" wrapText="1"/>
      <protection locked="0"/>
    </xf>
    <xf numFmtId="0" fontId="3" fillId="3" borderId="9" xfId="0" applyFont="1" applyFill="1" applyBorder="1" applyAlignment="1" applyProtection="1">
      <alignment horizontal="left" vertical="center" wrapText="1"/>
    </xf>
    <xf numFmtId="0" fontId="3" fillId="3" borderId="5" xfId="0" applyFont="1" applyFill="1" applyBorder="1" applyAlignment="1" applyProtection="1">
      <alignment horizontal="left" vertical="center" wrapText="1"/>
    </xf>
    <xf numFmtId="0" fontId="3" fillId="3" borderId="10" xfId="0" applyFont="1" applyFill="1" applyBorder="1" applyAlignment="1" applyProtection="1">
      <alignment horizontal="left" vertical="center" wrapText="1"/>
    </xf>
    <xf numFmtId="0" fontId="2" fillId="0"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xf>
    <xf numFmtId="0" fontId="3" fillId="0" borderId="7" xfId="0" quotePrefix="1" applyFont="1" applyBorder="1" applyAlignment="1" applyProtection="1">
      <alignment horizontal="left" wrapText="1"/>
    </xf>
    <xf numFmtId="0" fontId="3" fillId="0" borderId="2" xfId="0" quotePrefix="1" applyFont="1" applyBorder="1" applyAlignment="1" applyProtection="1">
      <alignment horizontal="left" wrapText="1"/>
    </xf>
    <xf numFmtId="0" fontId="3" fillId="0" borderId="8" xfId="0" quotePrefix="1" applyFont="1" applyBorder="1" applyAlignment="1" applyProtection="1">
      <alignment horizontal="left" wrapText="1"/>
    </xf>
    <xf numFmtId="0" fontId="2" fillId="0" borderId="14" xfId="0" applyFont="1" applyFill="1" applyBorder="1" applyAlignment="1" applyProtection="1">
      <alignment horizontal="center" vertical="center" wrapText="1"/>
    </xf>
    <xf numFmtId="0" fontId="13" fillId="0" borderId="15" xfId="0" applyFont="1" applyFill="1" applyBorder="1" applyAlignment="1" applyProtection="1">
      <alignment horizontal="center" vertical="center" wrapText="1"/>
    </xf>
    <xf numFmtId="0" fontId="13" fillId="0" borderId="16" xfId="0" applyFont="1" applyFill="1" applyBorder="1" applyAlignment="1" applyProtection="1">
      <alignment horizontal="center" vertical="center" wrapText="1"/>
    </xf>
    <xf numFmtId="0" fontId="3" fillId="0" borderId="9" xfId="0" applyFont="1" applyBorder="1" applyAlignment="1" applyProtection="1">
      <alignment horizontal="left" wrapText="1"/>
    </xf>
    <xf numFmtId="0" fontId="3" fillId="0" borderId="5" xfId="0" applyFont="1" applyBorder="1" applyAlignment="1" applyProtection="1">
      <alignment horizontal="left" wrapText="1"/>
    </xf>
    <xf numFmtId="0" fontId="3" fillId="0" borderId="0" xfId="0" quotePrefix="1" applyFont="1" applyBorder="1" applyAlignment="1" applyProtection="1">
      <alignment horizontal="left" wrapText="1"/>
    </xf>
    <xf numFmtId="0" fontId="3" fillId="0" borderId="14"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2" fillId="2" borderId="14"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3" fillId="0" borderId="1" xfId="0" applyFont="1" applyBorder="1" applyAlignment="1" applyProtection="1">
      <alignment wrapText="1"/>
    </xf>
    <xf numFmtId="0" fontId="2" fillId="0" borderId="12" xfId="0" applyFont="1" applyBorder="1" applyAlignment="1" applyProtection="1">
      <alignment horizontal="left" wrapText="1"/>
    </xf>
    <xf numFmtId="0" fontId="2" fillId="0" borderId="0" xfId="0" applyFont="1" applyAlignment="1" applyProtection="1">
      <alignment horizontal="left" wrapText="1"/>
    </xf>
    <xf numFmtId="0" fontId="2" fillId="0" borderId="13" xfId="0" applyFont="1" applyBorder="1" applyAlignment="1" applyProtection="1">
      <alignment horizontal="left" wrapText="1"/>
    </xf>
    <xf numFmtId="0" fontId="2" fillId="23" borderId="12" xfId="0" applyFont="1" applyFill="1" applyBorder="1" applyAlignment="1">
      <alignment vertical="center" wrapText="1"/>
    </xf>
    <xf numFmtId="0" fontId="2" fillId="23" borderId="0" xfId="0" applyFont="1" applyFill="1" applyBorder="1" applyAlignment="1">
      <alignment vertical="center" wrapText="1"/>
    </xf>
    <xf numFmtId="0" fontId="2" fillId="23" borderId="13" xfId="0" applyFont="1" applyFill="1" applyBorder="1" applyAlignment="1">
      <alignmen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5" fillId="0" borderId="0" xfId="0" applyFont="1" applyBorder="1" applyAlignment="1">
      <alignment horizontal="center"/>
    </xf>
    <xf numFmtId="0" fontId="8" fillId="0" borderId="0" xfId="0" applyFont="1" applyBorder="1" applyAlignment="1">
      <alignment horizontal="center" wrapText="1"/>
    </xf>
    <xf numFmtId="0" fontId="3" fillId="0" borderId="0" xfId="0" applyFont="1" applyAlignment="1">
      <alignment horizontal="center" wrapText="1"/>
    </xf>
    <xf numFmtId="0" fontId="3" fillId="0" borderId="1" xfId="0" quotePrefix="1" applyFont="1" applyBorder="1" applyAlignment="1" applyProtection="1">
      <alignment horizontal="center" wrapText="1"/>
    </xf>
    <xf numFmtId="0" fontId="3" fillId="0" borderId="1" xfId="0" applyFont="1" applyBorder="1" applyAlignment="1" applyProtection="1">
      <alignment horizontal="center" wrapText="1"/>
    </xf>
    <xf numFmtId="0" fontId="2" fillId="0" borderId="0" xfId="0" applyFont="1" applyBorder="1" applyAlignment="1" applyProtection="1">
      <alignment horizontal="center" wrapText="1"/>
    </xf>
    <xf numFmtId="0" fontId="85" fillId="0" borderId="2" xfId="0" applyFont="1" applyBorder="1" applyAlignment="1">
      <alignment horizontal="center" vertical="top" wrapText="1"/>
    </xf>
    <xf numFmtId="0" fontId="85" fillId="0" borderId="0" xfId="0" applyFont="1" applyBorder="1" applyAlignment="1">
      <alignment horizontal="center" vertical="top" wrapText="1"/>
    </xf>
    <xf numFmtId="0" fontId="0" fillId="0" borderId="12" xfId="0" applyBorder="1" applyAlignment="1">
      <alignment horizontal="center"/>
    </xf>
    <xf numFmtId="0" fontId="0" fillId="0" borderId="0" xfId="0" applyBorder="1" applyAlignment="1">
      <alignment horizontal="center"/>
    </xf>
    <xf numFmtId="0" fontId="0" fillId="0" borderId="0" xfId="0" applyAlignment="1">
      <alignment horizontal="center" vertical="center"/>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3" fillId="0" borderId="0" xfId="0" applyFont="1" applyAlignment="1" applyProtection="1">
      <alignment horizontal="left" wrapText="1"/>
    </xf>
    <xf numFmtId="0" fontId="8" fillId="0" borderId="1" xfId="0" applyFont="1" applyBorder="1" applyAlignment="1" applyProtection="1">
      <alignment horizontal="center" wrapText="1"/>
      <protection locked="0"/>
    </xf>
    <xf numFmtId="0" fontId="8" fillId="0" borderId="22" xfId="0" applyFont="1" applyBorder="1" applyAlignment="1" applyProtection="1">
      <alignment horizontal="center" wrapText="1"/>
      <protection locked="0"/>
    </xf>
    <xf numFmtId="0" fontId="18" fillId="8" borderId="41"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18" fillId="8" borderId="42" xfId="0" applyFont="1" applyFill="1" applyBorder="1" applyAlignment="1" applyProtection="1">
      <alignment horizontal="center" vertical="center"/>
    </xf>
    <xf numFmtId="0" fontId="6" fillId="15" borderId="46" xfId="0" applyFont="1" applyFill="1" applyBorder="1" applyAlignment="1" applyProtection="1">
      <alignment horizontal="center" vertical="center" wrapText="1"/>
    </xf>
    <xf numFmtId="0" fontId="6" fillId="15" borderId="47" xfId="0" applyFont="1" applyFill="1" applyBorder="1" applyAlignment="1" applyProtection="1">
      <alignment horizontal="center" vertical="center" wrapText="1"/>
    </xf>
    <xf numFmtId="0" fontId="6" fillId="15" borderId="48" xfId="0" applyFont="1" applyFill="1" applyBorder="1" applyAlignment="1" applyProtection="1">
      <alignment horizontal="center" vertical="center" wrapText="1"/>
    </xf>
    <xf numFmtId="0" fontId="18" fillId="8" borderId="37" xfId="0" applyFont="1" applyFill="1" applyBorder="1" applyAlignment="1" applyProtection="1">
      <alignment horizontal="center"/>
    </xf>
    <xf numFmtId="0" fontId="18" fillId="8" borderId="43" xfId="0" applyFont="1" applyFill="1" applyBorder="1" applyAlignment="1" applyProtection="1">
      <alignment horizontal="center"/>
    </xf>
    <xf numFmtId="0" fontId="18" fillId="8" borderId="38" xfId="0" applyFont="1" applyFill="1" applyBorder="1" applyAlignment="1" applyProtection="1">
      <alignment horizontal="center"/>
    </xf>
    <xf numFmtId="0" fontId="8" fillId="0" borderId="14" xfId="0" applyFont="1" applyBorder="1" applyAlignment="1" applyProtection="1">
      <alignment horizontal="center" wrapText="1"/>
      <protection locked="0"/>
    </xf>
    <xf numFmtId="0" fontId="8" fillId="0" borderId="55" xfId="0" applyFont="1" applyBorder="1" applyAlignment="1" applyProtection="1">
      <alignment horizontal="center" wrapText="1"/>
      <protection locked="0"/>
    </xf>
    <xf numFmtId="0" fontId="18" fillId="8" borderId="34" xfId="0" applyFont="1" applyFill="1" applyBorder="1" applyAlignment="1" applyProtection="1">
      <alignment horizontal="center"/>
    </xf>
    <xf numFmtId="0" fontId="18" fillId="8" borderId="44" xfId="0" applyFont="1" applyFill="1" applyBorder="1" applyAlignment="1" applyProtection="1">
      <alignment horizontal="center"/>
    </xf>
    <xf numFmtId="0" fontId="18" fillId="8" borderId="35" xfId="0" applyFont="1" applyFill="1" applyBorder="1" applyAlignment="1" applyProtection="1">
      <alignment horizontal="center"/>
    </xf>
    <xf numFmtId="0" fontId="6" fillId="8" borderId="37" xfId="0" applyFont="1" applyFill="1" applyBorder="1" applyAlignment="1" applyProtection="1">
      <alignment horizontal="center"/>
    </xf>
    <xf numFmtId="0" fontId="14" fillId="8" borderId="38" xfId="0" applyFont="1" applyFill="1" applyBorder="1" applyAlignment="1" applyProtection="1">
      <alignment horizontal="center"/>
    </xf>
    <xf numFmtId="0" fontId="13" fillId="0" borderId="41" xfId="0" applyFont="1" applyBorder="1" applyAlignment="1" applyProtection="1">
      <alignment horizontal="left" vertical="center" wrapText="1"/>
    </xf>
    <xf numFmtId="0" fontId="13" fillId="0" borderId="42" xfId="0" applyFont="1" applyBorder="1" applyAlignment="1" applyProtection="1">
      <alignment horizontal="left" vertical="center" wrapText="1"/>
    </xf>
    <xf numFmtId="0" fontId="13" fillId="0" borderId="39" xfId="0" applyFont="1" applyBorder="1" applyAlignment="1" applyProtection="1">
      <alignment horizontal="left" vertical="center" wrapText="1"/>
    </xf>
    <xf numFmtId="0" fontId="13" fillId="0" borderId="40" xfId="0" applyFont="1" applyBorder="1" applyAlignment="1" applyProtection="1">
      <alignment horizontal="left" vertical="center" wrapText="1"/>
    </xf>
    <xf numFmtId="0" fontId="81" fillId="0" borderId="12" xfId="0" applyFont="1" applyBorder="1" applyAlignment="1" applyProtection="1">
      <alignment horizontal="left" wrapText="1"/>
    </xf>
    <xf numFmtId="0" fontId="81" fillId="0" borderId="0" xfId="0" applyFont="1" applyBorder="1" applyAlignment="1" applyProtection="1">
      <alignment horizontal="left" wrapText="1"/>
    </xf>
    <xf numFmtId="0" fontId="93" fillId="0" borderId="37" xfId="0" applyFont="1" applyBorder="1" applyAlignment="1">
      <alignment horizontal="center"/>
    </xf>
    <xf numFmtId="0" fontId="93" fillId="0" borderId="43" xfId="0" applyFont="1" applyBorder="1" applyAlignment="1">
      <alignment horizontal="center"/>
    </xf>
    <xf numFmtId="0" fontId="93" fillId="0" borderId="38" xfId="0" applyFont="1" applyBorder="1" applyAlignment="1">
      <alignment horizontal="center"/>
    </xf>
    <xf numFmtId="0" fontId="93" fillId="0" borderId="41" xfId="0" applyFont="1" applyBorder="1" applyAlignment="1">
      <alignment horizontal="center"/>
    </xf>
    <xf numFmtId="0" fontId="93" fillId="0" borderId="0" xfId="0" applyFont="1" applyBorder="1" applyAlignment="1">
      <alignment horizontal="center"/>
    </xf>
    <xf numFmtId="0" fontId="93" fillId="0" borderId="42" xfId="0" applyFont="1" applyBorder="1" applyAlignment="1">
      <alignment horizontal="center"/>
    </xf>
    <xf numFmtId="0" fontId="94" fillId="0" borderId="41" xfId="0" applyFont="1" applyBorder="1" applyAlignment="1">
      <alignment horizontal="center"/>
    </xf>
    <xf numFmtId="0" fontId="94" fillId="0" borderId="0" xfId="0" applyFont="1" applyBorder="1" applyAlignment="1">
      <alignment horizontal="center"/>
    </xf>
    <xf numFmtId="0" fontId="94" fillId="0" borderId="42" xfId="0" applyFont="1" applyBorder="1" applyAlignment="1">
      <alignment horizontal="center"/>
    </xf>
    <xf numFmtId="0" fontId="3" fillId="0" borderId="14"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95" fillId="0" borderId="41" xfId="0" applyFont="1" applyBorder="1" applyAlignment="1">
      <alignment horizontal="left" wrapText="1"/>
    </xf>
    <xf numFmtId="0" fontId="95" fillId="0" borderId="0" xfId="0" applyFont="1" applyBorder="1" applyAlignment="1">
      <alignment horizontal="left" wrapText="1"/>
    </xf>
    <xf numFmtId="0" fontId="95" fillId="0" borderId="42" xfId="0" applyFont="1" applyBorder="1" applyAlignment="1">
      <alignment horizontal="left" wrapText="1"/>
    </xf>
    <xf numFmtId="44" fontId="0" fillId="0" borderId="1" xfId="0" applyNumberFormat="1" applyBorder="1" applyAlignment="1" applyProtection="1">
      <alignment horizontal="center"/>
    </xf>
    <xf numFmtId="0" fontId="2" fillId="2" borderId="37" xfId="0" applyFont="1" applyFill="1" applyBorder="1" applyAlignment="1" applyProtection="1">
      <alignment horizontal="center" vertical="center" wrapText="1"/>
    </xf>
    <xf numFmtId="0" fontId="2" fillId="2" borderId="43" xfId="0" applyFont="1" applyFill="1" applyBorder="1" applyAlignment="1" applyProtection="1">
      <alignment horizontal="center" vertical="center" wrapText="1"/>
    </xf>
    <xf numFmtId="0" fontId="2" fillId="2" borderId="38" xfId="0" applyFont="1" applyFill="1" applyBorder="1" applyAlignment="1" applyProtection="1">
      <alignment horizontal="center" vertical="center" wrapText="1"/>
    </xf>
    <xf numFmtId="0" fontId="3" fillId="0" borderId="61"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13" fillId="0" borderId="31" xfId="0" applyFont="1" applyBorder="1" applyAlignment="1" applyProtection="1">
      <alignment horizontal="left" wrapText="1"/>
    </xf>
    <xf numFmtId="0" fontId="2" fillId="2" borderId="46" xfId="0" applyFont="1" applyFill="1" applyBorder="1" applyAlignment="1" applyProtection="1">
      <alignment horizontal="center" wrapText="1"/>
    </xf>
    <xf numFmtId="0" fontId="2" fillId="2" borderId="47" xfId="0" applyFont="1" applyFill="1" applyBorder="1" applyAlignment="1" applyProtection="1">
      <alignment horizontal="center" wrapText="1"/>
    </xf>
    <xf numFmtId="0" fontId="2" fillId="2" borderId="48" xfId="0" applyFont="1" applyFill="1" applyBorder="1" applyAlignment="1" applyProtection="1">
      <alignment horizontal="center" wrapText="1"/>
    </xf>
    <xf numFmtId="0" fontId="2" fillId="2" borderId="10"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53" xfId="0" applyFont="1" applyBorder="1" applyAlignment="1" applyProtection="1">
      <alignment horizontal="center" vertical="center" wrapText="1"/>
    </xf>
    <xf numFmtId="0" fontId="3" fillId="0" borderId="52" xfId="0" applyFont="1" applyBorder="1" applyAlignment="1" applyProtection="1">
      <alignment horizontal="center" vertical="center" wrapText="1"/>
    </xf>
  </cellXfs>
  <cellStyles count="12">
    <cellStyle name="Comma" xfId="11" builtinId="3"/>
    <cellStyle name="Comma 2" xfId="3" xr:uid="{00000000-0005-0000-0000-000000000000}"/>
    <cellStyle name="Comma 2 2" xfId="8" xr:uid="{00000000-0005-0000-0000-000001000000}"/>
    <cellStyle name="Comma 3" xfId="5" xr:uid="{00000000-0005-0000-0000-000002000000}"/>
    <cellStyle name="Heading 1" xfId="1" builtinId="16"/>
    <cellStyle name="Hyperlink" xfId="7" builtinId="8"/>
    <cellStyle name="Normal" xfId="0" builtinId="0"/>
    <cellStyle name="Normal 2" xfId="2" xr:uid="{00000000-0005-0000-0000-000006000000}"/>
    <cellStyle name="Normal 3" xfId="4" xr:uid="{00000000-0005-0000-0000-000007000000}"/>
    <cellStyle name="Normal 3 2" xfId="9" xr:uid="{00000000-0005-0000-0000-000008000000}"/>
    <cellStyle name="Percent" xfId="10" builtinId="5"/>
    <cellStyle name="Percent 2" xfId="6" xr:uid="{00000000-0005-0000-0000-000009000000}"/>
  </cellStyles>
  <dxfs count="95">
    <dxf>
      <fill>
        <patternFill>
          <bgColor rgb="FFFFFF00"/>
        </patternFill>
      </fill>
    </dxf>
    <dxf>
      <fill>
        <patternFill>
          <bgColor rgb="FFFFFF00"/>
        </patternFill>
      </fill>
    </dxf>
    <dxf>
      <fill>
        <patternFill>
          <bgColor rgb="FFFFFF00"/>
        </patternFill>
      </fill>
    </dxf>
    <dxf>
      <fill>
        <patternFill>
          <bgColor rgb="FF00B0F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9"/>
        </patternFill>
      </fill>
    </dxf>
    <dxf>
      <fill>
        <patternFill>
          <bgColor rgb="FFFFFF00"/>
        </patternFill>
      </fill>
    </dxf>
    <dxf>
      <fill>
        <patternFill>
          <bgColor rgb="FFFFFF00"/>
        </patternFill>
      </fill>
    </dxf>
    <dxf>
      <font>
        <color rgb="FF9C0006"/>
      </font>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FFCC99"/>
      <color rgb="FFFFCCFF"/>
      <color rgb="FF3366FF"/>
      <color rgb="FF0066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0</xdr:row>
          <xdr:rowOff>171450</xdr:rowOff>
        </xdr:from>
        <xdr:to>
          <xdr:col>2</xdr:col>
          <xdr:colOff>552450</xdr:colOff>
          <xdr:row>2</xdr:row>
          <xdr:rowOff>28575</xdr:rowOff>
        </xdr:to>
        <xdr:sp macro="" textlink="">
          <xdr:nvSpPr>
            <xdr:cNvPr id="15361" name="Button 1" hidden="1">
              <a:extLst>
                <a:ext uri="{63B3BB69-23CF-44E3-9099-C40C66FF867C}">
                  <a14:compatExt spid="_x0000_s15361"/>
                </a:ext>
                <a:ext uri="{FF2B5EF4-FFF2-40B4-BE49-F238E27FC236}">
                  <a16:creationId xmlns:a16="http://schemas.microsoft.com/office/drawing/2014/main" id="{00000000-0008-0000-0000-000001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Turn off macros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xdr:row>
          <xdr:rowOff>114300</xdr:rowOff>
        </xdr:from>
        <xdr:to>
          <xdr:col>2</xdr:col>
          <xdr:colOff>552450</xdr:colOff>
          <xdr:row>3</xdr:row>
          <xdr:rowOff>152400</xdr:rowOff>
        </xdr:to>
        <xdr:sp macro="" textlink="">
          <xdr:nvSpPr>
            <xdr:cNvPr id="15362" name="Button 2" hidden="1">
              <a:extLst>
                <a:ext uri="{63B3BB69-23CF-44E3-9099-C40C66FF867C}">
                  <a14:compatExt spid="_x0000_s15362"/>
                </a:ext>
                <a:ext uri="{FF2B5EF4-FFF2-40B4-BE49-F238E27FC236}">
                  <a16:creationId xmlns:a16="http://schemas.microsoft.com/office/drawing/2014/main" id="{00000000-0008-0000-0000-000002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Turn on macros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95250</xdr:rowOff>
        </xdr:from>
        <xdr:to>
          <xdr:col>2</xdr:col>
          <xdr:colOff>552450</xdr:colOff>
          <xdr:row>7</xdr:row>
          <xdr:rowOff>133350</xdr:rowOff>
        </xdr:to>
        <xdr:sp macro="" textlink="">
          <xdr:nvSpPr>
            <xdr:cNvPr id="15363" name="Button 3" hidden="1">
              <a:extLst>
                <a:ext uri="{63B3BB69-23CF-44E3-9099-C40C66FF867C}">
                  <a14:compatExt spid="_x0000_s15363"/>
                </a:ext>
                <a:ext uri="{FF2B5EF4-FFF2-40B4-BE49-F238E27FC236}">
                  <a16:creationId xmlns:a16="http://schemas.microsoft.com/office/drawing/2014/main" id="{00000000-0008-0000-0000-000003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Remove data with invalid dates.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66675</xdr:rowOff>
        </xdr:from>
        <xdr:to>
          <xdr:col>2</xdr:col>
          <xdr:colOff>476250</xdr:colOff>
          <xdr:row>11</xdr:row>
          <xdr:rowOff>133350</xdr:rowOff>
        </xdr:to>
        <xdr:sp macro="" textlink="">
          <xdr:nvSpPr>
            <xdr:cNvPr id="15364" name="Button 4" hidden="1">
              <a:extLst>
                <a:ext uri="{63B3BB69-23CF-44E3-9099-C40C66FF867C}">
                  <a14:compatExt spid="_x0000_s15364"/>
                </a:ext>
                <a:ext uri="{FF2B5EF4-FFF2-40B4-BE49-F238E27FC236}">
                  <a16:creationId xmlns:a16="http://schemas.microsoft.com/office/drawing/2014/main" id="{00000000-0008-0000-0000-000004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Add Rows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19050</xdr:colOff>
          <xdr:row>14</xdr:row>
          <xdr:rowOff>0</xdr:rowOff>
        </xdr:from>
        <xdr:to>
          <xdr:col>2</xdr:col>
          <xdr:colOff>476250</xdr:colOff>
          <xdr:row>16</xdr:row>
          <xdr:rowOff>95250</xdr:rowOff>
        </xdr:to>
        <xdr:sp macro="" textlink="">
          <xdr:nvSpPr>
            <xdr:cNvPr id="15365" name="Button 5" hidden="1">
              <a:extLst>
                <a:ext uri="{63B3BB69-23CF-44E3-9099-C40C66FF867C}">
                  <a14:compatExt spid="_x0000_s15365"/>
                </a:ext>
                <a:ext uri="{FF2B5EF4-FFF2-40B4-BE49-F238E27FC236}">
                  <a16:creationId xmlns:a16="http://schemas.microsoft.com/office/drawing/2014/main" id="{00000000-0008-0000-0000-000005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Protect Sheets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xdr:col>
          <xdr:colOff>9525</xdr:colOff>
          <xdr:row>17</xdr:row>
          <xdr:rowOff>133350</xdr:rowOff>
        </xdr:from>
        <xdr:to>
          <xdr:col>2</xdr:col>
          <xdr:colOff>495300</xdr:colOff>
          <xdr:row>20</xdr:row>
          <xdr:rowOff>0</xdr:rowOff>
        </xdr:to>
        <xdr:sp macro="" textlink="">
          <xdr:nvSpPr>
            <xdr:cNvPr id="15366" name="Button 6" hidden="1">
              <a:extLst>
                <a:ext uri="{63B3BB69-23CF-44E3-9099-C40C66FF867C}">
                  <a14:compatExt spid="_x0000_s15366"/>
                </a:ext>
                <a:ext uri="{FF2B5EF4-FFF2-40B4-BE49-F238E27FC236}">
                  <a16:creationId xmlns:a16="http://schemas.microsoft.com/office/drawing/2014/main" id="{00000000-0008-0000-0000-000006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Unprotect Sheets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571500</xdr:colOff>
          <xdr:row>20</xdr:row>
          <xdr:rowOff>133350</xdr:rowOff>
        </xdr:from>
        <xdr:to>
          <xdr:col>2</xdr:col>
          <xdr:colOff>476250</xdr:colOff>
          <xdr:row>23</xdr:row>
          <xdr:rowOff>9525</xdr:rowOff>
        </xdr:to>
        <xdr:sp macro="" textlink="">
          <xdr:nvSpPr>
            <xdr:cNvPr id="15367" name="Button 7" hidden="1">
              <a:extLst>
                <a:ext uri="{63B3BB69-23CF-44E3-9099-C40C66FF867C}">
                  <a14:compatExt spid="_x0000_s15367"/>
                </a:ext>
                <a:ext uri="{FF2B5EF4-FFF2-40B4-BE49-F238E27FC236}">
                  <a16:creationId xmlns:a16="http://schemas.microsoft.com/office/drawing/2014/main" id="{00000000-0008-0000-0000-000007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Formatting On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542925</xdr:colOff>
          <xdr:row>23</xdr:row>
          <xdr:rowOff>133350</xdr:rowOff>
        </xdr:from>
        <xdr:to>
          <xdr:col>2</xdr:col>
          <xdr:colOff>476250</xdr:colOff>
          <xdr:row>25</xdr:row>
          <xdr:rowOff>171450</xdr:rowOff>
        </xdr:to>
        <xdr:sp macro="" textlink="">
          <xdr:nvSpPr>
            <xdr:cNvPr id="15368" name="Button 8" hidden="1">
              <a:extLst>
                <a:ext uri="{63B3BB69-23CF-44E3-9099-C40C66FF867C}">
                  <a14:compatExt spid="_x0000_s15368"/>
                </a:ext>
                <a:ext uri="{FF2B5EF4-FFF2-40B4-BE49-F238E27FC236}">
                  <a16:creationId xmlns:a16="http://schemas.microsoft.com/office/drawing/2014/main" id="{00000000-0008-0000-0000-0000083C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Formatting Off</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200025</xdr:colOff>
      <xdr:row>0</xdr:row>
      <xdr:rowOff>66675</xdr:rowOff>
    </xdr:from>
    <xdr:to>
      <xdr:col>0</xdr:col>
      <xdr:colOff>895350</xdr:colOff>
      <xdr:row>3</xdr:row>
      <xdr:rowOff>66675</xdr:rowOff>
    </xdr:to>
    <xdr:pic>
      <xdr:nvPicPr>
        <xdr:cNvPr id="6" name="Picture 2" descr="HCD Logo">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2481"/>
        <a:stretch>
          <a:fillRect/>
        </a:stretch>
      </xdr:blipFill>
      <xdr:spPr bwMode="auto">
        <a:xfrm>
          <a:off x="200025" y="66675"/>
          <a:ext cx="695325" cy="624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200025</xdr:colOff>
      <xdr:row>0</xdr:row>
      <xdr:rowOff>66675</xdr:rowOff>
    </xdr:from>
    <xdr:to>
      <xdr:col>0</xdr:col>
      <xdr:colOff>895350</xdr:colOff>
      <xdr:row>3</xdr:row>
      <xdr:rowOff>66675</xdr:rowOff>
    </xdr:to>
    <xdr:pic>
      <xdr:nvPicPr>
        <xdr:cNvPr id="3" name="Picture 2" descr="HCD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2481"/>
        <a:stretch>
          <a:fillRect/>
        </a:stretch>
      </xdr:blipFill>
      <xdr:spPr bwMode="auto">
        <a:xfrm>
          <a:off x="200025" y="66675"/>
          <a:ext cx="695325"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3286125</xdr:colOff>
      <xdr:row>2</xdr:row>
      <xdr:rowOff>28575</xdr:rowOff>
    </xdr:from>
    <xdr:to>
      <xdr:col>1</xdr:col>
      <xdr:colOff>5276850</xdr:colOff>
      <xdr:row>2</xdr:row>
      <xdr:rowOff>720369</xdr:rowOff>
    </xdr:to>
    <xdr:pic>
      <xdr:nvPicPr>
        <xdr:cNvPr id="2" name="Picture 1" descr="Sample of how to enable content">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8791575" y="962025"/>
          <a:ext cx="1990725" cy="7013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1</xdr:row>
          <xdr:rowOff>209550</xdr:rowOff>
        </xdr:from>
        <xdr:to>
          <xdr:col>5</xdr:col>
          <xdr:colOff>3524250</xdr:colOff>
          <xdr:row>2</xdr:row>
          <xdr:rowOff>247650</xdr:rowOff>
        </xdr:to>
        <xdr:sp macro="" textlink="">
          <xdr:nvSpPr>
            <xdr:cNvPr id="18433" name="Button 1" hidden="1">
              <a:extLst>
                <a:ext uri="{63B3BB69-23CF-44E3-9099-C40C66FF867C}">
                  <a14:compatExt spid="_x0000_s18433"/>
                </a:ext>
                <a:ext uri="{FF2B5EF4-FFF2-40B4-BE49-F238E27FC236}">
                  <a16:creationId xmlns:a16="http://schemas.microsoft.com/office/drawing/2014/main" id="{00000000-0008-0000-1100-0000014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1" i="0" u="none" strike="noStrike" baseline="0">
                  <a:solidFill>
                    <a:srgbClr val="000000"/>
                  </a:solidFill>
                  <a:latin typeface="Calibri"/>
                  <a:ea typeface="Calibri"/>
                  <a:cs typeface="Calibri"/>
                </a:rPr>
                <a:t>Import Last Year's Data</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1295400</xdr:colOff>
          <xdr:row>10</xdr:row>
          <xdr:rowOff>95250</xdr:rowOff>
        </xdr:from>
        <xdr:to>
          <xdr:col>5</xdr:col>
          <xdr:colOff>2343150</xdr:colOff>
          <xdr:row>11</xdr:row>
          <xdr:rowOff>257175</xdr:rowOff>
        </xdr:to>
        <xdr:sp macro="" textlink="">
          <xdr:nvSpPr>
            <xdr:cNvPr id="18435" name="Button 3" hidden="1">
              <a:extLst>
                <a:ext uri="{63B3BB69-23CF-44E3-9099-C40C66FF867C}">
                  <a14:compatExt spid="_x0000_s18435"/>
                </a:ext>
                <a:ext uri="{FF2B5EF4-FFF2-40B4-BE49-F238E27FC236}">
                  <a16:creationId xmlns:a16="http://schemas.microsoft.com/office/drawing/2014/main" id="{00000000-0008-0000-1100-0000034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Add Rows</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95250</xdr:rowOff>
        </xdr:from>
        <xdr:to>
          <xdr:col>0</xdr:col>
          <xdr:colOff>1676400</xdr:colOff>
          <xdr:row>0</xdr:row>
          <xdr:rowOff>381000</xdr:rowOff>
        </xdr:to>
        <xdr:sp macro="" textlink="">
          <xdr:nvSpPr>
            <xdr:cNvPr id="14337" name="Button 1" hidden="1">
              <a:extLst>
                <a:ext uri="{63B3BB69-23CF-44E3-9099-C40C66FF867C}">
                  <a14:compatExt spid="_x0000_s14337"/>
                </a:ext>
                <a:ext uri="{FF2B5EF4-FFF2-40B4-BE49-F238E27FC236}">
                  <a16:creationId xmlns:a16="http://schemas.microsoft.com/office/drawing/2014/main" id="{00000000-0008-0000-1200-0000013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Check for potential errors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xdr:row>
          <xdr:rowOff>276225</xdr:rowOff>
        </xdr:from>
        <xdr:to>
          <xdr:col>0</xdr:col>
          <xdr:colOff>1657350</xdr:colOff>
          <xdr:row>2</xdr:row>
          <xdr:rowOff>514350</xdr:rowOff>
        </xdr:to>
        <xdr:sp macro="" textlink="">
          <xdr:nvSpPr>
            <xdr:cNvPr id="14338" name="Button 2" hidden="1">
              <a:extLst>
                <a:ext uri="{63B3BB69-23CF-44E3-9099-C40C66FF867C}">
                  <a14:compatExt spid="_x0000_s14338"/>
                </a:ext>
                <a:ext uri="{FF2B5EF4-FFF2-40B4-BE49-F238E27FC236}">
                  <a16:creationId xmlns:a16="http://schemas.microsoft.com/office/drawing/2014/main" id="{00000000-0008-0000-1200-0000023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Format A2 for easy printing</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38100</xdr:rowOff>
        </xdr:from>
        <xdr:to>
          <xdr:col>0</xdr:col>
          <xdr:colOff>1685925</xdr:colOff>
          <xdr:row>6</xdr:row>
          <xdr:rowOff>0</xdr:rowOff>
        </xdr:to>
        <xdr:sp macro="" textlink="">
          <xdr:nvSpPr>
            <xdr:cNvPr id="14339" name="Button 3" hidden="1">
              <a:extLst>
                <a:ext uri="{63B3BB69-23CF-44E3-9099-C40C66FF867C}">
                  <a14:compatExt spid="_x0000_s14339"/>
                </a:ext>
                <a:ext uri="{FF2B5EF4-FFF2-40B4-BE49-F238E27FC236}">
                  <a16:creationId xmlns:a16="http://schemas.microsoft.com/office/drawing/2014/main" id="{00000000-0008-0000-1200-0000033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Ensure all dates are valid</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13</xdr:row>
          <xdr:rowOff>95250</xdr:rowOff>
        </xdr:from>
        <xdr:to>
          <xdr:col>0</xdr:col>
          <xdr:colOff>1600200</xdr:colOff>
          <xdr:row>13</xdr:row>
          <xdr:rowOff>609600</xdr:rowOff>
        </xdr:to>
        <xdr:sp macro="" textlink="">
          <xdr:nvSpPr>
            <xdr:cNvPr id="14340" name="Button 4" hidden="1">
              <a:extLst>
                <a:ext uri="{63B3BB69-23CF-44E3-9099-C40C66FF867C}">
                  <a14:compatExt spid="_x0000_s14340"/>
                </a:ext>
                <a:ext uri="{FF2B5EF4-FFF2-40B4-BE49-F238E27FC236}">
                  <a16:creationId xmlns:a16="http://schemas.microsoft.com/office/drawing/2014/main" id="{00000000-0008-0000-1200-0000043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Conditional Formatting Off</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200025</xdr:colOff>
          <xdr:row>13</xdr:row>
          <xdr:rowOff>885825</xdr:rowOff>
        </xdr:from>
        <xdr:to>
          <xdr:col>0</xdr:col>
          <xdr:colOff>1571625</xdr:colOff>
          <xdr:row>13</xdr:row>
          <xdr:rowOff>1438275</xdr:rowOff>
        </xdr:to>
        <xdr:sp macro="" textlink="">
          <xdr:nvSpPr>
            <xdr:cNvPr id="14341" name="Button 5" hidden="1">
              <a:extLst>
                <a:ext uri="{63B3BB69-23CF-44E3-9099-C40C66FF867C}">
                  <a14:compatExt spid="_x0000_s14341"/>
                </a:ext>
                <a:ext uri="{FF2B5EF4-FFF2-40B4-BE49-F238E27FC236}">
                  <a16:creationId xmlns:a16="http://schemas.microsoft.com/office/drawing/2014/main" id="{00000000-0008-0000-1200-0000053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ea typeface="Calibri"/>
                  <a:cs typeface="Calibri"/>
                </a:rPr>
                <a:t>Conditional Formatting On</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1.bin"/><Relationship Id="rId1" Type="http://schemas.openxmlformats.org/officeDocument/2006/relationships/hyperlink" Target="https://www.hcd.ca.gov/community-development/docs/adequate-sites-checklist.pdf" TargetMode="Externa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7.bin"/><Relationship Id="rId1" Type="http://schemas.openxmlformats.org/officeDocument/2006/relationships/hyperlink" Target="https://www.hcd.ca.gov/sites/default/files/docs/planning-and-community/housing-element-annual-progress-report-instructions.pdf" TargetMode="External"/><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vmlDrawing" Target="../drawings/vmlDrawing13.v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drawing" Target="../drawings/drawing5.xml"/><Relationship Id="rId7" Type="http://schemas.openxmlformats.org/officeDocument/2006/relationships/ctrlProp" Target="../ctrlProps/ctrlProp13.xml"/><Relationship Id="rId2" Type="http://schemas.openxmlformats.org/officeDocument/2006/relationships/printerSettings" Target="../printerSettings/printerSettings18.bin"/><Relationship Id="rId1" Type="http://schemas.openxmlformats.org/officeDocument/2006/relationships/hyperlink" Target="https://apr.hcd.ca.gov/APR/login.do" TargetMode="External"/><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vmlDrawing" Target="../drawings/vmlDrawing14.vml"/><Relationship Id="rId9" Type="http://schemas.openxmlformats.org/officeDocument/2006/relationships/ctrlProp" Target="../ctrlProps/ctrlProp15.xml"/></Relationships>
</file>

<file path=xl/worksheets/_rels/sheet2.xml.rels><?xml version="1.0" encoding="UTF-8" standalone="yes"?>
<Relationships xmlns="http://schemas.openxmlformats.org/package/2006/relationships"><Relationship Id="rId8" Type="http://schemas.openxmlformats.org/officeDocument/2006/relationships/hyperlink" Target="https://cahcd.maps.arcgis.com/apps/webappviewer/index.html?id=5a63b04d7c494a6ebb2aa38a2c3576f5" TargetMode="External"/><Relationship Id="rId3" Type="http://schemas.openxmlformats.org/officeDocument/2006/relationships/hyperlink" Target="http://www.hcd.ca.gov/grants-funding/income-limits/state-and-federal-income-limits.shtml" TargetMode="External"/><Relationship Id="rId7" Type="http://schemas.openxmlformats.org/officeDocument/2006/relationships/hyperlink" Target="mailto:APR@hcd.ca.gov" TargetMode="External"/><Relationship Id="rId2" Type="http://schemas.openxmlformats.org/officeDocument/2006/relationships/hyperlink" Target="http://www.hcd.ca.gov/grants-funding/income-limits/state-and-federal-income-limits.shtml" TargetMode="External"/><Relationship Id="rId1" Type="http://schemas.openxmlformats.org/officeDocument/2006/relationships/hyperlink" Target="mailto:APR@hcd.ca.gov" TargetMode="External"/><Relationship Id="rId6" Type="http://schemas.openxmlformats.org/officeDocument/2006/relationships/hyperlink" Target="mailto:APR@hcd.ca.gov" TargetMode="External"/><Relationship Id="rId5" Type="http://schemas.openxmlformats.org/officeDocument/2006/relationships/hyperlink" Target="http://www.hcd.ca.gov/grants-funding/income-limits/state-and-federal-income-limits.shtml" TargetMode="External"/><Relationship Id="rId10" Type="http://schemas.openxmlformats.org/officeDocument/2006/relationships/drawing" Target="../drawings/drawing2.xml"/><Relationship Id="rId4" Type="http://schemas.openxmlformats.org/officeDocument/2006/relationships/hyperlink" Target="http://www.hcd.ca.gov/grants-funding/income-limits/state-and-federal-income-limits.shtml" TargetMode="External"/><Relationship Id="rId9"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dimension ref="D2:H22"/>
  <sheetViews>
    <sheetView workbookViewId="0">
      <selection activeCell="D22" sqref="D22"/>
    </sheetView>
  </sheetViews>
  <sheetFormatPr defaultColWidth="8.7109375" defaultRowHeight="15"/>
  <cols>
    <col min="1" max="16384" width="8.7109375" style="220"/>
  </cols>
  <sheetData>
    <row r="2" spans="4:8">
      <c r="D2" s="220" t="s">
        <v>0</v>
      </c>
    </row>
    <row r="7" spans="4:8">
      <c r="H7" s="220" t="s">
        <v>1</v>
      </c>
    </row>
    <row r="8" spans="4:8">
      <c r="H8" s="220" t="s">
        <v>2</v>
      </c>
    </row>
    <row r="9" spans="4:8">
      <c r="H9" s="220" t="s">
        <v>3</v>
      </c>
    </row>
    <row r="10" spans="4:8">
      <c r="H10" s="220" t="s">
        <v>4</v>
      </c>
    </row>
    <row r="22" spans="4:4">
      <c r="D22" s="220" t="s">
        <v>16375</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Button 1">
              <controlPr defaultSize="0" print="0" autoFill="0" autoPict="0" macro="[0]!Admin_Button1_Click">
                <anchor moveWithCells="1">
                  <from>
                    <xdr:col>1</xdr:col>
                    <xdr:colOff>19050</xdr:colOff>
                    <xdr:row>0</xdr:row>
                    <xdr:rowOff>171450</xdr:rowOff>
                  </from>
                  <to>
                    <xdr:col>2</xdr:col>
                    <xdr:colOff>552450</xdr:colOff>
                    <xdr:row>2</xdr:row>
                    <xdr:rowOff>28575</xdr:rowOff>
                  </to>
                </anchor>
              </controlPr>
            </control>
          </mc:Choice>
        </mc:AlternateContent>
        <mc:AlternateContent xmlns:mc="http://schemas.openxmlformats.org/markup-compatibility/2006">
          <mc:Choice Requires="x14">
            <control shapeId="15362" r:id="rId5" name="Button 2">
              <controlPr defaultSize="0" print="0" autoFill="0" autoPict="0" macro="[0]!Admin_Button2_Click">
                <anchor moveWithCells="1">
                  <from>
                    <xdr:col>1</xdr:col>
                    <xdr:colOff>19050</xdr:colOff>
                    <xdr:row>2</xdr:row>
                    <xdr:rowOff>114300</xdr:rowOff>
                  </from>
                  <to>
                    <xdr:col>2</xdr:col>
                    <xdr:colOff>552450</xdr:colOff>
                    <xdr:row>3</xdr:row>
                    <xdr:rowOff>152400</xdr:rowOff>
                  </to>
                </anchor>
              </controlPr>
            </control>
          </mc:Choice>
        </mc:AlternateContent>
        <mc:AlternateContent xmlns:mc="http://schemas.openxmlformats.org/markup-compatibility/2006">
          <mc:Choice Requires="x14">
            <control shapeId="15363" r:id="rId6" name="Button 3">
              <controlPr defaultSize="0" print="0" autoFill="0" autoPict="0" macro="[0]!BulkDater_Button2_Click">
                <anchor moveWithCells="1">
                  <from>
                    <xdr:col>1</xdr:col>
                    <xdr:colOff>19050</xdr:colOff>
                    <xdr:row>4</xdr:row>
                    <xdr:rowOff>95250</xdr:rowOff>
                  </from>
                  <to>
                    <xdr:col>2</xdr:col>
                    <xdr:colOff>552450</xdr:colOff>
                    <xdr:row>7</xdr:row>
                    <xdr:rowOff>133350</xdr:rowOff>
                  </to>
                </anchor>
              </controlPr>
            </control>
          </mc:Choice>
        </mc:AlternateContent>
        <mc:AlternateContent xmlns:mc="http://schemas.openxmlformats.org/markup-compatibility/2006">
          <mc:Choice Requires="x14">
            <control shapeId="15364" r:id="rId7" name="Button 4">
              <controlPr defaultSize="0" print="0" autoFill="0" autoPict="0" macro="[0]!AddRows.AddRows">
                <anchor moveWithCells="1">
                  <from>
                    <xdr:col>1</xdr:col>
                    <xdr:colOff>28575</xdr:colOff>
                    <xdr:row>9</xdr:row>
                    <xdr:rowOff>66675</xdr:rowOff>
                  </from>
                  <to>
                    <xdr:col>2</xdr:col>
                    <xdr:colOff>476250</xdr:colOff>
                    <xdr:row>11</xdr:row>
                    <xdr:rowOff>133350</xdr:rowOff>
                  </to>
                </anchor>
              </controlPr>
            </control>
          </mc:Choice>
        </mc:AlternateContent>
        <mc:AlternateContent xmlns:mc="http://schemas.openxmlformats.org/markup-compatibility/2006">
          <mc:Choice Requires="x14">
            <control shapeId="15365" r:id="rId8" name="Button 5">
              <controlPr defaultSize="0" print="0" autoFill="0" autoPict="0" macro="[0]!protectSheets.protectSheets">
                <anchor moveWithCells="1" sizeWithCells="1">
                  <from>
                    <xdr:col>1</xdr:col>
                    <xdr:colOff>19050</xdr:colOff>
                    <xdr:row>14</xdr:row>
                    <xdr:rowOff>0</xdr:rowOff>
                  </from>
                  <to>
                    <xdr:col>2</xdr:col>
                    <xdr:colOff>476250</xdr:colOff>
                    <xdr:row>16</xdr:row>
                    <xdr:rowOff>95250</xdr:rowOff>
                  </to>
                </anchor>
              </controlPr>
            </control>
          </mc:Choice>
        </mc:AlternateContent>
        <mc:AlternateContent xmlns:mc="http://schemas.openxmlformats.org/markup-compatibility/2006">
          <mc:Choice Requires="x14">
            <control shapeId="15366" r:id="rId9" name="Button 6">
              <controlPr defaultSize="0" print="0" autoFill="0" autoPict="0" macro="[0]!unprotectSheets.unprotectSheets">
                <anchor moveWithCells="1" sizeWithCells="1">
                  <from>
                    <xdr:col>1</xdr:col>
                    <xdr:colOff>9525</xdr:colOff>
                    <xdr:row>17</xdr:row>
                    <xdr:rowOff>133350</xdr:rowOff>
                  </from>
                  <to>
                    <xdr:col>2</xdr:col>
                    <xdr:colOff>495300</xdr:colOff>
                    <xdr:row>20</xdr:row>
                    <xdr:rowOff>0</xdr:rowOff>
                  </to>
                </anchor>
              </controlPr>
            </control>
          </mc:Choice>
        </mc:AlternateContent>
        <mc:AlternateContent xmlns:mc="http://schemas.openxmlformats.org/markup-compatibility/2006">
          <mc:Choice Requires="x14">
            <control shapeId="15367" r:id="rId10" name="Button 7">
              <controlPr defaultSize="0" print="0" autoFill="0" autoPict="0" macro="[0]!Admin_Button3_Click">
                <anchor moveWithCells="1" sizeWithCells="1">
                  <from>
                    <xdr:col>0</xdr:col>
                    <xdr:colOff>571500</xdr:colOff>
                    <xdr:row>20</xdr:row>
                    <xdr:rowOff>133350</xdr:rowOff>
                  </from>
                  <to>
                    <xdr:col>2</xdr:col>
                    <xdr:colOff>476250</xdr:colOff>
                    <xdr:row>23</xdr:row>
                    <xdr:rowOff>9525</xdr:rowOff>
                  </to>
                </anchor>
              </controlPr>
            </control>
          </mc:Choice>
        </mc:AlternateContent>
        <mc:AlternateContent xmlns:mc="http://schemas.openxmlformats.org/markup-compatibility/2006">
          <mc:Choice Requires="x14">
            <control shapeId="15368" r:id="rId11" name="Button 8">
              <controlPr defaultSize="0" print="0" autoFill="0" autoPict="0" macro="[0]!Admin_Button4_Click">
                <anchor moveWithCells="1" sizeWithCells="1">
                  <from>
                    <xdr:col>0</xdr:col>
                    <xdr:colOff>542925</xdr:colOff>
                    <xdr:row>23</xdr:row>
                    <xdr:rowOff>133350</xdr:rowOff>
                  </from>
                  <to>
                    <xdr:col>2</xdr:col>
                    <xdr:colOff>476250</xdr:colOff>
                    <xdr:row>25</xdr:row>
                    <xdr:rowOff>171450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5">
    <pageSetUpPr fitToPage="1"/>
  </sheetPr>
  <dimension ref="A1:XFC138"/>
  <sheetViews>
    <sheetView showZeros="0" topLeftCell="A36" zoomScale="70" zoomScaleNormal="70" zoomScaleSheetLayoutView="90" workbookViewId="0">
      <selection activeCell="E9" activeCellId="2" sqref="E13 E11 E9"/>
    </sheetView>
  </sheetViews>
  <sheetFormatPr defaultColWidth="0" defaultRowHeight="14.25" zeroHeight="1"/>
  <cols>
    <col min="1" max="1" width="23.42578125" style="10" customWidth="1"/>
    <col min="2" max="2" width="35" style="10" customWidth="1"/>
    <col min="3" max="3" width="23.42578125" style="10" customWidth="1"/>
    <col min="4" max="4" width="69" style="10" customWidth="1"/>
    <col min="5" max="5" width="2" style="10" hidden="1"/>
    <col min="6" max="16383" width="8.7109375" style="10" hidden="1"/>
    <col min="16384" max="16384" width="0.85546875" style="10" hidden="1"/>
  </cols>
  <sheetData>
    <row r="1" spans="1:22" s="161" customFormat="1" ht="22.9" customHeight="1">
      <c r="A1" s="716" t="s">
        <v>481</v>
      </c>
      <c r="B1" s="716"/>
      <c r="C1" s="716"/>
      <c r="D1" s="716"/>
      <c r="E1" s="507"/>
      <c r="F1" s="507"/>
      <c r="G1" s="507"/>
      <c r="H1" s="507"/>
      <c r="I1" s="507"/>
      <c r="J1" s="507"/>
      <c r="K1" s="507"/>
      <c r="L1" s="507"/>
      <c r="M1" s="507"/>
      <c r="N1" s="507"/>
      <c r="O1" s="507"/>
      <c r="P1" s="507"/>
      <c r="Q1" s="507"/>
      <c r="R1" s="507"/>
      <c r="S1" s="507"/>
      <c r="T1" s="507"/>
      <c r="U1" s="2"/>
      <c r="V1" s="2"/>
    </row>
    <row r="2" spans="1:22" s="161" customFormat="1" ht="22.9" customHeight="1">
      <c r="A2" s="716" t="s">
        <v>483</v>
      </c>
      <c r="B2" s="716"/>
      <c r="C2" s="716"/>
      <c r="D2" s="716"/>
      <c r="E2" s="507"/>
      <c r="F2" s="507"/>
      <c r="G2" s="507"/>
      <c r="H2" s="507"/>
      <c r="I2" s="507"/>
      <c r="J2" s="507"/>
      <c r="K2" s="507"/>
      <c r="L2" s="507"/>
      <c r="M2" s="507"/>
      <c r="N2" s="507"/>
      <c r="O2" s="507"/>
      <c r="P2" s="507"/>
      <c r="Q2" s="507"/>
      <c r="R2" s="507"/>
      <c r="S2" s="507"/>
      <c r="T2" s="507"/>
      <c r="U2" s="3"/>
      <c r="V2" s="3"/>
    </row>
    <row r="3" spans="1:22" s="161" customFormat="1" ht="15">
      <c r="A3" s="47"/>
      <c r="B3" s="47"/>
      <c r="C3" s="47"/>
      <c r="D3" s="47"/>
      <c r="E3" s="47"/>
      <c r="F3" s="47"/>
      <c r="G3" s="47"/>
      <c r="H3" s="47"/>
      <c r="I3" s="47"/>
      <c r="J3" s="47"/>
      <c r="K3" s="47"/>
      <c r="L3" s="47"/>
      <c r="M3" s="47"/>
      <c r="N3" s="47"/>
      <c r="O3" s="47"/>
      <c r="P3" s="47"/>
      <c r="Q3" s="47"/>
      <c r="R3" s="47"/>
      <c r="S3" s="47"/>
      <c r="T3" s="47"/>
      <c r="U3" s="12"/>
      <c r="V3" s="12"/>
    </row>
    <row r="4" spans="1:22" s="1" customFormat="1" ht="12.75">
      <c r="A4" s="581" t="s">
        <v>387</v>
      </c>
      <c r="B4" s="582" t="str">
        <f>'Start Here'!B4:E4</f>
        <v>San Diego</v>
      </c>
      <c r="C4" s="583"/>
      <c r="D4" s="584"/>
      <c r="E4" s="123"/>
      <c r="F4" s="123"/>
      <c r="G4" s="123"/>
      <c r="H4" s="123"/>
      <c r="I4" s="123"/>
      <c r="J4" s="123"/>
    </row>
    <row r="5" spans="1:22" s="1" customFormat="1" ht="12.75">
      <c r="A5" s="581" t="s">
        <v>388</v>
      </c>
      <c r="B5" s="585">
        <f>'Start Here'!B5</f>
        <v>2023</v>
      </c>
      <c r="C5" s="586" t="str">
        <f>'Table A2'!C2</f>
        <v>(Jan. 1 - Dec. 31)</v>
      </c>
      <c r="D5" s="587"/>
      <c r="E5" s="123"/>
      <c r="F5" s="123"/>
      <c r="G5" s="123"/>
    </row>
    <row r="6" spans="1:22" s="196" customFormat="1" ht="11.25" hidden="1">
      <c r="A6" s="588" t="s">
        <v>2004</v>
      </c>
      <c r="B6" s="588" t="s">
        <v>2005</v>
      </c>
      <c r="C6" s="588" t="s">
        <v>2006</v>
      </c>
      <c r="D6" s="588" t="s">
        <v>2007</v>
      </c>
    </row>
    <row r="7" spans="1:22" ht="15.75">
      <c r="A7" s="729" t="s">
        <v>2008</v>
      </c>
      <c r="B7" s="729"/>
      <c r="C7" s="729"/>
      <c r="D7" s="729"/>
    </row>
    <row r="8" spans="1:22" ht="15.75">
      <c r="A8" s="729" t="s">
        <v>2009</v>
      </c>
      <c r="B8" s="729"/>
      <c r="C8" s="729"/>
      <c r="D8" s="729"/>
    </row>
    <row r="9" spans="1:22" s="11" customFormat="1" ht="52.5" customHeight="1">
      <c r="A9" s="726" t="s">
        <v>2010</v>
      </c>
      <c r="B9" s="727"/>
      <c r="C9" s="727"/>
      <c r="D9" s="728"/>
    </row>
    <row r="10" spans="1:22" s="11" customFormat="1" ht="18.75" customHeight="1">
      <c r="A10" s="589">
        <v>1</v>
      </c>
      <c r="B10" s="589">
        <v>2</v>
      </c>
      <c r="C10" s="589">
        <v>3</v>
      </c>
      <c r="D10" s="590">
        <v>4</v>
      </c>
    </row>
    <row r="11" spans="1:22" s="11" customFormat="1" ht="12.75">
      <c r="A11" s="591" t="s">
        <v>2011</v>
      </c>
      <c r="B11" s="591" t="s">
        <v>2012</v>
      </c>
      <c r="C11" s="591" t="s">
        <v>2013</v>
      </c>
      <c r="D11" s="591" t="s">
        <v>2014</v>
      </c>
      <c r="E11" s="169"/>
      <c r="F11" s="51"/>
      <c r="G11" s="51"/>
      <c r="H11" s="51"/>
    </row>
    <row r="12" spans="1:22" s="11" customFormat="1" ht="293.25">
      <c r="A12" s="572" t="s">
        <v>16146</v>
      </c>
      <c r="B12" s="572" t="s">
        <v>16147</v>
      </c>
      <c r="C12" s="572" t="s">
        <v>16148</v>
      </c>
      <c r="D12" s="572" t="s">
        <v>16149</v>
      </c>
      <c r="E12" s="169"/>
      <c r="F12" s="51"/>
      <c r="G12" s="51"/>
      <c r="H12" s="51"/>
    </row>
    <row r="13" spans="1:22" s="170" customFormat="1" ht="409.5">
      <c r="A13" s="572" t="s">
        <v>16150</v>
      </c>
      <c r="B13" s="572" t="s">
        <v>16151</v>
      </c>
      <c r="C13" s="572" t="s">
        <v>16148</v>
      </c>
      <c r="D13" s="572" t="s">
        <v>16152</v>
      </c>
      <c r="E13" s="221"/>
      <c r="F13" s="221"/>
      <c r="G13" s="221"/>
      <c r="H13" s="221"/>
    </row>
    <row r="14" spans="1:22" s="170" customFormat="1" ht="280.5">
      <c r="A14" s="572" t="s">
        <v>16153</v>
      </c>
      <c r="B14" s="572" t="s">
        <v>16154</v>
      </c>
      <c r="C14" s="572" t="s">
        <v>16148</v>
      </c>
      <c r="D14" s="572" t="s">
        <v>16155</v>
      </c>
      <c r="E14" s="221"/>
      <c r="F14" s="221"/>
      <c r="G14" s="221"/>
      <c r="H14" s="221"/>
    </row>
    <row r="15" spans="1:22" s="170" customFormat="1" ht="191.25">
      <c r="A15" s="572" t="s">
        <v>16156</v>
      </c>
      <c r="B15" s="572" t="s">
        <v>16157</v>
      </c>
      <c r="C15" s="572" t="s">
        <v>16148</v>
      </c>
      <c r="D15" s="572" t="s">
        <v>16158</v>
      </c>
      <c r="E15" s="221"/>
      <c r="F15" s="221"/>
      <c r="G15" s="221"/>
      <c r="H15" s="221"/>
    </row>
    <row r="16" spans="1:22" s="170" customFormat="1" ht="408">
      <c r="A16" s="572" t="s">
        <v>16159</v>
      </c>
      <c r="B16" s="572" t="s">
        <v>16160</v>
      </c>
      <c r="C16" s="572" t="s">
        <v>16148</v>
      </c>
      <c r="D16" s="572" t="s">
        <v>16161</v>
      </c>
      <c r="E16" s="221"/>
      <c r="F16" s="221"/>
      <c r="G16" s="221"/>
      <c r="H16" s="221"/>
    </row>
    <row r="17" spans="1:8" s="170" customFormat="1" ht="280.5">
      <c r="A17" s="572" t="s">
        <v>16162</v>
      </c>
      <c r="B17" s="572" t="s">
        <v>16163</v>
      </c>
      <c r="C17" s="572" t="s">
        <v>16148</v>
      </c>
      <c r="D17" s="572" t="s">
        <v>16164</v>
      </c>
      <c r="E17" s="221"/>
      <c r="F17" s="221"/>
      <c r="G17" s="221"/>
      <c r="H17" s="221"/>
    </row>
    <row r="18" spans="1:8" s="170" customFormat="1" ht="408">
      <c r="A18" s="572" t="s">
        <v>16165</v>
      </c>
      <c r="B18" s="572" t="s">
        <v>16166</v>
      </c>
      <c r="C18" s="572" t="s">
        <v>16148</v>
      </c>
      <c r="D18" s="572" t="s">
        <v>16167</v>
      </c>
      <c r="E18" s="221"/>
      <c r="F18" s="221"/>
      <c r="G18" s="221"/>
      <c r="H18" s="221"/>
    </row>
    <row r="19" spans="1:8" s="170" customFormat="1" ht="153">
      <c r="A19" s="572" t="s">
        <v>16168</v>
      </c>
      <c r="B19" s="572" t="s">
        <v>16169</v>
      </c>
      <c r="C19" s="572" t="s">
        <v>16170</v>
      </c>
      <c r="D19" s="572" t="s">
        <v>16171</v>
      </c>
      <c r="E19" s="221"/>
      <c r="F19" s="221"/>
      <c r="G19" s="221"/>
      <c r="H19" s="221"/>
    </row>
    <row r="20" spans="1:8" s="170" customFormat="1" ht="242.25">
      <c r="A20" s="572" t="s">
        <v>16172</v>
      </c>
      <c r="B20" s="572" t="s">
        <v>16173</v>
      </c>
      <c r="C20" s="572" t="s">
        <v>16148</v>
      </c>
      <c r="D20" s="572" t="s">
        <v>16174</v>
      </c>
      <c r="E20" s="221"/>
      <c r="F20" s="221"/>
      <c r="G20" s="221"/>
      <c r="H20" s="221"/>
    </row>
    <row r="21" spans="1:8" s="170" customFormat="1" ht="409.5">
      <c r="A21" s="572" t="s">
        <v>16175</v>
      </c>
      <c r="B21" s="572" t="s">
        <v>16176</v>
      </c>
      <c r="C21" s="572" t="s">
        <v>16148</v>
      </c>
      <c r="D21" s="572" t="s">
        <v>16382</v>
      </c>
      <c r="E21" s="221"/>
      <c r="F21" s="221"/>
      <c r="G21" s="221"/>
      <c r="H21" s="221"/>
    </row>
    <row r="22" spans="1:8" s="170" customFormat="1" ht="204">
      <c r="A22" s="572" t="s">
        <v>16177</v>
      </c>
      <c r="B22" s="572" t="s">
        <v>16178</v>
      </c>
      <c r="C22" s="572" t="s">
        <v>16148</v>
      </c>
      <c r="D22" s="572" t="s">
        <v>16179</v>
      </c>
      <c r="E22" s="221"/>
      <c r="F22" s="221"/>
      <c r="G22" s="221"/>
      <c r="H22" s="221"/>
    </row>
    <row r="23" spans="1:8" s="170" customFormat="1" ht="357">
      <c r="A23" s="572" t="s">
        <v>16180</v>
      </c>
      <c r="B23" s="572" t="s">
        <v>16181</v>
      </c>
      <c r="C23" s="572" t="s">
        <v>16148</v>
      </c>
      <c r="D23" s="572" t="s">
        <v>16182</v>
      </c>
      <c r="E23" s="221"/>
      <c r="F23" s="221"/>
      <c r="G23" s="221"/>
      <c r="H23" s="221"/>
    </row>
    <row r="24" spans="1:8" s="170" customFormat="1" ht="409.5">
      <c r="A24" s="572" t="s">
        <v>16183</v>
      </c>
      <c r="B24" s="572" t="s">
        <v>16184</v>
      </c>
      <c r="C24" s="572" t="s">
        <v>16185</v>
      </c>
      <c r="D24" s="572" t="s">
        <v>16186</v>
      </c>
      <c r="E24" s="221"/>
      <c r="F24" s="221"/>
      <c r="G24" s="221"/>
      <c r="H24" s="221"/>
    </row>
    <row r="25" spans="1:8" s="170" customFormat="1" ht="344.25">
      <c r="A25" s="572" t="s">
        <v>16187</v>
      </c>
      <c r="B25" s="572" t="s">
        <v>16188</v>
      </c>
      <c r="C25" s="572" t="s">
        <v>16148</v>
      </c>
      <c r="D25" s="572" t="s">
        <v>16189</v>
      </c>
      <c r="E25" s="221"/>
      <c r="F25" s="221"/>
      <c r="G25" s="221"/>
      <c r="H25" s="221"/>
    </row>
    <row r="26" spans="1:8" s="170" customFormat="1" ht="255">
      <c r="A26" s="572" t="s">
        <v>16366</v>
      </c>
      <c r="B26" s="572" t="s">
        <v>16367</v>
      </c>
      <c r="C26" s="572" t="s">
        <v>16148</v>
      </c>
      <c r="D26" s="572" t="s">
        <v>16368</v>
      </c>
      <c r="E26" s="221"/>
      <c r="F26" s="221"/>
      <c r="G26" s="221"/>
      <c r="H26" s="221"/>
    </row>
    <row r="27" spans="1:8" s="170" customFormat="1" ht="242.25">
      <c r="A27" s="572" t="s">
        <v>16190</v>
      </c>
      <c r="B27" s="572" t="s">
        <v>16191</v>
      </c>
      <c r="C27" s="572" t="s">
        <v>16192</v>
      </c>
      <c r="D27" s="572" t="s">
        <v>16193</v>
      </c>
      <c r="E27" s="221"/>
      <c r="F27" s="221"/>
      <c r="G27" s="221"/>
      <c r="H27" s="221"/>
    </row>
    <row r="28" spans="1:8" s="170" customFormat="1" ht="409.5">
      <c r="A28" s="572" t="s">
        <v>16194</v>
      </c>
      <c r="B28" s="572" t="s">
        <v>16195</v>
      </c>
      <c r="C28" s="572" t="s">
        <v>16148</v>
      </c>
      <c r="D28" s="572" t="s">
        <v>16196</v>
      </c>
      <c r="E28" s="221"/>
      <c r="F28" s="221"/>
      <c r="G28" s="221"/>
      <c r="H28" s="221"/>
    </row>
    <row r="29" spans="1:8" s="170" customFormat="1" ht="242.25">
      <c r="A29" s="572" t="s">
        <v>16197</v>
      </c>
      <c r="B29" s="572" t="s">
        <v>16191</v>
      </c>
      <c r="C29" s="572" t="s">
        <v>16148</v>
      </c>
      <c r="D29" s="572" t="s">
        <v>16198</v>
      </c>
      <c r="E29" s="221"/>
      <c r="F29" s="221"/>
      <c r="G29" s="221"/>
      <c r="H29" s="221"/>
    </row>
    <row r="30" spans="1:8" s="170" customFormat="1" ht="409.5">
      <c r="A30" s="572" t="s">
        <v>16199</v>
      </c>
      <c r="B30" s="572" t="s">
        <v>16200</v>
      </c>
      <c r="C30" s="572" t="s">
        <v>16148</v>
      </c>
      <c r="D30" s="572" t="s">
        <v>16201</v>
      </c>
      <c r="E30" s="221"/>
      <c r="F30" s="221"/>
      <c r="G30" s="221"/>
      <c r="H30" s="221"/>
    </row>
    <row r="31" spans="1:8" s="170" customFormat="1" ht="331.5">
      <c r="A31" s="572" t="s">
        <v>16202</v>
      </c>
      <c r="B31" s="572" t="s">
        <v>16203</v>
      </c>
      <c r="C31" s="572" t="s">
        <v>16148</v>
      </c>
      <c r="D31" s="572" t="s">
        <v>16204</v>
      </c>
      <c r="E31" s="221"/>
      <c r="F31" s="221"/>
      <c r="G31" s="221"/>
      <c r="H31" s="221"/>
    </row>
    <row r="32" spans="1:8" s="170" customFormat="1" ht="242.25">
      <c r="A32" s="572" t="s">
        <v>16205</v>
      </c>
      <c r="B32" s="572" t="s">
        <v>16206</v>
      </c>
      <c r="C32" s="572" t="s">
        <v>16148</v>
      </c>
      <c r="D32" s="572" t="s">
        <v>16207</v>
      </c>
      <c r="E32" s="221"/>
      <c r="F32" s="221"/>
      <c r="G32" s="221"/>
      <c r="H32" s="221"/>
    </row>
    <row r="33" spans="1:8" s="170" customFormat="1" ht="331.5">
      <c r="A33" s="572" t="s">
        <v>16208</v>
      </c>
      <c r="B33" s="572" t="s">
        <v>16209</v>
      </c>
      <c r="C33" s="572" t="s">
        <v>16148</v>
      </c>
      <c r="D33" s="572" t="s">
        <v>16210</v>
      </c>
      <c r="E33" s="221"/>
      <c r="F33" s="221"/>
      <c r="G33" s="221"/>
      <c r="H33" s="221"/>
    </row>
    <row r="34" spans="1:8" s="170" customFormat="1" ht="178.5">
      <c r="A34" s="572" t="s">
        <v>16211</v>
      </c>
      <c r="B34" s="572" t="s">
        <v>16212</v>
      </c>
      <c r="C34" s="572" t="s">
        <v>16148</v>
      </c>
      <c r="D34" s="572" t="s">
        <v>16213</v>
      </c>
      <c r="E34" s="221"/>
      <c r="F34" s="221"/>
      <c r="G34" s="221"/>
      <c r="H34" s="221"/>
    </row>
    <row r="35" spans="1:8" s="170" customFormat="1" ht="178.5">
      <c r="A35" s="572" t="s">
        <v>16214</v>
      </c>
      <c r="B35" s="572" t="s">
        <v>16200</v>
      </c>
      <c r="C35" s="572" t="s">
        <v>16148</v>
      </c>
      <c r="D35" s="572" t="s">
        <v>16215</v>
      </c>
      <c r="E35" s="221"/>
      <c r="F35" s="221"/>
      <c r="G35" s="221"/>
      <c r="H35" s="221"/>
    </row>
    <row r="36" spans="1:8" s="170" customFormat="1" ht="409.5">
      <c r="A36" s="572" t="s">
        <v>16216</v>
      </c>
      <c r="B36" s="572" t="s">
        <v>16217</v>
      </c>
      <c r="C36" s="572" t="s">
        <v>16148</v>
      </c>
      <c r="D36" s="572" t="s">
        <v>16218</v>
      </c>
      <c r="E36" s="221"/>
      <c r="F36" s="221"/>
      <c r="G36" s="221"/>
      <c r="H36" s="221"/>
    </row>
    <row r="37" spans="1:8" s="170" customFormat="1" ht="191.25">
      <c r="A37" s="572" t="s">
        <v>16369</v>
      </c>
      <c r="B37" s="572" t="s">
        <v>16370</v>
      </c>
      <c r="C37" s="572" t="s">
        <v>16148</v>
      </c>
      <c r="D37" s="572" t="s">
        <v>16371</v>
      </c>
      <c r="E37" s="221"/>
      <c r="F37" s="221"/>
      <c r="G37" s="221"/>
      <c r="H37" s="221"/>
    </row>
    <row r="38" spans="1:8" s="170" customFormat="1" ht="409.5">
      <c r="A38" s="572" t="s">
        <v>16219</v>
      </c>
      <c r="B38" s="572" t="s">
        <v>16220</v>
      </c>
      <c r="C38" s="572" t="s">
        <v>16148</v>
      </c>
      <c r="D38" s="572" t="s">
        <v>16221</v>
      </c>
      <c r="E38" s="221"/>
      <c r="F38" s="221"/>
      <c r="G38" s="221"/>
      <c r="H38" s="221"/>
    </row>
    <row r="39" spans="1:8" s="170" customFormat="1" ht="369.75">
      <c r="A39" s="572" t="s">
        <v>16222</v>
      </c>
      <c r="B39" s="572" t="s">
        <v>16223</v>
      </c>
      <c r="C39" s="572" t="s">
        <v>16148</v>
      </c>
      <c r="D39" s="572" t="s">
        <v>16224</v>
      </c>
    </row>
    <row r="40" spans="1:8" s="170" customFormat="1" ht="408">
      <c r="A40" s="572" t="s">
        <v>16225</v>
      </c>
      <c r="B40" s="572" t="s">
        <v>16226</v>
      </c>
      <c r="C40" s="572" t="s">
        <v>16148</v>
      </c>
      <c r="D40" s="572" t="s">
        <v>16227</v>
      </c>
    </row>
    <row r="41" spans="1:8" s="170" customFormat="1" ht="357">
      <c r="A41" s="572" t="s">
        <v>16228</v>
      </c>
      <c r="B41" s="572" t="s">
        <v>16229</v>
      </c>
      <c r="C41" s="572" t="s">
        <v>16148</v>
      </c>
      <c r="D41" s="572" t="s">
        <v>16379</v>
      </c>
      <c r="E41" s="221"/>
      <c r="F41" s="221"/>
      <c r="G41" s="221"/>
      <c r="H41" s="221"/>
    </row>
    <row r="42" spans="1:8" s="170" customFormat="1" ht="409.5">
      <c r="A42" s="572" t="s">
        <v>16230</v>
      </c>
      <c r="B42" s="572" t="s">
        <v>16231</v>
      </c>
      <c r="C42" s="572" t="s">
        <v>16148</v>
      </c>
      <c r="D42" s="572" t="s">
        <v>16232</v>
      </c>
      <c r="E42" s="221"/>
      <c r="F42" s="221"/>
      <c r="G42" s="221"/>
      <c r="H42" s="221"/>
    </row>
    <row r="43" spans="1:8" s="170" customFormat="1" ht="229.5">
      <c r="A43" s="572" t="s">
        <v>16233</v>
      </c>
      <c r="B43" s="572" t="s">
        <v>16234</v>
      </c>
      <c r="C43" s="572" t="s">
        <v>16170</v>
      </c>
      <c r="D43" s="572" t="s">
        <v>16235</v>
      </c>
      <c r="E43" s="221"/>
      <c r="F43" s="221"/>
      <c r="G43" s="221"/>
      <c r="H43" s="221"/>
    </row>
    <row r="44" spans="1:8" s="170" customFormat="1" ht="409.5">
      <c r="A44" s="572" t="s">
        <v>16236</v>
      </c>
      <c r="B44" s="572" t="s">
        <v>16237</v>
      </c>
      <c r="C44" s="572" t="s">
        <v>16148</v>
      </c>
      <c r="D44" s="572" t="s">
        <v>16238</v>
      </c>
      <c r="E44" s="221"/>
      <c r="F44" s="221"/>
      <c r="G44" s="221"/>
      <c r="H44" s="221"/>
    </row>
    <row r="45" spans="1:8" s="170" customFormat="1" ht="280.5">
      <c r="A45" s="572" t="s">
        <v>16239</v>
      </c>
      <c r="B45" s="572" t="s">
        <v>16240</v>
      </c>
      <c r="C45" s="572" t="s">
        <v>16148</v>
      </c>
      <c r="D45" s="572" t="s">
        <v>16241</v>
      </c>
      <c r="E45" s="221"/>
      <c r="F45" s="221"/>
      <c r="G45" s="221"/>
      <c r="H45" s="221"/>
    </row>
    <row r="46" spans="1:8" s="170" customFormat="1" ht="280.5">
      <c r="A46" s="572" t="s">
        <v>16242</v>
      </c>
      <c r="B46" s="572" t="s">
        <v>16243</v>
      </c>
      <c r="C46" s="572" t="s">
        <v>16148</v>
      </c>
      <c r="D46" s="572" t="s">
        <v>16241</v>
      </c>
      <c r="E46" s="221"/>
      <c r="F46" s="221"/>
      <c r="G46" s="221"/>
      <c r="H46" s="221"/>
    </row>
    <row r="47" spans="1:8" s="170" customFormat="1" ht="409.5">
      <c r="A47" s="572" t="s">
        <v>16244</v>
      </c>
      <c r="B47" s="572" t="s">
        <v>16245</v>
      </c>
      <c r="C47" s="572" t="s">
        <v>16192</v>
      </c>
      <c r="D47" s="572" t="s">
        <v>16372</v>
      </c>
      <c r="E47" s="221"/>
      <c r="F47" s="221"/>
      <c r="G47" s="221"/>
      <c r="H47" s="221"/>
    </row>
    <row r="48" spans="1:8" s="170" customFormat="1" ht="409.5">
      <c r="A48" s="572" t="s">
        <v>16246</v>
      </c>
      <c r="B48" s="572" t="s">
        <v>16247</v>
      </c>
      <c r="C48" s="572" t="s">
        <v>16148</v>
      </c>
      <c r="D48" s="572" t="s">
        <v>16390</v>
      </c>
      <c r="E48" s="221"/>
      <c r="F48" s="221"/>
      <c r="G48" s="221"/>
      <c r="H48" s="221"/>
    </row>
    <row r="49" spans="1:8" s="170" customFormat="1" ht="409.5">
      <c r="A49" s="572" t="s">
        <v>16248</v>
      </c>
      <c r="B49" s="572" t="s">
        <v>16249</v>
      </c>
      <c r="C49" s="572" t="s">
        <v>16148</v>
      </c>
      <c r="D49" s="572" t="s">
        <v>16250</v>
      </c>
      <c r="E49" s="221"/>
      <c r="F49" s="221"/>
      <c r="G49" s="221"/>
      <c r="H49" s="221"/>
    </row>
    <row r="50" spans="1:8" s="170" customFormat="1" ht="369.75">
      <c r="A50" s="572" t="s">
        <v>16251</v>
      </c>
      <c r="B50" s="572" t="s">
        <v>16252</v>
      </c>
      <c r="C50" s="572" t="s">
        <v>16148</v>
      </c>
      <c r="D50" s="572" t="s">
        <v>16179</v>
      </c>
      <c r="E50" s="221"/>
      <c r="F50" s="221"/>
      <c r="G50" s="221"/>
      <c r="H50" s="221"/>
    </row>
    <row r="51" spans="1:8" s="170" customFormat="1" ht="409.5">
      <c r="A51" s="572" t="s">
        <v>16253</v>
      </c>
      <c r="B51" s="572" t="s">
        <v>16254</v>
      </c>
      <c r="C51" s="572" t="s">
        <v>16170</v>
      </c>
      <c r="D51" s="572" t="s">
        <v>16387</v>
      </c>
      <c r="E51" s="221"/>
      <c r="F51" s="221"/>
      <c r="G51" s="221"/>
      <c r="H51" s="221"/>
    </row>
    <row r="52" spans="1:8" s="170" customFormat="1" ht="318.75">
      <c r="A52" s="572" t="s">
        <v>16255</v>
      </c>
      <c r="B52" s="572" t="s">
        <v>16377</v>
      </c>
      <c r="C52" s="572" t="s">
        <v>16148</v>
      </c>
      <c r="D52" s="572" t="s">
        <v>16378</v>
      </c>
      <c r="E52" s="221"/>
      <c r="F52" s="221"/>
      <c r="G52" s="221"/>
      <c r="H52" s="221"/>
    </row>
    <row r="53" spans="1:8" s="170" customFormat="1" ht="409.5">
      <c r="A53" s="572" t="s">
        <v>16384</v>
      </c>
      <c r="B53" s="572" t="s">
        <v>16385</v>
      </c>
      <c r="C53" s="572" t="s">
        <v>16148</v>
      </c>
      <c r="D53" s="572" t="s">
        <v>16386</v>
      </c>
      <c r="E53" s="221"/>
      <c r="F53" s="221"/>
      <c r="G53" s="221"/>
      <c r="H53" s="221"/>
    </row>
    <row r="54" spans="1:8" s="170" customFormat="1" ht="267.75">
      <c r="A54" s="572" t="s">
        <v>16256</v>
      </c>
      <c r="B54" s="572" t="s">
        <v>16257</v>
      </c>
      <c r="C54" s="572" t="s">
        <v>16148</v>
      </c>
      <c r="D54" s="572" t="s">
        <v>16258</v>
      </c>
      <c r="E54" s="221"/>
      <c r="F54" s="221"/>
      <c r="G54" s="221"/>
      <c r="H54" s="221"/>
    </row>
    <row r="55" spans="1:8" s="170" customFormat="1" ht="409.5">
      <c r="A55" s="572" t="s">
        <v>16259</v>
      </c>
      <c r="B55" s="572" t="s">
        <v>16260</v>
      </c>
      <c r="C55" s="572" t="s">
        <v>16148</v>
      </c>
      <c r="D55" s="572" t="s">
        <v>16261</v>
      </c>
      <c r="E55" s="221"/>
      <c r="F55" s="221"/>
      <c r="G55" s="221"/>
      <c r="H55" s="221"/>
    </row>
    <row r="56" spans="1:8" s="170" customFormat="1" ht="216.75">
      <c r="A56" s="572" t="s">
        <v>16262</v>
      </c>
      <c r="B56" s="572" t="s">
        <v>16263</v>
      </c>
      <c r="C56" s="572" t="s">
        <v>16148</v>
      </c>
      <c r="D56" s="572" t="s">
        <v>16264</v>
      </c>
      <c r="E56" s="221"/>
      <c r="F56" s="221"/>
      <c r="G56" s="221"/>
      <c r="H56" s="221"/>
    </row>
    <row r="57" spans="1:8" s="170" customFormat="1" ht="255">
      <c r="A57" s="572" t="s">
        <v>16265</v>
      </c>
      <c r="B57" s="572" t="s">
        <v>16266</v>
      </c>
      <c r="C57" s="572" t="s">
        <v>16148</v>
      </c>
      <c r="D57" s="572" t="s">
        <v>16267</v>
      </c>
      <c r="E57" s="221"/>
      <c r="F57" s="221"/>
      <c r="G57" s="221"/>
      <c r="H57" s="221"/>
    </row>
    <row r="58" spans="1:8" s="170" customFormat="1" ht="255">
      <c r="A58" s="572" t="s">
        <v>16268</v>
      </c>
      <c r="B58" s="572" t="s">
        <v>16266</v>
      </c>
      <c r="C58" s="572" t="s">
        <v>16148</v>
      </c>
      <c r="D58" s="572" t="s">
        <v>16267</v>
      </c>
      <c r="E58" s="221"/>
      <c r="F58" s="221"/>
      <c r="G58" s="221"/>
      <c r="H58" s="221"/>
    </row>
    <row r="59" spans="1:8" s="170" customFormat="1" ht="229.5">
      <c r="A59" s="572" t="s">
        <v>16269</v>
      </c>
      <c r="B59" s="572" t="s">
        <v>16270</v>
      </c>
      <c r="C59" s="572" t="s">
        <v>16148</v>
      </c>
      <c r="D59" s="572" t="s">
        <v>16271</v>
      </c>
      <c r="E59" s="221"/>
      <c r="F59" s="221"/>
      <c r="G59" s="221"/>
      <c r="H59" s="221"/>
    </row>
    <row r="60" spans="1:8" s="170" customFormat="1" ht="409.5">
      <c r="A60" s="572" t="s">
        <v>16272</v>
      </c>
      <c r="B60" s="572" t="s">
        <v>16273</v>
      </c>
      <c r="C60" s="572" t="s">
        <v>16148</v>
      </c>
      <c r="D60" s="572" t="s">
        <v>16274</v>
      </c>
      <c r="E60" s="221"/>
      <c r="F60" s="221"/>
      <c r="G60" s="221"/>
      <c r="H60" s="221"/>
    </row>
    <row r="61" spans="1:8" s="170" customFormat="1" ht="409.5">
      <c r="A61" s="572" t="s">
        <v>16275</v>
      </c>
      <c r="B61" s="572" t="s">
        <v>16276</v>
      </c>
      <c r="C61" s="572" t="s">
        <v>16148</v>
      </c>
      <c r="D61" s="572" t="s">
        <v>16277</v>
      </c>
      <c r="E61" s="221"/>
      <c r="F61" s="221"/>
      <c r="G61" s="221"/>
      <c r="H61" s="221"/>
    </row>
    <row r="62" spans="1:8" s="170" customFormat="1" ht="409.5">
      <c r="A62" s="572" t="s">
        <v>16278</v>
      </c>
      <c r="B62" s="572" t="s">
        <v>16279</v>
      </c>
      <c r="C62" s="572" t="s">
        <v>16148</v>
      </c>
      <c r="D62" s="572" t="s">
        <v>16280</v>
      </c>
      <c r="E62" s="221"/>
      <c r="F62" s="221"/>
      <c r="G62" s="221"/>
      <c r="H62" s="221"/>
    </row>
    <row r="63" spans="1:8" s="170" customFormat="1" ht="306">
      <c r="A63" s="572" t="s">
        <v>16281</v>
      </c>
      <c r="B63" s="572" t="s">
        <v>16279</v>
      </c>
      <c r="C63" s="572" t="s">
        <v>16148</v>
      </c>
      <c r="D63" s="572" t="s">
        <v>16381</v>
      </c>
      <c r="E63" s="221"/>
      <c r="F63" s="221"/>
      <c r="G63" s="221"/>
      <c r="H63" s="221"/>
    </row>
    <row r="64" spans="1:8" s="170" customFormat="1" ht="409.5">
      <c r="A64" s="572" t="s">
        <v>16282</v>
      </c>
      <c r="B64" s="572" t="s">
        <v>16283</v>
      </c>
      <c r="C64" s="572" t="s">
        <v>16170</v>
      </c>
      <c r="D64" s="572" t="s">
        <v>16284</v>
      </c>
      <c r="E64" s="221"/>
      <c r="F64" s="221"/>
      <c r="G64" s="221"/>
      <c r="H64" s="221"/>
    </row>
    <row r="65" spans="1:8" s="170" customFormat="1" ht="216.75">
      <c r="A65" s="572" t="s">
        <v>16285</v>
      </c>
      <c r="B65" s="572" t="s">
        <v>16286</v>
      </c>
      <c r="C65" s="572" t="s">
        <v>16148</v>
      </c>
      <c r="D65" s="572" t="s">
        <v>16287</v>
      </c>
      <c r="E65" s="221"/>
      <c r="F65" s="221"/>
      <c r="G65" s="221"/>
      <c r="H65" s="221"/>
    </row>
    <row r="66" spans="1:8" s="170" customFormat="1" ht="409.5">
      <c r="A66" s="572" t="s">
        <v>16373</v>
      </c>
      <c r="B66" s="572" t="s">
        <v>16374</v>
      </c>
      <c r="C66" s="572" t="s">
        <v>16148</v>
      </c>
      <c r="D66" s="572" t="s">
        <v>16389</v>
      </c>
      <c r="E66" s="221"/>
      <c r="F66" s="221"/>
      <c r="G66" s="221"/>
      <c r="H66" s="221"/>
    </row>
    <row r="67" spans="1:8" s="170" customFormat="1" ht="242.25">
      <c r="A67" s="572" t="s">
        <v>16288</v>
      </c>
      <c r="B67" s="572" t="s">
        <v>16289</v>
      </c>
      <c r="C67" s="572" t="s">
        <v>16148</v>
      </c>
      <c r="D67" s="572" t="s">
        <v>16179</v>
      </c>
      <c r="E67" s="221"/>
      <c r="F67" s="221"/>
      <c r="G67" s="221"/>
      <c r="H67" s="221"/>
    </row>
    <row r="68" spans="1:8" s="170" customFormat="1" ht="344.25">
      <c r="A68" s="572" t="s">
        <v>16290</v>
      </c>
      <c r="B68" s="572" t="s">
        <v>16291</v>
      </c>
      <c r="C68" s="572" t="s">
        <v>16292</v>
      </c>
      <c r="D68" s="572" t="s">
        <v>16293</v>
      </c>
      <c r="E68" s="221"/>
      <c r="F68" s="221"/>
      <c r="G68" s="221"/>
      <c r="H68" s="221"/>
    </row>
    <row r="69" spans="1:8" s="170" customFormat="1" ht="409.5">
      <c r="A69" s="572" t="s">
        <v>16294</v>
      </c>
      <c r="B69" s="572" t="s">
        <v>16295</v>
      </c>
      <c r="C69" s="572" t="s">
        <v>16148</v>
      </c>
      <c r="D69" s="572" t="s">
        <v>16296</v>
      </c>
      <c r="E69" s="221"/>
      <c r="F69" s="221"/>
      <c r="G69" s="221"/>
      <c r="H69" s="221"/>
    </row>
    <row r="70" spans="1:8" s="170" customFormat="1" ht="344.25">
      <c r="A70" s="572" t="s">
        <v>16297</v>
      </c>
      <c r="B70" s="572" t="s">
        <v>16298</v>
      </c>
      <c r="C70" s="572" t="s">
        <v>16148</v>
      </c>
      <c r="D70" s="572" t="s">
        <v>16380</v>
      </c>
      <c r="E70" s="221"/>
      <c r="F70" s="221"/>
      <c r="G70" s="221"/>
      <c r="H70" s="221"/>
    </row>
    <row r="71" spans="1:8" s="170" customFormat="1" ht="409.5">
      <c r="A71" s="572" t="s">
        <v>16299</v>
      </c>
      <c r="B71" s="572" t="s">
        <v>16300</v>
      </c>
      <c r="C71" s="572" t="s">
        <v>16170</v>
      </c>
      <c r="D71" s="572" t="s">
        <v>16388</v>
      </c>
      <c r="E71" s="221"/>
      <c r="F71" s="221"/>
      <c r="G71" s="221"/>
      <c r="H71" s="221"/>
    </row>
    <row r="72" spans="1:8" s="170" customFormat="1" ht="191.25">
      <c r="A72" s="572" t="s">
        <v>16301</v>
      </c>
      <c r="B72" s="572" t="s">
        <v>16302</v>
      </c>
      <c r="C72" s="572" t="s">
        <v>16148</v>
      </c>
      <c r="D72" s="572" t="s">
        <v>16303</v>
      </c>
      <c r="E72" s="221"/>
      <c r="F72" s="221"/>
      <c r="G72" s="221"/>
      <c r="H72" s="221"/>
    </row>
    <row r="73" spans="1:8" s="170" customFormat="1" ht="357">
      <c r="A73" s="572" t="s">
        <v>16304</v>
      </c>
      <c r="B73" s="572" t="s">
        <v>16305</v>
      </c>
      <c r="C73" s="572" t="s">
        <v>16148</v>
      </c>
      <c r="D73" s="572" t="s">
        <v>16179</v>
      </c>
      <c r="E73" s="221"/>
      <c r="F73" s="221"/>
      <c r="G73" s="221"/>
      <c r="H73" s="221"/>
    </row>
    <row r="74" spans="1:8" s="170" customFormat="1" ht="409.5">
      <c r="A74" s="572" t="s">
        <v>16306</v>
      </c>
      <c r="B74" s="572" t="s">
        <v>16307</v>
      </c>
      <c r="C74" s="572" t="s">
        <v>16148</v>
      </c>
      <c r="D74" s="572" t="s">
        <v>16383</v>
      </c>
      <c r="E74" s="221"/>
      <c r="F74" s="221"/>
      <c r="G74" s="221"/>
      <c r="H74" s="221"/>
    </row>
    <row r="75" spans="1:8" s="170" customFormat="1" ht="344.25">
      <c r="A75" s="572" t="s">
        <v>16308</v>
      </c>
      <c r="B75" s="572" t="s">
        <v>16309</v>
      </c>
      <c r="C75" s="572" t="s">
        <v>16170</v>
      </c>
      <c r="D75" s="572" t="s">
        <v>16310</v>
      </c>
      <c r="E75" s="221"/>
      <c r="F75" s="221"/>
      <c r="G75" s="221"/>
      <c r="H75" s="221"/>
    </row>
    <row r="76" spans="1:8" s="170" customFormat="1" ht="12.75">
      <c r="A76" s="240"/>
      <c r="B76" s="240"/>
      <c r="C76" s="240"/>
      <c r="D76" s="240"/>
      <c r="E76" s="221"/>
      <c r="F76" s="221"/>
      <c r="G76" s="221"/>
      <c r="H76" s="221"/>
    </row>
    <row r="77" spans="1:8" s="170" customFormat="1" ht="12.75">
      <c r="A77" s="240"/>
      <c r="B77" s="240"/>
      <c r="C77" s="240"/>
      <c r="D77" s="240"/>
      <c r="E77" s="221"/>
      <c r="F77" s="221"/>
      <c r="G77" s="221"/>
      <c r="H77" s="221"/>
    </row>
    <row r="78" spans="1:8" s="170" customFormat="1" ht="12.75">
      <c r="A78" s="240"/>
      <c r="B78" s="240"/>
      <c r="C78" s="240"/>
      <c r="D78" s="240"/>
      <c r="E78" s="221"/>
      <c r="F78" s="221"/>
      <c r="G78" s="221"/>
      <c r="H78" s="221"/>
    </row>
    <row r="79" spans="1:8" s="170" customFormat="1" ht="12.75">
      <c r="A79" s="240"/>
      <c r="B79" s="240"/>
      <c r="C79" s="240"/>
      <c r="D79" s="240"/>
      <c r="E79" s="221"/>
      <c r="F79" s="221"/>
      <c r="G79" s="221"/>
      <c r="H79" s="221"/>
    </row>
    <row r="80" spans="1:8" s="170" customFormat="1" ht="12.75">
      <c r="A80" s="240"/>
      <c r="B80" s="240"/>
      <c r="C80" s="240"/>
      <c r="D80" s="240"/>
      <c r="E80" s="221"/>
      <c r="F80" s="221"/>
      <c r="G80" s="221"/>
      <c r="H80" s="221"/>
    </row>
    <row r="81" spans="1:8" s="170" customFormat="1" ht="12.75">
      <c r="A81" s="240"/>
      <c r="B81" s="240"/>
      <c r="C81" s="240"/>
      <c r="D81" s="240"/>
      <c r="E81" s="221"/>
      <c r="F81" s="221"/>
      <c r="G81" s="221"/>
      <c r="H81" s="221"/>
    </row>
    <row r="82" spans="1:8" s="170" customFormat="1" ht="12.75">
      <c r="A82" s="240"/>
      <c r="B82" s="240"/>
      <c r="C82" s="240"/>
      <c r="D82" s="240"/>
      <c r="E82" s="221"/>
      <c r="F82" s="221"/>
      <c r="G82" s="221"/>
      <c r="H82" s="221"/>
    </row>
    <row r="83" spans="1:8" s="170" customFormat="1" ht="12.75">
      <c r="A83" s="240"/>
      <c r="B83" s="240"/>
      <c r="C83" s="240"/>
      <c r="D83" s="240"/>
      <c r="E83" s="221"/>
      <c r="F83" s="221"/>
      <c r="G83" s="221"/>
      <c r="H83" s="221"/>
    </row>
    <row r="84" spans="1:8" s="170" customFormat="1" ht="12.75">
      <c r="A84" s="240"/>
      <c r="B84" s="240"/>
      <c r="C84" s="240"/>
      <c r="D84" s="240"/>
      <c r="E84" s="221"/>
      <c r="F84" s="221"/>
      <c r="G84" s="221"/>
      <c r="H84" s="221"/>
    </row>
    <row r="85" spans="1:8" s="170" customFormat="1" ht="12.75">
      <c r="A85" s="240"/>
      <c r="B85" s="240"/>
      <c r="C85" s="240"/>
      <c r="D85" s="240"/>
      <c r="E85" s="221"/>
      <c r="F85" s="221"/>
      <c r="G85" s="221"/>
      <c r="H85" s="221"/>
    </row>
    <row r="86" spans="1:8" s="170" customFormat="1" ht="12.75">
      <c r="A86" s="240"/>
      <c r="B86" s="240"/>
      <c r="C86" s="240"/>
      <c r="D86" s="240"/>
      <c r="E86" s="221"/>
      <c r="F86" s="221"/>
      <c r="G86" s="221"/>
      <c r="H86" s="221"/>
    </row>
    <row r="87" spans="1:8" s="170" customFormat="1" ht="12.75">
      <c r="A87" s="240"/>
      <c r="B87" s="240"/>
      <c r="C87" s="240"/>
      <c r="D87" s="240"/>
      <c r="E87" s="221"/>
      <c r="F87" s="221"/>
      <c r="G87" s="221"/>
      <c r="H87" s="221"/>
    </row>
    <row r="88" spans="1:8" s="170" customFormat="1" ht="12.75">
      <c r="A88" s="240"/>
      <c r="B88" s="240"/>
      <c r="C88" s="240"/>
      <c r="D88" s="240"/>
      <c r="E88" s="221"/>
      <c r="F88" s="221"/>
      <c r="G88" s="221"/>
      <c r="H88" s="221"/>
    </row>
    <row r="89" spans="1:8" s="170" customFormat="1" ht="12.75">
      <c r="A89" s="240"/>
      <c r="B89" s="240"/>
      <c r="C89" s="240"/>
      <c r="D89" s="240"/>
      <c r="E89" s="221"/>
      <c r="F89" s="221"/>
      <c r="G89" s="221"/>
      <c r="H89" s="221"/>
    </row>
    <row r="90" spans="1:8" s="170" customFormat="1" ht="12.75">
      <c r="A90" s="240"/>
      <c r="B90" s="240"/>
      <c r="C90" s="240"/>
      <c r="D90" s="240"/>
      <c r="E90" s="221"/>
      <c r="F90" s="221"/>
      <c r="G90" s="221"/>
      <c r="H90" s="221"/>
    </row>
    <row r="91" spans="1:8" s="170" customFormat="1" ht="12.75">
      <c r="A91" s="240"/>
      <c r="B91" s="240"/>
      <c r="C91" s="240"/>
      <c r="D91" s="240"/>
      <c r="E91" s="221"/>
      <c r="F91" s="221"/>
      <c r="G91" s="221"/>
      <c r="H91" s="221"/>
    </row>
    <row r="92" spans="1:8" s="170" customFormat="1" ht="12.75">
      <c r="A92" s="240"/>
      <c r="B92" s="240"/>
      <c r="C92" s="240"/>
      <c r="D92" s="240"/>
      <c r="E92" s="221"/>
      <c r="F92" s="221"/>
      <c r="G92" s="221"/>
      <c r="H92" s="221"/>
    </row>
    <row r="93" spans="1:8" s="170" customFormat="1" ht="12.75">
      <c r="A93" s="240"/>
      <c r="B93" s="240"/>
      <c r="C93" s="240"/>
      <c r="D93" s="240"/>
      <c r="E93" s="221"/>
      <c r="F93" s="221"/>
      <c r="G93" s="221"/>
      <c r="H93" s="221"/>
    </row>
    <row r="94" spans="1:8" s="170" customFormat="1" ht="12.75">
      <c r="A94" s="240"/>
      <c r="B94" s="240"/>
      <c r="C94" s="240"/>
      <c r="D94" s="240"/>
      <c r="E94" s="221"/>
      <c r="F94" s="221"/>
      <c r="G94" s="221"/>
      <c r="H94" s="221"/>
    </row>
    <row r="95" spans="1:8" s="170" customFormat="1" ht="12.75">
      <c r="A95" s="240"/>
      <c r="B95" s="240"/>
      <c r="C95" s="240"/>
      <c r="D95" s="240"/>
      <c r="E95" s="221"/>
      <c r="F95" s="221"/>
      <c r="G95" s="221"/>
      <c r="H95" s="221"/>
    </row>
    <row r="96" spans="1:8" s="170" customFormat="1" ht="12.75">
      <c r="A96" s="240"/>
      <c r="B96" s="240"/>
      <c r="C96" s="240"/>
      <c r="D96" s="240"/>
      <c r="E96" s="221"/>
      <c r="F96" s="221"/>
      <c r="G96" s="221"/>
      <c r="H96" s="221"/>
    </row>
    <row r="97" spans="1:8" s="170" customFormat="1" ht="12.75">
      <c r="A97" s="240"/>
      <c r="B97" s="240"/>
      <c r="C97" s="240"/>
      <c r="D97" s="240"/>
      <c r="E97" s="221"/>
      <c r="F97" s="221"/>
      <c r="G97" s="221"/>
      <c r="H97" s="221"/>
    </row>
    <row r="98" spans="1:8" s="170" customFormat="1" ht="12.75">
      <c r="A98" s="240"/>
      <c r="B98" s="240"/>
      <c r="C98" s="240"/>
      <c r="D98" s="240"/>
      <c r="E98" s="221"/>
      <c r="F98" s="221"/>
      <c r="G98" s="221"/>
      <c r="H98" s="221"/>
    </row>
    <row r="99" spans="1:8" s="170" customFormat="1" ht="12.75">
      <c r="A99" s="240"/>
      <c r="B99" s="240"/>
      <c r="C99" s="240"/>
      <c r="D99" s="240"/>
      <c r="E99" s="221"/>
      <c r="F99" s="221"/>
      <c r="G99" s="221"/>
      <c r="H99" s="221"/>
    </row>
    <row r="100" spans="1:8" s="170" customFormat="1" ht="12.75">
      <c r="A100" s="240"/>
      <c r="B100" s="240"/>
      <c r="C100" s="240"/>
      <c r="D100" s="240"/>
      <c r="E100" s="221"/>
      <c r="F100" s="221"/>
      <c r="G100" s="221"/>
      <c r="H100" s="221"/>
    </row>
    <row r="101" spans="1:8" s="170" customFormat="1" ht="12.75">
      <c r="A101" s="240"/>
      <c r="B101" s="240"/>
      <c r="C101" s="240"/>
      <c r="D101" s="240"/>
      <c r="E101" s="221"/>
      <c r="F101" s="221"/>
      <c r="G101" s="221"/>
      <c r="H101" s="221"/>
    </row>
    <row r="102" spans="1:8" s="170" customFormat="1" ht="12.75">
      <c r="A102" s="240"/>
      <c r="B102" s="240"/>
      <c r="C102" s="240"/>
      <c r="D102" s="240"/>
      <c r="E102" s="221"/>
      <c r="F102" s="221"/>
      <c r="G102" s="221"/>
      <c r="H102" s="221"/>
    </row>
    <row r="103" spans="1:8" s="170" customFormat="1" ht="12.75">
      <c r="A103" s="240"/>
      <c r="B103" s="240"/>
      <c r="C103" s="240"/>
      <c r="D103" s="240"/>
      <c r="E103" s="221"/>
      <c r="F103" s="221"/>
      <c r="G103" s="221"/>
      <c r="H103" s="221"/>
    </row>
    <row r="104" spans="1:8" s="170" customFormat="1" ht="12.75">
      <c r="A104" s="240"/>
      <c r="B104" s="240"/>
      <c r="C104" s="240"/>
      <c r="D104" s="240"/>
      <c r="E104" s="221"/>
      <c r="F104" s="221"/>
      <c r="G104" s="221"/>
      <c r="H104" s="221"/>
    </row>
    <row r="105" spans="1:8" s="170" customFormat="1" ht="12.75">
      <c r="A105" s="240"/>
      <c r="B105" s="240"/>
      <c r="C105" s="240"/>
      <c r="D105" s="240"/>
      <c r="E105" s="221"/>
      <c r="F105" s="221"/>
      <c r="G105" s="221"/>
      <c r="H105" s="221"/>
    </row>
    <row r="106" spans="1:8" s="170" customFormat="1" ht="12.75">
      <c r="A106" s="240"/>
      <c r="B106" s="240"/>
      <c r="C106" s="240"/>
      <c r="D106" s="240"/>
      <c r="E106" s="221"/>
      <c r="F106" s="221"/>
      <c r="G106" s="221"/>
      <c r="H106" s="221"/>
    </row>
    <row r="107" spans="1:8" s="170" customFormat="1" ht="12.75">
      <c r="A107" s="240"/>
      <c r="B107" s="240"/>
      <c r="C107" s="240"/>
      <c r="D107" s="240"/>
      <c r="E107" s="221"/>
      <c r="F107" s="221"/>
      <c r="G107" s="221"/>
      <c r="H107" s="221"/>
    </row>
    <row r="108" spans="1:8" s="170" customFormat="1" ht="12.75">
      <c r="A108" s="240"/>
      <c r="B108" s="240"/>
      <c r="C108" s="240"/>
      <c r="D108" s="240"/>
      <c r="E108" s="221"/>
      <c r="F108" s="221"/>
      <c r="G108" s="221"/>
      <c r="H108" s="221"/>
    </row>
    <row r="109" spans="1:8" s="170" customFormat="1" ht="12.75">
      <c r="A109" s="240"/>
      <c r="B109" s="240"/>
      <c r="C109" s="240"/>
      <c r="D109" s="240"/>
      <c r="E109" s="221"/>
      <c r="F109" s="221"/>
      <c r="G109" s="221"/>
      <c r="H109" s="221"/>
    </row>
    <row r="110" spans="1:8" s="170" customFormat="1" ht="12.75">
      <c r="A110" s="240"/>
      <c r="B110" s="240"/>
      <c r="C110" s="240"/>
      <c r="D110" s="240"/>
      <c r="E110" s="221"/>
      <c r="F110" s="221"/>
      <c r="G110" s="221"/>
      <c r="H110" s="221"/>
    </row>
    <row r="111" spans="1:8" s="170" customFormat="1" ht="12.75">
      <c r="A111" s="240"/>
      <c r="B111" s="240"/>
      <c r="C111" s="240"/>
      <c r="D111" s="240"/>
      <c r="E111" s="221"/>
      <c r="F111" s="221"/>
      <c r="G111" s="221"/>
      <c r="H111" s="221"/>
    </row>
    <row r="112" spans="1:8" s="170" customFormat="1" ht="12.75">
      <c r="A112" s="240"/>
      <c r="B112" s="240"/>
      <c r="C112" s="240"/>
      <c r="D112" s="240"/>
      <c r="E112" s="221"/>
      <c r="F112" s="221"/>
      <c r="G112" s="221"/>
      <c r="H112" s="221"/>
    </row>
    <row r="113" spans="1:8" s="170" customFormat="1" ht="12.75">
      <c r="A113" s="240"/>
      <c r="B113" s="240"/>
      <c r="C113" s="240"/>
      <c r="D113" s="240"/>
      <c r="E113" s="221"/>
      <c r="F113" s="221"/>
      <c r="G113" s="221"/>
      <c r="H113" s="221"/>
    </row>
    <row r="114" spans="1:8" s="170" customFormat="1" ht="12.75">
      <c r="A114" s="240"/>
      <c r="B114" s="240"/>
      <c r="C114" s="240"/>
      <c r="D114" s="240"/>
      <c r="E114" s="221"/>
      <c r="F114" s="221"/>
      <c r="G114" s="221"/>
      <c r="H114" s="221"/>
    </row>
    <row r="115" spans="1:8" s="170" customFormat="1" ht="12.75">
      <c r="A115" s="240"/>
      <c r="B115" s="240"/>
      <c r="C115" s="240"/>
      <c r="D115" s="240"/>
      <c r="E115" s="221"/>
      <c r="F115" s="221"/>
      <c r="G115" s="221"/>
      <c r="H115" s="221"/>
    </row>
    <row r="116" spans="1:8" s="170" customFormat="1" ht="12.75">
      <c r="A116" s="240"/>
      <c r="B116" s="240"/>
      <c r="C116" s="240"/>
      <c r="D116" s="240"/>
      <c r="E116" s="221"/>
      <c r="F116" s="221"/>
      <c r="G116" s="221"/>
      <c r="H116" s="221"/>
    </row>
    <row r="117" spans="1:8" s="170" customFormat="1" ht="12.75">
      <c r="A117" s="240"/>
      <c r="B117" s="240"/>
      <c r="C117" s="240"/>
      <c r="D117" s="240"/>
      <c r="E117" s="221"/>
      <c r="F117" s="221"/>
      <c r="G117" s="221"/>
      <c r="H117" s="221"/>
    </row>
    <row r="118" spans="1:8" s="170" customFormat="1" ht="12.75">
      <c r="A118" s="240"/>
      <c r="B118" s="240"/>
      <c r="C118" s="240"/>
      <c r="D118" s="240"/>
      <c r="E118" s="221"/>
      <c r="F118" s="221"/>
      <c r="G118" s="221"/>
      <c r="H118" s="221"/>
    </row>
    <row r="119" spans="1:8" s="170" customFormat="1" ht="12.75">
      <c r="A119" s="240"/>
      <c r="B119" s="240"/>
      <c r="C119" s="240"/>
      <c r="D119" s="240"/>
      <c r="E119" s="221"/>
      <c r="F119" s="221"/>
      <c r="G119" s="221"/>
      <c r="H119" s="221"/>
    </row>
    <row r="120" spans="1:8" s="170" customFormat="1" ht="12.75">
      <c r="A120" s="730" t="s">
        <v>2015</v>
      </c>
      <c r="B120" s="731"/>
      <c r="C120" s="731"/>
      <c r="D120" s="732"/>
      <c r="E120" s="221"/>
      <c r="F120" s="221"/>
      <c r="G120" s="221"/>
      <c r="H120" s="221"/>
    </row>
    <row r="121" spans="1:8" s="170" customFormat="1" ht="12.75">
      <c r="A121" s="717"/>
      <c r="B121" s="718"/>
      <c r="C121" s="718"/>
      <c r="D121" s="719"/>
      <c r="E121" s="222" t="s">
        <v>2016</v>
      </c>
      <c r="F121" s="221"/>
      <c r="G121" s="221"/>
      <c r="H121" s="221"/>
    </row>
    <row r="122" spans="1:8" s="170" customFormat="1" ht="12.75">
      <c r="A122" s="720"/>
      <c r="B122" s="721"/>
      <c r="C122" s="721"/>
      <c r="D122" s="722"/>
      <c r="E122" s="221"/>
      <c r="F122" s="221"/>
      <c r="G122" s="221"/>
      <c r="H122" s="221"/>
    </row>
    <row r="123" spans="1:8" s="170" customFormat="1" ht="12.75">
      <c r="A123" s="720"/>
      <c r="B123" s="721"/>
      <c r="C123" s="721"/>
      <c r="D123" s="722"/>
      <c r="E123" s="221"/>
      <c r="F123" s="221"/>
      <c r="G123" s="221"/>
      <c r="H123" s="221"/>
    </row>
    <row r="124" spans="1:8" s="170" customFormat="1" ht="12.75">
      <c r="A124" s="720"/>
      <c r="B124" s="721"/>
      <c r="C124" s="721"/>
      <c r="D124" s="722"/>
      <c r="E124" s="221"/>
      <c r="F124" s="221"/>
      <c r="G124" s="221"/>
      <c r="H124" s="221"/>
    </row>
    <row r="125" spans="1:8" s="170" customFormat="1" ht="12.75">
      <c r="A125" s="720"/>
      <c r="B125" s="721"/>
      <c r="C125" s="721"/>
      <c r="D125" s="722"/>
      <c r="E125" s="221"/>
      <c r="F125" s="221"/>
      <c r="G125" s="221"/>
      <c r="H125" s="221"/>
    </row>
    <row r="126" spans="1:8" s="170" customFormat="1" ht="12.75">
      <c r="A126" s="720"/>
      <c r="B126" s="721"/>
      <c r="C126" s="721"/>
      <c r="D126" s="722"/>
      <c r="E126" s="221"/>
      <c r="F126" s="221"/>
      <c r="G126" s="221"/>
      <c r="H126" s="221"/>
    </row>
    <row r="127" spans="1:8" s="170" customFormat="1" ht="12.75">
      <c r="A127" s="720"/>
      <c r="B127" s="721"/>
      <c r="C127" s="721"/>
      <c r="D127" s="722"/>
      <c r="E127" s="221"/>
      <c r="F127" s="221"/>
      <c r="G127" s="221"/>
      <c r="H127" s="221"/>
    </row>
    <row r="128" spans="1:8" s="170" customFormat="1" ht="12.75">
      <c r="A128" s="723"/>
      <c r="B128" s="724"/>
      <c r="C128" s="724"/>
      <c r="D128" s="725"/>
      <c r="E128" s="221"/>
      <c r="F128" s="221"/>
      <c r="G128" s="221"/>
      <c r="H128" s="221"/>
    </row>
    <row r="129" spans="1:8" s="170" customFormat="1" ht="12.75" hidden="1">
      <c r="A129" s="225"/>
      <c r="B129" s="225"/>
      <c r="C129" s="225"/>
      <c r="D129" s="225"/>
      <c r="E129" s="221"/>
      <c r="F129" s="221"/>
      <c r="G129" s="221"/>
      <c r="H129" s="221"/>
    </row>
    <row r="130" spans="1:8" s="64" customFormat="1" ht="12.75" hidden="1">
      <c r="A130" s="225"/>
      <c r="B130" s="225"/>
      <c r="C130" s="225"/>
      <c r="D130" s="225"/>
    </row>
    <row r="131" spans="1:8" s="11" customFormat="1" ht="12.75" hidden="1">
      <c r="A131" s="225"/>
      <c r="B131" s="225"/>
      <c r="C131" s="225"/>
      <c r="D131" s="225"/>
    </row>
    <row r="132" spans="1:8" s="11" customFormat="1" ht="12.75" hidden="1">
      <c r="A132" s="225"/>
      <c r="B132" s="225"/>
      <c r="C132" s="225"/>
      <c r="D132" s="225"/>
    </row>
    <row r="133" spans="1:8" s="11" customFormat="1" ht="12.75" hidden="1">
      <c r="A133" s="225"/>
      <c r="B133" s="225"/>
      <c r="C133" s="225"/>
      <c r="D133" s="225"/>
    </row>
    <row r="134" spans="1:8" s="11" customFormat="1" ht="12.75" hidden="1">
      <c r="A134" s="225"/>
      <c r="B134" s="225"/>
      <c r="C134" s="225"/>
      <c r="D134" s="225"/>
    </row>
    <row r="135" spans="1:8" s="11" customFormat="1" ht="12.75" hidden="1">
      <c r="A135" s="225"/>
      <c r="B135" s="225"/>
      <c r="C135" s="225"/>
      <c r="D135" s="225"/>
    </row>
    <row r="136" spans="1:8" s="11" customFormat="1" ht="12.75" hidden="1">
      <c r="A136" s="225"/>
      <c r="B136" s="225"/>
      <c r="C136" s="225"/>
      <c r="D136" s="225"/>
    </row>
    <row r="137" spans="1:8" s="11" customFormat="1" ht="12.75" hidden="1">
      <c r="A137" s="225"/>
      <c r="B137" s="225"/>
      <c r="C137" s="225"/>
      <c r="D137" s="225"/>
    </row>
    <row r="138" spans="1:8" s="11" customFormat="1" ht="12.75" hidden="1">
      <c r="A138" s="226"/>
      <c r="B138" s="226"/>
      <c r="C138" s="226"/>
      <c r="D138" s="226"/>
    </row>
  </sheetData>
  <sheetProtection formatCells="0" formatColumns="0" formatRows="0" insertRows="0" deleteRows="0" sort="0"/>
  <mergeCells count="7">
    <mergeCell ref="A1:D1"/>
    <mergeCell ref="A2:D2"/>
    <mergeCell ref="A121:D128"/>
    <mergeCell ref="A9:D9"/>
    <mergeCell ref="A7:D7"/>
    <mergeCell ref="A8:D8"/>
    <mergeCell ref="A120:D120"/>
  </mergeCells>
  <conditionalFormatting sqref="A12:D119">
    <cfRule type="expression" dxfId="27" priority="3">
      <formula>AND(ISBLANK(A12),SUM(COUNTIF($A12:$D12,"&lt;&gt;"&amp;"")&gt;0))</formula>
    </cfRule>
  </conditionalFormatting>
  <conditionalFormatting sqref="A12:D119">
    <cfRule type="expression" dxfId="26" priority="9">
      <formula>LEN(A12)&gt;5000</formula>
    </cfRule>
  </conditionalFormatting>
  <conditionalFormatting sqref="A121">
    <cfRule type="expression" dxfId="25" priority="2">
      <formula>LEN($A$121)&gt;10000</formula>
    </cfRule>
  </conditionalFormatting>
  <dataValidations count="8">
    <dataValidation type="list" allowBlank="1" showInputMessage="1" showErrorMessage="1" error="Please enter &quot;No&quot;,&quot;Yes-But no action taken&quot;, &quot;Yes-Approved&quot; , &quot;Yes-Denied&quot;  " sqref="S1:S3" xr:uid="{00000000-0002-0000-1900-000000000000}">
      <formula1>"No,Yes-But no action taken,Yes-Approved,Yes-Denied"</formula1>
    </dataValidation>
    <dataValidation type="list" allowBlank="1" showInputMessage="1" showErrorMessage="1" sqref="F1:F3" xr:uid="{00000000-0002-0000-1900-000001000000}">
      <formula1>"SFA,SFD,2 to 4,5+,ADU,MH"</formula1>
    </dataValidation>
    <dataValidation type="list" allowBlank="1" showInputMessage="1" showErrorMessage="1" sqref="G1:G3" xr:uid="{00000000-0002-0000-1900-000002000000}">
      <formula1>"R,O"</formula1>
    </dataValidation>
    <dataValidation operator="greaterThan" allowBlank="1" showInputMessage="1" showErrorMessage="1" error="Please enter a date later than 01/01/1900" sqref="C129:C137" xr:uid="{00000000-0002-0000-1900-000003000000}"/>
    <dataValidation allowBlank="1" showInputMessage="1" showErrorMessage="1" prompt="Name of Program: List the name of the program as described in the element._x000a_Character Limit: 2000" sqref="A12:A119" xr:uid="{E501E39F-7763-4FB1-9650-1C7B0E3EF636}"/>
    <dataValidation allowBlank="1" showInputMessage="1" showErrorMessage="1" prompt="Objective: List the program objective (for example, “Update the accessory dwelling unit ordinance”)._x000a_Character Limit: 2000" sqref="B12:B119" xr:uid="{0435FA7C-645F-4D3B-B53B-C66F04C4DD79}"/>
    <dataValidation allowBlank="1" showInputMessage="1" showErrorMessage="1" prompt="Timeframe in Housing Element: Enter the date the objective is scheduled to be accomplished._x000a_Character Limit: 2000" sqref="C12:C119" xr:uid="{F6F441DF-6E09-458B-BA8B-DC5DE0428CA7}"/>
    <dataValidation allowBlank="1" showInputMessage="1" showErrorMessage="1" prompt="Status of Program Implementation: List the action or status of program implementation._x000a_Character Limit: 5000" sqref="D12:D119" xr:uid="{E377DD7A-F4A1-4A40-BADD-D14F5C1AFE37}"/>
  </dataValidations>
  <printOptions horizontalCentered="1"/>
  <pageMargins left="0.7" right="0.7" top="0.75" bottom="0.75" header="0.3" footer="0.3"/>
  <pageSetup paperSize="5"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4499296A-A6EC-4796-84D6-D455B824A2AA}">
            <xm:f>Admin!$D$22="FORMATTING OFF"</xm:f>
            <x14:dxf/>
          </x14:cfRule>
          <xm:sqref>A12:D119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6">
    <pageSetUpPr fitToPage="1"/>
  </sheetPr>
  <dimension ref="A1:V1382"/>
  <sheetViews>
    <sheetView showZeros="0" zoomScale="78" zoomScaleNormal="78" zoomScaleSheetLayoutView="70" workbookViewId="0">
      <selection activeCell="E9" activeCellId="2" sqref="E13 E11 E9:H9"/>
    </sheetView>
  </sheetViews>
  <sheetFormatPr defaultColWidth="0" defaultRowHeight="14.25" zeroHeight="1"/>
  <cols>
    <col min="1" max="7" width="16.5703125" style="10" customWidth="1"/>
    <col min="8" max="9" width="25.5703125" style="10" customWidth="1"/>
    <col min="10" max="10" width="31.28515625" style="10" customWidth="1"/>
    <col min="11" max="11" width="4.5703125" style="10" hidden="1" customWidth="1"/>
    <col min="12" max="16384" width="8.7109375" style="10" hidden="1"/>
  </cols>
  <sheetData>
    <row r="1" spans="1:22" s="144" customFormat="1" ht="23.1" customHeight="1">
      <c r="A1" s="185" t="s">
        <v>387</v>
      </c>
      <c r="B1" s="137" t="str">
        <f>'Start Here'!B4:E4</f>
        <v>San Diego</v>
      </c>
      <c r="C1" s="186"/>
      <c r="D1" s="235"/>
      <c r="E1" s="235"/>
      <c r="F1" s="235" t="s">
        <v>481</v>
      </c>
      <c r="G1" s="235"/>
      <c r="H1" s="235"/>
      <c r="I1" s="235"/>
      <c r="J1" s="738" t="s">
        <v>482</v>
      </c>
      <c r="K1" s="739"/>
      <c r="L1" s="740"/>
      <c r="M1" s="235"/>
      <c r="N1" s="235"/>
      <c r="O1" s="235"/>
      <c r="P1" s="235"/>
      <c r="Q1" s="235"/>
      <c r="R1" s="235"/>
      <c r="S1" s="235"/>
      <c r="T1" s="235"/>
      <c r="U1" s="45"/>
      <c r="V1" s="45"/>
    </row>
    <row r="2" spans="1:22" s="144" customFormat="1" ht="31.35" customHeight="1">
      <c r="A2" s="185" t="s">
        <v>2017</v>
      </c>
      <c r="B2" s="136">
        <f>'Start Here'!B5</f>
        <v>2023</v>
      </c>
      <c r="C2" s="187" t="str">
        <f>'Table A2'!C2</f>
        <v>(Jan. 1 - Dec. 31)</v>
      </c>
      <c r="D2" s="235"/>
      <c r="E2" s="235"/>
      <c r="F2" s="235" t="s">
        <v>483</v>
      </c>
      <c r="G2" s="235"/>
      <c r="H2" s="235"/>
      <c r="I2" s="235"/>
      <c r="J2" s="744" t="s">
        <v>480</v>
      </c>
      <c r="K2" s="745"/>
      <c r="L2" s="171"/>
      <c r="M2" s="235"/>
      <c r="N2" s="235"/>
      <c r="O2" s="235"/>
      <c r="P2" s="235"/>
      <c r="Q2" s="235"/>
      <c r="R2" s="235"/>
      <c r="S2" s="235"/>
      <c r="T2" s="235"/>
      <c r="U2" s="46"/>
      <c r="V2" s="46"/>
    </row>
    <row r="3" spans="1:22" s="144" customFormat="1" ht="15.6" customHeight="1">
      <c r="A3" s="188" t="s">
        <v>484</v>
      </c>
      <c r="B3" s="136" t="str">
        <f>IFERROR(IF(ISBLANK(VLOOKUP(B1,'Planning Periods'!$E$2:$P$540,12)),"5th Cycle",VLOOKUP(B1,'Planning Periods'!$E$2:$P$540,12)),"")</f>
        <v>6th Cycle</v>
      </c>
      <c r="C3" s="357" t="str">
        <f>IF(ISBLANK(B1),"",IFERROR(VLOOKUP(B1,'Planning Periods'!$A$2:$D$540,4),""))</f>
        <v>04/30/2021 - 04/30/2029</v>
      </c>
      <c r="D3" s="47"/>
      <c r="E3" s="47"/>
      <c r="F3" s="660" t="s">
        <v>2018</v>
      </c>
      <c r="G3" s="660"/>
      <c r="H3" s="660"/>
      <c r="I3" s="47"/>
      <c r="J3" s="47"/>
      <c r="K3" s="47"/>
      <c r="L3" s="47"/>
      <c r="M3" s="47"/>
      <c r="N3" s="47"/>
      <c r="O3" s="47"/>
      <c r="P3" s="47"/>
      <c r="Q3" s="47"/>
      <c r="R3" s="47"/>
      <c r="S3" s="47"/>
      <c r="T3" s="47"/>
      <c r="U3" s="47"/>
      <c r="V3" s="47"/>
    </row>
    <row r="4" spans="1:22" s="49" customFormat="1" ht="7.35" customHeight="1">
      <c r="D4" s="48"/>
      <c r="E4" s="48"/>
      <c r="F4" s="48"/>
      <c r="G4" s="48"/>
      <c r="K4" s="182"/>
    </row>
    <row r="5" spans="1:22" s="49" customFormat="1" ht="5.0999999999999996" customHeight="1">
      <c r="D5" s="6"/>
      <c r="E5" s="48"/>
      <c r="F5" s="48"/>
      <c r="G5" s="48"/>
    </row>
    <row r="6" spans="1:22" s="196" customFormat="1" ht="16.899999999999999" hidden="1" customHeight="1">
      <c r="A6" s="196" t="s">
        <v>2019</v>
      </c>
      <c r="B6" s="196" t="s">
        <v>2020</v>
      </c>
      <c r="C6" s="196" t="s">
        <v>2021</v>
      </c>
      <c r="D6" s="196" t="s">
        <v>2022</v>
      </c>
      <c r="E6" s="196" t="s">
        <v>2023</v>
      </c>
      <c r="F6" s="196" t="s">
        <v>2024</v>
      </c>
      <c r="G6" s="196" t="s">
        <v>2025</v>
      </c>
      <c r="H6" s="196" t="s">
        <v>2026</v>
      </c>
      <c r="I6" s="196" t="s">
        <v>2027</v>
      </c>
      <c r="J6" s="196" t="s">
        <v>2028</v>
      </c>
    </row>
    <row r="7" spans="1:22" s="139" customFormat="1" ht="15.75">
      <c r="A7" s="737" t="s">
        <v>2029</v>
      </c>
      <c r="B7" s="737"/>
      <c r="C7" s="737"/>
      <c r="D7" s="737"/>
      <c r="E7" s="737"/>
      <c r="F7" s="737"/>
      <c r="G7" s="737"/>
      <c r="H7" s="737"/>
      <c r="I7" s="737"/>
      <c r="J7" s="715"/>
    </row>
    <row r="8" spans="1:22" s="139" customFormat="1" ht="15.75">
      <c r="A8" s="737" t="s">
        <v>2030</v>
      </c>
      <c r="B8" s="737"/>
      <c r="C8" s="737"/>
      <c r="D8" s="737"/>
      <c r="E8" s="737"/>
      <c r="F8" s="737"/>
      <c r="G8" s="737"/>
      <c r="H8" s="737"/>
      <c r="I8" s="737"/>
      <c r="J8" s="715"/>
    </row>
    <row r="9" spans="1:22" s="139" customFormat="1" ht="45" customHeight="1">
      <c r="A9" s="741" t="s">
        <v>511</v>
      </c>
      <c r="B9" s="742"/>
      <c r="C9" s="742"/>
      <c r="D9" s="743"/>
      <c r="E9" s="736" t="s">
        <v>2031</v>
      </c>
      <c r="F9" s="736"/>
      <c r="G9" s="736"/>
      <c r="H9" s="736"/>
      <c r="I9" s="560" t="s">
        <v>2032</v>
      </c>
      <c r="J9" s="560" t="s">
        <v>2033</v>
      </c>
    </row>
    <row r="10" spans="1:22" s="139" customFormat="1" ht="14.25" customHeight="1">
      <c r="A10" s="638">
        <v>1</v>
      </c>
      <c r="B10" s="639"/>
      <c r="C10" s="639"/>
      <c r="D10" s="641"/>
      <c r="E10" s="638">
        <v>2</v>
      </c>
      <c r="F10" s="640"/>
      <c r="G10" s="640"/>
      <c r="H10" s="641"/>
      <c r="I10" s="547">
        <v>3</v>
      </c>
      <c r="J10" s="547">
        <v>4</v>
      </c>
    </row>
    <row r="11" spans="1:22" s="139" customFormat="1" ht="66.75" customHeight="1">
      <c r="A11" s="546" t="s">
        <v>1989</v>
      </c>
      <c r="B11" s="546" t="s">
        <v>370</v>
      </c>
      <c r="C11" s="546" t="s">
        <v>524</v>
      </c>
      <c r="D11" s="546" t="s">
        <v>1990</v>
      </c>
      <c r="E11" s="546" t="s">
        <v>2034</v>
      </c>
      <c r="F11" s="546" t="s">
        <v>2035</v>
      </c>
      <c r="G11" s="546" t="s">
        <v>2036</v>
      </c>
      <c r="H11" s="546" t="s">
        <v>2037</v>
      </c>
      <c r="I11" s="546" t="s">
        <v>2032</v>
      </c>
      <c r="J11" s="546" t="s">
        <v>2033</v>
      </c>
    </row>
    <row r="12" spans="1:22" s="174" customFormat="1">
      <c r="A12" s="733" t="s">
        <v>545</v>
      </c>
      <c r="B12" s="734"/>
      <c r="C12" s="735"/>
      <c r="D12" s="117"/>
      <c r="E12" s="172">
        <f>SUMPRODUCT((YEAR($J13:$J1000)='Start Here'!$B$5)*E13:E1000)</f>
        <v>0</v>
      </c>
      <c r="F12" s="172">
        <f>SUMPRODUCT((YEAR($J13:$J1000)='Start Here'!$B$5)*F13:F1000)</f>
        <v>0</v>
      </c>
      <c r="G12" s="172">
        <f>SUMPRODUCT((YEAR($J13:$J1000)='Start Here'!$B$5)*G13:G1000)</f>
        <v>0</v>
      </c>
      <c r="H12" s="172">
        <f>SUMPRODUCT((YEAR($J13:$J1000)='Start Here'!$B$5)*H13:H1000)</f>
        <v>0</v>
      </c>
      <c r="I12" s="172"/>
      <c r="J12" s="173"/>
    </row>
    <row r="13" spans="1:22" s="146" customFormat="1">
      <c r="A13" s="264"/>
      <c r="B13" s="264"/>
      <c r="C13" s="264"/>
      <c r="D13" s="264"/>
      <c r="E13" s="264"/>
      <c r="F13" s="264"/>
      <c r="G13" s="264"/>
      <c r="H13" s="264"/>
      <c r="I13" s="159"/>
      <c r="J13" s="175"/>
    </row>
    <row r="14" spans="1:22" s="146" customFormat="1">
      <c r="A14" s="264"/>
      <c r="B14" s="264"/>
      <c r="C14" s="264"/>
      <c r="D14" s="264"/>
      <c r="E14" s="264"/>
      <c r="F14" s="264"/>
      <c r="G14" s="264"/>
      <c r="H14" s="264"/>
      <c r="I14" s="159"/>
      <c r="J14" s="175"/>
    </row>
    <row r="15" spans="1:22" s="146" customFormat="1">
      <c r="A15" s="264"/>
      <c r="B15" s="264"/>
      <c r="C15" s="264"/>
      <c r="D15" s="264"/>
      <c r="E15" s="264"/>
      <c r="F15" s="264"/>
      <c r="G15" s="264"/>
      <c r="H15" s="264"/>
      <c r="I15" s="159"/>
      <c r="J15" s="175"/>
    </row>
    <row r="16" spans="1:22" s="146" customFormat="1">
      <c r="A16" s="264"/>
      <c r="B16" s="264"/>
      <c r="C16" s="264"/>
      <c r="D16" s="264"/>
      <c r="E16" s="264"/>
      <c r="F16" s="264"/>
      <c r="G16" s="264"/>
      <c r="H16" s="264"/>
      <c r="I16" s="159"/>
      <c r="J16" s="175"/>
    </row>
    <row r="17" spans="1:10" s="146" customFormat="1">
      <c r="A17" s="264"/>
      <c r="B17" s="264"/>
      <c r="C17" s="264"/>
      <c r="D17" s="264"/>
      <c r="E17" s="264"/>
      <c r="F17" s="264"/>
      <c r="G17" s="264"/>
      <c r="H17" s="264"/>
      <c r="I17" s="159"/>
      <c r="J17" s="175"/>
    </row>
    <row r="18" spans="1:10" s="146" customFormat="1">
      <c r="A18" s="264"/>
      <c r="B18" s="264"/>
      <c r="C18" s="264"/>
      <c r="D18" s="264"/>
      <c r="E18" s="264"/>
      <c r="F18" s="264"/>
      <c r="G18" s="264"/>
      <c r="H18" s="264"/>
      <c r="I18" s="159"/>
      <c r="J18" s="175"/>
    </row>
    <row r="19" spans="1:10" s="146" customFormat="1">
      <c r="A19" s="264"/>
      <c r="B19" s="264"/>
      <c r="C19" s="264"/>
      <c r="D19" s="264"/>
      <c r="E19" s="264"/>
      <c r="F19" s="264"/>
      <c r="G19" s="264"/>
      <c r="H19" s="264"/>
      <c r="I19" s="159"/>
      <c r="J19" s="175"/>
    </row>
    <row r="20" spans="1:10" s="146" customFormat="1">
      <c r="A20" s="264"/>
      <c r="B20" s="264"/>
      <c r="C20" s="264"/>
      <c r="D20" s="264"/>
      <c r="E20" s="264"/>
      <c r="F20" s="264"/>
      <c r="G20" s="264"/>
      <c r="H20" s="264"/>
      <c r="I20" s="159"/>
      <c r="J20" s="175"/>
    </row>
    <row r="21" spans="1:10" s="146" customFormat="1">
      <c r="A21" s="264"/>
      <c r="B21" s="264"/>
      <c r="C21" s="264"/>
      <c r="D21" s="264"/>
      <c r="E21" s="264"/>
      <c r="F21" s="264"/>
      <c r="G21" s="264"/>
      <c r="H21" s="264"/>
      <c r="I21" s="159"/>
      <c r="J21" s="175"/>
    </row>
    <row r="22" spans="1:10" s="146" customFormat="1">
      <c r="A22" s="264"/>
      <c r="B22" s="264"/>
      <c r="C22" s="264"/>
      <c r="D22" s="264"/>
      <c r="E22" s="264"/>
      <c r="F22" s="264"/>
      <c r="G22" s="264"/>
      <c r="H22" s="264"/>
      <c r="I22" s="159"/>
      <c r="J22" s="175"/>
    </row>
    <row r="23" spans="1:10" s="146" customFormat="1">
      <c r="A23" s="264"/>
      <c r="B23" s="264"/>
      <c r="C23" s="264"/>
      <c r="D23" s="264"/>
      <c r="E23" s="264"/>
      <c r="F23" s="264"/>
      <c r="G23" s="264"/>
      <c r="H23" s="264"/>
      <c r="I23" s="159"/>
      <c r="J23" s="175"/>
    </row>
    <row r="24" spans="1:10" s="146" customFormat="1">
      <c r="A24" s="264"/>
      <c r="B24" s="264"/>
      <c r="C24" s="264"/>
      <c r="D24" s="264"/>
      <c r="E24" s="264"/>
      <c r="F24" s="264"/>
      <c r="G24" s="264"/>
      <c r="H24" s="264"/>
      <c r="I24" s="159"/>
      <c r="J24" s="175"/>
    </row>
    <row r="25" spans="1:10" s="146" customFormat="1">
      <c r="A25" s="264"/>
      <c r="B25" s="264"/>
      <c r="C25" s="264"/>
      <c r="D25" s="264"/>
      <c r="E25" s="264"/>
      <c r="F25" s="264"/>
      <c r="G25" s="264"/>
      <c r="H25" s="264"/>
      <c r="I25" s="159"/>
      <c r="J25" s="175"/>
    </row>
    <row r="26" spans="1:10" s="146" customFormat="1">
      <c r="A26" s="264"/>
      <c r="B26" s="264"/>
      <c r="C26" s="264"/>
      <c r="D26" s="264"/>
      <c r="E26" s="264"/>
      <c r="F26" s="264"/>
      <c r="G26" s="264"/>
      <c r="H26" s="264"/>
      <c r="I26" s="159"/>
      <c r="J26" s="175"/>
    </row>
    <row r="27" spans="1:10" s="146" customFormat="1">
      <c r="A27" s="264"/>
      <c r="B27" s="264"/>
      <c r="C27" s="264"/>
      <c r="D27" s="264"/>
      <c r="E27" s="264"/>
      <c r="F27" s="264"/>
      <c r="G27" s="264"/>
      <c r="H27" s="264"/>
      <c r="I27" s="159"/>
      <c r="J27" s="175"/>
    </row>
    <row r="28" spans="1:10" s="146" customFormat="1">
      <c r="A28" s="264"/>
      <c r="B28" s="264"/>
      <c r="C28" s="264"/>
      <c r="D28" s="264"/>
      <c r="E28" s="264"/>
      <c r="F28" s="264"/>
      <c r="G28" s="264"/>
      <c r="H28" s="264"/>
      <c r="I28" s="159"/>
      <c r="J28" s="175"/>
    </row>
    <row r="29" spans="1:10" s="146" customFormat="1">
      <c r="A29" s="264"/>
      <c r="B29" s="264"/>
      <c r="C29" s="264"/>
      <c r="D29" s="264"/>
      <c r="E29" s="264"/>
      <c r="F29" s="264"/>
      <c r="G29" s="264"/>
      <c r="H29" s="264"/>
      <c r="I29" s="159"/>
      <c r="J29" s="175"/>
    </row>
    <row r="30" spans="1:10" s="146" customFormat="1">
      <c r="A30" s="264"/>
      <c r="B30" s="264"/>
      <c r="C30" s="264"/>
      <c r="D30" s="264"/>
      <c r="E30" s="264"/>
      <c r="F30" s="264"/>
      <c r="G30" s="264"/>
      <c r="H30" s="264"/>
      <c r="I30" s="159"/>
      <c r="J30" s="175"/>
    </row>
    <row r="31" spans="1:10" s="146" customFormat="1">
      <c r="A31" s="264"/>
      <c r="B31" s="264"/>
      <c r="C31" s="264"/>
      <c r="D31" s="264"/>
      <c r="E31" s="264"/>
      <c r="F31" s="264"/>
      <c r="G31" s="264"/>
      <c r="H31" s="264"/>
      <c r="I31" s="159"/>
      <c r="J31" s="175"/>
    </row>
    <row r="32" spans="1:10" s="146" customFormat="1">
      <c r="A32" s="264"/>
      <c r="B32" s="264"/>
      <c r="C32" s="264"/>
      <c r="D32" s="264"/>
      <c r="E32" s="264"/>
      <c r="F32" s="264"/>
      <c r="G32" s="264"/>
      <c r="H32" s="264"/>
      <c r="I32" s="159"/>
      <c r="J32" s="175"/>
    </row>
    <row r="33" spans="1:10" s="146" customFormat="1">
      <c r="A33" s="264"/>
      <c r="B33" s="264"/>
      <c r="C33" s="264"/>
      <c r="D33" s="264"/>
      <c r="E33" s="264"/>
      <c r="F33" s="264"/>
      <c r="G33" s="264"/>
      <c r="H33" s="264"/>
      <c r="I33" s="159"/>
      <c r="J33" s="175"/>
    </row>
    <row r="34" spans="1:10" s="146" customFormat="1">
      <c r="A34" s="264"/>
      <c r="B34" s="264"/>
      <c r="C34" s="264"/>
      <c r="D34" s="264"/>
      <c r="E34" s="264"/>
      <c r="F34" s="264"/>
      <c r="G34" s="264"/>
      <c r="H34" s="264"/>
      <c r="I34" s="159"/>
      <c r="J34" s="175"/>
    </row>
    <row r="35" spans="1:10" s="146" customFormat="1">
      <c r="A35" s="264"/>
      <c r="B35" s="264"/>
      <c r="C35" s="264"/>
      <c r="D35" s="264"/>
      <c r="E35" s="264"/>
      <c r="F35" s="264"/>
      <c r="G35" s="264"/>
      <c r="H35" s="264"/>
      <c r="I35" s="159"/>
      <c r="J35" s="175"/>
    </row>
    <row r="36" spans="1:10" s="146" customFormat="1">
      <c r="A36" s="264"/>
      <c r="B36" s="264"/>
      <c r="C36" s="264"/>
      <c r="D36" s="264"/>
      <c r="E36" s="264"/>
      <c r="F36" s="264"/>
      <c r="G36" s="264"/>
      <c r="H36" s="264"/>
      <c r="I36" s="159"/>
      <c r="J36" s="175"/>
    </row>
    <row r="37" spans="1:10" s="146" customFormat="1">
      <c r="A37" s="264"/>
      <c r="B37" s="264"/>
      <c r="C37" s="264"/>
      <c r="D37" s="264"/>
      <c r="E37" s="264"/>
      <c r="F37" s="264"/>
      <c r="G37" s="264"/>
      <c r="H37" s="264"/>
      <c r="I37" s="159"/>
      <c r="J37" s="175"/>
    </row>
    <row r="38" spans="1:10" s="146" customFormat="1">
      <c r="A38" s="264"/>
      <c r="B38" s="264"/>
      <c r="C38" s="264"/>
      <c r="D38" s="264"/>
      <c r="E38" s="264"/>
      <c r="F38" s="264"/>
      <c r="G38" s="264"/>
      <c r="H38" s="264"/>
      <c r="I38" s="159"/>
      <c r="J38" s="175"/>
    </row>
    <row r="39" spans="1:10" s="146" customFormat="1">
      <c r="A39" s="264"/>
      <c r="B39" s="264"/>
      <c r="C39" s="264"/>
      <c r="D39" s="264"/>
      <c r="E39" s="264"/>
      <c r="F39" s="264"/>
      <c r="G39" s="264"/>
      <c r="H39" s="264"/>
      <c r="I39" s="159"/>
      <c r="J39" s="175"/>
    </row>
    <row r="40" spans="1:10" s="146" customFormat="1">
      <c r="A40" s="264"/>
      <c r="B40" s="264"/>
      <c r="C40" s="264"/>
      <c r="D40" s="264"/>
      <c r="E40" s="264"/>
      <c r="F40" s="264"/>
      <c r="G40" s="264"/>
      <c r="H40" s="264"/>
      <c r="I40" s="159"/>
      <c r="J40" s="175"/>
    </row>
    <row r="41" spans="1:10" s="146" customFormat="1">
      <c r="A41" s="264"/>
      <c r="B41" s="264"/>
      <c r="C41" s="264"/>
      <c r="D41" s="264"/>
      <c r="E41" s="264"/>
      <c r="F41" s="264"/>
      <c r="G41" s="264"/>
      <c r="H41" s="264"/>
      <c r="I41" s="159"/>
      <c r="J41" s="175"/>
    </row>
    <row r="42" spans="1:10" s="146" customFormat="1">
      <c r="A42" s="264"/>
      <c r="B42" s="264"/>
      <c r="C42" s="264"/>
      <c r="D42" s="264"/>
      <c r="E42" s="264"/>
      <c r="F42" s="264"/>
      <c r="G42" s="264"/>
      <c r="H42" s="264"/>
      <c r="I42" s="159"/>
      <c r="J42" s="175"/>
    </row>
    <row r="43" spans="1:10" s="146" customFormat="1">
      <c r="A43" s="264"/>
      <c r="B43" s="264"/>
      <c r="C43" s="264"/>
      <c r="D43" s="264"/>
      <c r="E43" s="264"/>
      <c r="F43" s="264"/>
      <c r="G43" s="264"/>
      <c r="H43" s="264"/>
      <c r="I43" s="159"/>
      <c r="J43" s="175"/>
    </row>
    <row r="44" spans="1:10" s="146" customFormat="1">
      <c r="A44" s="264"/>
      <c r="B44" s="264"/>
      <c r="C44" s="264"/>
      <c r="D44" s="264"/>
      <c r="E44" s="264"/>
      <c r="F44" s="264"/>
      <c r="G44" s="264"/>
      <c r="H44" s="264"/>
      <c r="I44" s="159"/>
      <c r="J44" s="175"/>
    </row>
    <row r="45" spans="1:10" s="146" customFormat="1">
      <c r="A45" s="264"/>
      <c r="B45" s="264"/>
      <c r="C45" s="264"/>
      <c r="D45" s="264"/>
      <c r="E45" s="264"/>
      <c r="F45" s="264"/>
      <c r="G45" s="264"/>
      <c r="H45" s="264"/>
      <c r="I45" s="159"/>
      <c r="J45" s="175"/>
    </row>
    <row r="46" spans="1:10" s="146" customFormat="1">
      <c r="A46" s="264"/>
      <c r="B46" s="264"/>
      <c r="C46" s="264"/>
      <c r="D46" s="264"/>
      <c r="E46" s="264"/>
      <c r="F46" s="264"/>
      <c r="G46" s="264"/>
      <c r="H46" s="264"/>
      <c r="I46" s="159"/>
      <c r="J46" s="175"/>
    </row>
    <row r="47" spans="1:10" s="146" customFormat="1">
      <c r="A47" s="264"/>
      <c r="B47" s="264"/>
      <c r="C47" s="264"/>
      <c r="D47" s="264"/>
      <c r="E47" s="264"/>
      <c r="F47" s="264"/>
      <c r="G47" s="264"/>
      <c r="H47" s="264"/>
      <c r="I47" s="159"/>
      <c r="J47" s="175"/>
    </row>
    <row r="48" spans="1:10" s="146" customFormat="1">
      <c r="A48" s="264"/>
      <c r="B48" s="264"/>
      <c r="C48" s="264"/>
      <c r="D48" s="264"/>
      <c r="E48" s="264"/>
      <c r="F48" s="264"/>
      <c r="G48" s="264"/>
      <c r="H48" s="264"/>
      <c r="I48" s="159"/>
      <c r="J48" s="175"/>
    </row>
    <row r="49" spans="1:10" s="146" customFormat="1">
      <c r="A49" s="264"/>
      <c r="B49" s="264"/>
      <c r="C49" s="264"/>
      <c r="D49" s="264"/>
      <c r="E49" s="264"/>
      <c r="F49" s="264"/>
      <c r="G49" s="264"/>
      <c r="H49" s="264"/>
      <c r="I49" s="159"/>
      <c r="J49" s="175"/>
    </row>
    <row r="50" spans="1:10" s="146" customFormat="1">
      <c r="A50" s="264"/>
      <c r="B50" s="264"/>
      <c r="C50" s="264"/>
      <c r="D50" s="264"/>
      <c r="E50" s="264"/>
      <c r="F50" s="264"/>
      <c r="G50" s="264"/>
      <c r="H50" s="264"/>
      <c r="I50" s="159"/>
      <c r="J50" s="175"/>
    </row>
    <row r="51" spans="1:10" s="146" customFormat="1">
      <c r="A51" s="264"/>
      <c r="B51" s="264"/>
      <c r="C51" s="264"/>
      <c r="D51" s="264"/>
      <c r="E51" s="264"/>
      <c r="F51" s="264"/>
      <c r="G51" s="264"/>
      <c r="H51" s="264"/>
      <c r="I51" s="159"/>
      <c r="J51" s="175"/>
    </row>
    <row r="52" spans="1:10" s="146" customFormat="1">
      <c r="A52" s="264"/>
      <c r="B52" s="264"/>
      <c r="C52" s="264"/>
      <c r="D52" s="264"/>
      <c r="E52" s="264"/>
      <c r="F52" s="264"/>
      <c r="G52" s="264"/>
      <c r="H52" s="264"/>
      <c r="I52" s="159"/>
      <c r="J52" s="175"/>
    </row>
    <row r="53" spans="1:10" s="146" customFormat="1">
      <c r="A53" s="264"/>
      <c r="B53" s="264"/>
      <c r="C53" s="264"/>
      <c r="D53" s="264"/>
      <c r="E53" s="264"/>
      <c r="F53" s="264"/>
      <c r="G53" s="264"/>
      <c r="H53" s="264"/>
      <c r="I53" s="159"/>
      <c r="J53" s="175"/>
    </row>
    <row r="54" spans="1:10" s="146" customFormat="1">
      <c r="A54" s="264"/>
      <c r="B54" s="264"/>
      <c r="C54" s="264"/>
      <c r="D54" s="264"/>
      <c r="E54" s="264"/>
      <c r="F54" s="264"/>
      <c r="G54" s="264"/>
      <c r="H54" s="264"/>
      <c r="I54" s="159"/>
      <c r="J54" s="175"/>
    </row>
    <row r="55" spans="1:10" s="146" customFormat="1">
      <c r="A55" s="264"/>
      <c r="B55" s="264"/>
      <c r="C55" s="264"/>
      <c r="D55" s="264"/>
      <c r="E55" s="264"/>
      <c r="F55" s="264"/>
      <c r="G55" s="264"/>
      <c r="H55" s="264"/>
      <c r="I55" s="159"/>
      <c r="J55" s="175"/>
    </row>
    <row r="56" spans="1:10" s="146" customFormat="1">
      <c r="A56" s="264"/>
      <c r="B56" s="264"/>
      <c r="C56" s="264"/>
      <c r="D56" s="264"/>
      <c r="E56" s="264"/>
      <c r="F56" s="264"/>
      <c r="G56" s="264"/>
      <c r="H56" s="264"/>
      <c r="I56" s="159"/>
      <c r="J56" s="175"/>
    </row>
    <row r="57" spans="1:10" s="146" customFormat="1">
      <c r="A57" s="264"/>
      <c r="B57" s="264"/>
      <c r="C57" s="264"/>
      <c r="D57" s="264"/>
      <c r="E57" s="264"/>
      <c r="F57" s="264"/>
      <c r="G57" s="264"/>
      <c r="H57" s="264"/>
      <c r="I57" s="159"/>
      <c r="J57" s="175"/>
    </row>
    <row r="58" spans="1:10" s="146" customFormat="1">
      <c r="A58" s="264"/>
      <c r="B58" s="264"/>
      <c r="C58" s="264"/>
      <c r="D58" s="264"/>
      <c r="E58" s="264"/>
      <c r="F58" s="264"/>
      <c r="G58" s="264"/>
      <c r="H58" s="264"/>
      <c r="I58" s="159"/>
      <c r="J58" s="175"/>
    </row>
    <row r="59" spans="1:10" s="146" customFormat="1">
      <c r="A59" s="264"/>
      <c r="B59" s="264"/>
      <c r="C59" s="264"/>
      <c r="D59" s="264"/>
      <c r="E59" s="264"/>
      <c r="F59" s="264"/>
      <c r="G59" s="264"/>
      <c r="H59" s="264"/>
      <c r="I59" s="159"/>
      <c r="J59" s="175"/>
    </row>
    <row r="60" spans="1:10" s="146" customFormat="1">
      <c r="A60" s="264"/>
      <c r="B60" s="264"/>
      <c r="C60" s="264"/>
      <c r="D60" s="264"/>
      <c r="E60" s="264"/>
      <c r="F60" s="264"/>
      <c r="G60" s="264"/>
      <c r="H60" s="264"/>
      <c r="I60" s="159"/>
      <c r="J60" s="175"/>
    </row>
    <row r="61" spans="1:10" s="146" customFormat="1">
      <c r="A61" s="264"/>
      <c r="B61" s="264"/>
      <c r="C61" s="264"/>
      <c r="D61" s="264"/>
      <c r="E61" s="264"/>
      <c r="F61" s="264"/>
      <c r="G61" s="264"/>
      <c r="H61" s="264"/>
      <c r="I61" s="159"/>
      <c r="J61" s="175"/>
    </row>
    <row r="62" spans="1:10" s="146" customFormat="1">
      <c r="A62" s="264"/>
      <c r="B62" s="264"/>
      <c r="C62" s="264"/>
      <c r="D62" s="264"/>
      <c r="E62" s="264"/>
      <c r="F62" s="264"/>
      <c r="G62" s="264"/>
      <c r="H62" s="264"/>
      <c r="I62" s="159"/>
      <c r="J62" s="175"/>
    </row>
    <row r="63" spans="1:10" s="146" customFormat="1">
      <c r="A63" s="264"/>
      <c r="B63" s="264"/>
      <c r="C63" s="264"/>
      <c r="D63" s="264"/>
      <c r="E63" s="264"/>
      <c r="F63" s="264"/>
      <c r="G63" s="264"/>
      <c r="H63" s="264"/>
      <c r="I63" s="159"/>
      <c r="J63" s="175"/>
    </row>
    <row r="64" spans="1:10" s="146" customFormat="1">
      <c r="A64" s="264"/>
      <c r="B64" s="264"/>
      <c r="C64" s="264"/>
      <c r="D64" s="264"/>
      <c r="E64" s="264"/>
      <c r="F64" s="264"/>
      <c r="G64" s="264"/>
      <c r="H64" s="264"/>
      <c r="I64" s="159"/>
      <c r="J64" s="175"/>
    </row>
    <row r="65" spans="1:10" s="146" customFormat="1">
      <c r="A65" s="264"/>
      <c r="B65" s="264"/>
      <c r="C65" s="264"/>
      <c r="D65" s="264"/>
      <c r="E65" s="264"/>
      <c r="F65" s="264"/>
      <c r="G65" s="264"/>
      <c r="H65" s="264"/>
      <c r="I65" s="159"/>
      <c r="J65" s="175"/>
    </row>
    <row r="66" spans="1:10" s="146" customFormat="1">
      <c r="A66" s="264"/>
      <c r="B66" s="264"/>
      <c r="C66" s="264"/>
      <c r="D66" s="264"/>
      <c r="E66" s="264"/>
      <c r="F66" s="264"/>
      <c r="G66" s="264"/>
      <c r="H66" s="264"/>
      <c r="I66" s="159"/>
      <c r="J66" s="175"/>
    </row>
    <row r="67" spans="1:10" s="146" customFormat="1">
      <c r="A67" s="264"/>
      <c r="B67" s="264"/>
      <c r="C67" s="264"/>
      <c r="D67" s="264"/>
      <c r="E67" s="264"/>
      <c r="F67" s="264"/>
      <c r="G67" s="264"/>
      <c r="H67" s="264"/>
      <c r="I67" s="159"/>
      <c r="J67" s="175"/>
    </row>
    <row r="68" spans="1:10" s="146" customFormat="1">
      <c r="A68" s="264"/>
      <c r="B68" s="264"/>
      <c r="C68" s="264"/>
      <c r="D68" s="264"/>
      <c r="E68" s="264"/>
      <c r="F68" s="264"/>
      <c r="G68" s="264"/>
      <c r="H68" s="264"/>
      <c r="I68" s="159"/>
      <c r="J68" s="175"/>
    </row>
    <row r="69" spans="1:10" s="146" customFormat="1">
      <c r="A69" s="264"/>
      <c r="B69" s="264"/>
      <c r="C69" s="264"/>
      <c r="D69" s="264"/>
      <c r="E69" s="264"/>
      <c r="F69" s="264"/>
      <c r="G69" s="264"/>
      <c r="H69" s="264"/>
      <c r="I69" s="159"/>
      <c r="J69" s="175"/>
    </row>
    <row r="70" spans="1:10" s="146" customFormat="1">
      <c r="A70" s="264"/>
      <c r="B70" s="264"/>
      <c r="C70" s="264"/>
      <c r="D70" s="264"/>
      <c r="E70" s="264"/>
      <c r="F70" s="264"/>
      <c r="G70" s="264"/>
      <c r="H70" s="264"/>
      <c r="I70" s="159"/>
      <c r="J70" s="175"/>
    </row>
    <row r="71" spans="1:10" s="146" customFormat="1">
      <c r="A71" s="264"/>
      <c r="B71" s="264"/>
      <c r="C71" s="264"/>
      <c r="D71" s="264"/>
      <c r="E71" s="264"/>
      <c r="F71" s="264"/>
      <c r="G71" s="264"/>
      <c r="H71" s="264"/>
      <c r="I71" s="159"/>
      <c r="J71" s="175"/>
    </row>
    <row r="72" spans="1:10" s="146" customFormat="1">
      <c r="A72" s="264"/>
      <c r="B72" s="264"/>
      <c r="C72" s="264"/>
      <c r="D72" s="264"/>
      <c r="E72" s="264"/>
      <c r="F72" s="264"/>
      <c r="G72" s="264"/>
      <c r="H72" s="264"/>
      <c r="I72" s="159"/>
      <c r="J72" s="175"/>
    </row>
    <row r="73" spans="1:10" s="146" customFormat="1">
      <c r="A73" s="264"/>
      <c r="B73" s="264"/>
      <c r="C73" s="264"/>
      <c r="D73" s="264"/>
      <c r="E73" s="264"/>
      <c r="F73" s="264"/>
      <c r="G73" s="264"/>
      <c r="H73" s="264"/>
      <c r="I73" s="159"/>
      <c r="J73" s="175"/>
    </row>
    <row r="74" spans="1:10" s="146" customFormat="1">
      <c r="A74" s="264"/>
      <c r="B74" s="264"/>
      <c r="C74" s="264"/>
      <c r="D74" s="264"/>
      <c r="E74" s="264"/>
      <c r="F74" s="264"/>
      <c r="G74" s="264"/>
      <c r="H74" s="264"/>
      <c r="I74" s="159"/>
      <c r="J74" s="175"/>
    </row>
    <row r="75" spans="1:10" s="146" customFormat="1">
      <c r="A75" s="264"/>
      <c r="B75" s="264"/>
      <c r="C75" s="264"/>
      <c r="D75" s="264"/>
      <c r="E75" s="264"/>
      <c r="F75" s="264"/>
      <c r="G75" s="264"/>
      <c r="H75" s="264"/>
      <c r="I75" s="159"/>
      <c r="J75" s="175"/>
    </row>
    <row r="76" spans="1:10" s="146" customFormat="1">
      <c r="A76" s="264"/>
      <c r="B76" s="264"/>
      <c r="C76" s="264"/>
      <c r="D76" s="264"/>
      <c r="E76" s="264"/>
      <c r="F76" s="264"/>
      <c r="G76" s="264"/>
      <c r="H76" s="264"/>
      <c r="I76" s="159"/>
      <c r="J76" s="175"/>
    </row>
    <row r="77" spans="1:10" s="146" customFormat="1">
      <c r="A77" s="264"/>
      <c r="B77" s="264"/>
      <c r="C77" s="264"/>
      <c r="D77" s="264"/>
      <c r="E77" s="264"/>
      <c r="F77" s="264"/>
      <c r="G77" s="264"/>
      <c r="H77" s="264"/>
      <c r="I77" s="159"/>
      <c r="J77" s="175"/>
    </row>
    <row r="78" spans="1:10" s="146" customFormat="1">
      <c r="A78" s="264"/>
      <c r="B78" s="264"/>
      <c r="C78" s="264"/>
      <c r="D78" s="264"/>
      <c r="E78" s="264"/>
      <c r="F78" s="264"/>
      <c r="G78" s="264"/>
      <c r="H78" s="264"/>
      <c r="I78" s="159"/>
      <c r="J78" s="175"/>
    </row>
    <row r="79" spans="1:10" s="146" customFormat="1">
      <c r="A79" s="264"/>
      <c r="B79" s="264"/>
      <c r="C79" s="264"/>
      <c r="D79" s="264"/>
      <c r="E79" s="264"/>
      <c r="F79" s="264"/>
      <c r="G79" s="264"/>
      <c r="H79" s="264"/>
      <c r="I79" s="159"/>
      <c r="J79" s="175"/>
    </row>
    <row r="80" spans="1:10" s="146" customFormat="1">
      <c r="A80" s="264"/>
      <c r="B80" s="264"/>
      <c r="C80" s="264"/>
      <c r="D80" s="264"/>
      <c r="E80" s="264"/>
      <c r="F80" s="264"/>
      <c r="G80" s="264"/>
      <c r="H80" s="264"/>
      <c r="I80" s="159"/>
      <c r="J80" s="175"/>
    </row>
    <row r="81" spans="1:10" s="146" customFormat="1">
      <c r="A81" s="264"/>
      <c r="B81" s="264"/>
      <c r="C81" s="264"/>
      <c r="D81" s="264"/>
      <c r="E81" s="264"/>
      <c r="F81" s="264"/>
      <c r="G81" s="264"/>
      <c r="H81" s="264"/>
      <c r="I81" s="159"/>
      <c r="J81" s="175"/>
    </row>
    <row r="82" spans="1:10" s="146" customFormat="1">
      <c r="A82" s="264"/>
      <c r="B82" s="264"/>
      <c r="C82" s="264"/>
      <c r="D82" s="264"/>
      <c r="E82" s="264"/>
      <c r="F82" s="264"/>
      <c r="G82" s="264"/>
      <c r="H82" s="264"/>
      <c r="I82" s="159"/>
      <c r="J82" s="175"/>
    </row>
    <row r="83" spans="1:10" s="146" customFormat="1">
      <c r="A83" s="264"/>
      <c r="B83" s="264"/>
      <c r="C83" s="264"/>
      <c r="D83" s="264"/>
      <c r="E83" s="264"/>
      <c r="F83" s="264"/>
      <c r="G83" s="264"/>
      <c r="H83" s="264"/>
      <c r="I83" s="159"/>
      <c r="J83" s="175"/>
    </row>
    <row r="84" spans="1:10" s="146" customFormat="1">
      <c r="A84" s="264"/>
      <c r="B84" s="264"/>
      <c r="C84" s="264"/>
      <c r="D84" s="264"/>
      <c r="E84" s="264"/>
      <c r="F84" s="264"/>
      <c r="G84" s="264"/>
      <c r="H84" s="264"/>
      <c r="I84" s="159"/>
      <c r="J84" s="175"/>
    </row>
    <row r="85" spans="1:10" s="146" customFormat="1">
      <c r="A85" s="264"/>
      <c r="B85" s="264"/>
      <c r="C85" s="264"/>
      <c r="D85" s="264"/>
      <c r="E85" s="264"/>
      <c r="F85" s="264"/>
      <c r="G85" s="264"/>
      <c r="H85" s="264"/>
      <c r="I85" s="159"/>
      <c r="J85" s="175"/>
    </row>
    <row r="86" spans="1:10" s="146" customFormat="1">
      <c r="A86" s="264"/>
      <c r="B86" s="264"/>
      <c r="C86" s="264"/>
      <c r="D86" s="264"/>
      <c r="E86" s="264"/>
      <c r="F86" s="264"/>
      <c r="G86" s="264"/>
      <c r="H86" s="264"/>
      <c r="I86" s="159"/>
      <c r="J86" s="175"/>
    </row>
    <row r="87" spans="1:10" s="146" customFormat="1">
      <c r="A87" s="264"/>
      <c r="B87" s="264"/>
      <c r="C87" s="264"/>
      <c r="D87" s="264"/>
      <c r="E87" s="264"/>
      <c r="F87" s="264"/>
      <c r="G87" s="264"/>
      <c r="H87" s="264"/>
      <c r="I87" s="159"/>
      <c r="J87" s="175"/>
    </row>
    <row r="88" spans="1:10" s="146" customFormat="1">
      <c r="A88" s="264"/>
      <c r="B88" s="264"/>
      <c r="C88" s="264"/>
      <c r="D88" s="264"/>
      <c r="E88" s="264"/>
      <c r="F88" s="264"/>
      <c r="G88" s="264"/>
      <c r="H88" s="264"/>
      <c r="I88" s="159"/>
      <c r="J88" s="175"/>
    </row>
    <row r="89" spans="1:10" s="146" customFormat="1">
      <c r="A89" s="264"/>
      <c r="B89" s="264"/>
      <c r="C89" s="264"/>
      <c r="D89" s="264"/>
      <c r="E89" s="264"/>
      <c r="F89" s="264"/>
      <c r="G89" s="264"/>
      <c r="H89" s="264"/>
      <c r="I89" s="159"/>
      <c r="J89" s="175"/>
    </row>
    <row r="90" spans="1:10" s="146" customFormat="1">
      <c r="A90" s="264"/>
      <c r="B90" s="264"/>
      <c r="C90" s="264"/>
      <c r="D90" s="264"/>
      <c r="E90" s="264"/>
      <c r="F90" s="264"/>
      <c r="G90" s="264"/>
      <c r="H90" s="264"/>
      <c r="I90" s="159"/>
      <c r="J90" s="175"/>
    </row>
    <row r="91" spans="1:10" s="146" customFormat="1">
      <c r="A91" s="264"/>
      <c r="B91" s="264"/>
      <c r="C91" s="264"/>
      <c r="D91" s="264"/>
      <c r="E91" s="264"/>
      <c r="F91" s="264"/>
      <c r="G91" s="264"/>
      <c r="H91" s="264"/>
      <c r="I91" s="159"/>
      <c r="J91" s="175"/>
    </row>
    <row r="92" spans="1:10" s="146" customFormat="1">
      <c r="A92" s="264"/>
      <c r="B92" s="264"/>
      <c r="C92" s="264"/>
      <c r="D92" s="264"/>
      <c r="E92" s="264"/>
      <c r="F92" s="264"/>
      <c r="G92" s="264"/>
      <c r="H92" s="264"/>
      <c r="I92" s="159"/>
      <c r="J92" s="175"/>
    </row>
    <row r="93" spans="1:10" s="146" customFormat="1">
      <c r="A93" s="264"/>
      <c r="B93" s="264"/>
      <c r="C93" s="264"/>
      <c r="D93" s="264"/>
      <c r="E93" s="264"/>
      <c r="F93" s="264"/>
      <c r="G93" s="264"/>
      <c r="H93" s="264"/>
      <c r="I93" s="159"/>
      <c r="J93" s="175"/>
    </row>
    <row r="94" spans="1:10" s="146" customFormat="1">
      <c r="A94" s="264"/>
      <c r="B94" s="264"/>
      <c r="C94" s="264"/>
      <c r="D94" s="264"/>
      <c r="E94" s="264"/>
      <c r="F94" s="264"/>
      <c r="G94" s="264"/>
      <c r="H94" s="264"/>
      <c r="I94" s="159"/>
      <c r="J94" s="175"/>
    </row>
    <row r="95" spans="1:10" s="146" customFormat="1">
      <c r="A95" s="264"/>
      <c r="B95" s="264"/>
      <c r="C95" s="264"/>
      <c r="D95" s="264"/>
      <c r="E95" s="264"/>
      <c r="F95" s="264"/>
      <c r="G95" s="264"/>
      <c r="H95" s="264"/>
      <c r="I95" s="159"/>
      <c r="J95" s="175"/>
    </row>
    <row r="96" spans="1:10" s="146" customFormat="1">
      <c r="A96" s="264"/>
      <c r="B96" s="264"/>
      <c r="C96" s="264"/>
      <c r="D96" s="264"/>
      <c r="E96" s="264"/>
      <c r="F96" s="264"/>
      <c r="G96" s="264"/>
      <c r="H96" s="264"/>
      <c r="I96" s="159"/>
      <c r="J96" s="175"/>
    </row>
    <row r="97" spans="1:10" s="146" customFormat="1">
      <c r="A97" s="264"/>
      <c r="B97" s="264"/>
      <c r="C97" s="264"/>
      <c r="D97" s="264"/>
      <c r="E97" s="264"/>
      <c r="F97" s="264"/>
      <c r="G97" s="264"/>
      <c r="H97" s="264"/>
      <c r="I97" s="159"/>
      <c r="J97" s="175"/>
    </row>
    <row r="98" spans="1:10" s="146" customFormat="1">
      <c r="A98" s="264"/>
      <c r="B98" s="264"/>
      <c r="C98" s="264"/>
      <c r="D98" s="264"/>
      <c r="E98" s="264"/>
      <c r="F98" s="264"/>
      <c r="G98" s="264"/>
      <c r="H98" s="264"/>
      <c r="I98" s="159"/>
      <c r="J98" s="175"/>
    </row>
    <row r="99" spans="1:10" s="146" customFormat="1">
      <c r="A99" s="264"/>
      <c r="B99" s="264"/>
      <c r="C99" s="264"/>
      <c r="D99" s="264"/>
      <c r="E99" s="264"/>
      <c r="F99" s="264"/>
      <c r="G99" s="264"/>
      <c r="H99" s="264"/>
      <c r="I99" s="159"/>
      <c r="J99" s="175"/>
    </row>
    <row r="100" spans="1:10" s="146" customFormat="1" hidden="1">
      <c r="J100" s="176"/>
    </row>
    <row r="101" spans="1:10" s="146" customFormat="1" hidden="1">
      <c r="D101" s="51"/>
      <c r="E101" s="51"/>
      <c r="F101" s="51"/>
      <c r="G101" s="51"/>
      <c r="H101" s="51"/>
      <c r="I101" s="51"/>
      <c r="J101" s="176"/>
    </row>
    <row r="102" spans="1:10" s="146" customFormat="1" hidden="1">
      <c r="J102" s="176"/>
    </row>
    <row r="103" spans="1:10" s="146" customFormat="1" hidden="1">
      <c r="J103" s="176"/>
    </row>
    <row r="104" spans="1:10" s="146" customFormat="1" hidden="1">
      <c r="J104" s="176"/>
    </row>
    <row r="105" spans="1:10" s="146" customFormat="1" hidden="1">
      <c r="J105" s="176"/>
    </row>
    <row r="106" spans="1:10" s="146" customFormat="1" hidden="1">
      <c r="J106" s="176"/>
    </row>
    <row r="107" spans="1:10" s="146" customFormat="1" hidden="1">
      <c r="J107" s="176"/>
    </row>
    <row r="108" spans="1:10" s="146" customFormat="1" hidden="1">
      <c r="J108" s="176"/>
    </row>
    <row r="109" spans="1:10" s="146" customFormat="1" hidden="1">
      <c r="J109" s="176"/>
    </row>
    <row r="110" spans="1:10" s="146" customFormat="1" hidden="1">
      <c r="J110" s="176"/>
    </row>
    <row r="111" spans="1:10" s="146" customFormat="1" hidden="1">
      <c r="J111" s="176"/>
    </row>
    <row r="112" spans="1:10" s="146" customFormat="1" hidden="1">
      <c r="J112" s="176"/>
    </row>
    <row r="113" spans="10:10" s="146" customFormat="1" hidden="1">
      <c r="J113" s="176"/>
    </row>
    <row r="114" spans="10:10" s="146" customFormat="1" hidden="1">
      <c r="J114" s="176"/>
    </row>
    <row r="115" spans="10:10" s="146" customFormat="1" hidden="1">
      <c r="J115" s="176"/>
    </row>
    <row r="116" spans="10:10" s="146" customFormat="1" hidden="1">
      <c r="J116" s="176"/>
    </row>
    <row r="117" spans="10:10" s="146" customFormat="1" hidden="1">
      <c r="J117" s="176"/>
    </row>
    <row r="118" spans="10:10" s="146" customFormat="1" hidden="1">
      <c r="J118" s="176"/>
    </row>
    <row r="119" spans="10:10" s="146" customFormat="1" hidden="1">
      <c r="J119" s="176"/>
    </row>
    <row r="120" spans="10:10" s="146" customFormat="1" hidden="1">
      <c r="J120" s="176"/>
    </row>
    <row r="121" spans="10:10" s="146" customFormat="1" hidden="1">
      <c r="J121" s="176"/>
    </row>
    <row r="122" spans="10:10" s="146" customFormat="1" hidden="1">
      <c r="J122" s="176"/>
    </row>
    <row r="123" spans="10:10" s="146" customFormat="1" hidden="1">
      <c r="J123" s="176"/>
    </row>
    <row r="124" spans="10:10" s="146" customFormat="1" hidden="1">
      <c r="J124" s="176"/>
    </row>
    <row r="125" spans="10:10" s="146" customFormat="1" hidden="1">
      <c r="J125" s="176"/>
    </row>
    <row r="126" spans="10:10" s="146" customFormat="1" hidden="1">
      <c r="J126" s="176"/>
    </row>
    <row r="127" spans="10:10" s="146" customFormat="1" hidden="1">
      <c r="J127" s="176"/>
    </row>
    <row r="128" spans="10:10" s="146" customFormat="1" hidden="1">
      <c r="J128" s="176"/>
    </row>
    <row r="129" spans="10:10" s="146" customFormat="1" hidden="1">
      <c r="J129" s="176"/>
    </row>
    <row r="130" spans="10:10" s="146" customFormat="1" hidden="1">
      <c r="J130" s="176"/>
    </row>
    <row r="131" spans="10:10" s="146" customFormat="1" hidden="1">
      <c r="J131" s="176"/>
    </row>
    <row r="132" spans="10:10" s="146" customFormat="1" hidden="1">
      <c r="J132" s="176"/>
    </row>
    <row r="133" spans="10:10" s="146" customFormat="1" hidden="1">
      <c r="J133" s="176"/>
    </row>
    <row r="134" spans="10:10" s="146" customFormat="1" hidden="1">
      <c r="J134" s="176"/>
    </row>
    <row r="135" spans="10:10" s="146" customFormat="1" hidden="1">
      <c r="J135" s="176"/>
    </row>
    <row r="136" spans="10:10" s="146" customFormat="1" hidden="1">
      <c r="J136" s="176"/>
    </row>
    <row r="137" spans="10:10" s="146" customFormat="1" hidden="1">
      <c r="J137" s="176"/>
    </row>
    <row r="138" spans="10:10" s="146" customFormat="1" hidden="1">
      <c r="J138" s="176"/>
    </row>
    <row r="139" spans="10:10" s="146" customFormat="1" hidden="1">
      <c r="J139" s="176"/>
    </row>
    <row r="140" spans="10:10" s="146" customFormat="1" hidden="1">
      <c r="J140" s="176"/>
    </row>
    <row r="141" spans="10:10" s="146" customFormat="1" hidden="1">
      <c r="J141" s="176"/>
    </row>
    <row r="142" spans="10:10" s="146" customFormat="1" hidden="1">
      <c r="J142" s="176"/>
    </row>
    <row r="143" spans="10:10" s="146" customFormat="1" hidden="1">
      <c r="J143" s="176"/>
    </row>
    <row r="144" spans="10:10" s="146" customFormat="1" hidden="1">
      <c r="J144" s="176"/>
    </row>
    <row r="145" spans="10:10" s="146" customFormat="1" hidden="1">
      <c r="J145" s="176"/>
    </row>
    <row r="146" spans="10:10" s="146" customFormat="1" hidden="1">
      <c r="J146" s="176"/>
    </row>
    <row r="147" spans="10:10" s="146" customFormat="1" hidden="1">
      <c r="J147" s="176"/>
    </row>
    <row r="148" spans="10:10" s="146" customFormat="1" hidden="1">
      <c r="J148" s="176"/>
    </row>
    <row r="149" spans="10:10" s="146" customFormat="1" hidden="1">
      <c r="J149" s="176"/>
    </row>
    <row r="150" spans="10:10" s="146" customFormat="1" hidden="1">
      <c r="J150" s="176"/>
    </row>
    <row r="151" spans="10:10" s="146" customFormat="1" hidden="1">
      <c r="J151" s="176"/>
    </row>
    <row r="152" spans="10:10" s="146" customFormat="1" hidden="1">
      <c r="J152" s="176"/>
    </row>
    <row r="153" spans="10:10" s="146" customFormat="1" hidden="1">
      <c r="J153" s="176"/>
    </row>
    <row r="154" spans="10:10" s="146" customFormat="1" hidden="1">
      <c r="J154" s="176"/>
    </row>
    <row r="155" spans="10:10" s="146" customFormat="1" hidden="1">
      <c r="J155" s="176"/>
    </row>
    <row r="156" spans="10:10" s="146" customFormat="1" hidden="1">
      <c r="J156" s="176"/>
    </row>
    <row r="157" spans="10:10" s="146" customFormat="1" hidden="1">
      <c r="J157" s="176"/>
    </row>
    <row r="158" spans="10:10" s="146" customFormat="1" hidden="1">
      <c r="J158" s="176"/>
    </row>
    <row r="159" spans="10:10" s="146" customFormat="1" hidden="1">
      <c r="J159" s="176"/>
    </row>
    <row r="160" spans="10:10" s="146" customFormat="1" hidden="1">
      <c r="J160" s="176"/>
    </row>
    <row r="161" spans="10:10" s="146" customFormat="1" hidden="1">
      <c r="J161" s="176"/>
    </row>
    <row r="162" spans="10:10" s="146" customFormat="1" hidden="1">
      <c r="J162" s="176"/>
    </row>
    <row r="163" spans="10:10" s="146" customFormat="1" hidden="1">
      <c r="J163" s="176"/>
    </row>
    <row r="164" spans="10:10" s="146" customFormat="1" hidden="1">
      <c r="J164" s="176"/>
    </row>
    <row r="165" spans="10:10" s="146" customFormat="1" hidden="1">
      <c r="J165" s="176"/>
    </row>
    <row r="166" spans="10:10" s="146" customFormat="1" hidden="1">
      <c r="J166" s="176"/>
    </row>
    <row r="167" spans="10:10" s="146" customFormat="1" hidden="1">
      <c r="J167" s="176"/>
    </row>
    <row r="168" spans="10:10" s="146" customFormat="1" hidden="1">
      <c r="J168" s="176"/>
    </row>
    <row r="169" spans="10:10" s="146" customFormat="1" hidden="1">
      <c r="J169" s="176"/>
    </row>
    <row r="170" spans="10:10" s="146" customFormat="1" hidden="1">
      <c r="J170" s="176"/>
    </row>
    <row r="171" spans="10:10" s="146" customFormat="1" hidden="1">
      <c r="J171" s="176"/>
    </row>
    <row r="172" spans="10:10" s="146" customFormat="1" hidden="1">
      <c r="J172" s="176"/>
    </row>
    <row r="173" spans="10:10" s="146" customFormat="1" hidden="1">
      <c r="J173" s="176"/>
    </row>
    <row r="174" spans="10:10" s="146" customFormat="1" hidden="1">
      <c r="J174" s="176"/>
    </row>
    <row r="175" spans="10:10" s="146" customFormat="1" hidden="1">
      <c r="J175" s="176"/>
    </row>
    <row r="176" spans="10:10" s="146" customFormat="1" hidden="1">
      <c r="J176" s="176"/>
    </row>
    <row r="177" spans="10:10" s="146" customFormat="1" hidden="1">
      <c r="J177" s="176"/>
    </row>
    <row r="178" spans="10:10" s="146" customFormat="1" hidden="1">
      <c r="J178" s="176"/>
    </row>
    <row r="179" spans="10:10" s="146" customFormat="1" hidden="1">
      <c r="J179" s="176"/>
    </row>
    <row r="180" spans="10:10" s="146" customFormat="1" hidden="1">
      <c r="J180" s="176"/>
    </row>
    <row r="181" spans="10:10" s="146" customFormat="1" hidden="1">
      <c r="J181" s="176"/>
    </row>
    <row r="182" spans="10:10" s="146" customFormat="1" hidden="1">
      <c r="J182" s="176"/>
    </row>
    <row r="183" spans="10:10" s="146" customFormat="1" hidden="1">
      <c r="J183" s="176"/>
    </row>
    <row r="184" spans="10:10" s="146" customFormat="1" hidden="1">
      <c r="J184" s="176"/>
    </row>
    <row r="185" spans="10:10" s="146" customFormat="1" hidden="1">
      <c r="J185" s="176"/>
    </row>
    <row r="186" spans="10:10" s="146" customFormat="1" hidden="1">
      <c r="J186" s="176"/>
    </row>
    <row r="187" spans="10:10" s="146" customFormat="1" hidden="1">
      <c r="J187" s="176"/>
    </row>
    <row r="188" spans="10:10" s="146" customFormat="1" hidden="1">
      <c r="J188" s="176"/>
    </row>
    <row r="189" spans="10:10" s="146" customFormat="1" hidden="1">
      <c r="J189" s="176"/>
    </row>
    <row r="190" spans="10:10" s="146" customFormat="1" hidden="1">
      <c r="J190" s="176"/>
    </row>
    <row r="191" spans="10:10" s="146" customFormat="1" hidden="1">
      <c r="J191" s="176"/>
    </row>
    <row r="192" spans="10:10" s="146" customFormat="1" hidden="1">
      <c r="J192" s="176"/>
    </row>
    <row r="193" spans="10:10" s="146" customFormat="1" hidden="1">
      <c r="J193" s="176"/>
    </row>
    <row r="194" spans="10:10" s="146" customFormat="1" hidden="1">
      <c r="J194" s="176"/>
    </row>
    <row r="195" spans="10:10" s="146" customFormat="1" hidden="1">
      <c r="J195" s="176"/>
    </row>
    <row r="196" spans="10:10" s="146" customFormat="1" hidden="1">
      <c r="J196" s="176"/>
    </row>
    <row r="197" spans="10:10" s="146" customFormat="1" hidden="1">
      <c r="J197" s="176"/>
    </row>
    <row r="198" spans="10:10" s="146" customFormat="1" hidden="1">
      <c r="J198" s="176"/>
    </row>
    <row r="199" spans="10:10" s="146" customFormat="1" hidden="1">
      <c r="J199" s="176"/>
    </row>
    <row r="200" spans="10:10" s="146" customFormat="1" hidden="1">
      <c r="J200" s="176"/>
    </row>
    <row r="201" spans="10:10" s="146" customFormat="1" hidden="1">
      <c r="J201" s="176"/>
    </row>
    <row r="202" spans="10:10" s="146" customFormat="1" hidden="1">
      <c r="J202" s="176"/>
    </row>
    <row r="203" spans="10:10" s="146" customFormat="1" hidden="1">
      <c r="J203" s="176"/>
    </row>
    <row r="204" spans="10:10" s="146" customFormat="1" hidden="1">
      <c r="J204" s="176"/>
    </row>
    <row r="205" spans="10:10" s="146" customFormat="1" hidden="1">
      <c r="J205" s="176"/>
    </row>
    <row r="206" spans="10:10" s="146" customFormat="1" hidden="1">
      <c r="J206" s="176"/>
    </row>
    <row r="207" spans="10:10" s="146" customFormat="1" hidden="1">
      <c r="J207" s="176"/>
    </row>
    <row r="208" spans="10:10" s="146" customFormat="1" hidden="1">
      <c r="J208" s="176"/>
    </row>
    <row r="209" spans="10:10" s="146" customFormat="1" hidden="1">
      <c r="J209" s="176"/>
    </row>
    <row r="210" spans="10:10" s="146" customFormat="1" hidden="1">
      <c r="J210" s="176"/>
    </row>
    <row r="211" spans="10:10" s="146" customFormat="1" hidden="1">
      <c r="J211" s="176"/>
    </row>
    <row r="212" spans="10:10" s="146" customFormat="1" hidden="1">
      <c r="J212" s="176"/>
    </row>
    <row r="213" spans="10:10" s="146" customFormat="1" hidden="1">
      <c r="J213" s="176"/>
    </row>
    <row r="214" spans="10:10" s="146" customFormat="1" hidden="1">
      <c r="J214" s="176"/>
    </row>
    <row r="215" spans="10:10" s="146" customFormat="1" hidden="1">
      <c r="J215" s="176"/>
    </row>
    <row r="216" spans="10:10" s="146" customFormat="1" hidden="1">
      <c r="J216" s="176"/>
    </row>
    <row r="217" spans="10:10" s="146" customFormat="1" hidden="1">
      <c r="J217" s="176"/>
    </row>
    <row r="218" spans="10:10" s="146" customFormat="1" hidden="1">
      <c r="J218" s="176"/>
    </row>
    <row r="219" spans="10:10" s="146" customFormat="1" hidden="1">
      <c r="J219" s="176"/>
    </row>
    <row r="220" spans="10:10" s="146" customFormat="1" hidden="1">
      <c r="J220" s="176"/>
    </row>
    <row r="221" spans="10:10" s="146" customFormat="1" hidden="1">
      <c r="J221" s="176"/>
    </row>
    <row r="222" spans="10:10" s="146" customFormat="1" hidden="1">
      <c r="J222" s="176"/>
    </row>
    <row r="223" spans="10:10" s="146" customFormat="1" hidden="1">
      <c r="J223" s="176"/>
    </row>
    <row r="224" spans="10:10" s="146" customFormat="1" hidden="1">
      <c r="J224" s="176"/>
    </row>
    <row r="225" spans="10:10" s="146" customFormat="1" hidden="1">
      <c r="J225" s="176"/>
    </row>
    <row r="226" spans="10:10" s="146" customFormat="1" hidden="1">
      <c r="J226" s="176"/>
    </row>
    <row r="227" spans="10:10" s="146" customFormat="1" hidden="1">
      <c r="J227" s="176"/>
    </row>
    <row r="228" spans="10:10" s="146" customFormat="1" hidden="1">
      <c r="J228" s="176"/>
    </row>
    <row r="229" spans="10:10" s="146" customFormat="1" hidden="1">
      <c r="J229" s="176"/>
    </row>
    <row r="230" spans="10:10" s="146" customFormat="1" hidden="1">
      <c r="J230" s="176"/>
    </row>
    <row r="231" spans="10:10" s="146" customFormat="1" hidden="1">
      <c r="J231" s="176"/>
    </row>
    <row r="232" spans="10:10" s="146" customFormat="1" hidden="1">
      <c r="J232" s="176"/>
    </row>
    <row r="233" spans="10:10" s="146" customFormat="1" hidden="1">
      <c r="J233" s="176"/>
    </row>
    <row r="234" spans="10:10" s="146" customFormat="1" hidden="1">
      <c r="J234" s="176"/>
    </row>
    <row r="235" spans="10:10" s="146" customFormat="1" hidden="1">
      <c r="J235" s="176"/>
    </row>
    <row r="236" spans="10:10" s="146" customFormat="1" hidden="1">
      <c r="J236" s="176"/>
    </row>
    <row r="237" spans="10:10" s="146" customFormat="1" hidden="1">
      <c r="J237" s="176"/>
    </row>
    <row r="238" spans="10:10" s="146" customFormat="1" hidden="1">
      <c r="J238" s="176"/>
    </row>
    <row r="239" spans="10:10" s="146" customFormat="1" hidden="1">
      <c r="J239" s="176"/>
    </row>
    <row r="240" spans="10:10" s="146" customFormat="1" hidden="1">
      <c r="J240" s="176"/>
    </row>
    <row r="241" spans="10:10" s="146" customFormat="1" hidden="1">
      <c r="J241" s="176"/>
    </row>
    <row r="242" spans="10:10" s="146" customFormat="1" hidden="1">
      <c r="J242" s="176"/>
    </row>
    <row r="243" spans="10:10" s="146" customFormat="1" hidden="1">
      <c r="J243" s="176"/>
    </row>
    <row r="244" spans="10:10" s="146" customFormat="1" hidden="1">
      <c r="J244" s="176"/>
    </row>
    <row r="245" spans="10:10" s="146" customFormat="1" hidden="1">
      <c r="J245" s="176"/>
    </row>
    <row r="246" spans="10:10" s="146" customFormat="1" hidden="1">
      <c r="J246" s="176"/>
    </row>
    <row r="247" spans="10:10" s="146" customFormat="1" hidden="1">
      <c r="J247" s="176"/>
    </row>
    <row r="248" spans="10:10" s="146" customFormat="1" hidden="1">
      <c r="J248" s="176"/>
    </row>
    <row r="249" spans="10:10" s="146" customFormat="1" hidden="1">
      <c r="J249" s="176"/>
    </row>
    <row r="250" spans="10:10" s="146" customFormat="1" hidden="1">
      <c r="J250" s="176"/>
    </row>
    <row r="251" spans="10:10" s="146" customFormat="1" hidden="1">
      <c r="J251" s="176"/>
    </row>
    <row r="252" spans="10:10" s="146" customFormat="1" hidden="1">
      <c r="J252" s="176"/>
    </row>
    <row r="253" spans="10:10" s="146" customFormat="1" hidden="1">
      <c r="J253" s="176"/>
    </row>
    <row r="254" spans="10:10" s="146" customFormat="1" hidden="1">
      <c r="J254" s="176"/>
    </row>
    <row r="255" spans="10:10" s="146" customFormat="1" hidden="1">
      <c r="J255" s="176"/>
    </row>
    <row r="256" spans="10:10" s="146" customFormat="1" hidden="1">
      <c r="J256" s="176"/>
    </row>
    <row r="257" spans="10:10" s="146" customFormat="1" hidden="1">
      <c r="J257" s="176"/>
    </row>
    <row r="258" spans="10:10" s="146" customFormat="1" hidden="1">
      <c r="J258" s="176"/>
    </row>
    <row r="259" spans="10:10" s="146" customFormat="1" hidden="1">
      <c r="J259" s="176"/>
    </row>
    <row r="260" spans="10:10" s="146" customFormat="1" hidden="1">
      <c r="J260" s="176"/>
    </row>
    <row r="261" spans="10:10" s="146" customFormat="1" hidden="1">
      <c r="J261" s="176"/>
    </row>
    <row r="262" spans="10:10" s="146" customFormat="1" hidden="1">
      <c r="J262" s="176"/>
    </row>
    <row r="263" spans="10:10" s="146" customFormat="1" hidden="1">
      <c r="J263" s="176"/>
    </row>
    <row r="264" spans="10:10" s="146" customFormat="1" hidden="1">
      <c r="J264" s="176"/>
    </row>
    <row r="265" spans="10:10" s="146" customFormat="1" hidden="1">
      <c r="J265" s="176"/>
    </row>
    <row r="266" spans="10:10" s="146" customFormat="1" hidden="1">
      <c r="J266" s="176"/>
    </row>
    <row r="267" spans="10:10" s="146" customFormat="1" hidden="1">
      <c r="J267" s="176"/>
    </row>
    <row r="268" spans="10:10" s="146" customFormat="1" hidden="1">
      <c r="J268" s="176"/>
    </row>
    <row r="269" spans="10:10" s="146" customFormat="1" hidden="1">
      <c r="J269" s="176"/>
    </row>
    <row r="270" spans="10:10" s="146" customFormat="1" hidden="1">
      <c r="J270" s="176"/>
    </row>
    <row r="271" spans="10:10" s="146" customFormat="1" hidden="1">
      <c r="J271" s="176"/>
    </row>
    <row r="272" spans="10:10" s="146" customFormat="1" hidden="1">
      <c r="J272" s="176"/>
    </row>
    <row r="273" spans="10:10" s="146" customFormat="1" hidden="1">
      <c r="J273" s="176"/>
    </row>
    <row r="274" spans="10:10" s="146" customFormat="1" hidden="1">
      <c r="J274" s="176"/>
    </row>
    <row r="275" spans="10:10" s="146" customFormat="1" hidden="1">
      <c r="J275" s="176"/>
    </row>
    <row r="276" spans="10:10" s="146" customFormat="1" hidden="1">
      <c r="J276" s="176"/>
    </row>
    <row r="277" spans="10:10" s="146" customFormat="1" hidden="1">
      <c r="J277" s="176"/>
    </row>
    <row r="278" spans="10:10" s="146" customFormat="1" hidden="1">
      <c r="J278" s="176"/>
    </row>
    <row r="279" spans="10:10" s="146" customFormat="1" hidden="1">
      <c r="J279" s="176"/>
    </row>
    <row r="280" spans="10:10" s="146" customFormat="1" hidden="1">
      <c r="J280" s="176"/>
    </row>
    <row r="281" spans="10:10" s="146" customFormat="1" hidden="1">
      <c r="J281" s="176"/>
    </row>
    <row r="282" spans="10:10" s="146" customFormat="1" hidden="1">
      <c r="J282" s="176"/>
    </row>
    <row r="283" spans="10:10" s="146" customFormat="1" hidden="1">
      <c r="J283" s="176"/>
    </row>
    <row r="284" spans="10:10" s="146" customFormat="1" hidden="1">
      <c r="J284" s="176"/>
    </row>
    <row r="285" spans="10:10" s="146" customFormat="1" hidden="1">
      <c r="J285" s="176"/>
    </row>
    <row r="286" spans="10:10" s="146" customFormat="1" hidden="1">
      <c r="J286" s="176"/>
    </row>
    <row r="287" spans="10:10" s="146" customFormat="1" hidden="1">
      <c r="J287" s="176"/>
    </row>
    <row r="288" spans="10:10" s="146" customFormat="1" hidden="1">
      <c r="J288" s="176"/>
    </row>
    <row r="289" spans="10:10" s="146" customFormat="1" hidden="1">
      <c r="J289" s="176"/>
    </row>
    <row r="290" spans="10:10" s="146" customFormat="1" hidden="1">
      <c r="J290" s="176"/>
    </row>
    <row r="291" spans="10:10" s="146" customFormat="1" hidden="1">
      <c r="J291" s="176"/>
    </row>
    <row r="292" spans="10:10" s="146" customFormat="1" hidden="1">
      <c r="J292" s="176"/>
    </row>
    <row r="293" spans="10:10" s="146" customFormat="1" hidden="1">
      <c r="J293" s="176"/>
    </row>
    <row r="294" spans="10:10" s="146" customFormat="1" hidden="1">
      <c r="J294" s="176"/>
    </row>
    <row r="295" spans="10:10" s="146" customFormat="1" hidden="1">
      <c r="J295" s="176"/>
    </row>
    <row r="296" spans="10:10" s="146" customFormat="1" hidden="1">
      <c r="J296" s="176"/>
    </row>
    <row r="297" spans="10:10" s="146" customFormat="1" hidden="1">
      <c r="J297" s="176"/>
    </row>
    <row r="298" spans="10:10" s="146" customFormat="1" hidden="1">
      <c r="J298" s="176"/>
    </row>
    <row r="299" spans="10:10" s="146" customFormat="1" hidden="1">
      <c r="J299" s="176"/>
    </row>
    <row r="300" spans="10:10" s="146" customFormat="1" hidden="1">
      <c r="J300" s="176"/>
    </row>
    <row r="301" spans="10:10" s="146" customFormat="1" hidden="1">
      <c r="J301" s="176"/>
    </row>
    <row r="302" spans="10:10" s="146" customFormat="1" hidden="1">
      <c r="J302" s="176"/>
    </row>
    <row r="303" spans="10:10" s="146" customFormat="1" hidden="1">
      <c r="J303" s="176"/>
    </row>
    <row r="304" spans="10:10" s="146" customFormat="1" hidden="1">
      <c r="J304" s="176"/>
    </row>
    <row r="305" spans="10:10" s="146" customFormat="1" hidden="1">
      <c r="J305" s="176"/>
    </row>
    <row r="306" spans="10:10" s="146" customFormat="1" hidden="1">
      <c r="J306" s="176"/>
    </row>
    <row r="307" spans="10:10" s="146" customFormat="1" hidden="1">
      <c r="J307" s="176"/>
    </row>
    <row r="308" spans="10:10" s="146" customFormat="1" hidden="1">
      <c r="J308" s="176"/>
    </row>
    <row r="309" spans="10:10" s="146" customFormat="1" hidden="1">
      <c r="J309" s="176"/>
    </row>
    <row r="310" spans="10:10" s="146" customFormat="1" hidden="1">
      <c r="J310" s="176"/>
    </row>
    <row r="311" spans="10:10" s="146" customFormat="1" hidden="1">
      <c r="J311" s="176"/>
    </row>
    <row r="312" spans="10:10" s="146" customFormat="1" hidden="1">
      <c r="J312" s="176"/>
    </row>
    <row r="313" spans="10:10" s="146" customFormat="1" hidden="1">
      <c r="J313" s="176"/>
    </row>
    <row r="314" spans="10:10" s="146" customFormat="1" hidden="1">
      <c r="J314" s="176"/>
    </row>
    <row r="315" spans="10:10" s="146" customFormat="1" hidden="1">
      <c r="J315" s="176"/>
    </row>
    <row r="316" spans="10:10" s="146" customFormat="1" hidden="1">
      <c r="J316" s="176"/>
    </row>
    <row r="317" spans="10:10" s="146" customFormat="1" hidden="1">
      <c r="J317" s="176"/>
    </row>
    <row r="318" spans="10:10" s="146" customFormat="1" hidden="1">
      <c r="J318" s="176"/>
    </row>
    <row r="319" spans="10:10" s="146" customFormat="1" hidden="1">
      <c r="J319" s="176"/>
    </row>
    <row r="320" spans="10:10" s="146" customFormat="1" hidden="1">
      <c r="J320" s="176"/>
    </row>
    <row r="321" spans="10:10" s="146" customFormat="1" hidden="1">
      <c r="J321" s="176"/>
    </row>
    <row r="322" spans="10:10" s="146" customFormat="1" hidden="1">
      <c r="J322" s="176"/>
    </row>
    <row r="323" spans="10:10" s="146" customFormat="1" hidden="1">
      <c r="J323" s="176"/>
    </row>
    <row r="324" spans="10:10" s="146" customFormat="1" hidden="1">
      <c r="J324" s="176"/>
    </row>
    <row r="325" spans="10:10" s="146" customFormat="1" hidden="1">
      <c r="J325" s="176"/>
    </row>
    <row r="326" spans="10:10" s="146" customFormat="1" hidden="1">
      <c r="J326" s="176"/>
    </row>
    <row r="327" spans="10:10" s="146" customFormat="1" hidden="1">
      <c r="J327" s="176"/>
    </row>
    <row r="328" spans="10:10" s="146" customFormat="1" hidden="1">
      <c r="J328" s="176"/>
    </row>
    <row r="329" spans="10:10" s="146" customFormat="1" hidden="1">
      <c r="J329" s="176"/>
    </row>
    <row r="330" spans="10:10" s="146" customFormat="1" hidden="1">
      <c r="J330" s="176"/>
    </row>
    <row r="331" spans="10:10" s="146" customFormat="1" hidden="1">
      <c r="J331" s="176"/>
    </row>
    <row r="332" spans="10:10" s="146" customFormat="1" hidden="1">
      <c r="J332" s="176"/>
    </row>
    <row r="333" spans="10:10" s="146" customFormat="1" hidden="1">
      <c r="J333" s="176"/>
    </row>
    <row r="334" spans="10:10" s="146" customFormat="1" hidden="1">
      <c r="J334" s="176"/>
    </row>
    <row r="335" spans="10:10" s="146" customFormat="1" hidden="1">
      <c r="J335" s="176"/>
    </row>
    <row r="336" spans="10:10" s="146" customFormat="1" hidden="1">
      <c r="J336" s="176"/>
    </row>
    <row r="337" spans="10:10" s="146" customFormat="1" hidden="1">
      <c r="J337" s="176"/>
    </row>
    <row r="338" spans="10:10" s="146" customFormat="1" hidden="1">
      <c r="J338" s="176"/>
    </row>
    <row r="339" spans="10:10" s="146" customFormat="1" hidden="1">
      <c r="J339" s="176"/>
    </row>
    <row r="340" spans="10:10" s="146" customFormat="1" hidden="1">
      <c r="J340" s="176"/>
    </row>
    <row r="341" spans="10:10" s="146" customFormat="1" hidden="1">
      <c r="J341" s="176"/>
    </row>
    <row r="342" spans="10:10" s="146" customFormat="1" hidden="1">
      <c r="J342" s="176"/>
    </row>
    <row r="343" spans="10:10" s="146" customFormat="1" hidden="1">
      <c r="J343" s="176"/>
    </row>
    <row r="344" spans="10:10" s="146" customFormat="1" hidden="1">
      <c r="J344" s="176"/>
    </row>
    <row r="345" spans="10:10" s="146" customFormat="1" hidden="1">
      <c r="J345" s="176"/>
    </row>
    <row r="346" spans="10:10" s="146" customFormat="1" hidden="1">
      <c r="J346" s="176"/>
    </row>
    <row r="347" spans="10:10" s="146" customFormat="1" hidden="1">
      <c r="J347" s="176"/>
    </row>
    <row r="348" spans="10:10" s="146" customFormat="1" hidden="1">
      <c r="J348" s="176"/>
    </row>
    <row r="349" spans="10:10" s="146" customFormat="1" hidden="1">
      <c r="J349" s="176"/>
    </row>
    <row r="350" spans="10:10" s="146" customFormat="1" hidden="1">
      <c r="J350" s="176"/>
    </row>
    <row r="351" spans="10:10" s="146" customFormat="1" hidden="1">
      <c r="J351" s="176"/>
    </row>
    <row r="352" spans="10:10" s="146" customFormat="1" hidden="1">
      <c r="J352" s="176"/>
    </row>
    <row r="353" spans="10:10" s="146" customFormat="1" hidden="1">
      <c r="J353" s="176"/>
    </row>
    <row r="354" spans="10:10" s="146" customFormat="1" hidden="1">
      <c r="J354" s="176"/>
    </row>
    <row r="355" spans="10:10" s="146" customFormat="1" hidden="1">
      <c r="J355" s="176"/>
    </row>
    <row r="356" spans="10:10" s="146" customFormat="1" hidden="1">
      <c r="J356" s="176"/>
    </row>
    <row r="357" spans="10:10" s="146" customFormat="1" hidden="1">
      <c r="J357" s="176"/>
    </row>
    <row r="358" spans="10:10" s="146" customFormat="1" hidden="1">
      <c r="J358" s="176"/>
    </row>
    <row r="359" spans="10:10" s="146" customFormat="1" hidden="1">
      <c r="J359" s="176"/>
    </row>
    <row r="360" spans="10:10" s="146" customFormat="1" hidden="1">
      <c r="J360" s="176"/>
    </row>
    <row r="361" spans="10:10" s="146" customFormat="1" hidden="1">
      <c r="J361" s="176"/>
    </row>
    <row r="362" spans="10:10" s="146" customFormat="1" hidden="1">
      <c r="J362" s="176"/>
    </row>
    <row r="363" spans="10:10" s="146" customFormat="1" hidden="1">
      <c r="J363" s="176"/>
    </row>
    <row r="364" spans="10:10" s="146" customFormat="1" hidden="1">
      <c r="J364" s="176"/>
    </row>
    <row r="365" spans="10:10" s="146" customFormat="1" hidden="1">
      <c r="J365" s="176"/>
    </row>
    <row r="366" spans="10:10" s="146" customFormat="1" hidden="1">
      <c r="J366" s="176"/>
    </row>
    <row r="367" spans="10:10" s="146" customFormat="1" hidden="1">
      <c r="J367" s="176"/>
    </row>
    <row r="368" spans="10:10" s="146" customFormat="1" hidden="1">
      <c r="J368" s="176"/>
    </row>
    <row r="369" spans="10:10" s="146" customFormat="1" hidden="1">
      <c r="J369" s="176"/>
    </row>
    <row r="370" spans="10:10" s="146" customFormat="1" hidden="1">
      <c r="J370" s="176"/>
    </row>
    <row r="371" spans="10:10" s="146" customFormat="1" hidden="1">
      <c r="J371" s="176"/>
    </row>
    <row r="372" spans="10:10" s="146" customFormat="1" hidden="1">
      <c r="J372" s="176"/>
    </row>
    <row r="373" spans="10:10" s="146" customFormat="1" hidden="1">
      <c r="J373" s="176"/>
    </row>
    <row r="374" spans="10:10" s="146" customFormat="1" hidden="1">
      <c r="J374" s="176"/>
    </row>
    <row r="375" spans="10:10" s="146" customFormat="1" hidden="1">
      <c r="J375" s="176"/>
    </row>
    <row r="376" spans="10:10" s="146" customFormat="1" hidden="1">
      <c r="J376" s="176"/>
    </row>
    <row r="377" spans="10:10" s="146" customFormat="1" hidden="1">
      <c r="J377" s="176"/>
    </row>
    <row r="378" spans="10:10" s="146" customFormat="1" hidden="1">
      <c r="J378" s="176"/>
    </row>
    <row r="379" spans="10:10" s="146" customFormat="1" hidden="1">
      <c r="J379" s="176"/>
    </row>
    <row r="380" spans="10:10" s="146" customFormat="1" hidden="1">
      <c r="J380" s="176"/>
    </row>
    <row r="381" spans="10:10" s="146" customFormat="1" hidden="1">
      <c r="J381" s="176"/>
    </row>
    <row r="382" spans="10:10" s="146" customFormat="1" hidden="1">
      <c r="J382" s="176"/>
    </row>
    <row r="383" spans="10:10" s="146" customFormat="1" hidden="1">
      <c r="J383" s="176"/>
    </row>
    <row r="384" spans="10:10" s="146" customFormat="1" hidden="1">
      <c r="J384" s="176"/>
    </row>
    <row r="385" spans="10:10" s="146" customFormat="1" hidden="1">
      <c r="J385" s="176"/>
    </row>
    <row r="386" spans="10:10" s="146" customFormat="1" hidden="1">
      <c r="J386" s="176"/>
    </row>
    <row r="387" spans="10:10" s="146" customFormat="1" hidden="1">
      <c r="J387" s="176"/>
    </row>
    <row r="388" spans="10:10" s="146" customFormat="1" hidden="1">
      <c r="J388" s="176"/>
    </row>
    <row r="389" spans="10:10" s="146" customFormat="1" hidden="1">
      <c r="J389" s="176"/>
    </row>
    <row r="390" spans="10:10" s="146" customFormat="1" hidden="1">
      <c r="J390" s="176"/>
    </row>
    <row r="391" spans="10:10" s="146" customFormat="1" hidden="1">
      <c r="J391" s="176"/>
    </row>
    <row r="392" spans="10:10" s="146" customFormat="1" hidden="1">
      <c r="J392" s="176"/>
    </row>
    <row r="393" spans="10:10" s="146" customFormat="1" hidden="1">
      <c r="J393" s="176"/>
    </row>
    <row r="394" spans="10:10" s="146" customFormat="1" hidden="1">
      <c r="J394" s="176"/>
    </row>
    <row r="395" spans="10:10" s="146" customFormat="1" hidden="1">
      <c r="J395" s="176"/>
    </row>
    <row r="396" spans="10:10" s="146" customFormat="1" hidden="1">
      <c r="J396" s="176"/>
    </row>
    <row r="397" spans="10:10" s="146" customFormat="1" hidden="1">
      <c r="J397" s="176"/>
    </row>
    <row r="398" spans="10:10" s="146" customFormat="1" hidden="1">
      <c r="J398" s="176"/>
    </row>
    <row r="399" spans="10:10" s="146" customFormat="1" hidden="1">
      <c r="J399" s="176"/>
    </row>
    <row r="400" spans="10:10" s="146" customFormat="1" hidden="1">
      <c r="J400" s="176"/>
    </row>
    <row r="401" spans="10:10" s="146" customFormat="1" hidden="1">
      <c r="J401" s="176"/>
    </row>
    <row r="402" spans="10:10" s="146" customFormat="1" hidden="1">
      <c r="J402" s="176"/>
    </row>
    <row r="403" spans="10:10" s="146" customFormat="1" hidden="1">
      <c r="J403" s="176"/>
    </row>
    <row r="404" spans="10:10" s="146" customFormat="1" hidden="1">
      <c r="J404" s="176"/>
    </row>
    <row r="405" spans="10:10" s="146" customFormat="1" hidden="1">
      <c r="J405" s="176"/>
    </row>
    <row r="406" spans="10:10" s="146" customFormat="1" hidden="1">
      <c r="J406" s="176"/>
    </row>
    <row r="407" spans="10:10" s="146" customFormat="1" hidden="1">
      <c r="J407" s="176"/>
    </row>
    <row r="408" spans="10:10" s="146" customFormat="1" hidden="1">
      <c r="J408" s="176"/>
    </row>
    <row r="409" spans="10:10" s="146" customFormat="1" hidden="1">
      <c r="J409" s="176"/>
    </row>
    <row r="410" spans="10:10" s="146" customFormat="1" hidden="1">
      <c r="J410" s="176"/>
    </row>
    <row r="411" spans="10:10" s="146" customFormat="1" hidden="1">
      <c r="J411" s="176"/>
    </row>
    <row r="412" spans="10:10" s="146" customFormat="1" hidden="1">
      <c r="J412" s="176"/>
    </row>
    <row r="413" spans="10:10" s="146" customFormat="1" hidden="1">
      <c r="J413" s="176"/>
    </row>
    <row r="414" spans="10:10" s="146" customFormat="1" hidden="1">
      <c r="J414" s="176"/>
    </row>
    <row r="415" spans="10:10" s="146" customFormat="1" hidden="1">
      <c r="J415" s="176"/>
    </row>
    <row r="416" spans="10:10" s="146" customFormat="1" hidden="1">
      <c r="J416" s="176"/>
    </row>
    <row r="417" spans="10:10" s="146" customFormat="1" hidden="1">
      <c r="J417" s="176"/>
    </row>
    <row r="418" spans="10:10" s="146" customFormat="1" hidden="1">
      <c r="J418" s="176"/>
    </row>
    <row r="419" spans="10:10" s="146" customFormat="1" hidden="1">
      <c r="J419" s="176"/>
    </row>
    <row r="420" spans="10:10" s="146" customFormat="1" hidden="1">
      <c r="J420" s="176"/>
    </row>
    <row r="421" spans="10:10" s="146" customFormat="1" hidden="1">
      <c r="J421" s="176"/>
    </row>
    <row r="422" spans="10:10" s="146" customFormat="1" hidden="1">
      <c r="J422" s="176"/>
    </row>
    <row r="423" spans="10:10" s="146" customFormat="1" hidden="1">
      <c r="J423" s="176"/>
    </row>
    <row r="424" spans="10:10" s="146" customFormat="1" hidden="1">
      <c r="J424" s="176"/>
    </row>
    <row r="425" spans="10:10" s="146" customFormat="1" hidden="1">
      <c r="J425" s="176"/>
    </row>
    <row r="426" spans="10:10" s="146" customFormat="1" hidden="1">
      <c r="J426" s="176"/>
    </row>
    <row r="427" spans="10:10" s="146" customFormat="1" hidden="1">
      <c r="J427" s="176"/>
    </row>
    <row r="428" spans="10:10" s="146" customFormat="1" hidden="1">
      <c r="J428" s="176"/>
    </row>
    <row r="429" spans="10:10" s="146" customFormat="1" hidden="1">
      <c r="J429" s="176"/>
    </row>
    <row r="430" spans="10:10" s="146" customFormat="1" hidden="1">
      <c r="J430" s="176"/>
    </row>
    <row r="431" spans="10:10" s="146" customFormat="1" hidden="1">
      <c r="J431" s="176"/>
    </row>
    <row r="432" spans="10:10" s="146" customFormat="1" hidden="1">
      <c r="J432" s="176"/>
    </row>
    <row r="433" spans="10:10" s="146" customFormat="1" hidden="1">
      <c r="J433" s="176"/>
    </row>
    <row r="434" spans="10:10" s="146" customFormat="1" hidden="1">
      <c r="J434" s="176"/>
    </row>
    <row r="435" spans="10:10" s="146" customFormat="1" hidden="1">
      <c r="J435" s="176"/>
    </row>
    <row r="436" spans="10:10" s="146" customFormat="1" hidden="1">
      <c r="J436" s="176"/>
    </row>
    <row r="437" spans="10:10" s="146" customFormat="1" hidden="1">
      <c r="J437" s="176"/>
    </row>
    <row r="438" spans="10:10" s="146" customFormat="1" hidden="1">
      <c r="J438" s="176"/>
    </row>
    <row r="439" spans="10:10" s="146" customFormat="1" hidden="1">
      <c r="J439" s="176"/>
    </row>
    <row r="440" spans="10:10" s="146" customFormat="1" hidden="1">
      <c r="J440" s="176"/>
    </row>
    <row r="441" spans="10:10" s="146" customFormat="1" hidden="1">
      <c r="J441" s="176"/>
    </row>
    <row r="442" spans="10:10" s="146" customFormat="1" hidden="1">
      <c r="J442" s="176"/>
    </row>
    <row r="443" spans="10:10" s="146" customFormat="1" hidden="1">
      <c r="J443" s="176"/>
    </row>
    <row r="444" spans="10:10" s="146" customFormat="1" hidden="1">
      <c r="J444" s="176"/>
    </row>
    <row r="445" spans="10:10" s="146" customFormat="1" hidden="1">
      <c r="J445" s="176"/>
    </row>
    <row r="446" spans="10:10" s="146" customFormat="1" hidden="1">
      <c r="J446" s="176"/>
    </row>
    <row r="447" spans="10:10" s="146" customFormat="1" hidden="1">
      <c r="J447" s="176"/>
    </row>
    <row r="448" spans="10:10" s="146" customFormat="1" hidden="1">
      <c r="J448" s="176"/>
    </row>
    <row r="449" spans="10:10" s="146" customFormat="1" hidden="1">
      <c r="J449" s="176"/>
    </row>
    <row r="450" spans="10:10" s="146" customFormat="1" hidden="1">
      <c r="J450" s="176"/>
    </row>
    <row r="451" spans="10:10" s="146" customFormat="1" hidden="1">
      <c r="J451" s="176"/>
    </row>
    <row r="452" spans="10:10" s="146" customFormat="1" hidden="1">
      <c r="J452" s="176"/>
    </row>
    <row r="453" spans="10:10" s="146" customFormat="1" hidden="1">
      <c r="J453" s="176"/>
    </row>
    <row r="454" spans="10:10" s="146" customFormat="1" hidden="1">
      <c r="J454" s="176"/>
    </row>
    <row r="455" spans="10:10" s="146" customFormat="1" hidden="1">
      <c r="J455" s="176"/>
    </row>
    <row r="456" spans="10:10" s="146" customFormat="1" hidden="1">
      <c r="J456" s="176"/>
    </row>
    <row r="457" spans="10:10" s="146" customFormat="1" hidden="1">
      <c r="J457" s="176"/>
    </row>
    <row r="458" spans="10:10" s="146" customFormat="1" hidden="1">
      <c r="J458" s="176"/>
    </row>
    <row r="459" spans="10:10" s="146" customFormat="1" hidden="1">
      <c r="J459" s="176"/>
    </row>
    <row r="460" spans="10:10" s="146" customFormat="1" hidden="1">
      <c r="J460" s="176"/>
    </row>
    <row r="461" spans="10:10" s="146" customFormat="1" hidden="1">
      <c r="J461" s="176"/>
    </row>
    <row r="462" spans="10:10" s="146" customFormat="1" hidden="1">
      <c r="J462" s="176"/>
    </row>
    <row r="463" spans="10:10" s="146" customFormat="1" hidden="1">
      <c r="J463" s="176"/>
    </row>
    <row r="464" spans="10:10" s="146" customFormat="1" hidden="1">
      <c r="J464" s="176"/>
    </row>
    <row r="465" spans="10:10" s="146" customFormat="1" hidden="1">
      <c r="J465" s="176"/>
    </row>
    <row r="466" spans="10:10" s="146" customFormat="1" hidden="1">
      <c r="J466" s="176"/>
    </row>
    <row r="467" spans="10:10" s="146" customFormat="1" hidden="1">
      <c r="J467" s="176"/>
    </row>
    <row r="468" spans="10:10" s="146" customFormat="1" hidden="1">
      <c r="J468" s="176"/>
    </row>
    <row r="469" spans="10:10" s="146" customFormat="1" hidden="1">
      <c r="J469" s="176"/>
    </row>
    <row r="470" spans="10:10" s="146" customFormat="1" hidden="1">
      <c r="J470" s="176"/>
    </row>
    <row r="471" spans="10:10" s="146" customFormat="1" hidden="1">
      <c r="J471" s="176"/>
    </row>
    <row r="472" spans="10:10" s="146" customFormat="1" hidden="1">
      <c r="J472" s="176"/>
    </row>
    <row r="473" spans="10:10" s="146" customFormat="1" hidden="1">
      <c r="J473" s="176"/>
    </row>
    <row r="474" spans="10:10" s="146" customFormat="1" hidden="1">
      <c r="J474" s="176"/>
    </row>
    <row r="475" spans="10:10" s="146" customFormat="1" hidden="1">
      <c r="J475" s="176"/>
    </row>
    <row r="476" spans="10:10" s="146" customFormat="1" hidden="1">
      <c r="J476" s="176"/>
    </row>
    <row r="477" spans="10:10" s="146" customFormat="1" hidden="1">
      <c r="J477" s="176"/>
    </row>
    <row r="478" spans="10:10" s="146" customFormat="1" hidden="1">
      <c r="J478" s="176"/>
    </row>
    <row r="479" spans="10:10" s="146" customFormat="1" hidden="1">
      <c r="J479" s="176"/>
    </row>
    <row r="480" spans="10:10" s="146" customFormat="1" hidden="1">
      <c r="J480" s="176"/>
    </row>
    <row r="481" spans="10:10" s="146" customFormat="1" hidden="1">
      <c r="J481" s="176"/>
    </row>
    <row r="482" spans="10:10" s="146" customFormat="1" hidden="1">
      <c r="J482" s="176"/>
    </row>
    <row r="483" spans="10:10" s="146" customFormat="1" hidden="1">
      <c r="J483" s="176"/>
    </row>
    <row r="484" spans="10:10" s="146" customFormat="1" hidden="1">
      <c r="J484" s="176"/>
    </row>
    <row r="485" spans="10:10" s="146" customFormat="1" hidden="1">
      <c r="J485" s="176"/>
    </row>
    <row r="486" spans="10:10" s="146" customFormat="1" hidden="1">
      <c r="J486" s="176"/>
    </row>
    <row r="487" spans="10:10" s="146" customFormat="1" hidden="1">
      <c r="J487" s="176"/>
    </row>
    <row r="488" spans="10:10" s="146" customFormat="1" hidden="1">
      <c r="J488" s="176"/>
    </row>
    <row r="489" spans="10:10" s="146" customFormat="1" hidden="1">
      <c r="J489" s="176"/>
    </row>
    <row r="490" spans="10:10" s="146" customFormat="1" hidden="1">
      <c r="J490" s="176"/>
    </row>
    <row r="491" spans="10:10" s="146" customFormat="1" hidden="1">
      <c r="J491" s="176"/>
    </row>
    <row r="492" spans="10:10" s="146" customFormat="1" hidden="1">
      <c r="J492" s="176"/>
    </row>
    <row r="493" spans="10:10" s="146" customFormat="1" hidden="1">
      <c r="J493" s="176"/>
    </row>
    <row r="494" spans="10:10" s="146" customFormat="1" hidden="1">
      <c r="J494" s="176"/>
    </row>
    <row r="495" spans="10:10" s="146" customFormat="1" hidden="1">
      <c r="J495" s="176"/>
    </row>
    <row r="496" spans="10:10" s="146" customFormat="1" hidden="1">
      <c r="J496" s="176"/>
    </row>
    <row r="497" spans="10:10" s="146" customFormat="1" hidden="1">
      <c r="J497" s="176"/>
    </row>
    <row r="498" spans="10:10" s="146" customFormat="1" hidden="1">
      <c r="J498" s="176"/>
    </row>
    <row r="499" spans="10:10" s="146" customFormat="1" hidden="1">
      <c r="J499" s="176"/>
    </row>
    <row r="500" spans="10:10" s="146" customFormat="1" hidden="1">
      <c r="J500" s="176"/>
    </row>
    <row r="501" spans="10:10" s="146" customFormat="1" hidden="1">
      <c r="J501" s="176"/>
    </row>
    <row r="502" spans="10:10" s="146" customFormat="1" hidden="1">
      <c r="J502" s="176"/>
    </row>
    <row r="503" spans="10:10" s="146" customFormat="1" hidden="1">
      <c r="J503" s="176"/>
    </row>
    <row r="504" spans="10:10" s="146" customFormat="1" hidden="1">
      <c r="J504" s="176"/>
    </row>
    <row r="505" spans="10:10" s="146" customFormat="1" hidden="1">
      <c r="J505" s="176"/>
    </row>
    <row r="506" spans="10:10" s="146" customFormat="1" hidden="1">
      <c r="J506" s="176"/>
    </row>
    <row r="507" spans="10:10" s="146" customFormat="1" hidden="1">
      <c r="J507" s="176"/>
    </row>
    <row r="508" spans="10:10" s="146" customFormat="1" hidden="1">
      <c r="J508" s="176"/>
    </row>
    <row r="509" spans="10:10" s="146" customFormat="1" hidden="1">
      <c r="J509" s="176"/>
    </row>
    <row r="510" spans="10:10" s="146" customFormat="1" hidden="1">
      <c r="J510" s="176"/>
    </row>
    <row r="511" spans="10:10" s="146" customFormat="1" hidden="1">
      <c r="J511" s="176"/>
    </row>
    <row r="512" spans="10:10" s="146" customFormat="1" hidden="1">
      <c r="J512" s="176"/>
    </row>
    <row r="513" spans="10:10" s="146" customFormat="1" hidden="1">
      <c r="J513" s="176"/>
    </row>
    <row r="514" spans="10:10" s="146" customFormat="1" hidden="1">
      <c r="J514" s="176"/>
    </row>
    <row r="515" spans="10:10" s="146" customFormat="1" hidden="1">
      <c r="J515" s="176"/>
    </row>
    <row r="516" spans="10:10" s="146" customFormat="1" hidden="1">
      <c r="J516" s="176"/>
    </row>
    <row r="517" spans="10:10" s="146" customFormat="1" hidden="1">
      <c r="J517" s="176"/>
    </row>
    <row r="518" spans="10:10" s="146" customFormat="1" hidden="1">
      <c r="J518" s="176"/>
    </row>
    <row r="519" spans="10:10" s="146" customFormat="1" hidden="1">
      <c r="J519" s="176"/>
    </row>
    <row r="520" spans="10:10" s="146" customFormat="1" hidden="1">
      <c r="J520" s="176"/>
    </row>
    <row r="521" spans="10:10" s="146" customFormat="1" hidden="1">
      <c r="J521" s="176"/>
    </row>
    <row r="522" spans="10:10" s="146" customFormat="1" hidden="1">
      <c r="J522" s="176"/>
    </row>
    <row r="523" spans="10:10" s="146" customFormat="1" hidden="1">
      <c r="J523" s="176"/>
    </row>
    <row r="524" spans="10:10" s="146" customFormat="1" hidden="1">
      <c r="J524" s="176"/>
    </row>
    <row r="525" spans="10:10" s="146" customFormat="1" hidden="1">
      <c r="J525" s="176"/>
    </row>
    <row r="526" spans="10:10" s="146" customFormat="1" hidden="1">
      <c r="J526" s="176"/>
    </row>
    <row r="527" spans="10:10" s="146" customFormat="1" hidden="1">
      <c r="J527" s="176"/>
    </row>
    <row r="528" spans="10:10" s="146" customFormat="1" hidden="1">
      <c r="J528" s="176"/>
    </row>
    <row r="529" spans="10:10" s="146" customFormat="1" hidden="1">
      <c r="J529" s="176"/>
    </row>
    <row r="530" spans="10:10" s="146" customFormat="1" hidden="1">
      <c r="J530" s="176"/>
    </row>
    <row r="531" spans="10:10" s="146" customFormat="1" hidden="1">
      <c r="J531" s="176"/>
    </row>
    <row r="532" spans="10:10" s="146" customFormat="1" hidden="1">
      <c r="J532" s="176"/>
    </row>
    <row r="533" spans="10:10" s="146" customFormat="1" hidden="1">
      <c r="J533" s="176"/>
    </row>
    <row r="534" spans="10:10" s="146" customFormat="1" hidden="1">
      <c r="J534" s="176"/>
    </row>
    <row r="535" spans="10:10" s="146" customFormat="1" hidden="1">
      <c r="J535" s="176"/>
    </row>
    <row r="536" spans="10:10" s="146" customFormat="1" hidden="1">
      <c r="J536" s="176"/>
    </row>
    <row r="537" spans="10:10" s="146" customFormat="1" hidden="1">
      <c r="J537" s="176"/>
    </row>
    <row r="538" spans="10:10" s="146" customFormat="1" hidden="1">
      <c r="J538" s="176"/>
    </row>
    <row r="539" spans="10:10" s="146" customFormat="1" hidden="1">
      <c r="J539" s="176"/>
    </row>
    <row r="540" spans="10:10" s="146" customFormat="1" hidden="1">
      <c r="J540" s="176"/>
    </row>
    <row r="541" spans="10:10" s="146" customFormat="1" hidden="1">
      <c r="J541" s="176"/>
    </row>
    <row r="542" spans="10:10" s="146" customFormat="1" hidden="1">
      <c r="J542" s="176"/>
    </row>
    <row r="543" spans="10:10" s="146" customFormat="1" hidden="1">
      <c r="J543" s="176"/>
    </row>
    <row r="544" spans="10:10" s="146" customFormat="1" hidden="1">
      <c r="J544" s="176"/>
    </row>
    <row r="545" spans="10:10" s="146" customFormat="1" hidden="1">
      <c r="J545" s="176"/>
    </row>
    <row r="546" spans="10:10" s="146" customFormat="1" hidden="1">
      <c r="J546" s="176"/>
    </row>
    <row r="547" spans="10:10" s="146" customFormat="1" hidden="1">
      <c r="J547" s="176"/>
    </row>
    <row r="548" spans="10:10" s="146" customFormat="1" hidden="1">
      <c r="J548" s="176"/>
    </row>
    <row r="549" spans="10:10" s="146" customFormat="1" hidden="1">
      <c r="J549" s="176"/>
    </row>
    <row r="550" spans="10:10" s="146" customFormat="1" hidden="1">
      <c r="J550" s="176"/>
    </row>
    <row r="551" spans="10:10" s="146" customFormat="1" hidden="1">
      <c r="J551" s="176"/>
    </row>
    <row r="552" spans="10:10" s="146" customFormat="1" hidden="1">
      <c r="J552" s="176"/>
    </row>
    <row r="553" spans="10:10" s="146" customFormat="1" hidden="1">
      <c r="J553" s="176"/>
    </row>
    <row r="554" spans="10:10" s="146" customFormat="1" hidden="1">
      <c r="J554" s="176"/>
    </row>
    <row r="555" spans="10:10" s="146" customFormat="1" hidden="1">
      <c r="J555" s="176"/>
    </row>
    <row r="556" spans="10:10" s="146" customFormat="1" hidden="1">
      <c r="J556" s="176"/>
    </row>
    <row r="557" spans="10:10" s="146" customFormat="1" hidden="1">
      <c r="J557" s="176"/>
    </row>
    <row r="558" spans="10:10" s="146" customFormat="1" hidden="1">
      <c r="J558" s="176"/>
    </row>
    <row r="559" spans="10:10" s="146" customFormat="1" hidden="1">
      <c r="J559" s="176"/>
    </row>
    <row r="560" spans="10:10" s="146" customFormat="1" hidden="1">
      <c r="J560" s="176"/>
    </row>
    <row r="561" spans="10:10" s="146" customFormat="1" hidden="1">
      <c r="J561" s="176"/>
    </row>
    <row r="562" spans="10:10" s="146" customFormat="1" hidden="1">
      <c r="J562" s="176"/>
    </row>
    <row r="563" spans="10:10" s="146" customFormat="1" hidden="1">
      <c r="J563" s="176"/>
    </row>
    <row r="564" spans="10:10" s="146" customFormat="1" hidden="1">
      <c r="J564" s="176"/>
    </row>
    <row r="565" spans="10:10" s="146" customFormat="1" hidden="1">
      <c r="J565" s="176"/>
    </row>
    <row r="566" spans="10:10" s="146" customFormat="1" hidden="1">
      <c r="J566" s="176"/>
    </row>
    <row r="567" spans="10:10" s="146" customFormat="1" hidden="1">
      <c r="J567" s="176"/>
    </row>
    <row r="568" spans="10:10" s="146" customFormat="1" hidden="1">
      <c r="J568" s="176"/>
    </row>
    <row r="569" spans="10:10" s="146" customFormat="1" hidden="1">
      <c r="J569" s="176"/>
    </row>
    <row r="570" spans="10:10" s="146" customFormat="1" hidden="1">
      <c r="J570" s="176"/>
    </row>
    <row r="571" spans="10:10" s="146" customFormat="1" hidden="1">
      <c r="J571" s="176"/>
    </row>
    <row r="572" spans="10:10" s="146" customFormat="1" hidden="1">
      <c r="J572" s="176"/>
    </row>
    <row r="573" spans="10:10" s="146" customFormat="1" hidden="1">
      <c r="J573" s="176"/>
    </row>
    <row r="574" spans="10:10" s="146" customFormat="1" hidden="1">
      <c r="J574" s="176"/>
    </row>
    <row r="575" spans="10:10" s="146" customFormat="1" hidden="1">
      <c r="J575" s="176"/>
    </row>
    <row r="576" spans="10:10" s="146" customFormat="1" hidden="1">
      <c r="J576" s="176"/>
    </row>
    <row r="577" spans="10:10" s="146" customFormat="1" hidden="1">
      <c r="J577" s="176"/>
    </row>
    <row r="578" spans="10:10" s="146" customFormat="1" hidden="1">
      <c r="J578" s="176"/>
    </row>
    <row r="579" spans="10:10" s="146" customFormat="1" hidden="1">
      <c r="J579" s="176"/>
    </row>
    <row r="580" spans="10:10" s="146" customFormat="1" hidden="1"/>
    <row r="581" spans="10:10" s="146" customFormat="1" hidden="1"/>
    <row r="582" spans="10:10" s="146" customFormat="1" hidden="1"/>
    <row r="583" spans="10:10" s="146" customFormat="1" hidden="1"/>
    <row r="584" spans="10:10" s="146" customFormat="1" hidden="1"/>
    <row r="585" spans="10:10" s="146" customFormat="1" hidden="1"/>
    <row r="586" spans="10:10" s="146" customFormat="1" hidden="1"/>
    <row r="587" spans="10:10" s="146" customFormat="1" hidden="1"/>
    <row r="588" spans="10:10" s="146" customFormat="1" hidden="1"/>
    <row r="589" spans="10:10" s="146" customFormat="1" hidden="1"/>
    <row r="590" spans="10:10" s="146" customFormat="1" hidden="1"/>
    <row r="591" spans="10:10" s="146" customFormat="1" hidden="1"/>
    <row r="592" spans="10:10" s="146" customFormat="1" hidden="1"/>
    <row r="593" s="146" customFormat="1" hidden="1"/>
    <row r="594" s="146" customFormat="1" hidden="1"/>
    <row r="595" s="146" customFormat="1" hidden="1"/>
    <row r="596" s="146" customFormat="1" hidden="1"/>
    <row r="597" s="146" customFormat="1" hidden="1"/>
    <row r="598" s="146" customFormat="1" hidden="1"/>
    <row r="599" s="146" customFormat="1" hidden="1"/>
    <row r="600" s="146" customFormat="1" hidden="1"/>
    <row r="601" s="146" customFormat="1" hidden="1"/>
    <row r="602" s="146" customFormat="1" hidden="1"/>
    <row r="603" s="146" customFormat="1" hidden="1"/>
    <row r="604" s="146" customFormat="1" hidden="1"/>
    <row r="605" s="146" customFormat="1" hidden="1"/>
    <row r="606" s="146" customFormat="1" hidden="1"/>
    <row r="607" s="146" customFormat="1" hidden="1"/>
    <row r="608" s="146" customFormat="1" hidden="1"/>
    <row r="609" s="146" customFormat="1" hidden="1"/>
    <row r="610" s="146" customFormat="1" hidden="1"/>
    <row r="611" s="146" customFormat="1" hidden="1"/>
    <row r="612" s="146" customFormat="1" hidden="1"/>
    <row r="613" s="146" customFormat="1" hidden="1"/>
    <row r="614" s="146" customFormat="1" hidden="1"/>
    <row r="615" s="146" customFormat="1" hidden="1"/>
    <row r="616" s="146" customFormat="1" hidden="1"/>
    <row r="617" s="146" customFormat="1" hidden="1"/>
    <row r="618" s="146" customFormat="1" hidden="1"/>
    <row r="619" s="146" customFormat="1" hidden="1"/>
    <row r="620" s="146" customFormat="1" hidden="1"/>
    <row r="621" s="146" customFormat="1" hidden="1"/>
    <row r="622" s="146" customFormat="1" hidden="1"/>
    <row r="623" s="146" customFormat="1" hidden="1"/>
    <row r="624" s="146" customFormat="1" hidden="1"/>
    <row r="625" s="146" customFormat="1" hidden="1"/>
    <row r="626" s="146" customFormat="1" hidden="1"/>
    <row r="627" s="146" customFormat="1" hidden="1"/>
    <row r="628" s="146" customFormat="1" hidden="1"/>
    <row r="629" s="146" customFormat="1" hidden="1"/>
    <row r="630" s="146" customFormat="1" hidden="1"/>
    <row r="631" s="146" customFormat="1" hidden="1"/>
    <row r="632" s="146" customFormat="1" hidden="1"/>
    <row r="633" s="146" customFormat="1" hidden="1"/>
    <row r="634" s="146" customFormat="1" hidden="1"/>
    <row r="635" s="146" customFormat="1" hidden="1"/>
    <row r="636" s="146" customFormat="1" hidden="1"/>
    <row r="637" s="146" customFormat="1" hidden="1"/>
    <row r="638" s="146" customFormat="1" hidden="1"/>
    <row r="639" s="146" customFormat="1" hidden="1"/>
    <row r="640" s="146" customFormat="1" hidden="1"/>
    <row r="641" s="146" customFormat="1" hidden="1"/>
    <row r="642" s="146" customFormat="1" hidden="1"/>
    <row r="643" s="146" customFormat="1" hidden="1"/>
    <row r="644" s="146" customFormat="1" hidden="1"/>
    <row r="645" s="146" customFormat="1" hidden="1"/>
    <row r="646" s="146" customFormat="1" hidden="1"/>
    <row r="647" s="146" customFormat="1" hidden="1"/>
    <row r="648" s="146" customFormat="1" hidden="1"/>
    <row r="649" s="146" customFormat="1" hidden="1"/>
    <row r="650" s="146" customFormat="1" hidden="1"/>
    <row r="651" s="146" customFormat="1" hidden="1"/>
    <row r="652" s="146" customFormat="1" hidden="1"/>
    <row r="653" s="146" customFormat="1" hidden="1"/>
    <row r="654" s="146" customFormat="1" hidden="1"/>
    <row r="655" s="146" customFormat="1" hidden="1"/>
    <row r="656" s="146" customFormat="1" hidden="1"/>
    <row r="657" s="146" customFormat="1" hidden="1"/>
    <row r="658" s="146" customFormat="1" hidden="1"/>
    <row r="659" s="146" customFormat="1" hidden="1"/>
    <row r="660" s="146" customFormat="1" hidden="1"/>
    <row r="661" s="146" customFormat="1" hidden="1"/>
    <row r="662" s="146" customFormat="1" hidden="1"/>
    <row r="663" s="146" customFormat="1" hidden="1"/>
    <row r="664" s="146" customFormat="1" hidden="1"/>
    <row r="665" s="146" customFormat="1" hidden="1"/>
    <row r="666" s="146" customFormat="1" hidden="1"/>
    <row r="667" s="146" customFormat="1" hidden="1"/>
    <row r="668" s="146" customFormat="1" hidden="1"/>
    <row r="669" s="146" customFormat="1" hidden="1"/>
    <row r="670" s="146" customFormat="1" hidden="1"/>
    <row r="671" s="146" customFormat="1" hidden="1"/>
    <row r="672" s="146" customFormat="1" hidden="1"/>
    <row r="673" s="146" customFormat="1" hidden="1"/>
    <row r="674" s="146" customFormat="1" hidden="1"/>
    <row r="675" s="146" customFormat="1" hidden="1"/>
    <row r="676" s="146" customFormat="1" hidden="1"/>
    <row r="677" s="146" customFormat="1" hidden="1"/>
    <row r="678" s="146" customFormat="1" hidden="1"/>
    <row r="679" s="146" customFormat="1" hidden="1"/>
    <row r="680" s="146" customFormat="1" hidden="1"/>
    <row r="681" s="146" customFormat="1" hidden="1"/>
    <row r="682" s="146" customFormat="1" hidden="1"/>
    <row r="683" s="146" customFormat="1" hidden="1"/>
    <row r="684" s="146" customFormat="1" hidden="1"/>
    <row r="685" s="146" customFormat="1" hidden="1"/>
    <row r="686" s="146" customFormat="1" hidden="1"/>
    <row r="687" s="146" customFormat="1" hidden="1"/>
    <row r="688" s="146" customFormat="1" hidden="1"/>
    <row r="689" s="146" customFormat="1" hidden="1"/>
    <row r="690" s="146" customFormat="1" hidden="1"/>
    <row r="691" s="146" customFormat="1" hidden="1"/>
    <row r="692" s="146" customFormat="1" hidden="1"/>
    <row r="693" s="146" customFormat="1" hidden="1"/>
    <row r="694" s="146" customFormat="1" hidden="1"/>
    <row r="695" s="146" customFormat="1" hidden="1"/>
    <row r="696" s="146" customFormat="1" hidden="1"/>
    <row r="697" s="146" customFormat="1" hidden="1"/>
    <row r="698" s="146" customFormat="1" hidden="1"/>
    <row r="699" s="146" customFormat="1" hidden="1"/>
    <row r="700" s="146" customFormat="1" hidden="1"/>
    <row r="701" s="146" customFormat="1" hidden="1"/>
    <row r="702" s="146" customFormat="1" hidden="1"/>
    <row r="703" s="146" customFormat="1" hidden="1"/>
    <row r="704" s="146" customFormat="1" hidden="1"/>
    <row r="705" s="146" customFormat="1" hidden="1"/>
    <row r="706" s="146" customFormat="1" hidden="1"/>
    <row r="707" s="146" customFormat="1" hidden="1"/>
    <row r="708" s="146" customFormat="1" hidden="1"/>
    <row r="709" s="146" customFormat="1" hidden="1"/>
    <row r="710" s="146" customFormat="1" hidden="1"/>
    <row r="711" s="146" customFormat="1" hidden="1"/>
    <row r="712" s="146" customFormat="1" hidden="1"/>
    <row r="713" s="146" customFormat="1" hidden="1"/>
    <row r="714" s="146" customFormat="1" hidden="1"/>
    <row r="715" s="146" customFormat="1" hidden="1"/>
    <row r="716" s="146" customFormat="1" hidden="1"/>
    <row r="717" s="146" customFormat="1" hidden="1"/>
    <row r="718" s="146" customFormat="1" hidden="1"/>
    <row r="719" s="146" customFormat="1" hidden="1"/>
    <row r="720" s="146" customFormat="1" hidden="1"/>
    <row r="721" s="146" customFormat="1" hidden="1"/>
    <row r="722" s="146" customFormat="1" hidden="1"/>
    <row r="723" s="146" customFormat="1" hidden="1"/>
    <row r="724" s="146" customFormat="1" hidden="1"/>
    <row r="725" s="146" customFormat="1" hidden="1"/>
    <row r="726" s="146" customFormat="1" hidden="1"/>
    <row r="727" s="146" customFormat="1" hidden="1"/>
    <row r="728" s="146" customFormat="1" hidden="1"/>
    <row r="729" s="146" customFormat="1" hidden="1"/>
    <row r="730" s="146" customFormat="1" hidden="1"/>
    <row r="731" s="146" customFormat="1" hidden="1"/>
    <row r="732" s="146" customFormat="1" hidden="1"/>
    <row r="733" s="146" customFormat="1" hidden="1"/>
    <row r="734" s="146" customFormat="1" hidden="1"/>
    <row r="735" s="146" customFormat="1" hidden="1"/>
    <row r="736" s="146" customFormat="1" hidden="1"/>
    <row r="737" s="146" customFormat="1" hidden="1"/>
    <row r="738" s="146" customFormat="1" hidden="1"/>
    <row r="739" s="146" customFormat="1" hidden="1"/>
    <row r="740" s="146" customFormat="1" hidden="1"/>
    <row r="741" s="146" customFormat="1" hidden="1"/>
    <row r="742" s="146" customFormat="1" hidden="1"/>
    <row r="743" s="146" customFormat="1" hidden="1"/>
    <row r="744" s="146" customFormat="1" hidden="1"/>
    <row r="745" s="146" customFormat="1" hidden="1"/>
    <row r="746" s="146" customFormat="1" hidden="1"/>
    <row r="747" s="146" customFormat="1" hidden="1"/>
    <row r="748" s="146" customFormat="1" hidden="1"/>
    <row r="749" s="146" customFormat="1" hidden="1"/>
    <row r="750" s="146" customFormat="1" hidden="1"/>
    <row r="751" s="146" customFormat="1" hidden="1"/>
    <row r="752" s="146" customFormat="1" hidden="1"/>
    <row r="753" s="146" customFormat="1" hidden="1"/>
    <row r="754" s="146" customFormat="1" hidden="1"/>
    <row r="755" s="146" customFormat="1" hidden="1"/>
    <row r="756" s="146" customFormat="1" hidden="1"/>
    <row r="757" s="146" customFormat="1" hidden="1"/>
    <row r="758" s="146" customFormat="1" hidden="1"/>
    <row r="759" s="146" customFormat="1" hidden="1"/>
    <row r="760" s="146" customFormat="1" hidden="1"/>
    <row r="761" s="146" customFormat="1" hidden="1"/>
    <row r="762" s="146" customFormat="1" hidden="1"/>
    <row r="763" s="146" customFormat="1" hidden="1"/>
    <row r="764" s="146" customFormat="1" hidden="1"/>
    <row r="765" s="146" customFormat="1" hidden="1"/>
    <row r="766" s="146" customFormat="1" hidden="1"/>
    <row r="767" s="146" customFormat="1" hidden="1"/>
    <row r="768" s="146" customFormat="1" hidden="1"/>
    <row r="769" s="146" customFormat="1" hidden="1"/>
    <row r="770" s="146" customFormat="1" hidden="1"/>
    <row r="771" s="146" customFormat="1" hidden="1"/>
    <row r="772" s="146" customFormat="1" hidden="1"/>
    <row r="773" s="146" customFormat="1" hidden="1"/>
    <row r="774" s="146" customFormat="1" hidden="1"/>
    <row r="775" s="146" customFormat="1" hidden="1"/>
    <row r="776" s="146" customFormat="1" hidden="1"/>
    <row r="777" s="146" customFormat="1" hidden="1"/>
    <row r="778" s="146" customFormat="1" hidden="1"/>
    <row r="779" s="146" customFormat="1" hidden="1"/>
    <row r="780" s="146" customFormat="1" hidden="1"/>
    <row r="781" s="146" customFormat="1" hidden="1"/>
    <row r="782" s="146" customFormat="1" hidden="1"/>
    <row r="783" s="146" customFormat="1" hidden="1"/>
    <row r="784" s="146" customFormat="1" hidden="1"/>
    <row r="785" s="146" customFormat="1" hidden="1"/>
    <row r="786" s="146" customFormat="1" hidden="1"/>
    <row r="787" s="146" customFormat="1" hidden="1"/>
    <row r="788" s="146" customFormat="1" hidden="1"/>
    <row r="789" s="146" customFormat="1" hidden="1"/>
    <row r="790" s="146" customFormat="1" hidden="1"/>
    <row r="791" s="146" customFormat="1" hidden="1"/>
    <row r="792" s="146" customFormat="1" hidden="1"/>
    <row r="793" s="146" customFormat="1" hidden="1"/>
    <row r="794" s="146" customFormat="1" hidden="1"/>
    <row r="795" s="146" customFormat="1" hidden="1"/>
    <row r="796" s="146" customFormat="1" hidden="1"/>
    <row r="797" s="146" customFormat="1" hidden="1"/>
    <row r="798" s="146" customFormat="1" hidden="1"/>
    <row r="799" s="146" customFormat="1" hidden="1"/>
    <row r="800" s="146" customFormat="1" hidden="1"/>
    <row r="801" s="146" customFormat="1" hidden="1"/>
    <row r="802" s="146" customFormat="1" hidden="1"/>
    <row r="803" s="146" customFormat="1" hidden="1"/>
    <row r="804" s="146" customFormat="1" hidden="1"/>
    <row r="805" s="146" customFormat="1" hidden="1"/>
    <row r="806" s="146" customFormat="1" hidden="1"/>
    <row r="807" s="146" customFormat="1" hidden="1"/>
    <row r="808" s="146" customFormat="1" hidden="1"/>
    <row r="809" s="146" customFormat="1" hidden="1"/>
    <row r="810" s="146" customFormat="1" hidden="1"/>
    <row r="811" s="146" customFormat="1" hidden="1"/>
    <row r="812" s="146" customFormat="1" hidden="1"/>
    <row r="813" s="146" customFormat="1" hidden="1"/>
    <row r="814" s="146" customFormat="1" hidden="1"/>
    <row r="815" s="146" customFormat="1" hidden="1"/>
    <row r="816" s="146" customFormat="1" hidden="1"/>
    <row r="817" s="146" customFormat="1" hidden="1"/>
    <row r="818" s="146" customFormat="1" hidden="1"/>
    <row r="819" s="146" customFormat="1" hidden="1"/>
    <row r="820" s="146" customFormat="1" hidden="1"/>
    <row r="821" s="146" customFormat="1" hidden="1"/>
    <row r="822" s="146" customFormat="1" hidden="1"/>
    <row r="823" s="146" customFormat="1" hidden="1"/>
    <row r="824" s="146" customFormat="1" hidden="1"/>
    <row r="825" s="146" customFormat="1" hidden="1"/>
    <row r="826" s="146" customFormat="1" hidden="1"/>
    <row r="827" s="146" customFormat="1" hidden="1"/>
    <row r="828" s="146" customFormat="1" hidden="1"/>
    <row r="829" s="146" customFormat="1" hidden="1"/>
    <row r="830" s="146" customFormat="1" hidden="1"/>
    <row r="831" s="146" customFormat="1" hidden="1"/>
    <row r="832" s="146" customFormat="1" hidden="1"/>
    <row r="833" s="146" customFormat="1" hidden="1"/>
    <row r="834" s="146" customFormat="1" hidden="1"/>
    <row r="835" s="146" customFormat="1" hidden="1"/>
    <row r="836" s="146" customFormat="1" hidden="1"/>
    <row r="837" s="146" customFormat="1" hidden="1"/>
    <row r="838" s="146" customFormat="1" hidden="1"/>
    <row r="839" s="146" customFormat="1" hidden="1"/>
    <row r="840" s="146" customFormat="1" hidden="1"/>
    <row r="841" s="146" customFormat="1" hidden="1"/>
    <row r="842" s="146" customFormat="1" hidden="1"/>
    <row r="843" s="146" customFormat="1" hidden="1"/>
    <row r="844" s="146" customFormat="1" hidden="1"/>
    <row r="845" s="146" customFormat="1" hidden="1"/>
    <row r="846" s="146" customFormat="1" hidden="1"/>
    <row r="847" s="146" customFormat="1" hidden="1"/>
    <row r="848" s="146" customFormat="1" hidden="1"/>
    <row r="849" s="146" customFormat="1" hidden="1"/>
    <row r="850" s="146" customFormat="1" hidden="1"/>
    <row r="851" s="146" customFormat="1" hidden="1"/>
    <row r="852" s="146" customFormat="1" hidden="1"/>
    <row r="853" s="146" customFormat="1" hidden="1"/>
    <row r="854" s="146" customFormat="1" hidden="1"/>
    <row r="855" s="146" customFormat="1" hidden="1"/>
    <row r="856" s="146" customFormat="1" hidden="1"/>
    <row r="857" s="146" customFormat="1" hidden="1"/>
    <row r="858" s="146" customFormat="1" hidden="1"/>
    <row r="859" s="146" customFormat="1" hidden="1"/>
    <row r="860" s="146" customFormat="1" hidden="1"/>
    <row r="861" s="146" customFormat="1" hidden="1"/>
    <row r="862" s="146" customFormat="1" hidden="1"/>
    <row r="863" s="146" customFormat="1" hidden="1"/>
    <row r="864" s="146" customFormat="1" hidden="1"/>
    <row r="865" s="146" customFormat="1" hidden="1"/>
    <row r="866" s="146" customFormat="1" hidden="1"/>
    <row r="867" s="146" customFormat="1" hidden="1"/>
    <row r="868" s="146" customFormat="1" hidden="1"/>
    <row r="869" s="146" customFormat="1" hidden="1"/>
    <row r="870" s="146" customFormat="1" hidden="1"/>
    <row r="871" s="146" customFormat="1" hidden="1"/>
    <row r="872" s="146" customFormat="1" hidden="1"/>
    <row r="873" s="146" customFormat="1" hidden="1"/>
    <row r="874" s="146" customFormat="1" hidden="1"/>
    <row r="875" s="146" customFormat="1" hidden="1"/>
    <row r="876" s="146" customFormat="1" hidden="1"/>
    <row r="877" s="146" customFormat="1" hidden="1"/>
    <row r="878" s="146" customFormat="1" hidden="1"/>
    <row r="879" s="146" customFormat="1" hidden="1"/>
    <row r="880" s="146" customFormat="1" hidden="1"/>
    <row r="881" s="146" customFormat="1" hidden="1"/>
    <row r="882" s="146" customFormat="1" hidden="1"/>
    <row r="883" s="146" customFormat="1" hidden="1"/>
    <row r="884" s="146" customFormat="1" hidden="1"/>
    <row r="885" s="146" customFormat="1" hidden="1"/>
    <row r="886" s="146" customFormat="1" hidden="1"/>
    <row r="887" s="146" customFormat="1" hidden="1"/>
    <row r="888" s="146" customFormat="1" hidden="1"/>
    <row r="889" s="146" customFormat="1" hidden="1"/>
    <row r="890" s="146" customFormat="1" hidden="1"/>
    <row r="891" s="146" customFormat="1" hidden="1"/>
    <row r="892" s="146" customFormat="1" hidden="1"/>
    <row r="893" s="146" customFormat="1" hidden="1"/>
    <row r="894" s="146" customFormat="1" hidden="1"/>
    <row r="895" s="146" customFormat="1" hidden="1"/>
    <row r="896" s="146" customFormat="1" hidden="1"/>
    <row r="897" s="146" customFormat="1" hidden="1"/>
    <row r="898" s="146" customFormat="1" hidden="1"/>
    <row r="899" s="146" customFormat="1" hidden="1"/>
    <row r="900" s="146" customFormat="1" hidden="1"/>
    <row r="901" s="146" customFormat="1" hidden="1"/>
    <row r="902" s="146" customFormat="1" hidden="1"/>
    <row r="903" s="146" customFormat="1" hidden="1"/>
    <row r="904" s="146" customFormat="1" hidden="1"/>
    <row r="905" s="146" customFormat="1" hidden="1"/>
    <row r="906" s="146" customFormat="1" hidden="1"/>
    <row r="907" s="146" customFormat="1" hidden="1"/>
    <row r="908" s="146" customFormat="1" hidden="1"/>
    <row r="909" s="146" customFormat="1" hidden="1"/>
    <row r="910" s="146" customFormat="1" hidden="1"/>
    <row r="911" s="146" customFormat="1" hidden="1"/>
    <row r="912" s="146" customFormat="1" hidden="1"/>
    <row r="913" s="146" customFormat="1" hidden="1"/>
    <row r="914" s="146" customFormat="1" hidden="1"/>
    <row r="915" s="146" customFormat="1" hidden="1"/>
    <row r="916" s="146" customFormat="1" hidden="1"/>
    <row r="917" s="146" customFormat="1" hidden="1"/>
    <row r="918" s="146" customFormat="1" hidden="1"/>
    <row r="919" s="146" customFormat="1" hidden="1"/>
    <row r="920" s="146" customFormat="1" hidden="1"/>
    <row r="921" s="146" customFormat="1" hidden="1"/>
    <row r="922" s="146" customFormat="1" hidden="1"/>
    <row r="923" s="146" customFormat="1" hidden="1"/>
    <row r="924" s="146" customFormat="1" hidden="1"/>
    <row r="925" s="146" customFormat="1" hidden="1"/>
    <row r="926" s="146" customFormat="1" hidden="1"/>
    <row r="927" s="146" customFormat="1" hidden="1"/>
    <row r="928" s="146" customFormat="1" hidden="1"/>
    <row r="929" s="146" customFormat="1" hidden="1"/>
    <row r="930" s="146" customFormat="1" hidden="1"/>
    <row r="931" s="146" customFormat="1" hidden="1"/>
    <row r="932" s="146" customFormat="1" hidden="1"/>
    <row r="933" s="146" customFormat="1" hidden="1"/>
    <row r="934" s="146" customFormat="1" hidden="1"/>
    <row r="935" s="146" customFormat="1" hidden="1"/>
    <row r="936" s="146" customFormat="1" hidden="1"/>
    <row r="937" s="146" customFormat="1" hidden="1"/>
    <row r="938" s="146" customFormat="1" hidden="1"/>
    <row r="939" s="146" customFormat="1" hidden="1"/>
    <row r="940" s="146" customFormat="1" hidden="1"/>
    <row r="941" s="146" customFormat="1" hidden="1"/>
    <row r="942" s="146" customFormat="1" hidden="1"/>
    <row r="943" s="146" customFormat="1" hidden="1"/>
    <row r="944" s="146" customFormat="1" hidden="1"/>
    <row r="945" s="146" customFormat="1" hidden="1"/>
    <row r="946" s="146" customFormat="1" hidden="1"/>
    <row r="947" s="146" customFormat="1" hidden="1"/>
    <row r="948" s="146" customFormat="1" hidden="1"/>
    <row r="949" s="146" customFormat="1" hidden="1"/>
    <row r="950" s="146" customFormat="1" hidden="1"/>
    <row r="951" s="146" customFormat="1" hidden="1"/>
    <row r="952" s="146" customFormat="1" hidden="1"/>
    <row r="953" s="146" customFormat="1" hidden="1"/>
    <row r="954" s="146" customFormat="1" hidden="1"/>
    <row r="955" s="146" customFormat="1" hidden="1"/>
    <row r="956" s="146" customFormat="1" hidden="1"/>
    <row r="957" s="146" customFormat="1" hidden="1"/>
    <row r="958" s="146" customFormat="1" hidden="1"/>
    <row r="959" s="146" customFormat="1" hidden="1"/>
    <row r="960" s="146" customFormat="1" hidden="1"/>
    <row r="961" s="146" customFormat="1" hidden="1"/>
    <row r="962" s="146" customFormat="1" hidden="1"/>
    <row r="963" s="146" customFormat="1" hidden="1"/>
    <row r="964" s="146" customFormat="1" hidden="1"/>
    <row r="965" s="146" customFormat="1" hidden="1"/>
    <row r="966" s="146" customFormat="1" hidden="1"/>
    <row r="967" s="146" customFormat="1" hidden="1"/>
    <row r="968" s="146" customFormat="1" hidden="1"/>
    <row r="969" s="146" customFormat="1" hidden="1"/>
    <row r="970" s="146" customFormat="1" hidden="1"/>
    <row r="971" s="146" customFormat="1" hidden="1"/>
    <row r="972" s="146" customFormat="1" hidden="1"/>
    <row r="973" s="146" customFormat="1" hidden="1"/>
    <row r="974" s="146" customFormat="1" hidden="1"/>
    <row r="975" s="146" customFormat="1" hidden="1"/>
    <row r="976" s="146" customFormat="1" hidden="1"/>
    <row r="977" s="146" customFormat="1" hidden="1"/>
    <row r="978" s="146" customFormat="1" hidden="1"/>
    <row r="979" s="146" customFormat="1" hidden="1"/>
    <row r="980" s="146" customFormat="1" hidden="1"/>
    <row r="981" s="146" customFormat="1" hidden="1"/>
    <row r="982" s="146" customFormat="1" hidden="1"/>
    <row r="983" s="146" customFormat="1" hidden="1"/>
    <row r="984" s="146" customFormat="1" hidden="1"/>
    <row r="985" s="146" customFormat="1" hidden="1"/>
    <row r="986" s="146" customFormat="1" hidden="1"/>
    <row r="987" s="146" customFormat="1" hidden="1"/>
    <row r="988" s="146" customFormat="1" hidden="1"/>
    <row r="989" s="146" customFormat="1" hidden="1"/>
    <row r="990" s="146" customFormat="1" hidden="1"/>
    <row r="991" s="146" customFormat="1" hidden="1"/>
    <row r="992" s="146" customFormat="1" hidden="1"/>
    <row r="993" s="146" customFormat="1" hidden="1"/>
    <row r="994" s="146" customFormat="1" hidden="1"/>
    <row r="995" s="146" customFormat="1" hidden="1"/>
    <row r="996" s="146" customFormat="1" hidden="1"/>
    <row r="997" s="146" customFormat="1" hidden="1"/>
    <row r="998" s="146" customFormat="1" hidden="1"/>
    <row r="999" s="146" customFormat="1" hidden="1"/>
    <row r="1000" s="146" customFormat="1" hidden="1"/>
    <row r="1001" s="146" customFormat="1" hidden="1"/>
    <row r="1002" s="146" customFormat="1" hidden="1"/>
    <row r="1003" s="146" customFormat="1" hidden="1"/>
    <row r="1004" s="146" customFormat="1" hidden="1"/>
    <row r="1005" s="146" customFormat="1" hidden="1"/>
    <row r="1006" s="146" customFormat="1" hidden="1"/>
    <row r="1007" s="146" customFormat="1" hidden="1"/>
    <row r="1008" s="146" customFormat="1" hidden="1"/>
    <row r="1009" s="146" customFormat="1" hidden="1"/>
    <row r="1010" s="146" customFormat="1" hidden="1"/>
    <row r="1011" s="146" customFormat="1" hidden="1"/>
    <row r="1012" s="146" customFormat="1" hidden="1"/>
    <row r="1013" s="146" customFormat="1" hidden="1"/>
    <row r="1014" s="146" customFormat="1" hidden="1"/>
    <row r="1015" s="146" customFormat="1" hidden="1"/>
    <row r="1016" s="146" customFormat="1" hidden="1"/>
    <row r="1017" s="146" customFormat="1" hidden="1"/>
    <row r="1018" s="146" customFormat="1" hidden="1"/>
    <row r="1019" s="146" customFormat="1" hidden="1"/>
    <row r="1020" s="146" customFormat="1" hidden="1"/>
    <row r="1021" s="146" customFormat="1" hidden="1"/>
    <row r="1022" s="146" customFormat="1" hidden="1"/>
    <row r="1023" s="146" customFormat="1" hidden="1"/>
    <row r="1024" s="146" customFormat="1" hidden="1"/>
    <row r="1025" s="146" customFormat="1" hidden="1"/>
    <row r="1026" s="146" customFormat="1" hidden="1"/>
    <row r="1027" s="146" customFormat="1" hidden="1"/>
    <row r="1028" s="146" customFormat="1" hidden="1"/>
    <row r="1029" s="146" customFormat="1" hidden="1"/>
    <row r="1030" s="146" customFormat="1" hidden="1"/>
    <row r="1031" s="146" customFormat="1" hidden="1"/>
    <row r="1032" s="146" customFormat="1" hidden="1"/>
    <row r="1033" s="146" customFormat="1" hidden="1"/>
    <row r="1034" s="146" customFormat="1" hidden="1"/>
    <row r="1035" s="146" customFormat="1" hidden="1"/>
    <row r="1036" s="146" customFormat="1" hidden="1"/>
    <row r="1037" s="146" customFormat="1" hidden="1"/>
    <row r="1038" s="146" customFormat="1" hidden="1"/>
    <row r="1039" s="146" customFormat="1" hidden="1"/>
    <row r="1040" s="146" customFormat="1" hidden="1"/>
    <row r="1041" s="146" customFormat="1" hidden="1"/>
    <row r="1042" s="146" customFormat="1" hidden="1"/>
    <row r="1043" s="146" customFormat="1" hidden="1"/>
    <row r="1044" s="146" customFormat="1" hidden="1"/>
    <row r="1045" s="146" customFormat="1" hidden="1"/>
    <row r="1046" s="146" customFormat="1" hidden="1"/>
    <row r="1047" s="146" customFormat="1" hidden="1"/>
    <row r="1048" s="146" customFormat="1" hidden="1"/>
    <row r="1049" s="146" customFormat="1" hidden="1"/>
    <row r="1050" s="146" customFormat="1" hidden="1"/>
    <row r="1051" s="146" customFormat="1" hidden="1"/>
    <row r="1052" s="146" customFormat="1" hidden="1"/>
    <row r="1053" s="146" customFormat="1" hidden="1"/>
    <row r="1054" s="146" customFormat="1" hidden="1"/>
    <row r="1055" s="146" customFormat="1" hidden="1"/>
    <row r="1056" s="146" customFormat="1" hidden="1"/>
    <row r="1057" s="146" customFormat="1" hidden="1"/>
    <row r="1058" s="146" customFormat="1" hidden="1"/>
    <row r="1059" s="146" customFormat="1" hidden="1"/>
    <row r="1060" s="146" customFormat="1" hidden="1"/>
    <row r="1061" s="146" customFormat="1" hidden="1"/>
    <row r="1062" s="146" customFormat="1" hidden="1"/>
    <row r="1063" s="146" customFormat="1" hidden="1"/>
    <row r="1064" s="146" customFormat="1" hidden="1"/>
    <row r="1065" s="146" customFormat="1" hidden="1"/>
    <row r="1066" s="146" customFormat="1" hidden="1"/>
    <row r="1067" s="146" customFormat="1" hidden="1"/>
    <row r="1068" s="146" customFormat="1" hidden="1"/>
    <row r="1069" s="146" customFormat="1" hidden="1"/>
    <row r="1070" s="146" customFormat="1" hidden="1"/>
    <row r="1071" s="146" customFormat="1" hidden="1"/>
    <row r="1072" s="146" customFormat="1" hidden="1"/>
    <row r="1073" s="146" customFormat="1" hidden="1"/>
    <row r="1074" s="146" customFormat="1" hidden="1"/>
    <row r="1075" s="146" customFormat="1" hidden="1"/>
    <row r="1076" s="146" customFormat="1" hidden="1"/>
    <row r="1077" s="146" customFormat="1" hidden="1"/>
    <row r="1078" s="146" customFormat="1" hidden="1"/>
    <row r="1079" s="146" customFormat="1" hidden="1"/>
    <row r="1080" s="146" customFormat="1" hidden="1"/>
    <row r="1081" s="146" customFormat="1" hidden="1"/>
    <row r="1082" s="146" customFormat="1" hidden="1"/>
    <row r="1083" s="146" customFormat="1" hidden="1"/>
    <row r="1084" s="146" customFormat="1" hidden="1"/>
    <row r="1085" s="146" customFormat="1" hidden="1"/>
    <row r="1086" s="146" customFormat="1" hidden="1"/>
    <row r="1087" s="146" customFormat="1" hidden="1"/>
    <row r="1088" s="146" customFormat="1" hidden="1"/>
    <row r="1089" s="146" customFormat="1" hidden="1"/>
    <row r="1090" s="146" customFormat="1" hidden="1"/>
    <row r="1091" s="146" customFormat="1" hidden="1"/>
    <row r="1092" s="146" customFormat="1" hidden="1"/>
    <row r="1093" s="146" customFormat="1" hidden="1"/>
    <row r="1094" s="146" customFormat="1" hidden="1"/>
    <row r="1095" s="146" customFormat="1" hidden="1"/>
    <row r="1096" s="146" customFormat="1" hidden="1"/>
    <row r="1097" s="146" customFormat="1" hidden="1"/>
    <row r="1098" s="146" customFormat="1" hidden="1"/>
    <row r="1099" s="146" customFormat="1" hidden="1"/>
    <row r="1100" s="146" customFormat="1" hidden="1"/>
    <row r="1101" s="146" customFormat="1" hidden="1"/>
    <row r="1102" s="146" customFormat="1" hidden="1"/>
    <row r="1103" s="146" customFormat="1" hidden="1"/>
    <row r="1104" s="146" customFormat="1" hidden="1"/>
    <row r="1105" s="146" customFormat="1" hidden="1"/>
    <row r="1106" s="146" customFormat="1" hidden="1"/>
    <row r="1107" s="146" customFormat="1" hidden="1"/>
    <row r="1108" s="146" customFormat="1" hidden="1"/>
    <row r="1109" s="146" customFormat="1" hidden="1"/>
    <row r="1110" s="146" customFormat="1" hidden="1"/>
    <row r="1111" s="146" customFormat="1" hidden="1"/>
    <row r="1112" s="146" customFormat="1" hidden="1"/>
    <row r="1113" s="146" customFormat="1" hidden="1"/>
    <row r="1114" s="146" customFormat="1" hidden="1"/>
    <row r="1115" s="146" customFormat="1" hidden="1"/>
    <row r="1116" s="146" customFormat="1" hidden="1"/>
    <row r="1117" s="146" customFormat="1" hidden="1"/>
    <row r="1118" s="146" customFormat="1" hidden="1"/>
    <row r="1119" s="146" customFormat="1" hidden="1"/>
    <row r="1120" s="146" customFormat="1" hidden="1"/>
    <row r="1121" s="146" customFormat="1" hidden="1"/>
    <row r="1122" s="146" customFormat="1" hidden="1"/>
    <row r="1123" s="146" customFormat="1" hidden="1"/>
    <row r="1124" s="146" customFormat="1" hidden="1"/>
    <row r="1125" s="146" customFormat="1" hidden="1"/>
    <row r="1126" s="146" customFormat="1" hidden="1"/>
    <row r="1127" s="146" customFormat="1" hidden="1"/>
    <row r="1128" s="146" customFormat="1" hidden="1"/>
    <row r="1129" s="146" customFormat="1" hidden="1"/>
    <row r="1130" s="146" customFormat="1" hidden="1"/>
    <row r="1131" s="146" customFormat="1" hidden="1"/>
    <row r="1132" s="146" customFormat="1" hidden="1"/>
    <row r="1133" s="146" customFormat="1" hidden="1"/>
    <row r="1134" s="146" customFormat="1" hidden="1"/>
    <row r="1135" s="146" customFormat="1" hidden="1"/>
    <row r="1136" s="146" customFormat="1" hidden="1"/>
    <row r="1137" s="146" customFormat="1" hidden="1"/>
    <row r="1138" s="146" customFormat="1" hidden="1"/>
    <row r="1139" s="146" customFormat="1" hidden="1"/>
    <row r="1140" s="146" customFormat="1" hidden="1"/>
    <row r="1141" s="146" customFormat="1" hidden="1"/>
    <row r="1142" s="146" customFormat="1" hidden="1"/>
    <row r="1143" s="146" customFormat="1" hidden="1"/>
    <row r="1144" s="146" customFormat="1" hidden="1"/>
    <row r="1145" s="146" customFormat="1" hidden="1"/>
    <row r="1146" s="146" customFormat="1" hidden="1"/>
    <row r="1147" s="146" customFormat="1" hidden="1"/>
    <row r="1148" s="146" customFormat="1" hidden="1"/>
    <row r="1149" s="146" customFormat="1" hidden="1"/>
    <row r="1150" s="146" customFormat="1" hidden="1"/>
    <row r="1151" s="146" customFormat="1" hidden="1"/>
    <row r="1152" s="146" customFormat="1" hidden="1"/>
    <row r="1153" s="146" customFormat="1" hidden="1"/>
    <row r="1154" s="146" customFormat="1" hidden="1"/>
    <row r="1155" s="146" customFormat="1" hidden="1"/>
    <row r="1156" s="146" customFormat="1" hidden="1"/>
    <row r="1157" s="146" customFormat="1" hidden="1"/>
    <row r="1158" s="146" customFormat="1" hidden="1"/>
    <row r="1159" s="146" customFormat="1" hidden="1"/>
    <row r="1160" s="146" customFormat="1" hidden="1"/>
    <row r="1161" s="146" customFormat="1" hidden="1"/>
    <row r="1162" s="146" customFormat="1" hidden="1"/>
    <row r="1163" s="146" customFormat="1" hidden="1"/>
    <row r="1164" s="146" customFormat="1" hidden="1"/>
    <row r="1165" s="146" customFormat="1" hidden="1"/>
    <row r="1166" s="146" customFormat="1" hidden="1"/>
    <row r="1167" s="146" customFormat="1" hidden="1"/>
    <row r="1168" s="146" customFormat="1" hidden="1"/>
    <row r="1169" s="146" customFormat="1" hidden="1"/>
    <row r="1170" s="146" customFormat="1" hidden="1"/>
    <row r="1171" s="146" customFormat="1" hidden="1"/>
    <row r="1172" s="146" customFormat="1" hidden="1"/>
    <row r="1173" s="146" customFormat="1" hidden="1"/>
    <row r="1174" s="146" customFormat="1" hidden="1"/>
    <row r="1175" s="146" customFormat="1" hidden="1"/>
    <row r="1176" s="146" customFormat="1" hidden="1"/>
    <row r="1177" s="146" customFormat="1" hidden="1"/>
    <row r="1178" s="146" customFormat="1" hidden="1"/>
    <row r="1179" s="146" customFormat="1" hidden="1"/>
    <row r="1180" s="146" customFormat="1" hidden="1"/>
    <row r="1181" s="146" customFormat="1" hidden="1"/>
    <row r="1182" s="146" customFormat="1" hidden="1"/>
    <row r="1183" s="146" customFormat="1" hidden="1"/>
    <row r="1184" s="146" customFormat="1" hidden="1"/>
    <row r="1185" s="146" customFormat="1" hidden="1"/>
    <row r="1186" s="146" customFormat="1" hidden="1"/>
    <row r="1187" s="146" customFormat="1" hidden="1"/>
    <row r="1188" s="146" customFormat="1" hidden="1"/>
    <row r="1189" s="146" customFormat="1" hidden="1"/>
    <row r="1190" s="146" customFormat="1" hidden="1"/>
    <row r="1191" s="146" customFormat="1" hidden="1"/>
    <row r="1192" s="146" customFormat="1" hidden="1"/>
    <row r="1193" s="146" customFormat="1" hidden="1"/>
    <row r="1194" s="146" customFormat="1" hidden="1"/>
    <row r="1195" s="146" customFormat="1" hidden="1"/>
    <row r="1196" s="146" customFormat="1" hidden="1"/>
    <row r="1197" s="146" customFormat="1" hidden="1"/>
    <row r="1198" s="146" customFormat="1" hidden="1"/>
    <row r="1199" s="146" customFormat="1" hidden="1"/>
    <row r="1200" s="146" customFormat="1" hidden="1"/>
    <row r="1201" s="146" customFormat="1" hidden="1"/>
    <row r="1202" s="146" customFormat="1" hidden="1"/>
    <row r="1203" s="146" customFormat="1" hidden="1"/>
    <row r="1204" s="146" customFormat="1" hidden="1"/>
    <row r="1205" s="146" customFormat="1" hidden="1"/>
    <row r="1206" s="146" customFormat="1" hidden="1"/>
    <row r="1207" s="146" customFormat="1" hidden="1"/>
    <row r="1208" s="146" customFormat="1" hidden="1"/>
    <row r="1209" s="146" customFormat="1" hidden="1"/>
    <row r="1210" s="146" customFormat="1" hidden="1"/>
    <row r="1211" s="146" customFormat="1" hidden="1"/>
    <row r="1212" s="146" customFormat="1" hidden="1"/>
    <row r="1213" s="146" customFormat="1" hidden="1"/>
    <row r="1214" s="146" customFormat="1" hidden="1"/>
    <row r="1215" s="146" customFormat="1" hidden="1"/>
    <row r="1216" s="146" customFormat="1" hidden="1"/>
    <row r="1217" s="146" customFormat="1" hidden="1"/>
    <row r="1218" s="146" customFormat="1" hidden="1"/>
    <row r="1219" s="146" customFormat="1" hidden="1"/>
    <row r="1220" s="146" customFormat="1" hidden="1"/>
    <row r="1221" s="146" customFormat="1" hidden="1"/>
    <row r="1222" s="146" customFormat="1" hidden="1"/>
    <row r="1223" s="146" customFormat="1" hidden="1"/>
    <row r="1224" s="146" customFormat="1" hidden="1"/>
    <row r="1225" s="146" customFormat="1" hidden="1"/>
    <row r="1226" s="146" customFormat="1" hidden="1"/>
    <row r="1227" s="146" customFormat="1" hidden="1"/>
    <row r="1228" s="146" customFormat="1" hidden="1"/>
    <row r="1229" s="146" customFormat="1" hidden="1"/>
    <row r="1230" s="146" customFormat="1" hidden="1"/>
    <row r="1231" s="146" customFormat="1" hidden="1"/>
    <row r="1232" s="146" customFormat="1" hidden="1"/>
    <row r="1233" s="146" customFormat="1" hidden="1"/>
    <row r="1234" s="146" customFormat="1" hidden="1"/>
    <row r="1235" s="146" customFormat="1" hidden="1"/>
    <row r="1236" s="146" customFormat="1" hidden="1"/>
    <row r="1237" s="146" customFormat="1" hidden="1"/>
    <row r="1238" s="146" customFormat="1" hidden="1"/>
    <row r="1239" s="146" customFormat="1" hidden="1"/>
    <row r="1240" s="146" customFormat="1" hidden="1"/>
    <row r="1241" s="146" customFormat="1" hidden="1"/>
    <row r="1242" s="146" customFormat="1" hidden="1"/>
    <row r="1243" s="146" customFormat="1" hidden="1"/>
    <row r="1244" s="146" customFormat="1" hidden="1"/>
    <row r="1245" s="146" customFormat="1" hidden="1"/>
    <row r="1246" s="146" customFormat="1" hidden="1"/>
    <row r="1247" s="146" customFormat="1" hidden="1"/>
    <row r="1248" s="146" customFormat="1" hidden="1"/>
    <row r="1249" s="146" customFormat="1" hidden="1"/>
    <row r="1250" s="146" customFormat="1" hidden="1"/>
    <row r="1251" s="146" customFormat="1" hidden="1"/>
    <row r="1252" s="146" customFormat="1" hidden="1"/>
    <row r="1253" s="146" customFormat="1" hidden="1"/>
    <row r="1254" s="146" customFormat="1" hidden="1"/>
    <row r="1255" s="146" customFormat="1" hidden="1"/>
    <row r="1256" s="146" customFormat="1" hidden="1"/>
    <row r="1257" s="146" customFormat="1" hidden="1"/>
    <row r="1258" s="146" customFormat="1" hidden="1"/>
    <row r="1259" s="146" customFormat="1" hidden="1"/>
    <row r="1260" s="146" customFormat="1" hidden="1"/>
    <row r="1261" s="146" customFormat="1" hidden="1"/>
    <row r="1262" s="146" customFormat="1" hidden="1"/>
    <row r="1263" s="146" customFormat="1" hidden="1"/>
    <row r="1264" s="146" customFormat="1" hidden="1"/>
    <row r="1265" s="146" customFormat="1" hidden="1"/>
    <row r="1266" s="146" customFormat="1" hidden="1"/>
    <row r="1267" s="146" customFormat="1" hidden="1"/>
    <row r="1268" s="146" customFormat="1" hidden="1"/>
    <row r="1269" s="146" customFormat="1" hidden="1"/>
    <row r="1270" s="146" customFormat="1" hidden="1"/>
    <row r="1271" s="146" customFormat="1" hidden="1"/>
    <row r="1272" s="146" customFormat="1" hidden="1"/>
    <row r="1273" s="146" customFormat="1" hidden="1"/>
    <row r="1274" s="146" customFormat="1" hidden="1"/>
    <row r="1275" s="146" customFormat="1" hidden="1"/>
    <row r="1276" s="146" customFormat="1" hidden="1"/>
    <row r="1277" s="146" customFormat="1" hidden="1"/>
    <row r="1278" s="146" customFormat="1" hidden="1"/>
    <row r="1279" s="146" customFormat="1" hidden="1"/>
    <row r="1280" s="146" customFormat="1" hidden="1"/>
    <row r="1281" s="146" customFormat="1" hidden="1"/>
    <row r="1282" s="146" customFormat="1" hidden="1"/>
    <row r="1283" s="146" customFormat="1" hidden="1"/>
    <row r="1284" s="146" customFormat="1" hidden="1"/>
    <row r="1285" s="146" customFormat="1" hidden="1"/>
    <row r="1286" s="146" customFormat="1" hidden="1"/>
    <row r="1287" s="146" customFormat="1" hidden="1"/>
    <row r="1288" s="146" customFormat="1" hidden="1"/>
    <row r="1289" s="146" customFormat="1" hidden="1"/>
    <row r="1290" s="146" customFormat="1" hidden="1"/>
    <row r="1291" s="146" customFormat="1" hidden="1"/>
    <row r="1292" s="146" customFormat="1" hidden="1"/>
    <row r="1293" s="146" customFormat="1" hidden="1"/>
    <row r="1294" s="146" customFormat="1" hidden="1"/>
    <row r="1295" s="146" customFormat="1" hidden="1"/>
    <row r="1296" s="146" customFormat="1" hidden="1"/>
    <row r="1297" s="146" customFormat="1" hidden="1"/>
    <row r="1298" s="146" customFormat="1" hidden="1"/>
    <row r="1299" s="146" customFormat="1" hidden="1"/>
    <row r="1300" s="146" customFormat="1" hidden="1"/>
    <row r="1301" s="146" customFormat="1" hidden="1"/>
    <row r="1302" s="146" customFormat="1" hidden="1"/>
    <row r="1303" s="146" customFormat="1" hidden="1"/>
    <row r="1304" s="146" customFormat="1" hidden="1"/>
    <row r="1305" s="146" customFormat="1" hidden="1"/>
    <row r="1306" s="146" customFormat="1" hidden="1"/>
    <row r="1307" s="146" customFormat="1" hidden="1"/>
    <row r="1308" s="146" customFormat="1" hidden="1"/>
    <row r="1309" s="146" customFormat="1" hidden="1"/>
    <row r="1310" s="146" customFormat="1" hidden="1"/>
    <row r="1311" s="146" customFormat="1" hidden="1"/>
    <row r="1312" s="146" customFormat="1" hidden="1"/>
    <row r="1313" s="146" customFormat="1" hidden="1"/>
    <row r="1314" s="146" customFormat="1" hidden="1"/>
    <row r="1315" s="146" customFormat="1" hidden="1"/>
    <row r="1316" s="146" customFormat="1" hidden="1"/>
    <row r="1317" s="146" customFormat="1" hidden="1"/>
    <row r="1318" s="146" customFormat="1" hidden="1"/>
    <row r="1319" s="146" customFormat="1" hidden="1"/>
    <row r="1320" s="146" customFormat="1" hidden="1"/>
    <row r="1321" s="146" customFormat="1" hidden="1"/>
    <row r="1322" s="146" customFormat="1" hidden="1"/>
    <row r="1323" s="146" customFormat="1" hidden="1"/>
    <row r="1324" s="146" customFormat="1" hidden="1"/>
    <row r="1325" s="146" customFormat="1" hidden="1"/>
    <row r="1326" s="146" customFormat="1" hidden="1"/>
    <row r="1327" s="146" customFormat="1" hidden="1"/>
    <row r="1328" s="146" customFormat="1" hidden="1"/>
    <row r="1329" s="146" customFormat="1" hidden="1"/>
    <row r="1330" s="146" customFormat="1" hidden="1"/>
    <row r="1331" s="146" customFormat="1" hidden="1"/>
    <row r="1332" s="146" customFormat="1" hidden="1"/>
    <row r="1333" s="146" customFormat="1" hidden="1"/>
    <row r="1334" s="146" customFormat="1" hidden="1"/>
    <row r="1335" s="146" customFormat="1" hidden="1"/>
    <row r="1336" s="146" customFormat="1" hidden="1"/>
    <row r="1337" s="146" customFormat="1" hidden="1"/>
    <row r="1338" s="146" customFormat="1" hidden="1"/>
    <row r="1339" s="146" customFormat="1" hidden="1"/>
    <row r="1340" s="146" customFormat="1" hidden="1"/>
    <row r="1341" s="146" customFormat="1" hidden="1"/>
    <row r="1342" s="146" customFormat="1" hidden="1"/>
    <row r="1343" s="146" customFormat="1" hidden="1"/>
    <row r="1344" s="146" customFormat="1" hidden="1"/>
    <row r="1345" s="146" customFormat="1" hidden="1"/>
    <row r="1346" s="146" customFormat="1" hidden="1"/>
    <row r="1347" s="146" customFormat="1" hidden="1"/>
    <row r="1348" s="146" customFormat="1" hidden="1"/>
    <row r="1349" s="146" customFormat="1" hidden="1"/>
    <row r="1350" s="146" customFormat="1" hidden="1"/>
    <row r="1351" s="146" customFormat="1" hidden="1"/>
    <row r="1352" s="146" customFormat="1" hidden="1"/>
    <row r="1353" s="146" customFormat="1" hidden="1"/>
    <row r="1354" s="146" customFormat="1" hidden="1"/>
    <row r="1355" s="146" customFormat="1" hidden="1"/>
    <row r="1356" s="146" customFormat="1" hidden="1"/>
    <row r="1357" s="146" customFormat="1" hidden="1"/>
    <row r="1358" s="146" customFormat="1" hidden="1"/>
    <row r="1359" s="146" customFormat="1" hidden="1"/>
    <row r="1360" s="146" customFormat="1" hidden="1"/>
    <row r="1361" s="146" customFormat="1" hidden="1"/>
    <row r="1362" s="146" customFormat="1" hidden="1"/>
    <row r="1363" s="146" customFormat="1" hidden="1"/>
    <row r="1364" s="146" customFormat="1" hidden="1"/>
    <row r="1365" s="146" customFormat="1" hidden="1"/>
    <row r="1366" s="146" customFormat="1" hidden="1"/>
    <row r="1367" s="146" customFormat="1" hidden="1"/>
    <row r="1368" s="146" customFormat="1" hidden="1"/>
    <row r="1369" s="146" customFormat="1" hidden="1"/>
    <row r="1370" s="146" customFormat="1" hidden="1"/>
    <row r="1371" s="146" customFormat="1" hidden="1"/>
    <row r="1372" s="146" customFormat="1" hidden="1"/>
    <row r="1373" s="146" customFormat="1" hidden="1"/>
    <row r="1374" s="146" customFormat="1" hidden="1"/>
    <row r="1375" s="146" customFormat="1" hidden="1"/>
    <row r="1376" s="146" customFormat="1" hidden="1"/>
    <row r="1377" s="146" customFormat="1" hidden="1"/>
    <row r="1378" s="146" customFormat="1" hidden="1"/>
    <row r="1379" s="146" customFormat="1" hidden="1"/>
    <row r="1380" s="146" customFormat="1" hidden="1"/>
    <row r="1381" s="146" customFormat="1" hidden="1"/>
    <row r="1382" s="146" customFormat="1" hidden="1"/>
  </sheetData>
  <sheetProtection formatCells="0" formatColumns="0" formatRows="0" insertRows="0" deleteRows="0" sort="0"/>
  <mergeCells count="10">
    <mergeCell ref="A12:C12"/>
    <mergeCell ref="E9:H9"/>
    <mergeCell ref="A8:J8"/>
    <mergeCell ref="A7:J7"/>
    <mergeCell ref="J1:L1"/>
    <mergeCell ref="A9:D9"/>
    <mergeCell ref="A10:D10"/>
    <mergeCell ref="E10:H10"/>
    <mergeCell ref="J2:K2"/>
    <mergeCell ref="F3:H3"/>
  </mergeCells>
  <dataValidations count="15">
    <dataValidation type="whole" operator="greaterThanOrEqual" allowBlank="1" showInputMessage="1" showErrorMessage="1" error="Please enter a number" sqref="E103:H1227" xr:uid="{00000000-0002-0000-1A00-000001000000}">
      <formula1>-100</formula1>
    </dataValidation>
    <dataValidation type="date" operator="greaterThan" allowBlank="1" showInputMessage="1" showErrorMessage="1" error="Please enter a date after 01/01/1900" sqref="J100:J579" xr:uid="{00000000-0002-0000-1A00-000002000000}">
      <formula1>1/1/1900</formula1>
    </dataValidation>
    <dataValidation allowBlank="1" showInputMessage="1" sqref="J1 K4" xr:uid="{00000000-0002-0000-1A00-000003000000}"/>
    <dataValidation type="list" allowBlank="1" showInputMessage="1" showErrorMessage="1" error="Please enter &quot;No&quot;,&quot;Yes-But no action taken&quot;, &quot;Yes-Approved&quot; , &quot;Yes-Denied&quot;  " sqref="S1:S3" xr:uid="{00000000-0002-0000-1A00-000004000000}">
      <formula1>"No,Yes-But no action taken,Yes-Approved,Yes-Denied"</formula1>
    </dataValidation>
    <dataValidation type="list" allowBlank="1" showInputMessage="1" showErrorMessage="1" sqref="G1:G2" xr:uid="{00000000-0002-0000-1A00-000006000000}">
      <formula1>"R,O"</formula1>
    </dataValidation>
    <dataValidation allowBlank="1" showInputMessage="1" showErrorMessage="1" prompt="Enter assessor's parcel number" sqref="A13:A99" xr:uid="{8A96BC13-57E7-44A8-8A7F-2F877566A991}"/>
    <dataValidation allowBlank="1" showInputMessage="1" showErrorMessage="1" prompt="Enter street address" sqref="B13:B99" xr:uid="{E5F8CB79-DF84-44B7-A32C-A55442C9F632}"/>
    <dataValidation allowBlank="1" showInputMessage="1" showErrorMessage="1" prompt="Enter project name, if applicable" sqref="C13:C99" xr:uid="{898C987D-F1DD-4079-83C2-5DCEE7ED2D14}"/>
    <dataValidation allowBlank="1" showInputMessage="1" showErrorMessage="1" prompt="Enter local jurisdiction tracking ID" sqref="D13:D99" xr:uid="{93EBE6D3-0ED4-43FC-A47B-854D1AC4061F}"/>
    <dataValidation type="whole" operator="greaterThanOrEqual" allowBlank="1" showInputMessage="1" showErrorMessage="1" error="Please enter a number greater than or equal to 0." prompt="Enter very low-income units" sqref="E13:E99" xr:uid="{16723657-D044-414B-AFF7-4932443025A2}">
      <formula1>0</formula1>
    </dataValidation>
    <dataValidation type="whole" operator="greaterThanOrEqual" allowBlank="1" showInputMessage="1" showErrorMessage="1" error="Please enter a number greater than or equal to 0." prompt="Enter low-income units" sqref="F13:F99" xr:uid="{743C3CE0-4321-49FB-AC5F-ABFED9E12D53}">
      <formula1>0</formula1>
    </dataValidation>
    <dataValidation type="whole" operator="greaterThanOrEqual" allowBlank="1" showInputMessage="1" showErrorMessage="1" error="Please enter a number greater than or equal to 0." prompt="Enter moderate income units" sqref="G13:G99" xr:uid="{6B964245-2065-4F7C-A8E8-346C18371131}">
      <formula1>0</formula1>
    </dataValidation>
    <dataValidation type="whole" operator="greaterThanOrEqual" allowBlank="1" showInputMessage="1" showErrorMessage="1" error="Please enter a number greater than or equal to 0." prompt="Enter above-moderate income units" sqref="H13:H99" xr:uid="{AB52B358-45A1-4679-B326-B76BD3AFA313}">
      <formula1>0</formula1>
    </dataValidation>
    <dataValidation allowBlank="1" showInputMessage="1" showErrorMessage="1" prompt="Enter description of commercial development bonus" sqref="I13:I99" xr:uid="{BC3FDA49-D8A8-407F-A718-F3496B75B67C}"/>
    <dataValidation type="date" operator="greaterThan" allowBlank="1" showInputMessage="1" showErrorMessage="1" error="Please enter a date after 01/01/1900" prompt="Enter date bonus approved" sqref="J13:J99" xr:uid="{627941B2-E3D8-4838-AAB3-3323943FCD08}">
      <formula1>1/1/1900</formula1>
    </dataValidation>
  </dataValidations>
  <printOptions horizontalCentered="1"/>
  <pageMargins left="0.7" right="0.7" top="0.75" bottom="0.75" header="0.3" footer="0.3"/>
  <pageSetup paperSize="5" scale="34" orientation="landscape" r:id="rId1"/>
  <headerFooter>
    <oddFooter>&amp;L&amp;"Arial,Bold"&amp;18&amp;K0070C0Annual Progress Report  &amp;R&amp;12January 2020</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
    <pageSetUpPr fitToPage="1"/>
  </sheetPr>
  <dimension ref="A1:AS19"/>
  <sheetViews>
    <sheetView showZeros="0" topLeftCell="A9" zoomScale="80" zoomScaleNormal="80" zoomScaleSheetLayoutView="70" workbookViewId="0">
      <selection activeCell="A9" activeCellId="2" sqref="E13 E11 A9:J9"/>
    </sheetView>
  </sheetViews>
  <sheetFormatPr defaultColWidth="0" defaultRowHeight="14.25" zeroHeight="1"/>
  <cols>
    <col min="1" max="1" width="30" style="10" customWidth="1"/>
    <col min="2" max="5" width="16.5703125" style="10" customWidth="1"/>
    <col min="6" max="6" width="17.5703125" style="10" customWidth="1"/>
    <col min="7" max="7" width="12.7109375" style="10" customWidth="1"/>
    <col min="8" max="8" width="15.42578125" style="10" customWidth="1"/>
    <col min="9" max="9" width="13.28515625" style="10" customWidth="1"/>
    <col min="10" max="10" width="47.5703125" style="10" customWidth="1"/>
    <col min="11" max="11" width="3.28515625" style="10" hidden="1" customWidth="1"/>
    <col min="12" max="45" width="0" style="10" hidden="1" customWidth="1"/>
    <col min="46" max="16384" width="8.7109375" style="10" hidden="1"/>
  </cols>
  <sheetData>
    <row r="1" spans="1:45" s="161" customFormat="1" ht="23.1" customHeight="1">
      <c r="A1" s="191" t="s">
        <v>387</v>
      </c>
      <c r="B1" s="137" t="str">
        <f>'Start Here'!B4</f>
        <v>San Diego</v>
      </c>
      <c r="C1" s="189"/>
      <c r="D1" s="235"/>
      <c r="E1" s="237" t="s">
        <v>481</v>
      </c>
      <c r="F1" s="235"/>
      <c r="G1" s="235"/>
      <c r="H1" s="235"/>
      <c r="I1" s="235"/>
      <c r="J1" s="242" t="s">
        <v>482</v>
      </c>
      <c r="K1" s="243"/>
      <c r="L1" s="235"/>
      <c r="M1" s="235"/>
      <c r="N1" s="235"/>
      <c r="O1" s="235"/>
      <c r="P1" s="235"/>
      <c r="Q1" s="235"/>
      <c r="R1" s="235"/>
      <c r="S1" s="235"/>
      <c r="T1" s="235"/>
      <c r="U1" s="2"/>
    </row>
    <row r="2" spans="1:45" s="161" customFormat="1" ht="23.1" customHeight="1">
      <c r="A2" s="191" t="s">
        <v>2017</v>
      </c>
      <c r="B2" s="136">
        <f>'Start Here'!B5</f>
        <v>2023</v>
      </c>
      <c r="C2" s="190" t="str">
        <f>'Table A2'!C2</f>
        <v>(Jan. 1 - Dec. 31)</v>
      </c>
      <c r="D2" s="235"/>
      <c r="E2" s="237" t="s">
        <v>483</v>
      </c>
      <c r="F2" s="235"/>
      <c r="G2" s="235"/>
      <c r="H2" s="235"/>
      <c r="I2" s="235"/>
      <c r="J2" s="244" t="s">
        <v>480</v>
      </c>
      <c r="K2" s="134"/>
      <c r="L2" s="235"/>
      <c r="M2" s="235"/>
      <c r="N2" s="235"/>
      <c r="O2" s="235"/>
      <c r="P2" s="235"/>
      <c r="Q2" s="235"/>
      <c r="R2" s="235"/>
      <c r="S2" s="235"/>
      <c r="T2" s="235"/>
      <c r="U2" s="3"/>
    </row>
    <row r="3" spans="1:45" s="161" customFormat="1" ht="15">
      <c r="A3" s="188" t="s">
        <v>484</v>
      </c>
      <c r="B3" s="136" t="str">
        <f>IFERROR(IF(ISBLANK(VLOOKUP(B1,'Planning Periods'!$E$2:$P$540,12)),"5th Cycle",VLOOKUP(B1,'Planning Periods'!$E$2:$P$540,12)),"")</f>
        <v>6th Cycle</v>
      </c>
      <c r="C3" s="357" t="str">
        <f>IF(ISBLANK(B1),"",IFERROR(VLOOKUP(B1,'Planning Periods'!$A$2:$D$540,4),""))</f>
        <v>04/30/2021 - 04/30/2029</v>
      </c>
      <c r="D3" s="239"/>
      <c r="E3" s="239"/>
      <c r="F3" s="239"/>
      <c r="G3" s="239"/>
      <c r="H3" s="239"/>
      <c r="I3" s="239"/>
      <c r="J3" s="239"/>
      <c r="K3" s="239"/>
      <c r="L3" s="239"/>
      <c r="M3" s="239"/>
      <c r="N3" s="239"/>
      <c r="O3" s="239"/>
      <c r="P3" s="239"/>
      <c r="Q3" s="239"/>
      <c r="R3" s="239"/>
      <c r="S3" s="239"/>
      <c r="T3" s="239"/>
      <c r="U3" s="12"/>
    </row>
    <row r="4" spans="1:45" s="1" customFormat="1" ht="3.75" customHeight="1">
      <c r="D4" s="123"/>
      <c r="E4" s="123"/>
      <c r="F4" s="123"/>
      <c r="G4" s="123"/>
      <c r="H4" s="123"/>
      <c r="K4" s="182"/>
      <c r="L4" s="182"/>
      <c r="M4" s="746"/>
      <c r="N4" s="746"/>
      <c r="O4" s="746"/>
      <c r="P4" s="746"/>
    </row>
    <row r="5" spans="1:45" s="1" customFormat="1" ht="4.3499999999999996" customHeight="1">
      <c r="D5" s="5"/>
      <c r="E5" s="123"/>
      <c r="F5" s="123"/>
      <c r="K5" s="127"/>
      <c r="L5" s="127"/>
      <c r="M5" s="127"/>
      <c r="N5" s="127"/>
      <c r="O5" s="127"/>
      <c r="P5" s="127"/>
    </row>
    <row r="6" spans="1:45" s="196" customFormat="1" ht="16.899999999999999" hidden="1" customHeight="1">
      <c r="A6" s="196" t="s">
        <v>2038</v>
      </c>
      <c r="B6" s="196" t="s">
        <v>2039</v>
      </c>
      <c r="C6" s="196" t="s">
        <v>2040</v>
      </c>
      <c r="D6" s="196" t="s">
        <v>2041</v>
      </c>
      <c r="E6" s="196" t="s">
        <v>2042</v>
      </c>
      <c r="F6" s="196" t="s">
        <v>2043</v>
      </c>
      <c r="G6" s="196" t="s">
        <v>2044</v>
      </c>
      <c r="H6" s="196" t="s">
        <v>2045</v>
      </c>
      <c r="I6" s="196" t="s">
        <v>2046</v>
      </c>
      <c r="J6" s="196" t="s">
        <v>2047</v>
      </c>
    </row>
    <row r="7" spans="1:45" ht="15.75">
      <c r="A7" s="642" t="s">
        <v>2048</v>
      </c>
      <c r="B7" s="645"/>
      <c r="C7" s="645"/>
      <c r="D7" s="645"/>
      <c r="E7" s="645"/>
      <c r="F7" s="645"/>
      <c r="G7" s="645"/>
      <c r="H7" s="645"/>
      <c r="I7" s="645"/>
      <c r="J7" s="646"/>
    </row>
    <row r="8" spans="1:45" ht="15.75" customHeight="1">
      <c r="A8" s="642" t="s">
        <v>2049</v>
      </c>
      <c r="B8" s="645"/>
      <c r="C8" s="645"/>
      <c r="D8" s="645"/>
      <c r="E8" s="645"/>
      <c r="F8" s="645"/>
      <c r="G8" s="645"/>
      <c r="H8" s="645"/>
      <c r="I8" s="645"/>
      <c r="J8" s="646"/>
    </row>
    <row r="9" spans="1:45" ht="58.5" customHeight="1">
      <c r="A9" s="747" t="s">
        <v>2050</v>
      </c>
      <c r="B9" s="748"/>
      <c r="C9" s="748"/>
      <c r="D9" s="748"/>
      <c r="E9" s="748"/>
      <c r="F9" s="748"/>
      <c r="G9" s="748"/>
      <c r="H9" s="748"/>
      <c r="I9" s="748"/>
      <c r="J9" s="749"/>
    </row>
    <row r="10" spans="1:45" ht="77.25" customHeight="1">
      <c r="A10" s="632" t="s">
        <v>2051</v>
      </c>
      <c r="B10" s="750" t="s">
        <v>2052</v>
      </c>
      <c r="C10" s="751"/>
      <c r="D10" s="751"/>
      <c r="E10" s="702"/>
      <c r="F10" s="632" t="s">
        <v>2053</v>
      </c>
      <c r="G10" s="632"/>
      <c r="H10" s="632"/>
      <c r="I10" s="632"/>
      <c r="J10" s="389" t="s">
        <v>2054</v>
      </c>
    </row>
    <row r="11" spans="1:45" ht="39" customHeight="1" thickBot="1">
      <c r="A11" s="632"/>
      <c r="B11" s="295" t="s">
        <v>2055</v>
      </c>
      <c r="C11" s="295" t="s">
        <v>2056</v>
      </c>
      <c r="D11" s="295" t="s">
        <v>2057</v>
      </c>
      <c r="E11" s="295" t="s">
        <v>2058</v>
      </c>
      <c r="F11" s="295" t="s">
        <v>2055</v>
      </c>
      <c r="G11" s="295" t="s">
        <v>2056</v>
      </c>
      <c r="H11" s="295" t="s">
        <v>2057</v>
      </c>
      <c r="I11" s="295" t="s">
        <v>2058</v>
      </c>
      <c r="J11" s="390" t="s">
        <v>2059</v>
      </c>
    </row>
    <row r="12" spans="1:45" s="116" customFormat="1" ht="15" customHeight="1" thickTop="1">
      <c r="A12" s="155"/>
      <c r="B12" s="155"/>
      <c r="C12" s="156"/>
      <c r="D12" s="157"/>
      <c r="E12" s="155"/>
      <c r="F12" s="155"/>
      <c r="G12" s="156"/>
      <c r="H12" s="156"/>
      <c r="I12" s="156"/>
      <c r="J12" s="156"/>
      <c r="K12" s="156"/>
      <c r="L12" s="156"/>
      <c r="M12" s="156"/>
      <c r="N12" s="156"/>
      <c r="O12" s="156"/>
      <c r="P12" s="156"/>
      <c r="Q12" s="156"/>
      <c r="R12" s="156"/>
      <c r="S12" s="156"/>
      <c r="T12" s="156"/>
      <c r="U12" s="156"/>
      <c r="V12" s="156"/>
      <c r="W12" s="156"/>
      <c r="X12" s="145"/>
      <c r="Y12" s="156"/>
      <c r="Z12" s="156"/>
      <c r="AA12" s="156"/>
      <c r="AB12" s="156"/>
      <c r="AC12" s="156"/>
      <c r="AD12" s="156"/>
      <c r="AE12" s="156"/>
      <c r="AF12" s="156"/>
      <c r="AG12" s="145"/>
      <c r="AH12" s="114"/>
      <c r="AI12" s="115"/>
      <c r="AJ12" s="181"/>
      <c r="AK12" s="181"/>
      <c r="AL12" s="181"/>
      <c r="AM12" s="181"/>
      <c r="AN12" s="181"/>
      <c r="AO12" s="119"/>
      <c r="AP12" s="119"/>
      <c r="AQ12" s="119"/>
      <c r="AR12" s="118"/>
      <c r="AS12" s="178"/>
    </row>
    <row r="13" spans="1:45" ht="26.25" customHeight="1">
      <c r="A13" s="111" t="s">
        <v>2060</v>
      </c>
      <c r="B13" s="264"/>
      <c r="C13" s="264"/>
      <c r="D13" s="264"/>
      <c r="E13" s="112">
        <f>SUM(B13:D13)</f>
        <v>0</v>
      </c>
      <c r="F13" s="380"/>
      <c r="G13" s="380"/>
      <c r="H13" s="380"/>
      <c r="I13" s="381">
        <f>SUM(F13:H13)</f>
        <v>0</v>
      </c>
      <c r="J13" s="110"/>
      <c r="K13" s="197" t="s">
        <v>2061</v>
      </c>
    </row>
    <row r="14" spans="1:45" ht="33.75" customHeight="1">
      <c r="A14" s="111" t="s">
        <v>2062</v>
      </c>
      <c r="B14" s="264"/>
      <c r="C14" s="264"/>
      <c r="D14" s="264"/>
      <c r="E14" s="112">
        <f>SUM(B14:D14)</f>
        <v>0</v>
      </c>
      <c r="F14" s="380"/>
      <c r="G14" s="380"/>
      <c r="H14" s="380"/>
      <c r="I14" s="381">
        <f>SUM(F14:H14)</f>
        <v>0</v>
      </c>
      <c r="J14" s="110"/>
      <c r="K14" s="197" t="s">
        <v>2063</v>
      </c>
    </row>
    <row r="15" spans="1:45" ht="28.5" customHeight="1">
      <c r="A15" s="298" t="s">
        <v>2064</v>
      </c>
      <c r="B15" s="299"/>
      <c r="C15" s="299"/>
      <c r="D15" s="299"/>
      <c r="E15" s="300">
        <f>SUM(B15:D15)</f>
        <v>0</v>
      </c>
      <c r="F15" s="382"/>
      <c r="G15" s="382"/>
      <c r="H15" s="382"/>
      <c r="I15" s="383">
        <f>SUM(F15:H15)</f>
        <v>0</v>
      </c>
      <c r="J15" s="301"/>
      <c r="K15" s="197" t="s">
        <v>2065</v>
      </c>
    </row>
    <row r="16" spans="1:45" s="303" customFormat="1" ht="28.5" customHeight="1" thickBot="1">
      <c r="A16" s="298" t="s">
        <v>2066</v>
      </c>
      <c r="B16" s="299"/>
      <c r="C16" s="299"/>
      <c r="D16" s="299"/>
      <c r="E16" s="300">
        <f>SUM(B16:D16)</f>
        <v>0</v>
      </c>
      <c r="F16" s="382"/>
      <c r="G16" s="382"/>
      <c r="H16" s="382"/>
      <c r="I16" s="383">
        <f>SUM(F16:H16)</f>
        <v>0</v>
      </c>
      <c r="J16" s="301"/>
      <c r="K16" s="302"/>
    </row>
    <row r="17" spans="1:11" ht="27" customHeight="1" thickTop="1">
      <c r="A17" s="305" t="s">
        <v>2067</v>
      </c>
      <c r="B17" s="306">
        <f>SUM(B13:B16)</f>
        <v>0</v>
      </c>
      <c r="C17" s="306">
        <f t="shared" ref="C17:H17" si="0">SUM(C13:C16)</f>
        <v>0</v>
      </c>
      <c r="D17" s="306">
        <f t="shared" si="0"/>
        <v>0</v>
      </c>
      <c r="E17" s="307">
        <f>SUM(B17:D17)</f>
        <v>0</v>
      </c>
      <c r="F17" s="384">
        <f t="shared" si="0"/>
        <v>0</v>
      </c>
      <c r="G17" s="384">
        <f t="shared" si="0"/>
        <v>0</v>
      </c>
      <c r="H17" s="384">
        <f t="shared" si="0"/>
        <v>0</v>
      </c>
      <c r="I17" s="385">
        <f>SUM(F17:H17)</f>
        <v>0</v>
      </c>
      <c r="J17" s="308"/>
      <c r="K17" s="197" t="s">
        <v>2068</v>
      </c>
    </row>
    <row r="18" spans="1:11" ht="20.25" hidden="1" customHeight="1">
      <c r="I18" s="304"/>
      <c r="J18" s="97"/>
    </row>
    <row r="19" spans="1:11" hidden="1">
      <c r="B19" s="11"/>
      <c r="C19" s="11"/>
      <c r="D19" s="11"/>
      <c r="E19" s="11"/>
    </row>
  </sheetData>
  <sheetProtection formatCells="0" formatColumns="0" formatRows="0" sort="0"/>
  <protectedRanges>
    <protectedRange sqref="B13:D16 J13:J16" name="Range2"/>
  </protectedRanges>
  <mergeCells count="7">
    <mergeCell ref="M4:P4"/>
    <mergeCell ref="A7:J7"/>
    <mergeCell ref="A9:J9"/>
    <mergeCell ref="A10:A11"/>
    <mergeCell ref="B10:E10"/>
    <mergeCell ref="F10:I10"/>
    <mergeCell ref="A8:J8"/>
  </mergeCells>
  <conditionalFormatting sqref="J18">
    <cfRule type="containsText" dxfId="24" priority="2" operator="containsText" text="Greater">
      <formula>NOT(ISERROR(SEARCH("Greater",J18)))</formula>
    </cfRule>
  </conditionalFormatting>
  <dataValidations count="11">
    <dataValidation allowBlank="1" showInputMessage="1" sqref="L4:P4 J1" xr:uid="{00000000-0002-0000-1B00-000002000000}"/>
    <dataValidation type="list" allowBlank="1" showInputMessage="1" showErrorMessage="1" error="Please enter &quot;No&quot;,&quot;Yes-But no action taken&quot;, &quot;Yes-Approved&quot; , &quot;Yes-Denied&quot;  " sqref="S1:S2" xr:uid="{00000000-0002-0000-1B00-000003000000}">
      <formula1>"No,Yes-But no action taken,Yes-Approved,Yes-Denied"</formula1>
    </dataValidation>
    <dataValidation type="list" allowBlank="1" showInputMessage="1" showErrorMessage="1" sqref="F1:F2" xr:uid="{00000000-0002-0000-1B00-000004000000}">
      <formula1>"SFA,SFD,2 to 4,5+,ADU,MH"</formula1>
    </dataValidation>
    <dataValidation type="list" allowBlank="1" showInputMessage="1" showErrorMessage="1" sqref="G1:G2" xr:uid="{00000000-0002-0000-1B00-000005000000}">
      <formula1>"R,O"</formula1>
    </dataValidation>
    <dataValidation allowBlank="1" showInputMessage="1" showErrorMessage="1" prompt="Activity Type" sqref="A10:A11" xr:uid="{66906550-0D93-401F-B799-2BB8983EEBF6}"/>
    <dataValidation allowBlank="1" showInputMessage="1" showErrorMessage="1" prompt="Rehabilitation Activity" sqref="A13" xr:uid="{B109263E-8273-4B74-B180-C57D33281A93}"/>
    <dataValidation allowBlank="1" showInputMessage="1" showErrorMessage="1" prompt="Perservation of Units At-Risk" sqref="A14" xr:uid="{00F735D0-9736-4246-BC47-28519C74DAE7}"/>
    <dataValidation type="whole" operator="greaterThanOrEqual" allowBlank="1" showInputMessage="1" showErrorMessage="1" error="Please enter a number" prompt="Enter extremely low-income units" sqref="B13:B16 F13:F16" xr:uid="{B6866023-BB77-4C7B-A1D8-F74F16786F7D}">
      <formula1>0</formula1>
    </dataValidation>
    <dataValidation type="whole" operator="greaterThanOrEqual" allowBlank="1" showInputMessage="1" showErrorMessage="1" error="Please enter a number" prompt="Enter very low-income units" sqref="C13:C16 G13:G16" xr:uid="{8CEC31A7-192E-442E-B62A-90D99F862115}">
      <formula1>0</formula1>
    </dataValidation>
    <dataValidation type="whole" operator="greaterThanOrEqual" allowBlank="1" showInputMessage="1" showErrorMessage="1" error="Please enter a number" prompt="Enter low-income units" sqref="D13:D16 H13:H16" xr:uid="{0DCC17DE-5D66-4E71-8569-3ECD429D5614}">
      <formula1>0</formula1>
    </dataValidation>
    <dataValidation allowBlank="1" showInputMessage="1" showErrorMessage="1" prompt="Enter description" sqref="J13:J16" xr:uid="{90E6B9C1-B821-433F-8F53-97BCFDD8C907}"/>
  </dataValidations>
  <hyperlinks>
    <hyperlink ref="J11" r:id="rId1" xr:uid="{50E674DA-3099-4067-9B8B-8D26D806CDB3}"/>
  </hyperlinks>
  <printOptions horizontalCentered="1"/>
  <pageMargins left="0.7" right="0.7" top="0.75" bottom="0.75" header="0.3" footer="0.3"/>
  <pageSetup paperSize="5" scale="79" orientation="landscape" r:id="rId2"/>
  <headerFooter>
    <oddFooter>&amp;L&amp;"Arial,Bold"&amp;18&amp;K0070C0Annual Progress Report  &amp;R&amp;12January 2020</oddFooter>
  </headerFooter>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CB8EF-ADD3-4DA8-9738-69661634BC7D}">
  <sheetPr codeName="Sheet19"/>
  <dimension ref="A1:XEU25"/>
  <sheetViews>
    <sheetView topLeftCell="A4" zoomScale="80" zoomScaleNormal="80" workbookViewId="0">
      <selection activeCell="A9" activeCellId="2" sqref="E13 A11:E11 A9:Q9"/>
    </sheetView>
  </sheetViews>
  <sheetFormatPr defaultColWidth="0" defaultRowHeight="15" zeroHeight="1"/>
  <cols>
    <col min="1" max="1" width="16.5703125" customWidth="1"/>
    <col min="2" max="2" width="16.42578125" customWidth="1"/>
    <col min="3" max="3" width="27.7109375" customWidth="1"/>
    <col min="4" max="4" width="16.140625" customWidth="1"/>
    <col min="5" max="5" width="15.42578125" customWidth="1"/>
    <col min="6" max="6" width="12.85546875" bestFit="1" customWidth="1"/>
    <col min="7" max="7" width="12.140625" customWidth="1"/>
    <col min="8" max="8" width="14.28515625" customWidth="1"/>
    <col min="9" max="9" width="12.28515625" customWidth="1"/>
    <col min="10" max="10" width="16.7109375" customWidth="1"/>
    <col min="11" max="11" width="15.7109375" customWidth="1"/>
    <col min="12" max="12" width="16.140625" customWidth="1"/>
    <col min="13" max="13" width="15.85546875" customWidth="1"/>
    <col min="14" max="14" width="9.7109375" bestFit="1" customWidth="1"/>
    <col min="15" max="15" width="26.140625" bestFit="1" customWidth="1"/>
    <col min="16" max="16" width="14.7109375" bestFit="1" customWidth="1"/>
    <col min="17" max="17" width="33.7109375" customWidth="1"/>
    <col min="18" max="16375" width="8.7109375" hidden="1"/>
    <col min="16376" max="16384" width="5.42578125" hidden="1"/>
  </cols>
  <sheetData>
    <row r="1" spans="1:17" ht="37.9" customHeight="1">
      <c r="A1" s="191" t="s">
        <v>387</v>
      </c>
      <c r="B1" s="137" t="str">
        <f>'Start Here'!B4</f>
        <v>San Diego</v>
      </c>
      <c r="C1" s="189"/>
      <c r="D1" s="235"/>
      <c r="E1" s="237" t="s">
        <v>481</v>
      </c>
      <c r="F1" s="235"/>
      <c r="G1" s="235"/>
      <c r="H1" s="235"/>
      <c r="I1" s="235"/>
      <c r="J1" s="242" t="s">
        <v>482</v>
      </c>
    </row>
    <row r="2" spans="1:17" ht="27.75">
      <c r="A2" s="191" t="s">
        <v>2017</v>
      </c>
      <c r="B2" s="136">
        <f>'Start Here'!B5</f>
        <v>2023</v>
      </c>
      <c r="C2" s="190" t="str">
        <f>'Table A2'!C2</f>
        <v>(Jan. 1 - Dec. 31)</v>
      </c>
      <c r="D2" s="235"/>
      <c r="E2" s="237" t="s">
        <v>483</v>
      </c>
      <c r="F2" s="235"/>
      <c r="G2" s="235"/>
      <c r="H2" s="235"/>
      <c r="I2" s="235"/>
      <c r="J2" s="244" t="s">
        <v>480</v>
      </c>
    </row>
    <row r="3" spans="1:17" ht="15.75">
      <c r="A3" s="188" t="s">
        <v>484</v>
      </c>
      <c r="B3" s="136" t="str">
        <f>IFERROR(IF(ISBLANK(VLOOKUP(B1,'Planning Periods'!$E$2:$P$540,12)),"5th Cycle",VLOOKUP(B1,'Planning Periods'!$E$2:$P$540,12)),"")</f>
        <v>6th Cycle</v>
      </c>
      <c r="C3" s="357" t="str">
        <f>IF(ISBLANK(B1),"",IFERROR(VLOOKUP(B1,'Planning Periods'!$A$2:$D$540,4),""))</f>
        <v>04/30/2021 - 04/30/2029</v>
      </c>
      <c r="D3" s="239"/>
      <c r="E3" s="239"/>
      <c r="F3" s="239"/>
      <c r="G3" s="239"/>
      <c r="H3" s="239"/>
      <c r="I3" s="239"/>
      <c r="J3" s="239"/>
    </row>
    <row r="4" spans="1:17">
      <c r="A4" s="1"/>
      <c r="B4" s="1"/>
      <c r="C4" s="1"/>
      <c r="D4" s="123"/>
      <c r="E4" s="123"/>
      <c r="F4" s="123"/>
      <c r="G4" s="123"/>
      <c r="H4" s="123"/>
      <c r="I4" s="1"/>
      <c r="J4" s="1"/>
    </row>
    <row r="5" spans="1:17">
      <c r="A5" s="1"/>
      <c r="B5" s="1"/>
      <c r="C5" s="1"/>
      <c r="D5" s="5"/>
      <c r="E5" s="123"/>
      <c r="F5" s="123"/>
      <c r="G5" s="1"/>
      <c r="H5" s="1"/>
      <c r="I5" s="1"/>
      <c r="J5" s="1"/>
    </row>
    <row r="6" spans="1:17" hidden="1">
      <c r="A6" s="196" t="s">
        <v>2069</v>
      </c>
      <c r="B6" s="196" t="s">
        <v>2070</v>
      </c>
      <c r="C6" s="196" t="s">
        <v>2071</v>
      </c>
      <c r="D6" s="196" t="s">
        <v>2072</v>
      </c>
      <c r="E6" s="196" t="s">
        <v>2073</v>
      </c>
      <c r="F6" s="196" t="s">
        <v>2074</v>
      </c>
      <c r="G6" s="196" t="s">
        <v>2075</v>
      </c>
      <c r="H6" s="196" t="s">
        <v>2076</v>
      </c>
      <c r="I6" s="196" t="s">
        <v>2077</v>
      </c>
      <c r="J6" s="196" t="s">
        <v>2078</v>
      </c>
      <c r="K6" s="196" t="s">
        <v>2079</v>
      </c>
      <c r="L6" s="196" t="s">
        <v>2080</v>
      </c>
      <c r="M6" s="196" t="s">
        <v>2081</v>
      </c>
      <c r="N6" s="196" t="s">
        <v>2082</v>
      </c>
      <c r="O6" s="196" t="s">
        <v>2083</v>
      </c>
      <c r="P6" s="196" t="s">
        <v>2084</v>
      </c>
      <c r="Q6" s="196" t="s">
        <v>2085</v>
      </c>
    </row>
    <row r="7" spans="1:17" ht="15.4" customHeight="1">
      <c r="A7" s="737" t="s">
        <v>2086</v>
      </c>
      <c r="B7" s="737"/>
      <c r="C7" s="737"/>
      <c r="D7" s="737"/>
      <c r="E7" s="737"/>
      <c r="F7" s="737"/>
      <c r="G7" s="737"/>
      <c r="H7" s="737"/>
      <c r="I7" s="737"/>
      <c r="J7" s="737"/>
      <c r="K7" s="737"/>
      <c r="L7" s="737"/>
      <c r="M7" s="737"/>
      <c r="N7" s="737"/>
      <c r="O7" s="737"/>
      <c r="P7" s="737"/>
      <c r="Q7" s="737"/>
    </row>
    <row r="8" spans="1:17" ht="15.4" customHeight="1">
      <c r="A8" s="737" t="s">
        <v>2087</v>
      </c>
      <c r="B8" s="737"/>
      <c r="C8" s="737"/>
      <c r="D8" s="737"/>
      <c r="E8" s="737"/>
      <c r="F8" s="737"/>
      <c r="G8" s="737"/>
      <c r="H8" s="737"/>
      <c r="I8" s="737"/>
      <c r="J8" s="737"/>
      <c r="K8" s="737"/>
      <c r="L8" s="737"/>
      <c r="M8" s="737"/>
      <c r="N8" s="737"/>
      <c r="O8" s="737"/>
      <c r="P8" s="737"/>
      <c r="Q8" s="737"/>
    </row>
    <row r="9" spans="1:17" ht="54.4" customHeight="1">
      <c r="A9" s="708" t="s">
        <v>2088</v>
      </c>
      <c r="B9" s="708"/>
      <c r="C9" s="708"/>
      <c r="D9" s="708"/>
      <c r="E9" s="708"/>
      <c r="F9" s="708"/>
      <c r="G9" s="708"/>
      <c r="H9" s="708"/>
      <c r="I9" s="708"/>
      <c r="J9" s="708"/>
      <c r="K9" s="708"/>
      <c r="L9" s="708"/>
      <c r="M9" s="708"/>
      <c r="N9" s="708"/>
      <c r="O9" s="708"/>
      <c r="P9" s="708"/>
      <c r="Q9" s="708"/>
    </row>
    <row r="10" spans="1:17" ht="30.4" customHeight="1">
      <c r="A10" s="642" t="s">
        <v>511</v>
      </c>
      <c r="B10" s="645"/>
      <c r="C10" s="645"/>
      <c r="D10" s="645"/>
      <c r="E10" s="646"/>
      <c r="F10" s="642" t="s">
        <v>512</v>
      </c>
      <c r="G10" s="646"/>
      <c r="H10" s="642" t="s">
        <v>2089</v>
      </c>
      <c r="I10" s="645"/>
      <c r="J10" s="645"/>
      <c r="K10" s="645"/>
      <c r="L10" s="645"/>
      <c r="M10" s="645"/>
      <c r="N10" s="645"/>
      <c r="O10" s="642" t="s">
        <v>2090</v>
      </c>
      <c r="P10" s="646"/>
      <c r="Q10" s="561" t="s">
        <v>2091</v>
      </c>
    </row>
    <row r="11" spans="1:17">
      <c r="A11" s="741">
        <v>1</v>
      </c>
      <c r="B11" s="752"/>
      <c r="C11" s="752"/>
      <c r="D11" s="752"/>
      <c r="E11" s="753"/>
      <c r="F11" s="547">
        <v>2</v>
      </c>
      <c r="G11" s="547">
        <v>3</v>
      </c>
      <c r="H11" s="638">
        <v>4</v>
      </c>
      <c r="I11" s="639"/>
      <c r="J11" s="639"/>
      <c r="K11" s="639"/>
      <c r="L11" s="639"/>
      <c r="M11" s="639"/>
      <c r="N11" s="649"/>
      <c r="O11" s="638">
        <v>5</v>
      </c>
      <c r="P11" s="649"/>
      <c r="Q11" s="547">
        <v>6</v>
      </c>
    </row>
    <row r="12" spans="1:17" ht="51.75" thickBot="1">
      <c r="A12" s="41" t="s">
        <v>522</v>
      </c>
      <c r="B12" s="41" t="s">
        <v>523</v>
      </c>
      <c r="C12" s="41" t="s">
        <v>370</v>
      </c>
      <c r="D12" s="41" t="s">
        <v>524</v>
      </c>
      <c r="E12" s="41" t="s">
        <v>525</v>
      </c>
      <c r="F12" s="41" t="s">
        <v>2092</v>
      </c>
      <c r="G12" s="41" t="s">
        <v>2093</v>
      </c>
      <c r="H12" s="43" t="s">
        <v>607</v>
      </c>
      <c r="I12" s="43" t="s">
        <v>608</v>
      </c>
      <c r="J12" s="43" t="s">
        <v>609</v>
      </c>
      <c r="K12" s="43" t="s">
        <v>610</v>
      </c>
      <c r="L12" s="43" t="s">
        <v>611</v>
      </c>
      <c r="M12" s="43" t="s">
        <v>612</v>
      </c>
      <c r="N12" s="43" t="s">
        <v>535</v>
      </c>
      <c r="O12" s="44" t="s">
        <v>2094</v>
      </c>
      <c r="P12" s="44" t="s">
        <v>2095</v>
      </c>
      <c r="Q12" s="374" t="s">
        <v>2096</v>
      </c>
    </row>
    <row r="13" spans="1:17" ht="15.75" thickTop="1">
      <c r="A13" s="177" t="s">
        <v>545</v>
      </c>
      <c r="B13" s="155"/>
      <c r="C13" s="155"/>
      <c r="D13" s="156"/>
      <c r="E13" s="157"/>
      <c r="F13" s="155"/>
      <c r="G13" s="155"/>
      <c r="H13" s="155">
        <f>SUM(H14:H25)</f>
        <v>0</v>
      </c>
      <c r="I13" s="155">
        <f t="shared" ref="I13:O13" si="0">SUM(I14:I25)</f>
        <v>0</v>
      </c>
      <c r="J13" s="155">
        <f t="shared" si="0"/>
        <v>0</v>
      </c>
      <c r="K13" s="155">
        <f t="shared" si="0"/>
        <v>0</v>
      </c>
      <c r="L13" s="155">
        <f t="shared" si="0"/>
        <v>0</v>
      </c>
      <c r="M13" s="155">
        <f t="shared" si="0"/>
        <v>0</v>
      </c>
      <c r="N13" s="155">
        <f t="shared" si="0"/>
        <v>0</v>
      </c>
      <c r="O13" s="155">
        <f t="shared" si="0"/>
        <v>0</v>
      </c>
      <c r="P13" s="155"/>
      <c r="Q13" s="155"/>
    </row>
    <row r="14" spans="1:17">
      <c r="A14" s="108"/>
      <c r="B14" s="108"/>
      <c r="C14" s="108"/>
      <c r="D14" s="108"/>
      <c r="E14" s="108"/>
      <c r="F14" s="108"/>
      <c r="G14" s="108"/>
      <c r="H14" s="108"/>
      <c r="I14" s="108"/>
      <c r="J14" s="108"/>
      <c r="K14" s="108"/>
      <c r="L14" s="108"/>
      <c r="M14" s="108"/>
      <c r="N14" s="108"/>
      <c r="O14" s="108"/>
      <c r="P14" s="108"/>
      <c r="Q14" s="108"/>
    </row>
    <row r="15" spans="1:17">
      <c r="A15" s="108"/>
      <c r="B15" s="108"/>
      <c r="C15" s="108"/>
      <c r="D15" s="108"/>
      <c r="E15" s="108"/>
      <c r="F15" s="108"/>
      <c r="G15" s="108"/>
      <c r="H15" s="108"/>
      <c r="I15" s="108"/>
      <c r="J15" s="108"/>
      <c r="K15" s="108"/>
      <c r="L15" s="108"/>
      <c r="M15" s="108"/>
      <c r="N15" s="108"/>
      <c r="O15" s="108"/>
      <c r="P15" s="108"/>
      <c r="Q15" s="108"/>
    </row>
    <row r="16" spans="1:17">
      <c r="A16" s="108"/>
      <c r="B16" s="108"/>
      <c r="C16" s="108"/>
      <c r="D16" s="108"/>
      <c r="E16" s="108"/>
      <c r="F16" s="108"/>
      <c r="G16" s="108"/>
      <c r="H16" s="108"/>
      <c r="I16" s="108"/>
      <c r="J16" s="108"/>
      <c r="K16" s="108"/>
      <c r="L16" s="108"/>
      <c r="M16" s="108"/>
      <c r="N16" s="108"/>
      <c r="O16" s="108"/>
      <c r="P16" s="108"/>
      <c r="Q16" s="108"/>
    </row>
    <row r="17" spans="1:17">
      <c r="A17" s="108"/>
      <c r="B17" s="108"/>
      <c r="C17" s="108"/>
      <c r="D17" s="108"/>
      <c r="E17" s="108"/>
      <c r="F17" s="108"/>
      <c r="G17" s="108"/>
      <c r="H17" s="108"/>
      <c r="I17" s="108"/>
      <c r="J17" s="108"/>
      <c r="K17" s="108"/>
      <c r="L17" s="108"/>
      <c r="M17" s="108"/>
      <c r="N17" s="108"/>
      <c r="O17" s="108"/>
      <c r="P17" s="108"/>
      <c r="Q17" s="108"/>
    </row>
    <row r="18" spans="1:17">
      <c r="A18" s="108"/>
      <c r="B18" s="108"/>
      <c r="C18" s="108"/>
      <c r="D18" s="108"/>
      <c r="E18" s="108"/>
      <c r="F18" s="108"/>
      <c r="G18" s="108"/>
      <c r="H18" s="108"/>
      <c r="I18" s="108"/>
      <c r="J18" s="108"/>
      <c r="K18" s="108"/>
      <c r="L18" s="108"/>
      <c r="M18" s="108"/>
      <c r="N18" s="108"/>
      <c r="O18" s="108"/>
      <c r="P18" s="108"/>
      <c r="Q18" s="108"/>
    </row>
    <row r="19" spans="1:17">
      <c r="A19" s="108"/>
      <c r="B19" s="108"/>
      <c r="C19" s="108"/>
      <c r="D19" s="108"/>
      <c r="E19" s="108"/>
      <c r="F19" s="108"/>
      <c r="G19" s="108"/>
      <c r="H19" s="108"/>
      <c r="I19" s="108"/>
      <c r="J19" s="108"/>
      <c r="K19" s="108"/>
      <c r="L19" s="108"/>
      <c r="M19" s="108"/>
      <c r="N19" s="108"/>
      <c r="O19" s="108"/>
      <c r="P19" s="108"/>
      <c r="Q19" s="108"/>
    </row>
    <row r="20" spans="1:17">
      <c r="A20" s="108"/>
      <c r="B20" s="108"/>
      <c r="C20" s="108"/>
      <c r="D20" s="108"/>
      <c r="E20" s="108"/>
      <c r="F20" s="108"/>
      <c r="G20" s="108"/>
      <c r="H20" s="108"/>
      <c r="I20" s="108"/>
      <c r="J20" s="108"/>
      <c r="K20" s="108"/>
      <c r="L20" s="108"/>
      <c r="M20" s="108"/>
      <c r="N20" s="108"/>
      <c r="O20" s="108"/>
      <c r="P20" s="108"/>
      <c r="Q20" s="108"/>
    </row>
    <row r="21" spans="1:17">
      <c r="A21" s="108"/>
      <c r="B21" s="108"/>
      <c r="C21" s="108"/>
      <c r="D21" s="108"/>
      <c r="E21" s="108"/>
      <c r="F21" s="108"/>
      <c r="G21" s="108"/>
      <c r="H21" s="108"/>
      <c r="I21" s="108"/>
      <c r="J21" s="108"/>
      <c r="K21" s="108"/>
      <c r="L21" s="108"/>
      <c r="M21" s="108"/>
      <c r="N21" s="108"/>
      <c r="O21" s="108"/>
      <c r="P21" s="108"/>
      <c r="Q21" s="108"/>
    </row>
    <row r="22" spans="1:17">
      <c r="A22" s="108"/>
      <c r="B22" s="108"/>
      <c r="C22" s="108"/>
      <c r="D22" s="108"/>
      <c r="E22" s="108"/>
      <c r="F22" s="108"/>
      <c r="G22" s="108"/>
      <c r="H22" s="108"/>
      <c r="I22" s="108"/>
      <c r="J22" s="108"/>
      <c r="K22" s="108"/>
      <c r="L22" s="108"/>
      <c r="M22" s="108"/>
      <c r="N22" s="108"/>
      <c r="O22" s="108"/>
      <c r="P22" s="108"/>
      <c r="Q22" s="108"/>
    </row>
    <row r="23" spans="1:17">
      <c r="A23" s="108"/>
      <c r="B23" s="108"/>
      <c r="C23" s="108"/>
      <c r="D23" s="108"/>
      <c r="E23" s="108"/>
      <c r="F23" s="108"/>
      <c r="G23" s="108"/>
      <c r="H23" s="108"/>
      <c r="I23" s="108"/>
      <c r="J23" s="108"/>
      <c r="K23" s="108"/>
      <c r="L23" s="108"/>
      <c r="M23" s="108"/>
      <c r="N23" s="108"/>
      <c r="O23" s="108"/>
      <c r="P23" s="108"/>
      <c r="Q23" s="108"/>
    </row>
    <row r="24" spans="1:17">
      <c r="A24" s="108"/>
      <c r="B24" s="108"/>
      <c r="C24" s="108"/>
      <c r="D24" s="108"/>
      <c r="E24" s="108"/>
      <c r="F24" s="108"/>
      <c r="G24" s="108"/>
      <c r="H24" s="108"/>
      <c r="I24" s="108"/>
      <c r="J24" s="108"/>
      <c r="K24" s="108"/>
      <c r="L24" s="108"/>
      <c r="M24" s="108"/>
      <c r="N24" s="108"/>
      <c r="O24" s="108"/>
      <c r="P24" s="108"/>
      <c r="Q24" s="108"/>
    </row>
    <row r="25" spans="1:17">
      <c r="A25" s="108"/>
      <c r="B25" s="108"/>
      <c r="C25" s="108"/>
      <c r="D25" s="108"/>
      <c r="E25" s="108"/>
      <c r="F25" s="108"/>
      <c r="G25" s="108"/>
      <c r="H25" s="108"/>
      <c r="I25" s="108"/>
      <c r="J25" s="108"/>
      <c r="K25" s="108"/>
      <c r="L25" s="108"/>
      <c r="M25" s="108"/>
      <c r="N25" s="108"/>
      <c r="O25" s="108"/>
      <c r="P25" s="108"/>
      <c r="Q25" s="108"/>
    </row>
  </sheetData>
  <sheetProtection formatCells="0" formatColumns="0" formatRows="0" insertRows="0" deleteRows="0" sort="0"/>
  <protectedRanges>
    <protectedRange sqref="A14:Q25" name="Range1"/>
  </protectedRanges>
  <mergeCells count="10">
    <mergeCell ref="A7:Q7"/>
    <mergeCell ref="A8:Q8"/>
    <mergeCell ref="A9:Q9"/>
    <mergeCell ref="O11:P11"/>
    <mergeCell ref="A10:E10"/>
    <mergeCell ref="F10:G10"/>
    <mergeCell ref="A11:E11"/>
    <mergeCell ref="H11:N11"/>
    <mergeCell ref="H10:N10"/>
    <mergeCell ref="O10:P10"/>
  </mergeCells>
  <phoneticPr fontId="80" type="noConversion"/>
  <conditionalFormatting sqref="B14:G25">
    <cfRule type="expression" dxfId="23" priority="6">
      <formula>AND(ISBLANK(B14),SUM(COUNTIF($A14:$Q14,"&lt;&gt;"&amp;"")&gt;0))</formula>
    </cfRule>
  </conditionalFormatting>
  <conditionalFormatting sqref="O14:P25">
    <cfRule type="expression" dxfId="22" priority="4">
      <formula>AND(ISBLANK(O14),SUM(COUNTIF($A14:$Q14,"&lt;&gt;"&amp;"")&gt;0))</formula>
    </cfRule>
  </conditionalFormatting>
  <conditionalFormatting sqref="H14:N25">
    <cfRule type="expression" dxfId="21" priority="2">
      <formula>AND(ISBLANK(H14),SUM(COUNTIF($A14:$G14,"&lt;&gt;"&amp;""),COUNTIF($O14:$P14,"&lt;&gt;"&amp;"")&gt;0))</formula>
    </cfRule>
  </conditionalFormatting>
  <dataValidations count="22">
    <dataValidation type="list" allowBlank="1" showInputMessage="1" showErrorMessage="1" sqref="G1:G2" xr:uid="{A625AB74-8407-4AC1-A303-6DB33F441A7F}">
      <formula1>"R,O"</formula1>
    </dataValidation>
    <dataValidation type="list" allowBlank="1" showInputMessage="1" showErrorMessage="1" sqref="F1:F2 F10" xr:uid="{5F7A756E-2752-45B7-8C41-A9B438658B27}">
      <formula1>"SFA,SFD,2 to 4,5+,ADU,MH"</formula1>
    </dataValidation>
    <dataValidation allowBlank="1" showInputMessage="1" sqref="J1" xr:uid="{4B3606B2-1F60-4FED-9DFE-F46E7B263700}"/>
    <dataValidation allowBlank="1" showInputMessage="1" showErrorMessage="1" error="Please enter R for Rental or O for Ownership. Please guess if you do not know. " sqref="G12" xr:uid="{76D71D7B-D403-45FC-88F9-0127EDBCC569}"/>
    <dataValidation type="whole" operator="greaterThanOrEqual" allowBlank="1" showInputMessage="1" showErrorMessage="1" error="Please enter a number." sqref="H11:H12 I12:N12" xr:uid="{5CAB280E-F89B-4926-B4ED-F514BCD84718}">
      <formula1>-1000</formula1>
    </dataValidation>
    <dataValidation operator="greaterThanOrEqual" allowBlank="1" showInputMessage="1" showErrorMessage="1" error="Please enter a number." sqref="O12" xr:uid="{185D6953-E88C-499A-B191-2DDB37784855}"/>
    <dataValidation allowBlank="1" showInputMessage="1" showErrorMessage="1" errorTitle="Please enter a date" error="Please Enter a Date" sqref="P12:Q12" xr:uid="{588EABB8-3140-4861-A325-ABED86B445A0}"/>
    <dataValidation allowBlank="1" showInputMessage="1" showErrorMessage="1" prompt="Local Jurisdiction Tracking ID – This may be the permit number or other identifier._x000a_Character Limit: 256" sqref="E14:E25" xr:uid="{29A22B46-794B-4AF4-9133-A327283EB7BC}"/>
    <dataValidation allowBlank="1" showInputMessage="1" showErrorMessage="1" prompt="Project Name – Enter the project name, if available (optional field)._x000a_Character Limit: 256" sqref="D14:D25" xr:uid="{7DD35309-08AC-4287-8533-36BF52FB7B42}"/>
    <dataValidation allowBlank="1" showInputMessage="1" showErrorMessage="1" prompt="Street Address – Enter the number and name of street._x000a_Character Limit: 256" sqref="C14:C25" xr:uid="{BFBD3F9B-14AC-4F35-9627-A72477ABFB4A}"/>
    <dataValidation allowBlank="1" showInputMessage="1" showErrorMessage="1" prompt="Current APN – Enter the current available APN.  If necessary, enter additional APNs in the notes field._x000a_Character Limit: 256" sqref="B14:B25" xr:uid="{6C136119-42A1-460A-B42A-5B407E4EB4E1}"/>
    <dataValidation allowBlank="1" showInputMessage="1" showErrorMessage="1" prompt="Prior APN – Enter an APN previously associated with the parcel if applicable (optional field). Character Limit: 256" sqref="A14:A25" xr:uid="{00F83833-1602-452A-BBEC-5EFD33159221}"/>
    <dataValidation type="whole" allowBlank="1" showInputMessage="1" showErrorMessage="1" error="Please enter a number greater than 0." prompt="Insert number of units that are above moderate-income" sqref="N14:N25" xr:uid="{DCB350B2-28E4-423D-8667-2F92130F5582}">
      <formula1>0</formula1>
      <formula2>30000</formula2>
    </dataValidation>
    <dataValidation type="whole" allowBlank="1" showInputMessage="1" showErrorMessage="1" error="Please enter a number greater than 0." prompt="Insert number of units that are moderate-income non-deed restricted" sqref="M14:M25" xr:uid="{0904A16E-CFBD-4B58-8A92-E6011260A271}">
      <formula1>0</formula1>
      <formula2>30000</formula2>
    </dataValidation>
    <dataValidation type="whole" allowBlank="1" showInputMessage="1" showErrorMessage="1" error="Please enter a number greater than 0." prompt="Insert number of units that are moderate-income deed restricted" sqref="L14:L25" xr:uid="{A37A89FB-3A1D-4CED-BAB6-B8A00FB21402}">
      <formula1>0</formula1>
      <formula2>30000</formula2>
    </dataValidation>
    <dataValidation type="whole" allowBlank="1" showInputMessage="1" showErrorMessage="1" error="Please enter a number greater than 0." prompt="Insert number of units that are low-income non-deed restricted" sqref="K14:K25" xr:uid="{6D391502-0EF4-44F8-8BC9-D8C26D74EB3D}">
      <formula1>0</formula1>
      <formula2>30000</formula2>
    </dataValidation>
    <dataValidation type="whole" allowBlank="1" showInputMessage="1" showErrorMessage="1" error="Please enter a number greater than 0." prompt="Insert number of units that are low-income deed restricted" sqref="J14:J25" xr:uid="{DC6A2B85-11CF-4116-A6D3-1081E91FE1E3}">
      <formula1>0</formula1>
      <formula2>30000</formula2>
    </dataValidation>
    <dataValidation type="whole" allowBlank="1" showInputMessage="1" showErrorMessage="1" error="Please enter a number greater than 0." prompt="Insert number of units that are very low-income non-deed restricted" sqref="I14:I25" xr:uid="{ADD11F48-7E33-413F-B224-0B8310A32AF1}">
      <formula1>0</formula1>
      <formula2>30000</formula2>
    </dataValidation>
    <dataValidation type="whole" allowBlank="1" showInputMessage="1" showErrorMessage="1" error="Please enter a number greater than 0." prompt="Insert number of units that are very low-income deed restricted" sqref="H14:H25" xr:uid="{6E00866A-577E-4B93-B03A-7D19EEDDF627}">
      <formula1>0</formula1>
      <formula2>30000</formula2>
    </dataValidation>
    <dataValidation type="whole" allowBlank="1" showInputMessage="1" showErrorMessage="1" prompt="Enter total moderate income units converted" sqref="O14:O25" xr:uid="{67F37A72-DD08-4677-B949-EE26A63F32D3}">
      <formula1>0</formula1>
      <formula2>10000</formula2>
    </dataValidation>
    <dataValidation allowBlank="1" showInputMessage="1" showErrorMessage="1" prompt="Enter date converted" sqref="P14:P25" xr:uid="{B1A063D3-DCCE-46C3-B868-653CDF258D90}"/>
    <dataValidation allowBlank="1" showInputMessage="1" showErrorMessage="1" prompt="Enter any notes" sqref="Q14:Q25" xr:uid="{4944A50B-E97F-4312-AEC8-9520307287F7}"/>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 stopIfTrue="1" id="{885B63A1-E8AC-46D0-9F7D-20E2DFE82176}">
            <xm:f>Admin!$D$22="FORMATTING OFF"</xm:f>
            <x14:dxf/>
          </x14:cfRule>
          <xm:sqref>O14:Q25</xm:sqref>
        </x14:conditionalFormatting>
        <x14:conditionalFormatting xmlns:xm="http://schemas.microsoft.com/office/excel/2006/main">
          <x14:cfRule type="expression" priority="1" stopIfTrue="1" id="{616F04DB-34A5-4933-9EC8-D81F6085C712}">
            <xm:f>Admin!$D$22="FORMATTING OFF"</xm:f>
            <x14:dxf/>
          </x14:cfRule>
          <xm:sqref>B14:B25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prompt="Tenure:   Identify whether the units within the development project are either proposed or planned at initial occupancy for either renters or owners. Use the drop-down menu to select one of the following options:_x000a__x000a_R = Renter Occupied_x000a_O = Owner Occupied" xr:uid="{676B1960-CAF8-43C0-BAFD-BF57F33C5F22}">
          <x14:formula1>
            <xm:f>'Deed Rest And Asst Pgm Data'!$J$2:$J$3</xm:f>
          </x14:formula1>
          <xm:sqref>G14:G25</xm:sqref>
        </x14:dataValidation>
        <x14:dataValidation type="list" allowBlank="1" showInputMessage="1" showErrorMessage="1" prompt="Unit Types: Each development should be categorized by one of the following codes. Refer to “Unit Category” in the Definitions section for additional descriptions._x000a_" xr:uid="{2DA0D76E-C979-4CE3-931A-D5733FF9F764}">
          <x14:formula1>
            <xm:f>'Deed Rest And Asst Pgm Data'!$H$2:$H$7</xm:f>
          </x14:formula1>
          <xm:sqref>F14:F25</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0">
    <pageSetUpPr fitToPage="1"/>
  </sheetPr>
  <dimension ref="A1:S1384"/>
  <sheetViews>
    <sheetView workbookViewId="0">
      <selection activeCell="A9" activeCellId="2" sqref="E13 E11 A9:G9"/>
    </sheetView>
  </sheetViews>
  <sheetFormatPr defaultColWidth="0" defaultRowHeight="14.25" zeroHeight="1"/>
  <cols>
    <col min="1" max="5" width="16.5703125" style="10" customWidth="1"/>
    <col min="6" max="6" width="25.5703125" style="10" customWidth="1"/>
    <col min="7" max="7" width="31.28515625" style="280" customWidth="1"/>
    <col min="8" max="8" width="4.5703125" style="10" hidden="1" customWidth="1"/>
    <col min="9" max="16384" width="8.7109375" style="10" hidden="1"/>
  </cols>
  <sheetData>
    <row r="1" spans="1:19" s="144" customFormat="1" ht="23.1" customHeight="1">
      <c r="A1" s="185" t="s">
        <v>387</v>
      </c>
      <c r="B1" s="137" t="str">
        <f>'Start Here'!B4:E4</f>
        <v>San Diego</v>
      </c>
      <c r="C1" s="186"/>
      <c r="D1" s="755" t="s">
        <v>2097</v>
      </c>
      <c r="E1" s="756"/>
      <c r="F1" s="757"/>
      <c r="G1" s="738" t="s">
        <v>482</v>
      </c>
      <c r="H1" s="739"/>
      <c r="I1" s="740"/>
      <c r="J1" s="235"/>
      <c r="K1" s="235"/>
      <c r="L1" s="235"/>
      <c r="M1" s="235"/>
      <c r="N1" s="235"/>
      <c r="O1" s="235"/>
      <c r="P1" s="235"/>
      <c r="Q1" s="235"/>
      <c r="R1" s="45"/>
      <c r="S1" s="45"/>
    </row>
    <row r="2" spans="1:19" s="144" customFormat="1" ht="31.35" customHeight="1">
      <c r="A2" s="185" t="s">
        <v>2017</v>
      </c>
      <c r="B2" s="136">
        <f>'Start Here'!B5</f>
        <v>2023</v>
      </c>
      <c r="C2" s="187" t="str">
        <f>'Table A2'!C2</f>
        <v>(Jan. 1 - Dec. 31)</v>
      </c>
      <c r="D2" s="755"/>
      <c r="E2" s="756"/>
      <c r="F2" s="757"/>
      <c r="G2" s="744" t="s">
        <v>480</v>
      </c>
      <c r="H2" s="745"/>
      <c r="I2" s="171"/>
      <c r="J2" s="235"/>
      <c r="K2" s="235"/>
      <c r="L2" s="235"/>
      <c r="M2" s="235"/>
      <c r="N2" s="235"/>
      <c r="O2" s="235"/>
      <c r="P2" s="235"/>
      <c r="Q2" s="235"/>
      <c r="R2" s="46"/>
      <c r="S2" s="46"/>
    </row>
    <row r="3" spans="1:19" s="144" customFormat="1" ht="19.5" customHeight="1">
      <c r="A3" s="188" t="s">
        <v>484</v>
      </c>
      <c r="B3" s="136" t="str">
        <f>IFERROR(IF(ISBLANK(VLOOKUP(B1,'Planning Periods'!$E$2:$P$540,12)),"5th Cycle",VLOOKUP(B1,'Planning Periods'!$E$2:$P$540,12)),"")</f>
        <v>6th Cycle</v>
      </c>
      <c r="C3" s="357" t="str">
        <f>IF(ISBLANK(B1),"",IFERROR(VLOOKUP(B1,'Planning Periods'!$A$2:$D$540,4),""))</f>
        <v>04/30/2021 - 04/30/2029</v>
      </c>
      <c r="D3" s="274" t="s">
        <v>481</v>
      </c>
      <c r="E3" s="564"/>
      <c r="F3" s="270"/>
      <c r="G3" s="275"/>
      <c r="H3" s="538"/>
      <c r="I3" s="62"/>
      <c r="J3" s="235"/>
      <c r="K3" s="235"/>
      <c r="L3" s="235"/>
      <c r="M3" s="235"/>
      <c r="N3" s="235"/>
      <c r="O3" s="235"/>
      <c r="P3" s="235"/>
      <c r="Q3" s="235"/>
      <c r="R3" s="46"/>
      <c r="S3" s="46"/>
    </row>
    <row r="4" spans="1:19" s="144" customFormat="1" ht="17.25" customHeight="1">
      <c r="A4" s="271"/>
      <c r="B4" s="272"/>
      <c r="C4" s="273"/>
      <c r="D4" s="274" t="s">
        <v>483</v>
      </c>
      <c r="E4" s="564"/>
      <c r="F4" s="270"/>
      <c r="G4" s="275"/>
      <c r="H4" s="538"/>
      <c r="I4" s="62"/>
      <c r="J4" s="235"/>
      <c r="K4" s="235"/>
      <c r="L4" s="235"/>
      <c r="M4" s="235"/>
      <c r="N4" s="235"/>
      <c r="O4" s="235"/>
      <c r="P4" s="235"/>
      <c r="Q4" s="235"/>
      <c r="R4" s="46"/>
      <c r="S4" s="46"/>
    </row>
    <row r="5" spans="1:19" s="144" customFormat="1" ht="15">
      <c r="A5" s="660"/>
      <c r="B5" s="660"/>
      <c r="C5" s="660"/>
      <c r="D5" s="660"/>
      <c r="E5" s="660"/>
      <c r="F5" s="660"/>
      <c r="G5" s="660"/>
      <c r="H5" s="660"/>
      <c r="I5" s="660"/>
      <c r="J5" s="660"/>
      <c r="K5" s="660"/>
      <c r="L5" s="660"/>
      <c r="M5" s="660"/>
      <c r="N5" s="660"/>
      <c r="O5" s="660"/>
      <c r="P5" s="660"/>
      <c r="Q5" s="660"/>
      <c r="R5" s="47"/>
      <c r="S5" s="47"/>
    </row>
    <row r="6" spans="1:19" s="49" customFormat="1" ht="12.75" hidden="1">
      <c r="A6" s="196" t="s">
        <v>2098</v>
      </c>
      <c r="B6" s="196" t="s">
        <v>2099</v>
      </c>
      <c r="C6" s="196" t="s">
        <v>2100</v>
      </c>
      <c r="D6" s="196" t="s">
        <v>2101</v>
      </c>
      <c r="E6" s="196" t="s">
        <v>2102</v>
      </c>
      <c r="F6" s="196" t="s">
        <v>2103</v>
      </c>
      <c r="G6" s="277" t="s">
        <v>2104</v>
      </c>
      <c r="H6" s="182"/>
    </row>
    <row r="7" spans="1:19" s="49" customFormat="1" ht="5.0999999999999996" customHeight="1">
      <c r="D7" s="6"/>
      <c r="E7" s="6"/>
      <c r="G7" s="276"/>
    </row>
    <row r="8" spans="1:19" s="196" customFormat="1" ht="11.25">
      <c r="G8" s="277"/>
    </row>
    <row r="9" spans="1:19" s="139" customFormat="1" ht="15.75">
      <c r="A9" s="737" t="s">
        <v>289</v>
      </c>
      <c r="B9" s="737"/>
      <c r="C9" s="737"/>
      <c r="D9" s="737"/>
      <c r="E9" s="737"/>
      <c r="F9" s="737"/>
      <c r="G9" s="715"/>
    </row>
    <row r="10" spans="1:19" s="139" customFormat="1">
      <c r="A10" s="637" t="s">
        <v>2105</v>
      </c>
      <c r="B10" s="637"/>
      <c r="C10" s="637"/>
      <c r="D10" s="637"/>
      <c r="E10" s="637"/>
      <c r="F10" s="637"/>
      <c r="G10" s="754"/>
    </row>
    <row r="11" spans="1:19" s="139" customFormat="1" ht="45" customHeight="1">
      <c r="A11" s="741" t="s">
        <v>511</v>
      </c>
      <c r="B11" s="742"/>
      <c r="C11" s="742"/>
      <c r="D11" s="743"/>
      <c r="E11" s="562"/>
      <c r="F11" s="560"/>
      <c r="G11" s="560"/>
    </row>
    <row r="12" spans="1:19" s="139" customFormat="1" ht="14.25" customHeight="1">
      <c r="A12" s="638">
        <v>1</v>
      </c>
      <c r="B12" s="639"/>
      <c r="C12" s="639"/>
      <c r="D12" s="641"/>
      <c r="E12" s="335">
        <v>2</v>
      </c>
      <c r="F12" s="335">
        <v>3</v>
      </c>
      <c r="G12" s="547">
        <v>4</v>
      </c>
    </row>
    <row r="13" spans="1:19" s="139" customFormat="1" ht="66.75" customHeight="1">
      <c r="A13" s="546" t="s">
        <v>1989</v>
      </c>
      <c r="B13" s="546" t="s">
        <v>370</v>
      </c>
      <c r="C13" s="546" t="s">
        <v>524</v>
      </c>
      <c r="D13" s="546" t="s">
        <v>1990</v>
      </c>
      <c r="E13" s="546" t="s">
        <v>2106</v>
      </c>
      <c r="F13" s="546" t="s">
        <v>2107</v>
      </c>
      <c r="G13" s="546" t="s">
        <v>2108</v>
      </c>
    </row>
    <row r="14" spans="1:19" s="174" customFormat="1">
      <c r="A14" s="733" t="s">
        <v>545</v>
      </c>
      <c r="B14" s="734"/>
      <c r="C14" s="735"/>
      <c r="D14" s="117"/>
      <c r="E14" s="117"/>
      <c r="F14" s="172"/>
      <c r="G14" s="173"/>
    </row>
    <row r="15" spans="1:19" s="146" customFormat="1" ht="25.5">
      <c r="A15" s="263" t="s">
        <v>16311</v>
      </c>
      <c r="B15" s="263" t="s">
        <v>16312</v>
      </c>
      <c r="C15" s="264" t="s">
        <v>16313</v>
      </c>
      <c r="D15" s="264" t="s">
        <v>16314</v>
      </c>
      <c r="E15" s="263">
        <v>4</v>
      </c>
      <c r="F15" s="263" t="s">
        <v>16315</v>
      </c>
      <c r="G15" s="263" t="s">
        <v>16316</v>
      </c>
    </row>
    <row r="16" spans="1:19" s="146" customFormat="1">
      <c r="A16" s="263"/>
      <c r="B16" s="263"/>
      <c r="C16" s="264"/>
      <c r="D16" s="264"/>
      <c r="E16" s="263"/>
      <c r="F16" s="263"/>
      <c r="G16" s="263"/>
    </row>
    <row r="17" spans="1:7" s="146" customFormat="1">
      <c r="A17" s="263"/>
      <c r="B17" s="263"/>
      <c r="C17" s="264"/>
      <c r="D17" s="264"/>
      <c r="E17" s="263"/>
      <c r="F17" s="263"/>
      <c r="G17" s="263"/>
    </row>
    <row r="18" spans="1:7" s="146" customFormat="1">
      <c r="A18" s="263"/>
      <c r="B18" s="263"/>
      <c r="C18" s="264"/>
      <c r="D18" s="264"/>
      <c r="E18" s="263"/>
      <c r="F18" s="263"/>
      <c r="G18" s="263"/>
    </row>
    <row r="19" spans="1:7" s="146" customFormat="1">
      <c r="A19" s="263"/>
      <c r="B19" s="263"/>
      <c r="C19" s="264"/>
      <c r="D19" s="264"/>
      <c r="E19" s="263"/>
      <c r="F19" s="263"/>
      <c r="G19" s="263"/>
    </row>
    <row r="20" spans="1:7" s="146" customFormat="1">
      <c r="A20" s="263"/>
      <c r="B20" s="263"/>
      <c r="C20" s="264"/>
      <c r="D20" s="264"/>
      <c r="E20" s="263"/>
      <c r="F20" s="263"/>
      <c r="G20" s="263"/>
    </row>
    <row r="21" spans="1:7" s="146" customFormat="1">
      <c r="A21" s="263"/>
      <c r="B21" s="263"/>
      <c r="C21" s="264"/>
      <c r="D21" s="264"/>
      <c r="E21" s="263"/>
      <c r="F21" s="263"/>
      <c r="G21" s="263"/>
    </row>
    <row r="22" spans="1:7" s="146" customFormat="1">
      <c r="A22" s="263"/>
      <c r="B22" s="263"/>
      <c r="C22" s="264"/>
      <c r="D22" s="264"/>
      <c r="E22" s="263"/>
      <c r="F22" s="263"/>
      <c r="G22" s="263"/>
    </row>
    <row r="23" spans="1:7" s="146" customFormat="1">
      <c r="A23" s="263"/>
      <c r="B23" s="263"/>
      <c r="C23" s="264"/>
      <c r="D23" s="264"/>
      <c r="E23" s="263"/>
      <c r="F23" s="263"/>
      <c r="G23" s="263"/>
    </row>
    <row r="24" spans="1:7" s="146" customFormat="1">
      <c r="A24" s="263"/>
      <c r="B24" s="263"/>
      <c r="C24" s="264"/>
      <c r="D24" s="264"/>
      <c r="E24" s="263"/>
      <c r="F24" s="263"/>
      <c r="G24" s="263"/>
    </row>
    <row r="25" spans="1:7" s="146" customFormat="1">
      <c r="A25" s="263"/>
      <c r="B25" s="263"/>
      <c r="C25" s="264"/>
      <c r="D25" s="264"/>
      <c r="E25" s="263"/>
      <c r="F25" s="263"/>
      <c r="G25" s="263"/>
    </row>
    <row r="26" spans="1:7" s="146" customFormat="1">
      <c r="A26" s="263"/>
      <c r="B26" s="263"/>
      <c r="C26" s="264"/>
      <c r="D26" s="264"/>
      <c r="E26" s="263"/>
      <c r="F26" s="263"/>
      <c r="G26" s="263"/>
    </row>
    <row r="27" spans="1:7" s="146" customFormat="1">
      <c r="A27" s="263"/>
      <c r="B27" s="263"/>
      <c r="C27" s="264"/>
      <c r="D27" s="264"/>
      <c r="E27" s="263"/>
      <c r="F27" s="263"/>
      <c r="G27" s="263"/>
    </row>
    <row r="28" spans="1:7" s="146" customFormat="1">
      <c r="A28" s="263"/>
      <c r="B28" s="263"/>
      <c r="C28" s="264"/>
      <c r="D28" s="264"/>
      <c r="E28" s="263"/>
      <c r="F28" s="263"/>
      <c r="G28" s="263"/>
    </row>
    <row r="29" spans="1:7" s="146" customFormat="1">
      <c r="A29" s="263"/>
      <c r="B29" s="263"/>
      <c r="C29" s="264"/>
      <c r="D29" s="264"/>
      <c r="E29" s="263"/>
      <c r="F29" s="263"/>
      <c r="G29" s="263"/>
    </row>
    <row r="30" spans="1:7" s="146" customFormat="1">
      <c r="A30" s="263"/>
      <c r="B30" s="263"/>
      <c r="C30" s="264"/>
      <c r="D30" s="264"/>
      <c r="E30" s="263"/>
      <c r="F30" s="263"/>
      <c r="G30" s="263"/>
    </row>
    <row r="31" spans="1:7" s="146" customFormat="1">
      <c r="A31" s="263"/>
      <c r="B31" s="263"/>
      <c r="C31" s="264"/>
      <c r="D31" s="264"/>
      <c r="E31" s="263"/>
      <c r="F31" s="263"/>
      <c r="G31" s="263"/>
    </row>
    <row r="32" spans="1:7" s="146" customFormat="1">
      <c r="A32" s="263"/>
      <c r="B32" s="263"/>
      <c r="C32" s="264"/>
      <c r="D32" s="264"/>
      <c r="E32" s="263"/>
      <c r="F32" s="263"/>
      <c r="G32" s="263"/>
    </row>
    <row r="33" spans="1:7" s="146" customFormat="1">
      <c r="A33" s="263"/>
      <c r="B33" s="263"/>
      <c r="C33" s="264"/>
      <c r="D33" s="264"/>
      <c r="E33" s="263"/>
      <c r="F33" s="263"/>
      <c r="G33" s="263"/>
    </row>
    <row r="34" spans="1:7" s="146" customFormat="1">
      <c r="A34" s="263"/>
      <c r="B34" s="263"/>
      <c r="C34" s="264"/>
      <c r="D34" s="264"/>
      <c r="E34" s="263"/>
      <c r="F34" s="263"/>
      <c r="G34" s="263"/>
    </row>
    <row r="35" spans="1:7" s="146" customFormat="1">
      <c r="A35" s="263"/>
      <c r="B35" s="263"/>
      <c r="C35" s="264"/>
      <c r="D35" s="264"/>
      <c r="E35" s="263"/>
      <c r="F35" s="263"/>
      <c r="G35" s="263"/>
    </row>
    <row r="36" spans="1:7" s="146" customFormat="1">
      <c r="A36" s="263"/>
      <c r="B36" s="263"/>
      <c r="C36" s="264"/>
      <c r="D36" s="264"/>
      <c r="E36" s="263"/>
      <c r="F36" s="263"/>
      <c r="G36" s="263"/>
    </row>
    <row r="37" spans="1:7" s="146" customFormat="1">
      <c r="A37" s="263"/>
      <c r="B37" s="263"/>
      <c r="C37" s="264"/>
      <c r="D37" s="264"/>
      <c r="E37" s="263"/>
      <c r="F37" s="263"/>
      <c r="G37" s="263"/>
    </row>
    <row r="38" spans="1:7" s="146" customFormat="1">
      <c r="A38" s="263"/>
      <c r="B38" s="263"/>
      <c r="C38" s="264"/>
      <c r="D38" s="264"/>
      <c r="E38" s="263"/>
      <c r="F38" s="263"/>
      <c r="G38" s="263"/>
    </row>
    <row r="39" spans="1:7" s="146" customFormat="1">
      <c r="A39" s="263"/>
      <c r="B39" s="263"/>
      <c r="C39" s="264"/>
      <c r="D39" s="264"/>
      <c r="E39" s="263"/>
      <c r="F39" s="263"/>
      <c r="G39" s="263"/>
    </row>
    <row r="40" spans="1:7" s="146" customFormat="1">
      <c r="A40" s="263"/>
      <c r="B40" s="263"/>
      <c r="C40" s="264"/>
      <c r="D40" s="264"/>
      <c r="E40" s="263"/>
      <c r="F40" s="263"/>
      <c r="G40" s="263"/>
    </row>
    <row r="41" spans="1:7" s="146" customFormat="1">
      <c r="A41" s="263"/>
      <c r="B41" s="263"/>
      <c r="C41" s="264"/>
      <c r="D41" s="264"/>
      <c r="E41" s="263"/>
      <c r="F41" s="263"/>
      <c r="G41" s="263"/>
    </row>
    <row r="42" spans="1:7" s="146" customFormat="1">
      <c r="A42" s="263"/>
      <c r="B42" s="263"/>
      <c r="C42" s="264"/>
      <c r="D42" s="264"/>
      <c r="E42" s="263"/>
      <c r="F42" s="263"/>
      <c r="G42" s="263"/>
    </row>
    <row r="43" spans="1:7" s="146" customFormat="1">
      <c r="A43" s="263"/>
      <c r="B43" s="263"/>
      <c r="C43" s="264"/>
      <c r="D43" s="264"/>
      <c r="E43" s="263"/>
      <c r="F43" s="263"/>
      <c r="G43" s="263"/>
    </row>
    <row r="44" spans="1:7" s="146" customFormat="1">
      <c r="A44" s="263"/>
      <c r="B44" s="263"/>
      <c r="C44" s="264"/>
      <c r="D44" s="264"/>
      <c r="E44" s="263"/>
      <c r="F44" s="263"/>
      <c r="G44" s="263"/>
    </row>
    <row r="45" spans="1:7" s="146" customFormat="1">
      <c r="A45" s="263"/>
      <c r="B45" s="263"/>
      <c r="C45" s="264"/>
      <c r="D45" s="264"/>
      <c r="E45" s="263"/>
      <c r="F45" s="263"/>
      <c r="G45" s="263"/>
    </row>
    <row r="46" spans="1:7" s="146" customFormat="1">
      <c r="A46" s="263"/>
      <c r="B46" s="263"/>
      <c r="C46" s="264"/>
      <c r="D46" s="264"/>
      <c r="E46" s="263"/>
      <c r="F46" s="263"/>
      <c r="G46" s="263"/>
    </row>
    <row r="47" spans="1:7" s="146" customFormat="1">
      <c r="A47" s="263"/>
      <c r="B47" s="263"/>
      <c r="C47" s="264"/>
      <c r="D47" s="264"/>
      <c r="E47" s="263"/>
      <c r="F47" s="263"/>
      <c r="G47" s="263"/>
    </row>
    <row r="48" spans="1:7" s="146" customFormat="1">
      <c r="A48" s="263"/>
      <c r="B48" s="263"/>
      <c r="C48" s="264"/>
      <c r="D48" s="264"/>
      <c r="E48" s="263"/>
      <c r="F48" s="263"/>
      <c r="G48" s="263"/>
    </row>
    <row r="49" spans="1:7" s="146" customFormat="1">
      <c r="A49" s="263"/>
      <c r="B49" s="263"/>
      <c r="C49" s="264"/>
      <c r="D49" s="264"/>
      <c r="E49" s="263"/>
      <c r="F49" s="263"/>
      <c r="G49" s="263"/>
    </row>
    <row r="50" spans="1:7" s="146" customFormat="1">
      <c r="A50" s="263"/>
      <c r="B50" s="263"/>
      <c r="C50" s="264"/>
      <c r="D50" s="264"/>
      <c r="E50" s="263"/>
      <c r="F50" s="263"/>
      <c r="G50" s="263"/>
    </row>
    <row r="51" spans="1:7" s="146" customFormat="1">
      <c r="A51" s="263"/>
      <c r="B51" s="263"/>
      <c r="C51" s="264"/>
      <c r="D51" s="264"/>
      <c r="E51" s="263"/>
      <c r="F51" s="263"/>
      <c r="G51" s="263"/>
    </row>
    <row r="52" spans="1:7" s="146" customFormat="1">
      <c r="A52" s="263"/>
      <c r="B52" s="263"/>
      <c r="C52" s="264"/>
      <c r="D52" s="264"/>
      <c r="E52" s="263"/>
      <c r="F52" s="263"/>
      <c r="G52" s="263"/>
    </row>
    <row r="53" spans="1:7" s="146" customFormat="1">
      <c r="A53" s="263"/>
      <c r="B53" s="263"/>
      <c r="C53" s="264"/>
      <c r="D53" s="264"/>
      <c r="E53" s="263"/>
      <c r="F53" s="263"/>
      <c r="G53" s="263"/>
    </row>
    <row r="54" spans="1:7" s="146" customFormat="1">
      <c r="A54" s="263"/>
      <c r="B54" s="263"/>
      <c r="C54" s="264"/>
      <c r="D54" s="264"/>
      <c r="E54" s="263"/>
      <c r="F54" s="263"/>
      <c r="G54" s="263"/>
    </row>
    <row r="55" spans="1:7" s="146" customFormat="1">
      <c r="A55" s="263"/>
      <c r="B55" s="263"/>
      <c r="C55" s="264"/>
      <c r="D55" s="264"/>
      <c r="E55" s="263"/>
      <c r="F55" s="263"/>
      <c r="G55" s="263"/>
    </row>
    <row r="56" spans="1:7" s="146" customFormat="1">
      <c r="A56" s="263"/>
      <c r="B56" s="263"/>
      <c r="C56" s="264"/>
      <c r="D56" s="264"/>
      <c r="E56" s="263"/>
      <c r="F56" s="263"/>
      <c r="G56" s="263"/>
    </row>
    <row r="57" spans="1:7" s="146" customFormat="1">
      <c r="A57" s="263"/>
      <c r="B57" s="263"/>
      <c r="C57" s="264"/>
      <c r="D57" s="264"/>
      <c r="E57" s="263"/>
      <c r="F57" s="263"/>
      <c r="G57" s="263"/>
    </row>
    <row r="58" spans="1:7" s="146" customFormat="1">
      <c r="A58" s="263"/>
      <c r="B58" s="263"/>
      <c r="C58" s="264"/>
      <c r="D58" s="264"/>
      <c r="E58" s="263"/>
      <c r="F58" s="263"/>
      <c r="G58" s="263"/>
    </row>
    <row r="59" spans="1:7" s="146" customFormat="1">
      <c r="A59" s="263"/>
      <c r="B59" s="263"/>
      <c r="C59" s="264"/>
      <c r="D59" s="264"/>
      <c r="E59" s="263"/>
      <c r="F59" s="263"/>
      <c r="G59" s="263"/>
    </row>
    <row r="60" spans="1:7" s="146" customFormat="1">
      <c r="A60" s="263"/>
      <c r="B60" s="263"/>
      <c r="C60" s="264"/>
      <c r="D60" s="264"/>
      <c r="E60" s="263"/>
      <c r="F60" s="263"/>
      <c r="G60" s="263"/>
    </row>
    <row r="61" spans="1:7" s="146" customFormat="1">
      <c r="A61" s="263"/>
      <c r="B61" s="263"/>
      <c r="C61" s="264"/>
      <c r="D61" s="264"/>
      <c r="E61" s="263"/>
      <c r="F61" s="263"/>
      <c r="G61" s="263"/>
    </row>
    <row r="62" spans="1:7" s="146" customFormat="1">
      <c r="A62" s="263"/>
      <c r="B62" s="263"/>
      <c r="C62" s="264"/>
      <c r="D62" s="264"/>
      <c r="E62" s="263"/>
      <c r="F62" s="263"/>
      <c r="G62" s="263"/>
    </row>
    <row r="63" spans="1:7" s="146" customFormat="1">
      <c r="A63" s="263"/>
      <c r="B63" s="263"/>
      <c r="C63" s="264"/>
      <c r="D63" s="264"/>
      <c r="E63" s="263"/>
      <c r="F63" s="263"/>
      <c r="G63" s="263"/>
    </row>
    <row r="64" spans="1:7" s="146" customFormat="1">
      <c r="A64" s="263"/>
      <c r="B64" s="263"/>
      <c r="C64" s="264"/>
      <c r="D64" s="264"/>
      <c r="E64" s="263"/>
      <c r="F64" s="263"/>
      <c r="G64" s="263"/>
    </row>
    <row r="65" spans="1:7" s="146" customFormat="1">
      <c r="A65" s="263"/>
      <c r="B65" s="263"/>
      <c r="C65" s="264"/>
      <c r="D65" s="264"/>
      <c r="E65" s="263"/>
      <c r="F65" s="263"/>
      <c r="G65" s="263"/>
    </row>
    <row r="66" spans="1:7" s="146" customFormat="1">
      <c r="A66" s="263"/>
      <c r="B66" s="263"/>
      <c r="C66" s="264"/>
      <c r="D66" s="264"/>
      <c r="E66" s="263"/>
      <c r="F66" s="263"/>
      <c r="G66" s="263"/>
    </row>
    <row r="67" spans="1:7" s="146" customFormat="1">
      <c r="A67" s="263"/>
      <c r="B67" s="263"/>
      <c r="C67" s="264"/>
      <c r="D67" s="264"/>
      <c r="E67" s="263"/>
      <c r="F67" s="263"/>
      <c r="G67" s="263"/>
    </row>
    <row r="68" spans="1:7" s="146" customFormat="1">
      <c r="A68" s="263"/>
      <c r="B68" s="263"/>
      <c r="C68" s="264"/>
      <c r="D68" s="264"/>
      <c r="E68" s="263"/>
      <c r="F68" s="263"/>
      <c r="G68" s="263"/>
    </row>
    <row r="69" spans="1:7" s="146" customFormat="1">
      <c r="A69" s="263"/>
      <c r="B69" s="263"/>
      <c r="C69" s="264"/>
      <c r="D69" s="264"/>
      <c r="E69" s="263"/>
      <c r="F69" s="263"/>
      <c r="G69" s="263"/>
    </row>
    <row r="70" spans="1:7" s="146" customFormat="1">
      <c r="A70" s="263"/>
      <c r="B70" s="263"/>
      <c r="C70" s="264"/>
      <c r="D70" s="264"/>
      <c r="E70" s="263"/>
      <c r="F70" s="263"/>
      <c r="G70" s="263"/>
    </row>
    <row r="71" spans="1:7" s="146" customFormat="1">
      <c r="A71" s="263"/>
      <c r="B71" s="263"/>
      <c r="C71" s="264"/>
      <c r="D71" s="264"/>
      <c r="E71" s="263"/>
      <c r="F71" s="263"/>
      <c r="G71" s="263"/>
    </row>
    <row r="72" spans="1:7" s="146" customFormat="1">
      <c r="A72" s="263"/>
      <c r="B72" s="263"/>
      <c r="C72" s="264"/>
      <c r="D72" s="264"/>
      <c r="E72" s="263"/>
      <c r="F72" s="263"/>
      <c r="G72" s="263"/>
    </row>
    <row r="73" spans="1:7" s="146" customFormat="1">
      <c r="A73" s="263"/>
      <c r="B73" s="263"/>
      <c r="C73" s="264"/>
      <c r="D73" s="264"/>
      <c r="E73" s="263"/>
      <c r="F73" s="263"/>
      <c r="G73" s="263"/>
    </row>
    <row r="74" spans="1:7" s="146" customFormat="1">
      <c r="A74" s="263"/>
      <c r="B74" s="263"/>
      <c r="C74" s="264"/>
      <c r="D74" s="264"/>
      <c r="E74" s="263"/>
      <c r="F74" s="263"/>
      <c r="G74" s="263"/>
    </row>
    <row r="75" spans="1:7" s="146" customFormat="1">
      <c r="A75" s="263"/>
      <c r="B75" s="263"/>
      <c r="C75" s="264"/>
      <c r="D75" s="264"/>
      <c r="E75" s="263"/>
      <c r="F75" s="263"/>
      <c r="G75" s="263"/>
    </row>
    <row r="76" spans="1:7" s="146" customFormat="1">
      <c r="A76" s="263"/>
      <c r="B76" s="263"/>
      <c r="C76" s="264"/>
      <c r="D76" s="264"/>
      <c r="E76" s="263"/>
      <c r="F76" s="263"/>
      <c r="G76" s="263"/>
    </row>
    <row r="77" spans="1:7" s="146" customFormat="1">
      <c r="A77" s="263"/>
      <c r="B77" s="263"/>
      <c r="C77" s="264"/>
      <c r="D77" s="264"/>
      <c r="E77" s="263"/>
      <c r="F77" s="263"/>
      <c r="G77" s="263"/>
    </row>
    <row r="78" spans="1:7" s="146" customFormat="1">
      <c r="A78" s="263"/>
      <c r="B78" s="263"/>
      <c r="C78" s="264"/>
      <c r="D78" s="264"/>
      <c r="E78" s="263"/>
      <c r="F78" s="263"/>
      <c r="G78" s="263"/>
    </row>
    <row r="79" spans="1:7" s="146" customFormat="1">
      <c r="A79" s="263"/>
      <c r="B79" s="263"/>
      <c r="C79" s="264"/>
      <c r="D79" s="264"/>
      <c r="E79" s="263"/>
      <c r="F79" s="263"/>
      <c r="G79" s="263"/>
    </row>
    <row r="80" spans="1:7" s="146" customFormat="1">
      <c r="A80" s="263"/>
      <c r="B80" s="263"/>
      <c r="C80" s="264"/>
      <c r="D80" s="264"/>
      <c r="E80" s="263"/>
      <c r="F80" s="263"/>
      <c r="G80" s="263"/>
    </row>
    <row r="81" spans="1:7" s="146" customFormat="1">
      <c r="A81" s="263"/>
      <c r="B81" s="263"/>
      <c r="C81" s="264"/>
      <c r="D81" s="264"/>
      <c r="E81" s="263"/>
      <c r="F81" s="263"/>
      <c r="G81" s="263"/>
    </row>
    <row r="82" spans="1:7" s="146" customFormat="1">
      <c r="A82" s="263"/>
      <c r="B82" s="263"/>
      <c r="C82" s="264"/>
      <c r="D82" s="264"/>
      <c r="E82" s="263"/>
      <c r="F82" s="263"/>
      <c r="G82" s="263"/>
    </row>
    <row r="83" spans="1:7" s="146" customFormat="1">
      <c r="A83" s="263"/>
      <c r="B83" s="263"/>
      <c r="C83" s="264"/>
      <c r="D83" s="264"/>
      <c r="E83" s="263"/>
      <c r="F83" s="263"/>
      <c r="G83" s="263"/>
    </row>
    <row r="84" spans="1:7" s="146" customFormat="1">
      <c r="A84" s="263"/>
      <c r="B84" s="263"/>
      <c r="C84" s="264"/>
      <c r="D84" s="264"/>
      <c r="E84" s="263"/>
      <c r="F84" s="263"/>
      <c r="G84" s="263"/>
    </row>
    <row r="85" spans="1:7" s="146" customFormat="1">
      <c r="A85" s="263"/>
      <c r="B85" s="263"/>
      <c r="C85" s="264"/>
      <c r="D85" s="264"/>
      <c r="E85" s="263"/>
      <c r="F85" s="263"/>
      <c r="G85" s="263"/>
    </row>
    <row r="86" spans="1:7" s="146" customFormat="1">
      <c r="A86" s="263"/>
      <c r="B86" s="263"/>
      <c r="C86" s="264"/>
      <c r="D86" s="264"/>
      <c r="E86" s="263"/>
      <c r="F86" s="263"/>
      <c r="G86" s="263"/>
    </row>
    <row r="87" spans="1:7" s="146" customFormat="1">
      <c r="A87" s="263"/>
      <c r="B87" s="263"/>
      <c r="C87" s="264"/>
      <c r="D87" s="264"/>
      <c r="E87" s="263"/>
      <c r="F87" s="263"/>
      <c r="G87" s="263"/>
    </row>
    <row r="88" spans="1:7" s="146" customFormat="1">
      <c r="A88" s="263"/>
      <c r="B88" s="263"/>
      <c r="C88" s="264"/>
      <c r="D88" s="264"/>
      <c r="E88" s="263"/>
      <c r="F88" s="263"/>
      <c r="G88" s="263"/>
    </row>
    <row r="89" spans="1:7" s="146" customFormat="1">
      <c r="A89" s="263"/>
      <c r="B89" s="263"/>
      <c r="C89" s="264"/>
      <c r="D89" s="264"/>
      <c r="E89" s="263"/>
      <c r="F89" s="263"/>
      <c r="G89" s="263"/>
    </row>
    <row r="90" spans="1:7" s="146" customFormat="1">
      <c r="A90" s="263"/>
      <c r="B90" s="263"/>
      <c r="C90" s="264"/>
      <c r="D90" s="264"/>
      <c r="E90" s="263"/>
      <c r="F90" s="263"/>
      <c r="G90" s="263"/>
    </row>
    <row r="91" spans="1:7" s="146" customFormat="1">
      <c r="A91" s="263"/>
      <c r="B91" s="263"/>
      <c r="C91" s="264"/>
      <c r="D91" s="264"/>
      <c r="E91" s="263"/>
      <c r="F91" s="263"/>
      <c r="G91" s="263"/>
    </row>
    <row r="92" spans="1:7" s="146" customFormat="1">
      <c r="A92" s="263"/>
      <c r="B92" s="263"/>
      <c r="C92" s="264"/>
      <c r="D92" s="264"/>
      <c r="E92" s="263"/>
      <c r="F92" s="263"/>
      <c r="G92" s="263"/>
    </row>
    <row r="93" spans="1:7" s="146" customFormat="1">
      <c r="A93" s="263"/>
      <c r="B93" s="263"/>
      <c r="C93" s="264"/>
      <c r="D93" s="264"/>
      <c r="E93" s="263"/>
      <c r="F93" s="263"/>
      <c r="G93" s="263"/>
    </row>
    <row r="94" spans="1:7" s="146" customFormat="1">
      <c r="A94" s="263"/>
      <c r="B94" s="263"/>
      <c r="C94" s="264"/>
      <c r="D94" s="264"/>
      <c r="E94" s="263"/>
      <c r="F94" s="263"/>
      <c r="G94" s="263"/>
    </row>
    <row r="95" spans="1:7" s="146" customFormat="1">
      <c r="A95" s="263"/>
      <c r="B95" s="263"/>
      <c r="C95" s="264"/>
      <c r="D95" s="264"/>
      <c r="E95" s="263"/>
      <c r="F95" s="263"/>
      <c r="G95" s="263"/>
    </row>
    <row r="96" spans="1:7" s="146" customFormat="1">
      <c r="A96" s="263"/>
      <c r="B96" s="263"/>
      <c r="C96" s="264"/>
      <c r="D96" s="264"/>
      <c r="E96" s="263"/>
      <c r="F96" s="263"/>
      <c r="G96" s="263"/>
    </row>
    <row r="97" spans="1:7" s="146" customFormat="1">
      <c r="A97" s="263"/>
      <c r="B97" s="263"/>
      <c r="C97" s="264"/>
      <c r="D97" s="264"/>
      <c r="E97" s="263"/>
      <c r="F97" s="263"/>
      <c r="G97" s="263"/>
    </row>
    <row r="98" spans="1:7" s="146" customFormat="1">
      <c r="A98" s="263"/>
      <c r="B98" s="263"/>
      <c r="C98" s="264"/>
      <c r="D98" s="264"/>
      <c r="E98" s="263"/>
      <c r="F98" s="263"/>
      <c r="G98" s="263"/>
    </row>
    <row r="99" spans="1:7" s="146" customFormat="1">
      <c r="A99" s="263"/>
      <c r="B99" s="263"/>
      <c r="C99" s="264"/>
      <c r="D99" s="264"/>
      <c r="E99" s="263"/>
      <c r="F99" s="263"/>
      <c r="G99" s="263"/>
    </row>
    <row r="100" spans="1:7" s="146" customFormat="1">
      <c r="A100" s="263"/>
      <c r="B100" s="263"/>
      <c r="C100" s="264"/>
      <c r="D100" s="264"/>
      <c r="E100" s="263"/>
      <c r="F100" s="263"/>
      <c r="G100" s="263"/>
    </row>
    <row r="101" spans="1:7" s="146" customFormat="1">
      <c r="A101" s="263"/>
      <c r="B101" s="263"/>
      <c r="C101" s="264"/>
      <c r="D101" s="264"/>
      <c r="E101" s="263"/>
      <c r="F101" s="263"/>
      <c r="G101" s="263"/>
    </row>
    <row r="102" spans="1:7" s="146" customFormat="1" hidden="1">
      <c r="G102" s="278"/>
    </row>
    <row r="103" spans="1:7" s="146" customFormat="1" hidden="1">
      <c r="D103" s="51"/>
      <c r="E103" s="51"/>
      <c r="F103" s="51"/>
      <c r="G103" s="278"/>
    </row>
    <row r="104" spans="1:7" s="146" customFormat="1" hidden="1">
      <c r="G104" s="278"/>
    </row>
    <row r="105" spans="1:7" s="146" customFormat="1" hidden="1">
      <c r="G105" s="278"/>
    </row>
    <row r="106" spans="1:7" s="146" customFormat="1" hidden="1">
      <c r="G106" s="278"/>
    </row>
    <row r="107" spans="1:7" s="146" customFormat="1" hidden="1">
      <c r="G107" s="278"/>
    </row>
    <row r="108" spans="1:7" s="146" customFormat="1" hidden="1">
      <c r="G108" s="278"/>
    </row>
    <row r="109" spans="1:7" s="146" customFormat="1" hidden="1">
      <c r="G109" s="278"/>
    </row>
    <row r="110" spans="1:7" s="146" customFormat="1" hidden="1">
      <c r="G110" s="278"/>
    </row>
    <row r="111" spans="1:7" s="146" customFormat="1" hidden="1">
      <c r="G111" s="278"/>
    </row>
    <row r="112" spans="1:7" s="146" customFormat="1" hidden="1">
      <c r="G112" s="278"/>
    </row>
    <row r="113" spans="7:7" s="146" customFormat="1" hidden="1">
      <c r="G113" s="278"/>
    </row>
    <row r="114" spans="7:7" s="146" customFormat="1" hidden="1">
      <c r="G114" s="278"/>
    </row>
    <row r="115" spans="7:7" s="146" customFormat="1" hidden="1">
      <c r="G115" s="278"/>
    </row>
    <row r="116" spans="7:7" s="146" customFormat="1" hidden="1">
      <c r="G116" s="278"/>
    </row>
    <row r="117" spans="7:7" s="146" customFormat="1" hidden="1">
      <c r="G117" s="278"/>
    </row>
    <row r="118" spans="7:7" s="146" customFormat="1" hidden="1">
      <c r="G118" s="278"/>
    </row>
    <row r="119" spans="7:7" s="146" customFormat="1" hidden="1">
      <c r="G119" s="278"/>
    </row>
    <row r="120" spans="7:7" s="146" customFormat="1" hidden="1">
      <c r="G120" s="278"/>
    </row>
    <row r="121" spans="7:7" s="146" customFormat="1" hidden="1">
      <c r="G121" s="278"/>
    </row>
    <row r="122" spans="7:7" s="146" customFormat="1" hidden="1">
      <c r="G122" s="278"/>
    </row>
    <row r="123" spans="7:7" s="146" customFormat="1" hidden="1">
      <c r="G123" s="278"/>
    </row>
    <row r="124" spans="7:7" s="146" customFormat="1" hidden="1">
      <c r="G124" s="278"/>
    </row>
    <row r="125" spans="7:7" s="146" customFormat="1" hidden="1">
      <c r="G125" s="278"/>
    </row>
    <row r="126" spans="7:7" s="146" customFormat="1" hidden="1">
      <c r="G126" s="278"/>
    </row>
    <row r="127" spans="7:7" s="146" customFormat="1" hidden="1">
      <c r="G127" s="278"/>
    </row>
    <row r="128" spans="7:7" s="146" customFormat="1" hidden="1">
      <c r="G128" s="278"/>
    </row>
    <row r="129" spans="7:7" s="146" customFormat="1" hidden="1">
      <c r="G129" s="278"/>
    </row>
    <row r="130" spans="7:7" s="146" customFormat="1" hidden="1">
      <c r="G130" s="278"/>
    </row>
    <row r="131" spans="7:7" s="146" customFormat="1" hidden="1">
      <c r="G131" s="278"/>
    </row>
    <row r="132" spans="7:7" s="146" customFormat="1" hidden="1">
      <c r="G132" s="278"/>
    </row>
    <row r="133" spans="7:7" s="146" customFormat="1" hidden="1">
      <c r="G133" s="278"/>
    </row>
    <row r="134" spans="7:7" s="146" customFormat="1" hidden="1">
      <c r="G134" s="278"/>
    </row>
    <row r="135" spans="7:7" s="146" customFormat="1" hidden="1">
      <c r="G135" s="278"/>
    </row>
    <row r="136" spans="7:7" s="146" customFormat="1" hidden="1">
      <c r="G136" s="278"/>
    </row>
    <row r="137" spans="7:7" s="146" customFormat="1" hidden="1">
      <c r="G137" s="278"/>
    </row>
    <row r="138" spans="7:7" s="146" customFormat="1" hidden="1">
      <c r="G138" s="278"/>
    </row>
    <row r="139" spans="7:7" s="146" customFormat="1" hidden="1">
      <c r="G139" s="278"/>
    </row>
    <row r="140" spans="7:7" s="146" customFormat="1" hidden="1">
      <c r="G140" s="278"/>
    </row>
    <row r="141" spans="7:7" s="146" customFormat="1" hidden="1">
      <c r="G141" s="278"/>
    </row>
    <row r="142" spans="7:7" s="146" customFormat="1" hidden="1">
      <c r="G142" s="278"/>
    </row>
    <row r="143" spans="7:7" s="146" customFormat="1" hidden="1">
      <c r="G143" s="278"/>
    </row>
    <row r="144" spans="7:7" s="146" customFormat="1" hidden="1">
      <c r="G144" s="278"/>
    </row>
    <row r="145" spans="7:7" s="146" customFormat="1" hidden="1">
      <c r="G145" s="278"/>
    </row>
    <row r="146" spans="7:7" s="146" customFormat="1" hidden="1">
      <c r="G146" s="278"/>
    </row>
    <row r="147" spans="7:7" s="146" customFormat="1" hidden="1">
      <c r="G147" s="278"/>
    </row>
    <row r="148" spans="7:7" s="146" customFormat="1" hidden="1">
      <c r="G148" s="278"/>
    </row>
    <row r="149" spans="7:7" s="146" customFormat="1" hidden="1">
      <c r="G149" s="278"/>
    </row>
    <row r="150" spans="7:7" s="146" customFormat="1" hidden="1">
      <c r="G150" s="278"/>
    </row>
    <row r="151" spans="7:7" s="146" customFormat="1" hidden="1">
      <c r="G151" s="278"/>
    </row>
    <row r="152" spans="7:7" s="146" customFormat="1" hidden="1">
      <c r="G152" s="278"/>
    </row>
    <row r="153" spans="7:7" s="146" customFormat="1" hidden="1">
      <c r="G153" s="278"/>
    </row>
    <row r="154" spans="7:7" s="146" customFormat="1" hidden="1">
      <c r="G154" s="278"/>
    </row>
    <row r="155" spans="7:7" s="146" customFormat="1" hidden="1">
      <c r="G155" s="278"/>
    </row>
    <row r="156" spans="7:7" s="146" customFormat="1" hidden="1">
      <c r="G156" s="278"/>
    </row>
    <row r="157" spans="7:7" s="146" customFormat="1" hidden="1">
      <c r="G157" s="278"/>
    </row>
    <row r="158" spans="7:7" s="146" customFormat="1" hidden="1">
      <c r="G158" s="278"/>
    </row>
    <row r="159" spans="7:7" s="146" customFormat="1" hidden="1">
      <c r="G159" s="278"/>
    </row>
    <row r="160" spans="7:7" s="146" customFormat="1" hidden="1">
      <c r="G160" s="278"/>
    </row>
    <row r="161" spans="7:7" s="146" customFormat="1" hidden="1">
      <c r="G161" s="278"/>
    </row>
    <row r="162" spans="7:7" s="146" customFormat="1" hidden="1">
      <c r="G162" s="278"/>
    </row>
    <row r="163" spans="7:7" s="146" customFormat="1" hidden="1">
      <c r="G163" s="278"/>
    </row>
    <row r="164" spans="7:7" s="146" customFormat="1" hidden="1">
      <c r="G164" s="278"/>
    </row>
    <row r="165" spans="7:7" s="146" customFormat="1" hidden="1">
      <c r="G165" s="278"/>
    </row>
    <row r="166" spans="7:7" s="146" customFormat="1" hidden="1">
      <c r="G166" s="278"/>
    </row>
    <row r="167" spans="7:7" s="146" customFormat="1" hidden="1">
      <c r="G167" s="278"/>
    </row>
    <row r="168" spans="7:7" s="146" customFormat="1" hidden="1">
      <c r="G168" s="278"/>
    </row>
    <row r="169" spans="7:7" s="146" customFormat="1" hidden="1">
      <c r="G169" s="278"/>
    </row>
    <row r="170" spans="7:7" s="146" customFormat="1" hidden="1">
      <c r="G170" s="278"/>
    </row>
    <row r="171" spans="7:7" s="146" customFormat="1" hidden="1">
      <c r="G171" s="278"/>
    </row>
    <row r="172" spans="7:7" s="146" customFormat="1" hidden="1">
      <c r="G172" s="278"/>
    </row>
    <row r="173" spans="7:7" s="146" customFormat="1" hidden="1">
      <c r="G173" s="278"/>
    </row>
    <row r="174" spans="7:7" s="146" customFormat="1" hidden="1">
      <c r="G174" s="278"/>
    </row>
    <row r="175" spans="7:7" s="146" customFormat="1" hidden="1">
      <c r="G175" s="278"/>
    </row>
    <row r="176" spans="7:7" s="146" customFormat="1" hidden="1">
      <c r="G176" s="278"/>
    </row>
    <row r="177" spans="7:7" s="146" customFormat="1" hidden="1">
      <c r="G177" s="278"/>
    </row>
    <row r="178" spans="7:7" s="146" customFormat="1" hidden="1">
      <c r="G178" s="278"/>
    </row>
    <row r="179" spans="7:7" s="146" customFormat="1" hidden="1">
      <c r="G179" s="278"/>
    </row>
    <row r="180" spans="7:7" s="146" customFormat="1" hidden="1">
      <c r="G180" s="278"/>
    </row>
    <row r="181" spans="7:7" s="146" customFormat="1" hidden="1">
      <c r="G181" s="278"/>
    </row>
    <row r="182" spans="7:7" s="146" customFormat="1" hidden="1">
      <c r="G182" s="278"/>
    </row>
    <row r="183" spans="7:7" s="146" customFormat="1" hidden="1">
      <c r="G183" s="278"/>
    </row>
    <row r="184" spans="7:7" s="146" customFormat="1" hidden="1">
      <c r="G184" s="278"/>
    </row>
    <row r="185" spans="7:7" s="146" customFormat="1" hidden="1">
      <c r="G185" s="278"/>
    </row>
    <row r="186" spans="7:7" s="146" customFormat="1" hidden="1">
      <c r="G186" s="278"/>
    </row>
    <row r="187" spans="7:7" s="146" customFormat="1" hidden="1">
      <c r="G187" s="278"/>
    </row>
    <row r="188" spans="7:7" s="146" customFormat="1" hidden="1">
      <c r="G188" s="278"/>
    </row>
    <row r="189" spans="7:7" s="146" customFormat="1" hidden="1">
      <c r="G189" s="278"/>
    </row>
    <row r="190" spans="7:7" s="146" customFormat="1" hidden="1">
      <c r="G190" s="278"/>
    </row>
    <row r="191" spans="7:7" s="146" customFormat="1" hidden="1">
      <c r="G191" s="278"/>
    </row>
    <row r="192" spans="7:7" s="146" customFormat="1" hidden="1">
      <c r="G192" s="278"/>
    </row>
    <row r="193" spans="7:7" s="146" customFormat="1" hidden="1">
      <c r="G193" s="278"/>
    </row>
    <row r="194" spans="7:7" s="146" customFormat="1" hidden="1">
      <c r="G194" s="278"/>
    </row>
    <row r="195" spans="7:7" s="146" customFormat="1" hidden="1">
      <c r="G195" s="278"/>
    </row>
    <row r="196" spans="7:7" s="146" customFormat="1" hidden="1">
      <c r="G196" s="278"/>
    </row>
    <row r="197" spans="7:7" s="146" customFormat="1" hidden="1">
      <c r="G197" s="278"/>
    </row>
    <row r="198" spans="7:7" s="146" customFormat="1" hidden="1">
      <c r="G198" s="278"/>
    </row>
    <row r="199" spans="7:7" s="146" customFormat="1" hidden="1">
      <c r="G199" s="278"/>
    </row>
    <row r="200" spans="7:7" s="146" customFormat="1" hidden="1">
      <c r="G200" s="278"/>
    </row>
    <row r="201" spans="7:7" s="146" customFormat="1" hidden="1">
      <c r="G201" s="278"/>
    </row>
    <row r="202" spans="7:7" s="146" customFormat="1" hidden="1">
      <c r="G202" s="278"/>
    </row>
    <row r="203" spans="7:7" s="146" customFormat="1" hidden="1">
      <c r="G203" s="278"/>
    </row>
    <row r="204" spans="7:7" s="146" customFormat="1" hidden="1">
      <c r="G204" s="278"/>
    </row>
    <row r="205" spans="7:7" s="146" customFormat="1" hidden="1">
      <c r="G205" s="278"/>
    </row>
    <row r="206" spans="7:7" s="146" customFormat="1" hidden="1">
      <c r="G206" s="278"/>
    </row>
    <row r="207" spans="7:7" s="146" customFormat="1" hidden="1">
      <c r="G207" s="278"/>
    </row>
    <row r="208" spans="7:7" s="146" customFormat="1" hidden="1">
      <c r="G208" s="278"/>
    </row>
    <row r="209" spans="7:7" s="146" customFormat="1" hidden="1">
      <c r="G209" s="278"/>
    </row>
    <row r="210" spans="7:7" s="146" customFormat="1" hidden="1">
      <c r="G210" s="278"/>
    </row>
    <row r="211" spans="7:7" s="146" customFormat="1" hidden="1">
      <c r="G211" s="278"/>
    </row>
    <row r="212" spans="7:7" s="146" customFormat="1" hidden="1">
      <c r="G212" s="278"/>
    </row>
    <row r="213" spans="7:7" s="146" customFormat="1" hidden="1">
      <c r="G213" s="278"/>
    </row>
    <row r="214" spans="7:7" s="146" customFormat="1" hidden="1">
      <c r="G214" s="278"/>
    </row>
    <row r="215" spans="7:7" s="146" customFormat="1" hidden="1">
      <c r="G215" s="278"/>
    </row>
    <row r="216" spans="7:7" s="146" customFormat="1" hidden="1">
      <c r="G216" s="278"/>
    </row>
    <row r="217" spans="7:7" s="146" customFormat="1" hidden="1">
      <c r="G217" s="278"/>
    </row>
    <row r="218" spans="7:7" s="146" customFormat="1" hidden="1">
      <c r="G218" s="278"/>
    </row>
    <row r="219" spans="7:7" s="146" customFormat="1" hidden="1">
      <c r="G219" s="278"/>
    </row>
    <row r="220" spans="7:7" s="146" customFormat="1" hidden="1">
      <c r="G220" s="278"/>
    </row>
    <row r="221" spans="7:7" s="146" customFormat="1" hidden="1">
      <c r="G221" s="278"/>
    </row>
    <row r="222" spans="7:7" s="146" customFormat="1" hidden="1">
      <c r="G222" s="278"/>
    </row>
    <row r="223" spans="7:7" s="146" customFormat="1" hidden="1">
      <c r="G223" s="278"/>
    </row>
    <row r="224" spans="7:7" s="146" customFormat="1" hidden="1">
      <c r="G224" s="278"/>
    </row>
    <row r="225" spans="7:7" s="146" customFormat="1" hidden="1">
      <c r="G225" s="278"/>
    </row>
    <row r="226" spans="7:7" s="146" customFormat="1" hidden="1">
      <c r="G226" s="278"/>
    </row>
    <row r="227" spans="7:7" s="146" customFormat="1" hidden="1">
      <c r="G227" s="278"/>
    </row>
    <row r="228" spans="7:7" s="146" customFormat="1" hidden="1">
      <c r="G228" s="278"/>
    </row>
    <row r="229" spans="7:7" s="146" customFormat="1" hidden="1">
      <c r="G229" s="278"/>
    </row>
    <row r="230" spans="7:7" s="146" customFormat="1" hidden="1">
      <c r="G230" s="278"/>
    </row>
    <row r="231" spans="7:7" s="146" customFormat="1" hidden="1">
      <c r="G231" s="278"/>
    </row>
    <row r="232" spans="7:7" s="146" customFormat="1" hidden="1">
      <c r="G232" s="278"/>
    </row>
    <row r="233" spans="7:7" s="146" customFormat="1" hidden="1">
      <c r="G233" s="278"/>
    </row>
    <row r="234" spans="7:7" s="146" customFormat="1" hidden="1">
      <c r="G234" s="278"/>
    </row>
    <row r="235" spans="7:7" s="146" customFormat="1" hidden="1">
      <c r="G235" s="278"/>
    </row>
    <row r="236" spans="7:7" s="146" customFormat="1" hidden="1">
      <c r="G236" s="278"/>
    </row>
    <row r="237" spans="7:7" s="146" customFormat="1" hidden="1">
      <c r="G237" s="278"/>
    </row>
    <row r="238" spans="7:7" s="146" customFormat="1" hidden="1">
      <c r="G238" s="278"/>
    </row>
    <row r="239" spans="7:7" s="146" customFormat="1" hidden="1">
      <c r="G239" s="278"/>
    </row>
    <row r="240" spans="7:7" s="146" customFormat="1" hidden="1">
      <c r="G240" s="278"/>
    </row>
    <row r="241" spans="7:7" s="146" customFormat="1" hidden="1">
      <c r="G241" s="278"/>
    </row>
    <row r="242" spans="7:7" s="146" customFormat="1" hidden="1">
      <c r="G242" s="278"/>
    </row>
    <row r="243" spans="7:7" s="146" customFormat="1" hidden="1">
      <c r="G243" s="278"/>
    </row>
    <row r="244" spans="7:7" s="146" customFormat="1" hidden="1">
      <c r="G244" s="278"/>
    </row>
    <row r="245" spans="7:7" s="146" customFormat="1" hidden="1">
      <c r="G245" s="278"/>
    </row>
    <row r="246" spans="7:7" s="146" customFormat="1" hidden="1">
      <c r="G246" s="278"/>
    </row>
    <row r="247" spans="7:7" s="146" customFormat="1" hidden="1">
      <c r="G247" s="278"/>
    </row>
    <row r="248" spans="7:7" s="146" customFormat="1" hidden="1">
      <c r="G248" s="278"/>
    </row>
    <row r="249" spans="7:7" s="146" customFormat="1" hidden="1">
      <c r="G249" s="278"/>
    </row>
    <row r="250" spans="7:7" s="146" customFormat="1" hidden="1">
      <c r="G250" s="278"/>
    </row>
    <row r="251" spans="7:7" s="146" customFormat="1" hidden="1">
      <c r="G251" s="278"/>
    </row>
    <row r="252" spans="7:7" s="146" customFormat="1" hidden="1">
      <c r="G252" s="278"/>
    </row>
    <row r="253" spans="7:7" s="146" customFormat="1" hidden="1">
      <c r="G253" s="278"/>
    </row>
    <row r="254" spans="7:7" s="146" customFormat="1" hidden="1">
      <c r="G254" s="278"/>
    </row>
    <row r="255" spans="7:7" s="146" customFormat="1" hidden="1">
      <c r="G255" s="278"/>
    </row>
    <row r="256" spans="7:7" s="146" customFormat="1" hidden="1">
      <c r="G256" s="278"/>
    </row>
    <row r="257" spans="7:7" s="146" customFormat="1" hidden="1">
      <c r="G257" s="278"/>
    </row>
    <row r="258" spans="7:7" s="146" customFormat="1" hidden="1">
      <c r="G258" s="278"/>
    </row>
    <row r="259" spans="7:7" s="146" customFormat="1" hidden="1">
      <c r="G259" s="278"/>
    </row>
    <row r="260" spans="7:7" s="146" customFormat="1" hidden="1">
      <c r="G260" s="278"/>
    </row>
    <row r="261" spans="7:7" s="146" customFormat="1" hidden="1">
      <c r="G261" s="278"/>
    </row>
    <row r="262" spans="7:7" s="146" customFormat="1" hidden="1">
      <c r="G262" s="278"/>
    </row>
    <row r="263" spans="7:7" s="146" customFormat="1" hidden="1">
      <c r="G263" s="278"/>
    </row>
    <row r="264" spans="7:7" s="146" customFormat="1" hidden="1">
      <c r="G264" s="278"/>
    </row>
    <row r="265" spans="7:7" s="146" customFormat="1" hidden="1">
      <c r="G265" s="278"/>
    </row>
    <row r="266" spans="7:7" s="146" customFormat="1" hidden="1">
      <c r="G266" s="278"/>
    </row>
    <row r="267" spans="7:7" s="146" customFormat="1" hidden="1">
      <c r="G267" s="278"/>
    </row>
    <row r="268" spans="7:7" s="146" customFormat="1" hidden="1">
      <c r="G268" s="278"/>
    </row>
    <row r="269" spans="7:7" s="146" customFormat="1" hidden="1">
      <c r="G269" s="278"/>
    </row>
    <row r="270" spans="7:7" s="146" customFormat="1" hidden="1">
      <c r="G270" s="278"/>
    </row>
    <row r="271" spans="7:7" s="146" customFormat="1" hidden="1">
      <c r="G271" s="278"/>
    </row>
    <row r="272" spans="7:7" s="146" customFormat="1" hidden="1">
      <c r="G272" s="278"/>
    </row>
    <row r="273" spans="7:7" s="146" customFormat="1" hidden="1">
      <c r="G273" s="278"/>
    </row>
    <row r="274" spans="7:7" s="146" customFormat="1" hidden="1">
      <c r="G274" s="278"/>
    </row>
    <row r="275" spans="7:7" s="146" customFormat="1" hidden="1">
      <c r="G275" s="278"/>
    </row>
    <row r="276" spans="7:7" s="146" customFormat="1" hidden="1">
      <c r="G276" s="278"/>
    </row>
    <row r="277" spans="7:7" s="146" customFormat="1" hidden="1">
      <c r="G277" s="278"/>
    </row>
    <row r="278" spans="7:7" s="146" customFormat="1" hidden="1">
      <c r="G278" s="278"/>
    </row>
    <row r="279" spans="7:7" s="146" customFormat="1" hidden="1">
      <c r="G279" s="278"/>
    </row>
    <row r="280" spans="7:7" s="146" customFormat="1" hidden="1">
      <c r="G280" s="278"/>
    </row>
    <row r="281" spans="7:7" s="146" customFormat="1" hidden="1">
      <c r="G281" s="278"/>
    </row>
    <row r="282" spans="7:7" s="146" customFormat="1" hidden="1">
      <c r="G282" s="278"/>
    </row>
    <row r="283" spans="7:7" s="146" customFormat="1" hidden="1">
      <c r="G283" s="278"/>
    </row>
    <row r="284" spans="7:7" s="146" customFormat="1" hidden="1">
      <c r="G284" s="278"/>
    </row>
    <row r="285" spans="7:7" s="146" customFormat="1" hidden="1">
      <c r="G285" s="278"/>
    </row>
    <row r="286" spans="7:7" s="146" customFormat="1" hidden="1">
      <c r="G286" s="278"/>
    </row>
    <row r="287" spans="7:7" s="146" customFormat="1" hidden="1">
      <c r="G287" s="278"/>
    </row>
    <row r="288" spans="7:7" s="146" customFormat="1" hidden="1">
      <c r="G288" s="278"/>
    </row>
    <row r="289" spans="7:7" s="146" customFormat="1" hidden="1">
      <c r="G289" s="278"/>
    </row>
    <row r="290" spans="7:7" s="146" customFormat="1" hidden="1">
      <c r="G290" s="278"/>
    </row>
    <row r="291" spans="7:7" s="146" customFormat="1" hidden="1">
      <c r="G291" s="278"/>
    </row>
    <row r="292" spans="7:7" s="146" customFormat="1" hidden="1">
      <c r="G292" s="278"/>
    </row>
    <row r="293" spans="7:7" s="146" customFormat="1" hidden="1">
      <c r="G293" s="278"/>
    </row>
    <row r="294" spans="7:7" s="146" customFormat="1" hidden="1">
      <c r="G294" s="278"/>
    </row>
    <row r="295" spans="7:7" s="146" customFormat="1" hidden="1">
      <c r="G295" s="278"/>
    </row>
    <row r="296" spans="7:7" s="146" customFormat="1" hidden="1">
      <c r="G296" s="278"/>
    </row>
    <row r="297" spans="7:7" s="146" customFormat="1" hidden="1">
      <c r="G297" s="278"/>
    </row>
    <row r="298" spans="7:7" s="146" customFormat="1" hidden="1">
      <c r="G298" s="278"/>
    </row>
    <row r="299" spans="7:7" s="146" customFormat="1" hidden="1">
      <c r="G299" s="278"/>
    </row>
    <row r="300" spans="7:7" s="146" customFormat="1" hidden="1">
      <c r="G300" s="278"/>
    </row>
    <row r="301" spans="7:7" s="146" customFormat="1" hidden="1">
      <c r="G301" s="278"/>
    </row>
    <row r="302" spans="7:7" s="146" customFormat="1" hidden="1">
      <c r="G302" s="278"/>
    </row>
    <row r="303" spans="7:7" s="146" customFormat="1" hidden="1">
      <c r="G303" s="278"/>
    </row>
    <row r="304" spans="7:7" s="146" customFormat="1" hidden="1">
      <c r="G304" s="278"/>
    </row>
    <row r="305" spans="7:7" s="146" customFormat="1" hidden="1">
      <c r="G305" s="278"/>
    </row>
    <row r="306" spans="7:7" s="146" customFormat="1" hidden="1">
      <c r="G306" s="278"/>
    </row>
    <row r="307" spans="7:7" s="146" customFormat="1" hidden="1">
      <c r="G307" s="278"/>
    </row>
    <row r="308" spans="7:7" s="146" customFormat="1" hidden="1">
      <c r="G308" s="278"/>
    </row>
    <row r="309" spans="7:7" s="146" customFormat="1" hidden="1">
      <c r="G309" s="278"/>
    </row>
    <row r="310" spans="7:7" s="146" customFormat="1" hidden="1">
      <c r="G310" s="278"/>
    </row>
    <row r="311" spans="7:7" s="146" customFormat="1" hidden="1">
      <c r="G311" s="278"/>
    </row>
    <row r="312" spans="7:7" s="146" customFormat="1" hidden="1">
      <c r="G312" s="278"/>
    </row>
    <row r="313" spans="7:7" s="146" customFormat="1" hidden="1">
      <c r="G313" s="278"/>
    </row>
    <row r="314" spans="7:7" s="146" customFormat="1" hidden="1">
      <c r="G314" s="278"/>
    </row>
    <row r="315" spans="7:7" s="146" customFormat="1" hidden="1">
      <c r="G315" s="278"/>
    </row>
    <row r="316" spans="7:7" s="146" customFormat="1" hidden="1">
      <c r="G316" s="278"/>
    </row>
    <row r="317" spans="7:7" s="146" customFormat="1" hidden="1">
      <c r="G317" s="278"/>
    </row>
    <row r="318" spans="7:7" s="146" customFormat="1" hidden="1">
      <c r="G318" s="278"/>
    </row>
    <row r="319" spans="7:7" s="146" customFormat="1" hidden="1">
      <c r="G319" s="278"/>
    </row>
    <row r="320" spans="7:7" s="146" customFormat="1" hidden="1">
      <c r="G320" s="278"/>
    </row>
    <row r="321" spans="7:7" s="146" customFormat="1" hidden="1">
      <c r="G321" s="278"/>
    </row>
    <row r="322" spans="7:7" s="146" customFormat="1" hidden="1">
      <c r="G322" s="278"/>
    </row>
    <row r="323" spans="7:7" s="146" customFormat="1" hidden="1">
      <c r="G323" s="278"/>
    </row>
    <row r="324" spans="7:7" s="146" customFormat="1" hidden="1">
      <c r="G324" s="278"/>
    </row>
    <row r="325" spans="7:7" s="146" customFormat="1" hidden="1">
      <c r="G325" s="278"/>
    </row>
    <row r="326" spans="7:7" s="146" customFormat="1" hidden="1">
      <c r="G326" s="278"/>
    </row>
    <row r="327" spans="7:7" s="146" customFormat="1" hidden="1">
      <c r="G327" s="278"/>
    </row>
    <row r="328" spans="7:7" s="146" customFormat="1" hidden="1">
      <c r="G328" s="278"/>
    </row>
    <row r="329" spans="7:7" s="146" customFormat="1" hidden="1">
      <c r="G329" s="278"/>
    </row>
    <row r="330" spans="7:7" s="146" customFormat="1" hidden="1">
      <c r="G330" s="278"/>
    </row>
    <row r="331" spans="7:7" s="146" customFormat="1" hidden="1">
      <c r="G331" s="278"/>
    </row>
    <row r="332" spans="7:7" s="146" customFormat="1" hidden="1">
      <c r="G332" s="278"/>
    </row>
    <row r="333" spans="7:7" s="146" customFormat="1" hidden="1">
      <c r="G333" s="278"/>
    </row>
    <row r="334" spans="7:7" s="146" customFormat="1" hidden="1">
      <c r="G334" s="278"/>
    </row>
    <row r="335" spans="7:7" s="146" customFormat="1" hidden="1">
      <c r="G335" s="278"/>
    </row>
    <row r="336" spans="7:7" s="146" customFormat="1" hidden="1">
      <c r="G336" s="278"/>
    </row>
    <row r="337" spans="7:7" s="146" customFormat="1" hidden="1">
      <c r="G337" s="278"/>
    </row>
    <row r="338" spans="7:7" s="146" customFormat="1" hidden="1">
      <c r="G338" s="278"/>
    </row>
    <row r="339" spans="7:7" s="146" customFormat="1" hidden="1">
      <c r="G339" s="278"/>
    </row>
    <row r="340" spans="7:7" s="146" customFormat="1" hidden="1">
      <c r="G340" s="278"/>
    </row>
    <row r="341" spans="7:7" s="146" customFormat="1" hidden="1">
      <c r="G341" s="278"/>
    </row>
    <row r="342" spans="7:7" s="146" customFormat="1" hidden="1">
      <c r="G342" s="278"/>
    </row>
    <row r="343" spans="7:7" s="146" customFormat="1" hidden="1">
      <c r="G343" s="278"/>
    </row>
    <row r="344" spans="7:7" s="146" customFormat="1" hidden="1">
      <c r="G344" s="278"/>
    </row>
    <row r="345" spans="7:7" s="146" customFormat="1" hidden="1">
      <c r="G345" s="278"/>
    </row>
    <row r="346" spans="7:7" s="146" customFormat="1" hidden="1">
      <c r="G346" s="278"/>
    </row>
    <row r="347" spans="7:7" s="146" customFormat="1" hidden="1">
      <c r="G347" s="278"/>
    </row>
    <row r="348" spans="7:7" s="146" customFormat="1" hidden="1">
      <c r="G348" s="278"/>
    </row>
    <row r="349" spans="7:7" s="146" customFormat="1" hidden="1">
      <c r="G349" s="278"/>
    </row>
    <row r="350" spans="7:7" s="146" customFormat="1" hidden="1">
      <c r="G350" s="278"/>
    </row>
    <row r="351" spans="7:7" s="146" customFormat="1" hidden="1">
      <c r="G351" s="278"/>
    </row>
    <row r="352" spans="7:7" s="146" customFormat="1" hidden="1">
      <c r="G352" s="278"/>
    </row>
    <row r="353" spans="7:7" s="146" customFormat="1" hidden="1">
      <c r="G353" s="278"/>
    </row>
    <row r="354" spans="7:7" s="146" customFormat="1" hidden="1">
      <c r="G354" s="278"/>
    </row>
    <row r="355" spans="7:7" s="146" customFormat="1" hidden="1">
      <c r="G355" s="278"/>
    </row>
    <row r="356" spans="7:7" s="146" customFormat="1" hidden="1">
      <c r="G356" s="278"/>
    </row>
    <row r="357" spans="7:7" s="146" customFormat="1" hidden="1">
      <c r="G357" s="278"/>
    </row>
    <row r="358" spans="7:7" s="146" customFormat="1" hidden="1">
      <c r="G358" s="278"/>
    </row>
    <row r="359" spans="7:7" s="146" customFormat="1" hidden="1">
      <c r="G359" s="278"/>
    </row>
    <row r="360" spans="7:7" s="146" customFormat="1" hidden="1">
      <c r="G360" s="278"/>
    </row>
    <row r="361" spans="7:7" s="146" customFormat="1" hidden="1">
      <c r="G361" s="278"/>
    </row>
    <row r="362" spans="7:7" s="146" customFormat="1" hidden="1">
      <c r="G362" s="278"/>
    </row>
    <row r="363" spans="7:7" s="146" customFormat="1" hidden="1">
      <c r="G363" s="278"/>
    </row>
    <row r="364" spans="7:7" s="146" customFormat="1" hidden="1">
      <c r="G364" s="278"/>
    </row>
    <row r="365" spans="7:7" s="146" customFormat="1" hidden="1">
      <c r="G365" s="278"/>
    </row>
    <row r="366" spans="7:7" s="146" customFormat="1" hidden="1">
      <c r="G366" s="278"/>
    </row>
    <row r="367" spans="7:7" s="146" customFormat="1" hidden="1">
      <c r="G367" s="278"/>
    </row>
    <row r="368" spans="7:7" s="146" customFormat="1" hidden="1">
      <c r="G368" s="278"/>
    </row>
    <row r="369" spans="7:7" s="146" customFormat="1" hidden="1">
      <c r="G369" s="278"/>
    </row>
    <row r="370" spans="7:7" s="146" customFormat="1" hidden="1">
      <c r="G370" s="278"/>
    </row>
    <row r="371" spans="7:7" s="146" customFormat="1" hidden="1">
      <c r="G371" s="278"/>
    </row>
    <row r="372" spans="7:7" s="146" customFormat="1" hidden="1">
      <c r="G372" s="278"/>
    </row>
    <row r="373" spans="7:7" s="146" customFormat="1" hidden="1">
      <c r="G373" s="278"/>
    </row>
    <row r="374" spans="7:7" s="146" customFormat="1" hidden="1">
      <c r="G374" s="278"/>
    </row>
    <row r="375" spans="7:7" s="146" customFormat="1" hidden="1">
      <c r="G375" s="278"/>
    </row>
    <row r="376" spans="7:7" s="146" customFormat="1" hidden="1">
      <c r="G376" s="278"/>
    </row>
    <row r="377" spans="7:7" s="146" customFormat="1" hidden="1">
      <c r="G377" s="278"/>
    </row>
    <row r="378" spans="7:7" s="146" customFormat="1" hidden="1">
      <c r="G378" s="278"/>
    </row>
    <row r="379" spans="7:7" s="146" customFormat="1" hidden="1">
      <c r="G379" s="278"/>
    </row>
    <row r="380" spans="7:7" s="146" customFormat="1" hidden="1">
      <c r="G380" s="278"/>
    </row>
    <row r="381" spans="7:7" s="146" customFormat="1" hidden="1">
      <c r="G381" s="278"/>
    </row>
    <row r="382" spans="7:7" s="146" customFormat="1" hidden="1">
      <c r="G382" s="278"/>
    </row>
    <row r="383" spans="7:7" s="146" customFormat="1" hidden="1">
      <c r="G383" s="278"/>
    </row>
    <row r="384" spans="7:7" s="146" customFormat="1" hidden="1">
      <c r="G384" s="278"/>
    </row>
    <row r="385" spans="7:7" s="146" customFormat="1" hidden="1">
      <c r="G385" s="278"/>
    </row>
    <row r="386" spans="7:7" s="146" customFormat="1" hidden="1">
      <c r="G386" s="278"/>
    </row>
    <row r="387" spans="7:7" s="146" customFormat="1" hidden="1">
      <c r="G387" s="278"/>
    </row>
    <row r="388" spans="7:7" s="146" customFormat="1" hidden="1">
      <c r="G388" s="278"/>
    </row>
    <row r="389" spans="7:7" s="146" customFormat="1" hidden="1">
      <c r="G389" s="278"/>
    </row>
    <row r="390" spans="7:7" s="146" customFormat="1" hidden="1">
      <c r="G390" s="278"/>
    </row>
    <row r="391" spans="7:7" s="146" customFormat="1" hidden="1">
      <c r="G391" s="278"/>
    </row>
    <row r="392" spans="7:7" s="146" customFormat="1" hidden="1">
      <c r="G392" s="278"/>
    </row>
    <row r="393" spans="7:7" s="146" customFormat="1" hidden="1">
      <c r="G393" s="278"/>
    </row>
    <row r="394" spans="7:7" s="146" customFormat="1" hidden="1">
      <c r="G394" s="278"/>
    </row>
    <row r="395" spans="7:7" s="146" customFormat="1" hidden="1">
      <c r="G395" s="278"/>
    </row>
    <row r="396" spans="7:7" s="146" customFormat="1" hidden="1">
      <c r="G396" s="278"/>
    </row>
    <row r="397" spans="7:7" s="146" customFormat="1" hidden="1">
      <c r="G397" s="278"/>
    </row>
    <row r="398" spans="7:7" s="146" customFormat="1" hidden="1">
      <c r="G398" s="278"/>
    </row>
    <row r="399" spans="7:7" s="146" customFormat="1" hidden="1">
      <c r="G399" s="278"/>
    </row>
    <row r="400" spans="7:7" s="146" customFormat="1" hidden="1">
      <c r="G400" s="278"/>
    </row>
    <row r="401" spans="7:7" s="146" customFormat="1" hidden="1">
      <c r="G401" s="278"/>
    </row>
    <row r="402" spans="7:7" s="146" customFormat="1" hidden="1">
      <c r="G402" s="278"/>
    </row>
    <row r="403" spans="7:7" s="146" customFormat="1" hidden="1">
      <c r="G403" s="278"/>
    </row>
    <row r="404" spans="7:7" s="146" customFormat="1" hidden="1">
      <c r="G404" s="278"/>
    </row>
    <row r="405" spans="7:7" s="146" customFormat="1" hidden="1">
      <c r="G405" s="278"/>
    </row>
    <row r="406" spans="7:7" s="146" customFormat="1" hidden="1">
      <c r="G406" s="278"/>
    </row>
    <row r="407" spans="7:7" s="146" customFormat="1" hidden="1">
      <c r="G407" s="278"/>
    </row>
    <row r="408" spans="7:7" s="146" customFormat="1" hidden="1">
      <c r="G408" s="278"/>
    </row>
    <row r="409" spans="7:7" s="146" customFormat="1" hidden="1">
      <c r="G409" s="278"/>
    </row>
    <row r="410" spans="7:7" s="146" customFormat="1" hidden="1">
      <c r="G410" s="278"/>
    </row>
    <row r="411" spans="7:7" s="146" customFormat="1" hidden="1">
      <c r="G411" s="278"/>
    </row>
    <row r="412" spans="7:7" s="146" customFormat="1" hidden="1">
      <c r="G412" s="278"/>
    </row>
    <row r="413" spans="7:7" s="146" customFormat="1" hidden="1">
      <c r="G413" s="278"/>
    </row>
    <row r="414" spans="7:7" s="146" customFormat="1" hidden="1">
      <c r="G414" s="278"/>
    </row>
    <row r="415" spans="7:7" s="146" customFormat="1" hidden="1">
      <c r="G415" s="278"/>
    </row>
    <row r="416" spans="7:7" s="146" customFormat="1" hidden="1">
      <c r="G416" s="278"/>
    </row>
    <row r="417" spans="7:7" s="146" customFormat="1" hidden="1">
      <c r="G417" s="278"/>
    </row>
    <row r="418" spans="7:7" s="146" customFormat="1" hidden="1">
      <c r="G418" s="278"/>
    </row>
    <row r="419" spans="7:7" s="146" customFormat="1" hidden="1">
      <c r="G419" s="278"/>
    </row>
    <row r="420" spans="7:7" s="146" customFormat="1" hidden="1">
      <c r="G420" s="278"/>
    </row>
    <row r="421" spans="7:7" s="146" customFormat="1" hidden="1">
      <c r="G421" s="278"/>
    </row>
    <row r="422" spans="7:7" s="146" customFormat="1" hidden="1">
      <c r="G422" s="278"/>
    </row>
    <row r="423" spans="7:7" s="146" customFormat="1" hidden="1">
      <c r="G423" s="278"/>
    </row>
    <row r="424" spans="7:7" s="146" customFormat="1" hidden="1">
      <c r="G424" s="278"/>
    </row>
    <row r="425" spans="7:7" s="146" customFormat="1" hidden="1">
      <c r="G425" s="278"/>
    </row>
    <row r="426" spans="7:7" s="146" customFormat="1" hidden="1">
      <c r="G426" s="278"/>
    </row>
    <row r="427" spans="7:7" s="146" customFormat="1" hidden="1">
      <c r="G427" s="278"/>
    </row>
    <row r="428" spans="7:7" s="146" customFormat="1" hidden="1">
      <c r="G428" s="278"/>
    </row>
    <row r="429" spans="7:7" s="146" customFormat="1" hidden="1">
      <c r="G429" s="278"/>
    </row>
    <row r="430" spans="7:7" s="146" customFormat="1" hidden="1">
      <c r="G430" s="278"/>
    </row>
    <row r="431" spans="7:7" s="146" customFormat="1" hidden="1">
      <c r="G431" s="278"/>
    </row>
    <row r="432" spans="7:7" s="146" customFormat="1" hidden="1">
      <c r="G432" s="278"/>
    </row>
    <row r="433" spans="7:7" s="146" customFormat="1" hidden="1">
      <c r="G433" s="278"/>
    </row>
    <row r="434" spans="7:7" s="146" customFormat="1" hidden="1">
      <c r="G434" s="278"/>
    </row>
    <row r="435" spans="7:7" s="146" customFormat="1" hidden="1">
      <c r="G435" s="278"/>
    </row>
    <row r="436" spans="7:7" s="146" customFormat="1" hidden="1">
      <c r="G436" s="278"/>
    </row>
    <row r="437" spans="7:7" s="146" customFormat="1" hidden="1">
      <c r="G437" s="278"/>
    </row>
    <row r="438" spans="7:7" s="146" customFormat="1" hidden="1">
      <c r="G438" s="278"/>
    </row>
    <row r="439" spans="7:7" s="146" customFormat="1" hidden="1">
      <c r="G439" s="278"/>
    </row>
    <row r="440" spans="7:7" s="146" customFormat="1" hidden="1">
      <c r="G440" s="278"/>
    </row>
    <row r="441" spans="7:7" s="146" customFormat="1" hidden="1">
      <c r="G441" s="278"/>
    </row>
    <row r="442" spans="7:7" s="146" customFormat="1" hidden="1">
      <c r="G442" s="278"/>
    </row>
    <row r="443" spans="7:7" s="146" customFormat="1" hidden="1">
      <c r="G443" s="278"/>
    </row>
    <row r="444" spans="7:7" s="146" customFormat="1" hidden="1">
      <c r="G444" s="278"/>
    </row>
    <row r="445" spans="7:7" s="146" customFormat="1" hidden="1">
      <c r="G445" s="278"/>
    </row>
    <row r="446" spans="7:7" s="146" customFormat="1" hidden="1">
      <c r="G446" s="278"/>
    </row>
    <row r="447" spans="7:7" s="146" customFormat="1" hidden="1">
      <c r="G447" s="278"/>
    </row>
    <row r="448" spans="7:7" s="146" customFormat="1" hidden="1">
      <c r="G448" s="278"/>
    </row>
    <row r="449" spans="7:7" s="146" customFormat="1" hidden="1">
      <c r="G449" s="278"/>
    </row>
    <row r="450" spans="7:7" s="146" customFormat="1" hidden="1">
      <c r="G450" s="278"/>
    </row>
    <row r="451" spans="7:7" s="146" customFormat="1" hidden="1">
      <c r="G451" s="278"/>
    </row>
    <row r="452" spans="7:7" s="146" customFormat="1" hidden="1">
      <c r="G452" s="278"/>
    </row>
    <row r="453" spans="7:7" s="146" customFormat="1" hidden="1">
      <c r="G453" s="278"/>
    </row>
    <row r="454" spans="7:7" s="146" customFormat="1" hidden="1">
      <c r="G454" s="278"/>
    </row>
    <row r="455" spans="7:7" s="146" customFormat="1" hidden="1">
      <c r="G455" s="278"/>
    </row>
    <row r="456" spans="7:7" s="146" customFormat="1" hidden="1">
      <c r="G456" s="278"/>
    </row>
    <row r="457" spans="7:7" s="146" customFormat="1" hidden="1">
      <c r="G457" s="278"/>
    </row>
    <row r="458" spans="7:7" s="146" customFormat="1" hidden="1">
      <c r="G458" s="278"/>
    </row>
    <row r="459" spans="7:7" s="146" customFormat="1" hidden="1">
      <c r="G459" s="278"/>
    </row>
    <row r="460" spans="7:7" s="146" customFormat="1" hidden="1">
      <c r="G460" s="278"/>
    </row>
    <row r="461" spans="7:7" s="146" customFormat="1" hidden="1">
      <c r="G461" s="278"/>
    </row>
    <row r="462" spans="7:7" s="146" customFormat="1" hidden="1">
      <c r="G462" s="278"/>
    </row>
    <row r="463" spans="7:7" s="146" customFormat="1" hidden="1">
      <c r="G463" s="278"/>
    </row>
    <row r="464" spans="7:7" s="146" customFormat="1" hidden="1">
      <c r="G464" s="278"/>
    </row>
    <row r="465" spans="7:7" s="146" customFormat="1" hidden="1">
      <c r="G465" s="278"/>
    </row>
    <row r="466" spans="7:7" s="146" customFormat="1" hidden="1">
      <c r="G466" s="278"/>
    </row>
    <row r="467" spans="7:7" s="146" customFormat="1" hidden="1">
      <c r="G467" s="278"/>
    </row>
    <row r="468" spans="7:7" s="146" customFormat="1" hidden="1">
      <c r="G468" s="278"/>
    </row>
    <row r="469" spans="7:7" s="146" customFormat="1" hidden="1">
      <c r="G469" s="278"/>
    </row>
    <row r="470" spans="7:7" s="146" customFormat="1" hidden="1">
      <c r="G470" s="278"/>
    </row>
    <row r="471" spans="7:7" s="146" customFormat="1" hidden="1">
      <c r="G471" s="278"/>
    </row>
    <row r="472" spans="7:7" s="146" customFormat="1" hidden="1">
      <c r="G472" s="278"/>
    </row>
    <row r="473" spans="7:7" s="146" customFormat="1" hidden="1">
      <c r="G473" s="278"/>
    </row>
    <row r="474" spans="7:7" s="146" customFormat="1" hidden="1">
      <c r="G474" s="278"/>
    </row>
    <row r="475" spans="7:7" s="146" customFormat="1" hidden="1">
      <c r="G475" s="278"/>
    </row>
    <row r="476" spans="7:7" s="146" customFormat="1" hidden="1">
      <c r="G476" s="278"/>
    </row>
    <row r="477" spans="7:7" s="146" customFormat="1" hidden="1">
      <c r="G477" s="278"/>
    </row>
    <row r="478" spans="7:7" s="146" customFormat="1" hidden="1">
      <c r="G478" s="278"/>
    </row>
    <row r="479" spans="7:7" s="146" customFormat="1" hidden="1">
      <c r="G479" s="278"/>
    </row>
    <row r="480" spans="7:7" s="146" customFormat="1" hidden="1">
      <c r="G480" s="278"/>
    </row>
    <row r="481" spans="7:7" s="146" customFormat="1" hidden="1">
      <c r="G481" s="278"/>
    </row>
    <row r="482" spans="7:7" s="146" customFormat="1" hidden="1">
      <c r="G482" s="278"/>
    </row>
    <row r="483" spans="7:7" s="146" customFormat="1" hidden="1">
      <c r="G483" s="278"/>
    </row>
    <row r="484" spans="7:7" s="146" customFormat="1" hidden="1">
      <c r="G484" s="278"/>
    </row>
    <row r="485" spans="7:7" s="146" customFormat="1" hidden="1">
      <c r="G485" s="278"/>
    </row>
    <row r="486" spans="7:7" s="146" customFormat="1" hidden="1">
      <c r="G486" s="278"/>
    </row>
    <row r="487" spans="7:7" s="146" customFormat="1" hidden="1">
      <c r="G487" s="278"/>
    </row>
    <row r="488" spans="7:7" s="146" customFormat="1" hidden="1">
      <c r="G488" s="278"/>
    </row>
    <row r="489" spans="7:7" s="146" customFormat="1" hidden="1">
      <c r="G489" s="278"/>
    </row>
    <row r="490" spans="7:7" s="146" customFormat="1" hidden="1">
      <c r="G490" s="278"/>
    </row>
    <row r="491" spans="7:7" s="146" customFormat="1" hidden="1">
      <c r="G491" s="278"/>
    </row>
    <row r="492" spans="7:7" s="146" customFormat="1" hidden="1">
      <c r="G492" s="278"/>
    </row>
    <row r="493" spans="7:7" s="146" customFormat="1" hidden="1">
      <c r="G493" s="278"/>
    </row>
    <row r="494" spans="7:7" s="146" customFormat="1" hidden="1">
      <c r="G494" s="278"/>
    </row>
    <row r="495" spans="7:7" s="146" customFormat="1" hidden="1">
      <c r="G495" s="278"/>
    </row>
    <row r="496" spans="7:7" s="146" customFormat="1" hidden="1">
      <c r="G496" s="278"/>
    </row>
    <row r="497" spans="7:7" s="146" customFormat="1" hidden="1">
      <c r="G497" s="278"/>
    </row>
    <row r="498" spans="7:7" s="146" customFormat="1" hidden="1">
      <c r="G498" s="278"/>
    </row>
    <row r="499" spans="7:7" s="146" customFormat="1" hidden="1">
      <c r="G499" s="278"/>
    </row>
    <row r="500" spans="7:7" s="146" customFormat="1" hidden="1">
      <c r="G500" s="278"/>
    </row>
    <row r="501" spans="7:7" s="146" customFormat="1" hidden="1">
      <c r="G501" s="278"/>
    </row>
    <row r="502" spans="7:7" s="146" customFormat="1" hidden="1">
      <c r="G502" s="278"/>
    </row>
    <row r="503" spans="7:7" s="146" customFormat="1" hidden="1">
      <c r="G503" s="278"/>
    </row>
    <row r="504" spans="7:7" s="146" customFormat="1" hidden="1">
      <c r="G504" s="278"/>
    </row>
    <row r="505" spans="7:7" s="146" customFormat="1" hidden="1">
      <c r="G505" s="278"/>
    </row>
    <row r="506" spans="7:7" s="146" customFormat="1" hidden="1">
      <c r="G506" s="278"/>
    </row>
    <row r="507" spans="7:7" s="146" customFormat="1" hidden="1">
      <c r="G507" s="278"/>
    </row>
    <row r="508" spans="7:7" s="146" customFormat="1" hidden="1">
      <c r="G508" s="278"/>
    </row>
    <row r="509" spans="7:7" s="146" customFormat="1" hidden="1">
      <c r="G509" s="278"/>
    </row>
    <row r="510" spans="7:7" s="146" customFormat="1" hidden="1">
      <c r="G510" s="278"/>
    </row>
    <row r="511" spans="7:7" s="146" customFormat="1" hidden="1">
      <c r="G511" s="278"/>
    </row>
    <row r="512" spans="7:7" s="146" customFormat="1" hidden="1">
      <c r="G512" s="278"/>
    </row>
    <row r="513" spans="7:7" s="146" customFormat="1" hidden="1">
      <c r="G513" s="278"/>
    </row>
    <row r="514" spans="7:7" s="146" customFormat="1" hidden="1">
      <c r="G514" s="278"/>
    </row>
    <row r="515" spans="7:7" s="146" customFormat="1" hidden="1">
      <c r="G515" s="278"/>
    </row>
    <row r="516" spans="7:7" s="146" customFormat="1" hidden="1">
      <c r="G516" s="278"/>
    </row>
    <row r="517" spans="7:7" s="146" customFormat="1" hidden="1">
      <c r="G517" s="278"/>
    </row>
    <row r="518" spans="7:7" s="146" customFormat="1" hidden="1">
      <c r="G518" s="278"/>
    </row>
    <row r="519" spans="7:7" s="146" customFormat="1" hidden="1">
      <c r="G519" s="278"/>
    </row>
    <row r="520" spans="7:7" s="146" customFormat="1" hidden="1">
      <c r="G520" s="278"/>
    </row>
    <row r="521" spans="7:7" s="146" customFormat="1" hidden="1">
      <c r="G521" s="278"/>
    </row>
    <row r="522" spans="7:7" s="146" customFormat="1" hidden="1">
      <c r="G522" s="278"/>
    </row>
    <row r="523" spans="7:7" s="146" customFormat="1" hidden="1">
      <c r="G523" s="278"/>
    </row>
    <row r="524" spans="7:7" s="146" customFormat="1" hidden="1">
      <c r="G524" s="278"/>
    </row>
    <row r="525" spans="7:7" s="146" customFormat="1" hidden="1">
      <c r="G525" s="278"/>
    </row>
    <row r="526" spans="7:7" s="146" customFormat="1" hidden="1">
      <c r="G526" s="278"/>
    </row>
    <row r="527" spans="7:7" s="146" customFormat="1" hidden="1">
      <c r="G527" s="278"/>
    </row>
    <row r="528" spans="7:7" s="146" customFormat="1" hidden="1">
      <c r="G528" s="278"/>
    </row>
    <row r="529" spans="7:7" s="146" customFormat="1" hidden="1">
      <c r="G529" s="278"/>
    </row>
    <row r="530" spans="7:7" s="146" customFormat="1" hidden="1">
      <c r="G530" s="278"/>
    </row>
    <row r="531" spans="7:7" s="146" customFormat="1" hidden="1">
      <c r="G531" s="278"/>
    </row>
    <row r="532" spans="7:7" s="146" customFormat="1" hidden="1">
      <c r="G532" s="278"/>
    </row>
    <row r="533" spans="7:7" s="146" customFormat="1" hidden="1">
      <c r="G533" s="278"/>
    </row>
    <row r="534" spans="7:7" s="146" customFormat="1" hidden="1">
      <c r="G534" s="278"/>
    </row>
    <row r="535" spans="7:7" s="146" customFormat="1" hidden="1">
      <c r="G535" s="278"/>
    </row>
    <row r="536" spans="7:7" s="146" customFormat="1" hidden="1">
      <c r="G536" s="278"/>
    </row>
    <row r="537" spans="7:7" s="146" customFormat="1" hidden="1">
      <c r="G537" s="278"/>
    </row>
    <row r="538" spans="7:7" s="146" customFormat="1" hidden="1">
      <c r="G538" s="278"/>
    </row>
    <row r="539" spans="7:7" s="146" customFormat="1" hidden="1">
      <c r="G539" s="278"/>
    </row>
    <row r="540" spans="7:7" s="146" customFormat="1" hidden="1">
      <c r="G540" s="278"/>
    </row>
    <row r="541" spans="7:7" s="146" customFormat="1" hidden="1">
      <c r="G541" s="278"/>
    </row>
    <row r="542" spans="7:7" s="146" customFormat="1" hidden="1">
      <c r="G542" s="278"/>
    </row>
    <row r="543" spans="7:7" s="146" customFormat="1" hidden="1">
      <c r="G543" s="278"/>
    </row>
    <row r="544" spans="7:7" s="146" customFormat="1" hidden="1">
      <c r="G544" s="278"/>
    </row>
    <row r="545" spans="7:7" s="146" customFormat="1" hidden="1">
      <c r="G545" s="278"/>
    </row>
    <row r="546" spans="7:7" s="146" customFormat="1" hidden="1">
      <c r="G546" s="278"/>
    </row>
    <row r="547" spans="7:7" s="146" customFormat="1" hidden="1">
      <c r="G547" s="278"/>
    </row>
    <row r="548" spans="7:7" s="146" customFormat="1" hidden="1">
      <c r="G548" s="278"/>
    </row>
    <row r="549" spans="7:7" s="146" customFormat="1" hidden="1">
      <c r="G549" s="278"/>
    </row>
    <row r="550" spans="7:7" s="146" customFormat="1" hidden="1">
      <c r="G550" s="278"/>
    </row>
    <row r="551" spans="7:7" s="146" customFormat="1" hidden="1">
      <c r="G551" s="278"/>
    </row>
    <row r="552" spans="7:7" s="146" customFormat="1" hidden="1">
      <c r="G552" s="278"/>
    </row>
    <row r="553" spans="7:7" s="146" customFormat="1" hidden="1">
      <c r="G553" s="278"/>
    </row>
    <row r="554" spans="7:7" s="146" customFormat="1" hidden="1">
      <c r="G554" s="278"/>
    </row>
    <row r="555" spans="7:7" s="146" customFormat="1" hidden="1">
      <c r="G555" s="278"/>
    </row>
    <row r="556" spans="7:7" s="146" customFormat="1" hidden="1">
      <c r="G556" s="278"/>
    </row>
    <row r="557" spans="7:7" s="146" customFormat="1" hidden="1">
      <c r="G557" s="278"/>
    </row>
    <row r="558" spans="7:7" s="146" customFormat="1" hidden="1">
      <c r="G558" s="278"/>
    </row>
    <row r="559" spans="7:7" s="146" customFormat="1" hidden="1">
      <c r="G559" s="278"/>
    </row>
    <row r="560" spans="7:7" s="146" customFormat="1" hidden="1">
      <c r="G560" s="278"/>
    </row>
    <row r="561" spans="7:7" s="146" customFormat="1" hidden="1">
      <c r="G561" s="278"/>
    </row>
    <row r="562" spans="7:7" s="146" customFormat="1" hidden="1">
      <c r="G562" s="278"/>
    </row>
    <row r="563" spans="7:7" s="146" customFormat="1" hidden="1">
      <c r="G563" s="278"/>
    </row>
    <row r="564" spans="7:7" s="146" customFormat="1" hidden="1">
      <c r="G564" s="278"/>
    </row>
    <row r="565" spans="7:7" s="146" customFormat="1" hidden="1">
      <c r="G565" s="278"/>
    </row>
    <row r="566" spans="7:7" s="146" customFormat="1" hidden="1">
      <c r="G566" s="278"/>
    </row>
    <row r="567" spans="7:7" s="146" customFormat="1" hidden="1">
      <c r="G567" s="278"/>
    </row>
    <row r="568" spans="7:7" s="146" customFormat="1" hidden="1">
      <c r="G568" s="278"/>
    </row>
    <row r="569" spans="7:7" s="146" customFormat="1" hidden="1">
      <c r="G569" s="278"/>
    </row>
    <row r="570" spans="7:7" s="146" customFormat="1" hidden="1">
      <c r="G570" s="278"/>
    </row>
    <row r="571" spans="7:7" s="146" customFormat="1" hidden="1">
      <c r="G571" s="278"/>
    </row>
    <row r="572" spans="7:7" s="146" customFormat="1" hidden="1">
      <c r="G572" s="278"/>
    </row>
    <row r="573" spans="7:7" s="146" customFormat="1" hidden="1">
      <c r="G573" s="278"/>
    </row>
    <row r="574" spans="7:7" s="146" customFormat="1" hidden="1">
      <c r="G574" s="278"/>
    </row>
    <row r="575" spans="7:7" s="146" customFormat="1" hidden="1">
      <c r="G575" s="278"/>
    </row>
    <row r="576" spans="7:7" s="146" customFormat="1" hidden="1">
      <c r="G576" s="278"/>
    </row>
    <row r="577" spans="7:7" s="146" customFormat="1" hidden="1">
      <c r="G577" s="278"/>
    </row>
    <row r="578" spans="7:7" s="146" customFormat="1" hidden="1">
      <c r="G578" s="278"/>
    </row>
    <row r="579" spans="7:7" s="146" customFormat="1" hidden="1">
      <c r="G579" s="278"/>
    </row>
    <row r="580" spans="7:7" s="146" customFormat="1" hidden="1">
      <c r="G580" s="278"/>
    </row>
    <row r="581" spans="7:7" s="146" customFormat="1" hidden="1">
      <c r="G581" s="278"/>
    </row>
    <row r="582" spans="7:7" s="146" customFormat="1" hidden="1">
      <c r="G582" s="279"/>
    </row>
    <row r="583" spans="7:7" s="146" customFormat="1" hidden="1">
      <c r="G583" s="279"/>
    </row>
    <row r="584" spans="7:7" s="146" customFormat="1" hidden="1">
      <c r="G584" s="279"/>
    </row>
    <row r="585" spans="7:7" s="146" customFormat="1" hidden="1">
      <c r="G585" s="279"/>
    </row>
    <row r="586" spans="7:7" s="146" customFormat="1" hidden="1">
      <c r="G586" s="279"/>
    </row>
    <row r="587" spans="7:7" s="146" customFormat="1" hidden="1">
      <c r="G587" s="279"/>
    </row>
    <row r="588" spans="7:7" s="146" customFormat="1" hidden="1">
      <c r="G588" s="279"/>
    </row>
    <row r="589" spans="7:7" s="146" customFormat="1" hidden="1">
      <c r="G589" s="279"/>
    </row>
    <row r="590" spans="7:7" s="146" customFormat="1" hidden="1">
      <c r="G590" s="279"/>
    </row>
    <row r="591" spans="7:7" s="146" customFormat="1" hidden="1">
      <c r="G591" s="279"/>
    </row>
    <row r="592" spans="7:7" s="146" customFormat="1" hidden="1">
      <c r="G592" s="279"/>
    </row>
    <row r="593" spans="7:7" s="146" customFormat="1" hidden="1">
      <c r="G593" s="279"/>
    </row>
    <row r="594" spans="7:7" s="146" customFormat="1" hidden="1">
      <c r="G594" s="279"/>
    </row>
    <row r="595" spans="7:7" s="146" customFormat="1" hidden="1">
      <c r="G595" s="279"/>
    </row>
    <row r="596" spans="7:7" s="146" customFormat="1" hidden="1">
      <c r="G596" s="279"/>
    </row>
    <row r="597" spans="7:7" s="146" customFormat="1" hidden="1">
      <c r="G597" s="279"/>
    </row>
    <row r="598" spans="7:7" s="146" customFormat="1" hidden="1">
      <c r="G598" s="279"/>
    </row>
    <row r="599" spans="7:7" s="146" customFormat="1" hidden="1">
      <c r="G599" s="279"/>
    </row>
    <row r="600" spans="7:7" s="146" customFormat="1" hidden="1">
      <c r="G600" s="279"/>
    </row>
    <row r="601" spans="7:7" s="146" customFormat="1" hidden="1">
      <c r="G601" s="279"/>
    </row>
    <row r="602" spans="7:7" s="146" customFormat="1" hidden="1">
      <c r="G602" s="279"/>
    </row>
    <row r="603" spans="7:7" s="146" customFormat="1" hidden="1">
      <c r="G603" s="279"/>
    </row>
    <row r="604" spans="7:7" s="146" customFormat="1" hidden="1">
      <c r="G604" s="279"/>
    </row>
    <row r="605" spans="7:7" s="146" customFormat="1" hidden="1">
      <c r="G605" s="279"/>
    </row>
    <row r="606" spans="7:7" s="146" customFormat="1" hidden="1">
      <c r="G606" s="279"/>
    </row>
    <row r="607" spans="7:7" s="146" customFormat="1" hidden="1">
      <c r="G607" s="279"/>
    </row>
    <row r="608" spans="7:7" s="146" customFormat="1" hidden="1">
      <c r="G608" s="279"/>
    </row>
    <row r="609" spans="7:7" s="146" customFormat="1" hidden="1">
      <c r="G609" s="279"/>
    </row>
    <row r="610" spans="7:7" s="146" customFormat="1" hidden="1">
      <c r="G610" s="279"/>
    </row>
    <row r="611" spans="7:7" s="146" customFormat="1" hidden="1">
      <c r="G611" s="279"/>
    </row>
    <row r="612" spans="7:7" s="146" customFormat="1" hidden="1">
      <c r="G612" s="279"/>
    </row>
    <row r="613" spans="7:7" s="146" customFormat="1" hidden="1">
      <c r="G613" s="279"/>
    </row>
    <row r="614" spans="7:7" s="146" customFormat="1" hidden="1">
      <c r="G614" s="279"/>
    </row>
    <row r="615" spans="7:7" s="146" customFormat="1" hidden="1">
      <c r="G615" s="279"/>
    </row>
    <row r="616" spans="7:7" s="146" customFormat="1" hidden="1">
      <c r="G616" s="279"/>
    </row>
    <row r="617" spans="7:7" s="146" customFormat="1" hidden="1">
      <c r="G617" s="279"/>
    </row>
    <row r="618" spans="7:7" s="146" customFormat="1" hidden="1">
      <c r="G618" s="279"/>
    </row>
    <row r="619" spans="7:7" s="146" customFormat="1" hidden="1">
      <c r="G619" s="279"/>
    </row>
    <row r="620" spans="7:7" s="146" customFormat="1" hidden="1">
      <c r="G620" s="279"/>
    </row>
    <row r="621" spans="7:7" s="146" customFormat="1" hidden="1">
      <c r="G621" s="279"/>
    </row>
    <row r="622" spans="7:7" s="146" customFormat="1" hidden="1">
      <c r="G622" s="279"/>
    </row>
    <row r="623" spans="7:7" s="146" customFormat="1" hidden="1">
      <c r="G623" s="279"/>
    </row>
    <row r="624" spans="7:7" s="146" customFormat="1" hidden="1">
      <c r="G624" s="279"/>
    </row>
    <row r="625" spans="7:7" s="146" customFormat="1" hidden="1">
      <c r="G625" s="279"/>
    </row>
    <row r="626" spans="7:7" s="146" customFormat="1" hidden="1">
      <c r="G626" s="279"/>
    </row>
    <row r="627" spans="7:7" s="146" customFormat="1" hidden="1">
      <c r="G627" s="279"/>
    </row>
    <row r="628" spans="7:7" s="146" customFormat="1" hidden="1">
      <c r="G628" s="279"/>
    </row>
    <row r="629" spans="7:7" s="146" customFormat="1" hidden="1">
      <c r="G629" s="279"/>
    </row>
    <row r="630" spans="7:7" s="146" customFormat="1" hidden="1">
      <c r="G630" s="279"/>
    </row>
    <row r="631" spans="7:7" s="146" customFormat="1" hidden="1">
      <c r="G631" s="279"/>
    </row>
    <row r="632" spans="7:7" s="146" customFormat="1" hidden="1">
      <c r="G632" s="279"/>
    </row>
    <row r="633" spans="7:7" s="146" customFormat="1" hidden="1">
      <c r="G633" s="279"/>
    </row>
    <row r="634" spans="7:7" s="146" customFormat="1" hidden="1">
      <c r="G634" s="279"/>
    </row>
    <row r="635" spans="7:7" s="146" customFormat="1" hidden="1">
      <c r="G635" s="279"/>
    </row>
    <row r="636" spans="7:7" s="146" customFormat="1" hidden="1">
      <c r="G636" s="279"/>
    </row>
    <row r="637" spans="7:7" s="146" customFormat="1" hidden="1">
      <c r="G637" s="279"/>
    </row>
    <row r="638" spans="7:7" s="146" customFormat="1" hidden="1">
      <c r="G638" s="279"/>
    </row>
    <row r="639" spans="7:7" s="146" customFormat="1" hidden="1">
      <c r="G639" s="279"/>
    </row>
    <row r="640" spans="7:7" s="146" customFormat="1" hidden="1">
      <c r="G640" s="279"/>
    </row>
    <row r="641" spans="7:7" s="146" customFormat="1" hidden="1">
      <c r="G641" s="279"/>
    </row>
    <row r="642" spans="7:7" s="146" customFormat="1" hidden="1">
      <c r="G642" s="279"/>
    </row>
    <row r="643" spans="7:7" s="146" customFormat="1" hidden="1">
      <c r="G643" s="279"/>
    </row>
    <row r="644" spans="7:7" s="146" customFormat="1" hidden="1">
      <c r="G644" s="279"/>
    </row>
    <row r="645" spans="7:7" s="146" customFormat="1" hidden="1">
      <c r="G645" s="279"/>
    </row>
    <row r="646" spans="7:7" s="146" customFormat="1" hidden="1">
      <c r="G646" s="279"/>
    </row>
    <row r="647" spans="7:7" s="146" customFormat="1" hidden="1">
      <c r="G647" s="279"/>
    </row>
    <row r="648" spans="7:7" s="146" customFormat="1" hidden="1">
      <c r="G648" s="279"/>
    </row>
    <row r="649" spans="7:7" s="146" customFormat="1" hidden="1">
      <c r="G649" s="279"/>
    </row>
    <row r="650" spans="7:7" s="146" customFormat="1" hidden="1">
      <c r="G650" s="279"/>
    </row>
    <row r="651" spans="7:7" s="146" customFormat="1" hidden="1">
      <c r="G651" s="279"/>
    </row>
    <row r="652" spans="7:7" s="146" customFormat="1" hidden="1">
      <c r="G652" s="279"/>
    </row>
    <row r="653" spans="7:7" s="146" customFormat="1" hidden="1">
      <c r="G653" s="279"/>
    </row>
    <row r="654" spans="7:7" s="146" customFormat="1" hidden="1">
      <c r="G654" s="279"/>
    </row>
    <row r="655" spans="7:7" s="146" customFormat="1" hidden="1">
      <c r="G655" s="279"/>
    </row>
    <row r="656" spans="7:7" s="146" customFormat="1" hidden="1">
      <c r="G656" s="279"/>
    </row>
    <row r="657" spans="7:7" s="146" customFormat="1" hidden="1">
      <c r="G657" s="279"/>
    </row>
    <row r="658" spans="7:7" s="146" customFormat="1" hidden="1">
      <c r="G658" s="279"/>
    </row>
    <row r="659" spans="7:7" s="146" customFormat="1" hidden="1">
      <c r="G659" s="279"/>
    </row>
    <row r="660" spans="7:7" s="146" customFormat="1" hidden="1">
      <c r="G660" s="279"/>
    </row>
    <row r="661" spans="7:7" s="146" customFormat="1" hidden="1">
      <c r="G661" s="279"/>
    </row>
    <row r="662" spans="7:7" s="146" customFormat="1" hidden="1">
      <c r="G662" s="279"/>
    </row>
    <row r="663" spans="7:7" s="146" customFormat="1" hidden="1">
      <c r="G663" s="279"/>
    </row>
    <row r="664" spans="7:7" s="146" customFormat="1" hidden="1">
      <c r="G664" s="279"/>
    </row>
    <row r="665" spans="7:7" s="146" customFormat="1" hidden="1">
      <c r="G665" s="279"/>
    </row>
    <row r="666" spans="7:7" s="146" customFormat="1" hidden="1">
      <c r="G666" s="279"/>
    </row>
    <row r="667" spans="7:7" s="146" customFormat="1" hidden="1">
      <c r="G667" s="279"/>
    </row>
    <row r="668" spans="7:7" s="146" customFormat="1" hidden="1">
      <c r="G668" s="279"/>
    </row>
    <row r="669" spans="7:7" s="146" customFormat="1" hidden="1">
      <c r="G669" s="279"/>
    </row>
    <row r="670" spans="7:7" s="146" customFormat="1" hidden="1">
      <c r="G670" s="279"/>
    </row>
    <row r="671" spans="7:7" s="146" customFormat="1" hidden="1">
      <c r="G671" s="279"/>
    </row>
    <row r="672" spans="7:7" s="146" customFormat="1" hidden="1">
      <c r="G672" s="279"/>
    </row>
    <row r="673" spans="7:7" s="146" customFormat="1" hidden="1">
      <c r="G673" s="279"/>
    </row>
    <row r="674" spans="7:7" s="146" customFormat="1" hidden="1">
      <c r="G674" s="279"/>
    </row>
    <row r="675" spans="7:7" s="146" customFormat="1" hidden="1">
      <c r="G675" s="279"/>
    </row>
    <row r="676" spans="7:7" s="146" customFormat="1" hidden="1">
      <c r="G676" s="279"/>
    </row>
    <row r="677" spans="7:7" s="146" customFormat="1" hidden="1">
      <c r="G677" s="279"/>
    </row>
    <row r="678" spans="7:7" s="146" customFormat="1" hidden="1">
      <c r="G678" s="279"/>
    </row>
    <row r="679" spans="7:7" s="146" customFormat="1" hidden="1">
      <c r="G679" s="279"/>
    </row>
    <row r="680" spans="7:7" s="146" customFormat="1" hidden="1">
      <c r="G680" s="279"/>
    </row>
    <row r="681" spans="7:7" s="146" customFormat="1" hidden="1">
      <c r="G681" s="279"/>
    </row>
    <row r="682" spans="7:7" s="146" customFormat="1" hidden="1">
      <c r="G682" s="279"/>
    </row>
    <row r="683" spans="7:7" s="146" customFormat="1" hidden="1">
      <c r="G683" s="279"/>
    </row>
    <row r="684" spans="7:7" s="146" customFormat="1" hidden="1">
      <c r="G684" s="279"/>
    </row>
    <row r="685" spans="7:7" s="146" customFormat="1" hidden="1">
      <c r="G685" s="279"/>
    </row>
    <row r="686" spans="7:7" s="146" customFormat="1" hidden="1">
      <c r="G686" s="279"/>
    </row>
    <row r="687" spans="7:7" s="146" customFormat="1" hidden="1">
      <c r="G687" s="279"/>
    </row>
    <row r="688" spans="7:7" s="146" customFormat="1" hidden="1">
      <c r="G688" s="279"/>
    </row>
    <row r="689" spans="7:7" s="146" customFormat="1" hidden="1">
      <c r="G689" s="279"/>
    </row>
    <row r="690" spans="7:7" s="146" customFormat="1" hidden="1">
      <c r="G690" s="279"/>
    </row>
    <row r="691" spans="7:7" s="146" customFormat="1" hidden="1">
      <c r="G691" s="279"/>
    </row>
    <row r="692" spans="7:7" s="146" customFormat="1" hidden="1">
      <c r="G692" s="279"/>
    </row>
    <row r="693" spans="7:7" s="146" customFormat="1" hidden="1">
      <c r="G693" s="279"/>
    </row>
    <row r="694" spans="7:7" s="146" customFormat="1" hidden="1">
      <c r="G694" s="279"/>
    </row>
    <row r="695" spans="7:7" s="146" customFormat="1" hidden="1">
      <c r="G695" s="279"/>
    </row>
    <row r="696" spans="7:7" s="146" customFormat="1" hidden="1">
      <c r="G696" s="279"/>
    </row>
    <row r="697" spans="7:7" s="146" customFormat="1" hidden="1">
      <c r="G697" s="279"/>
    </row>
    <row r="698" spans="7:7" s="146" customFormat="1" hidden="1">
      <c r="G698" s="279"/>
    </row>
    <row r="699" spans="7:7" s="146" customFormat="1" hidden="1">
      <c r="G699" s="279"/>
    </row>
    <row r="700" spans="7:7" s="146" customFormat="1" hidden="1">
      <c r="G700" s="279"/>
    </row>
    <row r="701" spans="7:7" s="146" customFormat="1" hidden="1">
      <c r="G701" s="279"/>
    </row>
    <row r="702" spans="7:7" s="146" customFormat="1" hidden="1">
      <c r="G702" s="279"/>
    </row>
    <row r="703" spans="7:7" s="146" customFormat="1" hidden="1">
      <c r="G703" s="279"/>
    </row>
    <row r="704" spans="7:7" s="146" customFormat="1" hidden="1">
      <c r="G704" s="279"/>
    </row>
    <row r="705" spans="7:7" s="146" customFormat="1" hidden="1">
      <c r="G705" s="279"/>
    </row>
    <row r="706" spans="7:7" s="146" customFormat="1" hidden="1">
      <c r="G706" s="279"/>
    </row>
    <row r="707" spans="7:7" s="146" customFormat="1" hidden="1">
      <c r="G707" s="279"/>
    </row>
    <row r="708" spans="7:7" s="146" customFormat="1" hidden="1">
      <c r="G708" s="279"/>
    </row>
    <row r="709" spans="7:7" s="146" customFormat="1" hidden="1">
      <c r="G709" s="279"/>
    </row>
    <row r="710" spans="7:7" s="146" customFormat="1" hidden="1">
      <c r="G710" s="279"/>
    </row>
    <row r="711" spans="7:7" s="146" customFormat="1" hidden="1">
      <c r="G711" s="279"/>
    </row>
    <row r="712" spans="7:7" s="146" customFormat="1" hidden="1">
      <c r="G712" s="279"/>
    </row>
    <row r="713" spans="7:7" s="146" customFormat="1" hidden="1">
      <c r="G713" s="279"/>
    </row>
    <row r="714" spans="7:7" s="146" customFormat="1" hidden="1">
      <c r="G714" s="279"/>
    </row>
    <row r="715" spans="7:7" s="146" customFormat="1" hidden="1">
      <c r="G715" s="279"/>
    </row>
    <row r="716" spans="7:7" s="146" customFormat="1" hidden="1">
      <c r="G716" s="279"/>
    </row>
    <row r="717" spans="7:7" s="146" customFormat="1" hidden="1">
      <c r="G717" s="279"/>
    </row>
    <row r="718" spans="7:7" s="146" customFormat="1" hidden="1">
      <c r="G718" s="279"/>
    </row>
    <row r="719" spans="7:7" s="146" customFormat="1" hidden="1">
      <c r="G719" s="279"/>
    </row>
    <row r="720" spans="7:7" s="146" customFormat="1" hidden="1">
      <c r="G720" s="279"/>
    </row>
    <row r="721" spans="7:7" s="146" customFormat="1" hidden="1">
      <c r="G721" s="279"/>
    </row>
    <row r="722" spans="7:7" s="146" customFormat="1" hidden="1">
      <c r="G722" s="279"/>
    </row>
    <row r="723" spans="7:7" s="146" customFormat="1" hidden="1">
      <c r="G723" s="279"/>
    </row>
    <row r="724" spans="7:7" s="146" customFormat="1" hidden="1">
      <c r="G724" s="279"/>
    </row>
    <row r="725" spans="7:7" s="146" customFormat="1" hidden="1">
      <c r="G725" s="279"/>
    </row>
    <row r="726" spans="7:7" s="146" customFormat="1" hidden="1">
      <c r="G726" s="279"/>
    </row>
    <row r="727" spans="7:7" s="146" customFormat="1" hidden="1">
      <c r="G727" s="279"/>
    </row>
    <row r="728" spans="7:7" s="146" customFormat="1" hidden="1">
      <c r="G728" s="279"/>
    </row>
    <row r="729" spans="7:7" s="146" customFormat="1" hidden="1">
      <c r="G729" s="279"/>
    </row>
    <row r="730" spans="7:7" s="146" customFormat="1" hidden="1">
      <c r="G730" s="279"/>
    </row>
    <row r="731" spans="7:7" s="146" customFormat="1" hidden="1">
      <c r="G731" s="279"/>
    </row>
    <row r="732" spans="7:7" s="146" customFormat="1" hidden="1">
      <c r="G732" s="279"/>
    </row>
    <row r="733" spans="7:7" s="146" customFormat="1" hidden="1">
      <c r="G733" s="279"/>
    </row>
    <row r="734" spans="7:7" s="146" customFormat="1" hidden="1">
      <c r="G734" s="279"/>
    </row>
    <row r="735" spans="7:7" s="146" customFormat="1" hidden="1">
      <c r="G735" s="279"/>
    </row>
    <row r="736" spans="7:7" s="146" customFormat="1" hidden="1">
      <c r="G736" s="279"/>
    </row>
    <row r="737" spans="7:7" s="146" customFormat="1" hidden="1">
      <c r="G737" s="279"/>
    </row>
    <row r="738" spans="7:7" s="146" customFormat="1" hidden="1">
      <c r="G738" s="279"/>
    </row>
    <row r="739" spans="7:7" s="146" customFormat="1" hidden="1">
      <c r="G739" s="279"/>
    </row>
    <row r="740" spans="7:7" s="146" customFormat="1" hidden="1">
      <c r="G740" s="279"/>
    </row>
    <row r="741" spans="7:7" s="146" customFormat="1" hidden="1">
      <c r="G741" s="279"/>
    </row>
    <row r="742" spans="7:7" s="146" customFormat="1" hidden="1">
      <c r="G742" s="279"/>
    </row>
    <row r="743" spans="7:7" s="146" customFormat="1" hidden="1">
      <c r="G743" s="279"/>
    </row>
    <row r="744" spans="7:7" s="146" customFormat="1" hidden="1">
      <c r="G744" s="279"/>
    </row>
    <row r="745" spans="7:7" s="146" customFormat="1" hidden="1">
      <c r="G745" s="279"/>
    </row>
    <row r="746" spans="7:7" s="146" customFormat="1" hidden="1">
      <c r="G746" s="279"/>
    </row>
    <row r="747" spans="7:7" s="146" customFormat="1" hidden="1">
      <c r="G747" s="279"/>
    </row>
    <row r="748" spans="7:7" s="146" customFormat="1" hidden="1">
      <c r="G748" s="279"/>
    </row>
    <row r="749" spans="7:7" s="146" customFormat="1" hidden="1">
      <c r="G749" s="279"/>
    </row>
    <row r="750" spans="7:7" s="146" customFormat="1" hidden="1">
      <c r="G750" s="279"/>
    </row>
    <row r="751" spans="7:7" s="146" customFormat="1" hidden="1">
      <c r="G751" s="279"/>
    </row>
    <row r="752" spans="7:7" s="146" customFormat="1" hidden="1">
      <c r="G752" s="279"/>
    </row>
    <row r="753" spans="7:7" s="146" customFormat="1" hidden="1">
      <c r="G753" s="279"/>
    </row>
    <row r="754" spans="7:7" s="146" customFormat="1" hidden="1">
      <c r="G754" s="279"/>
    </row>
    <row r="755" spans="7:7" s="146" customFormat="1" hidden="1">
      <c r="G755" s="279"/>
    </row>
    <row r="756" spans="7:7" s="146" customFormat="1" hidden="1">
      <c r="G756" s="279"/>
    </row>
    <row r="757" spans="7:7" s="146" customFormat="1" hidden="1">
      <c r="G757" s="279"/>
    </row>
    <row r="758" spans="7:7" s="146" customFormat="1" hidden="1">
      <c r="G758" s="279"/>
    </row>
    <row r="759" spans="7:7" s="146" customFormat="1" hidden="1">
      <c r="G759" s="279"/>
    </row>
    <row r="760" spans="7:7" s="146" customFormat="1" hidden="1">
      <c r="G760" s="279"/>
    </row>
    <row r="761" spans="7:7" s="146" customFormat="1" hidden="1">
      <c r="G761" s="279"/>
    </row>
    <row r="762" spans="7:7" s="146" customFormat="1" hidden="1">
      <c r="G762" s="279"/>
    </row>
    <row r="763" spans="7:7" s="146" customFormat="1" hidden="1">
      <c r="G763" s="279"/>
    </row>
    <row r="764" spans="7:7" s="146" customFormat="1" hidden="1">
      <c r="G764" s="279"/>
    </row>
    <row r="765" spans="7:7" s="146" customFormat="1" hidden="1">
      <c r="G765" s="279"/>
    </row>
    <row r="766" spans="7:7" s="146" customFormat="1" hidden="1">
      <c r="G766" s="279"/>
    </row>
    <row r="767" spans="7:7" s="146" customFormat="1" hidden="1">
      <c r="G767" s="279"/>
    </row>
    <row r="768" spans="7:7" s="146" customFormat="1" hidden="1">
      <c r="G768" s="279"/>
    </row>
    <row r="769" spans="7:7" s="146" customFormat="1" hidden="1">
      <c r="G769" s="279"/>
    </row>
    <row r="770" spans="7:7" s="146" customFormat="1" hidden="1">
      <c r="G770" s="279"/>
    </row>
    <row r="771" spans="7:7" s="146" customFormat="1" hidden="1">
      <c r="G771" s="279"/>
    </row>
    <row r="772" spans="7:7" s="146" customFormat="1" hidden="1">
      <c r="G772" s="279"/>
    </row>
    <row r="773" spans="7:7" s="146" customFormat="1" hidden="1">
      <c r="G773" s="279"/>
    </row>
    <row r="774" spans="7:7" s="146" customFormat="1" hidden="1">
      <c r="G774" s="279"/>
    </row>
    <row r="775" spans="7:7" s="146" customFormat="1" hidden="1">
      <c r="G775" s="279"/>
    </row>
    <row r="776" spans="7:7" s="146" customFormat="1" hidden="1">
      <c r="G776" s="279"/>
    </row>
    <row r="777" spans="7:7" s="146" customFormat="1" hidden="1">
      <c r="G777" s="279"/>
    </row>
    <row r="778" spans="7:7" s="146" customFormat="1" hidden="1">
      <c r="G778" s="279"/>
    </row>
    <row r="779" spans="7:7" s="146" customFormat="1" hidden="1">
      <c r="G779" s="279"/>
    </row>
    <row r="780" spans="7:7" s="146" customFormat="1" hidden="1">
      <c r="G780" s="279"/>
    </row>
    <row r="781" spans="7:7" s="146" customFormat="1" hidden="1">
      <c r="G781" s="279"/>
    </row>
    <row r="782" spans="7:7" s="146" customFormat="1" hidden="1">
      <c r="G782" s="279"/>
    </row>
    <row r="783" spans="7:7" s="146" customFormat="1" hidden="1">
      <c r="G783" s="279"/>
    </row>
    <row r="784" spans="7:7" s="146" customFormat="1" hidden="1">
      <c r="G784" s="279"/>
    </row>
    <row r="785" spans="7:7" s="146" customFormat="1" hidden="1">
      <c r="G785" s="279"/>
    </row>
    <row r="786" spans="7:7" s="146" customFormat="1" hidden="1">
      <c r="G786" s="279"/>
    </row>
    <row r="787" spans="7:7" s="146" customFormat="1" hidden="1">
      <c r="G787" s="279"/>
    </row>
    <row r="788" spans="7:7" s="146" customFormat="1" hidden="1">
      <c r="G788" s="279"/>
    </row>
    <row r="789" spans="7:7" s="146" customFormat="1" hidden="1">
      <c r="G789" s="279"/>
    </row>
    <row r="790" spans="7:7" s="146" customFormat="1" hidden="1">
      <c r="G790" s="279"/>
    </row>
    <row r="791" spans="7:7" s="146" customFormat="1" hidden="1">
      <c r="G791" s="279"/>
    </row>
    <row r="792" spans="7:7" s="146" customFormat="1" hidden="1">
      <c r="G792" s="279"/>
    </row>
    <row r="793" spans="7:7" s="146" customFormat="1" hidden="1">
      <c r="G793" s="279"/>
    </row>
    <row r="794" spans="7:7" s="146" customFormat="1" hidden="1">
      <c r="G794" s="279"/>
    </row>
    <row r="795" spans="7:7" s="146" customFormat="1" hidden="1">
      <c r="G795" s="279"/>
    </row>
    <row r="796" spans="7:7" s="146" customFormat="1" hidden="1">
      <c r="G796" s="279"/>
    </row>
    <row r="797" spans="7:7" s="146" customFormat="1" hidden="1">
      <c r="G797" s="279"/>
    </row>
    <row r="798" spans="7:7" s="146" customFormat="1" hidden="1">
      <c r="G798" s="279"/>
    </row>
    <row r="799" spans="7:7" s="146" customFormat="1" hidden="1">
      <c r="G799" s="279"/>
    </row>
    <row r="800" spans="7:7" s="146" customFormat="1" hidden="1">
      <c r="G800" s="279"/>
    </row>
    <row r="801" spans="7:7" s="146" customFormat="1" hidden="1">
      <c r="G801" s="279"/>
    </row>
    <row r="802" spans="7:7" s="146" customFormat="1" hidden="1">
      <c r="G802" s="279"/>
    </row>
    <row r="803" spans="7:7" s="146" customFormat="1" hidden="1">
      <c r="G803" s="279"/>
    </row>
    <row r="804" spans="7:7" s="146" customFormat="1" hidden="1">
      <c r="G804" s="279"/>
    </row>
    <row r="805" spans="7:7" s="146" customFormat="1" hidden="1">
      <c r="G805" s="279"/>
    </row>
    <row r="806" spans="7:7" s="146" customFormat="1" hidden="1">
      <c r="G806" s="279"/>
    </row>
    <row r="807" spans="7:7" s="146" customFormat="1" hidden="1">
      <c r="G807" s="279"/>
    </row>
    <row r="808" spans="7:7" s="146" customFormat="1" hidden="1">
      <c r="G808" s="279"/>
    </row>
    <row r="809" spans="7:7" s="146" customFormat="1" hidden="1">
      <c r="G809" s="279"/>
    </row>
    <row r="810" spans="7:7" s="146" customFormat="1" hidden="1">
      <c r="G810" s="279"/>
    </row>
    <row r="811" spans="7:7" s="146" customFormat="1" hidden="1">
      <c r="G811" s="279"/>
    </row>
    <row r="812" spans="7:7" s="146" customFormat="1" hidden="1">
      <c r="G812" s="279"/>
    </row>
    <row r="813" spans="7:7" s="146" customFormat="1" hidden="1">
      <c r="G813" s="279"/>
    </row>
    <row r="814" spans="7:7" s="146" customFormat="1" hidden="1">
      <c r="G814" s="279"/>
    </row>
    <row r="815" spans="7:7" s="146" customFormat="1" hidden="1">
      <c r="G815" s="279"/>
    </row>
    <row r="816" spans="7:7" s="146" customFormat="1" hidden="1">
      <c r="G816" s="279"/>
    </row>
    <row r="817" spans="7:7" s="146" customFormat="1" hidden="1">
      <c r="G817" s="279"/>
    </row>
    <row r="818" spans="7:7" s="146" customFormat="1" hidden="1">
      <c r="G818" s="279"/>
    </row>
    <row r="819" spans="7:7" s="146" customFormat="1" hidden="1">
      <c r="G819" s="279"/>
    </row>
    <row r="820" spans="7:7" s="146" customFormat="1" hidden="1">
      <c r="G820" s="279"/>
    </row>
    <row r="821" spans="7:7" s="146" customFormat="1" hidden="1">
      <c r="G821" s="279"/>
    </row>
    <row r="822" spans="7:7" s="146" customFormat="1" hidden="1">
      <c r="G822" s="279"/>
    </row>
    <row r="823" spans="7:7" s="146" customFormat="1" hidden="1">
      <c r="G823" s="279"/>
    </row>
    <row r="824" spans="7:7" s="146" customFormat="1" hidden="1">
      <c r="G824" s="279"/>
    </row>
    <row r="825" spans="7:7" s="146" customFormat="1" hidden="1">
      <c r="G825" s="279"/>
    </row>
    <row r="826" spans="7:7" s="146" customFormat="1" hidden="1">
      <c r="G826" s="279"/>
    </row>
    <row r="827" spans="7:7" s="146" customFormat="1" hidden="1">
      <c r="G827" s="279"/>
    </row>
    <row r="828" spans="7:7" s="146" customFormat="1" hidden="1">
      <c r="G828" s="279"/>
    </row>
    <row r="829" spans="7:7" s="146" customFormat="1" hidden="1">
      <c r="G829" s="279"/>
    </row>
    <row r="830" spans="7:7" s="146" customFormat="1" hidden="1">
      <c r="G830" s="279"/>
    </row>
    <row r="831" spans="7:7" s="146" customFormat="1" hidden="1">
      <c r="G831" s="279"/>
    </row>
    <row r="832" spans="7:7" s="146" customFormat="1" hidden="1">
      <c r="G832" s="279"/>
    </row>
    <row r="833" spans="7:7" s="146" customFormat="1" hidden="1">
      <c r="G833" s="279"/>
    </row>
    <row r="834" spans="7:7" s="146" customFormat="1" hidden="1">
      <c r="G834" s="279"/>
    </row>
    <row r="835" spans="7:7" s="146" customFormat="1" hidden="1">
      <c r="G835" s="279"/>
    </row>
    <row r="836" spans="7:7" s="146" customFormat="1" hidden="1">
      <c r="G836" s="279"/>
    </row>
    <row r="837" spans="7:7" s="146" customFormat="1" hidden="1">
      <c r="G837" s="279"/>
    </row>
    <row r="838" spans="7:7" s="146" customFormat="1" hidden="1">
      <c r="G838" s="279"/>
    </row>
    <row r="839" spans="7:7" s="146" customFormat="1" hidden="1">
      <c r="G839" s="279"/>
    </row>
    <row r="840" spans="7:7" s="146" customFormat="1" hidden="1">
      <c r="G840" s="279"/>
    </row>
    <row r="841" spans="7:7" s="146" customFormat="1" hidden="1">
      <c r="G841" s="279"/>
    </row>
    <row r="842" spans="7:7" s="146" customFormat="1" hidden="1">
      <c r="G842" s="279"/>
    </row>
    <row r="843" spans="7:7" s="146" customFormat="1" hidden="1">
      <c r="G843" s="279"/>
    </row>
    <row r="844" spans="7:7" s="146" customFormat="1" hidden="1">
      <c r="G844" s="279"/>
    </row>
    <row r="845" spans="7:7" s="146" customFormat="1" hidden="1">
      <c r="G845" s="279"/>
    </row>
    <row r="846" spans="7:7" s="146" customFormat="1" hidden="1">
      <c r="G846" s="279"/>
    </row>
    <row r="847" spans="7:7" s="146" customFormat="1" hidden="1">
      <c r="G847" s="279"/>
    </row>
    <row r="848" spans="7:7" s="146" customFormat="1" hidden="1">
      <c r="G848" s="279"/>
    </row>
    <row r="849" spans="7:7" s="146" customFormat="1" hidden="1">
      <c r="G849" s="279"/>
    </row>
    <row r="850" spans="7:7" s="146" customFormat="1" hidden="1">
      <c r="G850" s="279"/>
    </row>
    <row r="851" spans="7:7" s="146" customFormat="1" hidden="1">
      <c r="G851" s="279"/>
    </row>
    <row r="852" spans="7:7" s="146" customFormat="1" hidden="1">
      <c r="G852" s="279"/>
    </row>
    <row r="853" spans="7:7" s="146" customFormat="1" hidden="1">
      <c r="G853" s="279"/>
    </row>
    <row r="854" spans="7:7" s="146" customFormat="1" hidden="1">
      <c r="G854" s="279"/>
    </row>
    <row r="855" spans="7:7" s="146" customFormat="1" hidden="1">
      <c r="G855" s="279"/>
    </row>
    <row r="856" spans="7:7" s="146" customFormat="1" hidden="1">
      <c r="G856" s="279"/>
    </row>
    <row r="857" spans="7:7" s="146" customFormat="1" hidden="1">
      <c r="G857" s="279"/>
    </row>
    <row r="858" spans="7:7" s="146" customFormat="1" hidden="1">
      <c r="G858" s="279"/>
    </row>
    <row r="859" spans="7:7" s="146" customFormat="1" hidden="1">
      <c r="G859" s="279"/>
    </row>
    <row r="860" spans="7:7" s="146" customFormat="1" hidden="1">
      <c r="G860" s="279"/>
    </row>
    <row r="861" spans="7:7" s="146" customFormat="1" hidden="1">
      <c r="G861" s="279"/>
    </row>
    <row r="862" spans="7:7" s="146" customFormat="1" hidden="1">
      <c r="G862" s="279"/>
    </row>
    <row r="863" spans="7:7" s="146" customFormat="1" hidden="1">
      <c r="G863" s="279"/>
    </row>
    <row r="864" spans="7:7" s="146" customFormat="1" hidden="1">
      <c r="G864" s="279"/>
    </row>
    <row r="865" spans="7:7" s="146" customFormat="1" hidden="1">
      <c r="G865" s="279"/>
    </row>
    <row r="866" spans="7:7" s="146" customFormat="1" hidden="1">
      <c r="G866" s="279"/>
    </row>
    <row r="867" spans="7:7" s="146" customFormat="1" hidden="1">
      <c r="G867" s="279"/>
    </row>
    <row r="868" spans="7:7" s="146" customFormat="1" hidden="1">
      <c r="G868" s="279"/>
    </row>
    <row r="869" spans="7:7" s="146" customFormat="1" hidden="1">
      <c r="G869" s="279"/>
    </row>
    <row r="870" spans="7:7" s="146" customFormat="1" hidden="1">
      <c r="G870" s="279"/>
    </row>
    <row r="871" spans="7:7" s="146" customFormat="1" hidden="1">
      <c r="G871" s="279"/>
    </row>
    <row r="872" spans="7:7" s="146" customFormat="1" hidden="1">
      <c r="G872" s="279"/>
    </row>
    <row r="873" spans="7:7" s="146" customFormat="1" hidden="1">
      <c r="G873" s="279"/>
    </row>
    <row r="874" spans="7:7" s="146" customFormat="1" hidden="1">
      <c r="G874" s="279"/>
    </row>
    <row r="875" spans="7:7" s="146" customFormat="1" hidden="1">
      <c r="G875" s="279"/>
    </row>
    <row r="876" spans="7:7" s="146" customFormat="1" hidden="1">
      <c r="G876" s="279"/>
    </row>
    <row r="877" spans="7:7" s="146" customFormat="1" hidden="1">
      <c r="G877" s="279"/>
    </row>
    <row r="878" spans="7:7" s="146" customFormat="1" hidden="1">
      <c r="G878" s="279"/>
    </row>
    <row r="879" spans="7:7" s="146" customFormat="1" hidden="1">
      <c r="G879" s="279"/>
    </row>
    <row r="880" spans="7:7" s="146" customFormat="1" hidden="1">
      <c r="G880" s="279"/>
    </row>
    <row r="881" spans="7:7" s="146" customFormat="1" hidden="1">
      <c r="G881" s="279"/>
    </row>
    <row r="882" spans="7:7" s="146" customFormat="1" hidden="1">
      <c r="G882" s="279"/>
    </row>
    <row r="883" spans="7:7" s="146" customFormat="1" hidden="1">
      <c r="G883" s="279"/>
    </row>
    <row r="884" spans="7:7" s="146" customFormat="1" hidden="1">
      <c r="G884" s="279"/>
    </row>
    <row r="885" spans="7:7" s="146" customFormat="1" hidden="1">
      <c r="G885" s="279"/>
    </row>
    <row r="886" spans="7:7" s="146" customFormat="1" hidden="1">
      <c r="G886" s="279"/>
    </row>
    <row r="887" spans="7:7" s="146" customFormat="1" hidden="1">
      <c r="G887" s="279"/>
    </row>
    <row r="888" spans="7:7" s="146" customFormat="1" hidden="1">
      <c r="G888" s="279"/>
    </row>
    <row r="889" spans="7:7" s="146" customFormat="1" hidden="1">
      <c r="G889" s="279"/>
    </row>
    <row r="890" spans="7:7" s="146" customFormat="1" hidden="1">
      <c r="G890" s="279"/>
    </row>
    <row r="891" spans="7:7" s="146" customFormat="1" hidden="1">
      <c r="G891" s="279"/>
    </row>
    <row r="892" spans="7:7" s="146" customFormat="1" hidden="1">
      <c r="G892" s="279"/>
    </row>
    <row r="893" spans="7:7" s="146" customFormat="1" hidden="1">
      <c r="G893" s="279"/>
    </row>
    <row r="894" spans="7:7" s="146" customFormat="1" hidden="1">
      <c r="G894" s="279"/>
    </row>
    <row r="895" spans="7:7" s="146" customFormat="1" hidden="1">
      <c r="G895" s="279"/>
    </row>
    <row r="896" spans="7:7" s="146" customFormat="1" hidden="1">
      <c r="G896" s="279"/>
    </row>
    <row r="897" spans="7:7" s="146" customFormat="1" hidden="1">
      <c r="G897" s="279"/>
    </row>
    <row r="898" spans="7:7" s="146" customFormat="1" hidden="1">
      <c r="G898" s="279"/>
    </row>
    <row r="899" spans="7:7" s="146" customFormat="1" hidden="1">
      <c r="G899" s="279"/>
    </row>
    <row r="900" spans="7:7" s="146" customFormat="1" hidden="1">
      <c r="G900" s="279"/>
    </row>
    <row r="901" spans="7:7" s="146" customFormat="1" hidden="1">
      <c r="G901" s="279"/>
    </row>
    <row r="902" spans="7:7" s="146" customFormat="1" hidden="1">
      <c r="G902" s="279"/>
    </row>
    <row r="903" spans="7:7" s="146" customFormat="1" hidden="1">
      <c r="G903" s="279"/>
    </row>
    <row r="904" spans="7:7" s="146" customFormat="1" hidden="1">
      <c r="G904" s="279"/>
    </row>
    <row r="905" spans="7:7" s="146" customFormat="1" hidden="1">
      <c r="G905" s="279"/>
    </row>
    <row r="906" spans="7:7" s="146" customFormat="1" hidden="1">
      <c r="G906" s="279"/>
    </row>
    <row r="907" spans="7:7" s="146" customFormat="1" hidden="1">
      <c r="G907" s="279"/>
    </row>
    <row r="908" spans="7:7" s="146" customFormat="1" hidden="1">
      <c r="G908" s="279"/>
    </row>
    <row r="909" spans="7:7" s="146" customFormat="1" hidden="1">
      <c r="G909" s="279"/>
    </row>
    <row r="910" spans="7:7" s="146" customFormat="1" hidden="1">
      <c r="G910" s="279"/>
    </row>
    <row r="911" spans="7:7" s="146" customFormat="1" hidden="1">
      <c r="G911" s="279"/>
    </row>
    <row r="912" spans="7:7" s="146" customFormat="1" hidden="1">
      <c r="G912" s="279"/>
    </row>
    <row r="913" spans="7:7" s="146" customFormat="1" hidden="1">
      <c r="G913" s="279"/>
    </row>
    <row r="914" spans="7:7" s="146" customFormat="1" hidden="1">
      <c r="G914" s="279"/>
    </row>
    <row r="915" spans="7:7" s="146" customFormat="1" hidden="1">
      <c r="G915" s="279"/>
    </row>
    <row r="916" spans="7:7" s="146" customFormat="1" hidden="1">
      <c r="G916" s="279"/>
    </row>
    <row r="917" spans="7:7" s="146" customFormat="1" hidden="1">
      <c r="G917" s="279"/>
    </row>
    <row r="918" spans="7:7" s="146" customFormat="1" hidden="1">
      <c r="G918" s="279"/>
    </row>
    <row r="919" spans="7:7" s="146" customFormat="1" hidden="1">
      <c r="G919" s="279"/>
    </row>
    <row r="920" spans="7:7" s="146" customFormat="1" hidden="1">
      <c r="G920" s="279"/>
    </row>
    <row r="921" spans="7:7" s="146" customFormat="1" hidden="1">
      <c r="G921" s="279"/>
    </row>
    <row r="922" spans="7:7" s="146" customFormat="1" hidden="1">
      <c r="G922" s="279"/>
    </row>
    <row r="923" spans="7:7" s="146" customFormat="1" hidden="1">
      <c r="G923" s="279"/>
    </row>
    <row r="924" spans="7:7" s="146" customFormat="1" hidden="1">
      <c r="G924" s="279"/>
    </row>
    <row r="925" spans="7:7" s="146" customFormat="1" hidden="1">
      <c r="G925" s="279"/>
    </row>
    <row r="926" spans="7:7" s="146" customFormat="1" hidden="1">
      <c r="G926" s="279"/>
    </row>
    <row r="927" spans="7:7" s="146" customFormat="1" hidden="1">
      <c r="G927" s="279"/>
    </row>
    <row r="928" spans="7:7" s="146" customFormat="1" hidden="1">
      <c r="G928" s="279"/>
    </row>
    <row r="929" spans="7:7" s="146" customFormat="1" hidden="1">
      <c r="G929" s="279"/>
    </row>
    <row r="930" spans="7:7" s="146" customFormat="1" hidden="1">
      <c r="G930" s="279"/>
    </row>
    <row r="931" spans="7:7" s="146" customFormat="1" hidden="1">
      <c r="G931" s="279"/>
    </row>
    <row r="932" spans="7:7" s="146" customFormat="1" hidden="1">
      <c r="G932" s="279"/>
    </row>
    <row r="933" spans="7:7" s="146" customFormat="1" hidden="1">
      <c r="G933" s="279"/>
    </row>
    <row r="934" spans="7:7" s="146" customFormat="1" hidden="1">
      <c r="G934" s="279"/>
    </row>
    <row r="935" spans="7:7" s="146" customFormat="1" hidden="1">
      <c r="G935" s="279"/>
    </row>
    <row r="936" spans="7:7" s="146" customFormat="1" hidden="1">
      <c r="G936" s="279"/>
    </row>
    <row r="937" spans="7:7" s="146" customFormat="1" hidden="1">
      <c r="G937" s="279"/>
    </row>
    <row r="938" spans="7:7" s="146" customFormat="1" hidden="1">
      <c r="G938" s="279"/>
    </row>
    <row r="939" spans="7:7" s="146" customFormat="1" hidden="1">
      <c r="G939" s="279"/>
    </row>
    <row r="940" spans="7:7" s="146" customFormat="1" hidden="1">
      <c r="G940" s="279"/>
    </row>
    <row r="941" spans="7:7" s="146" customFormat="1" hidden="1">
      <c r="G941" s="279"/>
    </row>
    <row r="942" spans="7:7" s="146" customFormat="1" hidden="1">
      <c r="G942" s="279"/>
    </row>
    <row r="943" spans="7:7" s="146" customFormat="1" hidden="1">
      <c r="G943" s="279"/>
    </row>
    <row r="944" spans="7:7" s="146" customFormat="1" hidden="1">
      <c r="G944" s="279"/>
    </row>
    <row r="945" spans="7:7" s="146" customFormat="1" hidden="1">
      <c r="G945" s="279"/>
    </row>
    <row r="946" spans="7:7" s="146" customFormat="1" hidden="1">
      <c r="G946" s="279"/>
    </row>
    <row r="947" spans="7:7" s="146" customFormat="1" hidden="1">
      <c r="G947" s="279"/>
    </row>
    <row r="948" spans="7:7" s="146" customFormat="1" hidden="1">
      <c r="G948" s="279"/>
    </row>
    <row r="949" spans="7:7" s="146" customFormat="1" hidden="1">
      <c r="G949" s="279"/>
    </row>
    <row r="950" spans="7:7" s="146" customFormat="1" hidden="1">
      <c r="G950" s="279"/>
    </row>
    <row r="951" spans="7:7" s="146" customFormat="1" hidden="1">
      <c r="G951" s="279"/>
    </row>
    <row r="952" spans="7:7" s="146" customFormat="1" hidden="1">
      <c r="G952" s="279"/>
    </row>
    <row r="953" spans="7:7" s="146" customFormat="1" hidden="1">
      <c r="G953" s="279"/>
    </row>
    <row r="954" spans="7:7" s="146" customFormat="1" hidden="1">
      <c r="G954" s="279"/>
    </row>
    <row r="955" spans="7:7" s="146" customFormat="1" hidden="1">
      <c r="G955" s="279"/>
    </row>
    <row r="956" spans="7:7" s="146" customFormat="1" hidden="1">
      <c r="G956" s="279"/>
    </row>
    <row r="957" spans="7:7" s="146" customFormat="1" hidden="1">
      <c r="G957" s="279"/>
    </row>
    <row r="958" spans="7:7" s="146" customFormat="1" hidden="1">
      <c r="G958" s="279"/>
    </row>
    <row r="959" spans="7:7" s="146" customFormat="1" hidden="1">
      <c r="G959" s="279"/>
    </row>
    <row r="960" spans="7:7" s="146" customFormat="1" hidden="1">
      <c r="G960" s="279"/>
    </row>
    <row r="961" spans="7:7" s="146" customFormat="1" hidden="1">
      <c r="G961" s="279"/>
    </row>
    <row r="962" spans="7:7" s="146" customFormat="1" hidden="1">
      <c r="G962" s="279"/>
    </row>
    <row r="963" spans="7:7" s="146" customFormat="1" hidden="1">
      <c r="G963" s="279"/>
    </row>
    <row r="964" spans="7:7" s="146" customFormat="1" hidden="1">
      <c r="G964" s="279"/>
    </row>
    <row r="965" spans="7:7" s="146" customFormat="1" hidden="1">
      <c r="G965" s="279"/>
    </row>
    <row r="966" spans="7:7" s="146" customFormat="1" hidden="1">
      <c r="G966" s="279"/>
    </row>
    <row r="967" spans="7:7" s="146" customFormat="1" hidden="1">
      <c r="G967" s="279"/>
    </row>
    <row r="968" spans="7:7" s="146" customFormat="1" hidden="1">
      <c r="G968" s="279"/>
    </row>
    <row r="969" spans="7:7" s="146" customFormat="1" hidden="1">
      <c r="G969" s="279"/>
    </row>
    <row r="970" spans="7:7" s="146" customFormat="1" hidden="1">
      <c r="G970" s="279"/>
    </row>
    <row r="971" spans="7:7" s="146" customFormat="1" hidden="1">
      <c r="G971" s="279"/>
    </row>
    <row r="972" spans="7:7" s="146" customFormat="1" hidden="1">
      <c r="G972" s="279"/>
    </row>
    <row r="973" spans="7:7" s="146" customFormat="1" hidden="1">
      <c r="G973" s="279"/>
    </row>
    <row r="974" spans="7:7" s="146" customFormat="1" hidden="1">
      <c r="G974" s="279"/>
    </row>
    <row r="975" spans="7:7" s="146" customFormat="1" hidden="1">
      <c r="G975" s="279"/>
    </row>
    <row r="976" spans="7:7" s="146" customFormat="1" hidden="1">
      <c r="G976" s="279"/>
    </row>
    <row r="977" spans="7:7" s="146" customFormat="1" hidden="1">
      <c r="G977" s="279"/>
    </row>
    <row r="978" spans="7:7" s="146" customFormat="1" hidden="1">
      <c r="G978" s="279"/>
    </row>
    <row r="979" spans="7:7" s="146" customFormat="1" hidden="1">
      <c r="G979" s="279"/>
    </row>
    <row r="980" spans="7:7" s="146" customFormat="1" hidden="1">
      <c r="G980" s="279"/>
    </row>
    <row r="981" spans="7:7" s="146" customFormat="1" hidden="1">
      <c r="G981" s="279"/>
    </row>
    <row r="982" spans="7:7" s="146" customFormat="1" hidden="1">
      <c r="G982" s="279"/>
    </row>
    <row r="983" spans="7:7" s="146" customFormat="1" hidden="1">
      <c r="G983" s="279"/>
    </row>
    <row r="984" spans="7:7" s="146" customFormat="1" hidden="1">
      <c r="G984" s="279"/>
    </row>
    <row r="985" spans="7:7" s="146" customFormat="1" hidden="1">
      <c r="G985" s="279"/>
    </row>
    <row r="986" spans="7:7" s="146" customFormat="1" hidden="1">
      <c r="G986" s="279"/>
    </row>
    <row r="987" spans="7:7" s="146" customFormat="1" hidden="1">
      <c r="G987" s="279"/>
    </row>
    <row r="988" spans="7:7" s="146" customFormat="1" hidden="1">
      <c r="G988" s="279"/>
    </row>
    <row r="989" spans="7:7" s="146" customFormat="1" hidden="1">
      <c r="G989" s="279"/>
    </row>
    <row r="990" spans="7:7" s="146" customFormat="1" hidden="1">
      <c r="G990" s="279"/>
    </row>
    <row r="991" spans="7:7" s="146" customFormat="1" hidden="1">
      <c r="G991" s="279"/>
    </row>
    <row r="992" spans="7:7" s="146" customFormat="1" hidden="1">
      <c r="G992" s="279"/>
    </row>
    <row r="993" spans="7:7" s="146" customFormat="1" hidden="1">
      <c r="G993" s="279"/>
    </row>
    <row r="994" spans="7:7" s="146" customFormat="1" hidden="1">
      <c r="G994" s="279"/>
    </row>
    <row r="995" spans="7:7" s="146" customFormat="1" hidden="1">
      <c r="G995" s="279"/>
    </row>
    <row r="996" spans="7:7" s="146" customFormat="1" hidden="1">
      <c r="G996" s="279"/>
    </row>
    <row r="997" spans="7:7" s="146" customFormat="1" hidden="1">
      <c r="G997" s="279"/>
    </row>
    <row r="998" spans="7:7" s="146" customFormat="1" hidden="1">
      <c r="G998" s="279"/>
    </row>
    <row r="999" spans="7:7" s="146" customFormat="1" hidden="1">
      <c r="G999" s="279"/>
    </row>
    <row r="1000" spans="7:7" s="146" customFormat="1" hidden="1">
      <c r="G1000" s="279"/>
    </row>
    <row r="1001" spans="7:7" s="146" customFormat="1" hidden="1">
      <c r="G1001" s="279"/>
    </row>
    <row r="1002" spans="7:7" s="146" customFormat="1" hidden="1">
      <c r="G1002" s="279"/>
    </row>
    <row r="1003" spans="7:7" s="146" customFormat="1" hidden="1">
      <c r="G1003" s="279"/>
    </row>
    <row r="1004" spans="7:7" s="146" customFormat="1" hidden="1">
      <c r="G1004" s="279"/>
    </row>
    <row r="1005" spans="7:7" s="146" customFormat="1" hidden="1">
      <c r="G1005" s="279"/>
    </row>
    <row r="1006" spans="7:7" s="146" customFormat="1" hidden="1">
      <c r="G1006" s="279"/>
    </row>
    <row r="1007" spans="7:7" s="146" customFormat="1" hidden="1">
      <c r="G1007" s="279"/>
    </row>
    <row r="1008" spans="7:7" s="146" customFormat="1" hidden="1">
      <c r="G1008" s="279"/>
    </row>
    <row r="1009" spans="7:7" s="146" customFormat="1" hidden="1">
      <c r="G1009" s="279"/>
    </row>
    <row r="1010" spans="7:7" s="146" customFormat="1" hidden="1">
      <c r="G1010" s="279"/>
    </row>
    <row r="1011" spans="7:7" s="146" customFormat="1" hidden="1">
      <c r="G1011" s="279"/>
    </row>
    <row r="1012" spans="7:7" s="146" customFormat="1" hidden="1">
      <c r="G1012" s="279"/>
    </row>
    <row r="1013" spans="7:7" s="146" customFormat="1" hidden="1">
      <c r="G1013" s="279"/>
    </row>
    <row r="1014" spans="7:7" s="146" customFormat="1" hidden="1">
      <c r="G1014" s="279"/>
    </row>
    <row r="1015" spans="7:7" s="146" customFormat="1" hidden="1">
      <c r="G1015" s="279"/>
    </row>
    <row r="1016" spans="7:7" s="146" customFormat="1" hidden="1">
      <c r="G1016" s="279"/>
    </row>
    <row r="1017" spans="7:7" s="146" customFormat="1" hidden="1">
      <c r="G1017" s="279"/>
    </row>
    <row r="1018" spans="7:7" s="146" customFormat="1" hidden="1">
      <c r="G1018" s="279"/>
    </row>
    <row r="1019" spans="7:7" s="146" customFormat="1" hidden="1">
      <c r="G1019" s="279"/>
    </row>
    <row r="1020" spans="7:7" s="146" customFormat="1" hidden="1">
      <c r="G1020" s="279"/>
    </row>
    <row r="1021" spans="7:7" s="146" customFormat="1" hidden="1">
      <c r="G1021" s="279"/>
    </row>
    <row r="1022" spans="7:7" s="146" customFormat="1" hidden="1">
      <c r="G1022" s="279"/>
    </row>
    <row r="1023" spans="7:7" s="146" customFormat="1" hidden="1">
      <c r="G1023" s="279"/>
    </row>
    <row r="1024" spans="7:7" s="146" customFormat="1" hidden="1">
      <c r="G1024" s="279"/>
    </row>
    <row r="1025" spans="7:7" s="146" customFormat="1" hidden="1">
      <c r="G1025" s="279"/>
    </row>
    <row r="1026" spans="7:7" s="146" customFormat="1" hidden="1">
      <c r="G1026" s="279"/>
    </row>
    <row r="1027" spans="7:7" s="146" customFormat="1" hidden="1">
      <c r="G1027" s="279"/>
    </row>
    <row r="1028" spans="7:7" s="146" customFormat="1" hidden="1">
      <c r="G1028" s="279"/>
    </row>
    <row r="1029" spans="7:7" s="146" customFormat="1" hidden="1">
      <c r="G1029" s="279"/>
    </row>
    <row r="1030" spans="7:7" s="146" customFormat="1" hidden="1">
      <c r="G1030" s="279"/>
    </row>
    <row r="1031" spans="7:7" s="146" customFormat="1" hidden="1">
      <c r="G1031" s="279"/>
    </row>
    <row r="1032" spans="7:7" s="146" customFormat="1" hidden="1">
      <c r="G1032" s="279"/>
    </row>
    <row r="1033" spans="7:7" s="146" customFormat="1" hidden="1">
      <c r="G1033" s="279"/>
    </row>
    <row r="1034" spans="7:7" s="146" customFormat="1" hidden="1">
      <c r="G1034" s="279"/>
    </row>
    <row r="1035" spans="7:7" s="146" customFormat="1" hidden="1">
      <c r="G1035" s="279"/>
    </row>
    <row r="1036" spans="7:7" s="146" customFormat="1" hidden="1">
      <c r="G1036" s="279"/>
    </row>
    <row r="1037" spans="7:7" s="146" customFormat="1" hidden="1">
      <c r="G1037" s="279"/>
    </row>
    <row r="1038" spans="7:7" s="146" customFormat="1" hidden="1">
      <c r="G1038" s="279"/>
    </row>
    <row r="1039" spans="7:7" s="146" customFormat="1" hidden="1">
      <c r="G1039" s="279"/>
    </row>
    <row r="1040" spans="7:7" s="146" customFormat="1" hidden="1">
      <c r="G1040" s="279"/>
    </row>
    <row r="1041" spans="7:7" s="146" customFormat="1" hidden="1">
      <c r="G1041" s="279"/>
    </row>
    <row r="1042" spans="7:7" s="146" customFormat="1" hidden="1">
      <c r="G1042" s="279"/>
    </row>
    <row r="1043" spans="7:7" s="146" customFormat="1" hidden="1">
      <c r="G1043" s="279"/>
    </row>
    <row r="1044" spans="7:7" s="146" customFormat="1" hidden="1">
      <c r="G1044" s="279"/>
    </row>
    <row r="1045" spans="7:7" s="146" customFormat="1" hidden="1">
      <c r="G1045" s="279"/>
    </row>
    <row r="1046" spans="7:7" s="146" customFormat="1" hidden="1">
      <c r="G1046" s="279"/>
    </row>
    <row r="1047" spans="7:7" s="146" customFormat="1" hidden="1">
      <c r="G1047" s="279"/>
    </row>
    <row r="1048" spans="7:7" s="146" customFormat="1" hidden="1">
      <c r="G1048" s="279"/>
    </row>
    <row r="1049" spans="7:7" s="146" customFormat="1" hidden="1">
      <c r="G1049" s="279"/>
    </row>
    <row r="1050" spans="7:7" s="146" customFormat="1" hidden="1">
      <c r="G1050" s="279"/>
    </row>
    <row r="1051" spans="7:7" s="146" customFormat="1" hidden="1">
      <c r="G1051" s="279"/>
    </row>
    <row r="1052" spans="7:7" s="146" customFormat="1" hidden="1">
      <c r="G1052" s="279"/>
    </row>
    <row r="1053" spans="7:7" s="146" customFormat="1" hidden="1">
      <c r="G1053" s="279"/>
    </row>
    <row r="1054" spans="7:7" s="146" customFormat="1" hidden="1">
      <c r="G1054" s="279"/>
    </row>
    <row r="1055" spans="7:7" s="146" customFormat="1" hidden="1">
      <c r="G1055" s="279"/>
    </row>
    <row r="1056" spans="7:7" s="146" customFormat="1" hidden="1">
      <c r="G1056" s="279"/>
    </row>
    <row r="1057" spans="7:7" s="146" customFormat="1" hidden="1">
      <c r="G1057" s="279"/>
    </row>
    <row r="1058" spans="7:7" s="146" customFormat="1" hidden="1">
      <c r="G1058" s="279"/>
    </row>
    <row r="1059" spans="7:7" s="146" customFormat="1" hidden="1">
      <c r="G1059" s="279"/>
    </row>
    <row r="1060" spans="7:7" s="146" customFormat="1" hidden="1">
      <c r="G1060" s="279"/>
    </row>
    <row r="1061" spans="7:7" s="146" customFormat="1" hidden="1">
      <c r="G1061" s="279"/>
    </row>
    <row r="1062" spans="7:7" s="146" customFormat="1" hidden="1">
      <c r="G1062" s="279"/>
    </row>
    <row r="1063" spans="7:7" s="146" customFormat="1" hidden="1">
      <c r="G1063" s="279"/>
    </row>
    <row r="1064" spans="7:7" s="146" customFormat="1" hidden="1">
      <c r="G1064" s="279"/>
    </row>
    <row r="1065" spans="7:7" s="146" customFormat="1" hidden="1">
      <c r="G1065" s="279"/>
    </row>
    <row r="1066" spans="7:7" s="146" customFormat="1" hidden="1">
      <c r="G1066" s="279"/>
    </row>
    <row r="1067" spans="7:7" s="146" customFormat="1" hidden="1">
      <c r="G1067" s="279"/>
    </row>
    <row r="1068" spans="7:7" s="146" customFormat="1" hidden="1">
      <c r="G1068" s="279"/>
    </row>
    <row r="1069" spans="7:7" s="146" customFormat="1" hidden="1">
      <c r="G1069" s="279"/>
    </row>
    <row r="1070" spans="7:7" s="146" customFormat="1" hidden="1">
      <c r="G1070" s="279"/>
    </row>
    <row r="1071" spans="7:7" s="146" customFormat="1" hidden="1">
      <c r="G1071" s="279"/>
    </row>
    <row r="1072" spans="7:7" s="146" customFormat="1" hidden="1">
      <c r="G1072" s="279"/>
    </row>
    <row r="1073" spans="7:7" s="146" customFormat="1" hidden="1">
      <c r="G1073" s="279"/>
    </row>
    <row r="1074" spans="7:7" s="146" customFormat="1" hidden="1">
      <c r="G1074" s="279"/>
    </row>
    <row r="1075" spans="7:7" s="146" customFormat="1" hidden="1">
      <c r="G1075" s="279"/>
    </row>
    <row r="1076" spans="7:7" s="146" customFormat="1" hidden="1">
      <c r="G1076" s="279"/>
    </row>
    <row r="1077" spans="7:7" s="146" customFormat="1" hidden="1">
      <c r="G1077" s="279"/>
    </row>
    <row r="1078" spans="7:7" s="146" customFormat="1" hidden="1">
      <c r="G1078" s="279"/>
    </row>
    <row r="1079" spans="7:7" s="146" customFormat="1" hidden="1">
      <c r="G1079" s="279"/>
    </row>
    <row r="1080" spans="7:7" s="146" customFormat="1" hidden="1">
      <c r="G1080" s="279"/>
    </row>
    <row r="1081" spans="7:7" s="146" customFormat="1" hidden="1">
      <c r="G1081" s="279"/>
    </row>
    <row r="1082" spans="7:7" s="146" customFormat="1" hidden="1">
      <c r="G1082" s="279"/>
    </row>
    <row r="1083" spans="7:7" s="146" customFormat="1" hidden="1">
      <c r="G1083" s="279"/>
    </row>
    <row r="1084" spans="7:7" s="146" customFormat="1" hidden="1">
      <c r="G1084" s="279"/>
    </row>
    <row r="1085" spans="7:7" s="146" customFormat="1" hidden="1">
      <c r="G1085" s="279"/>
    </row>
    <row r="1086" spans="7:7" s="146" customFormat="1" hidden="1">
      <c r="G1086" s="279"/>
    </row>
    <row r="1087" spans="7:7" s="146" customFormat="1" hidden="1">
      <c r="G1087" s="279"/>
    </row>
    <row r="1088" spans="7:7" s="146" customFormat="1" hidden="1">
      <c r="G1088" s="279"/>
    </row>
    <row r="1089" spans="7:7" s="146" customFormat="1" hidden="1">
      <c r="G1089" s="279"/>
    </row>
    <row r="1090" spans="7:7" s="146" customFormat="1" hidden="1">
      <c r="G1090" s="279"/>
    </row>
    <row r="1091" spans="7:7" s="146" customFormat="1" hidden="1">
      <c r="G1091" s="279"/>
    </row>
    <row r="1092" spans="7:7" s="146" customFormat="1" hidden="1">
      <c r="G1092" s="279"/>
    </row>
    <row r="1093" spans="7:7" s="146" customFormat="1" hidden="1">
      <c r="G1093" s="279"/>
    </row>
    <row r="1094" spans="7:7" s="146" customFormat="1" hidden="1">
      <c r="G1094" s="279"/>
    </row>
    <row r="1095" spans="7:7" s="146" customFormat="1" hidden="1">
      <c r="G1095" s="279"/>
    </row>
    <row r="1096" spans="7:7" s="146" customFormat="1" hidden="1">
      <c r="G1096" s="279"/>
    </row>
    <row r="1097" spans="7:7" s="146" customFormat="1" hidden="1">
      <c r="G1097" s="279"/>
    </row>
    <row r="1098" spans="7:7" s="146" customFormat="1" hidden="1">
      <c r="G1098" s="279"/>
    </row>
    <row r="1099" spans="7:7" s="146" customFormat="1" hidden="1">
      <c r="G1099" s="279"/>
    </row>
    <row r="1100" spans="7:7" s="146" customFormat="1" hidden="1">
      <c r="G1100" s="279"/>
    </row>
    <row r="1101" spans="7:7" s="146" customFormat="1" hidden="1">
      <c r="G1101" s="279"/>
    </row>
    <row r="1102" spans="7:7" s="146" customFormat="1" hidden="1">
      <c r="G1102" s="279"/>
    </row>
    <row r="1103" spans="7:7" s="146" customFormat="1" hidden="1">
      <c r="G1103" s="279"/>
    </row>
    <row r="1104" spans="7:7" s="146" customFormat="1" hidden="1">
      <c r="G1104" s="279"/>
    </row>
    <row r="1105" spans="7:7" s="146" customFormat="1" hidden="1">
      <c r="G1105" s="279"/>
    </row>
    <row r="1106" spans="7:7" s="146" customFormat="1" hidden="1">
      <c r="G1106" s="279"/>
    </row>
    <row r="1107" spans="7:7" s="146" customFormat="1" hidden="1">
      <c r="G1107" s="279"/>
    </row>
    <row r="1108" spans="7:7" s="146" customFormat="1" hidden="1">
      <c r="G1108" s="279"/>
    </row>
    <row r="1109" spans="7:7" s="146" customFormat="1" hidden="1">
      <c r="G1109" s="279"/>
    </row>
    <row r="1110" spans="7:7" s="146" customFormat="1" hidden="1">
      <c r="G1110" s="279"/>
    </row>
    <row r="1111" spans="7:7" s="146" customFormat="1" hidden="1">
      <c r="G1111" s="279"/>
    </row>
    <row r="1112" spans="7:7" s="146" customFormat="1" hidden="1">
      <c r="G1112" s="279"/>
    </row>
    <row r="1113" spans="7:7" s="146" customFormat="1" hidden="1">
      <c r="G1113" s="279"/>
    </row>
    <row r="1114" spans="7:7" s="146" customFormat="1" hidden="1">
      <c r="G1114" s="279"/>
    </row>
    <row r="1115" spans="7:7" s="146" customFormat="1" hidden="1">
      <c r="G1115" s="279"/>
    </row>
    <row r="1116" spans="7:7" s="146" customFormat="1" hidden="1">
      <c r="G1116" s="279"/>
    </row>
    <row r="1117" spans="7:7" s="146" customFormat="1" hidden="1">
      <c r="G1117" s="279"/>
    </row>
    <row r="1118" spans="7:7" s="146" customFormat="1" hidden="1">
      <c r="G1118" s="279"/>
    </row>
    <row r="1119" spans="7:7" s="146" customFormat="1" hidden="1">
      <c r="G1119" s="279"/>
    </row>
    <row r="1120" spans="7:7" s="146" customFormat="1" hidden="1">
      <c r="G1120" s="279"/>
    </row>
    <row r="1121" spans="7:7" s="146" customFormat="1" hidden="1">
      <c r="G1121" s="279"/>
    </row>
    <row r="1122" spans="7:7" s="146" customFormat="1" hidden="1">
      <c r="G1122" s="279"/>
    </row>
    <row r="1123" spans="7:7" s="146" customFormat="1" hidden="1">
      <c r="G1123" s="279"/>
    </row>
    <row r="1124" spans="7:7" s="146" customFormat="1" hidden="1">
      <c r="G1124" s="279"/>
    </row>
    <row r="1125" spans="7:7" s="146" customFormat="1" hidden="1">
      <c r="G1125" s="279"/>
    </row>
    <row r="1126" spans="7:7" s="146" customFormat="1" hidden="1">
      <c r="G1126" s="279"/>
    </row>
    <row r="1127" spans="7:7" s="146" customFormat="1" hidden="1">
      <c r="G1127" s="279"/>
    </row>
    <row r="1128" spans="7:7" s="146" customFormat="1" hidden="1">
      <c r="G1128" s="279"/>
    </row>
    <row r="1129" spans="7:7" s="146" customFormat="1" hidden="1">
      <c r="G1129" s="279"/>
    </row>
    <row r="1130" spans="7:7" s="146" customFormat="1" hidden="1">
      <c r="G1130" s="279"/>
    </row>
    <row r="1131" spans="7:7" s="146" customFormat="1" hidden="1">
      <c r="G1131" s="279"/>
    </row>
    <row r="1132" spans="7:7" s="146" customFormat="1" hidden="1">
      <c r="G1132" s="279"/>
    </row>
    <row r="1133" spans="7:7" s="146" customFormat="1" hidden="1">
      <c r="G1133" s="279"/>
    </row>
    <row r="1134" spans="7:7" s="146" customFormat="1" hidden="1">
      <c r="G1134" s="279"/>
    </row>
    <row r="1135" spans="7:7" s="146" customFormat="1" hidden="1">
      <c r="G1135" s="279"/>
    </row>
    <row r="1136" spans="7:7" s="146" customFormat="1" hidden="1">
      <c r="G1136" s="279"/>
    </row>
    <row r="1137" spans="7:7" s="146" customFormat="1" hidden="1">
      <c r="G1137" s="279"/>
    </row>
    <row r="1138" spans="7:7" s="146" customFormat="1" hidden="1">
      <c r="G1138" s="279"/>
    </row>
    <row r="1139" spans="7:7" s="146" customFormat="1" hidden="1">
      <c r="G1139" s="279"/>
    </row>
    <row r="1140" spans="7:7" s="146" customFormat="1" hidden="1">
      <c r="G1140" s="279"/>
    </row>
    <row r="1141" spans="7:7" s="146" customFormat="1" hidden="1">
      <c r="G1141" s="279"/>
    </row>
    <row r="1142" spans="7:7" s="146" customFormat="1" hidden="1">
      <c r="G1142" s="279"/>
    </row>
    <row r="1143" spans="7:7" s="146" customFormat="1" hidden="1">
      <c r="G1143" s="279"/>
    </row>
    <row r="1144" spans="7:7" s="146" customFormat="1" hidden="1">
      <c r="G1144" s="279"/>
    </row>
    <row r="1145" spans="7:7" s="146" customFormat="1" hidden="1">
      <c r="G1145" s="279"/>
    </row>
    <row r="1146" spans="7:7" s="146" customFormat="1" hidden="1">
      <c r="G1146" s="279"/>
    </row>
    <row r="1147" spans="7:7" s="146" customFormat="1" hidden="1">
      <c r="G1147" s="279"/>
    </row>
    <row r="1148" spans="7:7" s="146" customFormat="1" hidden="1">
      <c r="G1148" s="279"/>
    </row>
    <row r="1149" spans="7:7" s="146" customFormat="1" hidden="1">
      <c r="G1149" s="279"/>
    </row>
    <row r="1150" spans="7:7" s="146" customFormat="1" hidden="1">
      <c r="G1150" s="279"/>
    </row>
    <row r="1151" spans="7:7" s="146" customFormat="1" hidden="1">
      <c r="G1151" s="279"/>
    </row>
    <row r="1152" spans="7:7" s="146" customFormat="1" hidden="1">
      <c r="G1152" s="279"/>
    </row>
    <row r="1153" spans="7:7" s="146" customFormat="1" hidden="1">
      <c r="G1153" s="279"/>
    </row>
    <row r="1154" spans="7:7" s="146" customFormat="1" hidden="1">
      <c r="G1154" s="279"/>
    </row>
    <row r="1155" spans="7:7" s="146" customFormat="1" hidden="1">
      <c r="G1155" s="279"/>
    </row>
    <row r="1156" spans="7:7" s="146" customFormat="1" hidden="1">
      <c r="G1156" s="279"/>
    </row>
    <row r="1157" spans="7:7" s="146" customFormat="1" hidden="1">
      <c r="G1157" s="279"/>
    </row>
    <row r="1158" spans="7:7" s="146" customFormat="1" hidden="1">
      <c r="G1158" s="279"/>
    </row>
    <row r="1159" spans="7:7" s="146" customFormat="1" hidden="1">
      <c r="G1159" s="279"/>
    </row>
    <row r="1160" spans="7:7" s="146" customFormat="1" hidden="1">
      <c r="G1160" s="279"/>
    </row>
    <row r="1161" spans="7:7" s="146" customFormat="1" hidden="1">
      <c r="G1161" s="279"/>
    </row>
    <row r="1162" spans="7:7" s="146" customFormat="1" hidden="1">
      <c r="G1162" s="279"/>
    </row>
    <row r="1163" spans="7:7" s="146" customFormat="1" hidden="1">
      <c r="G1163" s="279"/>
    </row>
    <row r="1164" spans="7:7" s="146" customFormat="1" hidden="1">
      <c r="G1164" s="279"/>
    </row>
    <row r="1165" spans="7:7" s="146" customFormat="1" hidden="1">
      <c r="G1165" s="279"/>
    </row>
    <row r="1166" spans="7:7" s="146" customFormat="1" hidden="1">
      <c r="G1166" s="279"/>
    </row>
    <row r="1167" spans="7:7" s="146" customFormat="1" hidden="1">
      <c r="G1167" s="279"/>
    </row>
    <row r="1168" spans="7:7" s="146" customFormat="1" hidden="1">
      <c r="G1168" s="279"/>
    </row>
    <row r="1169" spans="7:7" s="146" customFormat="1" hidden="1">
      <c r="G1169" s="279"/>
    </row>
    <row r="1170" spans="7:7" s="146" customFormat="1" hidden="1">
      <c r="G1170" s="279"/>
    </row>
    <row r="1171" spans="7:7" s="146" customFormat="1" hidden="1">
      <c r="G1171" s="279"/>
    </row>
    <row r="1172" spans="7:7" s="146" customFormat="1" hidden="1">
      <c r="G1172" s="279"/>
    </row>
    <row r="1173" spans="7:7" s="146" customFormat="1" hidden="1">
      <c r="G1173" s="279"/>
    </row>
    <row r="1174" spans="7:7" s="146" customFormat="1" hidden="1">
      <c r="G1174" s="279"/>
    </row>
    <row r="1175" spans="7:7" s="146" customFormat="1" hidden="1">
      <c r="G1175" s="279"/>
    </row>
    <row r="1176" spans="7:7" s="146" customFormat="1" hidden="1">
      <c r="G1176" s="279"/>
    </row>
    <row r="1177" spans="7:7" s="146" customFormat="1" hidden="1">
      <c r="G1177" s="279"/>
    </row>
    <row r="1178" spans="7:7" s="146" customFormat="1" hidden="1">
      <c r="G1178" s="279"/>
    </row>
    <row r="1179" spans="7:7" s="146" customFormat="1" hidden="1">
      <c r="G1179" s="279"/>
    </row>
    <row r="1180" spans="7:7" s="146" customFormat="1" hidden="1">
      <c r="G1180" s="279"/>
    </row>
    <row r="1181" spans="7:7" s="146" customFormat="1" hidden="1">
      <c r="G1181" s="279"/>
    </row>
    <row r="1182" spans="7:7" s="146" customFormat="1" hidden="1">
      <c r="G1182" s="279"/>
    </row>
    <row r="1183" spans="7:7" s="146" customFormat="1" hidden="1">
      <c r="G1183" s="279"/>
    </row>
    <row r="1184" spans="7:7" s="146" customFormat="1" hidden="1">
      <c r="G1184" s="279"/>
    </row>
    <row r="1185" spans="7:7" s="146" customFormat="1" hidden="1">
      <c r="G1185" s="279"/>
    </row>
    <row r="1186" spans="7:7" s="146" customFormat="1" hidden="1">
      <c r="G1186" s="279"/>
    </row>
    <row r="1187" spans="7:7" s="146" customFormat="1" hidden="1">
      <c r="G1187" s="279"/>
    </row>
    <row r="1188" spans="7:7" s="146" customFormat="1" hidden="1">
      <c r="G1188" s="279"/>
    </row>
    <row r="1189" spans="7:7" s="146" customFormat="1" hidden="1">
      <c r="G1189" s="279"/>
    </row>
    <row r="1190" spans="7:7" s="146" customFormat="1" hidden="1">
      <c r="G1190" s="279"/>
    </row>
    <row r="1191" spans="7:7" s="146" customFormat="1" hidden="1">
      <c r="G1191" s="279"/>
    </row>
    <row r="1192" spans="7:7" s="146" customFormat="1" hidden="1">
      <c r="G1192" s="279"/>
    </row>
    <row r="1193" spans="7:7" s="146" customFormat="1" hidden="1">
      <c r="G1193" s="279"/>
    </row>
    <row r="1194" spans="7:7" s="146" customFormat="1" hidden="1">
      <c r="G1194" s="279"/>
    </row>
    <row r="1195" spans="7:7" s="146" customFormat="1" hidden="1">
      <c r="G1195" s="279"/>
    </row>
    <row r="1196" spans="7:7" s="146" customFormat="1" hidden="1">
      <c r="G1196" s="279"/>
    </row>
    <row r="1197" spans="7:7" s="146" customFormat="1" hidden="1">
      <c r="G1197" s="279"/>
    </row>
    <row r="1198" spans="7:7" s="146" customFormat="1" hidden="1">
      <c r="G1198" s="279"/>
    </row>
    <row r="1199" spans="7:7" s="146" customFormat="1" hidden="1">
      <c r="G1199" s="279"/>
    </row>
    <row r="1200" spans="7:7" s="146" customFormat="1" hidden="1">
      <c r="G1200" s="279"/>
    </row>
    <row r="1201" spans="7:7" s="146" customFormat="1" hidden="1">
      <c r="G1201" s="279"/>
    </row>
    <row r="1202" spans="7:7" s="146" customFormat="1" hidden="1">
      <c r="G1202" s="279"/>
    </row>
    <row r="1203" spans="7:7" s="146" customFormat="1" hidden="1">
      <c r="G1203" s="279"/>
    </row>
    <row r="1204" spans="7:7" s="146" customFormat="1" hidden="1">
      <c r="G1204" s="279"/>
    </row>
    <row r="1205" spans="7:7" s="146" customFormat="1" hidden="1">
      <c r="G1205" s="279"/>
    </row>
    <row r="1206" spans="7:7" s="146" customFormat="1" hidden="1">
      <c r="G1206" s="279"/>
    </row>
    <row r="1207" spans="7:7" s="146" customFormat="1" hidden="1">
      <c r="G1207" s="279"/>
    </row>
    <row r="1208" spans="7:7" s="146" customFormat="1" hidden="1">
      <c r="G1208" s="279"/>
    </row>
    <row r="1209" spans="7:7" s="146" customFormat="1" hidden="1">
      <c r="G1209" s="279"/>
    </row>
    <row r="1210" spans="7:7" s="146" customFormat="1" hidden="1">
      <c r="G1210" s="279"/>
    </row>
    <row r="1211" spans="7:7" s="146" customFormat="1" hidden="1">
      <c r="G1211" s="279"/>
    </row>
    <row r="1212" spans="7:7" s="146" customFormat="1" hidden="1">
      <c r="G1212" s="279"/>
    </row>
    <row r="1213" spans="7:7" s="146" customFormat="1" hidden="1">
      <c r="G1213" s="279"/>
    </row>
    <row r="1214" spans="7:7" s="146" customFormat="1" hidden="1">
      <c r="G1214" s="279"/>
    </row>
    <row r="1215" spans="7:7" s="146" customFormat="1" hidden="1">
      <c r="G1215" s="279"/>
    </row>
    <row r="1216" spans="7:7" s="146" customFormat="1" hidden="1">
      <c r="G1216" s="279"/>
    </row>
    <row r="1217" spans="7:7" s="146" customFormat="1" hidden="1">
      <c r="G1217" s="279"/>
    </row>
    <row r="1218" spans="7:7" s="146" customFormat="1" hidden="1">
      <c r="G1218" s="279"/>
    </row>
    <row r="1219" spans="7:7" s="146" customFormat="1" hidden="1">
      <c r="G1219" s="279"/>
    </row>
    <row r="1220" spans="7:7" s="146" customFormat="1" hidden="1">
      <c r="G1220" s="279"/>
    </row>
    <row r="1221" spans="7:7" s="146" customFormat="1" hidden="1">
      <c r="G1221" s="279"/>
    </row>
    <row r="1222" spans="7:7" s="146" customFormat="1" hidden="1">
      <c r="G1222" s="279"/>
    </row>
    <row r="1223" spans="7:7" s="146" customFormat="1" hidden="1">
      <c r="G1223" s="279"/>
    </row>
    <row r="1224" spans="7:7" s="146" customFormat="1" hidden="1">
      <c r="G1224" s="279"/>
    </row>
    <row r="1225" spans="7:7" s="146" customFormat="1" hidden="1">
      <c r="G1225" s="279"/>
    </row>
    <row r="1226" spans="7:7" s="146" customFormat="1" hidden="1">
      <c r="G1226" s="279"/>
    </row>
    <row r="1227" spans="7:7" s="146" customFormat="1" hidden="1">
      <c r="G1227" s="279"/>
    </row>
    <row r="1228" spans="7:7" s="146" customFormat="1" hidden="1">
      <c r="G1228" s="279"/>
    </row>
    <row r="1229" spans="7:7" s="146" customFormat="1" hidden="1">
      <c r="G1229" s="279"/>
    </row>
    <row r="1230" spans="7:7" s="146" customFormat="1" hidden="1">
      <c r="G1230" s="279"/>
    </row>
    <row r="1231" spans="7:7" s="146" customFormat="1" hidden="1">
      <c r="G1231" s="279"/>
    </row>
    <row r="1232" spans="7:7" s="146" customFormat="1" hidden="1">
      <c r="G1232" s="279"/>
    </row>
    <row r="1233" spans="7:7" s="146" customFormat="1" hidden="1">
      <c r="G1233" s="279"/>
    </row>
    <row r="1234" spans="7:7" s="146" customFormat="1" hidden="1">
      <c r="G1234" s="279"/>
    </row>
    <row r="1235" spans="7:7" s="146" customFormat="1" hidden="1">
      <c r="G1235" s="279"/>
    </row>
    <row r="1236" spans="7:7" s="146" customFormat="1" hidden="1">
      <c r="G1236" s="279"/>
    </row>
    <row r="1237" spans="7:7" s="146" customFormat="1" hidden="1">
      <c r="G1237" s="279"/>
    </row>
    <row r="1238" spans="7:7" s="146" customFormat="1" hidden="1">
      <c r="G1238" s="279"/>
    </row>
    <row r="1239" spans="7:7" s="146" customFormat="1" hidden="1">
      <c r="G1239" s="279"/>
    </row>
    <row r="1240" spans="7:7" s="146" customFormat="1" hidden="1">
      <c r="G1240" s="279"/>
    </row>
    <row r="1241" spans="7:7" s="146" customFormat="1" hidden="1">
      <c r="G1241" s="279"/>
    </row>
    <row r="1242" spans="7:7" s="146" customFormat="1" hidden="1">
      <c r="G1242" s="279"/>
    </row>
    <row r="1243" spans="7:7" s="146" customFormat="1" hidden="1">
      <c r="G1243" s="279"/>
    </row>
    <row r="1244" spans="7:7" s="146" customFormat="1" hidden="1">
      <c r="G1244" s="279"/>
    </row>
    <row r="1245" spans="7:7" s="146" customFormat="1" hidden="1">
      <c r="G1245" s="279"/>
    </row>
    <row r="1246" spans="7:7" s="146" customFormat="1" hidden="1">
      <c r="G1246" s="279"/>
    </row>
    <row r="1247" spans="7:7" s="146" customFormat="1" hidden="1">
      <c r="G1247" s="279"/>
    </row>
    <row r="1248" spans="7:7" s="146" customFormat="1" hidden="1">
      <c r="G1248" s="279"/>
    </row>
    <row r="1249" spans="7:7" s="146" customFormat="1" hidden="1">
      <c r="G1249" s="279"/>
    </row>
    <row r="1250" spans="7:7" s="146" customFormat="1" hidden="1">
      <c r="G1250" s="279"/>
    </row>
    <row r="1251" spans="7:7" s="146" customFormat="1" hidden="1">
      <c r="G1251" s="279"/>
    </row>
    <row r="1252" spans="7:7" s="146" customFormat="1" hidden="1">
      <c r="G1252" s="279"/>
    </row>
    <row r="1253" spans="7:7" s="146" customFormat="1" hidden="1">
      <c r="G1253" s="279"/>
    </row>
    <row r="1254" spans="7:7" s="146" customFormat="1" hidden="1">
      <c r="G1254" s="279"/>
    </row>
    <row r="1255" spans="7:7" s="146" customFormat="1" hidden="1">
      <c r="G1255" s="279"/>
    </row>
    <row r="1256" spans="7:7" s="146" customFormat="1" hidden="1">
      <c r="G1256" s="279"/>
    </row>
    <row r="1257" spans="7:7" s="146" customFormat="1" hidden="1">
      <c r="G1257" s="279"/>
    </row>
    <row r="1258" spans="7:7" s="146" customFormat="1" hidden="1">
      <c r="G1258" s="279"/>
    </row>
    <row r="1259" spans="7:7" s="146" customFormat="1" hidden="1">
      <c r="G1259" s="279"/>
    </row>
    <row r="1260" spans="7:7" s="146" customFormat="1" hidden="1">
      <c r="G1260" s="279"/>
    </row>
    <row r="1261" spans="7:7" s="146" customFormat="1" hidden="1">
      <c r="G1261" s="279"/>
    </row>
    <row r="1262" spans="7:7" s="146" customFormat="1" hidden="1">
      <c r="G1262" s="279"/>
    </row>
    <row r="1263" spans="7:7" s="146" customFormat="1" hidden="1">
      <c r="G1263" s="279"/>
    </row>
    <row r="1264" spans="7:7" s="146" customFormat="1" hidden="1">
      <c r="G1264" s="279"/>
    </row>
    <row r="1265" spans="7:7" s="146" customFormat="1" hidden="1">
      <c r="G1265" s="279"/>
    </row>
    <row r="1266" spans="7:7" s="146" customFormat="1" hidden="1">
      <c r="G1266" s="279"/>
    </row>
    <row r="1267" spans="7:7" s="146" customFormat="1" hidden="1">
      <c r="G1267" s="279"/>
    </row>
    <row r="1268" spans="7:7" s="146" customFormat="1" hidden="1">
      <c r="G1268" s="279"/>
    </row>
    <row r="1269" spans="7:7" s="146" customFormat="1" hidden="1">
      <c r="G1269" s="279"/>
    </row>
    <row r="1270" spans="7:7" s="146" customFormat="1" hidden="1">
      <c r="G1270" s="279"/>
    </row>
    <row r="1271" spans="7:7" s="146" customFormat="1" hidden="1">
      <c r="G1271" s="279"/>
    </row>
    <row r="1272" spans="7:7" s="146" customFormat="1" hidden="1">
      <c r="G1272" s="279"/>
    </row>
    <row r="1273" spans="7:7" s="146" customFormat="1" hidden="1">
      <c r="G1273" s="279"/>
    </row>
    <row r="1274" spans="7:7" s="146" customFormat="1" hidden="1">
      <c r="G1274" s="279"/>
    </row>
    <row r="1275" spans="7:7" s="146" customFormat="1" hidden="1">
      <c r="G1275" s="279"/>
    </row>
    <row r="1276" spans="7:7" s="146" customFormat="1" hidden="1">
      <c r="G1276" s="279"/>
    </row>
    <row r="1277" spans="7:7" s="146" customFormat="1" hidden="1">
      <c r="G1277" s="279"/>
    </row>
    <row r="1278" spans="7:7" s="146" customFormat="1" hidden="1">
      <c r="G1278" s="279"/>
    </row>
    <row r="1279" spans="7:7" s="146" customFormat="1" hidden="1">
      <c r="G1279" s="279"/>
    </row>
    <row r="1280" spans="7:7" s="146" customFormat="1" hidden="1">
      <c r="G1280" s="279"/>
    </row>
    <row r="1281" spans="7:7" s="146" customFormat="1" hidden="1">
      <c r="G1281" s="279"/>
    </row>
    <row r="1282" spans="7:7" s="146" customFormat="1" hidden="1">
      <c r="G1282" s="279"/>
    </row>
    <row r="1283" spans="7:7" s="146" customFormat="1" hidden="1">
      <c r="G1283" s="279"/>
    </row>
    <row r="1284" spans="7:7" s="146" customFormat="1" hidden="1">
      <c r="G1284" s="279"/>
    </row>
    <row r="1285" spans="7:7" s="146" customFormat="1" hidden="1">
      <c r="G1285" s="279"/>
    </row>
    <row r="1286" spans="7:7" s="146" customFormat="1" hidden="1">
      <c r="G1286" s="279"/>
    </row>
    <row r="1287" spans="7:7" s="146" customFormat="1" hidden="1">
      <c r="G1287" s="279"/>
    </row>
    <row r="1288" spans="7:7" s="146" customFormat="1" hidden="1">
      <c r="G1288" s="279"/>
    </row>
    <row r="1289" spans="7:7" s="146" customFormat="1" hidden="1">
      <c r="G1289" s="279"/>
    </row>
    <row r="1290" spans="7:7" s="146" customFormat="1" hidden="1">
      <c r="G1290" s="279"/>
    </row>
    <row r="1291" spans="7:7" s="146" customFormat="1" hidden="1">
      <c r="G1291" s="279"/>
    </row>
    <row r="1292" spans="7:7" s="146" customFormat="1" hidden="1">
      <c r="G1292" s="279"/>
    </row>
    <row r="1293" spans="7:7" s="146" customFormat="1" hidden="1">
      <c r="G1293" s="279"/>
    </row>
    <row r="1294" spans="7:7" s="146" customFormat="1" hidden="1">
      <c r="G1294" s="279"/>
    </row>
    <row r="1295" spans="7:7" s="146" customFormat="1" hidden="1">
      <c r="G1295" s="279"/>
    </row>
    <row r="1296" spans="7:7" s="146" customFormat="1" hidden="1">
      <c r="G1296" s="279"/>
    </row>
    <row r="1297" spans="7:7" s="146" customFormat="1" hidden="1">
      <c r="G1297" s="279"/>
    </row>
    <row r="1298" spans="7:7" s="146" customFormat="1" hidden="1">
      <c r="G1298" s="279"/>
    </row>
    <row r="1299" spans="7:7" s="146" customFormat="1" hidden="1">
      <c r="G1299" s="279"/>
    </row>
    <row r="1300" spans="7:7" s="146" customFormat="1" hidden="1">
      <c r="G1300" s="279"/>
    </row>
    <row r="1301" spans="7:7" s="146" customFormat="1" hidden="1">
      <c r="G1301" s="279"/>
    </row>
    <row r="1302" spans="7:7" s="146" customFormat="1" hidden="1">
      <c r="G1302" s="279"/>
    </row>
    <row r="1303" spans="7:7" s="146" customFormat="1" hidden="1">
      <c r="G1303" s="279"/>
    </row>
    <row r="1304" spans="7:7" s="146" customFormat="1" hidden="1">
      <c r="G1304" s="279"/>
    </row>
    <row r="1305" spans="7:7" s="146" customFormat="1" hidden="1">
      <c r="G1305" s="279"/>
    </row>
    <row r="1306" spans="7:7" s="146" customFormat="1" hidden="1">
      <c r="G1306" s="279"/>
    </row>
    <row r="1307" spans="7:7" s="146" customFormat="1" hidden="1">
      <c r="G1307" s="279"/>
    </row>
    <row r="1308" spans="7:7" s="146" customFormat="1" hidden="1">
      <c r="G1308" s="279"/>
    </row>
    <row r="1309" spans="7:7" s="146" customFormat="1" hidden="1">
      <c r="G1309" s="279"/>
    </row>
    <row r="1310" spans="7:7" s="146" customFormat="1" hidden="1">
      <c r="G1310" s="279"/>
    </row>
    <row r="1311" spans="7:7" s="146" customFormat="1" hidden="1">
      <c r="G1311" s="279"/>
    </row>
    <row r="1312" spans="7:7" s="146" customFormat="1" hidden="1">
      <c r="G1312" s="279"/>
    </row>
    <row r="1313" spans="7:7" s="146" customFormat="1" hidden="1">
      <c r="G1313" s="279"/>
    </row>
    <row r="1314" spans="7:7" s="146" customFormat="1" hidden="1">
      <c r="G1314" s="279"/>
    </row>
    <row r="1315" spans="7:7" s="146" customFormat="1" hidden="1">
      <c r="G1315" s="279"/>
    </row>
    <row r="1316" spans="7:7" s="146" customFormat="1" hidden="1">
      <c r="G1316" s="279"/>
    </row>
    <row r="1317" spans="7:7" s="146" customFormat="1" hidden="1">
      <c r="G1317" s="279"/>
    </row>
    <row r="1318" spans="7:7" s="146" customFormat="1" hidden="1">
      <c r="G1318" s="279"/>
    </row>
    <row r="1319" spans="7:7" s="146" customFormat="1" hidden="1">
      <c r="G1319" s="279"/>
    </row>
    <row r="1320" spans="7:7" s="146" customFormat="1" hidden="1">
      <c r="G1320" s="279"/>
    </row>
    <row r="1321" spans="7:7" s="146" customFormat="1" hidden="1">
      <c r="G1321" s="279"/>
    </row>
    <row r="1322" spans="7:7" s="146" customFormat="1" hidden="1">
      <c r="G1322" s="279"/>
    </row>
    <row r="1323" spans="7:7" s="146" customFormat="1" hidden="1">
      <c r="G1323" s="279"/>
    </row>
    <row r="1324" spans="7:7" s="146" customFormat="1" hidden="1">
      <c r="G1324" s="279"/>
    </row>
    <row r="1325" spans="7:7" s="146" customFormat="1" hidden="1">
      <c r="G1325" s="279"/>
    </row>
    <row r="1326" spans="7:7" s="146" customFormat="1" hidden="1">
      <c r="G1326" s="279"/>
    </row>
    <row r="1327" spans="7:7" s="146" customFormat="1" hidden="1">
      <c r="G1327" s="279"/>
    </row>
    <row r="1328" spans="7:7" s="146" customFormat="1" hidden="1">
      <c r="G1328" s="279"/>
    </row>
    <row r="1329" spans="7:7" s="146" customFormat="1" hidden="1">
      <c r="G1329" s="279"/>
    </row>
    <row r="1330" spans="7:7" s="146" customFormat="1" hidden="1">
      <c r="G1330" s="279"/>
    </row>
    <row r="1331" spans="7:7" s="146" customFormat="1" hidden="1">
      <c r="G1331" s="279"/>
    </row>
    <row r="1332" spans="7:7" s="146" customFormat="1" hidden="1">
      <c r="G1332" s="279"/>
    </row>
    <row r="1333" spans="7:7" s="146" customFormat="1" hidden="1">
      <c r="G1333" s="279"/>
    </row>
    <row r="1334" spans="7:7" s="146" customFormat="1" hidden="1">
      <c r="G1334" s="279"/>
    </row>
    <row r="1335" spans="7:7" s="146" customFormat="1" hidden="1">
      <c r="G1335" s="279"/>
    </row>
    <row r="1336" spans="7:7" s="146" customFormat="1" hidden="1">
      <c r="G1336" s="279"/>
    </row>
    <row r="1337" spans="7:7" s="146" customFormat="1" hidden="1">
      <c r="G1337" s="279"/>
    </row>
    <row r="1338" spans="7:7" s="146" customFormat="1" hidden="1">
      <c r="G1338" s="279"/>
    </row>
    <row r="1339" spans="7:7" s="146" customFormat="1" hidden="1">
      <c r="G1339" s="279"/>
    </row>
    <row r="1340" spans="7:7" s="146" customFormat="1" hidden="1">
      <c r="G1340" s="279"/>
    </row>
    <row r="1341" spans="7:7" s="146" customFormat="1" hidden="1">
      <c r="G1341" s="279"/>
    </row>
    <row r="1342" spans="7:7" s="146" customFormat="1" hidden="1">
      <c r="G1342" s="279"/>
    </row>
    <row r="1343" spans="7:7" s="146" customFormat="1" hidden="1">
      <c r="G1343" s="279"/>
    </row>
    <row r="1344" spans="7:7" s="146" customFormat="1" hidden="1">
      <c r="G1344" s="279"/>
    </row>
    <row r="1345" spans="7:7" s="146" customFormat="1" hidden="1">
      <c r="G1345" s="279"/>
    </row>
    <row r="1346" spans="7:7" s="146" customFormat="1" hidden="1">
      <c r="G1346" s="279"/>
    </row>
    <row r="1347" spans="7:7" s="146" customFormat="1" hidden="1">
      <c r="G1347" s="279"/>
    </row>
    <row r="1348" spans="7:7" s="146" customFormat="1" hidden="1">
      <c r="G1348" s="279"/>
    </row>
    <row r="1349" spans="7:7" s="146" customFormat="1" hidden="1">
      <c r="G1349" s="279"/>
    </row>
    <row r="1350" spans="7:7" s="146" customFormat="1" hidden="1">
      <c r="G1350" s="279"/>
    </row>
    <row r="1351" spans="7:7" s="146" customFormat="1" hidden="1">
      <c r="G1351" s="279"/>
    </row>
    <row r="1352" spans="7:7" s="146" customFormat="1" hidden="1">
      <c r="G1352" s="279"/>
    </row>
    <row r="1353" spans="7:7" s="146" customFormat="1" hidden="1">
      <c r="G1353" s="279"/>
    </row>
    <row r="1354" spans="7:7" s="146" customFormat="1" hidden="1">
      <c r="G1354" s="279"/>
    </row>
    <row r="1355" spans="7:7" s="146" customFormat="1" hidden="1">
      <c r="G1355" s="279"/>
    </row>
    <row r="1356" spans="7:7" s="146" customFormat="1" hidden="1">
      <c r="G1356" s="279"/>
    </row>
    <row r="1357" spans="7:7" s="146" customFormat="1" hidden="1">
      <c r="G1357" s="279"/>
    </row>
    <row r="1358" spans="7:7" s="146" customFormat="1" hidden="1">
      <c r="G1358" s="279"/>
    </row>
    <row r="1359" spans="7:7" s="146" customFormat="1" hidden="1">
      <c r="G1359" s="279"/>
    </row>
    <row r="1360" spans="7:7" s="146" customFormat="1" hidden="1">
      <c r="G1360" s="279"/>
    </row>
    <row r="1361" spans="7:7" s="146" customFormat="1" hidden="1">
      <c r="G1361" s="279"/>
    </row>
    <row r="1362" spans="7:7" s="146" customFormat="1" hidden="1">
      <c r="G1362" s="279"/>
    </row>
    <row r="1363" spans="7:7" s="146" customFormat="1" hidden="1">
      <c r="G1363" s="279"/>
    </row>
    <row r="1364" spans="7:7" s="146" customFormat="1" hidden="1">
      <c r="G1364" s="279"/>
    </row>
    <row r="1365" spans="7:7" s="146" customFormat="1" hidden="1">
      <c r="G1365" s="279"/>
    </row>
    <row r="1366" spans="7:7" s="146" customFormat="1" hidden="1">
      <c r="G1366" s="279"/>
    </row>
    <row r="1367" spans="7:7" s="146" customFormat="1" hidden="1">
      <c r="G1367" s="279"/>
    </row>
    <row r="1368" spans="7:7" s="146" customFormat="1" hidden="1">
      <c r="G1368" s="279"/>
    </row>
    <row r="1369" spans="7:7" s="146" customFormat="1" hidden="1">
      <c r="G1369" s="279"/>
    </row>
    <row r="1370" spans="7:7" s="146" customFormat="1" hidden="1">
      <c r="G1370" s="279"/>
    </row>
    <row r="1371" spans="7:7" s="146" customFormat="1" hidden="1">
      <c r="G1371" s="279"/>
    </row>
    <row r="1372" spans="7:7" s="146" customFormat="1" hidden="1">
      <c r="G1372" s="279"/>
    </row>
    <row r="1373" spans="7:7" s="146" customFormat="1" hidden="1">
      <c r="G1373" s="279"/>
    </row>
    <row r="1374" spans="7:7" s="146" customFormat="1" hidden="1">
      <c r="G1374" s="279"/>
    </row>
    <row r="1375" spans="7:7" s="146" customFormat="1" hidden="1">
      <c r="G1375" s="279"/>
    </row>
    <row r="1376" spans="7:7" s="146" customFormat="1" hidden="1">
      <c r="G1376" s="279"/>
    </row>
    <row r="1377" spans="7:7" s="146" customFormat="1" hidden="1">
      <c r="G1377" s="279"/>
    </row>
    <row r="1378" spans="7:7" s="146" customFormat="1" hidden="1">
      <c r="G1378" s="279"/>
    </row>
    <row r="1379" spans="7:7" s="146" customFormat="1" hidden="1">
      <c r="G1379" s="279"/>
    </row>
    <row r="1380" spans="7:7" s="146" customFormat="1" hidden="1">
      <c r="G1380" s="279"/>
    </row>
    <row r="1381" spans="7:7" s="146" customFormat="1" hidden="1">
      <c r="G1381" s="279"/>
    </row>
    <row r="1382" spans="7:7" s="146" customFormat="1" hidden="1">
      <c r="G1382" s="279"/>
    </row>
    <row r="1383" spans="7:7" s="146" customFormat="1" hidden="1">
      <c r="G1383" s="279"/>
    </row>
    <row r="1384" spans="7:7" s="146" customFormat="1" hidden="1">
      <c r="G1384" s="279"/>
    </row>
  </sheetData>
  <sheetProtection formatCells="0" formatColumns="0" formatRows="0" insertRows="0" deleteRows="0" sort="0"/>
  <mergeCells count="9">
    <mergeCell ref="A12:D12"/>
    <mergeCell ref="A14:C14"/>
    <mergeCell ref="G1:I1"/>
    <mergeCell ref="G2:H2"/>
    <mergeCell ref="A5:Q5"/>
    <mergeCell ref="A9:G9"/>
    <mergeCell ref="A10:G10"/>
    <mergeCell ref="A11:D11"/>
    <mergeCell ref="D1:F2"/>
  </mergeCells>
  <conditionalFormatting sqref="A15:A101">
    <cfRule type="expression" dxfId="20" priority="4">
      <formula>AND(ISBLANK(A15),SUM(COUNTIF($A15:$G15,"&lt;&gt;"&amp;"")&gt;0))</formula>
    </cfRule>
  </conditionalFormatting>
  <conditionalFormatting sqref="B15:B101">
    <cfRule type="expression" dxfId="19" priority="3">
      <formula>AND(ISBLANK(B15),SUM(COUNTIF($A15:$G15,"&lt;&gt;"&amp;"")&gt;0))</formula>
    </cfRule>
  </conditionalFormatting>
  <conditionalFormatting sqref="E15:G101">
    <cfRule type="expression" dxfId="18" priority="2">
      <formula>AND(ISBLANK(E15),SUM(COUNTIF($A15:$G15,"&lt;&gt;"&amp;"")&gt;0))</formula>
    </cfRule>
  </conditionalFormatting>
  <dataValidations count="9">
    <dataValidation type="list" allowBlank="1" showInputMessage="1" showErrorMessage="1" error="Please enter &quot;No&quot;,&quot;Yes-But no action taken&quot;, &quot;Yes-Approved&quot; , &quot;Yes-Denied&quot;  " sqref="P1:P5" xr:uid="{00000000-0002-0000-1C00-000000000000}">
      <formula1>"No,Yes-But no action taken,Yes-Approved,Yes-Denied"</formula1>
    </dataValidation>
    <dataValidation allowBlank="1" showInputMessage="1" sqref="G1 H6" xr:uid="{00000000-0002-0000-1C00-000001000000}"/>
    <dataValidation allowBlank="1" showInputMessage="1" showErrorMessage="1" prompt="Enter APN" sqref="A15:A101" xr:uid="{47589269-73A6-4E77-A775-359EAA8BEAB9}"/>
    <dataValidation allowBlank="1" showInputMessage="1" showErrorMessage="1" prompt="Enter street address" sqref="B15:B101" xr:uid="{9159471E-3EC4-4C12-A878-7D9A320B0BF6}"/>
    <dataValidation allowBlank="1" showInputMessage="1" showErrorMessage="1" prompt="Enter project name" sqref="C15:C101" xr:uid="{D264699D-F22D-4B89-B34E-E93B6DC2E682}"/>
    <dataValidation allowBlank="1" showInputMessage="1" showErrorMessage="1" prompt="Enter local jurisdiction tracking ID" sqref="D15:D101" xr:uid="{575F8F07-342D-4B6E-B7F3-E665F5786C61}"/>
    <dataValidation type="whole" allowBlank="1" showInputMessage="1" showErrorMessage="1" prompt="Enter realistic capacity identified in the housing element" sqref="E15:E101" xr:uid="{57A55ABD-B786-4ADC-9FEE-0593041446F2}">
      <formula1>1</formula1>
      <formula2>10000</formula2>
    </dataValidation>
    <dataValidation allowBlank="1" showInputMessage="1" showErrorMessage="1" prompt="Enter entity to whom the site was transferred" sqref="F15:F101" xr:uid="{EAE22526-F13E-4530-8D11-E698D087C952}"/>
    <dataValidation allowBlank="1" showInputMessage="1" showErrorMessage="1" prompt="Enter the intended use for the site" sqref="G15:G101" xr:uid="{5E62E5A8-0BB8-466C-93DC-459D91AA00BF}"/>
  </dataValidations>
  <pageMargins left="0.7" right="0.7" top="0.75" bottom="0.75" header="0.3" footer="0.3"/>
  <pageSetup scale="33"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73B1A60A-709E-44DA-9CC1-7C8EB453B167}">
            <xm:f>Admin!$D$22="FORMATTING OFF"</xm:f>
            <x14:dxf/>
          </x14:cfRule>
          <xm:sqref>A15:G101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26E57-F7A9-4DDB-8CAD-210140876675}">
  <sheetPr codeName="Sheet31"/>
  <dimension ref="A1:XFC1384"/>
  <sheetViews>
    <sheetView topLeftCell="A12" zoomScale="70" zoomScaleNormal="70" workbookViewId="0">
      <selection activeCell="A9" activeCellId="2" sqref="E13 E11 A9:G9"/>
    </sheetView>
  </sheetViews>
  <sheetFormatPr defaultColWidth="0" defaultRowHeight="14.25" zeroHeight="1"/>
  <cols>
    <col min="1" max="1" width="16.5703125" style="10" customWidth="1"/>
    <col min="2" max="2" width="39.28515625" style="10" customWidth="1"/>
    <col min="3" max="4" width="14.28515625" style="10" customWidth="1"/>
    <col min="5" max="6" width="16.5703125" style="10" customWidth="1"/>
    <col min="7" max="7" width="30.7109375" style="10" customWidth="1"/>
    <col min="8" max="8" width="0.28515625" style="10" customWidth="1"/>
    <col min="9" max="9" width="19.42578125" style="10" hidden="1" customWidth="1"/>
    <col min="10" max="11" width="8.7109375" style="10" hidden="1" customWidth="1"/>
    <col min="12" max="12" width="14.28515625" style="10" hidden="1" customWidth="1"/>
    <col min="13" max="17" width="8.7109375" style="10" hidden="1" customWidth="1"/>
    <col min="18" max="16383" width="6.28515625" style="10" hidden="1"/>
    <col min="16384" max="16384" width="0.28515625" style="10" customWidth="1"/>
  </cols>
  <sheetData>
    <row r="1" spans="1:19" s="161" customFormat="1" ht="31.5" customHeight="1">
      <c r="A1" s="191" t="s">
        <v>387</v>
      </c>
      <c r="B1" s="137" t="str">
        <f>'Start Here'!B4:E4</f>
        <v>San Diego</v>
      </c>
      <c r="C1" s="186"/>
      <c r="D1" s="758" t="s">
        <v>2109</v>
      </c>
      <c r="E1" s="759"/>
      <c r="F1" s="760"/>
      <c r="G1" s="320" t="s">
        <v>482</v>
      </c>
      <c r="H1" s="318"/>
      <c r="I1" s="319"/>
      <c r="J1" s="309"/>
      <c r="K1" s="309"/>
      <c r="L1" s="309"/>
      <c r="M1" s="309"/>
      <c r="N1" s="309"/>
      <c r="O1" s="309"/>
      <c r="P1" s="309"/>
      <c r="Q1" s="309"/>
      <c r="R1" s="2"/>
      <c r="S1" s="2"/>
    </row>
    <row r="2" spans="1:19" s="161" customFormat="1" ht="27.75">
      <c r="A2" s="191" t="s">
        <v>2017</v>
      </c>
      <c r="B2" s="136">
        <f>'Start Here'!B5</f>
        <v>2023</v>
      </c>
      <c r="C2" s="187" t="str">
        <f>'Table A2'!C2</f>
        <v>(Jan. 1 - Dec. 31)</v>
      </c>
      <c r="D2" s="758"/>
      <c r="E2" s="759"/>
      <c r="F2" s="760"/>
      <c r="G2" s="321" t="s">
        <v>480</v>
      </c>
      <c r="H2" s="322"/>
      <c r="I2" s="310"/>
      <c r="J2" s="309"/>
      <c r="K2" s="309"/>
      <c r="L2" s="309"/>
      <c r="M2" s="309"/>
      <c r="N2" s="309"/>
      <c r="O2" s="309"/>
      <c r="P2" s="309"/>
      <c r="Q2" s="309"/>
      <c r="R2" s="3"/>
      <c r="S2" s="3"/>
    </row>
    <row r="3" spans="1:19" s="161" customFormat="1" ht="19.5" customHeight="1">
      <c r="A3" s="763" t="s">
        <v>481</v>
      </c>
      <c r="B3" s="763"/>
      <c r="C3" s="763"/>
      <c r="D3" s="763"/>
      <c r="E3" s="763"/>
      <c r="F3" s="763"/>
      <c r="G3" s="763"/>
      <c r="H3" s="311"/>
      <c r="I3" s="10"/>
      <c r="J3" s="309"/>
      <c r="K3" s="309"/>
      <c r="L3" s="309"/>
      <c r="M3" s="309"/>
      <c r="N3" s="309"/>
      <c r="O3" s="309"/>
      <c r="P3" s="309"/>
      <c r="Q3" s="309"/>
      <c r="R3" s="3"/>
      <c r="S3" s="3"/>
    </row>
    <row r="4" spans="1:19" s="161" customFormat="1" ht="17.25" customHeight="1">
      <c r="A4" s="763" t="s">
        <v>483</v>
      </c>
      <c r="B4" s="763"/>
      <c r="C4" s="763"/>
      <c r="D4" s="763"/>
      <c r="E4" s="763"/>
      <c r="F4" s="763"/>
      <c r="G4" s="763"/>
      <c r="H4" s="311"/>
      <c r="I4" s="10"/>
      <c r="J4" s="309"/>
      <c r="K4" s="309"/>
      <c r="L4" s="309"/>
      <c r="M4" s="309"/>
      <c r="N4" s="309"/>
      <c r="O4" s="309"/>
      <c r="P4" s="309"/>
      <c r="Q4" s="309"/>
      <c r="R4" s="3"/>
      <c r="S4" s="3"/>
    </row>
    <row r="5" spans="1:19" s="161" customFormat="1" ht="15" customHeight="1">
      <c r="A5" s="764"/>
      <c r="B5" s="764"/>
      <c r="C5" s="764"/>
      <c r="D5" s="764"/>
      <c r="E5" s="764"/>
      <c r="F5" s="764"/>
      <c r="G5" s="764"/>
      <c r="H5" s="12"/>
      <c r="I5" s="12"/>
      <c r="J5" s="12"/>
      <c r="K5" s="12"/>
      <c r="L5" s="12"/>
      <c r="M5" s="12"/>
      <c r="N5" s="12"/>
      <c r="O5" s="12"/>
      <c r="P5" s="12"/>
      <c r="Q5" s="12"/>
      <c r="R5" s="12"/>
      <c r="S5" s="12"/>
    </row>
    <row r="6" spans="1:19" s="1" customFormat="1" ht="25.15" hidden="1" customHeight="1">
      <c r="A6" s="313" t="s">
        <v>2110</v>
      </c>
      <c r="B6" s="313" t="s">
        <v>2111</v>
      </c>
      <c r="C6" s="313" t="s">
        <v>2112</v>
      </c>
      <c r="D6" s="313" t="s">
        <v>2113</v>
      </c>
      <c r="E6" s="313" t="s">
        <v>2114</v>
      </c>
      <c r="F6" s="313" t="s">
        <v>2115</v>
      </c>
      <c r="G6" s="313" t="s">
        <v>2116</v>
      </c>
      <c r="H6" s="312"/>
    </row>
    <row r="7" spans="1:19" s="1" customFormat="1" ht="16.149999999999999" customHeight="1">
      <c r="A7" s="765" t="str">
        <f>IFERROR("For "&amp;CountyInfo!I2&amp;" jurisdictions, please format the APN's as follows:"&amp;CountyInfo!J2,"")</f>
        <v>For San Diego County jurisdictions, please format the APN's as follows:999-999-99-99</v>
      </c>
      <c r="B7" s="765"/>
      <c r="C7" s="765"/>
      <c r="D7" s="765"/>
      <c r="E7" s="765"/>
      <c r="F7" s="765"/>
      <c r="G7" s="765"/>
    </row>
    <row r="8" spans="1:19" s="313" customFormat="1" ht="11.25"/>
    <row r="9" spans="1:19" ht="15.75">
      <c r="A9" s="647" t="s">
        <v>293</v>
      </c>
      <c r="B9" s="648"/>
      <c r="C9" s="648"/>
      <c r="D9" s="648"/>
      <c r="E9" s="648"/>
      <c r="F9" s="648"/>
      <c r="G9" s="653"/>
    </row>
    <row r="10" spans="1:19" ht="13.9" customHeight="1">
      <c r="A10" s="654" t="s">
        <v>2117</v>
      </c>
      <c r="B10" s="655"/>
      <c r="C10" s="655"/>
      <c r="D10" s="655"/>
      <c r="E10" s="655"/>
      <c r="F10" s="655"/>
      <c r="G10" s="655"/>
    </row>
    <row r="11" spans="1:19" ht="45" customHeight="1">
      <c r="A11" s="654" t="s">
        <v>2118</v>
      </c>
      <c r="B11" s="655"/>
      <c r="C11" s="655"/>
      <c r="D11" s="550"/>
      <c r="E11" s="549" t="s">
        <v>2119</v>
      </c>
      <c r="F11" s="334" t="s">
        <v>2120</v>
      </c>
      <c r="G11" s="551" t="s">
        <v>521</v>
      </c>
    </row>
    <row r="12" spans="1:19" ht="14.25" customHeight="1">
      <c r="A12" s="334">
        <v>1</v>
      </c>
      <c r="B12" s="334">
        <v>2</v>
      </c>
      <c r="C12" s="334">
        <v>3</v>
      </c>
      <c r="D12" s="334">
        <v>4</v>
      </c>
      <c r="E12" s="334">
        <v>5</v>
      </c>
      <c r="F12" s="334">
        <v>6</v>
      </c>
      <c r="G12" s="334">
        <v>7</v>
      </c>
    </row>
    <row r="13" spans="1:19" ht="66.75" customHeight="1">
      <c r="A13" s="124" t="s">
        <v>1989</v>
      </c>
      <c r="B13" s="124" t="s">
        <v>2121</v>
      </c>
      <c r="C13" s="124" t="s">
        <v>2122</v>
      </c>
      <c r="D13" s="124" t="s">
        <v>2123</v>
      </c>
      <c r="E13" s="124" t="s">
        <v>2124</v>
      </c>
      <c r="F13" s="124" t="s">
        <v>2125</v>
      </c>
      <c r="G13" s="124" t="s">
        <v>521</v>
      </c>
    </row>
    <row r="14" spans="1:19" s="314" customFormat="1" ht="13.9" customHeight="1">
      <c r="A14" s="761" t="s">
        <v>545</v>
      </c>
      <c r="B14" s="762"/>
      <c r="C14" s="762"/>
      <c r="D14" s="762"/>
      <c r="E14" s="762"/>
      <c r="F14" s="762"/>
      <c r="G14" s="762"/>
    </row>
    <row r="15" spans="1:19" s="146" customFormat="1">
      <c r="A15" s="263" t="s">
        <v>16317</v>
      </c>
      <c r="B15" s="263" t="s">
        <v>16318</v>
      </c>
      <c r="C15" s="263" t="s">
        <v>2129</v>
      </c>
      <c r="D15" s="263">
        <v>0</v>
      </c>
      <c r="E15" s="263" t="s">
        <v>2126</v>
      </c>
      <c r="F15" s="263">
        <v>1.26</v>
      </c>
      <c r="G15" s="263" t="s">
        <v>16319</v>
      </c>
      <c r="I15" s="146" t="s">
        <v>2126</v>
      </c>
      <c r="L15" s="146" t="s">
        <v>2127</v>
      </c>
    </row>
    <row r="16" spans="1:19" s="146" customFormat="1">
      <c r="A16" s="263" t="s">
        <v>16320</v>
      </c>
      <c r="B16" s="263" t="s">
        <v>16321</v>
      </c>
      <c r="C16" s="263" t="s">
        <v>2129</v>
      </c>
      <c r="D16" s="263">
        <v>0</v>
      </c>
      <c r="E16" s="263" t="s">
        <v>2126</v>
      </c>
      <c r="F16" s="263">
        <v>8</v>
      </c>
      <c r="G16" s="263" t="s">
        <v>16322</v>
      </c>
      <c r="I16" s="146" t="s">
        <v>2128</v>
      </c>
      <c r="L16" s="146" t="s">
        <v>2129</v>
      </c>
    </row>
    <row r="17" spans="1:12" s="146" customFormat="1">
      <c r="A17" s="263" t="s">
        <v>16320</v>
      </c>
      <c r="B17" s="263" t="s">
        <v>16323</v>
      </c>
      <c r="C17" s="263" t="s">
        <v>2129</v>
      </c>
      <c r="D17" s="263">
        <v>0</v>
      </c>
      <c r="E17" s="263" t="s">
        <v>2126</v>
      </c>
      <c r="F17" s="263">
        <v>8</v>
      </c>
      <c r="G17" s="263" t="s">
        <v>16324</v>
      </c>
      <c r="I17" s="146" t="s">
        <v>2130</v>
      </c>
      <c r="L17" s="146" t="s">
        <v>2131</v>
      </c>
    </row>
    <row r="18" spans="1:12" s="146" customFormat="1">
      <c r="A18" s="263" t="s">
        <v>16325</v>
      </c>
      <c r="B18" s="263" t="s">
        <v>16326</v>
      </c>
      <c r="C18" s="263" t="s">
        <v>2129</v>
      </c>
      <c r="D18" s="263">
        <v>0</v>
      </c>
      <c r="E18" s="263" t="s">
        <v>2126</v>
      </c>
      <c r="F18" s="263">
        <v>0.92</v>
      </c>
      <c r="G18" s="263" t="s">
        <v>16322</v>
      </c>
      <c r="L18" s="146" t="s">
        <v>2132</v>
      </c>
    </row>
    <row r="19" spans="1:12" s="146" customFormat="1">
      <c r="A19" s="263" t="s">
        <v>16327</v>
      </c>
      <c r="B19" s="263" t="s">
        <v>16326</v>
      </c>
      <c r="C19" s="263" t="s">
        <v>2129</v>
      </c>
      <c r="D19" s="263">
        <v>0</v>
      </c>
      <c r="E19" s="263" t="s">
        <v>2126</v>
      </c>
      <c r="F19" s="263">
        <v>0.92</v>
      </c>
      <c r="G19" s="263" t="s">
        <v>16322</v>
      </c>
      <c r="L19" s="146" t="s">
        <v>658</v>
      </c>
    </row>
    <row r="20" spans="1:12" s="146" customFormat="1">
      <c r="A20" s="263" t="s">
        <v>16320</v>
      </c>
      <c r="B20" s="263" t="s">
        <v>16328</v>
      </c>
      <c r="C20" s="263" t="s">
        <v>2129</v>
      </c>
      <c r="D20" s="263">
        <v>0</v>
      </c>
      <c r="E20" s="263" t="s">
        <v>2126</v>
      </c>
      <c r="F20" s="263">
        <v>8</v>
      </c>
      <c r="G20" s="263" t="s">
        <v>16329</v>
      </c>
      <c r="L20" s="146" t="s">
        <v>2133</v>
      </c>
    </row>
    <row r="21" spans="1:12" s="146" customFormat="1">
      <c r="A21" s="263" t="s">
        <v>16320</v>
      </c>
      <c r="B21" s="263" t="s">
        <v>16330</v>
      </c>
      <c r="C21" s="263" t="s">
        <v>2129</v>
      </c>
      <c r="D21" s="263">
        <v>0</v>
      </c>
      <c r="E21" s="263" t="s">
        <v>2126</v>
      </c>
      <c r="F21" s="263">
        <v>8</v>
      </c>
      <c r="G21" s="263" t="s">
        <v>16331</v>
      </c>
      <c r="L21" s="146" t="s">
        <v>671</v>
      </c>
    </row>
    <row r="22" spans="1:12" s="146" customFormat="1">
      <c r="A22" s="263" t="s">
        <v>16332</v>
      </c>
      <c r="B22" s="263" t="s">
        <v>16333</v>
      </c>
      <c r="C22" s="263" t="s">
        <v>671</v>
      </c>
      <c r="D22" s="263">
        <v>0</v>
      </c>
      <c r="E22" s="263" t="s">
        <v>2126</v>
      </c>
      <c r="F22" s="263">
        <v>0.23</v>
      </c>
      <c r="G22" s="263" t="s">
        <v>16334</v>
      </c>
    </row>
    <row r="23" spans="1:12" s="146" customFormat="1">
      <c r="A23" s="263" t="s">
        <v>16335</v>
      </c>
      <c r="B23" s="263" t="s">
        <v>16336</v>
      </c>
      <c r="C23" s="263" t="s">
        <v>658</v>
      </c>
      <c r="D23" s="263">
        <v>0</v>
      </c>
      <c r="E23" s="263" t="s">
        <v>2126</v>
      </c>
      <c r="F23" s="263">
        <v>1.38</v>
      </c>
      <c r="G23" s="263" t="s">
        <v>16322</v>
      </c>
    </row>
    <row r="24" spans="1:12" s="146" customFormat="1">
      <c r="A24" s="263" t="s">
        <v>16337</v>
      </c>
      <c r="B24" s="263" t="s">
        <v>16336</v>
      </c>
      <c r="C24" s="263" t="s">
        <v>658</v>
      </c>
      <c r="D24" s="263">
        <v>0</v>
      </c>
      <c r="E24" s="263" t="s">
        <v>2126</v>
      </c>
      <c r="F24" s="263">
        <v>1.38</v>
      </c>
      <c r="G24" s="263" t="s">
        <v>16322</v>
      </c>
    </row>
    <row r="25" spans="1:12" s="146" customFormat="1" ht="25.5">
      <c r="A25" s="263" t="s">
        <v>16338</v>
      </c>
      <c r="B25" s="263" t="s">
        <v>16339</v>
      </c>
      <c r="C25" s="263" t="s">
        <v>2127</v>
      </c>
      <c r="D25" s="263">
        <v>153</v>
      </c>
      <c r="E25" s="263" t="s">
        <v>2128</v>
      </c>
      <c r="F25" s="263">
        <v>0.69</v>
      </c>
      <c r="G25" s="263" t="s">
        <v>16340</v>
      </c>
    </row>
    <row r="26" spans="1:12" s="146" customFormat="1" ht="25.5">
      <c r="A26" s="263" t="s">
        <v>16341</v>
      </c>
      <c r="B26" s="263" t="s">
        <v>16342</v>
      </c>
      <c r="C26" s="263" t="s">
        <v>2127</v>
      </c>
      <c r="D26" s="263">
        <v>150</v>
      </c>
      <c r="E26" s="263" t="s">
        <v>2128</v>
      </c>
      <c r="F26" s="263">
        <v>0.34</v>
      </c>
      <c r="G26" s="263" t="s">
        <v>16343</v>
      </c>
    </row>
    <row r="27" spans="1:12" s="146" customFormat="1" ht="25.5">
      <c r="A27" s="263" t="s">
        <v>16344</v>
      </c>
      <c r="B27" s="263" t="s">
        <v>16345</v>
      </c>
      <c r="C27" s="263" t="s">
        <v>671</v>
      </c>
      <c r="D27" s="263">
        <v>0</v>
      </c>
      <c r="E27" s="263" t="s">
        <v>2128</v>
      </c>
      <c r="F27" s="263">
        <v>0.76500000000000001</v>
      </c>
      <c r="G27" s="263" t="s">
        <v>16346</v>
      </c>
    </row>
    <row r="28" spans="1:12" s="146" customFormat="1" ht="38.25">
      <c r="A28" s="263" t="s">
        <v>673</v>
      </c>
      <c r="B28" s="263" t="s">
        <v>16347</v>
      </c>
      <c r="C28" s="263" t="s">
        <v>2132</v>
      </c>
      <c r="D28" s="263">
        <v>0</v>
      </c>
      <c r="E28" s="263" t="s">
        <v>2128</v>
      </c>
      <c r="F28" s="263">
        <v>0.51700000000000002</v>
      </c>
      <c r="G28" s="263" t="s">
        <v>16348</v>
      </c>
    </row>
    <row r="29" spans="1:12" s="146" customFormat="1">
      <c r="A29" s="263"/>
      <c r="B29" s="263"/>
      <c r="C29" s="263"/>
      <c r="D29" s="263"/>
      <c r="E29" s="263"/>
      <c r="F29" s="263"/>
      <c r="G29" s="263"/>
    </row>
    <row r="30" spans="1:12" s="146" customFormat="1">
      <c r="A30" s="263"/>
      <c r="B30" s="263"/>
      <c r="C30" s="263"/>
      <c r="D30" s="263"/>
      <c r="E30" s="263"/>
      <c r="F30" s="263"/>
      <c r="G30" s="263"/>
    </row>
    <row r="31" spans="1:12" s="146" customFormat="1">
      <c r="A31" s="263"/>
      <c r="B31" s="263"/>
      <c r="C31" s="263"/>
      <c r="D31" s="263"/>
      <c r="E31" s="263"/>
      <c r="F31" s="263"/>
      <c r="G31" s="263"/>
    </row>
    <row r="32" spans="1:12" s="146" customFormat="1">
      <c r="A32" s="263"/>
      <c r="B32" s="263"/>
      <c r="C32" s="263"/>
      <c r="D32" s="263"/>
      <c r="E32" s="263"/>
      <c r="F32" s="263"/>
      <c r="G32" s="263"/>
    </row>
    <row r="33" spans="1:7" s="146" customFormat="1">
      <c r="A33" s="263"/>
      <c r="B33" s="263"/>
      <c r="C33" s="263"/>
      <c r="D33" s="263"/>
      <c r="E33" s="263"/>
      <c r="F33" s="263"/>
      <c r="G33" s="263"/>
    </row>
    <row r="34" spans="1:7" s="146" customFormat="1">
      <c r="A34" s="263"/>
      <c r="B34" s="263"/>
      <c r="C34" s="263"/>
      <c r="D34" s="263"/>
      <c r="E34" s="263"/>
      <c r="F34" s="263"/>
      <c r="G34" s="263"/>
    </row>
    <row r="35" spans="1:7" s="146" customFormat="1">
      <c r="A35" s="263"/>
      <c r="B35" s="263"/>
      <c r="C35" s="263"/>
      <c r="D35" s="263"/>
      <c r="E35" s="263"/>
      <c r="F35" s="263"/>
      <c r="G35" s="263"/>
    </row>
    <row r="36" spans="1:7" s="146" customFormat="1">
      <c r="A36" s="263"/>
      <c r="B36" s="263"/>
      <c r="C36" s="263"/>
      <c r="D36" s="263"/>
      <c r="E36" s="263"/>
      <c r="F36" s="263"/>
      <c r="G36" s="263"/>
    </row>
    <row r="37" spans="1:7" s="146" customFormat="1">
      <c r="A37" s="263"/>
      <c r="B37" s="263"/>
      <c r="C37" s="263"/>
      <c r="D37" s="263"/>
      <c r="E37" s="263"/>
      <c r="F37" s="263"/>
      <c r="G37" s="263"/>
    </row>
    <row r="38" spans="1:7" s="146" customFormat="1">
      <c r="A38" s="263"/>
      <c r="B38" s="263"/>
      <c r="C38" s="263"/>
      <c r="D38" s="263"/>
      <c r="E38" s="263"/>
      <c r="F38" s="263"/>
      <c r="G38" s="263"/>
    </row>
    <row r="39" spans="1:7" s="146" customFormat="1">
      <c r="A39" s="263"/>
      <c r="B39" s="263"/>
      <c r="C39" s="263"/>
      <c r="D39" s="263"/>
      <c r="E39" s="263"/>
      <c r="F39" s="263"/>
      <c r="G39" s="263"/>
    </row>
    <row r="40" spans="1:7" s="146" customFormat="1">
      <c r="A40" s="263"/>
      <c r="B40" s="263"/>
      <c r="C40" s="263"/>
      <c r="D40" s="263"/>
      <c r="E40" s="263"/>
      <c r="F40" s="263"/>
      <c r="G40" s="263"/>
    </row>
    <row r="41" spans="1:7" s="146" customFormat="1">
      <c r="A41" s="263"/>
      <c r="B41" s="263"/>
      <c r="C41" s="263"/>
      <c r="D41" s="263"/>
      <c r="E41" s="263"/>
      <c r="F41" s="263"/>
      <c r="G41" s="263"/>
    </row>
    <row r="42" spans="1:7" s="146" customFormat="1">
      <c r="A42" s="263"/>
      <c r="B42" s="263"/>
      <c r="C42" s="263"/>
      <c r="D42" s="263"/>
      <c r="E42" s="263"/>
      <c r="F42" s="263"/>
      <c r="G42" s="263"/>
    </row>
    <row r="43" spans="1:7" s="146" customFormat="1">
      <c r="A43" s="263"/>
      <c r="B43" s="263"/>
      <c r="C43" s="263"/>
      <c r="D43" s="263"/>
      <c r="E43" s="263"/>
      <c r="F43" s="263"/>
      <c r="G43" s="263"/>
    </row>
    <row r="44" spans="1:7" s="146" customFormat="1">
      <c r="A44" s="263"/>
      <c r="B44" s="263"/>
      <c r="C44" s="263"/>
      <c r="D44" s="263"/>
      <c r="E44" s="263"/>
      <c r="F44" s="263"/>
      <c r="G44" s="263"/>
    </row>
    <row r="45" spans="1:7" s="146" customFormat="1">
      <c r="A45" s="263"/>
      <c r="B45" s="263"/>
      <c r="C45" s="263"/>
      <c r="D45" s="263"/>
      <c r="E45" s="263"/>
      <c r="F45" s="263"/>
      <c r="G45" s="263"/>
    </row>
    <row r="46" spans="1:7" s="146" customFormat="1">
      <c r="A46" s="263"/>
      <c r="B46" s="263"/>
      <c r="C46" s="263"/>
      <c r="D46" s="263"/>
      <c r="E46" s="263"/>
      <c r="F46" s="263"/>
      <c r="G46" s="263"/>
    </row>
    <row r="47" spans="1:7" s="146" customFormat="1">
      <c r="A47" s="263"/>
      <c r="B47" s="263"/>
      <c r="C47" s="263"/>
      <c r="D47" s="263"/>
      <c r="E47" s="263"/>
      <c r="F47" s="263"/>
      <c r="G47" s="263"/>
    </row>
    <row r="48" spans="1:7" s="146" customFormat="1">
      <c r="A48" s="263"/>
      <c r="B48" s="263"/>
      <c r="C48" s="263"/>
      <c r="D48" s="263"/>
      <c r="E48" s="263"/>
      <c r="F48" s="263"/>
      <c r="G48" s="263"/>
    </row>
    <row r="49" spans="1:7" s="146" customFormat="1">
      <c r="A49" s="263"/>
      <c r="B49" s="263"/>
      <c r="C49" s="263"/>
      <c r="D49" s="263"/>
      <c r="E49" s="263"/>
      <c r="F49" s="263"/>
      <c r="G49" s="263"/>
    </row>
    <row r="50" spans="1:7" s="146" customFormat="1">
      <c r="A50" s="263"/>
      <c r="B50" s="263"/>
      <c r="C50" s="263"/>
      <c r="D50" s="263"/>
      <c r="E50" s="263"/>
      <c r="F50" s="263"/>
      <c r="G50" s="263"/>
    </row>
    <row r="51" spans="1:7" s="146" customFormat="1">
      <c r="A51" s="263"/>
      <c r="B51" s="263"/>
      <c r="C51" s="263"/>
      <c r="D51" s="263"/>
      <c r="E51" s="263"/>
      <c r="F51" s="263"/>
      <c r="G51" s="263"/>
    </row>
    <row r="52" spans="1:7" s="146" customFormat="1">
      <c r="A52" s="263"/>
      <c r="B52" s="263"/>
      <c r="C52" s="263"/>
      <c r="D52" s="263"/>
      <c r="E52" s="263"/>
      <c r="F52" s="263"/>
      <c r="G52" s="263"/>
    </row>
    <row r="53" spans="1:7" s="146" customFormat="1">
      <c r="A53" s="263"/>
      <c r="B53" s="263"/>
      <c r="C53" s="263"/>
      <c r="D53" s="263"/>
      <c r="E53" s="263"/>
      <c r="F53" s="263"/>
      <c r="G53" s="263"/>
    </row>
    <row r="54" spans="1:7" s="146" customFormat="1">
      <c r="A54" s="263"/>
      <c r="B54" s="263"/>
      <c r="C54" s="263"/>
      <c r="D54" s="263"/>
      <c r="E54" s="263"/>
      <c r="F54" s="263"/>
      <c r="G54" s="263"/>
    </row>
    <row r="55" spans="1:7" s="146" customFormat="1">
      <c r="A55" s="263"/>
      <c r="B55" s="263"/>
      <c r="C55" s="263"/>
      <c r="D55" s="263"/>
      <c r="E55" s="263"/>
      <c r="F55" s="263"/>
      <c r="G55" s="263"/>
    </row>
    <row r="56" spans="1:7" s="146" customFormat="1">
      <c r="A56" s="263"/>
      <c r="B56" s="263"/>
      <c r="C56" s="263"/>
      <c r="D56" s="263"/>
      <c r="E56" s="263"/>
      <c r="F56" s="263"/>
      <c r="G56" s="263"/>
    </row>
    <row r="57" spans="1:7" s="146" customFormat="1">
      <c r="A57" s="263"/>
      <c r="B57" s="263"/>
      <c r="C57" s="263"/>
      <c r="D57" s="263"/>
      <c r="E57" s="263"/>
      <c r="F57" s="263"/>
      <c r="G57" s="263"/>
    </row>
    <row r="58" spans="1:7" s="146" customFormat="1">
      <c r="A58" s="263"/>
      <c r="B58" s="263"/>
      <c r="C58" s="263"/>
      <c r="D58" s="263"/>
      <c r="E58" s="263"/>
      <c r="F58" s="263"/>
      <c r="G58" s="263"/>
    </row>
    <row r="59" spans="1:7" s="146" customFormat="1">
      <c r="A59" s="263"/>
      <c r="B59" s="263"/>
      <c r="C59" s="263"/>
      <c r="D59" s="263"/>
      <c r="E59" s="263"/>
      <c r="F59" s="263"/>
      <c r="G59" s="263"/>
    </row>
    <row r="60" spans="1:7" s="146" customFormat="1">
      <c r="A60" s="263"/>
      <c r="B60" s="263"/>
      <c r="C60" s="263"/>
      <c r="D60" s="263"/>
      <c r="E60" s="263"/>
      <c r="F60" s="263"/>
      <c r="G60" s="263"/>
    </row>
    <row r="61" spans="1:7" s="146" customFormat="1">
      <c r="A61" s="263"/>
      <c r="B61" s="263"/>
      <c r="C61" s="263"/>
      <c r="D61" s="263"/>
      <c r="E61" s="263"/>
      <c r="F61" s="263"/>
      <c r="G61" s="263"/>
    </row>
    <row r="62" spans="1:7" s="146" customFormat="1">
      <c r="A62" s="263"/>
      <c r="B62" s="263"/>
      <c r="C62" s="263"/>
      <c r="D62" s="263"/>
      <c r="E62" s="263"/>
      <c r="F62" s="263"/>
      <c r="G62" s="263"/>
    </row>
    <row r="63" spans="1:7" s="146" customFormat="1">
      <c r="A63" s="263"/>
      <c r="B63" s="263"/>
      <c r="C63" s="263"/>
      <c r="D63" s="263"/>
      <c r="E63" s="263"/>
      <c r="F63" s="263"/>
      <c r="G63" s="263"/>
    </row>
    <row r="64" spans="1:7" s="146" customFormat="1">
      <c r="A64" s="263"/>
      <c r="B64" s="263"/>
      <c r="C64" s="263"/>
      <c r="D64" s="263"/>
      <c r="E64" s="263"/>
      <c r="F64" s="263"/>
      <c r="G64" s="263"/>
    </row>
    <row r="65" spans="1:7" s="146" customFormat="1">
      <c r="A65" s="263"/>
      <c r="B65" s="263"/>
      <c r="C65" s="263"/>
      <c r="D65" s="263"/>
      <c r="E65" s="263"/>
      <c r="F65" s="263"/>
      <c r="G65" s="263"/>
    </row>
    <row r="66" spans="1:7" s="146" customFormat="1">
      <c r="A66" s="263"/>
      <c r="B66" s="263"/>
      <c r="C66" s="263"/>
      <c r="D66" s="263"/>
      <c r="E66" s="263"/>
      <c r="F66" s="263"/>
      <c r="G66" s="263"/>
    </row>
    <row r="67" spans="1:7" s="146" customFormat="1">
      <c r="A67" s="263"/>
      <c r="B67" s="263"/>
      <c r="C67" s="263"/>
      <c r="D67" s="263"/>
      <c r="E67" s="263"/>
      <c r="F67" s="263"/>
      <c r="G67" s="263"/>
    </row>
    <row r="68" spans="1:7" s="146" customFormat="1">
      <c r="A68" s="263"/>
      <c r="B68" s="263"/>
      <c r="C68" s="263"/>
      <c r="D68" s="263"/>
      <c r="E68" s="263"/>
      <c r="F68" s="263"/>
      <c r="G68" s="263"/>
    </row>
    <row r="69" spans="1:7" s="146" customFormat="1">
      <c r="A69" s="263"/>
      <c r="B69" s="263"/>
      <c r="C69" s="263"/>
      <c r="D69" s="263"/>
      <c r="E69" s="263"/>
      <c r="F69" s="263"/>
      <c r="G69" s="263"/>
    </row>
    <row r="70" spans="1:7" s="146" customFormat="1">
      <c r="A70" s="263"/>
      <c r="B70" s="263"/>
      <c r="C70" s="263"/>
      <c r="D70" s="263"/>
      <c r="E70" s="263"/>
      <c r="F70" s="263"/>
      <c r="G70" s="263"/>
    </row>
    <row r="71" spans="1:7" s="146" customFormat="1">
      <c r="A71" s="263"/>
      <c r="B71" s="263"/>
      <c r="C71" s="263"/>
      <c r="D71" s="263"/>
      <c r="E71" s="263"/>
      <c r="F71" s="263"/>
      <c r="G71" s="263"/>
    </row>
    <row r="72" spans="1:7" s="146" customFormat="1">
      <c r="A72" s="263"/>
      <c r="B72" s="263"/>
      <c r="C72" s="263"/>
      <c r="D72" s="263"/>
      <c r="E72" s="263"/>
      <c r="F72" s="263"/>
      <c r="G72" s="263"/>
    </row>
    <row r="73" spans="1:7" s="146" customFormat="1">
      <c r="A73" s="263"/>
      <c r="B73" s="263"/>
      <c r="C73" s="263"/>
      <c r="D73" s="263"/>
      <c r="E73" s="263"/>
      <c r="F73" s="263"/>
      <c r="G73" s="263"/>
    </row>
    <row r="74" spans="1:7" s="146" customFormat="1">
      <c r="A74" s="263"/>
      <c r="B74" s="263"/>
      <c r="C74" s="263"/>
      <c r="D74" s="263"/>
      <c r="E74" s="263"/>
      <c r="F74" s="263"/>
      <c r="G74" s="263"/>
    </row>
    <row r="75" spans="1:7" s="146" customFormat="1">
      <c r="A75" s="263"/>
      <c r="B75" s="263"/>
      <c r="C75" s="263"/>
      <c r="D75" s="263"/>
      <c r="E75" s="263"/>
      <c r="F75" s="263"/>
      <c r="G75" s="263"/>
    </row>
    <row r="76" spans="1:7" s="146" customFormat="1">
      <c r="A76" s="263"/>
      <c r="B76" s="263"/>
      <c r="C76" s="263"/>
      <c r="D76" s="263"/>
      <c r="E76" s="263"/>
      <c r="F76" s="263"/>
      <c r="G76" s="263"/>
    </row>
    <row r="77" spans="1:7" s="146" customFormat="1">
      <c r="A77" s="263"/>
      <c r="B77" s="263"/>
      <c r="C77" s="263"/>
      <c r="D77" s="263"/>
      <c r="E77" s="263"/>
      <c r="F77" s="263"/>
      <c r="G77" s="263"/>
    </row>
    <row r="78" spans="1:7" s="146" customFormat="1">
      <c r="A78" s="263"/>
      <c r="B78" s="263"/>
      <c r="C78" s="263"/>
      <c r="D78" s="263"/>
      <c r="E78" s="263"/>
      <c r="F78" s="263"/>
      <c r="G78" s="263"/>
    </row>
    <row r="79" spans="1:7" s="146" customFormat="1">
      <c r="A79" s="263"/>
      <c r="B79" s="263"/>
      <c r="C79" s="263"/>
      <c r="D79" s="263"/>
      <c r="E79" s="263"/>
      <c r="F79" s="263"/>
      <c r="G79" s="263"/>
    </row>
    <row r="80" spans="1:7" s="146" customFormat="1">
      <c r="A80" s="263"/>
      <c r="B80" s="263"/>
      <c r="C80" s="263"/>
      <c r="D80" s="263"/>
      <c r="E80" s="263"/>
      <c r="F80" s="263"/>
      <c r="G80" s="263"/>
    </row>
    <row r="81" spans="1:7" s="146" customFormat="1">
      <c r="A81" s="263"/>
      <c r="B81" s="263"/>
      <c r="C81" s="263"/>
      <c r="D81" s="263"/>
      <c r="E81" s="263"/>
      <c r="F81" s="263"/>
      <c r="G81" s="263"/>
    </row>
    <row r="82" spans="1:7" s="146" customFormat="1">
      <c r="A82" s="263"/>
      <c r="B82" s="263"/>
      <c r="C82" s="263"/>
      <c r="D82" s="263"/>
      <c r="E82" s="263"/>
      <c r="F82" s="263"/>
      <c r="G82" s="263"/>
    </row>
    <row r="83" spans="1:7" s="146" customFormat="1">
      <c r="A83" s="263"/>
      <c r="B83" s="263"/>
      <c r="C83" s="263"/>
      <c r="D83" s="263"/>
      <c r="E83" s="263"/>
      <c r="F83" s="263"/>
      <c r="G83" s="263"/>
    </row>
    <row r="84" spans="1:7" s="146" customFormat="1">
      <c r="A84" s="263"/>
      <c r="B84" s="263"/>
      <c r="C84" s="263"/>
      <c r="D84" s="263"/>
      <c r="E84" s="263"/>
      <c r="F84" s="263"/>
      <c r="G84" s="263"/>
    </row>
    <row r="85" spans="1:7" s="146" customFormat="1">
      <c r="A85" s="263"/>
      <c r="B85" s="263"/>
      <c r="C85" s="263"/>
      <c r="D85" s="263"/>
      <c r="E85" s="263"/>
      <c r="F85" s="263"/>
      <c r="G85" s="263"/>
    </row>
    <row r="86" spans="1:7" s="146" customFormat="1">
      <c r="A86" s="263"/>
      <c r="B86" s="263"/>
      <c r="C86" s="263"/>
      <c r="D86" s="263"/>
      <c r="E86" s="263"/>
      <c r="F86" s="263"/>
      <c r="G86" s="263"/>
    </row>
    <row r="87" spans="1:7" s="146" customFormat="1">
      <c r="A87" s="263"/>
      <c r="B87" s="263"/>
      <c r="C87" s="263"/>
      <c r="D87" s="263"/>
      <c r="E87" s="263"/>
      <c r="F87" s="263"/>
      <c r="G87" s="263"/>
    </row>
    <row r="88" spans="1:7" s="146" customFormat="1">
      <c r="A88" s="263"/>
      <c r="B88" s="263"/>
      <c r="C88" s="263"/>
      <c r="D88" s="263"/>
      <c r="E88" s="263"/>
      <c r="F88" s="263"/>
      <c r="G88" s="263"/>
    </row>
    <row r="89" spans="1:7" s="146" customFormat="1">
      <c r="A89" s="263"/>
      <c r="B89" s="263"/>
      <c r="C89" s="263"/>
      <c r="D89" s="263"/>
      <c r="E89" s="263"/>
      <c r="F89" s="263"/>
      <c r="G89" s="263"/>
    </row>
    <row r="90" spans="1:7" s="146" customFormat="1">
      <c r="A90" s="263"/>
      <c r="B90" s="263"/>
      <c r="C90" s="263"/>
      <c r="D90" s="263"/>
      <c r="E90" s="263"/>
      <c r="F90" s="263"/>
      <c r="G90" s="263"/>
    </row>
    <row r="91" spans="1:7" s="146" customFormat="1">
      <c r="A91" s="263"/>
      <c r="B91" s="263"/>
      <c r="C91" s="263"/>
      <c r="D91" s="263"/>
      <c r="E91" s="263"/>
      <c r="F91" s="263"/>
      <c r="G91" s="263"/>
    </row>
    <row r="92" spans="1:7" s="146" customFormat="1">
      <c r="A92" s="263"/>
      <c r="B92" s="263"/>
      <c r="C92" s="263"/>
      <c r="D92" s="263"/>
      <c r="E92" s="263"/>
      <c r="F92" s="263"/>
      <c r="G92" s="263"/>
    </row>
    <row r="93" spans="1:7" s="146" customFormat="1">
      <c r="A93" s="263"/>
      <c r="B93" s="263"/>
      <c r="C93" s="263"/>
      <c r="D93" s="263"/>
      <c r="E93" s="263"/>
      <c r="F93" s="263"/>
      <c r="G93" s="263"/>
    </row>
    <row r="94" spans="1:7" s="146" customFormat="1">
      <c r="A94" s="263"/>
      <c r="B94" s="263"/>
      <c r="C94" s="263"/>
      <c r="D94" s="263"/>
      <c r="E94" s="263"/>
      <c r="F94" s="263"/>
      <c r="G94" s="263"/>
    </row>
    <row r="95" spans="1:7" s="146" customFormat="1">
      <c r="A95" s="263"/>
      <c r="B95" s="263"/>
      <c r="C95" s="263"/>
      <c r="D95" s="263"/>
      <c r="E95" s="263"/>
      <c r="F95" s="263"/>
      <c r="G95" s="263"/>
    </row>
    <row r="96" spans="1:7" s="146" customFormat="1">
      <c r="A96" s="263"/>
      <c r="B96" s="263"/>
      <c r="C96" s="263"/>
      <c r="D96" s="263"/>
      <c r="E96" s="263"/>
      <c r="F96" s="263"/>
      <c r="G96" s="263"/>
    </row>
    <row r="97" spans="1:7" s="146" customFormat="1">
      <c r="A97" s="263"/>
      <c r="B97" s="263"/>
      <c r="C97" s="263"/>
      <c r="D97" s="263"/>
      <c r="E97" s="263"/>
      <c r="F97" s="263"/>
      <c r="G97" s="263"/>
    </row>
    <row r="98" spans="1:7" s="146" customFormat="1">
      <c r="A98" s="263"/>
      <c r="B98" s="263"/>
      <c r="C98" s="263"/>
      <c r="D98" s="263"/>
      <c r="E98" s="263"/>
      <c r="F98" s="263"/>
      <c r="G98" s="263"/>
    </row>
    <row r="99" spans="1:7" s="146" customFormat="1">
      <c r="A99" s="263"/>
      <c r="B99" s="263"/>
      <c r="C99" s="263"/>
      <c r="D99" s="263"/>
      <c r="E99" s="263"/>
      <c r="F99" s="263"/>
      <c r="G99" s="263"/>
    </row>
    <row r="100" spans="1:7" s="146" customFormat="1">
      <c r="A100" s="263"/>
      <c r="B100" s="263"/>
      <c r="C100" s="263"/>
      <c r="D100" s="263"/>
      <c r="E100" s="263"/>
      <c r="F100" s="263"/>
      <c r="G100" s="263"/>
    </row>
    <row r="101" spans="1:7" s="146" customFormat="1">
      <c r="A101" s="263"/>
      <c r="B101" s="263"/>
      <c r="C101" s="263"/>
      <c r="D101" s="263"/>
      <c r="E101" s="263"/>
      <c r="F101" s="263"/>
      <c r="G101" s="263"/>
    </row>
    <row r="102" spans="1:7" s="146" customFormat="1">
      <c r="A102" s="263"/>
      <c r="B102" s="263"/>
      <c r="C102" s="263"/>
      <c r="D102" s="263"/>
      <c r="E102" s="263"/>
      <c r="F102" s="263"/>
      <c r="G102" s="263"/>
    </row>
    <row r="103" spans="1:7" s="146" customFormat="1">
      <c r="A103" s="263"/>
      <c r="B103" s="263"/>
      <c r="C103" s="263"/>
      <c r="D103" s="263"/>
      <c r="E103" s="263"/>
      <c r="F103" s="263"/>
      <c r="G103" s="263"/>
    </row>
    <row r="104" spans="1:7" s="146" customFormat="1">
      <c r="A104" s="263"/>
      <c r="B104" s="263"/>
      <c r="C104" s="263"/>
      <c r="D104" s="263"/>
      <c r="E104" s="263"/>
      <c r="F104" s="263"/>
      <c r="G104" s="263"/>
    </row>
    <row r="105" spans="1:7" s="146" customFormat="1">
      <c r="A105" s="263"/>
      <c r="B105" s="263"/>
      <c r="C105" s="263"/>
      <c r="D105" s="263"/>
      <c r="E105" s="263"/>
      <c r="F105" s="263"/>
      <c r="G105" s="263"/>
    </row>
    <row r="106" spans="1:7" s="146" customFormat="1">
      <c r="A106" s="263"/>
      <c r="B106" s="263"/>
      <c r="C106" s="263"/>
      <c r="D106" s="263"/>
      <c r="E106" s="263"/>
      <c r="F106" s="263"/>
      <c r="G106" s="263"/>
    </row>
    <row r="107" spans="1:7" s="146" customFormat="1">
      <c r="A107" s="263"/>
      <c r="B107" s="263"/>
      <c r="C107" s="263"/>
      <c r="D107" s="263"/>
      <c r="E107" s="263"/>
      <c r="F107" s="263"/>
      <c r="G107" s="263"/>
    </row>
    <row r="108" spans="1:7" s="146" customFormat="1">
      <c r="A108" s="263"/>
      <c r="B108" s="263"/>
      <c r="C108" s="263"/>
      <c r="D108" s="263"/>
      <c r="E108" s="263"/>
      <c r="F108" s="263"/>
      <c r="G108" s="263"/>
    </row>
    <row r="109" spans="1:7" s="146" customFormat="1">
      <c r="A109" s="263"/>
      <c r="B109" s="263"/>
      <c r="C109" s="263"/>
      <c r="D109" s="263"/>
      <c r="E109" s="263"/>
      <c r="F109" s="263"/>
      <c r="G109" s="263"/>
    </row>
    <row r="110" spans="1:7" s="146" customFormat="1">
      <c r="A110" s="263"/>
      <c r="B110" s="263"/>
      <c r="C110" s="263"/>
      <c r="D110" s="263"/>
      <c r="E110" s="263"/>
      <c r="F110" s="263"/>
      <c r="G110" s="263"/>
    </row>
    <row r="111" spans="1:7" s="146" customFormat="1">
      <c r="A111" s="263"/>
      <c r="B111" s="263"/>
      <c r="C111" s="263"/>
      <c r="D111" s="263"/>
      <c r="E111" s="263"/>
      <c r="F111" s="263"/>
      <c r="G111" s="263"/>
    </row>
    <row r="112" spans="1:7" s="146" customFormat="1">
      <c r="A112" s="263"/>
      <c r="B112" s="263"/>
      <c r="C112" s="263"/>
      <c r="D112" s="263"/>
      <c r="E112" s="263"/>
      <c r="F112" s="263"/>
      <c r="G112" s="263"/>
    </row>
    <row r="113" spans="1:7" s="146" customFormat="1">
      <c r="A113" s="263"/>
      <c r="B113" s="263"/>
      <c r="C113" s="263"/>
      <c r="D113" s="263"/>
      <c r="E113" s="263"/>
      <c r="F113" s="263"/>
      <c r="G113" s="263"/>
    </row>
    <row r="114" spans="1:7" s="146" customFormat="1">
      <c r="A114" s="263"/>
      <c r="B114" s="263"/>
      <c r="C114" s="263"/>
      <c r="D114" s="263"/>
      <c r="E114" s="263"/>
      <c r="F114" s="263"/>
      <c r="G114" s="263"/>
    </row>
    <row r="115" spans="1:7" s="146" customFormat="1">
      <c r="A115" s="263"/>
      <c r="B115" s="263"/>
      <c r="C115" s="263"/>
      <c r="D115" s="263"/>
      <c r="E115" s="263"/>
      <c r="F115" s="263"/>
      <c r="G115" s="263"/>
    </row>
    <row r="116" spans="1:7" s="146" customFormat="1">
      <c r="A116" s="263"/>
      <c r="B116" s="263"/>
      <c r="C116" s="263"/>
      <c r="D116" s="263"/>
      <c r="E116" s="263"/>
      <c r="F116" s="263"/>
      <c r="G116" s="263"/>
    </row>
    <row r="117" spans="1:7" s="146" customFormat="1">
      <c r="A117" s="263"/>
      <c r="B117" s="263"/>
      <c r="C117" s="263"/>
      <c r="D117" s="263"/>
      <c r="E117" s="263"/>
      <c r="F117" s="263"/>
      <c r="G117" s="263"/>
    </row>
    <row r="118" spans="1:7" s="146" customFormat="1">
      <c r="A118" s="263"/>
      <c r="B118" s="263"/>
      <c r="C118" s="263"/>
      <c r="D118" s="263"/>
      <c r="E118" s="263"/>
      <c r="F118" s="263"/>
      <c r="G118" s="263"/>
    </row>
    <row r="119" spans="1:7" s="146" customFormat="1">
      <c r="A119" s="263"/>
      <c r="B119" s="263"/>
      <c r="C119" s="263"/>
      <c r="D119" s="263"/>
      <c r="E119" s="263"/>
      <c r="F119" s="263"/>
      <c r="G119" s="263"/>
    </row>
    <row r="120" spans="1:7" s="146" customFormat="1">
      <c r="A120" s="263"/>
      <c r="B120" s="263"/>
      <c r="C120" s="263"/>
      <c r="D120" s="263"/>
      <c r="E120" s="263"/>
      <c r="F120" s="263"/>
      <c r="G120" s="263"/>
    </row>
    <row r="121" spans="1:7" s="146" customFormat="1">
      <c r="A121" s="263"/>
      <c r="B121" s="263"/>
      <c r="C121" s="263"/>
      <c r="D121" s="263"/>
      <c r="E121" s="263"/>
      <c r="F121" s="263"/>
      <c r="G121" s="263"/>
    </row>
    <row r="122" spans="1:7" s="146" customFormat="1">
      <c r="A122" s="263"/>
      <c r="B122" s="263"/>
      <c r="C122" s="263"/>
      <c r="D122" s="263"/>
      <c r="E122" s="263"/>
      <c r="F122" s="263"/>
      <c r="G122" s="263"/>
    </row>
    <row r="123" spans="1:7" s="146" customFormat="1">
      <c r="A123" s="263"/>
      <c r="B123" s="263"/>
      <c r="C123" s="263"/>
      <c r="D123" s="263"/>
      <c r="E123" s="263"/>
      <c r="F123" s="263"/>
      <c r="G123" s="263"/>
    </row>
    <row r="124" spans="1:7" s="146" customFormat="1">
      <c r="A124" s="263"/>
      <c r="B124" s="263"/>
      <c r="C124" s="263"/>
      <c r="D124" s="263"/>
      <c r="E124" s="263"/>
      <c r="F124" s="263"/>
      <c r="G124" s="263"/>
    </row>
    <row r="125" spans="1:7" s="146" customFormat="1">
      <c r="A125" s="263"/>
      <c r="B125" s="263"/>
      <c r="C125" s="263"/>
      <c r="D125" s="263"/>
      <c r="E125" s="263"/>
      <c r="F125" s="263"/>
      <c r="G125" s="263"/>
    </row>
    <row r="126" spans="1:7" s="146" customFormat="1">
      <c r="A126" s="263"/>
      <c r="B126" s="263"/>
      <c r="C126" s="263"/>
      <c r="D126" s="263"/>
      <c r="E126" s="263"/>
      <c r="F126" s="263"/>
      <c r="G126" s="263"/>
    </row>
    <row r="127" spans="1:7" s="146" customFormat="1">
      <c r="A127" s="263"/>
      <c r="B127" s="263"/>
      <c r="C127" s="263"/>
      <c r="D127" s="263"/>
      <c r="E127" s="263"/>
      <c r="F127" s="263"/>
      <c r="G127" s="263"/>
    </row>
    <row r="128" spans="1:7" s="146" customFormat="1">
      <c r="A128" s="263"/>
      <c r="B128" s="263"/>
      <c r="C128" s="263"/>
      <c r="D128" s="263"/>
      <c r="E128" s="263"/>
      <c r="F128" s="263"/>
      <c r="G128" s="263"/>
    </row>
    <row r="129" spans="1:7" s="146" customFormat="1">
      <c r="A129" s="263"/>
      <c r="B129" s="263"/>
      <c r="C129" s="263"/>
      <c r="D129" s="263"/>
      <c r="E129" s="263"/>
      <c r="F129" s="263"/>
      <c r="G129" s="263"/>
    </row>
    <row r="130" spans="1:7" s="146" customFormat="1">
      <c r="A130" s="263"/>
      <c r="B130" s="263"/>
      <c r="C130" s="263"/>
      <c r="D130" s="263"/>
      <c r="E130" s="263"/>
      <c r="F130" s="263"/>
      <c r="G130" s="263"/>
    </row>
    <row r="131" spans="1:7" s="146" customFormat="1">
      <c r="A131" s="263"/>
      <c r="B131" s="263"/>
      <c r="C131" s="263"/>
      <c r="D131" s="263"/>
      <c r="E131" s="263"/>
      <c r="F131" s="263"/>
      <c r="G131" s="263"/>
    </row>
    <row r="132" spans="1:7" s="146" customFormat="1">
      <c r="A132" s="263"/>
      <c r="B132" s="263"/>
      <c r="C132" s="263"/>
      <c r="D132" s="263"/>
      <c r="E132" s="263"/>
      <c r="F132" s="263"/>
      <c r="G132" s="263"/>
    </row>
    <row r="133" spans="1:7" s="146" customFormat="1">
      <c r="A133" s="263"/>
      <c r="B133" s="263"/>
      <c r="C133" s="263"/>
      <c r="D133" s="263"/>
      <c r="E133" s="263"/>
      <c r="F133" s="263"/>
      <c r="G133" s="263"/>
    </row>
    <row r="134" spans="1:7" s="146" customFormat="1">
      <c r="A134" s="263"/>
      <c r="B134" s="263"/>
      <c r="C134" s="263"/>
      <c r="D134" s="263"/>
      <c r="E134" s="263"/>
      <c r="F134" s="263"/>
      <c r="G134" s="263"/>
    </row>
    <row r="135" spans="1:7" s="146" customFormat="1">
      <c r="A135" s="263"/>
      <c r="B135" s="263"/>
      <c r="C135" s="263"/>
      <c r="D135" s="263"/>
      <c r="E135" s="263"/>
      <c r="F135" s="263"/>
      <c r="G135" s="263"/>
    </row>
    <row r="136" spans="1:7" s="146" customFormat="1">
      <c r="A136" s="263"/>
      <c r="B136" s="263"/>
      <c r="C136" s="263"/>
      <c r="D136" s="263"/>
      <c r="E136" s="263"/>
      <c r="F136" s="263"/>
      <c r="G136" s="263"/>
    </row>
    <row r="137" spans="1:7" s="146" customFormat="1">
      <c r="A137" s="263"/>
      <c r="B137" s="263"/>
      <c r="C137" s="263"/>
      <c r="D137" s="263"/>
      <c r="E137" s="263"/>
      <c r="F137" s="263"/>
      <c r="G137" s="263"/>
    </row>
    <row r="138" spans="1:7" s="146" customFormat="1">
      <c r="A138" s="263"/>
      <c r="B138" s="263"/>
      <c r="C138" s="263"/>
      <c r="D138" s="263"/>
      <c r="E138" s="263"/>
      <c r="F138" s="263"/>
      <c r="G138" s="263"/>
    </row>
    <row r="139" spans="1:7" s="146" customFormat="1">
      <c r="A139" s="263"/>
      <c r="B139" s="263"/>
      <c r="C139" s="263"/>
      <c r="D139" s="263"/>
      <c r="E139" s="263"/>
      <c r="F139" s="263"/>
      <c r="G139" s="263"/>
    </row>
    <row r="140" spans="1:7" s="146" customFormat="1">
      <c r="A140" s="263"/>
      <c r="B140" s="263"/>
      <c r="C140" s="263"/>
      <c r="D140" s="263"/>
      <c r="E140" s="263"/>
      <c r="F140" s="263"/>
      <c r="G140" s="263"/>
    </row>
    <row r="141" spans="1:7" s="146" customFormat="1">
      <c r="A141" s="263"/>
      <c r="B141" s="263"/>
      <c r="C141" s="263"/>
      <c r="D141" s="263"/>
      <c r="E141" s="263"/>
      <c r="F141" s="263"/>
      <c r="G141" s="263"/>
    </row>
    <row r="142" spans="1:7" s="146" customFormat="1">
      <c r="A142" s="263"/>
      <c r="B142" s="263"/>
      <c r="C142" s="263"/>
      <c r="D142" s="263"/>
      <c r="E142" s="263"/>
      <c r="F142" s="263"/>
      <c r="G142" s="263"/>
    </row>
    <row r="143" spans="1:7" s="146" customFormat="1">
      <c r="A143" s="263"/>
      <c r="B143" s="263"/>
      <c r="C143" s="263"/>
      <c r="D143" s="263"/>
      <c r="E143" s="263"/>
      <c r="F143" s="263"/>
      <c r="G143" s="263"/>
    </row>
    <row r="144" spans="1:7" s="146" customFormat="1">
      <c r="A144" s="263"/>
      <c r="B144" s="263"/>
      <c r="C144" s="263"/>
      <c r="D144" s="263"/>
      <c r="E144" s="263"/>
      <c r="F144" s="263"/>
      <c r="G144" s="263"/>
    </row>
    <row r="145" spans="1:7" s="146" customFormat="1">
      <c r="A145" s="263"/>
      <c r="B145" s="263"/>
      <c r="C145" s="263"/>
      <c r="D145" s="263"/>
      <c r="E145" s="263"/>
      <c r="F145" s="263"/>
      <c r="G145" s="263"/>
    </row>
    <row r="146" spans="1:7" s="146" customFormat="1">
      <c r="A146" s="263"/>
      <c r="B146" s="263"/>
      <c r="C146" s="263"/>
      <c r="D146" s="263"/>
      <c r="E146" s="263"/>
      <c r="F146" s="263"/>
      <c r="G146" s="263"/>
    </row>
    <row r="147" spans="1:7" s="146" customFormat="1">
      <c r="A147" s="263"/>
      <c r="B147" s="263"/>
      <c r="C147" s="263"/>
      <c r="D147" s="263"/>
      <c r="E147" s="263"/>
      <c r="F147" s="263"/>
      <c r="G147" s="263"/>
    </row>
    <row r="148" spans="1:7" s="146" customFormat="1">
      <c r="A148" s="263"/>
      <c r="B148" s="263"/>
      <c r="C148" s="263"/>
      <c r="D148" s="263"/>
      <c r="E148" s="263"/>
      <c r="F148" s="263"/>
      <c r="G148" s="263"/>
    </row>
    <row r="149" spans="1:7" s="146" customFormat="1">
      <c r="A149" s="263"/>
      <c r="B149" s="263"/>
      <c r="C149" s="263"/>
      <c r="D149" s="263"/>
      <c r="E149" s="263"/>
      <c r="F149" s="263"/>
      <c r="G149" s="263"/>
    </row>
    <row r="150" spans="1:7" s="146" customFormat="1">
      <c r="A150" s="263"/>
      <c r="B150" s="263"/>
      <c r="C150" s="263"/>
      <c r="D150" s="263"/>
      <c r="E150" s="263"/>
      <c r="F150" s="263"/>
      <c r="G150" s="263"/>
    </row>
    <row r="151" spans="1:7" s="146" customFormat="1">
      <c r="A151" s="263"/>
      <c r="B151" s="263"/>
      <c r="C151" s="263"/>
      <c r="D151" s="263"/>
      <c r="E151" s="263"/>
      <c r="F151" s="263"/>
      <c r="G151" s="263"/>
    </row>
    <row r="152" spans="1:7" s="146" customFormat="1">
      <c r="A152" s="263"/>
      <c r="B152" s="263"/>
      <c r="C152" s="263"/>
      <c r="D152" s="263"/>
      <c r="E152" s="263"/>
      <c r="F152" s="263"/>
      <c r="G152" s="263"/>
    </row>
    <row r="153" spans="1:7" s="146" customFormat="1">
      <c r="A153" s="263"/>
      <c r="B153" s="263"/>
      <c r="C153" s="263"/>
      <c r="D153" s="263"/>
      <c r="E153" s="263"/>
      <c r="F153" s="263"/>
      <c r="G153" s="263"/>
    </row>
    <row r="154" spans="1:7" s="146" customFormat="1">
      <c r="A154" s="263"/>
      <c r="B154" s="263"/>
      <c r="C154" s="263"/>
      <c r="D154" s="263"/>
      <c r="E154" s="263"/>
      <c r="F154" s="263"/>
      <c r="G154" s="263"/>
    </row>
    <row r="155" spans="1:7" s="146" customFormat="1">
      <c r="A155" s="263"/>
      <c r="B155" s="263"/>
      <c r="C155" s="263"/>
      <c r="D155" s="263"/>
      <c r="E155" s="263"/>
      <c r="F155" s="263"/>
      <c r="G155" s="263"/>
    </row>
    <row r="156" spans="1:7" s="146" customFormat="1">
      <c r="A156" s="263"/>
      <c r="B156" s="263"/>
      <c r="C156" s="263"/>
      <c r="D156" s="263"/>
      <c r="E156" s="263"/>
      <c r="F156" s="263"/>
      <c r="G156" s="263"/>
    </row>
    <row r="157" spans="1:7" s="146" customFormat="1">
      <c r="A157" s="263"/>
      <c r="B157" s="263"/>
      <c r="C157" s="263"/>
      <c r="D157" s="263"/>
      <c r="E157" s="263"/>
      <c r="F157" s="263"/>
      <c r="G157" s="263"/>
    </row>
    <row r="158" spans="1:7" s="146" customFormat="1">
      <c r="A158" s="263"/>
      <c r="B158" s="263"/>
      <c r="C158" s="263"/>
      <c r="D158" s="263"/>
      <c r="E158" s="263"/>
      <c r="F158" s="263"/>
      <c r="G158" s="263"/>
    </row>
    <row r="159" spans="1:7" s="146" customFormat="1">
      <c r="A159" s="263"/>
      <c r="B159" s="263"/>
      <c r="C159" s="263"/>
      <c r="D159" s="263"/>
      <c r="E159" s="263"/>
      <c r="F159" s="263"/>
      <c r="G159" s="263"/>
    </row>
    <row r="160" spans="1:7" s="146" customFormat="1">
      <c r="A160" s="263"/>
      <c r="B160" s="263"/>
      <c r="C160" s="263"/>
      <c r="D160" s="263"/>
      <c r="E160" s="263"/>
      <c r="F160" s="263"/>
      <c r="G160" s="263"/>
    </row>
    <row r="161" spans="1:7" s="146" customFormat="1">
      <c r="A161" s="263"/>
      <c r="B161" s="263"/>
      <c r="C161" s="263"/>
      <c r="D161" s="263"/>
      <c r="E161" s="263"/>
      <c r="F161" s="263"/>
      <c r="G161" s="263"/>
    </row>
    <row r="162" spans="1:7" s="146" customFormat="1">
      <c r="A162" s="263"/>
      <c r="B162" s="263"/>
      <c r="C162" s="263"/>
      <c r="D162" s="263"/>
      <c r="E162" s="263"/>
      <c r="F162" s="263"/>
      <c r="G162" s="263"/>
    </row>
    <row r="163" spans="1:7" s="146" customFormat="1">
      <c r="A163" s="263"/>
      <c r="B163" s="263"/>
      <c r="C163" s="263"/>
      <c r="D163" s="263"/>
      <c r="E163" s="263"/>
      <c r="F163" s="263"/>
      <c r="G163" s="263"/>
    </row>
    <row r="164" spans="1:7" s="146" customFormat="1">
      <c r="A164" s="263"/>
      <c r="B164" s="263"/>
      <c r="C164" s="263"/>
      <c r="D164" s="263"/>
      <c r="E164" s="263"/>
      <c r="F164" s="263"/>
      <c r="G164" s="263"/>
    </row>
    <row r="165" spans="1:7" s="146" customFormat="1">
      <c r="A165" s="263"/>
      <c r="B165" s="263"/>
      <c r="C165" s="263"/>
      <c r="D165" s="263"/>
      <c r="E165" s="263"/>
      <c r="F165" s="263"/>
      <c r="G165" s="263"/>
    </row>
    <row r="166" spans="1:7" s="146" customFormat="1">
      <c r="A166" s="263"/>
      <c r="B166" s="263"/>
      <c r="C166" s="263"/>
      <c r="D166" s="263"/>
      <c r="E166" s="263"/>
      <c r="F166" s="263"/>
      <c r="G166" s="263"/>
    </row>
    <row r="167" spans="1:7" s="146" customFormat="1">
      <c r="A167" s="263"/>
      <c r="B167" s="263"/>
      <c r="C167" s="263"/>
      <c r="D167" s="263"/>
      <c r="E167" s="263"/>
      <c r="F167" s="263"/>
      <c r="G167" s="263"/>
    </row>
    <row r="168" spans="1:7" s="146" customFormat="1">
      <c r="A168" s="263"/>
      <c r="B168" s="263"/>
      <c r="C168" s="263"/>
      <c r="D168" s="263"/>
      <c r="E168" s="263"/>
      <c r="F168" s="263"/>
      <c r="G168" s="263"/>
    </row>
    <row r="169" spans="1:7" s="146" customFormat="1">
      <c r="A169" s="263"/>
      <c r="B169" s="263"/>
      <c r="C169" s="263"/>
      <c r="D169" s="263"/>
      <c r="E169" s="263"/>
      <c r="F169" s="263"/>
      <c r="G169" s="263"/>
    </row>
    <row r="170" spans="1:7" s="146" customFormat="1">
      <c r="A170" s="263"/>
      <c r="B170" s="263"/>
      <c r="C170" s="263"/>
      <c r="D170" s="263"/>
      <c r="E170" s="263"/>
      <c r="F170" s="263"/>
      <c r="G170" s="263"/>
    </row>
    <row r="171" spans="1:7" s="146" customFormat="1">
      <c r="A171" s="263"/>
      <c r="B171" s="263"/>
      <c r="C171" s="263"/>
      <c r="D171" s="263"/>
      <c r="E171" s="263"/>
      <c r="F171" s="263"/>
      <c r="G171" s="263"/>
    </row>
    <row r="172" spans="1:7" s="146" customFormat="1">
      <c r="A172" s="263"/>
      <c r="B172" s="263"/>
      <c r="C172" s="263"/>
      <c r="D172" s="263"/>
      <c r="E172" s="263"/>
      <c r="F172" s="263"/>
      <c r="G172" s="263"/>
    </row>
    <row r="173" spans="1:7" s="146" customFormat="1">
      <c r="A173" s="263"/>
      <c r="B173" s="263"/>
      <c r="C173" s="263"/>
      <c r="D173" s="263"/>
      <c r="E173" s="263"/>
      <c r="F173" s="263"/>
      <c r="G173" s="263"/>
    </row>
    <row r="174" spans="1:7" s="146" customFormat="1">
      <c r="A174" s="263"/>
      <c r="B174" s="263"/>
      <c r="C174" s="263"/>
      <c r="D174" s="263"/>
      <c r="E174" s="263"/>
      <c r="F174" s="263"/>
      <c r="G174" s="263"/>
    </row>
    <row r="175" spans="1:7" s="146" customFormat="1">
      <c r="A175" s="263"/>
      <c r="B175" s="263"/>
      <c r="C175" s="263"/>
      <c r="D175" s="263"/>
      <c r="E175" s="263"/>
      <c r="F175" s="263"/>
      <c r="G175" s="263"/>
    </row>
    <row r="176" spans="1:7" s="146" customFormat="1">
      <c r="A176" s="263"/>
      <c r="B176" s="263"/>
      <c r="C176" s="263"/>
      <c r="D176" s="263"/>
      <c r="E176" s="263"/>
      <c r="F176" s="263"/>
      <c r="G176" s="263"/>
    </row>
    <row r="177" spans="1:7" s="146" customFormat="1">
      <c r="A177" s="263"/>
      <c r="B177" s="263"/>
      <c r="C177" s="263"/>
      <c r="D177" s="263"/>
      <c r="E177" s="263"/>
      <c r="F177" s="263"/>
      <c r="G177" s="263"/>
    </row>
    <row r="178" spans="1:7" s="146" customFormat="1">
      <c r="A178" s="263"/>
      <c r="B178" s="263"/>
      <c r="C178" s="263"/>
      <c r="D178" s="263"/>
      <c r="E178" s="263"/>
      <c r="F178" s="263"/>
      <c r="G178" s="263"/>
    </row>
    <row r="179" spans="1:7" s="146" customFormat="1">
      <c r="A179" s="263"/>
      <c r="B179" s="263"/>
      <c r="C179" s="263"/>
      <c r="D179" s="263"/>
      <c r="E179" s="263"/>
      <c r="F179" s="263"/>
      <c r="G179" s="263"/>
    </row>
    <row r="180" spans="1:7" s="146" customFormat="1">
      <c r="A180" s="263"/>
      <c r="B180" s="263"/>
      <c r="C180" s="263"/>
      <c r="D180" s="263"/>
      <c r="E180" s="263"/>
      <c r="F180" s="263"/>
      <c r="G180" s="263"/>
    </row>
    <row r="181" spans="1:7" s="146" customFormat="1">
      <c r="A181" s="263"/>
      <c r="B181" s="263"/>
      <c r="C181" s="263"/>
      <c r="D181" s="263"/>
      <c r="E181" s="263"/>
      <c r="F181" s="263"/>
      <c r="G181" s="263"/>
    </row>
    <row r="182" spans="1:7" s="146" customFormat="1">
      <c r="A182" s="263"/>
      <c r="B182" s="263"/>
      <c r="C182" s="263"/>
      <c r="D182" s="263"/>
      <c r="E182" s="263"/>
      <c r="F182" s="263"/>
      <c r="G182" s="263"/>
    </row>
    <row r="183" spans="1:7" s="146" customFormat="1">
      <c r="A183" s="263"/>
      <c r="B183" s="263"/>
      <c r="C183" s="263"/>
      <c r="D183" s="263"/>
      <c r="E183" s="263"/>
      <c r="F183" s="263"/>
      <c r="G183" s="263"/>
    </row>
    <row r="184" spans="1:7" s="146" customFormat="1">
      <c r="A184" s="263"/>
      <c r="B184" s="263"/>
      <c r="C184" s="263"/>
      <c r="D184" s="263"/>
      <c r="E184" s="263"/>
      <c r="F184" s="263"/>
      <c r="G184" s="263"/>
    </row>
    <row r="185" spans="1:7" s="146" customFormat="1">
      <c r="A185" s="263"/>
      <c r="B185" s="263"/>
      <c r="C185" s="263"/>
      <c r="D185" s="263"/>
      <c r="E185" s="263"/>
      <c r="F185" s="263"/>
      <c r="G185" s="263"/>
    </row>
    <row r="186" spans="1:7" s="146" customFormat="1">
      <c r="A186" s="263"/>
      <c r="B186" s="263"/>
      <c r="C186" s="263"/>
      <c r="D186" s="263"/>
      <c r="E186" s="263"/>
      <c r="F186" s="263"/>
      <c r="G186" s="263"/>
    </row>
    <row r="187" spans="1:7" s="146" customFormat="1">
      <c r="A187" s="263"/>
      <c r="B187" s="263"/>
      <c r="C187" s="263"/>
      <c r="D187" s="263"/>
      <c r="E187" s="263"/>
      <c r="F187" s="263"/>
      <c r="G187" s="263"/>
    </row>
    <row r="188" spans="1:7" s="146" customFormat="1">
      <c r="A188" s="263"/>
      <c r="B188" s="263"/>
      <c r="C188" s="263"/>
      <c r="D188" s="263"/>
      <c r="E188" s="263"/>
      <c r="F188" s="263"/>
      <c r="G188" s="263"/>
    </row>
    <row r="189" spans="1:7" s="146" customFormat="1">
      <c r="A189" s="263"/>
      <c r="B189" s="263"/>
      <c r="C189" s="263"/>
      <c r="D189" s="263"/>
      <c r="E189" s="263"/>
      <c r="F189" s="263"/>
      <c r="G189" s="263"/>
    </row>
    <row r="190" spans="1:7" s="146" customFormat="1">
      <c r="A190" s="263"/>
      <c r="B190" s="263"/>
      <c r="C190" s="263"/>
      <c r="D190" s="263"/>
      <c r="E190" s="263"/>
      <c r="F190" s="263"/>
      <c r="G190" s="263"/>
    </row>
    <row r="191" spans="1:7" s="146" customFormat="1">
      <c r="A191" s="263"/>
      <c r="B191" s="263"/>
      <c r="C191" s="263"/>
      <c r="D191" s="263"/>
      <c r="E191" s="263"/>
      <c r="F191" s="263"/>
      <c r="G191" s="263"/>
    </row>
    <row r="192" spans="1:7" s="146" customFormat="1">
      <c r="A192" s="263"/>
      <c r="B192" s="263"/>
      <c r="C192" s="263"/>
      <c r="D192" s="263"/>
      <c r="E192" s="263"/>
      <c r="F192" s="263"/>
      <c r="G192" s="263"/>
    </row>
    <row r="193" spans="1:7" s="146" customFormat="1">
      <c r="A193" s="263"/>
      <c r="B193" s="263"/>
      <c r="C193" s="263"/>
      <c r="D193" s="263"/>
      <c r="E193" s="263"/>
      <c r="F193" s="263"/>
      <c r="G193" s="263"/>
    </row>
    <row r="194" spans="1:7" s="146" customFormat="1">
      <c r="A194" s="263"/>
      <c r="B194" s="263"/>
      <c r="C194" s="263"/>
      <c r="D194" s="263"/>
      <c r="E194" s="263"/>
      <c r="F194" s="263"/>
      <c r="G194" s="263"/>
    </row>
    <row r="195" spans="1:7" s="146" customFormat="1">
      <c r="A195" s="263"/>
      <c r="B195" s="263"/>
      <c r="C195" s="263"/>
      <c r="D195" s="263"/>
      <c r="E195" s="263"/>
      <c r="F195" s="263"/>
      <c r="G195" s="263"/>
    </row>
    <row r="196" spans="1:7" s="146" customFormat="1">
      <c r="A196" s="263"/>
      <c r="B196" s="263"/>
      <c r="C196" s="263"/>
      <c r="D196" s="263"/>
      <c r="E196" s="263"/>
      <c r="F196" s="263"/>
      <c r="G196" s="263"/>
    </row>
    <row r="197" spans="1:7" s="146" customFormat="1">
      <c r="A197" s="263"/>
      <c r="B197" s="263"/>
      <c r="C197" s="263"/>
      <c r="D197" s="263"/>
      <c r="E197" s="263"/>
      <c r="F197" s="263"/>
      <c r="G197" s="263"/>
    </row>
    <row r="198" spans="1:7" s="146" customFormat="1">
      <c r="A198" s="263"/>
      <c r="B198" s="263"/>
      <c r="C198" s="263"/>
      <c r="D198" s="263"/>
      <c r="E198" s="263"/>
      <c r="F198" s="263"/>
      <c r="G198" s="263"/>
    </row>
    <row r="199" spans="1:7" s="146" customFormat="1">
      <c r="A199" s="263"/>
      <c r="B199" s="263"/>
      <c r="C199" s="263"/>
      <c r="D199" s="263"/>
      <c r="E199" s="263"/>
      <c r="F199" s="263"/>
      <c r="G199" s="263"/>
    </row>
    <row r="200" spans="1:7" s="146" customFormat="1">
      <c r="A200" s="263"/>
      <c r="B200" s="263"/>
      <c r="C200" s="263"/>
      <c r="D200" s="263"/>
      <c r="E200" s="263"/>
      <c r="F200" s="263"/>
      <c r="G200" s="263"/>
    </row>
    <row r="201" spans="1:7" s="146" customFormat="1" hidden="1"/>
    <row r="202" spans="1:7" s="146" customFormat="1" hidden="1"/>
    <row r="203" spans="1:7" s="146" customFormat="1" hidden="1"/>
    <row r="204" spans="1:7" s="146" customFormat="1" hidden="1"/>
    <row r="205" spans="1:7" s="146" customFormat="1" hidden="1"/>
    <row r="206" spans="1:7" s="146" customFormat="1" hidden="1"/>
    <row r="207" spans="1:7" s="146" customFormat="1" hidden="1"/>
    <row r="208" spans="1:7" s="146" customFormat="1" hidden="1"/>
    <row r="209" s="146" customFormat="1" hidden="1"/>
    <row r="210" s="146" customFormat="1" hidden="1"/>
    <row r="211" s="146" customFormat="1" hidden="1"/>
    <row r="212" s="146" customFormat="1" hidden="1"/>
    <row r="213" s="146" customFormat="1" hidden="1"/>
    <row r="214" s="146" customFormat="1" hidden="1"/>
    <row r="215" s="146" customFormat="1" hidden="1"/>
    <row r="216" s="146" customFormat="1" hidden="1"/>
    <row r="217" s="146" customFormat="1" hidden="1"/>
    <row r="218" s="146" customFormat="1" hidden="1"/>
    <row r="219" s="146" customFormat="1" hidden="1"/>
    <row r="220" s="146" customFormat="1" hidden="1"/>
    <row r="221" s="146" customFormat="1" hidden="1"/>
    <row r="222" s="146" customFormat="1" hidden="1"/>
    <row r="223" s="146" customFormat="1" hidden="1"/>
    <row r="224" s="146" customFormat="1" hidden="1"/>
    <row r="225" s="146" customFormat="1" hidden="1"/>
    <row r="226" s="146" customFormat="1" hidden="1"/>
    <row r="227" s="146" customFormat="1" hidden="1"/>
    <row r="228" s="146" customFormat="1" hidden="1"/>
    <row r="229" s="146" customFormat="1" hidden="1"/>
    <row r="230" s="146" customFormat="1" hidden="1"/>
    <row r="231" s="146" customFormat="1" hidden="1"/>
    <row r="232" s="146" customFormat="1" hidden="1"/>
    <row r="233" s="146" customFormat="1" hidden="1"/>
    <row r="234" s="146" customFormat="1" hidden="1"/>
    <row r="235" s="146" customFormat="1" hidden="1"/>
    <row r="236" s="146" customFormat="1" hidden="1"/>
    <row r="237" s="146" customFormat="1" hidden="1"/>
    <row r="238" s="146" customFormat="1" hidden="1"/>
    <row r="239" s="146" customFormat="1" hidden="1"/>
    <row r="240" s="146" customFormat="1" hidden="1"/>
    <row r="241" s="146" customFormat="1" hidden="1"/>
    <row r="242" s="146" customFormat="1" hidden="1"/>
    <row r="243" s="146" customFormat="1" hidden="1"/>
    <row r="244" s="146" customFormat="1" hidden="1"/>
    <row r="245" s="146" customFormat="1" hidden="1"/>
    <row r="246" s="146" customFormat="1" hidden="1"/>
    <row r="247" s="146" customFormat="1" hidden="1"/>
    <row r="248" s="146" customFormat="1" hidden="1"/>
    <row r="249" s="146" customFormat="1" hidden="1"/>
    <row r="250" s="146" customFormat="1" hidden="1"/>
    <row r="251" s="146" customFormat="1" hidden="1"/>
    <row r="252" s="146" customFormat="1" hidden="1"/>
    <row r="253" s="146" customFormat="1" hidden="1"/>
    <row r="254" s="146" customFormat="1" hidden="1"/>
    <row r="255" s="146" customFormat="1" hidden="1"/>
    <row r="256" s="146" customFormat="1" hidden="1"/>
    <row r="257" s="146" customFormat="1" hidden="1"/>
    <row r="258" s="146" customFormat="1" hidden="1"/>
    <row r="259" s="146" customFormat="1" hidden="1"/>
    <row r="260" s="146" customFormat="1" hidden="1"/>
    <row r="261" s="146" customFormat="1" hidden="1"/>
    <row r="262" s="146" customFormat="1" hidden="1"/>
    <row r="263" s="146" customFormat="1" hidden="1"/>
    <row r="264" s="146" customFormat="1" hidden="1"/>
    <row r="265" s="146" customFormat="1" hidden="1"/>
    <row r="266" s="146" customFormat="1" hidden="1"/>
    <row r="267" s="146" customFormat="1" hidden="1"/>
    <row r="268" s="146" customFormat="1" hidden="1"/>
    <row r="269" s="146" customFormat="1" hidden="1"/>
    <row r="270" s="146" customFormat="1" hidden="1"/>
    <row r="271" s="146" customFormat="1" hidden="1"/>
    <row r="272" s="146" customFormat="1" hidden="1"/>
    <row r="273" s="146" customFormat="1" hidden="1"/>
    <row r="274" s="146" customFormat="1" hidden="1"/>
    <row r="275" s="146" customFormat="1" hidden="1"/>
    <row r="276" s="146" customFormat="1" hidden="1"/>
    <row r="277" s="146" customFormat="1" hidden="1"/>
    <row r="278" s="146" customFormat="1" hidden="1"/>
    <row r="279" s="146" customFormat="1" hidden="1"/>
    <row r="280" s="146" customFormat="1" hidden="1"/>
    <row r="281" s="146" customFormat="1" hidden="1"/>
    <row r="282" s="146" customFormat="1" hidden="1"/>
    <row r="283" s="146" customFormat="1" hidden="1"/>
    <row r="284" s="146" customFormat="1" hidden="1"/>
    <row r="285" s="146" customFormat="1" hidden="1"/>
    <row r="286" s="146" customFormat="1" hidden="1"/>
    <row r="287" s="146" customFormat="1" hidden="1"/>
    <row r="288" s="146" customFormat="1" hidden="1"/>
    <row r="289" s="146" customFormat="1" hidden="1"/>
    <row r="290" s="146" customFormat="1" hidden="1"/>
    <row r="291" s="146" customFormat="1" hidden="1"/>
    <row r="292" s="146" customFormat="1" hidden="1"/>
    <row r="293" s="146" customFormat="1" hidden="1"/>
    <row r="294" s="146" customFormat="1" hidden="1"/>
    <row r="295" s="146" customFormat="1" hidden="1"/>
    <row r="296" s="146" customFormat="1" hidden="1"/>
    <row r="297" s="146" customFormat="1" hidden="1"/>
    <row r="298" s="146" customFormat="1" hidden="1"/>
    <row r="299" s="146" customFormat="1" hidden="1"/>
    <row r="300" s="146" customFormat="1" hidden="1"/>
    <row r="301" s="146" customFormat="1" hidden="1"/>
    <row r="302" s="146" customFormat="1" hidden="1"/>
    <row r="303" s="146" customFormat="1" hidden="1"/>
    <row r="304" s="146" customFormat="1" hidden="1"/>
    <row r="305" s="146" customFormat="1" hidden="1"/>
    <row r="306" s="146" customFormat="1" hidden="1"/>
    <row r="307" s="146" customFormat="1" hidden="1"/>
    <row r="308" s="146" customFormat="1" hidden="1"/>
    <row r="309" s="146" customFormat="1" hidden="1"/>
    <row r="310" s="146" customFormat="1" hidden="1"/>
    <row r="311" s="146" customFormat="1" hidden="1"/>
    <row r="312" s="146" customFormat="1" hidden="1"/>
    <row r="313" s="146" customFormat="1" hidden="1"/>
    <row r="314" s="146" customFormat="1" hidden="1"/>
    <row r="315" s="146" customFormat="1" hidden="1"/>
    <row r="316" s="146" customFormat="1" hidden="1"/>
    <row r="317" s="146" customFormat="1" hidden="1"/>
    <row r="318" s="146" customFormat="1" hidden="1"/>
    <row r="319" s="146" customFormat="1" hidden="1"/>
    <row r="320" s="146" customFormat="1" hidden="1"/>
    <row r="321" s="146" customFormat="1" hidden="1"/>
    <row r="322" s="146" customFormat="1" hidden="1"/>
    <row r="323" s="146" customFormat="1" hidden="1"/>
    <row r="324" s="146" customFormat="1" hidden="1"/>
    <row r="325" s="146" customFormat="1" hidden="1"/>
    <row r="326" s="146" customFormat="1" hidden="1"/>
    <row r="327" s="146" customFormat="1" hidden="1"/>
    <row r="328" s="146" customFormat="1" hidden="1"/>
    <row r="329" s="146" customFormat="1" hidden="1"/>
    <row r="330" s="146" customFormat="1" hidden="1"/>
    <row r="331" s="146" customFormat="1" hidden="1"/>
    <row r="332" s="146" customFormat="1" hidden="1"/>
    <row r="333" s="146" customFormat="1" hidden="1"/>
    <row r="334" s="146" customFormat="1" hidden="1"/>
    <row r="335" s="146" customFormat="1" hidden="1"/>
    <row r="336" s="146" customFormat="1" hidden="1"/>
    <row r="337" s="146" customFormat="1" hidden="1"/>
    <row r="338" s="146" customFormat="1" hidden="1"/>
    <row r="339" s="146" customFormat="1" hidden="1"/>
    <row r="340" s="146" customFormat="1" hidden="1"/>
    <row r="341" s="146" customFormat="1" hidden="1"/>
    <row r="342" s="146" customFormat="1" hidden="1"/>
    <row r="343" s="146" customFormat="1" hidden="1"/>
    <row r="344" s="146" customFormat="1" hidden="1"/>
    <row r="345" s="146" customFormat="1" hidden="1"/>
    <row r="346" s="146" customFormat="1" hidden="1"/>
    <row r="347" s="146" customFormat="1" hidden="1"/>
    <row r="348" s="146" customFormat="1" hidden="1"/>
    <row r="349" s="146" customFormat="1" hidden="1"/>
    <row r="350" s="146" customFormat="1" hidden="1"/>
    <row r="351" s="146" customFormat="1" hidden="1"/>
    <row r="352" s="146" customFormat="1" hidden="1"/>
    <row r="353" s="146" customFormat="1" hidden="1"/>
    <row r="354" s="146" customFormat="1" hidden="1"/>
    <row r="355" s="146" customFormat="1" hidden="1"/>
    <row r="356" s="146" customFormat="1" hidden="1"/>
    <row r="357" s="146" customFormat="1" hidden="1"/>
    <row r="358" s="146" customFormat="1" hidden="1"/>
    <row r="359" s="146" customFormat="1" hidden="1"/>
    <row r="360" s="146" customFormat="1" hidden="1"/>
    <row r="361" s="146" customFormat="1" hidden="1"/>
    <row r="362" s="146" customFormat="1" hidden="1"/>
    <row r="363" s="146" customFormat="1" hidden="1"/>
    <row r="364" s="146" customFormat="1" hidden="1"/>
    <row r="365" s="146" customFormat="1" hidden="1"/>
    <row r="366" s="146" customFormat="1" hidden="1"/>
    <row r="367" s="146" customFormat="1" hidden="1"/>
    <row r="368" s="146" customFormat="1" hidden="1"/>
    <row r="369" s="146" customFormat="1" hidden="1"/>
    <row r="370" s="146" customFormat="1" hidden="1"/>
    <row r="371" s="146" customFormat="1" hidden="1"/>
    <row r="372" s="146" customFormat="1" hidden="1"/>
    <row r="373" s="146" customFormat="1" hidden="1"/>
    <row r="374" s="146" customFormat="1" hidden="1"/>
    <row r="375" s="146" customFormat="1" hidden="1"/>
    <row r="376" s="146" customFormat="1" hidden="1"/>
    <row r="377" s="146" customFormat="1" hidden="1"/>
    <row r="378" s="146" customFormat="1" hidden="1"/>
    <row r="379" s="146" customFormat="1" hidden="1"/>
    <row r="380" s="146" customFormat="1" hidden="1"/>
    <row r="381" s="146" customFormat="1" hidden="1"/>
    <row r="382" s="146" customFormat="1" hidden="1"/>
    <row r="383" s="146" customFormat="1" hidden="1"/>
    <row r="384" s="146" customFormat="1" hidden="1"/>
    <row r="385" s="146" customFormat="1" hidden="1"/>
    <row r="386" s="146" customFormat="1" hidden="1"/>
    <row r="387" s="146" customFormat="1" hidden="1"/>
    <row r="388" s="146" customFormat="1" hidden="1"/>
    <row r="389" s="146" customFormat="1" hidden="1"/>
    <row r="390" s="146" customFormat="1" hidden="1"/>
    <row r="391" s="146" customFormat="1" hidden="1"/>
    <row r="392" s="146" customFormat="1" hidden="1"/>
    <row r="393" s="146" customFormat="1" hidden="1"/>
    <row r="394" s="146" customFormat="1" hidden="1"/>
    <row r="395" s="146" customFormat="1" hidden="1"/>
    <row r="396" s="146" customFormat="1" hidden="1"/>
    <row r="397" s="146" customFormat="1" hidden="1"/>
    <row r="398" s="146" customFormat="1" hidden="1"/>
    <row r="399" s="146" customFormat="1" hidden="1"/>
    <row r="400" s="146" customFormat="1" hidden="1"/>
    <row r="401" s="146" customFormat="1" hidden="1"/>
    <row r="402" s="146" customFormat="1" hidden="1"/>
    <row r="403" s="146" customFormat="1" hidden="1"/>
    <row r="404" s="146" customFormat="1" hidden="1"/>
    <row r="405" s="146" customFormat="1" hidden="1"/>
    <row r="406" s="146" customFormat="1" hidden="1"/>
    <row r="407" s="146" customFormat="1" hidden="1"/>
    <row r="408" s="146" customFormat="1" hidden="1"/>
    <row r="409" s="146" customFormat="1" hidden="1"/>
    <row r="410" s="146" customFormat="1" hidden="1"/>
    <row r="411" s="146" customFormat="1" hidden="1"/>
    <row r="412" s="146" customFormat="1" hidden="1"/>
    <row r="413" s="146" customFormat="1" hidden="1"/>
    <row r="414" s="146" customFormat="1" hidden="1"/>
    <row r="415" s="146" customFormat="1" hidden="1"/>
    <row r="416" s="146" customFormat="1" hidden="1"/>
    <row r="417" s="146" customFormat="1" hidden="1"/>
    <row r="418" s="146" customFormat="1" hidden="1"/>
    <row r="419" s="146" customFormat="1" hidden="1"/>
    <row r="420" s="146" customFormat="1" hidden="1"/>
    <row r="421" s="146" customFormat="1" hidden="1"/>
    <row r="422" s="146" customFormat="1" hidden="1"/>
    <row r="423" s="146" customFormat="1" hidden="1"/>
    <row r="424" s="146" customFormat="1" hidden="1"/>
    <row r="425" s="146" customFormat="1" hidden="1"/>
    <row r="426" s="146" customFormat="1" hidden="1"/>
    <row r="427" s="146" customFormat="1" hidden="1"/>
    <row r="428" s="146" customFormat="1" hidden="1"/>
    <row r="429" s="146" customFormat="1" hidden="1"/>
    <row r="430" s="146" customFormat="1" hidden="1"/>
    <row r="431" s="146" customFormat="1" hidden="1"/>
    <row r="432" s="146" customFormat="1" hidden="1"/>
    <row r="433" s="146" customFormat="1" hidden="1"/>
    <row r="434" s="146" customFormat="1" hidden="1"/>
    <row r="435" s="146" customFormat="1" hidden="1"/>
    <row r="436" s="146" customFormat="1" hidden="1"/>
    <row r="437" s="146" customFormat="1" hidden="1"/>
    <row r="438" s="146" customFormat="1" hidden="1"/>
    <row r="439" s="146" customFormat="1" hidden="1"/>
    <row r="440" s="146" customFormat="1" hidden="1"/>
    <row r="441" s="146" customFormat="1" hidden="1"/>
    <row r="442" s="146" customFormat="1" hidden="1"/>
    <row r="443" s="146" customFormat="1" hidden="1"/>
    <row r="444" s="146" customFormat="1" hidden="1"/>
    <row r="445" s="146" customFormat="1" hidden="1"/>
    <row r="446" s="146" customFormat="1" hidden="1"/>
    <row r="447" s="146" customFormat="1" hidden="1"/>
    <row r="448" s="146" customFormat="1" hidden="1"/>
    <row r="449" s="146" customFormat="1" hidden="1"/>
    <row r="450" s="146" customFormat="1" hidden="1"/>
    <row r="451" s="146" customFormat="1" hidden="1"/>
    <row r="452" s="146" customFormat="1" hidden="1"/>
    <row r="453" s="146" customFormat="1" hidden="1"/>
    <row r="454" s="146" customFormat="1" hidden="1"/>
    <row r="455" s="146" customFormat="1" hidden="1"/>
    <row r="456" s="146" customFormat="1" hidden="1"/>
    <row r="457" s="146" customFormat="1" hidden="1"/>
    <row r="458" s="146" customFormat="1" hidden="1"/>
    <row r="459" s="146" customFormat="1" hidden="1"/>
    <row r="460" s="146" customFormat="1" hidden="1"/>
    <row r="461" s="146" customFormat="1" hidden="1"/>
    <row r="462" s="146" customFormat="1" hidden="1"/>
    <row r="463" s="146" customFormat="1" hidden="1"/>
    <row r="464" s="146" customFormat="1" hidden="1"/>
    <row r="465" s="146" customFormat="1" hidden="1"/>
    <row r="466" s="146" customFormat="1" hidden="1"/>
    <row r="467" s="146" customFormat="1" hidden="1"/>
    <row r="468" s="146" customFormat="1" hidden="1"/>
    <row r="469" s="146" customFormat="1" hidden="1"/>
    <row r="470" s="146" customFormat="1" hidden="1"/>
    <row r="471" s="146" customFormat="1" hidden="1"/>
    <row r="472" s="146" customFormat="1" hidden="1"/>
    <row r="473" s="146" customFormat="1" hidden="1"/>
    <row r="474" s="146" customFormat="1" hidden="1"/>
    <row r="475" s="146" customFormat="1" hidden="1"/>
    <row r="476" s="146" customFormat="1" hidden="1"/>
    <row r="477" s="146" customFormat="1" hidden="1"/>
    <row r="478" s="146" customFormat="1" hidden="1"/>
    <row r="479" s="146" customFormat="1" hidden="1"/>
    <row r="480" s="146" customFormat="1" hidden="1"/>
    <row r="481" s="146" customFormat="1" hidden="1"/>
    <row r="482" s="146" customFormat="1" hidden="1"/>
    <row r="483" s="146" customFormat="1" hidden="1"/>
    <row r="484" s="146" customFormat="1" hidden="1"/>
    <row r="485" s="146" customFormat="1" hidden="1"/>
    <row r="486" s="146" customFormat="1" hidden="1"/>
    <row r="487" s="146" customFormat="1" hidden="1"/>
    <row r="488" s="146" customFormat="1" hidden="1"/>
    <row r="489" s="146" customFormat="1" hidden="1"/>
    <row r="490" s="146" customFormat="1" hidden="1"/>
    <row r="491" s="146" customFormat="1" hidden="1"/>
    <row r="492" s="146" customFormat="1" hidden="1"/>
    <row r="493" s="146" customFormat="1" hidden="1"/>
    <row r="494" s="146" customFormat="1" hidden="1"/>
    <row r="495" s="146" customFormat="1" hidden="1"/>
    <row r="496" s="146" customFormat="1" hidden="1"/>
    <row r="497" s="146" customFormat="1" hidden="1"/>
    <row r="498" s="146" customFormat="1" hidden="1"/>
    <row r="499" s="146" customFormat="1" hidden="1"/>
    <row r="500" s="146" customFormat="1" hidden="1"/>
    <row r="501" s="146" customFormat="1" hidden="1"/>
    <row r="502" s="146" customFormat="1" hidden="1"/>
    <row r="503" s="146" customFormat="1" hidden="1"/>
    <row r="504" s="146" customFormat="1" hidden="1"/>
    <row r="505" s="146" customFormat="1" hidden="1"/>
    <row r="506" s="146" customFormat="1" hidden="1"/>
    <row r="507" s="146" customFormat="1" hidden="1"/>
    <row r="508" s="146" customFormat="1" hidden="1"/>
    <row r="509" s="146" customFormat="1" hidden="1"/>
    <row r="510" s="146" customFormat="1" hidden="1"/>
    <row r="511" s="146" customFormat="1" hidden="1"/>
    <row r="512" s="146" customFormat="1" hidden="1"/>
    <row r="513" s="146" customFormat="1" hidden="1"/>
    <row r="514" s="146" customFormat="1" hidden="1"/>
    <row r="515" s="146" customFormat="1" hidden="1"/>
    <row r="516" s="146" customFormat="1" hidden="1"/>
    <row r="517" s="146" customFormat="1" hidden="1"/>
    <row r="518" s="146" customFormat="1" hidden="1"/>
    <row r="519" s="146" customFormat="1" hidden="1"/>
    <row r="520" s="146" customFormat="1" hidden="1"/>
    <row r="521" s="146" customFormat="1" hidden="1"/>
    <row r="522" s="146" customFormat="1" hidden="1"/>
    <row r="523" s="146" customFormat="1" hidden="1"/>
    <row r="524" s="146" customFormat="1" hidden="1"/>
    <row r="525" s="146" customFormat="1" hidden="1"/>
    <row r="526" s="146" customFormat="1" hidden="1"/>
    <row r="527" s="146" customFormat="1" hidden="1"/>
    <row r="528" s="146" customFormat="1" hidden="1"/>
    <row r="529" s="146" customFormat="1" hidden="1"/>
    <row r="530" s="146" customFormat="1" hidden="1"/>
    <row r="531" s="146" customFormat="1" hidden="1"/>
    <row r="532" s="146" customFormat="1" hidden="1"/>
    <row r="533" s="146" customFormat="1" hidden="1"/>
    <row r="534" s="146" customFormat="1" hidden="1"/>
    <row r="535" s="146" customFormat="1" hidden="1"/>
    <row r="536" s="146" customFormat="1" hidden="1"/>
    <row r="537" s="146" customFormat="1" hidden="1"/>
    <row r="538" s="146" customFormat="1" hidden="1"/>
    <row r="539" s="146" customFormat="1" hidden="1"/>
    <row r="540" s="146" customFormat="1" hidden="1"/>
    <row r="541" s="146" customFormat="1" hidden="1"/>
    <row r="542" s="146" customFormat="1" hidden="1"/>
    <row r="543" s="146" customFormat="1" hidden="1"/>
    <row r="544" s="146" customFormat="1" hidden="1"/>
    <row r="545" s="146" customFormat="1" hidden="1"/>
    <row r="546" s="146" customFormat="1" hidden="1"/>
    <row r="547" s="146" customFormat="1" hidden="1"/>
    <row r="548" s="146" customFormat="1" hidden="1"/>
    <row r="549" s="146" customFormat="1" hidden="1"/>
    <row r="550" s="146" customFormat="1" hidden="1"/>
    <row r="551" s="146" customFormat="1" hidden="1"/>
    <row r="552" s="146" customFormat="1" hidden="1"/>
    <row r="553" s="146" customFormat="1" hidden="1"/>
    <row r="554" s="146" customFormat="1" hidden="1"/>
    <row r="555" s="146" customFormat="1" hidden="1"/>
    <row r="556" s="146" customFormat="1" hidden="1"/>
    <row r="557" s="146" customFormat="1" hidden="1"/>
    <row r="558" s="146" customFormat="1" hidden="1"/>
    <row r="559" s="146" customFormat="1" hidden="1"/>
    <row r="560" s="146" customFormat="1" hidden="1"/>
    <row r="561" s="146" customFormat="1" hidden="1"/>
    <row r="562" s="146" customFormat="1" hidden="1"/>
    <row r="563" s="146" customFormat="1" hidden="1"/>
    <row r="564" s="146" customFormat="1" hidden="1"/>
    <row r="565" s="146" customFormat="1" hidden="1"/>
    <row r="566" s="146" customFormat="1" hidden="1"/>
    <row r="567" s="146" customFormat="1" hidden="1"/>
    <row r="568" s="146" customFormat="1" hidden="1"/>
    <row r="569" s="146" customFormat="1" hidden="1"/>
    <row r="570" s="146" customFormat="1" hidden="1"/>
    <row r="571" s="146" customFormat="1" hidden="1"/>
    <row r="572" s="146" customFormat="1" hidden="1"/>
    <row r="573" s="146" customFormat="1" hidden="1"/>
    <row r="574" s="146" customFormat="1" hidden="1"/>
    <row r="575" s="146" customFormat="1" hidden="1"/>
    <row r="576" s="146" customFormat="1" hidden="1"/>
    <row r="577" s="146" customFormat="1" hidden="1"/>
    <row r="578" s="146" customFormat="1" hidden="1"/>
    <row r="579" s="146" customFormat="1" hidden="1"/>
    <row r="580" s="146" customFormat="1" hidden="1"/>
    <row r="581" s="146" customFormat="1" hidden="1"/>
    <row r="582" s="146" customFormat="1" hidden="1"/>
    <row r="583" s="146" customFormat="1" hidden="1"/>
    <row r="584" s="146" customFormat="1" hidden="1"/>
    <row r="585" s="146" customFormat="1" hidden="1"/>
    <row r="586" s="146" customFormat="1" hidden="1"/>
    <row r="587" s="146" customFormat="1" hidden="1"/>
    <row r="588" s="146" customFormat="1" hidden="1"/>
    <row r="589" s="146" customFormat="1" hidden="1"/>
    <row r="590" s="146" customFormat="1" hidden="1"/>
    <row r="591" s="146" customFormat="1" hidden="1"/>
    <row r="592" s="146" customFormat="1" hidden="1"/>
    <row r="593" s="146" customFormat="1" hidden="1"/>
    <row r="594" s="146" customFormat="1" hidden="1"/>
    <row r="595" s="146" customFormat="1" hidden="1"/>
    <row r="596" s="146" customFormat="1" hidden="1"/>
    <row r="597" s="146" customFormat="1" hidden="1"/>
    <row r="598" s="146" customFormat="1" hidden="1"/>
    <row r="599" s="146" customFormat="1" hidden="1"/>
    <row r="600" s="146" customFormat="1" hidden="1"/>
    <row r="601" s="146" customFormat="1" hidden="1"/>
    <row r="602" s="146" customFormat="1" hidden="1"/>
    <row r="603" s="146" customFormat="1" hidden="1"/>
    <row r="604" s="146" customFormat="1" hidden="1"/>
    <row r="605" s="146" customFormat="1" hidden="1"/>
    <row r="606" s="146" customFormat="1" hidden="1"/>
    <row r="607" s="146" customFormat="1" hidden="1"/>
    <row r="608" s="146" customFormat="1" hidden="1"/>
    <row r="609" s="146" customFormat="1" hidden="1"/>
    <row r="610" s="146" customFormat="1" hidden="1"/>
    <row r="611" s="146" customFormat="1" hidden="1"/>
    <row r="612" s="146" customFormat="1" hidden="1"/>
    <row r="613" s="146" customFormat="1" hidden="1"/>
    <row r="614" s="146" customFormat="1" hidden="1"/>
    <row r="615" s="146" customFormat="1" hidden="1"/>
    <row r="616" s="146" customFormat="1" hidden="1"/>
    <row r="617" s="146" customFormat="1" hidden="1"/>
    <row r="618" s="146" customFormat="1" hidden="1"/>
    <row r="619" s="146" customFormat="1" hidden="1"/>
    <row r="620" s="146" customFormat="1" hidden="1"/>
    <row r="621" s="146" customFormat="1" hidden="1"/>
    <row r="622" s="146" customFormat="1" hidden="1"/>
    <row r="623" s="146" customFormat="1" hidden="1"/>
    <row r="624" s="146" customFormat="1" hidden="1"/>
    <row r="625" s="146" customFormat="1" hidden="1"/>
    <row r="626" s="146" customFormat="1" hidden="1"/>
    <row r="627" s="146" customFormat="1" hidden="1"/>
    <row r="628" s="146" customFormat="1" hidden="1"/>
    <row r="629" s="146" customFormat="1" hidden="1"/>
    <row r="630" s="146" customFormat="1" hidden="1"/>
    <row r="631" s="146" customFormat="1" hidden="1"/>
    <row r="632" s="146" customFormat="1" hidden="1"/>
    <row r="633" s="146" customFormat="1" hidden="1"/>
    <row r="634" s="146" customFormat="1" hidden="1"/>
    <row r="635" s="146" customFormat="1" hidden="1"/>
    <row r="636" s="146" customFormat="1" hidden="1"/>
    <row r="637" s="146" customFormat="1" hidden="1"/>
    <row r="638" s="146" customFormat="1" hidden="1"/>
    <row r="639" s="146" customFormat="1" hidden="1"/>
    <row r="640" s="146" customFormat="1" hidden="1"/>
    <row r="641" s="146" customFormat="1" hidden="1"/>
    <row r="642" s="146" customFormat="1" hidden="1"/>
    <row r="643" s="146" customFormat="1" hidden="1"/>
    <row r="644" s="146" customFormat="1" hidden="1"/>
    <row r="645" s="146" customFormat="1" hidden="1"/>
    <row r="646" s="146" customFormat="1" hidden="1"/>
    <row r="647" s="146" customFormat="1" hidden="1"/>
    <row r="648" s="146" customFormat="1" hidden="1"/>
    <row r="649" s="146" customFormat="1" hidden="1"/>
    <row r="650" s="146" customFormat="1" hidden="1"/>
    <row r="651" s="146" customFormat="1" hidden="1"/>
    <row r="652" s="146" customFormat="1" hidden="1"/>
    <row r="653" s="146" customFormat="1" hidden="1"/>
    <row r="654" s="146" customFormat="1" hidden="1"/>
    <row r="655" s="146" customFormat="1" hidden="1"/>
    <row r="656" s="146" customFormat="1" hidden="1"/>
    <row r="657" s="146" customFormat="1" hidden="1"/>
    <row r="658" s="146" customFormat="1" hidden="1"/>
    <row r="659" s="146" customFormat="1" hidden="1"/>
    <row r="660" s="146" customFormat="1" hidden="1"/>
    <row r="661" s="146" customFormat="1" hidden="1"/>
    <row r="662" s="146" customFormat="1" hidden="1"/>
    <row r="663" s="146" customFormat="1" hidden="1"/>
    <row r="664" s="146" customFormat="1" hidden="1"/>
    <row r="665" s="146" customFormat="1" hidden="1"/>
    <row r="666" s="146" customFormat="1" hidden="1"/>
    <row r="667" s="146" customFormat="1" hidden="1"/>
    <row r="668" s="146" customFormat="1" hidden="1"/>
    <row r="669" s="146" customFormat="1" hidden="1"/>
    <row r="670" s="146" customFormat="1" hidden="1"/>
    <row r="671" s="146" customFormat="1" hidden="1"/>
    <row r="672" s="146" customFormat="1" hidden="1"/>
    <row r="673" s="146" customFormat="1" hidden="1"/>
    <row r="674" s="146" customFormat="1" hidden="1"/>
    <row r="675" s="146" customFormat="1" hidden="1"/>
    <row r="676" s="146" customFormat="1" hidden="1"/>
    <row r="677" s="146" customFormat="1" hidden="1"/>
    <row r="678" s="146" customFormat="1" hidden="1"/>
    <row r="679" s="146" customFormat="1" hidden="1"/>
    <row r="680" s="146" customFormat="1" hidden="1"/>
    <row r="681" s="146" customFormat="1" hidden="1"/>
    <row r="682" s="146" customFormat="1" hidden="1"/>
    <row r="683" s="146" customFormat="1" hidden="1"/>
    <row r="684" s="146" customFormat="1" hidden="1"/>
    <row r="685" s="146" customFormat="1" hidden="1"/>
    <row r="686" s="146" customFormat="1" hidden="1"/>
    <row r="687" s="146" customFormat="1" hidden="1"/>
    <row r="688" s="146" customFormat="1" hidden="1"/>
    <row r="689" s="146" customFormat="1" hidden="1"/>
    <row r="690" s="146" customFormat="1" hidden="1"/>
    <row r="691" s="146" customFormat="1" hidden="1"/>
    <row r="692" s="146" customFormat="1" hidden="1"/>
    <row r="693" s="146" customFormat="1" hidden="1"/>
    <row r="694" s="146" customFormat="1" hidden="1"/>
    <row r="695" s="146" customFormat="1" hidden="1"/>
    <row r="696" s="146" customFormat="1" hidden="1"/>
    <row r="697" s="146" customFormat="1" hidden="1"/>
    <row r="698" s="146" customFormat="1" hidden="1"/>
    <row r="699" s="146" customFormat="1" hidden="1"/>
    <row r="700" s="146" customFormat="1" hidden="1"/>
    <row r="701" s="146" customFormat="1" hidden="1"/>
    <row r="702" s="146" customFormat="1" hidden="1"/>
    <row r="703" s="146" customFormat="1" hidden="1"/>
    <row r="704" s="146" customFormat="1" hidden="1"/>
    <row r="705" s="146" customFormat="1" hidden="1"/>
    <row r="706" s="146" customFormat="1" hidden="1"/>
    <row r="707" s="146" customFormat="1" hidden="1"/>
    <row r="708" s="146" customFormat="1" hidden="1"/>
    <row r="709" s="146" customFormat="1" hidden="1"/>
    <row r="710" s="146" customFormat="1" hidden="1"/>
    <row r="711" s="146" customFormat="1" hidden="1"/>
    <row r="712" s="146" customFormat="1" hidden="1"/>
    <row r="713" s="146" customFormat="1" hidden="1"/>
    <row r="714" s="146" customFormat="1" hidden="1"/>
    <row r="715" s="146" customFormat="1" hidden="1"/>
    <row r="716" s="146" customFormat="1" hidden="1"/>
    <row r="717" s="146" customFormat="1" hidden="1"/>
    <row r="718" s="146" customFormat="1" hidden="1"/>
    <row r="719" s="146" customFormat="1" hidden="1"/>
    <row r="720" s="146" customFormat="1" hidden="1"/>
    <row r="721" s="146" customFormat="1" hidden="1"/>
    <row r="722" s="146" customFormat="1" hidden="1"/>
    <row r="723" s="146" customFormat="1" hidden="1"/>
    <row r="724" s="146" customFormat="1" hidden="1"/>
    <row r="725" s="146" customFormat="1" hidden="1"/>
    <row r="726" s="146" customFormat="1" hidden="1"/>
    <row r="727" s="146" customFormat="1" hidden="1"/>
    <row r="728" s="146" customFormat="1" hidden="1"/>
    <row r="729" s="146" customFormat="1" hidden="1"/>
    <row r="730" s="146" customFormat="1" hidden="1"/>
    <row r="731" s="146" customFormat="1" hidden="1"/>
    <row r="732" s="146" customFormat="1" hidden="1"/>
    <row r="733" s="146" customFormat="1" hidden="1"/>
    <row r="734" s="146" customFormat="1" hidden="1"/>
    <row r="735" s="146" customFormat="1" hidden="1"/>
    <row r="736" s="146" customFormat="1" hidden="1"/>
    <row r="737" s="146" customFormat="1" hidden="1"/>
    <row r="738" s="146" customFormat="1" hidden="1"/>
    <row r="739" s="146" customFormat="1" hidden="1"/>
    <row r="740" s="146" customFormat="1" hidden="1"/>
    <row r="741" s="146" customFormat="1" hidden="1"/>
    <row r="742" s="146" customFormat="1" hidden="1"/>
    <row r="743" s="146" customFormat="1" hidden="1"/>
    <row r="744" s="146" customFormat="1" hidden="1"/>
    <row r="745" s="146" customFormat="1" hidden="1"/>
    <row r="746" s="146" customFormat="1" hidden="1"/>
    <row r="747" s="146" customFormat="1" hidden="1"/>
    <row r="748" s="146" customFormat="1" hidden="1"/>
    <row r="749" s="146" customFormat="1" hidden="1"/>
    <row r="750" s="146" customFormat="1" hidden="1"/>
    <row r="751" s="146" customFormat="1" hidden="1"/>
    <row r="752" s="146" customFormat="1" hidden="1"/>
    <row r="753" s="146" customFormat="1" hidden="1"/>
    <row r="754" s="146" customFormat="1" hidden="1"/>
    <row r="755" s="146" customFormat="1" hidden="1"/>
    <row r="756" s="146" customFormat="1" hidden="1"/>
    <row r="757" s="146" customFormat="1" hidden="1"/>
    <row r="758" s="146" customFormat="1" hidden="1"/>
    <row r="759" s="146" customFormat="1" hidden="1"/>
    <row r="760" s="146" customFormat="1" hidden="1"/>
    <row r="761" s="146" customFormat="1" hidden="1"/>
    <row r="762" s="146" customFormat="1" hidden="1"/>
    <row r="763" s="146" customFormat="1" hidden="1"/>
    <row r="764" s="146" customFormat="1" hidden="1"/>
    <row r="765" s="146" customFormat="1" hidden="1"/>
    <row r="766" s="146" customFormat="1" hidden="1"/>
    <row r="767" s="146" customFormat="1" hidden="1"/>
    <row r="768" s="146" customFormat="1" hidden="1"/>
    <row r="769" s="146" customFormat="1" hidden="1"/>
    <row r="770" s="146" customFormat="1" hidden="1"/>
    <row r="771" s="146" customFormat="1" hidden="1"/>
    <row r="772" s="146" customFormat="1" hidden="1"/>
    <row r="773" s="146" customFormat="1" hidden="1"/>
    <row r="774" s="146" customFormat="1" hidden="1"/>
    <row r="775" s="146" customFormat="1" hidden="1"/>
    <row r="776" s="146" customFormat="1" hidden="1"/>
    <row r="777" s="146" customFormat="1" hidden="1"/>
    <row r="778" s="146" customFormat="1" hidden="1"/>
    <row r="779" s="146" customFormat="1" hidden="1"/>
    <row r="780" s="146" customFormat="1" hidden="1"/>
    <row r="781" s="146" customFormat="1" hidden="1"/>
    <row r="782" s="146" customFormat="1" hidden="1"/>
    <row r="783" s="146" customFormat="1" hidden="1"/>
    <row r="784" s="146" customFormat="1" hidden="1"/>
    <row r="785" s="146" customFormat="1" hidden="1"/>
    <row r="786" s="146" customFormat="1" hidden="1"/>
    <row r="787" s="146" customFormat="1" hidden="1"/>
    <row r="788" s="146" customFormat="1" hidden="1"/>
    <row r="789" s="146" customFormat="1" hidden="1"/>
    <row r="790" s="146" customFormat="1" hidden="1"/>
    <row r="791" s="146" customFormat="1" hidden="1"/>
    <row r="792" s="146" customFormat="1" hidden="1"/>
    <row r="793" s="146" customFormat="1" hidden="1"/>
    <row r="794" s="146" customFormat="1" hidden="1"/>
    <row r="795" s="146" customFormat="1" hidden="1"/>
    <row r="796" s="146" customFormat="1" hidden="1"/>
    <row r="797" s="146" customFormat="1" hidden="1"/>
    <row r="798" s="146" customFormat="1" hidden="1"/>
    <row r="799" s="146" customFormat="1" hidden="1"/>
    <row r="800" s="146" customFormat="1" hidden="1"/>
    <row r="801" s="146" customFormat="1" hidden="1"/>
    <row r="802" s="146" customFormat="1" hidden="1"/>
    <row r="803" s="146" customFormat="1" hidden="1"/>
    <row r="804" s="146" customFormat="1" hidden="1"/>
    <row r="805" s="146" customFormat="1" hidden="1"/>
    <row r="806" s="146" customFormat="1" hidden="1"/>
    <row r="807" s="146" customFormat="1" hidden="1"/>
    <row r="808" s="146" customFormat="1" hidden="1"/>
    <row r="809" s="146" customFormat="1" hidden="1"/>
    <row r="810" s="146" customFormat="1" hidden="1"/>
    <row r="811" s="146" customFormat="1" hidden="1"/>
    <row r="812" s="146" customFormat="1" hidden="1"/>
    <row r="813" s="146" customFormat="1" hidden="1"/>
    <row r="814" s="146" customFormat="1" hidden="1"/>
    <row r="815" s="146" customFormat="1" hidden="1"/>
    <row r="816" s="146" customFormat="1" hidden="1"/>
    <row r="817" s="146" customFormat="1" hidden="1"/>
    <row r="818" s="146" customFormat="1" hidden="1"/>
    <row r="819" s="146" customFormat="1" hidden="1"/>
    <row r="820" s="146" customFormat="1" hidden="1"/>
    <row r="821" s="146" customFormat="1" hidden="1"/>
    <row r="822" s="146" customFormat="1" hidden="1"/>
    <row r="823" s="146" customFormat="1" hidden="1"/>
    <row r="824" s="146" customFormat="1" hidden="1"/>
    <row r="825" s="146" customFormat="1" hidden="1"/>
    <row r="826" s="146" customFormat="1" hidden="1"/>
    <row r="827" s="146" customFormat="1" hidden="1"/>
    <row r="828" s="146" customFormat="1" hidden="1"/>
    <row r="829" s="146" customFormat="1" hidden="1"/>
    <row r="830" s="146" customFormat="1" hidden="1"/>
    <row r="831" s="146" customFormat="1" hidden="1"/>
    <row r="832" s="146" customFormat="1" hidden="1"/>
    <row r="833" s="146" customFormat="1" hidden="1"/>
    <row r="834" s="146" customFormat="1" hidden="1"/>
    <row r="835" s="146" customFormat="1" hidden="1"/>
    <row r="836" s="146" customFormat="1" hidden="1"/>
    <row r="837" s="146" customFormat="1" hidden="1"/>
    <row r="838" s="146" customFormat="1" hidden="1"/>
    <row r="839" s="146" customFormat="1" hidden="1"/>
    <row r="840" s="146" customFormat="1" hidden="1"/>
    <row r="841" s="146" customFormat="1" hidden="1"/>
    <row r="842" s="146" customFormat="1" hidden="1"/>
    <row r="843" s="146" customFormat="1" hidden="1"/>
    <row r="844" s="146" customFormat="1" hidden="1"/>
    <row r="845" s="146" customFormat="1" hidden="1"/>
    <row r="846" s="146" customFormat="1" hidden="1"/>
    <row r="847" s="146" customFormat="1" hidden="1"/>
    <row r="848" s="146" customFormat="1" hidden="1"/>
    <row r="849" s="146" customFormat="1" hidden="1"/>
    <row r="850" s="146" customFormat="1" hidden="1"/>
    <row r="851" s="146" customFormat="1" hidden="1"/>
    <row r="852" s="146" customFormat="1" hidden="1"/>
    <row r="853" s="146" customFormat="1" hidden="1"/>
    <row r="854" s="146" customFormat="1" hidden="1"/>
    <row r="855" s="146" customFormat="1" hidden="1"/>
    <row r="856" s="146" customFormat="1" hidden="1"/>
    <row r="857" s="146" customFormat="1" hidden="1"/>
    <row r="858" s="146" customFormat="1" hidden="1"/>
    <row r="859" s="146" customFormat="1" hidden="1"/>
    <row r="860" s="146" customFormat="1" hidden="1"/>
    <row r="861" s="146" customFormat="1" hidden="1"/>
    <row r="862" s="146" customFormat="1" hidden="1"/>
    <row r="863" s="146" customFormat="1" hidden="1"/>
    <row r="864" s="146" customFormat="1" hidden="1"/>
    <row r="865" s="146" customFormat="1" hidden="1"/>
    <row r="866" s="146" customFormat="1" hidden="1"/>
    <row r="867" s="146" customFormat="1" hidden="1"/>
    <row r="868" s="146" customFormat="1" hidden="1"/>
    <row r="869" s="146" customFormat="1" hidden="1"/>
    <row r="870" s="146" customFormat="1" hidden="1"/>
    <row r="871" s="146" customFormat="1" hidden="1"/>
    <row r="872" s="146" customFormat="1" hidden="1"/>
    <row r="873" s="146" customFormat="1" hidden="1"/>
    <row r="874" s="146" customFormat="1" hidden="1"/>
    <row r="875" s="146" customFormat="1" hidden="1"/>
    <row r="876" s="146" customFormat="1" hidden="1"/>
    <row r="877" s="146" customFormat="1" hidden="1"/>
    <row r="878" s="146" customFormat="1" hidden="1"/>
    <row r="879" s="146" customFormat="1" hidden="1"/>
    <row r="880" s="146" customFormat="1" hidden="1"/>
    <row r="881" s="146" customFormat="1" hidden="1"/>
    <row r="882" s="146" customFormat="1" hidden="1"/>
    <row r="883" s="146" customFormat="1" hidden="1"/>
    <row r="884" s="146" customFormat="1" hidden="1"/>
    <row r="885" s="146" customFormat="1" hidden="1"/>
    <row r="886" s="146" customFormat="1" hidden="1"/>
    <row r="887" s="146" customFormat="1" hidden="1"/>
    <row r="888" s="146" customFormat="1" hidden="1"/>
    <row r="889" s="146" customFormat="1" hidden="1"/>
    <row r="890" s="146" customFormat="1" hidden="1"/>
    <row r="891" s="146" customFormat="1" hidden="1"/>
    <row r="892" s="146" customFormat="1" hidden="1"/>
    <row r="893" s="146" customFormat="1" hidden="1"/>
    <row r="894" s="146" customFormat="1" hidden="1"/>
    <row r="895" s="146" customFormat="1" hidden="1"/>
    <row r="896" s="146" customFormat="1" hidden="1"/>
    <row r="897" s="146" customFormat="1" hidden="1"/>
    <row r="898" s="146" customFormat="1" hidden="1"/>
    <row r="899" s="146" customFormat="1" hidden="1"/>
    <row r="900" s="146" customFormat="1" hidden="1"/>
    <row r="901" s="146" customFormat="1" hidden="1"/>
    <row r="902" s="146" customFormat="1" hidden="1"/>
    <row r="903" s="146" customFormat="1" hidden="1"/>
    <row r="904" s="146" customFormat="1" hidden="1"/>
    <row r="905" s="146" customFormat="1" hidden="1"/>
    <row r="906" s="146" customFormat="1" hidden="1"/>
    <row r="907" s="146" customFormat="1" hidden="1"/>
    <row r="908" s="146" customFormat="1" hidden="1"/>
    <row r="909" s="146" customFormat="1" hidden="1"/>
    <row r="910" s="146" customFormat="1" hidden="1"/>
    <row r="911" s="146" customFormat="1" hidden="1"/>
    <row r="912" s="146" customFormat="1" hidden="1"/>
    <row r="913" s="146" customFormat="1" hidden="1"/>
    <row r="914" s="146" customFormat="1" hidden="1"/>
    <row r="915" s="146" customFormat="1" hidden="1"/>
    <row r="916" s="146" customFormat="1" hidden="1"/>
    <row r="917" s="146" customFormat="1" hidden="1"/>
    <row r="918" s="146" customFormat="1" hidden="1"/>
    <row r="919" s="146" customFormat="1" hidden="1"/>
    <row r="920" s="146" customFormat="1" hidden="1"/>
    <row r="921" s="146" customFormat="1" hidden="1"/>
    <row r="922" s="146" customFormat="1" hidden="1"/>
    <row r="923" s="146" customFormat="1" hidden="1"/>
    <row r="924" s="146" customFormat="1" hidden="1"/>
    <row r="925" s="146" customFormat="1" hidden="1"/>
    <row r="926" s="146" customFormat="1" hidden="1"/>
    <row r="927" s="146" customFormat="1" hidden="1"/>
    <row r="928" s="146" customFormat="1" hidden="1"/>
    <row r="929" s="146" customFormat="1" hidden="1"/>
    <row r="930" s="146" customFormat="1" hidden="1"/>
    <row r="931" s="146" customFormat="1" hidden="1"/>
    <row r="932" s="146" customFormat="1" hidden="1"/>
    <row r="933" s="146" customFormat="1" hidden="1"/>
    <row r="934" s="146" customFormat="1" hidden="1"/>
    <row r="935" s="146" customFormat="1" hidden="1"/>
    <row r="936" s="146" customFormat="1" hidden="1"/>
    <row r="937" s="146" customFormat="1" hidden="1"/>
    <row r="938" s="146" customFormat="1" hidden="1"/>
    <row r="939" s="146" customFormat="1" hidden="1"/>
    <row r="940" s="146" customFormat="1" hidden="1"/>
    <row r="941" s="146" customFormat="1" hidden="1"/>
    <row r="942" s="146" customFormat="1" hidden="1"/>
    <row r="943" s="146" customFormat="1" hidden="1"/>
    <row r="944" s="146" customFormat="1" hidden="1"/>
    <row r="945" s="146" customFormat="1" hidden="1"/>
    <row r="946" s="146" customFormat="1" hidden="1"/>
    <row r="947" s="146" customFormat="1" hidden="1"/>
    <row r="948" s="146" customFormat="1" hidden="1"/>
    <row r="949" s="146" customFormat="1" hidden="1"/>
    <row r="950" s="146" customFormat="1" hidden="1"/>
    <row r="951" s="146" customFormat="1" hidden="1"/>
    <row r="952" s="146" customFormat="1" hidden="1"/>
    <row r="953" s="146" customFormat="1" hidden="1"/>
    <row r="954" s="146" customFormat="1" hidden="1"/>
    <row r="955" s="146" customFormat="1" hidden="1"/>
    <row r="956" s="146" customFormat="1" hidden="1"/>
    <row r="957" s="146" customFormat="1" hidden="1"/>
    <row r="958" s="146" customFormat="1" hidden="1"/>
    <row r="959" s="146" customFormat="1" hidden="1"/>
    <row r="960" s="146" customFormat="1" hidden="1"/>
    <row r="961" s="146" customFormat="1" hidden="1"/>
    <row r="962" s="146" customFormat="1" hidden="1"/>
    <row r="963" s="146" customFormat="1" hidden="1"/>
    <row r="964" s="146" customFormat="1" hidden="1"/>
    <row r="965" s="146" customFormat="1" hidden="1"/>
    <row r="966" s="146" customFormat="1" hidden="1"/>
    <row r="967" s="146" customFormat="1" hidden="1"/>
    <row r="968" s="146" customFormat="1" hidden="1"/>
    <row r="969" s="146" customFormat="1" hidden="1"/>
    <row r="970" s="146" customFormat="1" hidden="1"/>
    <row r="971" s="146" customFormat="1" hidden="1"/>
    <row r="972" s="146" customFormat="1" hidden="1"/>
    <row r="973" s="146" customFormat="1" hidden="1"/>
    <row r="974" s="146" customFormat="1" hidden="1"/>
    <row r="975" s="146" customFormat="1" hidden="1"/>
    <row r="976" s="146" customFormat="1" hidden="1"/>
    <row r="977" s="146" customFormat="1" hidden="1"/>
    <row r="978" s="146" customFormat="1" hidden="1"/>
    <row r="979" s="146" customFormat="1" hidden="1"/>
    <row r="980" s="146" customFormat="1" hidden="1"/>
    <row r="981" s="146" customFormat="1" hidden="1"/>
    <row r="982" s="146" customFormat="1" hidden="1"/>
    <row r="983" s="146" customFormat="1" hidden="1"/>
    <row r="984" s="146" customFormat="1" hidden="1"/>
    <row r="985" s="146" customFormat="1" hidden="1"/>
    <row r="986" s="146" customFormat="1" hidden="1"/>
    <row r="987" s="146" customFormat="1" hidden="1"/>
    <row r="988" s="146" customFormat="1" hidden="1"/>
    <row r="989" s="146" customFormat="1" hidden="1"/>
    <row r="990" s="146" customFormat="1" hidden="1"/>
    <row r="991" s="146" customFormat="1" hidden="1"/>
    <row r="992" s="146" customFormat="1" hidden="1"/>
    <row r="993" s="146" customFormat="1" hidden="1"/>
    <row r="994" s="146" customFormat="1" hidden="1"/>
    <row r="995" s="146" customFormat="1" hidden="1"/>
    <row r="996" s="146" customFormat="1" hidden="1"/>
    <row r="997" s="146" customFormat="1" hidden="1"/>
    <row r="998" s="146" customFormat="1" hidden="1"/>
    <row r="999" s="146" customFormat="1" hidden="1"/>
    <row r="1000" s="146" customFormat="1" hidden="1"/>
    <row r="1001" s="146" customFormat="1" hidden="1"/>
    <row r="1002" s="146" customFormat="1" hidden="1"/>
    <row r="1003" s="146" customFormat="1" hidden="1"/>
    <row r="1004" s="146" customFormat="1" hidden="1"/>
    <row r="1005" s="146" customFormat="1" hidden="1"/>
    <row r="1006" s="146" customFormat="1" hidden="1"/>
    <row r="1007" s="146" customFormat="1" hidden="1"/>
    <row r="1008" s="146" customFormat="1" hidden="1"/>
    <row r="1009" s="146" customFormat="1" hidden="1"/>
    <row r="1010" s="146" customFormat="1" hidden="1"/>
    <row r="1011" s="146" customFormat="1" hidden="1"/>
    <row r="1012" s="146" customFormat="1" hidden="1"/>
    <row r="1013" s="146" customFormat="1" hidden="1"/>
    <row r="1014" s="146" customFormat="1" hidden="1"/>
    <row r="1015" s="146" customFormat="1" hidden="1"/>
    <row r="1016" s="146" customFormat="1" hidden="1"/>
    <row r="1017" s="146" customFormat="1" hidden="1"/>
    <row r="1018" s="146" customFormat="1" hidden="1"/>
    <row r="1019" s="146" customFormat="1" hidden="1"/>
    <row r="1020" s="146" customFormat="1" hidden="1"/>
    <row r="1021" s="146" customFormat="1" hidden="1"/>
    <row r="1022" s="146" customFormat="1" hidden="1"/>
    <row r="1023" s="146" customFormat="1" hidden="1"/>
    <row r="1024" s="146" customFormat="1" hidden="1"/>
    <row r="1025" s="146" customFormat="1" hidden="1"/>
    <row r="1026" s="146" customFormat="1" hidden="1"/>
    <row r="1027" s="146" customFormat="1" hidden="1"/>
    <row r="1028" s="146" customFormat="1" hidden="1"/>
    <row r="1029" s="146" customFormat="1" hidden="1"/>
    <row r="1030" s="146" customFormat="1" hidden="1"/>
    <row r="1031" s="146" customFormat="1" hidden="1"/>
    <row r="1032" s="146" customFormat="1" hidden="1"/>
    <row r="1033" s="146" customFormat="1" hidden="1"/>
    <row r="1034" s="146" customFormat="1" hidden="1"/>
    <row r="1035" s="146" customFormat="1" hidden="1"/>
    <row r="1036" s="146" customFormat="1" hidden="1"/>
    <row r="1037" s="146" customFormat="1" hidden="1"/>
    <row r="1038" s="146" customFormat="1" hidden="1"/>
    <row r="1039" s="146" customFormat="1" hidden="1"/>
    <row r="1040" s="146" customFormat="1" hidden="1"/>
    <row r="1041" s="146" customFormat="1" hidden="1"/>
    <row r="1042" s="146" customFormat="1" hidden="1"/>
    <row r="1043" s="146" customFormat="1" hidden="1"/>
    <row r="1044" s="146" customFormat="1" hidden="1"/>
    <row r="1045" s="146" customFormat="1" hidden="1"/>
    <row r="1046" s="146" customFormat="1" hidden="1"/>
    <row r="1047" s="146" customFormat="1" hidden="1"/>
    <row r="1048" s="146" customFormat="1" hidden="1"/>
    <row r="1049" s="146" customFormat="1" hidden="1"/>
    <row r="1050" s="146" customFormat="1" hidden="1"/>
    <row r="1051" s="146" customFormat="1" hidden="1"/>
    <row r="1052" s="146" customFormat="1" hidden="1"/>
    <row r="1053" s="146" customFormat="1" hidden="1"/>
    <row r="1054" s="146" customFormat="1" hidden="1"/>
    <row r="1055" s="146" customFormat="1" hidden="1"/>
    <row r="1056" s="146" customFormat="1" hidden="1"/>
    <row r="1057" s="146" customFormat="1" hidden="1"/>
    <row r="1058" s="146" customFormat="1" hidden="1"/>
    <row r="1059" s="146" customFormat="1" hidden="1"/>
    <row r="1060" s="146" customFormat="1" hidden="1"/>
    <row r="1061" s="146" customFormat="1" hidden="1"/>
    <row r="1062" s="146" customFormat="1" hidden="1"/>
    <row r="1063" s="146" customFormat="1" hidden="1"/>
    <row r="1064" s="146" customFormat="1" hidden="1"/>
    <row r="1065" s="146" customFormat="1" hidden="1"/>
    <row r="1066" s="146" customFormat="1" hidden="1"/>
    <row r="1067" s="146" customFormat="1" hidden="1"/>
    <row r="1068" s="146" customFormat="1" hidden="1"/>
    <row r="1069" s="146" customFormat="1" hidden="1"/>
    <row r="1070" s="146" customFormat="1" hidden="1"/>
    <row r="1071" s="146" customFormat="1" hidden="1"/>
    <row r="1072" s="146" customFormat="1" hidden="1"/>
    <row r="1073" s="146" customFormat="1" hidden="1"/>
    <row r="1074" s="146" customFormat="1" hidden="1"/>
    <row r="1075" s="146" customFormat="1" hidden="1"/>
    <row r="1076" s="146" customFormat="1" hidden="1"/>
    <row r="1077" s="146" customFormat="1" hidden="1"/>
    <row r="1078" s="146" customFormat="1" hidden="1"/>
    <row r="1079" s="146" customFormat="1" hidden="1"/>
    <row r="1080" s="146" customFormat="1" hidden="1"/>
    <row r="1081" s="146" customFormat="1" hidden="1"/>
    <row r="1082" s="146" customFormat="1" hidden="1"/>
    <row r="1083" s="146" customFormat="1" hidden="1"/>
    <row r="1084" s="146" customFormat="1" hidden="1"/>
    <row r="1085" s="146" customFormat="1" hidden="1"/>
    <row r="1086" s="146" customFormat="1" hidden="1"/>
    <row r="1087" s="146" customFormat="1" hidden="1"/>
    <row r="1088" s="146" customFormat="1" hidden="1"/>
    <row r="1089" s="146" customFormat="1" hidden="1"/>
    <row r="1090" s="146" customFormat="1" hidden="1"/>
    <row r="1091" s="146" customFormat="1" hidden="1"/>
    <row r="1092" s="146" customFormat="1" hidden="1"/>
    <row r="1093" s="146" customFormat="1" hidden="1"/>
    <row r="1094" s="146" customFormat="1" hidden="1"/>
    <row r="1095" s="146" customFormat="1" hidden="1"/>
    <row r="1096" s="146" customFormat="1" hidden="1"/>
    <row r="1097" s="146" customFormat="1" hidden="1"/>
    <row r="1098" s="146" customFormat="1" hidden="1"/>
    <row r="1099" s="146" customFormat="1" hidden="1"/>
    <row r="1100" s="146" customFormat="1" hidden="1"/>
    <row r="1101" s="146" customFormat="1" hidden="1"/>
    <row r="1102" s="146" customFormat="1" hidden="1"/>
    <row r="1103" s="146" customFormat="1" hidden="1"/>
    <row r="1104" s="146" customFormat="1" hidden="1"/>
    <row r="1105" s="146" customFormat="1" hidden="1"/>
    <row r="1106" s="146" customFormat="1" hidden="1"/>
    <row r="1107" s="146" customFormat="1" hidden="1"/>
    <row r="1108" s="146" customFormat="1" hidden="1"/>
    <row r="1109" s="146" customFormat="1" hidden="1"/>
    <row r="1110" s="146" customFormat="1" hidden="1"/>
    <row r="1111" s="146" customFormat="1" hidden="1"/>
    <row r="1112" s="146" customFormat="1" hidden="1"/>
    <row r="1113" s="146" customFormat="1" hidden="1"/>
    <row r="1114" s="146" customFormat="1" hidden="1"/>
    <row r="1115" s="146" customFormat="1" hidden="1"/>
    <row r="1116" s="146" customFormat="1" hidden="1"/>
    <row r="1117" s="146" customFormat="1" hidden="1"/>
    <row r="1118" s="146" customFormat="1" hidden="1"/>
    <row r="1119" s="146" customFormat="1" hidden="1"/>
    <row r="1120" s="146" customFormat="1" hidden="1"/>
    <row r="1121" s="146" customFormat="1" hidden="1"/>
    <row r="1122" s="146" customFormat="1" hidden="1"/>
    <row r="1123" s="146" customFormat="1" hidden="1"/>
    <row r="1124" s="146" customFormat="1" hidden="1"/>
    <row r="1125" s="146" customFormat="1" hidden="1"/>
    <row r="1126" s="146" customFormat="1" hidden="1"/>
    <row r="1127" s="146" customFormat="1" hidden="1"/>
    <row r="1128" s="146" customFormat="1" hidden="1"/>
    <row r="1129" s="146" customFormat="1" hidden="1"/>
    <row r="1130" s="146" customFormat="1" hidden="1"/>
    <row r="1131" s="146" customFormat="1" hidden="1"/>
    <row r="1132" s="146" customFormat="1" hidden="1"/>
    <row r="1133" s="146" customFormat="1" hidden="1"/>
    <row r="1134" s="146" customFormat="1" hidden="1"/>
    <row r="1135" s="146" customFormat="1" hidden="1"/>
    <row r="1136" s="146" customFormat="1" hidden="1"/>
    <row r="1137" s="146" customFormat="1" hidden="1"/>
    <row r="1138" s="146" customFormat="1" hidden="1"/>
    <row r="1139" s="146" customFormat="1" hidden="1"/>
    <row r="1140" s="146" customFormat="1" hidden="1"/>
    <row r="1141" s="146" customFormat="1" hidden="1"/>
    <row r="1142" s="146" customFormat="1" hidden="1"/>
    <row r="1143" s="146" customFormat="1" hidden="1"/>
    <row r="1144" s="146" customFormat="1" hidden="1"/>
    <row r="1145" s="146" customFormat="1" hidden="1"/>
    <row r="1146" s="146" customFormat="1" hidden="1"/>
    <row r="1147" s="146" customFormat="1" hidden="1"/>
    <row r="1148" s="146" customFormat="1" hidden="1"/>
    <row r="1149" s="146" customFormat="1" hidden="1"/>
    <row r="1150" s="146" customFormat="1" hidden="1"/>
    <row r="1151" s="146" customFormat="1" hidden="1"/>
    <row r="1152" s="146" customFormat="1" hidden="1"/>
    <row r="1153" s="146" customFormat="1" hidden="1"/>
    <row r="1154" s="146" customFormat="1" hidden="1"/>
    <row r="1155" s="146" customFormat="1" hidden="1"/>
    <row r="1156" s="146" customFormat="1" hidden="1"/>
    <row r="1157" s="146" customFormat="1" hidden="1"/>
    <row r="1158" s="146" customFormat="1" hidden="1"/>
    <row r="1159" s="146" customFormat="1" hidden="1"/>
    <row r="1160" s="146" customFormat="1" hidden="1"/>
    <row r="1161" s="146" customFormat="1" hidden="1"/>
    <row r="1162" s="146" customFormat="1" hidden="1"/>
    <row r="1163" s="146" customFormat="1" hidden="1"/>
    <row r="1164" s="146" customFormat="1" hidden="1"/>
    <row r="1165" s="146" customFormat="1" hidden="1"/>
    <row r="1166" s="146" customFormat="1" hidden="1"/>
    <row r="1167" s="146" customFormat="1" hidden="1"/>
    <row r="1168" s="146" customFormat="1" hidden="1"/>
    <row r="1169" s="146" customFormat="1" hidden="1"/>
    <row r="1170" s="146" customFormat="1" hidden="1"/>
    <row r="1171" s="146" customFormat="1" hidden="1"/>
    <row r="1172" s="146" customFormat="1" hidden="1"/>
    <row r="1173" s="146" customFormat="1" hidden="1"/>
    <row r="1174" s="146" customFormat="1" hidden="1"/>
    <row r="1175" s="146" customFormat="1" hidden="1"/>
    <row r="1176" s="146" customFormat="1" hidden="1"/>
    <row r="1177" s="146" customFormat="1" hidden="1"/>
    <row r="1178" s="146" customFormat="1" hidden="1"/>
    <row r="1179" s="146" customFormat="1" hidden="1"/>
    <row r="1180" s="146" customFormat="1" hidden="1"/>
    <row r="1181" s="146" customFormat="1" hidden="1"/>
    <row r="1182" s="146" customFormat="1" hidden="1"/>
    <row r="1183" s="146" customFormat="1" hidden="1"/>
    <row r="1184" s="146" customFormat="1" hidden="1"/>
    <row r="1185" s="146" customFormat="1" hidden="1"/>
    <row r="1186" s="146" customFormat="1" hidden="1"/>
    <row r="1187" s="146" customFormat="1" hidden="1"/>
    <row r="1188" s="146" customFormat="1" hidden="1"/>
    <row r="1189" s="146" customFormat="1" hidden="1"/>
    <row r="1190" s="146" customFormat="1" hidden="1"/>
    <row r="1191" s="146" customFormat="1" hidden="1"/>
    <row r="1192" s="146" customFormat="1" hidden="1"/>
    <row r="1193" s="146" customFormat="1" hidden="1"/>
    <row r="1194" s="146" customFormat="1" hidden="1"/>
    <row r="1195" s="146" customFormat="1" hidden="1"/>
    <row r="1196" s="146" customFormat="1" hidden="1"/>
    <row r="1197" s="146" customFormat="1" hidden="1"/>
    <row r="1198" s="146" customFormat="1" hidden="1"/>
    <row r="1199" s="146" customFormat="1" hidden="1"/>
    <row r="1200" s="146" customFormat="1" hidden="1"/>
    <row r="1201" s="146" customFormat="1" hidden="1"/>
    <row r="1202" s="146" customFormat="1" hidden="1"/>
    <row r="1203" s="146" customFormat="1" hidden="1"/>
    <row r="1204" s="146" customFormat="1" hidden="1"/>
    <row r="1205" s="146" customFormat="1" hidden="1"/>
    <row r="1206" s="146" customFormat="1" hidden="1"/>
    <row r="1207" s="146" customFormat="1" hidden="1"/>
    <row r="1208" s="146" customFormat="1" hidden="1"/>
    <row r="1209" s="146" customFormat="1" hidden="1"/>
    <row r="1210" s="146" customFormat="1" hidden="1"/>
    <row r="1211" s="146" customFormat="1" hidden="1"/>
    <row r="1212" s="146" customFormat="1" hidden="1"/>
    <row r="1213" s="146" customFormat="1" hidden="1"/>
    <row r="1214" s="146" customFormat="1" hidden="1"/>
    <row r="1215" s="146" customFormat="1" hidden="1"/>
    <row r="1216" s="146" customFormat="1" hidden="1"/>
    <row r="1217" s="146" customFormat="1" hidden="1"/>
    <row r="1218" s="146" customFormat="1" hidden="1"/>
    <row r="1219" s="146" customFormat="1" hidden="1"/>
    <row r="1220" s="146" customFormat="1" hidden="1"/>
    <row r="1221" s="146" customFormat="1" hidden="1"/>
    <row r="1222" s="146" customFormat="1" hidden="1"/>
    <row r="1223" s="146" customFormat="1" hidden="1"/>
    <row r="1224" s="146" customFormat="1" hidden="1"/>
    <row r="1225" s="146" customFormat="1" hidden="1"/>
    <row r="1226" s="146" customFormat="1" hidden="1"/>
    <row r="1227" s="146" customFormat="1" hidden="1"/>
    <row r="1228" s="146" customFormat="1" hidden="1"/>
    <row r="1229" s="146" customFormat="1" hidden="1"/>
    <row r="1230" s="146" customFormat="1" hidden="1"/>
    <row r="1231" s="146" customFormat="1" hidden="1"/>
    <row r="1232" s="146" customFormat="1" hidden="1"/>
    <row r="1233" s="146" customFormat="1" hidden="1"/>
    <row r="1234" s="146" customFormat="1" hidden="1"/>
    <row r="1235" s="146" customFormat="1" hidden="1"/>
    <row r="1236" s="146" customFormat="1" hidden="1"/>
    <row r="1237" s="146" customFormat="1" hidden="1"/>
    <row r="1238" s="146" customFormat="1" hidden="1"/>
    <row r="1239" s="146" customFormat="1" hidden="1"/>
    <row r="1240" s="146" customFormat="1" hidden="1"/>
    <row r="1241" s="146" customFormat="1" hidden="1"/>
    <row r="1242" s="146" customFormat="1" hidden="1"/>
    <row r="1243" s="146" customFormat="1" hidden="1"/>
    <row r="1244" s="146" customFormat="1" hidden="1"/>
    <row r="1245" s="146" customFormat="1" hidden="1"/>
    <row r="1246" s="146" customFormat="1" hidden="1"/>
    <row r="1247" s="146" customFormat="1" hidden="1"/>
    <row r="1248" s="146" customFormat="1" hidden="1"/>
    <row r="1249" s="146" customFormat="1" hidden="1"/>
    <row r="1250" s="146" customFormat="1" hidden="1"/>
    <row r="1251" s="146" customFormat="1" hidden="1"/>
    <row r="1252" s="146" customFormat="1" hidden="1"/>
    <row r="1253" s="146" customFormat="1" hidden="1"/>
    <row r="1254" s="146" customFormat="1" hidden="1"/>
    <row r="1255" s="146" customFormat="1" hidden="1"/>
    <row r="1256" s="146" customFormat="1" hidden="1"/>
    <row r="1257" s="146" customFormat="1" hidden="1"/>
    <row r="1258" s="146" customFormat="1" hidden="1"/>
    <row r="1259" s="146" customFormat="1" hidden="1"/>
    <row r="1260" s="146" customFormat="1" hidden="1"/>
    <row r="1261" s="146" customFormat="1" hidden="1"/>
    <row r="1262" s="146" customFormat="1" hidden="1"/>
    <row r="1263" s="146" customFormat="1" hidden="1"/>
    <row r="1264" s="146" customFormat="1" hidden="1"/>
    <row r="1265" s="146" customFormat="1" hidden="1"/>
    <row r="1266" s="146" customFormat="1" hidden="1"/>
    <row r="1267" s="146" customFormat="1" hidden="1"/>
    <row r="1268" s="146" customFormat="1" hidden="1"/>
    <row r="1269" s="146" customFormat="1" hidden="1"/>
    <row r="1270" s="146" customFormat="1" hidden="1"/>
    <row r="1271" s="146" customFormat="1" hidden="1"/>
    <row r="1272" s="146" customFormat="1" hidden="1"/>
    <row r="1273" s="146" customFormat="1" hidden="1"/>
    <row r="1274" s="146" customFormat="1" hidden="1"/>
    <row r="1275" s="146" customFormat="1" hidden="1"/>
    <row r="1276" s="146" customFormat="1" hidden="1"/>
    <row r="1277" s="146" customFormat="1" hidden="1"/>
    <row r="1278" s="146" customFormat="1" hidden="1"/>
    <row r="1279" s="146" customFormat="1" hidden="1"/>
    <row r="1280" s="146" customFormat="1" hidden="1"/>
    <row r="1281" s="146" customFormat="1" hidden="1"/>
    <row r="1282" s="146" customFormat="1" hidden="1"/>
    <row r="1283" s="146" customFormat="1" hidden="1"/>
    <row r="1284" s="146" customFormat="1" hidden="1"/>
    <row r="1285" s="146" customFormat="1" hidden="1"/>
    <row r="1286" s="146" customFormat="1" hidden="1"/>
    <row r="1287" s="146" customFormat="1" hidden="1"/>
    <row r="1288" s="146" customFormat="1" hidden="1"/>
    <row r="1289" s="146" customFormat="1" hidden="1"/>
    <row r="1290" s="146" customFormat="1" hidden="1"/>
    <row r="1291" s="146" customFormat="1" hidden="1"/>
    <row r="1292" s="146" customFormat="1" hidden="1"/>
    <row r="1293" s="146" customFormat="1" hidden="1"/>
    <row r="1294" s="146" customFormat="1" hidden="1"/>
    <row r="1295" s="146" customFormat="1" hidden="1"/>
    <row r="1296" s="146" customFormat="1" hidden="1"/>
    <row r="1297" s="146" customFormat="1" hidden="1"/>
    <row r="1298" s="146" customFormat="1" hidden="1"/>
    <row r="1299" s="146" customFormat="1" hidden="1"/>
    <row r="1300" s="146" customFormat="1" hidden="1"/>
    <row r="1301" s="146" customFormat="1" hidden="1"/>
    <row r="1302" s="146" customFormat="1" hidden="1"/>
    <row r="1303" s="146" customFormat="1" hidden="1"/>
    <row r="1304" s="146" customFormat="1" hidden="1"/>
    <row r="1305" s="146" customFormat="1" hidden="1"/>
    <row r="1306" s="146" customFormat="1" hidden="1"/>
    <row r="1307" s="146" customFormat="1" hidden="1"/>
    <row r="1308" s="146" customFormat="1" hidden="1"/>
    <row r="1309" s="146" customFormat="1" hidden="1"/>
    <row r="1310" s="146" customFormat="1" hidden="1"/>
    <row r="1311" s="146" customFormat="1" hidden="1"/>
    <row r="1312" s="146" customFormat="1" hidden="1"/>
    <row r="1313" s="146" customFormat="1" hidden="1"/>
    <row r="1314" s="146" customFormat="1" hidden="1"/>
    <row r="1315" s="146" customFormat="1" hidden="1"/>
    <row r="1316" s="146" customFormat="1" hidden="1"/>
    <row r="1317" s="146" customFormat="1" hidden="1"/>
    <row r="1318" s="146" customFormat="1" hidden="1"/>
    <row r="1319" s="146" customFormat="1" hidden="1"/>
    <row r="1320" s="146" customFormat="1" hidden="1"/>
    <row r="1321" s="146" customFormat="1" hidden="1"/>
    <row r="1322" s="146" customFormat="1" hidden="1"/>
    <row r="1323" s="146" customFormat="1" hidden="1"/>
    <row r="1324" s="146" customFormat="1" hidden="1"/>
    <row r="1325" s="146" customFormat="1" hidden="1"/>
    <row r="1326" s="146" customFormat="1" hidden="1"/>
    <row r="1327" s="146" customFormat="1" hidden="1"/>
    <row r="1328" s="146" customFormat="1" hidden="1"/>
    <row r="1329" s="146" customFormat="1" hidden="1"/>
    <row r="1330" s="146" customFormat="1" hidden="1"/>
    <row r="1331" s="146" customFormat="1" hidden="1"/>
    <row r="1332" s="146" customFormat="1" hidden="1"/>
    <row r="1333" s="146" customFormat="1" hidden="1"/>
    <row r="1334" s="146" customFormat="1" hidden="1"/>
    <row r="1335" s="146" customFormat="1" hidden="1"/>
    <row r="1336" s="146" customFormat="1" hidden="1"/>
    <row r="1337" s="146" customFormat="1" hidden="1"/>
    <row r="1338" s="146" customFormat="1" hidden="1"/>
    <row r="1339" s="146" customFormat="1" hidden="1"/>
    <row r="1340" s="146" customFormat="1" hidden="1"/>
    <row r="1341" s="146" customFormat="1" hidden="1"/>
    <row r="1342" s="146" customFormat="1" hidden="1"/>
    <row r="1343" s="146" customFormat="1" hidden="1"/>
    <row r="1344" s="146" customFormat="1" hidden="1"/>
    <row r="1345" s="146" customFormat="1" hidden="1"/>
    <row r="1346" s="146" customFormat="1" hidden="1"/>
    <row r="1347" s="146" customFormat="1" hidden="1"/>
    <row r="1348" s="146" customFormat="1" hidden="1"/>
    <row r="1349" s="146" customFormat="1" hidden="1"/>
    <row r="1350" s="146" customFormat="1" hidden="1"/>
    <row r="1351" s="146" customFormat="1" hidden="1"/>
    <row r="1352" s="146" customFormat="1" hidden="1"/>
    <row r="1353" s="146" customFormat="1" hidden="1"/>
    <row r="1354" s="146" customFormat="1" hidden="1"/>
    <row r="1355" s="146" customFormat="1" hidden="1"/>
    <row r="1356" s="146" customFormat="1" hidden="1"/>
    <row r="1357" s="146" customFormat="1" hidden="1"/>
    <row r="1358" s="146" customFormat="1" hidden="1"/>
    <row r="1359" s="146" customFormat="1" hidden="1"/>
    <row r="1360" s="146" customFormat="1" hidden="1"/>
    <row r="1361" s="146" customFormat="1" hidden="1"/>
    <row r="1362" s="146" customFormat="1" hidden="1"/>
    <row r="1363" s="146" customFormat="1" hidden="1"/>
    <row r="1364" s="146" customFormat="1" hidden="1"/>
    <row r="1365" s="146" customFormat="1" hidden="1"/>
    <row r="1366" s="146" customFormat="1" hidden="1"/>
    <row r="1367" s="146" customFormat="1" hidden="1"/>
    <row r="1368" s="146" customFormat="1" hidden="1"/>
    <row r="1369" s="146" customFormat="1" hidden="1"/>
    <row r="1370" s="146" customFormat="1" hidden="1"/>
    <row r="1371" s="146" customFormat="1" hidden="1"/>
    <row r="1372" s="146" customFormat="1" hidden="1"/>
    <row r="1373" s="146" customFormat="1" hidden="1"/>
    <row r="1374" s="146" customFormat="1" hidden="1"/>
    <row r="1375" s="146" customFormat="1" hidden="1"/>
    <row r="1376" s="146" customFormat="1" hidden="1"/>
    <row r="1377" s="146" customFormat="1" hidden="1"/>
    <row r="1378" s="146" customFormat="1" hidden="1"/>
    <row r="1379" s="146" customFormat="1" hidden="1"/>
    <row r="1380" s="146" customFormat="1" hidden="1"/>
    <row r="1381" s="146" customFormat="1" hidden="1"/>
    <row r="1382" s="146" customFormat="1" hidden="1"/>
    <row r="1383" s="146" customFormat="1" hidden="1"/>
    <row r="1384" s="146" customFormat="1" hidden="1"/>
  </sheetData>
  <sheetProtection formatCells="0" formatColumns="0" formatRows="0" insertRows="0" deleteRows="0" sort="0"/>
  <mergeCells count="9">
    <mergeCell ref="D1:F2"/>
    <mergeCell ref="A14:G14"/>
    <mergeCell ref="A11:C11"/>
    <mergeCell ref="A3:G3"/>
    <mergeCell ref="A4:G4"/>
    <mergeCell ref="A5:G5"/>
    <mergeCell ref="A9:G9"/>
    <mergeCell ref="A10:G10"/>
    <mergeCell ref="A7:G7"/>
  </mergeCells>
  <conditionalFormatting sqref="E15:F200 A15:C200">
    <cfRule type="expression" dxfId="17" priority="8">
      <formula>AND(ISBLANK(A15),SUM(COUNTIF($A15:$G15,"&lt;&gt;"&amp;"")&gt;0))</formula>
    </cfRule>
  </conditionalFormatting>
  <conditionalFormatting sqref="D15:D200">
    <cfRule type="expression" dxfId="16" priority="6">
      <formula>AND(ISBLANK(D15),(C15="Residential"))</formula>
    </cfRule>
  </conditionalFormatting>
  <conditionalFormatting sqref="A7:G7">
    <cfRule type="notContainsBlanks" dxfId="15" priority="2">
      <formula>LEN(TRIM(A7))&gt;0</formula>
    </cfRule>
  </conditionalFormatting>
  <dataValidations count="8">
    <dataValidation type="list" allowBlank="1" showInputMessage="1" showErrorMessage="1" error="Please enter &quot;No&quot;,&quot;Yes-But no action taken&quot;, &quot;Yes-Approved&quot; , &quot;Yes-Denied&quot;  " sqref="P1:P5" xr:uid="{D89AAEE6-6193-4D95-99FF-F08C7526CF6C}">
      <formula1>"No,Yes-But no action taken,Yes-Approved,Yes-Denied"</formula1>
    </dataValidation>
    <dataValidation allowBlank="1" showInputMessage="1" sqref="G1 H6" xr:uid="{080EF6E1-9B5B-497F-A5FB-FD523FB2B0FA}"/>
    <dataValidation type="textLength" allowBlank="1" showInputMessage="1" showErrorMessage="1" error="Character limit exceeded. Limit is 100 characters." prompt="Enter street address or intersection_x000a_" sqref="B15:B200" xr:uid="{0BB8CA3B-82F0-4D7B-9742-2F0A36A36923}">
      <formula1>1</formula1>
      <formula2>100</formula2>
    </dataValidation>
    <dataValidation type="list" allowBlank="1" showInputMessage="1" showErrorMessage="1" prompt="Enter existing use" sqref="C15:C200" xr:uid="{CCBC0A55-7A9F-49E8-BD8E-8C4F1F74CB74}">
      <formula1>$L$15:$L$21</formula1>
    </dataValidation>
    <dataValidation type="whole" allowBlank="1" showInputMessage="1" showErrorMessage="1" prompt="If existing use is residential, enter number of units" sqref="D15:D200" xr:uid="{C321D9BC-8CA9-4378-8DF3-DCBBC5F239E8}">
      <formula1>0</formula1>
      <formula2>10000</formula2>
    </dataValidation>
    <dataValidation type="list" allowBlank="1" showInputMessage="1" showErrorMessage="1" prompt="Enter surplus designation" sqref="E15:E200" xr:uid="{B4B98C01-2E01-4F02-9DC5-B4B3003F9ED9}">
      <formula1>$I$15:$I$17</formula1>
    </dataValidation>
    <dataValidation type="decimal" allowBlank="1" showInputMessage="1" showErrorMessage="1" prompt="Enter parcel size, in acres" sqref="F15:F200" xr:uid="{C401CC52-A70B-4A06-AABE-8C57DD9C6AB7}">
      <formula1>0</formula1>
      <formula2>100000</formula2>
    </dataValidation>
    <dataValidation type="textLength" allowBlank="1" showInputMessage="1" showErrorMessage="1" error="Character limit exceeded. Character limit is 2000 characters." prompt="Enter notes" sqref="G15:G200" xr:uid="{262F9F82-1964-4671-B85B-7AD0AB8D85C9}">
      <formula1>0</formula1>
      <formula2>2000</formula2>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B1E776DB-7AC8-45FD-8E1A-FB397ED0C187}">
            <xm:f>Admin!$D$22="FORMATTING OFF"</xm:f>
            <x14:dxf/>
          </x14:cfRule>
          <xm:sqref>A15:G200</xm:sqref>
        </x14:conditionalFormatting>
      </x14:conditionalFormattings>
    </ext>
    <ext xmlns:x14="http://schemas.microsoft.com/office/spreadsheetml/2009/9/main" uri="{CCE6A557-97BC-4b89-ADB6-D9C93CAAB3DF}">
      <x14:dataValidations xmlns:xm="http://schemas.microsoft.com/office/excel/2006/main" count="1">
        <x14:dataValidation type="textLength" operator="equal" allowBlank="1" showInputMessage="1" showErrorMessage="1" error="The parcel numbers must match the format described in row 6, including dashes." prompt="Enter APN" xr:uid="{6029C9FF-B2DB-4CD3-AEC1-80F46827B0A6}">
          <x14:formula1>
            <xm:f>CountyInfo!$K$2</xm:f>
          </x14:formula1>
          <xm:sqref>A15:A200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4235F-217F-4B28-A94B-E46BF552B30B}">
  <sheetPr codeName="Sheet18">
    <pageSetUpPr fitToPage="1"/>
  </sheetPr>
  <dimension ref="A1:Z1382"/>
  <sheetViews>
    <sheetView showZeros="0" zoomScale="78" zoomScaleNormal="78" zoomScaleSheetLayoutView="70" workbookViewId="0">
      <selection activeCell="E9" activeCellId="2" sqref="E13 E11 E9"/>
    </sheetView>
  </sheetViews>
  <sheetFormatPr defaultColWidth="0" defaultRowHeight="14.25" zeroHeight="1"/>
  <cols>
    <col min="1" max="4" width="16.5703125" style="10" customWidth="1"/>
    <col min="5" max="5" width="22.85546875" style="264" customWidth="1"/>
    <col min="6" max="6" width="16.5703125" style="264" customWidth="1"/>
    <col min="7" max="13" width="16.5703125" style="10" customWidth="1"/>
    <col min="14" max="14" width="21" style="10" customWidth="1"/>
    <col min="15" max="15" width="17.85546875" style="10" customWidth="1"/>
    <col min="16" max="16384" width="8.7109375" style="10" hidden="1"/>
  </cols>
  <sheetData>
    <row r="1" spans="1:26" s="144" customFormat="1" ht="23.1" customHeight="1">
      <c r="A1" s="185" t="s">
        <v>387</v>
      </c>
      <c r="B1" s="137" t="str">
        <f>'Start Here'!B4:E4</f>
        <v>San Diego</v>
      </c>
      <c r="C1" s="186"/>
      <c r="D1" s="662" t="s">
        <v>2139</v>
      </c>
      <c r="E1" s="768"/>
      <c r="F1" s="768"/>
      <c r="G1" s="235" t="s">
        <v>481</v>
      </c>
      <c r="H1" s="235"/>
      <c r="I1" s="235"/>
      <c r="J1" s="235"/>
      <c r="K1" s="235"/>
      <c r="M1" s="766" t="s">
        <v>482</v>
      </c>
      <c r="N1" s="766"/>
      <c r="O1" s="766"/>
      <c r="Q1" s="235"/>
      <c r="R1" s="235"/>
      <c r="S1" s="235"/>
      <c r="T1" s="235"/>
      <c r="U1" s="235"/>
      <c r="V1" s="235"/>
      <c r="W1" s="235"/>
      <c r="X1" s="235"/>
      <c r="Y1" s="45"/>
      <c r="Z1" s="45"/>
    </row>
    <row r="2" spans="1:26" s="144" customFormat="1" ht="31.35" customHeight="1">
      <c r="A2" s="185" t="s">
        <v>2017</v>
      </c>
      <c r="B2" s="136">
        <f>'Start Here'!B5</f>
        <v>2023</v>
      </c>
      <c r="C2" s="187" t="str">
        <f>'Table A2'!C2</f>
        <v>(Jan. 1 - Dec. 31)</v>
      </c>
      <c r="D2" s="662"/>
      <c r="E2" s="768"/>
      <c r="F2" s="768"/>
      <c r="G2" s="235" t="s">
        <v>483</v>
      </c>
      <c r="H2" s="235"/>
      <c r="I2" s="235"/>
      <c r="J2" s="235"/>
      <c r="K2" s="235"/>
      <c r="M2" s="767" t="s">
        <v>480</v>
      </c>
      <c r="N2" s="767"/>
      <c r="O2" s="767"/>
      <c r="Q2" s="235"/>
      <c r="R2" s="235"/>
      <c r="S2" s="235"/>
      <c r="T2" s="235"/>
      <c r="U2" s="235"/>
      <c r="V2" s="235"/>
      <c r="W2" s="235"/>
      <c r="X2" s="235"/>
      <c r="Y2" s="46"/>
      <c r="Z2" s="46"/>
    </row>
    <row r="3" spans="1:26" s="144" customFormat="1" ht="15.6" customHeight="1">
      <c r="A3" s="188" t="s">
        <v>484</v>
      </c>
      <c r="B3" s="136" t="str">
        <f>IFERROR(IF(ISBLANK(VLOOKUP(B1,'Planning Periods'!$E$2:$P$540,12)),"5th Cycle",VLOOKUP(B1,'Planning Periods'!$E$2:$P$540,12)),"")</f>
        <v>6th Cycle</v>
      </c>
      <c r="C3" s="357" t="str">
        <f>IF(ISBLANK(B1),"",IFERROR(VLOOKUP(B1,'Planning Periods'!$A$2:$D$540,4),""))</f>
        <v>04/30/2021 - 04/30/2029</v>
      </c>
      <c r="D3" s="662"/>
      <c r="E3" s="768"/>
      <c r="F3" s="768"/>
      <c r="G3" s="47"/>
      <c r="H3" s="47"/>
      <c r="I3" s="47"/>
      <c r="J3" s="47"/>
      <c r="K3" s="47"/>
      <c r="O3" s="47"/>
      <c r="P3" s="47"/>
      <c r="Q3" s="47"/>
      <c r="R3" s="47"/>
      <c r="S3" s="47"/>
      <c r="T3" s="47"/>
      <c r="U3" s="47"/>
      <c r="V3" s="47"/>
      <c r="W3" s="47"/>
      <c r="X3" s="47"/>
      <c r="Y3" s="47"/>
      <c r="Z3" s="47"/>
    </row>
    <row r="4" spans="1:26" s="49" customFormat="1" ht="7.35" customHeight="1">
      <c r="D4" s="48"/>
      <c r="E4" s="48"/>
      <c r="F4" s="48"/>
      <c r="G4" s="48"/>
      <c r="H4" s="48"/>
      <c r="I4" s="48"/>
      <c r="J4" s="48"/>
      <c r="K4" s="48"/>
      <c r="L4" s="48"/>
      <c r="M4" s="48"/>
      <c r="N4" s="48"/>
      <c r="O4" s="182"/>
    </row>
    <row r="5" spans="1:26" s="49" customFormat="1" ht="5.0999999999999996" customHeight="1">
      <c r="D5" s="6"/>
      <c r="E5" s="6"/>
      <c r="F5" s="6"/>
      <c r="G5" s="48"/>
      <c r="H5" s="48"/>
      <c r="I5" s="48"/>
      <c r="J5" s="48"/>
      <c r="K5" s="48"/>
      <c r="L5" s="48"/>
      <c r="M5" s="48"/>
      <c r="N5" s="48"/>
    </row>
    <row r="6" spans="1:26" s="196" customFormat="1" ht="11.25"/>
    <row r="7" spans="1:26" s="139" customFormat="1" ht="15.75">
      <c r="A7" s="642" t="s">
        <v>2140</v>
      </c>
      <c r="B7" s="645"/>
      <c r="C7" s="645"/>
      <c r="D7" s="645"/>
      <c r="E7" s="645"/>
      <c r="F7" s="645"/>
      <c r="G7" s="645"/>
      <c r="H7" s="645"/>
      <c r="I7" s="645"/>
      <c r="J7" s="645"/>
      <c r="K7" s="645"/>
      <c r="L7" s="645"/>
      <c r="M7" s="645"/>
      <c r="N7" s="645"/>
      <c r="O7" s="646"/>
    </row>
    <row r="8" spans="1:26" s="139" customFormat="1" ht="19.899999999999999" customHeight="1">
      <c r="A8" s="642" t="s">
        <v>2141</v>
      </c>
      <c r="B8" s="645"/>
      <c r="C8" s="645"/>
      <c r="D8" s="645"/>
      <c r="E8" s="645"/>
      <c r="F8" s="645"/>
      <c r="G8" s="645"/>
      <c r="H8" s="645"/>
      <c r="I8" s="645"/>
      <c r="J8" s="645"/>
      <c r="K8" s="645"/>
      <c r="L8" s="645"/>
      <c r="M8" s="645"/>
      <c r="N8" s="645"/>
      <c r="O8" s="646"/>
    </row>
    <row r="9" spans="1:26" s="139" customFormat="1" ht="45" customHeight="1">
      <c r="A9" s="741" t="s">
        <v>511</v>
      </c>
      <c r="B9" s="742"/>
      <c r="C9" s="742"/>
      <c r="D9" s="743"/>
      <c r="E9" s="372" t="s">
        <v>520</v>
      </c>
      <c r="F9" s="372" t="s">
        <v>2137</v>
      </c>
      <c r="G9" s="736" t="s">
        <v>2142</v>
      </c>
      <c r="H9" s="736"/>
      <c r="I9" s="736"/>
      <c r="J9" s="736"/>
      <c r="K9" s="736"/>
      <c r="L9" s="736"/>
      <c r="M9" s="736"/>
      <c r="N9" s="560" t="s">
        <v>2143</v>
      </c>
      <c r="O9" s="371" t="s">
        <v>521</v>
      </c>
    </row>
    <row r="10" spans="1:26" s="139" customFormat="1" ht="14.25" customHeight="1">
      <c r="A10" s="638">
        <v>1</v>
      </c>
      <c r="B10" s="639"/>
      <c r="C10" s="639"/>
      <c r="D10" s="641"/>
      <c r="E10" s="373">
        <v>2</v>
      </c>
      <c r="F10" s="373">
        <v>3</v>
      </c>
      <c r="G10" s="638">
        <v>4</v>
      </c>
      <c r="H10" s="639"/>
      <c r="I10" s="639"/>
      <c r="J10" s="639"/>
      <c r="K10" s="639"/>
      <c r="L10" s="640"/>
      <c r="M10" s="640"/>
      <c r="N10" s="373">
        <v>5</v>
      </c>
      <c r="O10" s="377">
        <v>6</v>
      </c>
    </row>
    <row r="11" spans="1:26" s="139" customFormat="1" ht="66.75" customHeight="1" thickBot="1">
      <c r="A11" s="546" t="s">
        <v>1989</v>
      </c>
      <c r="B11" s="546" t="s">
        <v>370</v>
      </c>
      <c r="C11" s="546" t="s">
        <v>524</v>
      </c>
      <c r="D11" s="546" t="s">
        <v>1990</v>
      </c>
      <c r="E11" s="546" t="s">
        <v>2144</v>
      </c>
      <c r="F11" s="546" t="s">
        <v>2137</v>
      </c>
      <c r="G11" s="43" t="s">
        <v>607</v>
      </c>
      <c r="H11" s="43" t="s">
        <v>608</v>
      </c>
      <c r="I11" s="43" t="s">
        <v>609</v>
      </c>
      <c r="J11" s="43" t="s">
        <v>610</v>
      </c>
      <c r="K11" s="43" t="s">
        <v>611</v>
      </c>
      <c r="L11" s="43" t="s">
        <v>612</v>
      </c>
      <c r="M11" s="43" t="s">
        <v>535</v>
      </c>
      <c r="N11" s="375" t="s">
        <v>2145</v>
      </c>
      <c r="O11" s="546" t="s">
        <v>521</v>
      </c>
    </row>
    <row r="12" spans="1:26" s="174" customFormat="1" ht="15" thickTop="1">
      <c r="A12" s="733" t="s">
        <v>545</v>
      </c>
      <c r="B12" s="734"/>
      <c r="C12" s="735"/>
      <c r="D12" s="117"/>
      <c r="E12" s="117"/>
      <c r="F12" s="117"/>
      <c r="G12" s="172" cm="1">
        <f t="array" ref="G12">SUMPRODUCT((YEAR($L13:$L1000)='Start Here'!$B$5)*G13:G1000)</f>
        <v>0</v>
      </c>
      <c r="H12" s="172"/>
      <c r="I12" s="172"/>
      <c r="J12" s="172"/>
      <c r="K12" s="172"/>
      <c r="L12" s="172" cm="1">
        <f t="array" ref="L12">SUMPRODUCT((YEAR($L13:$L1000)='Start Here'!$B$5)*L13:L1000)</f>
        <v>0</v>
      </c>
      <c r="M12" s="172" cm="1">
        <f t="array" ref="M12">SUMPRODUCT((YEAR($L13:$L1000)='Start Here'!$B$5)*M13:M1000)</f>
        <v>0</v>
      </c>
      <c r="N12" s="376" cm="1">
        <f t="array" ref="N12">SUMPRODUCT((YEAR($L13:$L1000)='Start Here'!$B$5)*N13:N1000)</f>
        <v>0</v>
      </c>
      <c r="O12" s="172"/>
    </row>
    <row r="13" spans="1:26" s="146" customFormat="1">
      <c r="A13" s="264"/>
      <c r="B13" s="264"/>
      <c r="C13" s="264"/>
      <c r="D13" s="264"/>
      <c r="E13" s="264"/>
      <c r="F13" s="264"/>
      <c r="G13" s="264"/>
      <c r="H13" s="264"/>
      <c r="I13" s="264"/>
      <c r="J13" s="264"/>
      <c r="K13" s="264"/>
      <c r="L13" s="264"/>
      <c r="M13" s="264"/>
      <c r="N13" s="264"/>
      <c r="O13" s="264"/>
    </row>
    <row r="14" spans="1:26" s="146" customFormat="1">
      <c r="A14" s="264"/>
      <c r="B14" s="264"/>
      <c r="C14" s="264"/>
      <c r="D14" s="264"/>
      <c r="E14" s="264"/>
      <c r="F14" s="264"/>
      <c r="G14" s="264"/>
      <c r="H14" s="264"/>
      <c r="I14" s="264"/>
      <c r="J14" s="264"/>
      <c r="K14" s="264"/>
      <c r="L14" s="264"/>
      <c r="M14" s="264"/>
      <c r="N14" s="264"/>
      <c r="O14" s="264"/>
    </row>
    <row r="15" spans="1:26" s="146" customFormat="1">
      <c r="A15" s="264"/>
      <c r="B15" s="264"/>
      <c r="C15" s="264"/>
      <c r="D15" s="264"/>
      <c r="E15" s="264"/>
      <c r="F15" s="264"/>
      <c r="G15" s="264"/>
      <c r="H15" s="264"/>
      <c r="I15" s="264"/>
      <c r="J15" s="264"/>
      <c r="K15" s="264"/>
      <c r="L15" s="264"/>
      <c r="M15" s="264"/>
      <c r="N15" s="264"/>
      <c r="O15" s="264"/>
    </row>
    <row r="16" spans="1:26" s="146" customFormat="1">
      <c r="A16" s="264"/>
      <c r="B16" s="264"/>
      <c r="C16" s="264"/>
      <c r="D16" s="264"/>
      <c r="E16" s="264"/>
      <c r="F16" s="264"/>
      <c r="G16" s="264"/>
      <c r="H16" s="264"/>
      <c r="I16" s="264"/>
      <c r="J16" s="264"/>
      <c r="K16" s="264"/>
      <c r="L16" s="264"/>
      <c r="M16" s="264"/>
      <c r="N16" s="264"/>
      <c r="O16" s="264"/>
    </row>
    <row r="17" spans="1:15" s="146" customFormat="1">
      <c r="A17" s="264"/>
      <c r="B17" s="264"/>
      <c r="C17" s="264"/>
      <c r="D17" s="264"/>
      <c r="E17" s="264"/>
      <c r="F17" s="264"/>
      <c r="G17" s="264"/>
      <c r="H17" s="264"/>
      <c r="I17" s="264"/>
      <c r="J17" s="264"/>
      <c r="K17" s="264"/>
      <c r="L17" s="264"/>
      <c r="M17" s="264"/>
      <c r="N17" s="264"/>
      <c r="O17" s="264"/>
    </row>
    <row r="18" spans="1:15" s="146" customFormat="1">
      <c r="A18" s="264"/>
      <c r="B18" s="264"/>
      <c r="C18" s="264"/>
      <c r="D18" s="264"/>
      <c r="E18" s="264"/>
      <c r="F18" s="264"/>
      <c r="G18" s="264"/>
      <c r="H18" s="264"/>
      <c r="I18" s="264"/>
      <c r="J18" s="264"/>
      <c r="K18" s="264"/>
      <c r="L18" s="264"/>
      <c r="M18" s="264"/>
      <c r="N18" s="264"/>
      <c r="O18" s="264"/>
    </row>
    <row r="19" spans="1:15" s="146" customFormat="1">
      <c r="A19" s="264"/>
      <c r="B19" s="264"/>
      <c r="C19" s="264"/>
      <c r="D19" s="264"/>
      <c r="E19" s="264"/>
      <c r="F19" s="264"/>
      <c r="G19" s="264"/>
      <c r="H19" s="264"/>
      <c r="I19" s="264"/>
      <c r="J19" s="264"/>
      <c r="K19" s="264"/>
      <c r="L19" s="264"/>
      <c r="M19" s="264"/>
      <c r="N19" s="264"/>
      <c r="O19" s="264"/>
    </row>
    <row r="20" spans="1:15" s="146" customFormat="1">
      <c r="A20" s="264"/>
      <c r="B20" s="264"/>
      <c r="C20" s="264"/>
      <c r="D20" s="264"/>
      <c r="E20" s="264"/>
      <c r="F20" s="264"/>
      <c r="G20" s="264"/>
      <c r="H20" s="264"/>
      <c r="I20" s="264"/>
      <c r="J20" s="264"/>
      <c r="K20" s="264"/>
      <c r="L20" s="264"/>
      <c r="M20" s="264"/>
      <c r="N20" s="264"/>
      <c r="O20" s="264"/>
    </row>
    <row r="21" spans="1:15" s="146" customFormat="1">
      <c r="A21" s="264"/>
      <c r="B21" s="264"/>
      <c r="C21" s="264"/>
      <c r="D21" s="264"/>
      <c r="E21" s="264"/>
      <c r="F21" s="264"/>
      <c r="G21" s="264"/>
      <c r="H21" s="264"/>
      <c r="I21" s="264"/>
      <c r="J21" s="264"/>
      <c r="K21" s="264"/>
      <c r="L21" s="264"/>
      <c r="M21" s="264"/>
      <c r="N21" s="264"/>
      <c r="O21" s="264"/>
    </row>
    <row r="22" spans="1:15" s="146" customFormat="1">
      <c r="A22" s="264"/>
      <c r="B22" s="264"/>
      <c r="C22" s="264"/>
      <c r="D22" s="264"/>
      <c r="E22" s="264"/>
      <c r="F22" s="264"/>
      <c r="G22" s="264"/>
      <c r="H22" s="264"/>
      <c r="I22" s="264"/>
      <c r="J22" s="264"/>
      <c r="K22" s="264"/>
      <c r="L22" s="264"/>
      <c r="M22" s="264"/>
      <c r="N22" s="264"/>
      <c r="O22" s="264"/>
    </row>
    <row r="23" spans="1:15" s="146" customFormat="1">
      <c r="A23" s="264"/>
      <c r="B23" s="264"/>
      <c r="C23" s="264"/>
      <c r="D23" s="264"/>
      <c r="E23" s="264"/>
      <c r="F23" s="264"/>
      <c r="G23" s="264"/>
      <c r="H23" s="264"/>
      <c r="I23" s="264"/>
      <c r="J23" s="264"/>
      <c r="K23" s="264"/>
      <c r="L23" s="264"/>
      <c r="M23" s="264"/>
      <c r="N23" s="264"/>
      <c r="O23" s="264"/>
    </row>
    <row r="24" spans="1:15" s="146" customFormat="1" hidden="1">
      <c r="A24" s="264"/>
      <c r="B24" s="264"/>
      <c r="C24" s="264"/>
      <c r="D24" s="264"/>
      <c r="E24" s="264"/>
      <c r="F24" s="264"/>
      <c r="G24" s="264"/>
      <c r="H24" s="264"/>
      <c r="I24" s="264"/>
      <c r="J24" s="264"/>
      <c r="K24" s="264"/>
      <c r="L24" s="264"/>
      <c r="M24" s="264"/>
      <c r="N24" s="264"/>
      <c r="O24" s="264"/>
    </row>
    <row r="25" spans="1:15" s="146" customFormat="1" hidden="1">
      <c r="A25" s="264"/>
      <c r="B25" s="264"/>
      <c r="C25" s="264"/>
      <c r="D25" s="264"/>
      <c r="E25" s="264"/>
      <c r="F25" s="264"/>
      <c r="G25" s="264"/>
      <c r="H25" s="264"/>
      <c r="I25" s="264"/>
      <c r="J25" s="264"/>
      <c r="K25" s="264"/>
      <c r="L25" s="264"/>
      <c r="M25" s="264"/>
      <c r="N25" s="264"/>
      <c r="O25" s="264"/>
    </row>
    <row r="26" spans="1:15" s="146" customFormat="1" hidden="1">
      <c r="A26" s="264"/>
      <c r="B26" s="264"/>
      <c r="C26" s="264"/>
      <c r="D26" s="264"/>
      <c r="E26" s="264"/>
      <c r="F26" s="264"/>
      <c r="G26" s="264"/>
      <c r="H26" s="264"/>
      <c r="I26" s="264"/>
      <c r="J26" s="264"/>
      <c r="K26" s="264"/>
      <c r="L26" s="264"/>
      <c r="M26" s="264"/>
      <c r="N26" s="264"/>
      <c r="O26" s="264"/>
    </row>
    <row r="27" spans="1:15" s="146" customFormat="1" hidden="1">
      <c r="A27" s="264"/>
      <c r="B27" s="264"/>
      <c r="C27" s="264"/>
      <c r="D27" s="264"/>
      <c r="E27" s="264"/>
      <c r="F27" s="264"/>
      <c r="G27" s="264"/>
      <c r="H27" s="264"/>
      <c r="I27" s="264"/>
      <c r="J27" s="264"/>
      <c r="K27" s="264"/>
      <c r="L27" s="264"/>
      <c r="M27" s="264"/>
      <c r="N27" s="264"/>
      <c r="O27" s="264"/>
    </row>
    <row r="28" spans="1:15" s="146" customFormat="1" hidden="1">
      <c r="A28" s="264"/>
      <c r="B28" s="264"/>
      <c r="C28" s="264"/>
      <c r="D28" s="264"/>
      <c r="E28" s="264"/>
      <c r="F28" s="264"/>
      <c r="G28" s="264"/>
      <c r="H28" s="264"/>
      <c r="I28" s="264"/>
      <c r="J28" s="264"/>
      <c r="K28" s="264"/>
      <c r="L28" s="264"/>
      <c r="M28" s="264"/>
      <c r="N28" s="264"/>
      <c r="O28" s="264"/>
    </row>
    <row r="29" spans="1:15" s="146" customFormat="1" hidden="1">
      <c r="A29" s="264"/>
      <c r="B29" s="264"/>
      <c r="C29" s="264"/>
      <c r="D29" s="264"/>
      <c r="E29" s="264"/>
      <c r="F29" s="264"/>
      <c r="G29" s="264"/>
      <c r="H29" s="264"/>
      <c r="I29" s="264"/>
      <c r="J29" s="264"/>
      <c r="K29" s="264"/>
      <c r="L29" s="264"/>
      <c r="M29" s="264"/>
      <c r="N29" s="264"/>
      <c r="O29" s="264"/>
    </row>
    <row r="30" spans="1:15" s="146" customFormat="1" hidden="1">
      <c r="A30" s="264"/>
      <c r="B30" s="264"/>
      <c r="C30" s="264"/>
      <c r="D30" s="264"/>
      <c r="E30" s="264"/>
      <c r="F30" s="264"/>
      <c r="G30" s="264"/>
      <c r="H30" s="264"/>
      <c r="I30" s="264"/>
      <c r="J30" s="264"/>
      <c r="K30" s="264"/>
      <c r="L30" s="264"/>
      <c r="M30" s="264"/>
      <c r="N30" s="264"/>
      <c r="O30" s="264"/>
    </row>
    <row r="31" spans="1:15" s="146" customFormat="1" hidden="1">
      <c r="A31" s="264"/>
      <c r="B31" s="264"/>
      <c r="C31" s="264"/>
      <c r="D31" s="264"/>
      <c r="E31" s="264"/>
      <c r="F31" s="264"/>
      <c r="G31" s="264"/>
      <c r="H31" s="264"/>
      <c r="I31" s="264"/>
      <c r="J31" s="264"/>
      <c r="K31" s="264"/>
      <c r="L31" s="264"/>
      <c r="M31" s="264"/>
      <c r="N31" s="264"/>
      <c r="O31" s="264"/>
    </row>
    <row r="32" spans="1:15" s="146" customFormat="1" hidden="1">
      <c r="A32" s="264"/>
      <c r="B32" s="264"/>
      <c r="C32" s="264"/>
      <c r="D32" s="264"/>
      <c r="E32" s="264"/>
      <c r="F32" s="264"/>
      <c r="G32" s="264"/>
      <c r="H32" s="264"/>
      <c r="I32" s="264"/>
      <c r="J32" s="264"/>
      <c r="K32" s="264"/>
      <c r="L32" s="264"/>
      <c r="M32" s="264"/>
      <c r="N32" s="264"/>
      <c r="O32" s="264"/>
    </row>
    <row r="33" spans="1:15" s="146" customFormat="1" hidden="1">
      <c r="A33" s="264"/>
      <c r="B33" s="264"/>
      <c r="C33" s="264"/>
      <c r="D33" s="264"/>
      <c r="E33" s="264"/>
      <c r="F33" s="264"/>
      <c r="G33" s="264"/>
      <c r="H33" s="264"/>
      <c r="I33" s="264"/>
      <c r="J33" s="264"/>
      <c r="K33" s="264"/>
      <c r="L33" s="264"/>
      <c r="M33" s="264"/>
      <c r="N33" s="264"/>
      <c r="O33" s="264"/>
    </row>
    <row r="34" spans="1:15" s="146" customFormat="1" hidden="1">
      <c r="A34" s="264"/>
      <c r="B34" s="264"/>
      <c r="C34" s="264"/>
      <c r="D34" s="264"/>
      <c r="E34" s="264"/>
      <c r="F34" s="264"/>
      <c r="G34" s="264"/>
      <c r="H34" s="264"/>
      <c r="I34" s="264"/>
      <c r="J34" s="264"/>
      <c r="K34" s="264"/>
      <c r="L34" s="264"/>
      <c r="M34" s="264"/>
      <c r="N34" s="264"/>
      <c r="O34" s="264"/>
    </row>
    <row r="35" spans="1:15" s="146" customFormat="1" hidden="1">
      <c r="A35" s="264"/>
      <c r="B35" s="264"/>
      <c r="C35" s="264"/>
      <c r="D35" s="264"/>
      <c r="E35" s="264"/>
      <c r="F35" s="264"/>
      <c r="G35" s="264"/>
      <c r="H35" s="264"/>
      <c r="I35" s="264"/>
      <c r="J35" s="264"/>
      <c r="K35" s="264"/>
      <c r="L35" s="264"/>
      <c r="M35" s="264"/>
      <c r="N35" s="264"/>
      <c r="O35" s="264"/>
    </row>
    <row r="36" spans="1:15" s="146" customFormat="1" hidden="1">
      <c r="A36" s="264"/>
      <c r="B36" s="264"/>
      <c r="C36" s="264"/>
      <c r="D36" s="264"/>
      <c r="E36" s="264"/>
      <c r="F36" s="264"/>
      <c r="G36" s="264"/>
      <c r="H36" s="264"/>
      <c r="I36" s="264"/>
      <c r="J36" s="264"/>
      <c r="K36" s="264"/>
      <c r="L36" s="264"/>
      <c r="M36" s="264"/>
      <c r="N36" s="264"/>
      <c r="O36" s="264"/>
    </row>
    <row r="37" spans="1:15" s="146" customFormat="1" hidden="1">
      <c r="A37" s="264"/>
      <c r="B37" s="264"/>
      <c r="C37" s="264"/>
      <c r="D37" s="264"/>
      <c r="E37" s="264"/>
      <c r="F37" s="264"/>
      <c r="G37" s="264"/>
      <c r="H37" s="264"/>
      <c r="I37" s="264"/>
      <c r="J37" s="264"/>
      <c r="K37" s="264"/>
      <c r="L37" s="264"/>
      <c r="M37" s="264"/>
      <c r="N37" s="264"/>
      <c r="O37" s="264"/>
    </row>
    <row r="38" spans="1:15" s="146" customFormat="1" hidden="1">
      <c r="A38" s="264"/>
      <c r="B38" s="264"/>
      <c r="C38" s="264"/>
      <c r="D38" s="264"/>
      <c r="E38" s="264"/>
      <c r="F38" s="264"/>
      <c r="G38" s="264"/>
      <c r="H38" s="264"/>
      <c r="I38" s="264"/>
      <c r="J38" s="264"/>
      <c r="K38" s="264"/>
      <c r="L38" s="264"/>
      <c r="M38" s="264"/>
      <c r="N38" s="264"/>
      <c r="O38" s="264"/>
    </row>
    <row r="39" spans="1:15" s="146" customFormat="1" hidden="1">
      <c r="A39" s="264"/>
      <c r="B39" s="264"/>
      <c r="C39" s="264"/>
      <c r="D39" s="264"/>
      <c r="E39" s="264"/>
      <c r="F39" s="264"/>
      <c r="G39" s="264"/>
      <c r="H39" s="264"/>
      <c r="I39" s="264"/>
      <c r="J39" s="264"/>
      <c r="K39" s="264"/>
      <c r="L39" s="264"/>
      <c r="M39" s="264"/>
      <c r="N39" s="264"/>
      <c r="O39" s="264"/>
    </row>
    <row r="40" spans="1:15" s="146" customFormat="1" hidden="1">
      <c r="A40" s="264"/>
      <c r="B40" s="264"/>
      <c r="C40" s="264"/>
      <c r="D40" s="264"/>
      <c r="E40" s="264"/>
      <c r="F40" s="264"/>
      <c r="G40" s="264"/>
      <c r="H40" s="264"/>
      <c r="I40" s="264"/>
      <c r="J40" s="264"/>
      <c r="K40" s="264"/>
      <c r="L40" s="264"/>
      <c r="M40" s="264"/>
      <c r="N40" s="264"/>
      <c r="O40" s="264"/>
    </row>
    <row r="41" spans="1:15" s="146" customFormat="1" hidden="1">
      <c r="A41" s="264"/>
      <c r="B41" s="264"/>
      <c r="C41" s="264"/>
      <c r="D41" s="264"/>
      <c r="E41" s="264"/>
      <c r="F41" s="264"/>
      <c r="G41" s="264"/>
      <c r="H41" s="264"/>
      <c r="I41" s="264"/>
      <c r="J41" s="264"/>
      <c r="K41" s="264"/>
      <c r="L41" s="264"/>
      <c r="M41" s="264"/>
      <c r="N41" s="264"/>
      <c r="O41" s="264"/>
    </row>
    <row r="42" spans="1:15" s="146" customFormat="1" hidden="1">
      <c r="A42" s="264"/>
      <c r="B42" s="264"/>
      <c r="C42" s="264"/>
      <c r="D42" s="264"/>
      <c r="E42" s="264"/>
      <c r="F42" s="264"/>
      <c r="G42" s="264"/>
      <c r="H42" s="264"/>
      <c r="I42" s="264"/>
      <c r="J42" s="264"/>
      <c r="K42" s="264"/>
      <c r="L42" s="264"/>
      <c r="M42" s="264"/>
      <c r="N42" s="264"/>
      <c r="O42" s="264"/>
    </row>
    <row r="43" spans="1:15" s="146" customFormat="1" hidden="1">
      <c r="A43" s="264"/>
      <c r="B43" s="264"/>
      <c r="C43" s="264"/>
      <c r="D43" s="264"/>
      <c r="E43" s="264"/>
      <c r="F43" s="264"/>
      <c r="G43" s="264"/>
      <c r="H43" s="264"/>
      <c r="I43" s="264"/>
      <c r="J43" s="264"/>
      <c r="K43" s="264"/>
      <c r="L43" s="264"/>
      <c r="M43" s="264"/>
      <c r="N43" s="264"/>
      <c r="O43" s="264"/>
    </row>
    <row r="44" spans="1:15" s="146" customFormat="1" hidden="1">
      <c r="A44" s="264"/>
      <c r="B44" s="264"/>
      <c r="C44" s="264"/>
      <c r="D44" s="264"/>
      <c r="E44" s="264"/>
      <c r="F44" s="264"/>
      <c r="G44" s="264"/>
      <c r="H44" s="264"/>
      <c r="I44" s="264"/>
      <c r="J44" s="264"/>
      <c r="K44" s="264"/>
      <c r="L44" s="264"/>
      <c r="M44" s="264"/>
      <c r="N44" s="264"/>
      <c r="O44" s="264"/>
    </row>
    <row r="45" spans="1:15" s="146" customFormat="1" hidden="1">
      <c r="A45" s="264"/>
      <c r="B45" s="264"/>
      <c r="C45" s="264"/>
      <c r="D45" s="264"/>
      <c r="E45" s="264"/>
      <c r="F45" s="264"/>
      <c r="G45" s="264"/>
      <c r="H45" s="264"/>
      <c r="I45" s="264"/>
      <c r="J45" s="264"/>
      <c r="K45" s="264"/>
      <c r="L45" s="264"/>
      <c r="M45" s="264"/>
      <c r="N45" s="264"/>
      <c r="O45" s="264"/>
    </row>
    <row r="46" spans="1:15" s="146" customFormat="1" hidden="1">
      <c r="A46" s="264"/>
      <c r="B46" s="264"/>
      <c r="C46" s="264"/>
      <c r="D46" s="264"/>
      <c r="E46" s="264"/>
      <c r="F46" s="264"/>
      <c r="G46" s="264"/>
      <c r="H46" s="264"/>
      <c r="I46" s="264"/>
      <c r="J46" s="264"/>
      <c r="K46" s="264"/>
      <c r="L46" s="264"/>
      <c r="M46" s="264"/>
      <c r="N46" s="264"/>
      <c r="O46" s="264"/>
    </row>
    <row r="47" spans="1:15" s="146" customFormat="1" hidden="1">
      <c r="A47" s="264"/>
      <c r="B47" s="264"/>
      <c r="C47" s="264"/>
      <c r="D47" s="264"/>
      <c r="E47" s="264"/>
      <c r="F47" s="264"/>
      <c r="G47" s="264"/>
      <c r="H47" s="264"/>
      <c r="I47" s="264"/>
      <c r="J47" s="264"/>
      <c r="K47" s="264"/>
      <c r="L47" s="264"/>
      <c r="M47" s="264"/>
      <c r="N47" s="264"/>
      <c r="O47" s="264"/>
    </row>
    <row r="48" spans="1:15" s="146" customFormat="1" hidden="1">
      <c r="A48" s="264"/>
      <c r="B48" s="264"/>
      <c r="C48" s="264"/>
      <c r="D48" s="264"/>
      <c r="E48" s="264"/>
      <c r="F48" s="264"/>
      <c r="G48" s="264"/>
      <c r="H48" s="264"/>
      <c r="I48" s="264"/>
      <c r="J48" s="264"/>
      <c r="K48" s="264"/>
      <c r="L48" s="264"/>
      <c r="M48" s="264"/>
      <c r="N48" s="264"/>
      <c r="O48" s="264"/>
    </row>
    <row r="49" spans="1:15" s="146" customFormat="1" hidden="1">
      <c r="A49" s="264"/>
      <c r="B49" s="264"/>
      <c r="C49" s="264"/>
      <c r="D49" s="264"/>
      <c r="E49" s="264"/>
      <c r="F49" s="264"/>
      <c r="G49" s="264"/>
      <c r="H49" s="264"/>
      <c r="I49" s="264"/>
      <c r="J49" s="264"/>
      <c r="K49" s="264"/>
      <c r="L49" s="264"/>
      <c r="M49" s="264"/>
      <c r="N49" s="264"/>
      <c r="O49" s="264"/>
    </row>
    <row r="50" spans="1:15" s="146" customFormat="1" hidden="1">
      <c r="A50" s="264"/>
      <c r="B50" s="264"/>
      <c r="C50" s="264"/>
      <c r="D50" s="264"/>
      <c r="E50" s="264"/>
      <c r="F50" s="264"/>
      <c r="G50" s="264"/>
      <c r="H50" s="264"/>
      <c r="I50" s="264"/>
      <c r="J50" s="264"/>
      <c r="K50" s="264"/>
      <c r="L50" s="264"/>
      <c r="M50" s="264"/>
      <c r="N50" s="264"/>
      <c r="O50" s="264"/>
    </row>
    <row r="51" spans="1:15" s="146" customFormat="1" hidden="1">
      <c r="A51" s="264"/>
      <c r="B51" s="264"/>
      <c r="C51" s="264"/>
      <c r="D51" s="264"/>
      <c r="E51" s="264"/>
      <c r="F51" s="264"/>
      <c r="G51" s="264"/>
      <c r="H51" s="264"/>
      <c r="I51" s="264"/>
      <c r="J51" s="264"/>
      <c r="K51" s="264"/>
      <c r="L51" s="264"/>
      <c r="M51" s="264"/>
      <c r="N51" s="264"/>
      <c r="O51" s="264"/>
    </row>
    <row r="52" spans="1:15" s="146" customFormat="1" hidden="1">
      <c r="A52" s="264"/>
      <c r="B52" s="264"/>
      <c r="C52" s="264"/>
      <c r="D52" s="264"/>
      <c r="E52" s="264"/>
      <c r="F52" s="264"/>
      <c r="G52" s="264"/>
      <c r="H52" s="264"/>
      <c r="I52" s="264"/>
      <c r="J52" s="264"/>
      <c r="K52" s="264"/>
      <c r="L52" s="264"/>
      <c r="M52" s="264"/>
      <c r="N52" s="264"/>
      <c r="O52" s="264"/>
    </row>
    <row r="53" spans="1:15" s="146" customFormat="1" hidden="1">
      <c r="A53" s="264"/>
      <c r="B53" s="264"/>
      <c r="C53" s="264"/>
      <c r="D53" s="264"/>
      <c r="E53" s="264"/>
      <c r="F53" s="264"/>
      <c r="G53" s="264"/>
      <c r="H53" s="264"/>
      <c r="I53" s="264"/>
      <c r="J53" s="264"/>
      <c r="K53" s="264"/>
      <c r="L53" s="264"/>
      <c r="M53" s="264"/>
      <c r="N53" s="264"/>
      <c r="O53" s="264"/>
    </row>
    <row r="54" spans="1:15" s="146" customFormat="1" hidden="1">
      <c r="A54" s="264"/>
      <c r="B54" s="264"/>
      <c r="C54" s="264"/>
      <c r="D54" s="264"/>
      <c r="E54" s="264"/>
      <c r="F54" s="264"/>
      <c r="G54" s="264"/>
      <c r="H54" s="264"/>
      <c r="I54" s="264"/>
      <c r="J54" s="264"/>
      <c r="K54" s="264"/>
      <c r="L54" s="264"/>
      <c r="M54" s="264"/>
      <c r="N54" s="264"/>
      <c r="O54" s="264"/>
    </row>
    <row r="55" spans="1:15" s="146" customFormat="1" hidden="1">
      <c r="A55" s="264"/>
      <c r="B55" s="264"/>
      <c r="C55" s="264"/>
      <c r="D55" s="264"/>
      <c r="E55" s="264"/>
      <c r="F55" s="264"/>
      <c r="G55" s="264"/>
      <c r="H55" s="264"/>
      <c r="I55" s="264"/>
      <c r="J55" s="264"/>
      <c r="K55" s="264"/>
      <c r="L55" s="264"/>
      <c r="M55" s="264"/>
      <c r="N55" s="264"/>
      <c r="O55" s="264"/>
    </row>
    <row r="56" spans="1:15" s="146" customFormat="1" hidden="1">
      <c r="A56" s="264"/>
      <c r="B56" s="264"/>
      <c r="C56" s="264"/>
      <c r="D56" s="264"/>
      <c r="E56" s="264"/>
      <c r="F56" s="264"/>
      <c r="G56" s="264"/>
      <c r="H56" s="264"/>
      <c r="I56" s="264"/>
      <c r="J56" s="264"/>
      <c r="K56" s="264"/>
      <c r="L56" s="264"/>
      <c r="M56" s="264"/>
      <c r="N56" s="264"/>
      <c r="O56" s="264"/>
    </row>
    <row r="57" spans="1:15" s="146" customFormat="1" hidden="1">
      <c r="A57" s="264"/>
      <c r="B57" s="264"/>
      <c r="C57" s="264"/>
      <c r="D57" s="264"/>
      <c r="E57" s="264"/>
      <c r="F57" s="264"/>
      <c r="G57" s="264"/>
      <c r="H57" s="264"/>
      <c r="I57" s="264"/>
      <c r="J57" s="264"/>
      <c r="K57" s="264"/>
      <c r="L57" s="264"/>
      <c r="M57" s="264"/>
      <c r="N57" s="264"/>
      <c r="O57" s="264"/>
    </row>
    <row r="58" spans="1:15" s="146" customFormat="1" hidden="1">
      <c r="A58" s="264"/>
      <c r="B58" s="264"/>
      <c r="C58" s="264"/>
      <c r="D58" s="264"/>
      <c r="E58" s="264"/>
      <c r="F58" s="264"/>
      <c r="G58" s="264"/>
      <c r="H58" s="264"/>
      <c r="I58" s="264"/>
      <c r="J58" s="264"/>
      <c r="K58" s="264"/>
      <c r="L58" s="264"/>
      <c r="M58" s="264"/>
      <c r="N58" s="264"/>
      <c r="O58" s="264"/>
    </row>
    <row r="59" spans="1:15" s="146" customFormat="1" hidden="1">
      <c r="A59" s="264"/>
      <c r="B59" s="264"/>
      <c r="C59" s="264"/>
      <c r="D59" s="264"/>
      <c r="E59" s="264"/>
      <c r="F59" s="264"/>
      <c r="G59" s="264"/>
      <c r="H59" s="264"/>
      <c r="I59" s="264"/>
      <c r="J59" s="264"/>
      <c r="K59" s="264"/>
      <c r="L59" s="264"/>
      <c r="M59" s="264"/>
      <c r="N59" s="264"/>
      <c r="O59" s="264"/>
    </row>
    <row r="60" spans="1:15" s="146" customFormat="1" hidden="1">
      <c r="A60" s="264"/>
      <c r="B60" s="264"/>
      <c r="C60" s="264"/>
      <c r="D60" s="264"/>
      <c r="E60" s="264"/>
      <c r="F60" s="264"/>
      <c r="G60" s="264"/>
      <c r="H60" s="264"/>
      <c r="I60" s="264"/>
      <c r="J60" s="264"/>
      <c r="K60" s="264"/>
      <c r="L60" s="264"/>
      <c r="M60" s="264"/>
      <c r="N60" s="264"/>
      <c r="O60" s="264"/>
    </row>
    <row r="61" spans="1:15" s="146" customFormat="1" hidden="1">
      <c r="A61" s="264"/>
      <c r="B61" s="264"/>
      <c r="C61" s="264"/>
      <c r="D61" s="264"/>
      <c r="E61" s="264"/>
      <c r="F61" s="264"/>
      <c r="G61" s="264"/>
      <c r="H61" s="264"/>
      <c r="I61" s="264"/>
      <c r="J61" s="264"/>
      <c r="K61" s="264"/>
      <c r="L61" s="264"/>
      <c r="M61" s="264"/>
      <c r="N61" s="264"/>
      <c r="O61" s="264"/>
    </row>
    <row r="62" spans="1:15" s="146" customFormat="1" hidden="1">
      <c r="A62" s="264"/>
      <c r="B62" s="264"/>
      <c r="C62" s="264"/>
      <c r="D62" s="264"/>
      <c r="E62" s="264"/>
      <c r="F62" s="264"/>
      <c r="G62" s="264"/>
      <c r="H62" s="264"/>
      <c r="I62" s="264"/>
      <c r="J62" s="264"/>
      <c r="K62" s="264"/>
      <c r="L62" s="264"/>
      <c r="M62" s="264"/>
      <c r="N62" s="264"/>
      <c r="O62" s="264"/>
    </row>
    <row r="63" spans="1:15" s="146" customFormat="1" hidden="1">
      <c r="A63" s="264"/>
      <c r="B63" s="264"/>
      <c r="C63" s="264"/>
      <c r="D63" s="264"/>
      <c r="E63" s="264"/>
      <c r="F63" s="264"/>
      <c r="G63" s="264"/>
      <c r="H63" s="264"/>
      <c r="I63" s="264"/>
      <c r="J63" s="264"/>
      <c r="K63" s="264"/>
      <c r="L63" s="264"/>
      <c r="M63" s="264"/>
      <c r="N63" s="264"/>
      <c r="O63" s="264"/>
    </row>
    <row r="64" spans="1:15" s="146" customFormat="1" hidden="1">
      <c r="A64" s="264"/>
      <c r="B64" s="264"/>
      <c r="C64" s="264"/>
      <c r="D64" s="264"/>
      <c r="E64" s="264"/>
      <c r="F64" s="264"/>
      <c r="G64" s="264"/>
      <c r="H64" s="264"/>
      <c r="I64" s="264"/>
      <c r="J64" s="264"/>
      <c r="K64" s="264"/>
      <c r="L64" s="264"/>
      <c r="M64" s="264"/>
      <c r="N64" s="264"/>
      <c r="O64" s="264"/>
    </row>
    <row r="65" spans="1:15" s="146" customFormat="1" hidden="1">
      <c r="A65" s="264"/>
      <c r="B65" s="264"/>
      <c r="C65" s="264"/>
      <c r="D65" s="264"/>
      <c r="E65" s="264"/>
      <c r="F65" s="264"/>
      <c r="G65" s="264"/>
      <c r="H65" s="264"/>
      <c r="I65" s="264"/>
      <c r="J65" s="264"/>
      <c r="K65" s="264"/>
      <c r="L65" s="264"/>
      <c r="M65" s="264"/>
      <c r="N65" s="264"/>
      <c r="O65" s="264"/>
    </row>
    <row r="66" spans="1:15" s="146" customFormat="1" hidden="1">
      <c r="A66" s="264"/>
      <c r="B66" s="264"/>
      <c r="C66" s="264"/>
      <c r="D66" s="264"/>
      <c r="E66" s="264"/>
      <c r="F66" s="264"/>
      <c r="G66" s="264"/>
      <c r="H66" s="264"/>
      <c r="I66" s="264"/>
      <c r="J66" s="264"/>
      <c r="K66" s="264"/>
      <c r="L66" s="264"/>
      <c r="M66" s="264"/>
      <c r="N66" s="264"/>
      <c r="O66" s="264"/>
    </row>
    <row r="67" spans="1:15" s="146" customFormat="1" hidden="1">
      <c r="A67" s="264"/>
      <c r="B67" s="264"/>
      <c r="C67" s="264"/>
      <c r="D67" s="264"/>
      <c r="E67" s="264"/>
      <c r="F67" s="264"/>
      <c r="G67" s="264"/>
      <c r="H67" s="264"/>
      <c r="I67" s="264"/>
      <c r="J67" s="264"/>
      <c r="K67" s="264"/>
      <c r="L67" s="264"/>
      <c r="M67" s="264"/>
      <c r="N67" s="264"/>
      <c r="O67" s="264"/>
    </row>
    <row r="68" spans="1:15" s="146" customFormat="1" hidden="1">
      <c r="A68" s="264"/>
      <c r="B68" s="264"/>
      <c r="C68" s="264"/>
      <c r="D68" s="264"/>
      <c r="E68" s="264"/>
      <c r="F68" s="264"/>
      <c r="G68" s="264"/>
      <c r="H68" s="264"/>
      <c r="I68" s="264"/>
      <c r="J68" s="264"/>
      <c r="K68" s="264"/>
      <c r="L68" s="264"/>
      <c r="M68" s="264"/>
      <c r="N68" s="264"/>
      <c r="O68" s="264"/>
    </row>
    <row r="69" spans="1:15" s="146" customFormat="1" hidden="1">
      <c r="A69" s="264"/>
      <c r="B69" s="264"/>
      <c r="C69" s="264"/>
      <c r="D69" s="264"/>
      <c r="E69" s="264"/>
      <c r="F69" s="264"/>
      <c r="G69" s="264"/>
      <c r="H69" s="264"/>
      <c r="I69" s="264"/>
      <c r="J69" s="264"/>
      <c r="K69" s="264"/>
      <c r="L69" s="264"/>
      <c r="M69" s="264"/>
      <c r="N69" s="264"/>
      <c r="O69" s="264"/>
    </row>
    <row r="70" spans="1:15" s="146" customFormat="1" hidden="1">
      <c r="A70" s="264"/>
      <c r="B70" s="264"/>
      <c r="C70" s="264"/>
      <c r="D70" s="264"/>
      <c r="E70" s="264"/>
      <c r="F70" s="264"/>
      <c r="G70" s="264"/>
      <c r="H70" s="264"/>
      <c r="I70" s="264"/>
      <c r="J70" s="264"/>
      <c r="K70" s="264"/>
      <c r="L70" s="264"/>
      <c r="M70" s="264"/>
      <c r="N70" s="264"/>
      <c r="O70" s="264"/>
    </row>
    <row r="71" spans="1:15" s="146" customFormat="1" hidden="1">
      <c r="A71" s="264"/>
      <c r="B71" s="264"/>
      <c r="C71" s="264"/>
      <c r="D71" s="264"/>
      <c r="E71" s="264"/>
      <c r="F71" s="264"/>
      <c r="G71" s="264"/>
      <c r="H71" s="264"/>
      <c r="I71" s="264"/>
      <c r="J71" s="264"/>
      <c r="K71" s="264"/>
      <c r="L71" s="264"/>
      <c r="M71" s="264"/>
      <c r="N71" s="264"/>
      <c r="O71" s="264"/>
    </row>
    <row r="72" spans="1:15" s="146" customFormat="1" hidden="1">
      <c r="A72" s="264"/>
      <c r="B72" s="264"/>
      <c r="C72" s="264"/>
      <c r="D72" s="264"/>
      <c r="E72" s="264"/>
      <c r="F72" s="264"/>
      <c r="G72" s="264"/>
      <c r="H72" s="264"/>
      <c r="I72" s="264"/>
      <c r="J72" s="264"/>
      <c r="K72" s="264"/>
      <c r="L72" s="264"/>
      <c r="M72" s="264"/>
      <c r="N72" s="264"/>
      <c r="O72" s="264"/>
    </row>
    <row r="73" spans="1:15" s="146" customFormat="1" hidden="1">
      <c r="A73" s="264"/>
      <c r="B73" s="264"/>
      <c r="C73" s="264"/>
      <c r="D73" s="264"/>
      <c r="E73" s="264"/>
      <c r="F73" s="264"/>
      <c r="G73" s="264"/>
      <c r="H73" s="264"/>
      <c r="I73" s="264"/>
      <c r="J73" s="264"/>
      <c r="K73" s="264"/>
      <c r="L73" s="264"/>
      <c r="M73" s="264"/>
      <c r="N73" s="264"/>
      <c r="O73" s="264"/>
    </row>
    <row r="74" spans="1:15" s="146" customFormat="1" hidden="1">
      <c r="A74" s="264"/>
      <c r="B74" s="264"/>
      <c r="C74" s="264"/>
      <c r="D74" s="264"/>
      <c r="E74" s="264"/>
      <c r="F74" s="264"/>
      <c r="G74" s="264"/>
      <c r="H74" s="264"/>
      <c r="I74" s="264"/>
      <c r="J74" s="264"/>
      <c r="K74" s="264"/>
      <c r="L74" s="264"/>
      <c r="M74" s="264"/>
      <c r="N74" s="264"/>
      <c r="O74" s="264"/>
    </row>
    <row r="75" spans="1:15" s="146" customFormat="1" hidden="1">
      <c r="A75" s="264"/>
      <c r="B75" s="264"/>
      <c r="C75" s="264"/>
      <c r="D75" s="264"/>
      <c r="E75" s="264"/>
      <c r="F75" s="264"/>
      <c r="G75" s="264"/>
      <c r="H75" s="264"/>
      <c r="I75" s="264"/>
      <c r="J75" s="264"/>
      <c r="K75" s="264"/>
      <c r="L75" s="264"/>
      <c r="M75" s="264"/>
      <c r="N75" s="264"/>
      <c r="O75" s="264"/>
    </row>
    <row r="76" spans="1:15" s="146" customFormat="1" hidden="1">
      <c r="A76" s="264"/>
      <c r="B76" s="264"/>
      <c r="C76" s="264"/>
      <c r="D76" s="264"/>
      <c r="E76" s="264"/>
      <c r="F76" s="264"/>
      <c r="G76" s="264"/>
      <c r="H76" s="264"/>
      <c r="I76" s="264"/>
      <c r="J76" s="264"/>
      <c r="K76" s="264"/>
      <c r="L76" s="264"/>
      <c r="M76" s="264"/>
      <c r="N76" s="264"/>
      <c r="O76" s="264"/>
    </row>
    <row r="77" spans="1:15" s="146" customFormat="1" hidden="1">
      <c r="A77" s="264"/>
      <c r="B77" s="264"/>
      <c r="C77" s="264"/>
      <c r="D77" s="264"/>
      <c r="E77" s="264"/>
      <c r="F77" s="264"/>
      <c r="G77" s="264"/>
      <c r="H77" s="264"/>
      <c r="I77" s="264"/>
      <c r="J77" s="264"/>
      <c r="K77" s="264"/>
      <c r="L77" s="264"/>
      <c r="M77" s="264"/>
      <c r="N77" s="264"/>
      <c r="O77" s="264"/>
    </row>
    <row r="78" spans="1:15" s="146" customFormat="1" hidden="1">
      <c r="A78" s="264"/>
      <c r="B78" s="264"/>
      <c r="C78" s="264"/>
      <c r="D78" s="264"/>
      <c r="E78" s="264"/>
      <c r="F78" s="264"/>
      <c r="G78" s="264"/>
      <c r="H78" s="264"/>
      <c r="I78" s="264"/>
      <c r="J78" s="264"/>
      <c r="K78" s="264"/>
      <c r="L78" s="264"/>
      <c r="M78" s="264"/>
      <c r="N78" s="264"/>
      <c r="O78" s="264"/>
    </row>
    <row r="79" spans="1:15" s="146" customFormat="1" hidden="1">
      <c r="A79" s="264"/>
      <c r="B79" s="264"/>
      <c r="C79" s="264"/>
      <c r="D79" s="264"/>
      <c r="E79" s="264"/>
      <c r="F79" s="264"/>
      <c r="G79" s="264"/>
      <c r="H79" s="264"/>
      <c r="I79" s="264"/>
      <c r="J79" s="264"/>
      <c r="K79" s="264"/>
      <c r="L79" s="264"/>
      <c r="M79" s="264"/>
      <c r="N79" s="264"/>
      <c r="O79" s="264"/>
    </row>
    <row r="80" spans="1:15" s="146" customFormat="1" hidden="1">
      <c r="A80" s="264"/>
      <c r="B80" s="264"/>
      <c r="C80" s="264"/>
      <c r="D80" s="264"/>
      <c r="E80" s="264"/>
      <c r="F80" s="264"/>
      <c r="G80" s="264"/>
      <c r="H80" s="264"/>
      <c r="I80" s="264"/>
      <c r="J80" s="264"/>
      <c r="K80" s="264"/>
      <c r="L80" s="264"/>
      <c r="M80" s="264"/>
      <c r="N80" s="264"/>
      <c r="O80" s="264"/>
    </row>
    <row r="81" spans="1:15" s="146" customFormat="1" hidden="1">
      <c r="A81" s="264"/>
      <c r="B81" s="264"/>
      <c r="C81" s="264"/>
      <c r="D81" s="264"/>
      <c r="E81" s="264"/>
      <c r="F81" s="264"/>
      <c r="G81" s="264"/>
      <c r="H81" s="264"/>
      <c r="I81" s="264"/>
      <c r="J81" s="264"/>
      <c r="K81" s="264"/>
      <c r="L81" s="264"/>
      <c r="M81" s="264"/>
      <c r="N81" s="264"/>
      <c r="O81" s="264"/>
    </row>
    <row r="82" spans="1:15" s="146" customFormat="1" hidden="1">
      <c r="A82" s="264"/>
      <c r="B82" s="264"/>
      <c r="C82" s="264"/>
      <c r="D82" s="264"/>
      <c r="E82" s="264"/>
      <c r="F82" s="264"/>
      <c r="G82" s="264"/>
      <c r="H82" s="264"/>
      <c r="I82" s="264"/>
      <c r="J82" s="264"/>
      <c r="K82" s="264"/>
      <c r="L82" s="264"/>
      <c r="M82" s="264"/>
      <c r="N82" s="264"/>
      <c r="O82" s="264"/>
    </row>
    <row r="83" spans="1:15" s="146" customFormat="1" hidden="1">
      <c r="A83" s="264"/>
      <c r="B83" s="264"/>
      <c r="C83" s="264"/>
      <c r="D83" s="264"/>
      <c r="E83" s="264"/>
      <c r="F83" s="264"/>
      <c r="G83" s="264"/>
      <c r="H83" s="264"/>
      <c r="I83" s="264"/>
      <c r="J83" s="264"/>
      <c r="K83" s="264"/>
      <c r="L83" s="264"/>
      <c r="M83" s="264"/>
      <c r="N83" s="264"/>
      <c r="O83" s="264"/>
    </row>
    <row r="84" spans="1:15" s="146" customFormat="1" hidden="1">
      <c r="A84" s="264"/>
      <c r="B84" s="264"/>
      <c r="C84" s="264"/>
      <c r="D84" s="264"/>
      <c r="E84" s="264"/>
      <c r="F84" s="264"/>
      <c r="G84" s="264"/>
      <c r="H84" s="264"/>
      <c r="I84" s="264"/>
      <c r="J84" s="264"/>
      <c r="K84" s="264"/>
      <c r="L84" s="264"/>
      <c r="M84" s="264"/>
      <c r="N84" s="264"/>
      <c r="O84" s="264"/>
    </row>
    <row r="85" spans="1:15" s="146" customFormat="1" hidden="1">
      <c r="A85" s="264"/>
      <c r="B85" s="264"/>
      <c r="C85" s="264"/>
      <c r="D85" s="264"/>
      <c r="E85" s="264"/>
      <c r="F85" s="264"/>
      <c r="G85" s="264"/>
      <c r="H85" s="264"/>
      <c r="I85" s="264"/>
      <c r="J85" s="264"/>
      <c r="K85" s="264"/>
      <c r="L85" s="264"/>
      <c r="M85" s="264"/>
      <c r="N85" s="264"/>
      <c r="O85" s="264"/>
    </row>
    <row r="86" spans="1:15" s="146" customFormat="1" hidden="1">
      <c r="A86" s="264"/>
      <c r="B86" s="264"/>
      <c r="C86" s="264"/>
      <c r="D86" s="264"/>
      <c r="E86" s="264"/>
      <c r="F86" s="264"/>
      <c r="G86" s="264"/>
      <c r="H86" s="264"/>
      <c r="I86" s="264"/>
      <c r="J86" s="264"/>
      <c r="K86" s="264"/>
      <c r="L86" s="264"/>
      <c r="M86" s="264"/>
      <c r="N86" s="264"/>
      <c r="O86" s="264"/>
    </row>
    <row r="87" spans="1:15" s="146" customFormat="1" hidden="1">
      <c r="A87" s="264"/>
      <c r="B87" s="264"/>
      <c r="C87" s="264"/>
      <c r="D87" s="264"/>
      <c r="E87" s="264"/>
      <c r="F87" s="264"/>
      <c r="G87" s="264"/>
      <c r="H87" s="264"/>
      <c r="I87" s="264"/>
      <c r="J87" s="264"/>
      <c r="K87" s="264"/>
      <c r="L87" s="264"/>
      <c r="M87" s="264"/>
      <c r="N87" s="264"/>
      <c r="O87" s="264"/>
    </row>
    <row r="88" spans="1:15" s="146" customFormat="1" hidden="1">
      <c r="A88" s="264"/>
      <c r="B88" s="264"/>
      <c r="C88" s="264"/>
      <c r="D88" s="264"/>
      <c r="E88" s="264"/>
      <c r="F88" s="264"/>
      <c r="G88" s="264"/>
      <c r="H88" s="264"/>
      <c r="I88" s="264"/>
      <c r="J88" s="264"/>
      <c r="K88" s="264"/>
      <c r="L88" s="264"/>
      <c r="M88" s="264"/>
      <c r="N88" s="264"/>
      <c r="O88" s="264"/>
    </row>
    <row r="89" spans="1:15" s="146" customFormat="1" hidden="1">
      <c r="A89" s="264"/>
      <c r="B89" s="264"/>
      <c r="C89" s="264"/>
      <c r="D89" s="264"/>
      <c r="E89" s="264"/>
      <c r="F89" s="264"/>
      <c r="G89" s="264"/>
      <c r="H89" s="264"/>
      <c r="I89" s="264"/>
      <c r="J89" s="264"/>
      <c r="K89" s="264"/>
      <c r="L89" s="264"/>
      <c r="M89" s="264"/>
      <c r="N89" s="264"/>
      <c r="O89" s="264"/>
    </row>
    <row r="90" spans="1:15" s="146" customFormat="1" hidden="1">
      <c r="A90" s="264"/>
      <c r="B90" s="264"/>
      <c r="C90" s="264"/>
      <c r="D90" s="264"/>
      <c r="E90" s="264"/>
      <c r="F90" s="264"/>
      <c r="G90" s="264"/>
      <c r="H90" s="264"/>
      <c r="I90" s="264"/>
      <c r="J90" s="264"/>
      <c r="K90" s="264"/>
      <c r="L90" s="264"/>
      <c r="M90" s="264"/>
      <c r="N90" s="264"/>
      <c r="O90" s="264"/>
    </row>
    <row r="91" spans="1:15" s="146" customFormat="1" hidden="1">
      <c r="A91" s="264"/>
      <c r="B91" s="264"/>
      <c r="C91" s="264"/>
      <c r="D91" s="264"/>
      <c r="E91" s="264"/>
      <c r="F91" s="264"/>
      <c r="G91" s="264"/>
      <c r="H91" s="264"/>
      <c r="I91" s="264"/>
      <c r="J91" s="264"/>
      <c r="K91" s="264"/>
      <c r="L91" s="264"/>
      <c r="M91" s="264"/>
      <c r="N91" s="264"/>
      <c r="O91" s="264"/>
    </row>
    <row r="92" spans="1:15" s="146" customFormat="1" hidden="1">
      <c r="A92" s="264"/>
      <c r="B92" s="264"/>
      <c r="C92" s="264"/>
      <c r="D92" s="264"/>
      <c r="E92" s="264"/>
      <c r="F92" s="264"/>
      <c r="G92" s="264"/>
      <c r="H92" s="264"/>
      <c r="I92" s="264"/>
      <c r="J92" s="264"/>
      <c r="K92" s="264"/>
      <c r="L92" s="264"/>
      <c r="M92" s="264"/>
      <c r="N92" s="264"/>
      <c r="O92" s="264"/>
    </row>
    <row r="93" spans="1:15" s="146" customFormat="1" hidden="1">
      <c r="A93" s="264"/>
      <c r="B93" s="264"/>
      <c r="C93" s="264"/>
      <c r="D93" s="264"/>
      <c r="E93" s="264"/>
      <c r="F93" s="264"/>
      <c r="G93" s="264"/>
      <c r="H93" s="264"/>
      <c r="I93" s="264"/>
      <c r="J93" s="264"/>
      <c r="K93" s="264"/>
      <c r="L93" s="264"/>
      <c r="M93" s="264"/>
      <c r="N93" s="264"/>
      <c r="O93" s="264"/>
    </row>
    <row r="94" spans="1:15" s="146" customFormat="1" hidden="1">
      <c r="A94" s="264"/>
      <c r="B94" s="264"/>
      <c r="C94" s="264"/>
      <c r="D94" s="264"/>
      <c r="E94" s="264"/>
      <c r="F94" s="264"/>
      <c r="G94" s="264"/>
      <c r="H94" s="264"/>
      <c r="I94" s="264"/>
      <c r="J94" s="264"/>
      <c r="K94" s="264"/>
      <c r="L94" s="264"/>
      <c r="M94" s="264"/>
      <c r="N94" s="264"/>
      <c r="O94" s="264"/>
    </row>
    <row r="95" spans="1:15" s="146" customFormat="1" hidden="1">
      <c r="A95" s="264"/>
      <c r="B95" s="264"/>
      <c r="C95" s="264"/>
      <c r="D95" s="264"/>
      <c r="E95" s="264"/>
      <c r="F95" s="264"/>
      <c r="G95" s="264"/>
      <c r="H95" s="264"/>
      <c r="I95" s="264"/>
      <c r="J95" s="264"/>
      <c r="K95" s="264"/>
      <c r="L95" s="264"/>
      <c r="M95" s="264"/>
      <c r="N95" s="264"/>
      <c r="O95" s="264"/>
    </row>
    <row r="96" spans="1:15" s="146" customFormat="1" hidden="1">
      <c r="A96" s="264"/>
      <c r="B96" s="264"/>
      <c r="C96" s="264"/>
      <c r="D96" s="264"/>
      <c r="E96" s="264"/>
      <c r="F96" s="264"/>
      <c r="G96" s="264"/>
      <c r="H96" s="264"/>
      <c r="I96" s="264"/>
      <c r="J96" s="264"/>
      <c r="K96" s="264"/>
      <c r="L96" s="264"/>
      <c r="M96" s="264"/>
      <c r="N96" s="264"/>
      <c r="O96" s="264"/>
    </row>
    <row r="97" spans="1:15" s="146" customFormat="1" hidden="1">
      <c r="A97" s="264"/>
      <c r="B97" s="264"/>
      <c r="C97" s="264"/>
      <c r="D97" s="264"/>
      <c r="E97" s="264"/>
      <c r="F97" s="264"/>
      <c r="G97" s="264"/>
      <c r="H97" s="264"/>
      <c r="I97" s="264"/>
      <c r="J97" s="264"/>
      <c r="K97" s="264"/>
      <c r="L97" s="264"/>
      <c r="M97" s="264"/>
      <c r="N97" s="264"/>
      <c r="O97" s="264"/>
    </row>
    <row r="98" spans="1:15" s="146" customFormat="1" hidden="1">
      <c r="A98" s="264"/>
      <c r="B98" s="264"/>
      <c r="C98" s="264"/>
      <c r="D98" s="264"/>
      <c r="E98" s="264"/>
      <c r="F98" s="264"/>
      <c r="G98" s="264"/>
      <c r="H98" s="264"/>
      <c r="I98" s="264"/>
      <c r="J98" s="264"/>
      <c r="K98" s="264"/>
      <c r="L98" s="264"/>
      <c r="M98" s="264"/>
      <c r="N98" s="264"/>
      <c r="O98" s="264"/>
    </row>
    <row r="99" spans="1:15" s="146" customFormat="1" hidden="1">
      <c r="A99" s="264"/>
      <c r="B99" s="264"/>
      <c r="C99" s="264"/>
      <c r="D99" s="264"/>
      <c r="E99" s="264"/>
      <c r="F99" s="264"/>
      <c r="G99" s="264"/>
      <c r="H99" s="264"/>
      <c r="I99" s="264"/>
      <c r="J99" s="264"/>
      <c r="K99" s="264"/>
      <c r="L99" s="264"/>
      <c r="M99" s="264"/>
      <c r="N99" s="264"/>
      <c r="O99" s="264"/>
    </row>
    <row r="100" spans="1:15" s="146" customFormat="1" hidden="1">
      <c r="E100" s="264"/>
      <c r="F100" s="264"/>
    </row>
    <row r="101" spans="1:15" s="146" customFormat="1" hidden="1">
      <c r="D101" s="51"/>
      <c r="E101" s="264"/>
      <c r="F101" s="264"/>
      <c r="G101" s="51"/>
      <c r="H101" s="51"/>
      <c r="I101" s="51"/>
      <c r="J101" s="51"/>
      <c r="K101" s="51"/>
      <c r="L101" s="51"/>
      <c r="M101" s="51"/>
      <c r="N101" s="51"/>
    </row>
    <row r="102" spans="1:15" s="146" customFormat="1" hidden="1">
      <c r="E102" s="264"/>
      <c r="F102" s="264"/>
    </row>
    <row r="103" spans="1:15" s="146" customFormat="1" hidden="1">
      <c r="E103" s="264"/>
      <c r="F103" s="264"/>
    </row>
    <row r="104" spans="1:15" s="146" customFormat="1" hidden="1">
      <c r="E104" s="264"/>
      <c r="F104" s="264"/>
    </row>
    <row r="105" spans="1:15" s="146" customFormat="1" hidden="1">
      <c r="E105" s="264"/>
      <c r="F105" s="264"/>
    </row>
    <row r="106" spans="1:15" s="146" customFormat="1" hidden="1">
      <c r="E106" s="264"/>
      <c r="F106" s="264"/>
    </row>
    <row r="107" spans="1:15" s="146" customFormat="1" hidden="1">
      <c r="E107" s="264"/>
      <c r="F107" s="264"/>
    </row>
    <row r="108" spans="1:15" s="146" customFormat="1" hidden="1">
      <c r="E108" s="264"/>
      <c r="F108" s="264"/>
    </row>
    <row r="109" spans="1:15" s="146" customFormat="1" hidden="1">
      <c r="E109" s="264"/>
      <c r="F109" s="264"/>
    </row>
    <row r="110" spans="1:15" s="146" customFormat="1" hidden="1">
      <c r="E110" s="264"/>
      <c r="F110" s="264"/>
    </row>
    <row r="111" spans="1:15" s="146" customFormat="1" hidden="1">
      <c r="E111" s="264"/>
      <c r="F111" s="264"/>
    </row>
    <row r="112" spans="1:15" s="146" customFormat="1" hidden="1">
      <c r="E112" s="264"/>
      <c r="F112" s="264"/>
    </row>
    <row r="113" spans="5:6" s="146" customFormat="1" hidden="1">
      <c r="E113" s="264"/>
      <c r="F113" s="264"/>
    </row>
    <row r="114" spans="5:6" s="146" customFormat="1" hidden="1">
      <c r="E114" s="264"/>
      <c r="F114" s="264"/>
    </row>
    <row r="115" spans="5:6" s="146" customFormat="1" hidden="1">
      <c r="E115" s="264"/>
      <c r="F115" s="264"/>
    </row>
    <row r="116" spans="5:6" s="146" customFormat="1" hidden="1">
      <c r="E116" s="264"/>
      <c r="F116" s="264"/>
    </row>
    <row r="117" spans="5:6" s="146" customFormat="1" hidden="1">
      <c r="E117" s="264"/>
      <c r="F117" s="264"/>
    </row>
    <row r="118" spans="5:6" s="146" customFormat="1" hidden="1">
      <c r="E118" s="264"/>
      <c r="F118" s="264"/>
    </row>
    <row r="119" spans="5:6" s="146" customFormat="1" hidden="1">
      <c r="E119" s="264"/>
      <c r="F119" s="264"/>
    </row>
    <row r="120" spans="5:6" s="146" customFormat="1" hidden="1">
      <c r="E120" s="264"/>
      <c r="F120" s="264"/>
    </row>
    <row r="121" spans="5:6" s="146" customFormat="1" hidden="1">
      <c r="E121" s="264"/>
      <c r="F121" s="264"/>
    </row>
    <row r="122" spans="5:6" s="146" customFormat="1" hidden="1">
      <c r="E122" s="264"/>
      <c r="F122" s="264"/>
    </row>
    <row r="123" spans="5:6" s="146" customFormat="1" hidden="1">
      <c r="E123" s="264"/>
      <c r="F123" s="264"/>
    </row>
    <row r="124" spans="5:6" s="146" customFormat="1" hidden="1">
      <c r="E124" s="264"/>
      <c r="F124" s="264"/>
    </row>
    <row r="125" spans="5:6" s="146" customFormat="1" hidden="1">
      <c r="E125" s="264"/>
      <c r="F125" s="264"/>
    </row>
    <row r="126" spans="5:6" s="146" customFormat="1" hidden="1">
      <c r="E126" s="264"/>
      <c r="F126" s="264"/>
    </row>
    <row r="127" spans="5:6" s="146" customFormat="1" hidden="1">
      <c r="E127" s="264"/>
      <c r="F127" s="264"/>
    </row>
    <row r="128" spans="5:6" s="146" customFormat="1" hidden="1">
      <c r="E128" s="264"/>
      <c r="F128" s="264"/>
    </row>
    <row r="129" spans="5:6" s="146" customFormat="1" hidden="1">
      <c r="E129" s="264"/>
      <c r="F129" s="264"/>
    </row>
    <row r="130" spans="5:6" s="146" customFormat="1" hidden="1">
      <c r="E130" s="264"/>
      <c r="F130" s="264"/>
    </row>
    <row r="131" spans="5:6" s="146" customFormat="1" hidden="1">
      <c r="E131" s="264"/>
      <c r="F131" s="264"/>
    </row>
    <row r="132" spans="5:6" s="146" customFormat="1" hidden="1">
      <c r="E132" s="264"/>
      <c r="F132" s="264"/>
    </row>
    <row r="133" spans="5:6" s="146" customFormat="1" hidden="1">
      <c r="E133" s="264"/>
      <c r="F133" s="264"/>
    </row>
    <row r="134" spans="5:6" s="146" customFormat="1" hidden="1">
      <c r="E134" s="264"/>
      <c r="F134" s="264"/>
    </row>
    <row r="135" spans="5:6" s="146" customFormat="1" hidden="1">
      <c r="E135" s="264"/>
      <c r="F135" s="264"/>
    </row>
    <row r="136" spans="5:6" s="146" customFormat="1" hidden="1">
      <c r="E136" s="264"/>
      <c r="F136" s="264"/>
    </row>
    <row r="137" spans="5:6" s="146" customFormat="1" hidden="1">
      <c r="E137" s="264"/>
      <c r="F137" s="264"/>
    </row>
    <row r="138" spans="5:6" s="146" customFormat="1" hidden="1">
      <c r="E138" s="264"/>
      <c r="F138" s="264"/>
    </row>
    <row r="139" spans="5:6" s="146" customFormat="1" hidden="1">
      <c r="E139" s="264"/>
      <c r="F139" s="264"/>
    </row>
    <row r="140" spans="5:6" s="146" customFormat="1" hidden="1">
      <c r="E140" s="264"/>
      <c r="F140" s="264"/>
    </row>
    <row r="141" spans="5:6" s="146" customFormat="1" hidden="1">
      <c r="E141" s="264"/>
      <c r="F141" s="264"/>
    </row>
    <row r="142" spans="5:6" s="146" customFormat="1" hidden="1">
      <c r="E142" s="264"/>
      <c r="F142" s="264"/>
    </row>
    <row r="143" spans="5:6" s="146" customFormat="1" hidden="1">
      <c r="E143" s="264"/>
      <c r="F143" s="264"/>
    </row>
    <row r="144" spans="5:6" s="146" customFormat="1" hidden="1">
      <c r="E144" s="264"/>
      <c r="F144" s="264"/>
    </row>
    <row r="145" spans="5:6" s="146" customFormat="1" hidden="1">
      <c r="E145" s="264"/>
      <c r="F145" s="264"/>
    </row>
    <row r="146" spans="5:6" s="146" customFormat="1" hidden="1">
      <c r="E146" s="264"/>
      <c r="F146" s="264"/>
    </row>
    <row r="147" spans="5:6" s="146" customFormat="1" hidden="1">
      <c r="E147" s="264"/>
      <c r="F147" s="264"/>
    </row>
    <row r="148" spans="5:6" s="146" customFormat="1" hidden="1">
      <c r="E148" s="264"/>
      <c r="F148" s="264"/>
    </row>
    <row r="149" spans="5:6" s="146" customFormat="1" hidden="1">
      <c r="E149" s="264"/>
      <c r="F149" s="264"/>
    </row>
    <row r="150" spans="5:6" s="146" customFormat="1" hidden="1">
      <c r="E150" s="264"/>
      <c r="F150" s="264"/>
    </row>
    <row r="151" spans="5:6" s="146" customFormat="1" hidden="1">
      <c r="E151" s="264"/>
      <c r="F151" s="264"/>
    </row>
    <row r="152" spans="5:6" s="146" customFormat="1" hidden="1">
      <c r="E152" s="264"/>
      <c r="F152" s="264"/>
    </row>
    <row r="153" spans="5:6" s="146" customFormat="1" hidden="1">
      <c r="E153" s="264"/>
      <c r="F153" s="264"/>
    </row>
    <row r="154" spans="5:6" s="146" customFormat="1" hidden="1">
      <c r="E154" s="264"/>
      <c r="F154" s="264"/>
    </row>
    <row r="155" spans="5:6" s="146" customFormat="1" hidden="1">
      <c r="E155" s="264"/>
      <c r="F155" s="264"/>
    </row>
    <row r="156" spans="5:6" s="146" customFormat="1" hidden="1">
      <c r="E156" s="264"/>
      <c r="F156" s="264"/>
    </row>
    <row r="157" spans="5:6" s="146" customFormat="1" hidden="1">
      <c r="E157" s="264"/>
      <c r="F157" s="264"/>
    </row>
    <row r="158" spans="5:6" s="146" customFormat="1" hidden="1">
      <c r="E158" s="264"/>
      <c r="F158" s="264"/>
    </row>
    <row r="159" spans="5:6" s="146" customFormat="1" hidden="1">
      <c r="E159" s="264"/>
      <c r="F159" s="264"/>
    </row>
    <row r="160" spans="5:6" s="146" customFormat="1" hidden="1">
      <c r="E160" s="264"/>
      <c r="F160" s="264"/>
    </row>
    <row r="161" spans="5:6" s="146" customFormat="1" hidden="1">
      <c r="E161" s="264"/>
      <c r="F161" s="264"/>
    </row>
    <row r="162" spans="5:6" s="146" customFormat="1" hidden="1">
      <c r="E162" s="264"/>
      <c r="F162" s="264"/>
    </row>
    <row r="163" spans="5:6" s="146" customFormat="1" hidden="1">
      <c r="E163" s="264"/>
      <c r="F163" s="264"/>
    </row>
    <row r="164" spans="5:6" s="146" customFormat="1" hidden="1">
      <c r="E164" s="264"/>
      <c r="F164" s="264"/>
    </row>
    <row r="165" spans="5:6" s="146" customFormat="1" hidden="1">
      <c r="E165" s="264"/>
      <c r="F165" s="264"/>
    </row>
    <row r="166" spans="5:6" s="146" customFormat="1" hidden="1">
      <c r="E166" s="264"/>
      <c r="F166" s="264"/>
    </row>
    <row r="167" spans="5:6" s="146" customFormat="1" hidden="1">
      <c r="E167" s="264"/>
      <c r="F167" s="264"/>
    </row>
    <row r="168" spans="5:6" s="146" customFormat="1" hidden="1">
      <c r="E168" s="264"/>
      <c r="F168" s="264"/>
    </row>
    <row r="169" spans="5:6" s="146" customFormat="1" hidden="1">
      <c r="E169" s="264"/>
      <c r="F169" s="264"/>
    </row>
    <row r="170" spans="5:6" s="146" customFormat="1" hidden="1">
      <c r="E170" s="264"/>
      <c r="F170" s="264"/>
    </row>
    <row r="171" spans="5:6" s="146" customFormat="1" hidden="1">
      <c r="E171" s="264"/>
      <c r="F171" s="264"/>
    </row>
    <row r="172" spans="5:6" s="146" customFormat="1" hidden="1">
      <c r="E172" s="264"/>
      <c r="F172" s="264"/>
    </row>
    <row r="173" spans="5:6" s="146" customFormat="1" hidden="1">
      <c r="E173" s="264"/>
      <c r="F173" s="264"/>
    </row>
    <row r="174" spans="5:6" s="146" customFormat="1" hidden="1">
      <c r="E174" s="264"/>
      <c r="F174" s="264"/>
    </row>
    <row r="175" spans="5:6" s="146" customFormat="1" hidden="1">
      <c r="E175" s="264"/>
      <c r="F175" s="264"/>
    </row>
    <row r="176" spans="5:6" s="146" customFormat="1" hidden="1">
      <c r="E176" s="264"/>
      <c r="F176" s="264"/>
    </row>
    <row r="177" spans="5:6" s="146" customFormat="1" hidden="1">
      <c r="E177" s="264"/>
      <c r="F177" s="264"/>
    </row>
    <row r="178" spans="5:6" s="146" customFormat="1" hidden="1">
      <c r="E178" s="264"/>
      <c r="F178" s="264"/>
    </row>
    <row r="179" spans="5:6" s="146" customFormat="1" hidden="1">
      <c r="E179" s="264"/>
      <c r="F179" s="264"/>
    </row>
    <row r="180" spans="5:6" s="146" customFormat="1" hidden="1">
      <c r="E180" s="264"/>
      <c r="F180" s="264"/>
    </row>
    <row r="181" spans="5:6" s="146" customFormat="1" hidden="1">
      <c r="E181" s="264"/>
      <c r="F181" s="264"/>
    </row>
    <row r="182" spans="5:6" s="146" customFormat="1" hidden="1">
      <c r="E182" s="264"/>
      <c r="F182" s="264"/>
    </row>
    <row r="183" spans="5:6" s="146" customFormat="1" hidden="1">
      <c r="E183" s="264"/>
      <c r="F183" s="264"/>
    </row>
    <row r="184" spans="5:6" s="146" customFormat="1" hidden="1">
      <c r="E184" s="264"/>
      <c r="F184" s="264"/>
    </row>
    <row r="185" spans="5:6" s="146" customFormat="1" hidden="1">
      <c r="E185" s="264"/>
      <c r="F185" s="264"/>
    </row>
    <row r="186" spans="5:6" s="146" customFormat="1" hidden="1">
      <c r="E186" s="264"/>
      <c r="F186" s="264"/>
    </row>
    <row r="187" spans="5:6" s="146" customFormat="1" hidden="1">
      <c r="E187" s="264"/>
      <c r="F187" s="264"/>
    </row>
    <row r="188" spans="5:6" s="146" customFormat="1" hidden="1">
      <c r="E188" s="264"/>
      <c r="F188" s="264"/>
    </row>
    <row r="189" spans="5:6" s="146" customFormat="1" hidden="1">
      <c r="E189" s="264"/>
      <c r="F189" s="264"/>
    </row>
    <row r="190" spans="5:6" s="146" customFormat="1" hidden="1">
      <c r="E190" s="264"/>
      <c r="F190" s="264"/>
    </row>
    <row r="191" spans="5:6" s="146" customFormat="1" hidden="1">
      <c r="E191" s="264"/>
      <c r="F191" s="264"/>
    </row>
    <row r="192" spans="5:6" s="146" customFormat="1" hidden="1">
      <c r="E192" s="264"/>
      <c r="F192" s="264"/>
    </row>
    <row r="193" spans="5:6" s="146" customFormat="1" hidden="1">
      <c r="E193" s="264"/>
      <c r="F193" s="264"/>
    </row>
    <row r="194" spans="5:6" s="146" customFormat="1" hidden="1">
      <c r="E194" s="264"/>
      <c r="F194" s="264"/>
    </row>
    <row r="195" spans="5:6" s="146" customFormat="1" hidden="1">
      <c r="E195" s="264"/>
      <c r="F195" s="264"/>
    </row>
    <row r="196" spans="5:6" s="146" customFormat="1" hidden="1">
      <c r="E196" s="264"/>
      <c r="F196" s="264"/>
    </row>
    <row r="197" spans="5:6" s="146" customFormat="1" hidden="1">
      <c r="E197" s="264"/>
      <c r="F197" s="264"/>
    </row>
    <row r="198" spans="5:6" s="146" customFormat="1" hidden="1">
      <c r="E198" s="264"/>
      <c r="F198" s="264"/>
    </row>
    <row r="199" spans="5:6" s="146" customFormat="1" hidden="1">
      <c r="E199" s="264"/>
      <c r="F199" s="264"/>
    </row>
    <row r="200" spans="5:6" s="146" customFormat="1" hidden="1">
      <c r="E200" s="264"/>
      <c r="F200" s="264"/>
    </row>
    <row r="201" spans="5:6" s="146" customFormat="1" hidden="1">
      <c r="E201" s="264"/>
      <c r="F201" s="264"/>
    </row>
    <row r="202" spans="5:6" s="146" customFormat="1" hidden="1">
      <c r="E202" s="264"/>
      <c r="F202" s="264"/>
    </row>
    <row r="203" spans="5:6" s="146" customFormat="1" hidden="1">
      <c r="E203" s="264"/>
      <c r="F203" s="264"/>
    </row>
    <row r="204" spans="5:6" s="146" customFormat="1" hidden="1">
      <c r="E204" s="264"/>
      <c r="F204" s="264"/>
    </row>
    <row r="205" spans="5:6" s="146" customFormat="1" hidden="1">
      <c r="E205" s="264"/>
      <c r="F205" s="264"/>
    </row>
    <row r="206" spans="5:6" s="146" customFormat="1" hidden="1">
      <c r="E206" s="264"/>
      <c r="F206" s="264"/>
    </row>
    <row r="207" spans="5:6" s="146" customFormat="1" hidden="1">
      <c r="E207" s="264"/>
      <c r="F207" s="264"/>
    </row>
    <row r="208" spans="5:6" s="146" customFormat="1" hidden="1">
      <c r="E208" s="264"/>
      <c r="F208" s="264"/>
    </row>
    <row r="209" spans="5:6" s="146" customFormat="1" hidden="1">
      <c r="E209" s="264"/>
      <c r="F209" s="264"/>
    </row>
    <row r="210" spans="5:6" s="146" customFormat="1" hidden="1">
      <c r="E210" s="264"/>
      <c r="F210" s="264"/>
    </row>
    <row r="211" spans="5:6" s="146" customFormat="1" hidden="1">
      <c r="E211" s="264"/>
      <c r="F211" s="264"/>
    </row>
    <row r="212" spans="5:6" s="146" customFormat="1" hidden="1">
      <c r="E212" s="264"/>
      <c r="F212" s="264"/>
    </row>
    <row r="213" spans="5:6" s="146" customFormat="1" hidden="1">
      <c r="E213" s="264"/>
      <c r="F213" s="264"/>
    </row>
    <row r="214" spans="5:6" s="146" customFormat="1" hidden="1">
      <c r="E214" s="264"/>
      <c r="F214" s="264"/>
    </row>
    <row r="215" spans="5:6" s="146" customFormat="1" hidden="1">
      <c r="E215" s="264"/>
      <c r="F215" s="264"/>
    </row>
    <row r="216" spans="5:6" s="146" customFormat="1" hidden="1">
      <c r="E216" s="264"/>
      <c r="F216" s="264"/>
    </row>
    <row r="217" spans="5:6" s="146" customFormat="1" hidden="1">
      <c r="E217" s="264"/>
      <c r="F217" s="264"/>
    </row>
    <row r="218" spans="5:6" s="146" customFormat="1" hidden="1">
      <c r="E218" s="264"/>
      <c r="F218" s="264"/>
    </row>
    <row r="219" spans="5:6" s="146" customFormat="1" hidden="1">
      <c r="E219" s="264"/>
      <c r="F219" s="264"/>
    </row>
    <row r="220" spans="5:6" s="146" customFormat="1" hidden="1">
      <c r="E220" s="264"/>
      <c r="F220" s="264"/>
    </row>
    <row r="221" spans="5:6" s="146" customFormat="1" hidden="1">
      <c r="E221" s="264"/>
      <c r="F221" s="264"/>
    </row>
    <row r="222" spans="5:6" s="146" customFormat="1" hidden="1">
      <c r="E222" s="264"/>
      <c r="F222" s="264"/>
    </row>
    <row r="223" spans="5:6" s="146" customFormat="1" hidden="1">
      <c r="E223" s="264"/>
      <c r="F223" s="264"/>
    </row>
    <row r="224" spans="5:6" s="146" customFormat="1" hidden="1">
      <c r="E224" s="264"/>
      <c r="F224" s="264"/>
    </row>
    <row r="225" spans="5:6" s="146" customFormat="1" hidden="1">
      <c r="E225" s="264"/>
      <c r="F225" s="264"/>
    </row>
    <row r="226" spans="5:6" s="146" customFormat="1" hidden="1">
      <c r="E226" s="264"/>
      <c r="F226" s="264"/>
    </row>
    <row r="227" spans="5:6" s="146" customFormat="1" hidden="1">
      <c r="E227" s="264"/>
      <c r="F227" s="264"/>
    </row>
    <row r="228" spans="5:6" s="146" customFormat="1" hidden="1">
      <c r="E228" s="264"/>
      <c r="F228" s="264"/>
    </row>
    <row r="229" spans="5:6" s="146" customFormat="1" hidden="1">
      <c r="E229" s="264"/>
      <c r="F229" s="264"/>
    </row>
    <row r="230" spans="5:6" s="146" customFormat="1" hidden="1">
      <c r="E230" s="264"/>
      <c r="F230" s="264"/>
    </row>
    <row r="231" spans="5:6" s="146" customFormat="1" hidden="1">
      <c r="E231" s="264"/>
      <c r="F231" s="264"/>
    </row>
    <row r="232" spans="5:6" s="146" customFormat="1" hidden="1">
      <c r="E232" s="264"/>
      <c r="F232" s="264"/>
    </row>
    <row r="233" spans="5:6" s="146" customFormat="1" hidden="1">
      <c r="E233" s="264"/>
      <c r="F233" s="264"/>
    </row>
    <row r="234" spans="5:6" s="146" customFormat="1" hidden="1">
      <c r="E234" s="264"/>
      <c r="F234" s="264"/>
    </row>
    <row r="235" spans="5:6" s="146" customFormat="1" hidden="1">
      <c r="E235" s="264"/>
      <c r="F235" s="264"/>
    </row>
    <row r="236" spans="5:6" s="146" customFormat="1" hidden="1">
      <c r="E236" s="264"/>
      <c r="F236" s="264"/>
    </row>
    <row r="237" spans="5:6" s="146" customFormat="1" hidden="1">
      <c r="E237" s="264"/>
      <c r="F237" s="264"/>
    </row>
    <row r="238" spans="5:6" s="146" customFormat="1" hidden="1">
      <c r="E238" s="264"/>
      <c r="F238" s="264"/>
    </row>
    <row r="239" spans="5:6" s="146" customFormat="1" hidden="1">
      <c r="E239" s="264"/>
      <c r="F239" s="264"/>
    </row>
    <row r="240" spans="5:6" s="146" customFormat="1" hidden="1">
      <c r="E240" s="264"/>
      <c r="F240" s="264"/>
    </row>
    <row r="241" spans="5:6" s="146" customFormat="1" hidden="1">
      <c r="E241" s="264"/>
      <c r="F241" s="264"/>
    </row>
    <row r="242" spans="5:6" s="146" customFormat="1" hidden="1">
      <c r="E242" s="264"/>
      <c r="F242" s="264"/>
    </row>
    <row r="243" spans="5:6" s="146" customFormat="1" hidden="1">
      <c r="E243" s="264"/>
      <c r="F243" s="264"/>
    </row>
    <row r="244" spans="5:6" s="146" customFormat="1" hidden="1">
      <c r="E244" s="264"/>
      <c r="F244" s="264"/>
    </row>
    <row r="245" spans="5:6" s="146" customFormat="1" hidden="1">
      <c r="E245" s="264"/>
      <c r="F245" s="264"/>
    </row>
    <row r="246" spans="5:6" s="146" customFormat="1" hidden="1">
      <c r="E246" s="264"/>
      <c r="F246" s="264"/>
    </row>
    <row r="247" spans="5:6" s="146" customFormat="1" hidden="1">
      <c r="E247" s="264"/>
      <c r="F247" s="264"/>
    </row>
    <row r="248" spans="5:6" s="146" customFormat="1" hidden="1">
      <c r="E248" s="264"/>
      <c r="F248" s="264"/>
    </row>
    <row r="249" spans="5:6" s="146" customFormat="1" hidden="1">
      <c r="E249" s="264"/>
      <c r="F249" s="264"/>
    </row>
    <row r="250" spans="5:6" s="146" customFormat="1" hidden="1">
      <c r="E250" s="264"/>
      <c r="F250" s="264"/>
    </row>
    <row r="251" spans="5:6" s="146" customFormat="1" hidden="1">
      <c r="E251" s="264"/>
      <c r="F251" s="264"/>
    </row>
    <row r="252" spans="5:6" s="146" customFormat="1" hidden="1">
      <c r="E252" s="264"/>
      <c r="F252" s="264"/>
    </row>
    <row r="253" spans="5:6" s="146" customFormat="1" hidden="1">
      <c r="E253" s="264"/>
      <c r="F253" s="264"/>
    </row>
    <row r="254" spans="5:6" s="146" customFormat="1" hidden="1">
      <c r="E254" s="264"/>
      <c r="F254" s="264"/>
    </row>
    <row r="255" spans="5:6" s="146" customFormat="1" hidden="1">
      <c r="E255" s="264"/>
      <c r="F255" s="264"/>
    </row>
    <row r="256" spans="5:6" s="146" customFormat="1" hidden="1">
      <c r="E256" s="264"/>
      <c r="F256" s="264"/>
    </row>
    <row r="257" spans="5:6" s="146" customFormat="1" hidden="1">
      <c r="E257" s="264"/>
      <c r="F257" s="264"/>
    </row>
    <row r="258" spans="5:6" s="146" customFormat="1" hidden="1">
      <c r="E258" s="264"/>
      <c r="F258" s="264"/>
    </row>
    <row r="259" spans="5:6" s="146" customFormat="1" hidden="1">
      <c r="E259" s="264"/>
      <c r="F259" s="264"/>
    </row>
    <row r="260" spans="5:6" s="146" customFormat="1" hidden="1">
      <c r="E260" s="264"/>
      <c r="F260" s="264"/>
    </row>
    <row r="261" spans="5:6" s="146" customFormat="1" hidden="1">
      <c r="E261" s="264"/>
      <c r="F261" s="264"/>
    </row>
    <row r="262" spans="5:6" s="146" customFormat="1" hidden="1">
      <c r="E262" s="264"/>
      <c r="F262" s="264"/>
    </row>
    <row r="263" spans="5:6" s="146" customFormat="1" hidden="1">
      <c r="E263" s="264"/>
      <c r="F263" s="264"/>
    </row>
    <row r="264" spans="5:6" s="146" customFormat="1" hidden="1">
      <c r="E264" s="264"/>
      <c r="F264" s="264"/>
    </row>
    <row r="265" spans="5:6" s="146" customFormat="1" hidden="1">
      <c r="E265" s="264"/>
      <c r="F265" s="264"/>
    </row>
    <row r="266" spans="5:6" s="146" customFormat="1" hidden="1">
      <c r="E266" s="264"/>
      <c r="F266" s="264"/>
    </row>
    <row r="267" spans="5:6" s="146" customFormat="1" hidden="1">
      <c r="E267" s="264"/>
      <c r="F267" s="264"/>
    </row>
    <row r="268" spans="5:6" s="146" customFormat="1" hidden="1">
      <c r="E268" s="264"/>
      <c r="F268" s="264"/>
    </row>
    <row r="269" spans="5:6" s="146" customFormat="1" hidden="1">
      <c r="E269" s="264"/>
      <c r="F269" s="264"/>
    </row>
    <row r="270" spans="5:6" s="146" customFormat="1" hidden="1">
      <c r="E270" s="264"/>
      <c r="F270" s="264"/>
    </row>
    <row r="271" spans="5:6" s="146" customFormat="1" hidden="1">
      <c r="E271" s="264"/>
      <c r="F271" s="264"/>
    </row>
    <row r="272" spans="5:6" s="146" customFormat="1" hidden="1">
      <c r="E272" s="264"/>
      <c r="F272" s="264"/>
    </row>
    <row r="273" spans="5:6" s="146" customFormat="1" hidden="1">
      <c r="E273" s="264"/>
      <c r="F273" s="264"/>
    </row>
    <row r="274" spans="5:6" s="146" customFormat="1" hidden="1">
      <c r="E274" s="264"/>
      <c r="F274" s="264"/>
    </row>
    <row r="275" spans="5:6" s="146" customFormat="1" hidden="1">
      <c r="E275" s="264"/>
      <c r="F275" s="264"/>
    </row>
    <row r="276" spans="5:6" s="146" customFormat="1" hidden="1">
      <c r="E276" s="264"/>
      <c r="F276" s="264"/>
    </row>
    <row r="277" spans="5:6" s="146" customFormat="1" hidden="1">
      <c r="E277" s="264"/>
      <c r="F277" s="264"/>
    </row>
    <row r="278" spans="5:6" s="146" customFormat="1" hidden="1">
      <c r="E278" s="264"/>
      <c r="F278" s="264"/>
    </row>
    <row r="279" spans="5:6" s="146" customFormat="1" hidden="1">
      <c r="E279" s="264"/>
      <c r="F279" s="264"/>
    </row>
    <row r="280" spans="5:6" s="146" customFormat="1" hidden="1">
      <c r="E280" s="264"/>
      <c r="F280" s="264"/>
    </row>
    <row r="281" spans="5:6" s="146" customFormat="1" hidden="1">
      <c r="E281" s="264"/>
      <c r="F281" s="264"/>
    </row>
    <row r="282" spans="5:6" s="146" customFormat="1" hidden="1">
      <c r="E282" s="264"/>
      <c r="F282" s="264"/>
    </row>
    <row r="283" spans="5:6" s="146" customFormat="1" hidden="1">
      <c r="E283" s="264"/>
      <c r="F283" s="264"/>
    </row>
    <row r="284" spans="5:6" s="146" customFormat="1" hidden="1">
      <c r="E284" s="264"/>
      <c r="F284" s="264"/>
    </row>
    <row r="285" spans="5:6" s="146" customFormat="1" hidden="1">
      <c r="E285" s="264"/>
      <c r="F285" s="264"/>
    </row>
    <row r="286" spans="5:6" s="146" customFormat="1" hidden="1">
      <c r="E286" s="264"/>
      <c r="F286" s="264"/>
    </row>
    <row r="287" spans="5:6" s="146" customFormat="1" hidden="1">
      <c r="E287" s="264"/>
      <c r="F287" s="264"/>
    </row>
    <row r="288" spans="5:6" s="146" customFormat="1" hidden="1">
      <c r="E288" s="264"/>
      <c r="F288" s="264"/>
    </row>
    <row r="289" spans="5:6" s="146" customFormat="1" hidden="1">
      <c r="E289" s="264"/>
      <c r="F289" s="264"/>
    </row>
    <row r="290" spans="5:6" s="146" customFormat="1" hidden="1">
      <c r="E290" s="264"/>
      <c r="F290" s="264"/>
    </row>
    <row r="291" spans="5:6" s="146" customFormat="1" hidden="1">
      <c r="E291" s="264"/>
      <c r="F291" s="264"/>
    </row>
    <row r="292" spans="5:6" s="146" customFormat="1" hidden="1">
      <c r="E292" s="264"/>
      <c r="F292" s="264"/>
    </row>
    <row r="293" spans="5:6" s="146" customFormat="1" hidden="1">
      <c r="E293" s="264"/>
      <c r="F293" s="264"/>
    </row>
    <row r="294" spans="5:6" s="146" customFormat="1" hidden="1">
      <c r="E294" s="264"/>
      <c r="F294" s="264"/>
    </row>
    <row r="295" spans="5:6" s="146" customFormat="1" hidden="1">
      <c r="E295" s="264"/>
      <c r="F295" s="264"/>
    </row>
    <row r="296" spans="5:6" s="146" customFormat="1" hidden="1">
      <c r="E296" s="264"/>
      <c r="F296" s="264"/>
    </row>
    <row r="297" spans="5:6" s="146" customFormat="1" hidden="1">
      <c r="E297" s="264"/>
      <c r="F297" s="264"/>
    </row>
    <row r="298" spans="5:6" s="146" customFormat="1" hidden="1">
      <c r="E298" s="264"/>
      <c r="F298" s="264"/>
    </row>
    <row r="299" spans="5:6" s="146" customFormat="1" hidden="1">
      <c r="E299" s="264"/>
      <c r="F299" s="264"/>
    </row>
    <row r="300" spans="5:6" s="146" customFormat="1" hidden="1">
      <c r="E300" s="264"/>
      <c r="F300" s="264"/>
    </row>
    <row r="301" spans="5:6" s="146" customFormat="1" hidden="1">
      <c r="E301" s="264"/>
      <c r="F301" s="264"/>
    </row>
    <row r="302" spans="5:6" s="146" customFormat="1" hidden="1">
      <c r="E302" s="264"/>
      <c r="F302" s="264"/>
    </row>
    <row r="303" spans="5:6" s="146" customFormat="1" hidden="1">
      <c r="E303" s="264"/>
      <c r="F303" s="264"/>
    </row>
    <row r="304" spans="5:6" s="146" customFormat="1" hidden="1">
      <c r="E304" s="264"/>
      <c r="F304" s="264"/>
    </row>
    <row r="305" spans="5:6" s="146" customFormat="1" hidden="1">
      <c r="E305" s="264"/>
      <c r="F305" s="264"/>
    </row>
    <row r="306" spans="5:6" s="146" customFormat="1" hidden="1">
      <c r="E306" s="264"/>
      <c r="F306" s="264"/>
    </row>
    <row r="307" spans="5:6" s="146" customFormat="1" hidden="1">
      <c r="E307" s="264"/>
      <c r="F307" s="264"/>
    </row>
    <row r="308" spans="5:6" s="146" customFormat="1" hidden="1">
      <c r="E308" s="264"/>
      <c r="F308" s="264"/>
    </row>
    <row r="309" spans="5:6" s="146" customFormat="1" hidden="1">
      <c r="E309" s="264"/>
      <c r="F309" s="264"/>
    </row>
    <row r="310" spans="5:6" s="146" customFormat="1" hidden="1">
      <c r="E310" s="264"/>
      <c r="F310" s="264"/>
    </row>
    <row r="311" spans="5:6" s="146" customFormat="1" hidden="1">
      <c r="E311" s="264"/>
      <c r="F311" s="264"/>
    </row>
    <row r="312" spans="5:6" s="146" customFormat="1" hidden="1">
      <c r="E312" s="264"/>
      <c r="F312" s="264"/>
    </row>
    <row r="313" spans="5:6" s="146" customFormat="1" hidden="1">
      <c r="E313" s="264"/>
      <c r="F313" s="264"/>
    </row>
    <row r="314" spans="5:6" s="146" customFormat="1" hidden="1">
      <c r="E314" s="264"/>
      <c r="F314" s="264"/>
    </row>
    <row r="315" spans="5:6" s="146" customFormat="1" hidden="1">
      <c r="E315" s="264"/>
      <c r="F315" s="264"/>
    </row>
    <row r="316" spans="5:6" s="146" customFormat="1" hidden="1">
      <c r="E316" s="264"/>
      <c r="F316" s="264"/>
    </row>
    <row r="317" spans="5:6" s="146" customFormat="1" hidden="1">
      <c r="E317" s="264"/>
      <c r="F317" s="264"/>
    </row>
    <row r="318" spans="5:6" s="146" customFormat="1" hidden="1">
      <c r="E318" s="264"/>
      <c r="F318" s="264"/>
    </row>
    <row r="319" spans="5:6" s="146" customFormat="1" hidden="1">
      <c r="E319" s="264"/>
      <c r="F319" s="264"/>
    </row>
    <row r="320" spans="5:6" s="146" customFormat="1" hidden="1">
      <c r="E320" s="264"/>
      <c r="F320" s="264"/>
    </row>
    <row r="321" spans="5:6" s="146" customFormat="1" hidden="1">
      <c r="E321" s="264"/>
      <c r="F321" s="264"/>
    </row>
    <row r="322" spans="5:6" s="146" customFormat="1" hidden="1">
      <c r="E322" s="264"/>
      <c r="F322" s="264"/>
    </row>
    <row r="323" spans="5:6" s="146" customFormat="1" hidden="1">
      <c r="E323" s="264"/>
      <c r="F323" s="264"/>
    </row>
    <row r="324" spans="5:6" s="146" customFormat="1" hidden="1">
      <c r="E324" s="264"/>
      <c r="F324" s="264"/>
    </row>
    <row r="325" spans="5:6" s="146" customFormat="1" hidden="1">
      <c r="E325" s="264"/>
      <c r="F325" s="264"/>
    </row>
    <row r="326" spans="5:6" s="146" customFormat="1" hidden="1">
      <c r="E326" s="264"/>
      <c r="F326" s="264"/>
    </row>
    <row r="327" spans="5:6" s="146" customFormat="1" hidden="1">
      <c r="E327" s="264"/>
      <c r="F327" s="264"/>
    </row>
    <row r="328" spans="5:6" s="146" customFormat="1" hidden="1">
      <c r="E328" s="264"/>
      <c r="F328" s="264"/>
    </row>
    <row r="329" spans="5:6" s="146" customFormat="1" hidden="1">
      <c r="E329" s="264"/>
      <c r="F329" s="264"/>
    </row>
    <row r="330" spans="5:6" s="146" customFormat="1" hidden="1">
      <c r="E330" s="264"/>
      <c r="F330" s="264"/>
    </row>
    <row r="331" spans="5:6" s="146" customFormat="1" hidden="1">
      <c r="E331" s="264"/>
      <c r="F331" s="264"/>
    </row>
    <row r="332" spans="5:6" s="146" customFormat="1" hidden="1">
      <c r="E332" s="264"/>
      <c r="F332" s="264"/>
    </row>
    <row r="333" spans="5:6" s="146" customFormat="1" hidden="1">
      <c r="E333" s="264"/>
      <c r="F333" s="264"/>
    </row>
    <row r="334" spans="5:6" s="146" customFormat="1" hidden="1">
      <c r="E334" s="264"/>
      <c r="F334" s="264"/>
    </row>
    <row r="335" spans="5:6" s="146" customFormat="1" hidden="1">
      <c r="E335" s="264"/>
      <c r="F335" s="264"/>
    </row>
    <row r="336" spans="5:6" s="146" customFormat="1" hidden="1">
      <c r="E336" s="264"/>
      <c r="F336" s="264"/>
    </row>
    <row r="337" spans="5:6" s="146" customFormat="1" hidden="1">
      <c r="E337" s="264"/>
      <c r="F337" s="264"/>
    </row>
    <row r="338" spans="5:6" s="146" customFormat="1" hidden="1">
      <c r="E338" s="264"/>
      <c r="F338" s="264"/>
    </row>
    <row r="339" spans="5:6" s="146" customFormat="1" hidden="1">
      <c r="E339" s="264"/>
      <c r="F339" s="264"/>
    </row>
    <row r="340" spans="5:6" s="146" customFormat="1" hidden="1">
      <c r="E340" s="264"/>
      <c r="F340" s="264"/>
    </row>
    <row r="341" spans="5:6" s="146" customFormat="1" hidden="1">
      <c r="E341" s="264"/>
      <c r="F341" s="264"/>
    </row>
    <row r="342" spans="5:6" s="146" customFormat="1" hidden="1">
      <c r="E342" s="264"/>
      <c r="F342" s="264"/>
    </row>
    <row r="343" spans="5:6" s="146" customFormat="1" hidden="1">
      <c r="E343" s="264"/>
      <c r="F343" s="264"/>
    </row>
    <row r="344" spans="5:6" s="146" customFormat="1" hidden="1">
      <c r="E344" s="264"/>
      <c r="F344" s="264"/>
    </row>
    <row r="345" spans="5:6" s="146" customFormat="1" hidden="1">
      <c r="E345" s="264"/>
      <c r="F345" s="264"/>
    </row>
    <row r="346" spans="5:6" s="146" customFormat="1" hidden="1">
      <c r="E346" s="264"/>
      <c r="F346" s="264"/>
    </row>
    <row r="347" spans="5:6" s="146" customFormat="1" hidden="1">
      <c r="E347" s="264"/>
      <c r="F347" s="264"/>
    </row>
    <row r="348" spans="5:6" s="146" customFormat="1" hidden="1">
      <c r="E348" s="264"/>
      <c r="F348" s="264"/>
    </row>
    <row r="349" spans="5:6" s="146" customFormat="1" hidden="1">
      <c r="E349" s="264"/>
      <c r="F349" s="264"/>
    </row>
    <row r="350" spans="5:6" s="146" customFormat="1" hidden="1">
      <c r="E350" s="264"/>
      <c r="F350" s="264"/>
    </row>
    <row r="351" spans="5:6" s="146" customFormat="1" hidden="1">
      <c r="E351" s="264"/>
      <c r="F351" s="264"/>
    </row>
    <row r="352" spans="5:6" s="146" customFormat="1" hidden="1">
      <c r="E352" s="264"/>
      <c r="F352" s="264"/>
    </row>
    <row r="353" spans="5:6" s="146" customFormat="1" hidden="1">
      <c r="E353" s="264"/>
      <c r="F353" s="264"/>
    </row>
    <row r="354" spans="5:6" s="146" customFormat="1" hidden="1">
      <c r="E354" s="264"/>
      <c r="F354" s="264"/>
    </row>
    <row r="355" spans="5:6" s="146" customFormat="1" hidden="1">
      <c r="E355" s="264"/>
      <c r="F355" s="264"/>
    </row>
    <row r="356" spans="5:6" s="146" customFormat="1" hidden="1">
      <c r="E356" s="264"/>
      <c r="F356" s="264"/>
    </row>
    <row r="357" spans="5:6" s="146" customFormat="1" hidden="1">
      <c r="E357" s="264"/>
      <c r="F357" s="264"/>
    </row>
    <row r="358" spans="5:6" s="146" customFormat="1" hidden="1">
      <c r="E358" s="264"/>
      <c r="F358" s="264"/>
    </row>
    <row r="359" spans="5:6" s="146" customFormat="1" hidden="1">
      <c r="E359" s="264"/>
      <c r="F359" s="264"/>
    </row>
    <row r="360" spans="5:6" s="146" customFormat="1" hidden="1">
      <c r="E360" s="264"/>
      <c r="F360" s="264"/>
    </row>
    <row r="361" spans="5:6" s="146" customFormat="1" hidden="1">
      <c r="E361" s="264"/>
      <c r="F361" s="264"/>
    </row>
    <row r="362" spans="5:6" s="146" customFormat="1" hidden="1">
      <c r="E362" s="264"/>
      <c r="F362" s="264"/>
    </row>
    <row r="363" spans="5:6" s="146" customFormat="1" hidden="1">
      <c r="E363" s="264"/>
      <c r="F363" s="264"/>
    </row>
    <row r="364" spans="5:6" s="146" customFormat="1" hidden="1">
      <c r="E364" s="264"/>
      <c r="F364" s="264"/>
    </row>
    <row r="365" spans="5:6" s="146" customFormat="1" hidden="1">
      <c r="E365" s="264"/>
      <c r="F365" s="264"/>
    </row>
    <row r="366" spans="5:6" s="146" customFormat="1" hidden="1">
      <c r="E366" s="264"/>
      <c r="F366" s="264"/>
    </row>
    <row r="367" spans="5:6" s="146" customFormat="1" hidden="1">
      <c r="E367" s="264"/>
      <c r="F367" s="264"/>
    </row>
    <row r="368" spans="5:6" s="146" customFormat="1" hidden="1">
      <c r="E368" s="264"/>
      <c r="F368" s="264"/>
    </row>
    <row r="369" spans="5:6" s="146" customFormat="1" hidden="1">
      <c r="E369" s="264"/>
      <c r="F369" s="264"/>
    </row>
    <row r="370" spans="5:6" s="146" customFormat="1" hidden="1">
      <c r="E370" s="264"/>
      <c r="F370" s="264"/>
    </row>
    <row r="371" spans="5:6" s="146" customFormat="1" hidden="1">
      <c r="E371" s="264"/>
      <c r="F371" s="264"/>
    </row>
    <row r="372" spans="5:6" s="146" customFormat="1" hidden="1">
      <c r="E372" s="264"/>
      <c r="F372" s="264"/>
    </row>
    <row r="373" spans="5:6" s="146" customFormat="1" hidden="1">
      <c r="E373" s="264"/>
      <c r="F373" s="264"/>
    </row>
    <row r="374" spans="5:6" s="146" customFormat="1" hidden="1">
      <c r="E374" s="264"/>
      <c r="F374" s="264"/>
    </row>
    <row r="375" spans="5:6" s="146" customFormat="1" hidden="1">
      <c r="E375" s="264"/>
      <c r="F375" s="264"/>
    </row>
    <row r="376" spans="5:6" s="146" customFormat="1" hidden="1">
      <c r="E376" s="264"/>
      <c r="F376" s="264"/>
    </row>
    <row r="377" spans="5:6" s="146" customFormat="1" hidden="1">
      <c r="E377" s="264"/>
      <c r="F377" s="264"/>
    </row>
    <row r="378" spans="5:6" s="146" customFormat="1" hidden="1">
      <c r="E378" s="264"/>
      <c r="F378" s="264"/>
    </row>
    <row r="379" spans="5:6" s="146" customFormat="1" hidden="1">
      <c r="E379" s="264"/>
      <c r="F379" s="264"/>
    </row>
    <row r="380" spans="5:6" s="146" customFormat="1" hidden="1">
      <c r="E380" s="264"/>
      <c r="F380" s="264"/>
    </row>
    <row r="381" spans="5:6" s="146" customFormat="1" hidden="1">
      <c r="E381" s="264"/>
      <c r="F381" s="264"/>
    </row>
    <row r="382" spans="5:6" s="146" customFormat="1" hidden="1">
      <c r="E382" s="264"/>
      <c r="F382" s="264"/>
    </row>
    <row r="383" spans="5:6" s="146" customFormat="1" hidden="1">
      <c r="E383" s="264"/>
      <c r="F383" s="264"/>
    </row>
    <row r="384" spans="5:6" s="146" customFormat="1" hidden="1">
      <c r="E384" s="264"/>
      <c r="F384" s="264"/>
    </row>
    <row r="385" spans="5:6" s="146" customFormat="1" hidden="1">
      <c r="E385" s="264"/>
      <c r="F385" s="264"/>
    </row>
    <row r="386" spans="5:6" s="146" customFormat="1" hidden="1">
      <c r="E386" s="264"/>
      <c r="F386" s="264"/>
    </row>
    <row r="387" spans="5:6" s="146" customFormat="1" hidden="1">
      <c r="E387" s="264"/>
      <c r="F387" s="264"/>
    </row>
    <row r="388" spans="5:6" s="146" customFormat="1" hidden="1">
      <c r="E388" s="264"/>
      <c r="F388" s="264"/>
    </row>
    <row r="389" spans="5:6" s="146" customFormat="1" hidden="1">
      <c r="E389" s="264"/>
      <c r="F389" s="264"/>
    </row>
    <row r="390" spans="5:6" s="146" customFormat="1" hidden="1">
      <c r="E390" s="264"/>
      <c r="F390" s="264"/>
    </row>
    <row r="391" spans="5:6" s="146" customFormat="1" hidden="1">
      <c r="E391" s="264"/>
      <c r="F391" s="264"/>
    </row>
    <row r="392" spans="5:6" s="146" customFormat="1" hidden="1">
      <c r="E392" s="264"/>
      <c r="F392" s="264"/>
    </row>
    <row r="393" spans="5:6" s="146" customFormat="1" hidden="1">
      <c r="E393" s="264"/>
      <c r="F393" s="264"/>
    </row>
    <row r="394" spans="5:6" s="146" customFormat="1" hidden="1">
      <c r="E394" s="264"/>
      <c r="F394" s="264"/>
    </row>
    <row r="395" spans="5:6" s="146" customFormat="1" hidden="1">
      <c r="E395" s="264"/>
      <c r="F395" s="264"/>
    </row>
    <row r="396" spans="5:6" s="146" customFormat="1" hidden="1">
      <c r="E396" s="264"/>
      <c r="F396" s="264"/>
    </row>
    <row r="397" spans="5:6" s="146" customFormat="1" hidden="1">
      <c r="E397" s="264"/>
      <c r="F397" s="264"/>
    </row>
    <row r="398" spans="5:6" s="146" customFormat="1" hidden="1">
      <c r="E398" s="264"/>
      <c r="F398" s="264"/>
    </row>
    <row r="399" spans="5:6" s="146" customFormat="1" hidden="1">
      <c r="E399" s="264"/>
      <c r="F399" s="264"/>
    </row>
    <row r="400" spans="5:6" s="146" customFormat="1" hidden="1">
      <c r="E400" s="264"/>
      <c r="F400" s="264"/>
    </row>
    <row r="401" spans="5:6" s="146" customFormat="1" hidden="1">
      <c r="E401" s="264"/>
      <c r="F401" s="264"/>
    </row>
    <row r="402" spans="5:6" s="146" customFormat="1" hidden="1">
      <c r="E402" s="264"/>
      <c r="F402" s="264"/>
    </row>
    <row r="403" spans="5:6" s="146" customFormat="1" hidden="1">
      <c r="E403" s="264"/>
      <c r="F403" s="264"/>
    </row>
    <row r="404" spans="5:6" s="146" customFormat="1" hidden="1">
      <c r="E404" s="264"/>
      <c r="F404" s="264"/>
    </row>
    <row r="405" spans="5:6" s="146" customFormat="1" hidden="1">
      <c r="E405" s="264"/>
      <c r="F405" s="264"/>
    </row>
    <row r="406" spans="5:6" s="146" customFormat="1" hidden="1">
      <c r="E406" s="264"/>
      <c r="F406" s="264"/>
    </row>
    <row r="407" spans="5:6" s="146" customFormat="1" hidden="1">
      <c r="E407" s="264"/>
      <c r="F407" s="264"/>
    </row>
    <row r="408" spans="5:6" s="146" customFormat="1" hidden="1">
      <c r="E408" s="264"/>
      <c r="F408" s="264"/>
    </row>
    <row r="409" spans="5:6" s="146" customFormat="1" hidden="1">
      <c r="E409" s="264"/>
      <c r="F409" s="264"/>
    </row>
    <row r="410" spans="5:6" s="146" customFormat="1" hidden="1">
      <c r="E410" s="264"/>
      <c r="F410" s="264"/>
    </row>
    <row r="411" spans="5:6" s="146" customFormat="1" hidden="1">
      <c r="E411" s="264"/>
      <c r="F411" s="264"/>
    </row>
    <row r="412" spans="5:6" s="146" customFormat="1" hidden="1">
      <c r="E412" s="264"/>
      <c r="F412" s="264"/>
    </row>
    <row r="413" spans="5:6" s="146" customFormat="1" hidden="1">
      <c r="E413" s="264"/>
      <c r="F413" s="264"/>
    </row>
    <row r="414" spans="5:6" s="146" customFormat="1" hidden="1">
      <c r="E414" s="264"/>
      <c r="F414" s="264"/>
    </row>
    <row r="415" spans="5:6" s="146" customFormat="1" hidden="1">
      <c r="E415" s="264"/>
      <c r="F415" s="264"/>
    </row>
    <row r="416" spans="5:6" s="146" customFormat="1" hidden="1">
      <c r="E416" s="264"/>
      <c r="F416" s="264"/>
    </row>
    <row r="417" spans="5:6" s="146" customFormat="1" hidden="1">
      <c r="E417" s="264"/>
      <c r="F417" s="264"/>
    </row>
    <row r="418" spans="5:6" s="146" customFormat="1" hidden="1">
      <c r="E418" s="264"/>
      <c r="F418" s="264"/>
    </row>
    <row r="419" spans="5:6" s="146" customFormat="1" hidden="1">
      <c r="E419" s="264"/>
      <c r="F419" s="264"/>
    </row>
    <row r="420" spans="5:6" s="146" customFormat="1" hidden="1">
      <c r="E420" s="264"/>
      <c r="F420" s="264"/>
    </row>
    <row r="421" spans="5:6" s="146" customFormat="1" hidden="1">
      <c r="E421" s="264"/>
      <c r="F421" s="264"/>
    </row>
    <row r="422" spans="5:6" s="146" customFormat="1" hidden="1">
      <c r="E422" s="264"/>
      <c r="F422" s="264"/>
    </row>
    <row r="423" spans="5:6" s="146" customFormat="1" hidden="1">
      <c r="E423" s="264"/>
      <c r="F423" s="264"/>
    </row>
    <row r="424" spans="5:6" s="146" customFormat="1" hidden="1">
      <c r="E424" s="264"/>
      <c r="F424" s="264"/>
    </row>
    <row r="425" spans="5:6" s="146" customFormat="1" hidden="1">
      <c r="E425" s="264"/>
      <c r="F425" s="264"/>
    </row>
    <row r="426" spans="5:6" s="146" customFormat="1" hidden="1">
      <c r="E426" s="264"/>
      <c r="F426" s="264"/>
    </row>
    <row r="427" spans="5:6" s="146" customFormat="1" hidden="1">
      <c r="E427" s="264"/>
      <c r="F427" s="264"/>
    </row>
    <row r="428" spans="5:6" s="146" customFormat="1" hidden="1">
      <c r="E428" s="264"/>
      <c r="F428" s="264"/>
    </row>
    <row r="429" spans="5:6" s="146" customFormat="1" hidden="1">
      <c r="E429" s="264"/>
      <c r="F429" s="264"/>
    </row>
    <row r="430" spans="5:6" s="146" customFormat="1" hidden="1">
      <c r="E430" s="264"/>
      <c r="F430" s="264"/>
    </row>
    <row r="431" spans="5:6" s="146" customFormat="1" hidden="1">
      <c r="E431" s="264"/>
      <c r="F431" s="264"/>
    </row>
    <row r="432" spans="5:6" s="146" customFormat="1" hidden="1">
      <c r="E432" s="264"/>
      <c r="F432" s="264"/>
    </row>
    <row r="433" spans="5:6" s="146" customFormat="1" hidden="1">
      <c r="E433" s="264"/>
      <c r="F433" s="264"/>
    </row>
    <row r="434" spans="5:6" s="146" customFormat="1" hidden="1">
      <c r="E434" s="264"/>
      <c r="F434" s="264"/>
    </row>
    <row r="435" spans="5:6" s="146" customFormat="1" hidden="1">
      <c r="E435" s="264"/>
      <c r="F435" s="264"/>
    </row>
    <row r="436" spans="5:6" s="146" customFormat="1" hidden="1">
      <c r="E436" s="264"/>
      <c r="F436" s="264"/>
    </row>
    <row r="437" spans="5:6" s="146" customFormat="1" hidden="1">
      <c r="E437" s="264"/>
      <c r="F437" s="264"/>
    </row>
    <row r="438" spans="5:6" s="146" customFormat="1" hidden="1">
      <c r="E438" s="264"/>
      <c r="F438" s="264"/>
    </row>
    <row r="439" spans="5:6" s="146" customFormat="1" hidden="1">
      <c r="E439" s="264"/>
      <c r="F439" s="264"/>
    </row>
    <row r="440" spans="5:6" s="146" customFormat="1" hidden="1">
      <c r="E440" s="264"/>
      <c r="F440" s="264"/>
    </row>
    <row r="441" spans="5:6" s="146" customFormat="1" hidden="1">
      <c r="E441" s="264"/>
      <c r="F441" s="264"/>
    </row>
    <row r="442" spans="5:6" s="146" customFormat="1" hidden="1">
      <c r="E442" s="264"/>
      <c r="F442" s="264"/>
    </row>
    <row r="443" spans="5:6" s="146" customFormat="1" hidden="1">
      <c r="E443" s="264"/>
      <c r="F443" s="264"/>
    </row>
    <row r="444" spans="5:6" s="146" customFormat="1" hidden="1">
      <c r="E444" s="264"/>
      <c r="F444" s="264"/>
    </row>
    <row r="445" spans="5:6" s="146" customFormat="1" hidden="1">
      <c r="E445" s="264"/>
      <c r="F445" s="264"/>
    </row>
    <row r="446" spans="5:6" s="146" customFormat="1" hidden="1">
      <c r="E446" s="264"/>
      <c r="F446" s="264"/>
    </row>
    <row r="447" spans="5:6" s="146" customFormat="1" hidden="1">
      <c r="E447" s="264"/>
      <c r="F447" s="264"/>
    </row>
    <row r="448" spans="5:6" s="146" customFormat="1" hidden="1">
      <c r="E448" s="264"/>
      <c r="F448" s="264"/>
    </row>
    <row r="449" spans="5:6" s="146" customFormat="1" hidden="1">
      <c r="E449" s="264"/>
      <c r="F449" s="264"/>
    </row>
    <row r="450" spans="5:6" s="146" customFormat="1" hidden="1">
      <c r="E450" s="264"/>
      <c r="F450" s="264"/>
    </row>
    <row r="451" spans="5:6" s="146" customFormat="1" hidden="1">
      <c r="E451" s="264"/>
      <c r="F451" s="264"/>
    </row>
    <row r="452" spans="5:6" s="146" customFormat="1" hidden="1">
      <c r="E452" s="264"/>
      <c r="F452" s="264"/>
    </row>
    <row r="453" spans="5:6" s="146" customFormat="1" hidden="1">
      <c r="E453" s="264"/>
      <c r="F453" s="264"/>
    </row>
    <row r="454" spans="5:6" s="146" customFormat="1" hidden="1">
      <c r="E454" s="264"/>
      <c r="F454" s="264"/>
    </row>
    <row r="455" spans="5:6" s="146" customFormat="1" hidden="1">
      <c r="E455" s="264"/>
      <c r="F455" s="264"/>
    </row>
    <row r="456" spans="5:6" s="146" customFormat="1" hidden="1">
      <c r="E456" s="264"/>
      <c r="F456" s="264"/>
    </row>
    <row r="457" spans="5:6" s="146" customFormat="1" hidden="1">
      <c r="E457" s="264"/>
      <c r="F457" s="264"/>
    </row>
    <row r="458" spans="5:6" s="146" customFormat="1" hidden="1">
      <c r="E458" s="264"/>
      <c r="F458" s="264"/>
    </row>
    <row r="459" spans="5:6" s="146" customFormat="1" hidden="1">
      <c r="E459" s="264"/>
      <c r="F459" s="264"/>
    </row>
    <row r="460" spans="5:6" s="146" customFormat="1" hidden="1">
      <c r="E460" s="264"/>
      <c r="F460" s="264"/>
    </row>
    <row r="461" spans="5:6" s="146" customFormat="1" hidden="1">
      <c r="E461" s="264"/>
      <c r="F461" s="264"/>
    </row>
    <row r="462" spans="5:6" s="146" customFormat="1" hidden="1">
      <c r="E462" s="264"/>
      <c r="F462" s="264"/>
    </row>
    <row r="463" spans="5:6" s="146" customFormat="1" hidden="1">
      <c r="E463" s="264"/>
      <c r="F463" s="264"/>
    </row>
    <row r="464" spans="5:6" s="146" customFormat="1" hidden="1">
      <c r="E464" s="264"/>
      <c r="F464" s="264"/>
    </row>
    <row r="465" spans="5:6" s="146" customFormat="1" hidden="1">
      <c r="E465" s="264"/>
      <c r="F465" s="264"/>
    </row>
    <row r="466" spans="5:6" s="146" customFormat="1" hidden="1">
      <c r="E466" s="264"/>
      <c r="F466" s="264"/>
    </row>
    <row r="467" spans="5:6" s="146" customFormat="1" hidden="1">
      <c r="E467" s="264"/>
      <c r="F467" s="264"/>
    </row>
    <row r="468" spans="5:6" s="146" customFormat="1" hidden="1">
      <c r="E468" s="264"/>
      <c r="F468" s="264"/>
    </row>
    <row r="469" spans="5:6" s="146" customFormat="1" hidden="1">
      <c r="E469" s="264"/>
      <c r="F469" s="264"/>
    </row>
    <row r="470" spans="5:6" s="146" customFormat="1" hidden="1">
      <c r="E470" s="264"/>
      <c r="F470" s="264"/>
    </row>
    <row r="471" spans="5:6" s="146" customFormat="1" hidden="1">
      <c r="E471" s="264"/>
      <c r="F471" s="264"/>
    </row>
    <row r="472" spans="5:6" s="146" customFormat="1" hidden="1">
      <c r="E472" s="264"/>
      <c r="F472" s="264"/>
    </row>
    <row r="473" spans="5:6" s="146" customFormat="1" hidden="1">
      <c r="E473" s="264"/>
      <c r="F473" s="264"/>
    </row>
    <row r="474" spans="5:6" s="146" customFormat="1" hidden="1">
      <c r="E474" s="264"/>
      <c r="F474" s="264"/>
    </row>
    <row r="475" spans="5:6" s="146" customFormat="1" hidden="1">
      <c r="E475" s="264"/>
      <c r="F475" s="264"/>
    </row>
    <row r="476" spans="5:6" s="146" customFormat="1" hidden="1">
      <c r="E476" s="264"/>
      <c r="F476" s="264"/>
    </row>
    <row r="477" spans="5:6" s="146" customFormat="1" hidden="1">
      <c r="E477" s="264"/>
      <c r="F477" s="264"/>
    </row>
    <row r="478" spans="5:6" s="146" customFormat="1" hidden="1">
      <c r="E478" s="264"/>
      <c r="F478" s="264"/>
    </row>
    <row r="479" spans="5:6" s="146" customFormat="1" hidden="1">
      <c r="E479" s="264"/>
      <c r="F479" s="264"/>
    </row>
    <row r="480" spans="5:6" s="146" customFormat="1" hidden="1">
      <c r="E480" s="264"/>
      <c r="F480" s="264"/>
    </row>
    <row r="481" spans="5:6" s="146" customFormat="1" hidden="1">
      <c r="E481" s="264"/>
      <c r="F481" s="264"/>
    </row>
    <row r="482" spans="5:6" s="146" customFormat="1" hidden="1">
      <c r="E482" s="264"/>
      <c r="F482" s="264"/>
    </row>
    <row r="483" spans="5:6" s="146" customFormat="1" hidden="1">
      <c r="E483" s="264"/>
      <c r="F483" s="264"/>
    </row>
    <row r="484" spans="5:6" s="146" customFormat="1" hidden="1">
      <c r="E484" s="264"/>
      <c r="F484" s="264"/>
    </row>
    <row r="485" spans="5:6" s="146" customFormat="1" hidden="1">
      <c r="E485" s="264"/>
      <c r="F485" s="264"/>
    </row>
    <row r="486" spans="5:6" s="146" customFormat="1" hidden="1">
      <c r="E486" s="264"/>
      <c r="F486" s="264"/>
    </row>
    <row r="487" spans="5:6" s="146" customFormat="1" hidden="1">
      <c r="E487" s="264"/>
      <c r="F487" s="264"/>
    </row>
    <row r="488" spans="5:6" s="146" customFormat="1" hidden="1">
      <c r="E488" s="264"/>
      <c r="F488" s="264"/>
    </row>
    <row r="489" spans="5:6" s="146" customFormat="1" hidden="1">
      <c r="E489" s="264"/>
      <c r="F489" s="264"/>
    </row>
    <row r="490" spans="5:6" s="146" customFormat="1" hidden="1">
      <c r="E490" s="264"/>
      <c r="F490" s="264"/>
    </row>
    <row r="491" spans="5:6" s="146" customFormat="1" hidden="1">
      <c r="E491" s="264"/>
      <c r="F491" s="264"/>
    </row>
    <row r="492" spans="5:6" s="146" customFormat="1" hidden="1">
      <c r="E492" s="264"/>
      <c r="F492" s="264"/>
    </row>
    <row r="493" spans="5:6" s="146" customFormat="1" hidden="1">
      <c r="E493" s="264"/>
      <c r="F493" s="264"/>
    </row>
    <row r="494" spans="5:6" s="146" customFormat="1" hidden="1">
      <c r="E494" s="264"/>
      <c r="F494" s="264"/>
    </row>
    <row r="495" spans="5:6" s="146" customFormat="1" hidden="1">
      <c r="E495" s="264"/>
      <c r="F495" s="264"/>
    </row>
    <row r="496" spans="5:6" s="146" customFormat="1" hidden="1">
      <c r="E496" s="264"/>
      <c r="F496" s="264"/>
    </row>
    <row r="497" spans="5:6" s="146" customFormat="1" hidden="1">
      <c r="E497" s="264"/>
      <c r="F497" s="264"/>
    </row>
    <row r="498" spans="5:6" s="146" customFormat="1" hidden="1">
      <c r="E498" s="264"/>
      <c r="F498" s="264"/>
    </row>
    <row r="499" spans="5:6" s="146" customFormat="1" hidden="1">
      <c r="E499" s="264"/>
      <c r="F499" s="264"/>
    </row>
    <row r="500" spans="5:6" s="146" customFormat="1" hidden="1">
      <c r="E500" s="264"/>
      <c r="F500" s="264"/>
    </row>
    <row r="501" spans="5:6" s="146" customFormat="1" hidden="1">
      <c r="E501" s="264"/>
      <c r="F501" s="264"/>
    </row>
    <row r="502" spans="5:6" s="146" customFormat="1" hidden="1">
      <c r="E502" s="264"/>
      <c r="F502" s="264"/>
    </row>
    <row r="503" spans="5:6" s="146" customFormat="1" hidden="1">
      <c r="E503" s="264"/>
      <c r="F503" s="264"/>
    </row>
    <row r="504" spans="5:6" s="146" customFormat="1" hidden="1">
      <c r="E504" s="264"/>
      <c r="F504" s="264"/>
    </row>
    <row r="505" spans="5:6" s="146" customFormat="1" hidden="1">
      <c r="E505" s="264"/>
      <c r="F505" s="264"/>
    </row>
    <row r="506" spans="5:6" s="146" customFormat="1" hidden="1">
      <c r="E506" s="264"/>
      <c r="F506" s="264"/>
    </row>
    <row r="507" spans="5:6" s="146" customFormat="1" hidden="1">
      <c r="E507" s="264"/>
      <c r="F507" s="264"/>
    </row>
    <row r="508" spans="5:6" s="146" customFormat="1" hidden="1">
      <c r="E508" s="264"/>
      <c r="F508" s="264"/>
    </row>
    <row r="509" spans="5:6" s="146" customFormat="1" hidden="1">
      <c r="E509" s="264"/>
      <c r="F509" s="264"/>
    </row>
    <row r="510" spans="5:6" s="146" customFormat="1" hidden="1">
      <c r="E510" s="264"/>
      <c r="F510" s="264"/>
    </row>
    <row r="511" spans="5:6" s="146" customFormat="1" hidden="1">
      <c r="E511" s="264"/>
      <c r="F511" s="264"/>
    </row>
    <row r="512" spans="5:6" s="146" customFormat="1" hidden="1">
      <c r="E512" s="264"/>
      <c r="F512" s="264"/>
    </row>
    <row r="513" spans="5:6" s="146" customFormat="1" hidden="1">
      <c r="E513" s="264"/>
      <c r="F513" s="264"/>
    </row>
    <row r="514" spans="5:6" s="146" customFormat="1" hidden="1">
      <c r="E514" s="264"/>
      <c r="F514" s="264"/>
    </row>
    <row r="515" spans="5:6" s="146" customFormat="1" hidden="1">
      <c r="E515" s="264"/>
      <c r="F515" s="264"/>
    </row>
    <row r="516" spans="5:6" s="146" customFormat="1" hidden="1">
      <c r="E516" s="264"/>
      <c r="F516" s="264"/>
    </row>
    <row r="517" spans="5:6" s="146" customFormat="1" hidden="1">
      <c r="E517" s="264"/>
      <c r="F517" s="264"/>
    </row>
    <row r="518" spans="5:6" s="146" customFormat="1" hidden="1">
      <c r="E518" s="264"/>
      <c r="F518" s="264"/>
    </row>
    <row r="519" spans="5:6" s="146" customFormat="1" hidden="1">
      <c r="E519" s="264"/>
      <c r="F519" s="264"/>
    </row>
    <row r="520" spans="5:6" s="146" customFormat="1" hidden="1">
      <c r="E520" s="264"/>
      <c r="F520" s="264"/>
    </row>
    <row r="521" spans="5:6" s="146" customFormat="1" hidden="1">
      <c r="E521" s="264"/>
      <c r="F521" s="264"/>
    </row>
    <row r="522" spans="5:6" s="146" customFormat="1" hidden="1">
      <c r="E522" s="264"/>
      <c r="F522" s="264"/>
    </row>
    <row r="523" spans="5:6" s="146" customFormat="1" hidden="1">
      <c r="E523" s="264"/>
      <c r="F523" s="264"/>
    </row>
    <row r="524" spans="5:6" s="146" customFormat="1" hidden="1">
      <c r="E524" s="264"/>
      <c r="F524" s="264"/>
    </row>
    <row r="525" spans="5:6" s="146" customFormat="1" hidden="1">
      <c r="E525" s="264"/>
      <c r="F525" s="264"/>
    </row>
    <row r="526" spans="5:6" s="146" customFormat="1" hidden="1">
      <c r="E526" s="264"/>
      <c r="F526" s="264"/>
    </row>
    <row r="527" spans="5:6" s="146" customFormat="1" hidden="1">
      <c r="E527" s="264"/>
      <c r="F527" s="264"/>
    </row>
    <row r="528" spans="5:6" s="146" customFormat="1" hidden="1">
      <c r="E528" s="264"/>
      <c r="F528" s="264"/>
    </row>
    <row r="529" spans="5:6" s="146" customFormat="1" hidden="1">
      <c r="E529" s="264"/>
      <c r="F529" s="264"/>
    </row>
    <row r="530" spans="5:6" s="146" customFormat="1" hidden="1">
      <c r="E530" s="264"/>
      <c r="F530" s="264"/>
    </row>
    <row r="531" spans="5:6" s="146" customFormat="1" hidden="1">
      <c r="E531" s="264"/>
      <c r="F531" s="264"/>
    </row>
    <row r="532" spans="5:6" s="146" customFormat="1" hidden="1">
      <c r="E532" s="264"/>
      <c r="F532" s="264"/>
    </row>
    <row r="533" spans="5:6" s="146" customFormat="1" hidden="1">
      <c r="E533" s="264"/>
      <c r="F533" s="264"/>
    </row>
    <row r="534" spans="5:6" s="146" customFormat="1" hidden="1">
      <c r="E534" s="264"/>
      <c r="F534" s="264"/>
    </row>
    <row r="535" spans="5:6" s="146" customFormat="1" hidden="1">
      <c r="E535" s="264"/>
      <c r="F535" s="264"/>
    </row>
    <row r="536" spans="5:6" s="146" customFormat="1" hidden="1">
      <c r="E536" s="264"/>
      <c r="F536" s="264"/>
    </row>
    <row r="537" spans="5:6" s="146" customFormat="1" hidden="1">
      <c r="E537" s="264"/>
      <c r="F537" s="264"/>
    </row>
    <row r="538" spans="5:6" s="146" customFormat="1" hidden="1">
      <c r="E538" s="264"/>
      <c r="F538" s="264"/>
    </row>
    <row r="539" spans="5:6" s="146" customFormat="1" hidden="1">
      <c r="E539" s="264"/>
      <c r="F539" s="264"/>
    </row>
    <row r="540" spans="5:6" s="146" customFormat="1" hidden="1">
      <c r="E540" s="264"/>
      <c r="F540" s="264"/>
    </row>
    <row r="541" spans="5:6" s="146" customFormat="1" hidden="1">
      <c r="E541" s="264"/>
      <c r="F541" s="264"/>
    </row>
    <row r="542" spans="5:6" s="146" customFormat="1" hidden="1">
      <c r="E542" s="264"/>
      <c r="F542" s="264"/>
    </row>
    <row r="543" spans="5:6" s="146" customFormat="1" hidden="1">
      <c r="E543" s="264"/>
      <c r="F543" s="264"/>
    </row>
    <row r="544" spans="5:6" s="146" customFormat="1" hidden="1">
      <c r="E544" s="264"/>
      <c r="F544" s="264"/>
    </row>
    <row r="545" spans="5:6" s="146" customFormat="1" hidden="1">
      <c r="E545" s="264"/>
      <c r="F545" s="264"/>
    </row>
    <row r="546" spans="5:6" s="146" customFormat="1" hidden="1">
      <c r="E546" s="264"/>
      <c r="F546" s="264"/>
    </row>
    <row r="547" spans="5:6" s="146" customFormat="1" hidden="1">
      <c r="E547" s="264"/>
      <c r="F547" s="264"/>
    </row>
    <row r="548" spans="5:6" s="146" customFormat="1" hidden="1">
      <c r="E548" s="264"/>
      <c r="F548" s="264"/>
    </row>
    <row r="549" spans="5:6" s="146" customFormat="1" hidden="1">
      <c r="E549" s="264"/>
      <c r="F549" s="264"/>
    </row>
    <row r="550" spans="5:6" s="146" customFormat="1" hidden="1">
      <c r="E550" s="264"/>
      <c r="F550" s="264"/>
    </row>
    <row r="551" spans="5:6" s="146" customFormat="1" hidden="1">
      <c r="E551" s="264"/>
      <c r="F551" s="264"/>
    </row>
    <row r="552" spans="5:6" s="146" customFormat="1" hidden="1">
      <c r="E552" s="264"/>
      <c r="F552" s="264"/>
    </row>
    <row r="553" spans="5:6" s="146" customFormat="1" hidden="1">
      <c r="E553" s="264"/>
      <c r="F553" s="264"/>
    </row>
    <row r="554" spans="5:6" s="146" customFormat="1" hidden="1">
      <c r="E554" s="264"/>
      <c r="F554" s="264"/>
    </row>
    <row r="555" spans="5:6" s="146" customFormat="1" hidden="1">
      <c r="E555" s="264"/>
      <c r="F555" s="264"/>
    </row>
    <row r="556" spans="5:6" s="146" customFormat="1" hidden="1">
      <c r="E556" s="264"/>
      <c r="F556" s="264"/>
    </row>
    <row r="557" spans="5:6" s="146" customFormat="1" hidden="1">
      <c r="E557" s="264"/>
      <c r="F557" s="264"/>
    </row>
    <row r="558" spans="5:6" s="146" customFormat="1" hidden="1">
      <c r="E558" s="264"/>
      <c r="F558" s="264"/>
    </row>
    <row r="559" spans="5:6" s="146" customFormat="1" hidden="1">
      <c r="E559" s="264"/>
      <c r="F559" s="264"/>
    </row>
    <row r="560" spans="5:6" s="146" customFormat="1" hidden="1">
      <c r="E560" s="264"/>
      <c r="F560" s="264"/>
    </row>
    <row r="561" spans="5:6" s="146" customFormat="1" hidden="1">
      <c r="E561" s="264"/>
      <c r="F561" s="264"/>
    </row>
    <row r="562" spans="5:6" s="146" customFormat="1" hidden="1">
      <c r="E562" s="264"/>
      <c r="F562" s="264"/>
    </row>
    <row r="563" spans="5:6" s="146" customFormat="1" hidden="1">
      <c r="E563" s="264"/>
      <c r="F563" s="264"/>
    </row>
    <row r="564" spans="5:6" s="146" customFormat="1" hidden="1">
      <c r="E564" s="264"/>
      <c r="F564" s="264"/>
    </row>
    <row r="565" spans="5:6" s="146" customFormat="1" hidden="1">
      <c r="E565" s="264"/>
      <c r="F565" s="264"/>
    </row>
    <row r="566" spans="5:6" s="146" customFormat="1" hidden="1">
      <c r="E566" s="264"/>
      <c r="F566" s="264"/>
    </row>
    <row r="567" spans="5:6" s="146" customFormat="1" hidden="1">
      <c r="E567" s="264"/>
      <c r="F567" s="264"/>
    </row>
    <row r="568" spans="5:6" s="146" customFormat="1" hidden="1">
      <c r="E568" s="264"/>
      <c r="F568" s="264"/>
    </row>
    <row r="569" spans="5:6" s="146" customFormat="1" hidden="1">
      <c r="E569" s="264"/>
      <c r="F569" s="264"/>
    </row>
    <row r="570" spans="5:6" s="146" customFormat="1" hidden="1">
      <c r="E570" s="264"/>
      <c r="F570" s="264"/>
    </row>
    <row r="571" spans="5:6" s="146" customFormat="1" hidden="1">
      <c r="E571" s="264"/>
      <c r="F571" s="264"/>
    </row>
    <row r="572" spans="5:6" s="146" customFormat="1" hidden="1">
      <c r="E572" s="264"/>
      <c r="F572" s="264"/>
    </row>
    <row r="573" spans="5:6" s="146" customFormat="1" hidden="1">
      <c r="E573" s="264"/>
      <c r="F573" s="264"/>
    </row>
    <row r="574" spans="5:6" s="146" customFormat="1" hidden="1">
      <c r="E574" s="264"/>
      <c r="F574" s="264"/>
    </row>
    <row r="575" spans="5:6" s="146" customFormat="1" hidden="1">
      <c r="E575" s="264"/>
      <c r="F575" s="264"/>
    </row>
    <row r="576" spans="5:6" s="146" customFormat="1" hidden="1">
      <c r="E576" s="264"/>
      <c r="F576" s="264"/>
    </row>
    <row r="577" spans="5:6" s="146" customFormat="1" hidden="1">
      <c r="E577" s="264"/>
      <c r="F577" s="264"/>
    </row>
    <row r="578" spans="5:6" s="146" customFormat="1" hidden="1">
      <c r="E578" s="264"/>
      <c r="F578" s="264"/>
    </row>
    <row r="579" spans="5:6" s="146" customFormat="1" hidden="1">
      <c r="E579" s="264"/>
      <c r="F579" s="264"/>
    </row>
    <row r="580" spans="5:6" s="146" customFormat="1" hidden="1">
      <c r="E580" s="264"/>
      <c r="F580" s="264"/>
    </row>
    <row r="581" spans="5:6" s="146" customFormat="1" hidden="1">
      <c r="E581" s="264"/>
      <c r="F581" s="264"/>
    </row>
    <row r="582" spans="5:6" s="146" customFormat="1" hidden="1">
      <c r="E582" s="264"/>
      <c r="F582" s="264"/>
    </row>
    <row r="583" spans="5:6" s="146" customFormat="1" hidden="1">
      <c r="E583" s="264"/>
      <c r="F583" s="264"/>
    </row>
    <row r="584" spans="5:6" s="146" customFormat="1" hidden="1">
      <c r="E584" s="264"/>
      <c r="F584" s="264"/>
    </row>
    <row r="585" spans="5:6" s="146" customFormat="1" hidden="1">
      <c r="E585" s="264"/>
      <c r="F585" s="264"/>
    </row>
    <row r="586" spans="5:6" s="146" customFormat="1" hidden="1">
      <c r="E586" s="264"/>
      <c r="F586" s="264"/>
    </row>
    <row r="587" spans="5:6" s="146" customFormat="1" hidden="1">
      <c r="E587" s="264"/>
      <c r="F587" s="264"/>
    </row>
    <row r="588" spans="5:6" s="146" customFormat="1" hidden="1">
      <c r="E588" s="264"/>
      <c r="F588" s="264"/>
    </row>
    <row r="589" spans="5:6" s="146" customFormat="1" hidden="1">
      <c r="E589" s="264"/>
      <c r="F589" s="264"/>
    </row>
    <row r="590" spans="5:6" s="146" customFormat="1" hidden="1">
      <c r="E590" s="264"/>
      <c r="F590" s="264"/>
    </row>
    <row r="591" spans="5:6" s="146" customFormat="1" hidden="1">
      <c r="E591" s="264"/>
      <c r="F591" s="264"/>
    </row>
    <row r="592" spans="5:6" s="146" customFormat="1" hidden="1">
      <c r="E592" s="264"/>
      <c r="F592" s="264"/>
    </row>
    <row r="593" spans="5:6" s="146" customFormat="1" hidden="1">
      <c r="E593" s="264"/>
      <c r="F593" s="264"/>
    </row>
    <row r="594" spans="5:6" s="146" customFormat="1" hidden="1">
      <c r="E594" s="264"/>
      <c r="F594" s="264"/>
    </row>
    <row r="595" spans="5:6" s="146" customFormat="1" hidden="1">
      <c r="E595" s="264"/>
      <c r="F595" s="264"/>
    </row>
    <row r="596" spans="5:6" s="146" customFormat="1" hidden="1">
      <c r="E596" s="264"/>
      <c r="F596" s="264"/>
    </row>
    <row r="597" spans="5:6" s="146" customFormat="1" hidden="1">
      <c r="E597" s="264"/>
      <c r="F597" s="264"/>
    </row>
    <row r="598" spans="5:6" s="146" customFormat="1" hidden="1">
      <c r="E598" s="264"/>
      <c r="F598" s="264"/>
    </row>
    <row r="599" spans="5:6" s="146" customFormat="1" hidden="1">
      <c r="E599" s="264"/>
      <c r="F599" s="264"/>
    </row>
    <row r="600" spans="5:6" s="146" customFormat="1" hidden="1">
      <c r="E600" s="264"/>
      <c r="F600" s="264"/>
    </row>
    <row r="601" spans="5:6" s="146" customFormat="1" hidden="1">
      <c r="E601" s="264"/>
      <c r="F601" s="264"/>
    </row>
    <row r="602" spans="5:6" s="146" customFormat="1" hidden="1">
      <c r="E602" s="264"/>
      <c r="F602" s="264"/>
    </row>
    <row r="603" spans="5:6" s="146" customFormat="1" hidden="1">
      <c r="E603" s="264"/>
      <c r="F603" s="264"/>
    </row>
    <row r="604" spans="5:6" s="146" customFormat="1" hidden="1">
      <c r="E604" s="264"/>
      <c r="F604" s="264"/>
    </row>
    <row r="605" spans="5:6" s="146" customFormat="1" hidden="1">
      <c r="E605" s="264"/>
      <c r="F605" s="264"/>
    </row>
    <row r="606" spans="5:6" s="146" customFormat="1" hidden="1">
      <c r="E606" s="264"/>
      <c r="F606" s="264"/>
    </row>
    <row r="607" spans="5:6" s="146" customFormat="1" hidden="1">
      <c r="E607" s="264"/>
      <c r="F607" s="264"/>
    </row>
    <row r="608" spans="5:6" s="146" customFormat="1" hidden="1">
      <c r="E608" s="264"/>
      <c r="F608" s="264"/>
    </row>
    <row r="609" spans="5:6" s="146" customFormat="1" hidden="1">
      <c r="E609" s="264"/>
      <c r="F609" s="264"/>
    </row>
    <row r="610" spans="5:6" s="146" customFormat="1" hidden="1">
      <c r="E610" s="264"/>
      <c r="F610" s="264"/>
    </row>
    <row r="611" spans="5:6" s="146" customFormat="1" hidden="1">
      <c r="E611" s="264"/>
      <c r="F611" s="264"/>
    </row>
    <row r="612" spans="5:6" s="146" customFormat="1" hidden="1">
      <c r="E612" s="264"/>
      <c r="F612" s="264"/>
    </row>
    <row r="613" spans="5:6" s="146" customFormat="1" hidden="1">
      <c r="E613" s="264"/>
      <c r="F613" s="264"/>
    </row>
    <row r="614" spans="5:6" s="146" customFormat="1" hidden="1">
      <c r="E614" s="264"/>
      <c r="F614" s="264"/>
    </row>
    <row r="615" spans="5:6" s="146" customFormat="1" hidden="1">
      <c r="E615" s="264"/>
      <c r="F615" s="264"/>
    </row>
    <row r="616" spans="5:6" s="146" customFormat="1" hidden="1">
      <c r="E616" s="264"/>
      <c r="F616" s="264"/>
    </row>
    <row r="617" spans="5:6" s="146" customFormat="1" hidden="1">
      <c r="E617" s="264"/>
      <c r="F617" s="264"/>
    </row>
    <row r="618" spans="5:6" s="146" customFormat="1" hidden="1">
      <c r="E618" s="264"/>
      <c r="F618" s="264"/>
    </row>
    <row r="619" spans="5:6" s="146" customFormat="1" hidden="1">
      <c r="E619" s="264"/>
      <c r="F619" s="264"/>
    </row>
    <row r="620" spans="5:6" s="146" customFormat="1" hidden="1">
      <c r="E620" s="264"/>
      <c r="F620" s="264"/>
    </row>
    <row r="621" spans="5:6" s="146" customFormat="1" hidden="1">
      <c r="E621" s="264"/>
      <c r="F621" s="264"/>
    </row>
    <row r="622" spans="5:6" s="146" customFormat="1" hidden="1">
      <c r="E622" s="264"/>
      <c r="F622" s="264"/>
    </row>
    <row r="623" spans="5:6" s="146" customFormat="1" hidden="1">
      <c r="E623" s="264"/>
      <c r="F623" s="264"/>
    </row>
    <row r="624" spans="5:6" s="146" customFormat="1" hidden="1">
      <c r="E624" s="264"/>
      <c r="F624" s="264"/>
    </row>
    <row r="625" spans="5:6" s="146" customFormat="1" hidden="1">
      <c r="E625" s="264"/>
      <c r="F625" s="264"/>
    </row>
    <row r="626" spans="5:6" s="146" customFormat="1" hidden="1">
      <c r="E626" s="264"/>
      <c r="F626" s="264"/>
    </row>
    <row r="627" spans="5:6" s="146" customFormat="1" hidden="1">
      <c r="E627" s="264"/>
      <c r="F627" s="264"/>
    </row>
    <row r="628" spans="5:6" s="146" customFormat="1" hidden="1">
      <c r="E628" s="264"/>
      <c r="F628" s="264"/>
    </row>
    <row r="629" spans="5:6" s="146" customFormat="1" hidden="1">
      <c r="E629" s="264"/>
      <c r="F629" s="264"/>
    </row>
    <row r="630" spans="5:6" s="146" customFormat="1" hidden="1">
      <c r="E630" s="264"/>
      <c r="F630" s="264"/>
    </row>
    <row r="631" spans="5:6" s="146" customFormat="1" hidden="1">
      <c r="E631" s="264"/>
      <c r="F631" s="264"/>
    </row>
    <row r="632" spans="5:6" s="146" customFormat="1" hidden="1">
      <c r="E632" s="264"/>
      <c r="F632" s="264"/>
    </row>
    <row r="633" spans="5:6" s="146" customFormat="1" hidden="1">
      <c r="E633" s="264"/>
      <c r="F633" s="264"/>
    </row>
    <row r="634" spans="5:6" s="146" customFormat="1" hidden="1">
      <c r="E634" s="264"/>
      <c r="F634" s="264"/>
    </row>
    <row r="635" spans="5:6" s="146" customFormat="1" hidden="1">
      <c r="E635" s="264"/>
      <c r="F635" s="264"/>
    </row>
    <row r="636" spans="5:6" s="146" customFormat="1" hidden="1">
      <c r="E636" s="264"/>
      <c r="F636" s="264"/>
    </row>
    <row r="637" spans="5:6" s="146" customFormat="1" hidden="1">
      <c r="E637" s="264"/>
      <c r="F637" s="264"/>
    </row>
    <row r="638" spans="5:6" s="146" customFormat="1" hidden="1">
      <c r="E638" s="264"/>
      <c r="F638" s="264"/>
    </row>
    <row r="639" spans="5:6" s="146" customFormat="1" hidden="1">
      <c r="E639" s="264"/>
      <c r="F639" s="264"/>
    </row>
    <row r="640" spans="5:6" s="146" customFormat="1" hidden="1">
      <c r="E640" s="264"/>
      <c r="F640" s="264"/>
    </row>
    <row r="641" spans="5:6" s="146" customFormat="1" hidden="1">
      <c r="E641" s="264"/>
      <c r="F641" s="264"/>
    </row>
    <row r="642" spans="5:6" s="146" customFormat="1" hidden="1">
      <c r="E642" s="264"/>
      <c r="F642" s="264"/>
    </row>
    <row r="643" spans="5:6" s="146" customFormat="1" hidden="1">
      <c r="E643" s="264"/>
      <c r="F643" s="264"/>
    </row>
    <row r="644" spans="5:6" s="146" customFormat="1" hidden="1">
      <c r="E644" s="264"/>
      <c r="F644" s="264"/>
    </row>
    <row r="645" spans="5:6" s="146" customFormat="1" hidden="1">
      <c r="E645" s="264"/>
      <c r="F645" s="264"/>
    </row>
    <row r="646" spans="5:6" s="146" customFormat="1" hidden="1">
      <c r="E646" s="264"/>
      <c r="F646" s="264"/>
    </row>
    <row r="647" spans="5:6" s="146" customFormat="1" hidden="1">
      <c r="E647" s="264"/>
      <c r="F647" s="264"/>
    </row>
    <row r="648" spans="5:6" s="146" customFormat="1" hidden="1">
      <c r="E648" s="264"/>
      <c r="F648" s="264"/>
    </row>
    <row r="649" spans="5:6" s="146" customFormat="1" hidden="1">
      <c r="E649" s="264"/>
      <c r="F649" s="264"/>
    </row>
    <row r="650" spans="5:6" s="146" customFormat="1" hidden="1">
      <c r="E650" s="264"/>
      <c r="F650" s="264"/>
    </row>
    <row r="651" spans="5:6" s="146" customFormat="1" hidden="1">
      <c r="E651" s="264"/>
      <c r="F651" s="264"/>
    </row>
    <row r="652" spans="5:6" s="146" customFormat="1" hidden="1">
      <c r="E652" s="264"/>
      <c r="F652" s="264"/>
    </row>
    <row r="653" spans="5:6" s="146" customFormat="1" hidden="1">
      <c r="E653" s="264"/>
      <c r="F653" s="264"/>
    </row>
    <row r="654" spans="5:6" s="146" customFormat="1" hidden="1">
      <c r="E654" s="264"/>
      <c r="F654" s="264"/>
    </row>
    <row r="655" spans="5:6" s="146" customFormat="1" hidden="1">
      <c r="E655" s="264"/>
      <c r="F655" s="264"/>
    </row>
    <row r="656" spans="5:6" s="146" customFormat="1" hidden="1">
      <c r="E656" s="264"/>
      <c r="F656" s="264"/>
    </row>
    <row r="657" spans="5:6" s="146" customFormat="1" hidden="1">
      <c r="E657" s="264"/>
      <c r="F657" s="264"/>
    </row>
    <row r="658" spans="5:6" s="146" customFormat="1" hidden="1">
      <c r="E658" s="264"/>
      <c r="F658" s="264"/>
    </row>
    <row r="659" spans="5:6" s="146" customFormat="1" hidden="1">
      <c r="E659" s="264"/>
      <c r="F659" s="264"/>
    </row>
    <row r="660" spans="5:6" s="146" customFormat="1" hidden="1">
      <c r="E660" s="264"/>
      <c r="F660" s="264"/>
    </row>
    <row r="661" spans="5:6" s="146" customFormat="1" hidden="1">
      <c r="E661" s="264"/>
      <c r="F661" s="264"/>
    </row>
    <row r="662" spans="5:6" s="146" customFormat="1" hidden="1">
      <c r="E662" s="264"/>
      <c r="F662" s="264"/>
    </row>
    <row r="663" spans="5:6" s="146" customFormat="1" hidden="1">
      <c r="E663" s="264"/>
      <c r="F663" s="264"/>
    </row>
    <row r="664" spans="5:6" s="146" customFormat="1" hidden="1">
      <c r="E664" s="264"/>
      <c r="F664" s="264"/>
    </row>
    <row r="665" spans="5:6" s="146" customFormat="1" hidden="1">
      <c r="E665" s="264"/>
      <c r="F665" s="264"/>
    </row>
    <row r="666" spans="5:6" s="146" customFormat="1" hidden="1">
      <c r="E666" s="264"/>
      <c r="F666" s="264"/>
    </row>
    <row r="667" spans="5:6" s="146" customFormat="1" hidden="1">
      <c r="E667" s="264"/>
      <c r="F667" s="264"/>
    </row>
    <row r="668" spans="5:6" s="146" customFormat="1" hidden="1">
      <c r="E668" s="264"/>
      <c r="F668" s="264"/>
    </row>
    <row r="669" spans="5:6" s="146" customFormat="1" hidden="1">
      <c r="E669" s="264"/>
      <c r="F669" s="264"/>
    </row>
    <row r="670" spans="5:6" s="146" customFormat="1" hidden="1">
      <c r="E670" s="264"/>
      <c r="F670" s="264"/>
    </row>
    <row r="671" spans="5:6" s="146" customFormat="1" hidden="1">
      <c r="E671" s="264"/>
      <c r="F671" s="264"/>
    </row>
    <row r="672" spans="5:6" s="146" customFormat="1" hidden="1">
      <c r="E672" s="264"/>
      <c r="F672" s="264"/>
    </row>
    <row r="673" spans="5:6" s="146" customFormat="1" hidden="1">
      <c r="E673" s="264"/>
      <c r="F673" s="264"/>
    </row>
    <row r="674" spans="5:6" s="146" customFormat="1" hidden="1">
      <c r="E674" s="264"/>
      <c r="F674" s="264"/>
    </row>
    <row r="675" spans="5:6" s="146" customFormat="1" hidden="1">
      <c r="E675" s="264"/>
      <c r="F675" s="264"/>
    </row>
    <row r="676" spans="5:6" s="146" customFormat="1" hidden="1">
      <c r="E676" s="264"/>
      <c r="F676" s="264"/>
    </row>
    <row r="677" spans="5:6" s="146" customFormat="1" hidden="1">
      <c r="E677" s="264"/>
      <c r="F677" s="264"/>
    </row>
    <row r="678" spans="5:6" s="146" customFormat="1" hidden="1">
      <c r="E678" s="264"/>
      <c r="F678" s="264"/>
    </row>
    <row r="679" spans="5:6" s="146" customFormat="1" hidden="1">
      <c r="E679" s="264"/>
      <c r="F679" s="264"/>
    </row>
    <row r="680" spans="5:6" s="146" customFormat="1" hidden="1">
      <c r="E680" s="264"/>
      <c r="F680" s="264"/>
    </row>
    <row r="681" spans="5:6" s="146" customFormat="1" hidden="1">
      <c r="E681" s="264"/>
      <c r="F681" s="264"/>
    </row>
    <row r="682" spans="5:6" s="146" customFormat="1" hidden="1">
      <c r="E682" s="264"/>
      <c r="F682" s="264"/>
    </row>
    <row r="683" spans="5:6" s="146" customFormat="1" hidden="1">
      <c r="E683" s="264"/>
      <c r="F683" s="264"/>
    </row>
    <row r="684" spans="5:6" s="146" customFormat="1" hidden="1">
      <c r="E684" s="264"/>
      <c r="F684" s="264"/>
    </row>
    <row r="685" spans="5:6" s="146" customFormat="1" hidden="1">
      <c r="E685" s="264"/>
      <c r="F685" s="264"/>
    </row>
    <row r="686" spans="5:6" s="146" customFormat="1" hidden="1">
      <c r="E686" s="264"/>
      <c r="F686" s="264"/>
    </row>
    <row r="687" spans="5:6" s="146" customFormat="1" hidden="1">
      <c r="E687" s="264"/>
      <c r="F687" s="264"/>
    </row>
    <row r="688" spans="5:6" s="146" customFormat="1" hidden="1">
      <c r="E688" s="264"/>
      <c r="F688" s="264"/>
    </row>
    <row r="689" spans="5:6" s="146" customFormat="1" hidden="1">
      <c r="E689" s="264"/>
      <c r="F689" s="264"/>
    </row>
    <row r="690" spans="5:6" s="146" customFormat="1" hidden="1">
      <c r="E690" s="264"/>
      <c r="F690" s="264"/>
    </row>
    <row r="691" spans="5:6" s="146" customFormat="1" hidden="1">
      <c r="E691" s="264"/>
      <c r="F691" s="264"/>
    </row>
    <row r="692" spans="5:6" s="146" customFormat="1" hidden="1">
      <c r="E692" s="264"/>
      <c r="F692" s="264"/>
    </row>
    <row r="693" spans="5:6" s="146" customFormat="1" hidden="1">
      <c r="E693" s="264"/>
      <c r="F693" s="264"/>
    </row>
    <row r="694" spans="5:6" s="146" customFormat="1" hidden="1">
      <c r="E694" s="264"/>
      <c r="F694" s="264"/>
    </row>
    <row r="695" spans="5:6" s="146" customFormat="1" hidden="1">
      <c r="E695" s="264"/>
      <c r="F695" s="264"/>
    </row>
    <row r="696" spans="5:6" s="146" customFormat="1" hidden="1">
      <c r="E696" s="264"/>
      <c r="F696" s="264"/>
    </row>
    <row r="697" spans="5:6" s="146" customFormat="1" hidden="1">
      <c r="E697" s="264"/>
      <c r="F697" s="264"/>
    </row>
    <row r="698" spans="5:6" s="146" customFormat="1" hidden="1">
      <c r="E698" s="264"/>
      <c r="F698" s="264"/>
    </row>
    <row r="699" spans="5:6" s="146" customFormat="1" hidden="1">
      <c r="E699" s="264"/>
      <c r="F699" s="264"/>
    </row>
    <row r="700" spans="5:6" s="146" customFormat="1" hidden="1">
      <c r="E700" s="264"/>
      <c r="F700" s="264"/>
    </row>
    <row r="701" spans="5:6" s="146" customFormat="1" hidden="1">
      <c r="E701" s="264"/>
      <c r="F701" s="264"/>
    </row>
    <row r="702" spans="5:6" s="146" customFormat="1" hidden="1">
      <c r="E702" s="264"/>
      <c r="F702" s="264"/>
    </row>
    <row r="703" spans="5:6" s="146" customFormat="1" hidden="1">
      <c r="E703" s="264"/>
      <c r="F703" s="264"/>
    </row>
    <row r="704" spans="5:6" s="146" customFormat="1" hidden="1">
      <c r="E704" s="264"/>
      <c r="F704" s="264"/>
    </row>
    <row r="705" spans="5:6" s="146" customFormat="1" hidden="1">
      <c r="E705" s="264"/>
      <c r="F705" s="264"/>
    </row>
    <row r="706" spans="5:6" s="146" customFormat="1" hidden="1">
      <c r="E706" s="264"/>
      <c r="F706" s="264"/>
    </row>
    <row r="707" spans="5:6" s="146" customFormat="1" hidden="1">
      <c r="E707" s="264"/>
      <c r="F707" s="264"/>
    </row>
    <row r="708" spans="5:6" s="146" customFormat="1" hidden="1">
      <c r="E708" s="264"/>
      <c r="F708" s="264"/>
    </row>
    <row r="709" spans="5:6" s="146" customFormat="1" hidden="1">
      <c r="E709" s="264"/>
      <c r="F709" s="264"/>
    </row>
    <row r="710" spans="5:6" s="146" customFormat="1" hidden="1">
      <c r="E710" s="264"/>
      <c r="F710" s="264"/>
    </row>
    <row r="711" spans="5:6" s="146" customFormat="1" hidden="1">
      <c r="E711" s="264"/>
      <c r="F711" s="264"/>
    </row>
    <row r="712" spans="5:6" s="146" customFormat="1" hidden="1">
      <c r="E712" s="264"/>
      <c r="F712" s="264"/>
    </row>
    <row r="713" spans="5:6" s="146" customFormat="1" hidden="1">
      <c r="E713" s="264"/>
      <c r="F713" s="264"/>
    </row>
    <row r="714" spans="5:6" s="146" customFormat="1" hidden="1">
      <c r="E714" s="264"/>
      <c r="F714" s="264"/>
    </row>
    <row r="715" spans="5:6" s="146" customFormat="1" hidden="1">
      <c r="E715" s="264"/>
      <c r="F715" s="264"/>
    </row>
    <row r="716" spans="5:6" s="146" customFormat="1" hidden="1">
      <c r="E716" s="264"/>
      <c r="F716" s="264"/>
    </row>
    <row r="717" spans="5:6" s="146" customFormat="1" hidden="1">
      <c r="E717" s="264"/>
      <c r="F717" s="264"/>
    </row>
    <row r="718" spans="5:6" s="146" customFormat="1" hidden="1">
      <c r="E718" s="264"/>
      <c r="F718" s="264"/>
    </row>
    <row r="719" spans="5:6" s="146" customFormat="1" hidden="1">
      <c r="E719" s="264"/>
      <c r="F719" s="264"/>
    </row>
    <row r="720" spans="5:6" s="146" customFormat="1" hidden="1">
      <c r="E720" s="264"/>
      <c r="F720" s="264"/>
    </row>
    <row r="721" spans="5:6" s="146" customFormat="1" hidden="1">
      <c r="E721" s="264"/>
      <c r="F721" s="264"/>
    </row>
    <row r="722" spans="5:6" s="146" customFormat="1" hidden="1">
      <c r="E722" s="264"/>
      <c r="F722" s="264"/>
    </row>
    <row r="723" spans="5:6" s="146" customFormat="1" hidden="1">
      <c r="E723" s="264"/>
      <c r="F723" s="264"/>
    </row>
    <row r="724" spans="5:6" s="146" customFormat="1" hidden="1">
      <c r="E724" s="264"/>
      <c r="F724" s="264"/>
    </row>
    <row r="725" spans="5:6" s="146" customFormat="1" hidden="1">
      <c r="E725" s="264"/>
      <c r="F725" s="264"/>
    </row>
    <row r="726" spans="5:6" s="146" customFormat="1" hidden="1">
      <c r="E726" s="264"/>
      <c r="F726" s="264"/>
    </row>
    <row r="727" spans="5:6" s="146" customFormat="1" hidden="1">
      <c r="E727" s="264"/>
      <c r="F727" s="264"/>
    </row>
    <row r="728" spans="5:6" s="146" customFormat="1" hidden="1">
      <c r="E728" s="264"/>
      <c r="F728" s="264"/>
    </row>
    <row r="729" spans="5:6" s="146" customFormat="1" hidden="1">
      <c r="E729" s="264"/>
      <c r="F729" s="264"/>
    </row>
    <row r="730" spans="5:6" s="146" customFormat="1" hidden="1">
      <c r="E730" s="264"/>
      <c r="F730" s="264"/>
    </row>
    <row r="731" spans="5:6" s="146" customFormat="1" hidden="1">
      <c r="E731" s="264"/>
      <c r="F731" s="264"/>
    </row>
    <row r="732" spans="5:6" s="146" customFormat="1" hidden="1">
      <c r="E732" s="264"/>
      <c r="F732" s="264"/>
    </row>
    <row r="733" spans="5:6" s="146" customFormat="1" hidden="1">
      <c r="E733" s="264"/>
      <c r="F733" s="264"/>
    </row>
    <row r="734" spans="5:6" s="146" customFormat="1" hidden="1">
      <c r="E734" s="264"/>
      <c r="F734" s="264"/>
    </row>
    <row r="735" spans="5:6" s="146" customFormat="1" hidden="1">
      <c r="E735" s="264"/>
      <c r="F735" s="264"/>
    </row>
    <row r="736" spans="5:6" s="146" customFormat="1" hidden="1">
      <c r="E736" s="264"/>
      <c r="F736" s="264"/>
    </row>
    <row r="737" spans="5:6" s="146" customFormat="1" hidden="1">
      <c r="E737" s="264"/>
      <c r="F737" s="264"/>
    </row>
    <row r="738" spans="5:6" s="146" customFormat="1" hidden="1">
      <c r="E738" s="264"/>
      <c r="F738" s="264"/>
    </row>
    <row r="739" spans="5:6" s="146" customFormat="1" hidden="1">
      <c r="E739" s="264"/>
      <c r="F739" s="264"/>
    </row>
    <row r="740" spans="5:6" s="146" customFormat="1" hidden="1">
      <c r="E740" s="264"/>
      <c r="F740" s="264"/>
    </row>
    <row r="741" spans="5:6" s="146" customFormat="1" hidden="1">
      <c r="E741" s="264"/>
      <c r="F741" s="264"/>
    </row>
    <row r="742" spans="5:6" s="146" customFormat="1" hidden="1">
      <c r="E742" s="264"/>
      <c r="F742" s="264"/>
    </row>
    <row r="743" spans="5:6" s="146" customFormat="1" hidden="1">
      <c r="E743" s="264"/>
      <c r="F743" s="264"/>
    </row>
    <row r="744" spans="5:6" s="146" customFormat="1" hidden="1">
      <c r="E744" s="264"/>
      <c r="F744" s="264"/>
    </row>
    <row r="745" spans="5:6" s="146" customFormat="1" hidden="1">
      <c r="E745" s="264"/>
      <c r="F745" s="264"/>
    </row>
    <row r="746" spans="5:6" s="146" customFormat="1" hidden="1">
      <c r="E746" s="264"/>
      <c r="F746" s="264"/>
    </row>
    <row r="747" spans="5:6" s="146" customFormat="1" hidden="1">
      <c r="E747" s="264"/>
      <c r="F747" s="264"/>
    </row>
    <row r="748" spans="5:6" s="146" customFormat="1" hidden="1">
      <c r="E748" s="264"/>
      <c r="F748" s="264"/>
    </row>
    <row r="749" spans="5:6" s="146" customFormat="1" hidden="1">
      <c r="E749" s="264"/>
      <c r="F749" s="264"/>
    </row>
    <row r="750" spans="5:6" s="146" customFormat="1" hidden="1">
      <c r="E750" s="264"/>
      <c r="F750" s="264"/>
    </row>
    <row r="751" spans="5:6" s="146" customFormat="1" hidden="1">
      <c r="E751" s="264"/>
      <c r="F751" s="264"/>
    </row>
    <row r="752" spans="5:6" s="146" customFormat="1" hidden="1">
      <c r="E752" s="264"/>
      <c r="F752" s="264"/>
    </row>
    <row r="753" spans="5:6" s="146" customFormat="1" hidden="1">
      <c r="E753" s="264"/>
      <c r="F753" s="264"/>
    </row>
    <row r="754" spans="5:6" s="146" customFormat="1" hidden="1">
      <c r="E754" s="264"/>
      <c r="F754" s="264"/>
    </row>
    <row r="755" spans="5:6" s="146" customFormat="1" hidden="1">
      <c r="E755" s="264"/>
      <c r="F755" s="264"/>
    </row>
    <row r="756" spans="5:6" s="146" customFormat="1" hidden="1">
      <c r="E756" s="264"/>
      <c r="F756" s="264"/>
    </row>
    <row r="757" spans="5:6" s="146" customFormat="1" hidden="1">
      <c r="E757" s="264"/>
      <c r="F757" s="264"/>
    </row>
    <row r="758" spans="5:6" s="146" customFormat="1" hidden="1">
      <c r="E758" s="264"/>
      <c r="F758" s="264"/>
    </row>
    <row r="759" spans="5:6" s="146" customFormat="1" hidden="1">
      <c r="E759" s="264"/>
      <c r="F759" s="264"/>
    </row>
    <row r="760" spans="5:6" s="146" customFormat="1" hidden="1">
      <c r="E760" s="264"/>
      <c r="F760" s="264"/>
    </row>
    <row r="761" spans="5:6" s="146" customFormat="1" hidden="1">
      <c r="E761" s="264"/>
      <c r="F761" s="264"/>
    </row>
    <row r="762" spans="5:6" s="146" customFormat="1" hidden="1">
      <c r="E762" s="264"/>
      <c r="F762" s="264"/>
    </row>
    <row r="763" spans="5:6" s="146" customFormat="1" hidden="1">
      <c r="E763" s="264"/>
      <c r="F763" s="264"/>
    </row>
    <row r="764" spans="5:6" s="146" customFormat="1" hidden="1">
      <c r="E764" s="264"/>
      <c r="F764" s="264"/>
    </row>
    <row r="765" spans="5:6" s="146" customFormat="1" hidden="1">
      <c r="E765" s="264"/>
      <c r="F765" s="264"/>
    </row>
    <row r="766" spans="5:6" s="146" customFormat="1" hidden="1">
      <c r="E766" s="264"/>
      <c r="F766" s="264"/>
    </row>
    <row r="767" spans="5:6" s="146" customFormat="1" hidden="1">
      <c r="E767" s="264"/>
      <c r="F767" s="264"/>
    </row>
    <row r="768" spans="5:6" s="146" customFormat="1" hidden="1">
      <c r="E768" s="264"/>
      <c r="F768" s="264"/>
    </row>
    <row r="769" spans="5:6" s="146" customFormat="1" hidden="1">
      <c r="E769" s="264"/>
      <c r="F769" s="264"/>
    </row>
    <row r="770" spans="5:6" s="146" customFormat="1" hidden="1">
      <c r="E770" s="264"/>
      <c r="F770" s="264"/>
    </row>
    <row r="771" spans="5:6" s="146" customFormat="1" hidden="1">
      <c r="E771" s="264"/>
      <c r="F771" s="264"/>
    </row>
    <row r="772" spans="5:6" s="146" customFormat="1" hidden="1">
      <c r="E772" s="264"/>
      <c r="F772" s="264"/>
    </row>
    <row r="773" spans="5:6" s="146" customFormat="1" hidden="1">
      <c r="E773" s="264"/>
      <c r="F773" s="264"/>
    </row>
    <row r="774" spans="5:6" s="146" customFormat="1" hidden="1">
      <c r="E774" s="264"/>
      <c r="F774" s="264"/>
    </row>
    <row r="775" spans="5:6" s="146" customFormat="1" hidden="1">
      <c r="E775" s="264"/>
      <c r="F775" s="264"/>
    </row>
    <row r="776" spans="5:6" s="146" customFormat="1" hidden="1">
      <c r="E776" s="264"/>
      <c r="F776" s="264"/>
    </row>
    <row r="777" spans="5:6" s="146" customFormat="1" hidden="1">
      <c r="E777" s="264"/>
      <c r="F777" s="264"/>
    </row>
    <row r="778" spans="5:6" s="146" customFormat="1" hidden="1">
      <c r="E778" s="264"/>
      <c r="F778" s="264"/>
    </row>
    <row r="779" spans="5:6" s="146" customFormat="1" hidden="1">
      <c r="E779" s="264"/>
      <c r="F779" s="264"/>
    </row>
    <row r="780" spans="5:6" s="146" customFormat="1" hidden="1">
      <c r="E780" s="264"/>
      <c r="F780" s="264"/>
    </row>
    <row r="781" spans="5:6" s="146" customFormat="1" hidden="1">
      <c r="E781" s="264"/>
      <c r="F781" s="264"/>
    </row>
    <row r="782" spans="5:6" s="146" customFormat="1" hidden="1">
      <c r="E782" s="264"/>
      <c r="F782" s="264"/>
    </row>
    <row r="783" spans="5:6" s="146" customFormat="1" hidden="1">
      <c r="E783" s="264"/>
      <c r="F783" s="264"/>
    </row>
    <row r="784" spans="5:6" s="146" customFormat="1" hidden="1">
      <c r="E784" s="264"/>
      <c r="F784" s="264"/>
    </row>
    <row r="785" spans="5:6" s="146" customFormat="1" hidden="1">
      <c r="E785" s="264"/>
      <c r="F785" s="264"/>
    </row>
    <row r="786" spans="5:6" s="146" customFormat="1" hidden="1">
      <c r="E786" s="264"/>
      <c r="F786" s="264"/>
    </row>
    <row r="787" spans="5:6" s="146" customFormat="1" hidden="1">
      <c r="E787" s="264"/>
      <c r="F787" s="264"/>
    </row>
    <row r="788" spans="5:6" s="146" customFormat="1" hidden="1">
      <c r="E788" s="264"/>
      <c r="F788" s="264"/>
    </row>
    <row r="789" spans="5:6" s="146" customFormat="1" hidden="1">
      <c r="E789" s="264"/>
      <c r="F789" s="264"/>
    </row>
    <row r="790" spans="5:6" s="146" customFormat="1" hidden="1">
      <c r="E790" s="264"/>
      <c r="F790" s="264"/>
    </row>
    <row r="791" spans="5:6" s="146" customFormat="1" hidden="1">
      <c r="E791" s="264"/>
      <c r="F791" s="264"/>
    </row>
    <row r="792" spans="5:6" s="146" customFormat="1" hidden="1">
      <c r="E792" s="264"/>
      <c r="F792" s="264"/>
    </row>
    <row r="793" spans="5:6" s="146" customFormat="1" hidden="1">
      <c r="E793" s="264"/>
      <c r="F793" s="264"/>
    </row>
    <row r="794" spans="5:6" s="146" customFormat="1" hidden="1">
      <c r="E794" s="264"/>
      <c r="F794" s="264"/>
    </row>
    <row r="795" spans="5:6" s="146" customFormat="1" hidden="1">
      <c r="E795" s="264"/>
      <c r="F795" s="264"/>
    </row>
    <row r="796" spans="5:6" s="146" customFormat="1" hidden="1">
      <c r="E796" s="264"/>
      <c r="F796" s="264"/>
    </row>
    <row r="797" spans="5:6" s="146" customFormat="1" hidden="1">
      <c r="E797" s="264"/>
      <c r="F797" s="264"/>
    </row>
    <row r="798" spans="5:6" s="146" customFormat="1" hidden="1">
      <c r="E798" s="264"/>
      <c r="F798" s="264"/>
    </row>
    <row r="799" spans="5:6" s="146" customFormat="1" hidden="1">
      <c r="E799" s="264"/>
      <c r="F799" s="264"/>
    </row>
    <row r="800" spans="5:6" s="146" customFormat="1" hidden="1">
      <c r="E800" s="264"/>
      <c r="F800" s="264"/>
    </row>
    <row r="801" spans="5:6" s="146" customFormat="1" hidden="1">
      <c r="E801" s="264"/>
      <c r="F801" s="264"/>
    </row>
    <row r="802" spans="5:6" s="146" customFormat="1" hidden="1">
      <c r="E802" s="264"/>
      <c r="F802" s="264"/>
    </row>
    <row r="803" spans="5:6" s="146" customFormat="1" hidden="1">
      <c r="E803" s="264"/>
      <c r="F803" s="264"/>
    </row>
    <row r="804" spans="5:6" s="146" customFormat="1" hidden="1">
      <c r="E804" s="264"/>
      <c r="F804" s="264"/>
    </row>
    <row r="805" spans="5:6" s="146" customFormat="1" hidden="1">
      <c r="E805" s="264"/>
      <c r="F805" s="264"/>
    </row>
    <row r="806" spans="5:6" s="146" customFormat="1" hidden="1">
      <c r="E806" s="264"/>
      <c r="F806" s="264"/>
    </row>
    <row r="807" spans="5:6" s="146" customFormat="1" hidden="1">
      <c r="E807" s="264"/>
      <c r="F807" s="264"/>
    </row>
    <row r="808" spans="5:6" s="146" customFormat="1" hidden="1">
      <c r="E808" s="264"/>
      <c r="F808" s="264"/>
    </row>
    <row r="809" spans="5:6" s="146" customFormat="1" hidden="1">
      <c r="E809" s="264"/>
      <c r="F809" s="264"/>
    </row>
    <row r="810" spans="5:6" s="146" customFormat="1" hidden="1">
      <c r="E810" s="264"/>
      <c r="F810" s="264"/>
    </row>
    <row r="811" spans="5:6" s="146" customFormat="1" hidden="1">
      <c r="E811" s="264"/>
      <c r="F811" s="264"/>
    </row>
    <row r="812" spans="5:6" s="146" customFormat="1" hidden="1">
      <c r="E812" s="264"/>
      <c r="F812" s="264"/>
    </row>
    <row r="813" spans="5:6" s="146" customFormat="1" hidden="1">
      <c r="E813" s="264"/>
      <c r="F813" s="264"/>
    </row>
    <row r="814" spans="5:6" s="146" customFormat="1" hidden="1">
      <c r="E814" s="264"/>
      <c r="F814" s="264"/>
    </row>
    <row r="815" spans="5:6" s="146" customFormat="1" hidden="1">
      <c r="E815" s="264"/>
      <c r="F815" s="264"/>
    </row>
    <row r="816" spans="5:6" s="146" customFormat="1" hidden="1">
      <c r="E816" s="264"/>
      <c r="F816" s="264"/>
    </row>
    <row r="817" spans="5:6" s="146" customFormat="1" hidden="1">
      <c r="E817" s="264"/>
      <c r="F817" s="264"/>
    </row>
    <row r="818" spans="5:6" s="146" customFormat="1" hidden="1">
      <c r="E818" s="264"/>
      <c r="F818" s="264"/>
    </row>
    <row r="819" spans="5:6" s="146" customFormat="1" hidden="1">
      <c r="E819" s="264"/>
      <c r="F819" s="264"/>
    </row>
    <row r="820" spans="5:6" s="146" customFormat="1" hidden="1">
      <c r="E820" s="264"/>
      <c r="F820" s="264"/>
    </row>
    <row r="821" spans="5:6" s="146" customFormat="1" hidden="1">
      <c r="E821" s="264"/>
      <c r="F821" s="264"/>
    </row>
    <row r="822" spans="5:6" s="146" customFormat="1" hidden="1">
      <c r="E822" s="264"/>
      <c r="F822" s="264"/>
    </row>
    <row r="823" spans="5:6" s="146" customFormat="1" hidden="1">
      <c r="E823" s="264"/>
      <c r="F823" s="264"/>
    </row>
    <row r="824" spans="5:6" s="146" customFormat="1" hidden="1">
      <c r="E824" s="264"/>
      <c r="F824" s="264"/>
    </row>
    <row r="825" spans="5:6" s="146" customFormat="1" hidden="1">
      <c r="E825" s="264"/>
      <c r="F825" s="264"/>
    </row>
    <row r="826" spans="5:6" s="146" customFormat="1" hidden="1">
      <c r="E826" s="264"/>
      <c r="F826" s="264"/>
    </row>
    <row r="827" spans="5:6" s="146" customFormat="1" hidden="1">
      <c r="E827" s="264"/>
      <c r="F827" s="264"/>
    </row>
    <row r="828" spans="5:6" s="146" customFormat="1" hidden="1">
      <c r="E828" s="264"/>
      <c r="F828" s="264"/>
    </row>
    <row r="829" spans="5:6" s="146" customFormat="1" hidden="1">
      <c r="E829" s="264"/>
      <c r="F829" s="264"/>
    </row>
    <row r="830" spans="5:6" s="146" customFormat="1" hidden="1">
      <c r="E830" s="264"/>
      <c r="F830" s="264"/>
    </row>
    <row r="831" spans="5:6" s="146" customFormat="1" hidden="1">
      <c r="E831" s="264"/>
      <c r="F831" s="264"/>
    </row>
    <row r="832" spans="5:6" s="146" customFormat="1" hidden="1">
      <c r="E832" s="264"/>
      <c r="F832" s="264"/>
    </row>
    <row r="833" spans="5:6" s="146" customFormat="1" hidden="1">
      <c r="E833" s="264"/>
      <c r="F833" s="264"/>
    </row>
    <row r="834" spans="5:6" s="146" customFormat="1" hidden="1">
      <c r="E834" s="264"/>
      <c r="F834" s="264"/>
    </row>
    <row r="835" spans="5:6" s="146" customFormat="1" hidden="1">
      <c r="E835" s="264"/>
      <c r="F835" s="264"/>
    </row>
    <row r="836" spans="5:6" s="146" customFormat="1" hidden="1">
      <c r="E836" s="264"/>
      <c r="F836" s="264"/>
    </row>
    <row r="837" spans="5:6" s="146" customFormat="1" hidden="1">
      <c r="E837" s="264"/>
      <c r="F837" s="264"/>
    </row>
    <row r="838" spans="5:6" s="146" customFormat="1" hidden="1">
      <c r="E838" s="264"/>
      <c r="F838" s="264"/>
    </row>
    <row r="839" spans="5:6" s="146" customFormat="1" hidden="1">
      <c r="E839" s="264"/>
      <c r="F839" s="264"/>
    </row>
    <row r="840" spans="5:6" s="146" customFormat="1" hidden="1">
      <c r="E840" s="264"/>
      <c r="F840" s="264"/>
    </row>
    <row r="841" spans="5:6" s="146" customFormat="1" hidden="1">
      <c r="E841" s="264"/>
      <c r="F841" s="264"/>
    </row>
    <row r="842" spans="5:6" s="146" customFormat="1" hidden="1">
      <c r="E842" s="264"/>
      <c r="F842" s="264"/>
    </row>
    <row r="843" spans="5:6" s="146" customFormat="1" hidden="1">
      <c r="E843" s="264"/>
      <c r="F843" s="264"/>
    </row>
    <row r="844" spans="5:6" s="146" customFormat="1" hidden="1">
      <c r="E844" s="264"/>
      <c r="F844" s="264"/>
    </row>
    <row r="845" spans="5:6" s="146" customFormat="1" hidden="1">
      <c r="E845" s="264"/>
      <c r="F845" s="264"/>
    </row>
    <row r="846" spans="5:6" s="146" customFormat="1" hidden="1">
      <c r="E846" s="264"/>
      <c r="F846" s="264"/>
    </row>
    <row r="847" spans="5:6" s="146" customFormat="1" hidden="1">
      <c r="E847" s="264"/>
      <c r="F847" s="264"/>
    </row>
    <row r="848" spans="5:6" s="146" customFormat="1" hidden="1">
      <c r="E848" s="264"/>
      <c r="F848" s="264"/>
    </row>
    <row r="849" spans="5:6" s="146" customFormat="1" hidden="1">
      <c r="E849" s="264"/>
      <c r="F849" s="264"/>
    </row>
    <row r="850" spans="5:6" s="146" customFormat="1" hidden="1">
      <c r="E850" s="264"/>
      <c r="F850" s="264"/>
    </row>
    <row r="851" spans="5:6" s="146" customFormat="1" hidden="1">
      <c r="E851" s="264"/>
      <c r="F851" s="264"/>
    </row>
    <row r="852" spans="5:6" s="146" customFormat="1" hidden="1">
      <c r="E852" s="264"/>
      <c r="F852" s="264"/>
    </row>
    <row r="853" spans="5:6" s="146" customFormat="1" hidden="1">
      <c r="E853" s="264"/>
      <c r="F853" s="264"/>
    </row>
    <row r="854" spans="5:6" s="146" customFormat="1" hidden="1">
      <c r="E854" s="264"/>
      <c r="F854" s="264"/>
    </row>
    <row r="855" spans="5:6" s="146" customFormat="1" hidden="1">
      <c r="E855" s="264"/>
      <c r="F855" s="264"/>
    </row>
    <row r="856" spans="5:6" s="146" customFormat="1" hidden="1">
      <c r="E856" s="264"/>
      <c r="F856" s="264"/>
    </row>
    <row r="857" spans="5:6" s="146" customFormat="1" hidden="1">
      <c r="E857" s="264"/>
      <c r="F857" s="264"/>
    </row>
    <row r="858" spans="5:6" s="146" customFormat="1" hidden="1">
      <c r="E858" s="264"/>
      <c r="F858" s="264"/>
    </row>
    <row r="859" spans="5:6" s="146" customFormat="1" hidden="1">
      <c r="E859" s="264"/>
      <c r="F859" s="264"/>
    </row>
    <row r="860" spans="5:6" s="146" customFormat="1" hidden="1">
      <c r="E860" s="264"/>
      <c r="F860" s="264"/>
    </row>
    <row r="861" spans="5:6" s="146" customFormat="1" hidden="1">
      <c r="E861" s="264"/>
      <c r="F861" s="264"/>
    </row>
    <row r="862" spans="5:6" s="146" customFormat="1" hidden="1">
      <c r="E862" s="264"/>
      <c r="F862" s="264"/>
    </row>
    <row r="863" spans="5:6" s="146" customFormat="1" hidden="1">
      <c r="E863" s="264"/>
      <c r="F863" s="264"/>
    </row>
    <row r="864" spans="5:6" s="146" customFormat="1" hidden="1">
      <c r="E864" s="264"/>
      <c r="F864" s="264"/>
    </row>
    <row r="865" spans="5:6" s="146" customFormat="1" hidden="1">
      <c r="E865" s="264"/>
      <c r="F865" s="264"/>
    </row>
    <row r="866" spans="5:6" s="146" customFormat="1" hidden="1">
      <c r="E866" s="264"/>
      <c r="F866" s="264"/>
    </row>
    <row r="867" spans="5:6" s="146" customFormat="1" hidden="1">
      <c r="E867" s="264"/>
      <c r="F867" s="264"/>
    </row>
    <row r="868" spans="5:6" s="146" customFormat="1" hidden="1">
      <c r="E868" s="264"/>
      <c r="F868" s="264"/>
    </row>
    <row r="869" spans="5:6" s="146" customFormat="1" hidden="1">
      <c r="E869" s="264"/>
      <c r="F869" s="264"/>
    </row>
    <row r="870" spans="5:6" s="146" customFormat="1" hidden="1">
      <c r="E870" s="264"/>
      <c r="F870" s="264"/>
    </row>
    <row r="871" spans="5:6" s="146" customFormat="1" hidden="1">
      <c r="E871" s="264"/>
      <c r="F871" s="264"/>
    </row>
    <row r="872" spans="5:6" s="146" customFormat="1" hidden="1">
      <c r="E872" s="264"/>
      <c r="F872" s="264"/>
    </row>
    <row r="873" spans="5:6" s="146" customFormat="1" hidden="1">
      <c r="E873" s="264"/>
      <c r="F873" s="264"/>
    </row>
    <row r="874" spans="5:6" s="146" customFormat="1" hidden="1">
      <c r="E874" s="264"/>
      <c r="F874" s="264"/>
    </row>
    <row r="875" spans="5:6" s="146" customFormat="1" hidden="1">
      <c r="E875" s="264"/>
      <c r="F875" s="264"/>
    </row>
    <row r="876" spans="5:6" s="146" customFormat="1" hidden="1">
      <c r="E876" s="264"/>
      <c r="F876" s="264"/>
    </row>
    <row r="877" spans="5:6" s="146" customFormat="1" hidden="1">
      <c r="E877" s="264"/>
      <c r="F877" s="264"/>
    </row>
    <row r="878" spans="5:6" s="146" customFormat="1" hidden="1">
      <c r="E878" s="264"/>
      <c r="F878" s="264"/>
    </row>
    <row r="879" spans="5:6" s="146" customFormat="1" hidden="1">
      <c r="E879" s="264"/>
      <c r="F879" s="264"/>
    </row>
    <row r="880" spans="5:6" s="146" customFormat="1" hidden="1">
      <c r="E880" s="264"/>
      <c r="F880" s="264"/>
    </row>
    <row r="881" spans="5:6" s="146" customFormat="1" hidden="1">
      <c r="E881" s="264"/>
      <c r="F881" s="264"/>
    </row>
    <row r="882" spans="5:6" s="146" customFormat="1" hidden="1">
      <c r="E882" s="264"/>
      <c r="F882" s="264"/>
    </row>
    <row r="883" spans="5:6" s="146" customFormat="1" hidden="1">
      <c r="E883" s="264"/>
      <c r="F883" s="264"/>
    </row>
    <row r="884" spans="5:6" s="146" customFormat="1" hidden="1">
      <c r="E884" s="264"/>
      <c r="F884" s="264"/>
    </row>
    <row r="885" spans="5:6" s="146" customFormat="1" hidden="1">
      <c r="E885" s="264"/>
      <c r="F885" s="264"/>
    </row>
    <row r="886" spans="5:6" s="146" customFormat="1" hidden="1">
      <c r="E886" s="264"/>
      <c r="F886" s="264"/>
    </row>
    <row r="887" spans="5:6" s="146" customFormat="1" hidden="1">
      <c r="E887" s="264"/>
      <c r="F887" s="264"/>
    </row>
    <row r="888" spans="5:6" s="146" customFormat="1" hidden="1">
      <c r="E888" s="264"/>
      <c r="F888" s="264"/>
    </row>
    <row r="889" spans="5:6" s="146" customFormat="1" hidden="1">
      <c r="E889" s="264"/>
      <c r="F889" s="264"/>
    </row>
    <row r="890" spans="5:6" s="146" customFormat="1" hidden="1">
      <c r="E890" s="264"/>
      <c r="F890" s="264"/>
    </row>
    <row r="891" spans="5:6" s="146" customFormat="1" hidden="1">
      <c r="E891" s="264"/>
      <c r="F891" s="264"/>
    </row>
    <row r="892" spans="5:6" s="146" customFormat="1" hidden="1">
      <c r="E892" s="264"/>
      <c r="F892" s="264"/>
    </row>
    <row r="893" spans="5:6" s="146" customFormat="1" hidden="1">
      <c r="E893" s="264"/>
      <c r="F893" s="264"/>
    </row>
    <row r="894" spans="5:6" s="146" customFormat="1" hidden="1">
      <c r="E894" s="264"/>
      <c r="F894" s="264"/>
    </row>
    <row r="895" spans="5:6" s="146" customFormat="1" hidden="1">
      <c r="E895" s="264"/>
      <c r="F895" s="264"/>
    </row>
    <row r="896" spans="5:6" s="146" customFormat="1" hidden="1">
      <c r="E896" s="264"/>
      <c r="F896" s="264"/>
    </row>
    <row r="897" spans="5:6" s="146" customFormat="1" hidden="1">
      <c r="E897" s="264"/>
      <c r="F897" s="264"/>
    </row>
    <row r="898" spans="5:6" s="146" customFormat="1" hidden="1">
      <c r="E898" s="264"/>
      <c r="F898" s="264"/>
    </row>
    <row r="899" spans="5:6" s="146" customFormat="1" hidden="1">
      <c r="E899" s="264"/>
      <c r="F899" s="264"/>
    </row>
    <row r="900" spans="5:6" s="146" customFormat="1" hidden="1">
      <c r="E900" s="264"/>
      <c r="F900" s="264"/>
    </row>
    <row r="901" spans="5:6" s="146" customFormat="1" hidden="1">
      <c r="E901" s="264"/>
      <c r="F901" s="264"/>
    </row>
    <row r="902" spans="5:6" s="146" customFormat="1" hidden="1">
      <c r="E902" s="264"/>
      <c r="F902" s="264"/>
    </row>
    <row r="903" spans="5:6" s="146" customFormat="1" hidden="1">
      <c r="E903" s="264"/>
      <c r="F903" s="264"/>
    </row>
    <row r="904" spans="5:6" s="146" customFormat="1" hidden="1">
      <c r="E904" s="264"/>
      <c r="F904" s="264"/>
    </row>
    <row r="905" spans="5:6" s="146" customFormat="1" hidden="1">
      <c r="E905" s="264"/>
      <c r="F905" s="264"/>
    </row>
    <row r="906" spans="5:6" s="146" customFormat="1" hidden="1">
      <c r="E906" s="264"/>
      <c r="F906" s="264"/>
    </row>
    <row r="907" spans="5:6" s="146" customFormat="1" hidden="1">
      <c r="E907" s="264"/>
      <c r="F907" s="264"/>
    </row>
    <row r="908" spans="5:6" s="146" customFormat="1" hidden="1">
      <c r="E908" s="264"/>
      <c r="F908" s="264"/>
    </row>
    <row r="909" spans="5:6" s="146" customFormat="1" hidden="1">
      <c r="E909" s="264"/>
      <c r="F909" s="264"/>
    </row>
    <row r="910" spans="5:6" s="146" customFormat="1" hidden="1">
      <c r="E910" s="264"/>
      <c r="F910" s="264"/>
    </row>
    <row r="911" spans="5:6" s="146" customFormat="1" hidden="1">
      <c r="E911" s="264"/>
      <c r="F911" s="264"/>
    </row>
    <row r="912" spans="5:6" s="146" customFormat="1" hidden="1">
      <c r="E912" s="264"/>
      <c r="F912" s="264"/>
    </row>
    <row r="913" spans="5:6" s="146" customFormat="1" hidden="1">
      <c r="E913" s="264"/>
      <c r="F913" s="264"/>
    </row>
    <row r="914" spans="5:6" s="146" customFormat="1" hidden="1">
      <c r="E914" s="264"/>
      <c r="F914" s="264"/>
    </row>
    <row r="915" spans="5:6" s="146" customFormat="1" hidden="1">
      <c r="E915" s="264"/>
      <c r="F915" s="264"/>
    </row>
    <row r="916" spans="5:6" s="146" customFormat="1" hidden="1">
      <c r="E916" s="264"/>
      <c r="F916" s="264"/>
    </row>
    <row r="917" spans="5:6" s="146" customFormat="1" hidden="1">
      <c r="E917" s="264"/>
      <c r="F917" s="264"/>
    </row>
    <row r="918" spans="5:6" s="146" customFormat="1" hidden="1">
      <c r="E918" s="264"/>
      <c r="F918" s="264"/>
    </row>
    <row r="919" spans="5:6" s="146" customFormat="1" hidden="1">
      <c r="E919" s="264"/>
      <c r="F919" s="264"/>
    </row>
    <row r="920" spans="5:6" s="146" customFormat="1" hidden="1">
      <c r="E920" s="264"/>
      <c r="F920" s="264"/>
    </row>
    <row r="921" spans="5:6" s="146" customFormat="1" hidden="1">
      <c r="E921" s="264"/>
      <c r="F921" s="264"/>
    </row>
    <row r="922" spans="5:6" s="146" customFormat="1" hidden="1">
      <c r="E922" s="264"/>
      <c r="F922" s="264"/>
    </row>
    <row r="923" spans="5:6" s="146" customFormat="1" hidden="1">
      <c r="E923" s="264"/>
      <c r="F923" s="264"/>
    </row>
    <row r="924" spans="5:6" s="146" customFormat="1" hidden="1">
      <c r="E924" s="264"/>
      <c r="F924" s="264"/>
    </row>
    <row r="925" spans="5:6" s="146" customFormat="1" hidden="1">
      <c r="E925" s="264"/>
      <c r="F925" s="264"/>
    </row>
    <row r="926" spans="5:6" s="146" customFormat="1" hidden="1">
      <c r="E926" s="264"/>
      <c r="F926" s="264"/>
    </row>
    <row r="927" spans="5:6" s="146" customFormat="1" hidden="1">
      <c r="E927" s="264"/>
      <c r="F927" s="264"/>
    </row>
    <row r="928" spans="5:6" s="146" customFormat="1" hidden="1">
      <c r="E928" s="264"/>
      <c r="F928" s="264"/>
    </row>
    <row r="929" spans="5:6" s="146" customFormat="1" hidden="1">
      <c r="E929" s="264"/>
      <c r="F929" s="264"/>
    </row>
    <row r="930" spans="5:6" s="146" customFormat="1" hidden="1">
      <c r="E930" s="264"/>
      <c r="F930" s="264"/>
    </row>
    <row r="931" spans="5:6" s="146" customFormat="1" hidden="1">
      <c r="E931" s="264"/>
      <c r="F931" s="264"/>
    </row>
    <row r="932" spans="5:6" s="146" customFormat="1" hidden="1">
      <c r="E932" s="264"/>
      <c r="F932" s="264"/>
    </row>
    <row r="933" spans="5:6" s="146" customFormat="1" hidden="1">
      <c r="E933" s="264"/>
      <c r="F933" s="264"/>
    </row>
    <row r="934" spans="5:6" s="146" customFormat="1" hidden="1">
      <c r="E934" s="264"/>
      <c r="F934" s="264"/>
    </row>
    <row r="935" spans="5:6" s="146" customFormat="1" hidden="1">
      <c r="E935" s="264"/>
      <c r="F935" s="264"/>
    </row>
    <row r="936" spans="5:6" s="146" customFormat="1" hidden="1">
      <c r="E936" s="264"/>
      <c r="F936" s="264"/>
    </row>
    <row r="937" spans="5:6" s="146" customFormat="1" hidden="1">
      <c r="E937" s="264"/>
      <c r="F937" s="264"/>
    </row>
    <row r="938" spans="5:6" s="146" customFormat="1" hidden="1">
      <c r="E938" s="264"/>
      <c r="F938" s="264"/>
    </row>
    <row r="939" spans="5:6" s="146" customFormat="1" hidden="1">
      <c r="E939" s="264"/>
      <c r="F939" s="264"/>
    </row>
    <row r="940" spans="5:6" s="146" customFormat="1" hidden="1">
      <c r="E940" s="264"/>
      <c r="F940" s="264"/>
    </row>
    <row r="941" spans="5:6" s="146" customFormat="1" hidden="1">
      <c r="E941" s="264"/>
      <c r="F941" s="264"/>
    </row>
    <row r="942" spans="5:6" s="146" customFormat="1" hidden="1">
      <c r="E942" s="264"/>
      <c r="F942" s="264"/>
    </row>
    <row r="943" spans="5:6" s="146" customFormat="1" hidden="1">
      <c r="E943" s="264"/>
      <c r="F943" s="264"/>
    </row>
    <row r="944" spans="5:6" s="146" customFormat="1" hidden="1">
      <c r="E944" s="264"/>
      <c r="F944" s="264"/>
    </row>
    <row r="945" spans="5:6" s="146" customFormat="1" hidden="1">
      <c r="E945" s="264"/>
      <c r="F945" s="264"/>
    </row>
    <row r="946" spans="5:6" s="146" customFormat="1" hidden="1">
      <c r="E946" s="264"/>
      <c r="F946" s="264"/>
    </row>
    <row r="947" spans="5:6" s="146" customFormat="1" hidden="1">
      <c r="E947" s="264"/>
      <c r="F947" s="264"/>
    </row>
    <row r="948" spans="5:6" s="146" customFormat="1" hidden="1">
      <c r="E948" s="264"/>
      <c r="F948" s="264"/>
    </row>
    <row r="949" spans="5:6" s="146" customFormat="1" hidden="1">
      <c r="E949" s="264"/>
      <c r="F949" s="264"/>
    </row>
    <row r="950" spans="5:6" s="146" customFormat="1" hidden="1">
      <c r="E950" s="264"/>
      <c r="F950" s="264"/>
    </row>
    <row r="951" spans="5:6" s="146" customFormat="1" hidden="1">
      <c r="E951" s="264"/>
      <c r="F951" s="264"/>
    </row>
    <row r="952" spans="5:6" s="146" customFormat="1" hidden="1">
      <c r="E952" s="264"/>
      <c r="F952" s="264"/>
    </row>
    <row r="953" spans="5:6" s="146" customFormat="1" hidden="1">
      <c r="E953" s="264"/>
      <c r="F953" s="264"/>
    </row>
    <row r="954" spans="5:6" s="146" customFormat="1" hidden="1">
      <c r="E954" s="264"/>
      <c r="F954" s="264"/>
    </row>
    <row r="955" spans="5:6" s="146" customFormat="1" hidden="1">
      <c r="E955" s="264"/>
      <c r="F955" s="264"/>
    </row>
    <row r="956" spans="5:6" s="146" customFormat="1" hidden="1">
      <c r="E956" s="264"/>
      <c r="F956" s="264"/>
    </row>
    <row r="957" spans="5:6" s="146" customFormat="1" hidden="1">
      <c r="E957" s="264"/>
      <c r="F957" s="264"/>
    </row>
    <row r="958" spans="5:6" s="146" customFormat="1" hidden="1">
      <c r="E958" s="264"/>
      <c r="F958" s="264"/>
    </row>
    <row r="959" spans="5:6" s="146" customFormat="1" hidden="1">
      <c r="E959" s="264"/>
      <c r="F959" s="264"/>
    </row>
    <row r="960" spans="5:6" s="146" customFormat="1" hidden="1">
      <c r="E960" s="264"/>
      <c r="F960" s="264"/>
    </row>
    <row r="961" spans="5:6" s="146" customFormat="1" hidden="1">
      <c r="E961" s="264"/>
      <c r="F961" s="264"/>
    </row>
    <row r="962" spans="5:6" s="146" customFormat="1" hidden="1">
      <c r="E962" s="264"/>
      <c r="F962" s="264"/>
    </row>
    <row r="963" spans="5:6" s="146" customFormat="1" hidden="1">
      <c r="E963" s="264"/>
      <c r="F963" s="264"/>
    </row>
    <row r="964" spans="5:6" s="146" customFormat="1" hidden="1">
      <c r="E964" s="264"/>
      <c r="F964" s="264"/>
    </row>
    <row r="965" spans="5:6" s="146" customFormat="1" hidden="1">
      <c r="E965" s="264"/>
      <c r="F965" s="264"/>
    </row>
    <row r="966" spans="5:6" s="146" customFormat="1" hidden="1">
      <c r="E966" s="264"/>
      <c r="F966" s="264"/>
    </row>
    <row r="967" spans="5:6" s="146" customFormat="1" hidden="1">
      <c r="E967" s="264"/>
      <c r="F967" s="264"/>
    </row>
    <row r="968" spans="5:6" s="146" customFormat="1" hidden="1">
      <c r="E968" s="264"/>
      <c r="F968" s="264"/>
    </row>
    <row r="969" spans="5:6" s="146" customFormat="1" hidden="1">
      <c r="E969" s="264"/>
      <c r="F969" s="264"/>
    </row>
    <row r="970" spans="5:6" s="146" customFormat="1" hidden="1">
      <c r="E970" s="264"/>
      <c r="F970" s="264"/>
    </row>
    <row r="971" spans="5:6" s="146" customFormat="1" hidden="1">
      <c r="E971" s="264"/>
      <c r="F971" s="264"/>
    </row>
    <row r="972" spans="5:6" s="146" customFormat="1" hidden="1">
      <c r="E972" s="264"/>
      <c r="F972" s="264"/>
    </row>
    <row r="973" spans="5:6" s="146" customFormat="1" hidden="1">
      <c r="E973" s="264"/>
      <c r="F973" s="264"/>
    </row>
    <row r="974" spans="5:6" s="146" customFormat="1" hidden="1">
      <c r="E974" s="264"/>
      <c r="F974" s="264"/>
    </row>
    <row r="975" spans="5:6" s="146" customFormat="1" hidden="1">
      <c r="E975" s="264"/>
      <c r="F975" s="264"/>
    </row>
    <row r="976" spans="5:6" s="146" customFormat="1" hidden="1">
      <c r="E976" s="264"/>
      <c r="F976" s="264"/>
    </row>
    <row r="977" spans="5:6" s="146" customFormat="1" hidden="1">
      <c r="E977" s="264"/>
      <c r="F977" s="264"/>
    </row>
    <row r="978" spans="5:6" s="146" customFormat="1" hidden="1">
      <c r="E978" s="264"/>
      <c r="F978" s="264"/>
    </row>
    <row r="979" spans="5:6" s="146" customFormat="1" hidden="1">
      <c r="E979" s="264"/>
      <c r="F979" s="264"/>
    </row>
    <row r="980" spans="5:6" s="146" customFormat="1" hidden="1">
      <c r="E980" s="264"/>
      <c r="F980" s="264"/>
    </row>
    <row r="981" spans="5:6" s="146" customFormat="1" hidden="1">
      <c r="E981" s="264"/>
      <c r="F981" s="264"/>
    </row>
    <row r="982" spans="5:6" s="146" customFormat="1" hidden="1">
      <c r="E982" s="264"/>
      <c r="F982" s="264"/>
    </row>
    <row r="983" spans="5:6" s="146" customFormat="1" hidden="1">
      <c r="E983" s="264"/>
      <c r="F983" s="264"/>
    </row>
    <row r="984" spans="5:6" s="146" customFormat="1" hidden="1">
      <c r="E984" s="264"/>
      <c r="F984" s="264"/>
    </row>
    <row r="985" spans="5:6" s="146" customFormat="1" hidden="1">
      <c r="E985" s="264"/>
      <c r="F985" s="264"/>
    </row>
    <row r="986" spans="5:6" s="146" customFormat="1" hidden="1">
      <c r="E986" s="264"/>
      <c r="F986" s="264"/>
    </row>
    <row r="987" spans="5:6" s="146" customFormat="1" hidden="1">
      <c r="E987" s="264"/>
      <c r="F987" s="264"/>
    </row>
    <row r="988" spans="5:6" s="146" customFormat="1" hidden="1">
      <c r="E988" s="264"/>
      <c r="F988" s="264"/>
    </row>
    <row r="989" spans="5:6" s="146" customFormat="1" hidden="1">
      <c r="E989" s="264"/>
      <c r="F989" s="264"/>
    </row>
    <row r="990" spans="5:6" s="146" customFormat="1" hidden="1">
      <c r="E990" s="264"/>
      <c r="F990" s="264"/>
    </row>
    <row r="991" spans="5:6" s="146" customFormat="1" hidden="1">
      <c r="E991" s="264"/>
      <c r="F991" s="264"/>
    </row>
    <row r="992" spans="5:6" s="146" customFormat="1" hidden="1">
      <c r="E992" s="264"/>
      <c r="F992" s="264"/>
    </row>
    <row r="993" spans="5:6" s="146" customFormat="1" hidden="1">
      <c r="E993" s="264"/>
      <c r="F993" s="264"/>
    </row>
    <row r="994" spans="5:6" s="146" customFormat="1" hidden="1">
      <c r="E994" s="264"/>
      <c r="F994" s="264"/>
    </row>
    <row r="995" spans="5:6" s="146" customFormat="1" hidden="1">
      <c r="E995" s="264"/>
      <c r="F995" s="264"/>
    </row>
    <row r="996" spans="5:6" s="146" customFormat="1" hidden="1">
      <c r="E996" s="264"/>
      <c r="F996" s="264"/>
    </row>
    <row r="997" spans="5:6" s="146" customFormat="1" hidden="1">
      <c r="E997" s="264"/>
      <c r="F997" s="264"/>
    </row>
    <row r="998" spans="5:6" s="146" customFormat="1" hidden="1">
      <c r="E998" s="264"/>
      <c r="F998" s="264"/>
    </row>
    <row r="999" spans="5:6" s="146" customFormat="1" hidden="1">
      <c r="E999" s="264"/>
      <c r="F999" s="264"/>
    </row>
    <row r="1000" spans="5:6" s="146" customFormat="1" hidden="1">
      <c r="E1000" s="264"/>
      <c r="F1000" s="264"/>
    </row>
    <row r="1001" spans="5:6" s="146" customFormat="1" hidden="1">
      <c r="E1001" s="264"/>
      <c r="F1001" s="264"/>
    </row>
    <row r="1002" spans="5:6" s="146" customFormat="1" hidden="1">
      <c r="E1002" s="264"/>
      <c r="F1002" s="264"/>
    </row>
    <row r="1003" spans="5:6" s="146" customFormat="1" hidden="1">
      <c r="E1003" s="264"/>
      <c r="F1003" s="264"/>
    </row>
    <row r="1004" spans="5:6" s="146" customFormat="1" hidden="1">
      <c r="E1004" s="264"/>
      <c r="F1004" s="264"/>
    </row>
    <row r="1005" spans="5:6" s="146" customFormat="1" hidden="1">
      <c r="E1005" s="264"/>
      <c r="F1005" s="264"/>
    </row>
    <row r="1006" spans="5:6" s="146" customFormat="1" hidden="1">
      <c r="E1006" s="264"/>
      <c r="F1006" s="264"/>
    </row>
    <row r="1007" spans="5:6" s="146" customFormat="1" hidden="1">
      <c r="E1007" s="264"/>
      <c r="F1007" s="264"/>
    </row>
    <row r="1008" spans="5:6" s="146" customFormat="1" hidden="1">
      <c r="E1008" s="264"/>
      <c r="F1008" s="264"/>
    </row>
    <row r="1009" spans="5:6" s="146" customFormat="1" hidden="1">
      <c r="E1009" s="264"/>
      <c r="F1009" s="264"/>
    </row>
    <row r="1010" spans="5:6" s="146" customFormat="1" hidden="1">
      <c r="E1010" s="264"/>
      <c r="F1010" s="264"/>
    </row>
    <row r="1011" spans="5:6" s="146" customFormat="1" hidden="1">
      <c r="E1011" s="264"/>
      <c r="F1011" s="264"/>
    </row>
    <row r="1012" spans="5:6" s="146" customFormat="1" hidden="1">
      <c r="E1012" s="264"/>
      <c r="F1012" s="264"/>
    </row>
    <row r="1013" spans="5:6" s="146" customFormat="1" hidden="1">
      <c r="E1013" s="264"/>
      <c r="F1013" s="264"/>
    </row>
    <row r="1014" spans="5:6" s="146" customFormat="1" hidden="1">
      <c r="E1014" s="264"/>
      <c r="F1014" s="264"/>
    </row>
    <row r="1015" spans="5:6" s="146" customFormat="1" hidden="1">
      <c r="E1015" s="264"/>
      <c r="F1015" s="264"/>
    </row>
    <row r="1016" spans="5:6" s="146" customFormat="1" hidden="1">
      <c r="E1016" s="264"/>
      <c r="F1016" s="264"/>
    </row>
    <row r="1017" spans="5:6" s="146" customFormat="1" hidden="1">
      <c r="E1017" s="264"/>
      <c r="F1017" s="264"/>
    </row>
    <row r="1018" spans="5:6" s="146" customFormat="1" hidden="1">
      <c r="E1018" s="264"/>
      <c r="F1018" s="264"/>
    </row>
    <row r="1019" spans="5:6" s="146" customFormat="1" hidden="1">
      <c r="E1019" s="264"/>
      <c r="F1019" s="264"/>
    </row>
    <row r="1020" spans="5:6" s="146" customFormat="1" hidden="1">
      <c r="E1020" s="264"/>
      <c r="F1020" s="264"/>
    </row>
    <row r="1021" spans="5:6" s="146" customFormat="1" hidden="1">
      <c r="E1021" s="264"/>
      <c r="F1021" s="264"/>
    </row>
    <row r="1022" spans="5:6" s="146" customFormat="1" hidden="1">
      <c r="E1022" s="264"/>
      <c r="F1022" s="264"/>
    </row>
    <row r="1023" spans="5:6" s="146" customFormat="1" hidden="1">
      <c r="E1023" s="264"/>
      <c r="F1023" s="264"/>
    </row>
    <row r="1024" spans="5:6" s="146" customFormat="1" hidden="1">
      <c r="E1024" s="264"/>
      <c r="F1024" s="264"/>
    </row>
    <row r="1025" spans="5:6" s="146" customFormat="1" hidden="1">
      <c r="E1025" s="264"/>
      <c r="F1025" s="264"/>
    </row>
    <row r="1026" spans="5:6" s="146" customFormat="1" hidden="1">
      <c r="E1026" s="264"/>
      <c r="F1026" s="264"/>
    </row>
    <row r="1027" spans="5:6" s="146" customFormat="1" hidden="1">
      <c r="E1027" s="264"/>
      <c r="F1027" s="264"/>
    </row>
    <row r="1028" spans="5:6" s="146" customFormat="1" hidden="1">
      <c r="E1028" s="264"/>
      <c r="F1028" s="264"/>
    </row>
    <row r="1029" spans="5:6" s="146" customFormat="1" hidden="1">
      <c r="E1029" s="264"/>
      <c r="F1029" s="264"/>
    </row>
    <row r="1030" spans="5:6" s="146" customFormat="1" hidden="1">
      <c r="E1030" s="264"/>
      <c r="F1030" s="264"/>
    </row>
    <row r="1031" spans="5:6" s="146" customFormat="1" hidden="1">
      <c r="E1031" s="264"/>
      <c r="F1031" s="264"/>
    </row>
    <row r="1032" spans="5:6" s="146" customFormat="1" hidden="1">
      <c r="E1032" s="264"/>
      <c r="F1032" s="264"/>
    </row>
    <row r="1033" spans="5:6" s="146" customFormat="1" hidden="1">
      <c r="E1033" s="264"/>
      <c r="F1033" s="264"/>
    </row>
    <row r="1034" spans="5:6" s="146" customFormat="1" hidden="1">
      <c r="E1034" s="264"/>
      <c r="F1034" s="264"/>
    </row>
    <row r="1035" spans="5:6" s="146" customFormat="1" hidden="1">
      <c r="E1035" s="264"/>
      <c r="F1035" s="264"/>
    </row>
    <row r="1036" spans="5:6" s="146" customFormat="1" hidden="1">
      <c r="E1036" s="264"/>
      <c r="F1036" s="264"/>
    </row>
    <row r="1037" spans="5:6" s="146" customFormat="1" hidden="1">
      <c r="E1037" s="264"/>
      <c r="F1037" s="264"/>
    </row>
    <row r="1038" spans="5:6" s="146" customFormat="1" hidden="1">
      <c r="E1038" s="264"/>
      <c r="F1038" s="264"/>
    </row>
    <row r="1039" spans="5:6" s="146" customFormat="1" hidden="1">
      <c r="E1039" s="264"/>
      <c r="F1039" s="264"/>
    </row>
    <row r="1040" spans="5:6" s="146" customFormat="1" hidden="1">
      <c r="E1040" s="264"/>
      <c r="F1040" s="264"/>
    </row>
    <row r="1041" spans="5:6" s="146" customFormat="1" hidden="1">
      <c r="E1041" s="264"/>
      <c r="F1041" s="264"/>
    </row>
    <row r="1042" spans="5:6" s="146" customFormat="1" hidden="1">
      <c r="E1042" s="264"/>
      <c r="F1042" s="264"/>
    </row>
    <row r="1043" spans="5:6" s="146" customFormat="1" hidden="1">
      <c r="E1043" s="264"/>
      <c r="F1043" s="264"/>
    </row>
    <row r="1044" spans="5:6" s="146" customFormat="1" hidden="1">
      <c r="E1044" s="264"/>
      <c r="F1044" s="264"/>
    </row>
    <row r="1045" spans="5:6" s="146" customFormat="1" hidden="1">
      <c r="E1045" s="264"/>
      <c r="F1045" s="264"/>
    </row>
    <row r="1046" spans="5:6" s="146" customFormat="1" hidden="1">
      <c r="E1046" s="264"/>
      <c r="F1046" s="264"/>
    </row>
    <row r="1047" spans="5:6" s="146" customFormat="1" hidden="1">
      <c r="E1047" s="264"/>
      <c r="F1047" s="264"/>
    </row>
    <row r="1048" spans="5:6" s="146" customFormat="1" hidden="1">
      <c r="E1048" s="264"/>
      <c r="F1048" s="264"/>
    </row>
    <row r="1049" spans="5:6" s="146" customFormat="1" hidden="1">
      <c r="E1049" s="264"/>
      <c r="F1049" s="264"/>
    </row>
    <row r="1050" spans="5:6" s="146" customFormat="1" hidden="1">
      <c r="E1050" s="264"/>
      <c r="F1050" s="264"/>
    </row>
    <row r="1051" spans="5:6" s="146" customFormat="1" hidden="1">
      <c r="E1051" s="264"/>
      <c r="F1051" s="264"/>
    </row>
    <row r="1052" spans="5:6" s="146" customFormat="1" hidden="1">
      <c r="E1052" s="264"/>
      <c r="F1052" s="264"/>
    </row>
    <row r="1053" spans="5:6" s="146" customFormat="1" hidden="1">
      <c r="E1053" s="264"/>
      <c r="F1053" s="264"/>
    </row>
    <row r="1054" spans="5:6" s="146" customFormat="1" hidden="1">
      <c r="E1054" s="264"/>
      <c r="F1054" s="264"/>
    </row>
    <row r="1055" spans="5:6" s="146" customFormat="1" hidden="1">
      <c r="E1055" s="264"/>
      <c r="F1055" s="264"/>
    </row>
    <row r="1056" spans="5:6" s="146" customFormat="1" hidden="1">
      <c r="E1056" s="264"/>
      <c r="F1056" s="264"/>
    </row>
    <row r="1057" spans="5:6" s="146" customFormat="1" hidden="1">
      <c r="E1057" s="264"/>
      <c r="F1057" s="264"/>
    </row>
    <row r="1058" spans="5:6" s="146" customFormat="1" hidden="1">
      <c r="E1058" s="264"/>
      <c r="F1058" s="264"/>
    </row>
    <row r="1059" spans="5:6" s="146" customFormat="1" hidden="1">
      <c r="E1059" s="264"/>
      <c r="F1059" s="264"/>
    </row>
    <row r="1060" spans="5:6" s="146" customFormat="1" hidden="1">
      <c r="E1060" s="264"/>
      <c r="F1060" s="264"/>
    </row>
    <row r="1061" spans="5:6" s="146" customFormat="1" hidden="1">
      <c r="E1061" s="264"/>
      <c r="F1061" s="264"/>
    </row>
    <row r="1062" spans="5:6" s="146" customFormat="1" hidden="1">
      <c r="E1062" s="264"/>
      <c r="F1062" s="264"/>
    </row>
    <row r="1063" spans="5:6" s="146" customFormat="1" hidden="1">
      <c r="E1063" s="264"/>
      <c r="F1063" s="264"/>
    </row>
    <row r="1064" spans="5:6" s="146" customFormat="1" hidden="1">
      <c r="E1064" s="264"/>
      <c r="F1064" s="264"/>
    </row>
    <row r="1065" spans="5:6" s="146" customFormat="1" hidden="1">
      <c r="E1065" s="264"/>
      <c r="F1065" s="264"/>
    </row>
    <row r="1066" spans="5:6" s="146" customFormat="1" hidden="1">
      <c r="E1066" s="264"/>
      <c r="F1066" s="264"/>
    </row>
    <row r="1067" spans="5:6" s="146" customFormat="1" hidden="1">
      <c r="E1067" s="264"/>
      <c r="F1067" s="264"/>
    </row>
    <row r="1068" spans="5:6" s="146" customFormat="1" hidden="1">
      <c r="E1068" s="264"/>
      <c r="F1068" s="264"/>
    </row>
    <row r="1069" spans="5:6" s="146" customFormat="1" hidden="1">
      <c r="E1069" s="264"/>
      <c r="F1069" s="264"/>
    </row>
    <row r="1070" spans="5:6" s="146" customFormat="1" hidden="1">
      <c r="E1070" s="264"/>
      <c r="F1070" s="264"/>
    </row>
    <row r="1071" spans="5:6" s="146" customFormat="1" hidden="1">
      <c r="E1071" s="264"/>
      <c r="F1071" s="264"/>
    </row>
    <row r="1072" spans="5:6" s="146" customFormat="1" hidden="1">
      <c r="E1072" s="264"/>
      <c r="F1072" s="264"/>
    </row>
    <row r="1073" spans="5:6" s="146" customFormat="1" hidden="1">
      <c r="E1073" s="264"/>
      <c r="F1073" s="264"/>
    </row>
    <row r="1074" spans="5:6" s="146" customFormat="1" hidden="1">
      <c r="E1074" s="264"/>
      <c r="F1074" s="264"/>
    </row>
    <row r="1075" spans="5:6" s="146" customFormat="1" hidden="1">
      <c r="E1075" s="264"/>
      <c r="F1075" s="264"/>
    </row>
    <row r="1076" spans="5:6" s="146" customFormat="1" hidden="1">
      <c r="E1076" s="264"/>
      <c r="F1076" s="264"/>
    </row>
    <row r="1077" spans="5:6" s="146" customFormat="1" hidden="1">
      <c r="E1077" s="264"/>
      <c r="F1077" s="264"/>
    </row>
    <row r="1078" spans="5:6" s="146" customFormat="1" hidden="1">
      <c r="E1078" s="264"/>
      <c r="F1078" s="264"/>
    </row>
    <row r="1079" spans="5:6" s="146" customFormat="1" hidden="1">
      <c r="E1079" s="264"/>
      <c r="F1079" s="264"/>
    </row>
    <row r="1080" spans="5:6" s="146" customFormat="1" hidden="1">
      <c r="E1080" s="264"/>
      <c r="F1080" s="264"/>
    </row>
    <row r="1081" spans="5:6" s="146" customFormat="1" hidden="1">
      <c r="E1081" s="264"/>
      <c r="F1081" s="264"/>
    </row>
    <row r="1082" spans="5:6" s="146" customFormat="1" hidden="1">
      <c r="E1082" s="264"/>
      <c r="F1082" s="264"/>
    </row>
    <row r="1083" spans="5:6" s="146" customFormat="1" hidden="1">
      <c r="E1083" s="264"/>
      <c r="F1083" s="264"/>
    </row>
    <row r="1084" spans="5:6" s="146" customFormat="1" hidden="1">
      <c r="E1084" s="264"/>
      <c r="F1084" s="264"/>
    </row>
    <row r="1085" spans="5:6" s="146" customFormat="1" hidden="1">
      <c r="E1085" s="264"/>
      <c r="F1085" s="264"/>
    </row>
    <row r="1086" spans="5:6" s="146" customFormat="1" hidden="1">
      <c r="E1086" s="264"/>
      <c r="F1086" s="264"/>
    </row>
    <row r="1087" spans="5:6" s="146" customFormat="1" hidden="1">
      <c r="E1087" s="264"/>
      <c r="F1087" s="264"/>
    </row>
    <row r="1088" spans="5:6" s="146" customFormat="1" hidden="1">
      <c r="E1088" s="264"/>
      <c r="F1088" s="264"/>
    </row>
    <row r="1089" spans="5:6" s="146" customFormat="1" hidden="1">
      <c r="E1089" s="264"/>
      <c r="F1089" s="264"/>
    </row>
    <row r="1090" spans="5:6" s="146" customFormat="1" hidden="1">
      <c r="E1090" s="264"/>
      <c r="F1090" s="264"/>
    </row>
    <row r="1091" spans="5:6" s="146" customFormat="1" hidden="1">
      <c r="E1091" s="264"/>
      <c r="F1091" s="264"/>
    </row>
    <row r="1092" spans="5:6" s="146" customFormat="1" hidden="1">
      <c r="E1092" s="264"/>
      <c r="F1092" s="264"/>
    </row>
    <row r="1093" spans="5:6" s="146" customFormat="1" hidden="1">
      <c r="E1093" s="264"/>
      <c r="F1093" s="264"/>
    </row>
    <row r="1094" spans="5:6" s="146" customFormat="1" hidden="1">
      <c r="E1094" s="264"/>
      <c r="F1094" s="264"/>
    </row>
    <row r="1095" spans="5:6" s="146" customFormat="1" hidden="1">
      <c r="E1095" s="264"/>
      <c r="F1095" s="264"/>
    </row>
    <row r="1096" spans="5:6" s="146" customFormat="1" hidden="1">
      <c r="E1096" s="264"/>
      <c r="F1096" s="264"/>
    </row>
    <row r="1097" spans="5:6" s="146" customFormat="1" hidden="1">
      <c r="E1097" s="264"/>
      <c r="F1097" s="264"/>
    </row>
    <row r="1098" spans="5:6" s="146" customFormat="1" hidden="1">
      <c r="E1098" s="264"/>
      <c r="F1098" s="264"/>
    </row>
    <row r="1099" spans="5:6" s="146" customFormat="1" hidden="1">
      <c r="E1099" s="264"/>
      <c r="F1099" s="264"/>
    </row>
    <row r="1100" spans="5:6" s="146" customFormat="1" hidden="1">
      <c r="E1100" s="264"/>
      <c r="F1100" s="264"/>
    </row>
    <row r="1101" spans="5:6" s="146" customFormat="1" hidden="1">
      <c r="E1101" s="264"/>
      <c r="F1101" s="264"/>
    </row>
    <row r="1102" spans="5:6" s="146" customFormat="1" hidden="1">
      <c r="E1102" s="264"/>
      <c r="F1102" s="264"/>
    </row>
    <row r="1103" spans="5:6" s="146" customFormat="1" hidden="1">
      <c r="E1103" s="264"/>
      <c r="F1103" s="264"/>
    </row>
    <row r="1104" spans="5:6" s="146" customFormat="1" hidden="1">
      <c r="E1104" s="264"/>
      <c r="F1104" s="264"/>
    </row>
    <row r="1105" spans="5:6" s="146" customFormat="1" hidden="1">
      <c r="E1105" s="264"/>
      <c r="F1105" s="264"/>
    </row>
    <row r="1106" spans="5:6" s="146" customFormat="1" hidden="1">
      <c r="E1106" s="264"/>
      <c r="F1106" s="264"/>
    </row>
    <row r="1107" spans="5:6" s="146" customFormat="1" hidden="1">
      <c r="E1107" s="264"/>
      <c r="F1107" s="264"/>
    </row>
    <row r="1108" spans="5:6" s="146" customFormat="1" hidden="1">
      <c r="E1108" s="264"/>
      <c r="F1108" s="264"/>
    </row>
    <row r="1109" spans="5:6" s="146" customFormat="1" hidden="1">
      <c r="E1109" s="264"/>
      <c r="F1109" s="264"/>
    </row>
    <row r="1110" spans="5:6" s="146" customFormat="1" hidden="1">
      <c r="E1110" s="264"/>
      <c r="F1110" s="264"/>
    </row>
    <row r="1111" spans="5:6" s="146" customFormat="1" hidden="1">
      <c r="E1111" s="264"/>
      <c r="F1111" s="264"/>
    </row>
    <row r="1112" spans="5:6" s="146" customFormat="1" hidden="1">
      <c r="E1112" s="264"/>
      <c r="F1112" s="264"/>
    </row>
    <row r="1113" spans="5:6" s="146" customFormat="1" hidden="1">
      <c r="E1113" s="264"/>
      <c r="F1113" s="264"/>
    </row>
    <row r="1114" spans="5:6" s="146" customFormat="1" hidden="1">
      <c r="E1114" s="264"/>
      <c r="F1114" s="264"/>
    </row>
    <row r="1115" spans="5:6" s="146" customFormat="1" hidden="1">
      <c r="E1115" s="264"/>
      <c r="F1115" s="264"/>
    </row>
    <row r="1116" spans="5:6" s="146" customFormat="1" hidden="1">
      <c r="E1116" s="264"/>
      <c r="F1116" s="264"/>
    </row>
    <row r="1117" spans="5:6" s="146" customFormat="1" hidden="1">
      <c r="E1117" s="264"/>
      <c r="F1117" s="264"/>
    </row>
    <row r="1118" spans="5:6" s="146" customFormat="1" hidden="1">
      <c r="E1118" s="264"/>
      <c r="F1118" s="264"/>
    </row>
    <row r="1119" spans="5:6" s="146" customFormat="1" hidden="1">
      <c r="E1119" s="264"/>
      <c r="F1119" s="264"/>
    </row>
    <row r="1120" spans="5:6" s="146" customFormat="1" hidden="1">
      <c r="E1120" s="264"/>
      <c r="F1120" s="264"/>
    </row>
    <row r="1121" spans="5:6" s="146" customFormat="1" hidden="1">
      <c r="E1121" s="264"/>
      <c r="F1121" s="264"/>
    </row>
    <row r="1122" spans="5:6" s="146" customFormat="1" hidden="1">
      <c r="E1122" s="264"/>
      <c r="F1122" s="264"/>
    </row>
    <row r="1123" spans="5:6" s="146" customFormat="1" hidden="1">
      <c r="E1123" s="264"/>
      <c r="F1123" s="264"/>
    </row>
    <row r="1124" spans="5:6" s="146" customFormat="1" hidden="1">
      <c r="E1124" s="264"/>
      <c r="F1124" s="264"/>
    </row>
    <row r="1125" spans="5:6" s="146" customFormat="1" hidden="1">
      <c r="E1125" s="264"/>
      <c r="F1125" s="264"/>
    </row>
    <row r="1126" spans="5:6" s="146" customFormat="1" hidden="1">
      <c r="E1126" s="264"/>
      <c r="F1126" s="264"/>
    </row>
    <row r="1127" spans="5:6" s="146" customFormat="1" hidden="1">
      <c r="E1127" s="264"/>
      <c r="F1127" s="264"/>
    </row>
    <row r="1128" spans="5:6" s="146" customFormat="1" hidden="1">
      <c r="E1128" s="264"/>
      <c r="F1128" s="264"/>
    </row>
    <row r="1129" spans="5:6" s="146" customFormat="1" hidden="1">
      <c r="E1129" s="264"/>
      <c r="F1129" s="264"/>
    </row>
    <row r="1130" spans="5:6" s="146" customFormat="1" hidden="1">
      <c r="E1130" s="264"/>
      <c r="F1130" s="264"/>
    </row>
    <row r="1131" spans="5:6" s="146" customFormat="1" hidden="1">
      <c r="E1131" s="264"/>
      <c r="F1131" s="264"/>
    </row>
    <row r="1132" spans="5:6" s="146" customFormat="1" hidden="1">
      <c r="E1132" s="264"/>
      <c r="F1132" s="264"/>
    </row>
    <row r="1133" spans="5:6" s="146" customFormat="1" hidden="1">
      <c r="E1133" s="264"/>
      <c r="F1133" s="264"/>
    </row>
    <row r="1134" spans="5:6" s="146" customFormat="1" hidden="1">
      <c r="E1134" s="264"/>
      <c r="F1134" s="264"/>
    </row>
    <row r="1135" spans="5:6" s="146" customFormat="1" hidden="1">
      <c r="E1135" s="264"/>
      <c r="F1135" s="264"/>
    </row>
    <row r="1136" spans="5:6" s="146" customFormat="1" hidden="1">
      <c r="E1136" s="264"/>
      <c r="F1136" s="264"/>
    </row>
    <row r="1137" spans="5:6" s="146" customFormat="1" hidden="1">
      <c r="E1137" s="264"/>
      <c r="F1137" s="264"/>
    </row>
    <row r="1138" spans="5:6" s="146" customFormat="1" hidden="1">
      <c r="E1138" s="264"/>
      <c r="F1138" s="264"/>
    </row>
    <row r="1139" spans="5:6" s="146" customFormat="1" hidden="1">
      <c r="E1139" s="264"/>
      <c r="F1139" s="264"/>
    </row>
    <row r="1140" spans="5:6" s="146" customFormat="1" hidden="1">
      <c r="E1140" s="264"/>
      <c r="F1140" s="264"/>
    </row>
    <row r="1141" spans="5:6" s="146" customFormat="1" hidden="1">
      <c r="E1141" s="264"/>
      <c r="F1141" s="264"/>
    </row>
    <row r="1142" spans="5:6" s="146" customFormat="1" hidden="1">
      <c r="E1142" s="264"/>
      <c r="F1142" s="264"/>
    </row>
    <row r="1143" spans="5:6" s="146" customFormat="1" hidden="1">
      <c r="E1143" s="264"/>
      <c r="F1143" s="264"/>
    </row>
    <row r="1144" spans="5:6" s="146" customFormat="1" hidden="1">
      <c r="E1144" s="264"/>
      <c r="F1144" s="264"/>
    </row>
    <row r="1145" spans="5:6" s="146" customFormat="1" hidden="1">
      <c r="E1145" s="264"/>
      <c r="F1145" s="264"/>
    </row>
    <row r="1146" spans="5:6" s="146" customFormat="1" hidden="1">
      <c r="E1146" s="264"/>
      <c r="F1146" s="264"/>
    </row>
    <row r="1147" spans="5:6" s="146" customFormat="1" hidden="1">
      <c r="E1147" s="264"/>
      <c r="F1147" s="264"/>
    </row>
    <row r="1148" spans="5:6" s="146" customFormat="1" hidden="1">
      <c r="E1148" s="264"/>
      <c r="F1148" s="264"/>
    </row>
    <row r="1149" spans="5:6" s="146" customFormat="1" hidden="1">
      <c r="E1149" s="264"/>
      <c r="F1149" s="264"/>
    </row>
    <row r="1150" spans="5:6" s="146" customFormat="1" hidden="1">
      <c r="E1150" s="264"/>
      <c r="F1150" s="264"/>
    </row>
    <row r="1151" spans="5:6" s="146" customFormat="1" hidden="1">
      <c r="E1151" s="264"/>
      <c r="F1151" s="264"/>
    </row>
    <row r="1152" spans="5:6" s="146" customFormat="1" hidden="1">
      <c r="E1152" s="264"/>
      <c r="F1152" s="264"/>
    </row>
    <row r="1153" spans="5:6" s="146" customFormat="1" hidden="1">
      <c r="E1153" s="264"/>
      <c r="F1153" s="264"/>
    </row>
    <row r="1154" spans="5:6" s="146" customFormat="1" hidden="1">
      <c r="E1154" s="264"/>
      <c r="F1154" s="264"/>
    </row>
    <row r="1155" spans="5:6" s="146" customFormat="1" hidden="1">
      <c r="E1155" s="264"/>
      <c r="F1155" s="264"/>
    </row>
    <row r="1156" spans="5:6" s="146" customFormat="1" hidden="1">
      <c r="E1156" s="264"/>
      <c r="F1156" s="264"/>
    </row>
    <row r="1157" spans="5:6" s="146" customFormat="1" hidden="1">
      <c r="E1157" s="264"/>
      <c r="F1157" s="264"/>
    </row>
    <row r="1158" spans="5:6" s="146" customFormat="1" hidden="1">
      <c r="E1158" s="264"/>
      <c r="F1158" s="264"/>
    </row>
    <row r="1159" spans="5:6" s="146" customFormat="1" hidden="1">
      <c r="E1159" s="264"/>
      <c r="F1159" s="264"/>
    </row>
    <row r="1160" spans="5:6" s="146" customFormat="1" hidden="1">
      <c r="E1160" s="264"/>
      <c r="F1160" s="264"/>
    </row>
    <row r="1161" spans="5:6" s="146" customFormat="1" hidden="1">
      <c r="E1161" s="264"/>
      <c r="F1161" s="264"/>
    </row>
    <row r="1162" spans="5:6" s="146" customFormat="1" hidden="1">
      <c r="E1162" s="264"/>
      <c r="F1162" s="264"/>
    </row>
    <row r="1163" spans="5:6" s="146" customFormat="1" hidden="1">
      <c r="E1163" s="264"/>
      <c r="F1163" s="264"/>
    </row>
    <row r="1164" spans="5:6" s="146" customFormat="1" hidden="1">
      <c r="E1164" s="264"/>
      <c r="F1164" s="264"/>
    </row>
    <row r="1165" spans="5:6" s="146" customFormat="1" hidden="1">
      <c r="E1165" s="264"/>
      <c r="F1165" s="264"/>
    </row>
    <row r="1166" spans="5:6" s="146" customFormat="1" hidden="1">
      <c r="E1166" s="264"/>
      <c r="F1166" s="264"/>
    </row>
    <row r="1167" spans="5:6" s="146" customFormat="1" hidden="1">
      <c r="E1167" s="264"/>
      <c r="F1167" s="264"/>
    </row>
    <row r="1168" spans="5:6" s="146" customFormat="1" hidden="1">
      <c r="E1168" s="264"/>
      <c r="F1168" s="264"/>
    </row>
    <row r="1169" spans="5:6" s="146" customFormat="1" hidden="1">
      <c r="E1169" s="264"/>
      <c r="F1169" s="264"/>
    </row>
    <row r="1170" spans="5:6" s="146" customFormat="1" hidden="1">
      <c r="E1170" s="264"/>
      <c r="F1170" s="264"/>
    </row>
    <row r="1171" spans="5:6" s="146" customFormat="1" hidden="1">
      <c r="E1171" s="264"/>
      <c r="F1171" s="264"/>
    </row>
    <row r="1172" spans="5:6" s="146" customFormat="1" hidden="1">
      <c r="E1172" s="264"/>
      <c r="F1172" s="264"/>
    </row>
    <row r="1173" spans="5:6" s="146" customFormat="1" hidden="1">
      <c r="E1173" s="264"/>
      <c r="F1173" s="264"/>
    </row>
    <row r="1174" spans="5:6" s="146" customFormat="1" hidden="1">
      <c r="E1174" s="264"/>
      <c r="F1174" s="264"/>
    </row>
    <row r="1175" spans="5:6" s="146" customFormat="1" hidden="1">
      <c r="E1175" s="264"/>
      <c r="F1175" s="264"/>
    </row>
    <row r="1176" spans="5:6" s="146" customFormat="1" hidden="1">
      <c r="E1176" s="264"/>
      <c r="F1176" s="264"/>
    </row>
    <row r="1177" spans="5:6" s="146" customFormat="1" hidden="1">
      <c r="E1177" s="264"/>
      <c r="F1177" s="264"/>
    </row>
    <row r="1178" spans="5:6" s="146" customFormat="1" hidden="1">
      <c r="E1178" s="264"/>
      <c r="F1178" s="264"/>
    </row>
    <row r="1179" spans="5:6" s="146" customFormat="1" hidden="1">
      <c r="E1179" s="264"/>
      <c r="F1179" s="264"/>
    </row>
    <row r="1180" spans="5:6" s="146" customFormat="1" hidden="1">
      <c r="E1180" s="264"/>
      <c r="F1180" s="264"/>
    </row>
    <row r="1181" spans="5:6" s="146" customFormat="1" hidden="1">
      <c r="E1181" s="264"/>
      <c r="F1181" s="264"/>
    </row>
    <row r="1182" spans="5:6" s="146" customFormat="1" hidden="1">
      <c r="E1182" s="264"/>
      <c r="F1182" s="264"/>
    </row>
    <row r="1183" spans="5:6" s="146" customFormat="1" hidden="1">
      <c r="E1183" s="264"/>
      <c r="F1183" s="264"/>
    </row>
    <row r="1184" spans="5:6" s="146" customFormat="1" hidden="1">
      <c r="E1184" s="264"/>
      <c r="F1184" s="264"/>
    </row>
    <row r="1185" spans="5:6" s="146" customFormat="1" hidden="1">
      <c r="E1185" s="264"/>
      <c r="F1185" s="264"/>
    </row>
    <row r="1186" spans="5:6" s="146" customFormat="1" hidden="1">
      <c r="E1186" s="264"/>
      <c r="F1186" s="264"/>
    </row>
    <row r="1187" spans="5:6" s="146" customFormat="1" hidden="1">
      <c r="E1187" s="264"/>
      <c r="F1187" s="264"/>
    </row>
    <row r="1188" spans="5:6" s="146" customFormat="1" hidden="1">
      <c r="E1188" s="264"/>
      <c r="F1188" s="264"/>
    </row>
    <row r="1189" spans="5:6" s="146" customFormat="1" hidden="1">
      <c r="E1189" s="264"/>
      <c r="F1189" s="264"/>
    </row>
    <row r="1190" spans="5:6" s="146" customFormat="1" hidden="1">
      <c r="E1190" s="264"/>
      <c r="F1190" s="264"/>
    </row>
    <row r="1191" spans="5:6" s="146" customFormat="1" hidden="1">
      <c r="E1191" s="264"/>
      <c r="F1191" s="264"/>
    </row>
    <row r="1192" spans="5:6" s="146" customFormat="1" hidden="1">
      <c r="E1192" s="264"/>
      <c r="F1192" s="264"/>
    </row>
    <row r="1193" spans="5:6" s="146" customFormat="1" hidden="1">
      <c r="E1193" s="264"/>
      <c r="F1193" s="264"/>
    </row>
    <row r="1194" spans="5:6" s="146" customFormat="1" hidden="1">
      <c r="E1194" s="264"/>
      <c r="F1194" s="264"/>
    </row>
    <row r="1195" spans="5:6" s="146" customFormat="1" hidden="1">
      <c r="E1195" s="264"/>
      <c r="F1195" s="264"/>
    </row>
    <row r="1196" spans="5:6" s="146" customFormat="1" hidden="1">
      <c r="E1196" s="264"/>
      <c r="F1196" s="264"/>
    </row>
    <row r="1197" spans="5:6" s="146" customFormat="1" hidden="1">
      <c r="E1197" s="264"/>
      <c r="F1197" s="264"/>
    </row>
    <row r="1198" spans="5:6" s="146" customFormat="1" hidden="1">
      <c r="E1198" s="264"/>
      <c r="F1198" s="264"/>
    </row>
    <row r="1199" spans="5:6" s="146" customFormat="1" hidden="1">
      <c r="E1199" s="264"/>
      <c r="F1199" s="264"/>
    </row>
    <row r="1200" spans="5:6" s="146" customFormat="1" hidden="1">
      <c r="E1200" s="264"/>
      <c r="F1200" s="264"/>
    </row>
    <row r="1201" spans="5:6" s="146" customFormat="1" hidden="1">
      <c r="E1201" s="264"/>
      <c r="F1201" s="264"/>
    </row>
    <row r="1202" spans="5:6" s="146" customFormat="1" hidden="1">
      <c r="E1202" s="264"/>
      <c r="F1202" s="264"/>
    </row>
    <row r="1203" spans="5:6" s="146" customFormat="1" hidden="1">
      <c r="E1203" s="264"/>
      <c r="F1203" s="264"/>
    </row>
    <row r="1204" spans="5:6" s="146" customFormat="1" hidden="1">
      <c r="E1204" s="264"/>
      <c r="F1204" s="264"/>
    </row>
    <row r="1205" spans="5:6" s="146" customFormat="1" hidden="1">
      <c r="E1205" s="264"/>
      <c r="F1205" s="264"/>
    </row>
    <row r="1206" spans="5:6" s="146" customFormat="1" hidden="1">
      <c r="E1206" s="264"/>
      <c r="F1206" s="264"/>
    </row>
    <row r="1207" spans="5:6" s="146" customFormat="1" hidden="1">
      <c r="E1207" s="264"/>
      <c r="F1207" s="264"/>
    </row>
    <row r="1208" spans="5:6" s="146" customFormat="1" hidden="1">
      <c r="E1208" s="264"/>
      <c r="F1208" s="264"/>
    </row>
    <row r="1209" spans="5:6" s="146" customFormat="1" hidden="1">
      <c r="E1209" s="264"/>
      <c r="F1209" s="264"/>
    </row>
    <row r="1210" spans="5:6" s="146" customFormat="1" hidden="1">
      <c r="E1210" s="264"/>
      <c r="F1210" s="264"/>
    </row>
    <row r="1211" spans="5:6" s="146" customFormat="1" hidden="1">
      <c r="E1211" s="264"/>
      <c r="F1211" s="264"/>
    </row>
    <row r="1212" spans="5:6" s="146" customFormat="1" hidden="1">
      <c r="E1212" s="264"/>
      <c r="F1212" s="264"/>
    </row>
    <row r="1213" spans="5:6" s="146" customFormat="1" hidden="1">
      <c r="E1213" s="264"/>
      <c r="F1213" s="264"/>
    </row>
    <row r="1214" spans="5:6" s="146" customFormat="1" hidden="1">
      <c r="E1214" s="264"/>
      <c r="F1214" s="264"/>
    </row>
    <row r="1215" spans="5:6" s="146" customFormat="1" hidden="1">
      <c r="E1215" s="264"/>
      <c r="F1215" s="264"/>
    </row>
    <row r="1216" spans="5:6" s="146" customFormat="1" hidden="1">
      <c r="E1216" s="264"/>
      <c r="F1216" s="264"/>
    </row>
    <row r="1217" spans="5:6" s="146" customFormat="1" hidden="1">
      <c r="E1217" s="264"/>
      <c r="F1217" s="264"/>
    </row>
    <row r="1218" spans="5:6" s="146" customFormat="1" hidden="1">
      <c r="E1218" s="264"/>
      <c r="F1218" s="264"/>
    </row>
    <row r="1219" spans="5:6" s="146" customFormat="1" hidden="1">
      <c r="E1219" s="264"/>
      <c r="F1219" s="264"/>
    </row>
    <row r="1220" spans="5:6" s="146" customFormat="1" hidden="1">
      <c r="E1220" s="264"/>
      <c r="F1220" s="264"/>
    </row>
    <row r="1221" spans="5:6" s="146" customFormat="1" hidden="1">
      <c r="E1221" s="264"/>
      <c r="F1221" s="264"/>
    </row>
    <row r="1222" spans="5:6" s="146" customFormat="1" hidden="1">
      <c r="E1222" s="264"/>
      <c r="F1222" s="264"/>
    </row>
    <row r="1223" spans="5:6" s="146" customFormat="1" hidden="1">
      <c r="E1223" s="264"/>
      <c r="F1223" s="264"/>
    </row>
    <row r="1224" spans="5:6" s="146" customFormat="1" hidden="1">
      <c r="E1224" s="264"/>
      <c r="F1224" s="264"/>
    </row>
    <row r="1225" spans="5:6" s="146" customFormat="1" hidden="1">
      <c r="E1225" s="264"/>
      <c r="F1225" s="264"/>
    </row>
    <row r="1226" spans="5:6" s="146" customFormat="1" hidden="1">
      <c r="E1226" s="264"/>
      <c r="F1226" s="264"/>
    </row>
    <row r="1227" spans="5:6" s="146" customFormat="1" hidden="1">
      <c r="E1227" s="264"/>
      <c r="F1227" s="264"/>
    </row>
    <row r="1228" spans="5:6" s="146" customFormat="1" hidden="1">
      <c r="E1228" s="264"/>
      <c r="F1228" s="264"/>
    </row>
    <row r="1229" spans="5:6" s="146" customFormat="1" hidden="1">
      <c r="E1229" s="264"/>
      <c r="F1229" s="264"/>
    </row>
    <row r="1230" spans="5:6" s="146" customFormat="1" hidden="1">
      <c r="E1230" s="264"/>
      <c r="F1230" s="264"/>
    </row>
    <row r="1231" spans="5:6" s="146" customFormat="1" hidden="1">
      <c r="E1231" s="264"/>
      <c r="F1231" s="264"/>
    </row>
    <row r="1232" spans="5:6" s="146" customFormat="1" hidden="1">
      <c r="E1232" s="264"/>
      <c r="F1232" s="264"/>
    </row>
    <row r="1233" spans="5:6" s="146" customFormat="1" hidden="1">
      <c r="E1233" s="264"/>
      <c r="F1233" s="264"/>
    </row>
    <row r="1234" spans="5:6" s="146" customFormat="1" hidden="1">
      <c r="E1234" s="264"/>
      <c r="F1234" s="264"/>
    </row>
    <row r="1235" spans="5:6" s="146" customFormat="1" hidden="1">
      <c r="E1235" s="264"/>
      <c r="F1235" s="264"/>
    </row>
    <row r="1236" spans="5:6" s="146" customFormat="1" hidden="1">
      <c r="E1236" s="264"/>
      <c r="F1236" s="264"/>
    </row>
    <row r="1237" spans="5:6" s="146" customFormat="1" hidden="1">
      <c r="E1237" s="264"/>
      <c r="F1237" s="264"/>
    </row>
    <row r="1238" spans="5:6" s="146" customFormat="1" hidden="1">
      <c r="E1238" s="264"/>
      <c r="F1238" s="264"/>
    </row>
    <row r="1239" spans="5:6" s="146" customFormat="1" hidden="1">
      <c r="E1239" s="264"/>
      <c r="F1239" s="264"/>
    </row>
    <row r="1240" spans="5:6" s="146" customFormat="1" hidden="1">
      <c r="E1240" s="264"/>
      <c r="F1240" s="264"/>
    </row>
    <row r="1241" spans="5:6" s="146" customFormat="1" hidden="1">
      <c r="E1241" s="264"/>
      <c r="F1241" s="264"/>
    </row>
    <row r="1242" spans="5:6" s="146" customFormat="1" hidden="1">
      <c r="E1242" s="264"/>
      <c r="F1242" s="264"/>
    </row>
    <row r="1243" spans="5:6" s="146" customFormat="1" hidden="1">
      <c r="E1243" s="264"/>
      <c r="F1243" s="264"/>
    </row>
    <row r="1244" spans="5:6" s="146" customFormat="1" hidden="1">
      <c r="E1244" s="264"/>
      <c r="F1244" s="264"/>
    </row>
    <row r="1245" spans="5:6" s="146" customFormat="1" hidden="1">
      <c r="E1245" s="264"/>
      <c r="F1245" s="264"/>
    </row>
    <row r="1246" spans="5:6" s="146" customFormat="1" hidden="1">
      <c r="E1246" s="264"/>
      <c r="F1246" s="264"/>
    </row>
    <row r="1247" spans="5:6" s="146" customFormat="1" hidden="1">
      <c r="E1247" s="264"/>
      <c r="F1247" s="264"/>
    </row>
    <row r="1248" spans="5:6" s="146" customFormat="1" hidden="1">
      <c r="E1248" s="264"/>
      <c r="F1248" s="264"/>
    </row>
    <row r="1249" spans="5:6" s="146" customFormat="1" hidden="1">
      <c r="E1249" s="264"/>
      <c r="F1249" s="264"/>
    </row>
    <row r="1250" spans="5:6" s="146" customFormat="1" hidden="1">
      <c r="E1250" s="264"/>
      <c r="F1250" s="264"/>
    </row>
    <row r="1251" spans="5:6" s="146" customFormat="1" hidden="1">
      <c r="E1251" s="264"/>
      <c r="F1251" s="264"/>
    </row>
    <row r="1252" spans="5:6" s="146" customFormat="1" hidden="1">
      <c r="E1252" s="264"/>
      <c r="F1252" s="264"/>
    </row>
    <row r="1253" spans="5:6" s="146" customFormat="1" hidden="1">
      <c r="E1253" s="264"/>
      <c r="F1253" s="264"/>
    </row>
    <row r="1254" spans="5:6" s="146" customFormat="1" hidden="1">
      <c r="E1254" s="264"/>
      <c r="F1254" s="264"/>
    </row>
    <row r="1255" spans="5:6" s="146" customFormat="1" hidden="1">
      <c r="E1255" s="264"/>
      <c r="F1255" s="264"/>
    </row>
    <row r="1256" spans="5:6" s="146" customFormat="1" hidden="1">
      <c r="E1256" s="264"/>
      <c r="F1256" s="264"/>
    </row>
    <row r="1257" spans="5:6" s="146" customFormat="1" hidden="1">
      <c r="E1257" s="264"/>
      <c r="F1257" s="264"/>
    </row>
    <row r="1258" spans="5:6" s="146" customFormat="1" hidden="1">
      <c r="E1258" s="264"/>
      <c r="F1258" s="264"/>
    </row>
    <row r="1259" spans="5:6" s="146" customFormat="1" hidden="1">
      <c r="E1259" s="264"/>
      <c r="F1259" s="264"/>
    </row>
    <row r="1260" spans="5:6" s="146" customFormat="1" hidden="1">
      <c r="E1260" s="264"/>
      <c r="F1260" s="264"/>
    </row>
    <row r="1261" spans="5:6" s="146" customFormat="1" hidden="1">
      <c r="E1261" s="264"/>
      <c r="F1261" s="264"/>
    </row>
    <row r="1262" spans="5:6" s="146" customFormat="1" hidden="1">
      <c r="E1262" s="264"/>
      <c r="F1262" s="264"/>
    </row>
    <row r="1263" spans="5:6" s="146" customFormat="1" hidden="1">
      <c r="E1263" s="264"/>
      <c r="F1263" s="264"/>
    </row>
    <row r="1264" spans="5:6" s="146" customFormat="1" hidden="1">
      <c r="E1264" s="264"/>
      <c r="F1264" s="264"/>
    </row>
    <row r="1265" spans="5:6" s="146" customFormat="1" hidden="1">
      <c r="E1265" s="264"/>
      <c r="F1265" s="264"/>
    </row>
    <row r="1266" spans="5:6" s="146" customFormat="1" hidden="1">
      <c r="E1266" s="264"/>
      <c r="F1266" s="264"/>
    </row>
    <row r="1267" spans="5:6" s="146" customFormat="1" hidden="1">
      <c r="E1267" s="264"/>
      <c r="F1267" s="264"/>
    </row>
    <row r="1268" spans="5:6" s="146" customFormat="1" hidden="1">
      <c r="E1268" s="264"/>
      <c r="F1268" s="264"/>
    </row>
    <row r="1269" spans="5:6" s="146" customFormat="1" hidden="1">
      <c r="E1269" s="264"/>
      <c r="F1269" s="264"/>
    </row>
    <row r="1270" spans="5:6" s="146" customFormat="1" hidden="1">
      <c r="E1270" s="264"/>
      <c r="F1270" s="264"/>
    </row>
    <row r="1271" spans="5:6" s="146" customFormat="1" hidden="1">
      <c r="E1271" s="264"/>
      <c r="F1271" s="264"/>
    </row>
    <row r="1272" spans="5:6" s="146" customFormat="1" hidden="1">
      <c r="E1272" s="264"/>
      <c r="F1272" s="264"/>
    </row>
    <row r="1273" spans="5:6" s="146" customFormat="1" hidden="1">
      <c r="E1273" s="264"/>
      <c r="F1273" s="264"/>
    </row>
    <row r="1274" spans="5:6" s="146" customFormat="1" hidden="1">
      <c r="E1274" s="264"/>
      <c r="F1274" s="264"/>
    </row>
    <row r="1275" spans="5:6" s="146" customFormat="1" hidden="1">
      <c r="E1275" s="264"/>
      <c r="F1275" s="264"/>
    </row>
    <row r="1276" spans="5:6" s="146" customFormat="1" hidden="1">
      <c r="E1276" s="264"/>
      <c r="F1276" s="264"/>
    </row>
    <row r="1277" spans="5:6" s="146" customFormat="1" hidden="1">
      <c r="E1277" s="264"/>
      <c r="F1277" s="264"/>
    </row>
    <row r="1278" spans="5:6" s="146" customFormat="1" hidden="1">
      <c r="E1278" s="264"/>
      <c r="F1278" s="264"/>
    </row>
    <row r="1279" spans="5:6" s="146" customFormat="1" hidden="1">
      <c r="E1279" s="264"/>
      <c r="F1279" s="264"/>
    </row>
    <row r="1280" spans="5:6" s="146" customFormat="1" hidden="1">
      <c r="E1280" s="264"/>
      <c r="F1280" s="264"/>
    </row>
    <row r="1281" spans="5:6" s="146" customFormat="1" hidden="1">
      <c r="E1281" s="264"/>
      <c r="F1281" s="264"/>
    </row>
    <row r="1282" spans="5:6" s="146" customFormat="1" hidden="1">
      <c r="E1282" s="264"/>
      <c r="F1282" s="264"/>
    </row>
    <row r="1283" spans="5:6" s="146" customFormat="1" hidden="1">
      <c r="E1283" s="264"/>
      <c r="F1283" s="264"/>
    </row>
    <row r="1284" spans="5:6" s="146" customFormat="1" hidden="1">
      <c r="E1284" s="264"/>
      <c r="F1284" s="264"/>
    </row>
    <row r="1285" spans="5:6" s="146" customFormat="1" hidden="1">
      <c r="E1285" s="264"/>
      <c r="F1285" s="264"/>
    </row>
    <row r="1286" spans="5:6" s="146" customFormat="1" hidden="1">
      <c r="E1286" s="264"/>
      <c r="F1286" s="264"/>
    </row>
    <row r="1287" spans="5:6" s="146" customFormat="1" hidden="1">
      <c r="E1287" s="264"/>
      <c r="F1287" s="264"/>
    </row>
    <row r="1288" spans="5:6" s="146" customFormat="1" hidden="1">
      <c r="E1288" s="264"/>
      <c r="F1288" s="264"/>
    </row>
    <row r="1289" spans="5:6" s="146" customFormat="1" hidden="1">
      <c r="E1289" s="264"/>
      <c r="F1289" s="264"/>
    </row>
    <row r="1290" spans="5:6" s="146" customFormat="1" hidden="1">
      <c r="E1290" s="264"/>
      <c r="F1290" s="264"/>
    </row>
    <row r="1291" spans="5:6" s="146" customFormat="1" hidden="1">
      <c r="E1291" s="264"/>
      <c r="F1291" s="264"/>
    </row>
    <row r="1292" spans="5:6" s="146" customFormat="1" hidden="1">
      <c r="E1292" s="264"/>
      <c r="F1292" s="264"/>
    </row>
    <row r="1293" spans="5:6" s="146" customFormat="1" hidden="1">
      <c r="E1293" s="264"/>
      <c r="F1293" s="264"/>
    </row>
    <row r="1294" spans="5:6" s="146" customFormat="1" hidden="1">
      <c r="E1294" s="264"/>
      <c r="F1294" s="264"/>
    </row>
    <row r="1295" spans="5:6" s="146" customFormat="1" hidden="1">
      <c r="E1295" s="264"/>
      <c r="F1295" s="264"/>
    </row>
    <row r="1296" spans="5:6" s="146" customFormat="1" hidden="1">
      <c r="E1296" s="264"/>
      <c r="F1296" s="264"/>
    </row>
    <row r="1297" spans="5:6" s="146" customFormat="1" hidden="1">
      <c r="E1297" s="264"/>
      <c r="F1297" s="264"/>
    </row>
    <row r="1298" spans="5:6" s="146" customFormat="1" hidden="1">
      <c r="E1298" s="264"/>
      <c r="F1298" s="264"/>
    </row>
    <row r="1299" spans="5:6" s="146" customFormat="1" hidden="1">
      <c r="E1299" s="264"/>
      <c r="F1299" s="264"/>
    </row>
    <row r="1300" spans="5:6" s="146" customFormat="1" hidden="1">
      <c r="E1300" s="264"/>
      <c r="F1300" s="264"/>
    </row>
    <row r="1301" spans="5:6" s="146" customFormat="1" hidden="1">
      <c r="E1301" s="264"/>
      <c r="F1301" s="264"/>
    </row>
    <row r="1302" spans="5:6" s="146" customFormat="1" hidden="1">
      <c r="E1302" s="264"/>
      <c r="F1302" s="264"/>
    </row>
    <row r="1303" spans="5:6" s="146" customFormat="1" hidden="1">
      <c r="E1303" s="264"/>
      <c r="F1303" s="264"/>
    </row>
    <row r="1304" spans="5:6" s="146" customFormat="1" hidden="1">
      <c r="E1304" s="264"/>
      <c r="F1304" s="264"/>
    </row>
    <row r="1305" spans="5:6" s="146" customFormat="1" hidden="1">
      <c r="E1305" s="264"/>
      <c r="F1305" s="264"/>
    </row>
    <row r="1306" spans="5:6" s="146" customFormat="1" hidden="1">
      <c r="E1306" s="264"/>
      <c r="F1306" s="264"/>
    </row>
    <row r="1307" spans="5:6" s="146" customFormat="1" hidden="1">
      <c r="E1307" s="264"/>
      <c r="F1307" s="264"/>
    </row>
    <row r="1308" spans="5:6" s="146" customFormat="1" hidden="1">
      <c r="E1308" s="264"/>
      <c r="F1308" s="264"/>
    </row>
    <row r="1309" spans="5:6" s="146" customFormat="1" hidden="1">
      <c r="E1309" s="264"/>
      <c r="F1309" s="264"/>
    </row>
    <row r="1310" spans="5:6" s="146" customFormat="1" hidden="1">
      <c r="E1310" s="264"/>
      <c r="F1310" s="264"/>
    </row>
    <row r="1311" spans="5:6" s="146" customFormat="1" hidden="1">
      <c r="E1311" s="264"/>
      <c r="F1311" s="264"/>
    </row>
    <row r="1312" spans="5:6" s="146" customFormat="1" hidden="1">
      <c r="E1312" s="264"/>
      <c r="F1312" s="264"/>
    </row>
    <row r="1313" spans="5:6" s="146" customFormat="1" hidden="1">
      <c r="E1313" s="264"/>
      <c r="F1313" s="264"/>
    </row>
    <row r="1314" spans="5:6" s="146" customFormat="1" hidden="1">
      <c r="E1314" s="264"/>
      <c r="F1314" s="264"/>
    </row>
    <row r="1315" spans="5:6" s="146" customFormat="1" hidden="1">
      <c r="E1315" s="264"/>
      <c r="F1315" s="264"/>
    </row>
    <row r="1316" spans="5:6" s="146" customFormat="1" hidden="1">
      <c r="E1316" s="264"/>
      <c r="F1316" s="264"/>
    </row>
    <row r="1317" spans="5:6" s="146" customFormat="1" hidden="1">
      <c r="E1317" s="264"/>
      <c r="F1317" s="264"/>
    </row>
    <row r="1318" spans="5:6" s="146" customFormat="1" hidden="1">
      <c r="E1318" s="264"/>
      <c r="F1318" s="264"/>
    </row>
    <row r="1319" spans="5:6" s="146" customFormat="1" hidden="1">
      <c r="E1319" s="264"/>
      <c r="F1319" s="264"/>
    </row>
    <row r="1320" spans="5:6" s="146" customFormat="1" hidden="1">
      <c r="E1320" s="264"/>
      <c r="F1320" s="264"/>
    </row>
    <row r="1321" spans="5:6" s="146" customFormat="1" hidden="1">
      <c r="E1321" s="264"/>
      <c r="F1321" s="264"/>
    </row>
    <row r="1322" spans="5:6" s="146" customFormat="1" hidden="1">
      <c r="E1322" s="264"/>
      <c r="F1322" s="264"/>
    </row>
    <row r="1323" spans="5:6" s="146" customFormat="1" hidden="1">
      <c r="E1323" s="264"/>
      <c r="F1323" s="264"/>
    </row>
    <row r="1324" spans="5:6" s="146" customFormat="1" hidden="1">
      <c r="E1324" s="264"/>
      <c r="F1324" s="264"/>
    </row>
    <row r="1325" spans="5:6" s="146" customFormat="1" hidden="1">
      <c r="E1325" s="264"/>
      <c r="F1325" s="264"/>
    </row>
    <row r="1326" spans="5:6" s="146" customFormat="1" hidden="1">
      <c r="E1326" s="264"/>
      <c r="F1326" s="264"/>
    </row>
    <row r="1327" spans="5:6" s="146" customFormat="1" hidden="1">
      <c r="E1327" s="264"/>
      <c r="F1327" s="264"/>
    </row>
    <row r="1328" spans="5:6" s="146" customFormat="1" hidden="1">
      <c r="E1328" s="264"/>
      <c r="F1328" s="264"/>
    </row>
    <row r="1329" spans="5:6" s="146" customFormat="1" hidden="1">
      <c r="E1329" s="264"/>
      <c r="F1329" s="264"/>
    </row>
    <row r="1330" spans="5:6" s="146" customFormat="1" hidden="1">
      <c r="E1330" s="264"/>
      <c r="F1330" s="264"/>
    </row>
    <row r="1331" spans="5:6" s="146" customFormat="1" hidden="1">
      <c r="E1331" s="264"/>
      <c r="F1331" s="264"/>
    </row>
    <row r="1332" spans="5:6" s="146" customFormat="1" hidden="1">
      <c r="E1332" s="264"/>
      <c r="F1332" s="264"/>
    </row>
    <row r="1333" spans="5:6" s="146" customFormat="1" hidden="1">
      <c r="E1333" s="264"/>
      <c r="F1333" s="264"/>
    </row>
    <row r="1334" spans="5:6" s="146" customFormat="1" hidden="1">
      <c r="E1334" s="264"/>
      <c r="F1334" s="264"/>
    </row>
    <row r="1335" spans="5:6" s="146" customFormat="1" hidden="1">
      <c r="E1335" s="264"/>
      <c r="F1335" s="264"/>
    </row>
    <row r="1336" spans="5:6" s="146" customFormat="1" hidden="1">
      <c r="E1336" s="264"/>
      <c r="F1336" s="264"/>
    </row>
    <row r="1337" spans="5:6" s="146" customFormat="1" hidden="1">
      <c r="E1337" s="264"/>
      <c r="F1337" s="264"/>
    </row>
    <row r="1338" spans="5:6" s="146" customFormat="1" hidden="1">
      <c r="E1338" s="264"/>
      <c r="F1338" s="264"/>
    </row>
    <row r="1339" spans="5:6" s="146" customFormat="1" hidden="1">
      <c r="E1339" s="264"/>
      <c r="F1339" s="264"/>
    </row>
    <row r="1340" spans="5:6" s="146" customFormat="1" hidden="1">
      <c r="E1340" s="264"/>
      <c r="F1340" s="264"/>
    </row>
    <row r="1341" spans="5:6" s="146" customFormat="1" hidden="1">
      <c r="E1341" s="264"/>
      <c r="F1341" s="264"/>
    </row>
    <row r="1342" spans="5:6" s="146" customFormat="1" hidden="1">
      <c r="E1342" s="264"/>
      <c r="F1342" s="264"/>
    </row>
    <row r="1343" spans="5:6" s="146" customFormat="1" hidden="1">
      <c r="E1343" s="264"/>
      <c r="F1343" s="264"/>
    </row>
    <row r="1344" spans="5:6" s="146" customFormat="1" hidden="1">
      <c r="E1344" s="264"/>
      <c r="F1344" s="264"/>
    </row>
    <row r="1345" spans="5:6" s="146" customFormat="1" hidden="1">
      <c r="E1345" s="264"/>
      <c r="F1345" s="264"/>
    </row>
    <row r="1346" spans="5:6" s="146" customFormat="1" hidden="1">
      <c r="E1346" s="264"/>
      <c r="F1346" s="264"/>
    </row>
    <row r="1347" spans="5:6" s="146" customFormat="1" hidden="1">
      <c r="E1347" s="264"/>
      <c r="F1347" s="264"/>
    </row>
    <row r="1348" spans="5:6" s="146" customFormat="1" hidden="1">
      <c r="E1348" s="264"/>
      <c r="F1348" s="264"/>
    </row>
    <row r="1349" spans="5:6" s="146" customFormat="1" hidden="1">
      <c r="E1349" s="264"/>
      <c r="F1349" s="264"/>
    </row>
    <row r="1350" spans="5:6" s="146" customFormat="1" hidden="1">
      <c r="E1350" s="264"/>
      <c r="F1350" s="264"/>
    </row>
    <row r="1351" spans="5:6" s="146" customFormat="1" hidden="1">
      <c r="E1351" s="264"/>
      <c r="F1351" s="264"/>
    </row>
    <row r="1352" spans="5:6" s="146" customFormat="1" hidden="1">
      <c r="E1352" s="264"/>
      <c r="F1352" s="264"/>
    </row>
    <row r="1353" spans="5:6" s="146" customFormat="1" hidden="1">
      <c r="E1353" s="264"/>
      <c r="F1353" s="264"/>
    </row>
    <row r="1354" spans="5:6" s="146" customFormat="1" hidden="1">
      <c r="E1354" s="264"/>
      <c r="F1354" s="264"/>
    </row>
    <row r="1355" spans="5:6" s="146" customFormat="1" hidden="1">
      <c r="E1355" s="264"/>
      <c r="F1355" s="264"/>
    </row>
    <row r="1356" spans="5:6" s="146" customFormat="1" hidden="1">
      <c r="E1356" s="264"/>
      <c r="F1356" s="264"/>
    </row>
    <row r="1357" spans="5:6" s="146" customFormat="1" hidden="1">
      <c r="E1357" s="264"/>
      <c r="F1357" s="264"/>
    </row>
    <row r="1358" spans="5:6" s="146" customFormat="1" hidden="1">
      <c r="E1358" s="264"/>
      <c r="F1358" s="264"/>
    </row>
    <row r="1359" spans="5:6" s="146" customFormat="1" hidden="1">
      <c r="E1359" s="264"/>
      <c r="F1359" s="264"/>
    </row>
    <row r="1360" spans="5:6" s="146" customFormat="1" hidden="1">
      <c r="E1360" s="264"/>
      <c r="F1360" s="264"/>
    </row>
    <row r="1361" spans="5:6" s="146" customFormat="1" hidden="1">
      <c r="E1361" s="264"/>
      <c r="F1361" s="264"/>
    </row>
    <row r="1362" spans="5:6" s="146" customFormat="1" hidden="1">
      <c r="E1362" s="264"/>
      <c r="F1362" s="264"/>
    </row>
    <row r="1363" spans="5:6" s="146" customFormat="1" hidden="1">
      <c r="E1363" s="264"/>
      <c r="F1363" s="264"/>
    </row>
    <row r="1364" spans="5:6" s="146" customFormat="1" hidden="1">
      <c r="E1364" s="264"/>
      <c r="F1364" s="264"/>
    </row>
    <row r="1365" spans="5:6" s="146" customFormat="1" hidden="1">
      <c r="E1365" s="264"/>
      <c r="F1365" s="264"/>
    </row>
    <row r="1366" spans="5:6" s="146" customFormat="1" hidden="1">
      <c r="E1366" s="264"/>
      <c r="F1366" s="264"/>
    </row>
    <row r="1367" spans="5:6" s="146" customFormat="1" hidden="1">
      <c r="E1367" s="264"/>
      <c r="F1367" s="264"/>
    </row>
    <row r="1368" spans="5:6" s="146" customFormat="1" hidden="1">
      <c r="E1368" s="264"/>
      <c r="F1368" s="264"/>
    </row>
    <row r="1369" spans="5:6" s="146" customFormat="1" hidden="1">
      <c r="E1369" s="264"/>
      <c r="F1369" s="264"/>
    </row>
    <row r="1370" spans="5:6" s="146" customFormat="1" hidden="1">
      <c r="E1370" s="264"/>
      <c r="F1370" s="264"/>
    </row>
    <row r="1371" spans="5:6" s="146" customFormat="1" hidden="1">
      <c r="E1371" s="264"/>
      <c r="F1371" s="264"/>
    </row>
    <row r="1372" spans="5:6" s="146" customFormat="1" hidden="1">
      <c r="E1372" s="264"/>
      <c r="F1372" s="264"/>
    </row>
    <row r="1373" spans="5:6" s="146" customFormat="1" hidden="1">
      <c r="E1373" s="264"/>
      <c r="F1373" s="264"/>
    </row>
    <row r="1374" spans="5:6" s="146" customFormat="1" hidden="1">
      <c r="E1374" s="264"/>
      <c r="F1374" s="264"/>
    </row>
    <row r="1375" spans="5:6" s="146" customFormat="1" hidden="1">
      <c r="E1375" s="264"/>
      <c r="F1375" s="264"/>
    </row>
    <row r="1376" spans="5:6" s="146" customFormat="1" hidden="1">
      <c r="E1376" s="264"/>
      <c r="F1376" s="264"/>
    </row>
    <row r="1377" spans="5:6" s="146" customFormat="1" hidden="1">
      <c r="E1377" s="264"/>
      <c r="F1377" s="264"/>
    </row>
    <row r="1378" spans="5:6" s="146" customFormat="1" hidden="1">
      <c r="E1378" s="264"/>
      <c r="F1378" s="264"/>
    </row>
    <row r="1379" spans="5:6" s="146" customFormat="1" hidden="1">
      <c r="E1379" s="264"/>
      <c r="F1379" s="264"/>
    </row>
    <row r="1380" spans="5:6" s="146" customFormat="1" hidden="1">
      <c r="E1380" s="264"/>
      <c r="F1380" s="264"/>
    </row>
    <row r="1381" spans="5:6" s="146" customFormat="1" hidden="1">
      <c r="E1381" s="264"/>
      <c r="F1381" s="264"/>
    </row>
    <row r="1382" spans="5:6" s="146" customFormat="1" hidden="1">
      <c r="E1382" s="264"/>
      <c r="F1382" s="264"/>
    </row>
  </sheetData>
  <sheetProtection formatCells="0" formatColumns="0" formatRows="0" insertRows="0" deleteRows="0" sort="0"/>
  <mergeCells count="10">
    <mergeCell ref="A12:C12"/>
    <mergeCell ref="M1:O1"/>
    <mergeCell ref="M2:O2"/>
    <mergeCell ref="A7:O7"/>
    <mergeCell ref="A8:O8"/>
    <mergeCell ref="A9:D9"/>
    <mergeCell ref="G9:M9"/>
    <mergeCell ref="A10:D10"/>
    <mergeCell ref="G10:M10"/>
    <mergeCell ref="D1:F3"/>
  </mergeCells>
  <conditionalFormatting sqref="A13:D23">
    <cfRule type="expression" dxfId="14" priority="11">
      <formula>AND(ISBLANK(A13),SUM(COUNTIF($A13:$O13,"&lt;&gt;"&amp;"")&gt;0))</formula>
    </cfRule>
  </conditionalFormatting>
  <conditionalFormatting sqref="E13:E23">
    <cfRule type="expression" dxfId="13" priority="7">
      <formula>AND(ISBLANK(E13),SUM(COUNTIF($A13:$O13,"&lt;&gt;"&amp;"")&gt;0))</formula>
    </cfRule>
  </conditionalFormatting>
  <conditionalFormatting sqref="F13:F23">
    <cfRule type="expression" dxfId="12" priority="6">
      <formula>AND(ISBLANK(F13),SUM(COUNTIF($A13:$O13,"&lt;&gt;"&amp;"")&gt;0))</formula>
    </cfRule>
  </conditionalFormatting>
  <conditionalFormatting sqref="N13:N23">
    <cfRule type="expression" dxfId="11" priority="5">
      <formula>AND(ISBLANK(N13),SUM(COUNTIF($A13:$O13,"&lt;&gt;"&amp;"")&gt;0))</formula>
    </cfRule>
  </conditionalFormatting>
  <conditionalFormatting sqref="G13:M20">
    <cfRule type="expression" dxfId="10" priority="3">
      <formula>AND(SUM(COUNTIF($G13:$M13,"&lt;&gt;"&amp;"")=0),SUM(COUNTIF($A13:$F13,"&lt;&gt;"&amp;"")&gt;0))</formula>
    </cfRule>
  </conditionalFormatting>
  <dataValidations count="20">
    <dataValidation type="whole" operator="greaterThanOrEqual" allowBlank="1" showInputMessage="1" showErrorMessage="1" error="Please enter a number greater than or equal to 0." sqref="G15:N99" xr:uid="{D810B7A9-A5C7-4181-9207-A33294F420AE}">
      <formula1>0</formula1>
    </dataValidation>
    <dataValidation type="whole" operator="greaterThanOrEqual" allowBlank="1" showInputMessage="1" showErrorMessage="1" error="Please enter a number" sqref="G103:N1227" xr:uid="{1ED65FBA-6E1D-45F2-9F04-944D8C318EE3}">
      <formula1>-100</formula1>
    </dataValidation>
    <dataValidation allowBlank="1" showInputMessage="1" sqref="M1:N1 O4" xr:uid="{38730276-B265-4B08-9603-19DD54392FE7}"/>
    <dataValidation type="list" allowBlank="1" showInputMessage="1" showErrorMessage="1" error="Please enter &quot;No&quot;,&quot;Yes-But no action taken&quot;, &quot;Yes-Approved&quot; , &quot;Yes-Denied&quot;  " sqref="W1:W3" xr:uid="{BAEA4B6F-B4E9-4941-B6BE-913A788E9635}">
      <formula1>"No,Yes-But no action taken,Yes-Approved,Yes-Denied"</formula1>
    </dataValidation>
    <dataValidation type="whole" operator="greaterThanOrEqual" allowBlank="1" showInputMessage="1" showErrorMessage="1" error="Please enter a number." sqref="G11:M11" xr:uid="{3B981438-6EAA-4DE4-8E79-989C5940F3EB}">
      <formula1>-1000</formula1>
    </dataValidation>
    <dataValidation operator="greaterThanOrEqual" allowBlank="1" showInputMessage="1" showErrorMessage="1" error="Please enter a number." sqref="N11" xr:uid="{6D5D2FFF-0DA2-4D49-91D9-FE5EE41DAC73}"/>
    <dataValidation type="date" allowBlank="1" showInputMessage="1" showErrorMessage="1" sqref="F15:F1048576" xr:uid="{07E63F5D-9030-41DC-A5C3-D1A8EF8916A6}">
      <formula1>36526</formula1>
      <formula2>54789</formula2>
    </dataValidation>
    <dataValidation type="whole" allowBlank="1" showInputMessage="1" showErrorMessage="1" error="Please enter a number greater than 0." prompt="Insert number of units that are above moderate-income" sqref="M13:M14" xr:uid="{50C945FB-516B-47D7-A9B7-E542CD2F8062}">
      <formula1>0</formula1>
      <formula2>30000</formula2>
    </dataValidation>
    <dataValidation type="whole" allowBlank="1" showInputMessage="1" showErrorMessage="1" error="Please enter a number greater than 0." prompt="Insert number of units that are moderate-income non-deed restricted" sqref="L13:L14" xr:uid="{24C11326-2B43-43D3-A626-7244635A3C90}">
      <formula1>0</formula1>
      <formula2>30000</formula2>
    </dataValidation>
    <dataValidation type="whole" allowBlank="1" showInputMessage="1" showErrorMessage="1" error="Please enter a number greater than 0." prompt="Insert number of units that are moderate-income deed restricted" sqref="K13:K14" xr:uid="{9D4467FD-FEB2-4A19-99C1-E937FB5DD689}">
      <formula1>0</formula1>
      <formula2>30000</formula2>
    </dataValidation>
    <dataValidation type="whole" allowBlank="1" showInputMessage="1" showErrorMessage="1" error="Please enter a number greater than 0." prompt="Insert number of units that are low-income non-deed restricted" sqref="J13:J14" xr:uid="{47C693F4-59DB-422C-8BDD-D4DC7CA950CC}">
      <formula1>0</formula1>
      <formula2>30000</formula2>
    </dataValidation>
    <dataValidation type="whole" allowBlank="1" showInputMessage="1" showErrorMessage="1" error="Please enter a number greater than 0." prompt="Insert number of units that are low-income deed restricted" sqref="I13:I14" xr:uid="{46FE94A5-9BBF-458D-BEB1-4006769A518D}">
      <formula1>0</formula1>
      <formula2>30000</formula2>
    </dataValidation>
    <dataValidation type="whole" allowBlank="1" showInputMessage="1" showErrorMessage="1" error="Please enter a number greater than 0." prompt="Insert number of units that are very low-income non-deed restricted" sqref="H13:H14" xr:uid="{37FF53E8-5529-43E5-9808-5D671A42EB45}">
      <formula1>0</formula1>
      <formula2>30000</formula2>
    </dataValidation>
    <dataValidation type="whole" allowBlank="1" showInputMessage="1" showErrorMessage="1" error="Please enter a number greater than 0." prompt="Insert number of units that are very low-income deed restricted" sqref="G13:G14" xr:uid="{4C02E4DE-9C3D-4E39-A82C-C8EB9947874C}">
      <formula1>0</formula1>
      <formula2>30000</formula2>
    </dataValidation>
    <dataValidation allowBlank="1" showInputMessage="1" showErrorMessage="1" prompt="Local Jurisdiction Tracking ID – This may be the permit number or other identifier._x000a_Character Limit: 256" sqref="D13:D14" xr:uid="{B37A85F0-1841-4AA0-9774-029673741DF1}"/>
    <dataValidation allowBlank="1" showInputMessage="1" showErrorMessage="1" prompt="Project Name – Enter the project name, if available (optional field)._x000a_Character Limit: 256" sqref="C13:C14" xr:uid="{D760B9D4-DB44-4CB3-AE15-B54006BA7996}"/>
    <dataValidation allowBlank="1" showInputMessage="1" showErrorMessage="1" prompt="Street Address – Enter the number and name of street._x000a_Character Limit: 256" sqref="B13:B14" xr:uid="{30118FB1-A3A5-40DE-91C9-081A785892E1}"/>
    <dataValidation allowBlank="1" showInputMessage="1" showErrorMessage="1" prompt="Current APN – Enter the current available APN.  If necessary, enter additional APNs in the notes field._x000a_Character Limit: 256" sqref="A13:A14" xr:uid="{247B4446-510A-4F7B-B2E5-044791BC0C0A}"/>
    <dataValidation type="whole" allowBlank="1" showInputMessage="1" showErrorMessage="1" error="Please enter a number greater than 0." prompt="Enter number of beds created due to the density bonus" sqref="N13:N14" xr:uid="{E7FDAB88-2D7C-4C5B-9BB5-903B4A25BB72}">
      <formula1>0</formula1>
      <formula2>30000</formula2>
    </dataValidation>
    <dataValidation allowBlank="1" showInputMessage="1" showErrorMessage="1" prompt="Enter notes" sqref="O13:O14" xr:uid="{EAD0551F-BE6F-428F-9F1A-A4B9ABBE484D}"/>
  </dataValidations>
  <printOptions horizontalCentered="1"/>
  <pageMargins left="0.7" right="0.7" top="0.75" bottom="0.75" header="0.3" footer="0.3"/>
  <pageSetup paperSize="5" scale="73" orientation="landscape" r:id="rId1"/>
  <headerFooter>
    <oddFooter>&amp;L&amp;"Arial,Bold"&amp;18&amp;K0070C0Annual Progress Report  &amp;R&amp;12January 2020</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C1765109-614C-4810-99C2-8A42D650FE60}">
            <xm:f>Admin!$D$22="FORMATTING OFF"</xm:f>
            <x14:dxf/>
          </x14:cfRule>
          <xm:sqref>A13:O23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B374251-22DE-40CC-8F99-BEB123572B43}">
          <x14:formula1>
            <xm:f>'Deed Rest And Asst Pgm Data'!$H$8</xm:f>
          </x14:formula1>
          <xm:sqref>E15:E1048576</xm:sqref>
        </x14:dataValidation>
        <x14:dataValidation type="list" allowBlank="1" showInputMessage="1" showErrorMessage="1" prompt="Enter date approved" xr:uid="{08DC08C6-FD16-474F-8FBB-9D5AA0612157}">
          <x14:formula1>
            <xm:f>'Deed Rest And Asst Pgm Data'!$J$2:$J$3</xm:f>
          </x14:formula1>
          <xm:sqref>F13:F14</xm:sqref>
        </x14:dataValidation>
        <x14:dataValidation type="list" allowBlank="1" showInputMessage="1" showErrorMessage="1" prompt="Unit Types: Each development should be categorized by one of the following codes. Refer to “Unit Category” in the Definitions section for additional descriptions._x000a_" xr:uid="{55391EF6-3734-48E0-AA48-A60DB6FC40A7}">
          <x14:formula1>
            <xm:f>'Deed Rest And Asst Pgm Data'!$H$2:$H$7</xm:f>
          </x14:formula1>
          <xm:sqref>E13:E14</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3BEB5-9409-434C-B387-DF29D11F5740}">
  <sheetPr codeName="Sheet21"/>
  <dimension ref="A1:O26"/>
  <sheetViews>
    <sheetView zoomScale="90" zoomScaleNormal="90" workbookViewId="0">
      <selection activeCell="A7" activeCellId="2" sqref="E13 E11 A7:J9"/>
    </sheetView>
  </sheetViews>
  <sheetFormatPr defaultColWidth="0" defaultRowHeight="15" zeroHeight="1"/>
  <cols>
    <col min="1" max="1" width="26.85546875" customWidth="1"/>
    <col min="2" max="2" width="17.7109375" customWidth="1"/>
    <col min="3" max="3" width="18.28515625" customWidth="1"/>
    <col min="4" max="4" width="14.85546875" style="500" customWidth="1"/>
    <col min="5" max="8" width="8.85546875" style="500" customWidth="1"/>
    <col min="9" max="9" width="64" style="500" customWidth="1"/>
    <col min="10" max="10" width="44.140625" style="500" customWidth="1"/>
    <col min="11" max="11" width="8.85546875" style="498" hidden="1" customWidth="1"/>
    <col min="12" max="16384" width="8.85546875" hidden="1"/>
  </cols>
  <sheetData>
    <row r="1" spans="1:15" ht="27.75" customHeight="1">
      <c r="A1" s="411" t="s">
        <v>387</v>
      </c>
      <c r="B1" s="137" t="str">
        <f>'Start Here'!B4:E4</f>
        <v>San Diego</v>
      </c>
      <c r="C1" s="186"/>
      <c r="D1" s="412"/>
      <c r="E1" s="413" t="s">
        <v>481</v>
      </c>
      <c r="F1" s="412"/>
      <c r="G1" s="412"/>
      <c r="H1" s="412"/>
      <c r="I1" s="412"/>
      <c r="J1" s="414"/>
      <c r="K1"/>
    </row>
    <row r="2" spans="1:15" ht="23.25">
      <c r="A2" s="415" t="s">
        <v>2017</v>
      </c>
      <c r="B2" s="136">
        <f>'Start Here'!B5</f>
        <v>2023</v>
      </c>
      <c r="C2" s="187" t="str">
        <f>'Table A2'!C2</f>
        <v>(Jan. 1 - Dec. 31)</v>
      </c>
      <c r="D2" s="412"/>
      <c r="E2" s="413"/>
      <c r="F2" s="412"/>
      <c r="G2" s="412"/>
      <c r="H2" s="412"/>
      <c r="I2" s="412"/>
      <c r="J2" s="416"/>
      <c r="K2"/>
    </row>
    <row r="3" spans="1:15" ht="15.75">
      <c r="A3" s="417" t="s">
        <v>484</v>
      </c>
      <c r="B3" s="136" t="str">
        <f>IFERROR(IF(ISBLANK(VLOOKUP(B1,'Planning Periods'!$E$2:$P$540,12)),"5th Cycle",VLOOKUP(B1,'Planning Periods'!$E$2:$P$540,12)),"")</f>
        <v>6th Cycle</v>
      </c>
      <c r="C3" s="357" t="str">
        <f>IF(ISBLANK(B1),"",IFERROR(VLOOKUP(B1,'Planning Periods'!$A$2:$D$540,4),""))</f>
        <v>04/30/2021 - 04/30/2029</v>
      </c>
      <c r="D3" s="418"/>
      <c r="E3" s="418"/>
      <c r="F3" s="418"/>
      <c r="G3" s="418"/>
      <c r="H3" s="418"/>
      <c r="I3" s="418"/>
      <c r="J3" s="418"/>
      <c r="K3"/>
    </row>
    <row r="4" spans="1:15">
      <c r="A4" s="419"/>
      <c r="B4" s="419"/>
      <c r="C4" s="419"/>
      <c r="D4" s="419"/>
      <c r="E4" s="419"/>
      <c r="F4" s="419"/>
      <c r="G4" s="419"/>
      <c r="H4" s="419"/>
      <c r="I4" s="419"/>
      <c r="J4" s="419"/>
      <c r="K4"/>
    </row>
    <row r="5" spans="1:15" ht="15.75">
      <c r="A5" s="642" t="s">
        <v>2146</v>
      </c>
      <c r="B5" s="645"/>
      <c r="C5" s="645"/>
      <c r="D5" s="645"/>
      <c r="E5" s="645"/>
      <c r="F5" s="645"/>
      <c r="G5" s="645"/>
      <c r="H5" s="645"/>
      <c r="I5" s="645"/>
      <c r="J5" s="645"/>
      <c r="K5" s="423"/>
      <c r="L5" s="423"/>
      <c r="M5" s="423"/>
      <c r="N5" s="423"/>
      <c r="O5" s="424"/>
    </row>
    <row r="6" spans="1:15" ht="15.6" customHeight="1">
      <c r="A6" s="642" t="s">
        <v>2147</v>
      </c>
      <c r="B6" s="645"/>
      <c r="C6" s="645"/>
      <c r="D6" s="645"/>
      <c r="E6" s="645"/>
      <c r="F6" s="645"/>
      <c r="G6" s="645"/>
      <c r="H6" s="645"/>
      <c r="I6" s="645"/>
      <c r="J6" s="645"/>
      <c r="K6" s="423"/>
      <c r="L6" s="423"/>
      <c r="M6" s="423"/>
      <c r="N6" s="423"/>
      <c r="O6" s="424"/>
    </row>
    <row r="7" spans="1:15" ht="15" customHeight="1">
      <c r="A7" s="769" t="s">
        <v>2148</v>
      </c>
      <c r="B7" s="769"/>
      <c r="C7" s="769"/>
      <c r="D7" s="769"/>
      <c r="E7" s="769"/>
      <c r="F7" s="769"/>
      <c r="G7" s="769"/>
      <c r="H7" s="769"/>
      <c r="I7" s="769"/>
      <c r="J7" s="769"/>
      <c r="K7"/>
    </row>
    <row r="8" spans="1:15" ht="24.75" customHeight="1">
      <c r="A8" s="770"/>
      <c r="B8" s="770"/>
      <c r="C8" s="770"/>
      <c r="D8" s="770"/>
      <c r="E8" s="770"/>
      <c r="F8" s="770"/>
      <c r="G8" s="770"/>
      <c r="H8" s="770"/>
      <c r="I8" s="770"/>
      <c r="J8" s="770"/>
      <c r="K8"/>
    </row>
    <row r="9" spans="1:15" hidden="1">
      <c r="A9" s="770"/>
      <c r="B9" s="770"/>
      <c r="C9" s="770"/>
      <c r="D9" s="770"/>
      <c r="E9" s="770"/>
      <c r="F9" s="770"/>
      <c r="G9" s="770"/>
      <c r="H9" s="770"/>
      <c r="I9" s="770"/>
      <c r="J9" s="770"/>
      <c r="K9"/>
    </row>
    <row r="10" spans="1:15" hidden="1">
      <c r="A10" s="425"/>
      <c r="B10" s="425"/>
      <c r="C10" s="425"/>
      <c r="D10" s="425"/>
      <c r="E10" s="425"/>
      <c r="F10" s="425"/>
      <c r="G10" s="425"/>
      <c r="H10" s="425"/>
      <c r="I10" s="425"/>
      <c r="J10" s="425"/>
      <c r="K10"/>
    </row>
    <row r="11" spans="1:15" hidden="1">
      <c r="A11" s="425"/>
      <c r="B11" s="425"/>
      <c r="C11" s="425"/>
      <c r="D11" s="425"/>
      <c r="E11" s="425"/>
      <c r="F11" s="425"/>
      <c r="G11" s="425"/>
      <c r="H11" s="425"/>
      <c r="I11" s="425"/>
      <c r="J11" s="425"/>
      <c r="K11"/>
    </row>
    <row r="12" spans="1:15" hidden="1">
      <c r="A12" s="419"/>
      <c r="B12" s="419"/>
      <c r="C12" s="419"/>
      <c r="D12" s="420"/>
      <c r="E12" s="419"/>
      <c r="F12" s="419"/>
      <c r="G12" s="419"/>
      <c r="H12" s="419"/>
      <c r="I12" s="419"/>
      <c r="J12" s="419"/>
      <c r="K12"/>
    </row>
    <row r="13" spans="1:15" ht="25.15" customHeight="1">
      <c r="A13" s="774" t="s">
        <v>2149</v>
      </c>
      <c r="B13" s="775"/>
      <c r="C13" s="776"/>
      <c r="D13" s="421" t="s">
        <v>653</v>
      </c>
      <c r="E13" s="422"/>
      <c r="F13" s="422"/>
      <c r="G13" s="422"/>
      <c r="H13" s="422"/>
      <c r="I13" s="422"/>
      <c r="J13" s="422"/>
      <c r="K13" s="498" t="s">
        <v>2150</v>
      </c>
    </row>
    <row r="14" spans="1:15" ht="53.45" customHeight="1">
      <c r="A14" s="774" t="s">
        <v>2151</v>
      </c>
      <c r="B14" s="775"/>
      <c r="C14" s="776"/>
      <c r="D14" s="771"/>
      <c r="E14" s="772"/>
      <c r="F14" s="772"/>
      <c r="G14" s="772"/>
      <c r="H14" s="772"/>
      <c r="I14" s="772"/>
      <c r="J14" s="422"/>
      <c r="K14" s="498" t="s">
        <v>2152</v>
      </c>
    </row>
    <row r="15" spans="1:15" ht="49.9" customHeight="1">
      <c r="A15" s="777" t="s">
        <v>521</v>
      </c>
      <c r="B15" s="778"/>
      <c r="C15" s="779"/>
      <c r="D15" s="771"/>
      <c r="E15" s="772"/>
      <c r="F15" s="772"/>
      <c r="G15" s="772"/>
      <c r="H15" s="772"/>
      <c r="I15" s="772"/>
      <c r="J15" s="772"/>
      <c r="K15" s="498" t="s">
        <v>2153</v>
      </c>
    </row>
    <row r="16" spans="1:15" ht="43.15" customHeight="1">
      <c r="A16" s="426"/>
      <c r="B16" s="427"/>
      <c r="C16" s="428"/>
      <c r="D16" s="771"/>
      <c r="E16" s="772"/>
      <c r="F16" s="772"/>
      <c r="G16" s="772"/>
      <c r="H16" s="772"/>
      <c r="I16" s="772"/>
      <c r="J16" s="772"/>
    </row>
    <row r="17" spans="1:10" ht="14.45" hidden="1" customHeight="1">
      <c r="A17" s="501"/>
      <c r="D17" s="499"/>
      <c r="E17" s="499"/>
      <c r="F17" s="499"/>
      <c r="G17" s="499"/>
      <c r="H17" s="499"/>
      <c r="I17" s="499"/>
      <c r="J17" s="499"/>
    </row>
    <row r="18" spans="1:10" ht="14.45" hidden="1" customHeight="1">
      <c r="A18" s="501"/>
      <c r="D18" s="499"/>
      <c r="E18" s="499"/>
      <c r="F18" s="499"/>
      <c r="G18" s="499"/>
      <c r="H18" s="499"/>
      <c r="I18" s="499"/>
      <c r="J18" s="499"/>
    </row>
    <row r="19" spans="1:10" ht="14.45" hidden="1" customHeight="1">
      <c r="A19" s="260"/>
      <c r="D19" s="499"/>
      <c r="E19" s="499"/>
      <c r="F19" s="499"/>
      <c r="G19" s="499"/>
      <c r="H19" s="499"/>
      <c r="I19" s="499"/>
      <c r="J19" s="499"/>
    </row>
    <row r="20" spans="1:10" ht="14.45" hidden="1" customHeight="1">
      <c r="A20" s="773"/>
      <c r="D20" s="499"/>
      <c r="E20" s="499"/>
      <c r="F20" s="499"/>
      <c r="G20" s="499"/>
      <c r="H20" s="499"/>
      <c r="I20" s="499"/>
      <c r="J20" s="499"/>
    </row>
    <row r="21" spans="1:10" ht="14.45" hidden="1" customHeight="1">
      <c r="A21" s="773"/>
      <c r="D21" s="499"/>
      <c r="E21" s="499"/>
      <c r="F21" s="499"/>
      <c r="G21" s="499"/>
      <c r="H21" s="499"/>
      <c r="I21" s="499"/>
      <c r="J21" s="499"/>
    </row>
    <row r="22" spans="1:10" ht="14.45" hidden="1" customHeight="1">
      <c r="A22" s="773"/>
      <c r="D22" s="499"/>
      <c r="E22" s="499"/>
      <c r="F22" s="499"/>
      <c r="G22" s="499"/>
      <c r="H22" s="499"/>
      <c r="I22" s="499"/>
      <c r="J22" s="499"/>
    </row>
    <row r="23" spans="1:10" ht="14.45" hidden="1" customHeight="1">
      <c r="A23" s="773"/>
      <c r="D23" s="499"/>
      <c r="E23" s="499"/>
      <c r="F23" s="499"/>
      <c r="G23" s="499"/>
      <c r="H23" s="499"/>
      <c r="I23" s="499"/>
      <c r="J23" s="499"/>
    </row>
    <row r="24" spans="1:10" ht="14.45" hidden="1" customHeight="1">
      <c r="A24" s="773"/>
      <c r="D24" s="499"/>
      <c r="E24" s="499"/>
      <c r="F24" s="499"/>
      <c r="G24" s="499"/>
      <c r="H24" s="499"/>
      <c r="I24" s="499"/>
      <c r="J24" s="499"/>
    </row>
    <row r="25" spans="1:10" ht="14.45" hidden="1" customHeight="1">
      <c r="A25" s="773"/>
      <c r="D25" s="499"/>
      <c r="E25" s="499"/>
      <c r="F25" s="499"/>
      <c r="G25" s="499"/>
      <c r="H25" s="499"/>
      <c r="I25" s="499"/>
      <c r="J25" s="499"/>
    </row>
    <row r="26" spans="1:10" ht="14.45" hidden="1" customHeight="1">
      <c r="A26" s="260"/>
      <c r="D26" s="499"/>
      <c r="E26" s="499"/>
      <c r="F26" s="499"/>
      <c r="G26" s="499"/>
      <c r="H26" s="499"/>
      <c r="I26" s="499"/>
      <c r="J26" s="499"/>
    </row>
  </sheetData>
  <protectedRanges>
    <protectedRange sqref="D15:J16" name="Range3"/>
    <protectedRange sqref="D14" name="Range2"/>
    <protectedRange sqref="D13" name="Range1"/>
  </protectedRanges>
  <mergeCells count="11">
    <mergeCell ref="A24:A25"/>
    <mergeCell ref="A13:C13"/>
    <mergeCell ref="A14:C14"/>
    <mergeCell ref="A20:A21"/>
    <mergeCell ref="A15:C15"/>
    <mergeCell ref="A5:J5"/>
    <mergeCell ref="A6:J6"/>
    <mergeCell ref="A7:J9"/>
    <mergeCell ref="D14:I14"/>
    <mergeCell ref="A22:A23"/>
    <mergeCell ref="D15:J16"/>
  </mergeCells>
  <conditionalFormatting sqref="D13">
    <cfRule type="expression" dxfId="9" priority="2">
      <formula>ISBLANK($D$13)</formula>
    </cfRule>
  </conditionalFormatting>
  <conditionalFormatting sqref="D14:I14">
    <cfRule type="expression" dxfId="8" priority="1">
      <formula>AND(ISBLANK($D$14),$D$13="Yes")</formula>
    </cfRule>
  </conditionalFormatting>
  <dataValidations count="1">
    <dataValidation allowBlank="1" showInputMessage="1" showErrorMessage="1" promptTitle="Website Link" prompt="Please include only an active URL in this box. Leave blank if &quot;No&quot; is selected above." sqref="D14" xr:uid="{D70AAE31-632F-4DA4-9C5D-9F6A6B08CA43}"/>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Yes/No" prompt="Select yes or no." xr:uid="{398A9EE9-68CE-4B3D-AB35-BEF40D027111}">
          <x14:formula1>
            <xm:f>'Deed Rest And Asst Pgm Data'!$D$2:$D$3</xm:f>
          </x14:formula1>
          <xm:sqref>D13</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7" tint="0.39997558519241921"/>
    <pageSetUpPr fitToPage="1"/>
  </sheetPr>
  <dimension ref="A1:P34"/>
  <sheetViews>
    <sheetView topLeftCell="A7" zoomScaleNormal="100" workbookViewId="0">
      <selection activeCell="B16" sqref="B16"/>
    </sheetView>
  </sheetViews>
  <sheetFormatPr defaultColWidth="0" defaultRowHeight="14.25" zeroHeight="1"/>
  <cols>
    <col min="1" max="1" width="30.42578125" style="139" customWidth="1"/>
    <col min="2" max="2" width="45.5703125" style="139" customWidth="1"/>
    <col min="3" max="4" width="16" style="139" customWidth="1"/>
    <col min="5" max="5" width="8.5703125" style="139" hidden="1" customWidth="1"/>
    <col min="6" max="6" width="53.42578125" style="139" customWidth="1"/>
    <col min="7" max="7" width="19.5703125" style="139" customWidth="1"/>
    <col min="8" max="8" width="15.42578125" style="139" hidden="1" customWidth="1"/>
    <col min="9" max="9" width="13.42578125" style="139" hidden="1" customWidth="1"/>
    <col min="10" max="10" width="24" style="139" hidden="1" customWidth="1"/>
    <col min="11" max="11" width="8.7109375" style="139" hidden="1" customWidth="1"/>
    <col min="12" max="12" width="19.42578125" style="139" hidden="1" customWidth="1"/>
    <col min="13" max="13" width="28" style="139" hidden="1" customWidth="1"/>
    <col min="14" max="14" width="8.7109375" style="139" hidden="1" customWidth="1"/>
    <col min="15" max="15" width="19.42578125" style="139" hidden="1" customWidth="1"/>
    <col min="16" max="16" width="28" style="139" hidden="1" customWidth="1"/>
    <col min="17" max="16384" width="8.7109375" style="139" hidden="1"/>
  </cols>
  <sheetData>
    <row r="1" spans="1:13" ht="21.75" customHeight="1" thickBot="1">
      <c r="A1" s="786" t="s">
        <v>350</v>
      </c>
      <c r="B1" s="787"/>
      <c r="C1" s="787"/>
      <c r="D1" s="787"/>
      <c r="E1" s="787"/>
      <c r="F1" s="787"/>
      <c r="G1" s="788"/>
      <c r="H1" s="201"/>
      <c r="I1" s="201"/>
      <c r="J1" s="201"/>
      <c r="K1" s="201"/>
      <c r="L1" s="201"/>
      <c r="M1" s="201"/>
    </row>
    <row r="2" spans="1:13" ht="21.4" customHeight="1" thickBot="1">
      <c r="A2" s="201"/>
      <c r="B2" s="201"/>
      <c r="C2" s="201"/>
      <c r="D2" s="201"/>
      <c r="E2" s="197"/>
      <c r="F2" s="201"/>
      <c r="G2" s="201"/>
      <c r="H2" s="201"/>
      <c r="I2" s="201"/>
      <c r="J2" s="201"/>
      <c r="K2" s="201"/>
      <c r="L2" s="201"/>
      <c r="M2" s="201"/>
    </row>
    <row r="3" spans="1:13" ht="22.5" customHeight="1">
      <c r="A3" s="789" t="s">
        <v>351</v>
      </c>
      <c r="B3" s="790"/>
      <c r="C3" s="791"/>
      <c r="D3" s="223"/>
      <c r="F3" s="62"/>
    </row>
    <row r="4" spans="1:13" ht="25.5" customHeight="1">
      <c r="A4" s="202" t="s">
        <v>352</v>
      </c>
      <c r="B4" s="792" t="s">
        <v>769</v>
      </c>
      <c r="C4" s="793"/>
      <c r="D4" s="531"/>
      <c r="E4" s="197" t="s">
        <v>353</v>
      </c>
      <c r="F4" s="621" t="s">
        <v>354</v>
      </c>
      <c r="H4" s="62"/>
      <c r="I4" s="62"/>
      <c r="J4" s="62"/>
      <c r="K4" s="62"/>
      <c r="L4" s="62"/>
      <c r="M4" s="203"/>
    </row>
    <row r="5" spans="1:13" ht="21.75" customHeight="1" thickBot="1">
      <c r="A5" s="204" t="s">
        <v>355</v>
      </c>
      <c r="B5" s="781">
        <v>2023</v>
      </c>
      <c r="C5" s="782"/>
      <c r="D5" s="532"/>
      <c r="E5" s="197" t="s">
        <v>356</v>
      </c>
      <c r="F5" s="621"/>
      <c r="H5" s="205"/>
      <c r="I5" s="205"/>
      <c r="J5" s="205"/>
      <c r="K5" s="205"/>
      <c r="L5" s="205"/>
      <c r="M5" s="203"/>
    </row>
    <row r="6" spans="1:13" ht="21.75" customHeight="1">
      <c r="A6" s="794" t="s">
        <v>357</v>
      </c>
      <c r="B6" s="795"/>
      <c r="C6" s="796"/>
      <c r="D6" s="223"/>
      <c r="E6" s="197"/>
      <c r="F6" s="621"/>
      <c r="H6" s="205"/>
      <c r="I6" s="205"/>
      <c r="J6" s="205"/>
      <c r="K6" s="205"/>
      <c r="L6" s="205"/>
      <c r="M6" s="203"/>
    </row>
    <row r="7" spans="1:13" ht="21.75" customHeight="1">
      <c r="A7" s="206" t="s">
        <v>358</v>
      </c>
      <c r="B7" s="781" t="s">
        <v>16360</v>
      </c>
      <c r="C7" s="782"/>
      <c r="D7" s="532"/>
      <c r="E7" s="197" t="s">
        <v>359</v>
      </c>
      <c r="F7" s="621"/>
      <c r="H7" s="205"/>
      <c r="I7" s="205"/>
      <c r="J7" s="205"/>
      <c r="K7" s="205"/>
      <c r="L7" s="205"/>
      <c r="M7" s="203"/>
    </row>
    <row r="8" spans="1:13" ht="21.75" customHeight="1">
      <c r="A8" s="202" t="s">
        <v>360</v>
      </c>
      <c r="B8" s="781" t="s">
        <v>16361</v>
      </c>
      <c r="C8" s="782"/>
      <c r="D8" s="532"/>
      <c r="E8" s="197" t="s">
        <v>361</v>
      </c>
      <c r="H8" s="205"/>
      <c r="I8" s="205"/>
      <c r="J8" s="205"/>
      <c r="K8" s="205"/>
      <c r="L8" s="205"/>
      <c r="M8" s="203"/>
    </row>
    <row r="9" spans="1:13" ht="21.75" customHeight="1">
      <c r="A9" s="202" t="s">
        <v>362</v>
      </c>
      <c r="B9" s="781" t="s">
        <v>16362</v>
      </c>
      <c r="C9" s="782"/>
      <c r="D9" s="532"/>
      <c r="E9" s="197" t="s">
        <v>363</v>
      </c>
      <c r="F9" s="285" t="s">
        <v>364</v>
      </c>
      <c r="H9" s="205"/>
      <c r="I9" s="205"/>
      <c r="J9" s="205"/>
      <c r="K9" s="205"/>
      <c r="L9" s="205"/>
      <c r="M9" s="203"/>
    </row>
    <row r="10" spans="1:13" ht="21.75" customHeight="1">
      <c r="A10" s="202" t="s">
        <v>365</v>
      </c>
      <c r="B10" s="781" t="s">
        <v>16363</v>
      </c>
      <c r="C10" s="782"/>
      <c r="D10" s="532"/>
      <c r="E10" s="197" t="s">
        <v>366</v>
      </c>
      <c r="H10" s="205"/>
      <c r="I10" s="205"/>
      <c r="J10" s="205"/>
      <c r="K10" s="205"/>
      <c r="L10" s="205"/>
      <c r="M10" s="203"/>
    </row>
    <row r="11" spans="1:13" ht="21.75" customHeight="1" thickBot="1">
      <c r="A11" s="207" t="s">
        <v>367</v>
      </c>
      <c r="B11" s="781">
        <v>6192355221</v>
      </c>
      <c r="C11" s="782"/>
      <c r="D11" s="533"/>
      <c r="E11" s="197" t="s">
        <v>368</v>
      </c>
      <c r="H11" s="205"/>
      <c r="I11" s="205"/>
      <c r="J11" s="205"/>
      <c r="K11" s="205"/>
      <c r="L11" s="205"/>
      <c r="M11" s="203"/>
    </row>
    <row r="12" spans="1:13" ht="21.75" customHeight="1">
      <c r="A12" s="783" t="s">
        <v>369</v>
      </c>
      <c r="B12" s="784"/>
      <c r="C12" s="785"/>
      <c r="D12" s="224"/>
      <c r="E12" s="197"/>
      <c r="F12" s="241"/>
      <c r="H12" s="205"/>
      <c r="I12" s="205"/>
      <c r="J12" s="205"/>
      <c r="K12" s="205"/>
      <c r="L12" s="205"/>
      <c r="M12" s="203"/>
    </row>
    <row r="13" spans="1:13" ht="21.75" customHeight="1">
      <c r="A13" s="208" t="s">
        <v>370</v>
      </c>
      <c r="B13" s="781" t="s">
        <v>16364</v>
      </c>
      <c r="C13" s="782"/>
      <c r="D13" s="534"/>
      <c r="E13" s="197" t="s">
        <v>371</v>
      </c>
      <c r="F13" s="780" t="s">
        <v>372</v>
      </c>
      <c r="H13" s="209"/>
      <c r="I13" s="209"/>
      <c r="J13" s="209"/>
      <c r="K13" s="209"/>
      <c r="L13" s="209"/>
      <c r="M13" s="203"/>
    </row>
    <row r="14" spans="1:13" ht="21.75" customHeight="1">
      <c r="A14" s="210" t="s">
        <v>373</v>
      </c>
      <c r="B14" s="781" t="s">
        <v>769</v>
      </c>
      <c r="C14" s="782"/>
      <c r="D14" s="535"/>
      <c r="E14" s="197" t="s">
        <v>374</v>
      </c>
      <c r="F14" s="780"/>
      <c r="H14" s="205"/>
      <c r="I14" s="205"/>
      <c r="J14" s="205"/>
      <c r="K14" s="205"/>
      <c r="L14" s="205"/>
      <c r="M14" s="203"/>
    </row>
    <row r="15" spans="1:13" ht="21.75" customHeight="1">
      <c r="A15" s="210" t="s">
        <v>375</v>
      </c>
      <c r="B15" s="781">
        <v>92101</v>
      </c>
      <c r="C15" s="782"/>
      <c r="D15" s="536"/>
      <c r="E15" s="197" t="s">
        <v>376</v>
      </c>
      <c r="F15" s="144"/>
      <c r="H15" s="62"/>
      <c r="I15" s="211"/>
      <c r="J15" s="211"/>
      <c r="K15" s="211"/>
      <c r="L15" s="211"/>
      <c r="M15" s="203"/>
    </row>
    <row r="16" spans="1:13" ht="14.65" customHeight="1">
      <c r="E16" s="212"/>
      <c r="F16" s="396" t="s">
        <v>377</v>
      </c>
      <c r="G16" s="212"/>
      <c r="H16" s="212"/>
      <c r="I16" s="212"/>
      <c r="J16" s="212"/>
      <c r="K16" s="212"/>
      <c r="L16" s="212"/>
      <c r="M16" s="212"/>
    </row>
    <row r="17" spans="1:13" ht="18" hidden="1">
      <c r="A17" s="213"/>
      <c r="B17" s="213"/>
      <c r="C17" s="213"/>
      <c r="D17" s="213"/>
      <c r="E17" s="214"/>
      <c r="F17" s="214"/>
      <c r="G17" s="214"/>
      <c r="H17" s="214"/>
      <c r="I17" s="214"/>
      <c r="J17" s="214"/>
      <c r="K17" s="214"/>
      <c r="L17" s="214"/>
      <c r="M17" s="214"/>
    </row>
    <row r="18" spans="1:13" ht="46.5" hidden="1" customHeight="1">
      <c r="A18" s="205"/>
      <c r="B18" s="205"/>
      <c r="C18" s="205"/>
      <c r="D18" s="205"/>
      <c r="E18" s="215"/>
      <c r="F18" s="215"/>
      <c r="G18" s="215"/>
      <c r="H18" s="215"/>
      <c r="I18" s="215"/>
      <c r="J18" s="215"/>
      <c r="K18" s="215"/>
      <c r="L18" s="215"/>
      <c r="M18" s="215"/>
    </row>
    <row r="19" spans="1:13" ht="18" hidden="1">
      <c r="A19" s="205"/>
      <c r="B19" s="205"/>
      <c r="C19" s="205"/>
      <c r="D19" s="205"/>
      <c r="E19" s="214"/>
      <c r="F19" s="214"/>
      <c r="G19" s="214"/>
      <c r="H19" s="214"/>
      <c r="I19" s="214"/>
      <c r="J19" s="214"/>
      <c r="K19" s="214"/>
      <c r="L19" s="214"/>
      <c r="M19" s="214"/>
    </row>
    <row r="20" spans="1:13" ht="32.25" hidden="1" customHeight="1">
      <c r="A20" s="205"/>
      <c r="B20" s="216"/>
      <c r="C20" s="205"/>
      <c r="D20" s="205"/>
      <c r="E20" s="47"/>
      <c r="F20" s="47"/>
      <c r="G20" s="47"/>
      <c r="H20" s="47"/>
      <c r="I20" s="47"/>
      <c r="J20" s="47"/>
      <c r="K20" s="47"/>
      <c r="L20" s="47"/>
      <c r="M20" s="47"/>
    </row>
    <row r="21" spans="1:13" ht="18" hidden="1">
      <c r="A21" s="205"/>
      <c r="B21" s="205"/>
      <c r="C21" s="205"/>
      <c r="D21" s="205"/>
      <c r="E21" s="214"/>
      <c r="F21" s="214"/>
      <c r="G21" s="214"/>
      <c r="H21" s="214"/>
      <c r="I21" s="214"/>
      <c r="J21" s="214"/>
      <c r="K21" s="214"/>
      <c r="L21" s="214"/>
      <c r="M21" s="214"/>
    </row>
    <row r="22" spans="1:13" ht="18" hidden="1">
      <c r="A22" s="205"/>
      <c r="B22" s="205"/>
      <c r="C22" s="205"/>
      <c r="D22" s="205"/>
      <c r="E22" s="215"/>
      <c r="F22" s="215"/>
      <c r="G22" s="215"/>
      <c r="H22" s="215"/>
      <c r="I22" s="215"/>
      <c r="J22" s="215"/>
      <c r="K22" s="215"/>
      <c r="L22" s="215"/>
      <c r="M22" s="215"/>
    </row>
    <row r="23" spans="1:13" ht="15" hidden="1">
      <c r="A23" s="217"/>
      <c r="B23" s="217"/>
      <c r="C23" s="218"/>
      <c r="D23" s="218"/>
      <c r="E23" s="214"/>
      <c r="F23" s="214"/>
      <c r="G23" s="214"/>
      <c r="H23" s="214"/>
      <c r="I23" s="214"/>
      <c r="J23" s="214"/>
      <c r="K23" s="214"/>
      <c r="L23" s="214"/>
      <c r="M23" s="214"/>
    </row>
    <row r="24" spans="1:13" ht="15" hidden="1">
      <c r="A24" s="214"/>
      <c r="B24" s="214"/>
      <c r="C24" s="214"/>
      <c r="D24" s="214"/>
      <c r="E24" s="214"/>
      <c r="F24" s="214"/>
      <c r="G24" s="214"/>
      <c r="H24" s="214"/>
      <c r="I24" s="214"/>
      <c r="J24" s="214"/>
      <c r="K24" s="214"/>
      <c r="L24" s="214"/>
      <c r="M24" s="214"/>
    </row>
    <row r="25" spans="1:13" ht="15" hidden="1" customHeight="1">
      <c r="A25" s="219"/>
      <c r="B25" s="47"/>
      <c r="C25" s="47"/>
      <c r="D25" s="47"/>
      <c r="E25" s="47"/>
      <c r="F25" s="47"/>
      <c r="G25" s="47"/>
      <c r="H25" s="47"/>
      <c r="I25" s="214"/>
      <c r="J25" s="214"/>
      <c r="K25" s="214"/>
      <c r="L25" s="214"/>
      <c r="M25" s="214"/>
    </row>
    <row r="26" spans="1:13" ht="15" hidden="1" customHeight="1">
      <c r="A26" s="219"/>
      <c r="B26" s="47"/>
      <c r="C26" s="47"/>
      <c r="D26" s="47"/>
      <c r="E26" s="47"/>
      <c r="F26" s="47"/>
      <c r="G26" s="47"/>
      <c r="H26" s="47"/>
      <c r="I26" s="214"/>
      <c r="J26" s="214"/>
      <c r="K26" s="214"/>
      <c r="L26" s="214"/>
      <c r="M26" s="214"/>
    </row>
    <row r="27" spans="1:13" ht="15" hidden="1">
      <c r="A27" s="212"/>
      <c r="B27" s="47"/>
      <c r="C27" s="47"/>
      <c r="D27" s="47"/>
      <c r="E27" s="47"/>
      <c r="F27" s="47"/>
      <c r="G27" s="47"/>
      <c r="H27" s="47"/>
      <c r="I27" s="214"/>
      <c r="J27" s="214"/>
      <c r="K27" s="214"/>
      <c r="L27" s="214"/>
      <c r="M27" s="214"/>
    </row>
    <row r="28" spans="1:13" ht="15" hidden="1" customHeight="1">
      <c r="A28" s="212"/>
      <c r="B28" s="47"/>
      <c r="C28" s="47"/>
      <c r="D28" s="47"/>
      <c r="E28" s="47"/>
      <c r="F28" s="47"/>
      <c r="G28" s="47"/>
      <c r="H28" s="47"/>
      <c r="I28" s="214"/>
      <c r="J28" s="214"/>
      <c r="K28" s="214"/>
      <c r="L28" s="214"/>
      <c r="M28" s="214"/>
    </row>
    <row r="29" spans="1:13" ht="15" hidden="1">
      <c r="A29" s="214"/>
      <c r="B29" s="214"/>
      <c r="C29" s="214"/>
      <c r="D29" s="214"/>
      <c r="E29" s="214"/>
      <c r="F29" s="214"/>
      <c r="G29" s="214"/>
      <c r="H29" s="214"/>
      <c r="I29" s="214"/>
      <c r="J29" s="214"/>
      <c r="K29" s="214"/>
      <c r="L29" s="214"/>
      <c r="M29" s="214"/>
    </row>
    <row r="30" spans="1:13" ht="15" hidden="1">
      <c r="A30" s="212"/>
      <c r="B30" s="47"/>
      <c r="C30" s="47"/>
      <c r="D30" s="47"/>
      <c r="E30" s="47"/>
      <c r="F30" s="47"/>
      <c r="G30" s="47"/>
      <c r="H30" s="47"/>
      <c r="I30" s="214"/>
      <c r="J30" s="214"/>
      <c r="K30" s="214"/>
      <c r="L30" s="214"/>
      <c r="M30" s="214"/>
    </row>
    <row r="31" spans="1:13" ht="15" hidden="1">
      <c r="A31" s="214"/>
      <c r="B31" s="214"/>
      <c r="C31" s="214"/>
      <c r="D31" s="214"/>
      <c r="E31" s="214"/>
      <c r="F31" s="214"/>
      <c r="G31" s="214"/>
      <c r="H31" s="214"/>
      <c r="I31" s="214"/>
      <c r="J31" s="214"/>
      <c r="K31" s="214"/>
      <c r="L31" s="214"/>
      <c r="M31" s="214"/>
    </row>
    <row r="32" spans="1:13" ht="15" hidden="1" customHeight="1">
      <c r="A32" s="219"/>
      <c r="B32" s="47"/>
      <c r="C32" s="47"/>
      <c r="D32" s="47"/>
      <c r="E32" s="47"/>
      <c r="F32" s="47"/>
      <c r="G32" s="47"/>
      <c r="H32" s="47"/>
      <c r="I32" s="214"/>
      <c r="J32" s="214"/>
      <c r="K32" s="214"/>
      <c r="L32" s="214"/>
      <c r="M32" s="214"/>
    </row>
    <row r="33" spans="1:13" ht="15" hidden="1">
      <c r="A33" s="212"/>
      <c r="B33" s="47"/>
      <c r="C33" s="47"/>
      <c r="D33" s="47"/>
      <c r="E33" s="47"/>
      <c r="F33" s="47"/>
      <c r="G33" s="47"/>
      <c r="H33" s="47"/>
      <c r="I33" s="214"/>
      <c r="J33" s="214"/>
      <c r="K33" s="214"/>
      <c r="L33" s="214"/>
      <c r="M33" s="214"/>
    </row>
    <row r="34" spans="1:13" ht="15" hidden="1" customHeight="1">
      <c r="A34" s="212"/>
      <c r="B34" s="47"/>
      <c r="C34" s="47"/>
      <c r="D34" s="47"/>
      <c r="E34" s="47"/>
      <c r="F34" s="47"/>
      <c r="G34" s="47"/>
      <c r="H34" s="47"/>
      <c r="I34" s="214"/>
      <c r="J34" s="214"/>
      <c r="K34" s="214"/>
      <c r="L34" s="214"/>
      <c r="M34" s="214"/>
    </row>
  </sheetData>
  <sheetProtection formatCells="0" formatColumns="0" formatRows="0" sort="0"/>
  <mergeCells count="16">
    <mergeCell ref="A1:G1"/>
    <mergeCell ref="A3:C3"/>
    <mergeCell ref="B5:C5"/>
    <mergeCell ref="B4:C4"/>
    <mergeCell ref="A6:C6"/>
    <mergeCell ref="F4:F7"/>
    <mergeCell ref="F13:F14"/>
    <mergeCell ref="B13:C13"/>
    <mergeCell ref="B14:C14"/>
    <mergeCell ref="B15:C15"/>
    <mergeCell ref="B7:C7"/>
    <mergeCell ref="B8:C8"/>
    <mergeCell ref="B9:C9"/>
    <mergeCell ref="B10:C10"/>
    <mergeCell ref="B11:C11"/>
    <mergeCell ref="A12:C12"/>
  </mergeCells>
  <conditionalFormatting sqref="B4">
    <cfRule type="expression" dxfId="7" priority="5">
      <formula>ISBLANK(B4)</formula>
    </cfRule>
  </conditionalFormatting>
  <conditionalFormatting sqref="B7:C11">
    <cfRule type="expression" dxfId="6" priority="4">
      <formula>ISBLANK(B7)</formula>
    </cfRule>
  </conditionalFormatting>
  <conditionalFormatting sqref="B13:C15">
    <cfRule type="expression" dxfId="5" priority="3">
      <formula>ISBLANK(B13)</formula>
    </cfRule>
  </conditionalFormatting>
  <conditionalFormatting sqref="B5:C5">
    <cfRule type="expression" dxfId="4" priority="2">
      <formula>ISBLANK(B5)</formula>
    </cfRule>
  </conditionalFormatting>
  <dataValidations count="12">
    <dataValidation type="whole" allowBlank="1" showInputMessage="1" showErrorMessage="1" error="Please enter a five-digit zip code. " sqref="D15" xr:uid="{00000000-0002-0000-0300-000000000000}">
      <formula1>90000</formula1>
      <formula2>99999</formula2>
    </dataValidation>
    <dataValidation type="custom" allowBlank="1" showInputMessage="1" showErrorMessage="1" error="Please enter an e-mail address" sqref="D10" xr:uid="{00000000-0002-0000-0300-000001000000}">
      <formula1>ISNUMBER(MATCH("*@*.???",D10,0))</formula1>
    </dataValidation>
    <dataValidation type="whole" allowBlank="1" showInputMessage="1" showErrorMessage="1" error="Please enter your 10 digit phone number with no spaces, dashes, periods or parentheses" sqref="D11" xr:uid="{00000000-0002-0000-0300-000002000000}">
      <formula1>1000000000</formula1>
      <formula2>9999999999</formula2>
    </dataValidation>
    <dataValidation allowBlank="1" showInputMessage="1" showErrorMessage="1" error="Please choose from the list" sqref="D4" xr:uid="{F8C86360-5480-47A4-B366-4577F4031A2D}"/>
    <dataValidation type="whole" allowBlank="1" showInputMessage="1" showErrorMessage="1" error="Please enter a five-digit zip code. " promptTitle="Mailing Address" prompt="Enter Zip Code" sqref="B15:C15" xr:uid="{DDDC9525-FBB5-4A21-8617-BF92086DC7D6}">
      <formula1>90000</formula1>
      <formula2>99999</formula2>
    </dataValidation>
    <dataValidation allowBlank="1" showInputMessage="1" showErrorMessage="1" promptTitle="Mailing Address" prompt="Enter City" sqref="B14:C14" xr:uid="{D5A20367-238D-45BD-8284-DC2439E33136}"/>
    <dataValidation allowBlank="1" showInputMessage="1" showErrorMessage="1" promptTitle="Mailing Address" prompt="Enter Street Address" sqref="B13:C13" xr:uid="{D9B5F90E-3BF3-46C7-B407-49B8136EDF5B}"/>
    <dataValidation type="whole" allowBlank="1" showInputMessage="1" showErrorMessage="1" error="Please enter your 10 digit phone number with no spaces, dashes, periods or parentheses" promptTitle="Contact Info" prompt="Enter Phone Number" sqref="B11:C11" xr:uid="{76B335BF-08CD-4B4A-9A95-50BDF835D9BB}">
      <formula1>1000000000</formula1>
      <formula2>9999999999</formula2>
    </dataValidation>
    <dataValidation allowBlank="1" showInputMessage="1" showErrorMessage="1" promptTitle="Contact Info" prompt="Enter Title" sqref="B9:C9" xr:uid="{269D4B53-9F76-40B0-BE1D-6FBB62F3866D}"/>
    <dataValidation allowBlank="1" showInputMessage="1" showErrorMessage="1" promptTitle="Contact Info" prompt="Enter Last Name" sqref="B8:C8" xr:uid="{1473DC55-BD8D-4C88-8586-5A1850C857FF}"/>
    <dataValidation allowBlank="1" showInputMessage="1" showErrorMessage="1" promptTitle="Contact Info" prompt="Enter First Name" sqref="B7:C7" xr:uid="{557E74E1-9693-4F48-856A-0E874A93EE66}"/>
    <dataValidation allowBlank="1" showInputMessage="1" showErrorMessage="1" error="Please enter an e-mail address" promptTitle="Contact Info" prompt="Enter Email" sqref="B10:C10" xr:uid="{FD61C554-F5B6-4151-B4F5-6BB80E6850DA}"/>
  </dataValidations>
  <hyperlinks>
    <hyperlink ref="F9" r:id="rId1" xr:uid="{15F47848-0A7C-4FAD-B41D-6B837982F8F2}"/>
  </hyperlinks>
  <pageMargins left="1" right="1" top="1" bottom="1" header="0.3" footer="0.3"/>
  <pageSetup paperSize="5" scale="84" orientation="landscape" r:id="rId2"/>
  <headerFooter>
    <oddFooter>&amp;L&amp;"Arial,Bold"&amp;18&amp;K0070C0Annual Progress Report  &amp;R&amp;12January 2020</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8433" r:id="rId5" name="Button 1">
              <controlPr defaultSize="0" print="0" autoFill="0" autoPict="0" macro="[0]!importer.importer">
                <anchor moveWithCells="1">
                  <from>
                    <xdr:col>5</xdr:col>
                    <xdr:colOff>57150</xdr:colOff>
                    <xdr:row>1</xdr:row>
                    <xdr:rowOff>209550</xdr:rowOff>
                  </from>
                  <to>
                    <xdr:col>5</xdr:col>
                    <xdr:colOff>3524250</xdr:colOff>
                    <xdr:row>2</xdr:row>
                    <xdr:rowOff>247650</xdr:rowOff>
                  </to>
                </anchor>
              </controlPr>
            </control>
          </mc:Choice>
        </mc:AlternateContent>
        <mc:AlternateContent xmlns:mc="http://schemas.openxmlformats.org/markup-compatibility/2006">
          <mc:Choice Requires="x14">
            <control shapeId="18435" r:id="rId6" name="Button 3">
              <controlPr defaultSize="0" print="0" autoFill="0" autoPict="0" macro="[0]!showUserForm">
                <anchor moveWithCells="1">
                  <from>
                    <xdr:col>5</xdr:col>
                    <xdr:colOff>1295400</xdr:colOff>
                    <xdr:row>10</xdr:row>
                    <xdr:rowOff>95250</xdr:rowOff>
                  </from>
                  <to>
                    <xdr:col>5</xdr:col>
                    <xdr:colOff>2343150</xdr:colOff>
                    <xdr:row>11</xdr:row>
                    <xdr:rowOff>257175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stopIfTrue="1" id="{68B4EF06-E45B-4397-AE42-4641703F1878}">
            <xm:f>Admin!$D$22="FORMATTING OFF"</xm:f>
            <x14:dxf/>
          </x14:cfRule>
          <xm:sqref>B4:C15</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promptTitle="Jurisdiction Name" prompt="Select your jurisdiction from the drop-down" xr:uid="{C0687A28-DDC8-44D5-A0A7-6F67AFCC95E0}">
          <x14:formula1>
            <xm:f>'Planning Periods'!$E$2:$E$540</xm:f>
          </x14:formula1>
          <xm:sqref>B4:C4</xm:sqref>
        </x14:dataValidation>
        <x14:dataValidation type="list" allowBlank="1" showInputMessage="1" showErrorMessage="1" xr:uid="{90E5E1BF-B423-4084-BAB1-B2A61D042150}">
          <x14:formula1>
            <xm:f>'Deed Rest And Asst Pgm Data'!$F$2:$F$7</xm:f>
          </x14:formula1>
          <xm:sqref>B5:C5</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theme="9"/>
    <pageSetUpPr fitToPage="1"/>
  </sheetPr>
  <dimension ref="A1:D14"/>
  <sheetViews>
    <sheetView zoomScale="80" zoomScaleNormal="80" workbookViewId="0">
      <selection activeCell="B3" sqref="B3"/>
    </sheetView>
  </sheetViews>
  <sheetFormatPr defaultColWidth="8.7109375" defaultRowHeight="15"/>
  <cols>
    <col min="1" max="1" width="26.28515625" style="220" customWidth="1"/>
    <col min="2" max="2" width="83.28515625" style="220" customWidth="1"/>
    <col min="3" max="3" width="22.7109375" style="220" customWidth="1"/>
    <col min="4" max="4" width="51.28515625" style="220" customWidth="1"/>
    <col min="5" max="16384" width="8.7109375" style="220"/>
  </cols>
  <sheetData>
    <row r="1" spans="1:4" ht="54.75" customHeight="1" thickBot="1">
      <c r="B1" s="262" t="s">
        <v>378</v>
      </c>
      <c r="C1" s="269"/>
      <c r="D1" s="261"/>
    </row>
    <row r="2" spans="1:4" ht="21.75" customHeight="1">
      <c r="C2" s="797" t="s">
        <v>379</v>
      </c>
      <c r="D2" s="798"/>
    </row>
    <row r="3" spans="1:4" ht="52.5" customHeight="1">
      <c r="B3" s="265" t="s">
        <v>380</v>
      </c>
      <c r="C3" s="799" t="s">
        <v>381</v>
      </c>
      <c r="D3" s="800"/>
    </row>
    <row r="4" spans="1:4">
      <c r="C4" s="799"/>
      <c r="D4" s="800"/>
    </row>
    <row r="5" spans="1:4">
      <c r="C5" s="799"/>
      <c r="D5" s="800"/>
    </row>
    <row r="6" spans="1:4" ht="26.25" customHeight="1">
      <c r="B6" s="265" t="s">
        <v>382</v>
      </c>
      <c r="C6" s="799"/>
      <c r="D6" s="800"/>
    </row>
    <row r="7" spans="1:4">
      <c r="C7" s="799"/>
      <c r="D7" s="800"/>
    </row>
    <row r="8" spans="1:4">
      <c r="C8" s="799"/>
      <c r="D8" s="800"/>
    </row>
    <row r="9" spans="1:4">
      <c r="C9" s="799"/>
      <c r="D9" s="800"/>
    </row>
    <row r="10" spans="1:4">
      <c r="A10" s="269" t="s">
        <v>383</v>
      </c>
      <c r="B10" s="344" t="s">
        <v>384</v>
      </c>
      <c r="C10" s="799"/>
      <c r="D10" s="800"/>
    </row>
    <row r="11" spans="1:4">
      <c r="C11" s="799"/>
      <c r="D11" s="800"/>
    </row>
    <row r="12" spans="1:4">
      <c r="C12" s="799"/>
      <c r="D12" s="800"/>
    </row>
    <row r="13" spans="1:4">
      <c r="C13" s="799"/>
      <c r="D13" s="800"/>
    </row>
    <row r="14" spans="1:4" ht="124.5" customHeight="1" thickBot="1">
      <c r="B14" s="530" t="s">
        <v>385</v>
      </c>
      <c r="C14" s="801"/>
      <c r="D14" s="802"/>
    </row>
  </sheetData>
  <sheetProtection sheet="1" objects="1" scenarios="1" formatCells="0" formatColumns="0" formatRows="0" sort="0"/>
  <mergeCells count="2">
    <mergeCell ref="C2:D2"/>
    <mergeCell ref="C3:D14"/>
  </mergeCells>
  <hyperlinks>
    <hyperlink ref="B10" r:id="rId1" xr:uid="{00000000-0004-0000-0400-000000000000}"/>
  </hyperlinks>
  <pageMargins left="0.7" right="0.7" top="0.75" bottom="0.75" header="0.3" footer="0.3"/>
  <pageSetup scale="49"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4337" r:id="rId5" name="Button 1">
              <controlPr defaultSize="0" print="0" autoFill="0" autoPict="0" macro="[0]!Validate.Validate">
                <anchor moveWithCells="1">
                  <from>
                    <xdr:col>0</xdr:col>
                    <xdr:colOff>19050</xdr:colOff>
                    <xdr:row>0</xdr:row>
                    <xdr:rowOff>95250</xdr:rowOff>
                  </from>
                  <to>
                    <xdr:col>0</xdr:col>
                    <xdr:colOff>1676400</xdr:colOff>
                    <xdr:row>0</xdr:row>
                    <xdr:rowOff>381000</xdr:rowOff>
                  </to>
                </anchor>
              </controlPr>
            </control>
          </mc:Choice>
        </mc:AlternateContent>
        <mc:AlternateContent xmlns:mc="http://schemas.openxmlformats.org/markup-compatibility/2006">
          <mc:Choice Requires="x14">
            <control shapeId="14338" r:id="rId6" name="Button 2">
              <controlPr defaultSize="0" print="0" autoFill="0" autoPict="0" macro="[0]!print_a2">
                <anchor moveWithCells="1">
                  <from>
                    <xdr:col>0</xdr:col>
                    <xdr:colOff>0</xdr:colOff>
                    <xdr:row>1</xdr:row>
                    <xdr:rowOff>276225</xdr:rowOff>
                  </from>
                  <to>
                    <xdr:col>0</xdr:col>
                    <xdr:colOff>1657350</xdr:colOff>
                    <xdr:row>2</xdr:row>
                    <xdr:rowOff>514350</xdr:rowOff>
                  </to>
                </anchor>
              </controlPr>
            </control>
          </mc:Choice>
        </mc:AlternateContent>
        <mc:AlternateContent xmlns:mc="http://schemas.openxmlformats.org/markup-compatibility/2006">
          <mc:Choice Requires="x14">
            <control shapeId="14339" r:id="rId7" name="Button 3">
              <controlPr defaultSize="0" print="0" autoFill="0" autoPict="0" macro="[0]!BulkDater_Button1_Click">
                <anchor moveWithCells="1">
                  <from>
                    <xdr:col>0</xdr:col>
                    <xdr:colOff>0</xdr:colOff>
                    <xdr:row>5</xdr:row>
                    <xdr:rowOff>38100</xdr:rowOff>
                  </from>
                  <to>
                    <xdr:col>0</xdr:col>
                    <xdr:colOff>1685925</xdr:colOff>
                    <xdr:row>6</xdr:row>
                    <xdr:rowOff>0</xdr:rowOff>
                  </to>
                </anchor>
              </controlPr>
            </control>
          </mc:Choice>
        </mc:AlternateContent>
        <mc:AlternateContent xmlns:mc="http://schemas.openxmlformats.org/markup-compatibility/2006">
          <mc:Choice Requires="x14">
            <control shapeId="14340" r:id="rId8" name="Button 4">
              <controlPr defaultSize="0" print="0" autoFill="0" autoPict="0" macro="[0]!Admin_Button4_Click">
                <anchor moveWithCells="1" sizeWithCells="1">
                  <from>
                    <xdr:col>0</xdr:col>
                    <xdr:colOff>200025</xdr:colOff>
                    <xdr:row>13</xdr:row>
                    <xdr:rowOff>95250</xdr:rowOff>
                  </from>
                  <to>
                    <xdr:col>0</xdr:col>
                    <xdr:colOff>1600200</xdr:colOff>
                    <xdr:row>13</xdr:row>
                    <xdr:rowOff>609600</xdr:rowOff>
                  </to>
                </anchor>
              </controlPr>
            </control>
          </mc:Choice>
        </mc:AlternateContent>
        <mc:AlternateContent xmlns:mc="http://schemas.openxmlformats.org/markup-compatibility/2006">
          <mc:Choice Requires="x14">
            <control shapeId="14341" r:id="rId9" name="Button 5">
              <controlPr defaultSize="0" print="0" autoFill="0" autoPict="0" macro="[0]!Admin_Button3_Click">
                <anchor moveWithCells="1" sizeWithCells="1">
                  <from>
                    <xdr:col>0</xdr:col>
                    <xdr:colOff>200025</xdr:colOff>
                    <xdr:row>13</xdr:row>
                    <xdr:rowOff>885825</xdr:rowOff>
                  </from>
                  <to>
                    <xdr:col>0</xdr:col>
                    <xdr:colOff>1571625</xdr:colOff>
                    <xdr:row>13</xdr:row>
                    <xdr:rowOff>1438275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9">
    <tabColor theme="5" tint="0.39997558519241921"/>
  </sheetPr>
  <dimension ref="A1:A380"/>
  <sheetViews>
    <sheetView topLeftCell="A49" zoomScaleNormal="100" workbookViewId="0"/>
  </sheetViews>
  <sheetFormatPr defaultRowHeight="15"/>
  <cols>
    <col min="1" max="1" width="106.28515625" style="8" customWidth="1"/>
  </cols>
  <sheetData>
    <row r="1" spans="1:1" ht="18">
      <c r="A1" s="283" t="s">
        <v>5</v>
      </c>
    </row>
    <row r="3" spans="1:1" ht="18">
      <c r="A3" s="281" t="s">
        <v>6</v>
      </c>
    </row>
    <row r="4" spans="1:1" ht="18">
      <c r="A4" s="281" t="s">
        <v>7</v>
      </c>
    </row>
    <row r="5" spans="1:1" ht="18.75">
      <c r="A5" s="249" t="s">
        <v>8</v>
      </c>
    </row>
    <row r="6" spans="1:1">
      <c r="A6" s="260" t="s">
        <v>9</v>
      </c>
    </row>
    <row r="7" spans="1:1" ht="75">
      <c r="A7" s="246" t="s">
        <v>10</v>
      </c>
    </row>
    <row r="8" spans="1:1" ht="60">
      <c r="A8" s="246" t="s">
        <v>11</v>
      </c>
    </row>
    <row r="9" spans="1:1">
      <c r="A9" s="247" t="s">
        <v>12</v>
      </c>
    </row>
    <row r="10" spans="1:1" ht="60">
      <c r="A10" s="246" t="s">
        <v>13</v>
      </c>
    </row>
    <row r="11" spans="1:1" ht="60.75">
      <c r="A11" s="246" t="s">
        <v>14</v>
      </c>
    </row>
    <row r="12" spans="1:1" ht="75.75">
      <c r="A12" s="246" t="s">
        <v>15</v>
      </c>
    </row>
    <row r="13" spans="1:1" ht="60">
      <c r="A13" s="248" t="s">
        <v>16</v>
      </c>
    </row>
    <row r="14" spans="1:1" ht="18.75">
      <c r="A14" s="284"/>
    </row>
    <row r="15" spans="1:1" ht="18.75">
      <c r="A15" s="282" t="s">
        <v>17</v>
      </c>
    </row>
    <row r="16" spans="1:1">
      <c r="A16" s="285" t="s">
        <v>8</v>
      </c>
    </row>
    <row r="17" spans="1:1">
      <c r="A17" s="285" t="s">
        <v>18</v>
      </c>
    </row>
    <row r="18" spans="1:1">
      <c r="A18" s="285" t="s">
        <v>19</v>
      </c>
    </row>
    <row r="19" spans="1:1">
      <c r="A19" s="285" t="s">
        <v>20</v>
      </c>
    </row>
    <row r="20" spans="1:1">
      <c r="A20" s="285" t="s">
        <v>21</v>
      </c>
    </row>
    <row r="21" spans="1:1">
      <c r="A21" s="285" t="s">
        <v>22</v>
      </c>
    </row>
    <row r="22" spans="1:1">
      <c r="A22" s="285" t="s">
        <v>23</v>
      </c>
    </row>
    <row r="23" spans="1:1">
      <c r="A23" s="285" t="s">
        <v>24</v>
      </c>
    </row>
    <row r="24" spans="1:1">
      <c r="A24" s="285" t="s">
        <v>25</v>
      </c>
    </row>
    <row r="25" spans="1:1">
      <c r="A25" s="285" t="s">
        <v>26</v>
      </c>
    </row>
    <row r="26" spans="1:1">
      <c r="A26" s="285" t="s">
        <v>27</v>
      </c>
    </row>
    <row r="27" spans="1:1" ht="30">
      <c r="A27" s="286" t="s">
        <v>28</v>
      </c>
    </row>
    <row r="28" spans="1:1" ht="30">
      <c r="A28" s="286" t="s">
        <v>29</v>
      </c>
    </row>
    <row r="29" spans="1:1" ht="30">
      <c r="A29" s="286" t="s">
        <v>30</v>
      </c>
    </row>
    <row r="30" spans="1:1" ht="18.75">
      <c r="A30" s="284"/>
    </row>
    <row r="31" spans="1:1" ht="18.75">
      <c r="A31" s="249" t="s">
        <v>18</v>
      </c>
    </row>
    <row r="32" spans="1:1" ht="15.75">
      <c r="A32" s="250" t="s">
        <v>31</v>
      </c>
    </row>
    <row r="33" spans="1:1" ht="45.75">
      <c r="A33" s="250" t="s">
        <v>32</v>
      </c>
    </row>
    <row r="34" spans="1:1" ht="30.75">
      <c r="A34" s="250" t="s">
        <v>33</v>
      </c>
    </row>
    <row r="35" spans="1:1" ht="45.75">
      <c r="A35" s="250" t="s">
        <v>34</v>
      </c>
    </row>
    <row r="36" spans="1:1" ht="30.75">
      <c r="A36" s="250" t="s">
        <v>35</v>
      </c>
    </row>
    <row r="37" spans="1:1" ht="60.75">
      <c r="A37" s="250" t="s">
        <v>36</v>
      </c>
    </row>
    <row r="38" spans="1:1" ht="30" customHeight="1">
      <c r="A38" s="250" t="s">
        <v>37</v>
      </c>
    </row>
    <row r="39" spans="1:1" ht="45" customHeight="1">
      <c r="A39" s="250" t="s">
        <v>38</v>
      </c>
    </row>
    <row r="40" spans="1:1" ht="30" customHeight="1">
      <c r="A40" s="250" t="s">
        <v>39</v>
      </c>
    </row>
    <row r="41" spans="1:1" ht="60.75">
      <c r="A41" s="250" t="s">
        <v>40</v>
      </c>
    </row>
    <row r="42" spans="1:1" ht="30.75">
      <c r="A42" s="250" t="s">
        <v>41</v>
      </c>
    </row>
    <row r="43" spans="1:1" ht="45" customHeight="1">
      <c r="A43" s="250" t="s">
        <v>42</v>
      </c>
    </row>
    <row r="44" spans="1:1" ht="30.75">
      <c r="A44" s="250" t="s">
        <v>43</v>
      </c>
    </row>
    <row r="45" spans="1:1" ht="60.75">
      <c r="A45" s="250" t="s">
        <v>44</v>
      </c>
    </row>
    <row r="46" spans="1:1" ht="30">
      <c r="A46" s="251" t="s">
        <v>45</v>
      </c>
    </row>
    <row r="47" spans="1:1" ht="30.75">
      <c r="A47" s="250" t="s">
        <v>46</v>
      </c>
    </row>
    <row r="48" spans="1:1" ht="75.75">
      <c r="A48" s="250" t="s">
        <v>47</v>
      </c>
    </row>
    <row r="49" spans="1:1" ht="45.75">
      <c r="A49" s="250" t="s">
        <v>48</v>
      </c>
    </row>
    <row r="50" spans="1:1" ht="45.75">
      <c r="A50" s="250" t="s">
        <v>49</v>
      </c>
    </row>
    <row r="51" spans="1:1" ht="30.75">
      <c r="A51" s="250" t="s">
        <v>50</v>
      </c>
    </row>
    <row r="52" spans="1:1" ht="15.75">
      <c r="A52" s="250" t="s">
        <v>51</v>
      </c>
    </row>
    <row r="53" spans="1:1" ht="30">
      <c r="A53" s="252" t="s">
        <v>52</v>
      </c>
    </row>
    <row r="54" spans="1:1" ht="45">
      <c r="A54" s="252" t="s">
        <v>53</v>
      </c>
    </row>
    <row r="55" spans="1:1" ht="30">
      <c r="A55" s="252" t="s">
        <v>54</v>
      </c>
    </row>
    <row r="56" spans="1:1">
      <c r="A56" s="252" t="s">
        <v>55</v>
      </c>
    </row>
    <row r="57" spans="1:1" ht="90">
      <c r="A57" s="252" t="s">
        <v>56</v>
      </c>
    </row>
    <row r="58" spans="1:1" ht="45">
      <c r="A58" s="252" t="s">
        <v>57</v>
      </c>
    </row>
    <row r="59" spans="1:1" ht="30.75">
      <c r="A59" s="250" t="s">
        <v>58</v>
      </c>
    </row>
    <row r="60" spans="1:1">
      <c r="A60" s="246" t="s">
        <v>59</v>
      </c>
    </row>
    <row r="61" spans="1:1" ht="18.75">
      <c r="A61" s="284"/>
    </row>
    <row r="62" spans="1:1" ht="18.75">
      <c r="A62" s="249" t="s">
        <v>19</v>
      </c>
    </row>
    <row r="63" spans="1:1" ht="18.75">
      <c r="A63" s="249" t="s">
        <v>20</v>
      </c>
    </row>
    <row r="64" spans="1:1">
      <c r="A64" s="246" t="s">
        <v>60</v>
      </c>
    </row>
    <row r="65" spans="1:1">
      <c r="A65" s="246" t="s">
        <v>61</v>
      </c>
    </row>
    <row r="66" spans="1:1">
      <c r="A66" s="246" t="s">
        <v>62</v>
      </c>
    </row>
    <row r="67" spans="1:1">
      <c r="A67" s="246" t="s">
        <v>63</v>
      </c>
    </row>
    <row r="68" spans="1:1">
      <c r="A68" s="246" t="s">
        <v>64</v>
      </c>
    </row>
    <row r="69" spans="1:1">
      <c r="A69" s="246" t="s">
        <v>65</v>
      </c>
    </row>
    <row r="70" spans="1:1" ht="30">
      <c r="A70" s="246" t="s">
        <v>66</v>
      </c>
    </row>
    <row r="71" spans="1:1" s="229" customFormat="1">
      <c r="A71" s="287"/>
    </row>
    <row r="72" spans="1:1" ht="18.75">
      <c r="A72" s="249" t="s">
        <v>21</v>
      </c>
    </row>
    <row r="73" spans="1:1">
      <c r="A73" s="246" t="s">
        <v>67</v>
      </c>
    </row>
    <row r="74" spans="1:1" ht="30">
      <c r="A74" s="246" t="s">
        <v>68</v>
      </c>
    </row>
    <row r="75" spans="1:1">
      <c r="A75" s="246" t="s">
        <v>69</v>
      </c>
    </row>
    <row r="76" spans="1:1">
      <c r="A76" s="252" t="s">
        <v>70</v>
      </c>
    </row>
    <row r="77" spans="1:1" ht="30">
      <c r="A77" s="252" t="s">
        <v>71</v>
      </c>
    </row>
    <row r="78" spans="1:1">
      <c r="A78" s="252" t="s">
        <v>72</v>
      </c>
    </row>
    <row r="79" spans="1:1">
      <c r="A79" s="252" t="s">
        <v>73</v>
      </c>
    </row>
    <row r="80" spans="1:1">
      <c r="A80" s="252" t="s">
        <v>74</v>
      </c>
    </row>
    <row r="81" spans="1:1">
      <c r="A81" s="252" t="s">
        <v>75</v>
      </c>
    </row>
    <row r="82" spans="1:1">
      <c r="A82" s="252" t="s">
        <v>76</v>
      </c>
    </row>
    <row r="83" spans="1:1">
      <c r="A83" s="246" t="s">
        <v>77</v>
      </c>
    </row>
    <row r="84" spans="1:1" ht="18.75">
      <c r="A84" s="288" t="s">
        <v>78</v>
      </c>
    </row>
    <row r="85" spans="1:1" ht="37.5">
      <c r="A85" s="289" t="s">
        <v>79</v>
      </c>
    </row>
    <row r="86" spans="1:1" ht="62.25">
      <c r="A86" s="246" t="s">
        <v>80</v>
      </c>
    </row>
    <row r="87" spans="1:1" ht="30">
      <c r="A87" s="253" t="s">
        <v>81</v>
      </c>
    </row>
    <row r="88" spans="1:1">
      <c r="A88" s="252" t="s">
        <v>82</v>
      </c>
    </row>
    <row r="89" spans="1:1" ht="30">
      <c r="A89" s="252" t="s">
        <v>83</v>
      </c>
    </row>
    <row r="90" spans="1:1">
      <c r="A90" s="252" t="s">
        <v>84</v>
      </c>
    </row>
    <row r="91" spans="1:1">
      <c r="A91" s="252" t="s">
        <v>85</v>
      </c>
    </row>
    <row r="92" spans="1:1">
      <c r="A92" s="252" t="s">
        <v>86</v>
      </c>
    </row>
    <row r="93" spans="1:1" ht="30">
      <c r="A93" s="253" t="s">
        <v>87</v>
      </c>
    </row>
    <row r="95" spans="1:1">
      <c r="A95" s="252" t="s">
        <v>88</v>
      </c>
    </row>
    <row r="97" spans="1:1">
      <c r="A97" s="252" t="s">
        <v>89</v>
      </c>
    </row>
    <row r="99" spans="1:1">
      <c r="A99" s="252" t="s">
        <v>90</v>
      </c>
    </row>
    <row r="101" spans="1:1">
      <c r="A101" s="252" t="s">
        <v>91</v>
      </c>
    </row>
    <row r="103" spans="1:1">
      <c r="A103" s="252" t="s">
        <v>92</v>
      </c>
    </row>
    <row r="105" spans="1:1">
      <c r="A105" s="252" t="s">
        <v>93</v>
      </c>
    </row>
    <row r="107" spans="1:1" ht="30">
      <c r="A107" s="253" t="s">
        <v>94</v>
      </c>
    </row>
    <row r="109" spans="1:1">
      <c r="A109" s="252" t="s">
        <v>95</v>
      </c>
    </row>
    <row r="111" spans="1:1">
      <c r="A111" s="252" t="s">
        <v>96</v>
      </c>
    </row>
    <row r="113" spans="1:1" ht="60">
      <c r="A113" s="253" t="s">
        <v>97</v>
      </c>
    </row>
    <row r="114" spans="1:1" ht="45">
      <c r="A114" s="253" t="s">
        <v>98</v>
      </c>
    </row>
    <row r="115" spans="1:1">
      <c r="A115" s="251" t="s">
        <v>99</v>
      </c>
    </row>
    <row r="116" spans="1:1">
      <c r="A116" s="251" t="s">
        <v>100</v>
      </c>
    </row>
    <row r="117" spans="1:1">
      <c r="A117" s="251" t="s">
        <v>101</v>
      </c>
    </row>
    <row r="118" spans="1:1">
      <c r="A118" s="251" t="s">
        <v>102</v>
      </c>
    </row>
    <row r="119" spans="1:1" ht="30">
      <c r="A119" s="248" t="s">
        <v>103</v>
      </c>
    </row>
    <row r="120" spans="1:1" ht="45">
      <c r="A120" s="253" t="s">
        <v>104</v>
      </c>
    </row>
    <row r="121" spans="1:1" ht="30">
      <c r="A121" s="253" t="s">
        <v>105</v>
      </c>
    </row>
    <row r="122" spans="1:1" ht="37.15" customHeight="1">
      <c r="A122" s="253" t="s">
        <v>106</v>
      </c>
    </row>
    <row r="123" spans="1:1" ht="45">
      <c r="A123" s="253" t="s">
        <v>107</v>
      </c>
    </row>
    <row r="124" spans="1:1">
      <c r="A124" s="252" t="s">
        <v>108</v>
      </c>
    </row>
    <row r="125" spans="1:1">
      <c r="A125" s="252" t="s">
        <v>109</v>
      </c>
    </row>
    <row r="126" spans="1:1">
      <c r="A126" s="252" t="s">
        <v>110</v>
      </c>
    </row>
    <row r="127" spans="1:1">
      <c r="A127" s="252" t="s">
        <v>111</v>
      </c>
    </row>
    <row r="128" spans="1:1">
      <c r="A128" s="353" t="s">
        <v>112</v>
      </c>
    </row>
    <row r="129" spans="1:1">
      <c r="A129" s="353" t="s">
        <v>113</v>
      </c>
    </row>
    <row r="130" spans="1:1">
      <c r="A130" s="353" t="s">
        <v>114</v>
      </c>
    </row>
    <row r="131" spans="1:1">
      <c r="A131" s="252" t="s">
        <v>115</v>
      </c>
    </row>
    <row r="132" spans="1:1">
      <c r="A132" s="252" t="s">
        <v>116</v>
      </c>
    </row>
    <row r="133" spans="1:1">
      <c r="A133" s="252" t="s">
        <v>117</v>
      </c>
    </row>
    <row r="134" spans="1:1" ht="30">
      <c r="A134" s="253" t="s">
        <v>118</v>
      </c>
    </row>
    <row r="135" spans="1:1">
      <c r="A135" s="290"/>
    </row>
    <row r="136" spans="1:1" ht="56.25">
      <c r="A136" s="249" t="s">
        <v>119</v>
      </c>
    </row>
    <row r="137" spans="1:1">
      <c r="A137" s="254" t="s">
        <v>120</v>
      </c>
    </row>
    <row r="138" spans="1:1" ht="45">
      <c r="A138" s="246" t="s">
        <v>121</v>
      </c>
    </row>
    <row r="139" spans="1:1">
      <c r="A139" s="252" t="s">
        <v>122</v>
      </c>
    </row>
    <row r="140" spans="1:1">
      <c r="A140" s="252" t="s">
        <v>123</v>
      </c>
    </row>
    <row r="141" spans="1:1">
      <c r="A141" s="252" t="s">
        <v>124</v>
      </c>
    </row>
    <row r="142" spans="1:1" ht="30">
      <c r="A142" s="255" t="s">
        <v>125</v>
      </c>
    </row>
    <row r="143" spans="1:1" ht="45">
      <c r="A143" s="255" t="s">
        <v>126</v>
      </c>
    </row>
    <row r="144" spans="1:1" ht="45">
      <c r="A144" s="255" t="s">
        <v>127</v>
      </c>
    </row>
    <row r="145" spans="1:1" ht="60">
      <c r="A145" s="246" t="s">
        <v>128</v>
      </c>
    </row>
    <row r="146" spans="1:1" ht="75">
      <c r="A146" s="255" t="s">
        <v>129</v>
      </c>
    </row>
    <row r="147" spans="1:1" ht="30">
      <c r="A147" s="255" t="s">
        <v>130</v>
      </c>
    </row>
    <row r="148" spans="1:1" ht="60">
      <c r="A148" s="255" t="s">
        <v>131</v>
      </c>
    </row>
    <row r="149" spans="1:1">
      <c r="A149" s="246" t="s">
        <v>132</v>
      </c>
    </row>
    <row r="150" spans="1:1">
      <c r="A150" s="253" t="s">
        <v>133</v>
      </c>
    </row>
    <row r="151" spans="1:1">
      <c r="A151" s="247" t="s">
        <v>134</v>
      </c>
    </row>
    <row r="152" spans="1:1" ht="30">
      <c r="A152" s="253" t="s">
        <v>135</v>
      </c>
    </row>
    <row r="153" spans="1:1">
      <c r="A153" s="252" t="s">
        <v>82</v>
      </c>
    </row>
    <row r="154" spans="1:1" ht="30">
      <c r="A154" s="252" t="s">
        <v>136</v>
      </c>
    </row>
    <row r="155" spans="1:1">
      <c r="A155" s="252" t="s">
        <v>84</v>
      </c>
    </row>
    <row r="156" spans="1:1">
      <c r="A156" s="252" t="s">
        <v>85</v>
      </c>
    </row>
    <row r="157" spans="1:1">
      <c r="A157" s="252" t="s">
        <v>86</v>
      </c>
    </row>
    <row r="158" spans="1:1" ht="45">
      <c r="A158" s="253" t="s">
        <v>137</v>
      </c>
    </row>
    <row r="159" spans="1:1">
      <c r="A159" s="252" t="s">
        <v>138</v>
      </c>
    </row>
    <row r="160" spans="1:1">
      <c r="A160" s="252" t="s">
        <v>139</v>
      </c>
    </row>
    <row r="161" spans="1:1">
      <c r="A161" s="252" t="s">
        <v>140</v>
      </c>
    </row>
    <row r="162" spans="1:1">
      <c r="A162" s="252" t="s">
        <v>141</v>
      </c>
    </row>
    <row r="163" spans="1:1">
      <c r="A163" s="252" t="s">
        <v>142</v>
      </c>
    </row>
    <row r="164" spans="1:1">
      <c r="A164" s="252" t="s">
        <v>143</v>
      </c>
    </row>
    <row r="165" spans="1:1" ht="30">
      <c r="A165" s="253" t="s">
        <v>144</v>
      </c>
    </row>
    <row r="166" spans="1:1">
      <c r="A166" s="252" t="s">
        <v>95</v>
      </c>
    </row>
    <row r="167" spans="1:1">
      <c r="A167" s="252" t="s">
        <v>96</v>
      </c>
    </row>
    <row r="168" spans="1:1">
      <c r="A168" s="247" t="s">
        <v>145</v>
      </c>
    </row>
    <row r="169" spans="1:1" ht="45">
      <c r="A169" s="253" t="s">
        <v>146</v>
      </c>
    </row>
    <row r="170" spans="1:1">
      <c r="A170" s="252" t="s">
        <v>147</v>
      </c>
    </row>
    <row r="171" spans="1:1">
      <c r="A171" s="252" t="s">
        <v>148</v>
      </c>
    </row>
    <row r="172" spans="1:1">
      <c r="A172" s="252" t="s">
        <v>149</v>
      </c>
    </row>
    <row r="173" spans="1:1">
      <c r="A173" s="252" t="s">
        <v>150</v>
      </c>
    </row>
    <row r="174" spans="1:1" ht="30">
      <c r="A174" s="248" t="s">
        <v>151</v>
      </c>
    </row>
    <row r="175" spans="1:1" ht="45">
      <c r="A175" s="253" t="s">
        <v>152</v>
      </c>
    </row>
    <row r="176" spans="1:1" ht="30">
      <c r="A176" s="253" t="s">
        <v>153</v>
      </c>
    </row>
    <row r="177" spans="1:1">
      <c r="A177" s="247" t="s">
        <v>154</v>
      </c>
    </row>
    <row r="178" spans="1:1" ht="45">
      <c r="A178" s="253" t="s">
        <v>155</v>
      </c>
    </row>
    <row r="179" spans="1:1">
      <c r="A179" s="252" t="s">
        <v>147</v>
      </c>
    </row>
    <row r="180" spans="1:1">
      <c r="A180" s="252" t="s">
        <v>148</v>
      </c>
    </row>
    <row r="181" spans="1:1">
      <c r="A181" s="252" t="s">
        <v>149</v>
      </c>
    </row>
    <row r="182" spans="1:1">
      <c r="A182" s="252" t="s">
        <v>150</v>
      </c>
    </row>
    <row r="183" spans="1:1" ht="30">
      <c r="A183" s="248" t="s">
        <v>151</v>
      </c>
    </row>
    <row r="184" spans="1:1" ht="45">
      <c r="A184" s="253" t="s">
        <v>156</v>
      </c>
    </row>
    <row r="185" spans="1:1" ht="30">
      <c r="A185" s="253" t="s">
        <v>157</v>
      </c>
    </row>
    <row r="186" spans="1:1">
      <c r="A186" s="247" t="s">
        <v>158</v>
      </c>
    </row>
    <row r="187" spans="1:1" ht="60">
      <c r="A187" s="253" t="s">
        <v>159</v>
      </c>
    </row>
    <row r="188" spans="1:1">
      <c r="A188" s="252" t="s">
        <v>147</v>
      </c>
    </row>
    <row r="189" spans="1:1">
      <c r="A189" s="252" t="s">
        <v>148</v>
      </c>
    </row>
    <row r="190" spans="1:1">
      <c r="A190" s="252" t="s">
        <v>149</v>
      </c>
    </row>
    <row r="191" spans="1:1">
      <c r="A191" s="252" t="s">
        <v>150</v>
      </c>
    </row>
    <row r="192" spans="1:1" ht="30">
      <c r="A192" s="248" t="s">
        <v>151</v>
      </c>
    </row>
    <row r="193" spans="1:1" ht="60">
      <c r="A193" s="253" t="s">
        <v>160</v>
      </c>
    </row>
    <row r="194" spans="1:1" ht="45">
      <c r="A194" s="253" t="s">
        <v>161</v>
      </c>
    </row>
    <row r="195" spans="1:1" ht="90">
      <c r="A195" s="253" t="s">
        <v>162</v>
      </c>
    </row>
    <row r="196" spans="1:1" ht="30">
      <c r="A196" s="253" t="s">
        <v>163</v>
      </c>
    </row>
    <row r="197" spans="1:1" ht="30">
      <c r="A197" s="252" t="s">
        <v>164</v>
      </c>
    </row>
    <row r="198" spans="1:1">
      <c r="A198" s="252" t="s">
        <v>165</v>
      </c>
    </row>
    <row r="199" spans="1:1" ht="45">
      <c r="A199" s="253" t="s">
        <v>166</v>
      </c>
    </row>
    <row r="200" spans="1:1" ht="60">
      <c r="A200" s="254" t="s">
        <v>167</v>
      </c>
    </row>
    <row r="201" spans="1:1">
      <c r="A201" s="254" t="s">
        <v>168</v>
      </c>
    </row>
    <row r="202" spans="1:1" ht="30">
      <c r="A202" s="246" t="s">
        <v>169</v>
      </c>
    </row>
    <row r="203" spans="1:1" ht="45">
      <c r="A203" s="253" t="s">
        <v>170</v>
      </c>
    </row>
    <row r="204" spans="1:1" ht="30">
      <c r="A204" s="246" t="s">
        <v>171</v>
      </c>
    </row>
    <row r="205" spans="1:1">
      <c r="A205" s="252" t="s">
        <v>172</v>
      </c>
    </row>
    <row r="206" spans="1:1">
      <c r="A206" s="252" t="s">
        <v>173</v>
      </c>
    </row>
    <row r="207" spans="1:1">
      <c r="A207" s="252" t="s">
        <v>174</v>
      </c>
    </row>
    <row r="208" spans="1:1">
      <c r="A208" s="252" t="s">
        <v>175</v>
      </c>
    </row>
    <row r="209" spans="1:1">
      <c r="A209" s="252" t="s">
        <v>176</v>
      </c>
    </row>
    <row r="210" spans="1:1">
      <c r="A210" s="252" t="s">
        <v>177</v>
      </c>
    </row>
    <row r="211" spans="1:1">
      <c r="A211" s="252" t="s">
        <v>178</v>
      </c>
    </row>
    <row r="212" spans="1:1">
      <c r="A212" s="252" t="s">
        <v>179</v>
      </c>
    </row>
    <row r="213" spans="1:1">
      <c r="A213" s="252" t="s">
        <v>180</v>
      </c>
    </row>
    <row r="214" spans="1:1">
      <c r="A214" s="252" t="s">
        <v>181</v>
      </c>
    </row>
    <row r="215" spans="1:1">
      <c r="A215" s="252" t="s">
        <v>182</v>
      </c>
    </row>
    <row r="216" spans="1:1">
      <c r="A216" s="252" t="s">
        <v>183</v>
      </c>
    </row>
    <row r="217" spans="1:1">
      <c r="A217" s="252" t="s">
        <v>184</v>
      </c>
    </row>
    <row r="218" spans="1:1">
      <c r="A218" s="252" t="s">
        <v>185</v>
      </c>
    </row>
    <row r="219" spans="1:1">
      <c r="A219" s="252" t="s">
        <v>186</v>
      </c>
    </row>
    <row r="220" spans="1:1">
      <c r="A220" s="252" t="s">
        <v>187</v>
      </c>
    </row>
    <row r="221" spans="1:1">
      <c r="A221" s="252" t="s">
        <v>188</v>
      </c>
    </row>
    <row r="222" spans="1:1">
      <c r="A222" s="252" t="s">
        <v>189</v>
      </c>
    </row>
    <row r="223" spans="1:1">
      <c r="A223" s="252" t="s">
        <v>190</v>
      </c>
    </row>
    <row r="224" spans="1:1">
      <c r="A224" s="252" t="s">
        <v>191</v>
      </c>
    </row>
    <row r="225" spans="1:1">
      <c r="A225" s="252" t="s">
        <v>192</v>
      </c>
    </row>
    <row r="226" spans="1:1">
      <c r="A226" s="252" t="s">
        <v>193</v>
      </c>
    </row>
    <row r="227" spans="1:1">
      <c r="A227" s="252" t="s">
        <v>194</v>
      </c>
    </row>
    <row r="228" spans="1:1">
      <c r="A228" s="252" t="s">
        <v>195</v>
      </c>
    </row>
    <row r="229" spans="1:1">
      <c r="A229" s="252" t="s">
        <v>196</v>
      </c>
    </row>
    <row r="230" spans="1:1">
      <c r="A230" s="252" t="s">
        <v>197</v>
      </c>
    </row>
    <row r="231" spans="1:1">
      <c r="A231" s="252" t="s">
        <v>198</v>
      </c>
    </row>
    <row r="232" spans="1:1">
      <c r="A232" s="252" t="s">
        <v>199</v>
      </c>
    </row>
    <row r="233" spans="1:1">
      <c r="A233" s="252" t="s">
        <v>200</v>
      </c>
    </row>
    <row r="234" spans="1:1">
      <c r="A234" s="252" t="s">
        <v>201</v>
      </c>
    </row>
    <row r="235" spans="1:1">
      <c r="A235" s="252" t="s">
        <v>202</v>
      </c>
    </row>
    <row r="236" spans="1:1">
      <c r="A236" s="252" t="s">
        <v>203</v>
      </c>
    </row>
    <row r="237" spans="1:1">
      <c r="A237" s="252" t="s">
        <v>204</v>
      </c>
    </row>
    <row r="238" spans="1:1">
      <c r="A238" s="252" t="s">
        <v>205</v>
      </c>
    </row>
    <row r="239" spans="1:1">
      <c r="A239" s="252" t="s">
        <v>206</v>
      </c>
    </row>
    <row r="240" spans="1:1">
      <c r="A240" s="252" t="s">
        <v>207</v>
      </c>
    </row>
    <row r="241" spans="1:1">
      <c r="A241" s="252" t="s">
        <v>208</v>
      </c>
    </row>
    <row r="242" spans="1:1" ht="75">
      <c r="A242" s="253" t="s">
        <v>209</v>
      </c>
    </row>
    <row r="243" spans="1:1">
      <c r="A243" s="252" t="s">
        <v>210</v>
      </c>
    </row>
    <row r="244" spans="1:1">
      <c r="A244" s="252" t="s">
        <v>211</v>
      </c>
    </row>
    <row r="245" spans="1:1">
      <c r="A245" s="252" t="s">
        <v>212</v>
      </c>
    </row>
    <row r="246" spans="1:1" ht="45">
      <c r="A246" s="253" t="s">
        <v>213</v>
      </c>
    </row>
    <row r="247" spans="1:1" ht="30">
      <c r="A247" s="252" t="s">
        <v>214</v>
      </c>
    </row>
    <row r="248" spans="1:1" ht="75">
      <c r="A248" s="252" t="s">
        <v>215</v>
      </c>
    </row>
    <row r="249" spans="1:1" ht="45">
      <c r="A249" s="256" t="s">
        <v>216</v>
      </c>
    </row>
    <row r="250" spans="1:1" ht="30">
      <c r="A250" s="252" t="s">
        <v>217</v>
      </c>
    </row>
    <row r="251" spans="1:1" ht="75">
      <c r="A251" s="253" t="s">
        <v>218</v>
      </c>
    </row>
    <row r="252" spans="1:1" ht="45">
      <c r="A252" s="253" t="s">
        <v>219</v>
      </c>
    </row>
    <row r="253" spans="1:1">
      <c r="A253" s="252" t="s">
        <v>220</v>
      </c>
    </row>
    <row r="254" spans="1:1" ht="30">
      <c r="A254" s="252" t="s">
        <v>221</v>
      </c>
    </row>
    <row r="255" spans="1:1" ht="30">
      <c r="A255" s="252" t="s">
        <v>222</v>
      </c>
    </row>
    <row r="256" spans="1:1" ht="45">
      <c r="A256" s="247" t="s">
        <v>223</v>
      </c>
    </row>
    <row r="257" spans="1:1" ht="45">
      <c r="A257" s="349" t="s">
        <v>224</v>
      </c>
    </row>
    <row r="258" spans="1:1" ht="45">
      <c r="A258" s="252" t="s">
        <v>225</v>
      </c>
    </row>
    <row r="259" spans="1:1" ht="45">
      <c r="A259" s="252" t="s">
        <v>226</v>
      </c>
    </row>
    <row r="260" spans="1:1" ht="45">
      <c r="A260" s="350" t="s">
        <v>227</v>
      </c>
    </row>
    <row r="261" spans="1:1" ht="45">
      <c r="A261" s="252" t="s">
        <v>228</v>
      </c>
    </row>
    <row r="262" spans="1:1">
      <c r="A262" s="252" t="s">
        <v>229</v>
      </c>
    </row>
    <row r="263" spans="1:1">
      <c r="A263" s="252" t="s">
        <v>230</v>
      </c>
    </row>
    <row r="264" spans="1:1">
      <c r="A264" s="252" t="s">
        <v>231</v>
      </c>
    </row>
    <row r="265" spans="1:1">
      <c r="A265" s="252" t="s">
        <v>232</v>
      </c>
    </row>
    <row r="266" spans="1:1">
      <c r="A266" s="351" t="s">
        <v>233</v>
      </c>
    </row>
    <row r="267" spans="1:1">
      <c r="A267" s="252" t="s">
        <v>234</v>
      </c>
    </row>
    <row r="268" spans="1:1">
      <c r="A268" s="253" t="s">
        <v>235</v>
      </c>
    </row>
    <row r="269" spans="1:1">
      <c r="A269" s="290"/>
    </row>
    <row r="270" spans="1:1" ht="37.5">
      <c r="A270" s="249" t="s">
        <v>236</v>
      </c>
    </row>
    <row r="271" spans="1:1" ht="120">
      <c r="A271" s="246" t="s">
        <v>237</v>
      </c>
    </row>
    <row r="272" spans="1:1" ht="45">
      <c r="A272" s="248" t="s">
        <v>238</v>
      </c>
    </row>
    <row r="273" spans="1:1" ht="30">
      <c r="A273" s="246" t="s">
        <v>239</v>
      </c>
    </row>
    <row r="274" spans="1:1" ht="30">
      <c r="A274" s="253" t="s">
        <v>240</v>
      </c>
    </row>
    <row r="275" spans="1:1" ht="30">
      <c r="A275" s="253" t="s">
        <v>241</v>
      </c>
    </row>
    <row r="276" spans="1:1">
      <c r="A276" s="253" t="s">
        <v>242</v>
      </c>
    </row>
    <row r="277" spans="1:1" ht="45">
      <c r="A277" s="253" t="s">
        <v>243</v>
      </c>
    </row>
    <row r="278" spans="1:1">
      <c r="A278" s="290"/>
    </row>
    <row r="279" spans="1:1" ht="37.5">
      <c r="A279" s="249" t="s">
        <v>244</v>
      </c>
    </row>
    <row r="280" spans="1:1">
      <c r="A280" s="246"/>
    </row>
    <row r="281" spans="1:1" ht="75">
      <c r="A281" s="255" t="s">
        <v>245</v>
      </c>
    </row>
    <row r="282" spans="1:1" ht="30">
      <c r="A282" s="253" t="s">
        <v>246</v>
      </c>
    </row>
    <row r="283" spans="1:1" ht="30">
      <c r="A283" s="253" t="s">
        <v>247</v>
      </c>
    </row>
    <row r="284" spans="1:1" ht="30">
      <c r="A284" s="253" t="s">
        <v>248</v>
      </c>
    </row>
    <row r="285" spans="1:1">
      <c r="A285" s="252" t="s">
        <v>147</v>
      </c>
    </row>
    <row r="286" spans="1:1">
      <c r="A286" s="252" t="s">
        <v>148</v>
      </c>
    </row>
    <row r="287" spans="1:1">
      <c r="A287" s="255" t="s">
        <v>249</v>
      </c>
    </row>
    <row r="288" spans="1:1">
      <c r="A288" s="253" t="s">
        <v>250</v>
      </c>
    </row>
    <row r="289" spans="1:1" ht="60">
      <c r="A289" s="252" t="s">
        <v>251</v>
      </c>
    </row>
    <row r="290" spans="1:1" ht="75">
      <c r="A290" s="252" t="s">
        <v>252</v>
      </c>
    </row>
    <row r="291" spans="1:1" ht="75">
      <c r="A291" s="252" t="s">
        <v>253</v>
      </c>
    </row>
    <row r="292" spans="1:1">
      <c r="A292" s="253" t="s">
        <v>254</v>
      </c>
    </row>
    <row r="293" spans="1:1">
      <c r="A293" s="246"/>
    </row>
    <row r="294" spans="1:1" ht="30">
      <c r="A294" s="253" t="s">
        <v>255</v>
      </c>
    </row>
    <row r="295" spans="1:1" ht="30">
      <c r="A295" s="253" t="s">
        <v>256</v>
      </c>
    </row>
    <row r="296" spans="1:1" ht="30">
      <c r="A296" s="253" t="s">
        <v>257</v>
      </c>
    </row>
    <row r="297" spans="1:1" ht="30">
      <c r="A297" s="253" t="s">
        <v>258</v>
      </c>
    </row>
    <row r="298" spans="1:1" ht="30">
      <c r="A298" s="253" t="s">
        <v>259</v>
      </c>
    </row>
    <row r="299" spans="1:1" ht="45">
      <c r="A299" s="253" t="s">
        <v>260</v>
      </c>
    </row>
    <row r="300" spans="1:1">
      <c r="A300" s="290"/>
    </row>
    <row r="301" spans="1:1" ht="37.5">
      <c r="A301" s="249" t="s">
        <v>261</v>
      </c>
    </row>
    <row r="302" spans="1:1" ht="30">
      <c r="A302" s="246" t="s">
        <v>262</v>
      </c>
    </row>
    <row r="303" spans="1:1">
      <c r="A303" s="257" t="s">
        <v>263</v>
      </c>
    </row>
    <row r="304" spans="1:1">
      <c r="A304" s="257" t="s">
        <v>264</v>
      </c>
    </row>
    <row r="305" spans="1:1">
      <c r="A305" s="257" t="s">
        <v>265</v>
      </c>
    </row>
    <row r="306" spans="1:1">
      <c r="A306" s="257" t="s">
        <v>266</v>
      </c>
    </row>
    <row r="307" spans="1:1">
      <c r="A307" s="246" t="s">
        <v>267</v>
      </c>
    </row>
    <row r="308" spans="1:1">
      <c r="A308" s="246"/>
    </row>
    <row r="309" spans="1:1" ht="75">
      <c r="A309" s="252" t="s">
        <v>268</v>
      </c>
    </row>
    <row r="310" spans="1:1">
      <c r="A310" s="252" t="s">
        <v>269</v>
      </c>
    </row>
    <row r="311" spans="1:1">
      <c r="A311" s="252" t="s">
        <v>270</v>
      </c>
    </row>
    <row r="312" spans="1:1">
      <c r="A312" s="252" t="s">
        <v>271</v>
      </c>
    </row>
    <row r="313" spans="1:1">
      <c r="A313" s="251" t="s">
        <v>272</v>
      </c>
    </row>
    <row r="314" spans="1:1">
      <c r="A314" s="252" t="s">
        <v>273</v>
      </c>
    </row>
    <row r="315" spans="1:1" ht="30">
      <c r="A315" s="255" t="s">
        <v>274</v>
      </c>
    </row>
    <row r="316" spans="1:1">
      <c r="A316" s="291"/>
    </row>
    <row r="317" spans="1:1" ht="56.25">
      <c r="A317" s="249" t="s">
        <v>275</v>
      </c>
    </row>
    <row r="318" spans="1:1">
      <c r="A318" s="253" t="s">
        <v>276</v>
      </c>
    </row>
    <row r="319" spans="1:1" ht="75">
      <c r="A319" s="258" t="s">
        <v>277</v>
      </c>
    </row>
    <row r="320" spans="1:1" ht="30">
      <c r="A320" s="246" t="s">
        <v>278</v>
      </c>
    </row>
    <row r="321" spans="1:1" ht="30">
      <c r="A321" s="253" t="s">
        <v>279</v>
      </c>
    </row>
    <row r="322" spans="1:1" ht="30">
      <c r="A322" s="253" t="s">
        <v>280</v>
      </c>
    </row>
    <row r="323" spans="1:1">
      <c r="A323" s="252" t="s">
        <v>147</v>
      </c>
    </row>
    <row r="324" spans="1:1">
      <c r="A324" s="252" t="s">
        <v>148</v>
      </c>
    </row>
    <row r="325" spans="1:1">
      <c r="A325" s="252" t="s">
        <v>149</v>
      </c>
    </row>
    <row r="326" spans="1:1">
      <c r="A326" s="252" t="s">
        <v>150</v>
      </c>
    </row>
    <row r="327" spans="1:1" ht="30">
      <c r="A327" s="253" t="s">
        <v>281</v>
      </c>
    </row>
    <row r="328" spans="1:1" ht="30">
      <c r="A328" s="253" t="s">
        <v>282</v>
      </c>
    </row>
    <row r="329" spans="1:1">
      <c r="A329" s="290"/>
    </row>
    <row r="330" spans="1:1" ht="56.25">
      <c r="A330" s="249" t="s">
        <v>283</v>
      </c>
    </row>
    <row r="331" spans="1:1" ht="90">
      <c r="A331" s="254" t="s">
        <v>284</v>
      </c>
    </row>
    <row r="332" spans="1:1" ht="30">
      <c r="A332" s="253" t="s">
        <v>285</v>
      </c>
    </row>
    <row r="333" spans="1:1" ht="30">
      <c r="A333" s="248" t="s">
        <v>286</v>
      </c>
    </row>
    <row r="334" spans="1:1" ht="45">
      <c r="A334" s="246" t="s">
        <v>287</v>
      </c>
    </row>
    <row r="335" spans="1:1" ht="30">
      <c r="A335" s="246" t="s">
        <v>288</v>
      </c>
    </row>
    <row r="336" spans="1:1">
      <c r="A336" s="292"/>
    </row>
    <row r="337" spans="1:1" ht="18.75">
      <c r="A337" s="249" t="s">
        <v>289</v>
      </c>
    </row>
    <row r="338" spans="1:1" ht="37.5">
      <c r="A338" s="249" t="s">
        <v>290</v>
      </c>
    </row>
    <row r="339" spans="1:1" ht="45">
      <c r="A339" s="246" t="s">
        <v>291</v>
      </c>
    </row>
    <row r="340" spans="1:1">
      <c r="A340" s="8" t="s">
        <v>292</v>
      </c>
    </row>
    <row r="341" spans="1:1">
      <c r="A341" s="292"/>
    </row>
    <row r="342" spans="1:1" ht="18.75">
      <c r="A342" s="249" t="s">
        <v>293</v>
      </c>
    </row>
    <row r="343" spans="1:1" ht="37.5">
      <c r="A343" s="249" t="s">
        <v>294</v>
      </c>
    </row>
    <row r="344" spans="1:1" ht="105">
      <c r="A344" s="8" t="s">
        <v>295</v>
      </c>
    </row>
    <row r="345" spans="1:1">
      <c r="A345" s="317" t="s">
        <v>296</v>
      </c>
    </row>
    <row r="346" spans="1:1" ht="75">
      <c r="A346" s="8" t="s">
        <v>297</v>
      </c>
    </row>
    <row r="347" spans="1:1" ht="180">
      <c r="A347" s="316" t="s">
        <v>298</v>
      </c>
    </row>
    <row r="348" spans="1:1">
      <c r="A348" s="8" t="s">
        <v>299</v>
      </c>
    </row>
    <row r="349" spans="1:1">
      <c r="A349" s="315" t="s">
        <v>300</v>
      </c>
    </row>
    <row r="350" spans="1:1">
      <c r="A350" s="260" t="s">
        <v>301</v>
      </c>
    </row>
    <row r="351" spans="1:1">
      <c r="A351" s="338" t="s">
        <v>302</v>
      </c>
    </row>
    <row r="352" spans="1:1">
      <c r="A352" s="339" t="s">
        <v>303</v>
      </c>
    </row>
    <row r="353" spans="1:1">
      <c r="A353" s="339" t="s">
        <v>304</v>
      </c>
    </row>
    <row r="354" spans="1:1">
      <c r="A354" s="339" t="s">
        <v>305</v>
      </c>
    </row>
    <row r="355" spans="1:1">
      <c r="A355" s="339" t="s">
        <v>306</v>
      </c>
    </row>
    <row r="356" spans="1:1">
      <c r="A356" s="339" t="s">
        <v>307</v>
      </c>
    </row>
    <row r="357" spans="1:1">
      <c r="A357" s="339" t="s">
        <v>308</v>
      </c>
    </row>
    <row r="358" spans="1:1">
      <c r="A358" s="339" t="s">
        <v>309</v>
      </c>
    </row>
    <row r="359" spans="1:1">
      <c r="A359" s="260" t="s">
        <v>310</v>
      </c>
    </row>
    <row r="360" spans="1:1" ht="30">
      <c r="A360" s="315" t="s">
        <v>311</v>
      </c>
    </row>
    <row r="361" spans="1:1">
      <c r="A361" s="260" t="s">
        <v>312</v>
      </c>
    </row>
    <row r="362" spans="1:1" ht="30">
      <c r="A362" s="315" t="s">
        <v>313</v>
      </c>
    </row>
    <row r="363" spans="1:1">
      <c r="A363" s="292"/>
    </row>
    <row r="364" spans="1:1" ht="18.75">
      <c r="A364" s="337" t="s">
        <v>314</v>
      </c>
    </row>
    <row r="365" spans="1:1" ht="90">
      <c r="A365" s="8" t="s">
        <v>315</v>
      </c>
    </row>
    <row r="366" spans="1:1" ht="30">
      <c r="A366" s="8" t="s">
        <v>316</v>
      </c>
    </row>
    <row r="368" spans="1:1" ht="60">
      <c r="A368" s="8" t="s">
        <v>317</v>
      </c>
    </row>
    <row r="370" spans="1:1" ht="30">
      <c r="A370" s="8" t="s">
        <v>318</v>
      </c>
    </row>
    <row r="372" spans="1:1" ht="60">
      <c r="A372" s="8" t="s">
        <v>319</v>
      </c>
    </row>
    <row r="374" spans="1:1" ht="45">
      <c r="A374" s="8" t="s">
        <v>320</v>
      </c>
    </row>
    <row r="376" spans="1:1" ht="45">
      <c r="A376" s="8" t="s">
        <v>321</v>
      </c>
    </row>
    <row r="378" spans="1:1" ht="30">
      <c r="A378" s="8" t="s">
        <v>322</v>
      </c>
    </row>
    <row r="380" spans="1:1" ht="30">
      <c r="A380" s="8" t="s">
        <v>323</v>
      </c>
    </row>
  </sheetData>
  <hyperlinks>
    <hyperlink ref="A28" location="Instructions!A317" display="TABLE G Locally Owned Lands Included in the Housing Element Sites Inventory that have been sold, leased, or otherwise disposed of, pursuant to Government Code section 65400.1" xr:uid="{00000000-0004-0000-0100-000014000000}"/>
    <hyperlink ref="A27" location="Instructions!A308" display="TABLE F Units Rehabilitated, Preserved and Acquired for Alternative Adequate Sites pursuant to Government Code section 65583.1, subdivision (c)(2)" xr:uid="{00000000-0004-0000-0100-000013000000}"/>
    <hyperlink ref="A26" location="Instructions!A295" display="TABLE E Commercial Development Bonus Approved pursuant to Government Code section 65915.7" xr:uid="{00000000-0004-0000-0100-000012000000}"/>
    <hyperlink ref="A25" location="Instructions!A278" display="TABLE D Program Implementation Status pursuant to Government Code section 65583" xr:uid="{00000000-0004-0000-0100-000011000000}"/>
    <hyperlink ref="A24" location="Instructions!A257" display="TABLE C Sites Identified or Rezoned to Accommodate Shortfall Housing Need" xr:uid="{00000000-0004-0000-0100-000010000000}"/>
    <hyperlink ref="A23" location="Instructions!A248" display="TABLE B Regional Housing Needs Allocation Progress – Permitted Units Issued By Affordability" xr:uid="{00000000-0004-0000-0100-00000F000000}"/>
    <hyperlink ref="A22" location="Instructions!A129" display="TABLE A2 Annual Building Activity Report Summary - New Construction, Entitled,     Permits and Completed Units" xr:uid="{00000000-0004-0000-0100-00000E000000}"/>
    <hyperlink ref="A21" location="Instructions!A84" display="TABLE A Housing Development Applications Submitted" xr:uid="{00000000-0004-0000-0100-00000D000000}"/>
    <hyperlink ref="A20" location="Instructions!A71" display="START HERE" xr:uid="{00000000-0004-0000-0100-00000C000000}"/>
    <hyperlink ref="A19" location="Instructions!A61" display="GENERAL INFORMATION" xr:uid="{00000000-0004-0000-0100-00000B000000}"/>
    <hyperlink ref="A18" location="Instructions!A61" display="FORM INSTRUCTIONS" xr:uid="{00000000-0004-0000-0100-00000A000000}"/>
    <hyperlink ref="A16" location="Instructions!A5" display="INTRODUCTION" xr:uid="{00000000-0004-0000-0100-000009000000}"/>
    <hyperlink ref="A17" location="Instructions!A30" display="DEFINITIONS" xr:uid="{00000000-0004-0000-0100-000008000000}"/>
    <hyperlink ref="A272" r:id="rId1" display="mailto:APR@hcd.ca.gov" xr:uid="{00000000-0004-0000-0100-000005000000}"/>
    <hyperlink ref="A192" r:id="rId2" display="http://www.hcd.ca.gov/grants-funding/income-limits/state-and-federal-income-limits.shtml" xr:uid="{00000000-0004-0000-0100-000004000000}"/>
    <hyperlink ref="A183" r:id="rId3" display="http://www.hcd.ca.gov/grants-funding/income-limits/state-and-federal-income-limits.shtml" xr:uid="{00000000-0004-0000-0100-000003000000}"/>
    <hyperlink ref="A174" r:id="rId4" display="http://www.hcd.ca.gov/grants-funding/income-limits/state-and-federal-income-limits.shtml" xr:uid="{00000000-0004-0000-0100-000002000000}"/>
    <hyperlink ref="A119" r:id="rId5" display="http://www.hcd.ca.gov/grants-funding/income-limits/state-and-federal-income-limits.shtml" xr:uid="{00000000-0004-0000-0100-000001000000}"/>
    <hyperlink ref="A13" r:id="rId6" display="mailto:APR@hcd.ca.gov" xr:uid="{00000000-0004-0000-0100-000000000000}"/>
    <hyperlink ref="A29" location="Instructions!A324" display="Table H - Locally Owned or Controlled Lands Declared Surplus Pursuant to Government Code section 54221, or Identified as Excess Pursuant to Government Code section 50569" xr:uid="{6E021701-C9C0-4027-B5B8-AFA0165C5C75}"/>
    <hyperlink ref="A333" r:id="rId7" display="mailto:APR@hcd.ca.gov" xr:uid="{00000000-0004-0000-0100-000006000000}"/>
    <hyperlink ref="A345" r:id="rId8" xr:uid="{7E1C683E-FAAC-4DC5-8E13-3C1BC86B143A}"/>
  </hyperlinks>
  <pageMargins left="0.7" right="0.7" top="0.75" bottom="0.75" header="0.3" footer="0.3"/>
  <pageSetup fitToHeight="0" orientation="portrait" r:id="rId9"/>
  <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Q38"/>
  <sheetViews>
    <sheetView workbookViewId="0">
      <selection activeCell="O20" sqref="O20"/>
    </sheetView>
  </sheetViews>
  <sheetFormatPr defaultColWidth="8.7109375" defaultRowHeight="15"/>
  <cols>
    <col min="1" max="1" width="14.42578125" customWidth="1"/>
    <col min="2" max="2" width="16.42578125" customWidth="1"/>
    <col min="3" max="3" width="21.28515625" bestFit="1" customWidth="1"/>
    <col min="8" max="8" width="17.28515625" customWidth="1"/>
  </cols>
  <sheetData>
    <row r="1" spans="1:17" s="8" customFormat="1" ht="105">
      <c r="A1" s="8" t="s">
        <v>633</v>
      </c>
      <c r="B1" s="8" t="s">
        <v>634</v>
      </c>
      <c r="C1" s="8" t="s">
        <v>635</v>
      </c>
      <c r="D1" s="8" t="s">
        <v>636</v>
      </c>
      <c r="E1" s="8" t="s">
        <v>519</v>
      </c>
      <c r="F1" s="8" t="s">
        <v>388</v>
      </c>
      <c r="G1" s="8" t="s">
        <v>637</v>
      </c>
      <c r="H1" s="8" t="s">
        <v>638</v>
      </c>
      <c r="I1" s="8" t="s">
        <v>639</v>
      </c>
      <c r="J1" s="8" t="s">
        <v>640</v>
      </c>
      <c r="K1" s="8" t="s">
        <v>641</v>
      </c>
      <c r="L1" s="8" t="s">
        <v>642</v>
      </c>
      <c r="M1" s="8" t="s">
        <v>643</v>
      </c>
      <c r="N1" s="8" t="s">
        <v>644</v>
      </c>
      <c r="O1" s="8" t="s">
        <v>645</v>
      </c>
      <c r="P1" s="8" t="s">
        <v>646</v>
      </c>
      <c r="Q1" s="8" t="s">
        <v>647</v>
      </c>
    </row>
    <row r="2" spans="1:17">
      <c r="A2" t="s">
        <v>648</v>
      </c>
      <c r="B2" s="63" t="s">
        <v>649</v>
      </c>
      <c r="C2" t="s">
        <v>650</v>
      </c>
      <c r="D2" t="s">
        <v>651</v>
      </c>
      <c r="E2" t="s">
        <v>652</v>
      </c>
      <c r="F2">
        <v>2023</v>
      </c>
      <c r="G2" t="s">
        <v>653</v>
      </c>
      <c r="H2" t="s">
        <v>414</v>
      </c>
      <c r="I2" t="s">
        <v>654</v>
      </c>
      <c r="J2" t="s">
        <v>655</v>
      </c>
      <c r="K2" t="s">
        <v>653</v>
      </c>
      <c r="L2" t="s">
        <v>432</v>
      </c>
      <c r="M2" t="s">
        <v>656</v>
      </c>
      <c r="N2" t="s">
        <v>657</v>
      </c>
      <c r="O2" t="s">
        <v>658</v>
      </c>
      <c r="P2" s="8" t="s">
        <v>659</v>
      </c>
      <c r="Q2" t="s">
        <v>469</v>
      </c>
    </row>
    <row r="3" spans="1:17">
      <c r="A3" t="s">
        <v>660</v>
      </c>
      <c r="B3" s="63" t="s">
        <v>661</v>
      </c>
      <c r="C3" t="s">
        <v>662</v>
      </c>
      <c r="D3" t="s">
        <v>653</v>
      </c>
      <c r="E3" t="s">
        <v>663</v>
      </c>
      <c r="F3">
        <v>2022</v>
      </c>
      <c r="G3" t="s">
        <v>664</v>
      </c>
      <c r="H3" t="s">
        <v>416</v>
      </c>
      <c r="I3" t="s">
        <v>665</v>
      </c>
      <c r="J3" t="s">
        <v>666</v>
      </c>
      <c r="K3" t="s">
        <v>664</v>
      </c>
      <c r="L3" t="s">
        <v>430</v>
      </c>
      <c r="M3" t="s">
        <v>667</v>
      </c>
      <c r="N3" t="s">
        <v>668</v>
      </c>
      <c r="O3" t="s">
        <v>669</v>
      </c>
      <c r="P3" t="s">
        <v>462</v>
      </c>
      <c r="Q3" t="s">
        <v>470</v>
      </c>
    </row>
    <row r="4" spans="1:17">
      <c r="A4" t="s">
        <v>670</v>
      </c>
      <c r="B4" t="s">
        <v>671</v>
      </c>
      <c r="C4" t="s">
        <v>672</v>
      </c>
      <c r="D4" t="s">
        <v>673</v>
      </c>
      <c r="E4" t="s">
        <v>674</v>
      </c>
      <c r="F4">
        <v>2021</v>
      </c>
      <c r="G4" t="s">
        <v>675</v>
      </c>
      <c r="H4" t="s">
        <v>418</v>
      </c>
      <c r="K4" t="s">
        <v>675</v>
      </c>
      <c r="N4" t="s">
        <v>676</v>
      </c>
      <c r="P4" t="s">
        <v>463</v>
      </c>
    </row>
    <row r="5" spans="1:17">
      <c r="A5" t="s">
        <v>677</v>
      </c>
      <c r="C5" t="s">
        <v>671</v>
      </c>
      <c r="E5" t="s">
        <v>678</v>
      </c>
      <c r="F5">
        <v>2020</v>
      </c>
      <c r="G5" t="s">
        <v>679</v>
      </c>
      <c r="H5" t="s">
        <v>420</v>
      </c>
      <c r="K5" t="s">
        <v>679</v>
      </c>
      <c r="P5" t="s">
        <v>464</v>
      </c>
    </row>
    <row r="6" spans="1:17">
      <c r="A6" t="s">
        <v>680</v>
      </c>
      <c r="F6">
        <v>2019</v>
      </c>
      <c r="H6" t="s">
        <v>422</v>
      </c>
      <c r="P6" t="s">
        <v>465</v>
      </c>
    </row>
    <row r="7" spans="1:17">
      <c r="A7" t="s">
        <v>681</v>
      </c>
      <c r="F7">
        <v>2018</v>
      </c>
      <c r="H7" t="s">
        <v>424</v>
      </c>
      <c r="P7" t="s">
        <v>466</v>
      </c>
    </row>
    <row r="8" spans="1:17">
      <c r="A8" t="s">
        <v>682</v>
      </c>
      <c r="H8" t="s">
        <v>683</v>
      </c>
    </row>
    <row r="9" spans="1:17">
      <c r="A9" t="s">
        <v>684</v>
      </c>
    </row>
    <row r="10" spans="1:17">
      <c r="A10" t="s">
        <v>685</v>
      </c>
    </row>
    <row r="11" spans="1:17">
      <c r="A11" t="s">
        <v>686</v>
      </c>
    </row>
    <row r="12" spans="1:17">
      <c r="A12" t="s">
        <v>687</v>
      </c>
    </row>
    <row r="13" spans="1:17">
      <c r="A13" t="s">
        <v>688</v>
      </c>
    </row>
    <row r="14" spans="1:17">
      <c r="A14" t="s">
        <v>689</v>
      </c>
    </row>
    <row r="15" spans="1:17">
      <c r="A15" t="s">
        <v>690</v>
      </c>
    </row>
    <row r="16" spans="1:17">
      <c r="A16" t="s">
        <v>691</v>
      </c>
    </row>
    <row r="17" spans="1:1">
      <c r="A17" t="s">
        <v>692</v>
      </c>
    </row>
    <row r="18" spans="1:1">
      <c r="A18" t="s">
        <v>693</v>
      </c>
    </row>
    <row r="19" spans="1:1">
      <c r="A19" t="s">
        <v>694</v>
      </c>
    </row>
    <row r="20" spans="1:1">
      <c r="A20" t="s">
        <v>695</v>
      </c>
    </row>
    <row r="21" spans="1:1">
      <c r="A21" t="s">
        <v>696</v>
      </c>
    </row>
    <row r="22" spans="1:1">
      <c r="A22" t="s">
        <v>697</v>
      </c>
    </row>
    <row r="23" spans="1:1">
      <c r="A23" t="s">
        <v>698</v>
      </c>
    </row>
    <row r="24" spans="1:1">
      <c r="A24" t="s">
        <v>699</v>
      </c>
    </row>
    <row r="25" spans="1:1">
      <c r="A25" t="s">
        <v>700</v>
      </c>
    </row>
    <row r="26" spans="1:1">
      <c r="A26" t="s">
        <v>701</v>
      </c>
    </row>
    <row r="27" spans="1:1">
      <c r="A27" t="s">
        <v>702</v>
      </c>
    </row>
    <row r="28" spans="1:1">
      <c r="A28" t="s">
        <v>703</v>
      </c>
    </row>
    <row r="29" spans="1:1">
      <c r="A29" t="s">
        <v>704</v>
      </c>
    </row>
    <row r="30" spans="1:1">
      <c r="A30" t="s">
        <v>705</v>
      </c>
    </row>
    <row r="31" spans="1:1">
      <c r="A31" t="s">
        <v>706</v>
      </c>
    </row>
    <row r="32" spans="1:1">
      <c r="A32" t="s">
        <v>707</v>
      </c>
    </row>
    <row r="33" spans="1:1">
      <c r="A33" t="s">
        <v>708</v>
      </c>
    </row>
    <row r="34" spans="1:1">
      <c r="A34" t="s">
        <v>709</v>
      </c>
    </row>
    <row r="35" spans="1:1">
      <c r="A35" t="s">
        <v>710</v>
      </c>
    </row>
    <row r="36" spans="1:1">
      <c r="A36" t="s">
        <v>711</v>
      </c>
    </row>
    <row r="37" spans="1:1">
      <c r="A37" t="s">
        <v>712</v>
      </c>
    </row>
    <row r="38" spans="1:1">
      <c r="A38" t="s">
        <v>671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33703-EAD5-4981-A5EE-8469C8DAE36A}">
  <sheetPr codeName="Sheet15"/>
  <dimension ref="A1:U4920"/>
  <sheetViews>
    <sheetView topLeftCell="A4878" workbookViewId="0">
      <selection activeCell="K4891" sqref="K4891"/>
    </sheetView>
  </sheetViews>
  <sheetFormatPr defaultRowHeight="15"/>
  <cols>
    <col min="1" max="1" width="35.42578125" bestFit="1" customWidth="1"/>
  </cols>
  <sheetData>
    <row r="1" spans="1:21">
      <c r="A1" t="s">
        <v>387</v>
      </c>
      <c r="B1" t="s">
        <v>763</v>
      </c>
      <c r="C1" t="s">
        <v>756</v>
      </c>
      <c r="D1" t="s">
        <v>757</v>
      </c>
      <c r="E1" t="s">
        <v>758</v>
      </c>
      <c r="F1" t="s">
        <v>759</v>
      </c>
      <c r="G1" t="s">
        <v>760</v>
      </c>
      <c r="H1" t="s">
        <v>761</v>
      </c>
      <c r="I1" t="s">
        <v>762</v>
      </c>
      <c r="J1" t="s">
        <v>484</v>
      </c>
      <c r="K1" t="s">
        <v>764</v>
      </c>
      <c r="O1" t="s">
        <v>387</v>
      </c>
      <c r="P1" t="s">
        <v>763</v>
      </c>
      <c r="Q1" t="s">
        <v>765</v>
      </c>
      <c r="S1" t="s">
        <v>387</v>
      </c>
      <c r="T1" t="s">
        <v>763</v>
      </c>
      <c r="U1" t="s">
        <v>765</v>
      </c>
    </row>
    <row r="2" spans="1:21">
      <c r="A2" t="s">
        <v>766</v>
      </c>
      <c r="B2">
        <v>2023</v>
      </c>
      <c r="C2">
        <v>1</v>
      </c>
      <c r="D2">
        <v>6</v>
      </c>
      <c r="E2">
        <v>0</v>
      </c>
      <c r="F2">
        <v>11</v>
      </c>
      <c r="G2">
        <v>0</v>
      </c>
      <c r="H2">
        <v>0</v>
      </c>
      <c r="I2" s="356">
        <v>3</v>
      </c>
      <c r="J2" t="s">
        <v>767</v>
      </c>
      <c r="K2" t="str">
        <f>INDEX('Planning Periods'!$O$2:$O$540,MATCH('Table B Values'!A2,'Planning Periods'!$A$2:$A$540,0))</f>
        <v>Santa Barbara County</v>
      </c>
      <c r="M2" s="405" t="s">
        <v>768</v>
      </c>
      <c r="O2" t="s">
        <v>769</v>
      </c>
      <c r="P2">
        <v>2021</v>
      </c>
      <c r="Q2">
        <v>4221</v>
      </c>
      <c r="S2" t="s">
        <v>770</v>
      </c>
      <c r="T2">
        <v>2020</v>
      </c>
      <c r="U2">
        <v>0</v>
      </c>
    </row>
    <row r="3" spans="1:21">
      <c r="A3" t="s">
        <v>771</v>
      </c>
      <c r="B3">
        <v>2023</v>
      </c>
      <c r="C3">
        <v>0</v>
      </c>
      <c r="D3">
        <v>0</v>
      </c>
      <c r="E3">
        <v>0</v>
      </c>
      <c r="F3">
        <v>4</v>
      </c>
      <c r="G3">
        <v>0</v>
      </c>
      <c r="H3">
        <v>0</v>
      </c>
      <c r="I3">
        <v>15</v>
      </c>
      <c r="J3" t="s">
        <v>767</v>
      </c>
      <c r="K3" t="str">
        <f>INDEX('Planning Periods'!$O$2:$O$540,MATCH('Table B Values'!A3,'Planning Periods'!$A$2:$A$540,0))</f>
        <v>Sutter County</v>
      </c>
      <c r="O3" t="s">
        <v>772</v>
      </c>
      <c r="P3">
        <v>2022</v>
      </c>
      <c r="Q3">
        <v>801</v>
      </c>
      <c r="S3" t="s">
        <v>773</v>
      </c>
      <c r="T3">
        <v>2020</v>
      </c>
      <c r="U3">
        <v>0</v>
      </c>
    </row>
    <row r="4" spans="1:21">
      <c r="A4" t="s">
        <v>774</v>
      </c>
      <c r="B4">
        <v>2023</v>
      </c>
      <c r="C4">
        <v>0</v>
      </c>
      <c r="D4">
        <v>7</v>
      </c>
      <c r="E4">
        <v>0</v>
      </c>
      <c r="F4">
        <v>7</v>
      </c>
      <c r="G4">
        <v>0</v>
      </c>
      <c r="H4">
        <v>3</v>
      </c>
      <c r="I4">
        <v>10</v>
      </c>
      <c r="J4" t="s">
        <v>767</v>
      </c>
      <c r="K4" t="str">
        <f>INDEX('Planning Periods'!$O$2:$O$540,MATCH('Table B Values'!A4,'Planning Periods'!$A$2:$A$540,0))</f>
        <v>Yolo County</v>
      </c>
      <c r="O4" t="s">
        <v>772</v>
      </c>
      <c r="P4">
        <v>2021</v>
      </c>
      <c r="Q4">
        <v>243</v>
      </c>
      <c r="S4" t="s">
        <v>775</v>
      </c>
      <c r="T4">
        <v>2020</v>
      </c>
      <c r="U4">
        <v>0</v>
      </c>
    </row>
    <row r="5" spans="1:21">
      <c r="A5" t="s">
        <v>776</v>
      </c>
      <c r="B5">
        <v>2022</v>
      </c>
      <c r="C5">
        <v>0</v>
      </c>
      <c r="D5">
        <v>0</v>
      </c>
      <c r="E5">
        <v>0</v>
      </c>
      <c r="F5">
        <v>0</v>
      </c>
      <c r="G5">
        <v>0</v>
      </c>
      <c r="H5">
        <v>216</v>
      </c>
      <c r="I5">
        <v>51</v>
      </c>
      <c r="J5" t="s">
        <v>767</v>
      </c>
      <c r="K5" t="str">
        <f>INDEX('Planning Periods'!$O$2:$O$540,MATCH('Table B Values'!A5,'Planning Periods'!$A$2:$A$540,0))</f>
        <v>Los Angeles County</v>
      </c>
      <c r="O5" t="s">
        <v>777</v>
      </c>
      <c r="P5">
        <v>2022</v>
      </c>
      <c r="Q5">
        <v>185</v>
      </c>
      <c r="S5" t="s">
        <v>778</v>
      </c>
      <c r="T5">
        <v>2020</v>
      </c>
      <c r="U5">
        <v>0</v>
      </c>
    </row>
    <row r="6" spans="1:21">
      <c r="A6" t="s">
        <v>779</v>
      </c>
      <c r="B6">
        <v>2022</v>
      </c>
      <c r="C6">
        <v>0</v>
      </c>
      <c r="D6">
        <v>23</v>
      </c>
      <c r="E6">
        <v>0</v>
      </c>
      <c r="F6">
        <v>15</v>
      </c>
      <c r="G6">
        <v>0</v>
      </c>
      <c r="H6">
        <v>220</v>
      </c>
      <c r="I6">
        <v>45</v>
      </c>
      <c r="J6" t="s">
        <v>767</v>
      </c>
      <c r="K6" t="str">
        <f>INDEX('Planning Periods'!$O$2:$O$540,MATCH('Table B Values'!A6,'Planning Periods'!$A$2:$A$540,0))</f>
        <v>San Luis Obispo County</v>
      </c>
      <c r="O6" t="s">
        <v>780</v>
      </c>
      <c r="P6">
        <v>2022</v>
      </c>
      <c r="Q6">
        <v>110</v>
      </c>
      <c r="S6" t="s">
        <v>781</v>
      </c>
      <c r="T6">
        <v>2020</v>
      </c>
      <c r="U6">
        <v>0</v>
      </c>
    </row>
    <row r="7" spans="1:21">
      <c r="A7" t="s">
        <v>782</v>
      </c>
      <c r="B7">
        <v>2022</v>
      </c>
      <c r="C7">
        <v>0</v>
      </c>
      <c r="D7">
        <v>1</v>
      </c>
      <c r="E7">
        <v>0</v>
      </c>
      <c r="F7">
        <v>44</v>
      </c>
      <c r="G7">
        <v>0</v>
      </c>
      <c r="H7">
        <v>127</v>
      </c>
      <c r="I7">
        <v>130</v>
      </c>
      <c r="J7" t="s">
        <v>767</v>
      </c>
      <c r="K7" t="str">
        <f>INDEX('Planning Periods'!$O$2:$O$540,MATCH('Table B Values'!A7,'Planning Periods'!$A$2:$A$540,0))</f>
        <v>Butte County</v>
      </c>
      <c r="O7" t="s">
        <v>769</v>
      </c>
      <c r="P7">
        <v>2022</v>
      </c>
      <c r="Q7">
        <v>110</v>
      </c>
      <c r="S7" t="s">
        <v>783</v>
      </c>
      <c r="T7">
        <v>2020</v>
      </c>
      <c r="U7">
        <v>0</v>
      </c>
    </row>
    <row r="8" spans="1:21">
      <c r="A8" t="s">
        <v>784</v>
      </c>
      <c r="B8">
        <v>2022</v>
      </c>
      <c r="C8">
        <v>0</v>
      </c>
      <c r="D8">
        <v>19</v>
      </c>
      <c r="E8">
        <v>0</v>
      </c>
      <c r="F8">
        <v>10</v>
      </c>
      <c r="G8">
        <v>0</v>
      </c>
      <c r="H8">
        <v>3</v>
      </c>
      <c r="I8">
        <v>19</v>
      </c>
      <c r="J8" t="s">
        <v>767</v>
      </c>
      <c r="K8" t="str">
        <f>INDEX('Planning Periods'!$O$2:$O$540,MATCH('Table B Values'!A8,'Planning Periods'!$A$2:$A$540,0))</f>
        <v>Los Angeles County</v>
      </c>
      <c r="O8" t="s">
        <v>785</v>
      </c>
      <c r="P8">
        <v>2022</v>
      </c>
      <c r="Q8">
        <v>98</v>
      </c>
      <c r="S8" t="s">
        <v>786</v>
      </c>
      <c r="T8">
        <v>2020</v>
      </c>
      <c r="U8">
        <v>0</v>
      </c>
    </row>
    <row r="9" spans="1:21">
      <c r="A9" t="s">
        <v>787</v>
      </c>
      <c r="B9">
        <v>2022</v>
      </c>
      <c r="C9">
        <v>0</v>
      </c>
      <c r="D9">
        <v>0</v>
      </c>
      <c r="E9">
        <v>0</v>
      </c>
      <c r="F9">
        <v>0</v>
      </c>
      <c r="G9">
        <v>0</v>
      </c>
      <c r="H9">
        <v>0</v>
      </c>
      <c r="I9">
        <v>171</v>
      </c>
      <c r="J9" t="s">
        <v>767</v>
      </c>
      <c r="K9" t="str">
        <f>INDEX('Planning Periods'!$O$2:$O$540,MATCH('Table B Values'!A9,'Planning Periods'!$A$2:$A$540,0))</f>
        <v>Riverside County</v>
      </c>
      <c r="O9" t="s">
        <v>788</v>
      </c>
      <c r="P9">
        <v>2022</v>
      </c>
      <c r="Q9">
        <v>98</v>
      </c>
      <c r="S9" t="s">
        <v>789</v>
      </c>
      <c r="T9">
        <v>2020</v>
      </c>
      <c r="U9">
        <v>0</v>
      </c>
    </row>
    <row r="10" spans="1:21">
      <c r="A10" t="s">
        <v>790</v>
      </c>
      <c r="B10">
        <v>2022</v>
      </c>
      <c r="C10">
        <v>0</v>
      </c>
      <c r="D10">
        <v>0</v>
      </c>
      <c r="E10">
        <v>64</v>
      </c>
      <c r="F10">
        <v>0</v>
      </c>
      <c r="G10">
        <v>14</v>
      </c>
      <c r="H10">
        <v>0</v>
      </c>
      <c r="I10">
        <v>73</v>
      </c>
      <c r="J10" t="s">
        <v>767</v>
      </c>
      <c r="K10" t="str">
        <f>INDEX('Planning Periods'!$O$2:$O$540,MATCH('Table B Values'!A10,'Planning Periods'!$A$2:$A$540,0))</f>
        <v>Orange County</v>
      </c>
      <c r="O10" t="s">
        <v>791</v>
      </c>
      <c r="P10">
        <v>2022</v>
      </c>
      <c r="Q10">
        <v>95</v>
      </c>
      <c r="S10" t="s">
        <v>792</v>
      </c>
      <c r="T10">
        <v>2020</v>
      </c>
      <c r="U10">
        <v>11</v>
      </c>
    </row>
    <row r="11" spans="1:21">
      <c r="A11" t="s">
        <v>793</v>
      </c>
      <c r="B11">
        <v>2022</v>
      </c>
      <c r="C11">
        <v>0</v>
      </c>
      <c r="D11">
        <v>0</v>
      </c>
      <c r="E11">
        <v>5</v>
      </c>
      <c r="F11">
        <v>58</v>
      </c>
      <c r="G11">
        <v>0</v>
      </c>
      <c r="H11">
        <v>53</v>
      </c>
      <c r="I11">
        <v>691</v>
      </c>
      <c r="J11" t="s">
        <v>767</v>
      </c>
      <c r="K11" t="str">
        <f>INDEX('Planning Periods'!$O$2:$O$540,MATCH('Table B Values'!A11,'Planning Periods'!$A$2:$A$540,0))</f>
        <v>Placer County</v>
      </c>
      <c r="O11" t="s">
        <v>794</v>
      </c>
      <c r="P11">
        <v>2022</v>
      </c>
      <c r="Q11">
        <v>95</v>
      </c>
      <c r="S11" t="s">
        <v>795</v>
      </c>
      <c r="T11">
        <v>2020</v>
      </c>
      <c r="U11">
        <v>0</v>
      </c>
    </row>
    <row r="12" spans="1:21">
      <c r="A12" t="s">
        <v>796</v>
      </c>
      <c r="B12">
        <v>2022</v>
      </c>
      <c r="C12">
        <v>0</v>
      </c>
      <c r="D12">
        <v>0</v>
      </c>
      <c r="E12">
        <v>0</v>
      </c>
      <c r="F12">
        <v>0</v>
      </c>
      <c r="G12">
        <v>0</v>
      </c>
      <c r="H12">
        <v>0</v>
      </c>
      <c r="I12">
        <v>62</v>
      </c>
      <c r="J12" t="s">
        <v>767</v>
      </c>
      <c r="K12" t="str">
        <f>INDEX('Planning Periods'!$O$2:$O$540,MATCH('Table B Values'!A12,'Planning Periods'!$A$2:$A$540,0))</f>
        <v>Los Angeles County</v>
      </c>
      <c r="O12" t="s">
        <v>797</v>
      </c>
      <c r="P12">
        <v>2022</v>
      </c>
      <c r="Q12">
        <v>78</v>
      </c>
      <c r="S12" t="s">
        <v>798</v>
      </c>
      <c r="T12">
        <v>2020</v>
      </c>
      <c r="U12">
        <v>0</v>
      </c>
    </row>
    <row r="13" spans="1:21">
      <c r="A13" t="s">
        <v>799</v>
      </c>
      <c r="B13">
        <v>2022</v>
      </c>
      <c r="C13">
        <v>0</v>
      </c>
      <c r="D13">
        <v>0</v>
      </c>
      <c r="E13">
        <v>26</v>
      </c>
      <c r="F13">
        <v>0</v>
      </c>
      <c r="G13">
        <v>0</v>
      </c>
      <c r="H13">
        <v>7</v>
      </c>
      <c r="I13" s="356">
        <v>17</v>
      </c>
      <c r="J13" t="s">
        <v>767</v>
      </c>
      <c r="K13" t="str">
        <f>INDEX('Planning Periods'!$O$2:$O$540,MATCH('Table B Values'!A13,'Planning Periods'!$A$2:$A$540,0))</f>
        <v>San Luis Obispo County</v>
      </c>
      <c r="O13" t="s">
        <v>800</v>
      </c>
      <c r="P13">
        <v>2022</v>
      </c>
      <c r="Q13">
        <v>73</v>
      </c>
      <c r="S13" t="s">
        <v>801</v>
      </c>
      <c r="T13">
        <v>2020</v>
      </c>
      <c r="U13">
        <v>0</v>
      </c>
    </row>
    <row r="14" spans="1:21">
      <c r="A14" t="s">
        <v>802</v>
      </c>
      <c r="B14">
        <v>2022</v>
      </c>
      <c r="C14">
        <v>0</v>
      </c>
      <c r="D14">
        <v>0</v>
      </c>
      <c r="E14">
        <v>62</v>
      </c>
      <c r="F14">
        <v>0</v>
      </c>
      <c r="G14">
        <v>0</v>
      </c>
      <c r="H14">
        <v>83</v>
      </c>
      <c r="I14">
        <v>50</v>
      </c>
      <c r="J14" t="s">
        <v>767</v>
      </c>
      <c r="K14" t="str">
        <f>INDEX('Planning Periods'!$O$2:$O$540,MATCH('Table B Values'!A14,'Planning Periods'!$A$2:$A$540,0))</f>
        <v>Orange County</v>
      </c>
      <c r="O14" t="s">
        <v>803</v>
      </c>
      <c r="P14">
        <v>2022</v>
      </c>
      <c r="Q14">
        <v>63</v>
      </c>
      <c r="S14" t="s">
        <v>804</v>
      </c>
      <c r="T14">
        <v>2020</v>
      </c>
      <c r="U14">
        <v>0</v>
      </c>
    </row>
    <row r="15" spans="1:21">
      <c r="A15" t="s">
        <v>805</v>
      </c>
      <c r="B15">
        <v>2022</v>
      </c>
      <c r="C15">
        <v>0</v>
      </c>
      <c r="D15">
        <v>0</v>
      </c>
      <c r="E15">
        <v>0</v>
      </c>
      <c r="F15">
        <v>0</v>
      </c>
      <c r="G15">
        <v>0</v>
      </c>
      <c r="H15">
        <v>0</v>
      </c>
      <c r="I15">
        <v>298</v>
      </c>
      <c r="J15" t="s">
        <v>767</v>
      </c>
      <c r="K15" t="str">
        <f>INDEX('Planning Periods'!$O$2:$O$540,MATCH('Table B Values'!A15,'Planning Periods'!$A$2:$A$540,0))</f>
        <v>Orange County</v>
      </c>
      <c r="O15" t="s">
        <v>806</v>
      </c>
      <c r="P15">
        <v>2022</v>
      </c>
      <c r="Q15">
        <v>62</v>
      </c>
      <c r="S15" t="s">
        <v>807</v>
      </c>
      <c r="T15">
        <v>2020</v>
      </c>
      <c r="U15">
        <v>0</v>
      </c>
    </row>
    <row r="16" spans="1:21">
      <c r="A16" t="s">
        <v>808</v>
      </c>
      <c r="B16">
        <v>2022</v>
      </c>
      <c r="C16">
        <v>0</v>
      </c>
      <c r="D16">
        <v>0</v>
      </c>
      <c r="E16">
        <v>0</v>
      </c>
      <c r="F16">
        <v>0</v>
      </c>
      <c r="G16">
        <v>0</v>
      </c>
      <c r="H16">
        <v>0</v>
      </c>
      <c r="I16" s="356">
        <v>25</v>
      </c>
      <c r="J16" t="s">
        <v>767</v>
      </c>
      <c r="K16" t="str">
        <f>INDEX('Planning Periods'!$O$2:$O$540,MATCH('Table B Values'!A16,'Planning Periods'!$A$2:$A$540,0))</f>
        <v>Ventura County</v>
      </c>
      <c r="O16" t="s">
        <v>809</v>
      </c>
      <c r="P16">
        <v>2022</v>
      </c>
      <c r="Q16">
        <v>60</v>
      </c>
      <c r="S16" t="s">
        <v>810</v>
      </c>
      <c r="T16">
        <v>2020</v>
      </c>
      <c r="U16">
        <v>0</v>
      </c>
    </row>
    <row r="17" spans="1:21">
      <c r="A17" t="s">
        <v>811</v>
      </c>
      <c r="B17">
        <v>2022</v>
      </c>
      <c r="C17">
        <v>0</v>
      </c>
      <c r="D17">
        <v>0</v>
      </c>
      <c r="E17">
        <v>0</v>
      </c>
      <c r="F17">
        <v>0</v>
      </c>
      <c r="G17">
        <v>0</v>
      </c>
      <c r="H17">
        <v>0</v>
      </c>
      <c r="I17">
        <v>1176</v>
      </c>
      <c r="J17" t="s">
        <v>767</v>
      </c>
      <c r="K17" t="str">
        <f>INDEX('Planning Periods'!$O$2:$O$540,MATCH('Table B Values'!A17,'Planning Periods'!$A$2:$A$540,0))</f>
        <v>San Bernardino County</v>
      </c>
      <c r="O17" t="s">
        <v>812</v>
      </c>
      <c r="P17">
        <v>2022</v>
      </c>
      <c r="Q17">
        <v>55</v>
      </c>
      <c r="S17" t="s">
        <v>813</v>
      </c>
      <c r="T17">
        <v>2020</v>
      </c>
      <c r="U17">
        <v>0</v>
      </c>
    </row>
    <row r="18" spans="1:21">
      <c r="A18" t="s">
        <v>814</v>
      </c>
      <c r="B18">
        <v>2022</v>
      </c>
      <c r="C18">
        <v>0</v>
      </c>
      <c r="D18">
        <v>0</v>
      </c>
      <c r="E18">
        <v>0</v>
      </c>
      <c r="F18">
        <v>0</v>
      </c>
      <c r="G18">
        <v>0</v>
      </c>
      <c r="H18">
        <v>0</v>
      </c>
      <c r="I18">
        <v>5</v>
      </c>
      <c r="J18" t="s">
        <v>767</v>
      </c>
      <c r="K18" t="str">
        <f>INDEX('Planning Periods'!$O$2:$O$540,MATCH('Table B Values'!A18,'Planning Periods'!$A$2:$A$540,0))</f>
        <v>Butte County</v>
      </c>
      <c r="O18" t="s">
        <v>815</v>
      </c>
      <c r="P18">
        <v>2022</v>
      </c>
      <c r="Q18">
        <v>52</v>
      </c>
      <c r="S18" t="s">
        <v>816</v>
      </c>
      <c r="T18">
        <v>2020</v>
      </c>
      <c r="U18">
        <v>13</v>
      </c>
    </row>
    <row r="19" spans="1:21">
      <c r="A19" t="s">
        <v>817</v>
      </c>
      <c r="B19">
        <v>2022</v>
      </c>
      <c r="C19">
        <v>53</v>
      </c>
      <c r="D19">
        <v>0</v>
      </c>
      <c r="E19">
        <v>66</v>
      </c>
      <c r="F19">
        <v>21</v>
      </c>
      <c r="G19">
        <v>0</v>
      </c>
      <c r="H19">
        <v>14</v>
      </c>
      <c r="I19">
        <v>294</v>
      </c>
      <c r="J19" t="s">
        <v>767</v>
      </c>
      <c r="K19" t="str">
        <f>INDEX('Planning Periods'!$O$2:$O$540,MATCH('Table B Values'!A19,'Planning Periods'!$A$2:$A$540,0))</f>
        <v>Riverside County</v>
      </c>
      <c r="O19" t="s">
        <v>818</v>
      </c>
      <c r="P19">
        <v>2022</v>
      </c>
      <c r="Q19">
        <v>40</v>
      </c>
      <c r="S19" t="s">
        <v>819</v>
      </c>
      <c r="T19">
        <v>2020</v>
      </c>
      <c r="U19">
        <v>0</v>
      </c>
    </row>
    <row r="20" spans="1:21">
      <c r="A20" t="s">
        <v>820</v>
      </c>
      <c r="B20">
        <v>2022</v>
      </c>
      <c r="C20">
        <v>0</v>
      </c>
      <c r="D20">
        <v>0</v>
      </c>
      <c r="E20">
        <v>91</v>
      </c>
      <c r="F20">
        <v>0</v>
      </c>
      <c r="G20">
        <v>0</v>
      </c>
      <c r="H20">
        <v>0</v>
      </c>
      <c r="I20">
        <v>116</v>
      </c>
      <c r="J20" t="s">
        <v>767</v>
      </c>
      <c r="K20" t="str">
        <f>INDEX('Planning Periods'!$O$2:$O$540,MATCH('Table B Values'!A20,'Planning Periods'!$A$2:$A$540,0))</f>
        <v>Los Angeles County</v>
      </c>
      <c r="O20" t="s">
        <v>821</v>
      </c>
      <c r="P20">
        <v>2021</v>
      </c>
      <c r="Q20">
        <v>39</v>
      </c>
      <c r="S20" t="s">
        <v>822</v>
      </c>
      <c r="T20">
        <v>2020</v>
      </c>
      <c r="U20">
        <v>0</v>
      </c>
    </row>
    <row r="21" spans="1:21">
      <c r="A21" t="s">
        <v>823</v>
      </c>
      <c r="B21">
        <v>2022</v>
      </c>
      <c r="C21">
        <v>89</v>
      </c>
      <c r="D21">
        <v>12</v>
      </c>
      <c r="E21">
        <v>52</v>
      </c>
      <c r="F21">
        <v>26</v>
      </c>
      <c r="G21">
        <v>0</v>
      </c>
      <c r="H21">
        <v>3</v>
      </c>
      <c r="I21" s="356">
        <v>88</v>
      </c>
      <c r="J21" t="s">
        <v>767</v>
      </c>
      <c r="K21" t="str">
        <f>INDEX('Planning Periods'!$O$2:$O$540,MATCH('Table B Values'!A21,'Planning Periods'!$A$2:$A$540,0))</f>
        <v>Ventura County</v>
      </c>
      <c r="O21" t="s">
        <v>777</v>
      </c>
      <c r="P21">
        <v>2021</v>
      </c>
      <c r="Q21">
        <v>37</v>
      </c>
      <c r="S21" t="s">
        <v>824</v>
      </c>
      <c r="T21">
        <v>2020</v>
      </c>
      <c r="U21">
        <v>0</v>
      </c>
    </row>
    <row r="22" spans="1:21">
      <c r="A22" t="s">
        <v>825</v>
      </c>
      <c r="B22">
        <v>2022</v>
      </c>
      <c r="C22">
        <v>21</v>
      </c>
      <c r="D22">
        <v>0</v>
      </c>
      <c r="E22">
        <v>3</v>
      </c>
      <c r="F22">
        <v>0</v>
      </c>
      <c r="G22">
        <v>0</v>
      </c>
      <c r="H22">
        <v>0</v>
      </c>
      <c r="I22">
        <v>428</v>
      </c>
      <c r="J22" t="s">
        <v>767</v>
      </c>
      <c r="K22" t="str">
        <f>INDEX('Planning Periods'!$O$2:$O$540,MATCH('Table B Values'!A22,'Planning Periods'!$A$2:$A$540,0))</f>
        <v>Riverside County</v>
      </c>
      <c r="O22" t="s">
        <v>826</v>
      </c>
      <c r="P22">
        <v>2022</v>
      </c>
      <c r="Q22">
        <v>36</v>
      </c>
      <c r="S22" t="s">
        <v>827</v>
      </c>
      <c r="T22">
        <v>2020</v>
      </c>
      <c r="U22">
        <v>0</v>
      </c>
    </row>
    <row r="23" spans="1:21">
      <c r="A23" t="s">
        <v>794</v>
      </c>
      <c r="B23">
        <v>2022</v>
      </c>
      <c r="C23">
        <v>125</v>
      </c>
      <c r="D23">
        <v>0</v>
      </c>
      <c r="E23">
        <v>24</v>
      </c>
      <c r="F23">
        <v>4</v>
      </c>
      <c r="G23">
        <v>0</v>
      </c>
      <c r="H23">
        <v>104</v>
      </c>
      <c r="I23">
        <v>80</v>
      </c>
      <c r="J23" t="s">
        <v>767</v>
      </c>
      <c r="K23" t="str">
        <f>INDEX('Planning Periods'!$O$2:$O$540,MATCH('Table B Values'!A23,'Planning Periods'!$A$2:$A$540,0))</f>
        <v>Shasta County</v>
      </c>
      <c r="O23" t="s">
        <v>817</v>
      </c>
      <c r="P23">
        <v>2022</v>
      </c>
      <c r="Q23">
        <v>35</v>
      </c>
      <c r="S23" t="s">
        <v>828</v>
      </c>
      <c r="T23">
        <v>2020</v>
      </c>
      <c r="U23">
        <v>0</v>
      </c>
    </row>
    <row r="24" spans="1:21">
      <c r="A24" t="s">
        <v>788</v>
      </c>
      <c r="B24">
        <v>2022</v>
      </c>
      <c r="C24">
        <v>98</v>
      </c>
      <c r="D24">
        <v>2</v>
      </c>
      <c r="E24">
        <v>0</v>
      </c>
      <c r="F24">
        <v>5</v>
      </c>
      <c r="G24">
        <v>0</v>
      </c>
      <c r="H24">
        <v>7</v>
      </c>
      <c r="I24">
        <v>72</v>
      </c>
      <c r="J24" t="s">
        <v>767</v>
      </c>
      <c r="K24" t="str">
        <f>INDEX('Planning Periods'!$O$2:$O$540,MATCH('Table B Values'!A24,'Planning Periods'!$A$2:$A$540,0))</f>
        <v>San Bernardino County</v>
      </c>
      <c r="O24" t="s">
        <v>829</v>
      </c>
      <c r="P24">
        <v>2022</v>
      </c>
      <c r="Q24">
        <v>32</v>
      </c>
      <c r="S24" t="s">
        <v>830</v>
      </c>
      <c r="T24">
        <v>2020</v>
      </c>
      <c r="U24">
        <v>0</v>
      </c>
    </row>
    <row r="25" spans="1:21">
      <c r="A25" t="s">
        <v>831</v>
      </c>
      <c r="B25">
        <v>2022</v>
      </c>
      <c r="C25">
        <v>0</v>
      </c>
      <c r="D25">
        <v>0</v>
      </c>
      <c r="E25">
        <v>0</v>
      </c>
      <c r="F25">
        <v>14</v>
      </c>
      <c r="G25">
        <v>0</v>
      </c>
      <c r="H25">
        <v>0</v>
      </c>
      <c r="I25">
        <v>8</v>
      </c>
      <c r="J25" t="s">
        <v>767</v>
      </c>
      <c r="K25" t="str">
        <f>INDEX('Planning Periods'!$O$2:$O$540,MATCH('Table B Values'!A25,'Planning Periods'!$A$2:$A$540,0))</f>
        <v>Los Angeles County</v>
      </c>
      <c r="O25" t="s">
        <v>832</v>
      </c>
      <c r="P25">
        <v>2022</v>
      </c>
      <c r="Q25">
        <v>32</v>
      </c>
      <c r="S25" t="s">
        <v>833</v>
      </c>
      <c r="T25">
        <v>2020</v>
      </c>
      <c r="U25">
        <v>0</v>
      </c>
    </row>
    <row r="26" spans="1:21">
      <c r="A26" t="s">
        <v>834</v>
      </c>
      <c r="B26">
        <v>2022</v>
      </c>
      <c r="C26">
        <v>0</v>
      </c>
      <c r="D26">
        <v>0</v>
      </c>
      <c r="E26">
        <v>0</v>
      </c>
      <c r="F26">
        <v>0</v>
      </c>
      <c r="G26">
        <v>0</v>
      </c>
      <c r="H26">
        <v>1</v>
      </c>
      <c r="I26">
        <v>0</v>
      </c>
      <c r="J26" t="s">
        <v>767</v>
      </c>
      <c r="K26" t="str">
        <f>INDEX('Planning Periods'!$O$2:$O$540,MATCH('Table B Values'!A26,'Planning Periods'!$A$2:$A$540,0))</f>
        <v>Tehama County</v>
      </c>
      <c r="O26" t="s">
        <v>835</v>
      </c>
      <c r="P26">
        <v>2021</v>
      </c>
      <c r="Q26">
        <v>29</v>
      </c>
      <c r="S26" t="s">
        <v>809</v>
      </c>
      <c r="T26">
        <v>2020</v>
      </c>
      <c r="U26">
        <v>0</v>
      </c>
    </row>
    <row r="27" spans="1:21">
      <c r="A27" t="s">
        <v>836</v>
      </c>
      <c r="B27">
        <v>2022</v>
      </c>
      <c r="C27">
        <v>0</v>
      </c>
      <c r="D27">
        <v>6</v>
      </c>
      <c r="E27">
        <v>0</v>
      </c>
      <c r="F27">
        <v>15</v>
      </c>
      <c r="G27">
        <v>0</v>
      </c>
      <c r="H27">
        <v>2</v>
      </c>
      <c r="I27">
        <v>220</v>
      </c>
      <c r="J27" t="s">
        <v>767</v>
      </c>
      <c r="K27" t="str">
        <f>INDEX('Planning Periods'!$O$2:$O$540,MATCH('Table B Values'!A27,'Planning Periods'!$A$2:$A$540,0))</f>
        <v>Los Angeles County</v>
      </c>
      <c r="O27" t="s">
        <v>837</v>
      </c>
      <c r="P27">
        <v>2022</v>
      </c>
      <c r="Q27">
        <v>28</v>
      </c>
      <c r="S27" t="s">
        <v>838</v>
      </c>
      <c r="T27">
        <v>2020</v>
      </c>
      <c r="U27">
        <v>0</v>
      </c>
    </row>
    <row r="28" spans="1:21">
      <c r="A28" t="s">
        <v>832</v>
      </c>
      <c r="B28">
        <v>2022</v>
      </c>
      <c r="C28">
        <v>89</v>
      </c>
      <c r="D28">
        <v>3</v>
      </c>
      <c r="E28">
        <v>196</v>
      </c>
      <c r="F28">
        <v>0</v>
      </c>
      <c r="G28">
        <v>0</v>
      </c>
      <c r="H28">
        <v>32</v>
      </c>
      <c r="I28">
        <v>239</v>
      </c>
      <c r="J28" t="s">
        <v>767</v>
      </c>
      <c r="K28" t="str">
        <f>INDEX('Planning Periods'!$O$2:$O$540,MATCH('Table B Values'!A28,'Planning Periods'!$A$2:$A$540,0))</f>
        <v>Placer County</v>
      </c>
      <c r="O28" t="s">
        <v>833</v>
      </c>
      <c r="P28">
        <v>2022</v>
      </c>
      <c r="Q28">
        <v>26</v>
      </c>
      <c r="S28" t="s">
        <v>839</v>
      </c>
      <c r="T28">
        <v>2020</v>
      </c>
      <c r="U28">
        <v>0</v>
      </c>
    </row>
    <row r="29" spans="1:21">
      <c r="A29" t="s">
        <v>840</v>
      </c>
      <c r="B29">
        <v>2022</v>
      </c>
      <c r="C29">
        <v>0</v>
      </c>
      <c r="D29">
        <v>0</v>
      </c>
      <c r="E29">
        <v>0</v>
      </c>
      <c r="F29">
        <v>5</v>
      </c>
      <c r="G29">
        <v>0</v>
      </c>
      <c r="H29">
        <v>1</v>
      </c>
      <c r="I29">
        <v>2</v>
      </c>
      <c r="J29" t="s">
        <v>767</v>
      </c>
      <c r="K29" t="str">
        <f>INDEX('Planning Periods'!$O$2:$O$540,MATCH('Table B Values'!A29,'Planning Periods'!$A$2:$A$540,0))</f>
        <v>Los Angeles County</v>
      </c>
      <c r="O29" t="s">
        <v>841</v>
      </c>
      <c r="P29">
        <v>2021</v>
      </c>
      <c r="Q29">
        <v>26</v>
      </c>
      <c r="S29" t="s">
        <v>771</v>
      </c>
      <c r="T29">
        <v>2020</v>
      </c>
      <c r="U29">
        <v>0</v>
      </c>
    </row>
    <row r="30" spans="1:21">
      <c r="A30" t="s">
        <v>842</v>
      </c>
      <c r="B30">
        <v>2022</v>
      </c>
      <c r="C30">
        <v>37</v>
      </c>
      <c r="D30">
        <v>0</v>
      </c>
      <c r="E30">
        <v>17</v>
      </c>
      <c r="F30">
        <v>0</v>
      </c>
      <c r="G30">
        <v>0</v>
      </c>
      <c r="H30">
        <v>0</v>
      </c>
      <c r="I30" s="356">
        <v>322</v>
      </c>
      <c r="J30" t="s">
        <v>767</v>
      </c>
      <c r="K30" t="str">
        <f>INDEX('Planning Periods'!$O$2:$O$540,MATCH('Table B Values'!A30,'Planning Periods'!$A$2:$A$540,0))</f>
        <v>San Bernardino County</v>
      </c>
      <c r="O30" t="s">
        <v>779</v>
      </c>
      <c r="P30">
        <v>2022</v>
      </c>
      <c r="Q30">
        <v>23</v>
      </c>
      <c r="S30" t="s">
        <v>843</v>
      </c>
      <c r="T30">
        <v>2020</v>
      </c>
      <c r="U30">
        <v>0</v>
      </c>
    </row>
    <row r="31" spans="1:21">
      <c r="A31" t="s">
        <v>844</v>
      </c>
      <c r="B31">
        <v>2022</v>
      </c>
      <c r="C31">
        <v>0</v>
      </c>
      <c r="D31">
        <v>0</v>
      </c>
      <c r="E31">
        <v>0</v>
      </c>
      <c r="F31">
        <v>299</v>
      </c>
      <c r="G31">
        <v>0</v>
      </c>
      <c r="H31">
        <v>48</v>
      </c>
      <c r="I31">
        <v>791</v>
      </c>
      <c r="J31" t="s">
        <v>767</v>
      </c>
      <c r="K31" t="str">
        <f>INDEX('Planning Periods'!$O$2:$O$540,MATCH('Table B Values'!A31,'Planning Periods'!$A$2:$A$540,0))</f>
        <v>Riverside County</v>
      </c>
      <c r="O31" t="s">
        <v>841</v>
      </c>
      <c r="P31">
        <v>2022</v>
      </c>
      <c r="Q31">
        <v>21</v>
      </c>
      <c r="S31" t="s">
        <v>845</v>
      </c>
      <c r="T31">
        <v>2020</v>
      </c>
      <c r="U31">
        <v>0</v>
      </c>
    </row>
    <row r="32" spans="1:21">
      <c r="A32" t="s">
        <v>846</v>
      </c>
      <c r="B32">
        <v>2022</v>
      </c>
      <c r="C32">
        <v>0</v>
      </c>
      <c r="D32">
        <v>0</v>
      </c>
      <c r="E32">
        <v>0</v>
      </c>
      <c r="F32">
        <v>0</v>
      </c>
      <c r="G32">
        <v>0</v>
      </c>
      <c r="H32">
        <v>0</v>
      </c>
      <c r="I32">
        <v>15</v>
      </c>
      <c r="J32" t="s">
        <v>767</v>
      </c>
      <c r="K32" t="str">
        <f>INDEX('Planning Periods'!$O$2:$O$540,MATCH('Table B Values'!A32,'Planning Periods'!$A$2:$A$540,0))</f>
        <v>Amador County</v>
      </c>
      <c r="O32" t="s">
        <v>792</v>
      </c>
      <c r="P32">
        <v>2022</v>
      </c>
      <c r="Q32">
        <v>20</v>
      </c>
      <c r="S32" t="s">
        <v>847</v>
      </c>
      <c r="T32">
        <v>2020</v>
      </c>
      <c r="U32">
        <v>0</v>
      </c>
    </row>
    <row r="33" spans="1:21">
      <c r="A33" t="s">
        <v>848</v>
      </c>
      <c r="B33">
        <v>2022</v>
      </c>
      <c r="C33">
        <v>0</v>
      </c>
      <c r="D33">
        <v>0</v>
      </c>
      <c r="E33">
        <v>3</v>
      </c>
      <c r="F33">
        <v>0</v>
      </c>
      <c r="G33">
        <v>0</v>
      </c>
      <c r="H33">
        <v>0</v>
      </c>
      <c r="I33">
        <v>0</v>
      </c>
      <c r="J33" t="s">
        <v>767</v>
      </c>
      <c r="K33" t="str">
        <f>INDEX('Planning Periods'!$O$2:$O$540,MATCH('Table B Values'!A33,'Planning Periods'!$A$2:$A$540,0))</f>
        <v>Ventura County</v>
      </c>
      <c r="O33" t="s">
        <v>849</v>
      </c>
      <c r="P33">
        <v>2021</v>
      </c>
      <c r="Q33">
        <v>18</v>
      </c>
      <c r="S33" t="s">
        <v>850</v>
      </c>
      <c r="T33">
        <v>2020</v>
      </c>
      <c r="U33">
        <v>0</v>
      </c>
    </row>
    <row r="34" spans="1:21">
      <c r="A34" t="s">
        <v>851</v>
      </c>
      <c r="B34">
        <v>2022</v>
      </c>
      <c r="C34">
        <v>0</v>
      </c>
      <c r="D34">
        <v>0</v>
      </c>
      <c r="E34">
        <v>0</v>
      </c>
      <c r="F34">
        <v>0</v>
      </c>
      <c r="G34">
        <v>0</v>
      </c>
      <c r="H34">
        <v>10</v>
      </c>
      <c r="I34" s="356">
        <v>9</v>
      </c>
      <c r="J34" t="s">
        <v>767</v>
      </c>
      <c r="K34" t="str">
        <f>INDEX('Planning Periods'!$O$2:$O$540,MATCH('Table B Values'!A34,'Planning Periods'!$A$2:$A$540,0))</f>
        <v>El Dorado County</v>
      </c>
      <c r="O34" t="s">
        <v>852</v>
      </c>
      <c r="P34">
        <v>2022</v>
      </c>
      <c r="Q34">
        <v>17</v>
      </c>
      <c r="S34" t="s">
        <v>774</v>
      </c>
      <c r="T34">
        <v>2020</v>
      </c>
      <c r="U34">
        <v>0</v>
      </c>
    </row>
    <row r="35" spans="1:21">
      <c r="A35" t="s">
        <v>853</v>
      </c>
      <c r="B35">
        <v>2022</v>
      </c>
      <c r="C35">
        <v>0</v>
      </c>
      <c r="D35">
        <v>0</v>
      </c>
      <c r="E35">
        <v>0</v>
      </c>
      <c r="F35">
        <v>8</v>
      </c>
      <c r="G35">
        <v>0</v>
      </c>
      <c r="H35">
        <v>37</v>
      </c>
      <c r="I35">
        <v>29</v>
      </c>
      <c r="J35" t="s">
        <v>767</v>
      </c>
      <c r="K35" t="str">
        <f>INDEX('Planning Periods'!$O$2:$O$540,MATCH('Table B Values'!A35,'Planning Periods'!$A$2:$A$540,0))</f>
        <v>Plumas County</v>
      </c>
      <c r="O35" t="s">
        <v>803</v>
      </c>
      <c r="P35">
        <v>2021</v>
      </c>
      <c r="Q35">
        <v>16</v>
      </c>
      <c r="S35" t="s">
        <v>854</v>
      </c>
      <c r="T35">
        <v>2020</v>
      </c>
      <c r="U35">
        <v>0</v>
      </c>
    </row>
    <row r="36" spans="1:21">
      <c r="A36" t="s">
        <v>855</v>
      </c>
      <c r="B36">
        <v>2022</v>
      </c>
      <c r="C36">
        <v>0</v>
      </c>
      <c r="D36">
        <v>0</v>
      </c>
      <c r="E36">
        <v>0</v>
      </c>
      <c r="F36">
        <v>0</v>
      </c>
      <c r="G36">
        <v>0</v>
      </c>
      <c r="H36">
        <v>0</v>
      </c>
      <c r="I36" s="356">
        <v>2</v>
      </c>
      <c r="J36" t="s">
        <v>767</v>
      </c>
      <c r="K36" t="str">
        <f>INDEX('Planning Periods'!$O$2:$O$540,MATCH('Table B Values'!A36,'Planning Periods'!$A$2:$A$540,0))</f>
        <v>Plumas County</v>
      </c>
      <c r="O36" t="s">
        <v>856</v>
      </c>
      <c r="P36">
        <v>2022</v>
      </c>
      <c r="Q36">
        <v>15</v>
      </c>
      <c r="S36" t="s">
        <v>806</v>
      </c>
      <c r="T36">
        <v>2020</v>
      </c>
      <c r="U36">
        <v>0</v>
      </c>
    </row>
    <row r="37" spans="1:21">
      <c r="A37" t="s">
        <v>857</v>
      </c>
      <c r="B37">
        <v>2022</v>
      </c>
      <c r="C37">
        <v>0</v>
      </c>
      <c r="D37">
        <v>1</v>
      </c>
      <c r="E37">
        <v>0</v>
      </c>
      <c r="F37">
        <v>3</v>
      </c>
      <c r="G37">
        <v>0</v>
      </c>
      <c r="H37">
        <v>7</v>
      </c>
      <c r="I37">
        <v>992</v>
      </c>
      <c r="J37" t="s">
        <v>767</v>
      </c>
      <c r="K37" t="str">
        <f>INDEX('Planning Periods'!$O$2:$O$540,MATCH('Table B Values'!A37,'Planning Periods'!$A$2:$A$540,0))</f>
        <v>San Bernardino County</v>
      </c>
      <c r="O37" t="s">
        <v>858</v>
      </c>
      <c r="P37">
        <v>2022</v>
      </c>
      <c r="Q37">
        <v>15</v>
      </c>
      <c r="S37" t="s">
        <v>859</v>
      </c>
      <c r="T37">
        <v>2020</v>
      </c>
      <c r="U37">
        <v>0</v>
      </c>
    </row>
    <row r="38" spans="1:21">
      <c r="A38" t="s">
        <v>860</v>
      </c>
      <c r="B38">
        <v>2022</v>
      </c>
      <c r="C38">
        <v>0</v>
      </c>
      <c r="D38">
        <v>0</v>
      </c>
      <c r="E38">
        <v>0</v>
      </c>
      <c r="F38">
        <v>0</v>
      </c>
      <c r="G38">
        <v>0</v>
      </c>
      <c r="H38">
        <v>0</v>
      </c>
      <c r="I38">
        <v>185</v>
      </c>
      <c r="J38" t="s">
        <v>767</v>
      </c>
      <c r="K38" t="str">
        <f>INDEX('Planning Periods'!$O$2:$O$540,MATCH('Table B Values'!A38,'Planning Periods'!$A$2:$A$540,0))</f>
        <v>Riverside County</v>
      </c>
      <c r="O38" t="s">
        <v>841</v>
      </c>
      <c r="P38">
        <v>2020</v>
      </c>
      <c r="Q38">
        <v>15</v>
      </c>
      <c r="S38" t="s">
        <v>861</v>
      </c>
      <c r="T38">
        <v>2020</v>
      </c>
      <c r="U38">
        <v>0</v>
      </c>
    </row>
    <row r="39" spans="1:21">
      <c r="A39" t="s">
        <v>862</v>
      </c>
      <c r="B39">
        <v>2022</v>
      </c>
      <c r="C39">
        <v>0</v>
      </c>
      <c r="D39">
        <v>0</v>
      </c>
      <c r="E39">
        <v>0</v>
      </c>
      <c r="F39">
        <v>0</v>
      </c>
      <c r="G39">
        <v>0</v>
      </c>
      <c r="H39">
        <v>24</v>
      </c>
      <c r="I39">
        <v>156</v>
      </c>
      <c r="J39" t="s">
        <v>767</v>
      </c>
      <c r="K39" t="str">
        <f>INDEX('Planning Periods'!$O$2:$O$540,MATCH('Table B Values'!A39,'Planning Periods'!$A$2:$A$540,0))</f>
        <v>San Diego County</v>
      </c>
      <c r="O39" t="s">
        <v>863</v>
      </c>
      <c r="P39">
        <v>2021</v>
      </c>
      <c r="Q39">
        <v>15</v>
      </c>
      <c r="S39" t="s">
        <v>864</v>
      </c>
      <c r="T39">
        <v>2020</v>
      </c>
      <c r="U39">
        <v>0</v>
      </c>
    </row>
    <row r="40" spans="1:21">
      <c r="A40" t="s">
        <v>865</v>
      </c>
      <c r="B40">
        <v>2022</v>
      </c>
      <c r="C40">
        <v>0</v>
      </c>
      <c r="D40">
        <v>0</v>
      </c>
      <c r="E40">
        <v>0</v>
      </c>
      <c r="F40">
        <v>0</v>
      </c>
      <c r="G40">
        <v>0</v>
      </c>
      <c r="H40">
        <v>15</v>
      </c>
      <c r="I40">
        <v>606</v>
      </c>
      <c r="J40" t="s">
        <v>767</v>
      </c>
      <c r="K40" t="str">
        <f>INDEX('Planning Periods'!$O$2:$O$540,MATCH('Table B Values'!A40,'Planning Periods'!$A$2:$A$540,0))</f>
        <v>Sacramento County</v>
      </c>
      <c r="O40" t="s">
        <v>866</v>
      </c>
      <c r="P40">
        <v>2022</v>
      </c>
      <c r="Q40">
        <v>11</v>
      </c>
      <c r="S40" t="s">
        <v>867</v>
      </c>
      <c r="T40">
        <v>2020</v>
      </c>
      <c r="U40">
        <v>0</v>
      </c>
    </row>
    <row r="41" spans="1:21">
      <c r="A41" t="s">
        <v>868</v>
      </c>
      <c r="B41">
        <v>2022</v>
      </c>
      <c r="C41">
        <v>16</v>
      </c>
      <c r="D41">
        <v>0</v>
      </c>
      <c r="E41">
        <v>64</v>
      </c>
      <c r="F41">
        <v>0</v>
      </c>
      <c r="G41">
        <v>0</v>
      </c>
      <c r="H41">
        <v>0</v>
      </c>
      <c r="I41">
        <v>46</v>
      </c>
      <c r="J41" t="s">
        <v>767</v>
      </c>
      <c r="K41" t="str">
        <f>INDEX('Planning Periods'!$O$2:$O$540,MATCH('Table B Values'!A41,'Planning Periods'!$A$2:$A$540,0))</f>
        <v>Mono County</v>
      </c>
      <c r="O41" t="s">
        <v>869</v>
      </c>
      <c r="P41">
        <v>2022</v>
      </c>
      <c r="Q41">
        <v>11</v>
      </c>
      <c r="S41" t="s">
        <v>870</v>
      </c>
      <c r="T41">
        <v>2020</v>
      </c>
      <c r="U41">
        <v>0</v>
      </c>
    </row>
    <row r="42" spans="1:21">
      <c r="A42" t="s">
        <v>871</v>
      </c>
      <c r="B42">
        <v>2022</v>
      </c>
      <c r="C42">
        <v>0</v>
      </c>
      <c r="D42">
        <v>0</v>
      </c>
      <c r="E42">
        <v>0</v>
      </c>
      <c r="F42">
        <v>0</v>
      </c>
      <c r="G42">
        <v>0</v>
      </c>
      <c r="H42">
        <v>0</v>
      </c>
      <c r="I42">
        <v>93</v>
      </c>
      <c r="J42" t="s">
        <v>767</v>
      </c>
      <c r="K42" t="str">
        <f>INDEX('Planning Periods'!$O$2:$O$540,MATCH('Table B Values'!A42,'Planning Periods'!$A$2:$A$540,0))</f>
        <v>Los Angeles County</v>
      </c>
      <c r="O42" t="s">
        <v>872</v>
      </c>
      <c r="P42">
        <v>2022</v>
      </c>
      <c r="Q42">
        <v>11</v>
      </c>
      <c r="S42" t="s">
        <v>873</v>
      </c>
      <c r="T42">
        <v>2021</v>
      </c>
      <c r="U42">
        <v>1</v>
      </c>
    </row>
    <row r="43" spans="1:21">
      <c r="A43" t="s">
        <v>874</v>
      </c>
      <c r="B43">
        <v>2022</v>
      </c>
      <c r="C43">
        <v>0</v>
      </c>
      <c r="D43">
        <v>0</v>
      </c>
      <c r="E43">
        <v>66</v>
      </c>
      <c r="F43">
        <v>0</v>
      </c>
      <c r="G43">
        <v>0</v>
      </c>
      <c r="H43" s="356">
        <v>140</v>
      </c>
      <c r="I43" s="356">
        <v>1</v>
      </c>
      <c r="J43" t="s">
        <v>767</v>
      </c>
      <c r="K43" t="str">
        <f>INDEX('Planning Periods'!$O$2:$O$540,MATCH('Table B Values'!A43,'Planning Periods'!$A$2:$A$540,0))</f>
        <v>Los Angeles County</v>
      </c>
      <c r="O43" t="s">
        <v>821</v>
      </c>
      <c r="P43">
        <v>2022</v>
      </c>
      <c r="Q43">
        <v>11</v>
      </c>
      <c r="S43" t="s">
        <v>875</v>
      </c>
      <c r="T43">
        <v>2021</v>
      </c>
      <c r="U43">
        <v>0</v>
      </c>
    </row>
    <row r="44" spans="1:21">
      <c r="A44" t="s">
        <v>876</v>
      </c>
      <c r="B44">
        <v>2022</v>
      </c>
      <c r="C44">
        <v>0</v>
      </c>
      <c r="D44">
        <v>0</v>
      </c>
      <c r="E44">
        <v>0</v>
      </c>
      <c r="F44">
        <v>0</v>
      </c>
      <c r="G44">
        <v>0</v>
      </c>
      <c r="H44">
        <v>0</v>
      </c>
      <c r="I44">
        <v>15</v>
      </c>
      <c r="J44" t="s">
        <v>767</v>
      </c>
      <c r="K44" t="str">
        <f>INDEX('Planning Periods'!$O$2:$O$540,MATCH('Table B Values'!A44,'Planning Periods'!$A$2:$A$540,0))</f>
        <v>Los Angeles County</v>
      </c>
      <c r="O44" t="s">
        <v>818</v>
      </c>
      <c r="P44">
        <v>2021</v>
      </c>
      <c r="Q44">
        <v>11</v>
      </c>
      <c r="S44" t="s">
        <v>877</v>
      </c>
      <c r="T44">
        <v>2020</v>
      </c>
      <c r="U44">
        <v>0</v>
      </c>
    </row>
    <row r="45" spans="1:21">
      <c r="A45" t="s">
        <v>878</v>
      </c>
      <c r="B45">
        <v>2022</v>
      </c>
      <c r="C45">
        <v>0</v>
      </c>
      <c r="D45">
        <v>0</v>
      </c>
      <c r="E45">
        <v>0</v>
      </c>
      <c r="F45">
        <v>0</v>
      </c>
      <c r="G45">
        <v>0</v>
      </c>
      <c r="H45">
        <v>0</v>
      </c>
      <c r="I45">
        <v>61</v>
      </c>
      <c r="J45" t="s">
        <v>767</v>
      </c>
      <c r="K45" t="str">
        <f>INDEX('Planning Periods'!$O$2:$O$540,MATCH('Table B Values'!A45,'Planning Periods'!$A$2:$A$540,0))</f>
        <v>Mariposa County</v>
      </c>
      <c r="O45" t="s">
        <v>797</v>
      </c>
      <c r="P45">
        <v>2021</v>
      </c>
      <c r="Q45">
        <v>10</v>
      </c>
      <c r="S45" t="s">
        <v>879</v>
      </c>
      <c r="T45">
        <v>2020</v>
      </c>
      <c r="U45">
        <v>0</v>
      </c>
    </row>
    <row r="46" spans="1:21">
      <c r="A46" t="s">
        <v>880</v>
      </c>
      <c r="B46">
        <v>2022</v>
      </c>
      <c r="C46">
        <v>0</v>
      </c>
      <c r="D46">
        <v>4</v>
      </c>
      <c r="E46">
        <v>0</v>
      </c>
      <c r="F46">
        <v>4</v>
      </c>
      <c r="G46">
        <v>0</v>
      </c>
      <c r="H46">
        <v>5</v>
      </c>
      <c r="I46">
        <v>892</v>
      </c>
      <c r="J46" t="s">
        <v>767</v>
      </c>
      <c r="K46" t="str">
        <f>INDEX('Planning Periods'!$O$2:$O$540,MATCH('Table B Values'!A46,'Planning Periods'!$A$2:$A$540,0))</f>
        <v>Riverside County</v>
      </c>
      <c r="O46" t="s">
        <v>881</v>
      </c>
      <c r="P46">
        <v>2022</v>
      </c>
      <c r="Q46">
        <v>8</v>
      </c>
      <c r="S46" t="s">
        <v>882</v>
      </c>
      <c r="T46">
        <v>2020</v>
      </c>
      <c r="U46">
        <v>0</v>
      </c>
    </row>
    <row r="47" spans="1:21">
      <c r="A47" t="s">
        <v>883</v>
      </c>
      <c r="B47">
        <v>2022</v>
      </c>
      <c r="C47">
        <v>2</v>
      </c>
      <c r="D47">
        <v>1</v>
      </c>
      <c r="E47">
        <v>2</v>
      </c>
      <c r="F47">
        <v>0</v>
      </c>
      <c r="G47">
        <v>0</v>
      </c>
      <c r="H47">
        <v>0</v>
      </c>
      <c r="I47">
        <v>31</v>
      </c>
      <c r="J47" t="s">
        <v>767</v>
      </c>
      <c r="K47" t="str">
        <f>INDEX('Planning Periods'!$O$2:$O$540,MATCH('Table B Values'!A47,'Planning Periods'!$A$2:$A$540,0))</f>
        <v>Orange County</v>
      </c>
      <c r="O47" t="s">
        <v>884</v>
      </c>
      <c r="P47">
        <v>2022</v>
      </c>
      <c r="Q47">
        <v>8</v>
      </c>
      <c r="S47" t="s">
        <v>885</v>
      </c>
      <c r="T47">
        <v>2020</v>
      </c>
      <c r="U47">
        <v>0</v>
      </c>
    </row>
    <row r="48" spans="1:21">
      <c r="A48" t="s">
        <v>886</v>
      </c>
      <c r="B48">
        <v>2022</v>
      </c>
      <c r="C48">
        <v>0</v>
      </c>
      <c r="D48">
        <v>0</v>
      </c>
      <c r="E48">
        <v>0</v>
      </c>
      <c r="F48">
        <v>0</v>
      </c>
      <c r="G48">
        <v>0</v>
      </c>
      <c r="H48">
        <v>0</v>
      </c>
      <c r="I48">
        <v>0</v>
      </c>
      <c r="J48" t="s">
        <v>767</v>
      </c>
      <c r="K48" t="str">
        <f>INDEX('Planning Periods'!$O$2:$O$540,MATCH('Table B Values'!A48,'Planning Periods'!$A$2:$A$540,0))</f>
        <v>Los Angeles County</v>
      </c>
      <c r="O48" t="s">
        <v>887</v>
      </c>
      <c r="P48">
        <v>2022</v>
      </c>
      <c r="Q48">
        <v>8</v>
      </c>
      <c r="S48" t="s">
        <v>888</v>
      </c>
      <c r="T48">
        <v>2020</v>
      </c>
      <c r="U48">
        <v>0</v>
      </c>
    </row>
    <row r="49" spans="1:21">
      <c r="A49" t="s">
        <v>841</v>
      </c>
      <c r="B49">
        <v>2022</v>
      </c>
      <c r="C49">
        <v>21</v>
      </c>
      <c r="D49">
        <v>0</v>
      </c>
      <c r="E49">
        <v>0</v>
      </c>
      <c r="F49">
        <v>0</v>
      </c>
      <c r="G49">
        <v>0</v>
      </c>
      <c r="H49">
        <v>40</v>
      </c>
      <c r="I49">
        <v>58</v>
      </c>
      <c r="J49" t="s">
        <v>767</v>
      </c>
      <c r="K49" t="str">
        <f>INDEX('Planning Periods'!$O$2:$O$540,MATCH('Table B Values'!A49,'Planning Periods'!$A$2:$A$540,0))</f>
        <v>Mendocino County</v>
      </c>
      <c r="O49" t="s">
        <v>868</v>
      </c>
      <c r="P49">
        <v>2022</v>
      </c>
      <c r="Q49">
        <v>8</v>
      </c>
      <c r="S49" t="s">
        <v>889</v>
      </c>
      <c r="T49">
        <v>2020</v>
      </c>
      <c r="U49">
        <v>0</v>
      </c>
    </row>
    <row r="50" spans="1:21">
      <c r="A50" t="s">
        <v>890</v>
      </c>
      <c r="B50">
        <v>2022</v>
      </c>
      <c r="C50">
        <v>0</v>
      </c>
      <c r="D50">
        <v>0</v>
      </c>
      <c r="E50">
        <v>0</v>
      </c>
      <c r="F50">
        <v>0</v>
      </c>
      <c r="G50">
        <v>0</v>
      </c>
      <c r="H50">
        <v>116</v>
      </c>
      <c r="I50">
        <v>744</v>
      </c>
      <c r="J50" t="s">
        <v>767</v>
      </c>
      <c r="K50" t="str">
        <f>INDEX('Planning Periods'!$O$2:$O$540,MATCH('Table B Values'!A50,'Planning Periods'!$A$2:$A$540,0))</f>
        <v>Placer County</v>
      </c>
      <c r="O50" t="s">
        <v>766</v>
      </c>
      <c r="P50">
        <v>2023</v>
      </c>
      <c r="Q50">
        <v>7</v>
      </c>
      <c r="S50" t="s">
        <v>891</v>
      </c>
      <c r="T50">
        <v>2020</v>
      </c>
      <c r="U50">
        <v>0</v>
      </c>
    </row>
    <row r="51" spans="1:21">
      <c r="A51" t="s">
        <v>892</v>
      </c>
      <c r="B51">
        <v>2022</v>
      </c>
      <c r="C51">
        <v>0</v>
      </c>
      <c r="D51">
        <v>0</v>
      </c>
      <c r="E51">
        <v>0</v>
      </c>
      <c r="F51">
        <v>0</v>
      </c>
      <c r="G51">
        <v>0</v>
      </c>
      <c r="H51">
        <v>0</v>
      </c>
      <c r="I51">
        <v>37</v>
      </c>
      <c r="J51" t="s">
        <v>767</v>
      </c>
      <c r="K51" t="str">
        <f>INDEX('Planning Periods'!$O$2:$O$540,MATCH('Table B Values'!A51,'Planning Periods'!$A$2:$A$540,0))</f>
        <v>Sutter County</v>
      </c>
      <c r="O51" t="s">
        <v>825</v>
      </c>
      <c r="P51">
        <v>2022</v>
      </c>
      <c r="Q51">
        <v>7</v>
      </c>
      <c r="S51" t="s">
        <v>893</v>
      </c>
      <c r="T51">
        <v>2020</v>
      </c>
      <c r="U51">
        <v>0</v>
      </c>
    </row>
    <row r="52" spans="1:21">
      <c r="A52" t="s">
        <v>894</v>
      </c>
      <c r="B52">
        <v>2022</v>
      </c>
      <c r="C52">
        <v>0</v>
      </c>
      <c r="D52">
        <v>0</v>
      </c>
      <c r="E52">
        <v>0</v>
      </c>
      <c r="F52">
        <v>0</v>
      </c>
      <c r="G52">
        <v>0</v>
      </c>
      <c r="H52">
        <v>0</v>
      </c>
      <c r="I52" s="356">
        <v>0</v>
      </c>
      <c r="J52" t="s">
        <v>767</v>
      </c>
      <c r="K52" t="str">
        <f>INDEX('Planning Periods'!$O$2:$O$540,MATCH('Table B Values'!A52,'Planning Periods'!$A$2:$A$540,0))</f>
        <v>Lassen County</v>
      </c>
      <c r="O52" t="s">
        <v>895</v>
      </c>
      <c r="P52">
        <v>2022</v>
      </c>
      <c r="Q52">
        <v>6</v>
      </c>
      <c r="S52" t="s">
        <v>896</v>
      </c>
      <c r="T52">
        <v>2020</v>
      </c>
      <c r="U52">
        <v>0</v>
      </c>
    </row>
    <row r="53" spans="1:21">
      <c r="A53" t="s">
        <v>897</v>
      </c>
      <c r="B53">
        <v>2022</v>
      </c>
      <c r="C53">
        <v>0</v>
      </c>
      <c r="D53">
        <v>0</v>
      </c>
      <c r="E53">
        <v>0</v>
      </c>
      <c r="F53">
        <v>0</v>
      </c>
      <c r="G53">
        <v>0</v>
      </c>
      <c r="H53">
        <v>0</v>
      </c>
      <c r="I53">
        <v>60</v>
      </c>
      <c r="J53" t="s">
        <v>767</v>
      </c>
      <c r="K53" t="str">
        <f>INDEX('Planning Periods'!$O$2:$O$540,MATCH('Table B Values'!A53,'Planning Periods'!$A$2:$A$540,0))</f>
        <v>San Diego County</v>
      </c>
      <c r="O53" t="s">
        <v>842</v>
      </c>
      <c r="P53">
        <v>2022</v>
      </c>
      <c r="Q53">
        <v>6</v>
      </c>
      <c r="S53" t="s">
        <v>898</v>
      </c>
      <c r="T53">
        <v>2020</v>
      </c>
      <c r="U53">
        <v>0</v>
      </c>
    </row>
    <row r="54" spans="1:21">
      <c r="A54" t="s">
        <v>899</v>
      </c>
      <c r="B54">
        <v>2022</v>
      </c>
      <c r="C54">
        <v>0</v>
      </c>
      <c r="D54">
        <v>2</v>
      </c>
      <c r="E54">
        <v>0</v>
      </c>
      <c r="F54">
        <v>10</v>
      </c>
      <c r="G54">
        <v>0</v>
      </c>
      <c r="H54">
        <v>6</v>
      </c>
      <c r="I54">
        <v>23</v>
      </c>
      <c r="J54" t="s">
        <v>767</v>
      </c>
      <c r="K54" t="str">
        <f>INDEX('Planning Periods'!$O$2:$O$540,MATCH('Table B Values'!A54,'Planning Periods'!$A$2:$A$540,0))</f>
        <v>San Bernardino County</v>
      </c>
      <c r="O54" t="s">
        <v>900</v>
      </c>
      <c r="P54">
        <v>2021</v>
      </c>
      <c r="Q54">
        <v>6</v>
      </c>
      <c r="S54" t="s">
        <v>901</v>
      </c>
      <c r="T54">
        <v>2020</v>
      </c>
      <c r="U54">
        <v>11</v>
      </c>
    </row>
    <row r="55" spans="1:21">
      <c r="A55" t="s">
        <v>772</v>
      </c>
      <c r="B55">
        <v>2022</v>
      </c>
      <c r="C55">
        <v>2150</v>
      </c>
      <c r="D55">
        <v>0</v>
      </c>
      <c r="E55">
        <v>1042</v>
      </c>
      <c r="F55">
        <v>0</v>
      </c>
      <c r="G55">
        <v>88</v>
      </c>
      <c r="H55">
        <v>0</v>
      </c>
      <c r="I55">
        <v>20142</v>
      </c>
      <c r="J55" t="s">
        <v>767</v>
      </c>
      <c r="K55" t="str">
        <f>INDEX('Planning Periods'!$O$2:$O$540,MATCH('Table B Values'!A55,'Planning Periods'!$A$2:$A$540,0))</f>
        <v>Los Angeles County</v>
      </c>
      <c r="O55" t="s">
        <v>902</v>
      </c>
      <c r="P55">
        <v>2022</v>
      </c>
      <c r="Q55">
        <v>5</v>
      </c>
      <c r="S55" t="s">
        <v>903</v>
      </c>
      <c r="T55">
        <v>2020</v>
      </c>
      <c r="U55">
        <v>0</v>
      </c>
    </row>
    <row r="56" spans="1:21">
      <c r="A56" t="s">
        <v>904</v>
      </c>
      <c r="B56">
        <v>2022</v>
      </c>
      <c r="C56">
        <v>0</v>
      </c>
      <c r="D56">
        <v>0</v>
      </c>
      <c r="E56">
        <v>240</v>
      </c>
      <c r="F56">
        <v>0</v>
      </c>
      <c r="G56">
        <v>13</v>
      </c>
      <c r="H56">
        <v>0</v>
      </c>
      <c r="I56">
        <v>1513</v>
      </c>
      <c r="J56" t="s">
        <v>767</v>
      </c>
      <c r="K56" t="str">
        <f>INDEX('Planning Periods'!$O$2:$O$540,MATCH('Table B Values'!A56,'Planning Periods'!$A$2:$A$540,0))</f>
        <v>Los Angeles County</v>
      </c>
      <c r="O56" t="s">
        <v>774</v>
      </c>
      <c r="P56">
        <v>2022</v>
      </c>
      <c r="Q56">
        <v>5</v>
      </c>
      <c r="S56" t="s">
        <v>905</v>
      </c>
      <c r="T56">
        <v>2020</v>
      </c>
      <c r="U56">
        <v>0</v>
      </c>
    </row>
    <row r="57" spans="1:21">
      <c r="A57" t="s">
        <v>906</v>
      </c>
      <c r="B57">
        <v>2022</v>
      </c>
      <c r="C57">
        <v>187</v>
      </c>
      <c r="D57">
        <v>0</v>
      </c>
      <c r="E57">
        <v>237</v>
      </c>
      <c r="F57">
        <v>0</v>
      </c>
      <c r="G57">
        <v>0</v>
      </c>
      <c r="H57">
        <v>0</v>
      </c>
      <c r="I57">
        <v>574</v>
      </c>
      <c r="J57" t="s">
        <v>767</v>
      </c>
      <c r="K57" t="str">
        <f>INDEX('Planning Periods'!$O$2:$O$540,MATCH('Table B Values'!A57,'Planning Periods'!$A$2:$A$540,0))</f>
        <v>Los Angeles County</v>
      </c>
      <c r="O57" t="s">
        <v>907</v>
      </c>
      <c r="P57">
        <v>2022</v>
      </c>
      <c r="Q57">
        <v>5</v>
      </c>
      <c r="S57" t="s">
        <v>908</v>
      </c>
      <c r="T57">
        <v>2020</v>
      </c>
      <c r="U57">
        <v>0</v>
      </c>
    </row>
    <row r="58" spans="1:21">
      <c r="A58" t="s">
        <v>909</v>
      </c>
      <c r="B58">
        <v>2022</v>
      </c>
      <c r="C58">
        <v>0</v>
      </c>
      <c r="D58">
        <v>0</v>
      </c>
      <c r="E58">
        <v>0</v>
      </c>
      <c r="F58">
        <v>0</v>
      </c>
      <c r="G58">
        <v>0</v>
      </c>
      <c r="H58">
        <v>0</v>
      </c>
      <c r="I58">
        <v>2</v>
      </c>
      <c r="J58" t="s">
        <v>767</v>
      </c>
      <c r="K58" t="str">
        <f>INDEX('Planning Periods'!$O$2:$O$540,MATCH('Table B Values'!A58,'Planning Periods'!$A$2:$A$540,0))</f>
        <v>Orange County</v>
      </c>
      <c r="O58" t="s">
        <v>826</v>
      </c>
      <c r="P58">
        <v>2021</v>
      </c>
      <c r="Q58">
        <v>5</v>
      </c>
      <c r="S58" t="s">
        <v>910</v>
      </c>
      <c r="T58">
        <v>2020</v>
      </c>
      <c r="U58">
        <v>24</v>
      </c>
    </row>
    <row r="59" spans="1:21">
      <c r="A59" t="s">
        <v>911</v>
      </c>
      <c r="B59">
        <v>2022</v>
      </c>
      <c r="C59">
        <v>0</v>
      </c>
      <c r="D59">
        <v>0</v>
      </c>
      <c r="E59">
        <v>0</v>
      </c>
      <c r="F59">
        <v>0</v>
      </c>
      <c r="G59">
        <v>0</v>
      </c>
      <c r="H59">
        <v>1</v>
      </c>
      <c r="I59">
        <v>1</v>
      </c>
      <c r="J59" t="s">
        <v>767</v>
      </c>
      <c r="K59" t="str">
        <f>INDEX('Planning Periods'!$O$2:$O$540,MATCH('Table B Values'!A59,'Planning Periods'!$A$2:$A$540,0))</f>
        <v>San Bernardino County</v>
      </c>
      <c r="O59" t="s">
        <v>912</v>
      </c>
      <c r="P59">
        <v>2022</v>
      </c>
      <c r="Q59">
        <v>4</v>
      </c>
      <c r="S59" t="s">
        <v>913</v>
      </c>
      <c r="T59">
        <v>2020</v>
      </c>
      <c r="U59">
        <v>0</v>
      </c>
    </row>
    <row r="60" spans="1:21">
      <c r="A60" t="s">
        <v>900</v>
      </c>
      <c r="B60">
        <v>2022</v>
      </c>
      <c r="C60">
        <v>0</v>
      </c>
      <c r="D60">
        <v>0</v>
      </c>
      <c r="E60">
        <v>0</v>
      </c>
      <c r="F60">
        <v>0</v>
      </c>
      <c r="G60">
        <v>1</v>
      </c>
      <c r="H60">
        <v>0</v>
      </c>
      <c r="I60">
        <v>5</v>
      </c>
      <c r="J60" t="s">
        <v>767</v>
      </c>
      <c r="K60" t="str">
        <f>INDEX('Planning Periods'!$O$2:$O$540,MATCH('Table B Values'!A60,'Planning Periods'!$A$2:$A$540,0))</f>
        <v>Nevada County</v>
      </c>
      <c r="O60" t="s">
        <v>914</v>
      </c>
      <c r="P60">
        <v>2022</v>
      </c>
      <c r="Q60">
        <v>4</v>
      </c>
      <c r="S60" t="s">
        <v>907</v>
      </c>
      <c r="T60">
        <v>2020</v>
      </c>
      <c r="U60">
        <v>83</v>
      </c>
    </row>
    <row r="61" spans="1:21">
      <c r="A61" t="s">
        <v>915</v>
      </c>
      <c r="B61">
        <v>2022</v>
      </c>
      <c r="C61">
        <v>0</v>
      </c>
      <c r="D61">
        <v>0</v>
      </c>
      <c r="E61">
        <v>0</v>
      </c>
      <c r="F61">
        <v>0</v>
      </c>
      <c r="G61">
        <v>0</v>
      </c>
      <c r="H61">
        <v>0</v>
      </c>
      <c r="I61">
        <v>738</v>
      </c>
      <c r="J61" t="s">
        <v>767</v>
      </c>
      <c r="K61" t="str">
        <f>INDEX('Planning Periods'!$O$2:$O$540,MATCH('Table B Values'!A61,'Planning Periods'!$A$2:$A$540,0))</f>
        <v>Riverside County</v>
      </c>
      <c r="O61" t="s">
        <v>774</v>
      </c>
      <c r="P61">
        <v>2023</v>
      </c>
      <c r="Q61">
        <v>4</v>
      </c>
      <c r="S61" t="s">
        <v>916</v>
      </c>
      <c r="T61">
        <v>2020</v>
      </c>
      <c r="U61">
        <v>0</v>
      </c>
    </row>
    <row r="62" spans="1:21">
      <c r="A62" t="s">
        <v>858</v>
      </c>
      <c r="B62">
        <v>2022</v>
      </c>
      <c r="C62">
        <v>33</v>
      </c>
      <c r="D62">
        <v>0</v>
      </c>
      <c r="E62">
        <v>113</v>
      </c>
      <c r="F62">
        <v>28</v>
      </c>
      <c r="G62">
        <v>0</v>
      </c>
      <c r="H62">
        <v>0</v>
      </c>
      <c r="I62">
        <v>131</v>
      </c>
      <c r="J62" t="s">
        <v>767</v>
      </c>
      <c r="K62" t="str">
        <f>INDEX('Planning Periods'!$O$2:$O$540,MATCH('Table B Values'!A62,'Planning Periods'!$A$2:$A$540,0))</f>
        <v>San Diego County</v>
      </c>
      <c r="O62" t="s">
        <v>917</v>
      </c>
      <c r="P62">
        <v>2022</v>
      </c>
      <c r="Q62">
        <v>4</v>
      </c>
      <c r="S62" t="s">
        <v>918</v>
      </c>
      <c r="T62">
        <v>2020</v>
      </c>
      <c r="U62">
        <v>0</v>
      </c>
    </row>
    <row r="63" spans="1:21">
      <c r="A63" t="s">
        <v>919</v>
      </c>
      <c r="B63">
        <v>2022</v>
      </c>
      <c r="C63">
        <v>0</v>
      </c>
      <c r="D63">
        <v>7</v>
      </c>
      <c r="E63">
        <v>0</v>
      </c>
      <c r="F63">
        <v>21</v>
      </c>
      <c r="G63">
        <v>0</v>
      </c>
      <c r="H63">
        <v>42</v>
      </c>
      <c r="I63">
        <v>42</v>
      </c>
      <c r="J63" t="s">
        <v>767</v>
      </c>
      <c r="K63" t="str">
        <f>INDEX('Planning Periods'!$O$2:$O$540,MATCH('Table B Values'!A63,'Planning Periods'!$A$2:$A$540,0))</f>
        <v>Nevada County</v>
      </c>
      <c r="O63" t="s">
        <v>869</v>
      </c>
      <c r="P63">
        <v>2021</v>
      </c>
      <c r="Q63">
        <v>4</v>
      </c>
      <c r="S63" t="s">
        <v>920</v>
      </c>
      <c r="T63">
        <v>2020</v>
      </c>
      <c r="U63">
        <v>0</v>
      </c>
    </row>
    <row r="64" spans="1:21">
      <c r="A64" t="s">
        <v>921</v>
      </c>
      <c r="B64">
        <v>2022</v>
      </c>
      <c r="C64">
        <v>0</v>
      </c>
      <c r="D64">
        <v>27</v>
      </c>
      <c r="E64">
        <v>0</v>
      </c>
      <c r="F64">
        <v>70</v>
      </c>
      <c r="G64">
        <v>0</v>
      </c>
      <c r="H64">
        <v>0</v>
      </c>
      <c r="I64">
        <v>0</v>
      </c>
      <c r="J64" t="s">
        <v>767</v>
      </c>
      <c r="K64" t="str">
        <f>INDEX('Planning Periods'!$O$2:$O$540,MATCH('Table B Values'!A64,'Planning Periods'!$A$2:$A$540,0))</f>
        <v>Los Angeles County</v>
      </c>
      <c r="O64" t="s">
        <v>791</v>
      </c>
      <c r="P64">
        <v>2021</v>
      </c>
      <c r="Q64">
        <v>4</v>
      </c>
      <c r="S64" t="s">
        <v>922</v>
      </c>
      <c r="T64">
        <v>2020</v>
      </c>
      <c r="U64">
        <v>0</v>
      </c>
    </row>
    <row r="65" spans="1:21">
      <c r="A65" t="s">
        <v>923</v>
      </c>
      <c r="B65">
        <v>2022</v>
      </c>
      <c r="C65">
        <v>2</v>
      </c>
      <c r="D65">
        <v>0</v>
      </c>
      <c r="E65">
        <v>0</v>
      </c>
      <c r="F65">
        <v>24</v>
      </c>
      <c r="G65">
        <v>0</v>
      </c>
      <c r="H65">
        <v>127</v>
      </c>
      <c r="I65">
        <v>473</v>
      </c>
      <c r="J65" t="s">
        <v>767</v>
      </c>
      <c r="K65" t="str">
        <f>INDEX('Planning Periods'!$O$2:$O$540,MATCH('Table B Values'!A65,'Planning Periods'!$A$2:$A$540,0))</f>
        <v>San Diego County</v>
      </c>
      <c r="O65" t="s">
        <v>924</v>
      </c>
      <c r="P65">
        <v>2022</v>
      </c>
      <c r="Q65">
        <v>3</v>
      </c>
      <c r="S65" t="s">
        <v>826</v>
      </c>
      <c r="T65">
        <v>2020</v>
      </c>
      <c r="U65">
        <v>0</v>
      </c>
    </row>
    <row r="66" spans="1:21">
      <c r="A66" t="s">
        <v>925</v>
      </c>
      <c r="B66">
        <v>2022</v>
      </c>
      <c r="C66">
        <v>0</v>
      </c>
      <c r="D66">
        <v>8</v>
      </c>
      <c r="E66">
        <v>0</v>
      </c>
      <c r="F66">
        <v>14</v>
      </c>
      <c r="G66">
        <v>0</v>
      </c>
      <c r="H66">
        <v>11</v>
      </c>
      <c r="I66">
        <v>7</v>
      </c>
      <c r="J66" t="s">
        <v>767</v>
      </c>
      <c r="K66" t="str">
        <f>INDEX('Planning Periods'!$O$2:$O$540,MATCH('Table B Values'!A66,'Planning Periods'!$A$2:$A$540,0))</f>
        <v>Orange County</v>
      </c>
      <c r="O66" t="s">
        <v>926</v>
      </c>
      <c r="P66">
        <v>2022</v>
      </c>
      <c r="Q66">
        <v>3</v>
      </c>
      <c r="S66" t="s">
        <v>927</v>
      </c>
      <c r="T66">
        <v>2020</v>
      </c>
      <c r="U66">
        <v>0</v>
      </c>
    </row>
    <row r="67" spans="1:21">
      <c r="A67" t="s">
        <v>928</v>
      </c>
      <c r="B67">
        <v>2022</v>
      </c>
      <c r="C67">
        <v>0</v>
      </c>
      <c r="D67">
        <v>0</v>
      </c>
      <c r="E67">
        <v>0</v>
      </c>
      <c r="F67">
        <v>0</v>
      </c>
      <c r="G67">
        <v>0</v>
      </c>
      <c r="H67">
        <v>0</v>
      </c>
      <c r="I67">
        <v>19</v>
      </c>
      <c r="J67" t="s">
        <v>767</v>
      </c>
      <c r="K67" t="str">
        <f>INDEX('Planning Periods'!$O$2:$O$540,MATCH('Table B Values'!A67,'Planning Periods'!$A$2:$A$540,0))</f>
        <v>Riverside County</v>
      </c>
      <c r="O67" t="s">
        <v>929</v>
      </c>
      <c r="P67">
        <v>2022</v>
      </c>
      <c r="Q67">
        <v>2</v>
      </c>
      <c r="S67" t="s">
        <v>930</v>
      </c>
      <c r="T67">
        <v>2020</v>
      </c>
      <c r="U67">
        <v>10</v>
      </c>
    </row>
    <row r="68" spans="1:21">
      <c r="A68" t="s">
        <v>931</v>
      </c>
      <c r="B68">
        <v>2022</v>
      </c>
      <c r="C68">
        <v>13</v>
      </c>
      <c r="D68">
        <v>0</v>
      </c>
      <c r="E68">
        <v>0</v>
      </c>
      <c r="F68">
        <v>0</v>
      </c>
      <c r="G68">
        <v>12</v>
      </c>
      <c r="H68">
        <v>0</v>
      </c>
      <c r="I68" s="356">
        <v>710</v>
      </c>
      <c r="J68" t="s">
        <v>767</v>
      </c>
      <c r="K68" t="str">
        <f>INDEX('Planning Periods'!$O$2:$O$540,MATCH('Table B Values'!A68,'Planning Periods'!$A$2:$A$540,0))</f>
        <v>Los Angeles County</v>
      </c>
      <c r="O68" t="s">
        <v>774</v>
      </c>
      <c r="P68">
        <v>2021</v>
      </c>
      <c r="Q68">
        <v>2</v>
      </c>
      <c r="S68" t="s">
        <v>932</v>
      </c>
      <c r="T68">
        <v>2020</v>
      </c>
      <c r="U68">
        <v>0</v>
      </c>
    </row>
    <row r="69" spans="1:21">
      <c r="A69" t="s">
        <v>933</v>
      </c>
      <c r="B69">
        <v>2022</v>
      </c>
      <c r="C69">
        <v>0</v>
      </c>
      <c r="D69">
        <v>0</v>
      </c>
      <c r="E69">
        <v>0</v>
      </c>
      <c r="F69">
        <v>0</v>
      </c>
      <c r="G69">
        <v>0</v>
      </c>
      <c r="H69">
        <v>0</v>
      </c>
      <c r="I69">
        <v>376</v>
      </c>
      <c r="J69" t="s">
        <v>767</v>
      </c>
      <c r="K69" t="str">
        <f>INDEX('Planning Periods'!$O$2:$O$540,MATCH('Table B Values'!A69,'Planning Periods'!$A$2:$A$540,0))</f>
        <v>San Bernardino County</v>
      </c>
      <c r="O69" t="s">
        <v>934</v>
      </c>
      <c r="P69">
        <v>2022</v>
      </c>
      <c r="Q69">
        <v>2</v>
      </c>
      <c r="S69" t="s">
        <v>935</v>
      </c>
      <c r="T69">
        <v>2020</v>
      </c>
      <c r="U69">
        <v>0</v>
      </c>
    </row>
    <row r="70" spans="1:21">
      <c r="A70" t="s">
        <v>936</v>
      </c>
      <c r="B70">
        <v>2022</v>
      </c>
      <c r="C70">
        <v>0</v>
      </c>
      <c r="D70">
        <v>0</v>
      </c>
      <c r="E70">
        <v>0</v>
      </c>
      <c r="F70">
        <v>0</v>
      </c>
      <c r="G70">
        <v>0</v>
      </c>
      <c r="H70">
        <v>4</v>
      </c>
      <c r="I70">
        <v>0</v>
      </c>
      <c r="J70" t="s">
        <v>767</v>
      </c>
      <c r="K70" t="str">
        <f>INDEX('Planning Periods'!$O$2:$O$540,MATCH('Table B Values'!A70,'Planning Periods'!$A$2:$A$540,0))</f>
        <v>Modoc County</v>
      </c>
      <c r="O70" t="s">
        <v>923</v>
      </c>
      <c r="P70">
        <v>2022</v>
      </c>
      <c r="Q70">
        <v>2</v>
      </c>
      <c r="S70" t="s">
        <v>937</v>
      </c>
      <c r="T70">
        <v>2020</v>
      </c>
      <c r="U70">
        <v>125</v>
      </c>
    </row>
    <row r="71" spans="1:21">
      <c r="A71" t="s">
        <v>938</v>
      </c>
      <c r="B71">
        <v>2022</v>
      </c>
      <c r="C71">
        <v>0</v>
      </c>
      <c r="D71">
        <v>0</v>
      </c>
      <c r="E71">
        <v>0</v>
      </c>
      <c r="F71">
        <v>0</v>
      </c>
      <c r="G71">
        <v>0</v>
      </c>
      <c r="H71">
        <v>0</v>
      </c>
      <c r="I71">
        <v>10</v>
      </c>
      <c r="J71" t="s">
        <v>767</v>
      </c>
      <c r="K71" t="str">
        <f>INDEX('Planning Periods'!$O$2:$O$540,MATCH('Table B Values'!A71,'Planning Periods'!$A$2:$A$540,0))</f>
        <v>Mono County</v>
      </c>
      <c r="O71" t="s">
        <v>939</v>
      </c>
      <c r="P71">
        <v>2021</v>
      </c>
      <c r="Q71">
        <v>2</v>
      </c>
      <c r="S71" t="s">
        <v>829</v>
      </c>
      <c r="T71">
        <v>2020</v>
      </c>
      <c r="U71">
        <v>0</v>
      </c>
    </row>
    <row r="72" spans="1:21">
      <c r="A72" t="s">
        <v>940</v>
      </c>
      <c r="B72">
        <v>2022</v>
      </c>
      <c r="C72">
        <v>0</v>
      </c>
      <c r="D72">
        <v>0</v>
      </c>
      <c r="E72">
        <v>0</v>
      </c>
      <c r="F72">
        <v>0</v>
      </c>
      <c r="G72">
        <v>0</v>
      </c>
      <c r="H72">
        <v>0</v>
      </c>
      <c r="I72">
        <v>20</v>
      </c>
      <c r="J72" t="s">
        <v>767</v>
      </c>
      <c r="K72" t="str">
        <f>INDEX('Planning Periods'!$O$2:$O$540,MATCH('Table B Values'!A72,'Planning Periods'!$A$2:$A$540,0))</f>
        <v>Los Angeles County</v>
      </c>
      <c r="O72" t="s">
        <v>941</v>
      </c>
      <c r="P72">
        <v>2021</v>
      </c>
      <c r="Q72">
        <v>2</v>
      </c>
      <c r="S72" t="s">
        <v>942</v>
      </c>
      <c r="T72">
        <v>2020</v>
      </c>
      <c r="U72">
        <v>0</v>
      </c>
    </row>
    <row r="73" spans="1:21">
      <c r="A73" t="s">
        <v>943</v>
      </c>
      <c r="B73">
        <v>2022</v>
      </c>
      <c r="C73">
        <v>0</v>
      </c>
      <c r="D73">
        <v>0</v>
      </c>
      <c r="E73">
        <v>0</v>
      </c>
      <c r="F73">
        <v>0</v>
      </c>
      <c r="G73">
        <v>0</v>
      </c>
      <c r="H73">
        <v>51</v>
      </c>
      <c r="I73" s="356">
        <v>228</v>
      </c>
      <c r="J73" t="s">
        <v>767</v>
      </c>
      <c r="K73" t="str">
        <f>INDEX('Planning Periods'!$O$2:$O$540,MATCH('Table B Values'!A73,'Planning Periods'!$A$2:$A$540,0))</f>
        <v>Riverside County</v>
      </c>
      <c r="O73" t="s">
        <v>944</v>
      </c>
      <c r="P73">
        <v>2022</v>
      </c>
      <c r="Q73">
        <v>1</v>
      </c>
      <c r="S73" t="s">
        <v>945</v>
      </c>
      <c r="T73">
        <v>2020</v>
      </c>
      <c r="U73">
        <v>0</v>
      </c>
    </row>
    <row r="74" spans="1:21">
      <c r="A74" t="s">
        <v>917</v>
      </c>
      <c r="B74">
        <v>2022</v>
      </c>
      <c r="C74">
        <v>26</v>
      </c>
      <c r="D74">
        <v>0</v>
      </c>
      <c r="E74">
        <v>8</v>
      </c>
      <c r="F74">
        <v>0</v>
      </c>
      <c r="G74">
        <v>1</v>
      </c>
      <c r="H74">
        <v>5</v>
      </c>
      <c r="I74">
        <v>14</v>
      </c>
      <c r="J74" t="s">
        <v>767</v>
      </c>
      <c r="K74" t="str">
        <f>INDEX('Planning Periods'!$O$2:$O$540,MATCH('Table B Values'!A74,'Planning Periods'!$A$2:$A$540,0))</f>
        <v>San Luis Obispo County</v>
      </c>
      <c r="O74" t="s">
        <v>861</v>
      </c>
      <c r="P74">
        <v>2021</v>
      </c>
      <c r="Q74">
        <v>1</v>
      </c>
      <c r="S74" t="s">
        <v>946</v>
      </c>
      <c r="T74">
        <v>2020</v>
      </c>
      <c r="U74">
        <v>0</v>
      </c>
    </row>
    <row r="75" spans="1:21">
      <c r="A75" t="s">
        <v>947</v>
      </c>
      <c r="B75">
        <v>2022</v>
      </c>
      <c r="C75">
        <v>0</v>
      </c>
      <c r="D75">
        <v>0</v>
      </c>
      <c r="E75">
        <v>0</v>
      </c>
      <c r="F75">
        <v>0</v>
      </c>
      <c r="G75">
        <v>0</v>
      </c>
      <c r="H75">
        <v>0</v>
      </c>
      <c r="I75">
        <v>67</v>
      </c>
      <c r="J75" t="s">
        <v>767</v>
      </c>
      <c r="K75" t="str">
        <f>INDEX('Planning Periods'!$O$2:$O$540,MATCH('Table B Values'!A75,'Planning Periods'!$A$2:$A$540,0))</f>
        <v>Los Angeles County</v>
      </c>
      <c r="O75" t="s">
        <v>948</v>
      </c>
      <c r="P75">
        <v>2022</v>
      </c>
      <c r="Q75">
        <v>1</v>
      </c>
      <c r="S75" t="s">
        <v>949</v>
      </c>
      <c r="T75">
        <v>2020</v>
      </c>
      <c r="U75">
        <v>0</v>
      </c>
    </row>
    <row r="76" spans="1:21">
      <c r="A76" t="s">
        <v>950</v>
      </c>
      <c r="B76">
        <v>2022</v>
      </c>
      <c r="C76">
        <v>0</v>
      </c>
      <c r="D76">
        <v>3</v>
      </c>
      <c r="E76">
        <v>0</v>
      </c>
      <c r="F76">
        <v>10</v>
      </c>
      <c r="G76">
        <v>0</v>
      </c>
      <c r="H76">
        <v>1</v>
      </c>
      <c r="I76">
        <v>0</v>
      </c>
      <c r="J76" t="s">
        <v>767</v>
      </c>
      <c r="K76" t="str">
        <f>INDEX('Planning Periods'!$O$2:$O$540,MATCH('Table B Values'!A76,'Planning Periods'!$A$2:$A$540,0))</f>
        <v>Ventura County</v>
      </c>
      <c r="O76" t="s">
        <v>951</v>
      </c>
      <c r="P76">
        <v>2022</v>
      </c>
      <c r="Q76">
        <v>1</v>
      </c>
      <c r="S76" t="s">
        <v>952</v>
      </c>
      <c r="T76">
        <v>2020</v>
      </c>
      <c r="U76">
        <v>0</v>
      </c>
    </row>
    <row r="77" spans="1:21">
      <c r="A77" t="s">
        <v>953</v>
      </c>
      <c r="B77">
        <v>2022</v>
      </c>
      <c r="C77">
        <v>0</v>
      </c>
      <c r="D77">
        <v>0</v>
      </c>
      <c r="E77">
        <v>7</v>
      </c>
      <c r="F77">
        <v>0</v>
      </c>
      <c r="G77">
        <v>0</v>
      </c>
      <c r="H77">
        <v>0</v>
      </c>
      <c r="I77">
        <v>195</v>
      </c>
      <c r="J77" t="s">
        <v>767</v>
      </c>
      <c r="K77" t="str">
        <f>INDEX('Planning Periods'!$O$2:$O$540,MATCH('Table B Values'!A77,'Planning Periods'!$A$2:$A$540,0))</f>
        <v>Los Angeles County</v>
      </c>
      <c r="O77" t="s">
        <v>954</v>
      </c>
      <c r="P77">
        <v>2022</v>
      </c>
      <c r="Q77">
        <v>1</v>
      </c>
      <c r="S77" t="s">
        <v>955</v>
      </c>
      <c r="T77">
        <v>2020</v>
      </c>
      <c r="U77">
        <v>0</v>
      </c>
    </row>
    <row r="78" spans="1:21">
      <c r="A78" t="s">
        <v>795</v>
      </c>
      <c r="B78">
        <v>2022</v>
      </c>
      <c r="C78">
        <v>0</v>
      </c>
      <c r="D78">
        <v>0</v>
      </c>
      <c r="E78">
        <v>0</v>
      </c>
      <c r="F78">
        <v>0</v>
      </c>
      <c r="G78">
        <v>0</v>
      </c>
      <c r="H78">
        <v>0</v>
      </c>
      <c r="I78">
        <v>252</v>
      </c>
      <c r="J78" t="s">
        <v>767</v>
      </c>
      <c r="K78" t="str">
        <f>INDEX('Planning Periods'!$O$2:$O$540,MATCH('Table B Values'!A78,'Planning Periods'!$A$2:$A$540,0))</f>
        <v>San Bernardino County</v>
      </c>
      <c r="O78" t="s">
        <v>956</v>
      </c>
      <c r="P78">
        <v>2022</v>
      </c>
      <c r="Q78">
        <v>1</v>
      </c>
      <c r="S78" t="s">
        <v>957</v>
      </c>
      <c r="T78">
        <v>2020</v>
      </c>
      <c r="U78">
        <v>0</v>
      </c>
    </row>
    <row r="79" spans="1:21">
      <c r="A79" t="s">
        <v>896</v>
      </c>
      <c r="B79">
        <v>2022</v>
      </c>
      <c r="C79">
        <v>3</v>
      </c>
      <c r="D79">
        <v>0</v>
      </c>
      <c r="E79">
        <v>0</v>
      </c>
      <c r="F79">
        <v>0</v>
      </c>
      <c r="G79">
        <v>0</v>
      </c>
      <c r="H79">
        <v>0</v>
      </c>
      <c r="I79">
        <v>166</v>
      </c>
      <c r="J79" t="s">
        <v>767</v>
      </c>
      <c r="K79" t="str">
        <f>INDEX('Planning Periods'!$O$2:$O$540,MATCH('Table B Values'!A79,'Planning Periods'!$A$2:$A$540,0))</f>
        <v>San Diego County</v>
      </c>
      <c r="O79" t="s">
        <v>958</v>
      </c>
      <c r="P79">
        <v>2022</v>
      </c>
      <c r="Q79">
        <v>1</v>
      </c>
      <c r="S79" t="s">
        <v>956</v>
      </c>
      <c r="T79">
        <v>2020</v>
      </c>
      <c r="U79">
        <v>24</v>
      </c>
    </row>
    <row r="80" spans="1:21">
      <c r="A80" t="s">
        <v>801</v>
      </c>
      <c r="B80">
        <v>2022</v>
      </c>
      <c r="C80">
        <v>0</v>
      </c>
      <c r="D80">
        <v>0</v>
      </c>
      <c r="E80">
        <v>0</v>
      </c>
      <c r="F80">
        <v>0</v>
      </c>
      <c r="G80">
        <v>0</v>
      </c>
      <c r="H80">
        <v>0</v>
      </c>
      <c r="I80">
        <v>23</v>
      </c>
      <c r="J80" t="s">
        <v>767</v>
      </c>
      <c r="K80" t="str">
        <f>INDEX('Planning Periods'!$O$2:$O$540,MATCH('Table B Values'!A80,'Planning Periods'!$A$2:$A$540,0))</f>
        <v>Ventura County</v>
      </c>
      <c r="O80" t="s">
        <v>934</v>
      </c>
      <c r="P80">
        <v>2020</v>
      </c>
      <c r="Q80">
        <v>1</v>
      </c>
      <c r="S80" t="s">
        <v>959</v>
      </c>
      <c r="T80">
        <v>2020</v>
      </c>
      <c r="U80">
        <v>0</v>
      </c>
    </row>
    <row r="81" spans="1:21">
      <c r="A81" t="s">
        <v>792</v>
      </c>
      <c r="B81">
        <v>2022</v>
      </c>
      <c r="C81">
        <v>60</v>
      </c>
      <c r="D81">
        <v>20</v>
      </c>
      <c r="E81">
        <v>140</v>
      </c>
      <c r="F81">
        <v>45</v>
      </c>
      <c r="G81">
        <v>0</v>
      </c>
      <c r="H81">
        <v>38</v>
      </c>
      <c r="I81">
        <v>43</v>
      </c>
      <c r="J81" t="s">
        <v>767</v>
      </c>
      <c r="K81" t="str">
        <f>INDEX('Planning Periods'!$O$2:$O$540,MATCH('Table B Values'!A81,'Planning Periods'!$A$2:$A$540,0))</f>
        <v>Ventura County</v>
      </c>
      <c r="O81" t="s">
        <v>934</v>
      </c>
      <c r="P81">
        <v>2021</v>
      </c>
      <c r="Q81">
        <v>1</v>
      </c>
      <c r="S81" t="s">
        <v>960</v>
      </c>
      <c r="T81">
        <v>2020</v>
      </c>
      <c r="U81">
        <v>0</v>
      </c>
    </row>
    <row r="82" spans="1:21">
      <c r="A82" t="s">
        <v>898</v>
      </c>
      <c r="B82">
        <v>2022</v>
      </c>
      <c r="C82">
        <v>0</v>
      </c>
      <c r="D82">
        <v>0</v>
      </c>
      <c r="E82">
        <v>0</v>
      </c>
      <c r="F82">
        <v>0</v>
      </c>
      <c r="G82">
        <v>0</v>
      </c>
      <c r="H82">
        <v>0</v>
      </c>
      <c r="I82">
        <v>72</v>
      </c>
      <c r="J82" t="s">
        <v>767</v>
      </c>
      <c r="K82" t="str">
        <f>INDEX('Planning Periods'!$O$2:$O$540,MATCH('Table B Values'!A82,'Planning Periods'!$A$2:$A$540,0))</f>
        <v>Los Angeles County</v>
      </c>
      <c r="O82" t="s">
        <v>961</v>
      </c>
      <c r="P82">
        <v>2022</v>
      </c>
      <c r="Q82">
        <v>0</v>
      </c>
      <c r="S82" t="s">
        <v>962</v>
      </c>
      <c r="T82">
        <v>2020</v>
      </c>
      <c r="U82">
        <v>0</v>
      </c>
    </row>
    <row r="83" spans="1:21">
      <c r="A83" t="s">
        <v>907</v>
      </c>
      <c r="B83">
        <v>2022</v>
      </c>
      <c r="C83">
        <v>0</v>
      </c>
      <c r="D83">
        <v>5</v>
      </c>
      <c r="E83">
        <v>0</v>
      </c>
      <c r="F83">
        <v>7</v>
      </c>
      <c r="G83">
        <v>0</v>
      </c>
      <c r="H83">
        <v>11</v>
      </c>
      <c r="I83">
        <v>454</v>
      </c>
      <c r="J83" t="s">
        <v>767</v>
      </c>
      <c r="K83" t="str">
        <f>INDEX('Planning Periods'!$O$2:$O$540,MATCH('Table B Values'!A83,'Planning Periods'!$A$2:$A$540,0))</f>
        <v>Yolo County</v>
      </c>
      <c r="O83" t="s">
        <v>963</v>
      </c>
      <c r="P83">
        <v>2022</v>
      </c>
      <c r="Q83">
        <v>0</v>
      </c>
      <c r="S83" t="s">
        <v>964</v>
      </c>
      <c r="T83">
        <v>2020</v>
      </c>
      <c r="U83">
        <v>0</v>
      </c>
    </row>
    <row r="84" spans="1:21">
      <c r="A84" t="s">
        <v>965</v>
      </c>
      <c r="B84">
        <v>2022</v>
      </c>
      <c r="C84">
        <v>0</v>
      </c>
      <c r="D84">
        <v>0</v>
      </c>
      <c r="E84">
        <v>6</v>
      </c>
      <c r="F84">
        <v>0</v>
      </c>
      <c r="G84">
        <v>9</v>
      </c>
      <c r="H84">
        <v>0</v>
      </c>
      <c r="I84">
        <v>89</v>
      </c>
      <c r="J84" t="s">
        <v>767</v>
      </c>
      <c r="K84" t="str">
        <f>INDEX('Planning Periods'!$O$2:$O$540,MATCH('Table B Values'!A84,'Planning Periods'!$A$2:$A$540,0))</f>
        <v>Los Angeles County</v>
      </c>
      <c r="O84" t="s">
        <v>966</v>
      </c>
      <c r="P84">
        <v>2022</v>
      </c>
      <c r="Q84">
        <v>0</v>
      </c>
      <c r="S84" t="s">
        <v>967</v>
      </c>
      <c r="T84">
        <v>2020</v>
      </c>
      <c r="U84">
        <v>0</v>
      </c>
    </row>
    <row r="85" spans="1:21">
      <c r="A85" t="s">
        <v>891</v>
      </c>
      <c r="B85">
        <v>2022</v>
      </c>
      <c r="C85">
        <v>0</v>
      </c>
      <c r="D85">
        <v>14</v>
      </c>
      <c r="E85">
        <v>0</v>
      </c>
      <c r="F85">
        <v>54</v>
      </c>
      <c r="G85">
        <v>0</v>
      </c>
      <c r="H85">
        <v>78</v>
      </c>
      <c r="I85">
        <v>185</v>
      </c>
      <c r="J85" t="s">
        <v>767</v>
      </c>
      <c r="K85" t="str">
        <f>INDEX('Planning Periods'!$O$2:$O$540,MATCH('Table B Values'!A85,'Planning Periods'!$A$2:$A$540,0))</f>
        <v>Los Angeles County</v>
      </c>
      <c r="O85" t="s">
        <v>968</v>
      </c>
      <c r="P85">
        <v>2022</v>
      </c>
      <c r="Q85">
        <v>0</v>
      </c>
      <c r="S85" t="s">
        <v>969</v>
      </c>
      <c r="T85">
        <v>2020</v>
      </c>
      <c r="U85">
        <v>0</v>
      </c>
    </row>
    <row r="86" spans="1:21">
      <c r="A86" t="s">
        <v>903</v>
      </c>
      <c r="B86">
        <v>2022</v>
      </c>
      <c r="C86">
        <v>0</v>
      </c>
      <c r="D86">
        <v>0</v>
      </c>
      <c r="E86">
        <v>3</v>
      </c>
      <c r="F86">
        <v>0</v>
      </c>
      <c r="G86">
        <v>2</v>
      </c>
      <c r="H86">
        <v>0</v>
      </c>
      <c r="I86">
        <v>102</v>
      </c>
      <c r="J86" t="s">
        <v>767</v>
      </c>
      <c r="K86" t="str">
        <f>INDEX('Planning Periods'!$O$2:$O$540,MATCH('Table B Values'!A86,'Planning Periods'!$A$2:$A$540,0))</f>
        <v>Los Angeles County</v>
      </c>
      <c r="O86" t="s">
        <v>970</v>
      </c>
      <c r="P86">
        <v>2022</v>
      </c>
      <c r="Q86">
        <v>0</v>
      </c>
      <c r="S86" t="s">
        <v>971</v>
      </c>
      <c r="T86">
        <v>2020</v>
      </c>
      <c r="U86">
        <v>3</v>
      </c>
    </row>
    <row r="87" spans="1:21">
      <c r="A87" t="s">
        <v>781</v>
      </c>
      <c r="B87">
        <v>2022</v>
      </c>
      <c r="C87">
        <v>0</v>
      </c>
      <c r="D87">
        <v>0</v>
      </c>
      <c r="E87">
        <v>0</v>
      </c>
      <c r="F87">
        <v>0</v>
      </c>
      <c r="G87">
        <v>0</v>
      </c>
      <c r="H87">
        <v>0</v>
      </c>
      <c r="I87">
        <v>169</v>
      </c>
      <c r="J87" t="s">
        <v>767</v>
      </c>
      <c r="K87" t="str">
        <f>INDEX('Planning Periods'!$O$2:$O$540,MATCH('Table B Values'!A87,'Planning Periods'!$A$2:$A$540,0))</f>
        <v>Los Angeles County</v>
      </c>
      <c r="O87" t="s">
        <v>972</v>
      </c>
      <c r="P87">
        <v>2022</v>
      </c>
      <c r="Q87">
        <v>0</v>
      </c>
      <c r="S87" t="s">
        <v>973</v>
      </c>
      <c r="T87">
        <v>2020</v>
      </c>
      <c r="U87">
        <v>188</v>
      </c>
    </row>
    <row r="88" spans="1:21">
      <c r="A88" t="s">
        <v>974</v>
      </c>
      <c r="B88">
        <v>2022</v>
      </c>
      <c r="C88">
        <v>0</v>
      </c>
      <c r="D88">
        <v>0</v>
      </c>
      <c r="E88">
        <v>0</v>
      </c>
      <c r="F88">
        <v>0</v>
      </c>
      <c r="G88">
        <v>0</v>
      </c>
      <c r="H88">
        <v>0</v>
      </c>
      <c r="I88">
        <v>26</v>
      </c>
      <c r="J88" t="s">
        <v>767</v>
      </c>
      <c r="K88" t="str">
        <f>INDEX('Planning Periods'!$O$2:$O$540,MATCH('Table B Values'!A88,'Planning Periods'!$A$2:$A$540,0))</f>
        <v>Trinity County</v>
      </c>
      <c r="O88" t="s">
        <v>975</v>
      </c>
      <c r="P88">
        <v>2022</v>
      </c>
      <c r="Q88">
        <v>0</v>
      </c>
      <c r="S88" t="s">
        <v>976</v>
      </c>
      <c r="T88">
        <v>2020</v>
      </c>
      <c r="U88">
        <v>0</v>
      </c>
    </row>
    <row r="89" spans="1:21">
      <c r="A89" t="s">
        <v>809</v>
      </c>
      <c r="B89">
        <v>2022</v>
      </c>
      <c r="C89">
        <v>0</v>
      </c>
      <c r="D89">
        <v>60</v>
      </c>
      <c r="E89">
        <v>0</v>
      </c>
      <c r="F89">
        <v>0</v>
      </c>
      <c r="G89">
        <v>0</v>
      </c>
      <c r="H89">
        <v>0</v>
      </c>
      <c r="I89">
        <v>15</v>
      </c>
      <c r="J89" t="s">
        <v>767</v>
      </c>
      <c r="K89" t="str">
        <f>INDEX('Planning Periods'!$O$2:$O$540,MATCH('Table B Values'!A89,'Planning Periods'!$A$2:$A$540,0))</f>
        <v>Los Angeles County</v>
      </c>
      <c r="O89" t="s">
        <v>977</v>
      </c>
      <c r="P89">
        <v>2022</v>
      </c>
      <c r="Q89">
        <v>0</v>
      </c>
      <c r="S89" t="s">
        <v>978</v>
      </c>
      <c r="T89">
        <v>2020</v>
      </c>
      <c r="U89">
        <v>0</v>
      </c>
    </row>
    <row r="90" spans="1:21">
      <c r="A90" t="s">
        <v>838</v>
      </c>
      <c r="B90">
        <v>2022</v>
      </c>
      <c r="C90">
        <v>0</v>
      </c>
      <c r="D90">
        <v>0</v>
      </c>
      <c r="E90">
        <v>0</v>
      </c>
      <c r="F90">
        <v>0</v>
      </c>
      <c r="G90">
        <v>0</v>
      </c>
      <c r="H90">
        <v>0</v>
      </c>
      <c r="I90">
        <v>117</v>
      </c>
      <c r="J90" t="s">
        <v>767</v>
      </c>
      <c r="K90" t="str">
        <f>INDEX('Planning Periods'!$O$2:$O$540,MATCH('Table B Values'!A90,'Planning Periods'!$A$2:$A$540,0))</f>
        <v>Ventura County</v>
      </c>
      <c r="O90" t="s">
        <v>979</v>
      </c>
      <c r="P90">
        <v>2022</v>
      </c>
      <c r="Q90">
        <v>0</v>
      </c>
      <c r="S90" t="s">
        <v>980</v>
      </c>
      <c r="T90">
        <v>2020</v>
      </c>
      <c r="U90">
        <v>0</v>
      </c>
    </row>
    <row r="91" spans="1:21">
      <c r="A91" t="s">
        <v>981</v>
      </c>
      <c r="B91">
        <v>2022</v>
      </c>
      <c r="C91">
        <v>0</v>
      </c>
      <c r="D91">
        <v>0</v>
      </c>
      <c r="E91">
        <v>1</v>
      </c>
      <c r="F91">
        <v>0</v>
      </c>
      <c r="G91">
        <v>6</v>
      </c>
      <c r="H91">
        <v>22</v>
      </c>
      <c r="I91" s="356">
        <v>140</v>
      </c>
      <c r="J91" t="s">
        <v>767</v>
      </c>
      <c r="K91" t="str">
        <f>INDEX('Planning Periods'!$O$2:$O$540,MATCH('Table B Values'!A91,'Planning Periods'!$A$2:$A$540,0))</f>
        <v>Nevada County</v>
      </c>
      <c r="O91" t="s">
        <v>982</v>
      </c>
      <c r="P91">
        <v>2022</v>
      </c>
      <c r="Q91">
        <v>0</v>
      </c>
      <c r="S91" t="s">
        <v>769</v>
      </c>
      <c r="T91">
        <v>2020</v>
      </c>
      <c r="U91">
        <v>0</v>
      </c>
    </row>
    <row r="92" spans="1:21">
      <c r="A92" t="s">
        <v>821</v>
      </c>
      <c r="B92">
        <v>2022</v>
      </c>
      <c r="C92">
        <v>20</v>
      </c>
      <c r="D92">
        <v>0</v>
      </c>
      <c r="E92">
        <v>71</v>
      </c>
      <c r="F92">
        <v>0</v>
      </c>
      <c r="G92">
        <v>0</v>
      </c>
      <c r="H92">
        <v>6</v>
      </c>
      <c r="I92">
        <v>3</v>
      </c>
      <c r="J92" t="s">
        <v>767</v>
      </c>
      <c r="K92" t="str">
        <f>INDEX('Planning Periods'!$O$2:$O$540,MATCH('Table B Values'!A92,'Planning Periods'!$A$2:$A$540,0))</f>
        <v>Mendocino County</v>
      </c>
      <c r="O92" t="s">
        <v>983</v>
      </c>
      <c r="P92">
        <v>2022</v>
      </c>
      <c r="Q92">
        <v>0</v>
      </c>
      <c r="S92" t="s">
        <v>914</v>
      </c>
      <c r="T92">
        <v>2020</v>
      </c>
      <c r="U92">
        <v>0</v>
      </c>
    </row>
    <row r="93" spans="1:21">
      <c r="A93" t="s">
        <v>804</v>
      </c>
      <c r="B93">
        <v>2022</v>
      </c>
      <c r="C93">
        <v>0</v>
      </c>
      <c r="D93">
        <v>0</v>
      </c>
      <c r="E93">
        <v>0</v>
      </c>
      <c r="F93">
        <v>0</v>
      </c>
      <c r="G93">
        <v>0</v>
      </c>
      <c r="H93">
        <v>59</v>
      </c>
      <c r="I93">
        <v>145</v>
      </c>
      <c r="J93" t="s">
        <v>767</v>
      </c>
      <c r="K93" t="str">
        <f>INDEX('Planning Periods'!$O$2:$O$540,MATCH('Table B Values'!A93,'Planning Periods'!$A$2:$A$540,0))</f>
        <v>San Bernardino County</v>
      </c>
      <c r="O93" t="s">
        <v>984</v>
      </c>
      <c r="P93">
        <v>2022</v>
      </c>
      <c r="Q93">
        <v>0</v>
      </c>
      <c r="S93" t="s">
        <v>985</v>
      </c>
      <c r="T93">
        <v>2020</v>
      </c>
      <c r="U93">
        <v>0</v>
      </c>
    </row>
    <row r="94" spans="1:21">
      <c r="A94" t="s">
        <v>773</v>
      </c>
      <c r="B94">
        <v>2022</v>
      </c>
      <c r="C94">
        <v>0</v>
      </c>
      <c r="D94">
        <v>0</v>
      </c>
      <c r="E94">
        <v>7</v>
      </c>
      <c r="F94">
        <v>0</v>
      </c>
      <c r="G94">
        <v>0</v>
      </c>
      <c r="H94">
        <v>0</v>
      </c>
      <c r="I94">
        <v>241</v>
      </c>
      <c r="J94" t="s">
        <v>767</v>
      </c>
      <c r="K94" t="str">
        <f>INDEX('Planning Periods'!$O$2:$O$540,MATCH('Table B Values'!A94,'Planning Periods'!$A$2:$A$540,0))</f>
        <v>Orange County</v>
      </c>
      <c r="O94" t="s">
        <v>986</v>
      </c>
      <c r="P94">
        <v>2022</v>
      </c>
      <c r="Q94">
        <v>0</v>
      </c>
      <c r="S94" t="s">
        <v>803</v>
      </c>
      <c r="T94">
        <v>2020</v>
      </c>
      <c r="U94">
        <v>0</v>
      </c>
    </row>
    <row r="95" spans="1:21">
      <c r="A95" t="s">
        <v>775</v>
      </c>
      <c r="B95">
        <v>2022</v>
      </c>
      <c r="C95">
        <v>0</v>
      </c>
      <c r="D95">
        <v>0</v>
      </c>
      <c r="E95">
        <v>0</v>
      </c>
      <c r="F95">
        <v>0</v>
      </c>
      <c r="G95">
        <v>0</v>
      </c>
      <c r="H95">
        <v>25</v>
      </c>
      <c r="I95">
        <v>0</v>
      </c>
      <c r="J95" t="s">
        <v>767</v>
      </c>
      <c r="K95" t="str">
        <f>INDEX('Planning Periods'!$O$2:$O$540,MATCH('Table B Values'!A95,'Planning Periods'!$A$2:$A$540,0))</f>
        <v>San Bernardino County</v>
      </c>
      <c r="O95" t="s">
        <v>987</v>
      </c>
      <c r="P95">
        <v>2022</v>
      </c>
      <c r="Q95">
        <v>0</v>
      </c>
      <c r="S95" t="s">
        <v>912</v>
      </c>
      <c r="T95">
        <v>2020</v>
      </c>
      <c r="U95">
        <v>0</v>
      </c>
    </row>
    <row r="96" spans="1:21">
      <c r="A96" t="s">
        <v>854</v>
      </c>
      <c r="B96">
        <v>2022</v>
      </c>
      <c r="C96">
        <v>0</v>
      </c>
      <c r="D96">
        <v>20</v>
      </c>
      <c r="E96">
        <v>0</v>
      </c>
      <c r="F96">
        <v>7</v>
      </c>
      <c r="G96">
        <v>0</v>
      </c>
      <c r="H96">
        <v>5</v>
      </c>
      <c r="I96">
        <v>30</v>
      </c>
      <c r="J96" t="s">
        <v>767</v>
      </c>
      <c r="K96" t="str">
        <f>INDEX('Planning Periods'!$O$2:$O$540,MATCH('Table B Values'!A96,'Planning Periods'!$A$2:$A$540,0))</f>
        <v>Orange County</v>
      </c>
      <c r="O96" t="s">
        <v>988</v>
      </c>
      <c r="P96">
        <v>2022</v>
      </c>
      <c r="Q96">
        <v>0</v>
      </c>
      <c r="S96" t="s">
        <v>989</v>
      </c>
      <c r="T96">
        <v>2020</v>
      </c>
      <c r="U96">
        <v>0</v>
      </c>
    </row>
    <row r="97" spans="1:21">
      <c r="A97" t="s">
        <v>882</v>
      </c>
      <c r="B97">
        <v>2022</v>
      </c>
      <c r="C97">
        <v>0</v>
      </c>
      <c r="D97">
        <v>0</v>
      </c>
      <c r="E97">
        <v>0</v>
      </c>
      <c r="F97">
        <v>0</v>
      </c>
      <c r="G97">
        <v>0</v>
      </c>
      <c r="H97">
        <v>0</v>
      </c>
      <c r="I97">
        <v>50</v>
      </c>
      <c r="J97" t="s">
        <v>767</v>
      </c>
      <c r="K97" t="str">
        <f>INDEX('Planning Periods'!$O$2:$O$540,MATCH('Table B Values'!A97,'Planning Periods'!$A$2:$A$540,0))</f>
        <v>Sutter County</v>
      </c>
      <c r="O97" t="s">
        <v>990</v>
      </c>
      <c r="P97">
        <v>2022</v>
      </c>
      <c r="Q97">
        <v>0</v>
      </c>
      <c r="S97" t="s">
        <v>991</v>
      </c>
      <c r="T97">
        <v>2020</v>
      </c>
      <c r="U97">
        <v>0</v>
      </c>
    </row>
    <row r="98" spans="1:21">
      <c r="A98" t="s">
        <v>806</v>
      </c>
      <c r="B98">
        <v>2022</v>
      </c>
      <c r="C98">
        <v>62</v>
      </c>
      <c r="D98">
        <v>0</v>
      </c>
      <c r="E98">
        <v>0</v>
      </c>
      <c r="F98">
        <v>13</v>
      </c>
      <c r="G98">
        <v>0</v>
      </c>
      <c r="H98">
        <v>70</v>
      </c>
      <c r="I98">
        <v>181</v>
      </c>
      <c r="J98" t="s">
        <v>767</v>
      </c>
      <c r="K98" t="str">
        <f>INDEX('Planning Periods'!$O$2:$O$540,MATCH('Table B Values'!A98,'Planning Periods'!$A$2:$A$540,0))</f>
        <v>Yolo County</v>
      </c>
      <c r="O98" t="s">
        <v>992</v>
      </c>
      <c r="P98">
        <v>2022</v>
      </c>
      <c r="Q98">
        <v>0</v>
      </c>
      <c r="S98" t="s">
        <v>993</v>
      </c>
      <c r="T98">
        <v>2020</v>
      </c>
      <c r="U98">
        <v>0</v>
      </c>
    </row>
    <row r="99" spans="1:21">
      <c r="A99" t="s">
        <v>774</v>
      </c>
      <c r="B99">
        <v>2022</v>
      </c>
      <c r="C99">
        <v>0</v>
      </c>
      <c r="D99">
        <v>8</v>
      </c>
      <c r="E99">
        <v>0</v>
      </c>
      <c r="F99">
        <v>2</v>
      </c>
      <c r="G99">
        <v>0</v>
      </c>
      <c r="H99">
        <v>6</v>
      </c>
      <c r="I99">
        <v>13</v>
      </c>
      <c r="J99" t="s">
        <v>767</v>
      </c>
      <c r="K99" t="str">
        <f>INDEX('Planning Periods'!$O$2:$O$540,MATCH('Table B Values'!A99,'Planning Periods'!$A$2:$A$540,0))</f>
        <v>Yolo County</v>
      </c>
      <c r="O99" t="s">
        <v>994</v>
      </c>
      <c r="P99">
        <v>2022</v>
      </c>
      <c r="Q99">
        <v>0</v>
      </c>
      <c r="S99" t="s">
        <v>995</v>
      </c>
      <c r="T99">
        <v>2020</v>
      </c>
      <c r="U99">
        <v>0</v>
      </c>
    </row>
    <row r="100" spans="1:21">
      <c r="A100" t="s">
        <v>885</v>
      </c>
      <c r="B100">
        <v>2022</v>
      </c>
      <c r="C100">
        <v>0</v>
      </c>
      <c r="D100">
        <v>0</v>
      </c>
      <c r="E100">
        <v>51</v>
      </c>
      <c r="F100">
        <v>0</v>
      </c>
      <c r="G100">
        <v>0</v>
      </c>
      <c r="H100">
        <v>0</v>
      </c>
      <c r="I100">
        <v>455</v>
      </c>
      <c r="J100" t="s">
        <v>767</v>
      </c>
      <c r="K100" t="str">
        <f>INDEX('Planning Periods'!$O$2:$O$540,MATCH('Table B Values'!A100,'Planning Periods'!$A$2:$A$540,0))</f>
        <v>Yuba County</v>
      </c>
      <c r="O100" t="s">
        <v>996</v>
      </c>
      <c r="P100">
        <v>2022</v>
      </c>
      <c r="Q100">
        <v>0</v>
      </c>
      <c r="S100" t="s">
        <v>997</v>
      </c>
      <c r="T100">
        <v>2020</v>
      </c>
      <c r="U100">
        <v>0</v>
      </c>
    </row>
    <row r="101" spans="1:21">
      <c r="A101" t="s">
        <v>877</v>
      </c>
      <c r="B101">
        <v>2022</v>
      </c>
      <c r="C101">
        <v>0</v>
      </c>
      <c r="D101">
        <v>0</v>
      </c>
      <c r="E101">
        <v>0</v>
      </c>
      <c r="F101">
        <v>63</v>
      </c>
      <c r="G101">
        <v>13</v>
      </c>
      <c r="H101">
        <v>73</v>
      </c>
      <c r="I101">
        <v>133</v>
      </c>
      <c r="J101" t="s">
        <v>767</v>
      </c>
      <c r="K101" t="str">
        <f>INDEX('Planning Periods'!$O$2:$O$540,MATCH('Table B Values'!A101,'Planning Periods'!$A$2:$A$540,0))</f>
        <v>San Bernardino County</v>
      </c>
      <c r="O101" t="s">
        <v>849</v>
      </c>
      <c r="P101">
        <v>2022</v>
      </c>
      <c r="Q101">
        <v>0</v>
      </c>
      <c r="S101" t="s">
        <v>998</v>
      </c>
      <c r="T101">
        <v>2020</v>
      </c>
      <c r="U101">
        <v>0</v>
      </c>
    </row>
    <row r="102" spans="1:21">
      <c r="A102" t="s">
        <v>870</v>
      </c>
      <c r="B102">
        <v>2022</v>
      </c>
      <c r="C102">
        <v>0</v>
      </c>
      <c r="D102">
        <v>0</v>
      </c>
      <c r="E102">
        <v>0</v>
      </c>
      <c r="F102">
        <v>0</v>
      </c>
      <c r="G102">
        <v>0</v>
      </c>
      <c r="H102">
        <v>0</v>
      </c>
      <c r="I102" s="356">
        <v>0</v>
      </c>
      <c r="J102" t="s">
        <v>767</v>
      </c>
      <c r="K102" t="str">
        <f>INDEX('Planning Periods'!$O$2:$O$540,MATCH('Table B Values'!A102,'Planning Periods'!$A$2:$A$540,0))</f>
        <v>San Bernardino County</v>
      </c>
      <c r="O102" t="s">
        <v>999</v>
      </c>
      <c r="P102">
        <v>2022</v>
      </c>
      <c r="Q102">
        <v>0</v>
      </c>
      <c r="S102" t="s">
        <v>1000</v>
      </c>
      <c r="T102">
        <v>2020</v>
      </c>
      <c r="U102">
        <v>0</v>
      </c>
    </row>
    <row r="103" spans="1:21">
      <c r="A103" t="s">
        <v>1001</v>
      </c>
      <c r="B103">
        <v>2022</v>
      </c>
      <c r="C103">
        <v>0</v>
      </c>
      <c r="D103">
        <v>40</v>
      </c>
      <c r="E103">
        <v>0</v>
      </c>
      <c r="F103">
        <v>8</v>
      </c>
      <c r="G103">
        <v>0</v>
      </c>
      <c r="H103">
        <v>0</v>
      </c>
      <c r="I103">
        <v>27</v>
      </c>
      <c r="J103" t="s">
        <v>767</v>
      </c>
      <c r="K103" t="str">
        <f>INDEX('Planning Periods'!$O$2:$O$540,MATCH('Table B Values'!A103,'Planning Periods'!$A$2:$A$540,0))</f>
        <v>Yuba County</v>
      </c>
      <c r="O103" t="s">
        <v>1002</v>
      </c>
      <c r="P103">
        <v>2022</v>
      </c>
      <c r="Q103">
        <v>0</v>
      </c>
      <c r="S103" t="s">
        <v>1003</v>
      </c>
      <c r="T103">
        <v>2020</v>
      </c>
      <c r="U103">
        <v>0</v>
      </c>
    </row>
    <row r="104" spans="1:21">
      <c r="A104" t="s">
        <v>913</v>
      </c>
      <c r="B104">
        <v>2022</v>
      </c>
      <c r="C104">
        <v>0</v>
      </c>
      <c r="D104">
        <v>0</v>
      </c>
      <c r="E104">
        <v>1</v>
      </c>
      <c r="F104">
        <v>8</v>
      </c>
      <c r="G104">
        <v>0</v>
      </c>
      <c r="H104">
        <v>0</v>
      </c>
      <c r="I104">
        <v>152</v>
      </c>
      <c r="J104" t="s">
        <v>767</v>
      </c>
      <c r="K104" t="str">
        <f>INDEX('Planning Periods'!$O$2:$O$540,MATCH('Table B Values'!A104,'Planning Periods'!$A$2:$A$540,0))</f>
        <v>Los Angeles County</v>
      </c>
      <c r="O104" t="s">
        <v>1004</v>
      </c>
      <c r="P104">
        <v>2022</v>
      </c>
      <c r="Q104">
        <v>0</v>
      </c>
      <c r="S104" t="s">
        <v>1005</v>
      </c>
      <c r="T104">
        <v>2020</v>
      </c>
      <c r="U104">
        <v>0</v>
      </c>
    </row>
    <row r="105" spans="1:21">
      <c r="A105" t="s">
        <v>916</v>
      </c>
      <c r="B105">
        <v>2022</v>
      </c>
      <c r="C105">
        <v>0</v>
      </c>
      <c r="D105">
        <v>0</v>
      </c>
      <c r="E105">
        <v>0</v>
      </c>
      <c r="F105">
        <v>0</v>
      </c>
      <c r="G105">
        <v>0</v>
      </c>
      <c r="H105">
        <v>0</v>
      </c>
      <c r="I105">
        <v>177</v>
      </c>
      <c r="J105" t="s">
        <v>767</v>
      </c>
      <c r="K105" t="str">
        <f>INDEX('Planning Periods'!$O$2:$O$540,MATCH('Table B Values'!A105,'Planning Periods'!$A$2:$A$540,0))</f>
        <v>Orange County</v>
      </c>
      <c r="O105" t="s">
        <v>1006</v>
      </c>
      <c r="P105">
        <v>2022</v>
      </c>
      <c r="Q105">
        <v>0</v>
      </c>
      <c r="S105" t="s">
        <v>1007</v>
      </c>
      <c r="T105">
        <v>2020</v>
      </c>
      <c r="U105">
        <v>0</v>
      </c>
    </row>
    <row r="106" spans="1:21">
      <c r="A106" t="s">
        <v>918</v>
      </c>
      <c r="B106">
        <v>2022</v>
      </c>
      <c r="C106">
        <v>0</v>
      </c>
      <c r="D106">
        <v>0</v>
      </c>
      <c r="E106">
        <v>0</v>
      </c>
      <c r="F106">
        <v>0</v>
      </c>
      <c r="G106">
        <v>0</v>
      </c>
      <c r="H106">
        <v>3</v>
      </c>
      <c r="I106" s="356">
        <v>0</v>
      </c>
      <c r="J106" t="s">
        <v>767</v>
      </c>
      <c r="K106" t="str">
        <f>INDEX('Planning Periods'!$O$2:$O$540,MATCH('Table B Values'!A106,'Planning Periods'!$A$2:$A$540,0))</f>
        <v>Imperial County</v>
      </c>
      <c r="O106" t="s">
        <v>1008</v>
      </c>
      <c r="P106">
        <v>2022</v>
      </c>
      <c r="Q106">
        <v>0</v>
      </c>
      <c r="S106" t="s">
        <v>1009</v>
      </c>
      <c r="T106">
        <v>2020</v>
      </c>
      <c r="U106">
        <v>0</v>
      </c>
    </row>
    <row r="107" spans="1:21">
      <c r="A107" t="s">
        <v>905</v>
      </c>
      <c r="B107">
        <v>2022</v>
      </c>
      <c r="C107">
        <v>0</v>
      </c>
      <c r="D107">
        <v>0</v>
      </c>
      <c r="E107">
        <v>0</v>
      </c>
      <c r="F107">
        <v>0</v>
      </c>
      <c r="G107">
        <v>0</v>
      </c>
      <c r="H107">
        <v>0</v>
      </c>
      <c r="I107">
        <v>94</v>
      </c>
      <c r="J107" t="s">
        <v>767</v>
      </c>
      <c r="K107" t="str">
        <f>INDEX('Planning Periods'!$O$2:$O$540,MATCH('Table B Values'!A107,'Planning Periods'!$A$2:$A$540,0))</f>
        <v>Riverside County</v>
      </c>
      <c r="O107" t="s">
        <v>939</v>
      </c>
      <c r="P107">
        <v>2022</v>
      </c>
      <c r="Q107">
        <v>0</v>
      </c>
      <c r="S107" t="s">
        <v>1010</v>
      </c>
      <c r="T107">
        <v>2020</v>
      </c>
      <c r="U107">
        <v>0</v>
      </c>
    </row>
    <row r="108" spans="1:21">
      <c r="A108" t="s">
        <v>910</v>
      </c>
      <c r="B108">
        <v>2022</v>
      </c>
      <c r="C108">
        <v>0</v>
      </c>
      <c r="D108">
        <v>0</v>
      </c>
      <c r="E108">
        <v>0</v>
      </c>
      <c r="F108">
        <v>0</v>
      </c>
      <c r="G108">
        <v>0</v>
      </c>
      <c r="H108">
        <v>0</v>
      </c>
      <c r="I108">
        <v>1</v>
      </c>
      <c r="J108" t="s">
        <v>767</v>
      </c>
      <c r="K108" t="str">
        <f>INDEX('Planning Periods'!$O$2:$O$540,MATCH('Table B Values'!A108,'Planning Periods'!$A$2:$A$540,0))</f>
        <v>Glenn County</v>
      </c>
      <c r="O108" t="s">
        <v>1011</v>
      </c>
      <c r="P108">
        <v>2022</v>
      </c>
      <c r="Q108">
        <v>0</v>
      </c>
      <c r="S108" t="s">
        <v>1012</v>
      </c>
      <c r="T108">
        <v>2020</v>
      </c>
      <c r="U108">
        <v>0</v>
      </c>
    </row>
    <row r="109" spans="1:21">
      <c r="A109" t="s">
        <v>861</v>
      </c>
      <c r="B109">
        <v>2022</v>
      </c>
      <c r="C109">
        <v>0</v>
      </c>
      <c r="D109">
        <v>0</v>
      </c>
      <c r="E109">
        <v>0</v>
      </c>
      <c r="F109">
        <v>3</v>
      </c>
      <c r="G109">
        <v>16</v>
      </c>
      <c r="H109">
        <v>0</v>
      </c>
      <c r="I109">
        <v>64</v>
      </c>
      <c r="J109" t="s">
        <v>767</v>
      </c>
      <c r="K109" t="str">
        <f>INDEX('Planning Periods'!$O$2:$O$540,MATCH('Table B Values'!A109,'Planning Periods'!$A$2:$A$540,0))</f>
        <v>Yolo County</v>
      </c>
      <c r="O109" t="s">
        <v>1013</v>
      </c>
      <c r="P109">
        <v>2022</v>
      </c>
      <c r="Q109">
        <v>0</v>
      </c>
      <c r="S109" t="s">
        <v>1014</v>
      </c>
      <c r="T109">
        <v>2020</v>
      </c>
      <c r="U109">
        <v>0</v>
      </c>
    </row>
    <row r="110" spans="1:21">
      <c r="A110" t="s">
        <v>908</v>
      </c>
      <c r="B110">
        <v>2022</v>
      </c>
      <c r="C110">
        <v>0</v>
      </c>
      <c r="D110">
        <v>0</v>
      </c>
      <c r="E110">
        <v>0</v>
      </c>
      <c r="F110">
        <v>12</v>
      </c>
      <c r="G110">
        <v>0</v>
      </c>
      <c r="H110">
        <v>0</v>
      </c>
      <c r="I110">
        <v>1</v>
      </c>
      <c r="J110" t="s">
        <v>767</v>
      </c>
      <c r="K110" t="str">
        <f>INDEX('Planning Periods'!$O$2:$O$540,MATCH('Table B Values'!A110,'Planning Periods'!$A$2:$A$540,0))</f>
        <v>Colusa County</v>
      </c>
      <c r="O110" t="s">
        <v>1015</v>
      </c>
      <c r="P110">
        <v>2022</v>
      </c>
      <c r="Q110">
        <v>0</v>
      </c>
      <c r="S110" t="s">
        <v>1016</v>
      </c>
      <c r="T110">
        <v>2020</v>
      </c>
      <c r="U110">
        <v>0</v>
      </c>
    </row>
    <row r="111" spans="1:21">
      <c r="A111" t="s">
        <v>1017</v>
      </c>
      <c r="B111">
        <v>2022</v>
      </c>
      <c r="C111">
        <v>0</v>
      </c>
      <c r="D111">
        <v>0</v>
      </c>
      <c r="E111">
        <v>0</v>
      </c>
      <c r="F111">
        <v>0</v>
      </c>
      <c r="G111">
        <v>0</v>
      </c>
      <c r="H111">
        <v>8</v>
      </c>
      <c r="I111">
        <v>1</v>
      </c>
      <c r="J111" t="s">
        <v>767</v>
      </c>
      <c r="K111" t="str">
        <f>INDEX('Planning Periods'!$O$2:$O$540,MATCH('Table B Values'!A111,'Planning Periods'!$A$2:$A$540,0))</f>
        <v>Mendocino County</v>
      </c>
      <c r="O111" t="s">
        <v>1018</v>
      </c>
      <c r="P111">
        <v>2022</v>
      </c>
      <c r="Q111">
        <v>0</v>
      </c>
      <c r="S111" t="s">
        <v>1019</v>
      </c>
      <c r="T111">
        <v>2020</v>
      </c>
      <c r="U111">
        <v>0</v>
      </c>
    </row>
    <row r="112" spans="1:21">
      <c r="A112" t="s">
        <v>930</v>
      </c>
      <c r="B112">
        <v>2022</v>
      </c>
      <c r="C112">
        <v>0</v>
      </c>
      <c r="D112">
        <v>2</v>
      </c>
      <c r="E112">
        <v>0</v>
      </c>
      <c r="F112">
        <v>7</v>
      </c>
      <c r="G112">
        <v>4</v>
      </c>
      <c r="H112">
        <v>2</v>
      </c>
      <c r="I112">
        <v>157</v>
      </c>
      <c r="J112" t="s">
        <v>767</v>
      </c>
      <c r="K112" t="str">
        <f>INDEX('Planning Periods'!$O$2:$O$540,MATCH('Table B Values'!A112,'Planning Periods'!$A$2:$A$540,0))</f>
        <v>Orange County</v>
      </c>
      <c r="O112" t="s">
        <v>1020</v>
      </c>
      <c r="P112">
        <v>2022</v>
      </c>
      <c r="Q112">
        <v>0</v>
      </c>
      <c r="S112" t="s">
        <v>1021</v>
      </c>
      <c r="T112">
        <v>2020</v>
      </c>
      <c r="U112">
        <v>0</v>
      </c>
    </row>
    <row r="113" spans="1:21">
      <c r="A113" t="s">
        <v>826</v>
      </c>
      <c r="B113">
        <v>2022</v>
      </c>
      <c r="C113">
        <v>50</v>
      </c>
      <c r="D113">
        <v>0</v>
      </c>
      <c r="E113">
        <v>21</v>
      </c>
      <c r="F113">
        <v>50</v>
      </c>
      <c r="G113">
        <v>2</v>
      </c>
      <c r="H113">
        <v>0</v>
      </c>
      <c r="I113" s="356">
        <v>439</v>
      </c>
      <c r="J113" t="s">
        <v>767</v>
      </c>
      <c r="K113" t="str">
        <f>INDEX('Planning Periods'!$O$2:$O$540,MATCH('Table B Values'!A113,'Planning Periods'!$A$2:$A$540,0))</f>
        <v>San Luis Obispo County</v>
      </c>
      <c r="O113" t="s">
        <v>1022</v>
      </c>
      <c r="P113">
        <v>2022</v>
      </c>
      <c r="Q113">
        <v>0</v>
      </c>
      <c r="S113" t="s">
        <v>1023</v>
      </c>
      <c r="T113">
        <v>2020</v>
      </c>
      <c r="U113">
        <v>0</v>
      </c>
    </row>
    <row r="114" spans="1:21">
      <c r="A114" t="s">
        <v>976</v>
      </c>
      <c r="B114">
        <v>2022</v>
      </c>
      <c r="C114">
        <v>0</v>
      </c>
      <c r="D114">
        <v>0</v>
      </c>
      <c r="E114">
        <v>0</v>
      </c>
      <c r="F114">
        <v>59</v>
      </c>
      <c r="G114">
        <v>0</v>
      </c>
      <c r="H114">
        <v>0</v>
      </c>
      <c r="I114">
        <v>23</v>
      </c>
      <c r="J114" t="s">
        <v>767</v>
      </c>
      <c r="K114" t="str">
        <f>INDEX('Planning Periods'!$O$2:$O$540,MATCH('Table B Values'!A114,'Planning Periods'!$A$2:$A$540,0))</f>
        <v>Los Angeles County</v>
      </c>
      <c r="O114" t="s">
        <v>941</v>
      </c>
      <c r="P114">
        <v>2022</v>
      </c>
      <c r="Q114">
        <v>0</v>
      </c>
      <c r="S114" t="s">
        <v>1024</v>
      </c>
      <c r="T114">
        <v>2020</v>
      </c>
      <c r="U114">
        <v>0</v>
      </c>
    </row>
    <row r="115" spans="1:21">
      <c r="A115" t="s">
        <v>978</v>
      </c>
      <c r="B115">
        <v>2022</v>
      </c>
      <c r="C115">
        <v>0</v>
      </c>
      <c r="D115">
        <v>0</v>
      </c>
      <c r="E115">
        <v>0</v>
      </c>
      <c r="F115">
        <v>0</v>
      </c>
      <c r="G115">
        <v>0</v>
      </c>
      <c r="H115">
        <v>2</v>
      </c>
      <c r="I115">
        <v>328</v>
      </c>
      <c r="J115" t="s">
        <v>767</v>
      </c>
      <c r="K115" t="str">
        <f>INDEX('Planning Periods'!$O$2:$O$540,MATCH('Table B Values'!A115,'Planning Periods'!$A$2:$A$540,0))</f>
        <v>Riverside County</v>
      </c>
      <c r="O115" t="s">
        <v>1025</v>
      </c>
      <c r="P115">
        <v>2022</v>
      </c>
      <c r="Q115">
        <v>0</v>
      </c>
      <c r="S115" t="s">
        <v>1026</v>
      </c>
      <c r="T115">
        <v>2020</v>
      </c>
      <c r="U115">
        <v>0</v>
      </c>
    </row>
    <row r="116" spans="1:21">
      <c r="A116" t="s">
        <v>927</v>
      </c>
      <c r="B116">
        <v>2022</v>
      </c>
      <c r="C116">
        <v>0</v>
      </c>
      <c r="D116">
        <v>0</v>
      </c>
      <c r="E116">
        <v>0</v>
      </c>
      <c r="F116">
        <v>40</v>
      </c>
      <c r="G116">
        <v>0</v>
      </c>
      <c r="H116">
        <v>48</v>
      </c>
      <c r="I116">
        <v>167</v>
      </c>
      <c r="J116" t="s">
        <v>767</v>
      </c>
      <c r="K116" t="str">
        <f>INDEX('Planning Periods'!$O$2:$O$540,MATCH('Table B Values'!A116,'Planning Periods'!$A$2:$A$540,0))</f>
        <v>San Luis Obispo County</v>
      </c>
      <c r="O116" t="s">
        <v>1027</v>
      </c>
      <c r="P116">
        <v>2022</v>
      </c>
      <c r="Q116">
        <v>0</v>
      </c>
      <c r="S116" t="s">
        <v>1028</v>
      </c>
      <c r="T116">
        <v>2020</v>
      </c>
      <c r="U116">
        <v>0</v>
      </c>
    </row>
    <row r="117" spans="1:21">
      <c r="A117" t="s">
        <v>803</v>
      </c>
      <c r="B117">
        <v>2022</v>
      </c>
      <c r="C117">
        <v>148</v>
      </c>
      <c r="D117">
        <v>43</v>
      </c>
      <c r="E117">
        <v>21</v>
      </c>
      <c r="F117">
        <v>81</v>
      </c>
      <c r="G117">
        <v>0</v>
      </c>
      <c r="H117">
        <v>41</v>
      </c>
      <c r="I117" s="356">
        <v>567</v>
      </c>
      <c r="J117" t="s">
        <v>767</v>
      </c>
      <c r="K117" t="str">
        <f>INDEX('Planning Periods'!$O$2:$O$540,MATCH('Table B Values'!A117,'Planning Periods'!$A$2:$A$540,0))</f>
        <v>Orange County</v>
      </c>
      <c r="O117" t="s">
        <v>1029</v>
      </c>
      <c r="P117">
        <v>2022</v>
      </c>
      <c r="Q117">
        <v>0</v>
      </c>
      <c r="S117" t="s">
        <v>958</v>
      </c>
      <c r="T117">
        <v>2020</v>
      </c>
      <c r="U117">
        <v>0</v>
      </c>
    </row>
    <row r="118" spans="1:21">
      <c r="A118" t="s">
        <v>958</v>
      </c>
      <c r="B118">
        <v>2022</v>
      </c>
      <c r="C118">
        <v>1</v>
      </c>
      <c r="D118">
        <v>0</v>
      </c>
      <c r="E118">
        <v>4</v>
      </c>
      <c r="F118">
        <v>0</v>
      </c>
      <c r="G118">
        <v>8</v>
      </c>
      <c r="H118">
        <v>0</v>
      </c>
      <c r="I118">
        <v>0</v>
      </c>
      <c r="J118" t="s">
        <v>767</v>
      </c>
      <c r="K118" t="str">
        <f>INDEX('Planning Periods'!$O$2:$O$540,MATCH('Table B Values'!A118,'Planning Periods'!$A$2:$A$540,0))</f>
        <v>Los Angeles County</v>
      </c>
      <c r="O118" t="s">
        <v>1030</v>
      </c>
      <c r="P118">
        <v>2022</v>
      </c>
      <c r="Q118">
        <v>0</v>
      </c>
      <c r="S118" t="s">
        <v>1031</v>
      </c>
      <c r="T118">
        <v>2020</v>
      </c>
      <c r="U118">
        <v>0</v>
      </c>
    </row>
    <row r="119" spans="1:21">
      <c r="A119" t="s">
        <v>829</v>
      </c>
      <c r="B119">
        <v>2022</v>
      </c>
      <c r="C119">
        <v>24</v>
      </c>
      <c r="D119">
        <v>0</v>
      </c>
      <c r="E119">
        <v>0</v>
      </c>
      <c r="F119">
        <v>0</v>
      </c>
      <c r="G119">
        <v>0</v>
      </c>
      <c r="H119">
        <v>175</v>
      </c>
      <c r="I119">
        <v>320</v>
      </c>
      <c r="J119" t="s">
        <v>767</v>
      </c>
      <c r="K119" t="str">
        <f>INDEX('Planning Periods'!$O$2:$O$540,MATCH('Table B Values'!A119,'Planning Periods'!$A$2:$A$540,0))</f>
        <v>San Diego County</v>
      </c>
      <c r="O119" t="s">
        <v>1032</v>
      </c>
      <c r="P119">
        <v>2022</v>
      </c>
      <c r="Q119">
        <v>0</v>
      </c>
      <c r="S119" t="s">
        <v>1033</v>
      </c>
      <c r="T119">
        <v>2020</v>
      </c>
      <c r="U119">
        <v>0</v>
      </c>
    </row>
    <row r="120" spans="1:21">
      <c r="A120" t="s">
        <v>952</v>
      </c>
      <c r="B120">
        <v>2022</v>
      </c>
      <c r="C120">
        <v>0</v>
      </c>
      <c r="D120">
        <v>0</v>
      </c>
      <c r="E120">
        <v>0</v>
      </c>
      <c r="F120">
        <v>0</v>
      </c>
      <c r="G120">
        <v>0</v>
      </c>
      <c r="H120">
        <v>0</v>
      </c>
      <c r="I120">
        <v>28</v>
      </c>
      <c r="J120" t="s">
        <v>767</v>
      </c>
      <c r="K120" t="str">
        <f>INDEX('Planning Periods'!$O$2:$O$540,MATCH('Table B Values'!A120,'Planning Periods'!$A$2:$A$540,0))</f>
        <v>Los Angeles County</v>
      </c>
      <c r="O120" t="s">
        <v>1034</v>
      </c>
      <c r="P120">
        <v>2022</v>
      </c>
      <c r="Q120">
        <v>0</v>
      </c>
      <c r="S120" t="s">
        <v>1035</v>
      </c>
      <c r="T120">
        <v>2020</v>
      </c>
      <c r="U120">
        <v>0</v>
      </c>
    </row>
    <row r="121" spans="1:21">
      <c r="A121" t="s">
        <v>1036</v>
      </c>
      <c r="B121">
        <v>2022</v>
      </c>
      <c r="C121">
        <v>0</v>
      </c>
      <c r="D121">
        <v>0</v>
      </c>
      <c r="E121">
        <v>117</v>
      </c>
      <c r="F121">
        <v>14</v>
      </c>
      <c r="G121">
        <v>0</v>
      </c>
      <c r="H121">
        <v>102</v>
      </c>
      <c r="I121">
        <v>406</v>
      </c>
      <c r="J121" t="s">
        <v>767</v>
      </c>
      <c r="K121" t="str">
        <f>INDEX('Planning Periods'!$O$2:$O$540,MATCH('Table B Values'!A121,'Planning Periods'!$A$2:$A$540,0))</f>
        <v>Sacramento County</v>
      </c>
      <c r="O121" t="s">
        <v>1037</v>
      </c>
      <c r="P121">
        <v>2022</v>
      </c>
      <c r="Q121">
        <v>0</v>
      </c>
      <c r="S121" t="s">
        <v>1038</v>
      </c>
      <c r="T121">
        <v>2020</v>
      </c>
      <c r="U121">
        <v>0</v>
      </c>
    </row>
    <row r="122" spans="1:21">
      <c r="A122" t="s">
        <v>956</v>
      </c>
      <c r="B122">
        <v>2022</v>
      </c>
      <c r="C122">
        <v>0</v>
      </c>
      <c r="D122">
        <v>6</v>
      </c>
      <c r="E122">
        <v>88</v>
      </c>
      <c r="F122">
        <v>134</v>
      </c>
      <c r="G122">
        <v>0</v>
      </c>
      <c r="H122">
        <v>234</v>
      </c>
      <c r="I122">
        <v>357</v>
      </c>
      <c r="J122" t="s">
        <v>767</v>
      </c>
      <c r="K122" t="str">
        <f>INDEX('Planning Periods'!$O$2:$O$540,MATCH('Table B Values'!A122,'Planning Periods'!$A$2:$A$540,0))</f>
        <v>San Bernardino County</v>
      </c>
      <c r="O122" t="s">
        <v>1039</v>
      </c>
      <c r="P122">
        <v>2022</v>
      </c>
      <c r="Q122">
        <v>0</v>
      </c>
      <c r="S122" t="s">
        <v>1040</v>
      </c>
      <c r="T122">
        <v>2020</v>
      </c>
      <c r="U122">
        <v>0</v>
      </c>
    </row>
    <row r="123" spans="1:21">
      <c r="A123" t="s">
        <v>887</v>
      </c>
      <c r="B123">
        <v>2022</v>
      </c>
      <c r="C123">
        <v>2</v>
      </c>
      <c r="D123">
        <v>0</v>
      </c>
      <c r="E123">
        <v>83</v>
      </c>
      <c r="F123">
        <v>26</v>
      </c>
      <c r="G123">
        <v>3</v>
      </c>
      <c r="H123">
        <v>670</v>
      </c>
      <c r="I123">
        <v>1053</v>
      </c>
      <c r="J123" t="s">
        <v>767</v>
      </c>
      <c r="K123" t="str">
        <f>INDEX('Planning Periods'!$O$2:$O$540,MATCH('Table B Values'!A123,'Planning Periods'!$A$2:$A$540,0))</f>
        <v>Placer County</v>
      </c>
      <c r="O123" t="s">
        <v>1041</v>
      </c>
      <c r="P123">
        <v>2022</v>
      </c>
      <c r="Q123">
        <v>0</v>
      </c>
      <c r="S123" t="s">
        <v>1042</v>
      </c>
      <c r="T123">
        <v>2020</v>
      </c>
      <c r="U123">
        <v>0</v>
      </c>
    </row>
    <row r="124" spans="1:21">
      <c r="A124" t="s">
        <v>777</v>
      </c>
      <c r="B124">
        <v>2022</v>
      </c>
      <c r="C124">
        <v>452</v>
      </c>
      <c r="D124">
        <v>103</v>
      </c>
      <c r="E124">
        <v>145</v>
      </c>
      <c r="F124">
        <v>444</v>
      </c>
      <c r="G124">
        <v>0</v>
      </c>
      <c r="H124">
        <v>765</v>
      </c>
      <c r="I124">
        <v>214</v>
      </c>
      <c r="J124" t="s">
        <v>767</v>
      </c>
      <c r="K124" t="str">
        <f>INDEX('Planning Periods'!$O$2:$O$540,MATCH('Table B Values'!A124,'Planning Periods'!$A$2:$A$540,0))</f>
        <v>Sacramento County</v>
      </c>
      <c r="O124" t="s">
        <v>1043</v>
      </c>
      <c r="P124">
        <v>2022</v>
      </c>
      <c r="Q124">
        <v>0</v>
      </c>
      <c r="S124" t="s">
        <v>1044</v>
      </c>
      <c r="T124">
        <v>2020</v>
      </c>
      <c r="U124">
        <v>0</v>
      </c>
    </row>
    <row r="125" spans="1:21">
      <c r="A125" t="s">
        <v>971</v>
      </c>
      <c r="B125">
        <v>2022</v>
      </c>
      <c r="C125">
        <v>0</v>
      </c>
      <c r="D125">
        <v>0</v>
      </c>
      <c r="E125">
        <v>0</v>
      </c>
      <c r="F125">
        <v>0</v>
      </c>
      <c r="G125">
        <v>0</v>
      </c>
      <c r="H125">
        <v>28</v>
      </c>
      <c r="I125">
        <v>7</v>
      </c>
      <c r="J125" t="s">
        <v>767</v>
      </c>
      <c r="K125" t="str">
        <f>INDEX('Planning Periods'!$O$2:$O$540,MATCH('Table B Values'!A125,'Planning Periods'!$A$2:$A$540,0))</f>
        <v>Orange County</v>
      </c>
      <c r="O125" t="s">
        <v>1045</v>
      </c>
      <c r="P125">
        <v>2022</v>
      </c>
      <c r="Q125">
        <v>0</v>
      </c>
      <c r="S125" t="s">
        <v>1046</v>
      </c>
      <c r="T125">
        <v>2021</v>
      </c>
      <c r="U125">
        <v>0</v>
      </c>
    </row>
    <row r="126" spans="1:21">
      <c r="A126" t="s">
        <v>985</v>
      </c>
      <c r="B126">
        <v>2022</v>
      </c>
      <c r="C126">
        <v>0</v>
      </c>
      <c r="D126">
        <v>0</v>
      </c>
      <c r="E126">
        <v>0</v>
      </c>
      <c r="F126">
        <v>0</v>
      </c>
      <c r="G126">
        <v>0</v>
      </c>
      <c r="H126">
        <v>0</v>
      </c>
      <c r="I126">
        <v>39</v>
      </c>
      <c r="J126" t="s">
        <v>767</v>
      </c>
      <c r="K126" t="str">
        <f>INDEX('Planning Periods'!$O$2:$O$540,MATCH('Table B Values'!A126,'Planning Periods'!$A$2:$A$540,0))</f>
        <v>Los Angeles County</v>
      </c>
      <c r="O126" t="s">
        <v>1047</v>
      </c>
      <c r="P126">
        <v>2022</v>
      </c>
      <c r="Q126">
        <v>0</v>
      </c>
      <c r="S126" t="s">
        <v>1048</v>
      </c>
      <c r="T126">
        <v>2021</v>
      </c>
      <c r="U126">
        <v>0</v>
      </c>
    </row>
    <row r="127" spans="1:21">
      <c r="A127" t="s">
        <v>980</v>
      </c>
      <c r="B127">
        <v>2022</v>
      </c>
      <c r="C127">
        <v>0</v>
      </c>
      <c r="D127">
        <v>3</v>
      </c>
      <c r="E127">
        <v>0</v>
      </c>
      <c r="F127">
        <v>22</v>
      </c>
      <c r="G127">
        <v>0</v>
      </c>
      <c r="H127">
        <v>13</v>
      </c>
      <c r="I127">
        <v>11</v>
      </c>
      <c r="J127" t="s">
        <v>767</v>
      </c>
      <c r="K127" t="str">
        <f>INDEX('Planning Periods'!$O$2:$O$540,MATCH('Table B Values'!A127,'Planning Periods'!$A$2:$A$540,0))</f>
        <v>Los Angeles County</v>
      </c>
      <c r="O127" t="s">
        <v>1049</v>
      </c>
      <c r="P127">
        <v>2022</v>
      </c>
      <c r="Q127">
        <v>0</v>
      </c>
      <c r="S127" t="s">
        <v>988</v>
      </c>
      <c r="T127">
        <v>2021</v>
      </c>
      <c r="U127">
        <v>0</v>
      </c>
    </row>
    <row r="128" spans="1:21">
      <c r="A128" t="s">
        <v>769</v>
      </c>
      <c r="B128">
        <v>2022</v>
      </c>
      <c r="C128">
        <v>459</v>
      </c>
      <c r="D128">
        <v>0</v>
      </c>
      <c r="E128">
        <v>173</v>
      </c>
      <c r="F128">
        <v>0</v>
      </c>
      <c r="G128">
        <v>42</v>
      </c>
      <c r="H128">
        <v>0</v>
      </c>
      <c r="I128">
        <v>4722</v>
      </c>
      <c r="J128" t="s">
        <v>767</v>
      </c>
      <c r="K128" t="str">
        <f>INDEX('Planning Periods'!$O$2:$O$540,MATCH('Table B Values'!A128,'Planning Periods'!$A$2:$A$540,0))</f>
        <v>San Diego County</v>
      </c>
      <c r="O128" t="s">
        <v>863</v>
      </c>
      <c r="P128">
        <v>2022</v>
      </c>
      <c r="Q128">
        <v>0</v>
      </c>
      <c r="S128" t="s">
        <v>990</v>
      </c>
      <c r="T128">
        <v>2021</v>
      </c>
      <c r="U128">
        <v>5</v>
      </c>
    </row>
    <row r="129" spans="1:21">
      <c r="A129" t="s">
        <v>914</v>
      </c>
      <c r="B129">
        <v>2022</v>
      </c>
      <c r="C129">
        <v>31</v>
      </c>
      <c r="D129">
        <v>101</v>
      </c>
      <c r="E129">
        <v>5</v>
      </c>
      <c r="F129">
        <v>176</v>
      </c>
      <c r="G129">
        <v>0</v>
      </c>
      <c r="H129">
        <v>235</v>
      </c>
      <c r="I129">
        <v>963</v>
      </c>
      <c r="J129" t="s">
        <v>767</v>
      </c>
      <c r="K129" t="str">
        <f>INDEX('Planning Periods'!$O$2:$O$540,MATCH('Table B Values'!A129,'Planning Periods'!$A$2:$A$540,0))</f>
        <v>San Diego County</v>
      </c>
      <c r="O129" t="s">
        <v>1050</v>
      </c>
      <c r="P129">
        <v>2022</v>
      </c>
      <c r="Q129">
        <v>0</v>
      </c>
      <c r="S129" t="s">
        <v>1051</v>
      </c>
      <c r="T129">
        <v>2021</v>
      </c>
      <c r="U129">
        <v>0</v>
      </c>
    </row>
    <row r="130" spans="1:21">
      <c r="A130" t="s">
        <v>824</v>
      </c>
      <c r="B130">
        <v>2022</v>
      </c>
      <c r="C130">
        <v>0</v>
      </c>
      <c r="D130">
        <v>0</v>
      </c>
      <c r="E130">
        <v>68</v>
      </c>
      <c r="F130">
        <v>0</v>
      </c>
      <c r="G130">
        <v>0</v>
      </c>
      <c r="H130">
        <v>0</v>
      </c>
      <c r="I130">
        <v>23</v>
      </c>
      <c r="J130" t="s">
        <v>767</v>
      </c>
      <c r="K130" t="str">
        <f>INDEX('Planning Periods'!$O$2:$O$540,MATCH('Table B Values'!A130,'Planning Periods'!$A$2:$A$540,0))</f>
        <v>El Dorado County</v>
      </c>
      <c r="O130" t="s">
        <v>1052</v>
      </c>
      <c r="P130">
        <v>2022</v>
      </c>
      <c r="Q130">
        <v>0</v>
      </c>
      <c r="S130" t="s">
        <v>849</v>
      </c>
      <c r="T130">
        <v>2021</v>
      </c>
      <c r="U130">
        <v>0</v>
      </c>
    </row>
    <row r="131" spans="1:21">
      <c r="A131" t="s">
        <v>827</v>
      </c>
      <c r="B131">
        <v>2022</v>
      </c>
      <c r="C131">
        <v>0</v>
      </c>
      <c r="D131">
        <v>0</v>
      </c>
      <c r="E131">
        <v>0</v>
      </c>
      <c r="F131">
        <v>0</v>
      </c>
      <c r="G131">
        <v>0</v>
      </c>
      <c r="H131">
        <v>0</v>
      </c>
      <c r="I131">
        <v>51</v>
      </c>
      <c r="J131" t="s">
        <v>767</v>
      </c>
      <c r="K131" t="str">
        <f>INDEX('Planning Periods'!$O$2:$O$540,MATCH('Table B Values'!A131,'Planning Periods'!$A$2:$A$540,0))</f>
        <v>Los Angeles County</v>
      </c>
      <c r="O131" t="s">
        <v>1053</v>
      </c>
      <c r="P131">
        <v>2022</v>
      </c>
      <c r="Q131">
        <v>0</v>
      </c>
      <c r="S131" t="s">
        <v>994</v>
      </c>
      <c r="T131">
        <v>2021</v>
      </c>
      <c r="U131">
        <v>0</v>
      </c>
    </row>
    <row r="132" spans="1:21">
      <c r="A132" t="s">
        <v>1054</v>
      </c>
      <c r="B132">
        <v>2022</v>
      </c>
      <c r="C132">
        <v>0</v>
      </c>
      <c r="D132">
        <v>0</v>
      </c>
      <c r="E132">
        <v>0</v>
      </c>
      <c r="F132">
        <v>0</v>
      </c>
      <c r="G132">
        <v>0</v>
      </c>
      <c r="H132">
        <v>2</v>
      </c>
      <c r="I132">
        <v>3</v>
      </c>
      <c r="J132" t="s">
        <v>767</v>
      </c>
      <c r="K132" t="str">
        <f>INDEX('Planning Periods'!$O$2:$O$540,MATCH('Table B Values'!A132,'Planning Periods'!$A$2:$A$540,0))</f>
        <v>Tuolumne County</v>
      </c>
      <c r="O132" t="s">
        <v>1055</v>
      </c>
      <c r="P132">
        <v>2022</v>
      </c>
      <c r="Q132">
        <v>0</v>
      </c>
      <c r="S132" t="s">
        <v>872</v>
      </c>
      <c r="T132">
        <v>2021</v>
      </c>
      <c r="U132">
        <v>0</v>
      </c>
    </row>
    <row r="133" spans="1:21">
      <c r="A133" t="s">
        <v>1007</v>
      </c>
      <c r="B133">
        <v>2022</v>
      </c>
      <c r="C133">
        <v>0</v>
      </c>
      <c r="D133">
        <v>0</v>
      </c>
      <c r="E133">
        <v>0</v>
      </c>
      <c r="F133">
        <v>0</v>
      </c>
      <c r="G133">
        <v>0</v>
      </c>
      <c r="H133">
        <v>0</v>
      </c>
      <c r="I133">
        <v>22</v>
      </c>
      <c r="J133" t="s">
        <v>767</v>
      </c>
      <c r="K133" t="str">
        <f>INDEX('Planning Periods'!$O$2:$O$540,MATCH('Table B Values'!A133,'Planning Periods'!$A$2:$A$540,0))</f>
        <v>Los Angeles County</v>
      </c>
      <c r="O133" t="s">
        <v>1056</v>
      </c>
      <c r="P133">
        <v>2022</v>
      </c>
      <c r="Q133">
        <v>0</v>
      </c>
      <c r="S133" t="s">
        <v>939</v>
      </c>
      <c r="T133">
        <v>2021</v>
      </c>
      <c r="U133">
        <v>3</v>
      </c>
    </row>
    <row r="134" spans="1:21">
      <c r="A134" t="s">
        <v>813</v>
      </c>
      <c r="B134">
        <v>2022</v>
      </c>
      <c r="C134">
        <v>0</v>
      </c>
      <c r="D134">
        <v>0</v>
      </c>
      <c r="E134">
        <v>0</v>
      </c>
      <c r="F134">
        <v>0</v>
      </c>
      <c r="G134">
        <v>0</v>
      </c>
      <c r="H134">
        <v>0</v>
      </c>
      <c r="I134">
        <v>68</v>
      </c>
      <c r="J134" t="s">
        <v>767</v>
      </c>
      <c r="K134" t="str">
        <f>INDEX('Planning Periods'!$O$2:$O$540,MATCH('Table B Values'!A134,'Planning Periods'!$A$2:$A$540,0))</f>
        <v>Orange County</v>
      </c>
      <c r="O134" t="s">
        <v>1057</v>
      </c>
      <c r="P134">
        <v>2022</v>
      </c>
      <c r="Q134">
        <v>0</v>
      </c>
      <c r="S134" t="s">
        <v>1058</v>
      </c>
      <c r="T134">
        <v>2021</v>
      </c>
      <c r="U134">
        <v>0</v>
      </c>
    </row>
    <row r="135" spans="1:21">
      <c r="A135" t="s">
        <v>1059</v>
      </c>
      <c r="B135">
        <v>2022</v>
      </c>
      <c r="C135">
        <v>0</v>
      </c>
      <c r="D135">
        <v>0</v>
      </c>
      <c r="E135">
        <v>0</v>
      </c>
      <c r="F135">
        <v>25</v>
      </c>
      <c r="G135">
        <v>0</v>
      </c>
      <c r="H135">
        <v>41</v>
      </c>
      <c r="I135" s="356">
        <v>3</v>
      </c>
      <c r="J135" t="s">
        <v>767</v>
      </c>
      <c r="K135" t="str">
        <f>INDEX('Planning Periods'!$O$2:$O$540,MATCH('Table B Values'!A135,'Planning Periods'!$A$2:$A$540,0))</f>
        <v>Tehama County</v>
      </c>
      <c r="O135" t="s">
        <v>1060</v>
      </c>
      <c r="P135">
        <v>2022</v>
      </c>
      <c r="Q135">
        <v>0</v>
      </c>
      <c r="S135" t="s">
        <v>1061</v>
      </c>
      <c r="T135">
        <v>2021</v>
      </c>
      <c r="U135">
        <v>8</v>
      </c>
    </row>
    <row r="136" spans="1:21">
      <c r="A136" t="s">
        <v>833</v>
      </c>
      <c r="B136">
        <v>2022</v>
      </c>
      <c r="C136">
        <v>64</v>
      </c>
      <c r="D136">
        <v>0</v>
      </c>
      <c r="E136">
        <v>66</v>
      </c>
      <c r="F136">
        <v>0</v>
      </c>
      <c r="G136">
        <v>0</v>
      </c>
      <c r="H136">
        <v>2</v>
      </c>
      <c r="I136">
        <v>462</v>
      </c>
      <c r="J136" t="s">
        <v>767</v>
      </c>
      <c r="K136" t="str">
        <f>INDEX('Planning Periods'!$O$2:$O$540,MATCH('Table B Values'!A136,'Planning Periods'!$A$2:$A$540,0))</f>
        <v>Riverside County</v>
      </c>
      <c r="O136" t="s">
        <v>1062</v>
      </c>
      <c r="P136">
        <v>2022</v>
      </c>
      <c r="Q136">
        <v>0</v>
      </c>
      <c r="S136" t="s">
        <v>992</v>
      </c>
      <c r="T136">
        <v>2021</v>
      </c>
      <c r="U136">
        <v>0</v>
      </c>
    </row>
    <row r="137" spans="1:21">
      <c r="A137" t="s">
        <v>771</v>
      </c>
      <c r="B137">
        <v>2022</v>
      </c>
      <c r="C137">
        <v>0</v>
      </c>
      <c r="D137">
        <v>0</v>
      </c>
      <c r="E137">
        <v>0</v>
      </c>
      <c r="F137">
        <v>1</v>
      </c>
      <c r="G137">
        <v>0</v>
      </c>
      <c r="H137">
        <v>0</v>
      </c>
      <c r="I137">
        <v>26</v>
      </c>
      <c r="J137" t="s">
        <v>767</v>
      </c>
      <c r="K137" t="str">
        <f>INDEX('Planning Periods'!$O$2:$O$540,MATCH('Table B Values'!A137,'Planning Periods'!$A$2:$A$540,0))</f>
        <v>Sutter County</v>
      </c>
      <c r="O137" t="s">
        <v>1063</v>
      </c>
      <c r="P137">
        <v>2022</v>
      </c>
      <c r="Q137">
        <v>0</v>
      </c>
      <c r="S137" t="s">
        <v>1064</v>
      </c>
      <c r="T137">
        <v>2021</v>
      </c>
      <c r="U137">
        <v>0</v>
      </c>
    </row>
    <row r="138" spans="1:21">
      <c r="A138" t="s">
        <v>843</v>
      </c>
      <c r="B138">
        <v>2022</v>
      </c>
      <c r="C138">
        <v>0</v>
      </c>
      <c r="D138">
        <v>0</v>
      </c>
      <c r="E138">
        <v>0</v>
      </c>
      <c r="F138">
        <v>0</v>
      </c>
      <c r="G138">
        <v>0</v>
      </c>
      <c r="H138">
        <v>0</v>
      </c>
      <c r="I138">
        <v>1</v>
      </c>
      <c r="J138" t="s">
        <v>767</v>
      </c>
      <c r="K138" t="str">
        <f>INDEX('Planning Periods'!$O$2:$O$540,MATCH('Table B Values'!A138,'Planning Periods'!$A$2:$A$540,0))</f>
        <v>Amador County</v>
      </c>
      <c r="O138" t="s">
        <v>1065</v>
      </c>
      <c r="P138">
        <v>2022</v>
      </c>
      <c r="Q138">
        <v>0</v>
      </c>
      <c r="S138" t="s">
        <v>1066</v>
      </c>
      <c r="T138">
        <v>2021</v>
      </c>
      <c r="U138">
        <v>8</v>
      </c>
    </row>
    <row r="139" spans="1:21">
      <c r="A139" t="s">
        <v>912</v>
      </c>
      <c r="B139">
        <v>2022</v>
      </c>
      <c r="C139">
        <v>29</v>
      </c>
      <c r="D139">
        <v>8</v>
      </c>
      <c r="E139">
        <v>0</v>
      </c>
      <c r="F139">
        <v>13</v>
      </c>
      <c r="G139">
        <v>0</v>
      </c>
      <c r="H139">
        <v>8</v>
      </c>
      <c r="I139">
        <v>142</v>
      </c>
      <c r="J139" t="s">
        <v>767</v>
      </c>
      <c r="K139" t="str">
        <f>INDEX('Planning Periods'!$O$2:$O$540,MATCH('Table B Values'!A139,'Planning Periods'!$A$2:$A$540,0))</f>
        <v>Shasta County</v>
      </c>
      <c r="O139" t="s">
        <v>1067</v>
      </c>
      <c r="P139">
        <v>2022</v>
      </c>
      <c r="Q139">
        <v>0</v>
      </c>
      <c r="S139" t="s">
        <v>1068</v>
      </c>
      <c r="T139">
        <v>2021</v>
      </c>
      <c r="U139">
        <v>0</v>
      </c>
    </row>
    <row r="140" spans="1:21">
      <c r="A140" t="s">
        <v>989</v>
      </c>
      <c r="B140">
        <v>2022</v>
      </c>
      <c r="C140">
        <v>0</v>
      </c>
      <c r="D140">
        <v>4</v>
      </c>
      <c r="E140">
        <v>0</v>
      </c>
      <c r="F140">
        <v>13</v>
      </c>
      <c r="G140">
        <v>0</v>
      </c>
      <c r="H140" s="356">
        <v>0</v>
      </c>
      <c r="I140" s="356">
        <v>2</v>
      </c>
      <c r="J140" t="s">
        <v>767</v>
      </c>
      <c r="K140" t="str">
        <f>INDEX('Planning Periods'!$O$2:$O$540,MATCH('Table B Values'!A140,'Planning Periods'!$A$2:$A$540,0))</f>
        <v>Shasta County</v>
      </c>
      <c r="O140" t="s">
        <v>1069</v>
      </c>
      <c r="P140">
        <v>2022</v>
      </c>
      <c r="Q140">
        <v>0</v>
      </c>
      <c r="S140" t="s">
        <v>815</v>
      </c>
      <c r="T140">
        <v>2021</v>
      </c>
      <c r="U140">
        <v>0</v>
      </c>
    </row>
    <row r="141" spans="1:21">
      <c r="A141" t="s">
        <v>791</v>
      </c>
      <c r="B141">
        <v>2022</v>
      </c>
      <c r="C141">
        <v>95</v>
      </c>
      <c r="D141">
        <v>0</v>
      </c>
      <c r="E141">
        <v>2</v>
      </c>
      <c r="F141">
        <v>0</v>
      </c>
      <c r="G141">
        <v>60</v>
      </c>
      <c r="H141">
        <v>0</v>
      </c>
      <c r="I141">
        <v>281</v>
      </c>
      <c r="J141" t="s">
        <v>767</v>
      </c>
      <c r="K141" t="str">
        <f>INDEX('Planning Periods'!$O$2:$O$540,MATCH('Table B Values'!A141,'Planning Periods'!$A$2:$A$540,0))</f>
        <v>Los Angeles County</v>
      </c>
      <c r="O141" t="s">
        <v>1070</v>
      </c>
      <c r="P141">
        <v>2022</v>
      </c>
      <c r="Q141">
        <v>0</v>
      </c>
      <c r="S141" t="s">
        <v>1071</v>
      </c>
      <c r="T141">
        <v>2021</v>
      </c>
      <c r="U141">
        <v>0</v>
      </c>
    </row>
    <row r="142" spans="1:21">
      <c r="A142" t="s">
        <v>1044</v>
      </c>
      <c r="B142">
        <v>2022</v>
      </c>
      <c r="C142">
        <v>0</v>
      </c>
      <c r="D142">
        <v>0</v>
      </c>
      <c r="E142">
        <v>0</v>
      </c>
      <c r="F142">
        <v>0</v>
      </c>
      <c r="G142">
        <v>0</v>
      </c>
      <c r="H142">
        <v>124</v>
      </c>
      <c r="I142">
        <v>35</v>
      </c>
      <c r="J142" t="s">
        <v>767</v>
      </c>
      <c r="K142" t="str">
        <f>INDEX('Planning Periods'!$O$2:$O$540,MATCH('Table B Values'!A142,'Planning Periods'!$A$2:$A$540,0))</f>
        <v>San Diego County</v>
      </c>
      <c r="O142" t="s">
        <v>1072</v>
      </c>
      <c r="P142">
        <v>2022</v>
      </c>
      <c r="Q142">
        <v>0</v>
      </c>
      <c r="S142" t="s">
        <v>1073</v>
      </c>
      <c r="T142">
        <v>2021</v>
      </c>
      <c r="U142">
        <v>18</v>
      </c>
    </row>
    <row r="143" spans="1:21">
      <c r="A143" t="s">
        <v>934</v>
      </c>
      <c r="B143">
        <v>2022</v>
      </c>
      <c r="C143">
        <v>0</v>
      </c>
      <c r="D143">
        <v>2</v>
      </c>
      <c r="E143">
        <v>0</v>
      </c>
      <c r="F143">
        <v>2</v>
      </c>
      <c r="G143">
        <v>0</v>
      </c>
      <c r="H143">
        <v>2</v>
      </c>
      <c r="I143">
        <v>0</v>
      </c>
      <c r="J143" t="s">
        <v>767</v>
      </c>
      <c r="K143" t="str">
        <f>INDEX('Planning Periods'!$O$2:$O$540,MATCH('Table B Values'!A143,'Planning Periods'!$A$2:$A$540,0))</f>
        <v>Sierra County</v>
      </c>
      <c r="O143" t="s">
        <v>1074</v>
      </c>
      <c r="P143">
        <v>2022</v>
      </c>
      <c r="Q143">
        <v>0</v>
      </c>
      <c r="S143" t="s">
        <v>1075</v>
      </c>
      <c r="T143">
        <v>2021</v>
      </c>
      <c r="U143">
        <v>0</v>
      </c>
    </row>
    <row r="144" spans="1:21">
      <c r="A144" t="s">
        <v>1010</v>
      </c>
      <c r="B144">
        <v>2022</v>
      </c>
      <c r="C144">
        <v>53</v>
      </c>
      <c r="D144">
        <v>0</v>
      </c>
      <c r="E144">
        <v>50</v>
      </c>
      <c r="F144">
        <v>0</v>
      </c>
      <c r="G144">
        <v>0</v>
      </c>
      <c r="H144">
        <v>85</v>
      </c>
      <c r="I144">
        <v>374</v>
      </c>
      <c r="J144" t="s">
        <v>767</v>
      </c>
      <c r="K144" t="str">
        <f>INDEX('Planning Periods'!$O$2:$O$540,MATCH('Table B Values'!A144,'Planning Periods'!$A$2:$A$540,0))</f>
        <v>Ventura County</v>
      </c>
      <c r="O144" t="s">
        <v>1076</v>
      </c>
      <c r="P144">
        <v>2022</v>
      </c>
      <c r="Q144">
        <v>0</v>
      </c>
      <c r="S144" t="s">
        <v>1077</v>
      </c>
      <c r="T144">
        <v>2021</v>
      </c>
      <c r="U144">
        <v>0</v>
      </c>
    </row>
    <row r="145" spans="1:21">
      <c r="A145" t="s">
        <v>1014</v>
      </c>
      <c r="B145">
        <v>2022</v>
      </c>
      <c r="C145">
        <v>0</v>
      </c>
      <c r="D145">
        <v>0</v>
      </c>
      <c r="E145">
        <v>0</v>
      </c>
      <c r="F145">
        <v>0</v>
      </c>
      <c r="G145">
        <v>0</v>
      </c>
      <c r="H145">
        <v>14</v>
      </c>
      <c r="I145">
        <v>3</v>
      </c>
      <c r="J145" t="s">
        <v>767</v>
      </c>
      <c r="K145" t="str">
        <f>INDEX('Planning Periods'!$O$2:$O$540,MATCH('Table B Values'!A145,'Planning Periods'!$A$2:$A$540,0))</f>
        <v>San Diego County</v>
      </c>
      <c r="O145" t="s">
        <v>1078</v>
      </c>
      <c r="P145">
        <v>2022</v>
      </c>
      <c r="Q145">
        <v>0</v>
      </c>
      <c r="S145" t="s">
        <v>1079</v>
      </c>
      <c r="T145">
        <v>2021</v>
      </c>
      <c r="U145">
        <v>0</v>
      </c>
    </row>
    <row r="146" spans="1:21">
      <c r="A146" t="s">
        <v>991</v>
      </c>
      <c r="B146">
        <v>2022</v>
      </c>
      <c r="C146">
        <v>0</v>
      </c>
      <c r="D146">
        <v>0</v>
      </c>
      <c r="E146">
        <v>0</v>
      </c>
      <c r="F146">
        <v>11</v>
      </c>
      <c r="G146">
        <v>0</v>
      </c>
      <c r="H146">
        <v>1</v>
      </c>
      <c r="I146">
        <v>3</v>
      </c>
      <c r="J146" t="s">
        <v>767</v>
      </c>
      <c r="K146" t="str">
        <f>INDEX('Planning Periods'!$O$2:$O$540,MATCH('Table B Values'!A146,'Planning Periods'!$A$2:$A$540,0))</f>
        <v>Los Angeles County</v>
      </c>
      <c r="O146" t="s">
        <v>1080</v>
      </c>
      <c r="P146">
        <v>2022</v>
      </c>
      <c r="Q146">
        <v>0</v>
      </c>
      <c r="S146" t="s">
        <v>1081</v>
      </c>
      <c r="T146">
        <v>2021</v>
      </c>
      <c r="U146">
        <v>0</v>
      </c>
    </row>
    <row r="147" spans="1:21">
      <c r="A147" t="s">
        <v>1000</v>
      </c>
      <c r="B147">
        <v>2022</v>
      </c>
      <c r="C147">
        <v>0</v>
      </c>
      <c r="D147">
        <v>0</v>
      </c>
      <c r="E147">
        <v>0</v>
      </c>
      <c r="F147">
        <v>0</v>
      </c>
      <c r="G147">
        <v>0</v>
      </c>
      <c r="H147">
        <v>0</v>
      </c>
      <c r="I147">
        <v>6</v>
      </c>
      <c r="J147" t="s">
        <v>767</v>
      </c>
      <c r="K147" t="str">
        <f>INDEX('Planning Periods'!$O$2:$O$540,MATCH('Table B Values'!A147,'Planning Periods'!$A$2:$A$540,0))</f>
        <v>Los Angeles County</v>
      </c>
      <c r="O147" t="s">
        <v>1082</v>
      </c>
      <c r="P147">
        <v>2022</v>
      </c>
      <c r="Q147">
        <v>0</v>
      </c>
      <c r="S147" t="s">
        <v>1083</v>
      </c>
      <c r="T147">
        <v>2021</v>
      </c>
      <c r="U147">
        <v>0</v>
      </c>
    </row>
    <row r="148" spans="1:21">
      <c r="A148" t="s">
        <v>1084</v>
      </c>
      <c r="B148">
        <v>2022</v>
      </c>
      <c r="C148">
        <v>0</v>
      </c>
      <c r="D148">
        <v>0</v>
      </c>
      <c r="E148">
        <v>0</v>
      </c>
      <c r="F148">
        <v>0</v>
      </c>
      <c r="G148">
        <v>0</v>
      </c>
      <c r="H148">
        <v>82</v>
      </c>
      <c r="I148">
        <v>43</v>
      </c>
      <c r="J148" t="s">
        <v>767</v>
      </c>
      <c r="K148" t="str">
        <f>INDEX('Planning Periods'!$O$2:$O$540,MATCH('Table B Values'!A148,'Planning Periods'!$A$2:$A$540,0))</f>
        <v>San Diego County</v>
      </c>
      <c r="O148" t="s">
        <v>1085</v>
      </c>
      <c r="P148">
        <v>2022</v>
      </c>
      <c r="Q148">
        <v>0</v>
      </c>
      <c r="S148" t="s">
        <v>996</v>
      </c>
      <c r="T148">
        <v>2021</v>
      </c>
      <c r="U148">
        <v>0</v>
      </c>
    </row>
    <row r="149" spans="1:21">
      <c r="A149" t="s">
        <v>1086</v>
      </c>
      <c r="B149">
        <v>2022</v>
      </c>
      <c r="C149">
        <v>0</v>
      </c>
      <c r="D149">
        <v>0</v>
      </c>
      <c r="E149">
        <v>0</v>
      </c>
      <c r="F149">
        <v>0</v>
      </c>
      <c r="G149">
        <v>0</v>
      </c>
      <c r="H149">
        <v>0</v>
      </c>
      <c r="I149">
        <v>6</v>
      </c>
      <c r="J149" t="s">
        <v>767</v>
      </c>
      <c r="K149" t="str">
        <f>INDEX('Planning Periods'!$O$2:$O$540,MATCH('Table B Values'!A149,'Planning Periods'!$A$2:$A$540,0))</f>
        <v>Los Angeles County</v>
      </c>
      <c r="O149" t="s">
        <v>1087</v>
      </c>
      <c r="P149">
        <v>2022</v>
      </c>
      <c r="Q149">
        <v>0</v>
      </c>
      <c r="S149" t="s">
        <v>1088</v>
      </c>
      <c r="T149">
        <v>2021</v>
      </c>
      <c r="U149">
        <v>0</v>
      </c>
    </row>
    <row r="150" spans="1:21">
      <c r="A150" t="s">
        <v>1089</v>
      </c>
      <c r="B150">
        <v>2022</v>
      </c>
      <c r="C150">
        <v>0</v>
      </c>
      <c r="D150">
        <v>0</v>
      </c>
      <c r="E150">
        <v>0</v>
      </c>
      <c r="F150">
        <v>0</v>
      </c>
      <c r="G150">
        <v>0</v>
      </c>
      <c r="H150">
        <v>24</v>
      </c>
      <c r="I150" s="356">
        <v>20</v>
      </c>
      <c r="J150" t="s">
        <v>767</v>
      </c>
      <c r="K150" t="str">
        <f>INDEX('Planning Periods'!$O$2:$O$540,MATCH('Table B Values'!A150,'Planning Periods'!$A$2:$A$540,0))</f>
        <v>Ventura County</v>
      </c>
      <c r="O150" t="s">
        <v>1090</v>
      </c>
      <c r="P150">
        <v>2022</v>
      </c>
      <c r="Q150">
        <v>0</v>
      </c>
      <c r="S150" t="s">
        <v>999</v>
      </c>
      <c r="T150">
        <v>2021</v>
      </c>
      <c r="U150">
        <v>0</v>
      </c>
    </row>
    <row r="151" spans="1:21">
      <c r="A151" t="s">
        <v>1091</v>
      </c>
      <c r="B151">
        <v>2022</v>
      </c>
      <c r="C151">
        <v>0</v>
      </c>
      <c r="D151">
        <v>0</v>
      </c>
      <c r="E151">
        <v>0</v>
      </c>
      <c r="F151">
        <v>0</v>
      </c>
      <c r="G151">
        <v>0</v>
      </c>
      <c r="H151">
        <v>0</v>
      </c>
      <c r="I151">
        <v>1</v>
      </c>
      <c r="J151" t="s">
        <v>767</v>
      </c>
      <c r="K151" t="str">
        <f>INDEX('Planning Periods'!$O$2:$O$540,MATCH('Table B Values'!A151,'Planning Periods'!$A$2:$A$540,0))</f>
        <v>Riverside County</v>
      </c>
      <c r="O151" t="s">
        <v>1092</v>
      </c>
      <c r="P151">
        <v>2022</v>
      </c>
      <c r="Q151">
        <v>0</v>
      </c>
      <c r="S151" t="s">
        <v>1093</v>
      </c>
      <c r="T151">
        <v>2021</v>
      </c>
      <c r="U151">
        <v>0</v>
      </c>
    </row>
    <row r="152" spans="1:21">
      <c r="A152" t="s">
        <v>1094</v>
      </c>
      <c r="B152">
        <v>2022</v>
      </c>
      <c r="C152">
        <v>0</v>
      </c>
      <c r="D152">
        <v>0</v>
      </c>
      <c r="E152">
        <v>0</v>
      </c>
      <c r="F152">
        <v>13</v>
      </c>
      <c r="G152">
        <v>0</v>
      </c>
      <c r="H152">
        <v>6</v>
      </c>
      <c r="I152">
        <v>48</v>
      </c>
      <c r="J152" t="s">
        <v>767</v>
      </c>
      <c r="K152" t="str">
        <f>INDEX('Planning Periods'!$O$2:$O$540,MATCH('Table B Values'!A152,'Planning Periods'!$A$2:$A$540,0))</f>
        <v>Riverside County</v>
      </c>
      <c r="O152" t="s">
        <v>1095</v>
      </c>
      <c r="P152">
        <v>2022</v>
      </c>
      <c r="Q152">
        <v>0</v>
      </c>
      <c r="S152" t="s">
        <v>852</v>
      </c>
      <c r="T152">
        <v>2021</v>
      </c>
      <c r="U152">
        <v>12</v>
      </c>
    </row>
    <row r="153" spans="1:21">
      <c r="A153" t="s">
        <v>1096</v>
      </c>
      <c r="B153">
        <v>2022</v>
      </c>
      <c r="C153">
        <v>0</v>
      </c>
      <c r="D153">
        <v>0</v>
      </c>
      <c r="E153">
        <v>0</v>
      </c>
      <c r="F153">
        <v>2</v>
      </c>
      <c r="G153">
        <v>0</v>
      </c>
      <c r="H153">
        <v>19</v>
      </c>
      <c r="I153">
        <v>547</v>
      </c>
      <c r="J153" t="s">
        <v>767</v>
      </c>
      <c r="K153" t="str">
        <f>INDEX('Planning Periods'!$O$2:$O$540,MATCH('Table B Values'!A153,'Planning Periods'!$A$2:$A$540,0))</f>
        <v>San Bernardino County</v>
      </c>
      <c r="O153" t="s">
        <v>1097</v>
      </c>
      <c r="P153">
        <v>2022</v>
      </c>
      <c r="Q153">
        <v>0</v>
      </c>
      <c r="S153" t="s">
        <v>1098</v>
      </c>
      <c r="T153">
        <v>2021</v>
      </c>
      <c r="U153">
        <v>0</v>
      </c>
    </row>
    <row r="154" spans="1:21">
      <c r="A154" t="s">
        <v>926</v>
      </c>
      <c r="B154">
        <v>2022</v>
      </c>
      <c r="C154">
        <v>0</v>
      </c>
      <c r="D154">
        <v>4</v>
      </c>
      <c r="E154">
        <v>0</v>
      </c>
      <c r="F154">
        <v>6</v>
      </c>
      <c r="G154">
        <v>0</v>
      </c>
      <c r="H154">
        <v>6</v>
      </c>
      <c r="I154">
        <v>46</v>
      </c>
      <c r="J154" t="s">
        <v>767</v>
      </c>
      <c r="K154" t="str">
        <f>INDEX('Planning Periods'!$O$2:$O$540,MATCH('Table B Values'!A154,'Planning Periods'!$A$2:$A$540,0))</f>
        <v>San Bernardino County</v>
      </c>
      <c r="O154" t="s">
        <v>1099</v>
      </c>
      <c r="P154">
        <v>2022</v>
      </c>
      <c r="Q154">
        <v>0</v>
      </c>
      <c r="S154" t="s">
        <v>800</v>
      </c>
      <c r="T154">
        <v>2021</v>
      </c>
      <c r="U154">
        <v>0</v>
      </c>
    </row>
    <row r="155" spans="1:21">
      <c r="A155" t="s">
        <v>1100</v>
      </c>
      <c r="B155">
        <v>2022</v>
      </c>
      <c r="C155">
        <v>0</v>
      </c>
      <c r="D155">
        <v>2</v>
      </c>
      <c r="E155">
        <v>0</v>
      </c>
      <c r="F155">
        <v>0</v>
      </c>
      <c r="G155">
        <v>0</v>
      </c>
      <c r="H155">
        <v>2</v>
      </c>
      <c r="I155">
        <v>2</v>
      </c>
      <c r="J155" t="s">
        <v>767</v>
      </c>
      <c r="K155" t="str">
        <f>INDEX('Planning Periods'!$O$2:$O$540,MATCH('Table B Values'!A155,'Planning Periods'!$A$2:$A$540,0))</f>
        <v>Los Angeles County</v>
      </c>
      <c r="O155" t="s">
        <v>1101</v>
      </c>
      <c r="P155">
        <v>2022</v>
      </c>
      <c r="Q155">
        <v>0</v>
      </c>
      <c r="S155" t="s">
        <v>1008</v>
      </c>
      <c r="T155">
        <v>2021</v>
      </c>
      <c r="U155">
        <v>0</v>
      </c>
    </row>
    <row r="156" spans="1:21">
      <c r="A156" t="s">
        <v>837</v>
      </c>
      <c r="B156">
        <v>2022</v>
      </c>
      <c r="C156">
        <v>136</v>
      </c>
      <c r="D156">
        <v>0</v>
      </c>
      <c r="E156">
        <v>127</v>
      </c>
      <c r="F156">
        <v>0</v>
      </c>
      <c r="G156">
        <v>0</v>
      </c>
      <c r="H156">
        <v>3</v>
      </c>
      <c r="I156">
        <v>106</v>
      </c>
      <c r="J156" t="s">
        <v>767</v>
      </c>
      <c r="K156" t="str">
        <f>INDEX('Planning Periods'!$O$2:$O$540,MATCH('Table B Values'!A156,'Planning Periods'!$A$2:$A$540,0))</f>
        <v>Butte County</v>
      </c>
      <c r="O156" t="s">
        <v>1102</v>
      </c>
      <c r="P156">
        <v>2022</v>
      </c>
      <c r="Q156">
        <v>0</v>
      </c>
      <c r="S156" t="s">
        <v>1103</v>
      </c>
      <c r="T156">
        <v>2021</v>
      </c>
      <c r="U156">
        <v>0</v>
      </c>
    </row>
    <row r="157" spans="1:21">
      <c r="A157" t="s">
        <v>954</v>
      </c>
      <c r="B157">
        <v>2022</v>
      </c>
      <c r="C157">
        <v>58</v>
      </c>
      <c r="D157">
        <v>5</v>
      </c>
      <c r="E157">
        <v>0</v>
      </c>
      <c r="F157">
        <v>8</v>
      </c>
      <c r="G157">
        <v>0</v>
      </c>
      <c r="H157">
        <v>5</v>
      </c>
      <c r="I157">
        <v>120</v>
      </c>
      <c r="J157" t="s">
        <v>767</v>
      </c>
      <c r="K157" t="str">
        <f>INDEX('Planning Periods'!$O$2:$O$540,MATCH('Table B Values'!A157,'Planning Periods'!$A$2:$A$540,0))</f>
        <v>Orange County</v>
      </c>
      <c r="O157" t="s">
        <v>908</v>
      </c>
      <c r="P157">
        <v>2021</v>
      </c>
      <c r="Q157">
        <v>0</v>
      </c>
      <c r="S157" t="s">
        <v>866</v>
      </c>
      <c r="T157">
        <v>2021</v>
      </c>
      <c r="U157">
        <v>0</v>
      </c>
    </row>
    <row r="158" spans="1:21">
      <c r="A158" t="s">
        <v>1104</v>
      </c>
      <c r="B158">
        <v>2022</v>
      </c>
      <c r="C158">
        <v>0</v>
      </c>
      <c r="D158">
        <v>0</v>
      </c>
      <c r="E158">
        <v>0</v>
      </c>
      <c r="F158">
        <v>116</v>
      </c>
      <c r="G158">
        <v>69</v>
      </c>
      <c r="H158">
        <v>25</v>
      </c>
      <c r="I158">
        <v>630</v>
      </c>
      <c r="J158" t="s">
        <v>767</v>
      </c>
      <c r="K158" t="str">
        <f>INDEX('Planning Periods'!$O$2:$O$540,MATCH('Table B Values'!A158,'Planning Periods'!$A$2:$A$540,0))</f>
        <v>Los Angeles County</v>
      </c>
      <c r="O158" t="s">
        <v>905</v>
      </c>
      <c r="P158">
        <v>2021</v>
      </c>
      <c r="Q158">
        <v>0</v>
      </c>
      <c r="S158" t="s">
        <v>1105</v>
      </c>
      <c r="T158">
        <v>2021</v>
      </c>
      <c r="U158">
        <v>0</v>
      </c>
    </row>
    <row r="159" spans="1:21">
      <c r="A159" t="s">
        <v>1106</v>
      </c>
      <c r="B159">
        <v>2022</v>
      </c>
      <c r="C159">
        <v>0</v>
      </c>
      <c r="D159">
        <v>0</v>
      </c>
      <c r="E159">
        <v>0</v>
      </c>
      <c r="F159">
        <v>2</v>
      </c>
      <c r="G159">
        <v>0</v>
      </c>
      <c r="H159">
        <v>0</v>
      </c>
      <c r="I159">
        <v>11</v>
      </c>
      <c r="J159" t="s">
        <v>767</v>
      </c>
      <c r="K159" t="str">
        <f>INDEX('Planning Periods'!$O$2:$O$540,MATCH('Table B Values'!A159,'Planning Periods'!$A$2:$A$540,0))</f>
        <v>Imperial County</v>
      </c>
      <c r="O159" t="s">
        <v>1017</v>
      </c>
      <c r="P159">
        <v>2021</v>
      </c>
      <c r="Q159">
        <v>0</v>
      </c>
      <c r="S159" t="s">
        <v>963</v>
      </c>
      <c r="T159">
        <v>2021</v>
      </c>
      <c r="U159">
        <v>0</v>
      </c>
    </row>
    <row r="160" spans="1:21">
      <c r="A160" t="s">
        <v>1107</v>
      </c>
      <c r="B160">
        <v>2022</v>
      </c>
      <c r="C160">
        <v>0</v>
      </c>
      <c r="D160">
        <v>0</v>
      </c>
      <c r="E160">
        <v>0</v>
      </c>
      <c r="F160">
        <v>0</v>
      </c>
      <c r="G160">
        <v>0</v>
      </c>
      <c r="H160">
        <v>0</v>
      </c>
      <c r="I160">
        <v>7</v>
      </c>
      <c r="J160" t="s">
        <v>767</v>
      </c>
      <c r="K160" t="str">
        <f>INDEX('Planning Periods'!$O$2:$O$540,MATCH('Table B Values'!A160,'Planning Periods'!$A$2:$A$540,0))</f>
        <v>Orange County</v>
      </c>
      <c r="O160" t="s">
        <v>913</v>
      </c>
      <c r="P160">
        <v>2021</v>
      </c>
      <c r="Q160">
        <v>0</v>
      </c>
      <c r="S160" t="s">
        <v>970</v>
      </c>
      <c r="T160">
        <v>2021</v>
      </c>
      <c r="U160">
        <v>0</v>
      </c>
    </row>
    <row r="161" spans="1:21">
      <c r="A161" t="s">
        <v>1108</v>
      </c>
      <c r="B161">
        <v>2022</v>
      </c>
      <c r="C161">
        <v>0</v>
      </c>
      <c r="D161">
        <v>0</v>
      </c>
      <c r="E161">
        <v>0</v>
      </c>
      <c r="F161">
        <v>0</v>
      </c>
      <c r="G161">
        <v>0</v>
      </c>
      <c r="H161">
        <v>45</v>
      </c>
      <c r="I161">
        <v>84</v>
      </c>
      <c r="J161" t="s">
        <v>767</v>
      </c>
      <c r="K161" t="str">
        <f>INDEX('Planning Periods'!$O$2:$O$540,MATCH('Table B Values'!A161,'Planning Periods'!$A$2:$A$540,0))</f>
        <v>Butte County</v>
      </c>
      <c r="O161" t="s">
        <v>903</v>
      </c>
      <c r="P161">
        <v>2021</v>
      </c>
      <c r="Q161">
        <v>0</v>
      </c>
      <c r="S161" t="s">
        <v>1109</v>
      </c>
      <c r="T161">
        <v>2021</v>
      </c>
      <c r="U161">
        <v>0</v>
      </c>
    </row>
    <row r="162" spans="1:21">
      <c r="A162" t="s">
        <v>1110</v>
      </c>
      <c r="B162">
        <v>2022</v>
      </c>
      <c r="C162">
        <v>0</v>
      </c>
      <c r="D162">
        <v>0</v>
      </c>
      <c r="E162">
        <v>0</v>
      </c>
      <c r="F162">
        <v>0</v>
      </c>
      <c r="G162">
        <v>0</v>
      </c>
      <c r="H162">
        <v>3</v>
      </c>
      <c r="I162">
        <v>13</v>
      </c>
      <c r="J162" t="s">
        <v>767</v>
      </c>
      <c r="K162" t="str">
        <f>INDEX('Planning Periods'!$O$2:$O$540,MATCH('Table B Values'!A162,'Planning Periods'!$A$2:$A$540,0))</f>
        <v>Riverside County</v>
      </c>
      <c r="O162" t="s">
        <v>891</v>
      </c>
      <c r="P162">
        <v>2021</v>
      </c>
      <c r="Q162">
        <v>0</v>
      </c>
      <c r="S162" t="s">
        <v>869</v>
      </c>
      <c r="T162">
        <v>2021</v>
      </c>
      <c r="U162">
        <v>24</v>
      </c>
    </row>
    <row r="163" spans="1:21">
      <c r="A163" t="s">
        <v>1111</v>
      </c>
      <c r="B163">
        <v>2022</v>
      </c>
      <c r="C163">
        <v>0</v>
      </c>
      <c r="D163">
        <v>0</v>
      </c>
      <c r="E163">
        <v>0</v>
      </c>
      <c r="F163">
        <v>1</v>
      </c>
      <c r="G163">
        <v>0</v>
      </c>
      <c r="H163">
        <v>4</v>
      </c>
      <c r="I163">
        <v>0</v>
      </c>
      <c r="J163" t="s">
        <v>767</v>
      </c>
      <c r="K163" t="str">
        <f>INDEX('Planning Periods'!$O$2:$O$540,MATCH('Table B Values'!A163,'Planning Periods'!$A$2:$A$540,0))</f>
        <v>Imperial County</v>
      </c>
      <c r="O163" t="s">
        <v>916</v>
      </c>
      <c r="P163">
        <v>2021</v>
      </c>
      <c r="Q163">
        <v>0</v>
      </c>
      <c r="S163" t="s">
        <v>1112</v>
      </c>
      <c r="T163">
        <v>2021</v>
      </c>
      <c r="U163">
        <v>60</v>
      </c>
    </row>
    <row r="164" spans="1:21">
      <c r="A164" t="s">
        <v>1113</v>
      </c>
      <c r="B164">
        <v>2022</v>
      </c>
      <c r="C164">
        <v>0</v>
      </c>
      <c r="D164">
        <v>0</v>
      </c>
      <c r="E164">
        <v>0</v>
      </c>
      <c r="F164">
        <v>0</v>
      </c>
      <c r="G164">
        <v>0</v>
      </c>
      <c r="H164">
        <v>4</v>
      </c>
      <c r="I164">
        <v>2</v>
      </c>
      <c r="J164" t="s">
        <v>767</v>
      </c>
      <c r="K164" t="str">
        <f>INDEX('Planning Periods'!$O$2:$O$540,MATCH('Table B Values'!A164,'Planning Periods'!$A$2:$A$540,0))</f>
        <v>Los Angeles County</v>
      </c>
      <c r="O164" t="s">
        <v>907</v>
      </c>
      <c r="P164">
        <v>2021</v>
      </c>
      <c r="Q164">
        <v>0</v>
      </c>
      <c r="S164" t="s">
        <v>987</v>
      </c>
      <c r="T164">
        <v>2021</v>
      </c>
      <c r="U164">
        <v>0</v>
      </c>
    </row>
    <row r="165" spans="1:21">
      <c r="A165" t="s">
        <v>951</v>
      </c>
      <c r="B165">
        <v>2022</v>
      </c>
      <c r="C165">
        <v>0</v>
      </c>
      <c r="D165">
        <v>7</v>
      </c>
      <c r="E165">
        <v>0</v>
      </c>
      <c r="F165">
        <v>7</v>
      </c>
      <c r="G165">
        <v>0</v>
      </c>
      <c r="H165">
        <v>78</v>
      </c>
      <c r="I165">
        <v>48</v>
      </c>
      <c r="J165" t="s">
        <v>767</v>
      </c>
      <c r="K165" t="str">
        <f>INDEX('Planning Periods'!$O$2:$O$540,MATCH('Table B Values'!A165,'Planning Periods'!$A$2:$A$540,0))</f>
        <v>Calaveras County</v>
      </c>
      <c r="O165" t="s">
        <v>870</v>
      </c>
      <c r="P165">
        <v>2021</v>
      </c>
      <c r="Q165">
        <v>0</v>
      </c>
      <c r="S165" t="s">
        <v>986</v>
      </c>
      <c r="T165">
        <v>2021</v>
      </c>
      <c r="U165">
        <v>0</v>
      </c>
    </row>
    <row r="166" spans="1:21">
      <c r="A166" t="s">
        <v>815</v>
      </c>
      <c r="B166">
        <v>2022</v>
      </c>
      <c r="C166">
        <v>52</v>
      </c>
      <c r="D166">
        <v>0</v>
      </c>
      <c r="E166">
        <v>0</v>
      </c>
      <c r="F166">
        <v>0</v>
      </c>
      <c r="G166">
        <v>0</v>
      </c>
      <c r="H166">
        <v>0</v>
      </c>
      <c r="I166">
        <v>121</v>
      </c>
      <c r="J166" t="s">
        <v>767</v>
      </c>
      <c r="K166" t="str">
        <f>INDEX('Planning Periods'!$O$2:$O$540,MATCH('Table B Values'!A166,'Planning Periods'!$A$2:$A$540,0))</f>
        <v>Riverside County</v>
      </c>
      <c r="O166" t="s">
        <v>877</v>
      </c>
      <c r="P166">
        <v>2021</v>
      </c>
      <c r="Q166">
        <v>0</v>
      </c>
      <c r="S166" t="s">
        <v>1114</v>
      </c>
      <c r="T166">
        <v>2021</v>
      </c>
      <c r="U166">
        <v>0</v>
      </c>
    </row>
    <row r="167" spans="1:21">
      <c r="A167" t="s">
        <v>1071</v>
      </c>
      <c r="B167">
        <v>2022</v>
      </c>
      <c r="C167">
        <v>0</v>
      </c>
      <c r="D167">
        <v>0</v>
      </c>
      <c r="E167">
        <v>0</v>
      </c>
      <c r="F167">
        <v>0</v>
      </c>
      <c r="G167">
        <v>0</v>
      </c>
      <c r="H167">
        <v>0</v>
      </c>
      <c r="I167">
        <v>52</v>
      </c>
      <c r="J167" t="s">
        <v>767</v>
      </c>
      <c r="K167" t="str">
        <f>INDEX('Planning Periods'!$O$2:$O$540,MATCH('Table B Values'!A167,'Planning Periods'!$A$2:$A$540,0))</f>
        <v>San Diego County</v>
      </c>
      <c r="O167" t="s">
        <v>873</v>
      </c>
      <c r="P167">
        <v>2022</v>
      </c>
      <c r="Q167">
        <v>0</v>
      </c>
      <c r="S167" t="s">
        <v>983</v>
      </c>
      <c r="T167">
        <v>2021</v>
      </c>
      <c r="U167">
        <v>0</v>
      </c>
    </row>
    <row r="168" spans="1:21">
      <c r="A168" t="s">
        <v>1077</v>
      </c>
      <c r="B168">
        <v>2022</v>
      </c>
      <c r="C168">
        <v>0</v>
      </c>
      <c r="D168">
        <v>0</v>
      </c>
      <c r="E168">
        <v>0</v>
      </c>
      <c r="F168">
        <v>0</v>
      </c>
      <c r="G168">
        <v>0</v>
      </c>
      <c r="H168">
        <v>0</v>
      </c>
      <c r="I168">
        <v>87</v>
      </c>
      <c r="J168" t="s">
        <v>767</v>
      </c>
      <c r="K168" t="str">
        <f>INDEX('Planning Periods'!$O$2:$O$540,MATCH('Table B Values'!A168,'Planning Periods'!$A$2:$A$540,0))</f>
        <v>Los Angeles County</v>
      </c>
      <c r="O168" t="s">
        <v>1115</v>
      </c>
      <c r="P168">
        <v>2022</v>
      </c>
      <c r="Q168">
        <v>0</v>
      </c>
      <c r="S168" t="s">
        <v>1116</v>
      </c>
      <c r="T168">
        <v>2021</v>
      </c>
      <c r="U168">
        <v>58</v>
      </c>
    </row>
    <row r="169" spans="1:21">
      <c r="A169" t="s">
        <v>1117</v>
      </c>
      <c r="B169">
        <v>2022</v>
      </c>
      <c r="C169">
        <v>0</v>
      </c>
      <c r="D169">
        <v>0</v>
      </c>
      <c r="E169">
        <v>0</v>
      </c>
      <c r="F169">
        <v>6</v>
      </c>
      <c r="G169">
        <v>0</v>
      </c>
      <c r="H169">
        <v>1</v>
      </c>
      <c r="I169">
        <v>0</v>
      </c>
      <c r="J169" t="s">
        <v>767</v>
      </c>
      <c r="K169" t="str">
        <f>INDEX('Planning Periods'!$O$2:$O$540,MATCH('Table B Values'!A169,'Planning Periods'!$A$2:$A$540,0))</f>
        <v>Tehama County</v>
      </c>
      <c r="O169" t="s">
        <v>885</v>
      </c>
      <c r="P169">
        <v>2021</v>
      </c>
      <c r="Q169">
        <v>0</v>
      </c>
      <c r="S169" t="s">
        <v>1118</v>
      </c>
      <c r="T169">
        <v>2021</v>
      </c>
      <c r="U169">
        <v>0</v>
      </c>
    </row>
    <row r="170" spans="1:21">
      <c r="A170" t="s">
        <v>1119</v>
      </c>
      <c r="B170">
        <v>2022</v>
      </c>
      <c r="C170">
        <v>0</v>
      </c>
      <c r="D170">
        <v>24</v>
      </c>
      <c r="E170">
        <v>0</v>
      </c>
      <c r="F170">
        <v>37</v>
      </c>
      <c r="G170">
        <v>0</v>
      </c>
      <c r="H170">
        <v>10</v>
      </c>
      <c r="I170">
        <v>4</v>
      </c>
      <c r="J170" t="s">
        <v>767</v>
      </c>
      <c r="K170" t="str">
        <f>INDEX('Planning Periods'!$O$2:$O$540,MATCH('Table B Values'!A170,'Planning Periods'!$A$2:$A$540,0))</f>
        <v>Orange County</v>
      </c>
      <c r="O170" t="s">
        <v>806</v>
      </c>
      <c r="P170">
        <v>2021</v>
      </c>
      <c r="Q170">
        <v>0</v>
      </c>
      <c r="S170" t="s">
        <v>984</v>
      </c>
      <c r="T170">
        <v>2021</v>
      </c>
      <c r="U170">
        <v>0</v>
      </c>
    </row>
    <row r="171" spans="1:21">
      <c r="A171" t="s">
        <v>1070</v>
      </c>
      <c r="B171">
        <v>2022</v>
      </c>
      <c r="C171">
        <v>0</v>
      </c>
      <c r="D171">
        <v>0</v>
      </c>
      <c r="E171">
        <v>0</v>
      </c>
      <c r="F171">
        <v>0</v>
      </c>
      <c r="G171">
        <v>0</v>
      </c>
      <c r="H171">
        <v>0</v>
      </c>
      <c r="I171">
        <v>4</v>
      </c>
      <c r="J171" t="s">
        <v>767</v>
      </c>
      <c r="K171" t="str">
        <f>INDEX('Planning Periods'!$O$2:$O$540,MATCH('Table B Values'!A171,'Planning Periods'!$A$2:$A$540,0))</f>
        <v>Los Angeles County</v>
      </c>
      <c r="O171" t="s">
        <v>882</v>
      </c>
      <c r="P171">
        <v>2021</v>
      </c>
      <c r="Q171">
        <v>0</v>
      </c>
      <c r="S171" t="s">
        <v>1004</v>
      </c>
      <c r="T171">
        <v>2021</v>
      </c>
      <c r="U171">
        <v>16</v>
      </c>
    </row>
    <row r="172" spans="1:21">
      <c r="A172" t="s">
        <v>800</v>
      </c>
      <c r="B172">
        <v>2022</v>
      </c>
      <c r="C172">
        <v>73</v>
      </c>
      <c r="D172">
        <v>0</v>
      </c>
      <c r="E172">
        <v>0</v>
      </c>
      <c r="F172">
        <v>0</v>
      </c>
      <c r="G172">
        <v>0</v>
      </c>
      <c r="H172">
        <v>0</v>
      </c>
      <c r="I172">
        <v>93</v>
      </c>
      <c r="J172" t="s">
        <v>767</v>
      </c>
      <c r="K172" t="str">
        <f>INDEX('Planning Periods'!$O$2:$O$540,MATCH('Table B Values'!A172,'Planning Periods'!$A$2:$A$540,0))</f>
        <v>Los Angeles County</v>
      </c>
      <c r="O172" t="s">
        <v>854</v>
      </c>
      <c r="P172">
        <v>2021</v>
      </c>
      <c r="Q172">
        <v>0</v>
      </c>
      <c r="S172" t="s">
        <v>1002</v>
      </c>
      <c r="T172">
        <v>2021</v>
      </c>
      <c r="U172">
        <v>0</v>
      </c>
    </row>
    <row r="173" spans="1:21">
      <c r="A173" t="s">
        <v>852</v>
      </c>
      <c r="B173">
        <v>2022</v>
      </c>
      <c r="C173">
        <v>0</v>
      </c>
      <c r="D173">
        <v>18</v>
      </c>
      <c r="E173">
        <v>0</v>
      </c>
      <c r="F173">
        <v>11</v>
      </c>
      <c r="G173">
        <v>0</v>
      </c>
      <c r="H173">
        <v>5</v>
      </c>
      <c r="I173">
        <v>97</v>
      </c>
      <c r="J173" t="s">
        <v>767</v>
      </c>
      <c r="K173" t="str">
        <f>INDEX('Planning Periods'!$O$2:$O$540,MATCH('Table B Values'!A173,'Planning Periods'!$A$2:$A$540,0))</f>
        <v>Los Angeles County</v>
      </c>
      <c r="O173" t="s">
        <v>1120</v>
      </c>
      <c r="P173">
        <v>2022</v>
      </c>
      <c r="Q173">
        <v>0</v>
      </c>
      <c r="S173" t="s">
        <v>818</v>
      </c>
      <c r="T173">
        <v>2021</v>
      </c>
      <c r="U173">
        <v>0</v>
      </c>
    </row>
    <row r="174" spans="1:21">
      <c r="A174" t="s">
        <v>1098</v>
      </c>
      <c r="B174">
        <v>2022</v>
      </c>
      <c r="C174">
        <v>0</v>
      </c>
      <c r="D174">
        <v>0</v>
      </c>
      <c r="E174">
        <v>0</v>
      </c>
      <c r="F174">
        <v>0</v>
      </c>
      <c r="G174">
        <v>0</v>
      </c>
      <c r="H174">
        <v>0</v>
      </c>
      <c r="I174">
        <v>4</v>
      </c>
      <c r="J174" t="s">
        <v>767</v>
      </c>
      <c r="K174" t="str">
        <f>INDEX('Planning Periods'!$O$2:$O$540,MATCH('Table B Values'!A174,'Planning Periods'!$A$2:$A$540,0))</f>
        <v>Del Norte County</v>
      </c>
      <c r="O174" t="s">
        <v>1121</v>
      </c>
      <c r="P174">
        <v>2022</v>
      </c>
      <c r="Q174">
        <v>0</v>
      </c>
      <c r="S174" t="s">
        <v>881</v>
      </c>
      <c r="T174">
        <v>2021</v>
      </c>
      <c r="U174">
        <v>0</v>
      </c>
    </row>
    <row r="175" spans="1:21">
      <c r="A175" t="s">
        <v>1122</v>
      </c>
      <c r="B175">
        <v>2022</v>
      </c>
      <c r="C175">
        <v>0</v>
      </c>
      <c r="D175">
        <v>12</v>
      </c>
      <c r="E175">
        <v>0</v>
      </c>
      <c r="F175">
        <v>3</v>
      </c>
      <c r="G175">
        <v>1</v>
      </c>
      <c r="H175">
        <v>0</v>
      </c>
      <c r="I175">
        <v>37</v>
      </c>
      <c r="J175" t="s">
        <v>767</v>
      </c>
      <c r="K175" t="str">
        <f>INDEX('Planning Periods'!$O$2:$O$540,MATCH('Table B Values'!A175,'Planning Periods'!$A$2:$A$540,0))</f>
        <v>Los Angeles County</v>
      </c>
      <c r="O175" t="s">
        <v>1123</v>
      </c>
      <c r="P175">
        <v>2022</v>
      </c>
      <c r="Q175">
        <v>0</v>
      </c>
      <c r="S175" t="s">
        <v>1013</v>
      </c>
      <c r="T175">
        <v>2021</v>
      </c>
      <c r="U175">
        <v>0</v>
      </c>
    </row>
    <row r="176" spans="1:21">
      <c r="A176" t="s">
        <v>1123</v>
      </c>
      <c r="B176">
        <v>2022</v>
      </c>
      <c r="C176">
        <v>0</v>
      </c>
      <c r="D176">
        <v>0</v>
      </c>
      <c r="E176">
        <v>0</v>
      </c>
      <c r="F176">
        <v>0</v>
      </c>
      <c r="G176">
        <v>0</v>
      </c>
      <c r="H176">
        <v>0</v>
      </c>
      <c r="I176">
        <v>0</v>
      </c>
      <c r="J176" t="s">
        <v>767</v>
      </c>
      <c r="K176" t="str">
        <f>INDEX('Planning Periods'!$O$2:$O$540,MATCH('Table B Values'!A176,'Planning Periods'!$A$2:$A$540,0))</f>
        <v>Lake County</v>
      </c>
      <c r="O176" t="s">
        <v>1124</v>
      </c>
      <c r="P176">
        <v>2022</v>
      </c>
      <c r="Q176">
        <v>0</v>
      </c>
      <c r="S176" t="s">
        <v>1011</v>
      </c>
      <c r="T176">
        <v>2021</v>
      </c>
      <c r="U176">
        <v>0</v>
      </c>
    </row>
    <row r="177" spans="1:21">
      <c r="A177" t="s">
        <v>835</v>
      </c>
      <c r="B177">
        <v>2022</v>
      </c>
      <c r="C177">
        <v>95</v>
      </c>
      <c r="D177">
        <v>0</v>
      </c>
      <c r="E177">
        <v>276</v>
      </c>
      <c r="F177">
        <v>0</v>
      </c>
      <c r="G177">
        <v>0</v>
      </c>
      <c r="H177">
        <v>0</v>
      </c>
      <c r="I177">
        <v>804</v>
      </c>
      <c r="J177" t="s">
        <v>767</v>
      </c>
      <c r="K177" t="str">
        <f>INDEX('Planning Periods'!$O$2:$O$540,MATCH('Table B Values'!A177,'Planning Periods'!$A$2:$A$540,0))</f>
        <v>San Diego County</v>
      </c>
      <c r="O177" t="s">
        <v>1125</v>
      </c>
      <c r="P177">
        <v>2022</v>
      </c>
      <c r="Q177">
        <v>0</v>
      </c>
      <c r="S177" t="s">
        <v>1126</v>
      </c>
      <c r="T177">
        <v>2021</v>
      </c>
      <c r="U177">
        <v>0</v>
      </c>
    </row>
    <row r="178" spans="1:21">
      <c r="A178" t="s">
        <v>1127</v>
      </c>
      <c r="B178">
        <v>2022</v>
      </c>
      <c r="C178">
        <v>0</v>
      </c>
      <c r="D178">
        <v>0</v>
      </c>
      <c r="E178">
        <v>0</v>
      </c>
      <c r="F178">
        <v>34</v>
      </c>
      <c r="G178">
        <v>0</v>
      </c>
      <c r="H178">
        <v>0</v>
      </c>
      <c r="I178">
        <v>101</v>
      </c>
      <c r="J178" t="s">
        <v>767</v>
      </c>
      <c r="K178" t="str">
        <f>INDEX('Planning Periods'!$O$2:$O$540,MATCH('Table B Values'!A178,'Planning Periods'!$A$2:$A$540,0))</f>
        <v>Sacramento County</v>
      </c>
      <c r="O178" t="s">
        <v>1122</v>
      </c>
      <c r="P178">
        <v>2022</v>
      </c>
      <c r="Q178">
        <v>0</v>
      </c>
      <c r="S178" t="s">
        <v>1128</v>
      </c>
      <c r="T178">
        <v>2021</v>
      </c>
      <c r="U178">
        <v>0</v>
      </c>
    </row>
    <row r="179" spans="1:21">
      <c r="A179" t="s">
        <v>1121</v>
      </c>
      <c r="B179">
        <v>2022</v>
      </c>
      <c r="C179">
        <v>0</v>
      </c>
      <c r="D179">
        <v>0</v>
      </c>
      <c r="E179">
        <v>0</v>
      </c>
      <c r="F179">
        <v>0</v>
      </c>
      <c r="G179">
        <v>0</v>
      </c>
      <c r="H179">
        <v>52</v>
      </c>
      <c r="I179">
        <v>191</v>
      </c>
      <c r="J179" t="s">
        <v>767</v>
      </c>
      <c r="K179" t="str">
        <f>INDEX('Planning Periods'!$O$2:$O$540,MATCH('Table B Values'!A179,'Planning Periods'!$A$2:$A$540,0))</f>
        <v>Riverside County</v>
      </c>
      <c r="O179" t="s">
        <v>1096</v>
      </c>
      <c r="P179">
        <v>2022</v>
      </c>
      <c r="Q179">
        <v>0</v>
      </c>
      <c r="S179" t="s">
        <v>1129</v>
      </c>
      <c r="T179">
        <v>2021</v>
      </c>
      <c r="U179">
        <v>0</v>
      </c>
    </row>
    <row r="180" spans="1:21">
      <c r="A180" t="s">
        <v>948</v>
      </c>
      <c r="B180">
        <v>2022</v>
      </c>
      <c r="C180">
        <v>0</v>
      </c>
      <c r="D180">
        <v>1</v>
      </c>
      <c r="E180">
        <v>0</v>
      </c>
      <c r="F180">
        <v>1</v>
      </c>
      <c r="G180">
        <v>0</v>
      </c>
      <c r="H180">
        <v>5</v>
      </c>
      <c r="I180">
        <v>2</v>
      </c>
      <c r="J180" t="s">
        <v>767</v>
      </c>
      <c r="K180" t="str">
        <f>INDEX('Planning Periods'!$O$2:$O$540,MATCH('Table B Values'!A180,'Planning Periods'!$A$2:$A$540,0))</f>
        <v>Colusa County</v>
      </c>
      <c r="O180" t="s">
        <v>1127</v>
      </c>
      <c r="P180">
        <v>2022</v>
      </c>
      <c r="Q180">
        <v>0</v>
      </c>
      <c r="S180" t="s">
        <v>1130</v>
      </c>
      <c r="T180">
        <v>2021</v>
      </c>
      <c r="U180">
        <v>39</v>
      </c>
    </row>
    <row r="181" spans="1:21">
      <c r="A181" t="s">
        <v>1131</v>
      </c>
      <c r="B181">
        <v>2022</v>
      </c>
      <c r="C181">
        <v>0</v>
      </c>
      <c r="D181">
        <v>0</v>
      </c>
      <c r="E181">
        <v>0</v>
      </c>
      <c r="F181">
        <v>3</v>
      </c>
      <c r="G181">
        <v>0</v>
      </c>
      <c r="H181">
        <v>2</v>
      </c>
      <c r="I181">
        <v>0</v>
      </c>
      <c r="J181" t="s">
        <v>767</v>
      </c>
      <c r="K181" t="str">
        <f>INDEX('Planning Periods'!$O$2:$O$540,MATCH('Table B Values'!A181,'Planning Periods'!$A$2:$A$540,0))</f>
        <v>Los Angeles County</v>
      </c>
      <c r="O181" t="s">
        <v>835</v>
      </c>
      <c r="P181">
        <v>2022</v>
      </c>
      <c r="Q181">
        <v>0</v>
      </c>
      <c r="S181" t="s">
        <v>1132</v>
      </c>
      <c r="T181">
        <v>2021</v>
      </c>
      <c r="U181">
        <v>0</v>
      </c>
    </row>
    <row r="182" spans="1:21">
      <c r="A182" t="s">
        <v>1125</v>
      </c>
      <c r="B182">
        <v>2022</v>
      </c>
      <c r="C182">
        <v>0</v>
      </c>
      <c r="D182">
        <v>0</v>
      </c>
      <c r="E182">
        <v>0</v>
      </c>
      <c r="F182">
        <v>0</v>
      </c>
      <c r="G182">
        <v>0</v>
      </c>
      <c r="H182">
        <v>0</v>
      </c>
      <c r="I182">
        <v>55</v>
      </c>
      <c r="J182" t="s">
        <v>767</v>
      </c>
      <c r="K182" t="str">
        <f>INDEX('Planning Periods'!$O$2:$O$540,MATCH('Table B Values'!A182,'Planning Periods'!$A$2:$A$540,0))</f>
        <v>San Bernardino County</v>
      </c>
      <c r="O182" t="s">
        <v>1119</v>
      </c>
      <c r="P182">
        <v>2022</v>
      </c>
      <c r="Q182">
        <v>0</v>
      </c>
      <c r="S182" t="s">
        <v>1133</v>
      </c>
      <c r="T182">
        <v>2021</v>
      </c>
      <c r="U182">
        <v>0</v>
      </c>
    </row>
    <row r="183" spans="1:21">
      <c r="A183" t="s">
        <v>1124</v>
      </c>
      <c r="B183">
        <v>2022</v>
      </c>
      <c r="C183">
        <v>0</v>
      </c>
      <c r="D183">
        <v>0</v>
      </c>
      <c r="E183">
        <v>0</v>
      </c>
      <c r="F183">
        <v>0</v>
      </c>
      <c r="G183">
        <v>0</v>
      </c>
      <c r="H183">
        <v>14</v>
      </c>
      <c r="I183">
        <v>0</v>
      </c>
      <c r="J183" t="s">
        <v>767</v>
      </c>
      <c r="K183" t="str">
        <f>INDEX('Planning Periods'!$O$2:$O$540,MATCH('Table B Values'!A183,'Planning Periods'!$A$2:$A$540,0))</f>
        <v>Colusa County</v>
      </c>
      <c r="O183" t="s">
        <v>1071</v>
      </c>
      <c r="P183">
        <v>2022</v>
      </c>
      <c r="Q183">
        <v>0</v>
      </c>
      <c r="S183" t="s">
        <v>1006</v>
      </c>
      <c r="T183">
        <v>2021</v>
      </c>
      <c r="U183">
        <v>0</v>
      </c>
    </row>
    <row r="184" spans="1:21">
      <c r="A184" t="s">
        <v>1115</v>
      </c>
      <c r="B184">
        <v>2022</v>
      </c>
      <c r="C184">
        <v>0</v>
      </c>
      <c r="D184">
        <v>0</v>
      </c>
      <c r="E184">
        <v>0</v>
      </c>
      <c r="F184">
        <v>0</v>
      </c>
      <c r="G184">
        <v>0</v>
      </c>
      <c r="H184">
        <v>0</v>
      </c>
      <c r="I184">
        <v>25</v>
      </c>
      <c r="J184" t="s">
        <v>767</v>
      </c>
      <c r="K184" t="str">
        <f>INDEX('Planning Periods'!$O$2:$O$540,MATCH('Table B Values'!A184,'Planning Periods'!$A$2:$A$540,0))</f>
        <v>San Bernardino County</v>
      </c>
      <c r="O184" t="s">
        <v>1098</v>
      </c>
      <c r="P184">
        <v>2022</v>
      </c>
      <c r="Q184">
        <v>0</v>
      </c>
      <c r="S184" t="s">
        <v>1134</v>
      </c>
      <c r="T184">
        <v>2021</v>
      </c>
      <c r="U184">
        <v>0</v>
      </c>
    </row>
    <row r="185" spans="1:21">
      <c r="A185" t="s">
        <v>944</v>
      </c>
      <c r="B185">
        <v>2022</v>
      </c>
      <c r="C185">
        <v>0</v>
      </c>
      <c r="D185">
        <v>1</v>
      </c>
      <c r="E185">
        <v>0</v>
      </c>
      <c r="F185">
        <v>4</v>
      </c>
      <c r="G185">
        <v>0</v>
      </c>
      <c r="H185">
        <v>25</v>
      </c>
      <c r="I185">
        <v>35</v>
      </c>
      <c r="J185" t="s">
        <v>767</v>
      </c>
      <c r="K185" t="str">
        <f>INDEX('Planning Periods'!$O$2:$O$540,MATCH('Table B Values'!A185,'Planning Periods'!$A$2:$A$540,0))</f>
        <v>Amador County</v>
      </c>
      <c r="O185" t="s">
        <v>1131</v>
      </c>
      <c r="P185">
        <v>2022</v>
      </c>
      <c r="Q185">
        <v>0</v>
      </c>
      <c r="S185" t="s">
        <v>902</v>
      </c>
      <c r="T185">
        <v>2021</v>
      </c>
      <c r="U185">
        <v>0</v>
      </c>
    </row>
    <row r="186" spans="1:21">
      <c r="A186" t="s">
        <v>785</v>
      </c>
      <c r="B186">
        <v>2022</v>
      </c>
      <c r="C186">
        <v>137</v>
      </c>
      <c r="D186">
        <v>42</v>
      </c>
      <c r="E186">
        <v>18</v>
      </c>
      <c r="F186">
        <v>72</v>
      </c>
      <c r="G186">
        <v>1</v>
      </c>
      <c r="H186">
        <v>50</v>
      </c>
      <c r="I186">
        <v>160</v>
      </c>
      <c r="J186" t="s">
        <v>767</v>
      </c>
      <c r="K186" t="str">
        <f>INDEX('Planning Periods'!$O$2:$O$540,MATCH('Table B Values'!A186,'Planning Periods'!$A$2:$A$540,0))</f>
        <v>Orange County</v>
      </c>
      <c r="O186" t="s">
        <v>1117</v>
      </c>
      <c r="P186">
        <v>2022</v>
      </c>
      <c r="Q186">
        <v>0</v>
      </c>
      <c r="S186" t="s">
        <v>1131</v>
      </c>
      <c r="T186">
        <v>2021</v>
      </c>
      <c r="U186">
        <v>0</v>
      </c>
    </row>
    <row r="187" spans="1:21">
      <c r="A187" t="s">
        <v>873</v>
      </c>
      <c r="B187">
        <v>2022</v>
      </c>
      <c r="C187">
        <v>0</v>
      </c>
      <c r="D187">
        <v>3</v>
      </c>
      <c r="E187">
        <v>0</v>
      </c>
      <c r="F187">
        <v>8</v>
      </c>
      <c r="G187">
        <v>0</v>
      </c>
      <c r="H187">
        <v>3</v>
      </c>
      <c r="I187">
        <v>2</v>
      </c>
      <c r="J187" t="s">
        <v>767</v>
      </c>
      <c r="K187" t="str">
        <f>INDEX('Planning Periods'!$O$2:$O$540,MATCH('Table B Values'!A187,'Planning Periods'!$A$2:$A$540,0))</f>
        <v>Los Angeles County</v>
      </c>
      <c r="O187" t="s">
        <v>1077</v>
      </c>
      <c r="P187">
        <v>2022</v>
      </c>
      <c r="Q187">
        <v>0</v>
      </c>
      <c r="S187" t="s">
        <v>1087</v>
      </c>
      <c r="T187">
        <v>2021</v>
      </c>
      <c r="U187">
        <v>0</v>
      </c>
    </row>
    <row r="188" spans="1:21">
      <c r="A188" t="s">
        <v>1080</v>
      </c>
      <c r="B188">
        <v>2022</v>
      </c>
      <c r="C188">
        <v>0</v>
      </c>
      <c r="D188">
        <v>0</v>
      </c>
      <c r="E188">
        <v>0</v>
      </c>
      <c r="F188">
        <v>0</v>
      </c>
      <c r="G188">
        <v>0</v>
      </c>
      <c r="H188">
        <v>0</v>
      </c>
      <c r="I188">
        <v>162</v>
      </c>
      <c r="J188" t="s">
        <v>767</v>
      </c>
      <c r="K188" t="str">
        <f>INDEX('Planning Periods'!$O$2:$O$540,MATCH('Table B Values'!A188,'Planning Periods'!$A$2:$A$540,0))</f>
        <v>Los Angeles County</v>
      </c>
      <c r="O188" t="s">
        <v>1108</v>
      </c>
      <c r="P188">
        <v>2022</v>
      </c>
      <c r="Q188">
        <v>0</v>
      </c>
      <c r="S188" t="s">
        <v>1135</v>
      </c>
      <c r="T188">
        <v>2021</v>
      </c>
      <c r="U188">
        <v>0</v>
      </c>
    </row>
    <row r="189" spans="1:21">
      <c r="A189" t="s">
        <v>1087</v>
      </c>
      <c r="B189">
        <v>2022</v>
      </c>
      <c r="C189">
        <v>0</v>
      </c>
      <c r="D189">
        <v>0</v>
      </c>
      <c r="E189">
        <v>0</v>
      </c>
      <c r="F189">
        <v>0</v>
      </c>
      <c r="G189">
        <v>0</v>
      </c>
      <c r="H189">
        <v>0</v>
      </c>
      <c r="I189">
        <v>53</v>
      </c>
      <c r="J189" t="s">
        <v>767</v>
      </c>
      <c r="K189" t="str">
        <f>INDEX('Planning Periods'!$O$2:$O$540,MATCH('Table B Values'!A189,'Planning Periods'!$A$2:$A$540,0))</f>
        <v>Los Angeles County</v>
      </c>
      <c r="O189" t="s">
        <v>1104</v>
      </c>
      <c r="P189">
        <v>2022</v>
      </c>
      <c r="Q189">
        <v>0</v>
      </c>
      <c r="S189" t="s">
        <v>1136</v>
      </c>
      <c r="T189">
        <v>2021</v>
      </c>
      <c r="U189">
        <v>0</v>
      </c>
    </row>
    <row r="190" spans="1:21">
      <c r="A190" t="s">
        <v>1085</v>
      </c>
      <c r="B190">
        <v>2022</v>
      </c>
      <c r="C190">
        <v>0</v>
      </c>
      <c r="D190">
        <v>0</v>
      </c>
      <c r="E190">
        <v>0</v>
      </c>
      <c r="F190">
        <v>0</v>
      </c>
      <c r="G190">
        <v>0</v>
      </c>
      <c r="H190">
        <v>0</v>
      </c>
      <c r="I190">
        <v>62</v>
      </c>
      <c r="J190" t="s">
        <v>767</v>
      </c>
      <c r="K190" t="str">
        <f>INDEX('Planning Periods'!$O$2:$O$540,MATCH('Table B Values'!A190,'Planning Periods'!$A$2:$A$540,0))</f>
        <v>Los Angeles County</v>
      </c>
      <c r="O190" t="s">
        <v>1113</v>
      </c>
      <c r="P190">
        <v>2022</v>
      </c>
      <c r="Q190">
        <v>0</v>
      </c>
      <c r="S190" t="s">
        <v>1095</v>
      </c>
      <c r="T190">
        <v>2021</v>
      </c>
      <c r="U190">
        <v>0</v>
      </c>
    </row>
    <row r="191" spans="1:21">
      <c r="A191" t="s">
        <v>1101</v>
      </c>
      <c r="B191">
        <v>2022</v>
      </c>
      <c r="C191">
        <v>0</v>
      </c>
      <c r="D191">
        <v>0</v>
      </c>
      <c r="E191">
        <v>0</v>
      </c>
      <c r="F191">
        <v>0</v>
      </c>
      <c r="G191">
        <v>0</v>
      </c>
      <c r="H191">
        <v>0</v>
      </c>
      <c r="I191">
        <v>11</v>
      </c>
      <c r="J191" t="s">
        <v>767</v>
      </c>
      <c r="K191" t="str">
        <f>INDEX('Planning Periods'!$O$2:$O$540,MATCH('Table B Values'!A191,'Planning Periods'!$A$2:$A$540,0))</f>
        <v>Los Angeles County</v>
      </c>
      <c r="O191" t="s">
        <v>1137</v>
      </c>
      <c r="P191">
        <v>2022</v>
      </c>
      <c r="Q191">
        <v>0</v>
      </c>
      <c r="S191" t="s">
        <v>1101</v>
      </c>
      <c r="T191">
        <v>2021</v>
      </c>
      <c r="U191">
        <v>0</v>
      </c>
    </row>
    <row r="192" spans="1:21">
      <c r="A192" t="s">
        <v>1095</v>
      </c>
      <c r="B192">
        <v>2022</v>
      </c>
      <c r="C192">
        <v>0</v>
      </c>
      <c r="D192">
        <v>0</v>
      </c>
      <c r="E192">
        <v>0</v>
      </c>
      <c r="F192">
        <v>0</v>
      </c>
      <c r="G192">
        <v>0</v>
      </c>
      <c r="H192">
        <v>0</v>
      </c>
      <c r="I192">
        <v>40</v>
      </c>
      <c r="J192" t="s">
        <v>767</v>
      </c>
      <c r="K192" t="str">
        <f>INDEX('Planning Periods'!$O$2:$O$540,MATCH('Table B Values'!A192,'Planning Periods'!$A$2:$A$540,0))</f>
        <v>Los Angeles County</v>
      </c>
      <c r="O192" t="s">
        <v>1138</v>
      </c>
      <c r="P192">
        <v>2022</v>
      </c>
      <c r="Q192">
        <v>0</v>
      </c>
      <c r="S192" t="s">
        <v>1139</v>
      </c>
      <c r="T192">
        <v>2021</v>
      </c>
      <c r="U192">
        <v>0</v>
      </c>
    </row>
    <row r="193" spans="1:21">
      <c r="A193" t="s">
        <v>1092</v>
      </c>
      <c r="B193">
        <v>2022</v>
      </c>
      <c r="C193">
        <v>0</v>
      </c>
      <c r="D193">
        <v>0</v>
      </c>
      <c r="E193">
        <v>0</v>
      </c>
      <c r="F193">
        <v>0</v>
      </c>
      <c r="G193">
        <v>0</v>
      </c>
      <c r="H193">
        <v>0</v>
      </c>
      <c r="I193">
        <v>33</v>
      </c>
      <c r="J193" t="s">
        <v>767</v>
      </c>
      <c r="K193" t="str">
        <f>INDEX('Planning Periods'!$O$2:$O$540,MATCH('Table B Values'!A193,'Planning Periods'!$A$2:$A$540,0))</f>
        <v>San Bernardino County</v>
      </c>
      <c r="O193" t="s">
        <v>1107</v>
      </c>
      <c r="P193">
        <v>2022</v>
      </c>
      <c r="Q193">
        <v>0</v>
      </c>
      <c r="S193" t="s">
        <v>1140</v>
      </c>
      <c r="T193">
        <v>2021</v>
      </c>
      <c r="U193">
        <v>0</v>
      </c>
    </row>
    <row r="194" spans="1:21">
      <c r="A194" t="s">
        <v>1138</v>
      </c>
      <c r="B194">
        <v>2022</v>
      </c>
      <c r="C194">
        <v>0</v>
      </c>
      <c r="D194">
        <v>0</v>
      </c>
      <c r="E194">
        <v>0</v>
      </c>
      <c r="F194">
        <v>0</v>
      </c>
      <c r="G194">
        <v>0</v>
      </c>
      <c r="H194">
        <v>0</v>
      </c>
      <c r="I194">
        <v>2</v>
      </c>
      <c r="J194" t="s">
        <v>767</v>
      </c>
      <c r="K194" t="str">
        <f>INDEX('Planning Periods'!$O$2:$O$540,MATCH('Table B Values'!A194,'Planning Periods'!$A$2:$A$540,0))</f>
        <v>Riverside County</v>
      </c>
      <c r="O194" t="s">
        <v>1106</v>
      </c>
      <c r="P194">
        <v>2022</v>
      </c>
      <c r="Q194">
        <v>0</v>
      </c>
      <c r="S194" t="s">
        <v>1141</v>
      </c>
      <c r="T194">
        <v>2021</v>
      </c>
      <c r="U194">
        <v>0</v>
      </c>
    </row>
    <row r="195" spans="1:21">
      <c r="A195" t="s">
        <v>1137</v>
      </c>
      <c r="B195">
        <v>2022</v>
      </c>
      <c r="C195">
        <v>0</v>
      </c>
      <c r="D195">
        <v>0</v>
      </c>
      <c r="E195">
        <v>0</v>
      </c>
      <c r="F195">
        <v>0</v>
      </c>
      <c r="G195">
        <v>0</v>
      </c>
      <c r="H195">
        <v>0</v>
      </c>
      <c r="I195">
        <v>2</v>
      </c>
      <c r="J195" t="s">
        <v>767</v>
      </c>
      <c r="K195" t="str">
        <f>INDEX('Planning Periods'!$O$2:$O$540,MATCH('Table B Values'!A195,'Planning Periods'!$A$2:$A$540,0))</f>
        <v>Los Angeles County</v>
      </c>
      <c r="O195" t="s">
        <v>1094</v>
      </c>
      <c r="P195">
        <v>2022</v>
      </c>
      <c r="Q195">
        <v>0</v>
      </c>
      <c r="S195" t="s">
        <v>1137</v>
      </c>
      <c r="T195">
        <v>2021</v>
      </c>
      <c r="U195">
        <v>0</v>
      </c>
    </row>
    <row r="196" spans="1:21">
      <c r="A196" t="s">
        <v>1090</v>
      </c>
      <c r="B196">
        <v>2022</v>
      </c>
      <c r="C196">
        <v>0</v>
      </c>
      <c r="D196">
        <v>0</v>
      </c>
      <c r="E196">
        <v>0</v>
      </c>
      <c r="F196">
        <v>4</v>
      </c>
      <c r="G196">
        <v>0</v>
      </c>
      <c r="H196">
        <v>1</v>
      </c>
      <c r="I196">
        <v>6</v>
      </c>
      <c r="J196" t="s">
        <v>767</v>
      </c>
      <c r="K196" t="str">
        <f>INDEX('Planning Periods'!$O$2:$O$540,MATCH('Table B Values'!A196,'Planning Periods'!$A$2:$A$540,0))</f>
        <v>Inyo County</v>
      </c>
      <c r="O196" t="s">
        <v>1086</v>
      </c>
      <c r="P196">
        <v>2022</v>
      </c>
      <c r="Q196">
        <v>0</v>
      </c>
      <c r="S196" t="s">
        <v>1106</v>
      </c>
      <c r="T196">
        <v>2021</v>
      </c>
      <c r="U196">
        <v>0</v>
      </c>
    </row>
    <row r="197" spans="1:21">
      <c r="A197" t="s">
        <v>1120</v>
      </c>
      <c r="B197">
        <v>2022</v>
      </c>
      <c r="C197">
        <v>0</v>
      </c>
      <c r="D197">
        <v>0</v>
      </c>
      <c r="E197">
        <v>0</v>
      </c>
      <c r="F197">
        <v>0</v>
      </c>
      <c r="G197">
        <v>0</v>
      </c>
      <c r="H197">
        <v>0</v>
      </c>
      <c r="I197">
        <v>2</v>
      </c>
      <c r="J197" t="s">
        <v>767</v>
      </c>
      <c r="K197" t="str">
        <f>INDEX('Planning Periods'!$O$2:$O$540,MATCH('Table B Values'!A197,'Planning Periods'!$A$2:$A$540,0))</f>
        <v>Humboldt County</v>
      </c>
      <c r="O197" t="s">
        <v>1100</v>
      </c>
      <c r="P197">
        <v>2022</v>
      </c>
      <c r="Q197">
        <v>0</v>
      </c>
      <c r="S197" t="s">
        <v>1107</v>
      </c>
      <c r="T197">
        <v>2021</v>
      </c>
      <c r="U197">
        <v>0</v>
      </c>
    </row>
    <row r="198" spans="1:21">
      <c r="A198" t="s">
        <v>1074</v>
      </c>
      <c r="B198">
        <v>2022</v>
      </c>
      <c r="C198">
        <v>0</v>
      </c>
      <c r="D198">
        <v>0</v>
      </c>
      <c r="E198">
        <v>0</v>
      </c>
      <c r="F198">
        <v>0</v>
      </c>
      <c r="G198">
        <v>0</v>
      </c>
      <c r="H198">
        <v>110</v>
      </c>
      <c r="I198">
        <v>0</v>
      </c>
      <c r="J198" t="s">
        <v>767</v>
      </c>
      <c r="K198" t="str">
        <f>INDEX('Planning Periods'!$O$2:$O$540,MATCH('Table B Values'!A198,'Planning Periods'!$A$2:$A$540,0))</f>
        <v>San Bernardino County</v>
      </c>
      <c r="O198" t="s">
        <v>1084</v>
      </c>
      <c r="P198">
        <v>2022</v>
      </c>
      <c r="Q198">
        <v>0</v>
      </c>
      <c r="S198" t="s">
        <v>1138</v>
      </c>
      <c r="T198">
        <v>2021</v>
      </c>
      <c r="U198">
        <v>0</v>
      </c>
    </row>
    <row r="199" spans="1:21">
      <c r="A199" t="s">
        <v>1072</v>
      </c>
      <c r="B199">
        <v>2022</v>
      </c>
      <c r="C199">
        <v>0</v>
      </c>
      <c r="D199">
        <v>0</v>
      </c>
      <c r="E199">
        <v>0</v>
      </c>
      <c r="F199">
        <v>0</v>
      </c>
      <c r="G199">
        <v>0</v>
      </c>
      <c r="H199">
        <v>0</v>
      </c>
      <c r="I199">
        <v>131</v>
      </c>
      <c r="J199" t="s">
        <v>767</v>
      </c>
      <c r="K199" t="str">
        <f>INDEX('Planning Periods'!$O$2:$O$540,MATCH('Table B Values'!A199,'Planning Periods'!$A$2:$A$540,0))</f>
        <v>Los Angeles County</v>
      </c>
      <c r="O199" t="s">
        <v>1111</v>
      </c>
      <c r="P199">
        <v>2022</v>
      </c>
      <c r="Q199">
        <v>0</v>
      </c>
      <c r="S199" t="s">
        <v>1085</v>
      </c>
      <c r="T199">
        <v>2021</v>
      </c>
      <c r="U199">
        <v>0</v>
      </c>
    </row>
    <row r="200" spans="1:21">
      <c r="A200" t="s">
        <v>1082</v>
      </c>
      <c r="B200">
        <v>2022</v>
      </c>
      <c r="C200">
        <v>0</v>
      </c>
      <c r="D200">
        <v>0</v>
      </c>
      <c r="E200">
        <v>0</v>
      </c>
      <c r="F200">
        <v>0</v>
      </c>
      <c r="G200">
        <v>0</v>
      </c>
      <c r="H200">
        <v>0</v>
      </c>
      <c r="I200">
        <v>22</v>
      </c>
      <c r="J200" t="s">
        <v>767</v>
      </c>
      <c r="K200" t="str">
        <f>INDEX('Planning Periods'!$O$2:$O$540,MATCH('Table B Values'!A200,'Planning Periods'!$A$2:$A$540,0))</f>
        <v>Shasta County</v>
      </c>
      <c r="O200" t="s">
        <v>1110</v>
      </c>
      <c r="P200">
        <v>2022</v>
      </c>
      <c r="Q200">
        <v>0</v>
      </c>
      <c r="S200" t="s">
        <v>1092</v>
      </c>
      <c r="T200">
        <v>2021</v>
      </c>
      <c r="U200">
        <v>0</v>
      </c>
    </row>
    <row r="201" spans="1:21">
      <c r="A201" t="s">
        <v>1078</v>
      </c>
      <c r="B201">
        <v>2022</v>
      </c>
      <c r="C201">
        <v>0</v>
      </c>
      <c r="D201">
        <v>0</v>
      </c>
      <c r="E201">
        <v>0</v>
      </c>
      <c r="F201">
        <v>0</v>
      </c>
      <c r="G201">
        <v>0</v>
      </c>
      <c r="H201">
        <v>0</v>
      </c>
      <c r="I201">
        <v>4</v>
      </c>
      <c r="J201" t="s">
        <v>767</v>
      </c>
      <c r="K201" t="str">
        <f>INDEX('Planning Periods'!$O$2:$O$540,MATCH('Table B Values'!A201,'Planning Periods'!$A$2:$A$540,0))</f>
        <v>Calaveras County</v>
      </c>
      <c r="O201" t="s">
        <v>1091</v>
      </c>
      <c r="P201">
        <v>2022</v>
      </c>
      <c r="Q201">
        <v>0</v>
      </c>
      <c r="S201" t="s">
        <v>1142</v>
      </c>
      <c r="T201">
        <v>2021</v>
      </c>
      <c r="U201">
        <v>0</v>
      </c>
    </row>
    <row r="202" spans="1:21">
      <c r="A202" t="s">
        <v>797</v>
      </c>
      <c r="B202">
        <v>2022</v>
      </c>
      <c r="C202">
        <v>78</v>
      </c>
      <c r="D202">
        <v>5</v>
      </c>
      <c r="E202">
        <v>60</v>
      </c>
      <c r="F202">
        <v>2</v>
      </c>
      <c r="G202">
        <v>0</v>
      </c>
      <c r="H202">
        <v>10</v>
      </c>
      <c r="I202">
        <v>20</v>
      </c>
      <c r="J202" t="s">
        <v>767</v>
      </c>
      <c r="K202" t="str">
        <f>INDEX('Planning Periods'!$O$2:$O$540,MATCH('Table B Values'!A202,'Planning Periods'!$A$2:$A$540,0))</f>
        <v>Humboldt County</v>
      </c>
      <c r="O202" t="s">
        <v>1089</v>
      </c>
      <c r="P202">
        <v>2022</v>
      </c>
      <c r="Q202">
        <v>0</v>
      </c>
      <c r="S202" t="s">
        <v>785</v>
      </c>
      <c r="T202">
        <v>2021</v>
      </c>
      <c r="U202">
        <v>0</v>
      </c>
    </row>
    <row r="203" spans="1:21">
      <c r="A203" t="s">
        <v>1097</v>
      </c>
      <c r="B203">
        <v>2022</v>
      </c>
      <c r="C203">
        <v>0</v>
      </c>
      <c r="D203">
        <v>0</v>
      </c>
      <c r="E203">
        <v>0</v>
      </c>
      <c r="F203">
        <v>11</v>
      </c>
      <c r="G203">
        <v>0</v>
      </c>
      <c r="H203">
        <v>29</v>
      </c>
      <c r="I203">
        <v>13</v>
      </c>
      <c r="J203" t="s">
        <v>767</v>
      </c>
      <c r="K203" t="str">
        <f>INDEX('Planning Periods'!$O$2:$O$540,MATCH('Table B Values'!A203,'Planning Periods'!$A$2:$A$540,0))</f>
        <v>San Luis Obispo County</v>
      </c>
      <c r="O203" t="s">
        <v>1000</v>
      </c>
      <c r="P203">
        <v>2022</v>
      </c>
      <c r="Q203">
        <v>0</v>
      </c>
      <c r="S203" t="s">
        <v>1143</v>
      </c>
      <c r="T203">
        <v>2021</v>
      </c>
      <c r="U203">
        <v>0</v>
      </c>
    </row>
    <row r="204" spans="1:21">
      <c r="A204" t="s">
        <v>1102</v>
      </c>
      <c r="B204">
        <v>2022</v>
      </c>
      <c r="C204">
        <v>0</v>
      </c>
      <c r="D204">
        <v>0</v>
      </c>
      <c r="E204">
        <v>0</v>
      </c>
      <c r="F204">
        <v>0</v>
      </c>
      <c r="G204">
        <v>0</v>
      </c>
      <c r="H204">
        <v>0</v>
      </c>
      <c r="I204">
        <v>4</v>
      </c>
      <c r="J204" t="s">
        <v>767</v>
      </c>
      <c r="K204" t="str">
        <f>INDEX('Planning Periods'!$O$2:$O$540,MATCH('Table B Values'!A204,'Planning Periods'!$A$2:$A$540,0))</f>
        <v>Placer County</v>
      </c>
      <c r="O204" t="s">
        <v>991</v>
      </c>
      <c r="P204">
        <v>2022</v>
      </c>
      <c r="Q204">
        <v>0</v>
      </c>
      <c r="S204" t="s">
        <v>1074</v>
      </c>
      <c r="T204">
        <v>2021</v>
      </c>
      <c r="U204">
        <v>0</v>
      </c>
    </row>
    <row r="205" spans="1:21">
      <c r="A205" t="s">
        <v>1076</v>
      </c>
      <c r="B205">
        <v>2022</v>
      </c>
      <c r="C205">
        <v>0</v>
      </c>
      <c r="D205">
        <v>0</v>
      </c>
      <c r="E205">
        <v>0</v>
      </c>
      <c r="F205">
        <v>6</v>
      </c>
      <c r="G205">
        <v>0</v>
      </c>
      <c r="H205">
        <v>7</v>
      </c>
      <c r="I205">
        <v>4</v>
      </c>
      <c r="J205" t="s">
        <v>767</v>
      </c>
      <c r="K205" t="str">
        <f>INDEX('Planning Periods'!$O$2:$O$540,MATCH('Table B Values'!A205,'Planning Periods'!$A$2:$A$540,0))</f>
        <v>San Luis Obispo County</v>
      </c>
      <c r="O205" t="s">
        <v>1014</v>
      </c>
      <c r="P205">
        <v>2022</v>
      </c>
      <c r="Q205">
        <v>0</v>
      </c>
      <c r="S205" t="s">
        <v>1144</v>
      </c>
      <c r="T205">
        <v>2021</v>
      </c>
      <c r="U205">
        <v>0</v>
      </c>
    </row>
    <row r="206" spans="1:21">
      <c r="A206" t="s">
        <v>1099</v>
      </c>
      <c r="B206">
        <v>2022</v>
      </c>
      <c r="C206">
        <v>0</v>
      </c>
      <c r="D206">
        <v>0</v>
      </c>
      <c r="E206">
        <v>0</v>
      </c>
      <c r="F206">
        <v>0</v>
      </c>
      <c r="G206">
        <v>0</v>
      </c>
      <c r="H206">
        <v>0</v>
      </c>
      <c r="I206">
        <v>6</v>
      </c>
      <c r="J206" t="s">
        <v>767</v>
      </c>
      <c r="K206" t="str">
        <f>INDEX('Planning Periods'!$O$2:$O$540,MATCH('Table B Values'!A206,'Planning Periods'!$A$2:$A$540,0))</f>
        <v>Los Angeles County</v>
      </c>
      <c r="O206" t="s">
        <v>1010</v>
      </c>
      <c r="P206">
        <v>2022</v>
      </c>
      <c r="Q206">
        <v>0</v>
      </c>
      <c r="S206" t="s">
        <v>1145</v>
      </c>
      <c r="T206">
        <v>2021</v>
      </c>
      <c r="U206">
        <v>0</v>
      </c>
    </row>
    <row r="207" spans="1:21">
      <c r="A207" t="s">
        <v>996</v>
      </c>
      <c r="B207">
        <v>2022</v>
      </c>
      <c r="C207">
        <v>0</v>
      </c>
      <c r="D207">
        <v>7</v>
      </c>
      <c r="E207">
        <v>0</v>
      </c>
      <c r="F207">
        <v>0</v>
      </c>
      <c r="G207">
        <v>0</v>
      </c>
      <c r="H207">
        <v>0</v>
      </c>
      <c r="I207">
        <v>408</v>
      </c>
      <c r="J207" t="s">
        <v>767</v>
      </c>
      <c r="K207" t="str">
        <f>INDEX('Planning Periods'!$O$2:$O$540,MATCH('Table B Values'!A207,'Planning Periods'!$A$2:$A$540,0))</f>
        <v>Orange County</v>
      </c>
      <c r="O207" t="s">
        <v>1044</v>
      </c>
      <c r="P207">
        <v>2022</v>
      </c>
      <c r="Q207">
        <v>0</v>
      </c>
      <c r="S207" t="s">
        <v>1146</v>
      </c>
      <c r="T207">
        <v>2021</v>
      </c>
      <c r="U207">
        <v>0</v>
      </c>
    </row>
    <row r="208" spans="1:21">
      <c r="A208" t="s">
        <v>1067</v>
      </c>
      <c r="B208">
        <v>2022</v>
      </c>
      <c r="C208">
        <v>0</v>
      </c>
      <c r="D208">
        <v>0</v>
      </c>
      <c r="E208">
        <v>0</v>
      </c>
      <c r="F208">
        <v>1</v>
      </c>
      <c r="G208">
        <v>0</v>
      </c>
      <c r="H208">
        <v>1</v>
      </c>
      <c r="I208">
        <v>116</v>
      </c>
      <c r="J208" t="s">
        <v>767</v>
      </c>
      <c r="K208" t="str">
        <f>INDEX('Planning Periods'!$O$2:$O$540,MATCH('Table B Values'!A208,'Planning Periods'!$A$2:$A$540,0))</f>
        <v>Riverside County</v>
      </c>
      <c r="O208" t="s">
        <v>989</v>
      </c>
      <c r="P208">
        <v>2022</v>
      </c>
      <c r="Q208">
        <v>0</v>
      </c>
      <c r="S208" t="s">
        <v>1080</v>
      </c>
      <c r="T208">
        <v>2021</v>
      </c>
      <c r="U208">
        <v>0</v>
      </c>
    </row>
    <row r="209" spans="1:21">
      <c r="A209" t="s">
        <v>1062</v>
      </c>
      <c r="B209">
        <v>2022</v>
      </c>
      <c r="C209">
        <v>44</v>
      </c>
      <c r="D209">
        <v>0</v>
      </c>
      <c r="E209">
        <v>170</v>
      </c>
      <c r="F209">
        <v>0</v>
      </c>
      <c r="G209">
        <v>0</v>
      </c>
      <c r="H209">
        <v>0</v>
      </c>
      <c r="I209">
        <v>643</v>
      </c>
      <c r="J209" t="s">
        <v>767</v>
      </c>
      <c r="K209" t="str">
        <f>INDEX('Planning Periods'!$O$2:$O$540,MATCH('Table B Values'!A209,'Planning Periods'!$A$2:$A$540,0))</f>
        <v>Riverside County</v>
      </c>
      <c r="O209" t="s">
        <v>843</v>
      </c>
      <c r="P209">
        <v>2022</v>
      </c>
      <c r="Q209">
        <v>0</v>
      </c>
      <c r="S209" t="s">
        <v>1072</v>
      </c>
      <c r="T209">
        <v>2021</v>
      </c>
      <c r="U209">
        <v>0</v>
      </c>
    </row>
    <row r="210" spans="1:21">
      <c r="A210" t="s">
        <v>1063</v>
      </c>
      <c r="B210">
        <v>2022</v>
      </c>
      <c r="C210">
        <v>0</v>
      </c>
      <c r="D210">
        <v>0</v>
      </c>
      <c r="E210">
        <v>0</v>
      </c>
      <c r="F210">
        <v>0</v>
      </c>
      <c r="G210">
        <v>0</v>
      </c>
      <c r="H210">
        <v>0</v>
      </c>
      <c r="I210">
        <v>43</v>
      </c>
      <c r="J210" t="s">
        <v>767</v>
      </c>
      <c r="K210" t="str">
        <f>INDEX('Planning Periods'!$O$2:$O$540,MATCH('Table B Values'!A210,'Planning Periods'!$A$2:$A$540,0))</f>
        <v>San Diego County</v>
      </c>
      <c r="O210" t="s">
        <v>771</v>
      </c>
      <c r="P210">
        <v>2022</v>
      </c>
      <c r="Q210">
        <v>0</v>
      </c>
      <c r="S210" t="s">
        <v>1102</v>
      </c>
      <c r="T210">
        <v>2021</v>
      </c>
      <c r="U210">
        <v>0</v>
      </c>
    </row>
    <row r="211" spans="1:21">
      <c r="A211" t="s">
        <v>1069</v>
      </c>
      <c r="B211">
        <v>2022</v>
      </c>
      <c r="C211">
        <v>0</v>
      </c>
      <c r="D211">
        <v>0</v>
      </c>
      <c r="E211">
        <v>0</v>
      </c>
      <c r="F211">
        <v>7</v>
      </c>
      <c r="G211">
        <v>0</v>
      </c>
      <c r="H211">
        <v>23</v>
      </c>
      <c r="I211">
        <v>17</v>
      </c>
      <c r="J211" t="s">
        <v>767</v>
      </c>
      <c r="K211" t="str">
        <f>INDEX('Planning Periods'!$O$2:$O$540,MATCH('Table B Values'!A211,'Planning Periods'!$A$2:$A$540,0))</f>
        <v>Imperial County</v>
      </c>
      <c r="O211" t="s">
        <v>1059</v>
      </c>
      <c r="P211">
        <v>2022</v>
      </c>
      <c r="Q211">
        <v>0</v>
      </c>
      <c r="S211" t="s">
        <v>1147</v>
      </c>
      <c r="T211">
        <v>2021</v>
      </c>
      <c r="U211">
        <v>0</v>
      </c>
    </row>
    <row r="212" spans="1:21">
      <c r="A212" t="s">
        <v>1057</v>
      </c>
      <c r="B212">
        <v>2022</v>
      </c>
      <c r="C212">
        <v>7</v>
      </c>
      <c r="D212">
        <v>0</v>
      </c>
      <c r="E212">
        <v>0</v>
      </c>
      <c r="F212">
        <v>0</v>
      </c>
      <c r="G212">
        <v>0</v>
      </c>
      <c r="H212">
        <v>0</v>
      </c>
      <c r="I212" s="356">
        <v>212</v>
      </c>
      <c r="J212" t="s">
        <v>767</v>
      </c>
      <c r="K212" t="str">
        <f>INDEX('Planning Periods'!$O$2:$O$540,MATCH('Table B Values'!A212,'Planning Periods'!$A$2:$A$540,0))</f>
        <v>Los Angeles County</v>
      </c>
      <c r="O212" t="s">
        <v>813</v>
      </c>
      <c r="P212">
        <v>2022</v>
      </c>
      <c r="Q212">
        <v>0</v>
      </c>
      <c r="S212" t="s">
        <v>1148</v>
      </c>
      <c r="T212">
        <v>2021</v>
      </c>
      <c r="U212">
        <v>0</v>
      </c>
    </row>
    <row r="213" spans="1:21">
      <c r="A213" t="s">
        <v>856</v>
      </c>
      <c r="B213">
        <v>2022</v>
      </c>
      <c r="C213">
        <v>118</v>
      </c>
      <c r="D213">
        <v>0</v>
      </c>
      <c r="E213">
        <v>36</v>
      </c>
      <c r="F213">
        <v>0</v>
      </c>
      <c r="G213">
        <v>9</v>
      </c>
      <c r="H213">
        <v>0</v>
      </c>
      <c r="I213">
        <v>1342</v>
      </c>
      <c r="J213" t="s">
        <v>767</v>
      </c>
      <c r="K213" t="str">
        <f>INDEX('Planning Periods'!$O$2:$O$540,MATCH('Table B Values'!A213,'Planning Periods'!$A$2:$A$540,0))</f>
        <v>Orange County</v>
      </c>
      <c r="O213" t="s">
        <v>1007</v>
      </c>
      <c r="P213">
        <v>2022</v>
      </c>
      <c r="Q213">
        <v>0</v>
      </c>
      <c r="S213" t="s">
        <v>1149</v>
      </c>
      <c r="T213">
        <v>2021</v>
      </c>
      <c r="U213">
        <v>0</v>
      </c>
    </row>
    <row r="214" spans="1:21">
      <c r="A214" t="s">
        <v>1027</v>
      </c>
      <c r="B214">
        <v>2022</v>
      </c>
      <c r="C214">
        <v>0</v>
      </c>
      <c r="D214">
        <v>0</v>
      </c>
      <c r="E214">
        <v>0</v>
      </c>
      <c r="F214">
        <v>0</v>
      </c>
      <c r="G214">
        <v>0</v>
      </c>
      <c r="H214" s="356">
        <v>0</v>
      </c>
      <c r="I214" s="356">
        <v>1</v>
      </c>
      <c r="J214" t="s">
        <v>767</v>
      </c>
      <c r="K214" t="str">
        <f>INDEX('Planning Periods'!$O$2:$O$540,MATCH('Table B Values'!A214,'Planning Periods'!$A$2:$A$540,0))</f>
        <v>Los Angeles County</v>
      </c>
      <c r="O214" t="s">
        <v>1054</v>
      </c>
      <c r="P214">
        <v>2022</v>
      </c>
      <c r="Q214">
        <v>0</v>
      </c>
      <c r="S214" t="s">
        <v>1099</v>
      </c>
      <c r="T214">
        <v>2021</v>
      </c>
      <c r="U214">
        <v>0</v>
      </c>
    </row>
    <row r="215" spans="1:21">
      <c r="A215" t="s">
        <v>1056</v>
      </c>
      <c r="B215">
        <v>2022</v>
      </c>
      <c r="C215">
        <v>0</v>
      </c>
      <c r="D215">
        <v>0</v>
      </c>
      <c r="E215">
        <v>0</v>
      </c>
      <c r="F215">
        <v>0</v>
      </c>
      <c r="G215">
        <v>0</v>
      </c>
      <c r="H215">
        <v>0</v>
      </c>
      <c r="I215">
        <v>14</v>
      </c>
      <c r="J215" t="s">
        <v>767</v>
      </c>
      <c r="K215" t="str">
        <f>INDEX('Planning Periods'!$O$2:$O$540,MATCH('Table B Values'!A215,'Planning Periods'!$A$2:$A$540,0))</f>
        <v>Inyo County</v>
      </c>
      <c r="O215" t="s">
        <v>827</v>
      </c>
      <c r="P215">
        <v>2022</v>
      </c>
      <c r="Q215">
        <v>0</v>
      </c>
      <c r="S215" t="s">
        <v>1150</v>
      </c>
      <c r="T215">
        <v>2021</v>
      </c>
      <c r="U215">
        <v>0</v>
      </c>
    </row>
    <row r="216" spans="1:21">
      <c r="A216" t="s">
        <v>1060</v>
      </c>
      <c r="B216">
        <v>2022</v>
      </c>
      <c r="C216">
        <v>0</v>
      </c>
      <c r="D216">
        <v>0</v>
      </c>
      <c r="E216">
        <v>0</v>
      </c>
      <c r="F216">
        <v>0</v>
      </c>
      <c r="G216">
        <v>0</v>
      </c>
      <c r="H216">
        <v>0</v>
      </c>
      <c r="I216">
        <v>35</v>
      </c>
      <c r="J216" t="s">
        <v>767</v>
      </c>
      <c r="K216" t="str">
        <f>INDEX('Planning Periods'!$O$2:$O$540,MATCH('Table B Values'!A216,'Planning Periods'!$A$2:$A$540,0))</f>
        <v>Amador County</v>
      </c>
      <c r="O216" t="s">
        <v>824</v>
      </c>
      <c r="P216">
        <v>2022</v>
      </c>
      <c r="Q216">
        <v>0</v>
      </c>
      <c r="S216" t="s">
        <v>1151</v>
      </c>
      <c r="T216">
        <v>2021</v>
      </c>
      <c r="U216">
        <v>17</v>
      </c>
    </row>
    <row r="217" spans="1:21">
      <c r="A217" t="s">
        <v>1053</v>
      </c>
      <c r="B217">
        <v>2022</v>
      </c>
      <c r="C217">
        <v>0</v>
      </c>
      <c r="D217">
        <v>0</v>
      </c>
      <c r="E217">
        <v>0</v>
      </c>
      <c r="F217">
        <v>0</v>
      </c>
      <c r="G217">
        <v>0</v>
      </c>
      <c r="H217">
        <v>12</v>
      </c>
      <c r="I217">
        <v>243</v>
      </c>
      <c r="J217" t="s">
        <v>767</v>
      </c>
      <c r="K217" t="str">
        <f>INDEX('Planning Periods'!$O$2:$O$540,MATCH('Table B Values'!A217,'Planning Periods'!$A$2:$A$540,0))</f>
        <v>San Bernardino County</v>
      </c>
      <c r="O217" t="s">
        <v>980</v>
      </c>
      <c r="P217">
        <v>2022</v>
      </c>
      <c r="Q217">
        <v>0</v>
      </c>
      <c r="S217" t="s">
        <v>1152</v>
      </c>
      <c r="T217">
        <v>2021</v>
      </c>
      <c r="U217">
        <v>0</v>
      </c>
    </row>
    <row r="218" spans="1:21">
      <c r="A218" t="s">
        <v>895</v>
      </c>
      <c r="B218">
        <v>2022</v>
      </c>
      <c r="C218">
        <v>0</v>
      </c>
      <c r="D218">
        <v>5</v>
      </c>
      <c r="E218">
        <v>0</v>
      </c>
      <c r="F218">
        <v>0</v>
      </c>
      <c r="G218">
        <v>0</v>
      </c>
      <c r="H218">
        <v>0</v>
      </c>
      <c r="I218">
        <v>16</v>
      </c>
      <c r="J218" t="s">
        <v>767</v>
      </c>
      <c r="K218" t="str">
        <f>INDEX('Planning Periods'!$O$2:$O$540,MATCH('Table B Values'!A218,'Planning Periods'!$A$2:$A$540,0))</f>
        <v>Los Angeles County</v>
      </c>
      <c r="O218" t="s">
        <v>985</v>
      </c>
      <c r="P218">
        <v>2022</v>
      </c>
      <c r="Q218">
        <v>0</v>
      </c>
      <c r="S218" t="s">
        <v>926</v>
      </c>
      <c r="T218">
        <v>2021</v>
      </c>
      <c r="U218">
        <v>0</v>
      </c>
    </row>
    <row r="219" spans="1:21">
      <c r="A219" t="s">
        <v>1050</v>
      </c>
      <c r="B219">
        <v>2022</v>
      </c>
      <c r="C219">
        <v>0</v>
      </c>
      <c r="D219">
        <v>0</v>
      </c>
      <c r="E219">
        <v>0</v>
      </c>
      <c r="F219">
        <v>0</v>
      </c>
      <c r="G219">
        <v>0</v>
      </c>
      <c r="H219">
        <v>28</v>
      </c>
      <c r="I219">
        <v>321</v>
      </c>
      <c r="J219" t="s">
        <v>767</v>
      </c>
      <c r="K219" t="str">
        <f>INDEX('Planning Periods'!$O$2:$O$540,MATCH('Table B Values'!A219,'Planning Periods'!$A$2:$A$540,0))</f>
        <v>Riverside County</v>
      </c>
      <c r="O219" t="s">
        <v>971</v>
      </c>
      <c r="P219">
        <v>2022</v>
      </c>
      <c r="Q219">
        <v>0</v>
      </c>
      <c r="S219" t="s">
        <v>1153</v>
      </c>
      <c r="T219">
        <v>2021</v>
      </c>
      <c r="U219">
        <v>0</v>
      </c>
    </row>
    <row r="220" spans="1:21">
      <c r="A220" t="s">
        <v>1055</v>
      </c>
      <c r="B220">
        <v>2022</v>
      </c>
      <c r="C220">
        <v>0</v>
      </c>
      <c r="D220">
        <v>0</v>
      </c>
      <c r="E220">
        <v>0</v>
      </c>
      <c r="F220">
        <v>0</v>
      </c>
      <c r="G220">
        <v>0</v>
      </c>
      <c r="H220">
        <v>0</v>
      </c>
      <c r="I220">
        <v>41</v>
      </c>
      <c r="J220" t="s">
        <v>767</v>
      </c>
      <c r="K220" t="str">
        <f>INDEX('Planning Periods'!$O$2:$O$540,MATCH('Table B Values'!A220,'Planning Periods'!$A$2:$A$540,0))</f>
        <v>Los Angeles County</v>
      </c>
      <c r="O220" t="s">
        <v>1036</v>
      </c>
      <c r="P220">
        <v>2022</v>
      </c>
      <c r="Q220">
        <v>0</v>
      </c>
      <c r="S220" t="s">
        <v>835</v>
      </c>
      <c r="T220">
        <v>2021</v>
      </c>
      <c r="U220">
        <v>0</v>
      </c>
    </row>
    <row r="221" spans="1:21">
      <c r="A221" t="s">
        <v>1049</v>
      </c>
      <c r="B221">
        <v>2022</v>
      </c>
      <c r="C221">
        <v>0</v>
      </c>
      <c r="D221">
        <v>7</v>
      </c>
      <c r="E221">
        <v>0</v>
      </c>
      <c r="F221">
        <v>4</v>
      </c>
      <c r="G221">
        <v>0</v>
      </c>
      <c r="H221">
        <v>14</v>
      </c>
      <c r="I221">
        <v>46</v>
      </c>
      <c r="J221" t="s">
        <v>767</v>
      </c>
      <c r="K221" t="str">
        <f>INDEX('Planning Periods'!$O$2:$O$540,MATCH('Table B Values'!A221,'Planning Periods'!$A$2:$A$540,0))</f>
        <v>San Bernardino County</v>
      </c>
      <c r="O221" t="s">
        <v>952</v>
      </c>
      <c r="P221">
        <v>2022</v>
      </c>
      <c r="Q221">
        <v>0</v>
      </c>
      <c r="S221" t="s">
        <v>1096</v>
      </c>
      <c r="T221">
        <v>2021</v>
      </c>
      <c r="U221">
        <v>0</v>
      </c>
    </row>
    <row r="222" spans="1:21">
      <c r="A222" t="s">
        <v>780</v>
      </c>
      <c r="B222">
        <v>2022</v>
      </c>
      <c r="C222">
        <v>104</v>
      </c>
      <c r="D222">
        <v>23</v>
      </c>
      <c r="E222">
        <v>0</v>
      </c>
      <c r="F222">
        <v>39</v>
      </c>
      <c r="G222">
        <v>2</v>
      </c>
      <c r="H222">
        <v>30</v>
      </c>
      <c r="I222">
        <v>85</v>
      </c>
      <c r="J222" t="s">
        <v>767</v>
      </c>
      <c r="K222" t="str">
        <f>INDEX('Planning Periods'!$O$2:$O$540,MATCH('Table B Values'!A222,'Planning Periods'!$A$2:$A$540,0))</f>
        <v>Orange County</v>
      </c>
      <c r="O222" t="s">
        <v>927</v>
      </c>
      <c r="P222">
        <v>2022</v>
      </c>
      <c r="Q222">
        <v>0</v>
      </c>
      <c r="S222" t="s">
        <v>1094</v>
      </c>
      <c r="T222">
        <v>2021</v>
      </c>
      <c r="U222">
        <v>0</v>
      </c>
    </row>
    <row r="223" spans="1:21">
      <c r="A223" t="s">
        <v>1065</v>
      </c>
      <c r="B223">
        <v>2022</v>
      </c>
      <c r="C223">
        <v>0</v>
      </c>
      <c r="D223">
        <v>0</v>
      </c>
      <c r="E223">
        <v>0</v>
      </c>
      <c r="F223">
        <v>14</v>
      </c>
      <c r="G223">
        <v>0</v>
      </c>
      <c r="H223">
        <v>0</v>
      </c>
      <c r="I223">
        <v>0</v>
      </c>
      <c r="J223" t="s">
        <v>767</v>
      </c>
      <c r="K223" t="str">
        <f>INDEX('Planning Periods'!$O$2:$O$540,MATCH('Table B Values'!A223,'Planning Periods'!$A$2:$A$540,0))</f>
        <v>Los Angeles County</v>
      </c>
      <c r="O223" t="s">
        <v>978</v>
      </c>
      <c r="P223">
        <v>2022</v>
      </c>
      <c r="Q223">
        <v>0</v>
      </c>
      <c r="S223" t="s">
        <v>1100</v>
      </c>
      <c r="T223">
        <v>2021</v>
      </c>
      <c r="U223">
        <v>0</v>
      </c>
    </row>
    <row r="224" spans="1:21">
      <c r="A224" t="s">
        <v>1047</v>
      </c>
      <c r="B224">
        <v>2022</v>
      </c>
      <c r="C224">
        <v>0</v>
      </c>
      <c r="D224">
        <v>0</v>
      </c>
      <c r="E224">
        <v>0</v>
      </c>
      <c r="F224">
        <v>0</v>
      </c>
      <c r="G224">
        <v>0</v>
      </c>
      <c r="H224">
        <v>1</v>
      </c>
      <c r="I224">
        <v>0</v>
      </c>
      <c r="J224" t="s">
        <v>767</v>
      </c>
      <c r="K224" t="str">
        <f>INDEX('Planning Periods'!$O$2:$O$540,MATCH('Table B Values'!A224,'Planning Periods'!$A$2:$A$540,0))</f>
        <v>Imperial County</v>
      </c>
      <c r="O224" t="s">
        <v>976</v>
      </c>
      <c r="P224">
        <v>2022</v>
      </c>
      <c r="Q224">
        <v>0</v>
      </c>
      <c r="S224" t="s">
        <v>837</v>
      </c>
      <c r="T224">
        <v>2021</v>
      </c>
      <c r="U224">
        <v>0</v>
      </c>
    </row>
    <row r="225" spans="1:21">
      <c r="A225" t="s">
        <v>863</v>
      </c>
      <c r="B225">
        <v>2022</v>
      </c>
      <c r="C225">
        <v>0</v>
      </c>
      <c r="D225">
        <v>0</v>
      </c>
      <c r="E225">
        <v>0</v>
      </c>
      <c r="F225">
        <v>0</v>
      </c>
      <c r="G225">
        <v>0</v>
      </c>
      <c r="H225">
        <v>25</v>
      </c>
      <c r="I225">
        <v>83</v>
      </c>
      <c r="J225" t="s">
        <v>767</v>
      </c>
      <c r="K225" t="str">
        <f>INDEX('Planning Periods'!$O$2:$O$540,MATCH('Table B Values'!A225,'Planning Periods'!$A$2:$A$540,0))</f>
        <v>Humboldt County</v>
      </c>
      <c r="O225" t="s">
        <v>930</v>
      </c>
      <c r="P225">
        <v>2022</v>
      </c>
      <c r="Q225">
        <v>0</v>
      </c>
      <c r="S225" t="s">
        <v>1127</v>
      </c>
      <c r="T225">
        <v>2021</v>
      </c>
      <c r="U225">
        <v>0</v>
      </c>
    </row>
    <row r="226" spans="1:21">
      <c r="A226" t="s">
        <v>884</v>
      </c>
      <c r="B226">
        <v>2022</v>
      </c>
      <c r="C226">
        <v>0</v>
      </c>
      <c r="D226">
        <v>8</v>
      </c>
      <c r="E226">
        <v>0</v>
      </c>
      <c r="F226">
        <v>0</v>
      </c>
      <c r="G226">
        <v>0</v>
      </c>
      <c r="H226">
        <v>2</v>
      </c>
      <c r="I226">
        <v>2</v>
      </c>
      <c r="J226" t="s">
        <v>767</v>
      </c>
      <c r="K226" t="str">
        <f>INDEX('Planning Periods'!$O$2:$O$540,MATCH('Table B Values'!A226,'Planning Periods'!$A$2:$A$540,0))</f>
        <v>Orange County</v>
      </c>
      <c r="O226" t="s">
        <v>910</v>
      </c>
      <c r="P226">
        <v>2022</v>
      </c>
      <c r="Q226">
        <v>0</v>
      </c>
      <c r="S226" t="s">
        <v>1121</v>
      </c>
      <c r="T226">
        <v>2021</v>
      </c>
      <c r="U226">
        <v>0</v>
      </c>
    </row>
    <row r="227" spans="1:21">
      <c r="A227" t="s">
        <v>929</v>
      </c>
      <c r="B227">
        <v>2022</v>
      </c>
      <c r="C227">
        <v>0</v>
      </c>
      <c r="D227">
        <v>2</v>
      </c>
      <c r="E227">
        <v>69</v>
      </c>
      <c r="F227">
        <v>0</v>
      </c>
      <c r="G227">
        <v>0</v>
      </c>
      <c r="H227">
        <v>9</v>
      </c>
      <c r="I227">
        <v>31</v>
      </c>
      <c r="J227" t="s">
        <v>767</v>
      </c>
      <c r="K227" t="str">
        <f>INDEX('Planning Periods'!$O$2:$O$540,MATCH('Table B Values'!A227,'Planning Periods'!$A$2:$A$540,0))</f>
        <v>Lake County</v>
      </c>
      <c r="O227" t="s">
        <v>1017</v>
      </c>
      <c r="P227">
        <v>2022</v>
      </c>
      <c r="Q227">
        <v>0</v>
      </c>
      <c r="S227" t="s">
        <v>1154</v>
      </c>
      <c r="T227">
        <v>2021</v>
      </c>
      <c r="U227">
        <v>0</v>
      </c>
    </row>
    <row r="228" spans="1:21">
      <c r="A228" t="s">
        <v>1041</v>
      </c>
      <c r="B228">
        <v>2022</v>
      </c>
      <c r="C228">
        <v>0</v>
      </c>
      <c r="D228">
        <v>0</v>
      </c>
      <c r="E228">
        <v>0</v>
      </c>
      <c r="F228">
        <v>0</v>
      </c>
      <c r="G228">
        <v>0</v>
      </c>
      <c r="H228">
        <v>2</v>
      </c>
      <c r="I228">
        <v>0</v>
      </c>
      <c r="J228" t="s">
        <v>767</v>
      </c>
      <c r="K228" t="str">
        <f>INDEX('Planning Periods'!$O$2:$O$540,MATCH('Table B Values'!A228,'Planning Periods'!$A$2:$A$540,0))</f>
        <v>Los Angeles County</v>
      </c>
      <c r="O228" t="s">
        <v>861</v>
      </c>
      <c r="P228">
        <v>2022</v>
      </c>
      <c r="Q228">
        <v>0</v>
      </c>
      <c r="S228" t="s">
        <v>1125</v>
      </c>
      <c r="T228">
        <v>2021</v>
      </c>
      <c r="U228">
        <v>0</v>
      </c>
    </row>
    <row r="229" spans="1:21">
      <c r="A229" t="s">
        <v>1045</v>
      </c>
      <c r="B229">
        <v>2022</v>
      </c>
      <c r="C229">
        <v>0</v>
      </c>
      <c r="D229">
        <v>0</v>
      </c>
      <c r="E229">
        <v>0</v>
      </c>
      <c r="F229">
        <v>0</v>
      </c>
      <c r="G229">
        <v>0</v>
      </c>
      <c r="H229">
        <v>0</v>
      </c>
      <c r="I229">
        <v>77</v>
      </c>
      <c r="J229" t="s">
        <v>767</v>
      </c>
      <c r="K229" t="str">
        <f>INDEX('Planning Periods'!$O$2:$O$540,MATCH('Table B Values'!A229,'Planning Periods'!$A$2:$A$540,0))</f>
        <v>Orange County</v>
      </c>
      <c r="O229" t="s">
        <v>908</v>
      </c>
      <c r="P229">
        <v>2022</v>
      </c>
      <c r="Q229">
        <v>0</v>
      </c>
      <c r="S229" t="s">
        <v>1155</v>
      </c>
      <c r="T229">
        <v>2021</v>
      </c>
      <c r="U229">
        <v>0</v>
      </c>
    </row>
    <row r="230" spans="1:21">
      <c r="A230" t="s">
        <v>1034</v>
      </c>
      <c r="B230">
        <v>2022</v>
      </c>
      <c r="C230">
        <v>0</v>
      </c>
      <c r="D230">
        <v>3</v>
      </c>
      <c r="E230">
        <v>0</v>
      </c>
      <c r="F230">
        <v>0</v>
      </c>
      <c r="G230">
        <v>0</v>
      </c>
      <c r="H230">
        <v>111</v>
      </c>
      <c r="I230">
        <v>255</v>
      </c>
      <c r="J230" t="s">
        <v>767</v>
      </c>
      <c r="K230" t="str">
        <f>INDEX('Planning Periods'!$O$2:$O$540,MATCH('Table B Values'!A230,'Planning Periods'!$A$2:$A$540,0))</f>
        <v>Riverside County</v>
      </c>
      <c r="O230" t="s">
        <v>1001</v>
      </c>
      <c r="P230">
        <v>2022</v>
      </c>
      <c r="Q230">
        <v>0</v>
      </c>
      <c r="S230" t="s">
        <v>1122</v>
      </c>
      <c r="T230">
        <v>2021</v>
      </c>
      <c r="U230">
        <v>11</v>
      </c>
    </row>
    <row r="231" spans="1:21">
      <c r="A231" t="s">
        <v>1037</v>
      </c>
      <c r="B231">
        <v>2022</v>
      </c>
      <c r="C231">
        <v>0</v>
      </c>
      <c r="D231">
        <v>19</v>
      </c>
      <c r="E231">
        <v>0</v>
      </c>
      <c r="F231">
        <v>25</v>
      </c>
      <c r="G231">
        <v>0</v>
      </c>
      <c r="H231">
        <v>5</v>
      </c>
      <c r="I231">
        <v>18</v>
      </c>
      <c r="J231" t="s">
        <v>767</v>
      </c>
      <c r="K231" t="str">
        <f>INDEX('Planning Periods'!$O$2:$O$540,MATCH('Table B Values'!A231,'Planning Periods'!$A$2:$A$540,0))</f>
        <v>Los Angeles County</v>
      </c>
      <c r="O231" t="s">
        <v>918</v>
      </c>
      <c r="P231">
        <v>2022</v>
      </c>
      <c r="Q231">
        <v>0</v>
      </c>
      <c r="S231" t="s">
        <v>1156</v>
      </c>
      <c r="T231">
        <v>2021</v>
      </c>
      <c r="U231">
        <v>0</v>
      </c>
    </row>
    <row r="232" spans="1:21">
      <c r="A232" t="s">
        <v>1157</v>
      </c>
      <c r="B232">
        <v>2022</v>
      </c>
      <c r="C232">
        <v>0</v>
      </c>
      <c r="D232">
        <v>0</v>
      </c>
      <c r="E232">
        <v>0</v>
      </c>
      <c r="F232">
        <v>0</v>
      </c>
      <c r="G232">
        <v>0</v>
      </c>
      <c r="H232">
        <v>0</v>
      </c>
      <c r="I232">
        <v>199</v>
      </c>
      <c r="J232" t="s">
        <v>767</v>
      </c>
      <c r="K232" t="str">
        <f>INDEX('Planning Periods'!$O$2:$O$540,MATCH('Table B Values'!A232,'Planning Periods'!$A$2:$A$540,0))</f>
        <v>Los Angeles County</v>
      </c>
      <c r="O232" t="s">
        <v>905</v>
      </c>
      <c r="P232">
        <v>2022</v>
      </c>
      <c r="Q232">
        <v>0</v>
      </c>
      <c r="S232" t="s">
        <v>1158</v>
      </c>
      <c r="T232">
        <v>2021</v>
      </c>
      <c r="U232">
        <v>3</v>
      </c>
    </row>
    <row r="233" spans="1:21">
      <c r="A233" t="s">
        <v>1032</v>
      </c>
      <c r="B233">
        <v>2022</v>
      </c>
      <c r="C233">
        <v>70</v>
      </c>
      <c r="D233">
        <v>0</v>
      </c>
      <c r="E233">
        <v>0</v>
      </c>
      <c r="F233">
        <v>12</v>
      </c>
      <c r="G233">
        <v>0</v>
      </c>
      <c r="H233">
        <v>1</v>
      </c>
      <c r="I233">
        <v>311</v>
      </c>
      <c r="J233" t="s">
        <v>767</v>
      </c>
      <c r="K233" t="str">
        <f>INDEX('Planning Periods'!$O$2:$O$540,MATCH('Table B Values'!A233,'Planning Periods'!$A$2:$A$540,0))</f>
        <v>Orange County</v>
      </c>
      <c r="O233" t="s">
        <v>913</v>
      </c>
      <c r="P233">
        <v>2022</v>
      </c>
      <c r="Q233">
        <v>0</v>
      </c>
      <c r="S233" t="s">
        <v>1159</v>
      </c>
      <c r="T233">
        <v>2021</v>
      </c>
      <c r="U233">
        <v>0</v>
      </c>
    </row>
    <row r="234" spans="1:21">
      <c r="A234" t="s">
        <v>1039</v>
      </c>
      <c r="B234">
        <v>2022</v>
      </c>
      <c r="C234">
        <v>0</v>
      </c>
      <c r="D234">
        <v>0</v>
      </c>
      <c r="E234">
        <v>0</v>
      </c>
      <c r="F234">
        <v>1</v>
      </c>
      <c r="G234">
        <v>0</v>
      </c>
      <c r="H234">
        <v>0</v>
      </c>
      <c r="I234">
        <v>3</v>
      </c>
      <c r="J234" t="s">
        <v>767</v>
      </c>
      <c r="K234" t="str">
        <f>INDEX('Planning Periods'!$O$2:$O$540,MATCH('Table B Values'!A234,'Planning Periods'!$A$2:$A$540,0))</f>
        <v>Lake County</v>
      </c>
      <c r="O234" t="s">
        <v>870</v>
      </c>
      <c r="P234">
        <v>2022</v>
      </c>
      <c r="Q234">
        <v>0</v>
      </c>
      <c r="S234" t="s">
        <v>1108</v>
      </c>
      <c r="T234">
        <v>2021</v>
      </c>
      <c r="U234">
        <v>0</v>
      </c>
    </row>
    <row r="235" spans="1:21">
      <c r="A235" t="s">
        <v>1029</v>
      </c>
      <c r="B235">
        <v>2022</v>
      </c>
      <c r="C235">
        <v>0</v>
      </c>
      <c r="D235">
        <v>0</v>
      </c>
      <c r="E235">
        <v>0</v>
      </c>
      <c r="F235">
        <v>0</v>
      </c>
      <c r="G235">
        <v>0</v>
      </c>
      <c r="H235">
        <v>0</v>
      </c>
      <c r="I235">
        <v>41</v>
      </c>
      <c r="J235" t="s">
        <v>767</v>
      </c>
      <c r="K235" t="str">
        <f>INDEX('Planning Periods'!$O$2:$O$540,MATCH('Table B Values'!A235,'Planning Periods'!$A$2:$A$540,0))</f>
        <v>Los Angeles County</v>
      </c>
      <c r="O235" t="s">
        <v>771</v>
      </c>
      <c r="P235">
        <v>2023</v>
      </c>
      <c r="Q235">
        <v>0</v>
      </c>
      <c r="S235" t="s">
        <v>1113</v>
      </c>
      <c r="T235">
        <v>2021</v>
      </c>
      <c r="U235">
        <v>0</v>
      </c>
    </row>
    <row r="236" spans="1:21">
      <c r="A236" t="s">
        <v>941</v>
      </c>
      <c r="B236">
        <v>2022</v>
      </c>
      <c r="C236">
        <v>0</v>
      </c>
      <c r="D236">
        <v>0</v>
      </c>
      <c r="E236">
        <v>0</v>
      </c>
      <c r="F236">
        <v>44</v>
      </c>
      <c r="G236">
        <v>0</v>
      </c>
      <c r="H236">
        <v>0</v>
      </c>
      <c r="I236" s="356">
        <v>12</v>
      </c>
      <c r="J236" t="s">
        <v>767</v>
      </c>
      <c r="K236" t="str">
        <f>INDEX('Planning Periods'!$O$2:$O$540,MATCH('Table B Values'!A236,'Planning Periods'!$A$2:$A$540,0))</f>
        <v>Orange County</v>
      </c>
      <c r="O236" t="s">
        <v>877</v>
      </c>
      <c r="P236">
        <v>2022</v>
      </c>
      <c r="Q236">
        <v>0</v>
      </c>
      <c r="S236" t="s">
        <v>1104</v>
      </c>
      <c r="T236">
        <v>2021</v>
      </c>
      <c r="U236">
        <v>0</v>
      </c>
    </row>
    <row r="237" spans="1:21">
      <c r="A237" t="s">
        <v>1025</v>
      </c>
      <c r="B237">
        <v>2022</v>
      </c>
      <c r="C237">
        <v>0</v>
      </c>
      <c r="D237">
        <v>0</v>
      </c>
      <c r="E237">
        <v>0</v>
      </c>
      <c r="F237">
        <v>0</v>
      </c>
      <c r="G237">
        <v>0</v>
      </c>
      <c r="H237">
        <v>0</v>
      </c>
      <c r="I237">
        <v>12</v>
      </c>
      <c r="J237" t="s">
        <v>767</v>
      </c>
      <c r="K237" t="str">
        <f>INDEX('Planning Periods'!$O$2:$O$540,MATCH('Table B Values'!A237,'Planning Periods'!$A$2:$A$540,0))</f>
        <v>Amador County</v>
      </c>
      <c r="O237" t="s">
        <v>854</v>
      </c>
      <c r="P237">
        <v>2022</v>
      </c>
      <c r="Q237">
        <v>0</v>
      </c>
      <c r="S237" t="s">
        <v>1160</v>
      </c>
      <c r="T237">
        <v>2021</v>
      </c>
      <c r="U237">
        <v>0</v>
      </c>
    </row>
    <row r="238" spans="1:21">
      <c r="A238" t="s">
        <v>1030</v>
      </c>
      <c r="B238">
        <v>2022</v>
      </c>
      <c r="C238">
        <v>0</v>
      </c>
      <c r="D238">
        <v>9</v>
      </c>
      <c r="E238">
        <v>0</v>
      </c>
      <c r="F238">
        <v>15</v>
      </c>
      <c r="G238">
        <v>0</v>
      </c>
      <c r="H238">
        <v>16</v>
      </c>
      <c r="I238">
        <v>184</v>
      </c>
      <c r="J238" t="s">
        <v>767</v>
      </c>
      <c r="K238" t="str">
        <f>INDEX('Planning Periods'!$O$2:$O$540,MATCH('Table B Values'!A238,'Planning Periods'!$A$2:$A$540,0))</f>
        <v>Riverside County</v>
      </c>
      <c r="O238" t="s">
        <v>885</v>
      </c>
      <c r="P238">
        <v>2022</v>
      </c>
      <c r="Q238">
        <v>0</v>
      </c>
      <c r="S238" t="s">
        <v>1161</v>
      </c>
      <c r="T238">
        <v>2021</v>
      </c>
      <c r="U238">
        <v>0</v>
      </c>
    </row>
    <row r="239" spans="1:21">
      <c r="A239" t="s">
        <v>1020</v>
      </c>
      <c r="B239">
        <v>2022</v>
      </c>
      <c r="C239">
        <v>0</v>
      </c>
      <c r="D239">
        <v>0</v>
      </c>
      <c r="E239">
        <v>115</v>
      </c>
      <c r="F239">
        <v>0</v>
      </c>
      <c r="G239">
        <v>30</v>
      </c>
      <c r="H239">
        <v>62</v>
      </c>
      <c r="I239">
        <v>51</v>
      </c>
      <c r="J239" t="s">
        <v>767</v>
      </c>
      <c r="K239" t="str">
        <f>INDEX('Planning Periods'!$O$2:$O$540,MATCH('Table B Values'!A239,'Planning Periods'!$A$2:$A$540,0))</f>
        <v>San Diego County</v>
      </c>
      <c r="O239" t="s">
        <v>882</v>
      </c>
      <c r="P239">
        <v>2022</v>
      </c>
      <c r="Q239">
        <v>0</v>
      </c>
      <c r="S239" t="s">
        <v>954</v>
      </c>
      <c r="T239">
        <v>2021</v>
      </c>
      <c r="U239">
        <v>0</v>
      </c>
    </row>
    <row r="240" spans="1:21">
      <c r="A240" t="s">
        <v>1022</v>
      </c>
      <c r="B240">
        <v>2022</v>
      </c>
      <c r="C240">
        <v>0</v>
      </c>
      <c r="D240">
        <v>0</v>
      </c>
      <c r="E240">
        <v>0</v>
      </c>
      <c r="F240">
        <v>0</v>
      </c>
      <c r="G240">
        <v>0</v>
      </c>
      <c r="H240">
        <v>0</v>
      </c>
      <c r="I240">
        <v>29</v>
      </c>
      <c r="J240" t="s">
        <v>767</v>
      </c>
      <c r="K240" t="str">
        <f>INDEX('Planning Periods'!$O$2:$O$540,MATCH('Table B Values'!A240,'Planning Periods'!$A$2:$A$540,0))</f>
        <v>Los Angeles County</v>
      </c>
      <c r="O240" t="s">
        <v>775</v>
      </c>
      <c r="P240">
        <v>2022</v>
      </c>
      <c r="Q240">
        <v>0</v>
      </c>
      <c r="S240" t="s">
        <v>1110</v>
      </c>
      <c r="T240">
        <v>2021</v>
      </c>
      <c r="U240">
        <v>54</v>
      </c>
    </row>
    <row r="241" spans="1:21">
      <c r="A241" t="s">
        <v>1043</v>
      </c>
      <c r="B241">
        <v>2022</v>
      </c>
      <c r="C241">
        <v>0</v>
      </c>
      <c r="D241">
        <v>0</v>
      </c>
      <c r="E241">
        <v>0</v>
      </c>
      <c r="F241">
        <v>0</v>
      </c>
      <c r="G241">
        <v>0</v>
      </c>
      <c r="H241">
        <v>0</v>
      </c>
      <c r="I241">
        <v>526</v>
      </c>
      <c r="J241" t="s">
        <v>767</v>
      </c>
      <c r="K241" t="str">
        <f>INDEX('Planning Periods'!$O$2:$O$540,MATCH('Table B Values'!A241,'Planning Periods'!$A$2:$A$540,0))</f>
        <v>Riverside County</v>
      </c>
      <c r="O241" t="s">
        <v>801</v>
      </c>
      <c r="P241">
        <v>2022</v>
      </c>
      <c r="Q241">
        <v>0</v>
      </c>
      <c r="S241" t="s">
        <v>1162</v>
      </c>
      <c r="T241">
        <v>2021</v>
      </c>
      <c r="U241">
        <v>0</v>
      </c>
    </row>
    <row r="242" spans="1:21">
      <c r="A242" t="s">
        <v>1018</v>
      </c>
      <c r="B242">
        <v>2022</v>
      </c>
      <c r="C242">
        <v>0</v>
      </c>
      <c r="D242">
        <v>0</v>
      </c>
      <c r="E242">
        <v>0</v>
      </c>
      <c r="F242">
        <v>0</v>
      </c>
      <c r="G242">
        <v>0</v>
      </c>
      <c r="H242">
        <v>0</v>
      </c>
      <c r="I242">
        <v>14</v>
      </c>
      <c r="J242" t="s">
        <v>767</v>
      </c>
      <c r="K242" t="str">
        <f>INDEX('Planning Periods'!$O$2:$O$540,MATCH('Table B Values'!A242,'Planning Periods'!$A$2:$A$540,0))</f>
        <v>Los Angeles County</v>
      </c>
      <c r="O242" t="s">
        <v>804</v>
      </c>
      <c r="P242">
        <v>2022</v>
      </c>
      <c r="Q242">
        <v>0</v>
      </c>
      <c r="S242" t="s">
        <v>1163</v>
      </c>
      <c r="T242">
        <v>2021</v>
      </c>
      <c r="U242">
        <v>0</v>
      </c>
    </row>
    <row r="243" spans="1:21">
      <c r="A243" t="s">
        <v>924</v>
      </c>
      <c r="B243">
        <v>2022</v>
      </c>
      <c r="C243">
        <v>0</v>
      </c>
      <c r="D243">
        <v>0</v>
      </c>
      <c r="E243">
        <v>0</v>
      </c>
      <c r="F243">
        <v>3</v>
      </c>
      <c r="G243">
        <v>0</v>
      </c>
      <c r="H243">
        <v>0</v>
      </c>
      <c r="I243" s="356">
        <v>0</v>
      </c>
      <c r="J243" t="s">
        <v>767</v>
      </c>
      <c r="K243" t="str">
        <f>INDEX('Planning Periods'!$O$2:$O$540,MATCH('Table B Values'!A243,'Planning Periods'!$A$2:$A$540,0))</f>
        <v>Orange County</v>
      </c>
      <c r="O243" t="s">
        <v>773</v>
      </c>
      <c r="P243">
        <v>2022</v>
      </c>
      <c r="Q243">
        <v>0</v>
      </c>
      <c r="S243" t="s">
        <v>1086</v>
      </c>
      <c r="T243">
        <v>2021</v>
      </c>
      <c r="U243">
        <v>0</v>
      </c>
    </row>
    <row r="244" spans="1:21">
      <c r="A244" t="s">
        <v>881</v>
      </c>
      <c r="B244">
        <v>2022</v>
      </c>
      <c r="C244">
        <v>0</v>
      </c>
      <c r="D244">
        <v>11</v>
      </c>
      <c r="E244">
        <v>0</v>
      </c>
      <c r="F244">
        <v>19</v>
      </c>
      <c r="G244">
        <v>0</v>
      </c>
      <c r="H244">
        <v>25</v>
      </c>
      <c r="I244">
        <v>556</v>
      </c>
      <c r="J244" t="s">
        <v>767</v>
      </c>
      <c r="K244" t="str">
        <f>INDEX('Planning Periods'!$O$2:$O$540,MATCH('Table B Values'!A244,'Planning Periods'!$A$2:$A$540,0))</f>
        <v>El Dorado County</v>
      </c>
      <c r="O244" t="s">
        <v>781</v>
      </c>
      <c r="P244">
        <v>2022</v>
      </c>
      <c r="Q244">
        <v>0</v>
      </c>
      <c r="S244" t="s">
        <v>1084</v>
      </c>
      <c r="T244">
        <v>2021</v>
      </c>
      <c r="U244">
        <v>0</v>
      </c>
    </row>
    <row r="245" spans="1:21">
      <c r="A245" t="s">
        <v>1004</v>
      </c>
      <c r="B245">
        <v>2022</v>
      </c>
      <c r="C245">
        <v>0</v>
      </c>
      <c r="D245">
        <v>0</v>
      </c>
      <c r="E245">
        <v>0</v>
      </c>
      <c r="F245">
        <v>0</v>
      </c>
      <c r="G245">
        <v>0</v>
      </c>
      <c r="H245">
        <v>0</v>
      </c>
      <c r="I245">
        <v>68</v>
      </c>
      <c r="J245" t="s">
        <v>767</v>
      </c>
      <c r="K245" t="str">
        <f>INDEX('Planning Periods'!$O$2:$O$540,MATCH('Table B Values'!A245,'Planning Periods'!$A$2:$A$540,0))</f>
        <v>Los Angeles County</v>
      </c>
      <c r="O245" t="s">
        <v>838</v>
      </c>
      <c r="P245">
        <v>2022</v>
      </c>
      <c r="Q245">
        <v>0</v>
      </c>
      <c r="S245" t="s">
        <v>1089</v>
      </c>
      <c r="T245">
        <v>2021</v>
      </c>
      <c r="U245">
        <v>0</v>
      </c>
    </row>
    <row r="246" spans="1:21">
      <c r="A246" t="s">
        <v>1013</v>
      </c>
      <c r="B246">
        <v>2022</v>
      </c>
      <c r="C246">
        <v>0</v>
      </c>
      <c r="D246">
        <v>0</v>
      </c>
      <c r="E246">
        <v>0</v>
      </c>
      <c r="F246">
        <v>4</v>
      </c>
      <c r="G246">
        <v>0</v>
      </c>
      <c r="H246">
        <v>35</v>
      </c>
      <c r="I246">
        <v>32</v>
      </c>
      <c r="J246" t="s">
        <v>767</v>
      </c>
      <c r="K246" t="str">
        <f>INDEX('Planning Periods'!$O$2:$O$540,MATCH('Table B Values'!A246,'Planning Periods'!$A$2:$A$540,0))</f>
        <v>San Diego County</v>
      </c>
      <c r="O246" t="s">
        <v>981</v>
      </c>
      <c r="P246">
        <v>2022</v>
      </c>
      <c r="Q246">
        <v>0</v>
      </c>
      <c r="S246" t="s">
        <v>1164</v>
      </c>
      <c r="T246">
        <v>2021</v>
      </c>
      <c r="U246">
        <v>0</v>
      </c>
    </row>
    <row r="247" spans="1:21">
      <c r="A247" t="s">
        <v>1011</v>
      </c>
      <c r="B247">
        <v>2022</v>
      </c>
      <c r="C247">
        <v>0</v>
      </c>
      <c r="D247">
        <v>4</v>
      </c>
      <c r="E247">
        <v>0</v>
      </c>
      <c r="F247">
        <v>31</v>
      </c>
      <c r="G247">
        <v>0</v>
      </c>
      <c r="H247">
        <v>3</v>
      </c>
      <c r="I247">
        <v>0</v>
      </c>
      <c r="J247" t="s">
        <v>767</v>
      </c>
      <c r="K247" t="str">
        <f>INDEX('Planning Periods'!$O$2:$O$540,MATCH('Table B Values'!A247,'Planning Periods'!$A$2:$A$540,0))</f>
        <v>Imperial County</v>
      </c>
      <c r="O247" t="s">
        <v>974</v>
      </c>
      <c r="P247">
        <v>2022</v>
      </c>
      <c r="Q247">
        <v>0</v>
      </c>
      <c r="S247" t="s">
        <v>1165</v>
      </c>
      <c r="T247">
        <v>2021</v>
      </c>
      <c r="U247">
        <v>0</v>
      </c>
    </row>
    <row r="248" spans="1:21">
      <c r="A248" t="s">
        <v>1002</v>
      </c>
      <c r="B248">
        <v>2022</v>
      </c>
      <c r="C248">
        <v>0</v>
      </c>
      <c r="D248">
        <v>0</v>
      </c>
      <c r="E248">
        <v>0</v>
      </c>
      <c r="F248">
        <v>0</v>
      </c>
      <c r="G248">
        <v>0</v>
      </c>
      <c r="H248">
        <v>0</v>
      </c>
      <c r="I248">
        <v>30</v>
      </c>
      <c r="J248" t="s">
        <v>767</v>
      </c>
      <c r="K248" t="str">
        <f>INDEX('Planning Periods'!$O$2:$O$540,MATCH('Table B Values'!A248,'Planning Periods'!$A$2:$A$540,0))</f>
        <v>Los Angeles County</v>
      </c>
      <c r="O248" t="s">
        <v>903</v>
      </c>
      <c r="P248">
        <v>2022</v>
      </c>
      <c r="Q248">
        <v>0</v>
      </c>
      <c r="S248" t="s">
        <v>1065</v>
      </c>
      <c r="T248">
        <v>2020</v>
      </c>
      <c r="U248">
        <v>0</v>
      </c>
    </row>
    <row r="249" spans="1:21">
      <c r="A249" t="s">
        <v>902</v>
      </c>
      <c r="B249">
        <v>2022</v>
      </c>
      <c r="C249">
        <v>0</v>
      </c>
      <c r="D249">
        <v>25</v>
      </c>
      <c r="E249">
        <v>10</v>
      </c>
      <c r="F249">
        <v>29</v>
      </c>
      <c r="G249">
        <v>0</v>
      </c>
      <c r="H249">
        <v>13</v>
      </c>
      <c r="I249">
        <v>154</v>
      </c>
      <c r="J249" t="s">
        <v>767</v>
      </c>
      <c r="K249" t="str">
        <f>INDEX('Planning Periods'!$O$2:$O$540,MATCH('Table B Values'!A249,'Planning Periods'!$A$2:$A$540,0))</f>
        <v>San Diego County</v>
      </c>
      <c r="O249" t="s">
        <v>916</v>
      </c>
      <c r="P249">
        <v>2022</v>
      </c>
      <c r="Q249">
        <v>0</v>
      </c>
      <c r="S249" t="s">
        <v>1063</v>
      </c>
      <c r="T249">
        <v>2020</v>
      </c>
      <c r="U249">
        <v>0</v>
      </c>
    </row>
    <row r="250" spans="1:21">
      <c r="A250" t="s">
        <v>968</v>
      </c>
      <c r="B250">
        <v>2022</v>
      </c>
      <c r="C250">
        <v>0</v>
      </c>
      <c r="D250">
        <v>0</v>
      </c>
      <c r="E250">
        <v>36</v>
      </c>
      <c r="F250">
        <v>10</v>
      </c>
      <c r="G250">
        <v>0</v>
      </c>
      <c r="H250">
        <v>18</v>
      </c>
      <c r="I250">
        <v>21</v>
      </c>
      <c r="J250" t="s">
        <v>767</v>
      </c>
      <c r="K250" t="str">
        <f>INDEX('Planning Periods'!$O$2:$O$540,MATCH('Table B Values'!A250,'Planning Periods'!$A$2:$A$540,0))</f>
        <v>Humboldt County</v>
      </c>
      <c r="O250" t="s">
        <v>965</v>
      </c>
      <c r="P250">
        <v>2022</v>
      </c>
      <c r="Q250">
        <v>0</v>
      </c>
      <c r="S250" t="s">
        <v>1069</v>
      </c>
      <c r="T250">
        <v>2020</v>
      </c>
      <c r="U250">
        <v>0</v>
      </c>
    </row>
    <row r="251" spans="1:21">
      <c r="A251" t="s">
        <v>818</v>
      </c>
      <c r="B251">
        <v>2022</v>
      </c>
      <c r="C251">
        <v>80</v>
      </c>
      <c r="D251">
        <v>0</v>
      </c>
      <c r="E251">
        <v>304</v>
      </c>
      <c r="F251">
        <v>0</v>
      </c>
      <c r="G251">
        <v>0</v>
      </c>
      <c r="H251">
        <v>0</v>
      </c>
      <c r="I251">
        <v>605</v>
      </c>
      <c r="J251" t="s">
        <v>767</v>
      </c>
      <c r="K251" t="str">
        <f>INDEX('Planning Periods'!$O$2:$O$540,MATCH('Table B Values'!A251,'Planning Periods'!$A$2:$A$540,0))</f>
        <v>Sacramento County</v>
      </c>
      <c r="O251" t="s">
        <v>891</v>
      </c>
      <c r="P251">
        <v>2022</v>
      </c>
      <c r="Q251">
        <v>0</v>
      </c>
      <c r="S251" t="s">
        <v>780</v>
      </c>
      <c r="T251">
        <v>2020</v>
      </c>
      <c r="U251">
        <v>0</v>
      </c>
    </row>
    <row r="252" spans="1:21">
      <c r="A252" t="s">
        <v>1006</v>
      </c>
      <c r="B252">
        <v>2022</v>
      </c>
      <c r="C252">
        <v>1</v>
      </c>
      <c r="D252">
        <v>7</v>
      </c>
      <c r="E252">
        <v>0</v>
      </c>
      <c r="F252">
        <v>4</v>
      </c>
      <c r="G252">
        <v>0</v>
      </c>
      <c r="H252">
        <v>40</v>
      </c>
      <c r="I252">
        <v>100</v>
      </c>
      <c r="J252" t="s">
        <v>767</v>
      </c>
      <c r="K252" t="str">
        <f>INDEX('Planning Periods'!$O$2:$O$540,MATCH('Table B Values'!A252,'Planning Periods'!$A$2:$A$540,0))</f>
        <v>San Diego County</v>
      </c>
      <c r="O252" t="s">
        <v>795</v>
      </c>
      <c r="P252">
        <v>2022</v>
      </c>
      <c r="Q252">
        <v>0</v>
      </c>
      <c r="S252" t="s">
        <v>1166</v>
      </c>
      <c r="T252">
        <v>2020</v>
      </c>
      <c r="U252">
        <v>0</v>
      </c>
    </row>
    <row r="253" spans="1:21">
      <c r="A253" t="s">
        <v>994</v>
      </c>
      <c r="B253">
        <v>2022</v>
      </c>
      <c r="C253">
        <v>0</v>
      </c>
      <c r="D253">
        <v>0</v>
      </c>
      <c r="E253">
        <v>0</v>
      </c>
      <c r="F253">
        <v>0</v>
      </c>
      <c r="G253">
        <v>0</v>
      </c>
      <c r="H253">
        <v>15</v>
      </c>
      <c r="I253">
        <v>11</v>
      </c>
      <c r="J253" t="s">
        <v>767</v>
      </c>
      <c r="K253" t="str">
        <f>INDEX('Planning Periods'!$O$2:$O$540,MATCH('Table B Values'!A253,'Planning Periods'!$A$2:$A$540,0))</f>
        <v>San Diego County</v>
      </c>
      <c r="O253" t="s">
        <v>898</v>
      </c>
      <c r="P253">
        <v>2022</v>
      </c>
      <c r="Q253">
        <v>0</v>
      </c>
      <c r="S253" t="s">
        <v>1167</v>
      </c>
      <c r="T253">
        <v>2020</v>
      </c>
      <c r="U253">
        <v>0</v>
      </c>
    </row>
    <row r="254" spans="1:21">
      <c r="A254" t="s">
        <v>990</v>
      </c>
      <c r="B254">
        <v>2022</v>
      </c>
      <c r="C254">
        <v>0</v>
      </c>
      <c r="D254">
        <v>2</v>
      </c>
      <c r="E254">
        <v>0</v>
      </c>
      <c r="F254">
        <v>2</v>
      </c>
      <c r="G254">
        <v>0</v>
      </c>
      <c r="H254">
        <v>2</v>
      </c>
      <c r="I254">
        <v>18</v>
      </c>
      <c r="J254" t="s">
        <v>767</v>
      </c>
      <c r="K254" t="str">
        <f>INDEX('Planning Periods'!$O$2:$O$540,MATCH('Table B Values'!A254,'Planning Periods'!$A$2:$A$540,0))</f>
        <v>Del Norte County</v>
      </c>
      <c r="O254" t="s">
        <v>896</v>
      </c>
      <c r="P254">
        <v>2022</v>
      </c>
      <c r="Q254">
        <v>0</v>
      </c>
      <c r="S254" t="s">
        <v>1047</v>
      </c>
      <c r="T254">
        <v>2020</v>
      </c>
      <c r="U254">
        <v>0</v>
      </c>
    </row>
    <row r="255" spans="1:21">
      <c r="A255" t="s">
        <v>999</v>
      </c>
      <c r="B255">
        <v>2022</v>
      </c>
      <c r="C255">
        <v>0</v>
      </c>
      <c r="D255">
        <v>0</v>
      </c>
      <c r="E255">
        <v>0</v>
      </c>
      <c r="F255">
        <v>2</v>
      </c>
      <c r="G255">
        <v>0</v>
      </c>
      <c r="H255">
        <v>1</v>
      </c>
      <c r="I255">
        <v>32</v>
      </c>
      <c r="J255" t="s">
        <v>767</v>
      </c>
      <c r="K255" t="str">
        <f>INDEX('Planning Periods'!$O$2:$O$540,MATCH('Table B Values'!A255,'Planning Periods'!$A$2:$A$540,0))</f>
        <v>Orange County</v>
      </c>
      <c r="O255" t="s">
        <v>953</v>
      </c>
      <c r="P255">
        <v>2022</v>
      </c>
      <c r="Q255">
        <v>0</v>
      </c>
      <c r="S255" t="s">
        <v>1062</v>
      </c>
      <c r="T255">
        <v>2020</v>
      </c>
      <c r="U255">
        <v>0</v>
      </c>
    </row>
    <row r="256" spans="1:21">
      <c r="A256" t="s">
        <v>849</v>
      </c>
      <c r="B256">
        <v>2022</v>
      </c>
      <c r="C256">
        <v>0</v>
      </c>
      <c r="D256">
        <v>0</v>
      </c>
      <c r="E256">
        <v>0</v>
      </c>
      <c r="F256">
        <v>0</v>
      </c>
      <c r="G256">
        <v>0</v>
      </c>
      <c r="H256">
        <v>23</v>
      </c>
      <c r="I256">
        <v>0</v>
      </c>
      <c r="J256" t="s">
        <v>767</v>
      </c>
      <c r="K256" t="str">
        <f>INDEX('Planning Periods'!$O$2:$O$540,MATCH('Table B Values'!A256,'Planning Periods'!$A$2:$A$540,0))</f>
        <v>Yolo County</v>
      </c>
      <c r="O256" t="s">
        <v>947</v>
      </c>
      <c r="P256">
        <v>2022</v>
      </c>
      <c r="Q256">
        <v>0</v>
      </c>
      <c r="S256" t="s">
        <v>1027</v>
      </c>
      <c r="T256">
        <v>2020</v>
      </c>
      <c r="U256">
        <v>0</v>
      </c>
    </row>
    <row r="257" spans="1:21">
      <c r="A257" t="s">
        <v>988</v>
      </c>
      <c r="B257">
        <v>2022</v>
      </c>
      <c r="C257">
        <v>0</v>
      </c>
      <c r="D257">
        <v>0</v>
      </c>
      <c r="E257">
        <v>0</v>
      </c>
      <c r="F257">
        <v>0</v>
      </c>
      <c r="G257">
        <v>0</v>
      </c>
      <c r="H257">
        <v>175</v>
      </c>
      <c r="I257">
        <v>0</v>
      </c>
      <c r="J257" t="s">
        <v>767</v>
      </c>
      <c r="K257" t="str">
        <f>INDEX('Planning Periods'!$O$2:$O$540,MATCH('Table B Values'!A257,'Planning Periods'!$A$2:$A$540,0))</f>
        <v>Riverside County</v>
      </c>
      <c r="O257" t="s">
        <v>940</v>
      </c>
      <c r="P257">
        <v>2022</v>
      </c>
      <c r="Q257">
        <v>0</v>
      </c>
      <c r="S257" t="s">
        <v>1025</v>
      </c>
      <c r="T257">
        <v>2020</v>
      </c>
      <c r="U257">
        <v>0</v>
      </c>
    </row>
    <row r="258" spans="1:21">
      <c r="A258" t="s">
        <v>939</v>
      </c>
      <c r="B258">
        <v>2022</v>
      </c>
      <c r="C258">
        <v>0</v>
      </c>
      <c r="D258">
        <v>0</v>
      </c>
      <c r="E258">
        <v>0</v>
      </c>
      <c r="F258">
        <v>21</v>
      </c>
      <c r="G258">
        <v>0</v>
      </c>
      <c r="H258">
        <v>0</v>
      </c>
      <c r="I258">
        <v>292</v>
      </c>
      <c r="J258" t="s">
        <v>767</v>
      </c>
      <c r="K258" t="str">
        <f>INDEX('Planning Periods'!$O$2:$O$540,MATCH('Table B Values'!A258,'Planning Periods'!$A$2:$A$540,0))</f>
        <v>Los Angeles County</v>
      </c>
      <c r="O258" t="s">
        <v>943</v>
      </c>
      <c r="P258">
        <v>2022</v>
      </c>
      <c r="Q258">
        <v>0</v>
      </c>
      <c r="S258" t="s">
        <v>1030</v>
      </c>
      <c r="T258">
        <v>2020</v>
      </c>
      <c r="U258">
        <v>0</v>
      </c>
    </row>
    <row r="259" spans="1:21">
      <c r="A259" t="s">
        <v>1008</v>
      </c>
      <c r="B259">
        <v>2022</v>
      </c>
      <c r="C259">
        <v>0</v>
      </c>
      <c r="D259">
        <v>0</v>
      </c>
      <c r="E259">
        <v>0</v>
      </c>
      <c r="F259">
        <v>0</v>
      </c>
      <c r="G259">
        <v>0</v>
      </c>
      <c r="H259">
        <v>0</v>
      </c>
      <c r="I259">
        <v>9</v>
      </c>
      <c r="J259" t="s">
        <v>767</v>
      </c>
      <c r="K259" t="str">
        <f>INDEX('Planning Periods'!$O$2:$O$540,MATCH('Table B Values'!A259,'Planning Periods'!$A$2:$A$540,0))</f>
        <v>Riverside County</v>
      </c>
      <c r="O259" t="s">
        <v>950</v>
      </c>
      <c r="P259">
        <v>2022</v>
      </c>
      <c r="Q259">
        <v>0</v>
      </c>
      <c r="S259" t="s">
        <v>856</v>
      </c>
      <c r="T259">
        <v>2020</v>
      </c>
      <c r="U259">
        <v>0</v>
      </c>
    </row>
    <row r="260" spans="1:21">
      <c r="A260" t="s">
        <v>872</v>
      </c>
      <c r="B260">
        <v>2022</v>
      </c>
      <c r="C260">
        <v>0</v>
      </c>
      <c r="D260">
        <v>16</v>
      </c>
      <c r="E260">
        <v>0</v>
      </c>
      <c r="F260">
        <v>26</v>
      </c>
      <c r="G260">
        <v>0</v>
      </c>
      <c r="H260">
        <v>0</v>
      </c>
      <c r="I260">
        <v>4</v>
      </c>
      <c r="J260" t="s">
        <v>767</v>
      </c>
      <c r="K260" t="str">
        <f>INDEX('Planning Periods'!$O$2:$O$540,MATCH('Table B Values'!A260,'Planning Periods'!$A$2:$A$540,0))</f>
        <v>Los Angeles County</v>
      </c>
      <c r="O260" t="s">
        <v>933</v>
      </c>
      <c r="P260">
        <v>2022</v>
      </c>
      <c r="Q260">
        <v>0</v>
      </c>
      <c r="S260" t="s">
        <v>1057</v>
      </c>
      <c r="T260">
        <v>2020</v>
      </c>
      <c r="U260">
        <v>0</v>
      </c>
    </row>
    <row r="261" spans="1:21">
      <c r="A261" t="s">
        <v>992</v>
      </c>
      <c r="B261">
        <v>2022</v>
      </c>
      <c r="C261">
        <v>0</v>
      </c>
      <c r="D261">
        <v>0</v>
      </c>
      <c r="E261">
        <v>0</v>
      </c>
      <c r="F261">
        <v>0</v>
      </c>
      <c r="G261">
        <v>0</v>
      </c>
      <c r="H261">
        <v>0</v>
      </c>
      <c r="I261">
        <v>154</v>
      </c>
      <c r="J261" t="s">
        <v>767</v>
      </c>
      <c r="K261" t="str">
        <f>INDEX('Planning Periods'!$O$2:$O$540,MATCH('Table B Values'!A261,'Planning Periods'!$A$2:$A$540,0))</f>
        <v>Los Angeles County</v>
      </c>
      <c r="O261" t="s">
        <v>936</v>
      </c>
      <c r="P261">
        <v>2022</v>
      </c>
      <c r="Q261">
        <v>0</v>
      </c>
      <c r="S261" t="s">
        <v>1056</v>
      </c>
      <c r="T261">
        <v>2020</v>
      </c>
      <c r="U261">
        <v>0</v>
      </c>
    </row>
    <row r="262" spans="1:21">
      <c r="A262" t="s">
        <v>812</v>
      </c>
      <c r="B262">
        <v>2022</v>
      </c>
      <c r="C262">
        <v>203</v>
      </c>
      <c r="D262">
        <v>0</v>
      </c>
      <c r="E262">
        <v>312</v>
      </c>
      <c r="F262">
        <v>0</v>
      </c>
      <c r="G262">
        <v>0</v>
      </c>
      <c r="H262">
        <v>0</v>
      </c>
      <c r="I262">
        <v>648</v>
      </c>
      <c r="J262" t="s">
        <v>767</v>
      </c>
      <c r="K262" t="str">
        <f>INDEX('Planning Periods'!$O$2:$O$540,MATCH('Table B Values'!A262,'Planning Periods'!$A$2:$A$540,0))</f>
        <v>Los Angeles County</v>
      </c>
      <c r="O262" t="s">
        <v>883</v>
      </c>
      <c r="P262">
        <v>2022</v>
      </c>
      <c r="Q262">
        <v>0</v>
      </c>
      <c r="S262" t="s">
        <v>1060</v>
      </c>
      <c r="T262">
        <v>2020</v>
      </c>
      <c r="U262">
        <v>0</v>
      </c>
    </row>
    <row r="263" spans="1:21">
      <c r="A263" t="s">
        <v>977</v>
      </c>
      <c r="B263">
        <v>2022</v>
      </c>
      <c r="C263">
        <v>0</v>
      </c>
      <c r="D263">
        <v>0</v>
      </c>
      <c r="E263">
        <v>0</v>
      </c>
      <c r="F263">
        <v>4</v>
      </c>
      <c r="G263">
        <v>0</v>
      </c>
      <c r="H263">
        <v>5</v>
      </c>
      <c r="I263">
        <v>71</v>
      </c>
      <c r="J263" t="s">
        <v>767</v>
      </c>
      <c r="K263" t="str">
        <f>INDEX('Planning Periods'!$O$2:$O$540,MATCH('Table B Values'!A263,'Planning Periods'!$A$2:$A$540,0))</f>
        <v>Los Angeles County</v>
      </c>
      <c r="O263" t="s">
        <v>931</v>
      </c>
      <c r="P263">
        <v>2022</v>
      </c>
      <c r="Q263">
        <v>0</v>
      </c>
      <c r="S263" t="s">
        <v>1168</v>
      </c>
      <c r="T263">
        <v>2020</v>
      </c>
      <c r="U263">
        <v>0</v>
      </c>
    </row>
    <row r="264" spans="1:21">
      <c r="A264" t="s">
        <v>987</v>
      </c>
      <c r="B264">
        <v>2022</v>
      </c>
      <c r="C264">
        <v>0</v>
      </c>
      <c r="D264">
        <v>0</v>
      </c>
      <c r="E264">
        <v>0</v>
      </c>
      <c r="F264">
        <v>0</v>
      </c>
      <c r="G264">
        <v>0</v>
      </c>
      <c r="H264">
        <v>0</v>
      </c>
      <c r="I264">
        <v>381</v>
      </c>
      <c r="J264" t="s">
        <v>767</v>
      </c>
      <c r="K264" t="str">
        <f>INDEX('Planning Periods'!$O$2:$O$540,MATCH('Table B Values'!A264,'Planning Periods'!$A$2:$A$540,0))</f>
        <v>Orange County</v>
      </c>
      <c r="O264" t="s">
        <v>938</v>
      </c>
      <c r="P264">
        <v>2022</v>
      </c>
      <c r="Q264">
        <v>0</v>
      </c>
      <c r="S264" t="s">
        <v>1169</v>
      </c>
      <c r="T264">
        <v>2020</v>
      </c>
      <c r="U264">
        <v>0</v>
      </c>
    </row>
    <row r="265" spans="1:21">
      <c r="A265" t="s">
        <v>986</v>
      </c>
      <c r="B265">
        <v>2022</v>
      </c>
      <c r="C265">
        <v>0</v>
      </c>
      <c r="D265">
        <v>0</v>
      </c>
      <c r="E265">
        <v>0</v>
      </c>
      <c r="F265">
        <v>0</v>
      </c>
      <c r="G265">
        <v>0</v>
      </c>
      <c r="H265">
        <v>0</v>
      </c>
      <c r="I265">
        <v>238</v>
      </c>
      <c r="J265" t="s">
        <v>767</v>
      </c>
      <c r="K265" t="str">
        <f>INDEX('Planning Periods'!$O$2:$O$540,MATCH('Table B Values'!A265,'Planning Periods'!$A$2:$A$540,0))</f>
        <v>Los Angeles County</v>
      </c>
      <c r="O265" t="s">
        <v>925</v>
      </c>
      <c r="P265">
        <v>2022</v>
      </c>
      <c r="Q265">
        <v>0</v>
      </c>
      <c r="S265" t="s">
        <v>1052</v>
      </c>
      <c r="T265">
        <v>2020</v>
      </c>
      <c r="U265">
        <v>0</v>
      </c>
    </row>
    <row r="266" spans="1:21">
      <c r="A266" t="s">
        <v>975</v>
      </c>
      <c r="B266">
        <v>2022</v>
      </c>
      <c r="C266">
        <v>0</v>
      </c>
      <c r="D266">
        <v>0</v>
      </c>
      <c r="E266">
        <v>0</v>
      </c>
      <c r="F266">
        <v>1</v>
      </c>
      <c r="G266">
        <v>0</v>
      </c>
      <c r="H266">
        <v>2</v>
      </c>
      <c r="I266">
        <v>4</v>
      </c>
      <c r="J266" t="s">
        <v>767</v>
      </c>
      <c r="K266" t="str">
        <f>INDEX('Planning Periods'!$O$2:$O$540,MATCH('Table B Values'!A266,'Planning Periods'!$A$2:$A$540,0))</f>
        <v>Glenn County</v>
      </c>
      <c r="O266" t="s">
        <v>919</v>
      </c>
      <c r="P266">
        <v>2022</v>
      </c>
      <c r="Q266">
        <v>0</v>
      </c>
      <c r="S266" t="s">
        <v>1170</v>
      </c>
      <c r="T266">
        <v>2020</v>
      </c>
      <c r="U266">
        <v>0</v>
      </c>
    </row>
    <row r="267" spans="1:21">
      <c r="A267" t="s">
        <v>1015</v>
      </c>
      <c r="B267">
        <v>2022</v>
      </c>
      <c r="C267">
        <v>0</v>
      </c>
      <c r="D267">
        <v>0</v>
      </c>
      <c r="E267">
        <v>0</v>
      </c>
      <c r="F267">
        <v>6</v>
      </c>
      <c r="G267">
        <v>0</v>
      </c>
      <c r="H267">
        <v>7</v>
      </c>
      <c r="I267">
        <v>7</v>
      </c>
      <c r="J267" t="s">
        <v>767</v>
      </c>
      <c r="K267" t="str">
        <f>INDEX('Planning Periods'!$O$2:$O$540,MATCH('Table B Values'!A267,'Planning Periods'!$A$2:$A$540,0))</f>
        <v>San Luis Obispo County</v>
      </c>
      <c r="O267" t="s">
        <v>921</v>
      </c>
      <c r="P267">
        <v>2022</v>
      </c>
      <c r="Q267">
        <v>0</v>
      </c>
      <c r="S267" t="s">
        <v>1171</v>
      </c>
      <c r="T267">
        <v>2020</v>
      </c>
      <c r="U267">
        <v>0</v>
      </c>
    </row>
    <row r="268" spans="1:21">
      <c r="A268" t="s">
        <v>1052</v>
      </c>
      <c r="B268">
        <v>2022</v>
      </c>
      <c r="C268">
        <v>0</v>
      </c>
      <c r="D268">
        <v>0</v>
      </c>
      <c r="E268">
        <v>0</v>
      </c>
      <c r="F268">
        <v>0</v>
      </c>
      <c r="G268">
        <v>0</v>
      </c>
      <c r="H268">
        <v>0</v>
      </c>
      <c r="I268">
        <v>26</v>
      </c>
      <c r="J268" t="s">
        <v>767</v>
      </c>
      <c r="K268" t="str">
        <f>INDEX('Planning Periods'!$O$2:$O$540,MATCH('Table B Values'!A268,'Planning Periods'!$A$2:$A$540,0))</f>
        <v>Los Angeles County</v>
      </c>
      <c r="O268" t="s">
        <v>928</v>
      </c>
      <c r="P268">
        <v>2022</v>
      </c>
      <c r="Q268">
        <v>0</v>
      </c>
      <c r="S268" t="s">
        <v>1015</v>
      </c>
      <c r="T268">
        <v>2020</v>
      </c>
      <c r="U268">
        <v>0</v>
      </c>
    </row>
    <row r="269" spans="1:21">
      <c r="A269" t="s">
        <v>982</v>
      </c>
      <c r="B269">
        <v>2022</v>
      </c>
      <c r="C269">
        <v>0</v>
      </c>
      <c r="D269">
        <v>0</v>
      </c>
      <c r="E269">
        <v>0</v>
      </c>
      <c r="F269">
        <v>0</v>
      </c>
      <c r="G269">
        <v>0</v>
      </c>
      <c r="H269">
        <v>0</v>
      </c>
      <c r="I269">
        <v>1</v>
      </c>
      <c r="J269" t="s">
        <v>767</v>
      </c>
      <c r="K269" t="str">
        <f>INDEX('Planning Periods'!$O$2:$O$540,MATCH('Table B Values'!A269,'Planning Periods'!$A$2:$A$540,0))</f>
        <v>San Bernardino County</v>
      </c>
      <c r="O269" t="s">
        <v>900</v>
      </c>
      <c r="P269">
        <v>2022</v>
      </c>
      <c r="Q269">
        <v>0</v>
      </c>
      <c r="S269" t="s">
        <v>1172</v>
      </c>
      <c r="T269">
        <v>2020</v>
      </c>
      <c r="U269">
        <v>0</v>
      </c>
    </row>
    <row r="270" spans="1:21">
      <c r="A270" t="s">
        <v>979</v>
      </c>
      <c r="B270">
        <v>2022</v>
      </c>
      <c r="C270">
        <v>0</v>
      </c>
      <c r="D270">
        <v>0</v>
      </c>
      <c r="E270">
        <v>0</v>
      </c>
      <c r="F270">
        <v>6</v>
      </c>
      <c r="G270">
        <v>0</v>
      </c>
      <c r="H270">
        <v>11</v>
      </c>
      <c r="I270">
        <v>0</v>
      </c>
      <c r="J270" t="s">
        <v>767</v>
      </c>
      <c r="K270" t="str">
        <f>INDEX('Planning Periods'!$O$2:$O$540,MATCH('Table B Values'!A270,'Planning Periods'!$A$2:$A$540,0))</f>
        <v>Nevada County</v>
      </c>
      <c r="O270" t="s">
        <v>915</v>
      </c>
      <c r="P270">
        <v>2022</v>
      </c>
      <c r="Q270">
        <v>0</v>
      </c>
      <c r="S270" t="s">
        <v>1173</v>
      </c>
      <c r="T270">
        <v>2020</v>
      </c>
      <c r="U270">
        <v>25</v>
      </c>
    </row>
    <row r="271" spans="1:21">
      <c r="A271" t="s">
        <v>869</v>
      </c>
      <c r="B271">
        <v>2022</v>
      </c>
      <c r="C271">
        <v>74</v>
      </c>
      <c r="D271">
        <v>11</v>
      </c>
      <c r="E271">
        <v>36</v>
      </c>
      <c r="F271">
        <v>21</v>
      </c>
      <c r="G271">
        <v>0</v>
      </c>
      <c r="H271">
        <v>66</v>
      </c>
      <c r="I271">
        <v>1035</v>
      </c>
      <c r="J271" t="s">
        <v>767</v>
      </c>
      <c r="K271" t="str">
        <f>INDEX('Planning Periods'!$O$2:$O$540,MATCH('Table B Values'!A271,'Planning Periods'!$A$2:$A$540,0))</f>
        <v>Sacramento County</v>
      </c>
      <c r="O271" t="s">
        <v>911</v>
      </c>
      <c r="P271">
        <v>2022</v>
      </c>
      <c r="Q271">
        <v>0</v>
      </c>
      <c r="S271" t="s">
        <v>1053</v>
      </c>
      <c r="T271">
        <v>2020</v>
      </c>
      <c r="U271">
        <v>0</v>
      </c>
    </row>
    <row r="272" spans="1:21">
      <c r="A272" t="s">
        <v>963</v>
      </c>
      <c r="B272">
        <v>2022</v>
      </c>
      <c r="C272">
        <v>0</v>
      </c>
      <c r="D272">
        <v>0</v>
      </c>
      <c r="E272">
        <v>0</v>
      </c>
      <c r="F272">
        <v>0</v>
      </c>
      <c r="G272">
        <v>0</v>
      </c>
      <c r="H272">
        <v>0</v>
      </c>
      <c r="I272">
        <v>839</v>
      </c>
      <c r="J272" t="s">
        <v>767</v>
      </c>
      <c r="K272" t="str">
        <f>INDEX('Planning Periods'!$O$2:$O$540,MATCH('Table B Values'!A272,'Planning Periods'!$A$2:$A$540,0))</f>
        <v>San Bernardino County</v>
      </c>
      <c r="O272" t="s">
        <v>906</v>
      </c>
      <c r="P272">
        <v>2022</v>
      </c>
      <c r="Q272">
        <v>0</v>
      </c>
      <c r="S272" t="s">
        <v>895</v>
      </c>
      <c r="T272">
        <v>2020</v>
      </c>
      <c r="U272">
        <v>0</v>
      </c>
    </row>
    <row r="273" spans="1:21">
      <c r="A273" t="s">
        <v>972</v>
      </c>
      <c r="B273">
        <v>2022</v>
      </c>
      <c r="C273">
        <v>0</v>
      </c>
      <c r="D273">
        <v>0</v>
      </c>
      <c r="E273">
        <v>0</v>
      </c>
      <c r="F273">
        <v>3</v>
      </c>
      <c r="G273">
        <v>0</v>
      </c>
      <c r="H273">
        <v>0</v>
      </c>
      <c r="I273">
        <v>2</v>
      </c>
      <c r="J273" t="s">
        <v>767</v>
      </c>
      <c r="K273" t="str">
        <f>INDEX('Planning Periods'!$O$2:$O$540,MATCH('Table B Values'!A273,'Planning Periods'!$A$2:$A$540,0))</f>
        <v>Humboldt County</v>
      </c>
      <c r="O273" t="s">
        <v>899</v>
      </c>
      <c r="P273">
        <v>2022</v>
      </c>
      <c r="Q273">
        <v>0</v>
      </c>
      <c r="S273" t="s">
        <v>1049</v>
      </c>
      <c r="T273">
        <v>2020</v>
      </c>
      <c r="U273">
        <v>0</v>
      </c>
    </row>
    <row r="274" spans="1:21">
      <c r="A274" t="s">
        <v>970</v>
      </c>
      <c r="B274">
        <v>2022</v>
      </c>
      <c r="C274">
        <v>4</v>
      </c>
      <c r="D274">
        <v>0</v>
      </c>
      <c r="E274">
        <v>3</v>
      </c>
      <c r="F274">
        <v>0</v>
      </c>
      <c r="G274">
        <v>0</v>
      </c>
      <c r="H274">
        <v>0</v>
      </c>
      <c r="I274">
        <v>14</v>
      </c>
      <c r="J274" t="s">
        <v>767</v>
      </c>
      <c r="K274" t="str">
        <f>INDEX('Planning Periods'!$O$2:$O$540,MATCH('Table B Values'!A274,'Planning Periods'!$A$2:$A$540,0))</f>
        <v>Ventura County</v>
      </c>
      <c r="O274" t="s">
        <v>909</v>
      </c>
      <c r="P274">
        <v>2022</v>
      </c>
      <c r="Q274">
        <v>0</v>
      </c>
      <c r="S274" t="s">
        <v>1055</v>
      </c>
      <c r="T274">
        <v>2020</v>
      </c>
      <c r="U274">
        <v>0</v>
      </c>
    </row>
    <row r="275" spans="1:21">
      <c r="A275" t="s">
        <v>961</v>
      </c>
      <c r="B275">
        <v>2022</v>
      </c>
      <c r="C275">
        <v>0</v>
      </c>
      <c r="D275">
        <v>0</v>
      </c>
      <c r="E275">
        <v>6</v>
      </c>
      <c r="F275">
        <v>0</v>
      </c>
      <c r="G275">
        <v>6</v>
      </c>
      <c r="H275">
        <v>0</v>
      </c>
      <c r="I275">
        <v>6</v>
      </c>
      <c r="J275" t="s">
        <v>767</v>
      </c>
      <c r="K275" t="str">
        <f>INDEX('Planning Periods'!$O$2:$O$540,MATCH('Table B Values'!A275,'Planning Periods'!$A$2:$A$540,0))</f>
        <v>Mendocino County</v>
      </c>
      <c r="O275" t="s">
        <v>892</v>
      </c>
      <c r="P275">
        <v>2022</v>
      </c>
      <c r="Q275">
        <v>0</v>
      </c>
      <c r="S275" t="s">
        <v>1174</v>
      </c>
      <c r="T275">
        <v>2020</v>
      </c>
      <c r="U275">
        <v>0</v>
      </c>
    </row>
    <row r="276" spans="1:21">
      <c r="A276" t="s">
        <v>984</v>
      </c>
      <c r="B276">
        <v>2022</v>
      </c>
      <c r="C276">
        <v>0</v>
      </c>
      <c r="D276">
        <v>10</v>
      </c>
      <c r="E276">
        <v>0</v>
      </c>
      <c r="F276">
        <v>46</v>
      </c>
      <c r="G276">
        <v>0</v>
      </c>
      <c r="H276">
        <v>11</v>
      </c>
      <c r="I276" s="356">
        <v>6</v>
      </c>
      <c r="J276" t="s">
        <v>767</v>
      </c>
      <c r="K276" t="str">
        <f>INDEX('Planning Periods'!$O$2:$O$540,MATCH('Table B Values'!A276,'Planning Periods'!$A$2:$A$540,0))</f>
        <v>Orange County</v>
      </c>
      <c r="O276" t="s">
        <v>894</v>
      </c>
      <c r="P276">
        <v>2022</v>
      </c>
      <c r="Q276">
        <v>0</v>
      </c>
      <c r="S276" t="s">
        <v>1050</v>
      </c>
      <c r="T276">
        <v>2020</v>
      </c>
      <c r="U276">
        <v>0</v>
      </c>
    </row>
    <row r="277" spans="1:21">
      <c r="A277" t="s">
        <v>983</v>
      </c>
      <c r="B277">
        <v>2022</v>
      </c>
      <c r="C277">
        <v>0</v>
      </c>
      <c r="D277">
        <v>0</v>
      </c>
      <c r="E277">
        <v>0</v>
      </c>
      <c r="F277">
        <v>2</v>
      </c>
      <c r="G277">
        <v>0</v>
      </c>
      <c r="H277">
        <v>0</v>
      </c>
      <c r="I277">
        <v>94</v>
      </c>
      <c r="J277" t="s">
        <v>767</v>
      </c>
      <c r="K277" t="str">
        <f>INDEX('Planning Periods'!$O$2:$O$540,MATCH('Table B Values'!A277,'Planning Periods'!$A$2:$A$540,0))</f>
        <v>Sacramento County</v>
      </c>
      <c r="O277" t="s">
        <v>1157</v>
      </c>
      <c r="P277">
        <v>2022</v>
      </c>
      <c r="Q277">
        <v>0</v>
      </c>
      <c r="S277" t="s">
        <v>1175</v>
      </c>
      <c r="T277">
        <v>2020</v>
      </c>
      <c r="U277">
        <v>0</v>
      </c>
    </row>
    <row r="278" spans="1:21">
      <c r="A278" t="s">
        <v>966</v>
      </c>
      <c r="B278">
        <v>2022</v>
      </c>
      <c r="C278">
        <v>0</v>
      </c>
      <c r="D278">
        <v>0</v>
      </c>
      <c r="E278">
        <v>0</v>
      </c>
      <c r="F278">
        <v>0</v>
      </c>
      <c r="G278">
        <v>0</v>
      </c>
      <c r="H278">
        <v>2</v>
      </c>
      <c r="I278">
        <v>16</v>
      </c>
      <c r="J278" t="s">
        <v>767</v>
      </c>
      <c r="K278" t="str">
        <f>INDEX('Planning Periods'!$O$2:$O$540,MATCH('Table B Values'!A278,'Planning Periods'!$A$2:$A$540,0))</f>
        <v>Humboldt County</v>
      </c>
      <c r="O278" t="s">
        <v>890</v>
      </c>
      <c r="P278">
        <v>2022</v>
      </c>
      <c r="Q278">
        <v>0</v>
      </c>
      <c r="S278" t="s">
        <v>1176</v>
      </c>
      <c r="T278">
        <v>2020</v>
      </c>
      <c r="U278">
        <v>1</v>
      </c>
    </row>
    <row r="279" spans="1:21">
      <c r="A279" t="s">
        <v>866</v>
      </c>
      <c r="B279">
        <v>2022</v>
      </c>
      <c r="C279">
        <v>0</v>
      </c>
      <c r="D279">
        <v>23</v>
      </c>
      <c r="E279">
        <v>0</v>
      </c>
      <c r="F279">
        <v>24</v>
      </c>
      <c r="G279">
        <v>0</v>
      </c>
      <c r="H279">
        <v>9</v>
      </c>
      <c r="I279">
        <v>63</v>
      </c>
      <c r="J279" t="s">
        <v>767</v>
      </c>
      <c r="K279" t="str">
        <f>INDEX('Planning Periods'!$O$2:$O$540,MATCH('Table B Values'!A279,'Planning Periods'!$A$2:$A$540,0))</f>
        <v>Orange County</v>
      </c>
      <c r="O279" t="s">
        <v>897</v>
      </c>
      <c r="P279">
        <v>2022</v>
      </c>
      <c r="Q279">
        <v>0</v>
      </c>
      <c r="S279" t="s">
        <v>1177</v>
      </c>
      <c r="T279">
        <v>2020</v>
      </c>
      <c r="U279">
        <v>0</v>
      </c>
    </row>
    <row r="280" spans="1:21">
      <c r="A280" t="s">
        <v>915</v>
      </c>
      <c r="B280">
        <v>2021</v>
      </c>
      <c r="C280">
        <v>0</v>
      </c>
      <c r="D280">
        <v>0</v>
      </c>
      <c r="E280">
        <v>0</v>
      </c>
      <c r="F280">
        <v>0</v>
      </c>
      <c r="G280">
        <v>0</v>
      </c>
      <c r="H280">
        <v>0</v>
      </c>
      <c r="I280">
        <v>6</v>
      </c>
      <c r="J280" t="s">
        <v>767</v>
      </c>
      <c r="K280" t="str">
        <f>INDEX('Planning Periods'!$O$2:$O$540,MATCH('Table B Values'!A280,'Planning Periods'!$A$2:$A$540,0))</f>
        <v>Riverside County</v>
      </c>
      <c r="O280" t="s">
        <v>886</v>
      </c>
      <c r="P280">
        <v>2022</v>
      </c>
      <c r="Q280">
        <v>0</v>
      </c>
      <c r="S280" t="s">
        <v>1178</v>
      </c>
      <c r="T280">
        <v>2020</v>
      </c>
      <c r="U280">
        <v>0</v>
      </c>
    </row>
    <row r="281" spans="1:21">
      <c r="A281" t="s">
        <v>858</v>
      </c>
      <c r="B281">
        <v>2021</v>
      </c>
      <c r="C281">
        <v>1</v>
      </c>
      <c r="D281">
        <v>0</v>
      </c>
      <c r="E281">
        <v>1</v>
      </c>
      <c r="F281">
        <v>8</v>
      </c>
      <c r="G281">
        <v>0</v>
      </c>
      <c r="H281">
        <v>0</v>
      </c>
      <c r="I281">
        <v>71</v>
      </c>
      <c r="J281" t="s">
        <v>767</v>
      </c>
      <c r="K281" t="str">
        <f>INDEX('Planning Periods'!$O$2:$O$540,MATCH('Table B Values'!A281,'Planning Periods'!$A$2:$A$540,0))</f>
        <v>San Diego County</v>
      </c>
      <c r="O281" t="s">
        <v>878</v>
      </c>
      <c r="P281">
        <v>2022</v>
      </c>
      <c r="Q281">
        <v>0</v>
      </c>
      <c r="S281" t="s">
        <v>1179</v>
      </c>
      <c r="T281">
        <v>2020</v>
      </c>
      <c r="U281">
        <v>0</v>
      </c>
    </row>
    <row r="282" spans="1:21">
      <c r="A282" t="s">
        <v>943</v>
      </c>
      <c r="B282">
        <v>2021</v>
      </c>
      <c r="C282">
        <v>0</v>
      </c>
      <c r="D282">
        <v>0</v>
      </c>
      <c r="E282">
        <v>0</v>
      </c>
      <c r="F282">
        <v>0</v>
      </c>
      <c r="G282">
        <v>0</v>
      </c>
      <c r="H282">
        <v>4</v>
      </c>
      <c r="I282">
        <v>27</v>
      </c>
      <c r="J282" t="s">
        <v>767</v>
      </c>
      <c r="K282" t="str">
        <f>INDEX('Planning Periods'!$O$2:$O$540,MATCH('Table B Values'!A282,'Planning Periods'!$A$2:$A$540,0))</f>
        <v>Riverside County</v>
      </c>
      <c r="O282" t="s">
        <v>880</v>
      </c>
      <c r="P282">
        <v>2022</v>
      </c>
      <c r="Q282">
        <v>0</v>
      </c>
      <c r="S282" t="s">
        <v>1157</v>
      </c>
      <c r="T282">
        <v>2020</v>
      </c>
      <c r="U282">
        <v>51</v>
      </c>
    </row>
    <row r="283" spans="1:21">
      <c r="A283" t="s">
        <v>917</v>
      </c>
      <c r="B283">
        <v>2021</v>
      </c>
      <c r="C283">
        <v>0</v>
      </c>
      <c r="D283">
        <v>0</v>
      </c>
      <c r="E283">
        <v>0</v>
      </c>
      <c r="F283">
        <v>0</v>
      </c>
      <c r="G283">
        <v>0</v>
      </c>
      <c r="H283">
        <v>6</v>
      </c>
      <c r="I283">
        <v>26</v>
      </c>
      <c r="J283" t="s">
        <v>767</v>
      </c>
      <c r="K283" t="str">
        <f>INDEX('Planning Periods'!$O$2:$O$540,MATCH('Table B Values'!A283,'Planning Periods'!$A$2:$A$540,0))</f>
        <v>San Luis Obispo County</v>
      </c>
      <c r="O283" t="s">
        <v>871</v>
      </c>
      <c r="P283">
        <v>2022</v>
      </c>
      <c r="Q283">
        <v>0</v>
      </c>
      <c r="S283" t="s">
        <v>1034</v>
      </c>
      <c r="T283">
        <v>2020</v>
      </c>
      <c r="U283">
        <v>0</v>
      </c>
    </row>
    <row r="284" spans="1:21">
      <c r="A284" t="s">
        <v>911</v>
      </c>
      <c r="B284">
        <v>2021</v>
      </c>
      <c r="C284">
        <v>0</v>
      </c>
      <c r="D284">
        <v>0</v>
      </c>
      <c r="E284">
        <v>0</v>
      </c>
      <c r="F284">
        <v>0</v>
      </c>
      <c r="G284">
        <v>0</v>
      </c>
      <c r="H284">
        <v>0</v>
      </c>
      <c r="I284">
        <v>1</v>
      </c>
      <c r="J284" t="s">
        <v>767</v>
      </c>
      <c r="K284" t="str">
        <f>INDEX('Planning Periods'!$O$2:$O$540,MATCH('Table B Values'!A284,'Planning Periods'!$A$2:$A$540,0))</f>
        <v>San Bernardino County</v>
      </c>
      <c r="O284" t="s">
        <v>874</v>
      </c>
      <c r="P284">
        <v>2022</v>
      </c>
      <c r="Q284">
        <v>0</v>
      </c>
      <c r="S284" t="s">
        <v>1032</v>
      </c>
      <c r="T284">
        <v>2020</v>
      </c>
      <c r="U284">
        <v>0</v>
      </c>
    </row>
    <row r="285" spans="1:21">
      <c r="A285" t="s">
        <v>925</v>
      </c>
      <c r="B285">
        <v>2021</v>
      </c>
      <c r="C285">
        <v>0</v>
      </c>
      <c r="D285">
        <v>13</v>
      </c>
      <c r="E285">
        <v>0</v>
      </c>
      <c r="F285">
        <v>21</v>
      </c>
      <c r="G285">
        <v>0</v>
      </c>
      <c r="H285">
        <v>1</v>
      </c>
      <c r="I285">
        <v>31</v>
      </c>
      <c r="J285" t="s">
        <v>767</v>
      </c>
      <c r="K285" t="str">
        <f>INDEX('Planning Periods'!$O$2:$O$540,MATCH('Table B Values'!A285,'Planning Periods'!$A$2:$A$540,0))</f>
        <v>Orange County</v>
      </c>
      <c r="O285" t="s">
        <v>904</v>
      </c>
      <c r="P285">
        <v>2022</v>
      </c>
      <c r="Q285">
        <v>0</v>
      </c>
      <c r="S285" t="s">
        <v>1037</v>
      </c>
      <c r="T285">
        <v>2020</v>
      </c>
      <c r="U285">
        <v>0</v>
      </c>
    </row>
    <row r="286" spans="1:21">
      <c r="A286" t="s">
        <v>928</v>
      </c>
      <c r="B286">
        <v>2021</v>
      </c>
      <c r="C286">
        <v>0</v>
      </c>
      <c r="D286">
        <v>0</v>
      </c>
      <c r="E286">
        <v>0</v>
      </c>
      <c r="F286">
        <v>0</v>
      </c>
      <c r="G286">
        <v>0</v>
      </c>
      <c r="H286">
        <v>0</v>
      </c>
      <c r="I286">
        <v>0</v>
      </c>
      <c r="J286" t="s">
        <v>767</v>
      </c>
      <c r="K286" t="str">
        <f>INDEX('Planning Periods'!$O$2:$O$540,MATCH('Table B Values'!A286,'Planning Periods'!$A$2:$A$540,0))</f>
        <v>Riverside County</v>
      </c>
      <c r="O286" t="s">
        <v>876</v>
      </c>
      <c r="P286">
        <v>2022</v>
      </c>
      <c r="Q286">
        <v>0</v>
      </c>
      <c r="S286" t="s">
        <v>897</v>
      </c>
      <c r="T286">
        <v>2020</v>
      </c>
      <c r="U286">
        <v>0</v>
      </c>
    </row>
    <row r="287" spans="1:21">
      <c r="A287" t="s">
        <v>900</v>
      </c>
      <c r="B287">
        <v>2021</v>
      </c>
      <c r="C287">
        <v>38</v>
      </c>
      <c r="D287">
        <v>0</v>
      </c>
      <c r="E287">
        <v>12</v>
      </c>
      <c r="F287">
        <v>0</v>
      </c>
      <c r="G287">
        <v>0</v>
      </c>
      <c r="H287">
        <v>0</v>
      </c>
      <c r="I287">
        <v>6</v>
      </c>
      <c r="J287" t="s">
        <v>767</v>
      </c>
      <c r="K287" t="str">
        <f>INDEX('Planning Periods'!$O$2:$O$540,MATCH('Table B Values'!A287,'Planning Periods'!$A$2:$A$540,0))</f>
        <v>Nevada County</v>
      </c>
      <c r="O287" t="s">
        <v>865</v>
      </c>
      <c r="P287">
        <v>2022</v>
      </c>
      <c r="Q287">
        <v>0</v>
      </c>
      <c r="S287" t="s">
        <v>1180</v>
      </c>
      <c r="T287">
        <v>2020</v>
      </c>
      <c r="U287">
        <v>0</v>
      </c>
    </row>
    <row r="288" spans="1:21">
      <c r="A288" t="s">
        <v>919</v>
      </c>
      <c r="B288">
        <v>2021</v>
      </c>
      <c r="C288">
        <v>0</v>
      </c>
      <c r="D288">
        <v>0</v>
      </c>
      <c r="E288">
        <v>0</v>
      </c>
      <c r="F288">
        <v>0</v>
      </c>
      <c r="G288">
        <v>0</v>
      </c>
      <c r="H288">
        <v>0</v>
      </c>
      <c r="I288">
        <v>0</v>
      </c>
      <c r="J288" t="s">
        <v>767</v>
      </c>
      <c r="K288" t="str">
        <f>INDEX('Planning Periods'!$O$2:$O$540,MATCH('Table B Values'!A288,'Planning Periods'!$A$2:$A$540,0))</f>
        <v>Nevada County</v>
      </c>
      <c r="O288" t="s">
        <v>862</v>
      </c>
      <c r="P288">
        <v>2022</v>
      </c>
      <c r="Q288">
        <v>0</v>
      </c>
      <c r="S288" t="s">
        <v>1181</v>
      </c>
      <c r="T288">
        <v>2020</v>
      </c>
      <c r="U288">
        <v>0</v>
      </c>
    </row>
    <row r="289" spans="1:21">
      <c r="A289" t="s">
        <v>936</v>
      </c>
      <c r="B289">
        <v>2021</v>
      </c>
      <c r="C289">
        <v>0</v>
      </c>
      <c r="D289">
        <v>0</v>
      </c>
      <c r="E289">
        <v>0</v>
      </c>
      <c r="F289">
        <v>0</v>
      </c>
      <c r="G289">
        <v>0</v>
      </c>
      <c r="H289">
        <v>7</v>
      </c>
      <c r="I289">
        <v>1</v>
      </c>
      <c r="J289" t="s">
        <v>767</v>
      </c>
      <c r="K289" t="str">
        <f>INDEX('Planning Periods'!$O$2:$O$540,MATCH('Table B Values'!A289,'Planning Periods'!$A$2:$A$540,0))</f>
        <v>Modoc County</v>
      </c>
      <c r="O289" t="s">
        <v>860</v>
      </c>
      <c r="P289">
        <v>2022</v>
      </c>
      <c r="Q289">
        <v>0</v>
      </c>
      <c r="S289" t="s">
        <v>1182</v>
      </c>
      <c r="T289">
        <v>2020</v>
      </c>
      <c r="U289">
        <v>0</v>
      </c>
    </row>
    <row r="290" spans="1:21">
      <c r="A290" t="s">
        <v>938</v>
      </c>
      <c r="B290">
        <v>2021</v>
      </c>
      <c r="C290">
        <v>0</v>
      </c>
      <c r="D290">
        <v>0</v>
      </c>
      <c r="E290">
        <v>0</v>
      </c>
      <c r="F290">
        <v>5</v>
      </c>
      <c r="G290">
        <v>0</v>
      </c>
      <c r="H290">
        <v>5</v>
      </c>
      <c r="I290">
        <v>7</v>
      </c>
      <c r="J290" t="s">
        <v>767</v>
      </c>
      <c r="K290" t="str">
        <f>INDEX('Planning Periods'!$O$2:$O$540,MATCH('Table B Values'!A290,'Planning Periods'!$A$2:$A$540,0))</f>
        <v>Mono County</v>
      </c>
      <c r="O290" t="s">
        <v>857</v>
      </c>
      <c r="P290">
        <v>2022</v>
      </c>
      <c r="Q290">
        <v>0</v>
      </c>
      <c r="S290" t="s">
        <v>892</v>
      </c>
      <c r="T290">
        <v>2020</v>
      </c>
      <c r="U290">
        <v>0</v>
      </c>
    </row>
    <row r="291" spans="1:21">
      <c r="A291" t="s">
        <v>880</v>
      </c>
      <c r="B291">
        <v>2021</v>
      </c>
      <c r="C291">
        <v>0</v>
      </c>
      <c r="D291">
        <v>0</v>
      </c>
      <c r="E291">
        <v>0</v>
      </c>
      <c r="F291">
        <v>0</v>
      </c>
      <c r="G291">
        <v>0</v>
      </c>
      <c r="H291">
        <v>1</v>
      </c>
      <c r="I291">
        <v>287</v>
      </c>
      <c r="J291" t="s">
        <v>767</v>
      </c>
      <c r="K291" t="str">
        <f>INDEX('Planning Periods'!$O$2:$O$540,MATCH('Table B Values'!A291,'Planning Periods'!$A$2:$A$540,0))</f>
        <v>Riverside County</v>
      </c>
      <c r="O291" t="s">
        <v>855</v>
      </c>
      <c r="P291">
        <v>2022</v>
      </c>
      <c r="Q291">
        <v>0</v>
      </c>
      <c r="S291" t="s">
        <v>1183</v>
      </c>
      <c r="T291">
        <v>2020</v>
      </c>
      <c r="U291">
        <v>0</v>
      </c>
    </row>
    <row r="292" spans="1:21">
      <c r="A292" t="s">
        <v>883</v>
      </c>
      <c r="B292">
        <v>2021</v>
      </c>
      <c r="C292">
        <v>0</v>
      </c>
      <c r="D292">
        <v>1</v>
      </c>
      <c r="E292">
        <v>0</v>
      </c>
      <c r="F292">
        <v>2</v>
      </c>
      <c r="G292">
        <v>0</v>
      </c>
      <c r="H292">
        <v>0</v>
      </c>
      <c r="I292">
        <v>19</v>
      </c>
      <c r="J292" t="s">
        <v>767</v>
      </c>
      <c r="K292" t="str">
        <f>INDEX('Planning Periods'!$O$2:$O$540,MATCH('Table B Values'!A292,'Planning Periods'!$A$2:$A$540,0))</f>
        <v>Orange County</v>
      </c>
      <c r="O292" t="s">
        <v>853</v>
      </c>
      <c r="P292">
        <v>2022</v>
      </c>
      <c r="Q292">
        <v>0</v>
      </c>
      <c r="S292" t="s">
        <v>890</v>
      </c>
      <c r="T292">
        <v>2020</v>
      </c>
      <c r="U292">
        <v>0</v>
      </c>
    </row>
    <row r="293" spans="1:21">
      <c r="A293" t="s">
        <v>931</v>
      </c>
      <c r="B293">
        <v>2021</v>
      </c>
      <c r="C293">
        <v>0</v>
      </c>
      <c r="D293">
        <v>0</v>
      </c>
      <c r="E293">
        <v>0</v>
      </c>
      <c r="F293">
        <v>0</v>
      </c>
      <c r="G293">
        <v>0</v>
      </c>
      <c r="H293">
        <v>0</v>
      </c>
      <c r="I293">
        <v>16</v>
      </c>
      <c r="J293" t="s">
        <v>767</v>
      </c>
      <c r="K293" t="str">
        <f>INDEX('Planning Periods'!$O$2:$O$540,MATCH('Table B Values'!A293,'Planning Periods'!$A$2:$A$540,0))</f>
        <v>Los Angeles County</v>
      </c>
      <c r="O293" t="s">
        <v>851</v>
      </c>
      <c r="P293">
        <v>2022</v>
      </c>
      <c r="Q293">
        <v>0</v>
      </c>
      <c r="S293" t="s">
        <v>1184</v>
      </c>
      <c r="T293">
        <v>2020</v>
      </c>
      <c r="U293">
        <v>0</v>
      </c>
    </row>
    <row r="294" spans="1:21">
      <c r="A294" t="s">
        <v>947</v>
      </c>
      <c r="B294">
        <v>2021</v>
      </c>
      <c r="C294">
        <v>0</v>
      </c>
      <c r="D294">
        <v>0</v>
      </c>
      <c r="E294">
        <v>0</v>
      </c>
      <c r="F294">
        <v>0</v>
      </c>
      <c r="G294">
        <v>0</v>
      </c>
      <c r="H294">
        <v>0</v>
      </c>
      <c r="I294">
        <v>10</v>
      </c>
      <c r="J294" t="s">
        <v>767</v>
      </c>
      <c r="K294" t="str">
        <f>INDEX('Planning Periods'!$O$2:$O$540,MATCH('Table B Values'!A294,'Planning Periods'!$A$2:$A$540,0))</f>
        <v>Los Angeles County</v>
      </c>
      <c r="O294" t="s">
        <v>848</v>
      </c>
      <c r="P294">
        <v>2022</v>
      </c>
      <c r="Q294">
        <v>0</v>
      </c>
      <c r="S294" t="s">
        <v>1029</v>
      </c>
      <c r="T294">
        <v>2020</v>
      </c>
      <c r="U294">
        <v>0</v>
      </c>
    </row>
    <row r="295" spans="1:21">
      <c r="A295" t="s">
        <v>950</v>
      </c>
      <c r="B295">
        <v>2021</v>
      </c>
      <c r="C295">
        <v>0</v>
      </c>
      <c r="D295">
        <v>3</v>
      </c>
      <c r="E295">
        <v>0</v>
      </c>
      <c r="F295">
        <v>0</v>
      </c>
      <c r="G295">
        <v>0</v>
      </c>
      <c r="H295">
        <v>0</v>
      </c>
      <c r="I295">
        <v>0</v>
      </c>
      <c r="J295" t="s">
        <v>767</v>
      </c>
      <c r="K295" t="str">
        <f>INDEX('Planning Periods'!$O$2:$O$540,MATCH('Table B Values'!A295,'Planning Periods'!$A$2:$A$540,0))</f>
        <v>Ventura County</v>
      </c>
      <c r="O295" t="s">
        <v>846</v>
      </c>
      <c r="P295">
        <v>2022</v>
      </c>
      <c r="Q295">
        <v>0</v>
      </c>
      <c r="S295" t="s">
        <v>941</v>
      </c>
      <c r="T295">
        <v>2020</v>
      </c>
      <c r="U295">
        <v>0</v>
      </c>
    </row>
    <row r="296" spans="1:21">
      <c r="A296" t="s">
        <v>933</v>
      </c>
      <c r="B296">
        <v>2021</v>
      </c>
      <c r="C296">
        <v>0</v>
      </c>
      <c r="D296">
        <v>0</v>
      </c>
      <c r="E296">
        <v>0</v>
      </c>
      <c r="F296">
        <v>0</v>
      </c>
      <c r="G296">
        <v>0</v>
      </c>
      <c r="H296">
        <v>0</v>
      </c>
      <c r="I296">
        <v>4</v>
      </c>
      <c r="J296" t="s">
        <v>767</v>
      </c>
      <c r="K296" t="str">
        <f>INDEX('Planning Periods'!$O$2:$O$540,MATCH('Table B Values'!A296,'Planning Periods'!$A$2:$A$540,0))</f>
        <v>San Bernardino County</v>
      </c>
      <c r="O296" t="s">
        <v>844</v>
      </c>
      <c r="P296">
        <v>2022</v>
      </c>
      <c r="Q296">
        <v>0</v>
      </c>
      <c r="S296" t="s">
        <v>1185</v>
      </c>
      <c r="T296">
        <v>2020</v>
      </c>
      <c r="U296">
        <v>0</v>
      </c>
    </row>
    <row r="297" spans="1:21">
      <c r="A297" t="s">
        <v>940</v>
      </c>
      <c r="B297">
        <v>2021</v>
      </c>
      <c r="C297">
        <v>0</v>
      </c>
      <c r="D297">
        <v>0</v>
      </c>
      <c r="E297">
        <v>0</v>
      </c>
      <c r="F297">
        <v>0</v>
      </c>
      <c r="G297">
        <v>0</v>
      </c>
      <c r="H297">
        <v>0</v>
      </c>
      <c r="I297">
        <v>9</v>
      </c>
      <c r="J297" t="s">
        <v>767</v>
      </c>
      <c r="K297" t="str">
        <f>INDEX('Planning Periods'!$O$2:$O$540,MATCH('Table B Values'!A297,'Planning Periods'!$A$2:$A$540,0))</f>
        <v>Los Angeles County</v>
      </c>
      <c r="O297" t="s">
        <v>840</v>
      </c>
      <c r="P297">
        <v>2022</v>
      </c>
      <c r="Q297">
        <v>0</v>
      </c>
      <c r="S297" t="s">
        <v>1186</v>
      </c>
      <c r="T297">
        <v>2020</v>
      </c>
      <c r="U297">
        <v>0</v>
      </c>
    </row>
    <row r="298" spans="1:21">
      <c r="A298" t="s">
        <v>779</v>
      </c>
      <c r="B298">
        <v>2021</v>
      </c>
      <c r="C298">
        <v>0</v>
      </c>
      <c r="D298">
        <v>0</v>
      </c>
      <c r="E298">
        <v>0</v>
      </c>
      <c r="F298">
        <v>14</v>
      </c>
      <c r="G298">
        <v>0</v>
      </c>
      <c r="H298">
        <v>29</v>
      </c>
      <c r="I298">
        <v>29</v>
      </c>
      <c r="J298" t="s">
        <v>767</v>
      </c>
      <c r="K298" t="str">
        <f>INDEX('Planning Periods'!$O$2:$O$540,MATCH('Table B Values'!A298,'Planning Periods'!$A$2:$A$540,0))</f>
        <v>San Luis Obispo County</v>
      </c>
      <c r="O298" t="s">
        <v>836</v>
      </c>
      <c r="P298">
        <v>2022</v>
      </c>
      <c r="Q298">
        <v>0</v>
      </c>
      <c r="S298" t="s">
        <v>1187</v>
      </c>
      <c r="T298">
        <v>2020</v>
      </c>
      <c r="U298">
        <v>0</v>
      </c>
    </row>
    <row r="299" spans="1:21">
      <c r="A299" t="s">
        <v>787</v>
      </c>
      <c r="B299">
        <v>2021</v>
      </c>
      <c r="C299">
        <v>0</v>
      </c>
      <c r="D299">
        <v>0</v>
      </c>
      <c r="E299">
        <v>0</v>
      </c>
      <c r="F299">
        <v>0</v>
      </c>
      <c r="G299">
        <v>0</v>
      </c>
      <c r="H299">
        <v>0</v>
      </c>
      <c r="I299">
        <v>46</v>
      </c>
      <c r="J299" t="s">
        <v>767</v>
      </c>
      <c r="K299" t="str">
        <f>INDEX('Planning Periods'!$O$2:$O$540,MATCH('Table B Values'!A299,'Planning Periods'!$A$2:$A$540,0))</f>
        <v>Riverside County</v>
      </c>
      <c r="O299" t="s">
        <v>834</v>
      </c>
      <c r="P299">
        <v>2022</v>
      </c>
      <c r="Q299">
        <v>0</v>
      </c>
      <c r="S299" t="s">
        <v>1188</v>
      </c>
      <c r="T299">
        <v>2020</v>
      </c>
      <c r="U299">
        <v>0</v>
      </c>
    </row>
    <row r="300" spans="1:21">
      <c r="A300" t="s">
        <v>784</v>
      </c>
      <c r="B300">
        <v>2021</v>
      </c>
      <c r="C300">
        <v>0</v>
      </c>
      <c r="D300">
        <v>7</v>
      </c>
      <c r="E300">
        <v>0</v>
      </c>
      <c r="F300">
        <v>1</v>
      </c>
      <c r="G300">
        <v>0</v>
      </c>
      <c r="H300">
        <v>0</v>
      </c>
      <c r="I300">
        <v>1</v>
      </c>
      <c r="J300" t="s">
        <v>767</v>
      </c>
      <c r="K300" t="str">
        <f>INDEX('Planning Periods'!$O$2:$O$540,MATCH('Table B Values'!A300,'Planning Periods'!$A$2:$A$540,0))</f>
        <v>Los Angeles County</v>
      </c>
      <c r="O300" t="s">
        <v>831</v>
      </c>
      <c r="P300">
        <v>2022</v>
      </c>
      <c r="Q300">
        <v>0</v>
      </c>
      <c r="S300" t="s">
        <v>1189</v>
      </c>
      <c r="T300">
        <v>2020</v>
      </c>
      <c r="U300">
        <v>0</v>
      </c>
    </row>
    <row r="301" spans="1:21">
      <c r="A301" t="s">
        <v>776</v>
      </c>
      <c r="B301">
        <v>2021</v>
      </c>
      <c r="C301">
        <v>75</v>
      </c>
      <c r="D301">
        <v>0</v>
      </c>
      <c r="E301">
        <v>0</v>
      </c>
      <c r="F301">
        <v>0</v>
      </c>
      <c r="G301">
        <v>170</v>
      </c>
      <c r="H301">
        <v>28</v>
      </c>
      <c r="I301">
        <v>6</v>
      </c>
      <c r="J301" t="s">
        <v>767</v>
      </c>
      <c r="K301" t="str">
        <f>INDEX('Planning Periods'!$O$2:$O$540,MATCH('Table B Values'!A301,'Planning Periods'!$A$2:$A$540,0))</f>
        <v>Los Angeles County</v>
      </c>
      <c r="O301" t="s">
        <v>823</v>
      </c>
      <c r="P301">
        <v>2022</v>
      </c>
      <c r="Q301">
        <v>0</v>
      </c>
      <c r="S301" t="s">
        <v>924</v>
      </c>
      <c r="T301">
        <v>2020</v>
      </c>
      <c r="U301">
        <v>0</v>
      </c>
    </row>
    <row r="302" spans="1:21">
      <c r="A302" t="s">
        <v>796</v>
      </c>
      <c r="B302">
        <v>2021</v>
      </c>
      <c r="C302">
        <v>0</v>
      </c>
      <c r="D302">
        <v>0</v>
      </c>
      <c r="E302">
        <v>0</v>
      </c>
      <c r="F302">
        <v>0</v>
      </c>
      <c r="G302">
        <v>0</v>
      </c>
      <c r="H302">
        <v>0</v>
      </c>
      <c r="I302" s="356">
        <v>9</v>
      </c>
      <c r="J302" t="s">
        <v>767</v>
      </c>
      <c r="K302" t="str">
        <f>INDEX('Planning Periods'!$O$2:$O$540,MATCH('Table B Values'!A302,'Planning Periods'!$A$2:$A$540,0))</f>
        <v>Los Angeles County</v>
      </c>
      <c r="O302" t="s">
        <v>820</v>
      </c>
      <c r="P302">
        <v>2022</v>
      </c>
      <c r="Q302">
        <v>0</v>
      </c>
      <c r="S302" t="s">
        <v>1045</v>
      </c>
      <c r="T302">
        <v>2020</v>
      </c>
      <c r="U302">
        <v>0</v>
      </c>
    </row>
    <row r="303" spans="1:21">
      <c r="A303" t="s">
        <v>793</v>
      </c>
      <c r="B303">
        <v>2021</v>
      </c>
      <c r="C303">
        <v>0</v>
      </c>
      <c r="D303">
        <v>0</v>
      </c>
      <c r="E303">
        <v>0</v>
      </c>
      <c r="F303">
        <v>14</v>
      </c>
      <c r="G303">
        <v>0</v>
      </c>
      <c r="H303">
        <v>39</v>
      </c>
      <c r="I303">
        <v>545</v>
      </c>
      <c r="J303" t="s">
        <v>767</v>
      </c>
      <c r="K303" t="str">
        <f>INDEX('Planning Periods'!$O$2:$O$540,MATCH('Table B Values'!A303,'Planning Periods'!$A$2:$A$540,0))</f>
        <v>Placer County</v>
      </c>
      <c r="O303" t="s">
        <v>814</v>
      </c>
      <c r="P303">
        <v>2022</v>
      </c>
      <c r="Q303">
        <v>0</v>
      </c>
      <c r="S303" t="s">
        <v>1190</v>
      </c>
      <c r="T303">
        <v>2020</v>
      </c>
      <c r="U303">
        <v>0</v>
      </c>
    </row>
    <row r="304" spans="1:21">
      <c r="A304" t="s">
        <v>851</v>
      </c>
      <c r="B304">
        <v>2021</v>
      </c>
      <c r="C304">
        <v>0</v>
      </c>
      <c r="D304">
        <v>0</v>
      </c>
      <c r="E304">
        <v>0</v>
      </c>
      <c r="F304">
        <v>0</v>
      </c>
      <c r="G304">
        <v>0</v>
      </c>
      <c r="H304">
        <v>5</v>
      </c>
      <c r="I304" s="356">
        <v>3</v>
      </c>
      <c r="J304" t="s">
        <v>767</v>
      </c>
      <c r="K304" t="str">
        <f>INDEX('Planning Periods'!$O$2:$O$540,MATCH('Table B Values'!A304,'Planning Periods'!$A$2:$A$540,0))</f>
        <v>El Dorado County</v>
      </c>
      <c r="O304" t="s">
        <v>811</v>
      </c>
      <c r="P304">
        <v>2022</v>
      </c>
      <c r="Q304">
        <v>0</v>
      </c>
      <c r="S304" t="s">
        <v>884</v>
      </c>
      <c r="T304">
        <v>2020</v>
      </c>
      <c r="U304">
        <v>0</v>
      </c>
    </row>
    <row r="305" spans="1:21">
      <c r="A305" t="s">
        <v>799</v>
      </c>
      <c r="B305">
        <v>2021</v>
      </c>
      <c r="C305">
        <v>23</v>
      </c>
      <c r="D305">
        <v>0</v>
      </c>
      <c r="E305">
        <v>27</v>
      </c>
      <c r="F305">
        <v>0</v>
      </c>
      <c r="G305">
        <v>0</v>
      </c>
      <c r="H305">
        <v>5</v>
      </c>
      <c r="I305">
        <v>31</v>
      </c>
      <c r="J305" t="s">
        <v>767</v>
      </c>
      <c r="K305" t="str">
        <f>INDEX('Planning Periods'!$O$2:$O$540,MATCH('Table B Values'!A305,'Planning Periods'!$A$2:$A$540,0))</f>
        <v>San Luis Obispo County</v>
      </c>
      <c r="O305" t="s">
        <v>808</v>
      </c>
      <c r="P305">
        <v>2022</v>
      </c>
      <c r="Q305">
        <v>0</v>
      </c>
      <c r="S305" t="s">
        <v>1191</v>
      </c>
      <c r="T305">
        <v>2020</v>
      </c>
      <c r="U305">
        <v>0</v>
      </c>
    </row>
    <row r="306" spans="1:21">
      <c r="A306" t="s">
        <v>790</v>
      </c>
      <c r="B306">
        <v>2021</v>
      </c>
      <c r="C306">
        <v>0</v>
      </c>
      <c r="D306">
        <v>0</v>
      </c>
      <c r="E306">
        <v>0</v>
      </c>
      <c r="F306">
        <v>0</v>
      </c>
      <c r="G306">
        <v>0</v>
      </c>
      <c r="H306" s="356">
        <v>0</v>
      </c>
      <c r="I306" s="356">
        <v>34</v>
      </c>
      <c r="J306" t="s">
        <v>767</v>
      </c>
      <c r="K306" t="str">
        <f>INDEX('Planning Periods'!$O$2:$O$540,MATCH('Table B Values'!A306,'Planning Periods'!$A$2:$A$540,0))</f>
        <v>Orange County</v>
      </c>
      <c r="O306" t="s">
        <v>805</v>
      </c>
      <c r="P306">
        <v>2022</v>
      </c>
      <c r="Q306">
        <v>0</v>
      </c>
      <c r="S306" t="s">
        <v>1022</v>
      </c>
      <c r="T306">
        <v>2020</v>
      </c>
      <c r="U306">
        <v>0</v>
      </c>
    </row>
    <row r="307" spans="1:21">
      <c r="A307" t="s">
        <v>811</v>
      </c>
      <c r="B307">
        <v>2021</v>
      </c>
      <c r="C307">
        <v>0</v>
      </c>
      <c r="D307">
        <v>0</v>
      </c>
      <c r="E307">
        <v>0</v>
      </c>
      <c r="F307">
        <v>0</v>
      </c>
      <c r="G307">
        <v>0</v>
      </c>
      <c r="H307">
        <v>0</v>
      </c>
      <c r="I307">
        <v>183</v>
      </c>
      <c r="J307" t="s">
        <v>767</v>
      </c>
      <c r="K307" t="str">
        <f>INDEX('Planning Periods'!$O$2:$O$540,MATCH('Table B Values'!A307,'Planning Periods'!$A$2:$A$540,0))</f>
        <v>San Bernardino County</v>
      </c>
      <c r="O307" t="s">
        <v>802</v>
      </c>
      <c r="P307">
        <v>2022</v>
      </c>
      <c r="Q307">
        <v>0</v>
      </c>
      <c r="S307" t="s">
        <v>1043</v>
      </c>
      <c r="T307">
        <v>2020</v>
      </c>
      <c r="U307">
        <v>0</v>
      </c>
    </row>
    <row r="308" spans="1:21">
      <c r="A308" t="s">
        <v>802</v>
      </c>
      <c r="B308">
        <v>2021</v>
      </c>
      <c r="C308">
        <v>0</v>
      </c>
      <c r="D308">
        <v>0</v>
      </c>
      <c r="E308">
        <v>0</v>
      </c>
      <c r="F308">
        <v>0</v>
      </c>
      <c r="G308">
        <v>0</v>
      </c>
      <c r="H308">
        <v>2</v>
      </c>
      <c r="I308">
        <v>1</v>
      </c>
      <c r="J308" t="s">
        <v>767</v>
      </c>
      <c r="K308" t="str">
        <f>INDEX('Planning Periods'!$O$2:$O$540,MATCH('Table B Values'!A308,'Planning Periods'!$A$2:$A$540,0))</f>
        <v>Orange County</v>
      </c>
      <c r="O308" t="s">
        <v>799</v>
      </c>
      <c r="P308">
        <v>2022</v>
      </c>
      <c r="Q308">
        <v>0</v>
      </c>
      <c r="S308" t="s">
        <v>1041</v>
      </c>
      <c r="T308">
        <v>2020</v>
      </c>
      <c r="U308">
        <v>0</v>
      </c>
    </row>
    <row r="309" spans="1:21">
      <c r="A309" t="s">
        <v>921</v>
      </c>
      <c r="B309">
        <v>2021</v>
      </c>
      <c r="C309">
        <v>0</v>
      </c>
      <c r="D309">
        <v>13</v>
      </c>
      <c r="E309">
        <v>0</v>
      </c>
      <c r="F309">
        <v>5</v>
      </c>
      <c r="G309">
        <v>0</v>
      </c>
      <c r="H309">
        <v>2</v>
      </c>
      <c r="I309">
        <v>0</v>
      </c>
      <c r="J309" t="s">
        <v>767</v>
      </c>
      <c r="K309" t="str">
        <f>INDEX('Planning Periods'!$O$2:$O$540,MATCH('Table B Values'!A309,'Planning Periods'!$A$2:$A$540,0))</f>
        <v>Los Angeles County</v>
      </c>
      <c r="O309" t="s">
        <v>796</v>
      </c>
      <c r="P309">
        <v>2022</v>
      </c>
      <c r="Q309">
        <v>0</v>
      </c>
      <c r="S309" t="s">
        <v>1192</v>
      </c>
      <c r="T309">
        <v>2020</v>
      </c>
      <c r="U309">
        <v>0</v>
      </c>
    </row>
    <row r="310" spans="1:21">
      <c r="A310" t="s">
        <v>923</v>
      </c>
      <c r="B310">
        <v>2021</v>
      </c>
      <c r="C310">
        <v>26</v>
      </c>
      <c r="D310">
        <v>0</v>
      </c>
      <c r="E310">
        <v>0</v>
      </c>
      <c r="F310">
        <v>5</v>
      </c>
      <c r="G310">
        <v>0</v>
      </c>
      <c r="H310">
        <v>67</v>
      </c>
      <c r="I310">
        <v>400</v>
      </c>
      <c r="J310" t="s">
        <v>767</v>
      </c>
      <c r="K310" t="str">
        <f>INDEX('Planning Periods'!$O$2:$O$540,MATCH('Table B Values'!A310,'Planning Periods'!$A$2:$A$540,0))</f>
        <v>San Diego County</v>
      </c>
      <c r="O310" t="s">
        <v>793</v>
      </c>
      <c r="P310">
        <v>2022</v>
      </c>
      <c r="Q310">
        <v>0</v>
      </c>
      <c r="S310" t="s">
        <v>1066</v>
      </c>
      <c r="T310">
        <v>2020</v>
      </c>
      <c r="U310">
        <v>0</v>
      </c>
    </row>
    <row r="311" spans="1:21">
      <c r="A311" t="s">
        <v>805</v>
      </c>
      <c r="B311">
        <v>2021</v>
      </c>
      <c r="C311">
        <v>0</v>
      </c>
      <c r="D311">
        <v>0</v>
      </c>
      <c r="E311">
        <v>0</v>
      </c>
      <c r="F311">
        <v>0</v>
      </c>
      <c r="G311">
        <v>0</v>
      </c>
      <c r="H311">
        <v>0</v>
      </c>
      <c r="I311" s="356">
        <v>0</v>
      </c>
      <c r="J311" t="s">
        <v>767</v>
      </c>
      <c r="K311" t="str">
        <f>INDEX('Planning Periods'!$O$2:$O$540,MATCH('Table B Values'!A311,'Planning Periods'!$A$2:$A$540,0))</f>
        <v>Orange County</v>
      </c>
      <c r="O311" t="s">
        <v>790</v>
      </c>
      <c r="P311">
        <v>2022</v>
      </c>
      <c r="Q311">
        <v>0</v>
      </c>
      <c r="S311" t="s">
        <v>1068</v>
      </c>
      <c r="T311">
        <v>2020</v>
      </c>
      <c r="U311">
        <v>0</v>
      </c>
    </row>
    <row r="312" spans="1:21">
      <c r="A312" t="s">
        <v>817</v>
      </c>
      <c r="B312">
        <v>2021</v>
      </c>
      <c r="C312">
        <v>0</v>
      </c>
      <c r="D312">
        <v>1</v>
      </c>
      <c r="E312">
        <v>0</v>
      </c>
      <c r="F312">
        <v>1</v>
      </c>
      <c r="G312">
        <v>0</v>
      </c>
      <c r="H312">
        <v>0</v>
      </c>
      <c r="I312">
        <v>39</v>
      </c>
      <c r="J312" t="s">
        <v>767</v>
      </c>
      <c r="K312" t="str">
        <f>INDEX('Planning Periods'!$O$2:$O$540,MATCH('Table B Values'!A312,'Planning Periods'!$A$2:$A$540,0))</f>
        <v>Riverside County</v>
      </c>
      <c r="O312" t="s">
        <v>787</v>
      </c>
      <c r="P312">
        <v>2022</v>
      </c>
      <c r="Q312">
        <v>0</v>
      </c>
      <c r="S312" t="s">
        <v>992</v>
      </c>
      <c r="T312">
        <v>2020</v>
      </c>
      <c r="U312">
        <v>0</v>
      </c>
    </row>
    <row r="313" spans="1:21">
      <c r="A313" t="s">
        <v>820</v>
      </c>
      <c r="B313">
        <v>2021</v>
      </c>
      <c r="C313">
        <v>0</v>
      </c>
      <c r="D313">
        <v>0</v>
      </c>
      <c r="E313">
        <v>0</v>
      </c>
      <c r="F313">
        <v>0</v>
      </c>
      <c r="G313">
        <v>0</v>
      </c>
      <c r="H313">
        <v>41</v>
      </c>
      <c r="I313">
        <v>0</v>
      </c>
      <c r="J313" t="s">
        <v>767</v>
      </c>
      <c r="K313" t="str">
        <f>INDEX('Planning Periods'!$O$2:$O$540,MATCH('Table B Values'!A313,'Planning Periods'!$A$2:$A$540,0))</f>
        <v>Los Angeles County</v>
      </c>
      <c r="O313" t="s">
        <v>784</v>
      </c>
      <c r="P313">
        <v>2022</v>
      </c>
      <c r="Q313">
        <v>0</v>
      </c>
      <c r="S313" t="s">
        <v>1064</v>
      </c>
      <c r="T313">
        <v>2020</v>
      </c>
      <c r="U313">
        <v>0</v>
      </c>
    </row>
    <row r="314" spans="1:21">
      <c r="A314" t="s">
        <v>823</v>
      </c>
      <c r="B314">
        <v>2021</v>
      </c>
      <c r="C314">
        <v>0</v>
      </c>
      <c r="D314">
        <v>2</v>
      </c>
      <c r="E314">
        <v>0</v>
      </c>
      <c r="F314">
        <v>3</v>
      </c>
      <c r="G314">
        <v>0</v>
      </c>
      <c r="H314">
        <v>6</v>
      </c>
      <c r="I314">
        <v>15</v>
      </c>
      <c r="J314" t="s">
        <v>767</v>
      </c>
      <c r="K314" t="str">
        <f>INDEX('Planning Periods'!$O$2:$O$540,MATCH('Table B Values'!A314,'Planning Periods'!$A$2:$A$540,0))</f>
        <v>Ventura County</v>
      </c>
      <c r="O314" t="s">
        <v>782</v>
      </c>
      <c r="P314">
        <v>2022</v>
      </c>
      <c r="Q314">
        <v>0</v>
      </c>
      <c r="S314" t="s">
        <v>1048</v>
      </c>
      <c r="T314">
        <v>2020</v>
      </c>
      <c r="U314">
        <v>0</v>
      </c>
    </row>
    <row r="315" spans="1:21">
      <c r="A315" t="s">
        <v>825</v>
      </c>
      <c r="B315">
        <v>2021</v>
      </c>
      <c r="C315">
        <v>0</v>
      </c>
      <c r="D315">
        <v>0</v>
      </c>
      <c r="E315">
        <v>0</v>
      </c>
      <c r="F315">
        <v>0</v>
      </c>
      <c r="G315">
        <v>0</v>
      </c>
      <c r="H315">
        <v>0</v>
      </c>
      <c r="I315">
        <v>59</v>
      </c>
      <c r="J315" t="s">
        <v>767</v>
      </c>
      <c r="K315" t="str">
        <f>INDEX('Planning Periods'!$O$2:$O$540,MATCH('Table B Values'!A315,'Planning Periods'!$A$2:$A$540,0))</f>
        <v>Riverside County</v>
      </c>
      <c r="O315" t="s">
        <v>776</v>
      </c>
      <c r="P315">
        <v>2022</v>
      </c>
      <c r="Q315">
        <v>0</v>
      </c>
      <c r="S315" t="s">
        <v>988</v>
      </c>
      <c r="T315">
        <v>2020</v>
      </c>
      <c r="U315">
        <v>0</v>
      </c>
    </row>
    <row r="316" spans="1:21">
      <c r="A316" t="s">
        <v>1043</v>
      </c>
      <c r="B316">
        <v>2021</v>
      </c>
      <c r="C316">
        <v>0</v>
      </c>
      <c r="D316">
        <v>0</v>
      </c>
      <c r="E316">
        <v>0</v>
      </c>
      <c r="F316">
        <v>0</v>
      </c>
      <c r="G316">
        <v>0</v>
      </c>
      <c r="H316">
        <v>0</v>
      </c>
      <c r="I316">
        <v>66</v>
      </c>
      <c r="J316" t="s">
        <v>767</v>
      </c>
      <c r="K316" t="str">
        <f>INDEX('Planning Periods'!$O$2:$O$540,MATCH('Table B Values'!A316,'Planning Periods'!$A$2:$A$540,0))</f>
        <v>Riverside County</v>
      </c>
      <c r="O316" t="s">
        <v>898</v>
      </c>
      <c r="P316">
        <v>2021</v>
      </c>
      <c r="Q316">
        <v>0</v>
      </c>
      <c r="S316" t="s">
        <v>872</v>
      </c>
      <c r="T316">
        <v>2020</v>
      </c>
      <c r="U316">
        <v>0</v>
      </c>
    </row>
    <row r="317" spans="1:21">
      <c r="A317" t="s">
        <v>1045</v>
      </c>
      <c r="B317">
        <v>2021</v>
      </c>
      <c r="C317">
        <v>0</v>
      </c>
      <c r="D317">
        <v>0</v>
      </c>
      <c r="E317">
        <v>0</v>
      </c>
      <c r="F317">
        <v>0</v>
      </c>
      <c r="G317">
        <v>0</v>
      </c>
      <c r="H317">
        <v>0</v>
      </c>
      <c r="I317" s="356">
        <v>11</v>
      </c>
      <c r="J317" t="s">
        <v>767</v>
      </c>
      <c r="K317" t="str">
        <f>INDEX('Planning Periods'!$O$2:$O$540,MATCH('Table B Values'!A317,'Planning Periods'!$A$2:$A$540,0))</f>
        <v>Orange County</v>
      </c>
      <c r="O317" t="s">
        <v>1127</v>
      </c>
      <c r="P317">
        <v>2021</v>
      </c>
      <c r="Q317">
        <v>0</v>
      </c>
      <c r="S317" t="s">
        <v>939</v>
      </c>
      <c r="T317">
        <v>2020</v>
      </c>
      <c r="U317">
        <v>0</v>
      </c>
    </row>
    <row r="318" spans="1:21">
      <c r="A318" t="s">
        <v>1020</v>
      </c>
      <c r="B318">
        <v>2021</v>
      </c>
      <c r="C318">
        <v>5</v>
      </c>
      <c r="D318">
        <v>0</v>
      </c>
      <c r="E318">
        <v>0</v>
      </c>
      <c r="F318">
        <v>0</v>
      </c>
      <c r="G318">
        <v>0</v>
      </c>
      <c r="H318">
        <v>42</v>
      </c>
      <c r="I318">
        <v>71</v>
      </c>
      <c r="J318" t="s">
        <v>767</v>
      </c>
      <c r="K318" t="str">
        <f>INDEX('Planning Periods'!$O$2:$O$540,MATCH('Table B Values'!A318,'Planning Periods'!$A$2:$A$540,0))</f>
        <v>San Diego County</v>
      </c>
      <c r="O318" t="s">
        <v>1123</v>
      </c>
      <c r="P318">
        <v>2021</v>
      </c>
      <c r="Q318">
        <v>0</v>
      </c>
      <c r="S318" t="s">
        <v>1013</v>
      </c>
      <c r="T318">
        <v>2020</v>
      </c>
      <c r="U318">
        <v>0</v>
      </c>
    </row>
    <row r="319" spans="1:21">
      <c r="A319" t="s">
        <v>1022</v>
      </c>
      <c r="B319">
        <v>2021</v>
      </c>
      <c r="C319">
        <v>0</v>
      </c>
      <c r="D319">
        <v>0</v>
      </c>
      <c r="E319">
        <v>0</v>
      </c>
      <c r="F319">
        <v>0</v>
      </c>
      <c r="G319">
        <v>0</v>
      </c>
      <c r="H319">
        <v>0</v>
      </c>
      <c r="I319">
        <v>6</v>
      </c>
      <c r="J319" t="s">
        <v>767</v>
      </c>
      <c r="K319" t="str">
        <f>INDEX('Planning Periods'!$O$2:$O$540,MATCH('Table B Values'!A319,'Planning Periods'!$A$2:$A$540,0))</f>
        <v>Los Angeles County</v>
      </c>
      <c r="O319" t="s">
        <v>1122</v>
      </c>
      <c r="P319">
        <v>2021</v>
      </c>
      <c r="Q319">
        <v>0</v>
      </c>
      <c r="S319" t="s">
        <v>1011</v>
      </c>
      <c r="T319">
        <v>2020</v>
      </c>
      <c r="U319">
        <v>0</v>
      </c>
    </row>
    <row r="320" spans="1:21">
      <c r="A320" t="s">
        <v>884</v>
      </c>
      <c r="B320">
        <v>2021</v>
      </c>
      <c r="C320">
        <v>0</v>
      </c>
      <c r="D320">
        <v>1</v>
      </c>
      <c r="E320">
        <v>0</v>
      </c>
      <c r="F320">
        <v>0</v>
      </c>
      <c r="G320">
        <v>0</v>
      </c>
      <c r="H320">
        <v>1</v>
      </c>
      <c r="I320">
        <v>0</v>
      </c>
      <c r="J320" t="s">
        <v>767</v>
      </c>
      <c r="K320" t="str">
        <f>INDEX('Planning Periods'!$O$2:$O$540,MATCH('Table B Values'!A320,'Planning Periods'!$A$2:$A$540,0))</f>
        <v>Orange County</v>
      </c>
      <c r="O320" t="s">
        <v>926</v>
      </c>
      <c r="P320">
        <v>2021</v>
      </c>
      <c r="Q320">
        <v>0</v>
      </c>
      <c r="S320" t="s">
        <v>1126</v>
      </c>
      <c r="T320">
        <v>2020</v>
      </c>
      <c r="U320">
        <v>0</v>
      </c>
    </row>
    <row r="321" spans="1:21">
      <c r="A321" t="s">
        <v>1032</v>
      </c>
      <c r="B321">
        <v>2021</v>
      </c>
      <c r="C321">
        <v>0</v>
      </c>
      <c r="D321">
        <v>0</v>
      </c>
      <c r="E321">
        <v>0</v>
      </c>
      <c r="F321">
        <v>2</v>
      </c>
      <c r="G321">
        <v>0</v>
      </c>
      <c r="H321">
        <v>0</v>
      </c>
      <c r="I321">
        <v>131</v>
      </c>
      <c r="J321" t="s">
        <v>767</v>
      </c>
      <c r="K321" t="str">
        <f>INDEX('Planning Periods'!$O$2:$O$540,MATCH('Table B Values'!A321,'Planning Periods'!$A$2:$A$540,0))</f>
        <v>Orange County</v>
      </c>
      <c r="O321" t="s">
        <v>1086</v>
      </c>
      <c r="P321">
        <v>2021</v>
      </c>
      <c r="Q321">
        <v>0</v>
      </c>
      <c r="S321" t="s">
        <v>1008</v>
      </c>
      <c r="T321">
        <v>2020</v>
      </c>
      <c r="U321">
        <v>0</v>
      </c>
    </row>
    <row r="322" spans="1:21">
      <c r="A322" t="s">
        <v>1039</v>
      </c>
      <c r="B322">
        <v>2021</v>
      </c>
      <c r="C322">
        <v>0</v>
      </c>
      <c r="D322">
        <v>0</v>
      </c>
      <c r="E322">
        <v>0</v>
      </c>
      <c r="F322">
        <v>3</v>
      </c>
      <c r="G322">
        <v>0</v>
      </c>
      <c r="H322">
        <v>2</v>
      </c>
      <c r="I322">
        <v>0</v>
      </c>
      <c r="J322" t="s">
        <v>767</v>
      </c>
      <c r="K322" t="str">
        <f>INDEX('Planning Periods'!$O$2:$O$540,MATCH('Table B Values'!A322,'Planning Periods'!$A$2:$A$540,0))</f>
        <v>Lake County</v>
      </c>
      <c r="O322" t="s">
        <v>1084</v>
      </c>
      <c r="P322">
        <v>2021</v>
      </c>
      <c r="Q322">
        <v>0</v>
      </c>
      <c r="S322" t="s">
        <v>1058</v>
      </c>
      <c r="T322">
        <v>2020</v>
      </c>
      <c r="U322">
        <v>0</v>
      </c>
    </row>
    <row r="323" spans="1:21">
      <c r="A323" t="s">
        <v>929</v>
      </c>
      <c r="B323">
        <v>2021</v>
      </c>
      <c r="C323">
        <v>0</v>
      </c>
      <c r="D323">
        <v>0</v>
      </c>
      <c r="E323">
        <v>0</v>
      </c>
      <c r="F323">
        <v>49</v>
      </c>
      <c r="G323">
        <v>0</v>
      </c>
      <c r="H323">
        <v>24</v>
      </c>
      <c r="I323">
        <v>30</v>
      </c>
      <c r="J323" t="s">
        <v>767</v>
      </c>
      <c r="K323" t="str">
        <f>INDEX('Planning Periods'!$O$2:$O$540,MATCH('Table B Values'!A323,'Planning Periods'!$A$2:$A$540,0))</f>
        <v>Lake County</v>
      </c>
      <c r="O323" t="s">
        <v>1096</v>
      </c>
      <c r="P323">
        <v>2021</v>
      </c>
      <c r="Q323">
        <v>0</v>
      </c>
      <c r="S323" t="s">
        <v>1193</v>
      </c>
      <c r="T323">
        <v>2020</v>
      </c>
      <c r="U323">
        <v>0</v>
      </c>
    </row>
    <row r="324" spans="1:21">
      <c r="A324" t="s">
        <v>1034</v>
      </c>
      <c r="B324">
        <v>2021</v>
      </c>
      <c r="C324">
        <v>0</v>
      </c>
      <c r="D324">
        <v>0</v>
      </c>
      <c r="E324">
        <v>0</v>
      </c>
      <c r="F324">
        <v>0</v>
      </c>
      <c r="G324">
        <v>0</v>
      </c>
      <c r="H324">
        <v>46</v>
      </c>
      <c r="I324" s="356">
        <v>19</v>
      </c>
      <c r="J324" t="s">
        <v>767</v>
      </c>
      <c r="K324" t="str">
        <f>INDEX('Planning Periods'!$O$2:$O$540,MATCH('Table B Values'!A324,'Planning Periods'!$A$2:$A$540,0))</f>
        <v>Riverside County</v>
      </c>
      <c r="O324" t="s">
        <v>1094</v>
      </c>
      <c r="P324">
        <v>2021</v>
      </c>
      <c r="Q324">
        <v>0</v>
      </c>
      <c r="S324" t="s">
        <v>1061</v>
      </c>
      <c r="T324">
        <v>2020</v>
      </c>
      <c r="U324">
        <v>0</v>
      </c>
    </row>
    <row r="325" spans="1:21">
      <c r="A325" t="s">
        <v>1067</v>
      </c>
      <c r="B325">
        <v>2021</v>
      </c>
      <c r="C325">
        <v>0</v>
      </c>
      <c r="D325">
        <v>1</v>
      </c>
      <c r="E325">
        <v>0</v>
      </c>
      <c r="F325">
        <v>0</v>
      </c>
      <c r="G325">
        <v>0</v>
      </c>
      <c r="H325">
        <v>1</v>
      </c>
      <c r="I325">
        <v>9</v>
      </c>
      <c r="J325" t="s">
        <v>767</v>
      </c>
      <c r="K325" t="str">
        <f>INDEX('Planning Periods'!$O$2:$O$540,MATCH('Table B Values'!A325,'Planning Periods'!$A$2:$A$540,0))</f>
        <v>Riverside County</v>
      </c>
      <c r="O325" t="s">
        <v>1119</v>
      </c>
      <c r="P325">
        <v>2021</v>
      </c>
      <c r="Q325">
        <v>0</v>
      </c>
      <c r="S325" t="s">
        <v>1098</v>
      </c>
      <c r="T325">
        <v>2020</v>
      </c>
      <c r="U325">
        <v>0</v>
      </c>
    </row>
    <row r="326" spans="1:21">
      <c r="A326" t="s">
        <v>1062</v>
      </c>
      <c r="B326">
        <v>2021</v>
      </c>
      <c r="C326">
        <v>0</v>
      </c>
      <c r="D326">
        <v>184</v>
      </c>
      <c r="E326">
        <v>0</v>
      </c>
      <c r="F326">
        <v>0</v>
      </c>
      <c r="G326">
        <v>0</v>
      </c>
      <c r="H326">
        <v>0</v>
      </c>
      <c r="I326">
        <v>177</v>
      </c>
      <c r="J326" t="s">
        <v>767</v>
      </c>
      <c r="K326" t="str">
        <f>INDEX('Planning Periods'!$O$2:$O$540,MATCH('Table B Values'!A326,'Planning Periods'!$A$2:$A$540,0))</f>
        <v>Riverside County</v>
      </c>
      <c r="O326" t="s">
        <v>1071</v>
      </c>
      <c r="P326">
        <v>2021</v>
      </c>
      <c r="Q326">
        <v>0</v>
      </c>
      <c r="S326" t="s">
        <v>800</v>
      </c>
      <c r="T326">
        <v>2020</v>
      </c>
      <c r="U326">
        <v>0</v>
      </c>
    </row>
    <row r="327" spans="1:21">
      <c r="A327" t="s">
        <v>1063</v>
      </c>
      <c r="B327">
        <v>2021</v>
      </c>
      <c r="C327">
        <v>0</v>
      </c>
      <c r="D327">
        <v>0</v>
      </c>
      <c r="E327">
        <v>0</v>
      </c>
      <c r="F327">
        <v>0</v>
      </c>
      <c r="G327">
        <v>0</v>
      </c>
      <c r="H327">
        <v>0</v>
      </c>
      <c r="I327">
        <v>31</v>
      </c>
      <c r="J327" t="s">
        <v>767</v>
      </c>
      <c r="K327" t="str">
        <f>INDEX('Planning Periods'!$O$2:$O$540,MATCH('Table B Values'!A327,'Planning Periods'!$A$2:$A$540,0))</f>
        <v>San Diego County</v>
      </c>
      <c r="O327" t="s">
        <v>1070</v>
      </c>
      <c r="P327">
        <v>2021</v>
      </c>
      <c r="Q327">
        <v>0</v>
      </c>
      <c r="S327" t="s">
        <v>1093</v>
      </c>
      <c r="T327">
        <v>2020</v>
      </c>
      <c r="U327">
        <v>0</v>
      </c>
    </row>
    <row r="328" spans="1:21">
      <c r="A328" t="s">
        <v>1069</v>
      </c>
      <c r="B328">
        <v>2021</v>
      </c>
      <c r="C328">
        <v>0</v>
      </c>
      <c r="D328">
        <v>0</v>
      </c>
      <c r="E328">
        <v>0</v>
      </c>
      <c r="F328">
        <v>0</v>
      </c>
      <c r="G328">
        <v>0</v>
      </c>
      <c r="H328">
        <v>5</v>
      </c>
      <c r="I328">
        <v>4</v>
      </c>
      <c r="J328" t="s">
        <v>767</v>
      </c>
      <c r="K328" t="str">
        <f>INDEX('Planning Periods'!$O$2:$O$540,MATCH('Table B Values'!A328,'Planning Periods'!$A$2:$A$540,0))</f>
        <v>Imperial County</v>
      </c>
      <c r="O328" t="s">
        <v>852</v>
      </c>
      <c r="P328">
        <v>2021</v>
      </c>
      <c r="Q328">
        <v>0</v>
      </c>
      <c r="S328" t="s">
        <v>852</v>
      </c>
      <c r="T328">
        <v>2020</v>
      </c>
      <c r="U328">
        <v>0</v>
      </c>
    </row>
    <row r="329" spans="1:21">
      <c r="A329" t="s">
        <v>1057</v>
      </c>
      <c r="B329">
        <v>2021</v>
      </c>
      <c r="C329">
        <v>0</v>
      </c>
      <c r="D329">
        <v>0</v>
      </c>
      <c r="E329">
        <v>0</v>
      </c>
      <c r="F329">
        <v>0</v>
      </c>
      <c r="G329">
        <v>0</v>
      </c>
      <c r="H329">
        <v>0</v>
      </c>
      <c r="I329">
        <v>17</v>
      </c>
      <c r="J329" t="s">
        <v>767</v>
      </c>
      <c r="K329" t="str">
        <f>INDEX('Planning Periods'!$O$2:$O$540,MATCH('Table B Values'!A329,'Planning Periods'!$A$2:$A$540,0))</f>
        <v>Los Angeles County</v>
      </c>
      <c r="O329" t="s">
        <v>815</v>
      </c>
      <c r="P329">
        <v>2021</v>
      </c>
      <c r="Q329">
        <v>0</v>
      </c>
      <c r="S329" t="s">
        <v>1073</v>
      </c>
      <c r="T329">
        <v>2020</v>
      </c>
      <c r="U329">
        <v>0</v>
      </c>
    </row>
    <row r="330" spans="1:21">
      <c r="A330" t="s">
        <v>1030</v>
      </c>
      <c r="B330">
        <v>2021</v>
      </c>
      <c r="C330">
        <v>0</v>
      </c>
      <c r="D330">
        <v>0</v>
      </c>
      <c r="E330">
        <v>0</v>
      </c>
      <c r="F330">
        <v>0</v>
      </c>
      <c r="G330">
        <v>0</v>
      </c>
      <c r="H330">
        <v>0</v>
      </c>
      <c r="I330">
        <v>89</v>
      </c>
      <c r="J330" t="s">
        <v>767</v>
      </c>
      <c r="K330" t="str">
        <f>INDEX('Planning Periods'!$O$2:$O$540,MATCH('Table B Values'!A330,'Planning Periods'!$A$2:$A$540,0))</f>
        <v>Riverside County</v>
      </c>
      <c r="O330" t="s">
        <v>1125</v>
      </c>
      <c r="P330">
        <v>2021</v>
      </c>
      <c r="Q330">
        <v>0</v>
      </c>
      <c r="S330" t="s">
        <v>1119</v>
      </c>
      <c r="T330">
        <v>2020</v>
      </c>
      <c r="U330">
        <v>0</v>
      </c>
    </row>
    <row r="331" spans="1:21">
      <c r="A331" t="s">
        <v>941</v>
      </c>
      <c r="B331">
        <v>2021</v>
      </c>
      <c r="C331">
        <v>0</v>
      </c>
      <c r="D331">
        <v>2</v>
      </c>
      <c r="E331">
        <v>0</v>
      </c>
      <c r="F331">
        <v>7</v>
      </c>
      <c r="G331">
        <v>0</v>
      </c>
      <c r="H331">
        <v>0</v>
      </c>
      <c r="I331" s="356">
        <v>0</v>
      </c>
      <c r="J331" t="s">
        <v>767</v>
      </c>
      <c r="K331" t="str">
        <f>INDEX('Planning Periods'!$O$2:$O$540,MATCH('Table B Values'!A331,'Planning Periods'!$A$2:$A$540,0))</f>
        <v>Orange County</v>
      </c>
      <c r="O331" t="s">
        <v>1121</v>
      </c>
      <c r="P331">
        <v>2021</v>
      </c>
      <c r="Q331">
        <v>0</v>
      </c>
      <c r="S331" t="s">
        <v>1083</v>
      </c>
      <c r="T331">
        <v>2020</v>
      </c>
      <c r="U331">
        <v>0</v>
      </c>
    </row>
    <row r="332" spans="1:21">
      <c r="A332" t="s">
        <v>1060</v>
      </c>
      <c r="B332">
        <v>2021</v>
      </c>
      <c r="C332">
        <v>0</v>
      </c>
      <c r="D332">
        <v>0</v>
      </c>
      <c r="E332">
        <v>0</v>
      </c>
      <c r="F332">
        <v>0</v>
      </c>
      <c r="G332">
        <v>0</v>
      </c>
      <c r="H332">
        <v>0</v>
      </c>
      <c r="I332">
        <v>14</v>
      </c>
      <c r="J332" t="s">
        <v>767</v>
      </c>
      <c r="K332" t="str">
        <f>INDEX('Planning Periods'!$O$2:$O$540,MATCH('Table B Values'!A332,'Planning Periods'!$A$2:$A$540,0))</f>
        <v>Amador County</v>
      </c>
      <c r="O332" t="s">
        <v>1077</v>
      </c>
      <c r="P332">
        <v>2021</v>
      </c>
      <c r="Q332">
        <v>0</v>
      </c>
      <c r="S332" t="s">
        <v>996</v>
      </c>
      <c r="T332">
        <v>2020</v>
      </c>
      <c r="U332">
        <v>0</v>
      </c>
    </row>
    <row r="333" spans="1:21">
      <c r="A333" t="s">
        <v>856</v>
      </c>
      <c r="B333">
        <v>2021</v>
      </c>
      <c r="C333">
        <v>0</v>
      </c>
      <c r="D333">
        <v>0</v>
      </c>
      <c r="E333">
        <v>0</v>
      </c>
      <c r="F333">
        <v>0</v>
      </c>
      <c r="G333">
        <v>0</v>
      </c>
      <c r="H333">
        <v>0</v>
      </c>
      <c r="I333">
        <v>221</v>
      </c>
      <c r="J333" t="s">
        <v>767</v>
      </c>
      <c r="K333" t="str">
        <f>INDEX('Planning Periods'!$O$2:$O$540,MATCH('Table B Values'!A333,'Planning Periods'!$A$2:$A$540,0))</f>
        <v>Orange County</v>
      </c>
      <c r="O333" t="s">
        <v>948</v>
      </c>
      <c r="P333">
        <v>2021</v>
      </c>
      <c r="Q333">
        <v>0</v>
      </c>
      <c r="S333" t="s">
        <v>994</v>
      </c>
      <c r="T333">
        <v>2020</v>
      </c>
      <c r="U333">
        <v>0</v>
      </c>
    </row>
    <row r="334" spans="1:21">
      <c r="A334" t="s">
        <v>874</v>
      </c>
      <c r="B334">
        <v>2021</v>
      </c>
      <c r="C334">
        <v>0</v>
      </c>
      <c r="D334">
        <v>0</v>
      </c>
      <c r="E334">
        <v>0</v>
      </c>
      <c r="F334">
        <v>0</v>
      </c>
      <c r="G334">
        <v>0</v>
      </c>
      <c r="H334">
        <v>18</v>
      </c>
      <c r="I334">
        <v>0</v>
      </c>
      <c r="J334" t="s">
        <v>767</v>
      </c>
      <c r="K334" t="str">
        <f>INDEX('Planning Periods'!$O$2:$O$540,MATCH('Table B Values'!A334,'Planning Periods'!$A$2:$A$540,0))</f>
        <v>Los Angeles County</v>
      </c>
      <c r="O334" t="s">
        <v>1087</v>
      </c>
      <c r="P334">
        <v>2021</v>
      </c>
      <c r="Q334">
        <v>0</v>
      </c>
      <c r="S334" t="s">
        <v>990</v>
      </c>
      <c r="T334">
        <v>2020</v>
      </c>
      <c r="U334">
        <v>0</v>
      </c>
    </row>
    <row r="335" spans="1:21">
      <c r="A335" t="s">
        <v>876</v>
      </c>
      <c r="B335">
        <v>2021</v>
      </c>
      <c r="C335">
        <v>0</v>
      </c>
      <c r="D335">
        <v>0</v>
      </c>
      <c r="E335">
        <v>0</v>
      </c>
      <c r="F335">
        <v>0</v>
      </c>
      <c r="G335">
        <v>0</v>
      </c>
      <c r="H335">
        <v>0</v>
      </c>
      <c r="I335">
        <v>4</v>
      </c>
      <c r="J335" t="s">
        <v>767</v>
      </c>
      <c r="K335" t="str">
        <f>INDEX('Planning Periods'!$O$2:$O$540,MATCH('Table B Values'!A335,'Planning Periods'!$A$2:$A$540,0))</f>
        <v>Los Angeles County</v>
      </c>
      <c r="O335" t="s">
        <v>1095</v>
      </c>
      <c r="P335">
        <v>2021</v>
      </c>
      <c r="Q335">
        <v>0</v>
      </c>
      <c r="S335" t="s">
        <v>1046</v>
      </c>
      <c r="T335">
        <v>2020</v>
      </c>
      <c r="U335">
        <v>0</v>
      </c>
    </row>
    <row r="336" spans="1:21">
      <c r="A336" t="s">
        <v>772</v>
      </c>
      <c r="B336">
        <v>2021</v>
      </c>
      <c r="C336">
        <v>652</v>
      </c>
      <c r="D336">
        <v>0</v>
      </c>
      <c r="E336">
        <v>328</v>
      </c>
      <c r="F336">
        <v>0</v>
      </c>
      <c r="G336">
        <v>28</v>
      </c>
      <c r="H336">
        <v>0</v>
      </c>
      <c r="I336">
        <v>3006</v>
      </c>
      <c r="J336" t="s">
        <v>767</v>
      </c>
      <c r="K336" t="str">
        <f>INDEX('Planning Periods'!$O$2:$O$540,MATCH('Table B Values'!A336,'Planning Periods'!$A$2:$A$540,0))</f>
        <v>Los Angeles County</v>
      </c>
      <c r="O336" t="s">
        <v>1092</v>
      </c>
      <c r="P336">
        <v>2021</v>
      </c>
      <c r="Q336">
        <v>0</v>
      </c>
      <c r="S336" t="s">
        <v>849</v>
      </c>
      <c r="T336">
        <v>2020</v>
      </c>
      <c r="U336">
        <v>0</v>
      </c>
    </row>
    <row r="337" spans="1:21">
      <c r="A337" t="s">
        <v>904</v>
      </c>
      <c r="B337">
        <v>2021</v>
      </c>
      <c r="C337">
        <v>0</v>
      </c>
      <c r="D337">
        <v>0</v>
      </c>
      <c r="E337">
        <v>0</v>
      </c>
      <c r="F337">
        <v>0</v>
      </c>
      <c r="G337">
        <v>0</v>
      </c>
      <c r="H337">
        <v>0</v>
      </c>
      <c r="I337">
        <v>347</v>
      </c>
      <c r="J337" t="s">
        <v>767</v>
      </c>
      <c r="K337" t="str">
        <f>INDEX('Planning Periods'!$O$2:$O$540,MATCH('Table B Values'!A337,'Planning Periods'!$A$2:$A$540,0))</f>
        <v>Los Angeles County</v>
      </c>
      <c r="O337" t="s">
        <v>1085</v>
      </c>
      <c r="P337">
        <v>2021</v>
      </c>
      <c r="Q337">
        <v>0</v>
      </c>
      <c r="S337" t="s">
        <v>1088</v>
      </c>
      <c r="T337">
        <v>2020</v>
      </c>
      <c r="U337">
        <v>0</v>
      </c>
    </row>
    <row r="338" spans="1:21">
      <c r="A338" t="s">
        <v>868</v>
      </c>
      <c r="B338">
        <v>2021</v>
      </c>
      <c r="C338">
        <v>0</v>
      </c>
      <c r="D338">
        <v>0</v>
      </c>
      <c r="E338">
        <v>0</v>
      </c>
      <c r="F338">
        <v>0</v>
      </c>
      <c r="G338">
        <v>0</v>
      </c>
      <c r="H338">
        <v>0</v>
      </c>
      <c r="I338">
        <v>42</v>
      </c>
      <c r="J338" t="s">
        <v>767</v>
      </c>
      <c r="K338" t="str">
        <f>INDEX('Planning Periods'!$O$2:$O$540,MATCH('Table B Values'!A338,'Planning Periods'!$A$2:$A$540,0))</f>
        <v>Mono County</v>
      </c>
      <c r="O338" t="s">
        <v>1140</v>
      </c>
      <c r="P338">
        <v>2021</v>
      </c>
      <c r="Q338">
        <v>0</v>
      </c>
      <c r="S338" t="s">
        <v>999</v>
      </c>
      <c r="T338">
        <v>2020</v>
      </c>
      <c r="U338">
        <v>0</v>
      </c>
    </row>
    <row r="339" spans="1:21">
      <c r="A339" t="s">
        <v>1194</v>
      </c>
      <c r="B339">
        <v>2021</v>
      </c>
      <c r="C339">
        <v>0</v>
      </c>
      <c r="D339">
        <v>0</v>
      </c>
      <c r="E339">
        <v>71</v>
      </c>
      <c r="F339">
        <v>4</v>
      </c>
      <c r="G339">
        <v>0</v>
      </c>
      <c r="H339">
        <v>0</v>
      </c>
      <c r="I339">
        <v>1</v>
      </c>
      <c r="J339" t="s">
        <v>767</v>
      </c>
      <c r="K339" t="str">
        <f>INDEX('Planning Periods'!$O$2:$O$540,MATCH('Table B Values'!A339,'Planning Periods'!$A$2:$A$540,0))</f>
        <v>Yuba County</v>
      </c>
      <c r="O339" t="s">
        <v>1102</v>
      </c>
      <c r="P339">
        <v>2021</v>
      </c>
      <c r="Q339">
        <v>0</v>
      </c>
      <c r="S339" t="s">
        <v>1051</v>
      </c>
      <c r="T339">
        <v>2020</v>
      </c>
      <c r="U339">
        <v>0</v>
      </c>
    </row>
    <row r="340" spans="1:21">
      <c r="A340" t="s">
        <v>841</v>
      </c>
      <c r="B340">
        <v>2021</v>
      </c>
      <c r="C340">
        <v>0</v>
      </c>
      <c r="D340">
        <v>65</v>
      </c>
      <c r="E340">
        <v>0</v>
      </c>
      <c r="F340">
        <v>21</v>
      </c>
      <c r="G340">
        <v>0</v>
      </c>
      <c r="H340">
        <v>49</v>
      </c>
      <c r="I340">
        <v>51</v>
      </c>
      <c r="J340" t="s">
        <v>767</v>
      </c>
      <c r="K340" t="str">
        <f>INDEX('Planning Periods'!$O$2:$O$540,MATCH('Table B Values'!A340,'Planning Periods'!$A$2:$A$540,0))</f>
        <v>Mendocino County</v>
      </c>
      <c r="O340" t="s">
        <v>1097</v>
      </c>
      <c r="P340">
        <v>2021</v>
      </c>
      <c r="Q340">
        <v>0</v>
      </c>
      <c r="S340" t="s">
        <v>881</v>
      </c>
      <c r="T340">
        <v>2020</v>
      </c>
      <c r="U340">
        <v>0</v>
      </c>
    </row>
    <row r="341" spans="1:21">
      <c r="A341" t="s">
        <v>871</v>
      </c>
      <c r="B341">
        <v>2021</v>
      </c>
      <c r="C341">
        <v>0</v>
      </c>
      <c r="D341">
        <v>0</v>
      </c>
      <c r="E341">
        <v>0</v>
      </c>
      <c r="F341">
        <v>0</v>
      </c>
      <c r="G341">
        <v>0</v>
      </c>
      <c r="H341">
        <v>0</v>
      </c>
      <c r="I341">
        <v>6</v>
      </c>
      <c r="J341" t="s">
        <v>767</v>
      </c>
      <c r="K341" t="str">
        <f>INDEX('Planning Periods'!$O$2:$O$540,MATCH('Table B Values'!A341,'Planning Periods'!$A$2:$A$540,0))</f>
        <v>Los Angeles County</v>
      </c>
      <c r="O341" t="s">
        <v>1101</v>
      </c>
      <c r="P341">
        <v>2021</v>
      </c>
      <c r="Q341">
        <v>0</v>
      </c>
      <c r="S341" t="s">
        <v>1116</v>
      </c>
      <c r="T341">
        <v>2020</v>
      </c>
      <c r="U341">
        <v>0</v>
      </c>
    </row>
    <row r="342" spans="1:21">
      <c r="A342" t="s">
        <v>878</v>
      </c>
      <c r="B342">
        <v>2021</v>
      </c>
      <c r="C342">
        <v>0</v>
      </c>
      <c r="D342">
        <v>0</v>
      </c>
      <c r="E342">
        <v>0</v>
      </c>
      <c r="F342">
        <v>0</v>
      </c>
      <c r="G342">
        <v>0</v>
      </c>
      <c r="H342">
        <v>0</v>
      </c>
      <c r="I342">
        <v>12</v>
      </c>
      <c r="J342" t="s">
        <v>767</v>
      </c>
      <c r="K342" t="str">
        <f>INDEX('Planning Periods'!$O$2:$O$540,MATCH('Table B Values'!A342,'Planning Periods'!$A$2:$A$540,0))</f>
        <v>Mariposa County</v>
      </c>
      <c r="O342" t="s">
        <v>1147</v>
      </c>
      <c r="P342">
        <v>2021</v>
      </c>
      <c r="Q342">
        <v>0</v>
      </c>
      <c r="S342" t="s">
        <v>1118</v>
      </c>
      <c r="T342">
        <v>2020</v>
      </c>
      <c r="U342">
        <v>0</v>
      </c>
    </row>
    <row r="343" spans="1:21">
      <c r="A343" t="s">
        <v>894</v>
      </c>
      <c r="B343">
        <v>2021</v>
      </c>
      <c r="C343">
        <v>0</v>
      </c>
      <c r="D343">
        <v>0</v>
      </c>
      <c r="E343">
        <v>0</v>
      </c>
      <c r="F343">
        <v>0</v>
      </c>
      <c r="G343">
        <v>0</v>
      </c>
      <c r="H343">
        <v>0</v>
      </c>
      <c r="I343">
        <v>15</v>
      </c>
      <c r="J343" t="s">
        <v>767</v>
      </c>
      <c r="K343" t="str">
        <f>INDEX('Planning Periods'!$O$2:$O$540,MATCH('Table B Values'!A343,'Planning Periods'!$A$2:$A$540,0))</f>
        <v>Lassen County</v>
      </c>
      <c r="O343" t="s">
        <v>951</v>
      </c>
      <c r="P343">
        <v>2021</v>
      </c>
      <c r="Q343">
        <v>0</v>
      </c>
      <c r="S343" t="s">
        <v>984</v>
      </c>
      <c r="T343">
        <v>2020</v>
      </c>
      <c r="U343">
        <v>0</v>
      </c>
    </row>
    <row r="344" spans="1:21">
      <c r="A344" t="s">
        <v>897</v>
      </c>
      <c r="B344">
        <v>2021</v>
      </c>
      <c r="C344">
        <v>0</v>
      </c>
      <c r="D344">
        <v>0</v>
      </c>
      <c r="E344">
        <v>0</v>
      </c>
      <c r="F344">
        <v>0</v>
      </c>
      <c r="G344">
        <v>0</v>
      </c>
      <c r="H344">
        <v>0</v>
      </c>
      <c r="I344">
        <v>22</v>
      </c>
      <c r="J344" t="s">
        <v>767</v>
      </c>
      <c r="K344" t="str">
        <f>INDEX('Planning Periods'!$O$2:$O$540,MATCH('Table B Values'!A344,'Planning Periods'!$A$2:$A$540,0))</f>
        <v>San Diego County</v>
      </c>
      <c r="O344" t="s">
        <v>1104</v>
      </c>
      <c r="P344">
        <v>2021</v>
      </c>
      <c r="Q344">
        <v>0</v>
      </c>
      <c r="S344" t="s">
        <v>1112</v>
      </c>
      <c r="T344">
        <v>2020</v>
      </c>
      <c r="U344">
        <v>34</v>
      </c>
    </row>
    <row r="345" spans="1:21">
      <c r="A345" t="s">
        <v>1037</v>
      </c>
      <c r="B345">
        <v>2021</v>
      </c>
      <c r="C345">
        <v>0</v>
      </c>
      <c r="D345">
        <v>9</v>
      </c>
      <c r="E345">
        <v>0</v>
      </c>
      <c r="F345">
        <v>1</v>
      </c>
      <c r="G345">
        <v>0</v>
      </c>
      <c r="H345">
        <v>0</v>
      </c>
      <c r="I345">
        <v>2</v>
      </c>
      <c r="J345" t="s">
        <v>767</v>
      </c>
      <c r="K345" t="str">
        <f>INDEX('Planning Periods'!$O$2:$O$540,MATCH('Table B Values'!A345,'Planning Periods'!$A$2:$A$540,0))</f>
        <v>Los Angeles County</v>
      </c>
      <c r="O345" t="s">
        <v>1089</v>
      </c>
      <c r="P345">
        <v>2021</v>
      </c>
      <c r="Q345">
        <v>0</v>
      </c>
      <c r="S345" t="s">
        <v>1103</v>
      </c>
      <c r="T345">
        <v>2020</v>
      </c>
      <c r="U345">
        <v>0</v>
      </c>
    </row>
    <row r="346" spans="1:21">
      <c r="A346" t="s">
        <v>1157</v>
      </c>
      <c r="B346">
        <v>2021</v>
      </c>
      <c r="C346">
        <v>8</v>
      </c>
      <c r="D346">
        <v>0</v>
      </c>
      <c r="E346">
        <v>70</v>
      </c>
      <c r="F346">
        <v>0</v>
      </c>
      <c r="G346">
        <v>0</v>
      </c>
      <c r="H346">
        <v>24</v>
      </c>
      <c r="I346">
        <v>0</v>
      </c>
      <c r="J346" t="s">
        <v>767</v>
      </c>
      <c r="K346" t="str">
        <f>INDEX('Planning Periods'!$O$2:$O$540,MATCH('Table B Values'!A346,'Planning Periods'!$A$2:$A$540,0))</f>
        <v>Los Angeles County</v>
      </c>
      <c r="O346" t="s">
        <v>1110</v>
      </c>
      <c r="P346">
        <v>2021</v>
      </c>
      <c r="Q346">
        <v>0</v>
      </c>
      <c r="S346" t="s">
        <v>866</v>
      </c>
      <c r="T346">
        <v>2020</v>
      </c>
      <c r="U346">
        <v>0</v>
      </c>
    </row>
    <row r="347" spans="1:21">
      <c r="A347" t="s">
        <v>890</v>
      </c>
      <c r="B347">
        <v>2021</v>
      </c>
      <c r="C347">
        <v>0</v>
      </c>
      <c r="D347">
        <v>0</v>
      </c>
      <c r="E347">
        <v>0</v>
      </c>
      <c r="F347">
        <v>0</v>
      </c>
      <c r="G347">
        <v>0</v>
      </c>
      <c r="H347">
        <v>434</v>
      </c>
      <c r="I347">
        <v>1</v>
      </c>
      <c r="J347" t="s">
        <v>767</v>
      </c>
      <c r="K347" t="str">
        <f>INDEX('Planning Periods'!$O$2:$O$540,MATCH('Table B Values'!A347,'Planning Periods'!$A$2:$A$540,0))</f>
        <v>Placer County</v>
      </c>
      <c r="O347" t="s">
        <v>954</v>
      </c>
      <c r="P347">
        <v>2021</v>
      </c>
      <c r="Q347">
        <v>0</v>
      </c>
      <c r="S347" t="s">
        <v>1105</v>
      </c>
      <c r="T347">
        <v>2020</v>
      </c>
      <c r="U347">
        <v>0</v>
      </c>
    </row>
    <row r="348" spans="1:21">
      <c r="A348" t="s">
        <v>906</v>
      </c>
      <c r="B348">
        <v>2021</v>
      </c>
      <c r="C348">
        <v>83</v>
      </c>
      <c r="D348">
        <v>0</v>
      </c>
      <c r="E348">
        <v>4</v>
      </c>
      <c r="F348">
        <v>0</v>
      </c>
      <c r="G348">
        <v>0</v>
      </c>
      <c r="H348">
        <v>0</v>
      </c>
      <c r="I348">
        <v>187</v>
      </c>
      <c r="J348" t="s">
        <v>767</v>
      </c>
      <c r="K348" t="str">
        <f>INDEX('Planning Periods'!$O$2:$O$540,MATCH('Table B Values'!A348,'Planning Periods'!$A$2:$A$540,0))</f>
        <v>Los Angeles County</v>
      </c>
      <c r="O348" t="s">
        <v>1138</v>
      </c>
      <c r="P348">
        <v>2021</v>
      </c>
      <c r="Q348">
        <v>0</v>
      </c>
      <c r="S348" t="s">
        <v>983</v>
      </c>
      <c r="T348">
        <v>2020</v>
      </c>
      <c r="U348">
        <v>0</v>
      </c>
    </row>
    <row r="349" spans="1:21">
      <c r="A349" t="s">
        <v>1195</v>
      </c>
      <c r="B349">
        <v>2021</v>
      </c>
      <c r="C349">
        <v>0</v>
      </c>
      <c r="D349">
        <v>0</v>
      </c>
      <c r="E349">
        <v>0</v>
      </c>
      <c r="F349">
        <v>5</v>
      </c>
      <c r="G349">
        <v>0</v>
      </c>
      <c r="H349">
        <v>16</v>
      </c>
      <c r="I349">
        <v>2</v>
      </c>
      <c r="J349" t="s">
        <v>767</v>
      </c>
      <c r="K349" t="str">
        <f>INDEX('Planning Periods'!$O$2:$O$540,MATCH('Table B Values'!A349,'Planning Periods'!$A$2:$A$540,0))</f>
        <v>Placer County</v>
      </c>
      <c r="O349" t="s">
        <v>1090</v>
      </c>
      <c r="P349">
        <v>2021</v>
      </c>
      <c r="Q349">
        <v>0</v>
      </c>
      <c r="S349" t="s">
        <v>977</v>
      </c>
      <c r="T349">
        <v>2020</v>
      </c>
      <c r="U349">
        <v>0</v>
      </c>
    </row>
    <row r="350" spans="1:21">
      <c r="A350" t="s">
        <v>892</v>
      </c>
      <c r="B350">
        <v>2021</v>
      </c>
      <c r="C350">
        <v>0</v>
      </c>
      <c r="D350">
        <v>0</v>
      </c>
      <c r="E350">
        <v>0</v>
      </c>
      <c r="F350">
        <v>0</v>
      </c>
      <c r="G350">
        <v>0</v>
      </c>
      <c r="H350">
        <v>0</v>
      </c>
      <c r="I350">
        <v>3</v>
      </c>
      <c r="J350" t="s">
        <v>767</v>
      </c>
      <c r="K350" t="str">
        <f>INDEX('Planning Periods'!$O$2:$O$540,MATCH('Table B Values'!A350,'Planning Periods'!$A$2:$A$540,0))</f>
        <v>Sutter County</v>
      </c>
      <c r="O350" t="s">
        <v>1107</v>
      </c>
      <c r="P350">
        <v>2021</v>
      </c>
      <c r="Q350">
        <v>0</v>
      </c>
      <c r="S350" t="s">
        <v>975</v>
      </c>
      <c r="T350">
        <v>2020</v>
      </c>
      <c r="U350">
        <v>0</v>
      </c>
    </row>
    <row r="351" spans="1:21">
      <c r="A351" t="s">
        <v>899</v>
      </c>
      <c r="B351">
        <v>2021</v>
      </c>
      <c r="C351">
        <v>0</v>
      </c>
      <c r="D351">
        <v>0</v>
      </c>
      <c r="E351">
        <v>0</v>
      </c>
      <c r="F351">
        <v>0</v>
      </c>
      <c r="G351">
        <v>0</v>
      </c>
      <c r="H351">
        <v>0</v>
      </c>
      <c r="I351">
        <v>27</v>
      </c>
      <c r="J351" t="s">
        <v>767</v>
      </c>
      <c r="K351" t="str">
        <f>INDEX('Planning Periods'!$O$2:$O$540,MATCH('Table B Values'!A351,'Planning Periods'!$A$2:$A$540,0))</f>
        <v>San Bernardino County</v>
      </c>
      <c r="O351" t="s">
        <v>1106</v>
      </c>
      <c r="P351">
        <v>2021</v>
      </c>
      <c r="Q351">
        <v>0</v>
      </c>
      <c r="S351" t="s">
        <v>766</v>
      </c>
      <c r="T351">
        <v>2020</v>
      </c>
      <c r="U351">
        <v>0</v>
      </c>
    </row>
    <row r="352" spans="1:21">
      <c r="A352" t="s">
        <v>853</v>
      </c>
      <c r="B352">
        <v>2021</v>
      </c>
      <c r="C352">
        <v>0</v>
      </c>
      <c r="D352">
        <v>13</v>
      </c>
      <c r="E352">
        <v>0</v>
      </c>
      <c r="F352">
        <v>4</v>
      </c>
      <c r="G352">
        <v>0</v>
      </c>
      <c r="H352">
        <v>26</v>
      </c>
      <c r="I352">
        <v>27</v>
      </c>
      <c r="J352" t="s">
        <v>767</v>
      </c>
      <c r="K352" t="str">
        <f>INDEX('Planning Periods'!$O$2:$O$540,MATCH('Table B Values'!A352,'Planning Periods'!$A$2:$A$540,0))</f>
        <v>Plumas County</v>
      </c>
      <c r="O352" t="s">
        <v>800</v>
      </c>
      <c r="P352">
        <v>2021</v>
      </c>
      <c r="Q352">
        <v>0</v>
      </c>
      <c r="S352" t="s">
        <v>812</v>
      </c>
      <c r="T352">
        <v>2020</v>
      </c>
      <c r="U352">
        <v>0</v>
      </c>
    </row>
    <row r="353" spans="1:21">
      <c r="A353" t="s">
        <v>827</v>
      </c>
      <c r="B353">
        <v>2021</v>
      </c>
      <c r="C353">
        <v>0</v>
      </c>
      <c r="D353">
        <v>0</v>
      </c>
      <c r="E353">
        <v>0</v>
      </c>
      <c r="F353">
        <v>0</v>
      </c>
      <c r="G353">
        <v>0</v>
      </c>
      <c r="H353">
        <v>0</v>
      </c>
      <c r="I353">
        <v>7</v>
      </c>
      <c r="J353" t="s">
        <v>767</v>
      </c>
      <c r="K353" t="str">
        <f>INDEX('Planning Periods'!$O$2:$O$540,MATCH('Table B Values'!A353,'Planning Periods'!$A$2:$A$540,0))</f>
        <v>Los Angeles County</v>
      </c>
      <c r="O353" t="s">
        <v>983</v>
      </c>
      <c r="P353">
        <v>2021</v>
      </c>
      <c r="Q353">
        <v>0</v>
      </c>
      <c r="S353" t="s">
        <v>987</v>
      </c>
      <c r="T353">
        <v>2020</v>
      </c>
      <c r="U353">
        <v>0</v>
      </c>
    </row>
    <row r="354" spans="1:21">
      <c r="A354" t="s">
        <v>813</v>
      </c>
      <c r="B354">
        <v>2021</v>
      </c>
      <c r="C354">
        <v>0</v>
      </c>
      <c r="D354">
        <v>0</v>
      </c>
      <c r="E354">
        <v>0</v>
      </c>
      <c r="F354">
        <v>0</v>
      </c>
      <c r="G354">
        <v>0</v>
      </c>
      <c r="H354">
        <v>13</v>
      </c>
      <c r="I354">
        <v>17</v>
      </c>
      <c r="J354" t="s">
        <v>767</v>
      </c>
      <c r="K354" t="str">
        <f>INDEX('Planning Periods'!$O$2:$O$540,MATCH('Table B Values'!A354,'Planning Periods'!$A$2:$A$540,0))</f>
        <v>Orange County</v>
      </c>
      <c r="O354" t="s">
        <v>984</v>
      </c>
      <c r="P354">
        <v>2021</v>
      </c>
      <c r="Q354">
        <v>0</v>
      </c>
      <c r="S354" t="s">
        <v>986</v>
      </c>
      <c r="T354">
        <v>2020</v>
      </c>
      <c r="U354">
        <v>0</v>
      </c>
    </row>
    <row r="355" spans="1:21">
      <c r="A355" t="s">
        <v>1007</v>
      </c>
      <c r="B355">
        <v>2021</v>
      </c>
      <c r="C355">
        <v>0</v>
      </c>
      <c r="D355">
        <v>0</v>
      </c>
      <c r="E355">
        <v>1</v>
      </c>
      <c r="F355">
        <v>0</v>
      </c>
      <c r="G355">
        <v>0</v>
      </c>
      <c r="H355">
        <v>0</v>
      </c>
      <c r="I355">
        <v>1</v>
      </c>
      <c r="J355" t="s">
        <v>767</v>
      </c>
      <c r="K355" t="str">
        <f>INDEX('Planning Periods'!$O$2:$O$540,MATCH('Table B Values'!A355,'Planning Periods'!$A$2:$A$540,0))</f>
        <v>Los Angeles County</v>
      </c>
      <c r="O355" t="s">
        <v>986</v>
      </c>
      <c r="P355">
        <v>2021</v>
      </c>
      <c r="Q355">
        <v>0</v>
      </c>
      <c r="S355" t="s">
        <v>1114</v>
      </c>
      <c r="T355">
        <v>2020</v>
      </c>
      <c r="U355">
        <v>0</v>
      </c>
    </row>
    <row r="356" spans="1:21">
      <c r="A356" t="s">
        <v>824</v>
      </c>
      <c r="B356">
        <v>2021</v>
      </c>
      <c r="C356">
        <v>0</v>
      </c>
      <c r="D356">
        <v>0</v>
      </c>
      <c r="E356">
        <v>0</v>
      </c>
      <c r="F356">
        <v>0</v>
      </c>
      <c r="G356">
        <v>0</v>
      </c>
      <c r="H356">
        <v>0</v>
      </c>
      <c r="I356">
        <v>37</v>
      </c>
      <c r="J356" t="s">
        <v>767</v>
      </c>
      <c r="K356" t="str">
        <f>INDEX('Planning Periods'!$O$2:$O$540,MATCH('Table B Values'!A356,'Planning Periods'!$A$2:$A$540,0))</f>
        <v>El Dorado County</v>
      </c>
      <c r="O356" t="s">
        <v>987</v>
      </c>
      <c r="P356">
        <v>2021</v>
      </c>
      <c r="Q356">
        <v>0</v>
      </c>
      <c r="S356" t="s">
        <v>1006</v>
      </c>
      <c r="T356">
        <v>2020</v>
      </c>
      <c r="U356">
        <v>0</v>
      </c>
    </row>
    <row r="357" spans="1:21">
      <c r="A357" t="s">
        <v>1196</v>
      </c>
      <c r="B357">
        <v>2021</v>
      </c>
      <c r="C357">
        <v>0</v>
      </c>
      <c r="D357">
        <v>0</v>
      </c>
      <c r="E357">
        <v>0</v>
      </c>
      <c r="F357">
        <v>0</v>
      </c>
      <c r="G357">
        <v>0</v>
      </c>
      <c r="H357">
        <v>0</v>
      </c>
      <c r="I357">
        <v>2</v>
      </c>
      <c r="J357" t="s">
        <v>767</v>
      </c>
      <c r="K357" t="str">
        <f>INDEX('Planning Periods'!$O$2:$O$540,MATCH('Table B Values'!A357,'Planning Periods'!$A$2:$A$540,0))</f>
        <v>Lassen County</v>
      </c>
      <c r="O357" t="s">
        <v>866</v>
      </c>
      <c r="P357">
        <v>2021</v>
      </c>
      <c r="Q357">
        <v>0</v>
      </c>
      <c r="S357" t="s">
        <v>1134</v>
      </c>
      <c r="T357">
        <v>2020</v>
      </c>
      <c r="U357">
        <v>0</v>
      </c>
    </row>
    <row r="358" spans="1:21">
      <c r="A358" t="s">
        <v>1059</v>
      </c>
      <c r="B358">
        <v>2021</v>
      </c>
      <c r="C358">
        <v>0</v>
      </c>
      <c r="D358">
        <v>0</v>
      </c>
      <c r="E358">
        <v>0</v>
      </c>
      <c r="F358">
        <v>23</v>
      </c>
      <c r="G358">
        <v>0</v>
      </c>
      <c r="H358">
        <v>35</v>
      </c>
      <c r="I358">
        <v>0</v>
      </c>
      <c r="J358" t="s">
        <v>767</v>
      </c>
      <c r="K358" t="str">
        <f>INDEX('Planning Periods'!$O$2:$O$540,MATCH('Table B Values'!A358,'Planning Periods'!$A$2:$A$540,0))</f>
        <v>Tehama County</v>
      </c>
      <c r="O358" t="s">
        <v>963</v>
      </c>
      <c r="P358">
        <v>2021</v>
      </c>
      <c r="Q358">
        <v>0</v>
      </c>
      <c r="S358" t="s">
        <v>902</v>
      </c>
      <c r="T358">
        <v>2020</v>
      </c>
      <c r="U358">
        <v>0</v>
      </c>
    </row>
    <row r="359" spans="1:21">
      <c r="A359" t="s">
        <v>833</v>
      </c>
      <c r="B359">
        <v>2021</v>
      </c>
      <c r="C359">
        <v>0</v>
      </c>
      <c r="D359">
        <v>0</v>
      </c>
      <c r="E359">
        <v>0</v>
      </c>
      <c r="F359">
        <v>0</v>
      </c>
      <c r="G359">
        <v>0</v>
      </c>
      <c r="H359">
        <v>0</v>
      </c>
      <c r="I359" s="356">
        <v>88</v>
      </c>
      <c r="J359" t="s">
        <v>767</v>
      </c>
      <c r="K359" t="str">
        <f>INDEX('Planning Periods'!$O$2:$O$540,MATCH('Table B Values'!A359,'Planning Periods'!$A$2:$A$540,0))</f>
        <v>Riverside County</v>
      </c>
      <c r="O359" t="s">
        <v>966</v>
      </c>
      <c r="P359">
        <v>2021</v>
      </c>
      <c r="Q359">
        <v>0</v>
      </c>
      <c r="S359" t="s">
        <v>1128</v>
      </c>
      <c r="T359">
        <v>2020</v>
      </c>
      <c r="U359">
        <v>0</v>
      </c>
    </row>
    <row r="360" spans="1:21">
      <c r="A360" t="s">
        <v>771</v>
      </c>
      <c r="B360">
        <v>2021</v>
      </c>
      <c r="C360">
        <v>0</v>
      </c>
      <c r="D360">
        <v>0</v>
      </c>
      <c r="E360">
        <v>0</v>
      </c>
      <c r="F360">
        <v>1</v>
      </c>
      <c r="G360">
        <v>0</v>
      </c>
      <c r="H360">
        <v>2</v>
      </c>
      <c r="I360">
        <v>11</v>
      </c>
      <c r="J360" t="s">
        <v>767</v>
      </c>
      <c r="K360" t="str">
        <f>INDEX('Planning Periods'!$O$2:$O$540,MATCH('Table B Values'!A360,'Planning Periods'!$A$2:$A$540,0))</f>
        <v>Sutter County</v>
      </c>
      <c r="O360" t="s">
        <v>961</v>
      </c>
      <c r="P360">
        <v>2021</v>
      </c>
      <c r="Q360">
        <v>0</v>
      </c>
      <c r="S360" t="s">
        <v>1004</v>
      </c>
      <c r="T360">
        <v>2020</v>
      </c>
      <c r="U360">
        <v>0</v>
      </c>
    </row>
    <row r="361" spans="1:21">
      <c r="A361" t="s">
        <v>843</v>
      </c>
      <c r="B361">
        <v>2021</v>
      </c>
      <c r="C361">
        <v>0</v>
      </c>
      <c r="D361">
        <v>0</v>
      </c>
      <c r="E361">
        <v>0</v>
      </c>
      <c r="F361">
        <v>0</v>
      </c>
      <c r="G361">
        <v>0</v>
      </c>
      <c r="H361">
        <v>0</v>
      </c>
      <c r="I361">
        <v>1</v>
      </c>
      <c r="J361" t="s">
        <v>767</v>
      </c>
      <c r="K361" t="str">
        <f>INDEX('Planning Periods'!$O$2:$O$540,MATCH('Table B Values'!A361,'Planning Periods'!$A$2:$A$540,0))</f>
        <v>Amador County</v>
      </c>
      <c r="O361" t="s">
        <v>1052</v>
      </c>
      <c r="P361">
        <v>2021</v>
      </c>
      <c r="Q361">
        <v>0</v>
      </c>
      <c r="S361" t="s">
        <v>1002</v>
      </c>
      <c r="T361">
        <v>2020</v>
      </c>
      <c r="U361">
        <v>0</v>
      </c>
    </row>
    <row r="362" spans="1:21">
      <c r="A362" t="s">
        <v>912</v>
      </c>
      <c r="B362">
        <v>2021</v>
      </c>
      <c r="C362">
        <v>0</v>
      </c>
      <c r="D362">
        <v>1</v>
      </c>
      <c r="E362">
        <v>0</v>
      </c>
      <c r="F362">
        <v>7</v>
      </c>
      <c r="G362">
        <v>0</v>
      </c>
      <c r="H362">
        <v>13</v>
      </c>
      <c r="I362">
        <v>185</v>
      </c>
      <c r="J362" t="s">
        <v>767</v>
      </c>
      <c r="K362" t="str">
        <f>INDEX('Planning Periods'!$O$2:$O$540,MATCH('Table B Values'!A362,'Planning Periods'!$A$2:$A$540,0))</f>
        <v>Shasta County</v>
      </c>
      <c r="O362" t="s">
        <v>1015</v>
      </c>
      <c r="P362">
        <v>2021</v>
      </c>
      <c r="Q362">
        <v>0</v>
      </c>
      <c r="S362" t="s">
        <v>818</v>
      </c>
      <c r="T362">
        <v>2020</v>
      </c>
      <c r="U362">
        <v>0</v>
      </c>
    </row>
    <row r="363" spans="1:21">
      <c r="A363" t="s">
        <v>989</v>
      </c>
      <c r="B363">
        <v>2021</v>
      </c>
      <c r="C363">
        <v>0</v>
      </c>
      <c r="D363">
        <v>0</v>
      </c>
      <c r="E363">
        <v>0</v>
      </c>
      <c r="F363">
        <v>5</v>
      </c>
      <c r="G363">
        <v>0</v>
      </c>
      <c r="H363">
        <v>0</v>
      </c>
      <c r="I363">
        <v>2</v>
      </c>
      <c r="J363" t="s">
        <v>767</v>
      </c>
      <c r="K363" t="str">
        <f>INDEX('Planning Periods'!$O$2:$O$540,MATCH('Table B Values'!A363,'Planning Periods'!$A$2:$A$540,0))</f>
        <v>Shasta County</v>
      </c>
      <c r="O363" t="s">
        <v>1055</v>
      </c>
      <c r="P363">
        <v>2021</v>
      </c>
      <c r="Q363">
        <v>0</v>
      </c>
      <c r="S363" t="s">
        <v>1133</v>
      </c>
      <c r="T363">
        <v>2020</v>
      </c>
      <c r="U363">
        <v>0</v>
      </c>
    </row>
    <row r="364" spans="1:21">
      <c r="A364" t="s">
        <v>791</v>
      </c>
      <c r="B364">
        <v>2021</v>
      </c>
      <c r="C364">
        <v>4</v>
      </c>
      <c r="D364">
        <v>0</v>
      </c>
      <c r="E364">
        <v>0</v>
      </c>
      <c r="F364">
        <v>0</v>
      </c>
      <c r="G364">
        <v>0</v>
      </c>
      <c r="H364">
        <v>0</v>
      </c>
      <c r="I364">
        <v>62</v>
      </c>
      <c r="J364" t="s">
        <v>767</v>
      </c>
      <c r="K364" t="str">
        <f>INDEX('Planning Periods'!$O$2:$O$540,MATCH('Table B Values'!A364,'Planning Periods'!$A$2:$A$540,0))</f>
        <v>Los Angeles County</v>
      </c>
      <c r="O364" t="s">
        <v>1050</v>
      </c>
      <c r="P364">
        <v>2021</v>
      </c>
      <c r="Q364">
        <v>0</v>
      </c>
      <c r="S364" t="s">
        <v>1109</v>
      </c>
      <c r="T364">
        <v>2020</v>
      </c>
      <c r="U364">
        <v>0</v>
      </c>
    </row>
    <row r="365" spans="1:21">
      <c r="A365" t="s">
        <v>1044</v>
      </c>
      <c r="B365">
        <v>2021</v>
      </c>
      <c r="C365">
        <v>0</v>
      </c>
      <c r="D365">
        <v>0</v>
      </c>
      <c r="E365">
        <v>0</v>
      </c>
      <c r="F365">
        <v>0</v>
      </c>
      <c r="G365">
        <v>0</v>
      </c>
      <c r="H365">
        <v>8</v>
      </c>
      <c r="I365">
        <v>30</v>
      </c>
      <c r="J365" t="s">
        <v>767</v>
      </c>
      <c r="K365" t="str">
        <f>INDEX('Planning Periods'!$O$2:$O$540,MATCH('Table B Values'!A365,'Planning Periods'!$A$2:$A$540,0))</f>
        <v>San Diego County</v>
      </c>
      <c r="O365" t="s">
        <v>979</v>
      </c>
      <c r="P365">
        <v>2021</v>
      </c>
      <c r="Q365">
        <v>0</v>
      </c>
      <c r="S365" t="s">
        <v>869</v>
      </c>
      <c r="T365">
        <v>2020</v>
      </c>
      <c r="U365">
        <v>8</v>
      </c>
    </row>
    <row r="366" spans="1:21">
      <c r="A366" t="s">
        <v>934</v>
      </c>
      <c r="B366">
        <v>2021</v>
      </c>
      <c r="C366">
        <v>0</v>
      </c>
      <c r="D366">
        <v>3</v>
      </c>
      <c r="E366">
        <v>0</v>
      </c>
      <c r="F366">
        <v>0</v>
      </c>
      <c r="G366">
        <v>0</v>
      </c>
      <c r="H366">
        <v>0</v>
      </c>
      <c r="I366">
        <v>0</v>
      </c>
      <c r="J366" t="s">
        <v>767</v>
      </c>
      <c r="K366" t="str">
        <f>INDEX('Planning Periods'!$O$2:$O$540,MATCH('Table B Values'!A366,'Planning Periods'!$A$2:$A$540,0))</f>
        <v>Sierra County</v>
      </c>
      <c r="O366" t="s">
        <v>977</v>
      </c>
      <c r="P366">
        <v>2021</v>
      </c>
      <c r="Q366">
        <v>0</v>
      </c>
      <c r="S366" t="s">
        <v>1197</v>
      </c>
      <c r="T366">
        <v>2020</v>
      </c>
      <c r="U366">
        <v>0</v>
      </c>
    </row>
    <row r="367" spans="1:21">
      <c r="A367" t="s">
        <v>1014</v>
      </c>
      <c r="B367">
        <v>2021</v>
      </c>
      <c r="C367">
        <v>0</v>
      </c>
      <c r="D367">
        <v>0</v>
      </c>
      <c r="E367">
        <v>0</v>
      </c>
      <c r="F367">
        <v>0</v>
      </c>
      <c r="G367">
        <v>0</v>
      </c>
      <c r="H367" s="356">
        <v>13</v>
      </c>
      <c r="I367">
        <v>30</v>
      </c>
      <c r="J367" t="s">
        <v>767</v>
      </c>
      <c r="K367" t="str">
        <f>INDEX('Planning Periods'!$O$2:$O$540,MATCH('Table B Values'!A367,'Planning Periods'!$A$2:$A$540,0))</f>
        <v>San Diego County</v>
      </c>
      <c r="O367" t="s">
        <v>812</v>
      </c>
      <c r="P367">
        <v>2021</v>
      </c>
      <c r="Q367">
        <v>0</v>
      </c>
      <c r="S367" t="s">
        <v>970</v>
      </c>
      <c r="T367">
        <v>2020</v>
      </c>
      <c r="U367">
        <v>0</v>
      </c>
    </row>
    <row r="368" spans="1:21">
      <c r="A368" t="s">
        <v>1054</v>
      </c>
      <c r="B368">
        <v>2021</v>
      </c>
      <c r="C368">
        <v>0</v>
      </c>
      <c r="D368">
        <v>0</v>
      </c>
      <c r="E368">
        <v>0</v>
      </c>
      <c r="F368">
        <v>2</v>
      </c>
      <c r="G368">
        <v>0</v>
      </c>
      <c r="H368">
        <v>2</v>
      </c>
      <c r="I368">
        <v>7</v>
      </c>
      <c r="J368" t="s">
        <v>767</v>
      </c>
      <c r="K368" t="str">
        <f>INDEX('Planning Periods'!$O$2:$O$540,MATCH('Table B Values'!A368,'Planning Periods'!$A$2:$A$540,0))</f>
        <v>Tuolumne County</v>
      </c>
      <c r="O368" t="s">
        <v>982</v>
      </c>
      <c r="P368">
        <v>2021</v>
      </c>
      <c r="Q368">
        <v>0</v>
      </c>
      <c r="S368" t="s">
        <v>1129</v>
      </c>
      <c r="T368">
        <v>2020</v>
      </c>
      <c r="U368">
        <v>0</v>
      </c>
    </row>
    <row r="369" spans="1:21">
      <c r="A369" t="s">
        <v>991</v>
      </c>
      <c r="B369">
        <v>2021</v>
      </c>
      <c r="C369">
        <v>0</v>
      </c>
      <c r="D369">
        <v>0</v>
      </c>
      <c r="E369">
        <v>0</v>
      </c>
      <c r="F369">
        <v>5</v>
      </c>
      <c r="G369">
        <v>0</v>
      </c>
      <c r="H369">
        <v>0</v>
      </c>
      <c r="I369">
        <v>0</v>
      </c>
      <c r="J369" t="s">
        <v>767</v>
      </c>
      <c r="K369" t="str">
        <f>INDEX('Planning Periods'!$O$2:$O$540,MATCH('Table B Values'!A369,'Planning Periods'!$A$2:$A$540,0))</f>
        <v>Los Angeles County</v>
      </c>
      <c r="O369" t="s">
        <v>975</v>
      </c>
      <c r="P369">
        <v>2021</v>
      </c>
      <c r="Q369">
        <v>0</v>
      </c>
      <c r="S369" t="s">
        <v>1130</v>
      </c>
      <c r="T369">
        <v>2020</v>
      </c>
      <c r="U369">
        <v>0</v>
      </c>
    </row>
    <row r="370" spans="1:21">
      <c r="A370" t="s">
        <v>1010</v>
      </c>
      <c r="B370">
        <v>2021</v>
      </c>
      <c r="C370">
        <v>0</v>
      </c>
      <c r="D370">
        <v>0</v>
      </c>
      <c r="E370">
        <v>0</v>
      </c>
      <c r="F370">
        <v>0</v>
      </c>
      <c r="G370">
        <v>0</v>
      </c>
      <c r="H370">
        <v>5</v>
      </c>
      <c r="I370">
        <v>16</v>
      </c>
      <c r="J370" t="s">
        <v>767</v>
      </c>
      <c r="K370" t="str">
        <f>INDEX('Planning Periods'!$O$2:$O$540,MATCH('Table B Values'!A370,'Planning Periods'!$A$2:$A$540,0))</f>
        <v>Ventura County</v>
      </c>
      <c r="O370" t="s">
        <v>992</v>
      </c>
      <c r="P370">
        <v>2021</v>
      </c>
      <c r="Q370">
        <v>0</v>
      </c>
      <c r="S370" t="s">
        <v>1132</v>
      </c>
      <c r="T370">
        <v>2020</v>
      </c>
      <c r="U370">
        <v>0</v>
      </c>
    </row>
    <row r="371" spans="1:21">
      <c r="A371" t="s">
        <v>795</v>
      </c>
      <c r="B371">
        <v>2021</v>
      </c>
      <c r="C371">
        <v>0</v>
      </c>
      <c r="D371">
        <v>0</v>
      </c>
      <c r="E371">
        <v>0</v>
      </c>
      <c r="F371">
        <v>0</v>
      </c>
      <c r="G371">
        <v>0</v>
      </c>
      <c r="H371">
        <v>0</v>
      </c>
      <c r="I371">
        <v>21</v>
      </c>
      <c r="J371" t="s">
        <v>767</v>
      </c>
      <c r="K371" t="str">
        <f>INDEX('Planning Periods'!$O$2:$O$540,MATCH('Table B Values'!A371,'Planning Periods'!$A$2:$A$540,0))</f>
        <v>San Bernardino County</v>
      </c>
      <c r="O371" t="s">
        <v>1011</v>
      </c>
      <c r="P371">
        <v>2021</v>
      </c>
      <c r="Q371">
        <v>0</v>
      </c>
      <c r="S371" t="s">
        <v>787</v>
      </c>
      <c r="T371">
        <v>2020</v>
      </c>
      <c r="U371">
        <v>0</v>
      </c>
    </row>
    <row r="372" spans="1:21">
      <c r="A372" t="s">
        <v>798</v>
      </c>
      <c r="B372">
        <v>2021</v>
      </c>
      <c r="C372">
        <v>0</v>
      </c>
      <c r="D372">
        <v>1</v>
      </c>
      <c r="E372">
        <v>0</v>
      </c>
      <c r="F372">
        <v>1</v>
      </c>
      <c r="G372">
        <v>0</v>
      </c>
      <c r="H372">
        <v>1</v>
      </c>
      <c r="I372">
        <v>4</v>
      </c>
      <c r="J372" t="s">
        <v>767</v>
      </c>
      <c r="K372" t="str">
        <f>INDEX('Planning Periods'!$O$2:$O$540,MATCH('Table B Values'!A372,'Planning Periods'!$A$2:$A$540,0))</f>
        <v>Orange County</v>
      </c>
      <c r="O372" t="s">
        <v>1013</v>
      </c>
      <c r="P372">
        <v>2021</v>
      </c>
      <c r="Q372">
        <v>0</v>
      </c>
      <c r="S372" t="s">
        <v>1198</v>
      </c>
      <c r="T372">
        <v>2020</v>
      </c>
      <c r="U372">
        <v>0</v>
      </c>
    </row>
    <row r="373" spans="1:21">
      <c r="A373" t="s">
        <v>801</v>
      </c>
      <c r="B373">
        <v>2021</v>
      </c>
      <c r="C373">
        <v>0</v>
      </c>
      <c r="D373">
        <v>0</v>
      </c>
      <c r="E373">
        <v>0</v>
      </c>
      <c r="F373">
        <v>0</v>
      </c>
      <c r="G373">
        <v>0</v>
      </c>
      <c r="H373">
        <v>0</v>
      </c>
      <c r="I373">
        <v>177</v>
      </c>
      <c r="J373" t="s">
        <v>767</v>
      </c>
      <c r="K373" t="str">
        <f>INDEX('Planning Periods'!$O$2:$O$540,MATCH('Table B Values'!A373,'Planning Periods'!$A$2:$A$540,0))</f>
        <v>Ventura County</v>
      </c>
      <c r="O373" t="s">
        <v>872</v>
      </c>
      <c r="P373">
        <v>2021</v>
      </c>
      <c r="Q373">
        <v>0</v>
      </c>
      <c r="S373" t="s">
        <v>796</v>
      </c>
      <c r="T373">
        <v>2020</v>
      </c>
      <c r="U373">
        <v>0</v>
      </c>
    </row>
    <row r="374" spans="1:21">
      <c r="A374" t="s">
        <v>792</v>
      </c>
      <c r="B374">
        <v>2021</v>
      </c>
      <c r="C374">
        <v>0</v>
      </c>
      <c r="D374">
        <v>1</v>
      </c>
      <c r="E374">
        <v>0</v>
      </c>
      <c r="F374">
        <v>0</v>
      </c>
      <c r="G374">
        <v>0</v>
      </c>
      <c r="H374">
        <v>0</v>
      </c>
      <c r="I374">
        <v>0</v>
      </c>
      <c r="J374" t="s">
        <v>767</v>
      </c>
      <c r="K374" t="str">
        <f>INDEX('Planning Periods'!$O$2:$O$540,MATCH('Table B Values'!A374,'Planning Periods'!$A$2:$A$540,0))</f>
        <v>Ventura County</v>
      </c>
      <c r="O374" t="s">
        <v>999</v>
      </c>
      <c r="P374">
        <v>2021</v>
      </c>
      <c r="Q374">
        <v>0</v>
      </c>
      <c r="S374" t="s">
        <v>779</v>
      </c>
      <c r="T374">
        <v>2020</v>
      </c>
      <c r="U374">
        <v>0</v>
      </c>
    </row>
    <row r="375" spans="1:21">
      <c r="A375" t="s">
        <v>896</v>
      </c>
      <c r="B375">
        <v>2021</v>
      </c>
      <c r="C375">
        <v>0</v>
      </c>
      <c r="D375">
        <v>0</v>
      </c>
      <c r="E375">
        <v>0</v>
      </c>
      <c r="F375">
        <v>0</v>
      </c>
      <c r="G375">
        <v>0</v>
      </c>
      <c r="H375">
        <v>0</v>
      </c>
      <c r="I375">
        <v>48</v>
      </c>
      <c r="J375" t="s">
        <v>767</v>
      </c>
      <c r="K375" t="str">
        <f>INDEX('Planning Periods'!$O$2:$O$540,MATCH('Table B Values'!A375,'Planning Periods'!$A$2:$A$540,0))</f>
        <v>San Diego County</v>
      </c>
      <c r="O375" t="s">
        <v>996</v>
      </c>
      <c r="P375">
        <v>2021</v>
      </c>
      <c r="Q375">
        <v>0</v>
      </c>
      <c r="S375" t="s">
        <v>784</v>
      </c>
      <c r="T375">
        <v>2020</v>
      </c>
      <c r="U375">
        <v>0</v>
      </c>
    </row>
    <row r="376" spans="1:21">
      <c r="A376" t="s">
        <v>903</v>
      </c>
      <c r="B376">
        <v>2021</v>
      </c>
      <c r="C376">
        <v>3</v>
      </c>
      <c r="D376">
        <v>0</v>
      </c>
      <c r="E376">
        <v>0</v>
      </c>
      <c r="F376">
        <v>0</v>
      </c>
      <c r="G376">
        <v>2</v>
      </c>
      <c r="H376">
        <v>0</v>
      </c>
      <c r="I376">
        <v>49</v>
      </c>
      <c r="J376" t="s">
        <v>767</v>
      </c>
      <c r="K376" t="str">
        <f>INDEX('Planning Periods'!$O$2:$O$540,MATCH('Table B Values'!A376,'Planning Periods'!$A$2:$A$540,0))</f>
        <v>Los Angeles County</v>
      </c>
      <c r="O376" t="s">
        <v>994</v>
      </c>
      <c r="P376">
        <v>2021</v>
      </c>
      <c r="Q376">
        <v>0</v>
      </c>
      <c r="S376" t="s">
        <v>1199</v>
      </c>
      <c r="T376">
        <v>2020</v>
      </c>
      <c r="U376">
        <v>0</v>
      </c>
    </row>
    <row r="377" spans="1:21">
      <c r="A377" t="s">
        <v>907</v>
      </c>
      <c r="B377">
        <v>2021</v>
      </c>
      <c r="C377">
        <v>0</v>
      </c>
      <c r="D377">
        <v>0</v>
      </c>
      <c r="E377">
        <v>0</v>
      </c>
      <c r="F377">
        <v>3</v>
      </c>
      <c r="G377">
        <v>0</v>
      </c>
      <c r="H377">
        <v>5</v>
      </c>
      <c r="I377">
        <v>375</v>
      </c>
      <c r="J377" t="s">
        <v>767</v>
      </c>
      <c r="K377" t="str">
        <f>INDEX('Planning Periods'!$O$2:$O$540,MATCH('Table B Values'!A377,'Planning Periods'!$A$2:$A$540,0))</f>
        <v>Yolo County</v>
      </c>
      <c r="O377" t="s">
        <v>968</v>
      </c>
      <c r="P377">
        <v>2021</v>
      </c>
      <c r="Q377">
        <v>0</v>
      </c>
      <c r="S377" t="s">
        <v>776</v>
      </c>
      <c r="T377">
        <v>2020</v>
      </c>
      <c r="U377">
        <v>0</v>
      </c>
    </row>
    <row r="378" spans="1:21">
      <c r="A378" t="s">
        <v>898</v>
      </c>
      <c r="B378">
        <v>2021</v>
      </c>
      <c r="C378">
        <v>0</v>
      </c>
      <c r="D378">
        <v>0</v>
      </c>
      <c r="E378">
        <v>0</v>
      </c>
      <c r="F378">
        <v>2</v>
      </c>
      <c r="G378">
        <v>0</v>
      </c>
      <c r="H378">
        <v>2</v>
      </c>
      <c r="I378">
        <v>0</v>
      </c>
      <c r="J378" t="s">
        <v>767</v>
      </c>
      <c r="K378" t="str">
        <f>INDEX('Planning Periods'!$O$2:$O$540,MATCH('Table B Values'!A378,'Planning Periods'!$A$2:$A$540,0))</f>
        <v>Los Angeles County</v>
      </c>
      <c r="O378" t="s">
        <v>902</v>
      </c>
      <c r="P378">
        <v>2021</v>
      </c>
      <c r="Q378">
        <v>0</v>
      </c>
      <c r="S378" t="s">
        <v>1200</v>
      </c>
      <c r="T378">
        <v>2020</v>
      </c>
      <c r="U378">
        <v>0</v>
      </c>
    </row>
    <row r="379" spans="1:21">
      <c r="A379" t="s">
        <v>891</v>
      </c>
      <c r="B379">
        <v>2021</v>
      </c>
      <c r="C379">
        <v>0</v>
      </c>
      <c r="D379">
        <v>1</v>
      </c>
      <c r="E379">
        <v>0</v>
      </c>
      <c r="F379">
        <v>2</v>
      </c>
      <c r="G379">
        <v>0</v>
      </c>
      <c r="H379">
        <v>0</v>
      </c>
      <c r="I379">
        <v>7</v>
      </c>
      <c r="J379" t="s">
        <v>767</v>
      </c>
      <c r="K379" t="str">
        <f>INDEX('Planning Periods'!$O$2:$O$540,MATCH('Table B Values'!A379,'Planning Periods'!$A$2:$A$540,0))</f>
        <v>Los Angeles County</v>
      </c>
      <c r="O379" t="s">
        <v>970</v>
      </c>
      <c r="P379">
        <v>2021</v>
      </c>
      <c r="Q379">
        <v>0</v>
      </c>
      <c r="S379" t="s">
        <v>851</v>
      </c>
      <c r="T379">
        <v>2020</v>
      </c>
      <c r="U379">
        <v>0</v>
      </c>
    </row>
    <row r="380" spans="1:21">
      <c r="A380" t="s">
        <v>781</v>
      </c>
      <c r="B380">
        <v>2021</v>
      </c>
      <c r="C380">
        <v>0</v>
      </c>
      <c r="D380">
        <v>0</v>
      </c>
      <c r="E380">
        <v>0</v>
      </c>
      <c r="F380">
        <v>0</v>
      </c>
      <c r="G380">
        <v>0</v>
      </c>
      <c r="H380">
        <v>0</v>
      </c>
      <c r="I380">
        <v>13</v>
      </c>
      <c r="J380" t="s">
        <v>767</v>
      </c>
      <c r="K380" t="str">
        <f>INDEX('Planning Periods'!$O$2:$O$540,MATCH('Table B Values'!A380,'Planning Periods'!$A$2:$A$540,0))</f>
        <v>Los Angeles County</v>
      </c>
      <c r="O380" t="s">
        <v>972</v>
      </c>
      <c r="P380">
        <v>2021</v>
      </c>
      <c r="Q380">
        <v>0</v>
      </c>
      <c r="S380" t="s">
        <v>1201</v>
      </c>
      <c r="T380">
        <v>2020</v>
      </c>
      <c r="U380">
        <v>0</v>
      </c>
    </row>
    <row r="381" spans="1:21">
      <c r="A381" t="s">
        <v>974</v>
      </c>
      <c r="B381">
        <v>2021</v>
      </c>
      <c r="C381">
        <v>0</v>
      </c>
      <c r="D381">
        <v>0</v>
      </c>
      <c r="E381">
        <v>0</v>
      </c>
      <c r="F381">
        <v>0</v>
      </c>
      <c r="G381">
        <v>0</v>
      </c>
      <c r="H381">
        <v>0</v>
      </c>
      <c r="I381">
        <v>47</v>
      </c>
      <c r="J381" t="s">
        <v>767</v>
      </c>
      <c r="K381" t="str">
        <f>INDEX('Planning Periods'!$O$2:$O$540,MATCH('Table B Values'!A381,'Planning Periods'!$A$2:$A$540,0))</f>
        <v>Trinity County</v>
      </c>
      <c r="O381" t="s">
        <v>1006</v>
      </c>
      <c r="P381">
        <v>2021</v>
      </c>
      <c r="Q381">
        <v>0</v>
      </c>
      <c r="S381" t="s">
        <v>1202</v>
      </c>
      <c r="T381">
        <v>2020</v>
      </c>
      <c r="U381">
        <v>0</v>
      </c>
    </row>
    <row r="382" spans="1:21">
      <c r="A382" t="s">
        <v>809</v>
      </c>
      <c r="B382">
        <v>2021</v>
      </c>
      <c r="C382">
        <v>0</v>
      </c>
      <c r="D382">
        <v>12</v>
      </c>
      <c r="E382">
        <v>0</v>
      </c>
      <c r="F382">
        <v>0</v>
      </c>
      <c r="G382">
        <v>0</v>
      </c>
      <c r="H382">
        <v>0</v>
      </c>
      <c r="I382">
        <v>73</v>
      </c>
      <c r="J382" t="s">
        <v>767</v>
      </c>
      <c r="K382" t="str">
        <f>INDEX('Planning Periods'!$O$2:$O$540,MATCH('Table B Values'!A382,'Planning Periods'!$A$2:$A$540,0))</f>
        <v>Los Angeles County</v>
      </c>
      <c r="O382" t="s">
        <v>1004</v>
      </c>
      <c r="P382">
        <v>2021</v>
      </c>
      <c r="Q382">
        <v>0</v>
      </c>
      <c r="S382" t="s">
        <v>793</v>
      </c>
      <c r="T382">
        <v>2020</v>
      </c>
      <c r="U382">
        <v>0</v>
      </c>
    </row>
    <row r="383" spans="1:21">
      <c r="A383" t="s">
        <v>838</v>
      </c>
      <c r="B383">
        <v>2021</v>
      </c>
      <c r="C383">
        <v>0</v>
      </c>
      <c r="D383">
        <v>0</v>
      </c>
      <c r="E383">
        <v>0</v>
      </c>
      <c r="F383">
        <v>0</v>
      </c>
      <c r="G383">
        <v>0</v>
      </c>
      <c r="H383">
        <v>0</v>
      </c>
      <c r="I383">
        <v>20</v>
      </c>
      <c r="J383" t="s">
        <v>767</v>
      </c>
      <c r="K383" t="str">
        <f>INDEX('Planning Periods'!$O$2:$O$540,MATCH('Table B Values'!A383,'Planning Periods'!$A$2:$A$540,0))</f>
        <v>Ventura County</v>
      </c>
      <c r="O383" t="s">
        <v>881</v>
      </c>
      <c r="P383">
        <v>2021</v>
      </c>
      <c r="Q383">
        <v>0</v>
      </c>
      <c r="S383" t="s">
        <v>1203</v>
      </c>
      <c r="T383">
        <v>2020</v>
      </c>
      <c r="U383">
        <v>0</v>
      </c>
    </row>
    <row r="384" spans="1:21">
      <c r="A384" t="s">
        <v>981</v>
      </c>
      <c r="B384">
        <v>2021</v>
      </c>
      <c r="C384">
        <v>0</v>
      </c>
      <c r="D384">
        <v>0</v>
      </c>
      <c r="E384">
        <v>0</v>
      </c>
      <c r="F384">
        <v>4</v>
      </c>
      <c r="G384">
        <v>0</v>
      </c>
      <c r="H384">
        <v>0</v>
      </c>
      <c r="I384">
        <v>134</v>
      </c>
      <c r="J384" t="s">
        <v>767</v>
      </c>
      <c r="K384" t="str">
        <f>INDEX('Planning Periods'!$O$2:$O$540,MATCH('Table B Values'!A384,'Planning Periods'!$A$2:$A$540,0))</f>
        <v>Nevada County</v>
      </c>
      <c r="O384" t="s">
        <v>1002</v>
      </c>
      <c r="P384">
        <v>2021</v>
      </c>
      <c r="Q384">
        <v>0</v>
      </c>
      <c r="S384" t="s">
        <v>1204</v>
      </c>
      <c r="T384">
        <v>2020</v>
      </c>
      <c r="U384">
        <v>0</v>
      </c>
    </row>
    <row r="385" spans="1:21">
      <c r="A385" t="s">
        <v>821</v>
      </c>
      <c r="B385">
        <v>2021</v>
      </c>
      <c r="C385">
        <v>30</v>
      </c>
      <c r="D385">
        <v>0</v>
      </c>
      <c r="E385">
        <v>0</v>
      </c>
      <c r="F385">
        <v>0</v>
      </c>
      <c r="G385">
        <v>0</v>
      </c>
      <c r="H385">
        <v>6</v>
      </c>
      <c r="I385" s="356">
        <v>3</v>
      </c>
      <c r="J385" t="s">
        <v>767</v>
      </c>
      <c r="K385" t="str">
        <f>INDEX('Planning Periods'!$O$2:$O$540,MATCH('Table B Values'!A385,'Planning Periods'!$A$2:$A$540,0))</f>
        <v>Mendocino County</v>
      </c>
      <c r="O385" t="s">
        <v>1099</v>
      </c>
      <c r="P385">
        <v>2021</v>
      </c>
      <c r="Q385">
        <v>0</v>
      </c>
      <c r="S385" t="s">
        <v>790</v>
      </c>
      <c r="T385">
        <v>2020</v>
      </c>
      <c r="U385">
        <v>0</v>
      </c>
    </row>
    <row r="386" spans="1:21">
      <c r="A386" t="s">
        <v>804</v>
      </c>
      <c r="B386">
        <v>2021</v>
      </c>
      <c r="C386">
        <v>0</v>
      </c>
      <c r="D386">
        <v>0</v>
      </c>
      <c r="E386">
        <v>0</v>
      </c>
      <c r="F386">
        <v>0</v>
      </c>
      <c r="G386">
        <v>0</v>
      </c>
      <c r="H386">
        <v>20</v>
      </c>
      <c r="I386">
        <v>6</v>
      </c>
      <c r="J386" t="s">
        <v>767</v>
      </c>
      <c r="K386" t="str">
        <f>INDEX('Planning Periods'!$O$2:$O$540,MATCH('Table B Values'!A386,'Planning Periods'!$A$2:$A$540,0))</f>
        <v>San Bernardino County</v>
      </c>
      <c r="O386" t="s">
        <v>1059</v>
      </c>
      <c r="P386">
        <v>2019</v>
      </c>
      <c r="Q386">
        <v>0</v>
      </c>
      <c r="S386" t="s">
        <v>1205</v>
      </c>
      <c r="T386">
        <v>2020</v>
      </c>
      <c r="U386">
        <v>0</v>
      </c>
    </row>
    <row r="387" spans="1:21">
      <c r="A387" t="s">
        <v>773</v>
      </c>
      <c r="B387">
        <v>2021</v>
      </c>
      <c r="C387">
        <v>0</v>
      </c>
      <c r="D387">
        <v>0</v>
      </c>
      <c r="E387">
        <v>0</v>
      </c>
      <c r="F387">
        <v>1</v>
      </c>
      <c r="G387">
        <v>0</v>
      </c>
      <c r="H387">
        <v>0</v>
      </c>
      <c r="I387">
        <v>37</v>
      </c>
      <c r="J387" t="s">
        <v>767</v>
      </c>
      <c r="K387" t="str">
        <f>INDEX('Planning Periods'!$O$2:$O$540,MATCH('Table B Values'!A387,'Planning Periods'!$A$2:$A$540,0))</f>
        <v>Orange County</v>
      </c>
      <c r="O387" t="s">
        <v>1196</v>
      </c>
      <c r="P387">
        <v>2019</v>
      </c>
      <c r="Q387">
        <v>0</v>
      </c>
      <c r="S387" t="s">
        <v>1206</v>
      </c>
      <c r="T387">
        <v>2020</v>
      </c>
      <c r="U387">
        <v>0</v>
      </c>
    </row>
    <row r="388" spans="1:21">
      <c r="A388" t="s">
        <v>775</v>
      </c>
      <c r="B388">
        <v>2021</v>
      </c>
      <c r="C388">
        <v>0</v>
      </c>
      <c r="D388">
        <v>0</v>
      </c>
      <c r="E388">
        <v>0</v>
      </c>
      <c r="F388">
        <v>0</v>
      </c>
      <c r="G388">
        <v>0</v>
      </c>
      <c r="H388">
        <v>3</v>
      </c>
      <c r="I388">
        <v>0</v>
      </c>
      <c r="J388" t="s">
        <v>767</v>
      </c>
      <c r="K388" t="str">
        <f>INDEX('Planning Periods'!$O$2:$O$540,MATCH('Table B Values'!A388,'Planning Periods'!$A$2:$A$540,0))</f>
        <v>San Bernardino County</v>
      </c>
      <c r="O388" t="s">
        <v>981</v>
      </c>
      <c r="P388">
        <v>2019</v>
      </c>
      <c r="Q388">
        <v>0</v>
      </c>
      <c r="S388" t="s">
        <v>814</v>
      </c>
      <c r="T388">
        <v>2020</v>
      </c>
      <c r="U388">
        <v>0</v>
      </c>
    </row>
    <row r="389" spans="1:21">
      <c r="A389" t="s">
        <v>1207</v>
      </c>
      <c r="B389">
        <v>2021</v>
      </c>
      <c r="C389">
        <v>0</v>
      </c>
      <c r="D389">
        <v>2</v>
      </c>
      <c r="E389">
        <v>0</v>
      </c>
      <c r="F389">
        <v>1</v>
      </c>
      <c r="G389">
        <v>0</v>
      </c>
      <c r="H389">
        <v>1</v>
      </c>
      <c r="I389">
        <v>2</v>
      </c>
      <c r="J389" t="s">
        <v>767</v>
      </c>
      <c r="K389" t="str">
        <f>INDEX('Planning Periods'!$O$2:$O$540,MATCH('Table B Values'!A389,'Planning Periods'!$A$2:$A$540,0))</f>
        <v>Humboldt County</v>
      </c>
      <c r="O389" t="s">
        <v>974</v>
      </c>
      <c r="P389">
        <v>2019</v>
      </c>
      <c r="Q389">
        <v>0</v>
      </c>
      <c r="S389" t="s">
        <v>1208</v>
      </c>
      <c r="T389">
        <v>2020</v>
      </c>
      <c r="U389">
        <v>0</v>
      </c>
    </row>
    <row r="390" spans="1:21">
      <c r="A390" t="s">
        <v>1209</v>
      </c>
      <c r="B390">
        <v>2021</v>
      </c>
      <c r="C390">
        <v>0</v>
      </c>
      <c r="D390">
        <v>0</v>
      </c>
      <c r="E390">
        <v>0</v>
      </c>
      <c r="F390">
        <v>0</v>
      </c>
      <c r="G390">
        <v>0</v>
      </c>
      <c r="H390">
        <v>35</v>
      </c>
      <c r="I390">
        <v>311</v>
      </c>
      <c r="J390" t="s">
        <v>767</v>
      </c>
      <c r="K390" t="str">
        <f>INDEX('Planning Periods'!$O$2:$O$540,MATCH('Table B Values'!A390,'Planning Periods'!$A$2:$A$540,0))</f>
        <v>Riverside County</v>
      </c>
      <c r="O390" t="s">
        <v>934</v>
      </c>
      <c r="P390">
        <v>2019</v>
      </c>
      <c r="Q390">
        <v>0</v>
      </c>
      <c r="S390" t="s">
        <v>811</v>
      </c>
      <c r="T390">
        <v>2020</v>
      </c>
      <c r="U390">
        <v>0</v>
      </c>
    </row>
    <row r="391" spans="1:21">
      <c r="A391" t="s">
        <v>836</v>
      </c>
      <c r="B391">
        <v>2021</v>
      </c>
      <c r="C391">
        <v>0</v>
      </c>
      <c r="D391">
        <v>0</v>
      </c>
      <c r="E391">
        <v>0</v>
      </c>
      <c r="F391">
        <v>3</v>
      </c>
      <c r="G391">
        <v>0</v>
      </c>
      <c r="H391">
        <v>0</v>
      </c>
      <c r="I391">
        <v>15</v>
      </c>
      <c r="J391" t="s">
        <v>767</v>
      </c>
      <c r="K391" t="str">
        <f>INDEX('Planning Periods'!$O$2:$O$540,MATCH('Table B Values'!A391,'Planning Periods'!$A$2:$A$540,0))</f>
        <v>Los Angeles County</v>
      </c>
      <c r="O391" t="s">
        <v>853</v>
      </c>
      <c r="P391">
        <v>2019</v>
      </c>
      <c r="Q391">
        <v>0</v>
      </c>
      <c r="S391" t="s">
        <v>802</v>
      </c>
      <c r="T391">
        <v>2020</v>
      </c>
      <c r="U391">
        <v>0</v>
      </c>
    </row>
    <row r="392" spans="1:21">
      <c r="A392" t="s">
        <v>842</v>
      </c>
      <c r="B392">
        <v>2021</v>
      </c>
      <c r="C392">
        <v>0</v>
      </c>
      <c r="D392">
        <v>0</v>
      </c>
      <c r="E392">
        <v>0</v>
      </c>
      <c r="F392">
        <v>0</v>
      </c>
      <c r="G392">
        <v>0</v>
      </c>
      <c r="H392">
        <v>0</v>
      </c>
      <c r="I392">
        <v>24</v>
      </c>
      <c r="J392" t="s">
        <v>767</v>
      </c>
      <c r="K392" t="str">
        <f>INDEX('Planning Periods'!$O$2:$O$540,MATCH('Table B Values'!A392,'Planning Periods'!$A$2:$A$540,0))</f>
        <v>San Bernardino County</v>
      </c>
      <c r="O392" t="s">
        <v>900</v>
      </c>
      <c r="P392">
        <v>2019</v>
      </c>
      <c r="Q392">
        <v>0</v>
      </c>
      <c r="S392" t="s">
        <v>805</v>
      </c>
      <c r="T392">
        <v>2020</v>
      </c>
      <c r="U392">
        <v>0</v>
      </c>
    </row>
    <row r="393" spans="1:21">
      <c r="A393" t="s">
        <v>844</v>
      </c>
      <c r="B393">
        <v>2021</v>
      </c>
      <c r="C393">
        <v>0</v>
      </c>
      <c r="D393">
        <v>0</v>
      </c>
      <c r="E393">
        <v>0</v>
      </c>
      <c r="F393">
        <v>0</v>
      </c>
      <c r="G393">
        <v>0</v>
      </c>
      <c r="H393">
        <v>0</v>
      </c>
      <c r="I393">
        <v>436</v>
      </c>
      <c r="J393" t="s">
        <v>767</v>
      </c>
      <c r="K393" t="str">
        <f>INDEX('Planning Periods'!$O$2:$O$540,MATCH('Table B Values'!A393,'Planning Periods'!$A$2:$A$540,0))</f>
        <v>Riverside County</v>
      </c>
      <c r="O393" t="s">
        <v>1207</v>
      </c>
      <c r="P393">
        <v>2019</v>
      </c>
      <c r="Q393">
        <v>0</v>
      </c>
      <c r="S393" t="s">
        <v>823</v>
      </c>
      <c r="T393">
        <v>2020</v>
      </c>
      <c r="U393">
        <v>0</v>
      </c>
    </row>
    <row r="394" spans="1:21">
      <c r="A394" t="s">
        <v>953</v>
      </c>
      <c r="B394">
        <v>2021</v>
      </c>
      <c r="C394">
        <v>0</v>
      </c>
      <c r="D394">
        <v>0</v>
      </c>
      <c r="E394">
        <v>0</v>
      </c>
      <c r="F394">
        <v>0</v>
      </c>
      <c r="G394">
        <v>0</v>
      </c>
      <c r="H394">
        <v>0</v>
      </c>
      <c r="I394">
        <v>48</v>
      </c>
      <c r="J394" t="s">
        <v>767</v>
      </c>
      <c r="K394" t="str">
        <f>INDEX('Planning Periods'!$O$2:$O$540,MATCH('Table B Values'!A394,'Planning Periods'!$A$2:$A$540,0))</f>
        <v>Los Angeles County</v>
      </c>
      <c r="O394" t="s">
        <v>834</v>
      </c>
      <c r="P394">
        <v>2019</v>
      </c>
      <c r="Q394">
        <v>0</v>
      </c>
      <c r="S394" t="s">
        <v>1210</v>
      </c>
      <c r="T394">
        <v>2020</v>
      </c>
      <c r="U394">
        <v>0</v>
      </c>
    </row>
    <row r="395" spans="1:21">
      <c r="A395" t="s">
        <v>887</v>
      </c>
      <c r="B395">
        <v>2021</v>
      </c>
      <c r="C395">
        <v>0</v>
      </c>
      <c r="D395">
        <v>0</v>
      </c>
      <c r="E395">
        <v>0</v>
      </c>
      <c r="F395">
        <v>10</v>
      </c>
      <c r="G395">
        <v>5</v>
      </c>
      <c r="H395">
        <v>465</v>
      </c>
      <c r="I395">
        <v>641</v>
      </c>
      <c r="J395" t="s">
        <v>767</v>
      </c>
      <c r="K395" t="str">
        <f>INDEX('Planning Periods'!$O$2:$O$540,MATCH('Table B Values'!A395,'Planning Periods'!$A$2:$A$540,0))</f>
        <v>Placer County</v>
      </c>
      <c r="O395" t="s">
        <v>951</v>
      </c>
      <c r="P395">
        <v>2020</v>
      </c>
      <c r="Q395">
        <v>0</v>
      </c>
      <c r="S395" t="s">
        <v>1211</v>
      </c>
      <c r="T395">
        <v>2020</v>
      </c>
      <c r="U395">
        <v>0</v>
      </c>
    </row>
    <row r="396" spans="1:21">
      <c r="A396" t="s">
        <v>832</v>
      </c>
      <c r="B396">
        <v>2021</v>
      </c>
      <c r="C396">
        <v>0</v>
      </c>
      <c r="D396">
        <v>3</v>
      </c>
      <c r="E396">
        <v>0</v>
      </c>
      <c r="F396">
        <v>2</v>
      </c>
      <c r="G396">
        <v>0</v>
      </c>
      <c r="H396">
        <v>7</v>
      </c>
      <c r="I396">
        <v>232</v>
      </c>
      <c r="J396" t="s">
        <v>767</v>
      </c>
      <c r="K396" t="str">
        <f>INDEX('Planning Periods'!$O$2:$O$540,MATCH('Table B Values'!A396,'Planning Periods'!$A$2:$A$540,0))</f>
        <v>Placer County</v>
      </c>
      <c r="O396" t="s">
        <v>797</v>
      </c>
      <c r="P396">
        <v>2020</v>
      </c>
      <c r="Q396">
        <v>0</v>
      </c>
      <c r="S396" t="s">
        <v>782</v>
      </c>
      <c r="T396">
        <v>2020</v>
      </c>
      <c r="U396">
        <v>6</v>
      </c>
    </row>
    <row r="397" spans="1:21">
      <c r="A397" t="s">
        <v>1212</v>
      </c>
      <c r="B397">
        <v>2021</v>
      </c>
      <c r="C397">
        <v>0</v>
      </c>
      <c r="D397">
        <v>0</v>
      </c>
      <c r="E397">
        <v>0</v>
      </c>
      <c r="F397">
        <v>0</v>
      </c>
      <c r="G397">
        <v>0</v>
      </c>
      <c r="H397">
        <v>1</v>
      </c>
      <c r="I397">
        <v>0</v>
      </c>
      <c r="J397" t="s">
        <v>767</v>
      </c>
      <c r="K397" t="str">
        <f>INDEX('Planning Periods'!$O$2:$O$540,MATCH('Table B Values'!A397,'Planning Periods'!$A$2:$A$540,0))</f>
        <v>Los Angeles County</v>
      </c>
      <c r="O397" t="s">
        <v>1124</v>
      </c>
      <c r="P397">
        <v>2020</v>
      </c>
      <c r="Q397">
        <v>0</v>
      </c>
      <c r="S397" t="s">
        <v>817</v>
      </c>
      <c r="T397">
        <v>2020</v>
      </c>
      <c r="U397">
        <v>0</v>
      </c>
    </row>
    <row r="398" spans="1:21">
      <c r="A398" t="s">
        <v>862</v>
      </c>
      <c r="B398">
        <v>2021</v>
      </c>
      <c r="C398">
        <v>0</v>
      </c>
      <c r="D398">
        <v>0</v>
      </c>
      <c r="E398">
        <v>0</v>
      </c>
      <c r="F398">
        <v>0</v>
      </c>
      <c r="G398">
        <v>0</v>
      </c>
      <c r="H398">
        <v>17</v>
      </c>
      <c r="I398">
        <v>34</v>
      </c>
      <c r="J398" t="s">
        <v>767</v>
      </c>
      <c r="K398" t="str">
        <f>INDEX('Planning Periods'!$O$2:$O$540,MATCH('Table B Values'!A398,'Planning Periods'!$A$2:$A$540,0))</f>
        <v>San Diego County</v>
      </c>
      <c r="O398" t="s">
        <v>1123</v>
      </c>
      <c r="P398">
        <v>2020</v>
      </c>
      <c r="Q398">
        <v>0</v>
      </c>
      <c r="S398" t="s">
        <v>1213</v>
      </c>
      <c r="T398">
        <v>2020</v>
      </c>
      <c r="U398">
        <v>0</v>
      </c>
    </row>
    <row r="399" spans="1:21">
      <c r="A399" t="s">
        <v>865</v>
      </c>
      <c r="B399">
        <v>2021</v>
      </c>
      <c r="C399">
        <v>0</v>
      </c>
      <c r="D399">
        <v>0</v>
      </c>
      <c r="E399">
        <v>0</v>
      </c>
      <c r="F399">
        <v>0</v>
      </c>
      <c r="G399">
        <v>0</v>
      </c>
      <c r="H399" s="356">
        <v>125</v>
      </c>
      <c r="I399" s="356">
        <v>168</v>
      </c>
      <c r="J399" t="s">
        <v>767</v>
      </c>
      <c r="K399" t="str">
        <f>INDEX('Planning Periods'!$O$2:$O$540,MATCH('Table B Values'!A399,'Planning Periods'!$A$2:$A$540,0))</f>
        <v>Sacramento County</v>
      </c>
      <c r="O399" t="s">
        <v>1082</v>
      </c>
      <c r="P399">
        <v>2020</v>
      </c>
      <c r="Q399">
        <v>0</v>
      </c>
      <c r="S399" t="s">
        <v>1214</v>
      </c>
      <c r="T399">
        <v>2020</v>
      </c>
      <c r="U399">
        <v>0</v>
      </c>
    </row>
    <row r="400" spans="1:21">
      <c r="A400" t="s">
        <v>1215</v>
      </c>
      <c r="B400">
        <v>2021</v>
      </c>
      <c r="C400">
        <v>0</v>
      </c>
      <c r="D400">
        <v>0</v>
      </c>
      <c r="E400">
        <v>0</v>
      </c>
      <c r="F400">
        <v>0</v>
      </c>
      <c r="G400">
        <v>0</v>
      </c>
      <c r="H400">
        <v>0</v>
      </c>
      <c r="I400">
        <v>47</v>
      </c>
      <c r="J400" t="s">
        <v>767</v>
      </c>
      <c r="K400" t="str">
        <f>INDEX('Planning Periods'!$O$2:$O$540,MATCH('Table B Values'!A400,'Planning Periods'!$A$2:$A$540,0))</f>
        <v>Los Angeles County</v>
      </c>
      <c r="O400" t="s">
        <v>821</v>
      </c>
      <c r="P400">
        <v>2019</v>
      </c>
      <c r="Q400">
        <v>0</v>
      </c>
      <c r="S400" t="s">
        <v>825</v>
      </c>
      <c r="T400">
        <v>2020</v>
      </c>
      <c r="U400">
        <v>0</v>
      </c>
    </row>
    <row r="401" spans="1:21">
      <c r="A401" t="s">
        <v>848</v>
      </c>
      <c r="B401">
        <v>2021</v>
      </c>
      <c r="C401">
        <v>0</v>
      </c>
      <c r="D401">
        <v>0</v>
      </c>
      <c r="E401">
        <v>1</v>
      </c>
      <c r="F401">
        <v>0</v>
      </c>
      <c r="G401">
        <v>0</v>
      </c>
      <c r="H401">
        <v>0</v>
      </c>
      <c r="I401">
        <v>0</v>
      </c>
      <c r="J401" t="s">
        <v>767</v>
      </c>
      <c r="K401" t="str">
        <f>INDEX('Planning Periods'!$O$2:$O$540,MATCH('Table B Values'!A401,'Planning Periods'!$A$2:$A$540,0))</f>
        <v>Ventura County</v>
      </c>
      <c r="O401" t="s">
        <v>1216</v>
      </c>
      <c r="P401">
        <v>2019</v>
      </c>
      <c r="Q401">
        <v>0</v>
      </c>
      <c r="S401" t="s">
        <v>1215</v>
      </c>
      <c r="T401">
        <v>2020</v>
      </c>
      <c r="U401">
        <v>0</v>
      </c>
    </row>
    <row r="402" spans="1:21">
      <c r="A402" t="s">
        <v>857</v>
      </c>
      <c r="B402">
        <v>2021</v>
      </c>
      <c r="C402">
        <v>0</v>
      </c>
      <c r="D402">
        <v>0</v>
      </c>
      <c r="E402">
        <v>0</v>
      </c>
      <c r="F402">
        <v>0</v>
      </c>
      <c r="G402">
        <v>0</v>
      </c>
      <c r="H402">
        <v>0</v>
      </c>
      <c r="I402">
        <v>29</v>
      </c>
      <c r="J402" t="s">
        <v>767</v>
      </c>
      <c r="K402" t="str">
        <f>INDEX('Planning Periods'!$O$2:$O$540,MATCH('Table B Values'!A402,'Planning Periods'!$A$2:$A$540,0))</f>
        <v>San Bernardino County</v>
      </c>
      <c r="O402" t="s">
        <v>1217</v>
      </c>
      <c r="P402">
        <v>2020</v>
      </c>
      <c r="Q402">
        <v>0</v>
      </c>
      <c r="S402" t="s">
        <v>1209</v>
      </c>
      <c r="T402">
        <v>2020</v>
      </c>
      <c r="U402">
        <v>0</v>
      </c>
    </row>
    <row r="403" spans="1:21">
      <c r="A403" t="s">
        <v>794</v>
      </c>
      <c r="B403">
        <v>2021</v>
      </c>
      <c r="C403">
        <v>0</v>
      </c>
      <c r="D403">
        <v>4</v>
      </c>
      <c r="E403">
        <v>1</v>
      </c>
      <c r="F403">
        <v>93</v>
      </c>
      <c r="G403">
        <v>0</v>
      </c>
      <c r="H403">
        <v>46</v>
      </c>
      <c r="I403" s="356">
        <v>50</v>
      </c>
      <c r="J403" t="s">
        <v>767</v>
      </c>
      <c r="K403" t="str">
        <f>INDEX('Planning Periods'!$O$2:$O$540,MATCH('Table B Values'!A403,'Planning Periods'!$A$2:$A$540,0))</f>
        <v>Shasta County</v>
      </c>
      <c r="O403" t="s">
        <v>1218</v>
      </c>
      <c r="P403">
        <v>2020</v>
      </c>
      <c r="Q403">
        <v>0</v>
      </c>
      <c r="S403" t="s">
        <v>844</v>
      </c>
      <c r="T403">
        <v>2020</v>
      </c>
      <c r="U403">
        <v>0</v>
      </c>
    </row>
    <row r="404" spans="1:21">
      <c r="A404" t="s">
        <v>788</v>
      </c>
      <c r="B404">
        <v>2021</v>
      </c>
      <c r="C404">
        <v>0</v>
      </c>
      <c r="D404">
        <v>0</v>
      </c>
      <c r="E404">
        <v>0</v>
      </c>
      <c r="F404">
        <v>1</v>
      </c>
      <c r="G404">
        <v>0</v>
      </c>
      <c r="H404">
        <v>6</v>
      </c>
      <c r="I404">
        <v>5</v>
      </c>
      <c r="J404" t="s">
        <v>767</v>
      </c>
      <c r="K404" t="str">
        <f>INDEX('Planning Periods'!$O$2:$O$540,MATCH('Table B Values'!A404,'Planning Periods'!$A$2:$A$540,0))</f>
        <v>San Bernardino County</v>
      </c>
      <c r="O404" t="s">
        <v>968</v>
      </c>
      <c r="P404">
        <v>2019</v>
      </c>
      <c r="Q404">
        <v>0</v>
      </c>
      <c r="S404" t="s">
        <v>832</v>
      </c>
      <c r="T404">
        <v>2020</v>
      </c>
      <c r="U404">
        <v>2</v>
      </c>
    </row>
    <row r="405" spans="1:21">
      <c r="A405" t="s">
        <v>860</v>
      </c>
      <c r="B405">
        <v>2021</v>
      </c>
      <c r="C405">
        <v>0</v>
      </c>
      <c r="D405">
        <v>0</v>
      </c>
      <c r="E405">
        <v>0</v>
      </c>
      <c r="F405">
        <v>0</v>
      </c>
      <c r="G405">
        <v>0</v>
      </c>
      <c r="H405">
        <v>0</v>
      </c>
      <c r="I405">
        <v>64</v>
      </c>
      <c r="J405" t="s">
        <v>767</v>
      </c>
      <c r="K405" t="str">
        <f>INDEX('Planning Periods'!$O$2:$O$540,MATCH('Table B Values'!A405,'Planning Periods'!$A$2:$A$540,0))</f>
        <v>Riverside County</v>
      </c>
      <c r="O405" t="s">
        <v>1123</v>
      </c>
      <c r="P405">
        <v>2019</v>
      </c>
      <c r="Q405">
        <v>0</v>
      </c>
      <c r="S405" t="s">
        <v>1219</v>
      </c>
      <c r="T405">
        <v>2020</v>
      </c>
      <c r="U405">
        <v>0</v>
      </c>
    </row>
    <row r="406" spans="1:21">
      <c r="A406" t="s">
        <v>834</v>
      </c>
      <c r="B406">
        <v>2021</v>
      </c>
      <c r="C406">
        <v>0</v>
      </c>
      <c r="D406">
        <v>0</v>
      </c>
      <c r="E406">
        <v>0</v>
      </c>
      <c r="F406">
        <v>0</v>
      </c>
      <c r="G406">
        <v>0</v>
      </c>
      <c r="H406">
        <v>1</v>
      </c>
      <c r="I406">
        <v>0</v>
      </c>
      <c r="J406" t="s">
        <v>767</v>
      </c>
      <c r="K406" t="str">
        <f>INDEX('Planning Periods'!$O$2:$O$540,MATCH('Table B Values'!A406,'Planning Periods'!$A$2:$A$540,0))</f>
        <v>Tehama County</v>
      </c>
      <c r="O406" t="s">
        <v>961</v>
      </c>
      <c r="P406">
        <v>2019</v>
      </c>
      <c r="Q406">
        <v>0</v>
      </c>
      <c r="S406" t="s">
        <v>1220</v>
      </c>
      <c r="T406">
        <v>2020</v>
      </c>
      <c r="U406">
        <v>0</v>
      </c>
    </row>
    <row r="407" spans="1:21">
      <c r="A407" t="s">
        <v>930</v>
      </c>
      <c r="B407">
        <v>2021</v>
      </c>
      <c r="C407">
        <v>0</v>
      </c>
      <c r="D407">
        <v>0</v>
      </c>
      <c r="E407">
        <v>0</v>
      </c>
      <c r="F407">
        <v>1</v>
      </c>
      <c r="G407">
        <v>0</v>
      </c>
      <c r="H407">
        <v>2</v>
      </c>
      <c r="I407" s="356">
        <v>3</v>
      </c>
      <c r="J407" t="s">
        <v>767</v>
      </c>
      <c r="K407" t="str">
        <f>INDEX('Planning Periods'!$O$2:$O$540,MATCH('Table B Values'!A407,'Planning Periods'!$A$2:$A$540,0))</f>
        <v>Orange County</v>
      </c>
      <c r="O407" t="s">
        <v>972</v>
      </c>
      <c r="P407">
        <v>2019</v>
      </c>
      <c r="Q407">
        <v>0</v>
      </c>
      <c r="S407" t="s">
        <v>1221</v>
      </c>
      <c r="T407">
        <v>2020</v>
      </c>
      <c r="U407">
        <v>0</v>
      </c>
    </row>
    <row r="408" spans="1:21">
      <c r="A408" t="s">
        <v>826</v>
      </c>
      <c r="B408">
        <v>2021</v>
      </c>
      <c r="C408">
        <v>35</v>
      </c>
      <c r="D408">
        <v>0</v>
      </c>
      <c r="E408">
        <v>56</v>
      </c>
      <c r="F408">
        <v>46</v>
      </c>
      <c r="G408">
        <v>9</v>
      </c>
      <c r="H408">
        <v>0</v>
      </c>
      <c r="I408">
        <v>464</v>
      </c>
      <c r="J408" t="s">
        <v>767</v>
      </c>
      <c r="K408" t="str">
        <f>INDEX('Planning Periods'!$O$2:$O$540,MATCH('Table B Values'!A408,'Planning Periods'!$A$2:$A$540,0))</f>
        <v>San Luis Obispo County</v>
      </c>
      <c r="O408" t="s">
        <v>951</v>
      </c>
      <c r="P408">
        <v>2019</v>
      </c>
      <c r="Q408">
        <v>0</v>
      </c>
      <c r="S408" t="s">
        <v>1222</v>
      </c>
      <c r="T408">
        <v>2020</v>
      </c>
      <c r="U408">
        <v>0</v>
      </c>
    </row>
    <row r="409" spans="1:21">
      <c r="A409" t="s">
        <v>976</v>
      </c>
      <c r="B409">
        <v>2021</v>
      </c>
      <c r="C409">
        <v>0</v>
      </c>
      <c r="D409">
        <v>0</v>
      </c>
      <c r="E409">
        <v>0</v>
      </c>
      <c r="F409">
        <v>11</v>
      </c>
      <c r="G409">
        <v>0</v>
      </c>
      <c r="H409">
        <v>0</v>
      </c>
      <c r="I409">
        <v>1</v>
      </c>
      <c r="J409" t="s">
        <v>767</v>
      </c>
      <c r="K409" t="str">
        <f>INDEX('Planning Periods'!$O$2:$O$540,MATCH('Table B Values'!A409,'Planning Periods'!$A$2:$A$540,0))</f>
        <v>Los Angeles County</v>
      </c>
      <c r="O409" t="s">
        <v>1078</v>
      </c>
      <c r="P409">
        <v>2019</v>
      </c>
      <c r="Q409">
        <v>0</v>
      </c>
      <c r="S409" t="s">
        <v>1223</v>
      </c>
      <c r="T409">
        <v>2020</v>
      </c>
      <c r="U409">
        <v>6</v>
      </c>
    </row>
    <row r="410" spans="1:21">
      <c r="A410" t="s">
        <v>978</v>
      </c>
      <c r="B410">
        <v>2021</v>
      </c>
      <c r="C410">
        <v>0</v>
      </c>
      <c r="D410">
        <v>0</v>
      </c>
      <c r="E410">
        <v>0</v>
      </c>
      <c r="F410">
        <v>0</v>
      </c>
      <c r="G410">
        <v>0</v>
      </c>
      <c r="H410">
        <v>0</v>
      </c>
      <c r="I410">
        <v>12</v>
      </c>
      <c r="J410" t="s">
        <v>767</v>
      </c>
      <c r="K410" t="str">
        <f>INDEX('Planning Periods'!$O$2:$O$540,MATCH('Table B Values'!A410,'Planning Periods'!$A$2:$A$540,0))</f>
        <v>Riverside County</v>
      </c>
      <c r="O410" t="s">
        <v>1217</v>
      </c>
      <c r="P410">
        <v>2019</v>
      </c>
      <c r="Q410">
        <v>0</v>
      </c>
      <c r="S410" t="s">
        <v>1224</v>
      </c>
      <c r="T410">
        <v>2020</v>
      </c>
      <c r="U410">
        <v>0</v>
      </c>
    </row>
    <row r="411" spans="1:21">
      <c r="A411" t="s">
        <v>927</v>
      </c>
      <c r="B411">
        <v>2021</v>
      </c>
      <c r="C411">
        <v>0</v>
      </c>
      <c r="D411">
        <v>0</v>
      </c>
      <c r="E411">
        <v>0</v>
      </c>
      <c r="F411">
        <v>25</v>
      </c>
      <c r="G411">
        <v>0</v>
      </c>
      <c r="H411">
        <v>25</v>
      </c>
      <c r="I411">
        <v>168</v>
      </c>
      <c r="J411" t="s">
        <v>767</v>
      </c>
      <c r="K411" t="str">
        <f>INDEX('Planning Periods'!$O$2:$O$540,MATCH('Table B Values'!A411,'Planning Periods'!$A$2:$A$540,0))</f>
        <v>San Luis Obispo County</v>
      </c>
      <c r="O411" t="s">
        <v>1120</v>
      </c>
      <c r="P411">
        <v>2019</v>
      </c>
      <c r="Q411">
        <v>0</v>
      </c>
      <c r="S411" t="s">
        <v>777</v>
      </c>
      <c r="T411">
        <v>2020</v>
      </c>
      <c r="U411">
        <v>212</v>
      </c>
    </row>
    <row r="412" spans="1:21">
      <c r="A412" t="s">
        <v>1016</v>
      </c>
      <c r="B412">
        <v>2021</v>
      </c>
      <c r="C412">
        <v>0</v>
      </c>
      <c r="D412">
        <v>0</v>
      </c>
      <c r="E412">
        <v>0</v>
      </c>
      <c r="F412">
        <v>0</v>
      </c>
      <c r="G412">
        <v>0</v>
      </c>
      <c r="H412" s="356">
        <v>0</v>
      </c>
      <c r="I412">
        <v>25</v>
      </c>
      <c r="J412" t="s">
        <v>767</v>
      </c>
      <c r="K412" t="str">
        <f>INDEX('Planning Periods'!$O$2:$O$540,MATCH('Table B Values'!A412,'Planning Periods'!$A$2:$A$540,0))</f>
        <v>Los Angeles County</v>
      </c>
      <c r="O412" t="s">
        <v>797</v>
      </c>
      <c r="P412">
        <v>2019</v>
      </c>
      <c r="Q412">
        <v>0</v>
      </c>
      <c r="S412" t="s">
        <v>1036</v>
      </c>
      <c r="T412">
        <v>2020</v>
      </c>
      <c r="U412">
        <v>0</v>
      </c>
    </row>
    <row r="413" spans="1:21">
      <c r="A413" t="s">
        <v>958</v>
      </c>
      <c r="B413">
        <v>2021</v>
      </c>
      <c r="C413">
        <v>0</v>
      </c>
      <c r="D413">
        <v>0</v>
      </c>
      <c r="E413">
        <v>1</v>
      </c>
      <c r="F413">
        <v>0</v>
      </c>
      <c r="G413">
        <v>0</v>
      </c>
      <c r="H413">
        <v>0</v>
      </c>
      <c r="I413">
        <v>0</v>
      </c>
      <c r="J413" t="s">
        <v>767</v>
      </c>
      <c r="K413" t="str">
        <f>INDEX('Planning Periods'!$O$2:$O$540,MATCH('Table B Values'!A413,'Planning Periods'!$A$2:$A$540,0))</f>
        <v>Los Angeles County</v>
      </c>
      <c r="O413" t="s">
        <v>841</v>
      </c>
      <c r="P413">
        <v>2019</v>
      </c>
      <c r="Q413">
        <v>0</v>
      </c>
      <c r="S413" t="s">
        <v>887</v>
      </c>
      <c r="T413">
        <v>2020</v>
      </c>
      <c r="U413">
        <v>0</v>
      </c>
    </row>
    <row r="414" spans="1:21">
      <c r="A414" t="s">
        <v>829</v>
      </c>
      <c r="B414">
        <v>2021</v>
      </c>
      <c r="C414">
        <v>36</v>
      </c>
      <c r="D414">
        <v>0</v>
      </c>
      <c r="E414">
        <v>24</v>
      </c>
      <c r="F414">
        <v>0</v>
      </c>
      <c r="G414">
        <v>0</v>
      </c>
      <c r="H414">
        <v>0</v>
      </c>
      <c r="I414">
        <v>102</v>
      </c>
      <c r="J414" t="s">
        <v>767</v>
      </c>
      <c r="K414" t="str">
        <f>INDEX('Planning Periods'!$O$2:$O$540,MATCH('Table B Values'!A414,'Planning Periods'!$A$2:$A$540,0))</f>
        <v>San Diego County</v>
      </c>
      <c r="O414" t="s">
        <v>878</v>
      </c>
      <c r="P414">
        <v>2019</v>
      </c>
      <c r="Q414">
        <v>0</v>
      </c>
      <c r="S414" t="s">
        <v>1212</v>
      </c>
      <c r="T414">
        <v>2020</v>
      </c>
      <c r="U414">
        <v>0</v>
      </c>
    </row>
    <row r="415" spans="1:21">
      <c r="A415" t="s">
        <v>803</v>
      </c>
      <c r="B415">
        <v>2021</v>
      </c>
      <c r="C415">
        <v>27</v>
      </c>
      <c r="D415">
        <v>7</v>
      </c>
      <c r="E415">
        <v>0</v>
      </c>
      <c r="F415">
        <v>14</v>
      </c>
      <c r="G415">
        <v>0</v>
      </c>
      <c r="H415">
        <v>8</v>
      </c>
      <c r="I415">
        <v>519</v>
      </c>
      <c r="J415" t="s">
        <v>767</v>
      </c>
      <c r="K415" t="str">
        <f>INDEX('Planning Periods'!$O$2:$O$540,MATCH('Table B Values'!A415,'Planning Periods'!$A$2:$A$540,0))</f>
        <v>Orange County</v>
      </c>
      <c r="O415" t="s">
        <v>938</v>
      </c>
      <c r="P415">
        <v>2019</v>
      </c>
      <c r="Q415">
        <v>0</v>
      </c>
      <c r="S415" t="s">
        <v>840</v>
      </c>
      <c r="T415">
        <v>2020</v>
      </c>
      <c r="U415">
        <v>0</v>
      </c>
    </row>
    <row r="416" spans="1:21">
      <c r="A416" t="s">
        <v>962</v>
      </c>
      <c r="B416">
        <v>2021</v>
      </c>
      <c r="C416">
        <v>0</v>
      </c>
      <c r="D416">
        <v>0</v>
      </c>
      <c r="E416">
        <v>0</v>
      </c>
      <c r="F416">
        <v>11</v>
      </c>
      <c r="G416">
        <v>0</v>
      </c>
      <c r="H416">
        <v>0</v>
      </c>
      <c r="I416">
        <v>29</v>
      </c>
      <c r="J416" t="s">
        <v>767</v>
      </c>
      <c r="K416" t="str">
        <f>INDEX('Planning Periods'!$O$2:$O$540,MATCH('Table B Values'!A416,'Planning Periods'!$A$2:$A$540,0))</f>
        <v>San Benito County</v>
      </c>
      <c r="O416" t="s">
        <v>936</v>
      </c>
      <c r="P416">
        <v>2019</v>
      </c>
      <c r="Q416">
        <v>0</v>
      </c>
      <c r="S416" t="s">
        <v>953</v>
      </c>
      <c r="T416">
        <v>2020</v>
      </c>
      <c r="U416">
        <v>0</v>
      </c>
    </row>
    <row r="417" spans="1:21">
      <c r="A417" t="s">
        <v>956</v>
      </c>
      <c r="B417">
        <v>2021</v>
      </c>
      <c r="C417">
        <v>0</v>
      </c>
      <c r="D417">
        <v>33</v>
      </c>
      <c r="E417">
        <v>0</v>
      </c>
      <c r="F417">
        <v>25</v>
      </c>
      <c r="G417">
        <v>0</v>
      </c>
      <c r="H417">
        <v>26</v>
      </c>
      <c r="I417">
        <v>63</v>
      </c>
      <c r="J417" t="s">
        <v>767</v>
      </c>
      <c r="K417" t="str">
        <f>INDEX('Planning Periods'!$O$2:$O$540,MATCH('Table B Values'!A417,'Planning Periods'!$A$2:$A$540,0))</f>
        <v>San Bernardino County</v>
      </c>
      <c r="O417" t="s">
        <v>868</v>
      </c>
      <c r="P417">
        <v>2019</v>
      </c>
      <c r="Q417">
        <v>0</v>
      </c>
      <c r="S417" t="s">
        <v>865</v>
      </c>
      <c r="T417">
        <v>2020</v>
      </c>
      <c r="U417">
        <v>0</v>
      </c>
    </row>
    <row r="418" spans="1:21">
      <c r="A418" t="s">
        <v>777</v>
      </c>
      <c r="B418">
        <v>2021</v>
      </c>
      <c r="C418">
        <v>59</v>
      </c>
      <c r="D418">
        <v>40</v>
      </c>
      <c r="E418">
        <v>224</v>
      </c>
      <c r="F418">
        <v>331</v>
      </c>
      <c r="G418">
        <v>5</v>
      </c>
      <c r="H418">
        <v>745</v>
      </c>
      <c r="I418">
        <v>581</v>
      </c>
      <c r="J418" t="s">
        <v>767</v>
      </c>
      <c r="K418" t="str">
        <f>INDEX('Planning Periods'!$O$2:$O$540,MATCH('Table B Values'!A418,'Planning Periods'!$A$2:$A$540,0))</f>
        <v>Sacramento County</v>
      </c>
      <c r="O418" t="s">
        <v>979</v>
      </c>
      <c r="P418">
        <v>2019</v>
      </c>
      <c r="Q418">
        <v>0</v>
      </c>
      <c r="S418" t="s">
        <v>857</v>
      </c>
      <c r="T418">
        <v>2020</v>
      </c>
      <c r="U418">
        <v>0</v>
      </c>
    </row>
    <row r="419" spans="1:21">
      <c r="A419" t="s">
        <v>1036</v>
      </c>
      <c r="B419">
        <v>2021</v>
      </c>
      <c r="C419">
        <v>75</v>
      </c>
      <c r="D419">
        <v>0</v>
      </c>
      <c r="E419">
        <v>50</v>
      </c>
      <c r="F419">
        <v>0</v>
      </c>
      <c r="G419">
        <v>0</v>
      </c>
      <c r="H419">
        <v>259</v>
      </c>
      <c r="I419">
        <v>311</v>
      </c>
      <c r="J419" t="s">
        <v>767</v>
      </c>
      <c r="K419" t="str">
        <f>INDEX('Planning Periods'!$O$2:$O$540,MATCH('Table B Values'!A419,'Planning Periods'!$A$2:$A$540,0))</f>
        <v>Sacramento County</v>
      </c>
      <c r="O419" t="s">
        <v>966</v>
      </c>
      <c r="P419">
        <v>2019</v>
      </c>
      <c r="Q419">
        <v>0</v>
      </c>
      <c r="S419" t="s">
        <v>860</v>
      </c>
      <c r="T419">
        <v>2020</v>
      </c>
      <c r="U419">
        <v>0</v>
      </c>
    </row>
    <row r="420" spans="1:21">
      <c r="A420" t="s">
        <v>971</v>
      </c>
      <c r="B420">
        <v>2021</v>
      </c>
      <c r="C420">
        <v>0</v>
      </c>
      <c r="D420">
        <v>0</v>
      </c>
      <c r="E420">
        <v>0</v>
      </c>
      <c r="F420">
        <v>0</v>
      </c>
      <c r="G420">
        <v>0</v>
      </c>
      <c r="H420">
        <v>2</v>
      </c>
      <c r="I420">
        <v>151</v>
      </c>
      <c r="J420" t="s">
        <v>767</v>
      </c>
      <c r="K420" t="str">
        <f>INDEX('Planning Periods'!$O$2:$O$540,MATCH('Table B Values'!A420,'Planning Periods'!$A$2:$A$540,0))</f>
        <v>Orange County</v>
      </c>
      <c r="O420" t="s">
        <v>894</v>
      </c>
      <c r="P420">
        <v>2019</v>
      </c>
      <c r="Q420">
        <v>0</v>
      </c>
      <c r="S420" t="s">
        <v>862</v>
      </c>
      <c r="T420">
        <v>2020</v>
      </c>
      <c r="U420">
        <v>0</v>
      </c>
    </row>
    <row r="421" spans="1:21">
      <c r="A421" t="s">
        <v>985</v>
      </c>
      <c r="B421">
        <v>2021</v>
      </c>
      <c r="C421">
        <v>0</v>
      </c>
      <c r="D421">
        <v>0</v>
      </c>
      <c r="E421">
        <v>0</v>
      </c>
      <c r="F421">
        <v>0</v>
      </c>
      <c r="G421">
        <v>0</v>
      </c>
      <c r="H421">
        <v>0</v>
      </c>
      <c r="I421">
        <v>4</v>
      </c>
      <c r="J421" t="s">
        <v>767</v>
      </c>
      <c r="K421" t="str">
        <f>INDEX('Planning Periods'!$O$2:$O$540,MATCH('Table B Values'!A421,'Planning Periods'!$A$2:$A$540,0))</f>
        <v>Los Angeles County</v>
      </c>
      <c r="O421" t="s">
        <v>863</v>
      </c>
      <c r="P421">
        <v>2019</v>
      </c>
      <c r="Q421">
        <v>0</v>
      </c>
      <c r="S421" t="s">
        <v>848</v>
      </c>
      <c r="T421">
        <v>2020</v>
      </c>
      <c r="U421">
        <v>0</v>
      </c>
    </row>
    <row r="422" spans="1:21">
      <c r="A422" t="s">
        <v>980</v>
      </c>
      <c r="B422">
        <v>2021</v>
      </c>
      <c r="C422">
        <v>0</v>
      </c>
      <c r="D422">
        <v>0</v>
      </c>
      <c r="E422">
        <v>0</v>
      </c>
      <c r="F422">
        <v>10</v>
      </c>
      <c r="G422">
        <v>0</v>
      </c>
      <c r="H422">
        <v>0</v>
      </c>
      <c r="I422">
        <v>2</v>
      </c>
      <c r="J422" t="s">
        <v>767</v>
      </c>
      <c r="K422" t="str">
        <f>INDEX('Planning Periods'!$O$2:$O$540,MATCH('Table B Values'!A422,'Planning Periods'!$A$2:$A$540,0))</f>
        <v>Los Angeles County</v>
      </c>
      <c r="O422" t="s">
        <v>968</v>
      </c>
      <c r="P422">
        <v>2020</v>
      </c>
      <c r="Q422">
        <v>0</v>
      </c>
      <c r="S422" t="s">
        <v>1225</v>
      </c>
      <c r="T422">
        <v>2020</v>
      </c>
      <c r="U422">
        <v>0</v>
      </c>
    </row>
    <row r="423" spans="1:21">
      <c r="A423" t="s">
        <v>769</v>
      </c>
      <c r="B423">
        <v>2021</v>
      </c>
      <c r="C423">
        <v>57</v>
      </c>
      <c r="D423">
        <v>0</v>
      </c>
      <c r="E423">
        <v>214</v>
      </c>
      <c r="F423">
        <v>0</v>
      </c>
      <c r="G423">
        <v>19</v>
      </c>
      <c r="H423">
        <v>0</v>
      </c>
      <c r="I423">
        <v>3419</v>
      </c>
      <c r="J423" t="s">
        <v>767</v>
      </c>
      <c r="K423" t="str">
        <f>INDEX('Planning Periods'!$O$2:$O$540,MATCH('Table B Values'!A423,'Planning Periods'!$A$2:$A$540,0))</f>
        <v>San Diego County</v>
      </c>
      <c r="O423" t="s">
        <v>821</v>
      </c>
      <c r="P423">
        <v>2020</v>
      </c>
      <c r="Q423">
        <v>0</v>
      </c>
      <c r="S423" t="s">
        <v>1226</v>
      </c>
      <c r="T423">
        <v>2020</v>
      </c>
      <c r="U423">
        <v>1</v>
      </c>
    </row>
    <row r="424" spans="1:21">
      <c r="A424" t="s">
        <v>914</v>
      </c>
      <c r="B424">
        <v>2021</v>
      </c>
      <c r="C424">
        <v>0</v>
      </c>
      <c r="D424">
        <v>39</v>
      </c>
      <c r="E424">
        <v>0</v>
      </c>
      <c r="F424">
        <v>255</v>
      </c>
      <c r="G424">
        <v>0</v>
      </c>
      <c r="H424">
        <v>286</v>
      </c>
      <c r="I424">
        <v>463</v>
      </c>
      <c r="J424" t="s">
        <v>767</v>
      </c>
      <c r="K424" t="str">
        <f>INDEX('Planning Periods'!$O$2:$O$540,MATCH('Table B Values'!A424,'Planning Periods'!$A$2:$A$540,0))</f>
        <v>San Diego County</v>
      </c>
      <c r="O424" t="s">
        <v>1216</v>
      </c>
      <c r="P424">
        <v>2020</v>
      </c>
      <c r="Q424">
        <v>0</v>
      </c>
      <c r="S424" t="s">
        <v>831</v>
      </c>
      <c r="T424">
        <v>2020</v>
      </c>
      <c r="U424">
        <v>0</v>
      </c>
    </row>
    <row r="425" spans="1:21">
      <c r="A425" t="s">
        <v>1099</v>
      </c>
      <c r="B425">
        <v>2021</v>
      </c>
      <c r="C425">
        <v>0</v>
      </c>
      <c r="D425">
        <v>0</v>
      </c>
      <c r="E425">
        <v>0</v>
      </c>
      <c r="F425">
        <v>0</v>
      </c>
      <c r="G425">
        <v>0</v>
      </c>
      <c r="H425">
        <v>0</v>
      </c>
      <c r="I425">
        <v>3</v>
      </c>
      <c r="J425" t="s">
        <v>767</v>
      </c>
      <c r="K425" t="str">
        <f>INDEX('Planning Periods'!$O$2:$O$540,MATCH('Table B Values'!A425,'Planning Periods'!$A$2:$A$540,0))</f>
        <v>Los Angeles County</v>
      </c>
      <c r="O425" t="s">
        <v>1080</v>
      </c>
      <c r="P425">
        <v>2021</v>
      </c>
      <c r="Q425">
        <v>0</v>
      </c>
      <c r="S425" t="s">
        <v>1227</v>
      </c>
      <c r="T425">
        <v>2020</v>
      </c>
      <c r="U425">
        <v>0</v>
      </c>
    </row>
    <row r="426" spans="1:21">
      <c r="A426" t="s">
        <v>1097</v>
      </c>
      <c r="B426">
        <v>2021</v>
      </c>
      <c r="C426">
        <v>3</v>
      </c>
      <c r="D426">
        <v>0</v>
      </c>
      <c r="E426">
        <v>1</v>
      </c>
      <c r="F426">
        <v>12</v>
      </c>
      <c r="G426">
        <v>1</v>
      </c>
      <c r="H426">
        <v>53</v>
      </c>
      <c r="I426" s="356">
        <v>66</v>
      </c>
      <c r="J426" t="s">
        <v>767</v>
      </c>
      <c r="K426" t="str">
        <f>INDEX('Planning Periods'!$O$2:$O$540,MATCH('Table B Values'!A426,'Planning Periods'!$A$2:$A$540,0))</f>
        <v>San Luis Obispo County</v>
      </c>
      <c r="O426" t="s">
        <v>1017</v>
      </c>
      <c r="P426">
        <v>2020</v>
      </c>
      <c r="Q426">
        <v>0</v>
      </c>
      <c r="S426" t="s">
        <v>842</v>
      </c>
      <c r="T426">
        <v>2020</v>
      </c>
      <c r="U426">
        <v>0</v>
      </c>
    </row>
    <row r="427" spans="1:21">
      <c r="A427" t="s">
        <v>797</v>
      </c>
      <c r="B427">
        <v>2021</v>
      </c>
      <c r="C427">
        <v>36</v>
      </c>
      <c r="D427">
        <v>0</v>
      </c>
      <c r="E427">
        <v>1</v>
      </c>
      <c r="F427">
        <v>0</v>
      </c>
      <c r="G427">
        <v>0</v>
      </c>
      <c r="H427">
        <v>3</v>
      </c>
      <c r="I427">
        <v>14</v>
      </c>
      <c r="J427" t="s">
        <v>767</v>
      </c>
      <c r="K427" t="str">
        <f>INDEX('Planning Periods'!$O$2:$O$540,MATCH('Table B Values'!A427,'Planning Periods'!$A$2:$A$540,0))</f>
        <v>Humboldt County</v>
      </c>
      <c r="O427" t="s">
        <v>981</v>
      </c>
      <c r="P427">
        <v>2020</v>
      </c>
      <c r="Q427">
        <v>0</v>
      </c>
      <c r="S427" t="s">
        <v>1228</v>
      </c>
      <c r="T427">
        <v>2020</v>
      </c>
      <c r="U427">
        <v>0</v>
      </c>
    </row>
    <row r="428" spans="1:21">
      <c r="A428" t="s">
        <v>1076</v>
      </c>
      <c r="B428">
        <v>2021</v>
      </c>
      <c r="C428">
        <v>0</v>
      </c>
      <c r="D428">
        <v>0</v>
      </c>
      <c r="E428">
        <v>0</v>
      </c>
      <c r="F428">
        <v>0</v>
      </c>
      <c r="G428">
        <v>0</v>
      </c>
      <c r="H428">
        <v>0</v>
      </c>
      <c r="I428">
        <v>14</v>
      </c>
      <c r="J428" t="s">
        <v>767</v>
      </c>
      <c r="K428" t="str">
        <f>INDEX('Planning Periods'!$O$2:$O$540,MATCH('Table B Values'!A428,'Planning Periods'!$A$2:$A$540,0))</f>
        <v>San Luis Obispo County</v>
      </c>
      <c r="O428" t="s">
        <v>1054</v>
      </c>
      <c r="P428">
        <v>2020</v>
      </c>
      <c r="Q428">
        <v>0</v>
      </c>
      <c r="S428" t="s">
        <v>1229</v>
      </c>
      <c r="T428">
        <v>2020</v>
      </c>
      <c r="U428">
        <v>158</v>
      </c>
    </row>
    <row r="429" spans="1:21">
      <c r="A429" t="s">
        <v>1102</v>
      </c>
      <c r="B429">
        <v>2021</v>
      </c>
      <c r="C429">
        <v>0</v>
      </c>
      <c r="D429">
        <v>0</v>
      </c>
      <c r="E429">
        <v>0</v>
      </c>
      <c r="F429">
        <v>0</v>
      </c>
      <c r="G429">
        <v>0</v>
      </c>
      <c r="H429">
        <v>0</v>
      </c>
      <c r="I429">
        <v>9</v>
      </c>
      <c r="J429" t="s">
        <v>767</v>
      </c>
      <c r="K429" t="str">
        <f>INDEX('Planning Periods'!$O$2:$O$540,MATCH('Table B Values'!A429,'Planning Periods'!$A$2:$A$540,0))</f>
        <v>Placer County</v>
      </c>
      <c r="O429" t="s">
        <v>1059</v>
      </c>
      <c r="P429">
        <v>2020</v>
      </c>
      <c r="Q429">
        <v>0</v>
      </c>
      <c r="S429" t="s">
        <v>794</v>
      </c>
      <c r="T429">
        <v>2020</v>
      </c>
      <c r="U429">
        <v>0</v>
      </c>
    </row>
    <row r="430" spans="1:21">
      <c r="A430" t="s">
        <v>1140</v>
      </c>
      <c r="B430">
        <v>2021</v>
      </c>
      <c r="C430">
        <v>0</v>
      </c>
      <c r="D430">
        <v>0</v>
      </c>
      <c r="E430">
        <v>0</v>
      </c>
      <c r="F430">
        <v>0</v>
      </c>
      <c r="G430">
        <v>0</v>
      </c>
      <c r="H430">
        <v>2</v>
      </c>
      <c r="I430">
        <v>0</v>
      </c>
      <c r="J430" t="s">
        <v>767</v>
      </c>
      <c r="K430" t="str">
        <f>INDEX('Planning Periods'!$O$2:$O$540,MATCH('Table B Values'!A430,'Planning Periods'!$A$2:$A$540,0))</f>
        <v>Los Angeles County</v>
      </c>
      <c r="O430" t="s">
        <v>1196</v>
      </c>
      <c r="P430">
        <v>2020</v>
      </c>
      <c r="Q430">
        <v>0</v>
      </c>
      <c r="S430" t="s">
        <v>788</v>
      </c>
      <c r="T430">
        <v>2020</v>
      </c>
      <c r="U430">
        <v>0</v>
      </c>
    </row>
    <row r="431" spans="1:21">
      <c r="A431" t="s">
        <v>1095</v>
      </c>
      <c r="B431">
        <v>2021</v>
      </c>
      <c r="C431">
        <v>0</v>
      </c>
      <c r="D431">
        <v>0</v>
      </c>
      <c r="E431">
        <v>0</v>
      </c>
      <c r="F431">
        <v>0</v>
      </c>
      <c r="G431">
        <v>0</v>
      </c>
      <c r="H431">
        <v>0</v>
      </c>
      <c r="I431">
        <v>8</v>
      </c>
      <c r="J431" t="s">
        <v>767</v>
      </c>
      <c r="K431" t="str">
        <f>INDEX('Planning Periods'!$O$2:$O$540,MATCH('Table B Values'!A431,'Planning Periods'!$A$2:$A$540,0))</f>
        <v>Los Angeles County</v>
      </c>
      <c r="O431" t="s">
        <v>1072</v>
      </c>
      <c r="P431">
        <v>2021</v>
      </c>
      <c r="Q431">
        <v>0</v>
      </c>
      <c r="S431" t="s">
        <v>836</v>
      </c>
      <c r="T431">
        <v>2020</v>
      </c>
      <c r="U431">
        <v>0</v>
      </c>
    </row>
    <row r="432" spans="1:21">
      <c r="A432" t="s">
        <v>1147</v>
      </c>
      <c r="B432">
        <v>2021</v>
      </c>
      <c r="C432">
        <v>0</v>
      </c>
      <c r="D432">
        <v>0</v>
      </c>
      <c r="E432">
        <v>0</v>
      </c>
      <c r="F432">
        <v>1</v>
      </c>
      <c r="G432">
        <v>0</v>
      </c>
      <c r="H432">
        <v>1</v>
      </c>
      <c r="I432">
        <v>1</v>
      </c>
      <c r="J432" t="s">
        <v>767</v>
      </c>
      <c r="K432" t="str">
        <f>INDEX('Planning Periods'!$O$2:$O$540,MATCH('Table B Values'!A432,'Planning Periods'!$A$2:$A$540,0))</f>
        <v>Los Angeles County</v>
      </c>
      <c r="O432" t="s">
        <v>1074</v>
      </c>
      <c r="P432">
        <v>2021</v>
      </c>
      <c r="Q432">
        <v>0</v>
      </c>
      <c r="S432" t="s">
        <v>808</v>
      </c>
      <c r="T432">
        <v>2020</v>
      </c>
      <c r="U432">
        <v>0</v>
      </c>
    </row>
    <row r="433" spans="1:21">
      <c r="A433" t="s">
        <v>1101</v>
      </c>
      <c r="B433">
        <v>2021</v>
      </c>
      <c r="C433">
        <v>0</v>
      </c>
      <c r="D433">
        <v>0</v>
      </c>
      <c r="E433">
        <v>0</v>
      </c>
      <c r="F433">
        <v>0</v>
      </c>
      <c r="G433">
        <v>0</v>
      </c>
      <c r="H433">
        <v>0</v>
      </c>
      <c r="I433">
        <v>14</v>
      </c>
      <c r="J433" t="s">
        <v>767</v>
      </c>
      <c r="K433" t="str">
        <f>INDEX('Planning Periods'!$O$2:$O$540,MATCH('Table B Values'!A433,'Planning Periods'!$A$2:$A$540,0))</f>
        <v>Los Angeles County</v>
      </c>
      <c r="O433" t="s">
        <v>1076</v>
      </c>
      <c r="P433">
        <v>2021</v>
      </c>
      <c r="Q433">
        <v>0</v>
      </c>
      <c r="S433" t="s">
        <v>1230</v>
      </c>
      <c r="T433">
        <v>2020</v>
      </c>
      <c r="U433">
        <v>0</v>
      </c>
    </row>
    <row r="434" spans="1:21">
      <c r="A434" t="s">
        <v>1218</v>
      </c>
      <c r="B434">
        <v>2021</v>
      </c>
      <c r="C434">
        <v>0</v>
      </c>
      <c r="D434">
        <v>0</v>
      </c>
      <c r="E434">
        <v>0</v>
      </c>
      <c r="F434">
        <v>0</v>
      </c>
      <c r="G434">
        <v>0</v>
      </c>
      <c r="H434">
        <v>0</v>
      </c>
      <c r="I434">
        <v>14</v>
      </c>
      <c r="J434" t="s">
        <v>767</v>
      </c>
      <c r="K434" t="str">
        <f>INDEX('Planning Periods'!$O$2:$O$540,MATCH('Table B Values'!A434,'Planning Periods'!$A$2:$A$540,0))</f>
        <v>Alpine County</v>
      </c>
      <c r="O434" t="s">
        <v>1082</v>
      </c>
      <c r="P434">
        <v>2021</v>
      </c>
      <c r="Q434">
        <v>0</v>
      </c>
      <c r="S434" t="s">
        <v>1194</v>
      </c>
      <c r="T434">
        <v>2020</v>
      </c>
      <c r="U434">
        <v>0</v>
      </c>
    </row>
    <row r="435" spans="1:21">
      <c r="A435" t="s">
        <v>1217</v>
      </c>
      <c r="B435">
        <v>2021</v>
      </c>
      <c r="C435">
        <v>0</v>
      </c>
      <c r="D435">
        <v>0</v>
      </c>
      <c r="E435">
        <v>0</v>
      </c>
      <c r="F435">
        <v>1</v>
      </c>
      <c r="G435">
        <v>0</v>
      </c>
      <c r="H435">
        <v>0</v>
      </c>
      <c r="I435">
        <v>0</v>
      </c>
      <c r="J435" t="s">
        <v>767</v>
      </c>
      <c r="K435" t="str">
        <f>INDEX('Planning Periods'!$O$2:$O$540,MATCH('Table B Values'!A435,'Planning Periods'!$A$2:$A$540,0))</f>
        <v>Modoc County</v>
      </c>
      <c r="O435" t="s">
        <v>1217</v>
      </c>
      <c r="P435">
        <v>2021</v>
      </c>
      <c r="Q435">
        <v>0</v>
      </c>
      <c r="S435" t="s">
        <v>886</v>
      </c>
      <c r="T435">
        <v>2020</v>
      </c>
      <c r="U435">
        <v>0</v>
      </c>
    </row>
    <row r="436" spans="1:21">
      <c r="A436" t="s">
        <v>1080</v>
      </c>
      <c r="B436">
        <v>2021</v>
      </c>
      <c r="C436">
        <v>0</v>
      </c>
      <c r="D436">
        <v>0</v>
      </c>
      <c r="E436">
        <v>1</v>
      </c>
      <c r="F436">
        <v>0</v>
      </c>
      <c r="G436">
        <v>0</v>
      </c>
      <c r="H436">
        <v>0</v>
      </c>
      <c r="I436">
        <v>27</v>
      </c>
      <c r="J436" t="s">
        <v>767</v>
      </c>
      <c r="K436" t="str">
        <f>INDEX('Planning Periods'!$O$2:$O$540,MATCH('Table B Values'!A436,'Planning Periods'!$A$2:$A$540,0))</f>
        <v>Los Angeles County</v>
      </c>
      <c r="O436" t="s">
        <v>1218</v>
      </c>
      <c r="P436">
        <v>2021</v>
      </c>
      <c r="Q436">
        <v>0</v>
      </c>
      <c r="S436" t="s">
        <v>1231</v>
      </c>
      <c r="T436">
        <v>2020</v>
      </c>
      <c r="U436">
        <v>0</v>
      </c>
    </row>
    <row r="437" spans="1:21">
      <c r="A437" t="s">
        <v>944</v>
      </c>
      <c r="B437">
        <v>2021</v>
      </c>
      <c r="C437">
        <v>0</v>
      </c>
      <c r="D437">
        <v>1</v>
      </c>
      <c r="E437">
        <v>0</v>
      </c>
      <c r="F437">
        <v>1</v>
      </c>
      <c r="G437">
        <v>0</v>
      </c>
      <c r="H437">
        <v>2</v>
      </c>
      <c r="I437">
        <v>7</v>
      </c>
      <c r="J437" t="s">
        <v>767</v>
      </c>
      <c r="K437" t="str">
        <f>INDEX('Planning Periods'!$O$2:$O$540,MATCH('Table B Values'!A437,'Planning Periods'!$A$2:$A$540,0))</f>
        <v>Amador County</v>
      </c>
      <c r="O437" t="s">
        <v>785</v>
      </c>
      <c r="P437">
        <v>2021</v>
      </c>
      <c r="Q437">
        <v>0</v>
      </c>
      <c r="S437" t="s">
        <v>876</v>
      </c>
      <c r="T437">
        <v>2020</v>
      </c>
      <c r="U437">
        <v>0</v>
      </c>
    </row>
    <row r="438" spans="1:21">
      <c r="A438" t="s">
        <v>1074</v>
      </c>
      <c r="B438">
        <v>2021</v>
      </c>
      <c r="C438">
        <v>0</v>
      </c>
      <c r="D438">
        <v>0</v>
      </c>
      <c r="E438">
        <v>0</v>
      </c>
      <c r="F438">
        <v>0</v>
      </c>
      <c r="G438">
        <v>0</v>
      </c>
      <c r="H438">
        <v>55</v>
      </c>
      <c r="I438">
        <v>0</v>
      </c>
      <c r="J438" t="s">
        <v>767</v>
      </c>
      <c r="K438" t="str">
        <f>INDEX('Planning Periods'!$O$2:$O$540,MATCH('Table B Values'!A438,'Planning Periods'!$A$2:$A$540,0))</f>
        <v>San Bernardino County</v>
      </c>
      <c r="O438" t="s">
        <v>944</v>
      </c>
      <c r="P438">
        <v>2021</v>
      </c>
      <c r="Q438">
        <v>0</v>
      </c>
      <c r="S438" t="s">
        <v>1232</v>
      </c>
      <c r="T438">
        <v>2020</v>
      </c>
      <c r="U438">
        <v>0</v>
      </c>
    </row>
    <row r="439" spans="1:21">
      <c r="A439" t="s">
        <v>1072</v>
      </c>
      <c r="B439">
        <v>2021</v>
      </c>
      <c r="C439">
        <v>0</v>
      </c>
      <c r="D439">
        <v>0</v>
      </c>
      <c r="E439">
        <v>0</v>
      </c>
      <c r="F439">
        <v>0</v>
      </c>
      <c r="G439">
        <v>0</v>
      </c>
      <c r="H439">
        <v>0</v>
      </c>
      <c r="I439">
        <v>10</v>
      </c>
      <c r="J439" t="s">
        <v>767</v>
      </c>
      <c r="K439" t="str">
        <f>INDEX('Planning Periods'!$O$2:$O$540,MATCH('Table B Values'!A439,'Planning Periods'!$A$2:$A$540,0))</f>
        <v>Los Angeles County</v>
      </c>
      <c r="O439" t="s">
        <v>894</v>
      </c>
      <c r="P439">
        <v>2020</v>
      </c>
      <c r="Q439">
        <v>0</v>
      </c>
      <c r="S439" t="s">
        <v>1233</v>
      </c>
      <c r="T439">
        <v>2020</v>
      </c>
      <c r="U439">
        <v>1</v>
      </c>
    </row>
    <row r="440" spans="1:21">
      <c r="A440" t="s">
        <v>785</v>
      </c>
      <c r="B440">
        <v>2021</v>
      </c>
      <c r="C440">
        <v>0</v>
      </c>
      <c r="D440">
        <v>0</v>
      </c>
      <c r="E440">
        <v>0</v>
      </c>
      <c r="F440">
        <v>0</v>
      </c>
      <c r="G440">
        <v>0</v>
      </c>
      <c r="H440">
        <v>0</v>
      </c>
      <c r="I440">
        <v>46</v>
      </c>
      <c r="J440" t="s">
        <v>767</v>
      </c>
      <c r="K440" t="str">
        <f>INDEX('Planning Periods'!$O$2:$O$540,MATCH('Table B Values'!A440,'Planning Periods'!$A$2:$A$540,0))</f>
        <v>Orange County</v>
      </c>
      <c r="O440" t="s">
        <v>1039</v>
      </c>
      <c r="P440">
        <v>2020</v>
      </c>
      <c r="Q440">
        <v>0</v>
      </c>
      <c r="S440" t="s">
        <v>1234</v>
      </c>
      <c r="T440">
        <v>2020</v>
      </c>
      <c r="U440">
        <v>0</v>
      </c>
    </row>
    <row r="441" spans="1:21">
      <c r="A441" t="s">
        <v>1082</v>
      </c>
      <c r="B441">
        <v>2021</v>
      </c>
      <c r="C441">
        <v>0</v>
      </c>
      <c r="D441">
        <v>0</v>
      </c>
      <c r="E441">
        <v>0</v>
      </c>
      <c r="F441">
        <v>0</v>
      </c>
      <c r="G441">
        <v>0</v>
      </c>
      <c r="H441">
        <v>0</v>
      </c>
      <c r="I441">
        <v>14</v>
      </c>
      <c r="J441" t="s">
        <v>767</v>
      </c>
      <c r="K441" t="str">
        <f>INDEX('Planning Periods'!$O$2:$O$540,MATCH('Table B Values'!A441,'Planning Periods'!$A$2:$A$540,0))</f>
        <v>Shasta County</v>
      </c>
      <c r="O441" t="s">
        <v>878</v>
      </c>
      <c r="P441">
        <v>2020</v>
      </c>
      <c r="Q441">
        <v>0</v>
      </c>
      <c r="S441" t="s">
        <v>1235</v>
      </c>
      <c r="T441">
        <v>2020</v>
      </c>
      <c r="U441">
        <v>0</v>
      </c>
    </row>
    <row r="442" spans="1:21">
      <c r="A442" t="s">
        <v>1087</v>
      </c>
      <c r="B442">
        <v>2021</v>
      </c>
      <c r="C442">
        <v>0</v>
      </c>
      <c r="D442">
        <v>0</v>
      </c>
      <c r="E442">
        <v>0</v>
      </c>
      <c r="F442">
        <v>0</v>
      </c>
      <c r="G442">
        <v>0</v>
      </c>
      <c r="H442">
        <v>0</v>
      </c>
      <c r="I442">
        <v>104</v>
      </c>
      <c r="J442" t="s">
        <v>767</v>
      </c>
      <c r="K442" t="str">
        <f>INDEX('Planning Periods'!$O$2:$O$540,MATCH('Table B Values'!A442,'Planning Periods'!$A$2:$A$540,0))</f>
        <v>Los Angeles County</v>
      </c>
      <c r="O442" t="s">
        <v>868</v>
      </c>
      <c r="P442">
        <v>2020</v>
      </c>
      <c r="Q442">
        <v>0</v>
      </c>
      <c r="S442" t="s">
        <v>1236</v>
      </c>
      <c r="T442">
        <v>2020</v>
      </c>
      <c r="U442">
        <v>0</v>
      </c>
    </row>
    <row r="443" spans="1:21">
      <c r="A443" t="s">
        <v>970</v>
      </c>
      <c r="B443">
        <v>2021</v>
      </c>
      <c r="C443">
        <v>0</v>
      </c>
      <c r="D443">
        <v>0</v>
      </c>
      <c r="E443">
        <v>0</v>
      </c>
      <c r="F443">
        <v>0</v>
      </c>
      <c r="G443">
        <v>0</v>
      </c>
      <c r="H443">
        <v>0</v>
      </c>
      <c r="I443">
        <v>6</v>
      </c>
      <c r="J443" t="s">
        <v>767</v>
      </c>
      <c r="K443" t="str">
        <f>INDEX('Planning Periods'!$O$2:$O$540,MATCH('Table B Values'!A443,'Planning Periods'!$A$2:$A$540,0))</f>
        <v>Ventura County</v>
      </c>
      <c r="O443" t="s">
        <v>863</v>
      </c>
      <c r="P443">
        <v>2020</v>
      </c>
      <c r="Q443">
        <v>0</v>
      </c>
      <c r="S443" t="s">
        <v>1237</v>
      </c>
      <c r="T443">
        <v>2020</v>
      </c>
      <c r="U443">
        <v>132</v>
      </c>
    </row>
    <row r="444" spans="1:21">
      <c r="A444" t="s">
        <v>869</v>
      </c>
      <c r="B444">
        <v>2021</v>
      </c>
      <c r="C444">
        <v>23</v>
      </c>
      <c r="D444">
        <v>16</v>
      </c>
      <c r="E444">
        <v>51</v>
      </c>
      <c r="F444">
        <v>14</v>
      </c>
      <c r="G444">
        <v>1</v>
      </c>
      <c r="H444">
        <v>0</v>
      </c>
      <c r="I444">
        <v>572</v>
      </c>
      <c r="J444" t="s">
        <v>767</v>
      </c>
      <c r="K444" t="str">
        <f>INDEX('Planning Periods'!$O$2:$O$540,MATCH('Table B Values'!A444,'Planning Periods'!$A$2:$A$540,0))</f>
        <v>Sacramento County</v>
      </c>
      <c r="O444" t="s">
        <v>961</v>
      </c>
      <c r="P444">
        <v>2020</v>
      </c>
      <c r="Q444">
        <v>0</v>
      </c>
      <c r="S444" t="s">
        <v>1238</v>
      </c>
      <c r="T444">
        <v>2020</v>
      </c>
      <c r="U444">
        <v>0</v>
      </c>
    </row>
    <row r="445" spans="1:21">
      <c r="A445" t="s">
        <v>968</v>
      </c>
      <c r="B445">
        <v>2021</v>
      </c>
      <c r="C445">
        <v>0</v>
      </c>
      <c r="D445">
        <v>4</v>
      </c>
      <c r="E445">
        <v>0</v>
      </c>
      <c r="F445">
        <v>7</v>
      </c>
      <c r="G445">
        <v>0</v>
      </c>
      <c r="H445">
        <v>4</v>
      </c>
      <c r="I445">
        <v>4</v>
      </c>
      <c r="J445" t="s">
        <v>767</v>
      </c>
      <c r="K445" t="str">
        <f>INDEX('Planning Periods'!$O$2:$O$540,MATCH('Table B Values'!A445,'Planning Periods'!$A$2:$A$540,0))</f>
        <v>Humboldt County</v>
      </c>
      <c r="O445" t="s">
        <v>972</v>
      </c>
      <c r="P445">
        <v>2020</v>
      </c>
      <c r="Q445">
        <v>0</v>
      </c>
      <c r="S445" t="s">
        <v>880</v>
      </c>
      <c r="T445">
        <v>2020</v>
      </c>
      <c r="U445">
        <v>0</v>
      </c>
    </row>
    <row r="446" spans="1:21">
      <c r="A446" t="s">
        <v>972</v>
      </c>
      <c r="B446">
        <v>2021</v>
      </c>
      <c r="C446">
        <v>0</v>
      </c>
      <c r="D446">
        <v>0</v>
      </c>
      <c r="E446">
        <v>0</v>
      </c>
      <c r="F446">
        <v>3</v>
      </c>
      <c r="G446">
        <v>0</v>
      </c>
      <c r="H446">
        <v>0</v>
      </c>
      <c r="I446">
        <v>3</v>
      </c>
      <c r="J446" t="s">
        <v>767</v>
      </c>
      <c r="K446" t="str">
        <f>INDEX('Planning Periods'!$O$2:$O$540,MATCH('Table B Values'!A446,'Planning Periods'!$A$2:$A$540,0))</f>
        <v>Humboldt County</v>
      </c>
      <c r="O446" t="s">
        <v>979</v>
      </c>
      <c r="P446">
        <v>2020</v>
      </c>
      <c r="Q446">
        <v>0</v>
      </c>
      <c r="S446" t="s">
        <v>1239</v>
      </c>
      <c r="T446">
        <v>2020</v>
      </c>
      <c r="U446">
        <v>0</v>
      </c>
    </row>
    <row r="447" spans="1:21">
      <c r="A447" t="s">
        <v>963</v>
      </c>
      <c r="B447">
        <v>2021</v>
      </c>
      <c r="C447">
        <v>0</v>
      </c>
      <c r="D447">
        <v>0</v>
      </c>
      <c r="E447">
        <v>0</v>
      </c>
      <c r="F447">
        <v>0</v>
      </c>
      <c r="G447">
        <v>0</v>
      </c>
      <c r="H447">
        <v>0</v>
      </c>
      <c r="I447">
        <v>171</v>
      </c>
      <c r="J447" t="s">
        <v>767</v>
      </c>
      <c r="K447" t="str">
        <f>INDEX('Planning Periods'!$O$2:$O$540,MATCH('Table B Values'!A447,'Planning Periods'!$A$2:$A$540,0))</f>
        <v>San Bernardino County</v>
      </c>
      <c r="O447" t="s">
        <v>966</v>
      </c>
      <c r="P447">
        <v>2020</v>
      </c>
      <c r="Q447">
        <v>0</v>
      </c>
      <c r="S447" t="s">
        <v>1240</v>
      </c>
      <c r="T447">
        <v>2020</v>
      </c>
      <c r="U447">
        <v>0</v>
      </c>
    </row>
    <row r="448" spans="1:21">
      <c r="A448" t="s">
        <v>866</v>
      </c>
      <c r="B448">
        <v>2021</v>
      </c>
      <c r="C448">
        <v>0</v>
      </c>
      <c r="D448">
        <v>7</v>
      </c>
      <c r="E448">
        <v>0</v>
      </c>
      <c r="F448">
        <v>0</v>
      </c>
      <c r="G448">
        <v>0</v>
      </c>
      <c r="H448">
        <v>0</v>
      </c>
      <c r="I448">
        <v>2</v>
      </c>
      <c r="J448" t="s">
        <v>767</v>
      </c>
      <c r="K448" t="str">
        <f>INDEX('Planning Periods'!$O$2:$O$540,MATCH('Table B Values'!A448,'Planning Periods'!$A$2:$A$540,0))</f>
        <v>Orange County</v>
      </c>
      <c r="O448" t="s">
        <v>794</v>
      </c>
      <c r="P448">
        <v>2020</v>
      </c>
      <c r="Q448">
        <v>0</v>
      </c>
      <c r="S448" t="s">
        <v>1195</v>
      </c>
      <c r="T448">
        <v>2020</v>
      </c>
      <c r="U448">
        <v>0</v>
      </c>
    </row>
    <row r="449" spans="1:21">
      <c r="A449" t="s">
        <v>984</v>
      </c>
      <c r="B449">
        <v>2021</v>
      </c>
      <c r="C449">
        <v>0</v>
      </c>
      <c r="D449">
        <v>0</v>
      </c>
      <c r="E449">
        <v>0</v>
      </c>
      <c r="F449">
        <v>0</v>
      </c>
      <c r="G449">
        <v>0</v>
      </c>
      <c r="H449">
        <v>0</v>
      </c>
      <c r="I449">
        <v>41</v>
      </c>
      <c r="J449" t="s">
        <v>767</v>
      </c>
      <c r="K449" t="str">
        <f>INDEX('Planning Periods'!$O$2:$O$540,MATCH('Table B Values'!A449,'Planning Periods'!$A$2:$A$540,0))</f>
        <v>Orange County</v>
      </c>
      <c r="O449" t="s">
        <v>834</v>
      </c>
      <c r="P449">
        <v>2020</v>
      </c>
      <c r="Q449">
        <v>0</v>
      </c>
      <c r="S449" t="s">
        <v>909</v>
      </c>
      <c r="T449">
        <v>2020</v>
      </c>
      <c r="U449">
        <v>0</v>
      </c>
    </row>
    <row r="450" spans="1:21">
      <c r="A450" t="s">
        <v>961</v>
      </c>
      <c r="B450">
        <v>2021</v>
      </c>
      <c r="C450">
        <v>0</v>
      </c>
      <c r="D450">
        <v>0</v>
      </c>
      <c r="E450">
        <v>0</v>
      </c>
      <c r="F450">
        <v>0</v>
      </c>
      <c r="G450">
        <v>0</v>
      </c>
      <c r="H450">
        <v>1</v>
      </c>
      <c r="I450">
        <v>1</v>
      </c>
      <c r="J450" t="s">
        <v>767</v>
      </c>
      <c r="K450" t="str">
        <f>INDEX('Planning Periods'!$O$2:$O$540,MATCH('Table B Values'!A450,'Planning Periods'!$A$2:$A$540,0))</f>
        <v>Mendocino County</v>
      </c>
      <c r="O450" t="s">
        <v>989</v>
      </c>
      <c r="P450">
        <v>2020</v>
      </c>
      <c r="Q450">
        <v>0</v>
      </c>
      <c r="S450" t="s">
        <v>1241</v>
      </c>
      <c r="T450">
        <v>2020</v>
      </c>
      <c r="U450">
        <v>0</v>
      </c>
    </row>
    <row r="451" spans="1:21">
      <c r="A451" t="s">
        <v>966</v>
      </c>
      <c r="B451">
        <v>2021</v>
      </c>
      <c r="C451">
        <v>0</v>
      </c>
      <c r="D451">
        <v>0</v>
      </c>
      <c r="E451">
        <v>0</v>
      </c>
      <c r="F451">
        <v>8</v>
      </c>
      <c r="G451">
        <v>0</v>
      </c>
      <c r="H451">
        <v>20</v>
      </c>
      <c r="I451">
        <v>15</v>
      </c>
      <c r="J451" t="s">
        <v>767</v>
      </c>
      <c r="K451" t="str">
        <f>INDEX('Planning Periods'!$O$2:$O$540,MATCH('Table B Values'!A451,'Planning Periods'!$A$2:$A$540,0))</f>
        <v>Humboldt County</v>
      </c>
      <c r="O451" t="s">
        <v>912</v>
      </c>
      <c r="P451">
        <v>2020</v>
      </c>
      <c r="Q451">
        <v>0</v>
      </c>
      <c r="S451" t="s">
        <v>906</v>
      </c>
      <c r="T451">
        <v>2020</v>
      </c>
      <c r="U451">
        <v>0</v>
      </c>
    </row>
    <row r="452" spans="1:21">
      <c r="A452" t="s">
        <v>1011</v>
      </c>
      <c r="B452">
        <v>2021</v>
      </c>
      <c r="C452">
        <v>24</v>
      </c>
      <c r="D452">
        <v>5</v>
      </c>
      <c r="E452">
        <v>24</v>
      </c>
      <c r="F452">
        <v>3</v>
      </c>
      <c r="G452">
        <v>0</v>
      </c>
      <c r="H452">
        <v>5</v>
      </c>
      <c r="I452" s="356">
        <v>1</v>
      </c>
      <c r="J452" t="s">
        <v>767</v>
      </c>
      <c r="K452" t="str">
        <f>INDEX('Planning Periods'!$O$2:$O$540,MATCH('Table B Values'!A452,'Planning Periods'!$A$2:$A$540,0))</f>
        <v>Imperial County</v>
      </c>
      <c r="O452" t="s">
        <v>853</v>
      </c>
      <c r="P452">
        <v>2020</v>
      </c>
      <c r="Q452">
        <v>0</v>
      </c>
      <c r="S452" t="s">
        <v>899</v>
      </c>
      <c r="T452">
        <v>2020</v>
      </c>
      <c r="U452">
        <v>0</v>
      </c>
    </row>
    <row r="453" spans="1:21">
      <c r="A453" t="s">
        <v>881</v>
      </c>
      <c r="B453">
        <v>2021</v>
      </c>
      <c r="C453">
        <v>0</v>
      </c>
      <c r="D453">
        <v>0</v>
      </c>
      <c r="E453">
        <v>0</v>
      </c>
      <c r="F453">
        <v>0</v>
      </c>
      <c r="G453">
        <v>0</v>
      </c>
      <c r="H453">
        <v>50</v>
      </c>
      <c r="I453">
        <v>394</v>
      </c>
      <c r="J453" t="s">
        <v>767</v>
      </c>
      <c r="K453" t="str">
        <f>INDEX('Planning Periods'!$O$2:$O$540,MATCH('Table B Values'!A453,'Planning Periods'!$A$2:$A$540,0))</f>
        <v>El Dorado County</v>
      </c>
      <c r="O453" t="s">
        <v>936</v>
      </c>
      <c r="P453">
        <v>2020</v>
      </c>
      <c r="Q453">
        <v>0</v>
      </c>
      <c r="S453" t="s">
        <v>1242</v>
      </c>
      <c r="T453">
        <v>2020</v>
      </c>
      <c r="U453">
        <v>0</v>
      </c>
    </row>
    <row r="454" spans="1:21">
      <c r="A454" t="s">
        <v>939</v>
      </c>
      <c r="B454">
        <v>2021</v>
      </c>
      <c r="C454" s="356">
        <v>0</v>
      </c>
      <c r="D454">
        <v>0</v>
      </c>
      <c r="E454">
        <v>0</v>
      </c>
      <c r="F454">
        <v>7</v>
      </c>
      <c r="G454">
        <v>0</v>
      </c>
      <c r="H454">
        <v>0</v>
      </c>
      <c r="I454" s="356">
        <v>0</v>
      </c>
      <c r="J454" t="s">
        <v>767</v>
      </c>
      <c r="K454" t="str">
        <f>INDEX('Planning Periods'!$O$2:$O$540,MATCH('Table B Values'!A454,'Planning Periods'!$A$2:$A$540,0))</f>
        <v>Los Angeles County</v>
      </c>
      <c r="O454" t="s">
        <v>900</v>
      </c>
      <c r="P454">
        <v>2020</v>
      </c>
      <c r="Q454">
        <v>0</v>
      </c>
      <c r="S454" t="s">
        <v>1243</v>
      </c>
      <c r="T454">
        <v>2020</v>
      </c>
      <c r="U454">
        <v>0</v>
      </c>
    </row>
    <row r="455" spans="1:21">
      <c r="A455" t="s">
        <v>1013</v>
      </c>
      <c r="B455">
        <v>2021</v>
      </c>
      <c r="C455">
        <v>0</v>
      </c>
      <c r="D455">
        <v>0</v>
      </c>
      <c r="E455">
        <v>0</v>
      </c>
      <c r="F455">
        <v>4</v>
      </c>
      <c r="G455">
        <v>0</v>
      </c>
      <c r="H455">
        <v>9</v>
      </c>
      <c r="I455" s="356">
        <v>13</v>
      </c>
      <c r="J455" t="s">
        <v>767</v>
      </c>
      <c r="K455" t="str">
        <f>INDEX('Planning Periods'!$O$2:$O$540,MATCH('Table B Values'!A455,'Planning Periods'!$A$2:$A$540,0))</f>
        <v>San Diego County</v>
      </c>
      <c r="O455" t="s">
        <v>938</v>
      </c>
      <c r="P455">
        <v>2020</v>
      </c>
      <c r="Q455">
        <v>0</v>
      </c>
      <c r="S455" t="s">
        <v>1244</v>
      </c>
      <c r="T455">
        <v>2020</v>
      </c>
      <c r="U455">
        <v>0</v>
      </c>
    </row>
    <row r="456" spans="1:21">
      <c r="A456" t="s">
        <v>1004</v>
      </c>
      <c r="B456">
        <v>2021</v>
      </c>
      <c r="C456">
        <v>0</v>
      </c>
      <c r="D456">
        <v>0</v>
      </c>
      <c r="E456">
        <v>0</v>
      </c>
      <c r="F456">
        <v>0</v>
      </c>
      <c r="G456">
        <v>0</v>
      </c>
      <c r="H456">
        <v>0</v>
      </c>
      <c r="I456">
        <v>8</v>
      </c>
      <c r="J456" t="s">
        <v>767</v>
      </c>
      <c r="K456" t="str">
        <f>INDEX('Planning Periods'!$O$2:$O$540,MATCH('Table B Values'!A456,'Planning Periods'!$A$2:$A$540,0))</f>
        <v>Los Angeles County</v>
      </c>
      <c r="O456" t="s">
        <v>1036</v>
      </c>
      <c r="P456">
        <v>2021</v>
      </c>
      <c r="Q456">
        <v>0</v>
      </c>
      <c r="S456" t="s">
        <v>874</v>
      </c>
      <c r="T456">
        <v>2020</v>
      </c>
      <c r="U456">
        <v>0</v>
      </c>
    </row>
    <row r="457" spans="1:21">
      <c r="A457" t="s">
        <v>1006</v>
      </c>
      <c r="B457">
        <v>2021</v>
      </c>
      <c r="C457">
        <v>0</v>
      </c>
      <c r="D457">
        <v>5</v>
      </c>
      <c r="E457">
        <v>0</v>
      </c>
      <c r="F457">
        <v>1</v>
      </c>
      <c r="G457">
        <v>0</v>
      </c>
      <c r="H457">
        <v>15</v>
      </c>
      <c r="I457">
        <v>67</v>
      </c>
      <c r="J457" t="s">
        <v>767</v>
      </c>
      <c r="K457" t="str">
        <f>INDEX('Planning Periods'!$O$2:$O$540,MATCH('Table B Values'!A457,'Planning Periods'!$A$2:$A$540,0))</f>
        <v>San Diego County</v>
      </c>
      <c r="O457" t="s">
        <v>956</v>
      </c>
      <c r="P457">
        <v>2021</v>
      </c>
      <c r="Q457">
        <v>0</v>
      </c>
      <c r="S457" t="s">
        <v>1245</v>
      </c>
      <c r="T457">
        <v>2020</v>
      </c>
      <c r="U457">
        <v>0</v>
      </c>
    </row>
    <row r="458" spans="1:21">
      <c r="A458" t="s">
        <v>902</v>
      </c>
      <c r="B458">
        <v>2021</v>
      </c>
      <c r="C458">
        <v>25</v>
      </c>
      <c r="D458">
        <v>2</v>
      </c>
      <c r="E458">
        <v>25</v>
      </c>
      <c r="F458">
        <v>13</v>
      </c>
      <c r="G458">
        <v>0</v>
      </c>
      <c r="H458">
        <v>16</v>
      </c>
      <c r="I458">
        <v>168</v>
      </c>
      <c r="J458" t="s">
        <v>767</v>
      </c>
      <c r="K458" t="str">
        <f>INDEX('Planning Periods'!$O$2:$O$540,MATCH('Table B Values'!A458,'Planning Periods'!$A$2:$A$540,0))</f>
        <v>San Diego County</v>
      </c>
      <c r="O458" t="s">
        <v>962</v>
      </c>
      <c r="P458">
        <v>2021</v>
      </c>
      <c r="Q458">
        <v>0</v>
      </c>
      <c r="S458" t="s">
        <v>1246</v>
      </c>
      <c r="T458">
        <v>2020</v>
      </c>
      <c r="U458">
        <v>0</v>
      </c>
    </row>
    <row r="459" spans="1:21">
      <c r="A459" t="s">
        <v>1002</v>
      </c>
      <c r="B459">
        <v>2021</v>
      </c>
      <c r="C459">
        <v>0</v>
      </c>
      <c r="D459">
        <v>0</v>
      </c>
      <c r="E459">
        <v>0</v>
      </c>
      <c r="F459">
        <v>0</v>
      </c>
      <c r="G459">
        <v>0</v>
      </c>
      <c r="H459">
        <v>0</v>
      </c>
      <c r="I459">
        <v>1</v>
      </c>
      <c r="J459" t="s">
        <v>767</v>
      </c>
      <c r="K459" t="str">
        <f>INDEX('Planning Periods'!$O$2:$O$540,MATCH('Table B Values'!A459,'Planning Periods'!$A$2:$A$540,0))</f>
        <v>Los Angeles County</v>
      </c>
      <c r="O459" t="s">
        <v>887</v>
      </c>
      <c r="P459">
        <v>2021</v>
      </c>
      <c r="Q459">
        <v>0</v>
      </c>
      <c r="S459" t="s">
        <v>1247</v>
      </c>
      <c r="T459">
        <v>2020</v>
      </c>
      <c r="U459">
        <v>0</v>
      </c>
    </row>
    <row r="460" spans="1:21">
      <c r="A460" t="s">
        <v>818</v>
      </c>
      <c r="B460">
        <v>2021</v>
      </c>
      <c r="C460">
        <v>22</v>
      </c>
      <c r="D460">
        <v>0</v>
      </c>
      <c r="E460">
        <v>85</v>
      </c>
      <c r="F460">
        <v>0</v>
      </c>
      <c r="G460">
        <v>0</v>
      </c>
      <c r="H460">
        <v>4</v>
      </c>
      <c r="I460" s="356">
        <v>344</v>
      </c>
      <c r="J460" t="s">
        <v>767</v>
      </c>
      <c r="K460" t="str">
        <f>INDEX('Planning Periods'!$O$2:$O$540,MATCH('Table B Values'!A460,'Planning Periods'!$A$2:$A$540,0))</f>
        <v>Sacramento County</v>
      </c>
      <c r="O460" t="s">
        <v>832</v>
      </c>
      <c r="P460">
        <v>2021</v>
      </c>
      <c r="Q460">
        <v>0</v>
      </c>
      <c r="S460" t="s">
        <v>772</v>
      </c>
      <c r="T460">
        <v>2020</v>
      </c>
      <c r="U460">
        <v>1006</v>
      </c>
    </row>
    <row r="461" spans="1:21">
      <c r="A461" t="s">
        <v>1055</v>
      </c>
      <c r="B461">
        <v>2021</v>
      </c>
      <c r="C461">
        <v>0</v>
      </c>
      <c r="D461">
        <v>0</v>
      </c>
      <c r="E461">
        <v>0</v>
      </c>
      <c r="F461">
        <v>0</v>
      </c>
      <c r="G461">
        <v>0</v>
      </c>
      <c r="H461">
        <v>5</v>
      </c>
      <c r="I461">
        <v>0</v>
      </c>
      <c r="J461" t="s">
        <v>767</v>
      </c>
      <c r="K461" t="str">
        <f>INDEX('Planning Periods'!$O$2:$O$540,MATCH('Table B Values'!A461,'Planning Periods'!$A$2:$A$540,0))</f>
        <v>Los Angeles County</v>
      </c>
      <c r="O461" t="s">
        <v>844</v>
      </c>
      <c r="P461">
        <v>2021</v>
      </c>
      <c r="Q461">
        <v>0</v>
      </c>
      <c r="S461" t="s">
        <v>904</v>
      </c>
      <c r="T461">
        <v>2020</v>
      </c>
      <c r="U461">
        <v>0</v>
      </c>
    </row>
    <row r="462" spans="1:21">
      <c r="A462" t="s">
        <v>1053</v>
      </c>
      <c r="B462">
        <v>2021</v>
      </c>
      <c r="C462">
        <v>0</v>
      </c>
      <c r="D462">
        <v>0</v>
      </c>
      <c r="E462">
        <v>0</v>
      </c>
      <c r="F462">
        <v>0</v>
      </c>
      <c r="G462">
        <v>0</v>
      </c>
      <c r="H462">
        <v>3</v>
      </c>
      <c r="I462">
        <v>20</v>
      </c>
      <c r="J462" t="s">
        <v>767</v>
      </c>
      <c r="K462" t="str">
        <f>INDEX('Planning Periods'!$O$2:$O$540,MATCH('Table B Values'!A462,'Planning Periods'!$A$2:$A$540,0))</f>
        <v>San Bernardino County</v>
      </c>
      <c r="O462" t="s">
        <v>953</v>
      </c>
      <c r="P462">
        <v>2021</v>
      </c>
      <c r="Q462">
        <v>0</v>
      </c>
      <c r="S462" t="s">
        <v>1248</v>
      </c>
      <c r="T462">
        <v>2020</v>
      </c>
      <c r="U462">
        <v>0</v>
      </c>
    </row>
    <row r="463" spans="1:21">
      <c r="A463" t="s">
        <v>1052</v>
      </c>
      <c r="B463">
        <v>2021</v>
      </c>
      <c r="C463">
        <v>0</v>
      </c>
      <c r="D463">
        <v>0</v>
      </c>
      <c r="E463">
        <v>0</v>
      </c>
      <c r="F463">
        <v>0</v>
      </c>
      <c r="G463">
        <v>0</v>
      </c>
      <c r="H463">
        <v>0</v>
      </c>
      <c r="I463">
        <v>6</v>
      </c>
      <c r="J463" t="s">
        <v>767</v>
      </c>
      <c r="K463" t="str">
        <f>INDEX('Planning Periods'!$O$2:$O$540,MATCH('Table B Values'!A463,'Planning Periods'!$A$2:$A$540,0))</f>
        <v>Los Angeles County</v>
      </c>
      <c r="O463" t="s">
        <v>1212</v>
      </c>
      <c r="P463">
        <v>2021</v>
      </c>
      <c r="Q463">
        <v>0</v>
      </c>
      <c r="S463" t="s">
        <v>883</v>
      </c>
      <c r="T463">
        <v>2020</v>
      </c>
      <c r="U463">
        <v>0</v>
      </c>
    </row>
    <row r="464" spans="1:21">
      <c r="A464" t="s">
        <v>1050</v>
      </c>
      <c r="B464">
        <v>2021</v>
      </c>
      <c r="C464">
        <v>0</v>
      </c>
      <c r="D464">
        <v>0</v>
      </c>
      <c r="E464">
        <v>0</v>
      </c>
      <c r="F464">
        <v>0</v>
      </c>
      <c r="G464">
        <v>0</v>
      </c>
      <c r="H464">
        <v>20</v>
      </c>
      <c r="I464">
        <v>112</v>
      </c>
      <c r="J464" t="s">
        <v>767</v>
      </c>
      <c r="K464" t="str">
        <f>INDEX('Planning Periods'!$O$2:$O$540,MATCH('Table B Values'!A464,'Planning Periods'!$A$2:$A$540,0))</f>
        <v>Riverside County</v>
      </c>
      <c r="O464" t="s">
        <v>978</v>
      </c>
      <c r="P464">
        <v>2021</v>
      </c>
      <c r="Q464">
        <v>0</v>
      </c>
      <c r="S464" t="s">
        <v>911</v>
      </c>
      <c r="T464">
        <v>2020</v>
      </c>
      <c r="U464">
        <v>2</v>
      </c>
    </row>
    <row r="465" spans="1:21">
      <c r="A465" t="s">
        <v>1049</v>
      </c>
      <c r="B465">
        <v>2021</v>
      </c>
      <c r="C465">
        <v>0</v>
      </c>
      <c r="D465">
        <v>8</v>
      </c>
      <c r="E465">
        <v>0</v>
      </c>
      <c r="F465">
        <v>0</v>
      </c>
      <c r="G465">
        <v>0</v>
      </c>
      <c r="H465">
        <v>2</v>
      </c>
      <c r="I465">
        <v>17</v>
      </c>
      <c r="J465" t="s">
        <v>767</v>
      </c>
      <c r="K465" t="str">
        <f>INDEX('Planning Periods'!$O$2:$O$540,MATCH('Table B Values'!A465,'Planning Periods'!$A$2:$A$540,0))</f>
        <v>San Bernardino County</v>
      </c>
      <c r="O465" t="s">
        <v>976</v>
      </c>
      <c r="P465">
        <v>2021</v>
      </c>
      <c r="Q465">
        <v>0</v>
      </c>
      <c r="S465" t="s">
        <v>1249</v>
      </c>
      <c r="T465">
        <v>2020</v>
      </c>
      <c r="U465">
        <v>0</v>
      </c>
    </row>
    <row r="466" spans="1:21">
      <c r="A466" t="s">
        <v>780</v>
      </c>
      <c r="B466">
        <v>2021</v>
      </c>
      <c r="C466">
        <v>0</v>
      </c>
      <c r="D466">
        <v>0</v>
      </c>
      <c r="E466">
        <v>0</v>
      </c>
      <c r="F466">
        <v>11</v>
      </c>
      <c r="G466">
        <v>0</v>
      </c>
      <c r="H466">
        <v>1</v>
      </c>
      <c r="I466">
        <v>6</v>
      </c>
      <c r="J466" t="s">
        <v>767</v>
      </c>
      <c r="K466" t="str">
        <f>INDEX('Planning Periods'!$O$2:$O$540,MATCH('Table B Values'!A466,'Planning Periods'!$A$2:$A$540,0))</f>
        <v>Orange County</v>
      </c>
      <c r="O466" t="s">
        <v>930</v>
      </c>
      <c r="P466">
        <v>2021</v>
      </c>
      <c r="Q466">
        <v>0</v>
      </c>
      <c r="S466" t="s">
        <v>1250</v>
      </c>
      <c r="T466">
        <v>2020</v>
      </c>
      <c r="U466">
        <v>0</v>
      </c>
    </row>
    <row r="467" spans="1:21">
      <c r="A467" t="s">
        <v>1065</v>
      </c>
      <c r="B467">
        <v>2021</v>
      </c>
      <c r="C467">
        <v>0</v>
      </c>
      <c r="D467">
        <v>0</v>
      </c>
      <c r="E467">
        <v>0</v>
      </c>
      <c r="F467">
        <v>2</v>
      </c>
      <c r="G467">
        <v>0</v>
      </c>
      <c r="H467">
        <v>0</v>
      </c>
      <c r="I467" s="356">
        <v>0</v>
      </c>
      <c r="J467" t="s">
        <v>767</v>
      </c>
      <c r="K467" t="str">
        <f>INDEX('Planning Periods'!$O$2:$O$540,MATCH('Table B Values'!A467,'Planning Periods'!$A$2:$A$540,0))</f>
        <v>Los Angeles County</v>
      </c>
      <c r="O467" t="s">
        <v>980</v>
      </c>
      <c r="P467">
        <v>2021</v>
      </c>
      <c r="Q467">
        <v>0</v>
      </c>
      <c r="S467" t="s">
        <v>858</v>
      </c>
      <c r="T467">
        <v>2020</v>
      </c>
      <c r="U467">
        <v>0</v>
      </c>
    </row>
    <row r="468" spans="1:21">
      <c r="A468" t="s">
        <v>1047</v>
      </c>
      <c r="B468">
        <v>2021</v>
      </c>
      <c r="C468">
        <v>0</v>
      </c>
      <c r="D468">
        <v>0</v>
      </c>
      <c r="E468">
        <v>0</v>
      </c>
      <c r="F468">
        <v>2</v>
      </c>
      <c r="G468">
        <v>0</v>
      </c>
      <c r="H468">
        <v>0</v>
      </c>
      <c r="I468">
        <v>0</v>
      </c>
      <c r="J468" t="s">
        <v>767</v>
      </c>
      <c r="K468" t="str">
        <f>INDEX('Planning Periods'!$O$2:$O$540,MATCH('Table B Values'!A468,'Planning Periods'!$A$2:$A$540,0))</f>
        <v>Imperial County</v>
      </c>
      <c r="O468" t="s">
        <v>971</v>
      </c>
      <c r="P468">
        <v>2021</v>
      </c>
      <c r="Q468">
        <v>0</v>
      </c>
      <c r="S468" t="s">
        <v>915</v>
      </c>
      <c r="T468">
        <v>2020</v>
      </c>
      <c r="U468">
        <v>0</v>
      </c>
    </row>
    <row r="469" spans="1:21">
      <c r="A469" t="s">
        <v>863</v>
      </c>
      <c r="B469">
        <v>2021</v>
      </c>
      <c r="C469">
        <v>15</v>
      </c>
      <c r="D469">
        <v>2</v>
      </c>
      <c r="E469">
        <v>14</v>
      </c>
      <c r="F469">
        <v>9</v>
      </c>
      <c r="G469">
        <v>0</v>
      </c>
      <c r="H469">
        <v>67</v>
      </c>
      <c r="I469">
        <v>40</v>
      </c>
      <c r="J469" t="s">
        <v>767</v>
      </c>
      <c r="K469" t="str">
        <f>INDEX('Planning Periods'!$O$2:$O$540,MATCH('Table B Values'!A469,'Planning Periods'!$A$2:$A$540,0))</f>
        <v>Humboldt County</v>
      </c>
      <c r="O469" t="s">
        <v>985</v>
      </c>
      <c r="P469">
        <v>2021</v>
      </c>
      <c r="Q469">
        <v>0</v>
      </c>
      <c r="S469" t="s">
        <v>1251</v>
      </c>
      <c r="T469">
        <v>2020</v>
      </c>
      <c r="U469">
        <v>0</v>
      </c>
    </row>
    <row r="470" spans="1:21">
      <c r="A470" t="s">
        <v>986</v>
      </c>
      <c r="B470">
        <v>2021</v>
      </c>
      <c r="C470">
        <v>0</v>
      </c>
      <c r="D470">
        <v>0</v>
      </c>
      <c r="E470">
        <v>0</v>
      </c>
      <c r="F470">
        <v>0</v>
      </c>
      <c r="G470">
        <v>0</v>
      </c>
      <c r="H470">
        <v>0</v>
      </c>
      <c r="I470">
        <v>121</v>
      </c>
      <c r="J470" t="s">
        <v>767</v>
      </c>
      <c r="K470" t="str">
        <f>INDEX('Planning Periods'!$O$2:$O$540,MATCH('Table B Values'!A470,'Planning Periods'!$A$2:$A$540,0))</f>
        <v>Los Angeles County</v>
      </c>
      <c r="O470" t="s">
        <v>914</v>
      </c>
      <c r="P470">
        <v>2021</v>
      </c>
      <c r="Q470">
        <v>0</v>
      </c>
      <c r="S470" t="s">
        <v>1252</v>
      </c>
      <c r="T470">
        <v>2020</v>
      </c>
      <c r="U470">
        <v>0</v>
      </c>
    </row>
    <row r="471" spans="1:21">
      <c r="A471" t="s">
        <v>812</v>
      </c>
      <c r="B471">
        <v>2021</v>
      </c>
      <c r="C471">
        <v>2</v>
      </c>
      <c r="D471">
        <v>0</v>
      </c>
      <c r="E471">
        <v>0</v>
      </c>
      <c r="F471">
        <v>0</v>
      </c>
      <c r="G471">
        <v>0</v>
      </c>
      <c r="H471">
        <v>0</v>
      </c>
      <c r="I471">
        <v>83</v>
      </c>
      <c r="J471" t="s">
        <v>767</v>
      </c>
      <c r="K471" t="str">
        <f>INDEX('Planning Periods'!$O$2:$O$540,MATCH('Table B Values'!A471,'Planning Periods'!$A$2:$A$540,0))</f>
        <v>Los Angeles County</v>
      </c>
      <c r="O471" t="s">
        <v>848</v>
      </c>
      <c r="P471">
        <v>2021</v>
      </c>
      <c r="Q471">
        <v>0</v>
      </c>
      <c r="S471" t="s">
        <v>925</v>
      </c>
      <c r="T471">
        <v>2020</v>
      </c>
      <c r="U471">
        <v>0</v>
      </c>
    </row>
    <row r="472" spans="1:21">
      <c r="A472" t="s">
        <v>983</v>
      </c>
      <c r="B472">
        <v>2021</v>
      </c>
      <c r="C472">
        <v>0</v>
      </c>
      <c r="D472">
        <v>0</v>
      </c>
      <c r="E472">
        <v>0</v>
      </c>
      <c r="F472">
        <v>0</v>
      </c>
      <c r="G472">
        <v>0</v>
      </c>
      <c r="H472">
        <v>0</v>
      </c>
      <c r="I472">
        <v>79</v>
      </c>
      <c r="J472" t="s">
        <v>767</v>
      </c>
      <c r="K472" t="str">
        <f>INDEX('Planning Periods'!$O$2:$O$540,MATCH('Table B Values'!A472,'Planning Periods'!$A$2:$A$540,0))</f>
        <v>Sacramento County</v>
      </c>
      <c r="O472" t="s">
        <v>1215</v>
      </c>
      <c r="P472">
        <v>2021</v>
      </c>
      <c r="Q472">
        <v>0</v>
      </c>
      <c r="S472" t="s">
        <v>1253</v>
      </c>
      <c r="T472">
        <v>2020</v>
      </c>
      <c r="U472">
        <v>109</v>
      </c>
    </row>
    <row r="473" spans="1:21">
      <c r="A473" t="s">
        <v>987</v>
      </c>
      <c r="B473">
        <v>2021</v>
      </c>
      <c r="C473">
        <v>0</v>
      </c>
      <c r="D473">
        <v>0</v>
      </c>
      <c r="E473">
        <v>0</v>
      </c>
      <c r="F473">
        <v>0</v>
      </c>
      <c r="G473">
        <v>0</v>
      </c>
      <c r="H473">
        <v>0</v>
      </c>
      <c r="I473">
        <v>52</v>
      </c>
      <c r="J473" t="s">
        <v>767</v>
      </c>
      <c r="K473" t="str">
        <f>INDEX('Planning Periods'!$O$2:$O$540,MATCH('Table B Values'!A473,'Planning Periods'!$A$2:$A$540,0))</f>
        <v>Orange County</v>
      </c>
      <c r="O473" t="s">
        <v>865</v>
      </c>
      <c r="P473">
        <v>2021</v>
      </c>
      <c r="Q473">
        <v>0</v>
      </c>
      <c r="S473" t="s">
        <v>1254</v>
      </c>
      <c r="T473">
        <v>2020</v>
      </c>
      <c r="U473">
        <v>0</v>
      </c>
    </row>
    <row r="474" spans="1:21">
      <c r="A474" t="s">
        <v>977</v>
      </c>
      <c r="B474">
        <v>2021</v>
      </c>
      <c r="C474">
        <v>0</v>
      </c>
      <c r="D474">
        <v>0</v>
      </c>
      <c r="E474">
        <v>0</v>
      </c>
      <c r="F474">
        <v>0</v>
      </c>
      <c r="G474">
        <v>2</v>
      </c>
      <c r="H474">
        <v>1</v>
      </c>
      <c r="I474">
        <v>13</v>
      </c>
      <c r="J474" t="s">
        <v>767</v>
      </c>
      <c r="K474" t="str">
        <f>INDEX('Planning Periods'!$O$2:$O$540,MATCH('Table B Values'!A474,'Planning Periods'!$A$2:$A$540,0))</f>
        <v>Los Angeles County</v>
      </c>
      <c r="O474" t="s">
        <v>862</v>
      </c>
      <c r="P474">
        <v>2021</v>
      </c>
      <c r="Q474">
        <v>0</v>
      </c>
      <c r="S474" t="s">
        <v>923</v>
      </c>
      <c r="T474">
        <v>2020</v>
      </c>
      <c r="U474">
        <v>0</v>
      </c>
    </row>
    <row r="475" spans="1:21">
      <c r="A475" t="s">
        <v>979</v>
      </c>
      <c r="B475">
        <v>2021</v>
      </c>
      <c r="C475">
        <v>0</v>
      </c>
      <c r="D475">
        <v>0</v>
      </c>
      <c r="E475">
        <v>0</v>
      </c>
      <c r="F475">
        <v>3</v>
      </c>
      <c r="G475">
        <v>0</v>
      </c>
      <c r="H475">
        <v>1</v>
      </c>
      <c r="I475">
        <v>14</v>
      </c>
      <c r="J475" t="s">
        <v>767</v>
      </c>
      <c r="K475" t="str">
        <f>INDEX('Planning Periods'!$O$2:$O$540,MATCH('Table B Values'!A475,'Planning Periods'!$A$2:$A$540,0))</f>
        <v>Nevada County</v>
      </c>
      <c r="O475" t="s">
        <v>853</v>
      </c>
      <c r="P475">
        <v>2021</v>
      </c>
      <c r="Q475">
        <v>0</v>
      </c>
      <c r="S475" t="s">
        <v>1255</v>
      </c>
      <c r="T475">
        <v>2020</v>
      </c>
      <c r="U475">
        <v>0</v>
      </c>
    </row>
    <row r="476" spans="1:21">
      <c r="A476" t="s">
        <v>1015</v>
      </c>
      <c r="B476">
        <v>2021</v>
      </c>
      <c r="C476">
        <v>0</v>
      </c>
      <c r="D476">
        <v>0</v>
      </c>
      <c r="E476">
        <v>0</v>
      </c>
      <c r="F476">
        <v>8</v>
      </c>
      <c r="G476">
        <v>0</v>
      </c>
      <c r="H476">
        <v>4</v>
      </c>
      <c r="I476">
        <v>8</v>
      </c>
      <c r="J476" t="s">
        <v>767</v>
      </c>
      <c r="K476" t="str">
        <f>INDEX('Planning Periods'!$O$2:$O$540,MATCH('Table B Values'!A476,'Planning Periods'!$A$2:$A$540,0))</f>
        <v>San Luis Obispo County</v>
      </c>
      <c r="O476" t="s">
        <v>790</v>
      </c>
      <c r="P476">
        <v>2021</v>
      </c>
      <c r="Q476">
        <v>0</v>
      </c>
      <c r="S476" t="s">
        <v>928</v>
      </c>
      <c r="T476">
        <v>2020</v>
      </c>
      <c r="U476">
        <v>0</v>
      </c>
    </row>
    <row r="477" spans="1:21">
      <c r="A477" t="s">
        <v>975</v>
      </c>
      <c r="B477">
        <v>2021</v>
      </c>
      <c r="C477">
        <v>0</v>
      </c>
      <c r="D477">
        <v>0</v>
      </c>
      <c r="E477">
        <v>0</v>
      </c>
      <c r="F477">
        <v>0</v>
      </c>
      <c r="G477">
        <v>0</v>
      </c>
      <c r="H477">
        <v>1</v>
      </c>
      <c r="I477" s="356">
        <v>0</v>
      </c>
      <c r="J477" t="s">
        <v>767</v>
      </c>
      <c r="K477" t="str">
        <f>INDEX('Planning Periods'!$O$2:$O$540,MATCH('Table B Values'!A477,'Planning Periods'!$A$2:$A$540,0))</f>
        <v>Glenn County</v>
      </c>
      <c r="O477" t="s">
        <v>799</v>
      </c>
      <c r="P477">
        <v>2021</v>
      </c>
      <c r="Q477">
        <v>0</v>
      </c>
      <c r="S477" t="s">
        <v>921</v>
      </c>
      <c r="T477">
        <v>2020</v>
      </c>
      <c r="U477">
        <v>0</v>
      </c>
    </row>
    <row r="478" spans="1:21">
      <c r="A478" t="s">
        <v>982</v>
      </c>
      <c r="B478">
        <v>2021</v>
      </c>
      <c r="C478">
        <v>0</v>
      </c>
      <c r="D478">
        <v>0</v>
      </c>
      <c r="E478">
        <v>0</v>
      </c>
      <c r="F478">
        <v>0</v>
      </c>
      <c r="G478">
        <v>0</v>
      </c>
      <c r="H478">
        <v>0</v>
      </c>
      <c r="I478">
        <v>1</v>
      </c>
      <c r="J478" t="s">
        <v>767</v>
      </c>
      <c r="K478" t="str">
        <f>INDEX('Planning Periods'!$O$2:$O$540,MATCH('Table B Values'!A478,'Planning Periods'!$A$2:$A$540,0))</f>
        <v>San Bernardino County</v>
      </c>
      <c r="O478" t="s">
        <v>851</v>
      </c>
      <c r="P478">
        <v>2021</v>
      </c>
      <c r="Q478">
        <v>0</v>
      </c>
      <c r="S478" t="s">
        <v>1256</v>
      </c>
      <c r="T478">
        <v>2020</v>
      </c>
      <c r="U478">
        <v>0</v>
      </c>
    </row>
    <row r="479" spans="1:21">
      <c r="A479" t="s">
        <v>1084</v>
      </c>
      <c r="B479">
        <v>2021</v>
      </c>
      <c r="C479">
        <v>0</v>
      </c>
      <c r="D479">
        <v>1</v>
      </c>
      <c r="E479">
        <v>0</v>
      </c>
      <c r="F479">
        <v>2</v>
      </c>
      <c r="G479">
        <v>0</v>
      </c>
      <c r="H479">
        <v>37</v>
      </c>
      <c r="I479">
        <v>9</v>
      </c>
      <c r="J479" t="s">
        <v>767</v>
      </c>
      <c r="K479" t="str">
        <f>INDEX('Planning Periods'!$O$2:$O$540,MATCH('Table B Values'!A479,'Planning Periods'!$A$2:$A$540,0))</f>
        <v>San Diego County</v>
      </c>
      <c r="O479" t="s">
        <v>793</v>
      </c>
      <c r="P479">
        <v>2021</v>
      </c>
      <c r="Q479">
        <v>0</v>
      </c>
      <c r="S479" t="s">
        <v>1257</v>
      </c>
      <c r="T479">
        <v>2020</v>
      </c>
      <c r="U479">
        <v>0</v>
      </c>
    </row>
    <row r="480" spans="1:21">
      <c r="A480" t="s">
        <v>1086</v>
      </c>
      <c r="B480">
        <v>2021</v>
      </c>
      <c r="C480">
        <v>0</v>
      </c>
      <c r="D480">
        <v>0</v>
      </c>
      <c r="E480">
        <v>0</v>
      </c>
      <c r="F480">
        <v>0</v>
      </c>
      <c r="G480">
        <v>0</v>
      </c>
      <c r="H480">
        <v>0</v>
      </c>
      <c r="I480">
        <v>21</v>
      </c>
      <c r="J480" t="s">
        <v>767</v>
      </c>
      <c r="K480" t="str">
        <f>INDEX('Planning Periods'!$O$2:$O$540,MATCH('Table B Values'!A480,'Planning Periods'!$A$2:$A$540,0))</f>
        <v>Los Angeles County</v>
      </c>
      <c r="O480" t="s">
        <v>842</v>
      </c>
      <c r="P480">
        <v>2021</v>
      </c>
      <c r="Q480">
        <v>0</v>
      </c>
      <c r="S480" t="s">
        <v>940</v>
      </c>
      <c r="T480">
        <v>2020</v>
      </c>
      <c r="U480">
        <v>0</v>
      </c>
    </row>
    <row r="481" spans="1:21">
      <c r="A481" t="s">
        <v>1110</v>
      </c>
      <c r="B481">
        <v>2021</v>
      </c>
      <c r="C481">
        <v>0</v>
      </c>
      <c r="D481">
        <v>0</v>
      </c>
      <c r="E481">
        <v>0</v>
      </c>
      <c r="F481">
        <v>0</v>
      </c>
      <c r="G481">
        <v>0</v>
      </c>
      <c r="H481">
        <v>0</v>
      </c>
      <c r="I481">
        <v>20</v>
      </c>
      <c r="J481" t="s">
        <v>767</v>
      </c>
      <c r="K481" t="str">
        <f>INDEX('Planning Periods'!$O$2:$O$540,MATCH('Table B Values'!A481,'Planning Periods'!$A$2:$A$540,0))</f>
        <v>Riverside County</v>
      </c>
      <c r="O481" t="s">
        <v>836</v>
      </c>
      <c r="P481">
        <v>2021</v>
      </c>
      <c r="Q481">
        <v>0</v>
      </c>
      <c r="S481" t="s">
        <v>1258</v>
      </c>
      <c r="T481">
        <v>2020</v>
      </c>
      <c r="U481">
        <v>0</v>
      </c>
    </row>
    <row r="482" spans="1:21">
      <c r="A482" t="s">
        <v>1089</v>
      </c>
      <c r="B482">
        <v>2021</v>
      </c>
      <c r="C482">
        <v>0</v>
      </c>
      <c r="D482">
        <v>0</v>
      </c>
      <c r="E482">
        <v>0</v>
      </c>
      <c r="F482">
        <v>0</v>
      </c>
      <c r="G482">
        <v>0</v>
      </c>
      <c r="H482">
        <v>0</v>
      </c>
      <c r="I482">
        <v>1</v>
      </c>
      <c r="J482" t="s">
        <v>767</v>
      </c>
      <c r="K482" t="str">
        <f>INDEX('Planning Periods'!$O$2:$O$540,MATCH('Table B Values'!A482,'Planning Periods'!$A$2:$A$540,0))</f>
        <v>Ventura County</v>
      </c>
      <c r="O482" t="s">
        <v>1209</v>
      </c>
      <c r="P482">
        <v>2021</v>
      </c>
      <c r="Q482">
        <v>0</v>
      </c>
      <c r="S482" t="s">
        <v>933</v>
      </c>
      <c r="T482">
        <v>2020</v>
      </c>
      <c r="U482">
        <v>0</v>
      </c>
    </row>
    <row r="483" spans="1:21">
      <c r="A483" t="s">
        <v>1094</v>
      </c>
      <c r="B483">
        <v>2021</v>
      </c>
      <c r="C483">
        <v>0</v>
      </c>
      <c r="D483">
        <v>0</v>
      </c>
      <c r="E483">
        <v>0</v>
      </c>
      <c r="F483">
        <v>0</v>
      </c>
      <c r="G483">
        <v>0</v>
      </c>
      <c r="H483">
        <v>0</v>
      </c>
      <c r="I483">
        <v>2</v>
      </c>
      <c r="J483" t="s">
        <v>767</v>
      </c>
      <c r="K483" t="str">
        <f>INDEX('Planning Periods'!$O$2:$O$540,MATCH('Table B Values'!A483,'Planning Periods'!$A$2:$A$540,0))</f>
        <v>Riverside County</v>
      </c>
      <c r="O483" t="s">
        <v>1207</v>
      </c>
      <c r="P483">
        <v>2021</v>
      </c>
      <c r="Q483">
        <v>0</v>
      </c>
      <c r="S483" t="s">
        <v>1259</v>
      </c>
      <c r="T483">
        <v>2020</v>
      </c>
      <c r="U483">
        <v>52</v>
      </c>
    </row>
    <row r="484" spans="1:21">
      <c r="A484" t="s">
        <v>835</v>
      </c>
      <c r="B484">
        <v>2021</v>
      </c>
      <c r="C484">
        <v>46</v>
      </c>
      <c r="D484">
        <v>0</v>
      </c>
      <c r="E484">
        <v>65</v>
      </c>
      <c r="F484">
        <v>0</v>
      </c>
      <c r="G484">
        <v>0</v>
      </c>
      <c r="H484">
        <v>0</v>
      </c>
      <c r="I484">
        <v>749</v>
      </c>
      <c r="J484" t="s">
        <v>767</v>
      </c>
      <c r="K484" t="str">
        <f>INDEX('Planning Periods'!$O$2:$O$540,MATCH('Table B Values'!A484,'Planning Periods'!$A$2:$A$540,0))</f>
        <v>San Diego County</v>
      </c>
      <c r="O484" t="s">
        <v>788</v>
      </c>
      <c r="P484">
        <v>2021</v>
      </c>
      <c r="Q484">
        <v>0</v>
      </c>
      <c r="S484" t="s">
        <v>931</v>
      </c>
      <c r="T484">
        <v>2020</v>
      </c>
      <c r="U484">
        <v>0</v>
      </c>
    </row>
    <row r="485" spans="1:21">
      <c r="A485" t="s">
        <v>1127</v>
      </c>
      <c r="B485">
        <v>2021</v>
      </c>
      <c r="C485">
        <v>11</v>
      </c>
      <c r="D485">
        <v>0</v>
      </c>
      <c r="E485">
        <v>96</v>
      </c>
      <c r="F485">
        <v>6</v>
      </c>
      <c r="G485">
        <v>0</v>
      </c>
      <c r="H485">
        <v>3</v>
      </c>
      <c r="I485">
        <v>127</v>
      </c>
      <c r="J485" t="s">
        <v>767</v>
      </c>
      <c r="K485" t="str">
        <f>INDEX('Planning Periods'!$O$2:$O$540,MATCH('Table B Values'!A485,'Planning Periods'!$A$2:$A$540,0))</f>
        <v>Sacramento County</v>
      </c>
      <c r="O485" t="s">
        <v>860</v>
      </c>
      <c r="P485">
        <v>2021</v>
      </c>
      <c r="Q485">
        <v>0</v>
      </c>
      <c r="S485" t="s">
        <v>1260</v>
      </c>
      <c r="T485">
        <v>2020</v>
      </c>
      <c r="U485">
        <v>0</v>
      </c>
    </row>
    <row r="486" spans="1:21">
      <c r="A486" t="s">
        <v>1096</v>
      </c>
      <c r="B486">
        <v>2021</v>
      </c>
      <c r="C486">
        <v>0</v>
      </c>
      <c r="D486">
        <v>0</v>
      </c>
      <c r="E486">
        <v>0</v>
      </c>
      <c r="F486">
        <v>0</v>
      </c>
      <c r="G486">
        <v>0</v>
      </c>
      <c r="H486">
        <v>0</v>
      </c>
      <c r="I486">
        <v>138</v>
      </c>
      <c r="J486" t="s">
        <v>767</v>
      </c>
      <c r="K486" t="str">
        <f>INDEX('Planning Periods'!$O$2:$O$540,MATCH('Table B Values'!A486,'Planning Periods'!$A$2:$A$540,0))</f>
        <v>San Bernardino County</v>
      </c>
      <c r="O486" t="s">
        <v>857</v>
      </c>
      <c r="P486">
        <v>2021</v>
      </c>
      <c r="Q486">
        <v>0</v>
      </c>
      <c r="S486" t="s">
        <v>1261</v>
      </c>
      <c r="T486">
        <v>2020</v>
      </c>
      <c r="U486">
        <v>0</v>
      </c>
    </row>
    <row r="487" spans="1:21">
      <c r="A487" t="s">
        <v>926</v>
      </c>
      <c r="B487">
        <v>2021</v>
      </c>
      <c r="C487" s="356">
        <v>0</v>
      </c>
      <c r="D487">
        <v>2</v>
      </c>
      <c r="E487">
        <v>0</v>
      </c>
      <c r="F487">
        <v>2</v>
      </c>
      <c r="G487">
        <v>0</v>
      </c>
      <c r="H487">
        <v>2</v>
      </c>
      <c r="I487" s="356">
        <v>3</v>
      </c>
      <c r="J487" t="s">
        <v>767</v>
      </c>
      <c r="K487" t="str">
        <f>INDEX('Planning Periods'!$O$2:$O$540,MATCH('Table B Values'!A487,'Planning Periods'!$A$2:$A$540,0))</f>
        <v>San Bernardino County</v>
      </c>
      <c r="O487" t="s">
        <v>794</v>
      </c>
      <c r="P487">
        <v>2021</v>
      </c>
      <c r="Q487">
        <v>0</v>
      </c>
      <c r="S487" t="s">
        <v>917</v>
      </c>
      <c r="T487">
        <v>2020</v>
      </c>
      <c r="U487">
        <v>0</v>
      </c>
    </row>
    <row r="488" spans="1:21">
      <c r="A488" t="s">
        <v>1090</v>
      </c>
      <c r="B488">
        <v>2021</v>
      </c>
      <c r="C488">
        <v>0</v>
      </c>
      <c r="D488">
        <v>0</v>
      </c>
      <c r="E488">
        <v>0</v>
      </c>
      <c r="F488">
        <v>2</v>
      </c>
      <c r="G488">
        <v>0</v>
      </c>
      <c r="H488">
        <v>0</v>
      </c>
      <c r="I488">
        <v>1</v>
      </c>
      <c r="J488" t="s">
        <v>767</v>
      </c>
      <c r="K488" t="str">
        <f>INDEX('Planning Periods'!$O$2:$O$540,MATCH('Table B Values'!A488,'Planning Periods'!$A$2:$A$540,0))</f>
        <v>Inyo County</v>
      </c>
      <c r="O488" t="s">
        <v>834</v>
      </c>
      <c r="P488">
        <v>2021</v>
      </c>
      <c r="Q488">
        <v>0</v>
      </c>
      <c r="S488" t="s">
        <v>1262</v>
      </c>
      <c r="T488">
        <v>2020</v>
      </c>
      <c r="U488">
        <v>0</v>
      </c>
    </row>
    <row r="489" spans="1:21">
      <c r="A489" t="s">
        <v>1138</v>
      </c>
      <c r="B489">
        <v>2021</v>
      </c>
      <c r="C489">
        <v>0</v>
      </c>
      <c r="D489">
        <v>0</v>
      </c>
      <c r="E489">
        <v>0</v>
      </c>
      <c r="F489">
        <v>0</v>
      </c>
      <c r="G489">
        <v>0</v>
      </c>
      <c r="H489">
        <v>2</v>
      </c>
      <c r="I489">
        <v>0</v>
      </c>
      <c r="J489" t="s">
        <v>767</v>
      </c>
      <c r="K489" t="str">
        <f>INDEX('Planning Periods'!$O$2:$O$540,MATCH('Table B Values'!A489,'Planning Periods'!$A$2:$A$540,0))</f>
        <v>Riverside County</v>
      </c>
      <c r="O489" t="s">
        <v>927</v>
      </c>
      <c r="P489">
        <v>2021</v>
      </c>
      <c r="Q489">
        <v>0</v>
      </c>
      <c r="S489" t="s">
        <v>1263</v>
      </c>
      <c r="T489">
        <v>2020</v>
      </c>
      <c r="U489">
        <v>0</v>
      </c>
    </row>
    <row r="490" spans="1:21">
      <c r="A490" t="s">
        <v>1085</v>
      </c>
      <c r="B490">
        <v>2021</v>
      </c>
      <c r="C490">
        <v>0</v>
      </c>
      <c r="D490">
        <v>1</v>
      </c>
      <c r="E490">
        <v>0</v>
      </c>
      <c r="F490">
        <v>0</v>
      </c>
      <c r="G490">
        <v>0</v>
      </c>
      <c r="H490">
        <v>0</v>
      </c>
      <c r="I490">
        <v>7</v>
      </c>
      <c r="J490" t="s">
        <v>767</v>
      </c>
      <c r="K490" t="str">
        <f>INDEX('Planning Periods'!$O$2:$O$540,MATCH('Table B Values'!A490,'Planning Periods'!$A$2:$A$540,0))</f>
        <v>Los Angeles County</v>
      </c>
      <c r="O490" t="s">
        <v>781</v>
      </c>
      <c r="P490">
        <v>2021</v>
      </c>
      <c r="Q490">
        <v>0</v>
      </c>
      <c r="S490" t="s">
        <v>1264</v>
      </c>
      <c r="T490">
        <v>2020</v>
      </c>
      <c r="U490">
        <v>0</v>
      </c>
    </row>
    <row r="491" spans="1:21">
      <c r="A491" t="s">
        <v>1092</v>
      </c>
      <c r="B491">
        <v>2021</v>
      </c>
      <c r="C491">
        <v>0</v>
      </c>
      <c r="D491">
        <v>0</v>
      </c>
      <c r="E491">
        <v>0</v>
      </c>
      <c r="F491">
        <v>0</v>
      </c>
      <c r="G491">
        <v>0</v>
      </c>
      <c r="H491">
        <v>0</v>
      </c>
      <c r="I491">
        <v>12</v>
      </c>
      <c r="J491" t="s">
        <v>767</v>
      </c>
      <c r="K491" t="str">
        <f>INDEX('Planning Periods'!$O$2:$O$540,MATCH('Table B Values'!A491,'Planning Periods'!$A$2:$A$540,0))</f>
        <v>San Bernardino County</v>
      </c>
      <c r="O491" t="s">
        <v>838</v>
      </c>
      <c r="P491">
        <v>2021</v>
      </c>
      <c r="Q491">
        <v>0</v>
      </c>
      <c r="S491" t="s">
        <v>950</v>
      </c>
      <c r="T491">
        <v>2020</v>
      </c>
      <c r="U491">
        <v>10</v>
      </c>
    </row>
    <row r="492" spans="1:21">
      <c r="A492" t="s">
        <v>1106</v>
      </c>
      <c r="B492">
        <v>2021</v>
      </c>
      <c r="C492">
        <v>0</v>
      </c>
      <c r="D492">
        <v>0</v>
      </c>
      <c r="E492">
        <v>0</v>
      </c>
      <c r="F492">
        <v>0</v>
      </c>
      <c r="G492">
        <v>0</v>
      </c>
      <c r="H492">
        <v>0</v>
      </c>
      <c r="I492">
        <v>62</v>
      </c>
      <c r="J492" t="s">
        <v>767</v>
      </c>
      <c r="K492" t="str">
        <f>INDEX('Planning Periods'!$O$2:$O$540,MATCH('Table B Values'!A492,'Planning Periods'!$A$2:$A$540,0))</f>
        <v>Imperial County</v>
      </c>
      <c r="O492" t="s">
        <v>981</v>
      </c>
      <c r="P492">
        <v>2021</v>
      </c>
      <c r="Q492">
        <v>0</v>
      </c>
      <c r="S492" t="s">
        <v>1265</v>
      </c>
      <c r="T492">
        <v>2020</v>
      </c>
      <c r="U492">
        <v>0</v>
      </c>
    </row>
    <row r="493" spans="1:21">
      <c r="A493" t="s">
        <v>1104</v>
      </c>
      <c r="B493">
        <v>2021</v>
      </c>
      <c r="C493">
        <v>3</v>
      </c>
      <c r="D493">
        <v>0</v>
      </c>
      <c r="E493">
        <v>5</v>
      </c>
      <c r="F493">
        <v>56</v>
      </c>
      <c r="G493">
        <v>0</v>
      </c>
      <c r="H493">
        <v>1</v>
      </c>
      <c r="I493">
        <v>52</v>
      </c>
      <c r="J493" t="s">
        <v>767</v>
      </c>
      <c r="K493" t="str">
        <f>INDEX('Planning Periods'!$O$2:$O$540,MATCH('Table B Values'!A493,'Planning Periods'!$A$2:$A$540,0))</f>
        <v>Los Angeles County</v>
      </c>
      <c r="O493" t="s">
        <v>974</v>
      </c>
      <c r="P493">
        <v>2021</v>
      </c>
      <c r="Q493">
        <v>0</v>
      </c>
      <c r="S493" t="s">
        <v>943</v>
      </c>
      <c r="T493">
        <v>2020</v>
      </c>
      <c r="U493">
        <v>0</v>
      </c>
    </row>
    <row r="494" spans="1:21">
      <c r="A494" t="s">
        <v>951</v>
      </c>
      <c r="B494">
        <v>2021</v>
      </c>
      <c r="C494">
        <v>0</v>
      </c>
      <c r="D494">
        <v>0</v>
      </c>
      <c r="E494">
        <v>0</v>
      </c>
      <c r="F494">
        <v>0</v>
      </c>
      <c r="G494">
        <v>0</v>
      </c>
      <c r="H494">
        <v>0</v>
      </c>
      <c r="I494">
        <v>89</v>
      </c>
      <c r="J494" t="s">
        <v>767</v>
      </c>
      <c r="K494" t="str">
        <f>INDEX('Planning Periods'!$O$2:$O$540,MATCH('Table B Values'!A494,'Planning Periods'!$A$2:$A$540,0))</f>
        <v>Calaveras County</v>
      </c>
      <c r="O494" t="s">
        <v>809</v>
      </c>
      <c r="P494">
        <v>2021</v>
      </c>
      <c r="Q494">
        <v>0</v>
      </c>
      <c r="S494" t="s">
        <v>1073</v>
      </c>
      <c r="T494">
        <v>2022</v>
      </c>
      <c r="U494">
        <v>0</v>
      </c>
    </row>
    <row r="495" spans="1:21">
      <c r="A495" t="s">
        <v>1107</v>
      </c>
      <c r="B495">
        <v>2021</v>
      </c>
      <c r="C495">
        <v>0</v>
      </c>
      <c r="D495">
        <v>0</v>
      </c>
      <c r="E495">
        <v>0</v>
      </c>
      <c r="F495">
        <v>0</v>
      </c>
      <c r="G495">
        <v>0</v>
      </c>
      <c r="H495">
        <v>0</v>
      </c>
      <c r="I495">
        <v>1</v>
      </c>
      <c r="J495" t="s">
        <v>767</v>
      </c>
      <c r="K495" t="str">
        <f>INDEX('Planning Periods'!$O$2:$O$540,MATCH('Table B Values'!A495,'Planning Periods'!$A$2:$A$540,0))</f>
        <v>Orange County</v>
      </c>
      <c r="O495" t="s">
        <v>843</v>
      </c>
      <c r="P495">
        <v>2021</v>
      </c>
      <c r="Q495">
        <v>0</v>
      </c>
      <c r="S495" t="s">
        <v>1083</v>
      </c>
      <c r="T495">
        <v>2022</v>
      </c>
      <c r="U495">
        <v>2</v>
      </c>
    </row>
    <row r="496" spans="1:21">
      <c r="A496" t="s">
        <v>954</v>
      </c>
      <c r="B496">
        <v>2021</v>
      </c>
      <c r="C496">
        <v>0</v>
      </c>
      <c r="D496">
        <v>0</v>
      </c>
      <c r="E496">
        <v>0</v>
      </c>
      <c r="F496">
        <v>2</v>
      </c>
      <c r="G496">
        <v>0</v>
      </c>
      <c r="H496">
        <v>0</v>
      </c>
      <c r="I496">
        <v>17</v>
      </c>
      <c r="J496" t="s">
        <v>767</v>
      </c>
      <c r="K496" t="str">
        <f>INDEX('Planning Periods'!$O$2:$O$540,MATCH('Table B Values'!A496,'Planning Periods'!$A$2:$A$540,0))</f>
        <v>Orange County</v>
      </c>
      <c r="O496" t="s">
        <v>771</v>
      </c>
      <c r="P496">
        <v>2021</v>
      </c>
      <c r="Q496">
        <v>0</v>
      </c>
      <c r="S496" t="s">
        <v>1098</v>
      </c>
      <c r="T496">
        <v>2022</v>
      </c>
      <c r="U496">
        <v>0</v>
      </c>
    </row>
    <row r="497" spans="1:21">
      <c r="A497" t="s">
        <v>800</v>
      </c>
      <c r="B497">
        <v>2021</v>
      </c>
      <c r="C497">
        <v>0</v>
      </c>
      <c r="D497">
        <v>0</v>
      </c>
      <c r="E497">
        <v>0</v>
      </c>
      <c r="F497">
        <v>0</v>
      </c>
      <c r="G497">
        <v>0</v>
      </c>
      <c r="H497">
        <v>0</v>
      </c>
      <c r="I497">
        <v>20</v>
      </c>
      <c r="J497" t="s">
        <v>767</v>
      </c>
      <c r="K497" t="str">
        <f>INDEX('Planning Periods'!$O$2:$O$540,MATCH('Table B Values'!A497,'Planning Periods'!$A$2:$A$540,0))</f>
        <v>Los Angeles County</v>
      </c>
      <c r="O497" t="s">
        <v>833</v>
      </c>
      <c r="P497">
        <v>2021</v>
      </c>
      <c r="Q497">
        <v>0</v>
      </c>
      <c r="S497" t="s">
        <v>1081</v>
      </c>
      <c r="T497">
        <v>2022</v>
      </c>
      <c r="U497">
        <v>0</v>
      </c>
    </row>
    <row r="498" spans="1:21">
      <c r="A498" t="s">
        <v>996</v>
      </c>
      <c r="B498">
        <v>2021</v>
      </c>
      <c r="C498">
        <v>0</v>
      </c>
      <c r="D498">
        <v>1</v>
      </c>
      <c r="E498">
        <v>0</v>
      </c>
      <c r="F498">
        <v>0</v>
      </c>
      <c r="G498">
        <v>0</v>
      </c>
      <c r="H498">
        <v>0</v>
      </c>
      <c r="I498">
        <v>4</v>
      </c>
      <c r="J498" t="s">
        <v>767</v>
      </c>
      <c r="K498" t="str">
        <f>INDEX('Planning Periods'!$O$2:$O$540,MATCH('Table B Values'!A498,'Planning Periods'!$A$2:$A$540,0))</f>
        <v>Orange County</v>
      </c>
      <c r="O498" t="s">
        <v>1059</v>
      </c>
      <c r="P498">
        <v>2021</v>
      </c>
      <c r="Q498">
        <v>0</v>
      </c>
      <c r="S498" t="s">
        <v>1155</v>
      </c>
      <c r="T498">
        <v>2022</v>
      </c>
      <c r="U498">
        <v>0</v>
      </c>
    </row>
    <row r="499" spans="1:21">
      <c r="A499" t="s">
        <v>852</v>
      </c>
      <c r="B499">
        <v>2021</v>
      </c>
      <c r="C499">
        <v>0</v>
      </c>
      <c r="D499">
        <v>0</v>
      </c>
      <c r="E499">
        <v>0</v>
      </c>
      <c r="F499">
        <v>1</v>
      </c>
      <c r="G499">
        <v>0</v>
      </c>
      <c r="H499">
        <v>2</v>
      </c>
      <c r="I499">
        <v>12</v>
      </c>
      <c r="J499" t="s">
        <v>767</v>
      </c>
      <c r="K499" t="str">
        <f>INDEX('Planning Periods'!$O$2:$O$540,MATCH('Table B Values'!A499,'Planning Periods'!$A$2:$A$540,0))</f>
        <v>Los Angeles County</v>
      </c>
      <c r="O499" t="s">
        <v>795</v>
      </c>
      <c r="P499">
        <v>2021</v>
      </c>
      <c r="Q499">
        <v>0</v>
      </c>
      <c r="S499" t="s">
        <v>1266</v>
      </c>
      <c r="T499">
        <v>2022</v>
      </c>
      <c r="U499">
        <v>24</v>
      </c>
    </row>
    <row r="500" spans="1:21">
      <c r="A500" t="s">
        <v>1070</v>
      </c>
      <c r="B500">
        <v>2021</v>
      </c>
      <c r="C500">
        <v>0</v>
      </c>
      <c r="D500">
        <v>0</v>
      </c>
      <c r="E500">
        <v>0</v>
      </c>
      <c r="F500">
        <v>0</v>
      </c>
      <c r="G500">
        <v>0</v>
      </c>
      <c r="H500">
        <v>0</v>
      </c>
      <c r="I500">
        <v>4</v>
      </c>
      <c r="J500" t="s">
        <v>767</v>
      </c>
      <c r="K500" t="str">
        <f>INDEX('Planning Periods'!$O$2:$O$540,MATCH('Table B Values'!A500,'Planning Periods'!$A$2:$A$540,0))</f>
        <v>Los Angeles County</v>
      </c>
      <c r="O500" t="s">
        <v>792</v>
      </c>
      <c r="P500">
        <v>2021</v>
      </c>
      <c r="Q500">
        <v>0</v>
      </c>
      <c r="S500" t="s">
        <v>1079</v>
      </c>
      <c r="T500">
        <v>2022</v>
      </c>
      <c r="U500">
        <v>13</v>
      </c>
    </row>
    <row r="501" spans="1:21">
      <c r="A501" t="s">
        <v>999</v>
      </c>
      <c r="B501">
        <v>2021</v>
      </c>
      <c r="C501">
        <v>0</v>
      </c>
      <c r="D501">
        <v>1</v>
      </c>
      <c r="E501">
        <v>0</v>
      </c>
      <c r="F501">
        <v>1</v>
      </c>
      <c r="G501">
        <v>0</v>
      </c>
      <c r="H501">
        <v>0</v>
      </c>
      <c r="I501">
        <v>1</v>
      </c>
      <c r="J501" t="s">
        <v>767</v>
      </c>
      <c r="K501" t="str">
        <f>INDEX('Planning Periods'!$O$2:$O$540,MATCH('Table B Values'!A501,'Planning Periods'!$A$2:$A$540,0))</f>
        <v>Orange County</v>
      </c>
      <c r="O501" t="s">
        <v>896</v>
      </c>
      <c r="P501">
        <v>2021</v>
      </c>
      <c r="Q501">
        <v>0</v>
      </c>
      <c r="S501" t="s">
        <v>1093</v>
      </c>
      <c r="T501">
        <v>2022</v>
      </c>
      <c r="U501">
        <v>0</v>
      </c>
    </row>
    <row r="502" spans="1:21">
      <c r="A502" t="s">
        <v>872</v>
      </c>
      <c r="B502">
        <v>2021</v>
      </c>
      <c r="C502">
        <v>0</v>
      </c>
      <c r="D502">
        <v>1</v>
      </c>
      <c r="E502">
        <v>0</v>
      </c>
      <c r="F502">
        <v>2</v>
      </c>
      <c r="G502">
        <v>0</v>
      </c>
      <c r="H502">
        <v>0</v>
      </c>
      <c r="I502">
        <v>1</v>
      </c>
      <c r="J502" t="s">
        <v>767</v>
      </c>
      <c r="K502" t="str">
        <f>INDEX('Planning Periods'!$O$2:$O$540,MATCH('Table B Values'!A502,'Planning Periods'!$A$2:$A$540,0))</f>
        <v>Los Angeles County</v>
      </c>
      <c r="O502" t="s">
        <v>798</v>
      </c>
      <c r="P502">
        <v>2021</v>
      </c>
      <c r="Q502">
        <v>0</v>
      </c>
      <c r="S502" t="s">
        <v>1064</v>
      </c>
      <c r="T502">
        <v>2022</v>
      </c>
      <c r="U502">
        <v>0</v>
      </c>
    </row>
    <row r="503" spans="1:21">
      <c r="A503" t="s">
        <v>992</v>
      </c>
      <c r="B503">
        <v>2021</v>
      </c>
      <c r="C503">
        <v>0</v>
      </c>
      <c r="D503">
        <v>0</v>
      </c>
      <c r="E503">
        <v>0</v>
      </c>
      <c r="F503">
        <v>0</v>
      </c>
      <c r="G503">
        <v>0</v>
      </c>
      <c r="H503">
        <v>0</v>
      </c>
      <c r="I503">
        <v>23</v>
      </c>
      <c r="J503" t="s">
        <v>767</v>
      </c>
      <c r="K503" t="str">
        <f>INDEX('Planning Periods'!$O$2:$O$540,MATCH('Table B Values'!A503,'Planning Periods'!$A$2:$A$540,0))</f>
        <v>Los Angeles County</v>
      </c>
      <c r="O503" t="s">
        <v>801</v>
      </c>
      <c r="P503">
        <v>2021</v>
      </c>
      <c r="Q503">
        <v>0</v>
      </c>
      <c r="S503" t="s">
        <v>1066</v>
      </c>
      <c r="T503">
        <v>2022</v>
      </c>
      <c r="U503">
        <v>0</v>
      </c>
    </row>
    <row r="504" spans="1:21">
      <c r="A504" t="s">
        <v>849</v>
      </c>
      <c r="B504">
        <v>2021</v>
      </c>
      <c r="C504">
        <v>0</v>
      </c>
      <c r="D504">
        <v>18</v>
      </c>
      <c r="E504">
        <v>0</v>
      </c>
      <c r="F504">
        <v>0</v>
      </c>
      <c r="G504">
        <v>0</v>
      </c>
      <c r="H504">
        <v>309</v>
      </c>
      <c r="I504">
        <v>3</v>
      </c>
      <c r="J504" t="s">
        <v>767</v>
      </c>
      <c r="K504" t="str">
        <f>INDEX('Planning Periods'!$O$2:$O$540,MATCH('Table B Values'!A504,'Planning Periods'!$A$2:$A$540,0))</f>
        <v>Yolo County</v>
      </c>
      <c r="O504" t="s">
        <v>775</v>
      </c>
      <c r="P504">
        <v>2021</v>
      </c>
      <c r="Q504">
        <v>0</v>
      </c>
      <c r="S504" t="s">
        <v>1058</v>
      </c>
      <c r="T504">
        <v>2022</v>
      </c>
      <c r="U504">
        <v>0</v>
      </c>
    </row>
    <row r="505" spans="1:21">
      <c r="A505" t="s">
        <v>994</v>
      </c>
      <c r="B505">
        <v>2021</v>
      </c>
      <c r="C505">
        <v>0</v>
      </c>
      <c r="D505">
        <v>0</v>
      </c>
      <c r="E505">
        <v>0</v>
      </c>
      <c r="F505">
        <v>0</v>
      </c>
      <c r="G505">
        <v>0</v>
      </c>
      <c r="H505">
        <v>8</v>
      </c>
      <c r="I505">
        <v>6</v>
      </c>
      <c r="J505" t="s">
        <v>767</v>
      </c>
      <c r="K505" t="str">
        <f>INDEX('Planning Periods'!$O$2:$O$540,MATCH('Table B Values'!A505,'Planning Periods'!$A$2:$A$540,0))</f>
        <v>San Diego County</v>
      </c>
      <c r="O505" t="s">
        <v>773</v>
      </c>
      <c r="P505">
        <v>2021</v>
      </c>
      <c r="Q505">
        <v>0</v>
      </c>
      <c r="S505" t="s">
        <v>1048</v>
      </c>
      <c r="T505">
        <v>2022</v>
      </c>
      <c r="U505">
        <v>0</v>
      </c>
    </row>
    <row r="506" spans="1:21">
      <c r="A506" t="s">
        <v>1121</v>
      </c>
      <c r="B506">
        <v>2021</v>
      </c>
      <c r="C506">
        <v>0</v>
      </c>
      <c r="D506">
        <v>0</v>
      </c>
      <c r="E506">
        <v>0</v>
      </c>
      <c r="F506">
        <v>0</v>
      </c>
      <c r="G506">
        <v>0</v>
      </c>
      <c r="H506">
        <v>22</v>
      </c>
      <c r="I506">
        <v>0</v>
      </c>
      <c r="J506" t="s">
        <v>767</v>
      </c>
      <c r="K506" t="str">
        <f>INDEX('Planning Periods'!$O$2:$O$540,MATCH('Table B Values'!A506,'Planning Periods'!$A$2:$A$540,0))</f>
        <v>Riverside County</v>
      </c>
      <c r="O506" t="s">
        <v>804</v>
      </c>
      <c r="P506">
        <v>2021</v>
      </c>
      <c r="Q506">
        <v>0</v>
      </c>
      <c r="S506" t="s">
        <v>1088</v>
      </c>
      <c r="T506">
        <v>2022</v>
      </c>
      <c r="U506">
        <v>0</v>
      </c>
    </row>
    <row r="507" spans="1:21">
      <c r="A507" t="s">
        <v>1125</v>
      </c>
      <c r="B507">
        <v>2021</v>
      </c>
      <c r="C507">
        <v>0</v>
      </c>
      <c r="D507">
        <v>0</v>
      </c>
      <c r="E507">
        <v>0</v>
      </c>
      <c r="F507">
        <v>0</v>
      </c>
      <c r="G507">
        <v>0</v>
      </c>
      <c r="H507">
        <v>0</v>
      </c>
      <c r="I507">
        <v>6</v>
      </c>
      <c r="J507" t="s">
        <v>767</v>
      </c>
      <c r="K507" t="str">
        <f>INDEX('Planning Periods'!$O$2:$O$540,MATCH('Table B Values'!A507,'Planning Periods'!$A$2:$A$540,0))</f>
        <v>San Bernardino County</v>
      </c>
      <c r="O507" t="s">
        <v>912</v>
      </c>
      <c r="P507">
        <v>2021</v>
      </c>
      <c r="Q507">
        <v>0</v>
      </c>
      <c r="S507" t="s">
        <v>1051</v>
      </c>
      <c r="T507">
        <v>2022</v>
      </c>
      <c r="U507">
        <v>0</v>
      </c>
    </row>
    <row r="508" spans="1:21">
      <c r="A508" t="s">
        <v>1122</v>
      </c>
      <c r="B508">
        <v>2021</v>
      </c>
      <c r="C508">
        <v>0</v>
      </c>
      <c r="D508">
        <v>2</v>
      </c>
      <c r="E508">
        <v>0</v>
      </c>
      <c r="F508">
        <v>1</v>
      </c>
      <c r="G508">
        <v>0</v>
      </c>
      <c r="H508">
        <v>1</v>
      </c>
      <c r="I508">
        <v>16</v>
      </c>
      <c r="J508" t="s">
        <v>767</v>
      </c>
      <c r="K508" t="str">
        <f>INDEX('Planning Periods'!$O$2:$O$540,MATCH('Table B Values'!A508,'Planning Periods'!$A$2:$A$540,0))</f>
        <v>Los Angeles County</v>
      </c>
      <c r="O508" t="s">
        <v>1044</v>
      </c>
      <c r="P508">
        <v>2021</v>
      </c>
      <c r="Q508">
        <v>0</v>
      </c>
      <c r="S508" t="s">
        <v>1046</v>
      </c>
      <c r="T508">
        <v>2022</v>
      </c>
      <c r="U508">
        <v>0</v>
      </c>
    </row>
    <row r="509" spans="1:21">
      <c r="A509" t="s">
        <v>1123</v>
      </c>
      <c r="B509">
        <v>2021</v>
      </c>
      <c r="C509">
        <v>0</v>
      </c>
      <c r="D509">
        <v>0</v>
      </c>
      <c r="E509">
        <v>0</v>
      </c>
      <c r="F509">
        <v>113</v>
      </c>
      <c r="G509">
        <v>0</v>
      </c>
      <c r="H509">
        <v>5</v>
      </c>
      <c r="I509">
        <v>0</v>
      </c>
      <c r="J509" t="s">
        <v>767</v>
      </c>
      <c r="K509" t="str">
        <f>INDEX('Planning Periods'!$O$2:$O$540,MATCH('Table B Values'!A509,'Planning Periods'!$A$2:$A$540,0))</f>
        <v>Lake County</v>
      </c>
      <c r="O509" t="s">
        <v>989</v>
      </c>
      <c r="P509">
        <v>2021</v>
      </c>
      <c r="Q509">
        <v>0</v>
      </c>
      <c r="S509" t="s">
        <v>1108</v>
      </c>
      <c r="T509">
        <v>2022</v>
      </c>
      <c r="U509">
        <v>0</v>
      </c>
    </row>
    <row r="510" spans="1:21">
      <c r="A510" t="s">
        <v>948</v>
      </c>
      <c r="B510">
        <v>2021</v>
      </c>
      <c r="C510">
        <v>0</v>
      </c>
      <c r="D510">
        <v>1</v>
      </c>
      <c r="E510">
        <v>0</v>
      </c>
      <c r="F510">
        <v>9</v>
      </c>
      <c r="G510">
        <v>0</v>
      </c>
      <c r="H510">
        <v>1</v>
      </c>
      <c r="I510">
        <v>10</v>
      </c>
      <c r="J510" t="s">
        <v>767</v>
      </c>
      <c r="K510" t="str">
        <f>INDEX('Planning Periods'!$O$2:$O$540,MATCH('Table B Values'!A510,'Planning Periods'!$A$2:$A$540,0))</f>
        <v>Colusa County</v>
      </c>
      <c r="O510" t="s">
        <v>829</v>
      </c>
      <c r="P510">
        <v>2021</v>
      </c>
      <c r="Q510">
        <v>0</v>
      </c>
      <c r="S510" t="s">
        <v>1267</v>
      </c>
      <c r="T510">
        <v>2022</v>
      </c>
      <c r="U510">
        <v>0</v>
      </c>
    </row>
    <row r="511" spans="1:21">
      <c r="A511" t="s">
        <v>1071</v>
      </c>
      <c r="B511">
        <v>2021</v>
      </c>
      <c r="C511">
        <v>0</v>
      </c>
      <c r="D511">
        <v>0</v>
      </c>
      <c r="E511">
        <v>0</v>
      </c>
      <c r="F511">
        <v>0</v>
      </c>
      <c r="G511">
        <v>0</v>
      </c>
      <c r="H511">
        <v>0</v>
      </c>
      <c r="I511">
        <v>44</v>
      </c>
      <c r="J511" t="s">
        <v>767</v>
      </c>
      <c r="K511" t="str">
        <f>INDEX('Planning Periods'!$O$2:$O$540,MATCH('Table B Values'!A511,'Planning Periods'!$A$2:$A$540,0))</f>
        <v>San Diego County</v>
      </c>
      <c r="O511" t="s">
        <v>958</v>
      </c>
      <c r="P511">
        <v>2021</v>
      </c>
      <c r="Q511">
        <v>0</v>
      </c>
      <c r="S511" t="s">
        <v>1268</v>
      </c>
      <c r="T511">
        <v>2022</v>
      </c>
      <c r="U511">
        <v>0</v>
      </c>
    </row>
    <row r="512" spans="1:21">
      <c r="A512" t="s">
        <v>1119</v>
      </c>
      <c r="B512">
        <v>2021</v>
      </c>
      <c r="C512">
        <v>0</v>
      </c>
      <c r="D512">
        <v>0</v>
      </c>
      <c r="E512">
        <v>0</v>
      </c>
      <c r="F512">
        <v>7</v>
      </c>
      <c r="G512">
        <v>0</v>
      </c>
      <c r="H512">
        <v>1</v>
      </c>
      <c r="I512">
        <v>6</v>
      </c>
      <c r="J512" t="s">
        <v>767</v>
      </c>
      <c r="K512" t="str">
        <f>INDEX('Planning Periods'!$O$2:$O$540,MATCH('Table B Values'!A512,'Planning Periods'!$A$2:$A$540,0))</f>
        <v>Orange County</v>
      </c>
      <c r="O512" t="s">
        <v>1016</v>
      </c>
      <c r="P512">
        <v>2021</v>
      </c>
      <c r="Q512">
        <v>0</v>
      </c>
      <c r="S512" t="s">
        <v>1159</v>
      </c>
      <c r="T512">
        <v>2022</v>
      </c>
      <c r="U512">
        <v>0</v>
      </c>
    </row>
    <row r="513" spans="1:21">
      <c r="A513" t="s">
        <v>1077</v>
      </c>
      <c r="B513">
        <v>2021</v>
      </c>
      <c r="C513">
        <v>0</v>
      </c>
      <c r="D513">
        <v>0</v>
      </c>
      <c r="E513">
        <v>0</v>
      </c>
      <c r="F513">
        <v>0</v>
      </c>
      <c r="G513">
        <v>0</v>
      </c>
      <c r="H513">
        <v>0</v>
      </c>
      <c r="I513">
        <v>10</v>
      </c>
      <c r="J513" t="s">
        <v>767</v>
      </c>
      <c r="K513" t="str">
        <f>INDEX('Planning Periods'!$O$2:$O$540,MATCH('Table B Values'!A513,'Planning Periods'!$A$2:$A$540,0))</f>
        <v>Los Angeles County</v>
      </c>
      <c r="O513" t="s">
        <v>827</v>
      </c>
      <c r="P513">
        <v>2021</v>
      </c>
      <c r="Q513">
        <v>0</v>
      </c>
      <c r="S513" t="s">
        <v>1141</v>
      </c>
      <c r="T513">
        <v>2022</v>
      </c>
      <c r="U513">
        <v>38</v>
      </c>
    </row>
    <row r="514" spans="1:21">
      <c r="A514" t="s">
        <v>815</v>
      </c>
      <c r="B514">
        <v>2021</v>
      </c>
      <c r="C514">
        <v>0</v>
      </c>
      <c r="D514">
        <v>0</v>
      </c>
      <c r="E514">
        <v>0</v>
      </c>
      <c r="F514">
        <v>0</v>
      </c>
      <c r="G514">
        <v>0</v>
      </c>
      <c r="H514">
        <v>0</v>
      </c>
      <c r="I514">
        <v>47</v>
      </c>
      <c r="J514" t="s">
        <v>767</v>
      </c>
      <c r="K514" t="str">
        <f>INDEX('Planning Periods'!$O$2:$O$540,MATCH('Table B Values'!A514,'Planning Periods'!$A$2:$A$540,0))</f>
        <v>Riverside County</v>
      </c>
      <c r="O514" t="s">
        <v>824</v>
      </c>
      <c r="P514">
        <v>2021</v>
      </c>
      <c r="Q514">
        <v>0</v>
      </c>
      <c r="S514" t="s">
        <v>1160</v>
      </c>
      <c r="T514">
        <v>2022</v>
      </c>
      <c r="U514">
        <v>0</v>
      </c>
    </row>
    <row r="515" spans="1:21">
      <c r="A515" t="s">
        <v>877</v>
      </c>
      <c r="B515">
        <v>2021</v>
      </c>
      <c r="C515">
        <v>0</v>
      </c>
      <c r="D515">
        <v>0</v>
      </c>
      <c r="E515">
        <v>0</v>
      </c>
      <c r="F515">
        <v>5</v>
      </c>
      <c r="G515">
        <v>0</v>
      </c>
      <c r="H515">
        <v>0</v>
      </c>
      <c r="I515">
        <v>9</v>
      </c>
      <c r="J515" t="s">
        <v>767</v>
      </c>
      <c r="K515" t="str">
        <f>INDEX('Planning Periods'!$O$2:$O$540,MATCH('Table B Values'!A515,'Planning Periods'!$A$2:$A$540,0))</f>
        <v>San Bernardino County</v>
      </c>
      <c r="O515" t="s">
        <v>1196</v>
      </c>
      <c r="P515">
        <v>2021</v>
      </c>
      <c r="Q515">
        <v>0</v>
      </c>
      <c r="S515" t="s">
        <v>1161</v>
      </c>
      <c r="T515">
        <v>2022</v>
      </c>
      <c r="U515">
        <v>0</v>
      </c>
    </row>
    <row r="516" spans="1:21">
      <c r="A516" t="s">
        <v>870</v>
      </c>
      <c r="B516">
        <v>2021</v>
      </c>
      <c r="C516">
        <v>0</v>
      </c>
      <c r="D516">
        <v>0</v>
      </c>
      <c r="E516">
        <v>0</v>
      </c>
      <c r="F516">
        <v>0</v>
      </c>
      <c r="G516">
        <v>0</v>
      </c>
      <c r="H516">
        <v>0</v>
      </c>
      <c r="I516">
        <v>10</v>
      </c>
      <c r="J516" t="s">
        <v>767</v>
      </c>
      <c r="K516" t="str">
        <f>INDEX('Planning Periods'!$O$2:$O$540,MATCH('Table B Values'!A516,'Planning Periods'!$A$2:$A$540,0))</f>
        <v>San Bernardino County</v>
      </c>
      <c r="O516" t="s">
        <v>813</v>
      </c>
      <c r="P516">
        <v>2021</v>
      </c>
      <c r="Q516">
        <v>0</v>
      </c>
      <c r="S516" t="s">
        <v>1164</v>
      </c>
      <c r="T516">
        <v>2022</v>
      </c>
      <c r="U516">
        <v>0</v>
      </c>
    </row>
    <row r="517" spans="1:21">
      <c r="A517" t="s">
        <v>882</v>
      </c>
      <c r="B517">
        <v>2021</v>
      </c>
      <c r="C517">
        <v>0</v>
      </c>
      <c r="D517">
        <v>0</v>
      </c>
      <c r="E517">
        <v>0</v>
      </c>
      <c r="F517">
        <v>0</v>
      </c>
      <c r="G517">
        <v>0</v>
      </c>
      <c r="H517">
        <v>0</v>
      </c>
      <c r="I517">
        <v>30</v>
      </c>
      <c r="J517" t="s">
        <v>767</v>
      </c>
      <c r="K517" t="str">
        <f>INDEX('Planning Periods'!$O$2:$O$540,MATCH('Table B Values'!A517,'Planning Periods'!$A$2:$A$540,0))</f>
        <v>Sutter County</v>
      </c>
      <c r="O517" t="s">
        <v>1007</v>
      </c>
      <c r="P517">
        <v>2021</v>
      </c>
      <c r="Q517">
        <v>0</v>
      </c>
      <c r="S517" t="s">
        <v>1153</v>
      </c>
      <c r="T517">
        <v>2022</v>
      </c>
      <c r="U517">
        <v>0</v>
      </c>
    </row>
    <row r="518" spans="1:21">
      <c r="A518" t="s">
        <v>885</v>
      </c>
      <c r="B518">
        <v>2021</v>
      </c>
      <c r="C518">
        <v>1</v>
      </c>
      <c r="D518">
        <v>0</v>
      </c>
      <c r="E518">
        <v>0</v>
      </c>
      <c r="F518">
        <v>0</v>
      </c>
      <c r="G518">
        <v>0</v>
      </c>
      <c r="H518">
        <v>0</v>
      </c>
      <c r="I518">
        <v>406</v>
      </c>
      <c r="J518" t="s">
        <v>767</v>
      </c>
      <c r="K518" t="str">
        <f>INDEX('Planning Periods'!$O$2:$O$540,MATCH('Table B Values'!A518,'Planning Periods'!$A$2:$A$540,0))</f>
        <v>Yuba County</v>
      </c>
      <c r="O518" t="s">
        <v>1010</v>
      </c>
      <c r="P518">
        <v>2021</v>
      </c>
      <c r="Q518">
        <v>0</v>
      </c>
      <c r="S518" t="s">
        <v>1156</v>
      </c>
      <c r="T518">
        <v>2022</v>
      </c>
      <c r="U518">
        <v>0</v>
      </c>
    </row>
    <row r="519" spans="1:21">
      <c r="A519" t="s">
        <v>905</v>
      </c>
      <c r="B519">
        <v>2021</v>
      </c>
      <c r="C519">
        <v>0</v>
      </c>
      <c r="D519">
        <v>0</v>
      </c>
      <c r="E519">
        <v>0</v>
      </c>
      <c r="F519">
        <v>0</v>
      </c>
      <c r="G519">
        <v>0</v>
      </c>
      <c r="H519">
        <v>4</v>
      </c>
      <c r="I519">
        <v>19</v>
      </c>
      <c r="J519" t="s">
        <v>767</v>
      </c>
      <c r="K519" t="str">
        <f>INDEX('Planning Periods'!$O$2:$O$540,MATCH('Table B Values'!A519,'Planning Periods'!$A$2:$A$540,0))</f>
        <v>Riverside County</v>
      </c>
      <c r="O519" t="s">
        <v>991</v>
      </c>
      <c r="P519">
        <v>2021</v>
      </c>
      <c r="Q519">
        <v>0</v>
      </c>
      <c r="S519" t="s">
        <v>1158</v>
      </c>
      <c r="T519">
        <v>2022</v>
      </c>
      <c r="U519">
        <v>10</v>
      </c>
    </row>
    <row r="520" spans="1:21">
      <c r="A520" t="s">
        <v>908</v>
      </c>
      <c r="B520">
        <v>2021</v>
      </c>
      <c r="C520">
        <v>0</v>
      </c>
      <c r="D520">
        <v>0</v>
      </c>
      <c r="E520">
        <v>0</v>
      </c>
      <c r="F520">
        <v>0</v>
      </c>
      <c r="G520">
        <v>0</v>
      </c>
      <c r="H520">
        <v>0</v>
      </c>
      <c r="I520">
        <v>25</v>
      </c>
      <c r="J520" t="s">
        <v>767</v>
      </c>
      <c r="K520" t="str">
        <f>INDEX('Planning Periods'!$O$2:$O$540,MATCH('Table B Values'!A520,'Planning Periods'!$A$2:$A$540,0))</f>
        <v>Colusa County</v>
      </c>
      <c r="O520" t="s">
        <v>1054</v>
      </c>
      <c r="P520">
        <v>2021</v>
      </c>
      <c r="Q520">
        <v>0</v>
      </c>
      <c r="S520" t="s">
        <v>837</v>
      </c>
      <c r="T520">
        <v>2022</v>
      </c>
      <c r="U520">
        <v>34</v>
      </c>
    </row>
    <row r="521" spans="1:21">
      <c r="A521" t="s">
        <v>916</v>
      </c>
      <c r="B521">
        <v>2021</v>
      </c>
      <c r="C521">
        <v>0</v>
      </c>
      <c r="D521">
        <v>0</v>
      </c>
      <c r="E521">
        <v>0</v>
      </c>
      <c r="F521">
        <v>0</v>
      </c>
      <c r="G521">
        <v>0</v>
      </c>
      <c r="H521">
        <v>0</v>
      </c>
      <c r="I521">
        <v>31</v>
      </c>
      <c r="J521" t="s">
        <v>767</v>
      </c>
      <c r="K521" t="str">
        <f>INDEX('Planning Periods'!$O$2:$O$540,MATCH('Table B Values'!A521,'Planning Periods'!$A$2:$A$540,0))</f>
        <v>Orange County</v>
      </c>
      <c r="O521" t="s">
        <v>1014</v>
      </c>
      <c r="P521">
        <v>2021</v>
      </c>
      <c r="Q521">
        <v>0</v>
      </c>
      <c r="S521" t="s">
        <v>1165</v>
      </c>
      <c r="T521">
        <v>2022</v>
      </c>
      <c r="U521">
        <v>0</v>
      </c>
    </row>
    <row r="522" spans="1:21">
      <c r="A522" t="s">
        <v>913</v>
      </c>
      <c r="B522">
        <v>2021</v>
      </c>
      <c r="C522">
        <v>0</v>
      </c>
      <c r="D522">
        <v>0</v>
      </c>
      <c r="E522">
        <v>0</v>
      </c>
      <c r="F522">
        <v>11</v>
      </c>
      <c r="G522">
        <v>0</v>
      </c>
      <c r="H522">
        <v>0</v>
      </c>
      <c r="I522">
        <v>0</v>
      </c>
      <c r="J522" t="s">
        <v>767</v>
      </c>
      <c r="K522" t="str">
        <f>INDEX('Planning Periods'!$O$2:$O$540,MATCH('Table B Values'!A522,'Planning Periods'!$A$2:$A$540,0))</f>
        <v>Los Angeles County</v>
      </c>
      <c r="O522" t="s">
        <v>796</v>
      </c>
      <c r="P522">
        <v>2021</v>
      </c>
      <c r="Q522">
        <v>0</v>
      </c>
      <c r="S522" t="s">
        <v>1162</v>
      </c>
      <c r="T522">
        <v>2022</v>
      </c>
      <c r="U522">
        <v>0</v>
      </c>
    </row>
    <row r="523" spans="1:21">
      <c r="A523" t="s">
        <v>1017</v>
      </c>
      <c r="B523">
        <v>2021</v>
      </c>
      <c r="C523">
        <v>0</v>
      </c>
      <c r="D523">
        <v>0</v>
      </c>
      <c r="E523">
        <v>0</v>
      </c>
      <c r="F523">
        <v>0</v>
      </c>
      <c r="G523">
        <v>0</v>
      </c>
      <c r="H523">
        <v>4</v>
      </c>
      <c r="I523">
        <v>4</v>
      </c>
      <c r="J523" t="s">
        <v>767</v>
      </c>
      <c r="K523" t="str">
        <f>INDEX('Planning Periods'!$O$2:$O$540,MATCH('Table B Values'!A523,'Planning Periods'!$A$2:$A$540,0))</f>
        <v>Mendocino County</v>
      </c>
      <c r="O523" t="s">
        <v>1037</v>
      </c>
      <c r="P523">
        <v>2021</v>
      </c>
      <c r="Q523">
        <v>0</v>
      </c>
      <c r="S523" t="s">
        <v>1163</v>
      </c>
      <c r="T523">
        <v>2022</v>
      </c>
      <c r="U523">
        <v>0</v>
      </c>
    </row>
    <row r="524" spans="1:21">
      <c r="A524" t="s">
        <v>774</v>
      </c>
      <c r="B524">
        <v>2021</v>
      </c>
      <c r="C524">
        <v>0</v>
      </c>
      <c r="D524">
        <v>2</v>
      </c>
      <c r="E524">
        <v>0</v>
      </c>
      <c r="F524">
        <v>4</v>
      </c>
      <c r="G524">
        <v>0</v>
      </c>
      <c r="H524">
        <v>12</v>
      </c>
      <c r="I524">
        <v>1</v>
      </c>
      <c r="J524" t="s">
        <v>767</v>
      </c>
      <c r="K524" t="str">
        <f>INDEX('Planning Periods'!$O$2:$O$540,MATCH('Table B Values'!A524,'Planning Periods'!$A$2:$A$540,0))</f>
        <v>Yolo County</v>
      </c>
      <c r="O524" t="s">
        <v>1039</v>
      </c>
      <c r="P524">
        <v>2021</v>
      </c>
      <c r="Q524">
        <v>0</v>
      </c>
      <c r="S524" t="s">
        <v>1061</v>
      </c>
      <c r="T524">
        <v>2022</v>
      </c>
      <c r="U524">
        <v>0</v>
      </c>
    </row>
    <row r="525" spans="1:21">
      <c r="A525" t="s">
        <v>854</v>
      </c>
      <c r="B525">
        <v>2021</v>
      </c>
      <c r="C525">
        <v>0</v>
      </c>
      <c r="D525">
        <v>4</v>
      </c>
      <c r="E525">
        <v>0</v>
      </c>
      <c r="F525">
        <v>3</v>
      </c>
      <c r="G525">
        <v>0</v>
      </c>
      <c r="H525">
        <v>1</v>
      </c>
      <c r="I525">
        <v>2</v>
      </c>
      <c r="J525" t="s">
        <v>767</v>
      </c>
      <c r="K525" t="str">
        <f>INDEX('Planning Periods'!$O$2:$O$540,MATCH('Table B Values'!A525,'Planning Periods'!$A$2:$A$540,0))</f>
        <v>Orange County</v>
      </c>
      <c r="O525" t="s">
        <v>894</v>
      </c>
      <c r="P525">
        <v>2021</v>
      </c>
      <c r="Q525">
        <v>0</v>
      </c>
      <c r="S525" t="s">
        <v>1173</v>
      </c>
      <c r="T525">
        <v>2022</v>
      </c>
      <c r="U525">
        <v>15</v>
      </c>
    </row>
    <row r="526" spans="1:21">
      <c r="A526" t="s">
        <v>861</v>
      </c>
      <c r="B526">
        <v>2021</v>
      </c>
      <c r="C526">
        <v>0</v>
      </c>
      <c r="D526">
        <v>1</v>
      </c>
      <c r="E526">
        <v>0</v>
      </c>
      <c r="F526">
        <v>0</v>
      </c>
      <c r="G526">
        <v>5</v>
      </c>
      <c r="H526">
        <v>0</v>
      </c>
      <c r="I526">
        <v>4</v>
      </c>
      <c r="J526" t="s">
        <v>767</v>
      </c>
      <c r="K526" t="str">
        <f>INDEX('Planning Periods'!$O$2:$O$540,MATCH('Table B Values'!A526,'Planning Periods'!$A$2:$A$540,0))</f>
        <v>Yolo County</v>
      </c>
      <c r="O526" t="s">
        <v>1157</v>
      </c>
      <c r="P526">
        <v>2021</v>
      </c>
      <c r="Q526">
        <v>0</v>
      </c>
      <c r="S526" t="s">
        <v>1174</v>
      </c>
      <c r="T526">
        <v>2022</v>
      </c>
      <c r="U526">
        <v>22</v>
      </c>
    </row>
    <row r="527" spans="1:21">
      <c r="A527" t="s">
        <v>806</v>
      </c>
      <c r="B527">
        <v>2021</v>
      </c>
      <c r="C527">
        <v>0</v>
      </c>
      <c r="D527">
        <v>3</v>
      </c>
      <c r="E527">
        <v>2</v>
      </c>
      <c r="F527">
        <v>6</v>
      </c>
      <c r="G527">
        <v>0</v>
      </c>
      <c r="H527">
        <v>24</v>
      </c>
      <c r="I527" s="356">
        <v>53</v>
      </c>
      <c r="J527" t="s">
        <v>767</v>
      </c>
      <c r="K527" t="str">
        <f>INDEX('Planning Periods'!$O$2:$O$540,MATCH('Table B Values'!A527,'Planning Periods'!$A$2:$A$540,0))</f>
        <v>Yolo County</v>
      </c>
      <c r="O527" t="s">
        <v>1032</v>
      </c>
      <c r="P527">
        <v>2021</v>
      </c>
      <c r="Q527">
        <v>0</v>
      </c>
      <c r="S527" t="s">
        <v>1175</v>
      </c>
      <c r="T527">
        <v>2022</v>
      </c>
      <c r="U527">
        <v>0</v>
      </c>
    </row>
    <row r="528" spans="1:21">
      <c r="A528" t="s">
        <v>934</v>
      </c>
      <c r="B528">
        <v>2020</v>
      </c>
      <c r="C528">
        <v>0</v>
      </c>
      <c r="D528">
        <v>2</v>
      </c>
      <c r="E528">
        <v>0</v>
      </c>
      <c r="F528">
        <v>2</v>
      </c>
      <c r="G528">
        <v>0</v>
      </c>
      <c r="H528">
        <v>0</v>
      </c>
      <c r="I528">
        <v>4</v>
      </c>
      <c r="J528" t="s">
        <v>767</v>
      </c>
      <c r="K528" t="str">
        <f>INDEX('Planning Periods'!$O$2:$O$540,MATCH('Table B Values'!A528,'Planning Periods'!$A$2:$A$540,0))</f>
        <v>Sierra County</v>
      </c>
      <c r="O528" t="s">
        <v>884</v>
      </c>
      <c r="P528">
        <v>2021</v>
      </c>
      <c r="Q528">
        <v>0</v>
      </c>
      <c r="S528" t="s">
        <v>1169</v>
      </c>
      <c r="T528">
        <v>2022</v>
      </c>
      <c r="U528">
        <v>0</v>
      </c>
    </row>
    <row r="529" spans="1:21">
      <c r="A529" t="s">
        <v>1054</v>
      </c>
      <c r="B529">
        <v>2020</v>
      </c>
      <c r="C529">
        <v>0</v>
      </c>
      <c r="D529">
        <v>0</v>
      </c>
      <c r="E529">
        <v>0</v>
      </c>
      <c r="F529">
        <v>0</v>
      </c>
      <c r="G529">
        <v>0</v>
      </c>
      <c r="H529">
        <v>0</v>
      </c>
      <c r="I529">
        <v>2</v>
      </c>
      <c r="J529" t="s">
        <v>767</v>
      </c>
      <c r="K529" t="str">
        <f>INDEX('Planning Periods'!$O$2:$O$540,MATCH('Table B Values'!A529,'Planning Periods'!$A$2:$A$540,0))</f>
        <v>Tuolumne County</v>
      </c>
      <c r="O529" t="s">
        <v>1045</v>
      </c>
      <c r="P529">
        <v>2021</v>
      </c>
      <c r="Q529">
        <v>0</v>
      </c>
      <c r="S529" t="s">
        <v>1269</v>
      </c>
      <c r="T529">
        <v>2022</v>
      </c>
      <c r="U529">
        <v>0</v>
      </c>
    </row>
    <row r="530" spans="1:21">
      <c r="A530" t="s">
        <v>912</v>
      </c>
      <c r="B530">
        <v>2020</v>
      </c>
      <c r="C530">
        <v>0</v>
      </c>
      <c r="D530">
        <v>2</v>
      </c>
      <c r="E530">
        <v>0</v>
      </c>
      <c r="F530">
        <v>17</v>
      </c>
      <c r="G530">
        <v>0</v>
      </c>
      <c r="H530">
        <v>3</v>
      </c>
      <c r="I530">
        <v>132</v>
      </c>
      <c r="J530" t="s">
        <v>767</v>
      </c>
      <c r="K530" t="str">
        <f>INDEX('Planning Periods'!$O$2:$O$540,MATCH('Table B Values'!A530,'Planning Periods'!$A$2:$A$540,0))</f>
        <v>Shasta County</v>
      </c>
      <c r="O530" t="s">
        <v>1034</v>
      </c>
      <c r="P530">
        <v>2021</v>
      </c>
      <c r="Q530">
        <v>0</v>
      </c>
      <c r="S530" t="s">
        <v>1172</v>
      </c>
      <c r="T530">
        <v>2022</v>
      </c>
      <c r="U530">
        <v>27</v>
      </c>
    </row>
    <row r="531" spans="1:21">
      <c r="A531" t="s">
        <v>989</v>
      </c>
      <c r="B531">
        <v>2020</v>
      </c>
      <c r="C531">
        <v>0</v>
      </c>
      <c r="D531">
        <v>2</v>
      </c>
      <c r="E531">
        <v>0</v>
      </c>
      <c r="F531">
        <v>2</v>
      </c>
      <c r="G531">
        <v>0</v>
      </c>
      <c r="H531">
        <v>1</v>
      </c>
      <c r="I531">
        <v>1</v>
      </c>
      <c r="J531" t="s">
        <v>767</v>
      </c>
      <c r="K531" t="str">
        <f>INDEX('Planning Periods'!$O$2:$O$540,MATCH('Table B Values'!A531,'Planning Periods'!$A$2:$A$540,0))</f>
        <v>Shasta County</v>
      </c>
      <c r="O531" t="s">
        <v>929</v>
      </c>
      <c r="P531">
        <v>2021</v>
      </c>
      <c r="Q531">
        <v>0</v>
      </c>
      <c r="S531" t="s">
        <v>1168</v>
      </c>
      <c r="T531">
        <v>2022</v>
      </c>
      <c r="U531">
        <v>0</v>
      </c>
    </row>
    <row r="532" spans="1:21">
      <c r="A532" t="s">
        <v>1196</v>
      </c>
      <c r="B532">
        <v>2020</v>
      </c>
      <c r="C532">
        <v>0</v>
      </c>
      <c r="D532">
        <v>0</v>
      </c>
      <c r="E532">
        <v>0</v>
      </c>
      <c r="F532">
        <v>0</v>
      </c>
      <c r="G532">
        <v>0</v>
      </c>
      <c r="H532">
        <v>0</v>
      </c>
      <c r="I532">
        <v>21</v>
      </c>
      <c r="J532" t="s">
        <v>767</v>
      </c>
      <c r="K532" t="str">
        <f>INDEX('Planning Periods'!$O$2:$O$540,MATCH('Table B Values'!A532,'Planning Periods'!$A$2:$A$540,0))</f>
        <v>Lassen County</v>
      </c>
      <c r="O532" t="s">
        <v>1195</v>
      </c>
      <c r="P532">
        <v>2021</v>
      </c>
      <c r="Q532">
        <v>0</v>
      </c>
      <c r="S532" t="s">
        <v>1166</v>
      </c>
      <c r="T532">
        <v>2022</v>
      </c>
      <c r="U532">
        <v>0</v>
      </c>
    </row>
    <row r="533" spans="1:21">
      <c r="A533" t="s">
        <v>1216</v>
      </c>
      <c r="B533">
        <v>2020</v>
      </c>
      <c r="C533">
        <v>0</v>
      </c>
      <c r="D533">
        <v>0</v>
      </c>
      <c r="E533">
        <v>0</v>
      </c>
      <c r="F533">
        <v>0</v>
      </c>
      <c r="G533">
        <v>0</v>
      </c>
      <c r="H533">
        <v>0</v>
      </c>
      <c r="I533" s="356">
        <v>64</v>
      </c>
      <c r="J533" t="s">
        <v>767</v>
      </c>
      <c r="K533" t="str">
        <f>INDEX('Planning Periods'!$O$2:$O$540,MATCH('Table B Values'!A533,'Planning Periods'!$A$2:$A$540,0))</f>
        <v>Tuolumne County</v>
      </c>
      <c r="O533" t="s">
        <v>874</v>
      </c>
      <c r="P533">
        <v>2021</v>
      </c>
      <c r="Q533">
        <v>0</v>
      </c>
      <c r="S533" t="s">
        <v>1188</v>
      </c>
      <c r="T533">
        <v>2022</v>
      </c>
      <c r="U533">
        <v>0</v>
      </c>
    </row>
    <row r="534" spans="1:21">
      <c r="A534" t="s">
        <v>821</v>
      </c>
      <c r="B534">
        <v>2020</v>
      </c>
      <c r="C534">
        <v>0</v>
      </c>
      <c r="D534">
        <v>0</v>
      </c>
      <c r="E534">
        <v>30</v>
      </c>
      <c r="F534">
        <v>1</v>
      </c>
      <c r="G534">
        <v>0</v>
      </c>
      <c r="H534">
        <v>5</v>
      </c>
      <c r="I534">
        <v>9</v>
      </c>
      <c r="J534" t="s">
        <v>767</v>
      </c>
      <c r="K534" t="str">
        <f>INDEX('Planning Periods'!$O$2:$O$540,MATCH('Table B Values'!A534,'Planning Periods'!$A$2:$A$540,0))</f>
        <v>Mendocino County</v>
      </c>
      <c r="O534" t="s">
        <v>904</v>
      </c>
      <c r="P534">
        <v>2021</v>
      </c>
      <c r="Q534">
        <v>0</v>
      </c>
      <c r="S534" t="s">
        <v>1189</v>
      </c>
      <c r="T534">
        <v>2022</v>
      </c>
      <c r="U534">
        <v>9</v>
      </c>
    </row>
    <row r="535" spans="1:21">
      <c r="A535" t="s">
        <v>1059</v>
      </c>
      <c r="B535">
        <v>2020</v>
      </c>
      <c r="C535">
        <v>0</v>
      </c>
      <c r="D535">
        <v>6</v>
      </c>
      <c r="E535">
        <v>0</v>
      </c>
      <c r="F535">
        <v>59</v>
      </c>
      <c r="G535">
        <v>0</v>
      </c>
      <c r="H535" s="356">
        <v>20</v>
      </c>
      <c r="I535" s="356">
        <v>26</v>
      </c>
      <c r="J535" t="s">
        <v>767</v>
      </c>
      <c r="K535" t="str">
        <f>INDEX('Planning Periods'!$O$2:$O$540,MATCH('Table B Values'!A535,'Planning Periods'!$A$2:$A$540,0))</f>
        <v>Tehama County</v>
      </c>
      <c r="O535" t="s">
        <v>906</v>
      </c>
      <c r="P535">
        <v>2021</v>
      </c>
      <c r="Q535">
        <v>0</v>
      </c>
      <c r="S535" t="s">
        <v>1186</v>
      </c>
      <c r="T535">
        <v>2022</v>
      </c>
      <c r="U535">
        <v>0</v>
      </c>
    </row>
    <row r="536" spans="1:21">
      <c r="A536" t="s">
        <v>981</v>
      </c>
      <c r="B536">
        <v>2020</v>
      </c>
      <c r="C536">
        <v>57</v>
      </c>
      <c r="D536">
        <v>0</v>
      </c>
      <c r="E536">
        <v>57</v>
      </c>
      <c r="F536">
        <v>0</v>
      </c>
      <c r="G536">
        <v>0</v>
      </c>
      <c r="H536">
        <v>8</v>
      </c>
      <c r="I536">
        <v>96</v>
      </c>
      <c r="J536" t="s">
        <v>767</v>
      </c>
      <c r="K536" t="str">
        <f>INDEX('Planning Periods'!$O$2:$O$540,MATCH('Table B Values'!A536,'Planning Periods'!$A$2:$A$540,0))</f>
        <v>Nevada County</v>
      </c>
      <c r="O536" t="s">
        <v>890</v>
      </c>
      <c r="P536">
        <v>2021</v>
      </c>
      <c r="Q536">
        <v>0</v>
      </c>
      <c r="S536" t="s">
        <v>1187</v>
      </c>
      <c r="T536">
        <v>2022</v>
      </c>
      <c r="U536">
        <v>0</v>
      </c>
    </row>
    <row r="537" spans="1:21">
      <c r="A537" t="s">
        <v>841</v>
      </c>
      <c r="B537">
        <v>2020</v>
      </c>
      <c r="C537">
        <v>39</v>
      </c>
      <c r="D537">
        <v>0</v>
      </c>
      <c r="E537">
        <v>0</v>
      </c>
      <c r="F537">
        <v>0</v>
      </c>
      <c r="G537">
        <v>0</v>
      </c>
      <c r="H537">
        <v>43</v>
      </c>
      <c r="I537">
        <v>67</v>
      </c>
      <c r="J537" t="s">
        <v>767</v>
      </c>
      <c r="K537" t="str">
        <f>INDEX('Planning Periods'!$O$2:$O$540,MATCH('Table B Values'!A537,'Planning Periods'!$A$2:$A$540,0))</f>
        <v>Mendocino County</v>
      </c>
      <c r="O537" t="s">
        <v>897</v>
      </c>
      <c r="P537">
        <v>2021</v>
      </c>
      <c r="Q537">
        <v>0</v>
      </c>
      <c r="S537" t="s">
        <v>1167</v>
      </c>
      <c r="T537">
        <v>2022</v>
      </c>
      <c r="U537">
        <v>0</v>
      </c>
    </row>
    <row r="538" spans="1:21">
      <c r="A538" t="s">
        <v>936</v>
      </c>
      <c r="B538">
        <v>2020</v>
      </c>
      <c r="C538">
        <v>0</v>
      </c>
      <c r="D538">
        <v>1</v>
      </c>
      <c r="E538">
        <v>0</v>
      </c>
      <c r="F538">
        <v>0</v>
      </c>
      <c r="G538">
        <v>0</v>
      </c>
      <c r="H538">
        <v>3</v>
      </c>
      <c r="I538">
        <v>2</v>
      </c>
      <c r="J538" t="s">
        <v>767</v>
      </c>
      <c r="K538" t="str">
        <f>INDEX('Planning Periods'!$O$2:$O$540,MATCH('Table B Values'!A538,'Planning Periods'!$A$2:$A$540,0))</f>
        <v>Modoc County</v>
      </c>
      <c r="O538" t="s">
        <v>899</v>
      </c>
      <c r="P538">
        <v>2021</v>
      </c>
      <c r="Q538">
        <v>0</v>
      </c>
      <c r="S538" t="s">
        <v>1270</v>
      </c>
      <c r="T538">
        <v>2022</v>
      </c>
      <c r="U538">
        <v>0</v>
      </c>
    </row>
    <row r="539" spans="1:21">
      <c r="A539" t="s">
        <v>868</v>
      </c>
      <c r="B539">
        <v>2020</v>
      </c>
      <c r="C539">
        <v>0</v>
      </c>
      <c r="D539">
        <v>0</v>
      </c>
      <c r="E539">
        <v>0</v>
      </c>
      <c r="F539">
        <v>0</v>
      </c>
      <c r="G539">
        <v>0</v>
      </c>
      <c r="H539">
        <v>0</v>
      </c>
      <c r="I539">
        <v>61</v>
      </c>
      <c r="J539" t="s">
        <v>767</v>
      </c>
      <c r="K539" t="str">
        <f>INDEX('Planning Periods'!$O$2:$O$540,MATCH('Table B Values'!A539,'Planning Periods'!$A$2:$A$540,0))</f>
        <v>Mono County</v>
      </c>
      <c r="O539" t="s">
        <v>892</v>
      </c>
      <c r="P539">
        <v>2021</v>
      </c>
      <c r="Q539">
        <v>0</v>
      </c>
      <c r="S539" t="s">
        <v>1176</v>
      </c>
      <c r="T539">
        <v>2022</v>
      </c>
      <c r="U539">
        <v>0</v>
      </c>
    </row>
    <row r="540" spans="1:21">
      <c r="A540" t="s">
        <v>878</v>
      </c>
      <c r="B540">
        <v>2020</v>
      </c>
      <c r="C540">
        <v>0</v>
      </c>
      <c r="D540">
        <v>0</v>
      </c>
      <c r="E540">
        <v>1</v>
      </c>
      <c r="F540">
        <v>0</v>
      </c>
      <c r="G540">
        <v>0</v>
      </c>
      <c r="H540">
        <v>0</v>
      </c>
      <c r="I540">
        <v>55</v>
      </c>
      <c r="J540" t="s">
        <v>767</v>
      </c>
      <c r="K540" t="str">
        <f>INDEX('Planning Periods'!$O$2:$O$540,MATCH('Table B Values'!A540,'Planning Periods'!$A$2:$A$540,0))</f>
        <v>Mariposa County</v>
      </c>
      <c r="O540" t="s">
        <v>1063</v>
      </c>
      <c r="P540">
        <v>2021</v>
      </c>
      <c r="Q540">
        <v>0</v>
      </c>
      <c r="S540" t="s">
        <v>1129</v>
      </c>
      <c r="T540">
        <v>2022</v>
      </c>
      <c r="U540">
        <v>0</v>
      </c>
    </row>
    <row r="541" spans="1:21">
      <c r="A541" t="s">
        <v>938</v>
      </c>
      <c r="B541">
        <v>2020</v>
      </c>
      <c r="C541">
        <v>0</v>
      </c>
      <c r="D541">
        <v>0</v>
      </c>
      <c r="E541">
        <v>0</v>
      </c>
      <c r="F541">
        <v>2</v>
      </c>
      <c r="G541">
        <v>0</v>
      </c>
      <c r="H541">
        <v>3</v>
      </c>
      <c r="I541">
        <v>7</v>
      </c>
      <c r="J541" t="s">
        <v>767</v>
      </c>
      <c r="K541" t="str">
        <f>INDEX('Planning Periods'!$O$2:$O$540,MATCH('Table B Values'!A541,'Planning Periods'!$A$2:$A$540,0))</f>
        <v>Mono County</v>
      </c>
      <c r="O541" t="s">
        <v>1065</v>
      </c>
      <c r="P541">
        <v>2021</v>
      </c>
      <c r="Q541">
        <v>0</v>
      </c>
      <c r="S541" t="s">
        <v>1130</v>
      </c>
      <c r="T541">
        <v>2022</v>
      </c>
      <c r="U541">
        <v>0</v>
      </c>
    </row>
    <row r="542" spans="1:21">
      <c r="A542" t="s">
        <v>834</v>
      </c>
      <c r="B542">
        <v>2020</v>
      </c>
      <c r="C542">
        <v>0</v>
      </c>
      <c r="D542">
        <v>0</v>
      </c>
      <c r="E542">
        <v>0</v>
      </c>
      <c r="F542">
        <v>0</v>
      </c>
      <c r="G542">
        <v>0</v>
      </c>
      <c r="H542">
        <v>2</v>
      </c>
      <c r="I542">
        <v>0</v>
      </c>
      <c r="J542" t="s">
        <v>767</v>
      </c>
      <c r="K542" t="str">
        <f>INDEX('Planning Periods'!$O$2:$O$540,MATCH('Table B Values'!A542,'Planning Periods'!$A$2:$A$540,0))</f>
        <v>Tehama County</v>
      </c>
      <c r="O542" t="s">
        <v>1067</v>
      </c>
      <c r="P542">
        <v>2021</v>
      </c>
      <c r="Q542">
        <v>0</v>
      </c>
      <c r="S542" t="s">
        <v>1132</v>
      </c>
      <c r="T542">
        <v>2022</v>
      </c>
      <c r="U542">
        <v>0</v>
      </c>
    </row>
    <row r="543" spans="1:21">
      <c r="A543" t="s">
        <v>794</v>
      </c>
      <c r="B543">
        <v>2020</v>
      </c>
      <c r="C543">
        <v>0</v>
      </c>
      <c r="D543">
        <v>0</v>
      </c>
      <c r="E543">
        <v>0</v>
      </c>
      <c r="F543">
        <v>0</v>
      </c>
      <c r="G543">
        <v>0</v>
      </c>
      <c r="H543">
        <v>0</v>
      </c>
      <c r="I543">
        <v>12</v>
      </c>
      <c r="J543" t="s">
        <v>767</v>
      </c>
      <c r="K543" t="str">
        <f>INDEX('Planning Periods'!$O$2:$O$540,MATCH('Table B Values'!A543,'Planning Periods'!$A$2:$A$540,0))</f>
        <v>Shasta County</v>
      </c>
      <c r="O543" t="s">
        <v>1069</v>
      </c>
      <c r="P543">
        <v>2021</v>
      </c>
      <c r="Q543">
        <v>0</v>
      </c>
      <c r="S543" t="s">
        <v>1271</v>
      </c>
      <c r="T543">
        <v>2022</v>
      </c>
      <c r="U543">
        <v>0</v>
      </c>
    </row>
    <row r="544" spans="1:21">
      <c r="A544" t="s">
        <v>900</v>
      </c>
      <c r="B544">
        <v>2020</v>
      </c>
      <c r="C544">
        <v>0</v>
      </c>
      <c r="D544">
        <v>0</v>
      </c>
      <c r="E544">
        <v>0</v>
      </c>
      <c r="F544">
        <v>0</v>
      </c>
      <c r="G544">
        <v>0</v>
      </c>
      <c r="H544">
        <v>0</v>
      </c>
      <c r="I544">
        <v>6</v>
      </c>
      <c r="J544" t="s">
        <v>767</v>
      </c>
      <c r="K544" t="str">
        <f>INDEX('Planning Periods'!$O$2:$O$540,MATCH('Table B Values'!A544,'Planning Periods'!$A$2:$A$540,0))</f>
        <v>Nevada County</v>
      </c>
      <c r="O544" t="s">
        <v>780</v>
      </c>
      <c r="P544">
        <v>2021</v>
      </c>
      <c r="Q544">
        <v>0</v>
      </c>
      <c r="S544" t="s">
        <v>1126</v>
      </c>
      <c r="T544">
        <v>2022</v>
      </c>
      <c r="U544">
        <v>0</v>
      </c>
    </row>
    <row r="545" spans="1:21">
      <c r="A545" t="s">
        <v>853</v>
      </c>
      <c r="B545">
        <v>2020</v>
      </c>
      <c r="C545">
        <v>0</v>
      </c>
      <c r="D545">
        <v>0</v>
      </c>
      <c r="E545">
        <v>0</v>
      </c>
      <c r="F545">
        <v>2</v>
      </c>
      <c r="G545">
        <v>0</v>
      </c>
      <c r="H545">
        <v>13</v>
      </c>
      <c r="I545">
        <v>30</v>
      </c>
      <c r="J545" t="s">
        <v>767</v>
      </c>
      <c r="K545" t="str">
        <f>INDEX('Planning Periods'!$O$2:$O$540,MATCH('Table B Values'!A545,'Planning Periods'!$A$2:$A$540,0))</f>
        <v>Plumas County</v>
      </c>
      <c r="O545" t="s">
        <v>1049</v>
      </c>
      <c r="P545">
        <v>2021</v>
      </c>
      <c r="Q545">
        <v>0</v>
      </c>
      <c r="S545" t="s">
        <v>1128</v>
      </c>
      <c r="T545">
        <v>2022</v>
      </c>
      <c r="U545">
        <v>0</v>
      </c>
    </row>
    <row r="546" spans="1:21">
      <c r="A546" t="s">
        <v>1017</v>
      </c>
      <c r="B546">
        <v>2020</v>
      </c>
      <c r="C546">
        <v>0</v>
      </c>
      <c r="D546">
        <v>0</v>
      </c>
      <c r="E546">
        <v>0</v>
      </c>
      <c r="F546">
        <v>2</v>
      </c>
      <c r="G546">
        <v>0</v>
      </c>
      <c r="H546">
        <v>1</v>
      </c>
      <c r="I546">
        <v>0</v>
      </c>
      <c r="J546" t="s">
        <v>767</v>
      </c>
      <c r="K546" t="str">
        <f>INDEX('Planning Periods'!$O$2:$O$540,MATCH('Table B Values'!A546,'Planning Periods'!$A$2:$A$540,0))</f>
        <v>Mendocino County</v>
      </c>
      <c r="O546" t="s">
        <v>1053</v>
      </c>
      <c r="P546">
        <v>2021</v>
      </c>
      <c r="Q546">
        <v>0</v>
      </c>
      <c r="S546" t="s">
        <v>1134</v>
      </c>
      <c r="T546">
        <v>2022</v>
      </c>
      <c r="U546">
        <v>0</v>
      </c>
    </row>
    <row r="547" spans="1:21">
      <c r="A547" t="s">
        <v>972</v>
      </c>
      <c r="B547">
        <v>2020</v>
      </c>
      <c r="C547">
        <v>0</v>
      </c>
      <c r="D547">
        <v>0</v>
      </c>
      <c r="E547">
        <v>0</v>
      </c>
      <c r="F547">
        <v>0</v>
      </c>
      <c r="G547">
        <v>0</v>
      </c>
      <c r="H547">
        <v>0</v>
      </c>
      <c r="I547">
        <v>2</v>
      </c>
      <c r="J547" t="s">
        <v>767</v>
      </c>
      <c r="K547" t="str">
        <f>INDEX('Planning Periods'!$O$2:$O$540,MATCH('Table B Values'!A547,'Planning Periods'!$A$2:$A$540,0))</f>
        <v>Humboldt County</v>
      </c>
      <c r="O547" t="s">
        <v>1047</v>
      </c>
      <c r="P547">
        <v>2021</v>
      </c>
      <c r="Q547">
        <v>0</v>
      </c>
      <c r="S547" t="s">
        <v>1109</v>
      </c>
      <c r="T547">
        <v>2022</v>
      </c>
      <c r="U547">
        <v>0</v>
      </c>
    </row>
    <row r="548" spans="1:21">
      <c r="A548" t="s">
        <v>961</v>
      </c>
      <c r="B548">
        <v>2020</v>
      </c>
      <c r="C548">
        <v>27</v>
      </c>
      <c r="D548">
        <v>0</v>
      </c>
      <c r="E548">
        <v>43</v>
      </c>
      <c r="F548">
        <v>0</v>
      </c>
      <c r="G548">
        <v>0</v>
      </c>
      <c r="H548">
        <v>2</v>
      </c>
      <c r="I548">
        <v>3</v>
      </c>
      <c r="J548" t="s">
        <v>767</v>
      </c>
      <c r="K548" t="str">
        <f>INDEX('Planning Periods'!$O$2:$O$540,MATCH('Table B Values'!A548,'Planning Periods'!$A$2:$A$540,0))</f>
        <v>Mendocino County</v>
      </c>
      <c r="O548" t="s">
        <v>1020</v>
      </c>
      <c r="P548">
        <v>2021</v>
      </c>
      <c r="Q548">
        <v>0</v>
      </c>
      <c r="S548" t="s">
        <v>1118</v>
      </c>
      <c r="T548">
        <v>2022</v>
      </c>
      <c r="U548">
        <v>0</v>
      </c>
    </row>
    <row r="549" spans="1:21">
      <c r="A549" t="s">
        <v>1124</v>
      </c>
      <c r="B549">
        <v>2020</v>
      </c>
      <c r="C549">
        <v>0</v>
      </c>
      <c r="D549">
        <v>0</v>
      </c>
      <c r="E549">
        <v>0</v>
      </c>
      <c r="F549">
        <v>0</v>
      </c>
      <c r="G549">
        <v>0</v>
      </c>
      <c r="H549">
        <v>0</v>
      </c>
      <c r="I549">
        <v>0</v>
      </c>
      <c r="J549" t="s">
        <v>767</v>
      </c>
      <c r="K549" t="str">
        <f>INDEX('Planning Periods'!$O$2:$O$540,MATCH('Table B Values'!A549,'Planning Periods'!$A$2:$A$540,0))</f>
        <v>Colusa County</v>
      </c>
      <c r="O549" t="s">
        <v>1043</v>
      </c>
      <c r="P549">
        <v>2021</v>
      </c>
      <c r="Q549">
        <v>0</v>
      </c>
      <c r="S549" t="s">
        <v>1114</v>
      </c>
      <c r="T549">
        <v>2022</v>
      </c>
      <c r="U549">
        <v>10</v>
      </c>
    </row>
    <row r="550" spans="1:21">
      <c r="A550" t="s">
        <v>968</v>
      </c>
      <c r="B550">
        <v>2020</v>
      </c>
      <c r="C550">
        <v>0</v>
      </c>
      <c r="D550">
        <v>1</v>
      </c>
      <c r="E550">
        <v>0</v>
      </c>
      <c r="F550">
        <v>0</v>
      </c>
      <c r="G550">
        <v>0</v>
      </c>
      <c r="H550">
        <v>4</v>
      </c>
      <c r="I550">
        <v>5</v>
      </c>
      <c r="J550" t="s">
        <v>767</v>
      </c>
      <c r="K550" t="str">
        <f>INDEX('Planning Periods'!$O$2:$O$540,MATCH('Table B Values'!A550,'Planning Periods'!$A$2:$A$540,0))</f>
        <v>Humboldt County</v>
      </c>
      <c r="O550" t="s">
        <v>1022</v>
      </c>
      <c r="P550">
        <v>2021</v>
      </c>
      <c r="Q550">
        <v>0</v>
      </c>
      <c r="S550" t="s">
        <v>766</v>
      </c>
      <c r="T550">
        <v>2022</v>
      </c>
      <c r="U550">
        <v>70</v>
      </c>
    </row>
    <row r="551" spans="1:21">
      <c r="A551" t="s">
        <v>966</v>
      </c>
      <c r="B551">
        <v>2020</v>
      </c>
      <c r="C551">
        <v>0</v>
      </c>
      <c r="D551">
        <v>0</v>
      </c>
      <c r="E551">
        <v>0</v>
      </c>
      <c r="F551">
        <v>0</v>
      </c>
      <c r="G551">
        <v>0</v>
      </c>
      <c r="H551">
        <v>33</v>
      </c>
      <c r="I551">
        <v>14</v>
      </c>
      <c r="J551" t="s">
        <v>767</v>
      </c>
      <c r="K551" t="str">
        <f>INDEX('Planning Periods'!$O$2:$O$540,MATCH('Table B Values'!A551,'Planning Periods'!$A$2:$A$540,0))</f>
        <v>Humboldt County</v>
      </c>
      <c r="O551" t="s">
        <v>1030</v>
      </c>
      <c r="P551">
        <v>2021</v>
      </c>
      <c r="Q551">
        <v>0</v>
      </c>
      <c r="S551" t="s">
        <v>1116</v>
      </c>
      <c r="T551">
        <v>2022</v>
      </c>
      <c r="U551">
        <v>67</v>
      </c>
    </row>
    <row r="552" spans="1:21">
      <c r="A552" t="s">
        <v>1039</v>
      </c>
      <c r="B552">
        <v>2020</v>
      </c>
      <c r="C552">
        <v>0</v>
      </c>
      <c r="D552">
        <v>0</v>
      </c>
      <c r="E552">
        <v>48</v>
      </c>
      <c r="F552">
        <v>0</v>
      </c>
      <c r="G552">
        <v>0</v>
      </c>
      <c r="H552">
        <v>0</v>
      </c>
      <c r="I552">
        <v>0</v>
      </c>
      <c r="J552" t="s">
        <v>767</v>
      </c>
      <c r="K552" t="str">
        <f>INDEX('Planning Periods'!$O$2:$O$540,MATCH('Table B Values'!A552,'Planning Periods'!$A$2:$A$540,0))</f>
        <v>Lake County</v>
      </c>
      <c r="O552" t="s">
        <v>1057</v>
      </c>
      <c r="P552">
        <v>2021</v>
      </c>
      <c r="Q552">
        <v>0</v>
      </c>
      <c r="S552" t="s">
        <v>1103</v>
      </c>
      <c r="T552">
        <v>2022</v>
      </c>
      <c r="U552">
        <v>1</v>
      </c>
    </row>
    <row r="553" spans="1:21">
      <c r="A553" t="s">
        <v>894</v>
      </c>
      <c r="B553">
        <v>2020</v>
      </c>
      <c r="C553">
        <v>0</v>
      </c>
      <c r="D553">
        <v>0</v>
      </c>
      <c r="E553">
        <v>0</v>
      </c>
      <c r="F553">
        <v>0</v>
      </c>
      <c r="G553">
        <v>0</v>
      </c>
      <c r="H553">
        <v>0</v>
      </c>
      <c r="I553">
        <v>0</v>
      </c>
      <c r="J553" t="s">
        <v>767</v>
      </c>
      <c r="K553" t="str">
        <f>INDEX('Planning Periods'!$O$2:$O$540,MATCH('Table B Values'!A553,'Planning Periods'!$A$2:$A$540,0))</f>
        <v>Lassen County</v>
      </c>
      <c r="O553" t="s">
        <v>1062</v>
      </c>
      <c r="P553">
        <v>2021</v>
      </c>
      <c r="Q553">
        <v>0</v>
      </c>
      <c r="S553" t="s">
        <v>1105</v>
      </c>
      <c r="T553">
        <v>2022</v>
      </c>
      <c r="U553">
        <v>0</v>
      </c>
    </row>
    <row r="554" spans="1:21">
      <c r="A554" t="s">
        <v>979</v>
      </c>
      <c r="B554">
        <v>2020</v>
      </c>
      <c r="C554">
        <v>30</v>
      </c>
      <c r="D554">
        <v>0</v>
      </c>
      <c r="E554">
        <v>3</v>
      </c>
      <c r="F554">
        <v>35</v>
      </c>
      <c r="G554">
        <v>0</v>
      </c>
      <c r="H554">
        <v>3</v>
      </c>
      <c r="I554">
        <v>24</v>
      </c>
      <c r="J554" t="s">
        <v>767</v>
      </c>
      <c r="K554" t="str">
        <f>INDEX('Planning Periods'!$O$2:$O$540,MATCH('Table B Values'!A554,'Planning Periods'!$A$2:$A$540,0))</f>
        <v>Nevada County</v>
      </c>
      <c r="O554" t="s">
        <v>856</v>
      </c>
      <c r="P554">
        <v>2021</v>
      </c>
      <c r="Q554">
        <v>0</v>
      </c>
      <c r="S554" t="s">
        <v>1112</v>
      </c>
      <c r="T554">
        <v>2022</v>
      </c>
      <c r="U554">
        <v>39</v>
      </c>
    </row>
    <row r="555" spans="1:21">
      <c r="A555" t="s">
        <v>863</v>
      </c>
      <c r="B555">
        <v>2020</v>
      </c>
      <c r="C555">
        <v>0</v>
      </c>
      <c r="D555">
        <v>0</v>
      </c>
      <c r="E555">
        <v>0</v>
      </c>
      <c r="F555">
        <v>7</v>
      </c>
      <c r="G555">
        <v>0</v>
      </c>
      <c r="H555">
        <v>27</v>
      </c>
      <c r="I555">
        <v>75</v>
      </c>
      <c r="J555" t="s">
        <v>767</v>
      </c>
      <c r="K555" t="str">
        <f>INDEX('Planning Periods'!$O$2:$O$540,MATCH('Table B Values'!A555,'Planning Periods'!$A$2:$A$540,0))</f>
        <v>Humboldt County</v>
      </c>
      <c r="O555" t="s">
        <v>1060</v>
      </c>
      <c r="P555">
        <v>2021</v>
      </c>
      <c r="Q555">
        <v>0</v>
      </c>
      <c r="S555" t="s">
        <v>1136</v>
      </c>
      <c r="T555">
        <v>2022</v>
      </c>
      <c r="U555">
        <v>0</v>
      </c>
    </row>
    <row r="556" spans="1:21">
      <c r="A556" t="s">
        <v>1218</v>
      </c>
      <c r="B556">
        <v>2020</v>
      </c>
      <c r="C556">
        <v>0</v>
      </c>
      <c r="D556">
        <v>0</v>
      </c>
      <c r="E556">
        <v>0</v>
      </c>
      <c r="F556">
        <v>0</v>
      </c>
      <c r="G556">
        <v>0</v>
      </c>
      <c r="H556">
        <v>2</v>
      </c>
      <c r="I556">
        <v>5</v>
      </c>
      <c r="J556" t="s">
        <v>767</v>
      </c>
      <c r="K556" t="str">
        <f>INDEX('Planning Periods'!$O$2:$O$540,MATCH('Table B Values'!A556,'Planning Periods'!$A$2:$A$540,0))</f>
        <v>Alpine County</v>
      </c>
      <c r="O556" t="s">
        <v>876</v>
      </c>
      <c r="P556">
        <v>2021</v>
      </c>
      <c r="Q556">
        <v>0</v>
      </c>
      <c r="S556" t="s">
        <v>795</v>
      </c>
      <c r="T556">
        <v>2021</v>
      </c>
      <c r="U556">
        <v>0</v>
      </c>
    </row>
    <row r="557" spans="1:21">
      <c r="A557" t="s">
        <v>1217</v>
      </c>
      <c r="B557">
        <v>2020</v>
      </c>
      <c r="C557">
        <v>0</v>
      </c>
      <c r="D557">
        <v>0</v>
      </c>
      <c r="E557">
        <v>0</v>
      </c>
      <c r="F557">
        <v>0</v>
      </c>
      <c r="G557">
        <v>0</v>
      </c>
      <c r="H557">
        <v>1</v>
      </c>
      <c r="I557">
        <v>1</v>
      </c>
      <c r="J557" t="s">
        <v>767</v>
      </c>
      <c r="K557" t="str">
        <f>INDEX('Planning Periods'!$O$2:$O$540,MATCH('Table B Values'!A557,'Planning Periods'!$A$2:$A$540,0))</f>
        <v>Modoc County</v>
      </c>
      <c r="O557" t="s">
        <v>923</v>
      </c>
      <c r="P557">
        <v>2021</v>
      </c>
      <c r="Q557">
        <v>0</v>
      </c>
      <c r="S557" t="s">
        <v>798</v>
      </c>
      <c r="T557">
        <v>2021</v>
      </c>
      <c r="U557">
        <v>0</v>
      </c>
    </row>
    <row r="558" spans="1:21">
      <c r="A558" t="s">
        <v>951</v>
      </c>
      <c r="B558">
        <v>2020</v>
      </c>
      <c r="C558">
        <v>0</v>
      </c>
      <c r="D558">
        <v>0</v>
      </c>
      <c r="E558">
        <v>0</v>
      </c>
      <c r="F558">
        <v>18</v>
      </c>
      <c r="G558">
        <v>0</v>
      </c>
      <c r="H558">
        <v>28</v>
      </c>
      <c r="I558">
        <v>25</v>
      </c>
      <c r="J558" t="s">
        <v>767</v>
      </c>
      <c r="K558" t="str">
        <f>INDEX('Planning Periods'!$O$2:$O$540,MATCH('Table B Values'!A558,'Planning Periods'!$A$2:$A$540,0))</f>
        <v>Calaveras County</v>
      </c>
      <c r="O558" t="s">
        <v>921</v>
      </c>
      <c r="P558">
        <v>2021</v>
      </c>
      <c r="Q558">
        <v>0</v>
      </c>
      <c r="S558" t="s">
        <v>847</v>
      </c>
      <c r="T558">
        <v>2021</v>
      </c>
      <c r="U558">
        <v>7</v>
      </c>
    </row>
    <row r="559" spans="1:21">
      <c r="A559" t="s">
        <v>1123</v>
      </c>
      <c r="B559">
        <v>2020</v>
      </c>
      <c r="C559">
        <v>0</v>
      </c>
      <c r="D559">
        <v>0</v>
      </c>
      <c r="E559">
        <v>0</v>
      </c>
      <c r="F559">
        <v>3</v>
      </c>
      <c r="G559">
        <v>0</v>
      </c>
      <c r="H559">
        <v>2</v>
      </c>
      <c r="I559">
        <v>1</v>
      </c>
      <c r="J559" t="s">
        <v>767</v>
      </c>
      <c r="K559" t="str">
        <f>INDEX('Planning Periods'!$O$2:$O$540,MATCH('Table B Values'!A559,'Planning Periods'!$A$2:$A$540,0))</f>
        <v>Lake County</v>
      </c>
      <c r="O559" t="s">
        <v>802</v>
      </c>
      <c r="P559">
        <v>2021</v>
      </c>
      <c r="Q559">
        <v>0</v>
      </c>
      <c r="S559" t="s">
        <v>792</v>
      </c>
      <c r="T559">
        <v>2021</v>
      </c>
      <c r="U559">
        <v>80</v>
      </c>
    </row>
    <row r="560" spans="1:21">
      <c r="A560" t="s">
        <v>1082</v>
      </c>
      <c r="B560">
        <v>2020</v>
      </c>
      <c r="C560">
        <v>0</v>
      </c>
      <c r="D560">
        <v>0</v>
      </c>
      <c r="E560">
        <v>0</v>
      </c>
      <c r="F560">
        <v>0</v>
      </c>
      <c r="G560">
        <v>0</v>
      </c>
      <c r="H560">
        <v>0</v>
      </c>
      <c r="I560">
        <v>11</v>
      </c>
      <c r="J560" t="s">
        <v>767</v>
      </c>
      <c r="K560" t="str">
        <f>INDEX('Planning Periods'!$O$2:$O$540,MATCH('Table B Values'!A560,'Planning Periods'!$A$2:$A$540,0))</f>
        <v>Shasta County</v>
      </c>
      <c r="O560" t="s">
        <v>811</v>
      </c>
      <c r="P560">
        <v>2021</v>
      </c>
      <c r="Q560">
        <v>0</v>
      </c>
      <c r="S560" t="s">
        <v>807</v>
      </c>
      <c r="T560">
        <v>2021</v>
      </c>
      <c r="U560">
        <v>0</v>
      </c>
    </row>
    <row r="561" spans="1:21">
      <c r="A561" t="s">
        <v>797</v>
      </c>
      <c r="B561">
        <v>2020</v>
      </c>
      <c r="C561">
        <v>43</v>
      </c>
      <c r="D561">
        <v>5</v>
      </c>
      <c r="E561">
        <v>0</v>
      </c>
      <c r="F561">
        <v>2</v>
      </c>
      <c r="G561">
        <v>0</v>
      </c>
      <c r="H561">
        <v>10</v>
      </c>
      <c r="I561">
        <v>10</v>
      </c>
      <c r="J561" t="s">
        <v>767</v>
      </c>
      <c r="K561" t="str">
        <f>INDEX('Planning Periods'!$O$2:$O$540,MATCH('Table B Values'!A561,'Planning Periods'!$A$2:$A$540,0))</f>
        <v>Humboldt County</v>
      </c>
      <c r="O561" t="s">
        <v>928</v>
      </c>
      <c r="P561">
        <v>2021</v>
      </c>
      <c r="Q561">
        <v>0</v>
      </c>
      <c r="S561" t="s">
        <v>810</v>
      </c>
      <c r="T561">
        <v>2021</v>
      </c>
      <c r="U561">
        <v>0</v>
      </c>
    </row>
    <row r="562" spans="1:21">
      <c r="A562" t="s">
        <v>853</v>
      </c>
      <c r="B562">
        <v>2019</v>
      </c>
      <c r="C562">
        <v>0</v>
      </c>
      <c r="D562">
        <v>0</v>
      </c>
      <c r="E562">
        <v>0</v>
      </c>
      <c r="F562">
        <v>0</v>
      </c>
      <c r="G562">
        <v>0</v>
      </c>
      <c r="H562">
        <v>1</v>
      </c>
      <c r="I562">
        <v>11</v>
      </c>
      <c r="J562" t="s">
        <v>767</v>
      </c>
      <c r="K562" t="str">
        <f>INDEX('Planning Periods'!$O$2:$O$540,MATCH('Table B Values'!A562,'Planning Periods'!$A$2:$A$540,0))</f>
        <v>Plumas County</v>
      </c>
      <c r="O562" t="s">
        <v>911</v>
      </c>
      <c r="P562">
        <v>2021</v>
      </c>
      <c r="Q562">
        <v>0</v>
      </c>
      <c r="S562" t="s">
        <v>801</v>
      </c>
      <c r="T562">
        <v>2021</v>
      </c>
      <c r="U562">
        <v>0</v>
      </c>
    </row>
    <row r="563" spans="1:21">
      <c r="A563" t="s">
        <v>834</v>
      </c>
      <c r="B563">
        <v>2019</v>
      </c>
      <c r="C563">
        <v>0</v>
      </c>
      <c r="D563">
        <v>0</v>
      </c>
      <c r="E563">
        <v>0</v>
      </c>
      <c r="F563">
        <v>0</v>
      </c>
      <c r="G563">
        <v>0</v>
      </c>
      <c r="H563">
        <v>1</v>
      </c>
      <c r="I563">
        <v>0</v>
      </c>
      <c r="J563" t="s">
        <v>767</v>
      </c>
      <c r="K563" t="str">
        <f>INDEX('Planning Periods'!$O$2:$O$540,MATCH('Table B Values'!A563,'Planning Periods'!$A$2:$A$540,0))</f>
        <v>Tehama County</v>
      </c>
      <c r="O563" t="s">
        <v>925</v>
      </c>
      <c r="P563">
        <v>2021</v>
      </c>
      <c r="Q563">
        <v>0</v>
      </c>
      <c r="S563" t="s">
        <v>896</v>
      </c>
      <c r="T563">
        <v>2021</v>
      </c>
      <c r="U563">
        <v>0</v>
      </c>
    </row>
    <row r="564" spans="1:21">
      <c r="A564" t="s">
        <v>938</v>
      </c>
      <c r="B564">
        <v>2019</v>
      </c>
      <c r="C564">
        <v>0</v>
      </c>
      <c r="D564">
        <v>0</v>
      </c>
      <c r="E564">
        <v>0</v>
      </c>
      <c r="F564">
        <v>6</v>
      </c>
      <c r="G564">
        <v>0</v>
      </c>
      <c r="H564">
        <v>1</v>
      </c>
      <c r="I564">
        <v>0</v>
      </c>
      <c r="J564" t="s">
        <v>767</v>
      </c>
      <c r="K564" t="str">
        <f>INDEX('Planning Periods'!$O$2:$O$540,MATCH('Table B Values'!A564,'Planning Periods'!$A$2:$A$540,0))</f>
        <v>Mono County</v>
      </c>
      <c r="O564" t="s">
        <v>919</v>
      </c>
      <c r="P564">
        <v>2021</v>
      </c>
      <c r="Q564">
        <v>0</v>
      </c>
      <c r="S564" t="s">
        <v>889</v>
      </c>
      <c r="T564">
        <v>2021</v>
      </c>
      <c r="U564">
        <v>0</v>
      </c>
    </row>
    <row r="565" spans="1:21">
      <c r="A565" t="s">
        <v>900</v>
      </c>
      <c r="B565">
        <v>2019</v>
      </c>
      <c r="C565">
        <v>0</v>
      </c>
      <c r="D565">
        <v>0</v>
      </c>
      <c r="E565">
        <v>0</v>
      </c>
      <c r="F565">
        <v>0</v>
      </c>
      <c r="G565">
        <v>0</v>
      </c>
      <c r="H565">
        <v>0</v>
      </c>
      <c r="I565">
        <v>1</v>
      </c>
      <c r="J565" t="s">
        <v>767</v>
      </c>
      <c r="K565" t="str">
        <f>INDEX('Planning Periods'!$O$2:$O$540,MATCH('Table B Values'!A565,'Planning Periods'!$A$2:$A$540,0))</f>
        <v>Nevada County</v>
      </c>
      <c r="O565" t="s">
        <v>776</v>
      </c>
      <c r="P565">
        <v>2021</v>
      </c>
      <c r="Q565">
        <v>0</v>
      </c>
      <c r="S565" t="s">
        <v>1272</v>
      </c>
      <c r="T565">
        <v>2021</v>
      </c>
      <c r="U565">
        <v>0</v>
      </c>
    </row>
    <row r="566" spans="1:21">
      <c r="A566" t="s">
        <v>1207</v>
      </c>
      <c r="B566">
        <v>2019</v>
      </c>
      <c r="C566">
        <v>0</v>
      </c>
      <c r="D566">
        <v>0</v>
      </c>
      <c r="E566">
        <v>0</v>
      </c>
      <c r="F566">
        <v>4</v>
      </c>
      <c r="G566">
        <v>0</v>
      </c>
      <c r="H566">
        <v>0</v>
      </c>
      <c r="I566" s="356">
        <v>2</v>
      </c>
      <c r="J566" t="s">
        <v>767</v>
      </c>
      <c r="K566" t="str">
        <f>INDEX('Planning Periods'!$O$2:$O$540,MATCH('Table B Values'!A566,'Planning Periods'!$A$2:$A$540,0))</f>
        <v>Humboldt County</v>
      </c>
      <c r="O566" t="s">
        <v>784</v>
      </c>
      <c r="P566">
        <v>2021</v>
      </c>
      <c r="Q566">
        <v>0</v>
      </c>
      <c r="S566" t="s">
        <v>891</v>
      </c>
      <c r="T566">
        <v>2021</v>
      </c>
      <c r="U566">
        <v>0</v>
      </c>
    </row>
    <row r="567" spans="1:21">
      <c r="A567" t="s">
        <v>1059</v>
      </c>
      <c r="B567">
        <v>2019</v>
      </c>
      <c r="C567">
        <v>0</v>
      </c>
      <c r="D567">
        <v>2</v>
      </c>
      <c r="E567">
        <v>0</v>
      </c>
      <c r="F567">
        <v>6</v>
      </c>
      <c r="G567">
        <v>0</v>
      </c>
      <c r="H567">
        <v>2</v>
      </c>
      <c r="I567">
        <v>15</v>
      </c>
      <c r="J567" t="s">
        <v>767</v>
      </c>
      <c r="K567" t="str">
        <f>INDEX('Planning Periods'!$O$2:$O$540,MATCH('Table B Values'!A567,'Planning Periods'!$A$2:$A$540,0))</f>
        <v>Tehama County</v>
      </c>
      <c r="O567" t="s">
        <v>787</v>
      </c>
      <c r="P567">
        <v>2021</v>
      </c>
      <c r="Q567">
        <v>0</v>
      </c>
      <c r="S567" t="s">
        <v>888</v>
      </c>
      <c r="T567">
        <v>2021</v>
      </c>
      <c r="U567">
        <v>0</v>
      </c>
    </row>
    <row r="568" spans="1:21">
      <c r="A568" t="s">
        <v>974</v>
      </c>
      <c r="B568">
        <v>2019</v>
      </c>
      <c r="C568">
        <v>0</v>
      </c>
      <c r="D568">
        <v>0</v>
      </c>
      <c r="E568">
        <v>0</v>
      </c>
      <c r="F568">
        <v>0</v>
      </c>
      <c r="G568">
        <v>0</v>
      </c>
      <c r="H568">
        <v>0</v>
      </c>
      <c r="I568">
        <v>0</v>
      </c>
      <c r="J568" t="s">
        <v>767</v>
      </c>
      <c r="K568" t="str">
        <f>INDEX('Planning Periods'!$O$2:$O$540,MATCH('Table B Values'!A568,'Planning Periods'!$A$2:$A$540,0))</f>
        <v>Trinity County</v>
      </c>
      <c r="O568" t="s">
        <v>779</v>
      </c>
      <c r="P568">
        <v>2021</v>
      </c>
      <c r="Q568">
        <v>0</v>
      </c>
      <c r="S568" t="s">
        <v>898</v>
      </c>
      <c r="T568">
        <v>2021</v>
      </c>
      <c r="U568">
        <v>0</v>
      </c>
    </row>
    <row r="569" spans="1:21">
      <c r="A569" t="s">
        <v>934</v>
      </c>
      <c r="B569">
        <v>2019</v>
      </c>
      <c r="C569">
        <v>0</v>
      </c>
      <c r="D569">
        <v>0</v>
      </c>
      <c r="E569">
        <v>0</v>
      </c>
      <c r="F569">
        <v>1</v>
      </c>
      <c r="G569">
        <v>0</v>
      </c>
      <c r="H569">
        <v>2</v>
      </c>
      <c r="I569">
        <v>0</v>
      </c>
      <c r="J569" t="s">
        <v>767</v>
      </c>
      <c r="K569" t="str">
        <f>INDEX('Planning Periods'!$O$2:$O$540,MATCH('Table B Values'!A569,'Planning Periods'!$A$2:$A$540,0))</f>
        <v>Sierra County</v>
      </c>
      <c r="O569" t="s">
        <v>820</v>
      </c>
      <c r="P569">
        <v>2021</v>
      </c>
      <c r="Q569">
        <v>0</v>
      </c>
      <c r="S569" t="s">
        <v>901</v>
      </c>
      <c r="T569">
        <v>2021</v>
      </c>
      <c r="U569">
        <v>0</v>
      </c>
    </row>
    <row r="570" spans="1:21">
      <c r="A570" t="s">
        <v>1196</v>
      </c>
      <c r="B570">
        <v>2019</v>
      </c>
      <c r="C570">
        <v>0</v>
      </c>
      <c r="D570">
        <v>0</v>
      </c>
      <c r="E570">
        <v>0</v>
      </c>
      <c r="F570">
        <v>0</v>
      </c>
      <c r="G570">
        <v>0</v>
      </c>
      <c r="H570">
        <v>2</v>
      </c>
      <c r="I570">
        <v>0</v>
      </c>
      <c r="J570" t="s">
        <v>767</v>
      </c>
      <c r="K570" t="str">
        <f>INDEX('Planning Periods'!$O$2:$O$540,MATCH('Table B Values'!A570,'Planning Periods'!$A$2:$A$540,0))</f>
        <v>Lassen County</v>
      </c>
      <c r="O570" t="s">
        <v>823</v>
      </c>
      <c r="P570">
        <v>2021</v>
      </c>
      <c r="Q570">
        <v>0</v>
      </c>
      <c r="S570" t="s">
        <v>893</v>
      </c>
      <c r="T570">
        <v>2021</v>
      </c>
      <c r="U570">
        <v>0</v>
      </c>
    </row>
    <row r="571" spans="1:21">
      <c r="A571" t="s">
        <v>979</v>
      </c>
      <c r="B571">
        <v>2019</v>
      </c>
      <c r="C571">
        <v>0</v>
      </c>
      <c r="D571">
        <v>0</v>
      </c>
      <c r="E571">
        <v>0</v>
      </c>
      <c r="F571">
        <v>2</v>
      </c>
      <c r="G571">
        <v>0</v>
      </c>
      <c r="H571">
        <v>0</v>
      </c>
      <c r="I571">
        <v>3</v>
      </c>
      <c r="J571" t="s">
        <v>767</v>
      </c>
      <c r="K571" t="str">
        <f>INDEX('Planning Periods'!$O$2:$O$540,MATCH('Table B Values'!A571,'Planning Periods'!$A$2:$A$540,0))</f>
        <v>Nevada County</v>
      </c>
      <c r="O571" t="s">
        <v>805</v>
      </c>
      <c r="P571">
        <v>2021</v>
      </c>
      <c r="Q571">
        <v>0</v>
      </c>
      <c r="S571" t="s">
        <v>838</v>
      </c>
      <c r="T571">
        <v>2021</v>
      </c>
      <c r="U571">
        <v>0</v>
      </c>
    </row>
    <row r="572" spans="1:21">
      <c r="A572" t="s">
        <v>863</v>
      </c>
      <c r="B572">
        <v>2019</v>
      </c>
      <c r="C572">
        <v>0</v>
      </c>
      <c r="D572">
        <v>0</v>
      </c>
      <c r="E572">
        <v>0</v>
      </c>
      <c r="F572">
        <v>0</v>
      </c>
      <c r="G572">
        <v>0</v>
      </c>
      <c r="H572">
        <v>20</v>
      </c>
      <c r="I572">
        <v>25</v>
      </c>
      <c r="J572" t="s">
        <v>767</v>
      </c>
      <c r="K572" t="str">
        <f>INDEX('Planning Periods'!$O$2:$O$540,MATCH('Table B Values'!A572,'Planning Periods'!$A$2:$A$540,0))</f>
        <v>Humboldt County</v>
      </c>
      <c r="O572" t="s">
        <v>817</v>
      </c>
      <c r="P572">
        <v>2021</v>
      </c>
      <c r="Q572">
        <v>0</v>
      </c>
      <c r="S572" t="s">
        <v>1273</v>
      </c>
      <c r="T572">
        <v>2021</v>
      </c>
      <c r="U572">
        <v>0</v>
      </c>
    </row>
    <row r="573" spans="1:21">
      <c r="A573" t="s">
        <v>961</v>
      </c>
      <c r="B573">
        <v>2019</v>
      </c>
      <c r="C573">
        <v>0</v>
      </c>
      <c r="D573">
        <v>0</v>
      </c>
      <c r="E573">
        <v>0</v>
      </c>
      <c r="F573">
        <v>0</v>
      </c>
      <c r="G573">
        <v>0</v>
      </c>
      <c r="H573">
        <v>7</v>
      </c>
      <c r="I573">
        <v>5</v>
      </c>
      <c r="J573" t="s">
        <v>767</v>
      </c>
      <c r="K573" t="str">
        <f>INDEX('Planning Periods'!$O$2:$O$540,MATCH('Table B Values'!A573,'Planning Periods'!$A$2:$A$540,0))</f>
        <v>Mendocino County</v>
      </c>
      <c r="O573" t="s">
        <v>825</v>
      </c>
      <c r="P573">
        <v>2021</v>
      </c>
      <c r="Q573">
        <v>0</v>
      </c>
      <c r="S573" t="s">
        <v>781</v>
      </c>
      <c r="T573">
        <v>2021</v>
      </c>
      <c r="U573">
        <v>0</v>
      </c>
    </row>
    <row r="574" spans="1:21">
      <c r="A574" t="s">
        <v>966</v>
      </c>
      <c r="B574">
        <v>2019</v>
      </c>
      <c r="C574">
        <v>0</v>
      </c>
      <c r="D574">
        <v>0</v>
      </c>
      <c r="E574">
        <v>0</v>
      </c>
      <c r="F574">
        <v>0</v>
      </c>
      <c r="G574">
        <v>0</v>
      </c>
      <c r="H574">
        <v>14</v>
      </c>
      <c r="I574" s="356">
        <v>3</v>
      </c>
      <c r="J574" t="s">
        <v>767</v>
      </c>
      <c r="K574" t="str">
        <f>INDEX('Planning Periods'!$O$2:$O$540,MATCH('Table B Values'!A574,'Planning Periods'!$A$2:$A$540,0))</f>
        <v>Humboldt County</v>
      </c>
      <c r="O574" t="s">
        <v>883</v>
      </c>
      <c r="P574">
        <v>2021</v>
      </c>
      <c r="Q574">
        <v>0</v>
      </c>
      <c r="S574" t="s">
        <v>809</v>
      </c>
      <c r="T574">
        <v>2021</v>
      </c>
      <c r="U574">
        <v>0</v>
      </c>
    </row>
    <row r="575" spans="1:21">
      <c r="A575" t="s">
        <v>894</v>
      </c>
      <c r="B575">
        <v>2019</v>
      </c>
      <c r="C575">
        <v>0</v>
      </c>
      <c r="D575">
        <v>0</v>
      </c>
      <c r="E575">
        <v>0</v>
      </c>
      <c r="F575">
        <v>0</v>
      </c>
      <c r="G575">
        <v>0</v>
      </c>
      <c r="H575">
        <v>0</v>
      </c>
      <c r="I575">
        <v>7</v>
      </c>
      <c r="J575" t="s">
        <v>767</v>
      </c>
      <c r="K575" t="str">
        <f>INDEX('Planning Periods'!$O$2:$O$540,MATCH('Table B Values'!A575,'Planning Periods'!$A$2:$A$540,0))</f>
        <v>Lassen County</v>
      </c>
      <c r="O575" t="s">
        <v>880</v>
      </c>
      <c r="P575">
        <v>2021</v>
      </c>
      <c r="Q575">
        <v>0</v>
      </c>
      <c r="S575" t="s">
        <v>843</v>
      </c>
      <c r="T575">
        <v>2021</v>
      </c>
      <c r="U575">
        <v>0</v>
      </c>
    </row>
    <row r="576" spans="1:21">
      <c r="A576" t="s">
        <v>841</v>
      </c>
      <c r="B576">
        <v>2019</v>
      </c>
      <c r="C576">
        <v>0</v>
      </c>
      <c r="D576">
        <v>0</v>
      </c>
      <c r="E576">
        <v>0</v>
      </c>
      <c r="F576">
        <v>0</v>
      </c>
      <c r="G576">
        <v>0</v>
      </c>
      <c r="H576">
        <v>20</v>
      </c>
      <c r="I576">
        <v>40</v>
      </c>
      <c r="J576" t="s">
        <v>767</v>
      </c>
      <c r="K576" t="str">
        <f>INDEX('Planning Periods'!$O$2:$O$540,MATCH('Table B Values'!A576,'Planning Periods'!$A$2:$A$540,0))</f>
        <v>Mendocino County</v>
      </c>
      <c r="O576" t="s">
        <v>938</v>
      </c>
      <c r="P576">
        <v>2021</v>
      </c>
      <c r="Q576">
        <v>0</v>
      </c>
      <c r="S576" t="s">
        <v>845</v>
      </c>
      <c r="T576">
        <v>2021</v>
      </c>
      <c r="U576">
        <v>0</v>
      </c>
    </row>
    <row r="577" spans="1:21">
      <c r="A577" t="s">
        <v>936</v>
      </c>
      <c r="B577">
        <v>2019</v>
      </c>
      <c r="C577">
        <v>0</v>
      </c>
      <c r="D577">
        <v>0</v>
      </c>
      <c r="E577">
        <v>0</v>
      </c>
      <c r="F577">
        <v>1</v>
      </c>
      <c r="G577">
        <v>0</v>
      </c>
      <c r="H577">
        <v>0</v>
      </c>
      <c r="I577">
        <v>0</v>
      </c>
      <c r="J577" t="s">
        <v>767</v>
      </c>
      <c r="K577" t="str">
        <f>INDEX('Planning Periods'!$O$2:$O$540,MATCH('Table B Values'!A577,'Planning Periods'!$A$2:$A$540,0))</f>
        <v>Modoc County</v>
      </c>
      <c r="O577" t="s">
        <v>936</v>
      </c>
      <c r="P577">
        <v>2021</v>
      </c>
      <c r="Q577">
        <v>0</v>
      </c>
      <c r="S577" t="s">
        <v>833</v>
      </c>
      <c r="T577">
        <v>2021</v>
      </c>
      <c r="U577">
        <v>0</v>
      </c>
    </row>
    <row r="578" spans="1:21">
      <c r="A578" t="s">
        <v>868</v>
      </c>
      <c r="B578">
        <v>2019</v>
      </c>
      <c r="C578">
        <v>0</v>
      </c>
      <c r="D578">
        <v>0</v>
      </c>
      <c r="E578">
        <v>0</v>
      </c>
      <c r="F578">
        <v>0</v>
      </c>
      <c r="G578">
        <v>0</v>
      </c>
      <c r="H578">
        <v>0</v>
      </c>
      <c r="I578">
        <v>23</v>
      </c>
      <c r="J578" t="s">
        <v>767</v>
      </c>
      <c r="K578" t="str">
        <f>INDEX('Planning Periods'!$O$2:$O$540,MATCH('Table B Values'!A578,'Planning Periods'!$A$2:$A$540,0))</f>
        <v>Mono County</v>
      </c>
      <c r="O578" t="s">
        <v>871</v>
      </c>
      <c r="P578">
        <v>2021</v>
      </c>
      <c r="Q578">
        <v>0</v>
      </c>
      <c r="S578" t="s">
        <v>783</v>
      </c>
      <c r="T578">
        <v>2021</v>
      </c>
      <c r="U578">
        <v>0</v>
      </c>
    </row>
    <row r="579" spans="1:21">
      <c r="A579" t="s">
        <v>878</v>
      </c>
      <c r="B579">
        <v>2019</v>
      </c>
      <c r="C579">
        <v>0</v>
      </c>
      <c r="D579">
        <v>0</v>
      </c>
      <c r="E579">
        <v>0</v>
      </c>
      <c r="F579">
        <v>0</v>
      </c>
      <c r="G579">
        <v>0</v>
      </c>
      <c r="H579">
        <v>0</v>
      </c>
      <c r="I579">
        <v>17</v>
      </c>
      <c r="J579" t="s">
        <v>767</v>
      </c>
      <c r="K579" t="str">
        <f>INDEX('Planning Periods'!$O$2:$O$540,MATCH('Table B Values'!A579,'Planning Periods'!$A$2:$A$540,0))</f>
        <v>Mariposa County</v>
      </c>
      <c r="O579" t="s">
        <v>868</v>
      </c>
      <c r="P579">
        <v>2021</v>
      </c>
      <c r="Q579">
        <v>0</v>
      </c>
      <c r="S579" t="s">
        <v>775</v>
      </c>
      <c r="T579">
        <v>2021</v>
      </c>
      <c r="U579">
        <v>0</v>
      </c>
    </row>
    <row r="580" spans="1:21">
      <c r="A580" t="s">
        <v>821</v>
      </c>
      <c r="B580">
        <v>2019</v>
      </c>
      <c r="C580">
        <v>0</v>
      </c>
      <c r="D580">
        <v>0</v>
      </c>
      <c r="E580">
        <v>0</v>
      </c>
      <c r="F580">
        <v>2</v>
      </c>
      <c r="G580">
        <v>0</v>
      </c>
      <c r="H580">
        <v>0</v>
      </c>
      <c r="I580">
        <v>0</v>
      </c>
      <c r="J580" t="s">
        <v>767</v>
      </c>
      <c r="K580" t="str">
        <f>INDEX('Planning Periods'!$O$2:$O$540,MATCH('Table B Values'!A580,'Planning Periods'!$A$2:$A$540,0))</f>
        <v>Mendocino County</v>
      </c>
      <c r="O580" t="s">
        <v>1194</v>
      </c>
      <c r="P580">
        <v>2021</v>
      </c>
      <c r="Q580">
        <v>0</v>
      </c>
      <c r="S580" t="s">
        <v>789</v>
      </c>
      <c r="T580">
        <v>2021</v>
      </c>
      <c r="U580">
        <v>0</v>
      </c>
    </row>
    <row r="581" spans="1:21">
      <c r="A581" t="s">
        <v>981</v>
      </c>
      <c r="B581">
        <v>2019</v>
      </c>
      <c r="C581">
        <v>64</v>
      </c>
      <c r="D581">
        <v>0</v>
      </c>
      <c r="E581">
        <v>12</v>
      </c>
      <c r="F581">
        <v>0</v>
      </c>
      <c r="G581">
        <v>0</v>
      </c>
      <c r="H581">
        <v>0</v>
      </c>
      <c r="I581" s="356">
        <v>42</v>
      </c>
      <c r="J581" t="s">
        <v>767</v>
      </c>
      <c r="K581" t="str">
        <f>INDEX('Planning Periods'!$O$2:$O$540,MATCH('Table B Values'!A581,'Planning Periods'!$A$2:$A$540,0))</f>
        <v>Nevada County</v>
      </c>
      <c r="L581" t="s">
        <v>1274</v>
      </c>
      <c r="O581" t="s">
        <v>878</v>
      </c>
      <c r="P581">
        <v>2021</v>
      </c>
      <c r="Q581">
        <v>0</v>
      </c>
      <c r="S581" t="s">
        <v>804</v>
      </c>
      <c r="T581">
        <v>2021</v>
      </c>
      <c r="U581">
        <v>0</v>
      </c>
    </row>
    <row r="582" spans="1:21">
      <c r="A582" t="s">
        <v>1216</v>
      </c>
      <c r="B582">
        <v>2019</v>
      </c>
      <c r="C582">
        <v>0</v>
      </c>
      <c r="D582">
        <v>0</v>
      </c>
      <c r="E582">
        <v>0</v>
      </c>
      <c r="F582">
        <v>0</v>
      </c>
      <c r="G582">
        <v>0</v>
      </c>
      <c r="H582">
        <v>0</v>
      </c>
      <c r="I582">
        <v>1</v>
      </c>
      <c r="J582" t="s">
        <v>767</v>
      </c>
      <c r="K582" t="str">
        <f>INDEX('Planning Periods'!$O$2:$O$540,MATCH('Table B Values'!A582,'Planning Periods'!$A$2:$A$540,0))</f>
        <v>Tuolumne County</v>
      </c>
      <c r="O582" t="s">
        <v>917</v>
      </c>
      <c r="P582">
        <v>2021</v>
      </c>
      <c r="Q582">
        <v>0</v>
      </c>
      <c r="S582" t="s">
        <v>773</v>
      </c>
      <c r="T582">
        <v>2021</v>
      </c>
      <c r="U582">
        <v>0</v>
      </c>
    </row>
    <row r="583" spans="1:21">
      <c r="A583" t="s">
        <v>972</v>
      </c>
      <c r="B583">
        <v>2019</v>
      </c>
      <c r="C583">
        <v>0</v>
      </c>
      <c r="D583">
        <v>0</v>
      </c>
      <c r="E583">
        <v>0</v>
      </c>
      <c r="F583">
        <v>2</v>
      </c>
      <c r="G583">
        <v>0</v>
      </c>
      <c r="H583">
        <v>2</v>
      </c>
      <c r="I583">
        <v>0</v>
      </c>
      <c r="J583" t="s">
        <v>767</v>
      </c>
      <c r="K583" t="str">
        <f>INDEX('Planning Periods'!$O$2:$O$540,MATCH('Table B Values'!A583,'Planning Periods'!$A$2:$A$540,0))</f>
        <v>Humboldt County</v>
      </c>
      <c r="O583" t="s">
        <v>943</v>
      </c>
      <c r="P583">
        <v>2021</v>
      </c>
      <c r="Q583">
        <v>0</v>
      </c>
      <c r="S583" t="s">
        <v>786</v>
      </c>
      <c r="T583">
        <v>2021</v>
      </c>
      <c r="U583">
        <v>0</v>
      </c>
    </row>
    <row r="584" spans="1:21">
      <c r="A584" t="s">
        <v>1120</v>
      </c>
      <c r="B584">
        <v>2019</v>
      </c>
      <c r="C584">
        <v>0</v>
      </c>
      <c r="D584">
        <v>0</v>
      </c>
      <c r="E584">
        <v>0</v>
      </c>
      <c r="F584">
        <v>0</v>
      </c>
      <c r="G584">
        <v>0</v>
      </c>
      <c r="H584">
        <v>1</v>
      </c>
      <c r="I584">
        <v>0</v>
      </c>
      <c r="J584" t="s">
        <v>767</v>
      </c>
      <c r="K584" t="str">
        <f>INDEX('Planning Periods'!$O$2:$O$540,MATCH('Table B Values'!A584,'Planning Periods'!$A$2:$A$540,0))</f>
        <v>Humboldt County</v>
      </c>
      <c r="O584" t="s">
        <v>858</v>
      </c>
      <c r="P584">
        <v>2021</v>
      </c>
      <c r="Q584">
        <v>0</v>
      </c>
      <c r="S584" t="s">
        <v>778</v>
      </c>
      <c r="T584">
        <v>2021</v>
      </c>
      <c r="U584">
        <v>0</v>
      </c>
    </row>
    <row r="585" spans="1:21">
      <c r="A585" t="s">
        <v>951</v>
      </c>
      <c r="B585">
        <v>2019</v>
      </c>
      <c r="C585">
        <v>0</v>
      </c>
      <c r="D585">
        <v>0</v>
      </c>
      <c r="E585">
        <v>0</v>
      </c>
      <c r="F585">
        <v>0</v>
      </c>
      <c r="G585">
        <v>0</v>
      </c>
      <c r="H585">
        <v>0</v>
      </c>
      <c r="I585">
        <v>46</v>
      </c>
      <c r="J585" t="s">
        <v>767</v>
      </c>
      <c r="K585" t="str">
        <f>INDEX('Planning Periods'!$O$2:$O$540,MATCH('Table B Values'!A585,'Planning Periods'!$A$2:$A$540,0))</f>
        <v>Calaveras County</v>
      </c>
      <c r="O585" t="s">
        <v>915</v>
      </c>
      <c r="P585">
        <v>2021</v>
      </c>
      <c r="Q585">
        <v>0</v>
      </c>
      <c r="S585" t="s">
        <v>770</v>
      </c>
      <c r="T585">
        <v>2021</v>
      </c>
      <c r="U585">
        <v>0</v>
      </c>
    </row>
    <row r="586" spans="1:21">
      <c r="A586" t="s">
        <v>797</v>
      </c>
      <c r="B586">
        <v>2019</v>
      </c>
      <c r="C586">
        <v>0</v>
      </c>
      <c r="D586">
        <v>0</v>
      </c>
      <c r="E586">
        <v>0</v>
      </c>
      <c r="F586">
        <v>7</v>
      </c>
      <c r="G586">
        <v>0</v>
      </c>
      <c r="H586">
        <v>3</v>
      </c>
      <c r="I586">
        <v>4</v>
      </c>
      <c r="J586" t="s">
        <v>767</v>
      </c>
      <c r="K586" t="str">
        <f>INDEX('Planning Periods'!$O$2:$O$540,MATCH('Table B Values'!A586,'Planning Periods'!$A$2:$A$540,0))</f>
        <v>Humboldt County</v>
      </c>
      <c r="O586" t="s">
        <v>950</v>
      </c>
      <c r="P586">
        <v>2021</v>
      </c>
      <c r="Q586">
        <v>0</v>
      </c>
      <c r="S586" t="s">
        <v>903</v>
      </c>
      <c r="T586">
        <v>2021</v>
      </c>
      <c r="U586">
        <v>0</v>
      </c>
    </row>
    <row r="587" spans="1:21">
      <c r="A587" t="s">
        <v>968</v>
      </c>
      <c r="B587">
        <v>2019</v>
      </c>
      <c r="C587">
        <v>0</v>
      </c>
      <c r="D587">
        <v>0</v>
      </c>
      <c r="E587">
        <v>0</v>
      </c>
      <c r="F587">
        <v>0</v>
      </c>
      <c r="G587">
        <v>0</v>
      </c>
      <c r="H587">
        <v>3</v>
      </c>
      <c r="I587">
        <v>4</v>
      </c>
      <c r="J587" t="s">
        <v>767</v>
      </c>
      <c r="K587" t="str">
        <f>INDEX('Planning Periods'!$O$2:$O$540,MATCH('Table B Values'!A587,'Planning Periods'!$A$2:$A$540,0))</f>
        <v>Humboldt County</v>
      </c>
      <c r="O587" t="s">
        <v>933</v>
      </c>
      <c r="P587">
        <v>2021</v>
      </c>
      <c r="Q587">
        <v>0</v>
      </c>
      <c r="S587" t="s">
        <v>1145</v>
      </c>
      <c r="T587">
        <v>2022</v>
      </c>
      <c r="U587">
        <v>0</v>
      </c>
    </row>
    <row r="588" spans="1:21">
      <c r="A588" t="s">
        <v>1123</v>
      </c>
      <c r="B588">
        <v>2019</v>
      </c>
      <c r="C588">
        <v>0</v>
      </c>
      <c r="D588">
        <v>1</v>
      </c>
      <c r="E588">
        <v>0</v>
      </c>
      <c r="F588">
        <v>0</v>
      </c>
      <c r="G588">
        <v>0</v>
      </c>
      <c r="H588">
        <v>1</v>
      </c>
      <c r="I588">
        <v>1</v>
      </c>
      <c r="J588" t="s">
        <v>767</v>
      </c>
      <c r="K588" t="str">
        <f>INDEX('Planning Periods'!$O$2:$O$540,MATCH('Table B Values'!A588,'Planning Periods'!$A$2:$A$540,0))</f>
        <v>Lake County</v>
      </c>
      <c r="O588" t="s">
        <v>931</v>
      </c>
      <c r="P588">
        <v>2021</v>
      </c>
      <c r="Q588">
        <v>0</v>
      </c>
      <c r="S588" t="s">
        <v>1146</v>
      </c>
      <c r="T588">
        <v>2022</v>
      </c>
      <c r="U588">
        <v>32</v>
      </c>
    </row>
    <row r="589" spans="1:21">
      <c r="A589" t="s">
        <v>1217</v>
      </c>
      <c r="B589">
        <v>2019</v>
      </c>
      <c r="C589">
        <v>0</v>
      </c>
      <c r="D589">
        <v>0</v>
      </c>
      <c r="E589">
        <v>0</v>
      </c>
      <c r="F589">
        <v>1</v>
      </c>
      <c r="G589">
        <v>0</v>
      </c>
      <c r="H589">
        <v>0</v>
      </c>
      <c r="I589">
        <v>0</v>
      </c>
      <c r="J589" t="s">
        <v>767</v>
      </c>
      <c r="K589" t="str">
        <f>INDEX('Planning Periods'!$O$2:$O$540,MATCH('Table B Values'!A589,'Planning Periods'!$A$2:$A$540,0))</f>
        <v>Modoc County</v>
      </c>
      <c r="O589" t="s">
        <v>947</v>
      </c>
      <c r="P589">
        <v>2021</v>
      </c>
      <c r="Q589">
        <v>0</v>
      </c>
      <c r="S589" t="s">
        <v>1144</v>
      </c>
      <c r="T589">
        <v>2022</v>
      </c>
      <c r="U589">
        <v>13</v>
      </c>
    </row>
    <row r="590" spans="1:21">
      <c r="A590" t="s">
        <v>1078</v>
      </c>
      <c r="B590">
        <v>2019</v>
      </c>
      <c r="C590">
        <v>0</v>
      </c>
      <c r="D590">
        <v>0</v>
      </c>
      <c r="E590">
        <v>0</v>
      </c>
      <c r="F590">
        <v>1</v>
      </c>
      <c r="G590">
        <v>0</v>
      </c>
      <c r="H590">
        <v>0</v>
      </c>
      <c r="I590">
        <v>1</v>
      </c>
      <c r="J590" t="s">
        <v>767</v>
      </c>
      <c r="K590" t="str">
        <f>INDEX('Planning Periods'!$O$2:$O$540,MATCH('Table B Values'!A590,'Planning Periods'!$A$2:$A$540,0))</f>
        <v>Calaveras County</v>
      </c>
      <c r="O590" t="s">
        <v>940</v>
      </c>
      <c r="P590">
        <v>2021</v>
      </c>
      <c r="Q590">
        <v>0</v>
      </c>
      <c r="S590" t="s">
        <v>875</v>
      </c>
      <c r="T590">
        <v>2022</v>
      </c>
      <c r="U590">
        <v>47</v>
      </c>
    </row>
    <row r="591" spans="1:21">
      <c r="A591" t="s">
        <v>766</v>
      </c>
      <c r="B591">
        <v>2023</v>
      </c>
      <c r="C591">
        <v>0</v>
      </c>
      <c r="D591">
        <v>0</v>
      </c>
      <c r="E591">
        <v>0</v>
      </c>
      <c r="F591">
        <v>1</v>
      </c>
      <c r="G591">
        <v>0</v>
      </c>
      <c r="H591">
        <v>0</v>
      </c>
      <c r="I591">
        <v>0</v>
      </c>
      <c r="J591" t="s">
        <v>1275</v>
      </c>
      <c r="K591" t="str">
        <f>INDEX('Planning Periods'!$O$2:$O$540,MATCH('Table B Values'!A591,'Planning Periods'!$A$2:$A$540,0))</f>
        <v>Santa Barbara County</v>
      </c>
      <c r="S591" t="s">
        <v>885</v>
      </c>
      <c r="T591">
        <v>2021</v>
      </c>
      <c r="U591">
        <v>0</v>
      </c>
    </row>
    <row r="592" spans="1:21">
      <c r="A592" t="s">
        <v>1116</v>
      </c>
      <c r="B592">
        <v>2023</v>
      </c>
      <c r="C592">
        <v>277</v>
      </c>
      <c r="D592">
        <v>34</v>
      </c>
      <c r="E592">
        <v>47</v>
      </c>
      <c r="F592">
        <v>25</v>
      </c>
      <c r="G592">
        <v>0</v>
      </c>
      <c r="H592">
        <v>0</v>
      </c>
      <c r="I592">
        <v>1455</v>
      </c>
      <c r="J592" t="s">
        <v>1275</v>
      </c>
      <c r="K592" t="str">
        <f>INDEX('Planning Periods'!$O$2:$O$540,MATCH('Table B Values'!A592,'Planning Periods'!$A$2:$A$540,0))</f>
        <v>Fresno County</v>
      </c>
      <c r="S592" t="s">
        <v>877</v>
      </c>
      <c r="T592">
        <v>2021</v>
      </c>
      <c r="U592">
        <v>0</v>
      </c>
    </row>
    <row r="593" spans="1:21">
      <c r="A593" t="s">
        <v>1201</v>
      </c>
      <c r="B593">
        <v>2022</v>
      </c>
      <c r="C593">
        <v>0</v>
      </c>
      <c r="D593">
        <v>0</v>
      </c>
      <c r="E593">
        <v>2</v>
      </c>
      <c r="F593">
        <v>0</v>
      </c>
      <c r="G593">
        <v>0</v>
      </c>
      <c r="H593">
        <v>23</v>
      </c>
      <c r="I593">
        <v>40</v>
      </c>
      <c r="J593" t="s">
        <v>1275</v>
      </c>
      <c r="K593" t="str">
        <f>INDEX('Planning Periods'!$O$2:$O$540,MATCH('Table B Values'!A593,'Planning Periods'!$A$2:$A$540,0))</f>
        <v>Contra Costa County</v>
      </c>
      <c r="S593" t="s">
        <v>870</v>
      </c>
      <c r="T593">
        <v>2021</v>
      </c>
      <c r="U593">
        <v>0</v>
      </c>
    </row>
    <row r="594" spans="1:21">
      <c r="A594" t="s">
        <v>1202</v>
      </c>
      <c r="B594">
        <v>2022</v>
      </c>
      <c r="C594">
        <v>0</v>
      </c>
      <c r="D594">
        <v>0</v>
      </c>
      <c r="E594">
        <v>0</v>
      </c>
      <c r="F594">
        <v>0</v>
      </c>
      <c r="G594">
        <v>0</v>
      </c>
      <c r="H594">
        <v>6</v>
      </c>
      <c r="I594">
        <v>47</v>
      </c>
      <c r="J594" t="s">
        <v>1275</v>
      </c>
      <c r="K594" t="str">
        <f>INDEX('Planning Periods'!$O$2:$O$540,MATCH('Table B Values'!A594,'Planning Periods'!$A$2:$A$540,0))</f>
        <v>Alameda County</v>
      </c>
      <c r="S594" t="s">
        <v>1143</v>
      </c>
      <c r="T594">
        <v>2022</v>
      </c>
      <c r="U594">
        <v>0</v>
      </c>
    </row>
    <row r="595" spans="1:21">
      <c r="A595" t="s">
        <v>1204</v>
      </c>
      <c r="B595">
        <v>2022</v>
      </c>
      <c r="C595">
        <v>0</v>
      </c>
      <c r="D595">
        <v>0</v>
      </c>
      <c r="E595">
        <v>14</v>
      </c>
      <c r="F595">
        <v>6</v>
      </c>
      <c r="G595">
        <v>0</v>
      </c>
      <c r="H595">
        <v>16</v>
      </c>
      <c r="I595">
        <v>79</v>
      </c>
      <c r="J595" t="s">
        <v>1275</v>
      </c>
      <c r="K595" t="str">
        <f>INDEX('Planning Periods'!$O$2:$O$540,MATCH('Table B Values'!A595,'Planning Periods'!$A$2:$A$540,0))</f>
        <v>Contra Costa County</v>
      </c>
      <c r="S595" t="s">
        <v>1148</v>
      </c>
      <c r="T595">
        <v>2022</v>
      </c>
      <c r="U595">
        <v>0</v>
      </c>
    </row>
    <row r="596" spans="1:21">
      <c r="A596" t="s">
        <v>1226</v>
      </c>
      <c r="B596">
        <v>2022</v>
      </c>
      <c r="C596">
        <v>0</v>
      </c>
      <c r="D596">
        <v>2</v>
      </c>
      <c r="E596">
        <v>0</v>
      </c>
      <c r="F596">
        <v>0</v>
      </c>
      <c r="G596">
        <v>0</v>
      </c>
      <c r="H596">
        <v>0</v>
      </c>
      <c r="I596">
        <v>0</v>
      </c>
      <c r="J596" t="s">
        <v>1275</v>
      </c>
      <c r="K596" t="str">
        <f>INDEX('Planning Periods'!$O$2:$O$540,MATCH('Table B Values'!A596,'Planning Periods'!$A$2:$A$540,0))</f>
        <v>San Mateo County</v>
      </c>
      <c r="S596" t="s">
        <v>1135</v>
      </c>
      <c r="T596">
        <v>2022</v>
      </c>
      <c r="U596">
        <v>0</v>
      </c>
    </row>
    <row r="597" spans="1:21">
      <c r="A597" t="s">
        <v>1225</v>
      </c>
      <c r="B597">
        <v>2022</v>
      </c>
      <c r="C597">
        <v>0</v>
      </c>
      <c r="D597">
        <v>3</v>
      </c>
      <c r="E597">
        <v>68</v>
      </c>
      <c r="F597">
        <v>57</v>
      </c>
      <c r="G597">
        <v>0</v>
      </c>
      <c r="H597">
        <v>10</v>
      </c>
      <c r="I597">
        <v>63</v>
      </c>
      <c r="J597" t="s">
        <v>1275</v>
      </c>
      <c r="K597" t="str">
        <f>INDEX('Planning Periods'!$O$2:$O$540,MATCH('Table B Values'!A597,'Planning Periods'!$A$2:$A$540,0))</f>
        <v>Tulare County</v>
      </c>
      <c r="S597" t="s">
        <v>1276</v>
      </c>
      <c r="T597">
        <v>2022</v>
      </c>
      <c r="U597">
        <v>0</v>
      </c>
    </row>
    <row r="598" spans="1:21">
      <c r="A598" t="s">
        <v>1199</v>
      </c>
      <c r="B598">
        <v>2022</v>
      </c>
      <c r="C598">
        <v>0</v>
      </c>
      <c r="D598">
        <v>0</v>
      </c>
      <c r="E598">
        <v>0</v>
      </c>
      <c r="F598">
        <v>3</v>
      </c>
      <c r="G598">
        <v>0</v>
      </c>
      <c r="H598">
        <v>25</v>
      </c>
      <c r="I598">
        <v>4</v>
      </c>
      <c r="J598" t="s">
        <v>1275</v>
      </c>
      <c r="K598" t="str">
        <f>INDEX('Planning Periods'!$O$2:$O$540,MATCH('Table B Values'!A598,'Planning Periods'!$A$2:$A$540,0))</f>
        <v>Fresno County</v>
      </c>
      <c r="S598" t="s">
        <v>1277</v>
      </c>
      <c r="T598">
        <v>2022</v>
      </c>
      <c r="U598">
        <v>0</v>
      </c>
    </row>
    <row r="599" spans="1:21">
      <c r="A599" t="s">
        <v>782</v>
      </c>
      <c r="B599">
        <v>2022</v>
      </c>
      <c r="C599">
        <v>0</v>
      </c>
      <c r="D599">
        <v>3</v>
      </c>
      <c r="E599">
        <v>0</v>
      </c>
      <c r="F599">
        <v>67</v>
      </c>
      <c r="G599">
        <v>0</v>
      </c>
      <c r="H599">
        <v>85</v>
      </c>
      <c r="I599">
        <v>201</v>
      </c>
      <c r="J599" t="s">
        <v>1275</v>
      </c>
      <c r="K599" t="str">
        <f>INDEX('Planning Periods'!$O$2:$O$540,MATCH('Table B Values'!A599,'Planning Periods'!$A$2:$A$540,0))</f>
        <v>Butte County</v>
      </c>
      <c r="S599" t="s">
        <v>1150</v>
      </c>
      <c r="T599">
        <v>2022</v>
      </c>
      <c r="U599">
        <v>1</v>
      </c>
    </row>
    <row r="600" spans="1:21">
      <c r="A600" t="s">
        <v>1210</v>
      </c>
      <c r="B600">
        <v>2022</v>
      </c>
      <c r="C600">
        <v>0</v>
      </c>
      <c r="D600">
        <v>0</v>
      </c>
      <c r="E600">
        <v>0</v>
      </c>
      <c r="F600">
        <v>0</v>
      </c>
      <c r="G600">
        <v>1</v>
      </c>
      <c r="H600">
        <v>0</v>
      </c>
      <c r="I600">
        <v>127</v>
      </c>
      <c r="J600" t="s">
        <v>1275</v>
      </c>
      <c r="K600" t="str">
        <f>INDEX('Planning Periods'!$O$2:$O$540,MATCH('Table B Values'!A600,'Planning Periods'!$A$2:$A$540,0))</f>
        <v>Santa Clara County</v>
      </c>
      <c r="S600" t="s">
        <v>1151</v>
      </c>
      <c r="T600">
        <v>2022</v>
      </c>
      <c r="U600">
        <v>11</v>
      </c>
    </row>
    <row r="601" spans="1:21">
      <c r="A601" t="s">
        <v>1200</v>
      </c>
      <c r="B601">
        <v>2022</v>
      </c>
      <c r="C601">
        <v>0</v>
      </c>
      <c r="D601">
        <v>3</v>
      </c>
      <c r="E601">
        <v>0</v>
      </c>
      <c r="F601">
        <v>12</v>
      </c>
      <c r="G601">
        <v>0</v>
      </c>
      <c r="H601">
        <v>3</v>
      </c>
      <c r="I601">
        <v>9</v>
      </c>
      <c r="J601" t="s">
        <v>1275</v>
      </c>
      <c r="K601" t="str">
        <f>INDEX('Planning Periods'!$O$2:$O$540,MATCH('Table B Values'!A601,'Planning Periods'!$A$2:$A$540,0))</f>
        <v>Alameda County</v>
      </c>
      <c r="S601" t="s">
        <v>1149</v>
      </c>
      <c r="T601">
        <v>2022</v>
      </c>
      <c r="U601">
        <v>0</v>
      </c>
    </row>
    <row r="602" spans="1:21">
      <c r="A602" t="s">
        <v>1203</v>
      </c>
      <c r="B602">
        <v>2022</v>
      </c>
      <c r="C602">
        <v>7</v>
      </c>
      <c r="D602">
        <v>0</v>
      </c>
      <c r="E602">
        <v>135</v>
      </c>
      <c r="F602">
        <v>0</v>
      </c>
      <c r="G602">
        <v>37</v>
      </c>
      <c r="H602">
        <v>0</v>
      </c>
      <c r="I602">
        <v>8</v>
      </c>
      <c r="J602" t="s">
        <v>1275</v>
      </c>
      <c r="K602" t="str">
        <f>INDEX('Planning Periods'!$O$2:$O$540,MATCH('Table B Values'!A602,'Planning Periods'!$A$2:$A$540,0))</f>
        <v>Contra Costa County</v>
      </c>
      <c r="S602" t="s">
        <v>905</v>
      </c>
      <c r="T602">
        <v>2021</v>
      </c>
      <c r="U602">
        <v>0</v>
      </c>
    </row>
    <row r="603" spans="1:21">
      <c r="A603" t="s">
        <v>1198</v>
      </c>
      <c r="B603">
        <v>2022</v>
      </c>
      <c r="C603">
        <v>72</v>
      </c>
      <c r="D603">
        <v>0</v>
      </c>
      <c r="E603">
        <v>28</v>
      </c>
      <c r="F603">
        <v>0</v>
      </c>
      <c r="G603">
        <v>4</v>
      </c>
      <c r="H603">
        <v>23</v>
      </c>
      <c r="I603">
        <v>122</v>
      </c>
      <c r="J603" t="s">
        <v>1275</v>
      </c>
      <c r="K603" t="str">
        <f>INDEX('Planning Periods'!$O$2:$O$540,MATCH('Table B Values'!A603,'Planning Periods'!$A$2:$A$540,0))</f>
        <v>Sonoma County</v>
      </c>
      <c r="S603" t="s">
        <v>910</v>
      </c>
      <c r="T603">
        <v>2021</v>
      </c>
      <c r="U603">
        <v>0</v>
      </c>
    </row>
    <row r="604" spans="1:21">
      <c r="A604" t="s">
        <v>1278</v>
      </c>
      <c r="B604">
        <v>2022</v>
      </c>
      <c r="C604">
        <v>0</v>
      </c>
      <c r="D604">
        <v>0</v>
      </c>
      <c r="E604">
        <v>0</v>
      </c>
      <c r="F604">
        <v>0</v>
      </c>
      <c r="G604">
        <v>0</v>
      </c>
      <c r="H604">
        <v>0</v>
      </c>
      <c r="I604">
        <v>17</v>
      </c>
      <c r="J604" t="s">
        <v>1275</v>
      </c>
      <c r="K604" t="str">
        <f>INDEX('Planning Periods'!$O$2:$O$540,MATCH('Table B Values'!A604,'Planning Periods'!$A$2:$A$540,0))</f>
        <v>Napa County</v>
      </c>
      <c r="S604" t="s">
        <v>859</v>
      </c>
      <c r="T604">
        <v>2021</v>
      </c>
      <c r="U604">
        <v>0</v>
      </c>
    </row>
    <row r="605" spans="1:21">
      <c r="A605" t="s">
        <v>1224</v>
      </c>
      <c r="B605">
        <v>2022</v>
      </c>
      <c r="C605">
        <v>0</v>
      </c>
      <c r="D605">
        <v>0</v>
      </c>
      <c r="E605">
        <v>0</v>
      </c>
      <c r="F605">
        <v>0</v>
      </c>
      <c r="G605">
        <v>0</v>
      </c>
      <c r="H605">
        <v>0</v>
      </c>
      <c r="I605">
        <v>4</v>
      </c>
      <c r="J605" t="s">
        <v>1275</v>
      </c>
      <c r="K605" t="str">
        <f>INDEX('Planning Periods'!$O$2:$O$540,MATCH('Table B Values'!A605,'Planning Periods'!$A$2:$A$540,0))</f>
        <v>Marin County</v>
      </c>
      <c r="S605" t="s">
        <v>913</v>
      </c>
      <c r="T605">
        <v>2021</v>
      </c>
      <c r="U605">
        <v>0</v>
      </c>
    </row>
    <row r="606" spans="1:21">
      <c r="A606" t="s">
        <v>967</v>
      </c>
      <c r="B606">
        <v>2022</v>
      </c>
      <c r="C606">
        <v>0</v>
      </c>
      <c r="D606">
        <v>0</v>
      </c>
      <c r="E606">
        <v>0</v>
      </c>
      <c r="F606">
        <v>0</v>
      </c>
      <c r="G606">
        <v>0</v>
      </c>
      <c r="H606">
        <v>0</v>
      </c>
      <c r="I606" s="356">
        <v>139</v>
      </c>
      <c r="J606" t="s">
        <v>1275</v>
      </c>
      <c r="K606" t="str">
        <f>INDEX('Planning Periods'!$O$2:$O$540,MATCH('Table B Values'!A606,'Planning Periods'!$A$2:$A$540,0))</f>
        <v>Monterey County</v>
      </c>
      <c r="S606" t="s">
        <v>907</v>
      </c>
      <c r="T606">
        <v>2021</v>
      </c>
      <c r="U606">
        <v>0</v>
      </c>
    </row>
    <row r="607" spans="1:21">
      <c r="A607" t="s">
        <v>960</v>
      </c>
      <c r="B607">
        <v>2022</v>
      </c>
      <c r="C607">
        <v>0</v>
      </c>
      <c r="D607">
        <v>0</v>
      </c>
      <c r="E607">
        <v>0</v>
      </c>
      <c r="F607">
        <v>0</v>
      </c>
      <c r="G607">
        <v>0</v>
      </c>
      <c r="H607">
        <v>0</v>
      </c>
      <c r="I607">
        <v>37</v>
      </c>
      <c r="J607" t="s">
        <v>1275</v>
      </c>
      <c r="K607" t="str">
        <f>INDEX('Planning Periods'!$O$2:$O$540,MATCH('Table B Values'!A607,'Planning Periods'!$A$2:$A$540,0))</f>
        <v>San Mateo County</v>
      </c>
      <c r="S607" t="s">
        <v>916</v>
      </c>
      <c r="T607">
        <v>2021</v>
      </c>
      <c r="U607">
        <v>0</v>
      </c>
    </row>
    <row r="608" spans="1:21">
      <c r="A608" t="s">
        <v>959</v>
      </c>
      <c r="B608">
        <v>2022</v>
      </c>
      <c r="C608">
        <v>0</v>
      </c>
      <c r="D608">
        <v>14</v>
      </c>
      <c r="E608">
        <v>0</v>
      </c>
      <c r="F608">
        <v>14</v>
      </c>
      <c r="G608">
        <v>0</v>
      </c>
      <c r="H608">
        <v>14</v>
      </c>
      <c r="I608">
        <v>5</v>
      </c>
      <c r="J608" t="s">
        <v>1275</v>
      </c>
      <c r="K608" t="str">
        <f>INDEX('Planning Periods'!$O$2:$O$540,MATCH('Table B Values'!A608,'Planning Periods'!$A$2:$A$540,0))</f>
        <v>San Mateo County</v>
      </c>
      <c r="S608" t="s">
        <v>1001</v>
      </c>
      <c r="T608">
        <v>2021</v>
      </c>
      <c r="U608">
        <v>0</v>
      </c>
    </row>
    <row r="609" spans="1:21">
      <c r="A609" t="s">
        <v>969</v>
      </c>
      <c r="B609">
        <v>2022</v>
      </c>
      <c r="C609">
        <v>0</v>
      </c>
      <c r="D609">
        <v>8</v>
      </c>
      <c r="E609">
        <v>0</v>
      </c>
      <c r="F609">
        <v>9</v>
      </c>
      <c r="G609">
        <v>0</v>
      </c>
      <c r="H609">
        <v>11</v>
      </c>
      <c r="I609">
        <v>0</v>
      </c>
      <c r="J609" t="s">
        <v>1275</v>
      </c>
      <c r="K609" t="str">
        <f>INDEX('Planning Periods'!$O$2:$O$540,MATCH('Table B Values'!A609,'Planning Periods'!$A$2:$A$540,0))</f>
        <v>Marin County</v>
      </c>
      <c r="S609" t="s">
        <v>861</v>
      </c>
      <c r="T609">
        <v>2021</v>
      </c>
      <c r="U609">
        <v>1</v>
      </c>
    </row>
    <row r="610" spans="1:21">
      <c r="A610" t="s">
        <v>1279</v>
      </c>
      <c r="B610">
        <v>2022</v>
      </c>
      <c r="C610">
        <v>2</v>
      </c>
      <c r="D610">
        <v>0</v>
      </c>
      <c r="E610">
        <v>10</v>
      </c>
      <c r="F610">
        <v>0</v>
      </c>
      <c r="G610">
        <v>0</v>
      </c>
      <c r="H610">
        <v>0</v>
      </c>
      <c r="I610">
        <v>160</v>
      </c>
      <c r="J610" t="s">
        <v>1275</v>
      </c>
      <c r="K610" t="str">
        <f>INDEX('Planning Periods'!$O$2:$O$540,MATCH('Table B Values'!A610,'Planning Periods'!$A$2:$A$540,0))</f>
        <v>Marin County</v>
      </c>
      <c r="S610" t="s">
        <v>854</v>
      </c>
      <c r="T610">
        <v>2021</v>
      </c>
      <c r="U610">
        <v>0</v>
      </c>
    </row>
    <row r="611" spans="1:21">
      <c r="A611" t="s">
        <v>1229</v>
      </c>
      <c r="B611">
        <v>2022</v>
      </c>
      <c r="C611">
        <v>56</v>
      </c>
      <c r="D611">
        <v>0</v>
      </c>
      <c r="E611">
        <v>33</v>
      </c>
      <c r="F611">
        <v>83</v>
      </c>
      <c r="G611">
        <v>0</v>
      </c>
      <c r="H611">
        <v>0</v>
      </c>
      <c r="I611" s="356">
        <v>9</v>
      </c>
      <c r="J611" t="s">
        <v>1275</v>
      </c>
      <c r="K611" t="str">
        <f>INDEX('Planning Periods'!$O$2:$O$540,MATCH('Table B Values'!A611,'Planning Periods'!$A$2:$A$540,0))</f>
        <v>San Mateo County</v>
      </c>
      <c r="S611" t="s">
        <v>867</v>
      </c>
      <c r="T611">
        <v>2021</v>
      </c>
      <c r="U611">
        <v>0</v>
      </c>
    </row>
    <row r="612" spans="1:21">
      <c r="A612" t="s">
        <v>1227</v>
      </c>
      <c r="B612">
        <v>2022</v>
      </c>
      <c r="C612">
        <v>5</v>
      </c>
      <c r="D612">
        <v>0</v>
      </c>
      <c r="E612">
        <v>6</v>
      </c>
      <c r="F612">
        <v>1</v>
      </c>
      <c r="G612">
        <v>0</v>
      </c>
      <c r="H612">
        <v>2</v>
      </c>
      <c r="I612">
        <v>64</v>
      </c>
      <c r="J612" t="s">
        <v>1275</v>
      </c>
      <c r="K612" t="str">
        <f>INDEX('Planning Periods'!$O$2:$O$540,MATCH('Table B Values'!A612,'Planning Periods'!$A$2:$A$540,0))</f>
        <v>Fresno County</v>
      </c>
      <c r="S612" t="s">
        <v>882</v>
      </c>
      <c r="T612">
        <v>2021</v>
      </c>
      <c r="U612">
        <v>0</v>
      </c>
    </row>
    <row r="613" spans="1:21">
      <c r="A613" t="s">
        <v>1223</v>
      </c>
      <c r="B613">
        <v>2022</v>
      </c>
      <c r="C613">
        <v>60</v>
      </c>
      <c r="D613">
        <v>0</v>
      </c>
      <c r="E613">
        <v>4</v>
      </c>
      <c r="F613">
        <v>0</v>
      </c>
      <c r="G613">
        <v>10</v>
      </c>
      <c r="H613">
        <v>0</v>
      </c>
      <c r="I613">
        <v>239</v>
      </c>
      <c r="J613" t="s">
        <v>1275</v>
      </c>
      <c r="K613" t="str">
        <f>INDEX('Planning Periods'!$O$2:$O$540,MATCH('Table B Values'!A613,'Planning Periods'!$A$2:$A$540,0))</f>
        <v>Sonoma County</v>
      </c>
      <c r="S613" t="s">
        <v>774</v>
      </c>
      <c r="T613">
        <v>2021</v>
      </c>
      <c r="U613">
        <v>0</v>
      </c>
    </row>
    <row r="614" spans="1:21">
      <c r="A614" t="s">
        <v>1219</v>
      </c>
      <c r="B614">
        <v>2022</v>
      </c>
      <c r="C614">
        <v>0</v>
      </c>
      <c r="D614">
        <v>0</v>
      </c>
      <c r="E614">
        <v>0</v>
      </c>
      <c r="F614">
        <v>0</v>
      </c>
      <c r="G614">
        <v>0</v>
      </c>
      <c r="H614">
        <v>0</v>
      </c>
      <c r="I614">
        <v>98</v>
      </c>
      <c r="J614" t="s">
        <v>1275</v>
      </c>
      <c r="K614" t="str">
        <f>INDEX('Planning Periods'!$O$2:$O$540,MATCH('Table B Values'!A614,'Planning Periods'!$A$2:$A$540,0))</f>
        <v>Stanislaus County</v>
      </c>
      <c r="S614" t="s">
        <v>864</v>
      </c>
      <c r="T614">
        <v>2021</v>
      </c>
      <c r="U614">
        <v>0</v>
      </c>
    </row>
    <row r="615" spans="1:21">
      <c r="A615" t="s">
        <v>1228</v>
      </c>
      <c r="B615">
        <v>2022</v>
      </c>
      <c r="C615">
        <v>0</v>
      </c>
      <c r="D615">
        <v>0</v>
      </c>
      <c r="E615">
        <v>0</v>
      </c>
      <c r="F615">
        <v>0</v>
      </c>
      <c r="G615">
        <v>0</v>
      </c>
      <c r="H615">
        <v>0</v>
      </c>
      <c r="I615">
        <v>77</v>
      </c>
      <c r="J615" t="s">
        <v>1275</v>
      </c>
      <c r="K615" t="str">
        <f>INDEX('Planning Periods'!$O$2:$O$540,MATCH('Table B Values'!A615,'Planning Periods'!$A$2:$A$540,0))</f>
        <v>Contra Costa County</v>
      </c>
      <c r="S615" t="s">
        <v>806</v>
      </c>
      <c r="T615">
        <v>2021</v>
      </c>
      <c r="U615">
        <v>0</v>
      </c>
    </row>
    <row r="616" spans="1:21">
      <c r="A616" t="s">
        <v>1221</v>
      </c>
      <c r="B616">
        <v>2022</v>
      </c>
      <c r="C616">
        <v>0</v>
      </c>
      <c r="D616">
        <v>0</v>
      </c>
      <c r="E616">
        <v>0</v>
      </c>
      <c r="F616">
        <v>0</v>
      </c>
      <c r="G616">
        <v>0</v>
      </c>
      <c r="H616">
        <v>0</v>
      </c>
      <c r="I616">
        <v>27</v>
      </c>
      <c r="J616" t="s">
        <v>1275</v>
      </c>
      <c r="K616" t="str">
        <f>INDEX('Planning Periods'!$O$2:$O$540,MATCH('Table B Values'!A616,'Planning Periods'!$A$2:$A$540,0))</f>
        <v>Solano County</v>
      </c>
      <c r="S616" t="s">
        <v>850</v>
      </c>
      <c r="T616">
        <v>2021</v>
      </c>
      <c r="U616">
        <v>3</v>
      </c>
    </row>
    <row r="617" spans="1:21">
      <c r="A617" t="s">
        <v>1222</v>
      </c>
      <c r="B617">
        <v>2022</v>
      </c>
      <c r="C617">
        <v>0</v>
      </c>
      <c r="D617">
        <v>0</v>
      </c>
      <c r="E617">
        <v>0</v>
      </c>
      <c r="F617">
        <v>0</v>
      </c>
      <c r="G617">
        <v>0</v>
      </c>
      <c r="H617">
        <v>0</v>
      </c>
      <c r="I617">
        <v>12</v>
      </c>
      <c r="J617" t="s">
        <v>1275</v>
      </c>
      <c r="K617" t="str">
        <f>INDEX('Planning Periods'!$O$2:$O$540,MATCH('Table B Values'!A617,'Planning Periods'!$A$2:$A$540,0))</f>
        <v>San Joaquin County</v>
      </c>
      <c r="S617" t="s">
        <v>1023</v>
      </c>
      <c r="T617">
        <v>2022</v>
      </c>
      <c r="U617">
        <v>0</v>
      </c>
    </row>
    <row r="618" spans="1:21">
      <c r="A618" t="s">
        <v>1259</v>
      </c>
      <c r="B618">
        <v>2022</v>
      </c>
      <c r="C618">
        <v>14</v>
      </c>
      <c r="D618">
        <v>0</v>
      </c>
      <c r="E618">
        <v>1</v>
      </c>
      <c r="F618">
        <v>0</v>
      </c>
      <c r="G618">
        <v>0</v>
      </c>
      <c r="H618">
        <v>0</v>
      </c>
      <c r="I618">
        <v>486</v>
      </c>
      <c r="J618" t="s">
        <v>1275</v>
      </c>
      <c r="K618" t="str">
        <f>INDEX('Planning Periods'!$O$2:$O$540,MATCH('Table B Values'!A618,'Planning Periods'!$A$2:$A$540,0))</f>
        <v>Stanislaus County</v>
      </c>
      <c r="S618" t="s">
        <v>1019</v>
      </c>
      <c r="T618">
        <v>2022</v>
      </c>
      <c r="U618">
        <v>17</v>
      </c>
    </row>
    <row r="619" spans="1:21">
      <c r="A619" t="s">
        <v>1236</v>
      </c>
      <c r="B619">
        <v>2022</v>
      </c>
      <c r="C619">
        <v>0</v>
      </c>
      <c r="D619">
        <v>4</v>
      </c>
      <c r="E619">
        <v>0</v>
      </c>
      <c r="F619">
        <v>4</v>
      </c>
      <c r="G619">
        <v>0</v>
      </c>
      <c r="H619">
        <v>4</v>
      </c>
      <c r="I619">
        <v>2</v>
      </c>
      <c r="J619" t="s">
        <v>1275</v>
      </c>
      <c r="K619" t="str">
        <f>INDEX('Planning Periods'!$O$2:$O$540,MATCH('Table B Values'!A619,'Planning Periods'!$A$2:$A$540,0))</f>
        <v>San Mateo County</v>
      </c>
      <c r="S619" t="s">
        <v>1021</v>
      </c>
      <c r="T619">
        <v>2022</v>
      </c>
      <c r="U619">
        <v>65</v>
      </c>
    </row>
    <row r="620" spans="1:21">
      <c r="A620" t="s">
        <v>1237</v>
      </c>
      <c r="B620">
        <v>2022</v>
      </c>
      <c r="C620">
        <v>7</v>
      </c>
      <c r="D620">
        <v>22</v>
      </c>
      <c r="E620">
        <v>51</v>
      </c>
      <c r="F620">
        <v>19</v>
      </c>
      <c r="G620">
        <v>34</v>
      </c>
      <c r="H620">
        <v>21</v>
      </c>
      <c r="I620" s="356">
        <v>114</v>
      </c>
      <c r="J620" t="s">
        <v>1275</v>
      </c>
      <c r="K620" t="str">
        <f>INDEX('Planning Periods'!$O$2:$O$540,MATCH('Table B Values'!A620,'Planning Periods'!$A$2:$A$540,0))</f>
        <v>Santa Clara County</v>
      </c>
      <c r="S620" t="s">
        <v>1028</v>
      </c>
      <c r="T620">
        <v>2022</v>
      </c>
      <c r="U620">
        <v>0</v>
      </c>
    </row>
    <row r="621" spans="1:21">
      <c r="A621" t="s">
        <v>1265</v>
      </c>
      <c r="B621">
        <v>2022</v>
      </c>
      <c r="C621">
        <v>0</v>
      </c>
      <c r="D621">
        <v>0</v>
      </c>
      <c r="E621">
        <v>0</v>
      </c>
      <c r="F621">
        <v>2</v>
      </c>
      <c r="G621">
        <v>0</v>
      </c>
      <c r="H621">
        <v>3</v>
      </c>
      <c r="I621">
        <v>0</v>
      </c>
      <c r="J621" t="s">
        <v>1275</v>
      </c>
      <c r="K621" t="str">
        <f>INDEX('Planning Periods'!$O$2:$O$540,MATCH('Table B Values'!A621,'Planning Periods'!$A$2:$A$540,0))</f>
        <v>Contra Costa County</v>
      </c>
      <c r="S621" t="s">
        <v>946</v>
      </c>
      <c r="T621">
        <v>2022</v>
      </c>
      <c r="U621">
        <v>0</v>
      </c>
    </row>
    <row r="622" spans="1:21">
      <c r="A622" t="s">
        <v>1261</v>
      </c>
      <c r="B622">
        <v>2022</v>
      </c>
      <c r="C622">
        <v>7</v>
      </c>
      <c r="D622">
        <v>0</v>
      </c>
      <c r="E622">
        <v>58</v>
      </c>
      <c r="F622">
        <v>0</v>
      </c>
      <c r="G622">
        <v>0</v>
      </c>
      <c r="H622">
        <v>0</v>
      </c>
      <c r="I622">
        <v>121</v>
      </c>
      <c r="J622" t="s">
        <v>1275</v>
      </c>
      <c r="K622" t="str">
        <f>INDEX('Planning Periods'!$O$2:$O$540,MATCH('Table B Values'!A622,'Planning Periods'!$A$2:$A$540,0))</f>
        <v>Monterey County</v>
      </c>
      <c r="S622" t="s">
        <v>1024</v>
      </c>
      <c r="T622">
        <v>2022</v>
      </c>
      <c r="U622">
        <v>0</v>
      </c>
    </row>
    <row r="623" spans="1:21">
      <c r="A623" t="s">
        <v>1257</v>
      </c>
      <c r="B623">
        <v>2022</v>
      </c>
      <c r="C623">
        <v>0</v>
      </c>
      <c r="D623">
        <v>7</v>
      </c>
      <c r="E623">
        <v>0</v>
      </c>
      <c r="F623">
        <v>5</v>
      </c>
      <c r="G623">
        <v>0</v>
      </c>
      <c r="H623">
        <v>5</v>
      </c>
      <c r="I623">
        <v>9</v>
      </c>
      <c r="J623" t="s">
        <v>1275</v>
      </c>
      <c r="K623" t="str">
        <f>INDEX('Planning Periods'!$O$2:$O$540,MATCH('Table B Values'!A623,'Planning Periods'!$A$2:$A$540,0))</f>
        <v>Santa Clara County</v>
      </c>
      <c r="S623" t="s">
        <v>1026</v>
      </c>
      <c r="T623">
        <v>2022</v>
      </c>
      <c r="U623">
        <v>0</v>
      </c>
    </row>
    <row r="624" spans="1:21">
      <c r="A624" t="s">
        <v>1258</v>
      </c>
      <c r="B624">
        <v>2022</v>
      </c>
      <c r="C624">
        <v>0</v>
      </c>
      <c r="D624">
        <v>0</v>
      </c>
      <c r="E624">
        <v>0</v>
      </c>
      <c r="F624">
        <v>0</v>
      </c>
      <c r="G624">
        <v>0</v>
      </c>
      <c r="H624">
        <v>0</v>
      </c>
      <c r="I624">
        <v>29</v>
      </c>
      <c r="J624" t="s">
        <v>1275</v>
      </c>
      <c r="K624" t="str">
        <f>INDEX('Planning Periods'!$O$2:$O$540,MATCH('Table B Values'!A624,'Planning Periods'!$A$2:$A$540,0))</f>
        <v>Monterey County</v>
      </c>
      <c r="S624" t="s">
        <v>1040</v>
      </c>
      <c r="T624">
        <v>2022</v>
      </c>
      <c r="U624">
        <v>0</v>
      </c>
    </row>
    <row r="625" spans="1:21">
      <c r="A625" t="s">
        <v>1230</v>
      </c>
      <c r="B625">
        <v>2022</v>
      </c>
      <c r="C625">
        <v>0</v>
      </c>
      <c r="D625">
        <v>0</v>
      </c>
      <c r="E625">
        <v>0</v>
      </c>
      <c r="F625">
        <v>0</v>
      </c>
      <c r="G625">
        <v>0</v>
      </c>
      <c r="H625">
        <v>0</v>
      </c>
      <c r="I625">
        <v>42</v>
      </c>
      <c r="J625" t="s">
        <v>1275</v>
      </c>
      <c r="K625" t="str">
        <f>INDEX('Planning Periods'!$O$2:$O$540,MATCH('Table B Values'!A625,'Planning Periods'!$A$2:$A$540,0))</f>
        <v>Contra Costa County</v>
      </c>
      <c r="S625" t="s">
        <v>995</v>
      </c>
      <c r="T625">
        <v>2022</v>
      </c>
      <c r="U625">
        <v>0</v>
      </c>
    </row>
    <row r="626" spans="1:21">
      <c r="A626" t="s">
        <v>1233</v>
      </c>
      <c r="B626">
        <v>2022</v>
      </c>
      <c r="C626">
        <v>0</v>
      </c>
      <c r="D626">
        <v>15</v>
      </c>
      <c r="E626">
        <v>0</v>
      </c>
      <c r="F626">
        <v>19</v>
      </c>
      <c r="G626">
        <v>0</v>
      </c>
      <c r="H626">
        <v>7</v>
      </c>
      <c r="I626">
        <v>13</v>
      </c>
      <c r="J626" t="s">
        <v>1275</v>
      </c>
      <c r="K626" t="str">
        <f>INDEX('Planning Periods'!$O$2:$O$540,MATCH('Table B Values'!A626,'Planning Periods'!$A$2:$A$540,0))</f>
        <v>Marin County</v>
      </c>
      <c r="S626" t="s">
        <v>997</v>
      </c>
      <c r="T626">
        <v>2022</v>
      </c>
      <c r="U626">
        <v>0</v>
      </c>
    </row>
    <row r="627" spans="1:21">
      <c r="A627" t="s">
        <v>1232</v>
      </c>
      <c r="B627">
        <v>2022</v>
      </c>
      <c r="C627">
        <v>0</v>
      </c>
      <c r="D627">
        <v>0</v>
      </c>
      <c r="E627">
        <v>0</v>
      </c>
      <c r="F627">
        <v>0</v>
      </c>
      <c r="G627">
        <v>0</v>
      </c>
      <c r="H627">
        <v>0</v>
      </c>
      <c r="I627">
        <v>1467</v>
      </c>
      <c r="J627" t="s">
        <v>1275</v>
      </c>
      <c r="K627" t="str">
        <f>INDEX('Planning Periods'!$O$2:$O$540,MATCH('Table B Values'!A627,'Planning Periods'!$A$2:$A$540,0))</f>
        <v>San Joaquin County</v>
      </c>
      <c r="S627" t="s">
        <v>998</v>
      </c>
      <c r="T627">
        <v>2022</v>
      </c>
      <c r="U627">
        <v>0</v>
      </c>
    </row>
    <row r="628" spans="1:21">
      <c r="A628" t="s">
        <v>1280</v>
      </c>
      <c r="B628">
        <v>2022</v>
      </c>
      <c r="C628">
        <v>0</v>
      </c>
      <c r="D628">
        <v>0</v>
      </c>
      <c r="E628">
        <v>0</v>
      </c>
      <c r="F628">
        <v>0</v>
      </c>
      <c r="G628">
        <v>0</v>
      </c>
      <c r="H628">
        <v>95</v>
      </c>
      <c r="I628">
        <v>0</v>
      </c>
      <c r="J628" t="s">
        <v>1275</v>
      </c>
      <c r="K628" t="str">
        <f>INDEX('Planning Periods'!$O$2:$O$540,MATCH('Table B Values'!A628,'Planning Periods'!$A$2:$A$540,0))</f>
        <v>Kern County</v>
      </c>
      <c r="S628" t="s">
        <v>1033</v>
      </c>
      <c r="T628">
        <v>2022</v>
      </c>
      <c r="U628">
        <v>0</v>
      </c>
    </row>
    <row r="629" spans="1:21">
      <c r="A629" t="s">
        <v>1240</v>
      </c>
      <c r="B629">
        <v>2022</v>
      </c>
      <c r="C629">
        <v>0</v>
      </c>
      <c r="D629">
        <v>0</v>
      </c>
      <c r="E629">
        <v>0</v>
      </c>
      <c r="F629">
        <v>0</v>
      </c>
      <c r="G629">
        <v>0</v>
      </c>
      <c r="H629">
        <v>0</v>
      </c>
      <c r="I629">
        <v>628</v>
      </c>
      <c r="J629" t="s">
        <v>1275</v>
      </c>
      <c r="K629" t="str">
        <f>INDEX('Planning Periods'!$O$2:$O$540,MATCH('Table B Values'!A629,'Planning Periods'!$A$2:$A$540,0))</f>
        <v>Merced County</v>
      </c>
      <c r="S629" t="s">
        <v>1042</v>
      </c>
      <c r="T629">
        <v>2022</v>
      </c>
      <c r="U629">
        <v>82</v>
      </c>
    </row>
    <row r="630" spans="1:21">
      <c r="A630" t="s">
        <v>1238</v>
      </c>
      <c r="B630">
        <v>2022</v>
      </c>
      <c r="C630">
        <v>0</v>
      </c>
      <c r="D630">
        <v>0</v>
      </c>
      <c r="E630">
        <v>0</v>
      </c>
      <c r="F630">
        <v>16</v>
      </c>
      <c r="G630">
        <v>0</v>
      </c>
      <c r="H630">
        <v>11</v>
      </c>
      <c r="I630">
        <v>68</v>
      </c>
      <c r="J630" t="s">
        <v>1275</v>
      </c>
      <c r="K630" t="str">
        <f>INDEX('Planning Periods'!$O$2:$O$540,MATCH('Table B Values'!A630,'Planning Periods'!$A$2:$A$540,0))</f>
        <v>Merced County</v>
      </c>
      <c r="S630" t="s">
        <v>1038</v>
      </c>
      <c r="T630">
        <v>2022</v>
      </c>
      <c r="U630">
        <v>0</v>
      </c>
    </row>
    <row r="631" spans="1:21">
      <c r="A631" t="s">
        <v>1235</v>
      </c>
      <c r="B631">
        <v>2022</v>
      </c>
      <c r="C631">
        <v>0</v>
      </c>
      <c r="D631">
        <v>6</v>
      </c>
      <c r="E631">
        <v>0</v>
      </c>
      <c r="F631">
        <v>7</v>
      </c>
      <c r="G631">
        <v>0</v>
      </c>
      <c r="H631">
        <v>3</v>
      </c>
      <c r="I631">
        <v>1</v>
      </c>
      <c r="J631" t="s">
        <v>1275</v>
      </c>
      <c r="K631" t="str">
        <f>INDEX('Planning Periods'!$O$2:$O$540,MATCH('Table B Values'!A631,'Planning Periods'!$A$2:$A$540,0))</f>
        <v>Marin County</v>
      </c>
      <c r="S631" t="s">
        <v>1031</v>
      </c>
      <c r="T631">
        <v>2022</v>
      </c>
      <c r="U631">
        <v>0</v>
      </c>
    </row>
    <row r="632" spans="1:21">
      <c r="A632" t="s">
        <v>1239</v>
      </c>
      <c r="B632">
        <v>2022</v>
      </c>
      <c r="C632">
        <v>10</v>
      </c>
      <c r="D632">
        <v>17</v>
      </c>
      <c r="E632">
        <v>37</v>
      </c>
      <c r="F632">
        <v>16</v>
      </c>
      <c r="G632">
        <v>63</v>
      </c>
      <c r="H632">
        <v>18</v>
      </c>
      <c r="I632">
        <v>676</v>
      </c>
      <c r="J632" t="s">
        <v>1275</v>
      </c>
      <c r="K632" t="str">
        <f>INDEX('Planning Periods'!$O$2:$O$540,MATCH('Table B Values'!A632,'Planning Periods'!$A$2:$A$540,0))</f>
        <v>San Mateo County</v>
      </c>
      <c r="S632" t="s">
        <v>960</v>
      </c>
      <c r="T632">
        <v>2022</v>
      </c>
      <c r="U632">
        <v>0</v>
      </c>
    </row>
    <row r="633" spans="1:21">
      <c r="A633" t="s">
        <v>1234</v>
      </c>
      <c r="B633">
        <v>2022</v>
      </c>
      <c r="C633">
        <v>0</v>
      </c>
      <c r="D633">
        <v>0</v>
      </c>
      <c r="E633">
        <v>0</v>
      </c>
      <c r="F633">
        <v>17</v>
      </c>
      <c r="G633">
        <v>0</v>
      </c>
      <c r="H633">
        <v>1</v>
      </c>
      <c r="I633">
        <v>0</v>
      </c>
      <c r="J633" t="s">
        <v>1275</v>
      </c>
      <c r="K633" t="str">
        <f>INDEX('Planning Periods'!$O$2:$O$540,MATCH('Table B Values'!A633,'Planning Periods'!$A$2:$A$540,0))</f>
        <v>Fresno County</v>
      </c>
      <c r="S633" t="s">
        <v>973</v>
      </c>
      <c r="T633">
        <v>2022</v>
      </c>
      <c r="U633">
        <v>84</v>
      </c>
    </row>
    <row r="634" spans="1:21">
      <c r="A634" t="s">
        <v>1255</v>
      </c>
      <c r="B634">
        <v>2022</v>
      </c>
      <c r="C634">
        <v>0</v>
      </c>
      <c r="D634">
        <v>0</v>
      </c>
      <c r="E634">
        <v>0</v>
      </c>
      <c r="F634">
        <v>0</v>
      </c>
      <c r="G634">
        <v>0</v>
      </c>
      <c r="H634">
        <v>0</v>
      </c>
      <c r="I634">
        <v>24</v>
      </c>
      <c r="J634" t="s">
        <v>1275</v>
      </c>
      <c r="K634" t="str">
        <f>INDEX('Planning Periods'!$O$2:$O$540,MATCH('Table B Values'!A634,'Planning Periods'!$A$2:$A$540,0))</f>
        <v>Stanislaus County</v>
      </c>
      <c r="S634" t="s">
        <v>935</v>
      </c>
      <c r="T634">
        <v>2022</v>
      </c>
      <c r="U634">
        <v>0</v>
      </c>
    </row>
    <row r="635" spans="1:21">
      <c r="A635" t="s">
        <v>1253</v>
      </c>
      <c r="B635">
        <v>2022</v>
      </c>
      <c r="C635">
        <v>393</v>
      </c>
      <c r="D635">
        <v>0</v>
      </c>
      <c r="E635">
        <v>166</v>
      </c>
      <c r="F635">
        <v>0</v>
      </c>
      <c r="G635">
        <v>78</v>
      </c>
      <c r="H635">
        <v>0</v>
      </c>
      <c r="I635">
        <v>1272</v>
      </c>
      <c r="J635" t="s">
        <v>1275</v>
      </c>
      <c r="K635" t="str">
        <f>INDEX('Planning Periods'!$O$2:$O$540,MATCH('Table B Values'!A635,'Planning Periods'!$A$2:$A$540,0))</f>
        <v>Alameda County</v>
      </c>
      <c r="S635" t="s">
        <v>959</v>
      </c>
      <c r="T635">
        <v>2022</v>
      </c>
      <c r="U635">
        <v>0</v>
      </c>
    </row>
    <row r="636" spans="1:21">
      <c r="A636" t="s">
        <v>1254</v>
      </c>
      <c r="B636">
        <v>2022</v>
      </c>
      <c r="C636">
        <v>0</v>
      </c>
      <c r="D636">
        <v>0</v>
      </c>
      <c r="E636">
        <v>16</v>
      </c>
      <c r="F636">
        <v>0</v>
      </c>
      <c r="G636">
        <v>0</v>
      </c>
      <c r="H636">
        <v>161</v>
      </c>
      <c r="I636">
        <v>548</v>
      </c>
      <c r="J636" t="s">
        <v>1275</v>
      </c>
      <c r="K636" t="str">
        <f>INDEX('Planning Periods'!$O$2:$O$540,MATCH('Table B Values'!A636,'Planning Periods'!$A$2:$A$540,0))</f>
        <v>Contra Costa County</v>
      </c>
      <c r="S636" t="s">
        <v>967</v>
      </c>
      <c r="T636">
        <v>2022</v>
      </c>
      <c r="U636">
        <v>0</v>
      </c>
    </row>
    <row r="637" spans="1:21">
      <c r="A637" t="s">
        <v>1213</v>
      </c>
      <c r="B637">
        <v>2022</v>
      </c>
      <c r="C637" s="356">
        <v>0</v>
      </c>
      <c r="D637">
        <v>3</v>
      </c>
      <c r="E637">
        <v>0</v>
      </c>
      <c r="F637">
        <v>28</v>
      </c>
      <c r="G637">
        <v>0</v>
      </c>
      <c r="H637">
        <v>18</v>
      </c>
      <c r="I637" s="356">
        <v>6</v>
      </c>
      <c r="J637" t="s">
        <v>1275</v>
      </c>
      <c r="K637" t="str">
        <f>INDEX('Planning Periods'!$O$2:$O$540,MATCH('Table B Values'!A637,'Planning Periods'!$A$2:$A$540,0))</f>
        <v>Monterey County</v>
      </c>
      <c r="S637" t="s">
        <v>969</v>
      </c>
      <c r="T637">
        <v>2022</v>
      </c>
      <c r="U637">
        <v>0</v>
      </c>
    </row>
    <row r="638" spans="1:21">
      <c r="A638" t="s">
        <v>1214</v>
      </c>
      <c r="B638">
        <v>2022</v>
      </c>
      <c r="C638">
        <v>0</v>
      </c>
      <c r="D638">
        <v>0</v>
      </c>
      <c r="E638">
        <v>0</v>
      </c>
      <c r="F638">
        <v>22</v>
      </c>
      <c r="G638">
        <v>0</v>
      </c>
      <c r="H638">
        <v>26</v>
      </c>
      <c r="I638">
        <v>7</v>
      </c>
      <c r="J638" t="s">
        <v>1275</v>
      </c>
      <c r="K638" t="str">
        <f>INDEX('Planning Periods'!$O$2:$O$540,MATCH('Table B Values'!A638,'Planning Periods'!$A$2:$A$540,0))</f>
        <v>San Mateo County</v>
      </c>
      <c r="S638" t="s">
        <v>1279</v>
      </c>
      <c r="T638">
        <v>2022</v>
      </c>
      <c r="U638">
        <v>0</v>
      </c>
    </row>
    <row r="639" spans="1:21">
      <c r="A639" t="s">
        <v>1208</v>
      </c>
      <c r="B639">
        <v>2022</v>
      </c>
      <c r="C639">
        <v>0</v>
      </c>
      <c r="D639">
        <v>0</v>
      </c>
      <c r="E639">
        <v>0</v>
      </c>
      <c r="F639">
        <v>0</v>
      </c>
      <c r="G639">
        <v>0</v>
      </c>
      <c r="H639">
        <v>0</v>
      </c>
      <c r="I639">
        <v>22</v>
      </c>
      <c r="J639" t="s">
        <v>1275</v>
      </c>
      <c r="K639" t="str">
        <f>INDEX('Planning Periods'!$O$2:$O$540,MATCH('Table B Values'!A639,'Planning Periods'!$A$2:$A$540,0))</f>
        <v>Fresno County</v>
      </c>
      <c r="S639" t="s">
        <v>937</v>
      </c>
      <c r="T639">
        <v>2022</v>
      </c>
      <c r="U639">
        <v>168</v>
      </c>
    </row>
    <row r="640" spans="1:21">
      <c r="A640" t="s">
        <v>1205</v>
      </c>
      <c r="B640">
        <v>2022</v>
      </c>
      <c r="C640">
        <v>0</v>
      </c>
      <c r="D640">
        <v>0</v>
      </c>
      <c r="E640">
        <v>0</v>
      </c>
      <c r="F640">
        <v>0</v>
      </c>
      <c r="G640">
        <v>0</v>
      </c>
      <c r="H640">
        <v>15</v>
      </c>
      <c r="I640">
        <v>6</v>
      </c>
      <c r="J640" t="s">
        <v>1275</v>
      </c>
      <c r="K640" t="str">
        <f>INDEX('Planning Periods'!$O$2:$O$540,MATCH('Table B Values'!A640,'Planning Periods'!$A$2:$A$540,0))</f>
        <v>Contra Costa County</v>
      </c>
      <c r="S640" t="s">
        <v>942</v>
      </c>
      <c r="T640">
        <v>2022</v>
      </c>
      <c r="U640">
        <v>0</v>
      </c>
    </row>
    <row r="641" spans="1:21">
      <c r="A641" t="s">
        <v>814</v>
      </c>
      <c r="B641">
        <v>2022</v>
      </c>
      <c r="C641">
        <v>0</v>
      </c>
      <c r="D641">
        <v>136</v>
      </c>
      <c r="E641">
        <v>0</v>
      </c>
      <c r="F641">
        <v>37</v>
      </c>
      <c r="G641">
        <v>0</v>
      </c>
      <c r="H641">
        <v>0</v>
      </c>
      <c r="I641">
        <v>0</v>
      </c>
      <c r="J641" t="s">
        <v>1275</v>
      </c>
      <c r="K641" t="str">
        <f>INDEX('Planning Periods'!$O$2:$O$540,MATCH('Table B Values'!A641,'Planning Periods'!$A$2:$A$540,0))</f>
        <v>Butte County</v>
      </c>
      <c r="S641" t="s">
        <v>945</v>
      </c>
      <c r="T641">
        <v>2022</v>
      </c>
      <c r="U641">
        <v>13</v>
      </c>
    </row>
    <row r="642" spans="1:21">
      <c r="A642" t="s">
        <v>1251</v>
      </c>
      <c r="B642">
        <v>2022</v>
      </c>
      <c r="C642">
        <v>64</v>
      </c>
      <c r="D642">
        <v>0</v>
      </c>
      <c r="E642">
        <v>13</v>
      </c>
      <c r="F642">
        <v>25</v>
      </c>
      <c r="G642">
        <v>0</v>
      </c>
      <c r="H642">
        <v>24</v>
      </c>
      <c r="I642">
        <v>342</v>
      </c>
      <c r="J642" t="s">
        <v>1275</v>
      </c>
      <c r="K642" t="str">
        <f>INDEX('Planning Periods'!$O$2:$O$540,MATCH('Table B Values'!A642,'Planning Periods'!$A$2:$A$540,0))</f>
        <v>Napa County</v>
      </c>
      <c r="S642" t="s">
        <v>1281</v>
      </c>
      <c r="T642">
        <v>2022</v>
      </c>
      <c r="U642">
        <v>0</v>
      </c>
    </row>
    <row r="643" spans="1:21">
      <c r="A643" t="s">
        <v>1252</v>
      </c>
      <c r="B643">
        <v>2022</v>
      </c>
      <c r="C643">
        <v>0</v>
      </c>
      <c r="D643">
        <v>4</v>
      </c>
      <c r="E643">
        <v>0</v>
      </c>
      <c r="F643">
        <v>4</v>
      </c>
      <c r="G643">
        <v>0</v>
      </c>
      <c r="H643">
        <v>5</v>
      </c>
      <c r="I643">
        <v>11</v>
      </c>
      <c r="J643" t="s">
        <v>1275</v>
      </c>
      <c r="K643" t="str">
        <f>INDEX('Planning Periods'!$O$2:$O$540,MATCH('Table B Values'!A643,'Planning Periods'!$A$2:$A$540,0))</f>
        <v>Napa County</v>
      </c>
      <c r="S643" t="s">
        <v>949</v>
      </c>
      <c r="T643">
        <v>2022</v>
      </c>
      <c r="U643">
        <v>54</v>
      </c>
    </row>
    <row r="644" spans="1:21">
      <c r="A644" t="s">
        <v>1264</v>
      </c>
      <c r="B644">
        <v>2022</v>
      </c>
      <c r="C644">
        <v>225</v>
      </c>
      <c r="D644">
        <v>0</v>
      </c>
      <c r="E644">
        <v>253</v>
      </c>
      <c r="F644">
        <v>0</v>
      </c>
      <c r="G644">
        <v>17</v>
      </c>
      <c r="H644">
        <v>334</v>
      </c>
      <c r="I644">
        <v>104</v>
      </c>
      <c r="J644" t="s">
        <v>1275</v>
      </c>
      <c r="K644" t="str">
        <f>INDEX('Planning Periods'!$O$2:$O$540,MATCH('Table B Values'!A644,'Planning Periods'!$A$2:$A$540,0))</f>
        <v>Santa Clara County</v>
      </c>
      <c r="S644" t="s">
        <v>1282</v>
      </c>
      <c r="T644">
        <v>2022</v>
      </c>
      <c r="U644">
        <v>0</v>
      </c>
    </row>
    <row r="645" spans="1:21">
      <c r="A645" t="s">
        <v>1263</v>
      </c>
      <c r="B645">
        <v>2022</v>
      </c>
      <c r="C645">
        <v>10</v>
      </c>
      <c r="D645">
        <v>0</v>
      </c>
      <c r="E645">
        <v>46</v>
      </c>
      <c r="F645">
        <v>0</v>
      </c>
      <c r="G645">
        <v>118</v>
      </c>
      <c r="H645">
        <v>0</v>
      </c>
      <c r="I645">
        <v>800</v>
      </c>
      <c r="J645" t="s">
        <v>1275</v>
      </c>
      <c r="K645" t="str">
        <f>INDEX('Planning Periods'!$O$2:$O$540,MATCH('Table B Values'!A645,'Planning Periods'!$A$2:$A$540,0))</f>
        <v>Santa Clara County</v>
      </c>
      <c r="S645" t="s">
        <v>955</v>
      </c>
      <c r="T645">
        <v>2022</v>
      </c>
      <c r="U645">
        <v>35</v>
      </c>
    </row>
    <row r="646" spans="1:21">
      <c r="A646" t="s">
        <v>1256</v>
      </c>
      <c r="B646">
        <v>2022</v>
      </c>
      <c r="C646">
        <v>2</v>
      </c>
      <c r="D646">
        <v>8</v>
      </c>
      <c r="E646">
        <v>6</v>
      </c>
      <c r="F646">
        <v>12</v>
      </c>
      <c r="G646">
        <v>3</v>
      </c>
      <c r="H646">
        <v>0</v>
      </c>
      <c r="I646">
        <v>57</v>
      </c>
      <c r="J646" t="s">
        <v>1275</v>
      </c>
      <c r="K646" t="str">
        <f>INDEX('Planning Periods'!$O$2:$O$540,MATCH('Table B Values'!A646,'Planning Periods'!$A$2:$A$540,0))</f>
        <v>Marin County</v>
      </c>
      <c r="S646" t="s">
        <v>957</v>
      </c>
      <c r="T646">
        <v>2022</v>
      </c>
      <c r="U646">
        <v>0</v>
      </c>
    </row>
    <row r="647" spans="1:21">
      <c r="A647" t="s">
        <v>1249</v>
      </c>
      <c r="B647">
        <v>2022</v>
      </c>
      <c r="C647">
        <v>124</v>
      </c>
      <c r="D647">
        <v>0</v>
      </c>
      <c r="E647">
        <v>0</v>
      </c>
      <c r="F647">
        <v>0</v>
      </c>
      <c r="G647">
        <v>0</v>
      </c>
      <c r="H647">
        <v>0</v>
      </c>
      <c r="I647">
        <v>205</v>
      </c>
      <c r="J647" t="s">
        <v>1275</v>
      </c>
      <c r="K647" t="str">
        <f>INDEX('Planning Periods'!$O$2:$O$540,MATCH('Table B Values'!A647,'Planning Periods'!$A$2:$A$540,0))</f>
        <v>Alameda County</v>
      </c>
      <c r="S647" t="s">
        <v>993</v>
      </c>
      <c r="T647">
        <v>2022</v>
      </c>
      <c r="U647">
        <v>0</v>
      </c>
    </row>
    <row r="648" spans="1:21">
      <c r="A648" t="s">
        <v>789</v>
      </c>
      <c r="B648">
        <v>2022</v>
      </c>
      <c r="C648">
        <v>0</v>
      </c>
      <c r="D648">
        <v>0</v>
      </c>
      <c r="E648">
        <v>0</v>
      </c>
      <c r="F648">
        <v>0</v>
      </c>
      <c r="G648">
        <v>0</v>
      </c>
      <c r="H648">
        <v>31</v>
      </c>
      <c r="I648">
        <v>1</v>
      </c>
      <c r="J648" t="s">
        <v>1275</v>
      </c>
      <c r="K648" t="str">
        <f>INDEX('Planning Periods'!$O$2:$O$540,MATCH('Table B Values'!A648,'Planning Periods'!$A$2:$A$540,0))</f>
        <v>Alameda County</v>
      </c>
      <c r="S648" t="s">
        <v>810</v>
      </c>
      <c r="T648">
        <v>2022</v>
      </c>
      <c r="U648">
        <v>74</v>
      </c>
    </row>
    <row r="649" spans="1:21">
      <c r="A649" t="s">
        <v>807</v>
      </c>
      <c r="B649">
        <v>2022</v>
      </c>
      <c r="C649">
        <v>0</v>
      </c>
      <c r="D649">
        <v>0</v>
      </c>
      <c r="E649">
        <v>0</v>
      </c>
      <c r="F649">
        <v>6</v>
      </c>
      <c r="G649">
        <v>0</v>
      </c>
      <c r="H649">
        <v>14</v>
      </c>
      <c r="I649">
        <v>357</v>
      </c>
      <c r="J649" t="s">
        <v>1275</v>
      </c>
      <c r="K649" t="str">
        <f>INDEX('Planning Periods'!$O$2:$O$540,MATCH('Table B Values'!A649,'Planning Periods'!$A$2:$A$540,0))</f>
        <v>Solano County</v>
      </c>
      <c r="S649" t="s">
        <v>847</v>
      </c>
      <c r="T649">
        <v>2022</v>
      </c>
      <c r="U649">
        <v>87</v>
      </c>
    </row>
    <row r="650" spans="1:21">
      <c r="A650" t="s">
        <v>770</v>
      </c>
      <c r="B650">
        <v>2022</v>
      </c>
      <c r="C650">
        <v>0</v>
      </c>
      <c r="D650">
        <v>0</v>
      </c>
      <c r="E650">
        <v>0</v>
      </c>
      <c r="F650">
        <v>3</v>
      </c>
      <c r="G650">
        <v>0</v>
      </c>
      <c r="H650">
        <v>0</v>
      </c>
      <c r="I650">
        <v>72</v>
      </c>
      <c r="J650" t="s">
        <v>1275</v>
      </c>
      <c r="K650" t="str">
        <f>INDEX('Planning Periods'!$O$2:$O$540,MATCH('Table B Values'!A650,'Planning Periods'!$A$2:$A$540,0))</f>
        <v>Stanislaus County</v>
      </c>
      <c r="S650" t="s">
        <v>901</v>
      </c>
      <c r="T650">
        <v>2022</v>
      </c>
      <c r="U650">
        <v>0</v>
      </c>
    </row>
    <row r="651" spans="1:21">
      <c r="A651" t="s">
        <v>810</v>
      </c>
      <c r="B651">
        <v>2022</v>
      </c>
      <c r="C651">
        <v>74</v>
      </c>
      <c r="D651">
        <v>0</v>
      </c>
      <c r="E651">
        <v>1</v>
      </c>
      <c r="F651">
        <v>0</v>
      </c>
      <c r="G651">
        <v>0</v>
      </c>
      <c r="H651">
        <v>0</v>
      </c>
      <c r="I651">
        <v>154</v>
      </c>
      <c r="J651" t="s">
        <v>1275</v>
      </c>
      <c r="K651" t="str">
        <f>INDEX('Planning Periods'!$O$2:$O$540,MATCH('Table B Values'!A651,'Planning Periods'!$A$2:$A$540,0))</f>
        <v>Solano County</v>
      </c>
      <c r="S651" t="s">
        <v>807</v>
      </c>
      <c r="T651">
        <v>2022</v>
      </c>
      <c r="U651">
        <v>0</v>
      </c>
    </row>
    <row r="652" spans="1:21">
      <c r="A652" t="s">
        <v>901</v>
      </c>
      <c r="B652">
        <v>2022</v>
      </c>
      <c r="C652">
        <v>0</v>
      </c>
      <c r="D652">
        <v>0</v>
      </c>
      <c r="E652">
        <v>0</v>
      </c>
      <c r="F652">
        <v>11</v>
      </c>
      <c r="G652">
        <v>0</v>
      </c>
      <c r="H652" s="356">
        <v>12</v>
      </c>
      <c r="I652" s="356">
        <v>9</v>
      </c>
      <c r="J652" t="s">
        <v>1275</v>
      </c>
      <c r="K652" t="str">
        <f>INDEX('Planning Periods'!$O$2:$O$540,MATCH('Table B Values'!A652,'Planning Periods'!$A$2:$A$540,0))</f>
        <v>Contra Costa County</v>
      </c>
      <c r="S652" t="s">
        <v>778</v>
      </c>
      <c r="T652">
        <v>2022</v>
      </c>
      <c r="U652">
        <v>46</v>
      </c>
    </row>
    <row r="653" spans="1:21">
      <c r="A653" t="s">
        <v>847</v>
      </c>
      <c r="B653">
        <v>2022</v>
      </c>
      <c r="C653">
        <v>100</v>
      </c>
      <c r="D653">
        <v>9</v>
      </c>
      <c r="E653">
        <v>34</v>
      </c>
      <c r="F653">
        <v>623</v>
      </c>
      <c r="G653">
        <v>0</v>
      </c>
      <c r="H653">
        <v>411</v>
      </c>
      <c r="I653">
        <v>124</v>
      </c>
      <c r="J653" t="s">
        <v>1275</v>
      </c>
      <c r="K653" t="str">
        <f>INDEX('Planning Periods'!$O$2:$O$540,MATCH('Table B Values'!A653,'Planning Periods'!$A$2:$A$540,0))</f>
        <v>Tulare County</v>
      </c>
      <c r="S653" t="s">
        <v>770</v>
      </c>
      <c r="T653">
        <v>2022</v>
      </c>
      <c r="U653">
        <v>0</v>
      </c>
    </row>
    <row r="654" spans="1:21">
      <c r="A654" t="s">
        <v>839</v>
      </c>
      <c r="B654">
        <v>2022</v>
      </c>
      <c r="C654">
        <v>0</v>
      </c>
      <c r="D654">
        <v>0</v>
      </c>
      <c r="E654">
        <v>0</v>
      </c>
      <c r="F654">
        <v>0</v>
      </c>
      <c r="G654">
        <v>0</v>
      </c>
      <c r="H654">
        <v>0</v>
      </c>
      <c r="I654">
        <v>12</v>
      </c>
      <c r="J654" t="s">
        <v>1275</v>
      </c>
      <c r="K654" t="str">
        <f>INDEX('Planning Periods'!$O$2:$O$540,MATCH('Table B Values'!A654,'Planning Periods'!$A$2:$A$540,0))</f>
        <v>Kern County</v>
      </c>
      <c r="S654" t="s">
        <v>789</v>
      </c>
      <c r="T654">
        <v>2022</v>
      </c>
      <c r="U654">
        <v>0</v>
      </c>
    </row>
    <row r="655" spans="1:21">
      <c r="A655" t="s">
        <v>845</v>
      </c>
      <c r="B655">
        <v>2022</v>
      </c>
      <c r="C655">
        <v>0</v>
      </c>
      <c r="D655">
        <v>0</v>
      </c>
      <c r="E655">
        <v>1</v>
      </c>
      <c r="F655">
        <v>0</v>
      </c>
      <c r="G655">
        <v>0</v>
      </c>
      <c r="H655">
        <v>2</v>
      </c>
      <c r="I655">
        <v>0</v>
      </c>
      <c r="J655" t="s">
        <v>1275</v>
      </c>
      <c r="K655" t="str">
        <f>INDEX('Planning Periods'!$O$2:$O$540,MATCH('Table B Values'!A655,'Planning Periods'!$A$2:$A$540,0))</f>
        <v>Kern County</v>
      </c>
      <c r="S655" t="s">
        <v>893</v>
      </c>
      <c r="T655">
        <v>2022</v>
      </c>
      <c r="U655">
        <v>0</v>
      </c>
    </row>
    <row r="656" spans="1:21">
      <c r="A656" t="s">
        <v>786</v>
      </c>
      <c r="B656">
        <v>2022</v>
      </c>
      <c r="C656">
        <v>68</v>
      </c>
      <c r="D656">
        <v>0</v>
      </c>
      <c r="E656">
        <v>12</v>
      </c>
      <c r="F656">
        <v>0</v>
      </c>
      <c r="G656">
        <v>0</v>
      </c>
      <c r="H656">
        <v>34</v>
      </c>
      <c r="I656">
        <v>322</v>
      </c>
      <c r="J656" t="s">
        <v>1275</v>
      </c>
      <c r="K656" t="str">
        <f>INDEX('Planning Periods'!$O$2:$O$540,MATCH('Table B Values'!A656,'Planning Periods'!$A$2:$A$540,0))</f>
        <v>Tulare County</v>
      </c>
      <c r="S656" t="s">
        <v>850</v>
      </c>
      <c r="T656">
        <v>2022</v>
      </c>
      <c r="U656">
        <v>2</v>
      </c>
    </row>
    <row r="657" spans="1:21">
      <c r="A657" t="s">
        <v>778</v>
      </c>
      <c r="B657">
        <v>2022</v>
      </c>
      <c r="C657">
        <v>0</v>
      </c>
      <c r="D657">
        <v>53</v>
      </c>
      <c r="E657">
        <v>0</v>
      </c>
      <c r="F657">
        <v>75</v>
      </c>
      <c r="G657">
        <v>0</v>
      </c>
      <c r="H657">
        <v>54</v>
      </c>
      <c r="I657">
        <v>54</v>
      </c>
      <c r="J657" t="s">
        <v>1275</v>
      </c>
      <c r="K657" t="str">
        <f>INDEX('Planning Periods'!$O$2:$O$540,MATCH('Table B Values'!A657,'Planning Periods'!$A$2:$A$540,0))</f>
        <v>Tulare County</v>
      </c>
      <c r="S657" t="s">
        <v>867</v>
      </c>
      <c r="T657">
        <v>2022</v>
      </c>
      <c r="U657">
        <v>0</v>
      </c>
    </row>
    <row r="658" spans="1:21">
      <c r="A658" t="s">
        <v>1273</v>
      </c>
      <c r="B658">
        <v>2022</v>
      </c>
      <c r="C658">
        <v>0</v>
      </c>
      <c r="D658">
        <v>0</v>
      </c>
      <c r="E658">
        <v>0</v>
      </c>
      <c r="F658">
        <v>0</v>
      </c>
      <c r="G658">
        <v>0</v>
      </c>
      <c r="H658">
        <v>0</v>
      </c>
      <c r="I658">
        <v>0</v>
      </c>
      <c r="J658" t="s">
        <v>1275</v>
      </c>
      <c r="K658" t="str">
        <f>INDEX('Planning Periods'!$O$2:$O$540,MATCH('Table B Values'!A658,'Planning Periods'!$A$2:$A$540,0))</f>
        <v>Marin County</v>
      </c>
      <c r="S658" t="s">
        <v>766</v>
      </c>
      <c r="T658">
        <v>2023</v>
      </c>
      <c r="U658">
        <v>0</v>
      </c>
    </row>
    <row r="659" spans="1:21">
      <c r="A659" t="s">
        <v>783</v>
      </c>
      <c r="B659">
        <v>2022</v>
      </c>
      <c r="C659">
        <v>0</v>
      </c>
      <c r="D659">
        <v>0</v>
      </c>
      <c r="E659">
        <v>0</v>
      </c>
      <c r="F659">
        <v>0</v>
      </c>
      <c r="G659">
        <v>0</v>
      </c>
      <c r="H659">
        <v>129</v>
      </c>
      <c r="I659">
        <v>487</v>
      </c>
      <c r="J659" t="s">
        <v>1275</v>
      </c>
      <c r="K659" t="str">
        <f>INDEX('Planning Periods'!$O$2:$O$540,MATCH('Table B Values'!A659,'Planning Periods'!$A$2:$A$540,0))</f>
        <v>San Joaquin County</v>
      </c>
      <c r="S659" t="s">
        <v>864</v>
      </c>
      <c r="T659">
        <v>2022</v>
      </c>
      <c r="U659">
        <v>0</v>
      </c>
    </row>
    <row r="660" spans="1:21">
      <c r="A660" t="s">
        <v>893</v>
      </c>
      <c r="B660">
        <v>2022</v>
      </c>
      <c r="C660">
        <v>0</v>
      </c>
      <c r="D660">
        <v>0</v>
      </c>
      <c r="E660">
        <v>0</v>
      </c>
      <c r="F660">
        <v>0</v>
      </c>
      <c r="G660">
        <v>0</v>
      </c>
      <c r="H660">
        <v>3</v>
      </c>
      <c r="I660">
        <v>61</v>
      </c>
      <c r="J660" t="s">
        <v>1275</v>
      </c>
      <c r="K660" t="str">
        <f>INDEX('Planning Periods'!$O$2:$O$540,MATCH('Table B Values'!A660,'Planning Periods'!$A$2:$A$540,0))</f>
        <v>Kern County</v>
      </c>
      <c r="S660" t="s">
        <v>888</v>
      </c>
      <c r="T660">
        <v>2022</v>
      </c>
      <c r="U660">
        <v>0</v>
      </c>
    </row>
    <row r="661" spans="1:21">
      <c r="A661" t="s">
        <v>867</v>
      </c>
      <c r="B661">
        <v>2022</v>
      </c>
      <c r="C661">
        <v>0</v>
      </c>
      <c r="D661">
        <v>0</v>
      </c>
      <c r="E661">
        <v>0</v>
      </c>
      <c r="F661">
        <v>0</v>
      </c>
      <c r="G661">
        <v>0</v>
      </c>
      <c r="H661">
        <v>0</v>
      </c>
      <c r="I661">
        <v>2</v>
      </c>
      <c r="J661" t="s">
        <v>1275</v>
      </c>
      <c r="K661" t="str">
        <f>INDEX('Planning Periods'!$O$2:$O$540,MATCH('Table B Values'!A661,'Planning Periods'!$A$2:$A$540,0))</f>
        <v>Napa County</v>
      </c>
      <c r="S661" t="s">
        <v>889</v>
      </c>
      <c r="T661">
        <v>2022</v>
      </c>
      <c r="U661">
        <v>10</v>
      </c>
    </row>
    <row r="662" spans="1:21">
      <c r="A662" t="s">
        <v>850</v>
      </c>
      <c r="B662">
        <v>2022</v>
      </c>
      <c r="C662">
        <v>0</v>
      </c>
      <c r="D662">
        <v>4</v>
      </c>
      <c r="E662">
        <v>0</v>
      </c>
      <c r="F662">
        <v>4</v>
      </c>
      <c r="G662">
        <v>0</v>
      </c>
      <c r="H662">
        <v>4</v>
      </c>
      <c r="I662">
        <v>11</v>
      </c>
      <c r="J662" t="s">
        <v>1275</v>
      </c>
      <c r="K662" t="str">
        <f>INDEX('Planning Periods'!$O$2:$O$540,MATCH('Table B Values'!A662,'Planning Periods'!$A$2:$A$540,0))</f>
        <v>San Mateo County</v>
      </c>
      <c r="S662" t="s">
        <v>859</v>
      </c>
      <c r="T662">
        <v>2022</v>
      </c>
      <c r="U662">
        <v>0</v>
      </c>
    </row>
    <row r="663" spans="1:21">
      <c r="A663" t="s">
        <v>864</v>
      </c>
      <c r="B663">
        <v>2022</v>
      </c>
      <c r="C663">
        <v>0</v>
      </c>
      <c r="D663">
        <v>1</v>
      </c>
      <c r="E663">
        <v>0</v>
      </c>
      <c r="F663">
        <v>84</v>
      </c>
      <c r="G663">
        <v>0</v>
      </c>
      <c r="H663">
        <v>0</v>
      </c>
      <c r="I663">
        <v>15</v>
      </c>
      <c r="J663" t="s">
        <v>1275</v>
      </c>
      <c r="K663" t="str">
        <f>INDEX('Planning Periods'!$O$2:$O$540,MATCH('Table B Values'!A663,'Planning Periods'!$A$2:$A$540,0))</f>
        <v>Tulare County</v>
      </c>
      <c r="S663" t="s">
        <v>1005</v>
      </c>
      <c r="T663">
        <v>2022</v>
      </c>
      <c r="U663">
        <v>0</v>
      </c>
    </row>
    <row r="664" spans="1:21">
      <c r="A664" t="s">
        <v>888</v>
      </c>
      <c r="B664">
        <v>2022</v>
      </c>
      <c r="C664">
        <v>0</v>
      </c>
      <c r="D664">
        <v>0</v>
      </c>
      <c r="E664">
        <v>0</v>
      </c>
      <c r="F664">
        <v>0</v>
      </c>
      <c r="G664">
        <v>0</v>
      </c>
      <c r="H664">
        <v>1</v>
      </c>
      <c r="I664">
        <v>0</v>
      </c>
      <c r="J664" t="s">
        <v>1275</v>
      </c>
      <c r="K664" t="str">
        <f>INDEX('Planning Periods'!$O$2:$O$540,MATCH('Table B Values'!A664,'Planning Periods'!$A$2:$A$540,0))</f>
        <v>Stanislaus County</v>
      </c>
      <c r="S664" t="s">
        <v>828</v>
      </c>
      <c r="T664">
        <v>2022</v>
      </c>
      <c r="U664">
        <v>11</v>
      </c>
    </row>
    <row r="665" spans="1:21">
      <c r="A665" t="s">
        <v>889</v>
      </c>
      <c r="B665">
        <v>2022</v>
      </c>
      <c r="C665">
        <v>125</v>
      </c>
      <c r="D665">
        <v>0</v>
      </c>
      <c r="E665">
        <v>0</v>
      </c>
      <c r="F665">
        <v>30</v>
      </c>
      <c r="G665">
        <v>0</v>
      </c>
      <c r="H665">
        <v>0</v>
      </c>
      <c r="I665">
        <v>0</v>
      </c>
      <c r="J665" t="s">
        <v>1275</v>
      </c>
      <c r="K665" t="str">
        <f>INDEX('Planning Periods'!$O$2:$O$540,MATCH('Table B Values'!A665,'Planning Periods'!$A$2:$A$540,0))</f>
        <v>Santa Cruz County</v>
      </c>
      <c r="S665" t="s">
        <v>822</v>
      </c>
      <c r="T665">
        <v>2022</v>
      </c>
      <c r="U665">
        <v>0</v>
      </c>
    </row>
    <row r="666" spans="1:21">
      <c r="A666" t="s">
        <v>859</v>
      </c>
      <c r="B666">
        <v>2022</v>
      </c>
      <c r="C666">
        <v>0</v>
      </c>
      <c r="D666">
        <v>0</v>
      </c>
      <c r="E666">
        <v>133</v>
      </c>
      <c r="F666">
        <v>0</v>
      </c>
      <c r="G666">
        <v>0</v>
      </c>
      <c r="H666">
        <v>0</v>
      </c>
      <c r="I666">
        <v>26</v>
      </c>
      <c r="J666" t="s">
        <v>1275</v>
      </c>
      <c r="K666" t="str">
        <f>INDEX('Planning Periods'!$O$2:$O$540,MATCH('Table B Values'!A666,'Planning Periods'!$A$2:$A$540,0))</f>
        <v>Sonoma County</v>
      </c>
      <c r="S666" t="s">
        <v>1003</v>
      </c>
      <c r="T666">
        <v>2022</v>
      </c>
      <c r="U666">
        <v>0</v>
      </c>
    </row>
    <row r="667" spans="1:21">
      <c r="A667" t="s">
        <v>830</v>
      </c>
      <c r="B667">
        <v>2022</v>
      </c>
      <c r="C667">
        <v>16</v>
      </c>
      <c r="D667">
        <v>3</v>
      </c>
      <c r="E667">
        <v>31</v>
      </c>
      <c r="F667">
        <v>18</v>
      </c>
      <c r="G667">
        <v>18</v>
      </c>
      <c r="H667">
        <v>29</v>
      </c>
      <c r="I667">
        <v>868</v>
      </c>
      <c r="J667" t="s">
        <v>1275</v>
      </c>
      <c r="K667" t="str">
        <f>INDEX('Planning Periods'!$O$2:$O$540,MATCH('Table B Values'!A667,'Planning Periods'!$A$2:$A$540,0))</f>
        <v>Santa Clara County</v>
      </c>
      <c r="S667" t="s">
        <v>1009</v>
      </c>
      <c r="T667">
        <v>2022</v>
      </c>
      <c r="U667">
        <v>0</v>
      </c>
    </row>
    <row r="668" spans="1:21">
      <c r="A668" t="s">
        <v>1281</v>
      </c>
      <c r="B668">
        <v>2022</v>
      </c>
      <c r="C668">
        <v>0</v>
      </c>
      <c r="D668">
        <v>0</v>
      </c>
      <c r="E668">
        <v>0</v>
      </c>
      <c r="F668">
        <v>0</v>
      </c>
      <c r="G668">
        <v>0</v>
      </c>
      <c r="H668">
        <v>0</v>
      </c>
      <c r="I668">
        <v>1</v>
      </c>
      <c r="J668" t="s">
        <v>1275</v>
      </c>
      <c r="K668" t="str">
        <f>INDEX('Planning Periods'!$O$2:$O$540,MATCH('Table B Values'!A668,'Planning Periods'!$A$2:$A$540,0))</f>
        <v>Monterey County</v>
      </c>
      <c r="S668" t="s">
        <v>1283</v>
      </c>
      <c r="T668">
        <v>2022</v>
      </c>
      <c r="U668">
        <v>0</v>
      </c>
    </row>
    <row r="669" spans="1:21">
      <c r="A669" t="s">
        <v>946</v>
      </c>
      <c r="B669">
        <v>2022</v>
      </c>
      <c r="C669">
        <v>0</v>
      </c>
      <c r="D669">
        <v>0</v>
      </c>
      <c r="E669">
        <v>0</v>
      </c>
      <c r="F669">
        <v>0</v>
      </c>
      <c r="G669">
        <v>0</v>
      </c>
      <c r="H669">
        <v>1</v>
      </c>
      <c r="I669">
        <v>0</v>
      </c>
      <c r="J669" t="s">
        <v>1275</v>
      </c>
      <c r="K669" t="str">
        <f>INDEX('Planning Periods'!$O$2:$O$540,MATCH('Table B Values'!A669,'Planning Periods'!$A$2:$A$540,0))</f>
        <v>Fresno County</v>
      </c>
      <c r="S669" t="s">
        <v>1284</v>
      </c>
      <c r="T669">
        <v>2022</v>
      </c>
      <c r="U669">
        <v>0</v>
      </c>
    </row>
    <row r="670" spans="1:21">
      <c r="A670" t="s">
        <v>945</v>
      </c>
      <c r="B670">
        <v>2022</v>
      </c>
      <c r="C670">
        <v>26</v>
      </c>
      <c r="D670">
        <v>0</v>
      </c>
      <c r="E670">
        <v>96</v>
      </c>
      <c r="F670">
        <v>0</v>
      </c>
      <c r="G670">
        <v>0</v>
      </c>
      <c r="H670">
        <v>0</v>
      </c>
      <c r="I670">
        <v>141</v>
      </c>
      <c r="J670" t="s">
        <v>1275</v>
      </c>
      <c r="K670" t="str">
        <f>INDEX('Planning Periods'!$O$2:$O$540,MATCH('Table B Values'!A670,'Planning Periods'!$A$2:$A$540,0))</f>
        <v>Contra Costa County</v>
      </c>
      <c r="S670" t="s">
        <v>816</v>
      </c>
      <c r="T670">
        <v>2022</v>
      </c>
      <c r="U670">
        <v>0</v>
      </c>
    </row>
    <row r="671" spans="1:21">
      <c r="A671" t="s">
        <v>957</v>
      </c>
      <c r="B671">
        <v>2022</v>
      </c>
      <c r="C671">
        <v>0</v>
      </c>
      <c r="D671">
        <v>24</v>
      </c>
      <c r="E671">
        <v>0</v>
      </c>
      <c r="F671">
        <v>14</v>
      </c>
      <c r="G671">
        <v>0</v>
      </c>
      <c r="H671">
        <v>20</v>
      </c>
      <c r="I671">
        <v>23</v>
      </c>
      <c r="J671" t="s">
        <v>1275</v>
      </c>
      <c r="K671" t="str">
        <f>INDEX('Planning Periods'!$O$2:$O$540,MATCH('Table B Values'!A671,'Planning Periods'!$A$2:$A$540,0))</f>
        <v>San Mateo County</v>
      </c>
      <c r="S671" t="s">
        <v>1273</v>
      </c>
      <c r="T671">
        <v>2022</v>
      </c>
      <c r="U671">
        <v>0</v>
      </c>
    </row>
    <row r="672" spans="1:21">
      <c r="A672" t="s">
        <v>949</v>
      </c>
      <c r="B672">
        <v>2022</v>
      </c>
      <c r="C672">
        <v>54</v>
      </c>
      <c r="D672">
        <v>0</v>
      </c>
      <c r="E672">
        <v>0</v>
      </c>
      <c r="F672">
        <v>2</v>
      </c>
      <c r="G672">
        <v>0</v>
      </c>
      <c r="H672">
        <v>7</v>
      </c>
      <c r="I672">
        <v>2</v>
      </c>
      <c r="J672" t="s">
        <v>1275</v>
      </c>
      <c r="K672" t="str">
        <f>INDEX('Planning Periods'!$O$2:$O$540,MATCH('Table B Values'!A672,'Planning Periods'!$A$2:$A$540,0))</f>
        <v>Contra Costa County</v>
      </c>
      <c r="S672" t="s">
        <v>783</v>
      </c>
      <c r="T672">
        <v>2022</v>
      </c>
      <c r="U672">
        <v>0</v>
      </c>
    </row>
    <row r="673" spans="1:21">
      <c r="A673" t="s">
        <v>942</v>
      </c>
      <c r="B673">
        <v>2022</v>
      </c>
      <c r="C673">
        <v>30</v>
      </c>
      <c r="D673">
        <v>0</v>
      </c>
      <c r="E673">
        <v>37</v>
      </c>
      <c r="F673">
        <v>25</v>
      </c>
      <c r="G673">
        <v>0</v>
      </c>
      <c r="H673">
        <v>0</v>
      </c>
      <c r="I673">
        <v>55</v>
      </c>
      <c r="J673" t="s">
        <v>1275</v>
      </c>
      <c r="K673" t="str">
        <f>INDEX('Planning Periods'!$O$2:$O$540,MATCH('Table B Values'!A673,'Planning Periods'!$A$2:$A$540,0))</f>
        <v>Marin County</v>
      </c>
      <c r="S673" t="s">
        <v>786</v>
      </c>
      <c r="T673">
        <v>2022</v>
      </c>
      <c r="U673">
        <v>32</v>
      </c>
    </row>
    <row r="674" spans="1:21">
      <c r="A674" t="s">
        <v>1024</v>
      </c>
      <c r="B674">
        <v>2022</v>
      </c>
      <c r="C674">
        <v>0</v>
      </c>
      <c r="D674">
        <v>0</v>
      </c>
      <c r="E674">
        <v>3</v>
      </c>
      <c r="F674">
        <v>0</v>
      </c>
      <c r="G674">
        <v>12</v>
      </c>
      <c r="H674">
        <v>0</v>
      </c>
      <c r="I674">
        <v>225</v>
      </c>
      <c r="J674" t="s">
        <v>1275</v>
      </c>
      <c r="K674" t="str">
        <f>INDEX('Planning Periods'!$O$2:$O$540,MATCH('Table B Values'!A674,'Planning Periods'!$A$2:$A$540,0))</f>
        <v>Santa Barbara County</v>
      </c>
      <c r="S674" t="s">
        <v>839</v>
      </c>
      <c r="T674">
        <v>2022</v>
      </c>
      <c r="U674">
        <v>0</v>
      </c>
    </row>
    <row r="675" spans="1:21">
      <c r="A675" t="s">
        <v>1021</v>
      </c>
      <c r="B675">
        <v>2022</v>
      </c>
      <c r="C675">
        <v>115</v>
      </c>
      <c r="D675">
        <v>0</v>
      </c>
      <c r="E675">
        <v>60</v>
      </c>
      <c r="F675">
        <v>13</v>
      </c>
      <c r="G675">
        <v>2</v>
      </c>
      <c r="H675">
        <v>25</v>
      </c>
      <c r="I675">
        <v>83</v>
      </c>
      <c r="J675" t="s">
        <v>1275</v>
      </c>
      <c r="K675" t="str">
        <f>INDEX('Planning Periods'!$O$2:$O$540,MATCH('Table B Values'!A675,'Planning Periods'!$A$2:$A$540,0))</f>
        <v>Santa Cruz County</v>
      </c>
      <c r="S675" t="s">
        <v>819</v>
      </c>
      <c r="T675">
        <v>2022</v>
      </c>
      <c r="U675">
        <v>22</v>
      </c>
    </row>
    <row r="676" spans="1:21">
      <c r="A676" t="s">
        <v>1040</v>
      </c>
      <c r="B676">
        <v>2022</v>
      </c>
      <c r="C676">
        <v>136</v>
      </c>
      <c r="D676">
        <v>0</v>
      </c>
      <c r="E676">
        <v>367</v>
      </c>
      <c r="F676">
        <v>468</v>
      </c>
      <c r="G676">
        <v>1</v>
      </c>
      <c r="H676">
        <v>0</v>
      </c>
      <c r="I676" s="356">
        <v>204</v>
      </c>
      <c r="J676" t="s">
        <v>1275</v>
      </c>
      <c r="K676" t="str">
        <f>INDEX('Planning Periods'!$O$2:$O$540,MATCH('Table B Values'!A676,'Planning Periods'!$A$2:$A$540,0))</f>
        <v>Santa Barbara County</v>
      </c>
      <c r="S676" t="s">
        <v>830</v>
      </c>
      <c r="T676">
        <v>2022</v>
      </c>
      <c r="U676">
        <v>0</v>
      </c>
    </row>
    <row r="677" spans="1:21">
      <c r="A677" t="s">
        <v>1019</v>
      </c>
      <c r="B677">
        <v>2022</v>
      </c>
      <c r="C677">
        <v>76</v>
      </c>
      <c r="D677">
        <v>0</v>
      </c>
      <c r="E677">
        <v>60</v>
      </c>
      <c r="F677">
        <v>86</v>
      </c>
      <c r="G677">
        <v>0</v>
      </c>
      <c r="H677">
        <v>0</v>
      </c>
      <c r="I677">
        <v>42</v>
      </c>
      <c r="J677" t="s">
        <v>1275</v>
      </c>
      <c r="K677" t="str">
        <f>INDEX('Planning Periods'!$O$2:$O$540,MATCH('Table B Values'!A677,'Planning Periods'!$A$2:$A$540,0))</f>
        <v>Santa Cruz County</v>
      </c>
      <c r="S677" t="s">
        <v>845</v>
      </c>
      <c r="T677">
        <v>2022</v>
      </c>
      <c r="U677">
        <v>0</v>
      </c>
    </row>
    <row r="678" spans="1:21">
      <c r="A678" t="s">
        <v>1026</v>
      </c>
      <c r="B678">
        <v>2022</v>
      </c>
      <c r="C678">
        <v>0</v>
      </c>
      <c r="D678">
        <v>5</v>
      </c>
      <c r="E678">
        <v>0</v>
      </c>
      <c r="F678">
        <v>68</v>
      </c>
      <c r="G678">
        <v>0</v>
      </c>
      <c r="H678">
        <v>8</v>
      </c>
      <c r="I678">
        <v>191</v>
      </c>
      <c r="J678" t="s">
        <v>1275</v>
      </c>
      <c r="K678" t="str">
        <f>INDEX('Planning Periods'!$O$2:$O$540,MATCH('Table B Values'!A678,'Planning Periods'!$A$2:$A$540,0))</f>
        <v>Santa Barbara County</v>
      </c>
      <c r="S678" t="s">
        <v>964</v>
      </c>
      <c r="T678">
        <v>2022</v>
      </c>
      <c r="U678">
        <v>0</v>
      </c>
    </row>
    <row r="679" spans="1:21">
      <c r="A679" t="s">
        <v>1028</v>
      </c>
      <c r="B679">
        <v>2022</v>
      </c>
      <c r="C679">
        <v>161</v>
      </c>
      <c r="D679">
        <v>24</v>
      </c>
      <c r="E679">
        <v>233</v>
      </c>
      <c r="F679">
        <v>23</v>
      </c>
      <c r="G679">
        <v>64</v>
      </c>
      <c r="H679">
        <v>24</v>
      </c>
      <c r="I679" s="356">
        <v>2326</v>
      </c>
      <c r="J679" t="s">
        <v>1275</v>
      </c>
      <c r="K679" t="str">
        <f>INDEX('Planning Periods'!$O$2:$O$540,MATCH('Table B Values'!A679,'Planning Periods'!$A$2:$A$540,0))</f>
        <v>Santa Clara County</v>
      </c>
      <c r="S679" t="s">
        <v>1238</v>
      </c>
      <c r="T679">
        <v>2022</v>
      </c>
      <c r="U679">
        <v>0</v>
      </c>
    </row>
    <row r="680" spans="1:21">
      <c r="A680" t="s">
        <v>1023</v>
      </c>
      <c r="B680">
        <v>2022</v>
      </c>
      <c r="C680">
        <v>0</v>
      </c>
      <c r="D680">
        <v>0</v>
      </c>
      <c r="E680">
        <v>0</v>
      </c>
      <c r="F680">
        <v>0</v>
      </c>
      <c r="G680">
        <v>0</v>
      </c>
      <c r="H680">
        <v>0</v>
      </c>
      <c r="I680">
        <v>124</v>
      </c>
      <c r="J680" t="s">
        <v>1275</v>
      </c>
      <c r="K680" t="str">
        <f>INDEX('Planning Periods'!$O$2:$O$540,MATCH('Table B Values'!A680,'Planning Periods'!$A$2:$A$540,0))</f>
        <v>Santa Clara County</v>
      </c>
      <c r="S680" t="s">
        <v>1235</v>
      </c>
      <c r="T680">
        <v>2022</v>
      </c>
      <c r="U680">
        <v>0</v>
      </c>
    </row>
    <row r="681" spans="1:21">
      <c r="A681" t="s">
        <v>935</v>
      </c>
      <c r="B681">
        <v>2022</v>
      </c>
      <c r="C681">
        <v>0</v>
      </c>
      <c r="D681">
        <v>0</v>
      </c>
      <c r="E681">
        <v>0</v>
      </c>
      <c r="F681">
        <v>0</v>
      </c>
      <c r="G681">
        <v>0</v>
      </c>
      <c r="H681">
        <v>0</v>
      </c>
      <c r="I681">
        <v>428</v>
      </c>
      <c r="J681" t="s">
        <v>1275</v>
      </c>
      <c r="K681" t="str">
        <f>INDEX('Planning Periods'!$O$2:$O$540,MATCH('Table B Values'!A681,'Planning Periods'!$A$2:$A$540,0))</f>
        <v>San Joaquin County</v>
      </c>
      <c r="S681" t="s">
        <v>1236</v>
      </c>
      <c r="T681">
        <v>2022</v>
      </c>
      <c r="U681">
        <v>0</v>
      </c>
    </row>
    <row r="682" spans="1:21">
      <c r="A682" t="s">
        <v>937</v>
      </c>
      <c r="B682">
        <v>2022</v>
      </c>
      <c r="C682">
        <v>211</v>
      </c>
      <c r="D682">
        <v>0</v>
      </c>
      <c r="E682">
        <v>227</v>
      </c>
      <c r="F682">
        <v>0</v>
      </c>
      <c r="G682">
        <v>26</v>
      </c>
      <c r="H682">
        <v>0</v>
      </c>
      <c r="I682">
        <v>1327</v>
      </c>
      <c r="J682" t="s">
        <v>1275</v>
      </c>
      <c r="K682" t="str">
        <f>INDEX('Planning Periods'!$O$2:$O$540,MATCH('Table B Values'!A682,'Planning Periods'!$A$2:$A$540,0))</f>
        <v>Santa Clara County</v>
      </c>
      <c r="S682" t="s">
        <v>1240</v>
      </c>
      <c r="T682">
        <v>2022</v>
      </c>
      <c r="U682">
        <v>0</v>
      </c>
    </row>
    <row r="683" spans="1:21">
      <c r="A683" t="s">
        <v>973</v>
      </c>
      <c r="B683">
        <v>2022</v>
      </c>
      <c r="C683">
        <v>397</v>
      </c>
      <c r="D683">
        <v>0</v>
      </c>
      <c r="E683">
        <v>381</v>
      </c>
      <c r="F683">
        <v>0</v>
      </c>
      <c r="G683">
        <v>204</v>
      </c>
      <c r="H683">
        <v>294</v>
      </c>
      <c r="I683">
        <v>1576</v>
      </c>
      <c r="J683" t="s">
        <v>1275</v>
      </c>
      <c r="K683" t="str">
        <f>INDEX('Planning Periods'!$O$2:$O$540,MATCH('Table B Values'!A683,'Planning Periods'!$A$2:$A$540,0))</f>
        <v>San Francisco County</v>
      </c>
      <c r="S683" t="s">
        <v>1280</v>
      </c>
      <c r="T683">
        <v>2022</v>
      </c>
      <c r="U683">
        <v>0</v>
      </c>
    </row>
    <row r="684" spans="1:21">
      <c r="A684" t="s">
        <v>1282</v>
      </c>
      <c r="B684">
        <v>2022</v>
      </c>
      <c r="C684">
        <v>0</v>
      </c>
      <c r="D684">
        <v>0</v>
      </c>
      <c r="E684">
        <v>0</v>
      </c>
      <c r="F684">
        <v>0</v>
      </c>
      <c r="G684">
        <v>0</v>
      </c>
      <c r="H684">
        <v>0</v>
      </c>
      <c r="I684">
        <v>0</v>
      </c>
      <c r="J684" t="s">
        <v>1275</v>
      </c>
      <c r="K684" t="str">
        <f>INDEX('Planning Periods'!$O$2:$O$540,MATCH('Table B Values'!A684,'Planning Periods'!$A$2:$A$540,0))</f>
        <v>San Benito County</v>
      </c>
      <c r="S684" t="s">
        <v>1234</v>
      </c>
      <c r="T684">
        <v>2022</v>
      </c>
      <c r="U684">
        <v>0</v>
      </c>
    </row>
    <row r="685" spans="1:21">
      <c r="A685" t="s">
        <v>955</v>
      </c>
      <c r="B685">
        <v>2022</v>
      </c>
      <c r="C685">
        <v>121</v>
      </c>
      <c r="D685">
        <v>0</v>
      </c>
      <c r="E685">
        <v>107</v>
      </c>
      <c r="F685">
        <v>25</v>
      </c>
      <c r="G685">
        <v>0</v>
      </c>
      <c r="H685">
        <v>42</v>
      </c>
      <c r="I685">
        <v>73</v>
      </c>
      <c r="J685" t="s">
        <v>1275</v>
      </c>
      <c r="K685" t="str">
        <f>INDEX('Planning Periods'!$O$2:$O$540,MATCH('Table B Values'!A685,'Planning Periods'!$A$2:$A$540,0))</f>
        <v>San Mateo County</v>
      </c>
      <c r="S685" t="s">
        <v>1239</v>
      </c>
      <c r="T685">
        <v>2022</v>
      </c>
      <c r="U685">
        <v>0</v>
      </c>
    </row>
    <row r="686" spans="1:21">
      <c r="A686" t="s">
        <v>922</v>
      </c>
      <c r="B686">
        <v>2022</v>
      </c>
      <c r="C686">
        <v>0</v>
      </c>
      <c r="D686">
        <v>0</v>
      </c>
      <c r="E686">
        <v>2</v>
      </c>
      <c r="F686">
        <v>0</v>
      </c>
      <c r="G686">
        <v>14</v>
      </c>
      <c r="H686">
        <v>0</v>
      </c>
      <c r="I686">
        <v>260</v>
      </c>
      <c r="J686" t="s">
        <v>1275</v>
      </c>
      <c r="K686" t="str">
        <f>INDEX('Planning Periods'!$O$2:$O$540,MATCH('Table B Values'!A686,'Planning Periods'!$A$2:$A$540,0))</f>
        <v>Alameda County</v>
      </c>
      <c r="S686" t="s">
        <v>1237</v>
      </c>
      <c r="T686">
        <v>2022</v>
      </c>
      <c r="U686">
        <v>0</v>
      </c>
    </row>
    <row r="687" spans="1:21">
      <c r="A687" t="s">
        <v>1003</v>
      </c>
      <c r="B687">
        <v>2022</v>
      </c>
      <c r="C687">
        <v>0</v>
      </c>
      <c r="D687">
        <v>0</v>
      </c>
      <c r="E687">
        <v>0</v>
      </c>
      <c r="F687">
        <v>0</v>
      </c>
      <c r="G687">
        <v>0</v>
      </c>
      <c r="H687">
        <v>11</v>
      </c>
      <c r="I687">
        <v>6</v>
      </c>
      <c r="J687" t="s">
        <v>1275</v>
      </c>
      <c r="K687" t="str">
        <f>INDEX('Planning Periods'!$O$2:$O$540,MATCH('Table B Values'!A687,'Planning Periods'!$A$2:$A$540,0))</f>
        <v>Sonoma County</v>
      </c>
      <c r="S687" t="s">
        <v>1265</v>
      </c>
      <c r="T687">
        <v>2022</v>
      </c>
      <c r="U687">
        <v>0</v>
      </c>
    </row>
    <row r="688" spans="1:21">
      <c r="A688" t="s">
        <v>1005</v>
      </c>
      <c r="B688">
        <v>2022</v>
      </c>
      <c r="C688">
        <v>66</v>
      </c>
      <c r="D688">
        <v>0</v>
      </c>
      <c r="E688">
        <v>25</v>
      </c>
      <c r="F688">
        <v>3</v>
      </c>
      <c r="G688">
        <v>0</v>
      </c>
      <c r="H688">
        <v>126</v>
      </c>
      <c r="I688">
        <v>257</v>
      </c>
      <c r="J688" t="s">
        <v>1275</v>
      </c>
      <c r="K688" t="str">
        <f>INDEX('Planning Periods'!$O$2:$O$540,MATCH('Table B Values'!A688,'Planning Periods'!$A$2:$A$540,0))</f>
        <v>Sonoma County</v>
      </c>
      <c r="S688" t="s">
        <v>1264</v>
      </c>
      <c r="T688">
        <v>2022</v>
      </c>
      <c r="U688">
        <v>91</v>
      </c>
    </row>
    <row r="689" spans="1:21">
      <c r="A689" t="s">
        <v>1284</v>
      </c>
      <c r="B689">
        <v>2022</v>
      </c>
      <c r="C689">
        <v>0</v>
      </c>
      <c r="D689">
        <v>1</v>
      </c>
      <c r="E689">
        <v>0</v>
      </c>
      <c r="F689">
        <v>0</v>
      </c>
      <c r="G689">
        <v>0</v>
      </c>
      <c r="H689">
        <v>0</v>
      </c>
      <c r="I689">
        <v>10</v>
      </c>
      <c r="J689" t="s">
        <v>1275</v>
      </c>
      <c r="K689" t="str">
        <f>INDEX('Planning Periods'!$O$2:$O$540,MATCH('Table B Values'!A689,'Planning Periods'!$A$2:$A$540,0))</f>
        <v>Santa Barbara County</v>
      </c>
      <c r="S689" t="s">
        <v>1263</v>
      </c>
      <c r="T689">
        <v>2022</v>
      </c>
      <c r="U689">
        <v>0</v>
      </c>
    </row>
    <row r="690" spans="1:21">
      <c r="A690" t="s">
        <v>1009</v>
      </c>
      <c r="B690">
        <v>2022</v>
      </c>
      <c r="C690">
        <v>0</v>
      </c>
      <c r="D690">
        <v>1</v>
      </c>
      <c r="E690">
        <v>0</v>
      </c>
      <c r="F690">
        <v>23</v>
      </c>
      <c r="G690">
        <v>0</v>
      </c>
      <c r="H690">
        <v>11</v>
      </c>
      <c r="I690">
        <v>41</v>
      </c>
      <c r="J690" t="s">
        <v>1275</v>
      </c>
      <c r="K690" t="str">
        <f>INDEX('Planning Periods'!$O$2:$O$540,MATCH('Table B Values'!A690,'Planning Periods'!$A$2:$A$540,0))</f>
        <v>Solano County</v>
      </c>
      <c r="S690" t="s">
        <v>1261</v>
      </c>
      <c r="T690">
        <v>2022</v>
      </c>
      <c r="U690">
        <v>7</v>
      </c>
    </row>
    <row r="691" spans="1:21">
      <c r="A691" t="s">
        <v>1283</v>
      </c>
      <c r="B691">
        <v>2022</v>
      </c>
      <c r="C691">
        <v>0</v>
      </c>
      <c r="D691">
        <v>0</v>
      </c>
      <c r="E691">
        <v>0</v>
      </c>
      <c r="F691">
        <v>0</v>
      </c>
      <c r="G691">
        <v>0</v>
      </c>
      <c r="H691">
        <v>0</v>
      </c>
      <c r="I691">
        <v>20</v>
      </c>
      <c r="J691" t="s">
        <v>1275</v>
      </c>
      <c r="K691" t="str">
        <f>INDEX('Planning Periods'!$O$2:$O$540,MATCH('Table B Values'!A691,'Planning Periods'!$A$2:$A$540,0))</f>
        <v>Monterey County</v>
      </c>
      <c r="S691" t="s">
        <v>1259</v>
      </c>
      <c r="T691">
        <v>2022</v>
      </c>
      <c r="U691">
        <v>14</v>
      </c>
    </row>
    <row r="692" spans="1:21">
      <c r="A692" t="s">
        <v>816</v>
      </c>
      <c r="B692">
        <v>2022</v>
      </c>
      <c r="C692">
        <v>0</v>
      </c>
      <c r="D692">
        <v>0</v>
      </c>
      <c r="E692">
        <v>0</v>
      </c>
      <c r="F692">
        <v>120</v>
      </c>
      <c r="G692">
        <v>0</v>
      </c>
      <c r="H692">
        <v>0</v>
      </c>
      <c r="I692">
        <v>485</v>
      </c>
      <c r="J692" t="s">
        <v>1275</v>
      </c>
      <c r="K692" t="str">
        <f>INDEX('Planning Periods'!$O$2:$O$540,MATCH('Table B Values'!A692,'Planning Periods'!$A$2:$A$540,0))</f>
        <v>San Joaquin County</v>
      </c>
      <c r="S692" t="s">
        <v>1257</v>
      </c>
      <c r="T692">
        <v>2022</v>
      </c>
      <c r="U692">
        <v>0</v>
      </c>
    </row>
    <row r="693" spans="1:21">
      <c r="A693" t="s">
        <v>819</v>
      </c>
      <c r="B693">
        <v>2022</v>
      </c>
      <c r="C693">
        <v>44</v>
      </c>
      <c r="D693">
        <v>0</v>
      </c>
      <c r="E693">
        <v>115</v>
      </c>
      <c r="F693">
        <v>0</v>
      </c>
      <c r="G693">
        <v>0</v>
      </c>
      <c r="H693">
        <v>0</v>
      </c>
      <c r="I693">
        <v>15</v>
      </c>
      <c r="J693" t="s">
        <v>1275</v>
      </c>
      <c r="K693" t="str">
        <f>INDEX('Planning Periods'!$O$2:$O$540,MATCH('Table B Values'!A693,'Planning Periods'!$A$2:$A$540,0))</f>
        <v>Solano County</v>
      </c>
      <c r="S693" t="s">
        <v>1258</v>
      </c>
      <c r="T693">
        <v>2022</v>
      </c>
      <c r="U693">
        <v>0</v>
      </c>
    </row>
    <row r="694" spans="1:21">
      <c r="A694" t="s">
        <v>822</v>
      </c>
      <c r="B694">
        <v>2022</v>
      </c>
      <c r="C694">
        <v>0</v>
      </c>
      <c r="D694">
        <v>0</v>
      </c>
      <c r="E694">
        <v>0</v>
      </c>
      <c r="F694">
        <v>0</v>
      </c>
      <c r="G694">
        <v>0</v>
      </c>
      <c r="H694">
        <v>42</v>
      </c>
      <c r="I694">
        <v>71</v>
      </c>
      <c r="J694" t="s">
        <v>1275</v>
      </c>
      <c r="K694" t="str">
        <f>INDEX('Planning Periods'!$O$2:$O$540,MATCH('Table B Values'!A694,'Planning Periods'!$A$2:$A$540,0))</f>
        <v>Stanislaus County</v>
      </c>
      <c r="S694" t="s">
        <v>1180</v>
      </c>
      <c r="T694">
        <v>2022</v>
      </c>
      <c r="U694">
        <v>24</v>
      </c>
    </row>
    <row r="695" spans="1:21">
      <c r="A695" t="s">
        <v>828</v>
      </c>
      <c r="B695">
        <v>2022</v>
      </c>
      <c r="C695">
        <v>43</v>
      </c>
      <c r="D695">
        <v>15</v>
      </c>
      <c r="E695">
        <v>39</v>
      </c>
      <c r="F695">
        <v>16</v>
      </c>
      <c r="G695">
        <v>0</v>
      </c>
      <c r="H695">
        <v>17</v>
      </c>
      <c r="I695">
        <v>206</v>
      </c>
      <c r="J695" t="s">
        <v>1275</v>
      </c>
      <c r="K695" t="str">
        <f>INDEX('Planning Periods'!$O$2:$O$540,MATCH('Table B Values'!A695,'Planning Periods'!$A$2:$A$540,0))</f>
        <v>San Mateo County</v>
      </c>
      <c r="S695" t="s">
        <v>1181</v>
      </c>
      <c r="T695">
        <v>2022</v>
      </c>
      <c r="U695">
        <v>0</v>
      </c>
    </row>
    <row r="696" spans="1:21">
      <c r="A696" t="s">
        <v>1033</v>
      </c>
      <c r="B696">
        <v>2022</v>
      </c>
      <c r="C696">
        <v>0</v>
      </c>
      <c r="D696">
        <v>0</v>
      </c>
      <c r="E696">
        <v>2</v>
      </c>
      <c r="F696">
        <v>0</v>
      </c>
      <c r="G696">
        <v>0</v>
      </c>
      <c r="H696">
        <v>0</v>
      </c>
      <c r="I696">
        <v>46</v>
      </c>
      <c r="J696" t="s">
        <v>1275</v>
      </c>
      <c r="K696" t="str">
        <f>INDEX('Planning Periods'!$O$2:$O$540,MATCH('Table B Values'!A696,'Planning Periods'!$A$2:$A$540,0))</f>
        <v>Santa Cruz County</v>
      </c>
      <c r="S696" t="s">
        <v>1182</v>
      </c>
      <c r="T696">
        <v>2022</v>
      </c>
      <c r="U696">
        <v>0</v>
      </c>
    </row>
    <row r="697" spans="1:21">
      <c r="A697" t="s">
        <v>995</v>
      </c>
      <c r="B697">
        <v>2022</v>
      </c>
      <c r="C697">
        <v>0</v>
      </c>
      <c r="D697">
        <v>0</v>
      </c>
      <c r="E697">
        <v>0</v>
      </c>
      <c r="F697">
        <v>0</v>
      </c>
      <c r="G697">
        <v>0</v>
      </c>
      <c r="H697">
        <v>0</v>
      </c>
      <c r="I697">
        <v>63</v>
      </c>
      <c r="J697" t="s">
        <v>1275</v>
      </c>
      <c r="K697" t="str">
        <f>INDEX('Planning Periods'!$O$2:$O$540,MATCH('Table B Values'!A697,'Planning Periods'!$A$2:$A$540,0))</f>
        <v>Monterey County</v>
      </c>
      <c r="S697" t="s">
        <v>1183</v>
      </c>
      <c r="T697">
        <v>2022</v>
      </c>
      <c r="U697">
        <v>0</v>
      </c>
    </row>
    <row r="698" spans="1:21">
      <c r="A698" t="s">
        <v>997</v>
      </c>
      <c r="B698">
        <v>2022</v>
      </c>
      <c r="C698">
        <v>0</v>
      </c>
      <c r="D698">
        <v>0</v>
      </c>
      <c r="E698">
        <v>0</v>
      </c>
      <c r="F698">
        <v>0</v>
      </c>
      <c r="G698">
        <v>0</v>
      </c>
      <c r="H698">
        <v>0</v>
      </c>
      <c r="I698">
        <v>8</v>
      </c>
      <c r="J698" t="s">
        <v>1275</v>
      </c>
      <c r="K698" t="str">
        <f>INDEX('Planning Periods'!$O$2:$O$540,MATCH('Table B Values'!A698,'Planning Periods'!$A$2:$A$540,0))</f>
        <v>Sonoma County</v>
      </c>
      <c r="S698" t="s">
        <v>1191</v>
      </c>
      <c r="T698">
        <v>2022</v>
      </c>
      <c r="U698">
        <v>0</v>
      </c>
    </row>
    <row r="699" spans="1:21">
      <c r="A699" t="s">
        <v>1031</v>
      </c>
      <c r="B699">
        <v>2022</v>
      </c>
      <c r="C699">
        <v>0</v>
      </c>
      <c r="D699">
        <v>4</v>
      </c>
      <c r="E699">
        <v>0</v>
      </c>
      <c r="F699">
        <v>6</v>
      </c>
      <c r="G699">
        <v>0</v>
      </c>
      <c r="H699">
        <v>5</v>
      </c>
      <c r="I699">
        <v>2</v>
      </c>
      <c r="J699" t="s">
        <v>1275</v>
      </c>
      <c r="K699" t="str">
        <f>INDEX('Planning Periods'!$O$2:$O$540,MATCH('Table B Values'!A699,'Planning Periods'!$A$2:$A$540,0))</f>
        <v>Marin County</v>
      </c>
      <c r="S699" t="s">
        <v>1177</v>
      </c>
      <c r="T699">
        <v>2022</v>
      </c>
      <c r="U699">
        <v>44</v>
      </c>
    </row>
    <row r="700" spans="1:21">
      <c r="A700" t="s">
        <v>1042</v>
      </c>
      <c r="B700">
        <v>2022</v>
      </c>
      <c r="C700">
        <v>206</v>
      </c>
      <c r="D700">
        <v>0</v>
      </c>
      <c r="E700">
        <v>202</v>
      </c>
      <c r="F700">
        <v>0</v>
      </c>
      <c r="G700">
        <v>11</v>
      </c>
      <c r="H700">
        <v>0</v>
      </c>
      <c r="I700">
        <v>738</v>
      </c>
      <c r="J700" t="s">
        <v>1275</v>
      </c>
      <c r="K700" t="str">
        <f>INDEX('Planning Periods'!$O$2:$O$540,MATCH('Table B Values'!A700,'Planning Periods'!$A$2:$A$540,0))</f>
        <v>Sonoma County</v>
      </c>
      <c r="S700" t="s">
        <v>1178</v>
      </c>
      <c r="T700">
        <v>2022</v>
      </c>
      <c r="U700">
        <v>0</v>
      </c>
    </row>
    <row r="701" spans="1:21">
      <c r="A701" t="s">
        <v>1038</v>
      </c>
      <c r="B701">
        <v>2022</v>
      </c>
      <c r="C701">
        <v>3</v>
      </c>
      <c r="D701">
        <v>0</v>
      </c>
      <c r="E701">
        <v>2</v>
      </c>
      <c r="F701">
        <v>0</v>
      </c>
      <c r="G701">
        <v>0</v>
      </c>
      <c r="H701">
        <v>45</v>
      </c>
      <c r="I701">
        <v>79</v>
      </c>
      <c r="J701" t="s">
        <v>1275</v>
      </c>
      <c r="K701" t="str">
        <f>INDEX('Planning Periods'!$O$2:$O$540,MATCH('Table B Values'!A701,'Planning Periods'!$A$2:$A$540,0))</f>
        <v>Santa Clara County</v>
      </c>
      <c r="S701" t="s">
        <v>1241</v>
      </c>
      <c r="T701">
        <v>2022</v>
      </c>
      <c r="U701">
        <v>0</v>
      </c>
    </row>
    <row r="702" spans="1:21">
      <c r="A702" t="s">
        <v>998</v>
      </c>
      <c r="B702">
        <v>2022</v>
      </c>
      <c r="C702">
        <v>0</v>
      </c>
      <c r="D702">
        <v>0</v>
      </c>
      <c r="E702">
        <v>0</v>
      </c>
      <c r="F702">
        <v>0</v>
      </c>
      <c r="G702">
        <v>0</v>
      </c>
      <c r="H702">
        <v>0</v>
      </c>
      <c r="I702">
        <v>5</v>
      </c>
      <c r="J702" t="s">
        <v>1275</v>
      </c>
      <c r="K702" t="str">
        <f>INDEX('Planning Periods'!$O$2:$O$540,MATCH('Table B Values'!A702,'Planning Periods'!$A$2:$A$540,0))</f>
        <v>Fresno County</v>
      </c>
      <c r="S702" t="s">
        <v>1232</v>
      </c>
      <c r="T702">
        <v>2022</v>
      </c>
      <c r="U702">
        <v>0</v>
      </c>
    </row>
    <row r="703" spans="1:21">
      <c r="A703" t="s">
        <v>993</v>
      </c>
      <c r="B703">
        <v>2022</v>
      </c>
      <c r="C703">
        <v>0</v>
      </c>
      <c r="D703">
        <v>0</v>
      </c>
      <c r="E703">
        <v>0</v>
      </c>
      <c r="F703">
        <v>0</v>
      </c>
      <c r="G703">
        <v>0</v>
      </c>
      <c r="H703">
        <v>2</v>
      </c>
      <c r="I703" s="356">
        <v>212</v>
      </c>
      <c r="J703" t="s">
        <v>1275</v>
      </c>
      <c r="K703" t="str">
        <f>INDEX('Planning Periods'!$O$2:$O$540,MATCH('Table B Values'!A703,'Planning Periods'!$A$2:$A$540,0))</f>
        <v>Kern County</v>
      </c>
      <c r="S703" t="s">
        <v>1233</v>
      </c>
      <c r="T703">
        <v>2022</v>
      </c>
      <c r="U703">
        <v>5</v>
      </c>
    </row>
    <row r="704" spans="1:21">
      <c r="A704" t="s">
        <v>837</v>
      </c>
      <c r="B704">
        <v>2022</v>
      </c>
      <c r="C704">
        <v>175</v>
      </c>
      <c r="D704">
        <v>6</v>
      </c>
      <c r="E704">
        <v>80</v>
      </c>
      <c r="F704">
        <v>0</v>
      </c>
      <c r="G704">
        <v>0</v>
      </c>
      <c r="H704">
        <v>33</v>
      </c>
      <c r="I704">
        <v>165</v>
      </c>
      <c r="J704" t="s">
        <v>1275</v>
      </c>
      <c r="K704" t="str">
        <f>INDEX('Planning Periods'!$O$2:$O$540,MATCH('Table B Values'!A704,'Planning Periods'!$A$2:$A$540,0))</f>
        <v>Butte County</v>
      </c>
      <c r="S704" t="s">
        <v>1230</v>
      </c>
      <c r="T704">
        <v>2022</v>
      </c>
      <c r="U704">
        <v>0</v>
      </c>
    </row>
    <row r="705" spans="1:21">
      <c r="A705" t="s">
        <v>1163</v>
      </c>
      <c r="B705">
        <v>2022</v>
      </c>
      <c r="C705">
        <v>0</v>
      </c>
      <c r="D705">
        <v>0</v>
      </c>
      <c r="E705">
        <v>0</v>
      </c>
      <c r="F705">
        <v>0</v>
      </c>
      <c r="G705">
        <v>0</v>
      </c>
      <c r="H705">
        <v>0</v>
      </c>
      <c r="I705">
        <v>1</v>
      </c>
      <c r="J705" t="s">
        <v>1275</v>
      </c>
      <c r="K705" t="str">
        <f>INDEX('Planning Periods'!$O$2:$O$540,MATCH('Table B Values'!A705,'Planning Periods'!$A$2:$A$540,0))</f>
        <v>Santa Barbara County</v>
      </c>
      <c r="S705" t="s">
        <v>1246</v>
      </c>
      <c r="T705">
        <v>2022</v>
      </c>
      <c r="U705">
        <v>0</v>
      </c>
    </row>
    <row r="706" spans="1:21">
      <c r="A706" t="s">
        <v>1156</v>
      </c>
      <c r="B706">
        <v>2022</v>
      </c>
      <c r="C706">
        <v>0</v>
      </c>
      <c r="D706">
        <v>0</v>
      </c>
      <c r="E706">
        <v>1</v>
      </c>
      <c r="F706">
        <v>2</v>
      </c>
      <c r="G706">
        <v>1</v>
      </c>
      <c r="H706">
        <v>3</v>
      </c>
      <c r="I706">
        <v>16</v>
      </c>
      <c r="J706" t="s">
        <v>1275</v>
      </c>
      <c r="K706" t="str">
        <f>INDEX('Planning Periods'!$O$2:$O$540,MATCH('Table B Values'!A706,'Planning Periods'!$A$2:$A$540,0))</f>
        <v>Contra Costa County</v>
      </c>
      <c r="S706" t="s">
        <v>1244</v>
      </c>
      <c r="T706">
        <v>2022</v>
      </c>
      <c r="U706">
        <v>5</v>
      </c>
    </row>
    <row r="707" spans="1:21">
      <c r="A707" t="s">
        <v>1158</v>
      </c>
      <c r="B707">
        <v>2022</v>
      </c>
      <c r="C707">
        <v>75</v>
      </c>
      <c r="D707">
        <v>0</v>
      </c>
      <c r="E707">
        <v>25</v>
      </c>
      <c r="F707">
        <v>0</v>
      </c>
      <c r="G707">
        <v>0</v>
      </c>
      <c r="H707">
        <v>3</v>
      </c>
      <c r="I707">
        <v>4</v>
      </c>
      <c r="J707" t="s">
        <v>1275</v>
      </c>
      <c r="K707" t="str">
        <f>INDEX('Planning Periods'!$O$2:$O$540,MATCH('Table B Values'!A707,'Planning Periods'!$A$2:$A$540,0))</f>
        <v>Sonoma County</v>
      </c>
      <c r="S707" t="s">
        <v>1248</v>
      </c>
      <c r="T707">
        <v>2022</v>
      </c>
      <c r="U707">
        <v>0</v>
      </c>
    </row>
    <row r="708" spans="1:21">
      <c r="A708" t="s">
        <v>1153</v>
      </c>
      <c r="B708">
        <v>2022</v>
      </c>
      <c r="C708">
        <v>0</v>
      </c>
      <c r="D708">
        <v>0</v>
      </c>
      <c r="E708">
        <v>0</v>
      </c>
      <c r="F708">
        <v>0</v>
      </c>
      <c r="G708">
        <v>0</v>
      </c>
      <c r="H708">
        <v>0</v>
      </c>
      <c r="I708">
        <v>79</v>
      </c>
      <c r="J708" t="s">
        <v>1275</v>
      </c>
      <c r="K708" t="str">
        <f>INDEX('Planning Periods'!$O$2:$O$540,MATCH('Table B Values'!A708,'Planning Periods'!$A$2:$A$540,0))</f>
        <v>Madera County</v>
      </c>
      <c r="S708" t="s">
        <v>1247</v>
      </c>
      <c r="T708">
        <v>2022</v>
      </c>
      <c r="U708">
        <v>0</v>
      </c>
    </row>
    <row r="709" spans="1:21">
      <c r="A709" t="s">
        <v>1267</v>
      </c>
      <c r="B709">
        <v>2022</v>
      </c>
      <c r="C709">
        <v>0</v>
      </c>
      <c r="D709">
        <v>0</v>
      </c>
      <c r="E709">
        <v>0</v>
      </c>
      <c r="F709">
        <v>0</v>
      </c>
      <c r="G709">
        <v>0</v>
      </c>
      <c r="H709">
        <v>0</v>
      </c>
      <c r="I709">
        <v>102</v>
      </c>
      <c r="J709" t="s">
        <v>1275</v>
      </c>
      <c r="K709" t="str">
        <f>INDEX('Planning Periods'!$O$2:$O$540,MATCH('Table B Values'!A709,'Planning Periods'!$A$2:$A$540,0))</f>
        <v>Kern County</v>
      </c>
      <c r="S709" t="s">
        <v>1251</v>
      </c>
      <c r="T709">
        <v>2022</v>
      </c>
      <c r="U709">
        <v>0</v>
      </c>
    </row>
    <row r="710" spans="1:21">
      <c r="A710" t="s">
        <v>1159</v>
      </c>
      <c r="B710">
        <v>2022</v>
      </c>
      <c r="C710">
        <v>0</v>
      </c>
      <c r="D710">
        <v>0</v>
      </c>
      <c r="E710">
        <v>43</v>
      </c>
      <c r="F710">
        <v>0</v>
      </c>
      <c r="G710">
        <v>0</v>
      </c>
      <c r="H710">
        <v>0</v>
      </c>
      <c r="I710" s="356">
        <v>308</v>
      </c>
      <c r="J710" t="s">
        <v>1275</v>
      </c>
      <c r="K710" t="str">
        <f>INDEX('Planning Periods'!$O$2:$O$540,MATCH('Table B Values'!A710,'Planning Periods'!$A$2:$A$540,0))</f>
        <v>San Mateo County</v>
      </c>
      <c r="S710" t="s">
        <v>1202</v>
      </c>
      <c r="T710">
        <v>2022</v>
      </c>
      <c r="U710">
        <v>0</v>
      </c>
    </row>
    <row r="711" spans="1:21">
      <c r="A711" t="s">
        <v>1108</v>
      </c>
      <c r="B711">
        <v>2022</v>
      </c>
      <c r="C711">
        <v>0</v>
      </c>
      <c r="D711">
        <v>0</v>
      </c>
      <c r="E711">
        <v>0</v>
      </c>
      <c r="F711">
        <v>0</v>
      </c>
      <c r="G711">
        <v>0</v>
      </c>
      <c r="H711">
        <v>41</v>
      </c>
      <c r="I711">
        <v>73</v>
      </c>
      <c r="J711" t="s">
        <v>1275</v>
      </c>
      <c r="K711" t="str">
        <f>INDEX('Planning Periods'!$O$2:$O$540,MATCH('Table B Values'!A711,'Planning Periods'!$A$2:$A$540,0))</f>
        <v>Butte County</v>
      </c>
      <c r="S711" t="s">
        <v>1225</v>
      </c>
      <c r="T711">
        <v>2022</v>
      </c>
      <c r="U711">
        <v>0</v>
      </c>
    </row>
    <row r="712" spans="1:21">
      <c r="A712" t="s">
        <v>1165</v>
      </c>
      <c r="B712">
        <v>2022</v>
      </c>
      <c r="C712">
        <v>0</v>
      </c>
      <c r="D712">
        <v>1</v>
      </c>
      <c r="E712">
        <v>0</v>
      </c>
      <c r="F712">
        <v>0</v>
      </c>
      <c r="G712">
        <v>0</v>
      </c>
      <c r="H712">
        <v>0</v>
      </c>
      <c r="I712">
        <v>3</v>
      </c>
      <c r="J712" t="s">
        <v>1275</v>
      </c>
      <c r="K712" t="str">
        <f>INDEX('Planning Periods'!$O$2:$O$540,MATCH('Table B Values'!A712,'Planning Periods'!$A$2:$A$540,0))</f>
        <v>Santa Cruz County</v>
      </c>
      <c r="S712" t="s">
        <v>1226</v>
      </c>
      <c r="T712">
        <v>2022</v>
      </c>
      <c r="U712">
        <v>2</v>
      </c>
    </row>
    <row r="713" spans="1:21">
      <c r="A713" t="s">
        <v>1285</v>
      </c>
      <c r="B713">
        <v>2022</v>
      </c>
      <c r="C713">
        <v>0</v>
      </c>
      <c r="D713">
        <v>0</v>
      </c>
      <c r="E713">
        <v>0</v>
      </c>
      <c r="F713">
        <v>0</v>
      </c>
      <c r="G713">
        <v>0</v>
      </c>
      <c r="H713">
        <v>0</v>
      </c>
      <c r="I713">
        <v>5</v>
      </c>
      <c r="J713" t="s">
        <v>1275</v>
      </c>
      <c r="K713" t="str">
        <f>INDEX('Planning Periods'!$O$2:$O$540,MATCH('Table B Values'!A713,'Planning Periods'!$A$2:$A$540,0))</f>
        <v>Monterey County</v>
      </c>
      <c r="S713" t="s">
        <v>1201</v>
      </c>
      <c r="T713">
        <v>2022</v>
      </c>
      <c r="U713">
        <v>0</v>
      </c>
    </row>
    <row r="714" spans="1:21">
      <c r="A714" t="s">
        <v>1268</v>
      </c>
      <c r="B714">
        <v>2022</v>
      </c>
      <c r="C714">
        <v>0</v>
      </c>
      <c r="D714">
        <v>0</v>
      </c>
      <c r="E714">
        <v>12</v>
      </c>
      <c r="F714">
        <v>0</v>
      </c>
      <c r="G714">
        <v>68</v>
      </c>
      <c r="H714">
        <v>0</v>
      </c>
      <c r="I714">
        <v>4</v>
      </c>
      <c r="J714" t="s">
        <v>1275</v>
      </c>
      <c r="K714" t="str">
        <f>INDEX('Planning Periods'!$O$2:$O$540,MATCH('Table B Values'!A714,'Planning Periods'!$A$2:$A$540,0))</f>
        <v>Napa County</v>
      </c>
      <c r="S714" t="s">
        <v>1200</v>
      </c>
      <c r="T714">
        <v>2022</v>
      </c>
      <c r="U714">
        <v>0</v>
      </c>
    </row>
    <row r="715" spans="1:21">
      <c r="A715" t="s">
        <v>1164</v>
      </c>
      <c r="B715">
        <v>2022</v>
      </c>
      <c r="C715">
        <v>0</v>
      </c>
      <c r="D715">
        <v>0</v>
      </c>
      <c r="E715">
        <v>0</v>
      </c>
      <c r="F715">
        <v>0</v>
      </c>
      <c r="G715">
        <v>0</v>
      </c>
      <c r="H715">
        <v>0</v>
      </c>
      <c r="I715">
        <v>68</v>
      </c>
      <c r="J715" t="s">
        <v>1275</v>
      </c>
      <c r="K715" t="str">
        <f>INDEX('Planning Periods'!$O$2:$O$540,MATCH('Table B Values'!A715,'Planning Periods'!$A$2:$A$540,0))</f>
        <v>Santa Clara County</v>
      </c>
      <c r="S715" t="s">
        <v>1203</v>
      </c>
      <c r="T715">
        <v>2022</v>
      </c>
      <c r="U715">
        <v>0</v>
      </c>
    </row>
    <row r="716" spans="1:21">
      <c r="A716" t="s">
        <v>1155</v>
      </c>
      <c r="B716">
        <v>2022</v>
      </c>
      <c r="C716">
        <v>0</v>
      </c>
      <c r="D716">
        <v>7</v>
      </c>
      <c r="E716">
        <v>0</v>
      </c>
      <c r="F716">
        <v>7</v>
      </c>
      <c r="G716">
        <v>0</v>
      </c>
      <c r="H716">
        <v>382</v>
      </c>
      <c r="I716">
        <v>458</v>
      </c>
      <c r="J716" t="s">
        <v>1275</v>
      </c>
      <c r="K716" t="str">
        <f>INDEX('Planning Periods'!$O$2:$O$540,MATCH('Table B Values'!A716,'Planning Periods'!$A$2:$A$540,0))</f>
        <v>Fresno County</v>
      </c>
      <c r="S716" t="s">
        <v>1204</v>
      </c>
      <c r="T716">
        <v>2022</v>
      </c>
      <c r="U716">
        <v>0</v>
      </c>
    </row>
    <row r="717" spans="1:21">
      <c r="A717" t="s">
        <v>1093</v>
      </c>
      <c r="B717">
        <v>2022</v>
      </c>
      <c r="C717">
        <v>0</v>
      </c>
      <c r="D717">
        <v>0</v>
      </c>
      <c r="E717">
        <v>0</v>
      </c>
      <c r="F717">
        <v>0</v>
      </c>
      <c r="G717">
        <v>1</v>
      </c>
      <c r="H717">
        <v>23</v>
      </c>
      <c r="I717">
        <v>104</v>
      </c>
      <c r="J717" t="s">
        <v>1275</v>
      </c>
      <c r="K717" t="str">
        <f>INDEX('Planning Periods'!$O$2:$O$540,MATCH('Table B Values'!A717,'Planning Periods'!$A$2:$A$540,0))</f>
        <v>Santa Clara County</v>
      </c>
      <c r="S717" t="s">
        <v>1229</v>
      </c>
      <c r="T717">
        <v>2022</v>
      </c>
      <c r="U717">
        <v>41</v>
      </c>
    </row>
    <row r="718" spans="1:21">
      <c r="A718" t="s">
        <v>1098</v>
      </c>
      <c r="B718">
        <v>2022</v>
      </c>
      <c r="C718">
        <v>0</v>
      </c>
      <c r="D718">
        <v>0</v>
      </c>
      <c r="E718">
        <v>0</v>
      </c>
      <c r="F718">
        <v>0</v>
      </c>
      <c r="G718">
        <v>0</v>
      </c>
      <c r="H718">
        <v>0</v>
      </c>
      <c r="I718">
        <v>11</v>
      </c>
      <c r="J718" t="s">
        <v>1275</v>
      </c>
      <c r="K718" t="str">
        <f>INDEX('Planning Periods'!$O$2:$O$540,MATCH('Table B Values'!A718,'Planning Periods'!$A$2:$A$540,0))</f>
        <v>Del Norte County</v>
      </c>
      <c r="S718" t="s">
        <v>1219</v>
      </c>
      <c r="T718">
        <v>2022</v>
      </c>
      <c r="U718">
        <v>0</v>
      </c>
    </row>
    <row r="719" spans="1:21">
      <c r="A719" t="s">
        <v>1088</v>
      </c>
      <c r="B719">
        <v>2022</v>
      </c>
      <c r="C719">
        <v>0</v>
      </c>
      <c r="D719">
        <v>0</v>
      </c>
      <c r="E719">
        <v>6</v>
      </c>
      <c r="F719">
        <v>0</v>
      </c>
      <c r="G719">
        <v>0</v>
      </c>
      <c r="H719">
        <v>23</v>
      </c>
      <c r="I719" s="356">
        <v>81</v>
      </c>
      <c r="J719" t="s">
        <v>1275</v>
      </c>
      <c r="K719" t="str">
        <f>INDEX('Planning Periods'!$O$2:$O$540,MATCH('Table B Values'!A719,'Planning Periods'!$A$2:$A$540,0))</f>
        <v>San Mateo County</v>
      </c>
      <c r="S719" t="s">
        <v>1223</v>
      </c>
      <c r="T719">
        <v>2022</v>
      </c>
      <c r="U719">
        <v>60</v>
      </c>
    </row>
    <row r="720" spans="1:21">
      <c r="A720" t="s">
        <v>1046</v>
      </c>
      <c r="B720">
        <v>2022</v>
      </c>
      <c r="C720">
        <v>0</v>
      </c>
      <c r="D720">
        <v>0</v>
      </c>
      <c r="E720">
        <v>0</v>
      </c>
      <c r="F720">
        <v>1</v>
      </c>
      <c r="G720">
        <v>0</v>
      </c>
      <c r="H720">
        <v>1</v>
      </c>
      <c r="I720">
        <v>0</v>
      </c>
      <c r="J720" t="s">
        <v>1275</v>
      </c>
      <c r="K720" t="str">
        <f>INDEX('Planning Periods'!$O$2:$O$540,MATCH('Table B Values'!A720,'Planning Periods'!$A$2:$A$540,0))</f>
        <v>Monterey County</v>
      </c>
      <c r="S720" t="s">
        <v>1224</v>
      </c>
      <c r="T720">
        <v>2022</v>
      </c>
      <c r="U720">
        <v>0</v>
      </c>
    </row>
    <row r="721" spans="1:21">
      <c r="A721" t="s">
        <v>1048</v>
      </c>
      <c r="B721">
        <v>2022</v>
      </c>
      <c r="C721">
        <v>0</v>
      </c>
      <c r="D721">
        <v>0</v>
      </c>
      <c r="E721">
        <v>0</v>
      </c>
      <c r="F721">
        <v>0</v>
      </c>
      <c r="G721">
        <v>0</v>
      </c>
      <c r="H721">
        <v>140</v>
      </c>
      <c r="I721">
        <v>0</v>
      </c>
      <c r="J721" t="s">
        <v>1275</v>
      </c>
      <c r="K721" t="str">
        <f>INDEX('Planning Periods'!$O$2:$O$540,MATCH('Table B Values'!A721,'Planning Periods'!$A$2:$A$540,0))</f>
        <v>Kern County</v>
      </c>
      <c r="S721" t="s">
        <v>1222</v>
      </c>
      <c r="T721">
        <v>2022</v>
      </c>
      <c r="U721">
        <v>0</v>
      </c>
    </row>
    <row r="722" spans="1:21">
      <c r="A722" t="s">
        <v>1051</v>
      </c>
      <c r="B722">
        <v>2022</v>
      </c>
      <c r="C722">
        <v>0</v>
      </c>
      <c r="D722">
        <v>0</v>
      </c>
      <c r="E722">
        <v>0</v>
      </c>
      <c r="F722">
        <v>25</v>
      </c>
      <c r="G722">
        <v>0</v>
      </c>
      <c r="H722">
        <v>12</v>
      </c>
      <c r="I722">
        <v>19</v>
      </c>
      <c r="J722" t="s">
        <v>1275</v>
      </c>
      <c r="K722" t="str">
        <f>INDEX('Planning Periods'!$O$2:$O$540,MATCH('Table B Values'!A722,'Planning Periods'!$A$2:$A$540,0))</f>
        <v>Contra Costa County</v>
      </c>
      <c r="S722" t="s">
        <v>1227</v>
      </c>
      <c r="T722">
        <v>2022</v>
      </c>
      <c r="U722">
        <v>0</v>
      </c>
    </row>
    <row r="723" spans="1:21">
      <c r="A723" t="s">
        <v>1266</v>
      </c>
      <c r="B723">
        <v>2022</v>
      </c>
      <c r="C723">
        <v>98</v>
      </c>
      <c r="D723">
        <v>0</v>
      </c>
      <c r="E723">
        <v>57</v>
      </c>
      <c r="F723">
        <v>0</v>
      </c>
      <c r="G723">
        <v>0</v>
      </c>
      <c r="H723">
        <v>0</v>
      </c>
      <c r="I723">
        <v>0</v>
      </c>
      <c r="J723" t="s">
        <v>1275</v>
      </c>
      <c r="K723" t="str">
        <f>INDEX('Planning Periods'!$O$2:$O$540,MATCH('Table B Values'!A723,'Planning Periods'!$A$2:$A$540,0))</f>
        <v>Fresno County</v>
      </c>
      <c r="S723" t="s">
        <v>1228</v>
      </c>
      <c r="T723">
        <v>2022</v>
      </c>
      <c r="U723">
        <v>0</v>
      </c>
    </row>
    <row r="724" spans="1:21">
      <c r="A724" t="s">
        <v>1079</v>
      </c>
      <c r="B724">
        <v>2022</v>
      </c>
      <c r="C724">
        <v>53</v>
      </c>
      <c r="D724">
        <v>0</v>
      </c>
      <c r="E724">
        <v>8</v>
      </c>
      <c r="F724">
        <v>0</v>
      </c>
      <c r="G724">
        <v>0</v>
      </c>
      <c r="H724">
        <v>0</v>
      </c>
      <c r="I724">
        <v>83</v>
      </c>
      <c r="J724" t="s">
        <v>1275</v>
      </c>
      <c r="K724" t="str">
        <f>INDEX('Planning Periods'!$O$2:$O$540,MATCH('Table B Values'!A724,'Planning Periods'!$A$2:$A$540,0))</f>
        <v>Contra Costa County</v>
      </c>
      <c r="S724" t="s">
        <v>1221</v>
      </c>
      <c r="T724">
        <v>2022</v>
      </c>
      <c r="U724">
        <v>0</v>
      </c>
    </row>
    <row r="725" spans="1:21">
      <c r="A725" t="s">
        <v>1073</v>
      </c>
      <c r="B725">
        <v>2022</v>
      </c>
      <c r="C725">
        <v>0</v>
      </c>
      <c r="D725">
        <v>5</v>
      </c>
      <c r="E725">
        <v>0</v>
      </c>
      <c r="F725">
        <v>5</v>
      </c>
      <c r="G725">
        <v>0</v>
      </c>
      <c r="H725">
        <v>6</v>
      </c>
      <c r="I725">
        <v>1</v>
      </c>
      <c r="J725" t="s">
        <v>1275</v>
      </c>
      <c r="K725" t="str">
        <f>INDEX('Planning Periods'!$O$2:$O$540,MATCH('Table B Values'!A725,'Planning Periods'!$A$2:$A$540,0))</f>
        <v>Marin County</v>
      </c>
      <c r="S725" t="s">
        <v>1253</v>
      </c>
      <c r="T725">
        <v>2022</v>
      </c>
      <c r="U725">
        <v>262</v>
      </c>
    </row>
    <row r="726" spans="1:21">
      <c r="A726" t="s">
        <v>1083</v>
      </c>
      <c r="B726">
        <v>2022</v>
      </c>
      <c r="C726">
        <v>0</v>
      </c>
      <c r="D726">
        <v>2</v>
      </c>
      <c r="E726">
        <v>0</v>
      </c>
      <c r="F726">
        <v>0</v>
      </c>
      <c r="G726">
        <v>0</v>
      </c>
      <c r="H726">
        <v>1</v>
      </c>
      <c r="I726">
        <v>4</v>
      </c>
      <c r="J726" t="s">
        <v>1275</v>
      </c>
      <c r="K726" t="str">
        <f>INDEX('Planning Periods'!$O$2:$O$540,MATCH('Table B Values'!A726,'Planning Periods'!$A$2:$A$540,0))</f>
        <v>Sonoma County</v>
      </c>
      <c r="S726" t="s">
        <v>1254</v>
      </c>
      <c r="T726">
        <v>2022</v>
      </c>
      <c r="U726">
        <v>0</v>
      </c>
    </row>
    <row r="727" spans="1:21">
      <c r="A727" t="s">
        <v>1081</v>
      </c>
      <c r="B727">
        <v>2022</v>
      </c>
      <c r="C727">
        <v>0</v>
      </c>
      <c r="D727">
        <v>0</v>
      </c>
      <c r="E727">
        <v>0</v>
      </c>
      <c r="F727">
        <v>0</v>
      </c>
      <c r="G727">
        <v>0</v>
      </c>
      <c r="H727">
        <v>107</v>
      </c>
      <c r="I727">
        <v>147</v>
      </c>
      <c r="J727" t="s">
        <v>1275</v>
      </c>
      <c r="K727" t="str">
        <f>INDEX('Planning Periods'!$O$2:$O$540,MATCH('Table B Values'!A727,'Planning Periods'!$A$2:$A$540,0))</f>
        <v>Contra Costa County</v>
      </c>
      <c r="S727" t="s">
        <v>1208</v>
      </c>
      <c r="T727">
        <v>2022</v>
      </c>
      <c r="U727">
        <v>0</v>
      </c>
    </row>
    <row r="728" spans="1:21">
      <c r="A728" t="s">
        <v>875</v>
      </c>
      <c r="B728">
        <v>2022</v>
      </c>
      <c r="C728">
        <v>47</v>
      </c>
      <c r="D728">
        <v>17</v>
      </c>
      <c r="E728">
        <v>0</v>
      </c>
      <c r="F728">
        <v>17</v>
      </c>
      <c r="G728">
        <v>6</v>
      </c>
      <c r="H728">
        <v>17</v>
      </c>
      <c r="I728" s="356">
        <v>139</v>
      </c>
      <c r="J728" t="s">
        <v>1275</v>
      </c>
      <c r="K728" t="str">
        <f>INDEX('Planning Periods'!$O$2:$O$540,MATCH('Table B Values'!A728,'Planning Periods'!$A$2:$A$540,0))</f>
        <v>Alameda County</v>
      </c>
      <c r="S728" t="s">
        <v>1255</v>
      </c>
      <c r="T728">
        <v>2022</v>
      </c>
      <c r="U728">
        <v>0</v>
      </c>
    </row>
    <row r="729" spans="1:21">
      <c r="A729" t="s">
        <v>1145</v>
      </c>
      <c r="B729">
        <v>2022</v>
      </c>
      <c r="C729">
        <v>0</v>
      </c>
      <c r="D729">
        <v>25</v>
      </c>
      <c r="E729">
        <v>0</v>
      </c>
      <c r="F729">
        <v>26</v>
      </c>
      <c r="G729">
        <v>0</v>
      </c>
      <c r="H729">
        <v>24</v>
      </c>
      <c r="I729">
        <v>31</v>
      </c>
      <c r="J729" t="s">
        <v>1275</v>
      </c>
      <c r="K729" t="str">
        <f>INDEX('Planning Periods'!$O$2:$O$540,MATCH('Table B Values'!A729,'Planning Periods'!$A$2:$A$540,0))</f>
        <v>Alameda County</v>
      </c>
      <c r="S729" t="s">
        <v>1252</v>
      </c>
      <c r="T729">
        <v>2022</v>
      </c>
      <c r="U729">
        <v>2</v>
      </c>
    </row>
    <row r="730" spans="1:21">
      <c r="A730" t="s">
        <v>1144</v>
      </c>
      <c r="B730">
        <v>2022</v>
      </c>
      <c r="C730">
        <v>26</v>
      </c>
      <c r="D730">
        <v>2</v>
      </c>
      <c r="E730">
        <v>39</v>
      </c>
      <c r="F730">
        <v>0</v>
      </c>
      <c r="G730">
        <v>0</v>
      </c>
      <c r="H730">
        <v>1</v>
      </c>
      <c r="I730">
        <v>88</v>
      </c>
      <c r="J730" t="s">
        <v>1275</v>
      </c>
      <c r="K730" t="str">
        <f>INDEX('Planning Periods'!$O$2:$O$540,MATCH('Table B Values'!A730,'Planning Periods'!$A$2:$A$540,0))</f>
        <v>Napa County</v>
      </c>
      <c r="S730" t="s">
        <v>1249</v>
      </c>
      <c r="T730">
        <v>2022</v>
      </c>
      <c r="U730">
        <v>124</v>
      </c>
    </row>
    <row r="731" spans="1:21">
      <c r="A731" t="s">
        <v>1146</v>
      </c>
      <c r="B731">
        <v>2022</v>
      </c>
      <c r="C731">
        <v>32</v>
      </c>
      <c r="D731">
        <v>0</v>
      </c>
      <c r="E731">
        <v>29</v>
      </c>
      <c r="F731">
        <v>0</v>
      </c>
      <c r="G731">
        <v>0</v>
      </c>
      <c r="H731">
        <v>26</v>
      </c>
      <c r="I731">
        <v>0</v>
      </c>
      <c r="J731" t="s">
        <v>1275</v>
      </c>
      <c r="K731" t="str">
        <f>INDEX('Planning Periods'!$O$2:$O$540,MATCH('Table B Values'!A731,'Planning Periods'!$A$2:$A$540,0))</f>
        <v>Alameda County</v>
      </c>
      <c r="S731" t="s">
        <v>1256</v>
      </c>
      <c r="T731">
        <v>2022</v>
      </c>
      <c r="U731">
        <v>5</v>
      </c>
    </row>
    <row r="732" spans="1:21">
      <c r="A732" t="s">
        <v>1143</v>
      </c>
      <c r="B732">
        <v>2022</v>
      </c>
      <c r="C732">
        <v>0</v>
      </c>
      <c r="D732">
        <v>0</v>
      </c>
      <c r="E732">
        <v>0</v>
      </c>
      <c r="F732">
        <v>0</v>
      </c>
      <c r="G732">
        <v>0</v>
      </c>
      <c r="H732">
        <v>0</v>
      </c>
      <c r="I732">
        <v>365</v>
      </c>
      <c r="J732" t="s">
        <v>1275</v>
      </c>
      <c r="K732" t="str">
        <f>INDEX('Planning Periods'!$O$2:$O$540,MATCH('Table B Values'!A732,'Planning Periods'!$A$2:$A$540,0))</f>
        <v>Contra Costa County</v>
      </c>
      <c r="S732" t="s">
        <v>1205</v>
      </c>
      <c r="T732">
        <v>2022</v>
      </c>
      <c r="U732">
        <v>0</v>
      </c>
    </row>
    <row r="733" spans="1:21">
      <c r="A733" t="s">
        <v>1141</v>
      </c>
      <c r="B733">
        <v>2022</v>
      </c>
      <c r="C733">
        <v>88</v>
      </c>
      <c r="D733">
        <v>0</v>
      </c>
      <c r="E733">
        <v>58</v>
      </c>
      <c r="F733">
        <v>0</v>
      </c>
      <c r="G733">
        <v>0</v>
      </c>
      <c r="H733">
        <v>0</v>
      </c>
      <c r="I733">
        <v>741</v>
      </c>
      <c r="J733" t="s">
        <v>1275</v>
      </c>
      <c r="K733" t="str">
        <f>INDEX('Planning Periods'!$O$2:$O$540,MATCH('Table B Values'!A733,'Planning Periods'!$A$2:$A$540,0))</f>
        <v>Alameda County</v>
      </c>
      <c r="S733" t="s">
        <v>782</v>
      </c>
      <c r="T733">
        <v>2022</v>
      </c>
      <c r="U733">
        <v>1</v>
      </c>
    </row>
    <row r="734" spans="1:21">
      <c r="A734" t="s">
        <v>1135</v>
      </c>
      <c r="B734">
        <v>2022</v>
      </c>
      <c r="C734">
        <v>0</v>
      </c>
      <c r="D734">
        <v>0</v>
      </c>
      <c r="E734">
        <v>27</v>
      </c>
      <c r="F734">
        <v>0</v>
      </c>
      <c r="G734">
        <v>0</v>
      </c>
      <c r="H734">
        <v>30</v>
      </c>
      <c r="I734">
        <v>167</v>
      </c>
      <c r="J734" t="s">
        <v>1275</v>
      </c>
      <c r="K734" t="str">
        <f>INDEX('Planning Periods'!$O$2:$O$540,MATCH('Table B Values'!A734,'Planning Periods'!$A$2:$A$540,0))</f>
        <v>San Mateo County</v>
      </c>
      <c r="S734" t="s">
        <v>1199</v>
      </c>
      <c r="T734">
        <v>2022</v>
      </c>
      <c r="U734">
        <v>0</v>
      </c>
    </row>
    <row r="735" spans="1:21">
      <c r="A735" t="s">
        <v>1276</v>
      </c>
      <c r="B735">
        <v>2022</v>
      </c>
      <c r="C735">
        <v>0</v>
      </c>
      <c r="D735">
        <v>0</v>
      </c>
      <c r="E735">
        <v>0</v>
      </c>
      <c r="F735">
        <v>0</v>
      </c>
      <c r="G735">
        <v>0</v>
      </c>
      <c r="H735">
        <v>4</v>
      </c>
      <c r="I735" s="356">
        <v>0</v>
      </c>
      <c r="J735" t="s">
        <v>1275</v>
      </c>
      <c r="K735" t="str">
        <f>INDEX('Planning Periods'!$O$2:$O$540,MATCH('Table B Values'!A735,'Planning Periods'!$A$2:$A$540,0))</f>
        <v>Marin County</v>
      </c>
      <c r="S735" t="s">
        <v>1198</v>
      </c>
      <c r="T735">
        <v>2022</v>
      </c>
      <c r="U735">
        <v>72</v>
      </c>
    </row>
    <row r="736" spans="1:21">
      <c r="A736" t="s">
        <v>1136</v>
      </c>
      <c r="B736">
        <v>2022</v>
      </c>
      <c r="C736">
        <v>0</v>
      </c>
      <c r="D736">
        <v>0</v>
      </c>
      <c r="E736">
        <v>0</v>
      </c>
      <c r="F736">
        <v>0</v>
      </c>
      <c r="G736">
        <v>0</v>
      </c>
      <c r="H736">
        <v>5</v>
      </c>
      <c r="I736" s="356">
        <v>0</v>
      </c>
      <c r="J736" t="s">
        <v>1275</v>
      </c>
      <c r="K736" t="str">
        <f>INDEX('Planning Periods'!$O$2:$O$540,MATCH('Table B Values'!A736,'Planning Periods'!$A$2:$A$540,0))</f>
        <v>Solano County</v>
      </c>
      <c r="S736" t="s">
        <v>1210</v>
      </c>
      <c r="T736">
        <v>2022</v>
      </c>
      <c r="U736">
        <v>0</v>
      </c>
    </row>
    <row r="737" spans="1:21">
      <c r="A737" t="s">
        <v>1160</v>
      </c>
      <c r="B737">
        <v>2022</v>
      </c>
      <c r="C737">
        <v>0</v>
      </c>
      <c r="D737">
        <v>2</v>
      </c>
      <c r="E737">
        <v>0</v>
      </c>
      <c r="F737">
        <v>2</v>
      </c>
      <c r="G737">
        <v>0</v>
      </c>
      <c r="H737">
        <v>2</v>
      </c>
      <c r="I737">
        <v>4</v>
      </c>
      <c r="J737" t="s">
        <v>1275</v>
      </c>
      <c r="K737" t="str">
        <f>INDEX('Planning Periods'!$O$2:$O$540,MATCH('Table B Values'!A737,'Planning Periods'!$A$2:$A$540,0))</f>
        <v>San Mateo County</v>
      </c>
      <c r="S737" t="s">
        <v>814</v>
      </c>
      <c r="T737">
        <v>2022</v>
      </c>
      <c r="U737">
        <v>55</v>
      </c>
    </row>
    <row r="738" spans="1:21">
      <c r="A738" t="s">
        <v>1161</v>
      </c>
      <c r="B738">
        <v>2022</v>
      </c>
      <c r="C738">
        <v>0</v>
      </c>
      <c r="D738">
        <v>0</v>
      </c>
      <c r="E738">
        <v>0</v>
      </c>
      <c r="F738">
        <v>0</v>
      </c>
      <c r="G738">
        <v>0</v>
      </c>
      <c r="H738">
        <v>1</v>
      </c>
      <c r="I738">
        <v>0</v>
      </c>
      <c r="J738" t="s">
        <v>1275</v>
      </c>
      <c r="K738" t="str">
        <f>INDEX('Planning Periods'!$O$2:$O$540,MATCH('Table B Values'!A738,'Planning Periods'!$A$2:$A$540,0))</f>
        <v>Santa Barbara County</v>
      </c>
      <c r="S738" t="s">
        <v>1213</v>
      </c>
      <c r="T738">
        <v>2022</v>
      </c>
      <c r="U738">
        <v>0</v>
      </c>
    </row>
    <row r="739" spans="1:21">
      <c r="A739" t="s">
        <v>1150</v>
      </c>
      <c r="B739">
        <v>2022</v>
      </c>
      <c r="C739">
        <v>0</v>
      </c>
      <c r="D739">
        <v>0</v>
      </c>
      <c r="E739">
        <v>0</v>
      </c>
      <c r="F739">
        <v>8</v>
      </c>
      <c r="G739">
        <v>0</v>
      </c>
      <c r="H739">
        <v>26</v>
      </c>
      <c r="I739">
        <v>1</v>
      </c>
      <c r="J739" t="s">
        <v>1275</v>
      </c>
      <c r="K739" t="str">
        <f>INDEX('Planning Periods'!$O$2:$O$540,MATCH('Table B Values'!A739,'Planning Periods'!$A$2:$A$540,0))</f>
        <v>Kern County</v>
      </c>
      <c r="S739" t="s">
        <v>1214</v>
      </c>
      <c r="T739">
        <v>2022</v>
      </c>
      <c r="U739">
        <v>0</v>
      </c>
    </row>
    <row r="740" spans="1:21">
      <c r="A740" t="s">
        <v>1151</v>
      </c>
      <c r="B740">
        <v>2022</v>
      </c>
      <c r="C740">
        <v>0</v>
      </c>
      <c r="D740">
        <v>13</v>
      </c>
      <c r="E740">
        <v>0</v>
      </c>
      <c r="F740">
        <v>0</v>
      </c>
      <c r="G740">
        <v>0</v>
      </c>
      <c r="H740">
        <v>2</v>
      </c>
      <c r="I740">
        <v>36</v>
      </c>
      <c r="J740" t="s">
        <v>1275</v>
      </c>
      <c r="K740" t="str">
        <f>INDEX('Planning Periods'!$O$2:$O$540,MATCH('Table B Values'!A740,'Planning Periods'!$A$2:$A$540,0))</f>
        <v>San Mateo County</v>
      </c>
      <c r="S740" t="s">
        <v>886</v>
      </c>
      <c r="T740">
        <v>2021</v>
      </c>
      <c r="U740">
        <v>0</v>
      </c>
    </row>
    <row r="741" spans="1:21">
      <c r="A741" t="s">
        <v>1148</v>
      </c>
      <c r="B741">
        <v>2022</v>
      </c>
      <c r="C741">
        <v>10</v>
      </c>
      <c r="D741">
        <v>40</v>
      </c>
      <c r="E741">
        <v>0</v>
      </c>
      <c r="F741">
        <v>0</v>
      </c>
      <c r="G741">
        <v>0</v>
      </c>
      <c r="H741">
        <v>0</v>
      </c>
      <c r="I741">
        <v>1142</v>
      </c>
      <c r="J741" t="s">
        <v>1275</v>
      </c>
      <c r="K741" t="str">
        <f>INDEX('Planning Periods'!$O$2:$O$540,MATCH('Table B Values'!A741,'Planning Periods'!$A$2:$A$540,0))</f>
        <v>Kern County</v>
      </c>
      <c r="S741" t="s">
        <v>1234</v>
      </c>
      <c r="T741">
        <v>2021</v>
      </c>
      <c r="U741">
        <v>0</v>
      </c>
    </row>
    <row r="742" spans="1:21">
      <c r="A742" t="s">
        <v>1149</v>
      </c>
      <c r="B742">
        <v>2022</v>
      </c>
      <c r="C742">
        <v>0</v>
      </c>
      <c r="D742">
        <v>0</v>
      </c>
      <c r="E742">
        <v>0</v>
      </c>
      <c r="F742">
        <v>0</v>
      </c>
      <c r="G742">
        <v>0</v>
      </c>
      <c r="H742">
        <v>0</v>
      </c>
      <c r="I742">
        <v>0</v>
      </c>
      <c r="J742" t="s">
        <v>1275</v>
      </c>
      <c r="K742" t="str">
        <f>INDEX('Planning Periods'!$O$2:$O$540,MATCH('Table B Values'!A742,'Planning Periods'!$A$2:$A$540,0))</f>
        <v>Merced County</v>
      </c>
      <c r="S742" t="s">
        <v>880</v>
      </c>
      <c r="T742">
        <v>2021</v>
      </c>
      <c r="U742">
        <v>0</v>
      </c>
    </row>
    <row r="743" spans="1:21">
      <c r="A743" t="s">
        <v>1277</v>
      </c>
      <c r="B743">
        <v>2022</v>
      </c>
      <c r="C743">
        <v>0</v>
      </c>
      <c r="D743">
        <v>0</v>
      </c>
      <c r="E743">
        <v>23</v>
      </c>
      <c r="F743">
        <v>0</v>
      </c>
      <c r="G743">
        <v>0</v>
      </c>
      <c r="H743">
        <v>0</v>
      </c>
      <c r="I743">
        <v>0</v>
      </c>
      <c r="J743" t="s">
        <v>1275</v>
      </c>
      <c r="K743" t="str">
        <f>INDEX('Planning Periods'!$O$2:$O$540,MATCH('Table B Values'!A743,'Planning Periods'!$A$2:$A$540,0))</f>
        <v>Kings County</v>
      </c>
      <c r="S743" t="s">
        <v>1230</v>
      </c>
      <c r="T743">
        <v>2021</v>
      </c>
      <c r="U743">
        <v>0</v>
      </c>
    </row>
    <row r="744" spans="1:21">
      <c r="A744" t="s">
        <v>1187</v>
      </c>
      <c r="B744">
        <v>2022</v>
      </c>
      <c r="C744">
        <v>0</v>
      </c>
      <c r="D744">
        <v>0</v>
      </c>
      <c r="E744">
        <v>0</v>
      </c>
      <c r="F744">
        <v>152</v>
      </c>
      <c r="G744">
        <v>0</v>
      </c>
      <c r="H744">
        <v>28</v>
      </c>
      <c r="I744">
        <v>242</v>
      </c>
      <c r="J744" t="s">
        <v>1275</v>
      </c>
      <c r="K744" t="str">
        <f>INDEX('Planning Periods'!$O$2:$O$540,MATCH('Table B Values'!A744,'Planning Periods'!$A$2:$A$540,0))</f>
        <v>Kern County</v>
      </c>
      <c r="S744" t="s">
        <v>1232</v>
      </c>
      <c r="T744">
        <v>2021</v>
      </c>
      <c r="U744">
        <v>0</v>
      </c>
    </row>
    <row r="745" spans="1:21">
      <c r="A745" t="s">
        <v>1188</v>
      </c>
      <c r="B745">
        <v>2022</v>
      </c>
      <c r="C745">
        <v>0</v>
      </c>
      <c r="D745">
        <v>0</v>
      </c>
      <c r="E745">
        <v>1</v>
      </c>
      <c r="F745">
        <v>0</v>
      </c>
      <c r="G745">
        <v>0</v>
      </c>
      <c r="H745">
        <v>0</v>
      </c>
      <c r="I745">
        <v>25</v>
      </c>
      <c r="J745" t="s">
        <v>1275</v>
      </c>
      <c r="K745" t="str">
        <f>INDEX('Planning Periods'!$O$2:$O$540,MATCH('Table B Values'!A745,'Planning Periods'!$A$2:$A$540,0))</f>
        <v>Monterey County</v>
      </c>
      <c r="S745" t="s">
        <v>1233</v>
      </c>
      <c r="T745">
        <v>2021</v>
      </c>
      <c r="U745">
        <v>0</v>
      </c>
    </row>
    <row r="746" spans="1:21">
      <c r="A746" t="s">
        <v>1189</v>
      </c>
      <c r="B746">
        <v>2022</v>
      </c>
      <c r="C746">
        <v>0</v>
      </c>
      <c r="D746">
        <v>9</v>
      </c>
      <c r="E746">
        <v>0</v>
      </c>
      <c r="F746">
        <v>2</v>
      </c>
      <c r="G746">
        <v>4</v>
      </c>
      <c r="H746">
        <v>59</v>
      </c>
      <c r="I746">
        <v>9</v>
      </c>
      <c r="J746" t="s">
        <v>1275</v>
      </c>
      <c r="K746" t="str">
        <f>INDEX('Planning Periods'!$O$2:$O$540,MATCH('Table B Values'!A746,'Planning Periods'!$A$2:$A$540,0))</f>
        <v>Kings County</v>
      </c>
      <c r="S746" t="s">
        <v>1231</v>
      </c>
      <c r="T746">
        <v>2021</v>
      </c>
      <c r="U746">
        <v>0</v>
      </c>
    </row>
    <row r="747" spans="1:21">
      <c r="A747" t="s">
        <v>1176</v>
      </c>
      <c r="B747">
        <v>2022</v>
      </c>
      <c r="C747">
        <v>0</v>
      </c>
      <c r="D747">
        <v>0</v>
      </c>
      <c r="E747">
        <v>0</v>
      </c>
      <c r="F747">
        <v>0</v>
      </c>
      <c r="G747">
        <v>0</v>
      </c>
      <c r="H747">
        <v>81</v>
      </c>
      <c r="I747">
        <v>0</v>
      </c>
      <c r="J747" t="s">
        <v>1275</v>
      </c>
      <c r="K747" t="str">
        <f>INDEX('Planning Periods'!$O$2:$O$540,MATCH('Table B Values'!A747,'Planning Periods'!$A$2:$A$540,0))</f>
        <v>Fresno County</v>
      </c>
      <c r="S747" t="s">
        <v>1239</v>
      </c>
      <c r="T747">
        <v>2021</v>
      </c>
      <c r="U747">
        <v>0</v>
      </c>
    </row>
    <row r="748" spans="1:21">
      <c r="A748" t="s">
        <v>1186</v>
      </c>
      <c r="B748">
        <v>2022</v>
      </c>
      <c r="C748">
        <v>0</v>
      </c>
      <c r="D748">
        <v>0</v>
      </c>
      <c r="E748">
        <v>0</v>
      </c>
      <c r="F748">
        <v>1</v>
      </c>
      <c r="G748">
        <v>0</v>
      </c>
      <c r="H748">
        <v>0</v>
      </c>
      <c r="I748">
        <v>79</v>
      </c>
      <c r="J748" t="s">
        <v>1275</v>
      </c>
      <c r="K748" t="str">
        <f>INDEX('Planning Periods'!$O$2:$O$540,MATCH('Table B Values'!A748,'Planning Periods'!$A$2:$A$540,0))</f>
        <v>Fresno County</v>
      </c>
      <c r="S748" t="s">
        <v>1237</v>
      </c>
      <c r="T748">
        <v>2021</v>
      </c>
      <c r="U748">
        <v>0</v>
      </c>
    </row>
    <row r="749" spans="1:21">
      <c r="A749" t="s">
        <v>1270</v>
      </c>
      <c r="B749">
        <v>2022</v>
      </c>
      <c r="C749">
        <v>0</v>
      </c>
      <c r="D749">
        <v>0</v>
      </c>
      <c r="E749">
        <v>0</v>
      </c>
      <c r="F749">
        <v>0</v>
      </c>
      <c r="G749">
        <v>0</v>
      </c>
      <c r="H749">
        <v>0</v>
      </c>
      <c r="I749">
        <v>14</v>
      </c>
      <c r="J749" t="s">
        <v>1275</v>
      </c>
      <c r="K749" t="str">
        <f>INDEX('Planning Periods'!$O$2:$O$540,MATCH('Table B Values'!A749,'Planning Periods'!$A$2:$A$540,0))</f>
        <v>Stanislaus County</v>
      </c>
      <c r="S749" t="s">
        <v>883</v>
      </c>
      <c r="T749">
        <v>2021</v>
      </c>
      <c r="U749">
        <v>0</v>
      </c>
    </row>
    <row r="750" spans="1:21">
      <c r="A750" t="s">
        <v>1166</v>
      </c>
      <c r="B750">
        <v>2022</v>
      </c>
      <c r="C750">
        <v>0</v>
      </c>
      <c r="D750">
        <v>9</v>
      </c>
      <c r="E750">
        <v>0</v>
      </c>
      <c r="F750">
        <v>10</v>
      </c>
      <c r="G750">
        <v>0</v>
      </c>
      <c r="H750">
        <v>8</v>
      </c>
      <c r="I750">
        <v>4</v>
      </c>
      <c r="J750" t="s">
        <v>1275</v>
      </c>
      <c r="K750" t="str">
        <f>INDEX('Planning Periods'!$O$2:$O$540,MATCH('Table B Values'!A750,'Planning Periods'!$A$2:$A$540,0))</f>
        <v>San Mateo County</v>
      </c>
      <c r="S750" t="s">
        <v>1259</v>
      </c>
      <c r="T750">
        <v>2021</v>
      </c>
      <c r="U750">
        <v>0</v>
      </c>
    </row>
    <row r="751" spans="1:21">
      <c r="A751" t="s">
        <v>1167</v>
      </c>
      <c r="B751">
        <v>2022</v>
      </c>
      <c r="C751">
        <v>0</v>
      </c>
      <c r="D751">
        <v>0</v>
      </c>
      <c r="E751">
        <v>0</v>
      </c>
      <c r="F751">
        <v>0</v>
      </c>
      <c r="G751">
        <v>0</v>
      </c>
      <c r="H751">
        <v>0</v>
      </c>
      <c r="I751">
        <v>235</v>
      </c>
      <c r="J751" t="s">
        <v>1275</v>
      </c>
      <c r="K751" t="str">
        <f>INDEX('Planning Periods'!$O$2:$O$540,MATCH('Table B Values'!A751,'Planning Periods'!$A$2:$A$540,0))</f>
        <v>San Benito County</v>
      </c>
      <c r="S751" t="s">
        <v>1236</v>
      </c>
      <c r="T751">
        <v>2021</v>
      </c>
      <c r="U751">
        <v>0</v>
      </c>
    </row>
    <row r="752" spans="1:21">
      <c r="A752" t="s">
        <v>1182</v>
      </c>
      <c r="B752">
        <v>2022</v>
      </c>
      <c r="C752">
        <v>0</v>
      </c>
      <c r="D752">
        <v>0</v>
      </c>
      <c r="E752">
        <v>0</v>
      </c>
      <c r="F752">
        <v>0</v>
      </c>
      <c r="G752">
        <v>0</v>
      </c>
      <c r="H752">
        <v>10</v>
      </c>
      <c r="I752">
        <v>166</v>
      </c>
      <c r="J752" t="s">
        <v>1275</v>
      </c>
      <c r="K752" t="str">
        <f>INDEX('Planning Periods'!$O$2:$O$540,MATCH('Table B Values'!A752,'Planning Periods'!$A$2:$A$540,0))</f>
        <v>San Joaquin County</v>
      </c>
      <c r="S752" t="s">
        <v>1240</v>
      </c>
      <c r="T752">
        <v>2021</v>
      </c>
      <c r="U752">
        <v>0</v>
      </c>
    </row>
    <row r="753" spans="1:21">
      <c r="A753" t="s">
        <v>1180</v>
      </c>
      <c r="B753">
        <v>2022</v>
      </c>
      <c r="C753">
        <v>24</v>
      </c>
      <c r="D753">
        <v>0</v>
      </c>
      <c r="E753">
        <v>0</v>
      </c>
      <c r="F753">
        <v>0</v>
      </c>
      <c r="G753">
        <v>0</v>
      </c>
      <c r="H753">
        <v>61</v>
      </c>
      <c r="I753">
        <v>21</v>
      </c>
      <c r="J753" t="s">
        <v>1275</v>
      </c>
      <c r="K753" t="str">
        <f>INDEX('Planning Periods'!$O$2:$O$540,MATCH('Table B Values'!A753,'Planning Periods'!$A$2:$A$540,0))</f>
        <v>Alameda County</v>
      </c>
      <c r="S753" t="s">
        <v>1238</v>
      </c>
      <c r="T753">
        <v>2021</v>
      </c>
      <c r="U753">
        <v>0</v>
      </c>
    </row>
    <row r="754" spans="1:21">
      <c r="A754" t="s">
        <v>1181</v>
      </c>
      <c r="B754">
        <v>2022</v>
      </c>
      <c r="C754">
        <v>0</v>
      </c>
      <c r="D754">
        <v>0</v>
      </c>
      <c r="E754">
        <v>0</v>
      </c>
      <c r="F754">
        <v>0</v>
      </c>
      <c r="G754">
        <v>0</v>
      </c>
      <c r="H754">
        <v>9</v>
      </c>
      <c r="I754">
        <v>0</v>
      </c>
      <c r="J754" t="s">
        <v>1275</v>
      </c>
      <c r="K754" t="str">
        <f>INDEX('Planning Periods'!$O$2:$O$540,MATCH('Table B Values'!A754,'Planning Periods'!$A$2:$A$540,0))</f>
        <v>Merced County</v>
      </c>
      <c r="S754" t="s">
        <v>1235</v>
      </c>
      <c r="T754">
        <v>2021</v>
      </c>
      <c r="U754">
        <v>0</v>
      </c>
    </row>
    <row r="755" spans="1:21">
      <c r="A755" t="s">
        <v>1241</v>
      </c>
      <c r="B755">
        <v>2022</v>
      </c>
      <c r="C755">
        <v>0</v>
      </c>
      <c r="D755">
        <v>3</v>
      </c>
      <c r="E755">
        <v>0</v>
      </c>
      <c r="F755">
        <v>29</v>
      </c>
      <c r="G755">
        <v>0</v>
      </c>
      <c r="H755">
        <v>24</v>
      </c>
      <c r="I755">
        <v>6</v>
      </c>
      <c r="J755" t="s">
        <v>1275</v>
      </c>
      <c r="K755" t="str">
        <f>INDEX('Planning Periods'!$O$2:$O$540,MATCH('Table B Values'!A755,'Planning Periods'!$A$2:$A$540,0))</f>
        <v>Santa Clara County</v>
      </c>
      <c r="S755" t="s">
        <v>909</v>
      </c>
      <c r="T755">
        <v>2021</v>
      </c>
      <c r="U755">
        <v>0</v>
      </c>
    </row>
    <row r="756" spans="1:21">
      <c r="A756" t="s">
        <v>1247</v>
      </c>
      <c r="B756">
        <v>2022</v>
      </c>
      <c r="C756">
        <v>0</v>
      </c>
      <c r="D756">
        <v>0</v>
      </c>
      <c r="E756">
        <v>0</v>
      </c>
      <c r="F756">
        <v>0</v>
      </c>
      <c r="G756">
        <v>0</v>
      </c>
      <c r="H756">
        <v>36</v>
      </c>
      <c r="I756">
        <v>145</v>
      </c>
      <c r="J756" t="s">
        <v>1275</v>
      </c>
      <c r="K756" t="str">
        <f>INDEX('Planning Periods'!$O$2:$O$540,MATCH('Table B Values'!A756,'Planning Periods'!$A$2:$A$540,0))</f>
        <v>Santa Clara County</v>
      </c>
      <c r="S756" t="s">
        <v>1241</v>
      </c>
      <c r="T756">
        <v>2021</v>
      </c>
      <c r="U756">
        <v>0</v>
      </c>
    </row>
    <row r="757" spans="1:21">
      <c r="A757" t="s">
        <v>1246</v>
      </c>
      <c r="B757">
        <v>2022</v>
      </c>
      <c r="C757">
        <v>0</v>
      </c>
      <c r="D757">
        <v>0</v>
      </c>
      <c r="E757">
        <v>0</v>
      </c>
      <c r="F757">
        <v>0</v>
      </c>
      <c r="G757">
        <v>0</v>
      </c>
      <c r="H757">
        <v>0</v>
      </c>
      <c r="I757">
        <v>651</v>
      </c>
      <c r="J757" t="s">
        <v>1275</v>
      </c>
      <c r="K757" t="str">
        <f>INDEX('Planning Periods'!$O$2:$O$540,MATCH('Table B Values'!A757,'Planning Periods'!$A$2:$A$540,0))</f>
        <v>Madera County</v>
      </c>
      <c r="S757" t="s">
        <v>1244</v>
      </c>
      <c r="T757">
        <v>2021</v>
      </c>
      <c r="U757">
        <v>4</v>
      </c>
    </row>
    <row r="758" spans="1:21">
      <c r="A758" t="s">
        <v>1248</v>
      </c>
      <c r="B758">
        <v>2022</v>
      </c>
      <c r="C758">
        <v>0</v>
      </c>
      <c r="D758">
        <v>0</v>
      </c>
      <c r="E758">
        <v>0</v>
      </c>
      <c r="F758">
        <v>7</v>
      </c>
      <c r="G758">
        <v>0</v>
      </c>
      <c r="H758">
        <v>1</v>
      </c>
      <c r="I758">
        <v>148</v>
      </c>
      <c r="J758" t="s">
        <v>1275</v>
      </c>
      <c r="K758" t="str">
        <f>INDEX('Planning Periods'!$O$2:$O$540,MATCH('Table B Values'!A758,'Planning Periods'!$A$2:$A$540,0))</f>
        <v>Merced County</v>
      </c>
      <c r="S758" t="s">
        <v>1195</v>
      </c>
      <c r="T758">
        <v>2021</v>
      </c>
      <c r="U758">
        <v>0</v>
      </c>
    </row>
    <row r="759" spans="1:21">
      <c r="A759" t="s">
        <v>1244</v>
      </c>
      <c r="B759">
        <v>2022</v>
      </c>
      <c r="C759">
        <v>0</v>
      </c>
      <c r="D759">
        <v>9</v>
      </c>
      <c r="E759">
        <v>0</v>
      </c>
      <c r="F759">
        <v>9</v>
      </c>
      <c r="G759">
        <v>0</v>
      </c>
      <c r="H759">
        <v>10</v>
      </c>
      <c r="I759">
        <v>14</v>
      </c>
      <c r="J759" t="s">
        <v>1275</v>
      </c>
      <c r="K759" t="str">
        <f>INDEX('Planning Periods'!$O$2:$O$540,MATCH('Table B Values'!A759,'Planning Periods'!$A$2:$A$540,0))</f>
        <v>Santa Clara County</v>
      </c>
      <c r="S759" t="s">
        <v>899</v>
      </c>
      <c r="T759">
        <v>2021</v>
      </c>
      <c r="U759">
        <v>0</v>
      </c>
    </row>
    <row r="760" spans="1:21">
      <c r="A760" t="s">
        <v>1191</v>
      </c>
      <c r="B760">
        <v>2022</v>
      </c>
      <c r="C760">
        <v>2</v>
      </c>
      <c r="D760">
        <v>0</v>
      </c>
      <c r="E760">
        <v>0</v>
      </c>
      <c r="F760">
        <v>0</v>
      </c>
      <c r="G760">
        <v>5</v>
      </c>
      <c r="H760">
        <v>34</v>
      </c>
      <c r="I760">
        <v>29</v>
      </c>
      <c r="J760" t="s">
        <v>1275</v>
      </c>
      <c r="K760" t="str">
        <f>INDEX('Planning Periods'!$O$2:$O$540,MATCH('Table B Values'!A760,'Planning Periods'!$A$2:$A$540,0))</f>
        <v>Contra Costa County</v>
      </c>
      <c r="S760" t="s">
        <v>1242</v>
      </c>
      <c r="T760">
        <v>2021</v>
      </c>
      <c r="U760">
        <v>0</v>
      </c>
    </row>
    <row r="761" spans="1:21">
      <c r="A761" t="s">
        <v>1183</v>
      </c>
      <c r="B761">
        <v>2022</v>
      </c>
      <c r="C761">
        <v>0</v>
      </c>
      <c r="D761">
        <v>0</v>
      </c>
      <c r="E761">
        <v>0</v>
      </c>
      <c r="F761">
        <v>0</v>
      </c>
      <c r="G761">
        <v>0</v>
      </c>
      <c r="H761">
        <v>16</v>
      </c>
      <c r="I761">
        <v>8</v>
      </c>
      <c r="J761" t="s">
        <v>1275</v>
      </c>
      <c r="K761" t="str">
        <f>INDEX('Planning Periods'!$O$2:$O$540,MATCH('Table B Values'!A761,'Planning Periods'!$A$2:$A$540,0))</f>
        <v>Kings County</v>
      </c>
      <c r="S761" t="s">
        <v>906</v>
      </c>
      <c r="T761">
        <v>2021</v>
      </c>
      <c r="U761">
        <v>0</v>
      </c>
    </row>
    <row r="762" spans="1:21">
      <c r="A762" t="s">
        <v>1178</v>
      </c>
      <c r="B762">
        <v>2022</v>
      </c>
      <c r="C762">
        <v>0</v>
      </c>
      <c r="D762">
        <v>0</v>
      </c>
      <c r="E762">
        <v>0</v>
      </c>
      <c r="F762">
        <v>0</v>
      </c>
      <c r="G762">
        <v>0</v>
      </c>
      <c r="H762">
        <v>34</v>
      </c>
      <c r="I762">
        <v>924</v>
      </c>
      <c r="J762" t="s">
        <v>1275</v>
      </c>
      <c r="K762" t="str">
        <f>INDEX('Planning Periods'!$O$2:$O$540,MATCH('Table B Values'!A762,'Planning Periods'!$A$2:$A$540,0))</f>
        <v>San Joaquin County</v>
      </c>
      <c r="S762" t="s">
        <v>772</v>
      </c>
      <c r="T762">
        <v>2021</v>
      </c>
      <c r="U762">
        <v>827</v>
      </c>
    </row>
    <row r="763" spans="1:21">
      <c r="A763" t="s">
        <v>1177</v>
      </c>
      <c r="B763">
        <v>2022</v>
      </c>
      <c r="C763">
        <v>44</v>
      </c>
      <c r="D763">
        <v>0</v>
      </c>
      <c r="E763">
        <v>0</v>
      </c>
      <c r="F763">
        <v>3</v>
      </c>
      <c r="G763">
        <v>0</v>
      </c>
      <c r="H763">
        <v>5</v>
      </c>
      <c r="I763">
        <v>0</v>
      </c>
      <c r="J763" t="s">
        <v>1275</v>
      </c>
      <c r="K763" t="str">
        <f>INDEX('Planning Periods'!$O$2:$O$540,MATCH('Table B Values'!A763,'Planning Periods'!$A$2:$A$540,0))</f>
        <v>Marin County</v>
      </c>
      <c r="S763" t="s">
        <v>1246</v>
      </c>
      <c r="T763">
        <v>2021</v>
      </c>
      <c r="U763">
        <v>0</v>
      </c>
    </row>
    <row r="764" spans="1:21">
      <c r="A764" t="s">
        <v>1271</v>
      </c>
      <c r="B764">
        <v>2022</v>
      </c>
      <c r="C764">
        <v>0</v>
      </c>
      <c r="D764">
        <v>0</v>
      </c>
      <c r="E764">
        <v>0</v>
      </c>
      <c r="F764">
        <v>1</v>
      </c>
      <c r="G764">
        <v>0</v>
      </c>
      <c r="H764">
        <v>0</v>
      </c>
      <c r="I764">
        <v>1</v>
      </c>
      <c r="J764" t="s">
        <v>1275</v>
      </c>
      <c r="K764" t="str">
        <f>INDEX('Planning Periods'!$O$2:$O$540,MATCH('Table B Values'!A764,'Planning Periods'!$A$2:$A$540,0))</f>
        <v>Siskiyou County</v>
      </c>
      <c r="S764" t="s">
        <v>876</v>
      </c>
      <c r="T764">
        <v>2021</v>
      </c>
      <c r="U764">
        <v>0</v>
      </c>
    </row>
    <row r="765" spans="1:21">
      <c r="A765" t="s">
        <v>1129</v>
      </c>
      <c r="B765">
        <v>2022</v>
      </c>
      <c r="C765">
        <v>0</v>
      </c>
      <c r="D765">
        <v>0</v>
      </c>
      <c r="E765">
        <v>0</v>
      </c>
      <c r="F765">
        <v>4</v>
      </c>
      <c r="G765">
        <v>0</v>
      </c>
      <c r="H765">
        <v>5</v>
      </c>
      <c r="I765">
        <v>4</v>
      </c>
      <c r="J765" t="s">
        <v>1275</v>
      </c>
      <c r="K765" t="str">
        <f>INDEX('Planning Periods'!$O$2:$O$540,MATCH('Table B Values'!A765,'Planning Periods'!$A$2:$A$540,0))</f>
        <v>Marin County</v>
      </c>
      <c r="S765" t="s">
        <v>871</v>
      </c>
      <c r="T765">
        <v>2021</v>
      </c>
      <c r="U765">
        <v>0</v>
      </c>
    </row>
    <row r="766" spans="1:21">
      <c r="A766" t="s">
        <v>1128</v>
      </c>
      <c r="B766">
        <v>2022</v>
      </c>
      <c r="C766">
        <v>0</v>
      </c>
      <c r="D766">
        <v>0</v>
      </c>
      <c r="E766">
        <v>0</v>
      </c>
      <c r="F766">
        <v>0</v>
      </c>
      <c r="G766">
        <v>0</v>
      </c>
      <c r="H766">
        <v>0</v>
      </c>
      <c r="I766">
        <v>24</v>
      </c>
      <c r="J766" t="s">
        <v>1275</v>
      </c>
      <c r="K766" t="str">
        <f>INDEX('Planning Periods'!$O$2:$O$540,MATCH('Table B Values'!A766,'Planning Periods'!$A$2:$A$540,0))</f>
        <v>Alameda County</v>
      </c>
      <c r="S766" t="s">
        <v>1245</v>
      </c>
      <c r="T766">
        <v>2021</v>
      </c>
      <c r="U766">
        <v>0</v>
      </c>
    </row>
    <row r="767" spans="1:21">
      <c r="A767" t="s">
        <v>1134</v>
      </c>
      <c r="B767">
        <v>2022</v>
      </c>
      <c r="C767">
        <v>0</v>
      </c>
      <c r="D767">
        <v>0</v>
      </c>
      <c r="E767">
        <v>0</v>
      </c>
      <c r="F767">
        <v>0</v>
      </c>
      <c r="G767">
        <v>0</v>
      </c>
      <c r="H767">
        <v>0</v>
      </c>
      <c r="I767">
        <v>3</v>
      </c>
      <c r="J767" t="s">
        <v>1275</v>
      </c>
      <c r="K767" t="str">
        <f>INDEX('Planning Periods'!$O$2:$O$540,MATCH('Table B Values'!A767,'Planning Periods'!$A$2:$A$540,0))</f>
        <v>San Joaquin County</v>
      </c>
      <c r="S767" t="s">
        <v>904</v>
      </c>
      <c r="T767">
        <v>2021</v>
      </c>
      <c r="U767">
        <v>39</v>
      </c>
    </row>
    <row r="768" spans="1:21">
      <c r="A768" t="s">
        <v>1130</v>
      </c>
      <c r="B768">
        <v>2022</v>
      </c>
      <c r="C768">
        <v>0</v>
      </c>
      <c r="D768">
        <v>0</v>
      </c>
      <c r="E768">
        <v>0</v>
      </c>
      <c r="F768">
        <v>0</v>
      </c>
      <c r="G768">
        <v>0</v>
      </c>
      <c r="H768">
        <v>57</v>
      </c>
      <c r="I768">
        <v>309</v>
      </c>
      <c r="J768" t="s">
        <v>1275</v>
      </c>
      <c r="K768" t="str">
        <f>INDEX('Planning Periods'!$O$2:$O$540,MATCH('Table B Values'!A768,'Planning Periods'!$A$2:$A$540,0))</f>
        <v>Solano County</v>
      </c>
      <c r="S768" t="s">
        <v>1248</v>
      </c>
      <c r="T768">
        <v>2021</v>
      </c>
      <c r="U768">
        <v>0</v>
      </c>
    </row>
    <row r="769" spans="1:21">
      <c r="A769" t="s">
        <v>1109</v>
      </c>
      <c r="B769">
        <v>2022</v>
      </c>
      <c r="C769">
        <v>0</v>
      </c>
      <c r="D769">
        <v>0</v>
      </c>
      <c r="E769">
        <v>0</v>
      </c>
      <c r="F769">
        <v>0</v>
      </c>
      <c r="G769">
        <v>0</v>
      </c>
      <c r="H769">
        <v>64</v>
      </c>
      <c r="I769">
        <v>1</v>
      </c>
      <c r="J769" t="s">
        <v>1275</v>
      </c>
      <c r="K769" t="str">
        <f>INDEX('Planning Periods'!$O$2:$O$540,MATCH('Table B Values'!A769,'Planning Periods'!$A$2:$A$540,0))</f>
        <v>Fresno County</v>
      </c>
      <c r="S769" t="s">
        <v>1247</v>
      </c>
      <c r="T769">
        <v>2021</v>
      </c>
      <c r="U769">
        <v>0</v>
      </c>
    </row>
    <row r="770" spans="1:21">
      <c r="A770" t="s">
        <v>1132</v>
      </c>
      <c r="B770">
        <v>2022</v>
      </c>
      <c r="C770">
        <v>972</v>
      </c>
      <c r="D770">
        <v>1</v>
      </c>
      <c r="E770">
        <v>0</v>
      </c>
      <c r="F770">
        <v>1</v>
      </c>
      <c r="G770">
        <v>0</v>
      </c>
      <c r="H770">
        <v>3</v>
      </c>
      <c r="I770">
        <v>0</v>
      </c>
      <c r="J770" t="s">
        <v>1275</v>
      </c>
      <c r="K770" t="str">
        <f>INDEX('Planning Periods'!$O$2:$O$540,MATCH('Table B Values'!A770,'Planning Periods'!$A$2:$A$540,0))</f>
        <v>Tulare County</v>
      </c>
      <c r="S770" t="s">
        <v>931</v>
      </c>
      <c r="T770">
        <v>2021</v>
      </c>
      <c r="U770">
        <v>0</v>
      </c>
    </row>
    <row r="771" spans="1:21">
      <c r="A771" t="s">
        <v>1058</v>
      </c>
      <c r="B771">
        <v>2022</v>
      </c>
      <c r="C771">
        <v>0</v>
      </c>
      <c r="D771">
        <v>0</v>
      </c>
      <c r="E771">
        <v>0</v>
      </c>
      <c r="F771">
        <v>0</v>
      </c>
      <c r="G771">
        <v>0</v>
      </c>
      <c r="H771">
        <v>0</v>
      </c>
      <c r="I771">
        <v>97</v>
      </c>
      <c r="J771" t="s">
        <v>1275</v>
      </c>
      <c r="K771" t="str">
        <f>INDEX('Planning Periods'!$O$2:$O$540,MATCH('Table B Values'!A771,'Planning Periods'!$A$2:$A$540,0))</f>
        <v>Alameda County</v>
      </c>
      <c r="S771" t="s">
        <v>925</v>
      </c>
      <c r="T771">
        <v>2021</v>
      </c>
      <c r="U771">
        <v>0</v>
      </c>
    </row>
    <row r="772" spans="1:21">
      <c r="A772" t="s">
        <v>1061</v>
      </c>
      <c r="B772">
        <v>2022</v>
      </c>
      <c r="C772">
        <v>0</v>
      </c>
      <c r="D772">
        <v>11</v>
      </c>
      <c r="E772">
        <v>0</v>
      </c>
      <c r="F772">
        <v>7</v>
      </c>
      <c r="G772">
        <v>0</v>
      </c>
      <c r="H772">
        <v>7</v>
      </c>
      <c r="I772">
        <v>4</v>
      </c>
      <c r="J772" t="s">
        <v>1275</v>
      </c>
      <c r="K772" t="str">
        <f>INDEX('Planning Periods'!$O$2:$O$540,MATCH('Table B Values'!A772,'Planning Periods'!$A$2:$A$540,0))</f>
        <v>San Mateo County</v>
      </c>
      <c r="S772" t="s">
        <v>928</v>
      </c>
      <c r="T772">
        <v>2021</v>
      </c>
      <c r="U772">
        <v>0</v>
      </c>
    </row>
    <row r="773" spans="1:21">
      <c r="A773" t="s">
        <v>1064</v>
      </c>
      <c r="B773">
        <v>2022</v>
      </c>
      <c r="C773">
        <v>0</v>
      </c>
      <c r="D773">
        <v>2</v>
      </c>
      <c r="E773">
        <v>0</v>
      </c>
      <c r="F773">
        <v>1</v>
      </c>
      <c r="G773">
        <v>0</v>
      </c>
      <c r="H773">
        <v>0</v>
      </c>
      <c r="I773">
        <v>17</v>
      </c>
      <c r="J773" t="s">
        <v>1275</v>
      </c>
      <c r="K773" t="str">
        <f>INDEX('Planning Periods'!$O$2:$O$540,MATCH('Table B Values'!A773,'Planning Periods'!$A$2:$A$540,0))</f>
        <v>Tulare County</v>
      </c>
      <c r="S773" t="s">
        <v>921</v>
      </c>
      <c r="T773">
        <v>2021</v>
      </c>
      <c r="U773">
        <v>0</v>
      </c>
    </row>
    <row r="774" spans="1:21">
      <c r="A774" t="s">
        <v>1066</v>
      </c>
      <c r="B774">
        <v>2022</v>
      </c>
      <c r="C774">
        <v>0</v>
      </c>
      <c r="D774">
        <v>0</v>
      </c>
      <c r="E774">
        <v>0</v>
      </c>
      <c r="F774">
        <v>0</v>
      </c>
      <c r="G774">
        <v>0</v>
      </c>
      <c r="H774">
        <v>0</v>
      </c>
      <c r="I774">
        <v>250</v>
      </c>
      <c r="J774" t="s">
        <v>1275</v>
      </c>
      <c r="K774" t="str">
        <f>INDEX('Planning Periods'!$O$2:$O$540,MATCH('Table B Values'!A774,'Planning Periods'!$A$2:$A$540,0))</f>
        <v>Solano County</v>
      </c>
      <c r="S774" t="s">
        <v>1250</v>
      </c>
      <c r="T774">
        <v>2021</v>
      </c>
      <c r="U774">
        <v>0</v>
      </c>
    </row>
    <row r="775" spans="1:21">
      <c r="A775" t="s">
        <v>1126</v>
      </c>
      <c r="B775">
        <v>2022</v>
      </c>
      <c r="C775">
        <v>0</v>
      </c>
      <c r="D775">
        <v>0</v>
      </c>
      <c r="E775">
        <v>0</v>
      </c>
      <c r="F775">
        <v>0</v>
      </c>
      <c r="G775">
        <v>0</v>
      </c>
      <c r="H775">
        <v>0</v>
      </c>
      <c r="I775">
        <v>48</v>
      </c>
      <c r="J775" t="s">
        <v>1275</v>
      </c>
      <c r="K775" t="str">
        <f>INDEX('Planning Periods'!$O$2:$O$540,MATCH('Table B Values'!A775,'Planning Periods'!$A$2:$A$540,0))</f>
        <v>Contra Costa County</v>
      </c>
      <c r="S775" t="s">
        <v>1252</v>
      </c>
      <c r="T775">
        <v>2021</v>
      </c>
      <c r="U775">
        <v>0</v>
      </c>
    </row>
    <row r="776" spans="1:21">
      <c r="A776" t="s">
        <v>1172</v>
      </c>
      <c r="B776">
        <v>2022</v>
      </c>
      <c r="C776">
        <v>33</v>
      </c>
      <c r="D776">
        <v>0</v>
      </c>
      <c r="E776">
        <v>40</v>
      </c>
      <c r="F776">
        <v>0</v>
      </c>
      <c r="G776">
        <v>4</v>
      </c>
      <c r="H776">
        <v>25</v>
      </c>
      <c r="I776">
        <v>26</v>
      </c>
      <c r="J776" t="s">
        <v>1275</v>
      </c>
      <c r="K776" t="str">
        <f>INDEX('Planning Periods'!$O$2:$O$540,MATCH('Table B Values'!A776,'Planning Periods'!$A$2:$A$540,0))</f>
        <v>Santa Barbara County</v>
      </c>
      <c r="S776" t="s">
        <v>858</v>
      </c>
      <c r="T776">
        <v>2021</v>
      </c>
      <c r="U776">
        <v>0</v>
      </c>
    </row>
    <row r="777" spans="1:21">
      <c r="A777" t="s">
        <v>1168</v>
      </c>
      <c r="B777">
        <v>2022</v>
      </c>
      <c r="C777">
        <v>0</v>
      </c>
      <c r="D777">
        <v>0</v>
      </c>
      <c r="E777">
        <v>0</v>
      </c>
      <c r="F777">
        <v>0</v>
      </c>
      <c r="G777">
        <v>0</v>
      </c>
      <c r="H777">
        <v>25</v>
      </c>
      <c r="I777">
        <v>10</v>
      </c>
      <c r="J777" t="s">
        <v>1275</v>
      </c>
      <c r="K777" t="str">
        <f>INDEX('Planning Periods'!$O$2:$O$540,MATCH('Table B Values'!A777,'Planning Periods'!$A$2:$A$540,0))</f>
        <v>San Mateo County</v>
      </c>
      <c r="S777" t="s">
        <v>1249</v>
      </c>
      <c r="T777">
        <v>2021</v>
      </c>
      <c r="U777">
        <v>0</v>
      </c>
    </row>
    <row r="778" spans="1:21">
      <c r="A778" t="s">
        <v>1169</v>
      </c>
      <c r="B778">
        <v>2022</v>
      </c>
      <c r="C778">
        <v>0</v>
      </c>
      <c r="D778">
        <v>0</v>
      </c>
      <c r="E778">
        <v>72</v>
      </c>
      <c r="F778">
        <v>0</v>
      </c>
      <c r="G778">
        <v>0</v>
      </c>
      <c r="H778">
        <v>126</v>
      </c>
      <c r="I778">
        <v>1</v>
      </c>
      <c r="J778" t="s">
        <v>1275</v>
      </c>
      <c r="K778" t="str">
        <f>INDEX('Planning Periods'!$O$2:$O$540,MATCH('Table B Values'!A778,'Planning Periods'!$A$2:$A$540,0))</f>
        <v>Kings County</v>
      </c>
      <c r="S778" t="s">
        <v>1256</v>
      </c>
      <c r="T778">
        <v>2021</v>
      </c>
      <c r="U778">
        <v>0</v>
      </c>
    </row>
    <row r="779" spans="1:21">
      <c r="A779" t="s">
        <v>1269</v>
      </c>
      <c r="B779">
        <v>2022</v>
      </c>
      <c r="C779">
        <v>0</v>
      </c>
      <c r="D779">
        <v>0</v>
      </c>
      <c r="E779">
        <v>0</v>
      </c>
      <c r="F779">
        <v>0</v>
      </c>
      <c r="G779">
        <v>0</v>
      </c>
      <c r="H779">
        <v>0</v>
      </c>
      <c r="I779" s="356">
        <v>7</v>
      </c>
      <c r="J779" t="s">
        <v>1275</v>
      </c>
      <c r="K779" t="str">
        <f>INDEX('Planning Periods'!$O$2:$O$540,MATCH('Table B Values'!A779,'Planning Periods'!$A$2:$A$540,0))</f>
        <v>Monterey County</v>
      </c>
      <c r="S779" t="s">
        <v>811</v>
      </c>
      <c r="T779">
        <v>2021</v>
      </c>
      <c r="U779">
        <v>0</v>
      </c>
    </row>
    <row r="780" spans="1:21">
      <c r="A780" t="s">
        <v>1175</v>
      </c>
      <c r="B780">
        <v>2022</v>
      </c>
      <c r="C780">
        <v>0</v>
      </c>
      <c r="D780">
        <v>0</v>
      </c>
      <c r="E780">
        <v>0</v>
      </c>
      <c r="F780">
        <v>0</v>
      </c>
      <c r="G780">
        <v>0</v>
      </c>
      <c r="H780">
        <v>0</v>
      </c>
      <c r="I780">
        <v>3</v>
      </c>
      <c r="J780" t="s">
        <v>1275</v>
      </c>
      <c r="K780" t="str">
        <f>INDEX('Planning Periods'!$O$2:$O$540,MATCH('Table B Values'!A780,'Planning Periods'!$A$2:$A$540,0))</f>
        <v>Contra Costa County</v>
      </c>
      <c r="S780" t="s">
        <v>802</v>
      </c>
      <c r="T780">
        <v>2021</v>
      </c>
      <c r="U780">
        <v>1</v>
      </c>
    </row>
    <row r="781" spans="1:21">
      <c r="A781" t="s">
        <v>1173</v>
      </c>
      <c r="B781">
        <v>2022</v>
      </c>
      <c r="C781">
        <v>36</v>
      </c>
      <c r="D781">
        <v>0</v>
      </c>
      <c r="E781">
        <v>31</v>
      </c>
      <c r="F781">
        <v>0</v>
      </c>
      <c r="G781">
        <v>8</v>
      </c>
      <c r="H781">
        <v>94</v>
      </c>
      <c r="I781">
        <v>728</v>
      </c>
      <c r="J781" t="s">
        <v>1275</v>
      </c>
      <c r="K781" t="str">
        <f>INDEX('Planning Periods'!$O$2:$O$540,MATCH('Table B Values'!A781,'Planning Periods'!$A$2:$A$540,0))</f>
        <v>Alameda County</v>
      </c>
      <c r="S781" t="s">
        <v>805</v>
      </c>
      <c r="T781">
        <v>2021</v>
      </c>
      <c r="U781">
        <v>0</v>
      </c>
    </row>
    <row r="782" spans="1:21">
      <c r="A782" t="s">
        <v>1174</v>
      </c>
      <c r="B782">
        <v>2022</v>
      </c>
      <c r="C782">
        <v>0</v>
      </c>
      <c r="D782">
        <v>22</v>
      </c>
      <c r="E782">
        <v>0</v>
      </c>
      <c r="F782">
        <v>0</v>
      </c>
      <c r="G782">
        <v>0</v>
      </c>
      <c r="H782">
        <v>0</v>
      </c>
      <c r="I782">
        <v>24</v>
      </c>
      <c r="J782" t="s">
        <v>1275</v>
      </c>
      <c r="K782" t="str">
        <f>INDEX('Planning Periods'!$O$2:$O$540,MATCH('Table B Values'!A782,'Planning Periods'!$A$2:$A$540,0))</f>
        <v>Sonoma County</v>
      </c>
      <c r="S782" t="s">
        <v>923</v>
      </c>
      <c r="T782">
        <v>2021</v>
      </c>
      <c r="U782">
        <v>0</v>
      </c>
    </row>
    <row r="783" spans="1:21">
      <c r="A783" t="s">
        <v>1116</v>
      </c>
      <c r="B783">
        <v>2022</v>
      </c>
      <c r="C783">
        <v>12</v>
      </c>
      <c r="D783">
        <v>55</v>
      </c>
      <c r="E783">
        <v>48</v>
      </c>
      <c r="F783">
        <v>22</v>
      </c>
      <c r="G783">
        <v>0</v>
      </c>
      <c r="H783">
        <v>0</v>
      </c>
      <c r="I783">
        <v>1305</v>
      </c>
      <c r="J783" t="s">
        <v>1275</v>
      </c>
      <c r="K783" t="str">
        <f>INDEX('Planning Periods'!$O$2:$O$540,MATCH('Table B Values'!A783,'Planning Periods'!$A$2:$A$540,0))</f>
        <v>Fresno County</v>
      </c>
      <c r="S783" t="s">
        <v>1255</v>
      </c>
      <c r="T783">
        <v>2021</v>
      </c>
      <c r="U783">
        <v>0</v>
      </c>
    </row>
    <row r="784" spans="1:21">
      <c r="A784" t="s">
        <v>1118</v>
      </c>
      <c r="B784">
        <v>2022</v>
      </c>
      <c r="C784">
        <v>0</v>
      </c>
      <c r="D784">
        <v>18</v>
      </c>
      <c r="E784">
        <v>0</v>
      </c>
      <c r="F784">
        <v>20</v>
      </c>
      <c r="G784">
        <v>0</v>
      </c>
      <c r="H784">
        <v>52</v>
      </c>
      <c r="I784">
        <v>65</v>
      </c>
      <c r="J784" t="s">
        <v>1275</v>
      </c>
      <c r="K784" t="str">
        <f>INDEX('Planning Periods'!$O$2:$O$540,MATCH('Table B Values'!A784,'Planning Periods'!$A$2:$A$540,0))</f>
        <v>Fresno County</v>
      </c>
      <c r="S784" t="s">
        <v>1253</v>
      </c>
      <c r="T784">
        <v>2021</v>
      </c>
      <c r="U784">
        <v>122</v>
      </c>
    </row>
    <row r="785" spans="1:21">
      <c r="A785" t="s">
        <v>1112</v>
      </c>
      <c r="B785">
        <v>2022</v>
      </c>
      <c r="C785">
        <v>67</v>
      </c>
      <c r="D785">
        <v>44</v>
      </c>
      <c r="E785">
        <v>74</v>
      </c>
      <c r="F785">
        <v>45</v>
      </c>
      <c r="G785">
        <v>23</v>
      </c>
      <c r="H785">
        <v>45</v>
      </c>
      <c r="I785">
        <v>835</v>
      </c>
      <c r="J785" t="s">
        <v>1275</v>
      </c>
      <c r="K785" t="str">
        <f>INDEX('Planning Periods'!$O$2:$O$540,MATCH('Table B Values'!A785,'Planning Periods'!$A$2:$A$540,0))</f>
        <v>Alameda County</v>
      </c>
      <c r="S785" t="s">
        <v>1254</v>
      </c>
      <c r="T785">
        <v>2021</v>
      </c>
      <c r="U785">
        <v>0</v>
      </c>
    </row>
    <row r="786" spans="1:21">
      <c r="A786" t="s">
        <v>1103</v>
      </c>
      <c r="B786">
        <v>2022</v>
      </c>
      <c r="C786">
        <v>0</v>
      </c>
      <c r="D786">
        <v>3</v>
      </c>
      <c r="E786">
        <v>0</v>
      </c>
      <c r="F786">
        <v>0</v>
      </c>
      <c r="G786">
        <v>0</v>
      </c>
      <c r="H786">
        <v>1</v>
      </c>
      <c r="I786" s="356">
        <v>13</v>
      </c>
      <c r="J786" t="s">
        <v>1275</v>
      </c>
      <c r="K786" t="str">
        <f>INDEX('Planning Periods'!$O$2:$O$540,MATCH('Table B Values'!A786,'Planning Periods'!$A$2:$A$540,0))</f>
        <v>San Mateo County</v>
      </c>
      <c r="S786" t="s">
        <v>1258</v>
      </c>
      <c r="T786">
        <v>2021</v>
      </c>
      <c r="U786">
        <v>0</v>
      </c>
    </row>
    <row r="787" spans="1:21">
      <c r="A787" t="s">
        <v>1105</v>
      </c>
      <c r="B787">
        <v>2022</v>
      </c>
      <c r="C787">
        <v>0</v>
      </c>
      <c r="D787">
        <v>0</v>
      </c>
      <c r="E787">
        <v>0</v>
      </c>
      <c r="F787">
        <v>1</v>
      </c>
      <c r="G787">
        <v>0</v>
      </c>
      <c r="H787">
        <v>70</v>
      </c>
      <c r="I787">
        <v>19</v>
      </c>
      <c r="J787" t="s">
        <v>1275</v>
      </c>
      <c r="K787" t="str">
        <f>INDEX('Planning Periods'!$O$2:$O$540,MATCH('Table B Values'!A787,'Planning Periods'!$A$2:$A$540,0))</f>
        <v>Fresno County</v>
      </c>
      <c r="S787" t="s">
        <v>1261</v>
      </c>
      <c r="T787">
        <v>2021</v>
      </c>
      <c r="U787">
        <v>0</v>
      </c>
    </row>
    <row r="788" spans="1:21">
      <c r="A788" t="s">
        <v>766</v>
      </c>
      <c r="B788">
        <v>2022</v>
      </c>
      <c r="C788">
        <v>0</v>
      </c>
      <c r="D788">
        <v>70</v>
      </c>
      <c r="E788">
        <v>0</v>
      </c>
      <c r="F788">
        <v>8</v>
      </c>
      <c r="G788">
        <v>0</v>
      </c>
      <c r="H788">
        <v>1</v>
      </c>
      <c r="I788">
        <v>6</v>
      </c>
      <c r="J788" t="s">
        <v>1275</v>
      </c>
      <c r="K788" t="str">
        <f>INDEX('Planning Periods'!$O$2:$O$540,MATCH('Table B Values'!A788,'Planning Periods'!$A$2:$A$540,0))</f>
        <v>Santa Barbara County</v>
      </c>
      <c r="S788" t="s">
        <v>947</v>
      </c>
      <c r="T788">
        <v>2021</v>
      </c>
      <c r="U788">
        <v>0</v>
      </c>
    </row>
    <row r="789" spans="1:21">
      <c r="A789" t="s">
        <v>1114</v>
      </c>
      <c r="B789">
        <v>2022</v>
      </c>
      <c r="C789">
        <v>20</v>
      </c>
      <c r="D789">
        <v>5</v>
      </c>
      <c r="E789">
        <v>79</v>
      </c>
      <c r="F789">
        <v>0</v>
      </c>
      <c r="G789">
        <v>0</v>
      </c>
      <c r="H789">
        <v>10</v>
      </c>
      <c r="I789">
        <v>124</v>
      </c>
      <c r="J789" t="s">
        <v>1275</v>
      </c>
      <c r="K789" t="str">
        <f>INDEX('Planning Periods'!$O$2:$O$540,MATCH('Table B Values'!A789,'Planning Periods'!$A$2:$A$540,0))</f>
        <v>Santa Clara County</v>
      </c>
      <c r="S789" t="s">
        <v>940</v>
      </c>
      <c r="T789">
        <v>2021</v>
      </c>
      <c r="U789">
        <v>0</v>
      </c>
    </row>
    <row r="790" spans="1:21">
      <c r="A790" t="s">
        <v>1278</v>
      </c>
      <c r="B790">
        <v>2021</v>
      </c>
      <c r="C790">
        <v>0</v>
      </c>
      <c r="D790">
        <v>0</v>
      </c>
      <c r="E790">
        <v>0</v>
      </c>
      <c r="F790">
        <v>0</v>
      </c>
      <c r="G790">
        <v>0</v>
      </c>
      <c r="H790">
        <v>0</v>
      </c>
      <c r="I790">
        <v>19</v>
      </c>
      <c r="J790" t="s">
        <v>1275</v>
      </c>
      <c r="K790" t="str">
        <f>INDEX('Planning Periods'!$O$2:$O$540,MATCH('Table B Values'!A790,'Planning Periods'!$A$2:$A$540,0))</f>
        <v>Napa County</v>
      </c>
      <c r="S790" t="s">
        <v>1260</v>
      </c>
      <c r="T790">
        <v>2021</v>
      </c>
      <c r="U790">
        <v>0</v>
      </c>
    </row>
    <row r="791" spans="1:21">
      <c r="A791" t="s">
        <v>1036</v>
      </c>
      <c r="B791">
        <v>2021</v>
      </c>
      <c r="C791">
        <v>0</v>
      </c>
      <c r="D791">
        <v>0</v>
      </c>
      <c r="E791">
        <v>0</v>
      </c>
      <c r="F791">
        <v>0</v>
      </c>
      <c r="G791">
        <v>0</v>
      </c>
      <c r="H791">
        <v>228</v>
      </c>
      <c r="I791">
        <v>74</v>
      </c>
      <c r="J791" t="s">
        <v>1275</v>
      </c>
      <c r="K791" t="str">
        <f>INDEX('Planning Periods'!$O$2:$O$540,MATCH('Table B Values'!A791,'Planning Periods'!$A$2:$A$540,0))</f>
        <v>Sacramento County</v>
      </c>
      <c r="S791" t="s">
        <v>933</v>
      </c>
      <c r="T791">
        <v>2021</v>
      </c>
      <c r="U791">
        <v>0</v>
      </c>
    </row>
    <row r="792" spans="1:21">
      <c r="A792" t="s">
        <v>1224</v>
      </c>
      <c r="B792">
        <v>2021</v>
      </c>
      <c r="C792">
        <v>0</v>
      </c>
      <c r="D792">
        <v>3</v>
      </c>
      <c r="E792">
        <v>0</v>
      </c>
      <c r="F792">
        <v>0</v>
      </c>
      <c r="G792">
        <v>0</v>
      </c>
      <c r="H792">
        <v>0</v>
      </c>
      <c r="I792" s="356">
        <v>0</v>
      </c>
      <c r="J792" t="s">
        <v>1275</v>
      </c>
      <c r="K792" t="str">
        <f>INDEX('Planning Periods'!$O$2:$O$540,MATCH('Table B Values'!A792,'Planning Periods'!$A$2:$A$540,0))</f>
        <v>Marin County</v>
      </c>
      <c r="S792" t="s">
        <v>1257</v>
      </c>
      <c r="T792">
        <v>2021</v>
      </c>
      <c r="U792">
        <v>0</v>
      </c>
    </row>
    <row r="793" spans="1:21">
      <c r="A793" t="s">
        <v>777</v>
      </c>
      <c r="B793">
        <v>2021</v>
      </c>
      <c r="C793">
        <v>90</v>
      </c>
      <c r="D793">
        <v>29</v>
      </c>
      <c r="E793">
        <v>0</v>
      </c>
      <c r="F793">
        <v>228</v>
      </c>
      <c r="G793">
        <v>5</v>
      </c>
      <c r="H793">
        <v>229</v>
      </c>
      <c r="I793">
        <v>564</v>
      </c>
      <c r="J793" t="s">
        <v>1275</v>
      </c>
      <c r="K793" t="str">
        <f>INDEX('Planning Periods'!$O$2:$O$540,MATCH('Table B Values'!A793,'Planning Periods'!$A$2:$A$540,0))</f>
        <v>Sacramento County</v>
      </c>
      <c r="S793" t="s">
        <v>950</v>
      </c>
      <c r="T793">
        <v>2021</v>
      </c>
      <c r="U793">
        <v>3</v>
      </c>
    </row>
    <row r="794" spans="1:21">
      <c r="A794" t="s">
        <v>956</v>
      </c>
      <c r="B794">
        <v>2021</v>
      </c>
      <c r="C794">
        <v>9</v>
      </c>
      <c r="D794">
        <v>106</v>
      </c>
      <c r="E794">
        <v>0</v>
      </c>
      <c r="F794">
        <v>83</v>
      </c>
      <c r="G794">
        <v>0</v>
      </c>
      <c r="H794">
        <v>136</v>
      </c>
      <c r="I794">
        <v>178</v>
      </c>
      <c r="J794" t="s">
        <v>1275</v>
      </c>
      <c r="K794" t="str">
        <f>INDEX('Planning Periods'!$O$2:$O$540,MATCH('Table B Values'!A794,'Planning Periods'!$A$2:$A$540,0))</f>
        <v>San Bernardino County</v>
      </c>
      <c r="S794" t="s">
        <v>1263</v>
      </c>
      <c r="T794">
        <v>2021</v>
      </c>
      <c r="U794">
        <v>0</v>
      </c>
    </row>
    <row r="795" spans="1:21">
      <c r="A795" t="s">
        <v>962</v>
      </c>
      <c r="B795">
        <v>2021</v>
      </c>
      <c r="C795">
        <v>0</v>
      </c>
      <c r="D795">
        <v>0</v>
      </c>
      <c r="E795">
        <v>0</v>
      </c>
      <c r="F795">
        <v>69</v>
      </c>
      <c r="G795">
        <v>0</v>
      </c>
      <c r="H795">
        <v>0</v>
      </c>
      <c r="I795">
        <v>151</v>
      </c>
      <c r="J795" t="s">
        <v>1275</v>
      </c>
      <c r="K795" t="str">
        <f>INDEX('Planning Periods'!$O$2:$O$540,MATCH('Table B Values'!A795,'Planning Periods'!$A$2:$A$540,0))</f>
        <v>San Benito County</v>
      </c>
      <c r="S795" t="s">
        <v>915</v>
      </c>
      <c r="T795">
        <v>2021</v>
      </c>
      <c r="U795">
        <v>0</v>
      </c>
    </row>
    <row r="796" spans="1:21">
      <c r="A796" t="s">
        <v>967</v>
      </c>
      <c r="B796">
        <v>2021</v>
      </c>
      <c r="C796">
        <v>88</v>
      </c>
      <c r="D796">
        <v>0</v>
      </c>
      <c r="E796">
        <v>1</v>
      </c>
      <c r="F796">
        <v>0</v>
      </c>
      <c r="G796">
        <v>0</v>
      </c>
      <c r="H796">
        <v>0</v>
      </c>
      <c r="I796">
        <v>189</v>
      </c>
      <c r="J796" t="s">
        <v>1275</v>
      </c>
      <c r="K796" t="str">
        <f>INDEX('Planning Periods'!$O$2:$O$540,MATCH('Table B Values'!A796,'Planning Periods'!$A$2:$A$540,0))</f>
        <v>Monterey County</v>
      </c>
      <c r="S796" t="s">
        <v>1251</v>
      </c>
      <c r="T796">
        <v>2021</v>
      </c>
      <c r="U796">
        <v>0</v>
      </c>
    </row>
    <row r="797" spans="1:21">
      <c r="A797" t="s">
        <v>969</v>
      </c>
      <c r="B797">
        <v>2021</v>
      </c>
      <c r="C797">
        <v>0</v>
      </c>
      <c r="D797">
        <v>3</v>
      </c>
      <c r="E797">
        <v>0</v>
      </c>
      <c r="F797">
        <v>9</v>
      </c>
      <c r="G797">
        <v>0</v>
      </c>
      <c r="H797">
        <v>26</v>
      </c>
      <c r="I797">
        <v>5</v>
      </c>
      <c r="J797" t="s">
        <v>1275</v>
      </c>
      <c r="K797" t="str">
        <f>INDEX('Planning Periods'!$O$2:$O$540,MATCH('Table B Values'!A797,'Planning Periods'!$A$2:$A$540,0))</f>
        <v>Marin County</v>
      </c>
      <c r="S797" t="s">
        <v>1262</v>
      </c>
      <c r="T797">
        <v>2021</v>
      </c>
      <c r="U797">
        <v>0</v>
      </c>
    </row>
    <row r="798" spans="1:21">
      <c r="A798" t="s">
        <v>1279</v>
      </c>
      <c r="B798">
        <v>2021</v>
      </c>
      <c r="C798">
        <v>0</v>
      </c>
      <c r="D798">
        <v>4</v>
      </c>
      <c r="E798">
        <v>0</v>
      </c>
      <c r="F798">
        <v>8</v>
      </c>
      <c r="G798">
        <v>0</v>
      </c>
      <c r="H798">
        <v>0</v>
      </c>
      <c r="I798">
        <v>108</v>
      </c>
      <c r="J798" t="s">
        <v>1275</v>
      </c>
      <c r="K798" t="str">
        <f>INDEX('Planning Periods'!$O$2:$O$540,MATCH('Table B Values'!A798,'Planning Periods'!$A$2:$A$540,0))</f>
        <v>Marin County</v>
      </c>
      <c r="S798" t="s">
        <v>1265</v>
      </c>
      <c r="T798">
        <v>2021</v>
      </c>
      <c r="U798">
        <v>0</v>
      </c>
    </row>
    <row r="799" spans="1:21">
      <c r="A799" t="s">
        <v>1219</v>
      </c>
      <c r="B799">
        <v>2021</v>
      </c>
      <c r="C799">
        <v>0</v>
      </c>
      <c r="D799">
        <v>0</v>
      </c>
      <c r="E799">
        <v>0</v>
      </c>
      <c r="F799">
        <v>0</v>
      </c>
      <c r="G799">
        <v>0</v>
      </c>
      <c r="H799">
        <v>0</v>
      </c>
      <c r="I799">
        <v>47</v>
      </c>
      <c r="J799" t="s">
        <v>1275</v>
      </c>
      <c r="K799" t="str">
        <f>INDEX('Planning Periods'!$O$2:$O$540,MATCH('Table B Values'!A799,'Planning Periods'!$A$2:$A$540,0))</f>
        <v>Stanislaus County</v>
      </c>
      <c r="S799" t="s">
        <v>943</v>
      </c>
      <c r="T799">
        <v>2021</v>
      </c>
      <c r="U799">
        <v>0</v>
      </c>
    </row>
    <row r="800" spans="1:21">
      <c r="A800" t="s">
        <v>840</v>
      </c>
      <c r="B800">
        <v>2021</v>
      </c>
      <c r="C800">
        <v>0</v>
      </c>
      <c r="D800">
        <v>1</v>
      </c>
      <c r="E800">
        <v>0</v>
      </c>
      <c r="F800">
        <v>1</v>
      </c>
      <c r="G800">
        <v>0</v>
      </c>
      <c r="H800">
        <v>0</v>
      </c>
      <c r="I800">
        <v>24</v>
      </c>
      <c r="J800" t="s">
        <v>1275</v>
      </c>
      <c r="K800" t="str">
        <f>INDEX('Planning Periods'!$O$2:$O$540,MATCH('Table B Values'!A800,'Planning Periods'!$A$2:$A$540,0))</f>
        <v>Los Angeles County</v>
      </c>
      <c r="S800" t="s">
        <v>1264</v>
      </c>
      <c r="T800">
        <v>2021</v>
      </c>
      <c r="U800">
        <v>0</v>
      </c>
    </row>
    <row r="801" spans="1:21">
      <c r="A801" t="s">
        <v>953</v>
      </c>
      <c r="B801">
        <v>2021</v>
      </c>
      <c r="C801">
        <v>0</v>
      </c>
      <c r="D801">
        <v>0</v>
      </c>
      <c r="E801">
        <v>0</v>
      </c>
      <c r="F801">
        <v>0</v>
      </c>
      <c r="G801">
        <v>0</v>
      </c>
      <c r="H801">
        <v>0</v>
      </c>
      <c r="I801">
        <v>102</v>
      </c>
      <c r="J801" t="s">
        <v>1275</v>
      </c>
      <c r="K801" t="str">
        <f>INDEX('Planning Periods'!$O$2:$O$540,MATCH('Table B Values'!A801,'Planning Periods'!$A$2:$A$540,0))</f>
        <v>Los Angeles County</v>
      </c>
      <c r="S801" t="s">
        <v>1182</v>
      </c>
      <c r="T801">
        <v>2021</v>
      </c>
      <c r="U801">
        <v>0</v>
      </c>
    </row>
    <row r="802" spans="1:21">
      <c r="A802" t="s">
        <v>832</v>
      </c>
      <c r="B802">
        <v>2021</v>
      </c>
      <c r="C802">
        <v>0</v>
      </c>
      <c r="D802">
        <v>2</v>
      </c>
      <c r="E802">
        <v>0</v>
      </c>
      <c r="F802">
        <v>0</v>
      </c>
      <c r="G802">
        <v>0</v>
      </c>
      <c r="H802">
        <v>3</v>
      </c>
      <c r="I802">
        <v>270</v>
      </c>
      <c r="J802" t="s">
        <v>1275</v>
      </c>
      <c r="K802" t="str">
        <f>INDEX('Planning Periods'!$O$2:$O$540,MATCH('Table B Values'!A802,'Planning Periods'!$A$2:$A$540,0))</f>
        <v>Placer County</v>
      </c>
      <c r="S802" t="s">
        <v>1166</v>
      </c>
      <c r="T802">
        <v>2021</v>
      </c>
      <c r="U802">
        <v>0</v>
      </c>
    </row>
    <row r="803" spans="1:21">
      <c r="A803" t="s">
        <v>1223</v>
      </c>
      <c r="B803">
        <v>2021</v>
      </c>
      <c r="C803">
        <v>0</v>
      </c>
      <c r="D803">
        <v>0</v>
      </c>
      <c r="E803">
        <v>2</v>
      </c>
      <c r="F803">
        <v>0</v>
      </c>
      <c r="G803">
        <v>0</v>
      </c>
      <c r="H803">
        <v>5</v>
      </c>
      <c r="I803">
        <v>226</v>
      </c>
      <c r="J803" t="s">
        <v>1275</v>
      </c>
      <c r="K803" t="str">
        <f>INDEX('Planning Periods'!$O$2:$O$540,MATCH('Table B Values'!A803,'Planning Periods'!$A$2:$A$540,0))</f>
        <v>Sonoma County</v>
      </c>
      <c r="S803" t="s">
        <v>1167</v>
      </c>
      <c r="T803">
        <v>2021</v>
      </c>
      <c r="U803">
        <v>143</v>
      </c>
    </row>
    <row r="804" spans="1:21">
      <c r="A804" t="s">
        <v>1212</v>
      </c>
      <c r="B804">
        <v>2021</v>
      </c>
      <c r="C804">
        <v>0</v>
      </c>
      <c r="D804">
        <v>0</v>
      </c>
      <c r="E804">
        <v>0</v>
      </c>
      <c r="F804">
        <v>0</v>
      </c>
      <c r="G804">
        <v>0</v>
      </c>
      <c r="H804">
        <v>0</v>
      </c>
      <c r="I804">
        <v>1</v>
      </c>
      <c r="J804" t="s">
        <v>1275</v>
      </c>
      <c r="K804" t="str">
        <f>INDEX('Planning Periods'!$O$2:$O$540,MATCH('Table B Values'!A804,'Planning Periods'!$A$2:$A$540,0))</f>
        <v>Los Angeles County</v>
      </c>
      <c r="S804" t="s">
        <v>1047</v>
      </c>
      <c r="T804">
        <v>2021</v>
      </c>
      <c r="U804">
        <v>0</v>
      </c>
    </row>
    <row r="805" spans="1:21">
      <c r="A805" t="s">
        <v>1209</v>
      </c>
      <c r="B805">
        <v>2021</v>
      </c>
      <c r="C805">
        <v>47</v>
      </c>
      <c r="D805">
        <v>0</v>
      </c>
      <c r="E805">
        <v>75</v>
      </c>
      <c r="F805">
        <v>0</v>
      </c>
      <c r="G805">
        <v>0</v>
      </c>
      <c r="H805">
        <v>104</v>
      </c>
      <c r="I805">
        <v>167</v>
      </c>
      <c r="J805" t="s">
        <v>1275</v>
      </c>
      <c r="K805" t="str">
        <f>INDEX('Planning Periods'!$O$2:$O$540,MATCH('Table B Values'!A805,'Planning Periods'!$A$2:$A$540,0))</f>
        <v>Riverside County</v>
      </c>
      <c r="S805" t="s">
        <v>1049</v>
      </c>
      <c r="T805">
        <v>2021</v>
      </c>
      <c r="U805">
        <v>0</v>
      </c>
    </row>
    <row r="806" spans="1:21">
      <c r="A806" t="s">
        <v>887</v>
      </c>
      <c r="B806">
        <v>2021</v>
      </c>
      <c r="C806">
        <v>0</v>
      </c>
      <c r="D806">
        <v>0</v>
      </c>
      <c r="E806">
        <v>0</v>
      </c>
      <c r="F806">
        <v>9</v>
      </c>
      <c r="G806">
        <v>2</v>
      </c>
      <c r="H806">
        <v>300</v>
      </c>
      <c r="I806">
        <v>452</v>
      </c>
      <c r="J806" t="s">
        <v>1275</v>
      </c>
      <c r="K806" t="str">
        <f>INDEX('Planning Periods'!$O$2:$O$540,MATCH('Table B Values'!A806,'Planning Periods'!$A$2:$A$540,0))</f>
        <v>Placer County</v>
      </c>
      <c r="S806" t="s">
        <v>1055</v>
      </c>
      <c r="T806">
        <v>2021</v>
      </c>
      <c r="U806">
        <v>0</v>
      </c>
    </row>
    <row r="807" spans="1:21">
      <c r="A807" t="s">
        <v>844</v>
      </c>
      <c r="B807">
        <v>2021</v>
      </c>
      <c r="C807">
        <v>0</v>
      </c>
      <c r="D807">
        <v>0</v>
      </c>
      <c r="E807">
        <v>0</v>
      </c>
      <c r="F807">
        <v>0</v>
      </c>
      <c r="G807">
        <v>0</v>
      </c>
      <c r="H807">
        <v>0</v>
      </c>
      <c r="I807">
        <v>1431</v>
      </c>
      <c r="J807" t="s">
        <v>1275</v>
      </c>
      <c r="K807" t="str">
        <f>INDEX('Planning Periods'!$O$2:$O$540,MATCH('Table B Values'!A807,'Planning Periods'!$A$2:$A$540,0))</f>
        <v>Riverside County</v>
      </c>
      <c r="S807" t="s">
        <v>1053</v>
      </c>
      <c r="T807">
        <v>2021</v>
      </c>
      <c r="U807">
        <v>0</v>
      </c>
    </row>
    <row r="808" spans="1:21">
      <c r="A808" t="s">
        <v>1282</v>
      </c>
      <c r="B808">
        <v>2021</v>
      </c>
      <c r="C808">
        <v>0</v>
      </c>
      <c r="D808">
        <v>0</v>
      </c>
      <c r="E808">
        <v>0</v>
      </c>
      <c r="F808">
        <v>0</v>
      </c>
      <c r="G808">
        <v>0</v>
      </c>
      <c r="H808">
        <v>0</v>
      </c>
      <c r="I808">
        <v>2</v>
      </c>
      <c r="J808" t="s">
        <v>1275</v>
      </c>
      <c r="K808" t="str">
        <f>INDEX('Planning Periods'!$O$2:$O$540,MATCH('Table B Values'!A808,'Planning Periods'!$A$2:$A$540,0))</f>
        <v>San Benito County</v>
      </c>
      <c r="S808" t="s">
        <v>895</v>
      </c>
      <c r="T808">
        <v>2021</v>
      </c>
      <c r="U808">
        <v>0</v>
      </c>
    </row>
    <row r="809" spans="1:21">
      <c r="A809" t="s">
        <v>930</v>
      </c>
      <c r="B809">
        <v>2021</v>
      </c>
      <c r="C809">
        <v>0</v>
      </c>
      <c r="D809">
        <v>0</v>
      </c>
      <c r="E809">
        <v>0</v>
      </c>
      <c r="F809">
        <v>5</v>
      </c>
      <c r="G809">
        <v>0</v>
      </c>
      <c r="H809">
        <v>2</v>
      </c>
      <c r="I809">
        <v>21</v>
      </c>
      <c r="J809" t="s">
        <v>1275</v>
      </c>
      <c r="K809" t="str">
        <f>INDEX('Planning Periods'!$O$2:$O$540,MATCH('Table B Values'!A809,'Planning Periods'!$A$2:$A$540,0))</f>
        <v>Orange County</v>
      </c>
      <c r="S809" t="s">
        <v>780</v>
      </c>
      <c r="T809">
        <v>2021</v>
      </c>
      <c r="U809">
        <v>0</v>
      </c>
    </row>
    <row r="810" spans="1:21">
      <c r="A810" t="s">
        <v>937</v>
      </c>
      <c r="B810">
        <v>2021</v>
      </c>
      <c r="C810">
        <v>546</v>
      </c>
      <c r="D810">
        <v>0</v>
      </c>
      <c r="E810">
        <v>57</v>
      </c>
      <c r="F810">
        <v>0</v>
      </c>
      <c r="G810">
        <v>0</v>
      </c>
      <c r="H810">
        <v>125</v>
      </c>
      <c r="I810">
        <v>943</v>
      </c>
      <c r="J810" t="s">
        <v>1275</v>
      </c>
      <c r="K810" t="str">
        <f>INDEX('Planning Periods'!$O$2:$O$540,MATCH('Table B Values'!A810,'Planning Periods'!$A$2:$A$540,0))</f>
        <v>Santa Clara County</v>
      </c>
      <c r="S810" t="s">
        <v>1060</v>
      </c>
      <c r="T810">
        <v>2021</v>
      </c>
      <c r="U810">
        <v>0</v>
      </c>
    </row>
    <row r="811" spans="1:21">
      <c r="A811" t="s">
        <v>932</v>
      </c>
      <c r="B811">
        <v>2021</v>
      </c>
      <c r="C811">
        <v>0</v>
      </c>
      <c r="D811">
        <v>0</v>
      </c>
      <c r="E811">
        <v>0</v>
      </c>
      <c r="F811">
        <v>0</v>
      </c>
      <c r="G811">
        <v>0</v>
      </c>
      <c r="H811">
        <v>13</v>
      </c>
      <c r="I811">
        <v>0</v>
      </c>
      <c r="J811" t="s">
        <v>1275</v>
      </c>
      <c r="K811" t="str">
        <f>INDEX('Planning Periods'!$O$2:$O$540,MATCH('Table B Values'!A811,'Planning Periods'!$A$2:$A$540,0))</f>
        <v>Fresno County</v>
      </c>
      <c r="S811" t="s">
        <v>856</v>
      </c>
      <c r="T811">
        <v>2021</v>
      </c>
      <c r="U811">
        <v>0</v>
      </c>
    </row>
    <row r="812" spans="1:21">
      <c r="A812" t="s">
        <v>935</v>
      </c>
      <c r="B812">
        <v>2021</v>
      </c>
      <c r="C812">
        <v>46</v>
      </c>
      <c r="D812">
        <v>0</v>
      </c>
      <c r="E812">
        <v>0</v>
      </c>
      <c r="F812">
        <v>0</v>
      </c>
      <c r="G812">
        <v>0</v>
      </c>
      <c r="H812">
        <v>0</v>
      </c>
      <c r="I812">
        <v>664</v>
      </c>
      <c r="J812" t="s">
        <v>1275</v>
      </c>
      <c r="K812" t="str">
        <f>INDEX('Planning Periods'!$O$2:$O$540,MATCH('Table B Values'!A812,'Planning Periods'!$A$2:$A$540,0))</f>
        <v>San Joaquin County</v>
      </c>
      <c r="S812" t="s">
        <v>1025</v>
      </c>
      <c r="T812">
        <v>2021</v>
      </c>
      <c r="U812">
        <v>0</v>
      </c>
    </row>
    <row r="813" spans="1:21">
      <c r="A813" t="s">
        <v>922</v>
      </c>
      <c r="B813">
        <v>2021</v>
      </c>
      <c r="C813">
        <v>0</v>
      </c>
      <c r="D813">
        <v>0</v>
      </c>
      <c r="E813">
        <v>0</v>
      </c>
      <c r="F813">
        <v>0</v>
      </c>
      <c r="G813">
        <v>0</v>
      </c>
      <c r="H813">
        <v>0</v>
      </c>
      <c r="I813">
        <v>53</v>
      </c>
      <c r="J813" t="s">
        <v>1275</v>
      </c>
      <c r="K813" t="str">
        <f>INDEX('Planning Periods'!$O$2:$O$540,MATCH('Table B Values'!A813,'Planning Periods'!$A$2:$A$540,0))</f>
        <v>Alameda County</v>
      </c>
      <c r="S813" t="s">
        <v>1062</v>
      </c>
      <c r="T813">
        <v>2021</v>
      </c>
      <c r="U813">
        <v>0</v>
      </c>
    </row>
    <row r="814" spans="1:21">
      <c r="A814" t="s">
        <v>955</v>
      </c>
      <c r="B814">
        <v>2021</v>
      </c>
      <c r="C814">
        <v>0</v>
      </c>
      <c r="D814">
        <v>0</v>
      </c>
      <c r="E814">
        <v>19</v>
      </c>
      <c r="F814">
        <v>19</v>
      </c>
      <c r="G814">
        <v>2</v>
      </c>
      <c r="H814">
        <v>37</v>
      </c>
      <c r="I814">
        <v>239</v>
      </c>
      <c r="J814" t="s">
        <v>1275</v>
      </c>
      <c r="K814" t="str">
        <f>INDEX('Planning Periods'!$O$2:$O$540,MATCH('Table B Values'!A814,'Planning Periods'!$A$2:$A$540,0))</f>
        <v>San Mateo County</v>
      </c>
      <c r="S814" t="s">
        <v>1063</v>
      </c>
      <c r="T814">
        <v>2021</v>
      </c>
      <c r="U814">
        <v>0</v>
      </c>
    </row>
    <row r="815" spans="1:21">
      <c r="A815" t="s">
        <v>957</v>
      </c>
      <c r="B815">
        <v>2021</v>
      </c>
      <c r="C815">
        <v>0</v>
      </c>
      <c r="D815">
        <v>13</v>
      </c>
      <c r="E815">
        <v>0</v>
      </c>
      <c r="F815">
        <v>17</v>
      </c>
      <c r="G815">
        <v>0</v>
      </c>
      <c r="H815">
        <v>14</v>
      </c>
      <c r="I815">
        <v>97</v>
      </c>
      <c r="J815" t="s">
        <v>1275</v>
      </c>
      <c r="K815" t="str">
        <f>INDEX('Planning Periods'!$O$2:$O$540,MATCH('Table B Values'!A815,'Planning Periods'!$A$2:$A$540,0))</f>
        <v>San Mateo County</v>
      </c>
      <c r="S815" t="s">
        <v>1069</v>
      </c>
      <c r="T815">
        <v>2021</v>
      </c>
      <c r="U815">
        <v>0</v>
      </c>
    </row>
    <row r="816" spans="1:21">
      <c r="A816" t="s">
        <v>949</v>
      </c>
      <c r="B816">
        <v>2021</v>
      </c>
      <c r="C816">
        <v>0</v>
      </c>
      <c r="D816">
        <v>0</v>
      </c>
      <c r="E816">
        <v>0</v>
      </c>
      <c r="F816">
        <v>5</v>
      </c>
      <c r="G816">
        <v>0</v>
      </c>
      <c r="H816">
        <v>14</v>
      </c>
      <c r="I816">
        <v>6</v>
      </c>
      <c r="J816" t="s">
        <v>1275</v>
      </c>
      <c r="K816" t="str">
        <f>INDEX('Planning Periods'!$O$2:$O$540,MATCH('Table B Values'!A816,'Planning Periods'!$A$2:$A$540,0))</f>
        <v>Contra Costa County</v>
      </c>
      <c r="S816" t="s">
        <v>1067</v>
      </c>
      <c r="T816">
        <v>2021</v>
      </c>
      <c r="U816">
        <v>0</v>
      </c>
    </row>
    <row r="817" spans="1:21">
      <c r="A817" t="s">
        <v>829</v>
      </c>
      <c r="B817">
        <v>2021</v>
      </c>
      <c r="C817">
        <v>0</v>
      </c>
      <c r="D817">
        <v>0</v>
      </c>
      <c r="E817">
        <v>0</v>
      </c>
      <c r="F817">
        <v>0</v>
      </c>
      <c r="G817">
        <v>0</v>
      </c>
      <c r="H817">
        <v>0</v>
      </c>
      <c r="I817">
        <v>41</v>
      </c>
      <c r="J817" t="s">
        <v>1275</v>
      </c>
      <c r="K817" t="str">
        <f>INDEX('Planning Periods'!$O$2:$O$540,MATCH('Table B Values'!A817,'Planning Periods'!$A$2:$A$540,0))</f>
        <v>San Diego County</v>
      </c>
      <c r="S817" t="s">
        <v>982</v>
      </c>
      <c r="T817">
        <v>2021</v>
      </c>
      <c r="U817">
        <v>0</v>
      </c>
    </row>
    <row r="818" spans="1:21">
      <c r="A818" t="s">
        <v>978</v>
      </c>
      <c r="B818">
        <v>2021</v>
      </c>
      <c r="C818">
        <v>0</v>
      </c>
      <c r="D818">
        <v>0</v>
      </c>
      <c r="E818">
        <v>2</v>
      </c>
      <c r="F818">
        <v>0</v>
      </c>
      <c r="G818">
        <v>0</v>
      </c>
      <c r="H818">
        <v>0</v>
      </c>
      <c r="I818">
        <v>160</v>
      </c>
      <c r="J818" t="s">
        <v>1275</v>
      </c>
      <c r="K818" t="str">
        <f>INDEX('Planning Periods'!$O$2:$O$540,MATCH('Table B Values'!A818,'Planning Periods'!$A$2:$A$540,0))</f>
        <v>Riverside County</v>
      </c>
      <c r="S818" t="s">
        <v>1192</v>
      </c>
      <c r="T818">
        <v>2021</v>
      </c>
      <c r="U818">
        <v>0</v>
      </c>
    </row>
    <row r="819" spans="1:21">
      <c r="A819" t="s">
        <v>769</v>
      </c>
      <c r="B819">
        <v>2021</v>
      </c>
      <c r="C819">
        <v>129</v>
      </c>
      <c r="D819">
        <v>0</v>
      </c>
      <c r="E819">
        <v>51</v>
      </c>
      <c r="F819">
        <v>0</v>
      </c>
      <c r="G819">
        <v>0</v>
      </c>
      <c r="H819">
        <v>0</v>
      </c>
      <c r="I819">
        <v>1151</v>
      </c>
      <c r="J819" t="s">
        <v>1275</v>
      </c>
      <c r="K819" t="str">
        <f>INDEX('Planning Periods'!$O$2:$O$540,MATCH('Table B Values'!A819,'Planning Periods'!$A$2:$A$540,0))</f>
        <v>San Diego County</v>
      </c>
      <c r="S819" t="s">
        <v>1172</v>
      </c>
      <c r="T819">
        <v>2021</v>
      </c>
      <c r="U819">
        <v>0</v>
      </c>
    </row>
    <row r="820" spans="1:21">
      <c r="A820" t="s">
        <v>914</v>
      </c>
      <c r="B820">
        <v>2021</v>
      </c>
      <c r="C820">
        <v>0</v>
      </c>
      <c r="D820">
        <v>7</v>
      </c>
      <c r="E820">
        <v>0</v>
      </c>
      <c r="F820">
        <v>63</v>
      </c>
      <c r="G820">
        <v>0</v>
      </c>
      <c r="H820">
        <v>113</v>
      </c>
      <c r="I820">
        <v>201</v>
      </c>
      <c r="J820" t="s">
        <v>1275</v>
      </c>
      <c r="K820" t="str">
        <f>INDEX('Planning Periods'!$O$2:$O$540,MATCH('Table B Values'!A820,'Planning Periods'!$A$2:$A$540,0))</f>
        <v>San Diego County</v>
      </c>
      <c r="S820" t="s">
        <v>1269</v>
      </c>
      <c r="T820">
        <v>2021</v>
      </c>
      <c r="U820">
        <v>0</v>
      </c>
    </row>
    <row r="821" spans="1:21">
      <c r="A821" t="s">
        <v>959</v>
      </c>
      <c r="B821">
        <v>2021</v>
      </c>
      <c r="C821">
        <v>0</v>
      </c>
      <c r="D821">
        <v>20</v>
      </c>
      <c r="E821">
        <v>0</v>
      </c>
      <c r="F821">
        <v>23</v>
      </c>
      <c r="G821">
        <v>0</v>
      </c>
      <c r="H821">
        <v>21</v>
      </c>
      <c r="I821">
        <v>18</v>
      </c>
      <c r="J821" t="s">
        <v>1275</v>
      </c>
      <c r="K821" t="str">
        <f>INDEX('Planning Periods'!$O$2:$O$540,MATCH('Table B Values'!A821,'Planning Periods'!$A$2:$A$540,0))</f>
        <v>San Mateo County</v>
      </c>
      <c r="S821" t="s">
        <v>812</v>
      </c>
      <c r="T821">
        <v>2021</v>
      </c>
      <c r="U821">
        <v>0</v>
      </c>
    </row>
    <row r="822" spans="1:21">
      <c r="A822" t="s">
        <v>960</v>
      </c>
      <c r="B822">
        <v>2021</v>
      </c>
      <c r="C822">
        <v>0</v>
      </c>
      <c r="D822">
        <v>0</v>
      </c>
      <c r="E822">
        <v>0</v>
      </c>
      <c r="F822">
        <v>0</v>
      </c>
      <c r="G822">
        <v>1</v>
      </c>
      <c r="H822">
        <v>0</v>
      </c>
      <c r="I822">
        <v>46</v>
      </c>
      <c r="J822" t="s">
        <v>1275</v>
      </c>
      <c r="K822" t="str">
        <f>INDEX('Planning Periods'!$O$2:$O$540,MATCH('Table B Values'!A822,'Planning Periods'!$A$2:$A$540,0))</f>
        <v>San Mateo County</v>
      </c>
      <c r="S822" t="s">
        <v>977</v>
      </c>
      <c r="T822">
        <v>2021</v>
      </c>
      <c r="U822">
        <v>0</v>
      </c>
    </row>
    <row r="823" spans="1:21">
      <c r="A823" t="s">
        <v>971</v>
      </c>
      <c r="B823">
        <v>2021</v>
      </c>
      <c r="C823">
        <v>0</v>
      </c>
      <c r="D823">
        <v>0</v>
      </c>
      <c r="E823">
        <v>0</v>
      </c>
      <c r="F823">
        <v>0</v>
      </c>
      <c r="G823">
        <v>0</v>
      </c>
      <c r="H823">
        <v>15</v>
      </c>
      <c r="I823">
        <v>13</v>
      </c>
      <c r="J823" t="s">
        <v>1275</v>
      </c>
      <c r="K823" t="str">
        <f>INDEX('Planning Periods'!$O$2:$O$540,MATCH('Table B Values'!A823,'Planning Periods'!$A$2:$A$540,0))</f>
        <v>Orange County</v>
      </c>
      <c r="S823" t="s">
        <v>766</v>
      </c>
      <c r="T823">
        <v>2021</v>
      </c>
      <c r="U823">
        <v>0</v>
      </c>
    </row>
    <row r="824" spans="1:21">
      <c r="A824" t="s">
        <v>973</v>
      </c>
      <c r="B824">
        <v>2021</v>
      </c>
      <c r="C824">
        <v>248</v>
      </c>
      <c r="D824">
        <v>0</v>
      </c>
      <c r="E824">
        <v>338</v>
      </c>
      <c r="F824">
        <v>0</v>
      </c>
      <c r="G824">
        <v>220</v>
      </c>
      <c r="H824">
        <v>327</v>
      </c>
      <c r="I824">
        <v>1088</v>
      </c>
      <c r="J824" t="s">
        <v>1275</v>
      </c>
      <c r="K824" t="str">
        <f>INDEX('Planning Periods'!$O$2:$O$540,MATCH('Table B Values'!A824,'Planning Periods'!$A$2:$A$540,0))</f>
        <v>San Francisco County</v>
      </c>
      <c r="S824" t="s">
        <v>1170</v>
      </c>
      <c r="T824">
        <v>2021</v>
      </c>
      <c r="U824">
        <v>0</v>
      </c>
    </row>
    <row r="825" spans="1:21">
      <c r="A825" t="s">
        <v>976</v>
      </c>
      <c r="B825">
        <v>2021</v>
      </c>
      <c r="C825">
        <v>0</v>
      </c>
      <c r="D825">
        <v>0</v>
      </c>
      <c r="E825">
        <v>0</v>
      </c>
      <c r="F825">
        <v>38</v>
      </c>
      <c r="G825">
        <v>0</v>
      </c>
      <c r="H825">
        <v>0</v>
      </c>
      <c r="I825">
        <v>12</v>
      </c>
      <c r="J825" t="s">
        <v>1275</v>
      </c>
      <c r="K825" t="str">
        <f>INDEX('Planning Periods'!$O$2:$O$540,MATCH('Table B Values'!A825,'Planning Periods'!$A$2:$A$540,0))</f>
        <v>Los Angeles County</v>
      </c>
      <c r="S825" t="s">
        <v>1174</v>
      </c>
      <c r="T825">
        <v>2021</v>
      </c>
      <c r="U825">
        <v>0</v>
      </c>
    </row>
    <row r="826" spans="1:21">
      <c r="A826" t="s">
        <v>985</v>
      </c>
      <c r="B826">
        <v>2021</v>
      </c>
      <c r="C826">
        <v>0</v>
      </c>
      <c r="D826">
        <v>0</v>
      </c>
      <c r="E826">
        <v>0</v>
      </c>
      <c r="F826">
        <v>1</v>
      </c>
      <c r="G826">
        <v>0</v>
      </c>
      <c r="H826">
        <v>0</v>
      </c>
      <c r="I826">
        <v>18</v>
      </c>
      <c r="J826" t="s">
        <v>1275</v>
      </c>
      <c r="K826" t="str">
        <f>INDEX('Planning Periods'!$O$2:$O$540,MATCH('Table B Values'!A826,'Planning Periods'!$A$2:$A$540,0))</f>
        <v>Los Angeles County</v>
      </c>
      <c r="S826" t="s">
        <v>1050</v>
      </c>
      <c r="T826">
        <v>2021</v>
      </c>
      <c r="U826">
        <v>0</v>
      </c>
    </row>
    <row r="827" spans="1:21">
      <c r="A827" t="s">
        <v>980</v>
      </c>
      <c r="B827">
        <v>2021</v>
      </c>
      <c r="C827">
        <v>0</v>
      </c>
      <c r="D827">
        <v>0</v>
      </c>
      <c r="E827">
        <v>0</v>
      </c>
      <c r="F827">
        <v>26</v>
      </c>
      <c r="G827">
        <v>0</v>
      </c>
      <c r="H827">
        <v>1</v>
      </c>
      <c r="I827">
        <v>6</v>
      </c>
      <c r="J827" t="s">
        <v>1275</v>
      </c>
      <c r="K827" t="str">
        <f>INDEX('Planning Periods'!$O$2:$O$540,MATCH('Table B Values'!A827,'Planning Periods'!$A$2:$A$540,0))</f>
        <v>Los Angeles County</v>
      </c>
      <c r="S827" t="s">
        <v>1175</v>
      </c>
      <c r="T827">
        <v>2021</v>
      </c>
      <c r="U827">
        <v>0</v>
      </c>
    </row>
    <row r="828" spans="1:21">
      <c r="A828" t="s">
        <v>1200</v>
      </c>
      <c r="B828">
        <v>2021</v>
      </c>
      <c r="C828">
        <v>1</v>
      </c>
      <c r="D828">
        <v>5</v>
      </c>
      <c r="E828">
        <v>1</v>
      </c>
      <c r="F828">
        <v>4</v>
      </c>
      <c r="G828">
        <v>0</v>
      </c>
      <c r="H828">
        <v>4</v>
      </c>
      <c r="I828">
        <v>8</v>
      </c>
      <c r="J828" t="s">
        <v>1275</v>
      </c>
      <c r="K828" t="str">
        <f>INDEX('Planning Periods'!$O$2:$O$540,MATCH('Table B Values'!A828,'Planning Periods'!$A$2:$A$540,0))</f>
        <v>Alameda County</v>
      </c>
      <c r="S828" t="s">
        <v>1173</v>
      </c>
      <c r="T828">
        <v>2021</v>
      </c>
      <c r="U828">
        <v>48</v>
      </c>
    </row>
    <row r="829" spans="1:21">
      <c r="A829" t="s">
        <v>1203</v>
      </c>
      <c r="B829">
        <v>2021</v>
      </c>
      <c r="C829">
        <v>0</v>
      </c>
      <c r="D829">
        <v>0</v>
      </c>
      <c r="E829">
        <v>0</v>
      </c>
      <c r="F829">
        <v>0</v>
      </c>
      <c r="G829">
        <v>0</v>
      </c>
      <c r="H829">
        <v>0</v>
      </c>
      <c r="I829">
        <v>4</v>
      </c>
      <c r="J829" t="s">
        <v>1275</v>
      </c>
      <c r="K829" t="str">
        <f>INDEX('Planning Periods'!$O$2:$O$540,MATCH('Table B Values'!A829,'Planning Periods'!$A$2:$A$540,0))</f>
        <v>Contra Costa County</v>
      </c>
      <c r="S829" t="s">
        <v>1168</v>
      </c>
      <c r="T829">
        <v>2021</v>
      </c>
      <c r="U829">
        <v>0</v>
      </c>
    </row>
    <row r="830" spans="1:21">
      <c r="A830" t="s">
        <v>1198</v>
      </c>
      <c r="B830">
        <v>2021</v>
      </c>
      <c r="C830">
        <v>25</v>
      </c>
      <c r="D830">
        <v>0</v>
      </c>
      <c r="E830">
        <v>0</v>
      </c>
      <c r="F830">
        <v>0</v>
      </c>
      <c r="G830">
        <v>0</v>
      </c>
      <c r="H830">
        <v>29</v>
      </c>
      <c r="I830">
        <v>293</v>
      </c>
      <c r="J830" t="s">
        <v>1275</v>
      </c>
      <c r="K830" t="str">
        <f>INDEX('Planning Periods'!$O$2:$O$540,MATCH('Table B Values'!A830,'Planning Periods'!$A$2:$A$540,0))</f>
        <v>Sonoma County</v>
      </c>
      <c r="S830" t="s">
        <v>1169</v>
      </c>
      <c r="T830">
        <v>2021</v>
      </c>
      <c r="U830">
        <v>0</v>
      </c>
    </row>
    <row r="831" spans="1:21">
      <c r="A831" t="s">
        <v>796</v>
      </c>
      <c r="B831">
        <v>2021</v>
      </c>
      <c r="C831">
        <v>0</v>
      </c>
      <c r="D831">
        <v>0</v>
      </c>
      <c r="E831">
        <v>0</v>
      </c>
      <c r="F831">
        <v>0</v>
      </c>
      <c r="G831">
        <v>0</v>
      </c>
      <c r="H831">
        <v>0</v>
      </c>
      <c r="I831">
        <v>44</v>
      </c>
      <c r="J831" t="s">
        <v>1275</v>
      </c>
      <c r="K831" t="str">
        <f>INDEX('Planning Periods'!$O$2:$O$540,MATCH('Table B Values'!A831,'Planning Periods'!$A$2:$A$540,0))</f>
        <v>Los Angeles County</v>
      </c>
      <c r="S831" t="s">
        <v>1052</v>
      </c>
      <c r="T831">
        <v>2021</v>
      </c>
      <c r="U831">
        <v>0</v>
      </c>
    </row>
    <row r="832" spans="1:21">
      <c r="A832" t="s">
        <v>1204</v>
      </c>
      <c r="B832">
        <v>2021</v>
      </c>
      <c r="C832">
        <v>3</v>
      </c>
      <c r="D832">
        <v>0</v>
      </c>
      <c r="E832">
        <v>0</v>
      </c>
      <c r="F832">
        <v>0</v>
      </c>
      <c r="G832">
        <v>3</v>
      </c>
      <c r="H832">
        <v>0</v>
      </c>
      <c r="I832">
        <v>211</v>
      </c>
      <c r="J832" t="s">
        <v>1275</v>
      </c>
      <c r="K832" t="str">
        <f>INDEX('Planning Periods'!$O$2:$O$540,MATCH('Table B Values'!A832,'Planning Periods'!$A$2:$A$540,0))</f>
        <v>Contra Costa County</v>
      </c>
      <c r="S832" t="s">
        <v>1030</v>
      </c>
      <c r="T832">
        <v>2021</v>
      </c>
      <c r="U832">
        <v>0</v>
      </c>
    </row>
    <row r="833" spans="1:21">
      <c r="A833" t="s">
        <v>1201</v>
      </c>
      <c r="B833">
        <v>2021</v>
      </c>
      <c r="C833">
        <v>0</v>
      </c>
      <c r="D833">
        <v>0</v>
      </c>
      <c r="E833">
        <v>0</v>
      </c>
      <c r="F833">
        <v>0</v>
      </c>
      <c r="G833">
        <v>0</v>
      </c>
      <c r="H833">
        <v>20</v>
      </c>
      <c r="I833">
        <v>16</v>
      </c>
      <c r="J833" t="s">
        <v>1275</v>
      </c>
      <c r="K833" t="str">
        <f>INDEX('Planning Periods'!$O$2:$O$540,MATCH('Table B Values'!A833,'Planning Periods'!$A$2:$A$540,0))</f>
        <v>Contra Costa County</v>
      </c>
      <c r="S833" t="s">
        <v>1157</v>
      </c>
      <c r="T833">
        <v>2021</v>
      </c>
      <c r="U833">
        <v>0</v>
      </c>
    </row>
    <row r="834" spans="1:21">
      <c r="A834" t="s">
        <v>1202</v>
      </c>
      <c r="B834">
        <v>2021</v>
      </c>
      <c r="C834">
        <v>0</v>
      </c>
      <c r="D834">
        <v>0</v>
      </c>
      <c r="E834">
        <v>0</v>
      </c>
      <c r="F834">
        <v>0</v>
      </c>
      <c r="G834">
        <v>0</v>
      </c>
      <c r="H834">
        <v>17</v>
      </c>
      <c r="I834">
        <v>24</v>
      </c>
      <c r="J834" t="s">
        <v>1275</v>
      </c>
      <c r="K834" t="str">
        <f>INDEX('Planning Periods'!$O$2:$O$540,MATCH('Table B Values'!A834,'Planning Periods'!$A$2:$A$540,0))</f>
        <v>Alameda County</v>
      </c>
      <c r="S834" t="s">
        <v>1177</v>
      </c>
      <c r="T834">
        <v>2021</v>
      </c>
      <c r="U834">
        <v>0</v>
      </c>
    </row>
    <row r="835" spans="1:21">
      <c r="A835" t="s">
        <v>790</v>
      </c>
      <c r="B835">
        <v>2021</v>
      </c>
      <c r="C835">
        <v>0</v>
      </c>
      <c r="D835">
        <v>0</v>
      </c>
      <c r="E835">
        <v>0</v>
      </c>
      <c r="F835">
        <v>2</v>
      </c>
      <c r="G835">
        <v>7</v>
      </c>
      <c r="H835">
        <v>0</v>
      </c>
      <c r="I835">
        <v>441</v>
      </c>
      <c r="J835" t="s">
        <v>1275</v>
      </c>
      <c r="K835" t="str">
        <f>INDEX('Planning Periods'!$O$2:$O$540,MATCH('Table B Values'!A835,'Planning Periods'!$A$2:$A$540,0))</f>
        <v>Orange County</v>
      </c>
      <c r="S835" t="s">
        <v>1178</v>
      </c>
      <c r="T835">
        <v>2021</v>
      </c>
      <c r="U835">
        <v>0</v>
      </c>
    </row>
    <row r="836" spans="1:21">
      <c r="A836" t="s">
        <v>793</v>
      </c>
      <c r="B836">
        <v>2021</v>
      </c>
      <c r="C836">
        <v>0</v>
      </c>
      <c r="D836">
        <v>0</v>
      </c>
      <c r="E836">
        <v>0</v>
      </c>
      <c r="F836">
        <v>6</v>
      </c>
      <c r="G836">
        <v>0</v>
      </c>
      <c r="H836">
        <v>23</v>
      </c>
      <c r="I836">
        <v>130</v>
      </c>
      <c r="J836" t="s">
        <v>1275</v>
      </c>
      <c r="K836" t="str">
        <f>INDEX('Planning Periods'!$O$2:$O$540,MATCH('Table B Values'!A836,'Planning Periods'!$A$2:$A$540,0))</f>
        <v>Placer County</v>
      </c>
      <c r="S836" t="s">
        <v>1037</v>
      </c>
      <c r="T836">
        <v>2021</v>
      </c>
      <c r="U836">
        <v>0</v>
      </c>
    </row>
    <row r="837" spans="1:21">
      <c r="A837" t="s">
        <v>787</v>
      </c>
      <c r="B837">
        <v>2021</v>
      </c>
      <c r="C837">
        <v>0</v>
      </c>
      <c r="D837">
        <v>0</v>
      </c>
      <c r="E837">
        <v>0</v>
      </c>
      <c r="F837">
        <v>0</v>
      </c>
      <c r="G837">
        <v>0</v>
      </c>
      <c r="H837">
        <v>0</v>
      </c>
      <c r="I837">
        <v>159</v>
      </c>
      <c r="J837" t="s">
        <v>1275</v>
      </c>
      <c r="K837" t="str">
        <f>INDEX('Planning Periods'!$O$2:$O$540,MATCH('Table B Values'!A837,'Planning Periods'!$A$2:$A$540,0))</f>
        <v>Riverside County</v>
      </c>
      <c r="S837" t="s">
        <v>884</v>
      </c>
      <c r="T837">
        <v>2021</v>
      </c>
      <c r="U837">
        <v>0</v>
      </c>
    </row>
    <row r="838" spans="1:21">
      <c r="A838" t="s">
        <v>820</v>
      </c>
      <c r="B838">
        <v>2021</v>
      </c>
      <c r="C838">
        <v>30</v>
      </c>
      <c r="D838">
        <v>0</v>
      </c>
      <c r="E838">
        <v>0</v>
      </c>
      <c r="F838">
        <v>0</v>
      </c>
      <c r="G838">
        <v>0</v>
      </c>
      <c r="H838">
        <v>234</v>
      </c>
      <c r="I838">
        <v>0</v>
      </c>
      <c r="J838" t="s">
        <v>1275</v>
      </c>
      <c r="K838" t="str">
        <f>INDEX('Planning Periods'!$O$2:$O$540,MATCH('Table B Values'!A838,'Planning Periods'!$A$2:$A$540,0))</f>
        <v>Los Angeles County</v>
      </c>
      <c r="S838" t="s">
        <v>1034</v>
      </c>
      <c r="T838">
        <v>2021</v>
      </c>
      <c r="U838">
        <v>0</v>
      </c>
    </row>
    <row r="839" spans="1:21">
      <c r="A839" t="s">
        <v>817</v>
      </c>
      <c r="B839">
        <v>2021</v>
      </c>
      <c r="C839">
        <v>0</v>
      </c>
      <c r="D839">
        <v>24</v>
      </c>
      <c r="E839">
        <v>0</v>
      </c>
      <c r="F839">
        <v>14</v>
      </c>
      <c r="G839">
        <v>0</v>
      </c>
      <c r="H839">
        <v>0</v>
      </c>
      <c r="I839" s="356">
        <v>241</v>
      </c>
      <c r="J839" t="s">
        <v>1275</v>
      </c>
      <c r="K839" t="str">
        <f>INDEX('Planning Periods'!$O$2:$O$540,MATCH('Table B Values'!A839,'Planning Periods'!$A$2:$A$540,0))</f>
        <v>Riverside County</v>
      </c>
      <c r="S839" t="s">
        <v>1032</v>
      </c>
      <c r="T839">
        <v>2021</v>
      </c>
      <c r="U839">
        <v>0</v>
      </c>
    </row>
    <row r="840" spans="1:21">
      <c r="A840" t="s">
        <v>1214</v>
      </c>
      <c r="B840">
        <v>2021</v>
      </c>
      <c r="C840">
        <v>0</v>
      </c>
      <c r="D840">
        <v>0</v>
      </c>
      <c r="E840">
        <v>2</v>
      </c>
      <c r="F840">
        <v>20</v>
      </c>
      <c r="G840">
        <v>2</v>
      </c>
      <c r="H840">
        <v>0</v>
      </c>
      <c r="I840">
        <v>39</v>
      </c>
      <c r="J840" t="s">
        <v>1275</v>
      </c>
      <c r="K840" t="str">
        <f>INDEX('Planning Periods'!$O$2:$O$540,MATCH('Table B Values'!A840,'Planning Periods'!$A$2:$A$540,0))</f>
        <v>San Mateo County</v>
      </c>
      <c r="S840" t="s">
        <v>1179</v>
      </c>
      <c r="T840">
        <v>2021</v>
      </c>
      <c r="U840">
        <v>0</v>
      </c>
    </row>
    <row r="841" spans="1:21">
      <c r="A841" t="s">
        <v>825</v>
      </c>
      <c r="B841">
        <v>2021</v>
      </c>
      <c r="C841">
        <v>0</v>
      </c>
      <c r="D841">
        <v>0</v>
      </c>
      <c r="E841">
        <v>0</v>
      </c>
      <c r="F841">
        <v>0</v>
      </c>
      <c r="G841">
        <v>0</v>
      </c>
      <c r="H841">
        <v>0</v>
      </c>
      <c r="I841">
        <v>101</v>
      </c>
      <c r="J841" t="s">
        <v>1275</v>
      </c>
      <c r="K841" t="str">
        <f>INDEX('Planning Periods'!$O$2:$O$540,MATCH('Table B Values'!A841,'Planning Periods'!$A$2:$A$540,0))</f>
        <v>Riverside County</v>
      </c>
      <c r="S841" t="s">
        <v>892</v>
      </c>
      <c r="T841">
        <v>2021</v>
      </c>
      <c r="U841">
        <v>0</v>
      </c>
    </row>
    <row r="842" spans="1:21">
      <c r="A842" t="s">
        <v>1210</v>
      </c>
      <c r="B842">
        <v>2021</v>
      </c>
      <c r="C842">
        <v>0</v>
      </c>
      <c r="D842">
        <v>0</v>
      </c>
      <c r="E842">
        <v>0</v>
      </c>
      <c r="F842">
        <v>0</v>
      </c>
      <c r="G842">
        <v>0</v>
      </c>
      <c r="H842">
        <v>0</v>
      </c>
      <c r="I842">
        <v>95</v>
      </c>
      <c r="J842" t="s">
        <v>1275</v>
      </c>
      <c r="K842" t="str">
        <f>INDEX('Planning Periods'!$O$2:$O$540,MATCH('Table B Values'!A842,'Planning Periods'!$A$2:$A$540,0))</f>
        <v>Santa Clara County</v>
      </c>
      <c r="S842" t="s">
        <v>1180</v>
      </c>
      <c r="T842">
        <v>2021</v>
      </c>
      <c r="U842">
        <v>0</v>
      </c>
    </row>
    <row r="843" spans="1:21">
      <c r="A843" t="s">
        <v>776</v>
      </c>
      <c r="B843">
        <v>2021</v>
      </c>
      <c r="C843">
        <v>0</v>
      </c>
      <c r="D843">
        <v>0</v>
      </c>
      <c r="E843">
        <v>0</v>
      </c>
      <c r="F843">
        <v>0</v>
      </c>
      <c r="G843">
        <v>0</v>
      </c>
      <c r="H843">
        <v>84</v>
      </c>
      <c r="I843">
        <v>50</v>
      </c>
      <c r="J843" t="s">
        <v>1275</v>
      </c>
      <c r="K843" t="str">
        <f>INDEX('Planning Periods'!$O$2:$O$540,MATCH('Table B Values'!A843,'Planning Periods'!$A$2:$A$540,0))</f>
        <v>Los Angeles County</v>
      </c>
      <c r="S843" t="s">
        <v>1181</v>
      </c>
      <c r="T843">
        <v>2021</v>
      </c>
      <c r="U843">
        <v>0</v>
      </c>
    </row>
    <row r="844" spans="1:21">
      <c r="A844" t="s">
        <v>1199</v>
      </c>
      <c r="B844">
        <v>2021</v>
      </c>
      <c r="C844">
        <v>0</v>
      </c>
      <c r="D844">
        <v>0</v>
      </c>
      <c r="E844">
        <v>0</v>
      </c>
      <c r="F844">
        <v>1</v>
      </c>
      <c r="G844">
        <v>0</v>
      </c>
      <c r="H844">
        <v>9</v>
      </c>
      <c r="I844" s="356">
        <v>0</v>
      </c>
      <c r="J844" t="s">
        <v>1275</v>
      </c>
      <c r="K844" t="str">
        <f>INDEX('Planning Periods'!$O$2:$O$540,MATCH('Table B Values'!A844,'Planning Periods'!$A$2:$A$540,0))</f>
        <v>Fresno County</v>
      </c>
      <c r="S844" t="s">
        <v>1184</v>
      </c>
      <c r="T844">
        <v>2021</v>
      </c>
      <c r="U844">
        <v>0</v>
      </c>
    </row>
    <row r="845" spans="1:21">
      <c r="A845" t="s">
        <v>782</v>
      </c>
      <c r="B845">
        <v>2021</v>
      </c>
      <c r="C845">
        <v>0</v>
      </c>
      <c r="D845">
        <v>19</v>
      </c>
      <c r="E845">
        <v>0</v>
      </c>
      <c r="F845">
        <v>53</v>
      </c>
      <c r="G845">
        <v>0</v>
      </c>
      <c r="H845">
        <v>123</v>
      </c>
      <c r="I845">
        <v>399</v>
      </c>
      <c r="J845" t="s">
        <v>1275</v>
      </c>
      <c r="K845" t="str">
        <f>INDEX('Planning Periods'!$O$2:$O$540,MATCH('Table B Values'!A845,'Planning Periods'!$A$2:$A$540,0))</f>
        <v>Butte County</v>
      </c>
      <c r="S845" t="s">
        <v>897</v>
      </c>
      <c r="T845">
        <v>2021</v>
      </c>
      <c r="U845">
        <v>0</v>
      </c>
    </row>
    <row r="846" spans="1:21">
      <c r="A846" t="s">
        <v>784</v>
      </c>
      <c r="B846">
        <v>2021</v>
      </c>
      <c r="C846">
        <v>0</v>
      </c>
      <c r="D846">
        <v>5</v>
      </c>
      <c r="E846">
        <v>0</v>
      </c>
      <c r="F846">
        <v>8</v>
      </c>
      <c r="G846">
        <v>0</v>
      </c>
      <c r="H846">
        <v>9</v>
      </c>
      <c r="I846">
        <v>17</v>
      </c>
      <c r="J846" t="s">
        <v>1275</v>
      </c>
      <c r="K846" t="str">
        <f>INDEX('Planning Periods'!$O$2:$O$540,MATCH('Table B Values'!A846,'Planning Periods'!$A$2:$A$540,0))</f>
        <v>Los Angeles County</v>
      </c>
      <c r="S846" t="s">
        <v>1183</v>
      </c>
      <c r="T846">
        <v>2021</v>
      </c>
      <c r="U846">
        <v>0</v>
      </c>
    </row>
    <row r="847" spans="1:21">
      <c r="A847" t="s">
        <v>836</v>
      </c>
      <c r="B847">
        <v>2021</v>
      </c>
      <c r="C847">
        <v>0</v>
      </c>
      <c r="D847">
        <v>8</v>
      </c>
      <c r="E847">
        <v>0</v>
      </c>
      <c r="F847">
        <v>14</v>
      </c>
      <c r="G847">
        <v>0</v>
      </c>
      <c r="H847">
        <v>2</v>
      </c>
      <c r="I847">
        <v>112</v>
      </c>
      <c r="J847" t="s">
        <v>1275</v>
      </c>
      <c r="K847" t="str">
        <f>INDEX('Planning Periods'!$O$2:$O$540,MATCH('Table B Values'!A847,'Planning Periods'!$A$2:$A$540,0))</f>
        <v>Los Angeles County</v>
      </c>
      <c r="S847" t="s">
        <v>890</v>
      </c>
      <c r="T847">
        <v>2021</v>
      </c>
      <c r="U847">
        <v>0</v>
      </c>
    </row>
    <row r="848" spans="1:21">
      <c r="A848" t="s">
        <v>1229</v>
      </c>
      <c r="B848">
        <v>2021</v>
      </c>
      <c r="C848">
        <v>0</v>
      </c>
      <c r="D848">
        <v>0</v>
      </c>
      <c r="E848">
        <v>0</v>
      </c>
      <c r="F848">
        <v>81</v>
      </c>
      <c r="G848">
        <v>0</v>
      </c>
      <c r="H848">
        <v>0</v>
      </c>
      <c r="I848" s="356">
        <v>1</v>
      </c>
      <c r="J848" t="s">
        <v>1275</v>
      </c>
      <c r="K848" t="str">
        <f>INDEX('Planning Periods'!$O$2:$O$540,MATCH('Table B Values'!A848,'Planning Periods'!$A$2:$A$540,0))</f>
        <v>San Mateo County</v>
      </c>
      <c r="S848" t="s">
        <v>1029</v>
      </c>
      <c r="T848">
        <v>2021</v>
      </c>
      <c r="U848">
        <v>0</v>
      </c>
    </row>
    <row r="849" spans="1:21">
      <c r="A849" t="s">
        <v>788</v>
      </c>
      <c r="B849">
        <v>2021</v>
      </c>
      <c r="C849">
        <v>0</v>
      </c>
      <c r="D849">
        <v>2</v>
      </c>
      <c r="E849">
        <v>0</v>
      </c>
      <c r="F849">
        <v>11</v>
      </c>
      <c r="G849">
        <v>0</v>
      </c>
      <c r="H849">
        <v>9</v>
      </c>
      <c r="I849">
        <v>339</v>
      </c>
      <c r="J849" t="s">
        <v>1275</v>
      </c>
      <c r="K849" t="str">
        <f>INDEX('Planning Periods'!$O$2:$O$540,MATCH('Table B Values'!A849,'Planning Periods'!$A$2:$A$540,0))</f>
        <v>San Bernardino County</v>
      </c>
      <c r="S849" t="s">
        <v>941</v>
      </c>
      <c r="T849">
        <v>2021</v>
      </c>
      <c r="U849">
        <v>0</v>
      </c>
    </row>
    <row r="850" spans="1:21">
      <c r="A850" t="s">
        <v>1227</v>
      </c>
      <c r="B850">
        <v>2021</v>
      </c>
      <c r="C850">
        <v>0</v>
      </c>
      <c r="D850">
        <v>0</v>
      </c>
      <c r="E850">
        <v>0</v>
      </c>
      <c r="F850">
        <v>1</v>
      </c>
      <c r="G850">
        <v>0</v>
      </c>
      <c r="H850">
        <v>1</v>
      </c>
      <c r="I850">
        <v>136</v>
      </c>
      <c r="J850" t="s">
        <v>1275</v>
      </c>
      <c r="K850" t="str">
        <f>INDEX('Planning Periods'!$O$2:$O$540,MATCH('Table B Values'!A850,'Planning Periods'!$A$2:$A$540,0))</f>
        <v>Fresno County</v>
      </c>
      <c r="S850" t="s">
        <v>1185</v>
      </c>
      <c r="T850">
        <v>2021</v>
      </c>
      <c r="U850">
        <v>0</v>
      </c>
    </row>
    <row r="851" spans="1:21">
      <c r="A851" t="s">
        <v>1221</v>
      </c>
      <c r="B851">
        <v>2021</v>
      </c>
      <c r="C851">
        <v>0</v>
      </c>
      <c r="D851">
        <v>0</v>
      </c>
      <c r="E851">
        <v>0</v>
      </c>
      <c r="F851">
        <v>0</v>
      </c>
      <c r="G851">
        <v>0</v>
      </c>
      <c r="H851">
        <v>0</v>
      </c>
      <c r="I851">
        <v>36</v>
      </c>
      <c r="J851" t="s">
        <v>1275</v>
      </c>
      <c r="K851" t="str">
        <f>INDEX('Planning Periods'!$O$2:$O$540,MATCH('Table B Values'!A851,'Planning Periods'!$A$2:$A$540,0))</f>
        <v>Solano County</v>
      </c>
      <c r="S851" t="s">
        <v>1186</v>
      </c>
      <c r="T851">
        <v>2021</v>
      </c>
      <c r="U851">
        <v>0</v>
      </c>
    </row>
    <row r="852" spans="1:21">
      <c r="A852" t="s">
        <v>1222</v>
      </c>
      <c r="B852">
        <v>2021</v>
      </c>
      <c r="C852">
        <v>0</v>
      </c>
      <c r="D852">
        <v>0</v>
      </c>
      <c r="E852">
        <v>0</v>
      </c>
      <c r="F852">
        <v>0</v>
      </c>
      <c r="G852">
        <v>0</v>
      </c>
      <c r="H852">
        <v>0</v>
      </c>
      <c r="I852">
        <v>12</v>
      </c>
      <c r="J852" t="s">
        <v>1275</v>
      </c>
      <c r="K852" t="str">
        <f>INDEX('Planning Periods'!$O$2:$O$540,MATCH('Table B Values'!A852,'Planning Periods'!$A$2:$A$540,0))</f>
        <v>San Joaquin County</v>
      </c>
      <c r="S852" t="s">
        <v>1176</v>
      </c>
      <c r="T852">
        <v>2021</v>
      </c>
      <c r="U852">
        <v>0</v>
      </c>
    </row>
    <row r="853" spans="1:21">
      <c r="A853" t="s">
        <v>1220</v>
      </c>
      <c r="B853">
        <v>2021</v>
      </c>
      <c r="C853">
        <v>50</v>
      </c>
      <c r="D853">
        <v>0</v>
      </c>
      <c r="E853">
        <v>25</v>
      </c>
      <c r="F853">
        <v>0</v>
      </c>
      <c r="G853">
        <v>0</v>
      </c>
      <c r="H853">
        <v>44</v>
      </c>
      <c r="I853">
        <v>54</v>
      </c>
      <c r="J853" t="s">
        <v>1275</v>
      </c>
      <c r="K853" t="str">
        <f>INDEX('Planning Periods'!$O$2:$O$540,MATCH('Table B Values'!A853,'Planning Periods'!$A$2:$A$540,0))</f>
        <v>Kern County</v>
      </c>
      <c r="S853" t="s">
        <v>1187</v>
      </c>
      <c r="T853">
        <v>2021</v>
      </c>
      <c r="U853">
        <v>0</v>
      </c>
    </row>
    <row r="854" spans="1:21">
      <c r="A854" t="s">
        <v>842</v>
      </c>
      <c r="B854">
        <v>2021</v>
      </c>
      <c r="C854">
        <v>0</v>
      </c>
      <c r="D854">
        <v>0</v>
      </c>
      <c r="E854">
        <v>0</v>
      </c>
      <c r="F854">
        <v>0</v>
      </c>
      <c r="G854">
        <v>0</v>
      </c>
      <c r="H854">
        <v>0</v>
      </c>
      <c r="I854">
        <v>189</v>
      </c>
      <c r="J854" t="s">
        <v>1275</v>
      </c>
      <c r="K854" t="str">
        <f>INDEX('Planning Periods'!$O$2:$O$540,MATCH('Table B Values'!A854,'Planning Periods'!$A$2:$A$540,0))</f>
        <v>San Bernardino County</v>
      </c>
      <c r="S854" t="s">
        <v>1189</v>
      </c>
      <c r="T854">
        <v>2021</v>
      </c>
      <c r="U854">
        <v>0</v>
      </c>
    </row>
    <row r="855" spans="1:21">
      <c r="A855" t="s">
        <v>1228</v>
      </c>
      <c r="B855">
        <v>2021</v>
      </c>
      <c r="C855">
        <v>148</v>
      </c>
      <c r="D855">
        <v>17</v>
      </c>
      <c r="E855">
        <v>0</v>
      </c>
      <c r="F855">
        <v>0</v>
      </c>
      <c r="G855">
        <v>0</v>
      </c>
      <c r="H855">
        <v>0</v>
      </c>
      <c r="I855" s="356">
        <v>99</v>
      </c>
      <c r="J855" t="s">
        <v>1275</v>
      </c>
      <c r="K855" t="str">
        <f>INDEX('Planning Periods'!$O$2:$O$540,MATCH('Table B Values'!A855,'Planning Periods'!$A$2:$A$540,0))</f>
        <v>Contra Costa County</v>
      </c>
      <c r="S855" t="s">
        <v>1020</v>
      </c>
      <c r="T855">
        <v>2021</v>
      </c>
      <c r="U855">
        <v>0</v>
      </c>
    </row>
    <row r="856" spans="1:21">
      <c r="A856" t="s">
        <v>831</v>
      </c>
      <c r="B856">
        <v>2021</v>
      </c>
      <c r="C856">
        <v>0</v>
      </c>
      <c r="D856">
        <v>0</v>
      </c>
      <c r="E856">
        <v>0</v>
      </c>
      <c r="F856">
        <v>0</v>
      </c>
      <c r="G856">
        <v>0</v>
      </c>
      <c r="H856">
        <v>2</v>
      </c>
      <c r="I856">
        <v>5</v>
      </c>
      <c r="J856" t="s">
        <v>1275</v>
      </c>
      <c r="K856" t="str">
        <f>INDEX('Planning Periods'!$O$2:$O$540,MATCH('Table B Values'!A856,'Planning Periods'!$A$2:$A$540,0))</f>
        <v>Los Angeles County</v>
      </c>
      <c r="S856" t="s">
        <v>1191</v>
      </c>
      <c r="T856">
        <v>2021</v>
      </c>
      <c r="U856">
        <v>0</v>
      </c>
    </row>
    <row r="857" spans="1:21">
      <c r="A857" t="s">
        <v>1225</v>
      </c>
      <c r="B857">
        <v>2021</v>
      </c>
      <c r="C857">
        <v>63</v>
      </c>
      <c r="D857">
        <v>0</v>
      </c>
      <c r="E857">
        <v>15</v>
      </c>
      <c r="F857">
        <v>2</v>
      </c>
      <c r="G857">
        <v>2</v>
      </c>
      <c r="H857">
        <v>33</v>
      </c>
      <c r="I857">
        <v>118</v>
      </c>
      <c r="J857" t="s">
        <v>1275</v>
      </c>
      <c r="K857" t="str">
        <f>INDEX('Planning Periods'!$O$2:$O$540,MATCH('Table B Values'!A857,'Planning Periods'!$A$2:$A$540,0))</f>
        <v>Tulare County</v>
      </c>
      <c r="S857" t="s">
        <v>1045</v>
      </c>
      <c r="T857">
        <v>2021</v>
      </c>
      <c r="U857">
        <v>0</v>
      </c>
    </row>
    <row r="858" spans="1:21">
      <c r="A858" t="s">
        <v>1226</v>
      </c>
      <c r="B858">
        <v>2021</v>
      </c>
      <c r="C858">
        <v>0</v>
      </c>
      <c r="D858">
        <v>6</v>
      </c>
      <c r="E858">
        <v>0</v>
      </c>
      <c r="F858">
        <v>1</v>
      </c>
      <c r="G858">
        <v>0</v>
      </c>
      <c r="H858">
        <v>1</v>
      </c>
      <c r="I858">
        <v>4</v>
      </c>
      <c r="J858" t="s">
        <v>1275</v>
      </c>
      <c r="K858" t="str">
        <f>INDEX('Planning Periods'!$O$2:$O$540,MATCH('Table B Values'!A858,'Planning Periods'!$A$2:$A$540,0))</f>
        <v>San Mateo County</v>
      </c>
      <c r="S858" t="s">
        <v>1190</v>
      </c>
      <c r="T858">
        <v>2021</v>
      </c>
      <c r="U858">
        <v>0</v>
      </c>
    </row>
    <row r="859" spans="1:21">
      <c r="A859" t="s">
        <v>848</v>
      </c>
      <c r="B859">
        <v>2021</v>
      </c>
      <c r="C859">
        <v>0</v>
      </c>
      <c r="D859">
        <v>0</v>
      </c>
      <c r="E859">
        <v>8</v>
      </c>
      <c r="F859">
        <v>0</v>
      </c>
      <c r="G859">
        <v>0</v>
      </c>
      <c r="H859">
        <v>0</v>
      </c>
      <c r="I859">
        <v>0</v>
      </c>
      <c r="J859" t="s">
        <v>1275</v>
      </c>
      <c r="K859" t="str">
        <f>INDEX('Planning Periods'!$O$2:$O$540,MATCH('Table B Values'!A859,'Planning Periods'!$A$2:$A$540,0))</f>
        <v>Ventura County</v>
      </c>
      <c r="S859" t="s">
        <v>1041</v>
      </c>
      <c r="T859">
        <v>2021</v>
      </c>
      <c r="U859">
        <v>0</v>
      </c>
    </row>
    <row r="860" spans="1:21">
      <c r="A860" t="s">
        <v>1215</v>
      </c>
      <c r="B860">
        <v>2021</v>
      </c>
      <c r="C860">
        <v>9</v>
      </c>
      <c r="D860">
        <v>0</v>
      </c>
      <c r="E860">
        <v>10</v>
      </c>
      <c r="F860">
        <v>0</v>
      </c>
      <c r="G860">
        <v>37</v>
      </c>
      <c r="H860">
        <v>0</v>
      </c>
      <c r="I860">
        <v>108</v>
      </c>
      <c r="J860" t="s">
        <v>1275</v>
      </c>
      <c r="K860" t="str">
        <f>INDEX('Planning Periods'!$O$2:$O$540,MATCH('Table B Values'!A860,'Planning Periods'!$A$2:$A$540,0))</f>
        <v>Los Angeles County</v>
      </c>
      <c r="S860" t="s">
        <v>924</v>
      </c>
      <c r="T860">
        <v>2021</v>
      </c>
      <c r="U860">
        <v>0</v>
      </c>
    </row>
    <row r="861" spans="1:21">
      <c r="A861" t="s">
        <v>862</v>
      </c>
      <c r="B861">
        <v>2021</v>
      </c>
      <c r="C861">
        <v>0</v>
      </c>
      <c r="D861">
        <v>0</v>
      </c>
      <c r="E861">
        <v>0</v>
      </c>
      <c r="F861">
        <v>0</v>
      </c>
      <c r="G861">
        <v>0</v>
      </c>
      <c r="H861">
        <v>9</v>
      </c>
      <c r="I861">
        <v>18</v>
      </c>
      <c r="J861" t="s">
        <v>1275</v>
      </c>
      <c r="K861" t="str">
        <f>INDEX('Planning Periods'!$O$2:$O$540,MATCH('Table B Values'!A861,'Planning Periods'!$A$2:$A$540,0))</f>
        <v>San Diego County</v>
      </c>
      <c r="S861" t="s">
        <v>1022</v>
      </c>
      <c r="T861">
        <v>2021</v>
      </c>
      <c r="U861">
        <v>0</v>
      </c>
    </row>
    <row r="862" spans="1:21">
      <c r="A862" t="s">
        <v>860</v>
      </c>
      <c r="B862">
        <v>2021</v>
      </c>
      <c r="C862">
        <v>0</v>
      </c>
      <c r="D862">
        <v>0</v>
      </c>
      <c r="E862">
        <v>0</v>
      </c>
      <c r="F862">
        <v>0</v>
      </c>
      <c r="G862">
        <v>0</v>
      </c>
      <c r="H862">
        <v>0</v>
      </c>
      <c r="I862">
        <v>276</v>
      </c>
      <c r="J862" t="s">
        <v>1275</v>
      </c>
      <c r="K862" t="str">
        <f>INDEX('Planning Periods'!$O$2:$O$540,MATCH('Table B Values'!A862,'Planning Periods'!$A$2:$A$540,0))</f>
        <v>Riverside County</v>
      </c>
      <c r="S862" t="s">
        <v>1043</v>
      </c>
      <c r="T862">
        <v>2021</v>
      </c>
      <c r="U862">
        <v>0</v>
      </c>
    </row>
    <row r="863" spans="1:21">
      <c r="A863" t="s">
        <v>857</v>
      </c>
      <c r="B863">
        <v>2021</v>
      </c>
      <c r="C863">
        <v>0</v>
      </c>
      <c r="D863">
        <v>0</v>
      </c>
      <c r="E863">
        <v>0</v>
      </c>
      <c r="F863">
        <v>0</v>
      </c>
      <c r="G863">
        <v>0</v>
      </c>
      <c r="H863">
        <v>0</v>
      </c>
      <c r="I863">
        <v>666</v>
      </c>
      <c r="J863" t="s">
        <v>1275</v>
      </c>
      <c r="K863" t="str">
        <f>INDEX('Planning Periods'!$O$2:$O$540,MATCH('Table B Values'!A863,'Planning Periods'!$A$2:$A$540,0))</f>
        <v>San Bernardino County</v>
      </c>
      <c r="S863" t="s">
        <v>942</v>
      </c>
      <c r="T863">
        <v>2021</v>
      </c>
      <c r="U863">
        <v>0</v>
      </c>
    </row>
    <row r="864" spans="1:21">
      <c r="A864" t="s">
        <v>865</v>
      </c>
      <c r="B864">
        <v>2021</v>
      </c>
      <c r="C864">
        <v>0</v>
      </c>
      <c r="D864">
        <v>0</v>
      </c>
      <c r="E864">
        <v>0</v>
      </c>
      <c r="F864">
        <v>0</v>
      </c>
      <c r="G864">
        <v>0</v>
      </c>
      <c r="H864">
        <v>110</v>
      </c>
      <c r="I864">
        <v>149</v>
      </c>
      <c r="J864" t="s">
        <v>1275</v>
      </c>
      <c r="K864" t="str">
        <f>INDEX('Planning Periods'!$O$2:$O$540,MATCH('Table B Values'!A864,'Planning Periods'!$A$2:$A$540,0))</f>
        <v>Sacramento County</v>
      </c>
      <c r="S864" t="s">
        <v>945</v>
      </c>
      <c r="T864">
        <v>2021</v>
      </c>
      <c r="U864">
        <v>0</v>
      </c>
    </row>
    <row r="865" spans="1:21">
      <c r="A865" t="s">
        <v>942</v>
      </c>
      <c r="B865">
        <v>2021</v>
      </c>
      <c r="C865">
        <v>0</v>
      </c>
      <c r="D865">
        <v>32</v>
      </c>
      <c r="E865">
        <v>1</v>
      </c>
      <c r="F865">
        <v>11</v>
      </c>
      <c r="G865">
        <v>0</v>
      </c>
      <c r="H865">
        <v>0</v>
      </c>
      <c r="I865">
        <v>22</v>
      </c>
      <c r="J865" t="s">
        <v>1275</v>
      </c>
      <c r="K865" t="str">
        <f>INDEX('Planning Periods'!$O$2:$O$540,MATCH('Table B Values'!A865,'Planning Periods'!$A$2:$A$540,0))</f>
        <v>Marin County</v>
      </c>
      <c r="S865" t="s">
        <v>1281</v>
      </c>
      <c r="T865">
        <v>2021</v>
      </c>
      <c r="U865">
        <v>0</v>
      </c>
    </row>
    <row r="866" spans="1:21">
      <c r="A866" t="s">
        <v>775</v>
      </c>
      <c r="B866">
        <v>2021</v>
      </c>
      <c r="C866">
        <v>0</v>
      </c>
      <c r="D866">
        <v>0</v>
      </c>
      <c r="E866">
        <v>0</v>
      </c>
      <c r="F866">
        <v>0</v>
      </c>
      <c r="G866">
        <v>0</v>
      </c>
      <c r="H866">
        <v>7</v>
      </c>
      <c r="I866">
        <v>0</v>
      </c>
      <c r="J866" t="s">
        <v>1275</v>
      </c>
      <c r="K866" t="str">
        <f>INDEX('Planning Periods'!$O$2:$O$540,MATCH('Table B Values'!A866,'Planning Periods'!$A$2:$A$540,0))</f>
        <v>San Bernardino County</v>
      </c>
      <c r="S866" t="s">
        <v>949</v>
      </c>
      <c r="T866">
        <v>2021</v>
      </c>
      <c r="U866">
        <v>0</v>
      </c>
    </row>
    <row r="867" spans="1:21">
      <c r="A867" t="s">
        <v>778</v>
      </c>
      <c r="B867">
        <v>2021</v>
      </c>
      <c r="C867">
        <v>0</v>
      </c>
      <c r="D867">
        <v>17</v>
      </c>
      <c r="E867">
        <v>0</v>
      </c>
      <c r="F867">
        <v>43</v>
      </c>
      <c r="G867">
        <v>0</v>
      </c>
      <c r="H867">
        <v>62</v>
      </c>
      <c r="I867" s="356">
        <v>29</v>
      </c>
      <c r="J867" t="s">
        <v>1275</v>
      </c>
      <c r="K867" t="str">
        <f>INDEX('Planning Periods'!$O$2:$O$540,MATCH('Table B Values'!A867,'Planning Periods'!$A$2:$A$540,0))</f>
        <v>Tulare County</v>
      </c>
      <c r="S867" t="s">
        <v>829</v>
      </c>
      <c r="T867">
        <v>2021</v>
      </c>
      <c r="U867">
        <v>0</v>
      </c>
    </row>
    <row r="868" spans="1:21">
      <c r="A868" t="s">
        <v>770</v>
      </c>
      <c r="B868">
        <v>2021</v>
      </c>
      <c r="C868">
        <v>0</v>
      </c>
      <c r="D868">
        <v>0</v>
      </c>
      <c r="E868">
        <v>0</v>
      </c>
      <c r="F868">
        <v>5</v>
      </c>
      <c r="G868">
        <v>0</v>
      </c>
      <c r="H868">
        <v>9</v>
      </c>
      <c r="I868">
        <v>34</v>
      </c>
      <c r="J868" t="s">
        <v>1275</v>
      </c>
      <c r="K868" t="str">
        <f>INDEX('Planning Periods'!$O$2:$O$540,MATCH('Table B Values'!A868,'Planning Periods'!$A$2:$A$540,0))</f>
        <v>Stanislaus County</v>
      </c>
      <c r="S868" t="s">
        <v>955</v>
      </c>
      <c r="T868">
        <v>2021</v>
      </c>
      <c r="U868">
        <v>0</v>
      </c>
    </row>
    <row r="869" spans="1:21">
      <c r="A869" t="s">
        <v>773</v>
      </c>
      <c r="B869">
        <v>2021</v>
      </c>
      <c r="C869">
        <v>0</v>
      </c>
      <c r="D869">
        <v>2</v>
      </c>
      <c r="E869">
        <v>0</v>
      </c>
      <c r="F869">
        <v>1</v>
      </c>
      <c r="G869">
        <v>0</v>
      </c>
      <c r="H869">
        <v>0</v>
      </c>
      <c r="I869">
        <v>6</v>
      </c>
      <c r="J869" t="s">
        <v>1275</v>
      </c>
      <c r="K869" t="str">
        <f>INDEX('Planning Periods'!$O$2:$O$540,MATCH('Table B Values'!A869,'Planning Periods'!$A$2:$A$540,0))</f>
        <v>Orange County</v>
      </c>
      <c r="S869" t="s">
        <v>957</v>
      </c>
      <c r="T869">
        <v>2021</v>
      </c>
      <c r="U869">
        <v>0</v>
      </c>
    </row>
    <row r="870" spans="1:21">
      <c r="A870" t="s">
        <v>789</v>
      </c>
      <c r="B870">
        <v>2021</v>
      </c>
      <c r="C870">
        <v>0</v>
      </c>
      <c r="D870">
        <v>0</v>
      </c>
      <c r="E870">
        <v>0</v>
      </c>
      <c r="F870">
        <v>0</v>
      </c>
      <c r="G870">
        <v>0</v>
      </c>
      <c r="H870">
        <v>23</v>
      </c>
      <c r="I870">
        <v>0</v>
      </c>
      <c r="J870" t="s">
        <v>1275</v>
      </c>
      <c r="K870" t="str">
        <f>INDEX('Planning Periods'!$O$2:$O$540,MATCH('Table B Values'!A870,'Planning Periods'!$A$2:$A$540,0))</f>
        <v>Alameda County</v>
      </c>
      <c r="S870" t="s">
        <v>946</v>
      </c>
      <c r="T870">
        <v>2021</v>
      </c>
      <c r="U870">
        <v>0</v>
      </c>
    </row>
    <row r="871" spans="1:21">
      <c r="A871" t="s">
        <v>801</v>
      </c>
      <c r="B871">
        <v>2021</v>
      </c>
      <c r="C871">
        <v>0</v>
      </c>
      <c r="D871">
        <v>0</v>
      </c>
      <c r="E871">
        <v>3</v>
      </c>
      <c r="F871">
        <v>0</v>
      </c>
      <c r="G871">
        <v>0</v>
      </c>
      <c r="H871">
        <v>0</v>
      </c>
      <c r="I871">
        <v>486</v>
      </c>
      <c r="J871" t="s">
        <v>1275</v>
      </c>
      <c r="K871" t="str">
        <f>INDEX('Planning Periods'!$O$2:$O$540,MATCH('Table B Values'!A871,'Planning Periods'!$A$2:$A$540,0))</f>
        <v>Ventura County</v>
      </c>
      <c r="S871" t="s">
        <v>1023</v>
      </c>
      <c r="T871">
        <v>2021</v>
      </c>
      <c r="U871">
        <v>0</v>
      </c>
    </row>
    <row r="872" spans="1:21">
      <c r="A872" t="s">
        <v>792</v>
      </c>
      <c r="B872">
        <v>2021</v>
      </c>
      <c r="C872">
        <v>0</v>
      </c>
      <c r="D872">
        <v>17</v>
      </c>
      <c r="E872">
        <v>0</v>
      </c>
      <c r="F872">
        <v>39</v>
      </c>
      <c r="G872">
        <v>0</v>
      </c>
      <c r="H872">
        <v>28</v>
      </c>
      <c r="I872">
        <v>37</v>
      </c>
      <c r="J872" t="s">
        <v>1275</v>
      </c>
      <c r="K872" t="str">
        <f>INDEX('Planning Periods'!$O$2:$O$540,MATCH('Table B Values'!A872,'Planning Periods'!$A$2:$A$540,0))</f>
        <v>Ventura County</v>
      </c>
      <c r="S872" t="s">
        <v>1016</v>
      </c>
      <c r="T872">
        <v>2021</v>
      </c>
      <c r="U872">
        <v>0</v>
      </c>
    </row>
    <row r="873" spans="1:21">
      <c r="A873" t="s">
        <v>810</v>
      </c>
      <c r="B873">
        <v>2021</v>
      </c>
      <c r="C873">
        <v>0</v>
      </c>
      <c r="D873">
        <v>0</v>
      </c>
      <c r="E873">
        <v>0</v>
      </c>
      <c r="F873">
        <v>0</v>
      </c>
      <c r="G873">
        <v>0</v>
      </c>
      <c r="H873" s="356">
        <v>0</v>
      </c>
      <c r="I873" s="356">
        <v>37</v>
      </c>
      <c r="J873" t="s">
        <v>1275</v>
      </c>
      <c r="K873" t="str">
        <f>INDEX('Planning Periods'!$O$2:$O$540,MATCH('Table B Values'!A873,'Planning Periods'!$A$2:$A$540,0))</f>
        <v>Solano County</v>
      </c>
      <c r="S873" t="s">
        <v>1019</v>
      </c>
      <c r="T873">
        <v>2021</v>
      </c>
      <c r="U873">
        <v>0</v>
      </c>
    </row>
    <row r="874" spans="1:21">
      <c r="A874" t="s">
        <v>804</v>
      </c>
      <c r="B874">
        <v>2021</v>
      </c>
      <c r="C874">
        <v>0</v>
      </c>
      <c r="D874">
        <v>0</v>
      </c>
      <c r="E874">
        <v>0</v>
      </c>
      <c r="F874">
        <v>0</v>
      </c>
      <c r="G874">
        <v>0</v>
      </c>
      <c r="H874">
        <v>34</v>
      </c>
      <c r="I874">
        <v>64</v>
      </c>
      <c r="J874" t="s">
        <v>1275</v>
      </c>
      <c r="K874" t="str">
        <f>INDEX('Planning Periods'!$O$2:$O$540,MATCH('Table B Values'!A874,'Planning Periods'!$A$2:$A$540,0))</f>
        <v>San Bernardino County</v>
      </c>
      <c r="S874" t="s">
        <v>1028</v>
      </c>
      <c r="T874">
        <v>2021</v>
      </c>
      <c r="U874">
        <v>0</v>
      </c>
    </row>
    <row r="875" spans="1:21">
      <c r="A875" t="s">
        <v>807</v>
      </c>
      <c r="B875">
        <v>2021</v>
      </c>
      <c r="C875">
        <v>27</v>
      </c>
      <c r="D875">
        <v>0</v>
      </c>
      <c r="E875">
        <v>32</v>
      </c>
      <c r="F875">
        <v>16</v>
      </c>
      <c r="G875">
        <v>0</v>
      </c>
      <c r="H875">
        <v>0</v>
      </c>
      <c r="I875">
        <v>540</v>
      </c>
      <c r="J875" t="s">
        <v>1275</v>
      </c>
      <c r="K875" t="str">
        <f>INDEX('Planning Periods'!$O$2:$O$540,MATCH('Table B Values'!A875,'Planning Periods'!$A$2:$A$540,0))</f>
        <v>Solano County</v>
      </c>
      <c r="S875" t="s">
        <v>803</v>
      </c>
      <c r="T875">
        <v>2021</v>
      </c>
      <c r="U875">
        <v>133</v>
      </c>
    </row>
    <row r="876" spans="1:21">
      <c r="A876" t="s">
        <v>809</v>
      </c>
      <c r="B876">
        <v>2021</v>
      </c>
      <c r="C876">
        <v>0</v>
      </c>
      <c r="D876">
        <v>35</v>
      </c>
      <c r="E876">
        <v>0</v>
      </c>
      <c r="F876">
        <v>0</v>
      </c>
      <c r="G876">
        <v>0</v>
      </c>
      <c r="H876">
        <v>0</v>
      </c>
      <c r="I876">
        <v>5</v>
      </c>
      <c r="J876" t="s">
        <v>1275</v>
      </c>
      <c r="K876" t="str">
        <f>INDEX('Planning Periods'!$O$2:$O$540,MATCH('Table B Values'!A876,'Planning Periods'!$A$2:$A$540,0))</f>
        <v>Los Angeles County</v>
      </c>
      <c r="S876" t="s">
        <v>1024</v>
      </c>
      <c r="T876">
        <v>2021</v>
      </c>
      <c r="U876">
        <v>0</v>
      </c>
    </row>
    <row r="877" spans="1:21">
      <c r="A877" t="s">
        <v>838</v>
      </c>
      <c r="B877">
        <v>2021</v>
      </c>
      <c r="C877">
        <v>0</v>
      </c>
      <c r="D877">
        <v>0</v>
      </c>
      <c r="E877">
        <v>0</v>
      </c>
      <c r="F877">
        <v>0</v>
      </c>
      <c r="G877">
        <v>0</v>
      </c>
      <c r="H877">
        <v>0</v>
      </c>
      <c r="I877">
        <v>56</v>
      </c>
      <c r="J877" t="s">
        <v>1275</v>
      </c>
      <c r="K877" t="str">
        <f>INDEX('Planning Periods'!$O$2:$O$540,MATCH('Table B Values'!A877,'Planning Periods'!$A$2:$A$540,0))</f>
        <v>Ventura County</v>
      </c>
      <c r="S877" t="s">
        <v>1026</v>
      </c>
      <c r="T877">
        <v>2021</v>
      </c>
      <c r="U877">
        <v>10</v>
      </c>
    </row>
    <row r="878" spans="1:21">
      <c r="A878" t="s">
        <v>845</v>
      </c>
      <c r="B878">
        <v>2021</v>
      </c>
      <c r="C878">
        <v>0</v>
      </c>
      <c r="D878">
        <v>0</v>
      </c>
      <c r="E878">
        <v>0</v>
      </c>
      <c r="F878">
        <v>0</v>
      </c>
      <c r="G878">
        <v>0</v>
      </c>
      <c r="H878">
        <v>2</v>
      </c>
      <c r="I878">
        <v>4</v>
      </c>
      <c r="J878" t="s">
        <v>1275</v>
      </c>
      <c r="K878" t="str">
        <f>INDEX('Planning Periods'!$O$2:$O$540,MATCH('Table B Values'!A878,'Planning Periods'!$A$2:$A$540,0))</f>
        <v>Kern County</v>
      </c>
      <c r="S878" t="s">
        <v>985</v>
      </c>
      <c r="T878">
        <v>2021</v>
      </c>
      <c r="U878">
        <v>0</v>
      </c>
    </row>
    <row r="879" spans="1:21">
      <c r="A879" t="s">
        <v>833</v>
      </c>
      <c r="B879">
        <v>2021</v>
      </c>
      <c r="C879">
        <v>0</v>
      </c>
      <c r="D879">
        <v>0</v>
      </c>
      <c r="E879">
        <v>0</v>
      </c>
      <c r="F879">
        <v>0</v>
      </c>
      <c r="G879">
        <v>0</v>
      </c>
      <c r="H879">
        <v>0</v>
      </c>
      <c r="I879">
        <v>489</v>
      </c>
      <c r="J879" t="s">
        <v>1275</v>
      </c>
      <c r="K879" t="str">
        <f>INDEX('Planning Periods'!$O$2:$O$540,MATCH('Table B Values'!A879,'Planning Periods'!$A$2:$A$540,0))</f>
        <v>Riverside County</v>
      </c>
      <c r="S879" t="s">
        <v>980</v>
      </c>
      <c r="T879">
        <v>2021</v>
      </c>
      <c r="U879">
        <v>0</v>
      </c>
    </row>
    <row r="880" spans="1:21">
      <c r="A880" t="s">
        <v>786</v>
      </c>
      <c r="B880">
        <v>2021</v>
      </c>
      <c r="C880">
        <v>0</v>
      </c>
      <c r="D880">
        <v>0</v>
      </c>
      <c r="E880">
        <v>0</v>
      </c>
      <c r="F880">
        <v>0</v>
      </c>
      <c r="G880">
        <v>0</v>
      </c>
      <c r="H880">
        <v>32</v>
      </c>
      <c r="I880">
        <v>125</v>
      </c>
      <c r="J880" t="s">
        <v>1275</v>
      </c>
      <c r="K880" t="str">
        <f>INDEX('Planning Periods'!$O$2:$O$540,MATCH('Table B Values'!A880,'Planning Periods'!$A$2:$A$540,0))</f>
        <v>Tulare County</v>
      </c>
      <c r="S880" t="s">
        <v>973</v>
      </c>
      <c r="T880">
        <v>2021</v>
      </c>
      <c r="U880">
        <v>0</v>
      </c>
    </row>
    <row r="881" spans="1:21">
      <c r="A881" t="s">
        <v>783</v>
      </c>
      <c r="B881">
        <v>2021</v>
      </c>
      <c r="C881">
        <v>0</v>
      </c>
      <c r="D881">
        <v>0</v>
      </c>
      <c r="E881">
        <v>0</v>
      </c>
      <c r="F881">
        <v>0</v>
      </c>
      <c r="G881">
        <v>48</v>
      </c>
      <c r="H881">
        <v>84</v>
      </c>
      <c r="I881">
        <v>727</v>
      </c>
      <c r="J881" t="s">
        <v>1275</v>
      </c>
      <c r="K881" t="str">
        <f>INDEX('Planning Periods'!$O$2:$O$540,MATCH('Table B Values'!A881,'Planning Periods'!$A$2:$A$540,0))</f>
        <v>San Joaquin County</v>
      </c>
      <c r="S881" t="s">
        <v>914</v>
      </c>
      <c r="T881">
        <v>2021</v>
      </c>
      <c r="U881">
        <v>0</v>
      </c>
    </row>
    <row r="882" spans="1:21">
      <c r="A882" t="s">
        <v>1273</v>
      </c>
      <c r="B882">
        <v>2021</v>
      </c>
      <c r="C882">
        <v>0</v>
      </c>
      <c r="D882">
        <v>0</v>
      </c>
      <c r="E882">
        <v>0</v>
      </c>
      <c r="F882">
        <v>0</v>
      </c>
      <c r="G882">
        <v>0</v>
      </c>
      <c r="H882">
        <v>0</v>
      </c>
      <c r="I882">
        <v>7</v>
      </c>
      <c r="J882" t="s">
        <v>1275</v>
      </c>
      <c r="K882" t="str">
        <f>INDEX('Planning Periods'!$O$2:$O$540,MATCH('Table B Values'!A882,'Planning Periods'!$A$2:$A$540,0))</f>
        <v>Marin County</v>
      </c>
      <c r="S882" t="s">
        <v>960</v>
      </c>
      <c r="T882">
        <v>2021</v>
      </c>
      <c r="U882">
        <v>0</v>
      </c>
    </row>
    <row r="883" spans="1:21">
      <c r="A883" t="s">
        <v>781</v>
      </c>
      <c r="B883">
        <v>2021</v>
      </c>
      <c r="C883">
        <v>0</v>
      </c>
      <c r="D883">
        <v>0</v>
      </c>
      <c r="E883">
        <v>0</v>
      </c>
      <c r="F883">
        <v>0</v>
      </c>
      <c r="G883">
        <v>0</v>
      </c>
      <c r="H883">
        <v>0</v>
      </c>
      <c r="I883">
        <v>81</v>
      </c>
      <c r="J883" t="s">
        <v>1275</v>
      </c>
      <c r="K883" t="str">
        <f>INDEX('Planning Periods'!$O$2:$O$540,MATCH('Table B Values'!A883,'Planning Periods'!$A$2:$A$540,0))</f>
        <v>Los Angeles County</v>
      </c>
      <c r="S883" t="s">
        <v>971</v>
      </c>
      <c r="T883">
        <v>2021</v>
      </c>
      <c r="U883">
        <v>0</v>
      </c>
    </row>
    <row r="884" spans="1:21">
      <c r="A884" t="s">
        <v>916</v>
      </c>
      <c r="B884">
        <v>2021</v>
      </c>
      <c r="C884">
        <v>0</v>
      </c>
      <c r="D884">
        <v>0</v>
      </c>
      <c r="E884">
        <v>0</v>
      </c>
      <c r="F884">
        <v>0</v>
      </c>
      <c r="G884">
        <v>0</v>
      </c>
      <c r="H884">
        <v>0</v>
      </c>
      <c r="I884">
        <v>105</v>
      </c>
      <c r="J884" t="s">
        <v>1275</v>
      </c>
      <c r="K884" t="str">
        <f>INDEX('Planning Periods'!$O$2:$O$540,MATCH('Table B Values'!A884,'Planning Periods'!$A$2:$A$540,0))</f>
        <v>Orange County</v>
      </c>
      <c r="S884" t="s">
        <v>769</v>
      </c>
      <c r="T884">
        <v>2021</v>
      </c>
      <c r="U884">
        <v>666</v>
      </c>
    </row>
    <row r="885" spans="1:21">
      <c r="A885" t="s">
        <v>1001</v>
      </c>
      <c r="B885">
        <v>2021</v>
      </c>
      <c r="C885">
        <v>0</v>
      </c>
      <c r="D885">
        <v>0</v>
      </c>
      <c r="E885">
        <v>0</v>
      </c>
      <c r="F885">
        <v>0</v>
      </c>
      <c r="G885">
        <v>0</v>
      </c>
      <c r="H885">
        <v>0</v>
      </c>
      <c r="I885">
        <v>1</v>
      </c>
      <c r="J885" t="s">
        <v>1275</v>
      </c>
      <c r="K885" t="str">
        <f>INDEX('Planning Periods'!$O$2:$O$540,MATCH('Table B Values'!A885,'Planning Periods'!$A$2:$A$540,0))</f>
        <v>Yuba County</v>
      </c>
      <c r="S885" t="s">
        <v>976</v>
      </c>
      <c r="T885">
        <v>2021</v>
      </c>
      <c r="U885">
        <v>0</v>
      </c>
    </row>
    <row r="886" spans="1:21">
      <c r="A886" t="s">
        <v>903</v>
      </c>
      <c r="B886">
        <v>2021</v>
      </c>
      <c r="C886">
        <v>8</v>
      </c>
      <c r="D886">
        <v>0</v>
      </c>
      <c r="E886">
        <v>5</v>
      </c>
      <c r="F886">
        <v>0</v>
      </c>
      <c r="G886">
        <v>8</v>
      </c>
      <c r="H886">
        <v>0</v>
      </c>
      <c r="I886">
        <v>130</v>
      </c>
      <c r="J886" t="s">
        <v>1275</v>
      </c>
      <c r="K886" t="str">
        <f>INDEX('Planning Periods'!$O$2:$O$540,MATCH('Table B Values'!A886,'Planning Periods'!$A$2:$A$540,0))</f>
        <v>Los Angeles County</v>
      </c>
      <c r="S886" t="s">
        <v>1282</v>
      </c>
      <c r="T886">
        <v>2021</v>
      </c>
      <c r="U886">
        <v>0</v>
      </c>
    </row>
    <row r="887" spans="1:21">
      <c r="A887" t="s">
        <v>907</v>
      </c>
      <c r="B887">
        <v>2021</v>
      </c>
      <c r="C887">
        <v>0</v>
      </c>
      <c r="D887">
        <v>1</v>
      </c>
      <c r="E887">
        <v>15</v>
      </c>
      <c r="F887">
        <v>0</v>
      </c>
      <c r="G887">
        <v>8</v>
      </c>
      <c r="H887">
        <v>126</v>
      </c>
      <c r="I887">
        <v>94</v>
      </c>
      <c r="J887" t="s">
        <v>1275</v>
      </c>
      <c r="K887" t="str">
        <f>INDEX('Planning Periods'!$O$2:$O$540,MATCH('Table B Values'!A887,'Planning Periods'!$A$2:$A$540,0))</f>
        <v>Yolo County</v>
      </c>
      <c r="S887" t="s">
        <v>930</v>
      </c>
      <c r="T887">
        <v>2021</v>
      </c>
      <c r="U887">
        <v>0</v>
      </c>
    </row>
    <row r="888" spans="1:21">
      <c r="A888" t="s">
        <v>913</v>
      </c>
      <c r="B888">
        <v>2021</v>
      </c>
      <c r="C888">
        <v>0</v>
      </c>
      <c r="D888">
        <v>0</v>
      </c>
      <c r="E888">
        <v>0</v>
      </c>
      <c r="F888">
        <v>52</v>
      </c>
      <c r="G888">
        <v>0</v>
      </c>
      <c r="H888">
        <v>0</v>
      </c>
      <c r="I888">
        <v>780</v>
      </c>
      <c r="J888" t="s">
        <v>1275</v>
      </c>
      <c r="K888" t="str">
        <f>INDEX('Planning Periods'!$O$2:$O$540,MATCH('Table B Values'!A888,'Planning Periods'!$A$2:$A$540,0))</f>
        <v>Los Angeles County</v>
      </c>
      <c r="S888" t="s">
        <v>922</v>
      </c>
      <c r="T888">
        <v>2021</v>
      </c>
      <c r="U888">
        <v>0</v>
      </c>
    </row>
    <row r="889" spans="1:21">
      <c r="A889" t="s">
        <v>910</v>
      </c>
      <c r="B889">
        <v>2021</v>
      </c>
      <c r="C889">
        <v>0</v>
      </c>
      <c r="D889">
        <v>0</v>
      </c>
      <c r="E889">
        <v>0</v>
      </c>
      <c r="F889">
        <v>0</v>
      </c>
      <c r="G889">
        <v>0</v>
      </c>
      <c r="H889">
        <v>15</v>
      </c>
      <c r="I889">
        <v>0</v>
      </c>
      <c r="J889" t="s">
        <v>1275</v>
      </c>
      <c r="K889" t="str">
        <f>INDEX('Planning Periods'!$O$2:$O$540,MATCH('Table B Values'!A889,'Planning Periods'!$A$2:$A$540,0))</f>
        <v>Glenn County</v>
      </c>
      <c r="S889" t="s">
        <v>937</v>
      </c>
      <c r="T889">
        <v>2021</v>
      </c>
      <c r="U889">
        <v>243</v>
      </c>
    </row>
    <row r="890" spans="1:21">
      <c r="A890" t="s">
        <v>859</v>
      </c>
      <c r="B890">
        <v>2021</v>
      </c>
      <c r="C890">
        <v>24</v>
      </c>
      <c r="D890">
        <v>0</v>
      </c>
      <c r="E890">
        <v>27</v>
      </c>
      <c r="F890">
        <v>0</v>
      </c>
      <c r="G890">
        <v>1</v>
      </c>
      <c r="H890">
        <v>0</v>
      </c>
      <c r="I890">
        <v>15</v>
      </c>
      <c r="J890" t="s">
        <v>1275</v>
      </c>
      <c r="K890" t="str">
        <f>INDEX('Planning Periods'!$O$2:$O$540,MATCH('Table B Values'!A890,'Planning Periods'!$A$2:$A$540,0))</f>
        <v>Sonoma County</v>
      </c>
      <c r="S890" t="s">
        <v>978</v>
      </c>
      <c r="T890">
        <v>2021</v>
      </c>
      <c r="U890">
        <v>0</v>
      </c>
    </row>
    <row r="891" spans="1:21">
      <c r="A891" t="s">
        <v>905</v>
      </c>
      <c r="B891">
        <v>2021</v>
      </c>
      <c r="C891">
        <v>0</v>
      </c>
      <c r="D891">
        <v>0</v>
      </c>
      <c r="E891">
        <v>0</v>
      </c>
      <c r="F891">
        <v>0</v>
      </c>
      <c r="G891">
        <v>0</v>
      </c>
      <c r="H891">
        <v>4</v>
      </c>
      <c r="I891">
        <v>5</v>
      </c>
      <c r="J891" t="s">
        <v>1275</v>
      </c>
      <c r="K891" t="str">
        <f>INDEX('Planning Periods'!$O$2:$O$540,MATCH('Table B Values'!A891,'Planning Periods'!$A$2:$A$540,0))</f>
        <v>Riverside County</v>
      </c>
      <c r="S891" t="s">
        <v>932</v>
      </c>
      <c r="T891">
        <v>2021</v>
      </c>
      <c r="U891">
        <v>0</v>
      </c>
    </row>
    <row r="892" spans="1:21">
      <c r="A892" t="s">
        <v>847</v>
      </c>
      <c r="B892">
        <v>2021</v>
      </c>
      <c r="C892">
        <v>43</v>
      </c>
      <c r="D892">
        <v>4</v>
      </c>
      <c r="E892">
        <v>22</v>
      </c>
      <c r="F892">
        <v>148</v>
      </c>
      <c r="G892">
        <v>0</v>
      </c>
      <c r="H892">
        <v>548</v>
      </c>
      <c r="I892">
        <v>76</v>
      </c>
      <c r="J892" t="s">
        <v>1275</v>
      </c>
      <c r="K892" t="str">
        <f>INDEX('Planning Periods'!$O$2:$O$540,MATCH('Table B Values'!A892,'Planning Periods'!$A$2:$A$540,0))</f>
        <v>Tulare County</v>
      </c>
      <c r="S892" t="s">
        <v>935</v>
      </c>
      <c r="T892">
        <v>2021</v>
      </c>
      <c r="U892">
        <v>0</v>
      </c>
    </row>
    <row r="893" spans="1:21">
      <c r="A893" t="s">
        <v>896</v>
      </c>
      <c r="B893">
        <v>2021</v>
      </c>
      <c r="C893">
        <v>0</v>
      </c>
      <c r="D893">
        <v>0</v>
      </c>
      <c r="E893">
        <v>0</v>
      </c>
      <c r="F893">
        <v>0</v>
      </c>
      <c r="G893">
        <v>0</v>
      </c>
      <c r="H893">
        <v>0</v>
      </c>
      <c r="I893">
        <v>43</v>
      </c>
      <c r="J893" t="s">
        <v>1275</v>
      </c>
      <c r="K893" t="str">
        <f>INDEX('Planning Periods'!$O$2:$O$540,MATCH('Table B Values'!A893,'Planning Periods'!$A$2:$A$540,0))</f>
        <v>San Diego County</v>
      </c>
      <c r="S893" t="s">
        <v>1021</v>
      </c>
      <c r="T893">
        <v>2021</v>
      </c>
      <c r="U893">
        <v>0</v>
      </c>
    </row>
    <row r="894" spans="1:21">
      <c r="A894" t="s">
        <v>898</v>
      </c>
      <c r="B894">
        <v>2021</v>
      </c>
      <c r="C894">
        <v>0</v>
      </c>
      <c r="D894">
        <v>0</v>
      </c>
      <c r="E894">
        <v>0</v>
      </c>
      <c r="F894">
        <v>4</v>
      </c>
      <c r="G894">
        <v>0</v>
      </c>
      <c r="H894">
        <v>2</v>
      </c>
      <c r="I894">
        <v>0</v>
      </c>
      <c r="J894" t="s">
        <v>1275</v>
      </c>
      <c r="K894" t="str">
        <f>INDEX('Planning Periods'!$O$2:$O$540,MATCH('Table B Values'!A894,'Planning Periods'!$A$2:$A$540,0))</f>
        <v>Los Angeles County</v>
      </c>
      <c r="S894" t="s">
        <v>1005</v>
      </c>
      <c r="T894">
        <v>2021</v>
      </c>
      <c r="U894">
        <v>0</v>
      </c>
    </row>
    <row r="895" spans="1:21">
      <c r="A895" t="s">
        <v>795</v>
      </c>
      <c r="B895">
        <v>2021</v>
      </c>
      <c r="C895">
        <v>0</v>
      </c>
      <c r="D895">
        <v>0</v>
      </c>
      <c r="E895">
        <v>0</v>
      </c>
      <c r="F895">
        <v>0</v>
      </c>
      <c r="G895">
        <v>0</v>
      </c>
      <c r="H895">
        <v>0</v>
      </c>
      <c r="I895">
        <v>7</v>
      </c>
      <c r="J895" t="s">
        <v>1275</v>
      </c>
      <c r="K895" t="str">
        <f>INDEX('Planning Periods'!$O$2:$O$540,MATCH('Table B Values'!A895,'Planning Periods'!$A$2:$A$540,0))</f>
        <v>San Bernardino County</v>
      </c>
      <c r="S895" t="s">
        <v>1007</v>
      </c>
      <c r="T895">
        <v>2021</v>
      </c>
      <c r="U895">
        <v>0</v>
      </c>
    </row>
    <row r="896" spans="1:21">
      <c r="A896" t="s">
        <v>798</v>
      </c>
      <c r="B896">
        <v>2021</v>
      </c>
      <c r="C896">
        <v>0</v>
      </c>
      <c r="D896">
        <v>4</v>
      </c>
      <c r="E896">
        <v>0</v>
      </c>
      <c r="F896">
        <v>4</v>
      </c>
      <c r="G896">
        <v>0</v>
      </c>
      <c r="H896">
        <v>3</v>
      </c>
      <c r="I896">
        <v>4</v>
      </c>
      <c r="J896" t="s">
        <v>1275</v>
      </c>
      <c r="K896" t="str">
        <f>INDEX('Planning Periods'!$O$2:$O$540,MATCH('Table B Values'!A896,'Planning Periods'!$A$2:$A$540,0))</f>
        <v>Orange County</v>
      </c>
      <c r="S896" t="s">
        <v>824</v>
      </c>
      <c r="T896">
        <v>2021</v>
      </c>
      <c r="U896">
        <v>0</v>
      </c>
    </row>
    <row r="897" spans="1:21">
      <c r="A897" t="s">
        <v>1272</v>
      </c>
      <c r="B897">
        <v>2021</v>
      </c>
      <c r="C897">
        <v>0</v>
      </c>
      <c r="D897">
        <v>0</v>
      </c>
      <c r="E897">
        <v>0</v>
      </c>
      <c r="F897">
        <v>0</v>
      </c>
      <c r="G897">
        <v>0</v>
      </c>
      <c r="H897">
        <v>0</v>
      </c>
      <c r="I897">
        <v>3</v>
      </c>
      <c r="J897" t="s">
        <v>1275</v>
      </c>
      <c r="K897" t="str">
        <f>INDEX('Planning Periods'!$O$2:$O$540,MATCH('Table B Values'!A897,'Planning Periods'!$A$2:$A$540,0))</f>
        <v>Siskiyou County</v>
      </c>
      <c r="S897" t="s">
        <v>1003</v>
      </c>
      <c r="T897">
        <v>2021</v>
      </c>
      <c r="U897">
        <v>0</v>
      </c>
    </row>
    <row r="898" spans="1:21">
      <c r="A898" t="s">
        <v>891</v>
      </c>
      <c r="B898">
        <v>2021</v>
      </c>
      <c r="C898">
        <v>0</v>
      </c>
      <c r="D898">
        <v>8</v>
      </c>
      <c r="E898">
        <v>0</v>
      </c>
      <c r="F898">
        <v>19</v>
      </c>
      <c r="G898">
        <v>0</v>
      </c>
      <c r="H898">
        <v>3</v>
      </c>
      <c r="I898">
        <v>11</v>
      </c>
      <c r="J898" t="s">
        <v>1275</v>
      </c>
      <c r="K898" t="str">
        <f>INDEX('Planning Periods'!$O$2:$O$540,MATCH('Table B Values'!A898,'Planning Periods'!$A$2:$A$540,0))</f>
        <v>Los Angeles County</v>
      </c>
      <c r="S898" t="s">
        <v>1014</v>
      </c>
      <c r="T898">
        <v>2021</v>
      </c>
      <c r="U898">
        <v>0</v>
      </c>
    </row>
    <row r="899" spans="1:21">
      <c r="A899" t="s">
        <v>889</v>
      </c>
      <c r="B899">
        <v>2021</v>
      </c>
      <c r="C899">
        <v>0</v>
      </c>
      <c r="D899">
        <v>0</v>
      </c>
      <c r="E899">
        <v>4</v>
      </c>
      <c r="F899">
        <v>0</v>
      </c>
      <c r="G899">
        <v>3</v>
      </c>
      <c r="H899">
        <v>0</v>
      </c>
      <c r="I899">
        <v>79</v>
      </c>
      <c r="J899" t="s">
        <v>1275</v>
      </c>
      <c r="K899" t="str">
        <f>INDEX('Planning Periods'!$O$2:$O$540,MATCH('Table B Values'!A899,'Planning Periods'!$A$2:$A$540,0))</f>
        <v>Santa Cruz County</v>
      </c>
      <c r="S899" t="s">
        <v>1009</v>
      </c>
      <c r="T899">
        <v>2021</v>
      </c>
      <c r="U899">
        <v>0</v>
      </c>
    </row>
    <row r="900" spans="1:21">
      <c r="A900" t="s">
        <v>901</v>
      </c>
      <c r="B900">
        <v>2021</v>
      </c>
      <c r="C900">
        <v>0</v>
      </c>
      <c r="D900">
        <v>3</v>
      </c>
      <c r="E900">
        <v>0</v>
      </c>
      <c r="F900">
        <v>4</v>
      </c>
      <c r="G900">
        <v>0</v>
      </c>
      <c r="H900">
        <v>17</v>
      </c>
      <c r="I900">
        <v>106</v>
      </c>
      <c r="J900" t="s">
        <v>1275</v>
      </c>
      <c r="K900" t="str">
        <f>INDEX('Planning Periods'!$O$2:$O$540,MATCH('Table B Values'!A900,'Planning Periods'!$A$2:$A$540,0))</f>
        <v>Contra Costa County</v>
      </c>
      <c r="S900" t="s">
        <v>1284</v>
      </c>
      <c r="T900">
        <v>2021</v>
      </c>
      <c r="U900">
        <v>0</v>
      </c>
    </row>
    <row r="901" spans="1:21">
      <c r="A901" t="s">
        <v>893</v>
      </c>
      <c r="B901">
        <v>2021</v>
      </c>
      <c r="C901">
        <v>0</v>
      </c>
      <c r="D901">
        <v>0</v>
      </c>
      <c r="E901">
        <v>0</v>
      </c>
      <c r="F901">
        <v>19</v>
      </c>
      <c r="G901">
        <v>0</v>
      </c>
      <c r="H901">
        <v>2</v>
      </c>
      <c r="I901">
        <v>4</v>
      </c>
      <c r="J901" t="s">
        <v>1275</v>
      </c>
      <c r="K901" t="str">
        <f>INDEX('Planning Periods'!$O$2:$O$540,MATCH('Table B Values'!A901,'Planning Periods'!$A$2:$A$540,0))</f>
        <v>Kern County</v>
      </c>
      <c r="S901" t="s">
        <v>827</v>
      </c>
      <c r="T901">
        <v>2021</v>
      </c>
      <c r="U901">
        <v>0</v>
      </c>
    </row>
    <row r="902" spans="1:21">
      <c r="A902" t="s">
        <v>888</v>
      </c>
      <c r="B902">
        <v>2021</v>
      </c>
      <c r="C902">
        <v>0</v>
      </c>
      <c r="D902">
        <v>0</v>
      </c>
      <c r="E902">
        <v>0</v>
      </c>
      <c r="F902">
        <v>0</v>
      </c>
      <c r="G902">
        <v>0</v>
      </c>
      <c r="H902">
        <v>2</v>
      </c>
      <c r="I902">
        <v>75</v>
      </c>
      <c r="J902" t="s">
        <v>1275</v>
      </c>
      <c r="K902" t="str">
        <f>INDEX('Planning Periods'!$O$2:$O$540,MATCH('Table B Values'!A902,'Planning Periods'!$A$2:$A$540,0))</f>
        <v>Stanislaus County</v>
      </c>
      <c r="S902" t="s">
        <v>819</v>
      </c>
      <c r="T902">
        <v>2021</v>
      </c>
      <c r="U902">
        <v>0</v>
      </c>
    </row>
    <row r="903" spans="1:21">
      <c r="A903" t="s">
        <v>1044</v>
      </c>
      <c r="B903">
        <v>2021</v>
      </c>
      <c r="C903">
        <v>0</v>
      </c>
      <c r="D903">
        <v>0</v>
      </c>
      <c r="E903">
        <v>0</v>
      </c>
      <c r="F903">
        <v>0</v>
      </c>
      <c r="G903">
        <v>0</v>
      </c>
      <c r="H903">
        <v>5</v>
      </c>
      <c r="I903">
        <v>118</v>
      </c>
      <c r="J903" t="s">
        <v>1275</v>
      </c>
      <c r="K903" t="str">
        <f>INDEX('Planning Periods'!$O$2:$O$540,MATCH('Table B Values'!A903,'Planning Periods'!$A$2:$A$540,0))</f>
        <v>San Diego County</v>
      </c>
      <c r="S903" t="s">
        <v>830</v>
      </c>
      <c r="T903">
        <v>2021</v>
      </c>
      <c r="U903">
        <v>23</v>
      </c>
    </row>
    <row r="904" spans="1:21">
      <c r="A904" t="s">
        <v>1038</v>
      </c>
      <c r="B904">
        <v>2021</v>
      </c>
      <c r="C904">
        <v>0</v>
      </c>
      <c r="D904">
        <v>0</v>
      </c>
      <c r="E904">
        <v>8</v>
      </c>
      <c r="F904">
        <v>0</v>
      </c>
      <c r="G904">
        <v>0</v>
      </c>
      <c r="H904">
        <v>58</v>
      </c>
      <c r="I904">
        <v>5</v>
      </c>
      <c r="J904" t="s">
        <v>1275</v>
      </c>
      <c r="K904" t="str">
        <f>INDEX('Planning Periods'!$O$2:$O$540,MATCH('Table B Values'!A904,'Planning Periods'!$A$2:$A$540,0))</f>
        <v>Santa Clara County</v>
      </c>
      <c r="S904" t="s">
        <v>771</v>
      </c>
      <c r="T904">
        <v>2021</v>
      </c>
      <c r="U904">
        <v>0</v>
      </c>
    </row>
    <row r="905" spans="1:21">
      <c r="A905" t="s">
        <v>1042</v>
      </c>
      <c r="B905">
        <v>2021</v>
      </c>
      <c r="C905">
        <v>110</v>
      </c>
      <c r="D905">
        <v>101</v>
      </c>
      <c r="E905">
        <v>122</v>
      </c>
      <c r="F905">
        <v>68</v>
      </c>
      <c r="G905">
        <v>65</v>
      </c>
      <c r="H905">
        <v>4</v>
      </c>
      <c r="I905">
        <v>930</v>
      </c>
      <c r="J905" t="s">
        <v>1275</v>
      </c>
      <c r="K905" t="str">
        <f>INDEX('Planning Periods'!$O$2:$O$540,MATCH('Table B Values'!A905,'Planning Periods'!$A$2:$A$540,0))</f>
        <v>Sonoma County</v>
      </c>
      <c r="S905" t="s">
        <v>816</v>
      </c>
      <c r="T905">
        <v>2021</v>
      </c>
      <c r="U905">
        <v>0</v>
      </c>
    </row>
    <row r="906" spans="1:21">
      <c r="A906" t="s">
        <v>1040</v>
      </c>
      <c r="B906">
        <v>2021</v>
      </c>
      <c r="C906">
        <v>0</v>
      </c>
      <c r="D906">
        <v>0</v>
      </c>
      <c r="E906">
        <v>0</v>
      </c>
      <c r="F906">
        <v>401</v>
      </c>
      <c r="G906">
        <v>0</v>
      </c>
      <c r="H906">
        <v>0</v>
      </c>
      <c r="I906">
        <v>56</v>
      </c>
      <c r="J906" t="s">
        <v>1275</v>
      </c>
      <c r="K906" t="str">
        <f>INDEX('Planning Periods'!$O$2:$O$540,MATCH('Table B Values'!A906,'Planning Periods'!$A$2:$A$540,0))</f>
        <v>Santa Barbara County</v>
      </c>
      <c r="S906" t="s">
        <v>828</v>
      </c>
      <c r="T906">
        <v>2021</v>
      </c>
      <c r="U906">
        <v>0</v>
      </c>
    </row>
    <row r="907" spans="1:21">
      <c r="A907" t="s">
        <v>791</v>
      </c>
      <c r="B907">
        <v>2021</v>
      </c>
      <c r="C907">
        <v>31</v>
      </c>
      <c r="D907">
        <v>0</v>
      </c>
      <c r="E907">
        <v>21</v>
      </c>
      <c r="F907">
        <v>0</v>
      </c>
      <c r="G907">
        <v>0</v>
      </c>
      <c r="H907">
        <v>0</v>
      </c>
      <c r="I907">
        <v>157</v>
      </c>
      <c r="J907" t="s">
        <v>1275</v>
      </c>
      <c r="K907" t="str">
        <f>INDEX('Planning Periods'!$O$2:$O$540,MATCH('Table B Values'!A907,'Planning Periods'!$A$2:$A$540,0))</f>
        <v>Los Angeles County</v>
      </c>
      <c r="S907" t="s">
        <v>822</v>
      </c>
      <c r="T907">
        <v>2021</v>
      </c>
      <c r="U907">
        <v>0</v>
      </c>
    </row>
    <row r="908" spans="1:21">
      <c r="A908" t="s">
        <v>1031</v>
      </c>
      <c r="B908">
        <v>2021</v>
      </c>
      <c r="C908">
        <v>0</v>
      </c>
      <c r="D908">
        <v>0</v>
      </c>
      <c r="E908">
        <v>1</v>
      </c>
      <c r="F908">
        <v>0</v>
      </c>
      <c r="G908">
        <v>0</v>
      </c>
      <c r="H908">
        <v>8</v>
      </c>
      <c r="I908">
        <v>0</v>
      </c>
      <c r="J908" t="s">
        <v>1275</v>
      </c>
      <c r="K908" t="str">
        <f>INDEX('Planning Periods'!$O$2:$O$540,MATCH('Table B Values'!A908,'Planning Periods'!$A$2:$A$540,0))</f>
        <v>Marin County</v>
      </c>
      <c r="S908" t="s">
        <v>813</v>
      </c>
      <c r="T908">
        <v>2021</v>
      </c>
      <c r="U908">
        <v>0</v>
      </c>
    </row>
    <row r="909" spans="1:21">
      <c r="A909" t="s">
        <v>993</v>
      </c>
      <c r="B909">
        <v>2021</v>
      </c>
      <c r="C909">
        <v>0</v>
      </c>
      <c r="D909">
        <v>0</v>
      </c>
      <c r="E909">
        <v>0</v>
      </c>
      <c r="F909">
        <v>69</v>
      </c>
      <c r="G909">
        <v>0</v>
      </c>
      <c r="H909">
        <v>2</v>
      </c>
      <c r="I909">
        <v>362</v>
      </c>
      <c r="J909" t="s">
        <v>1275</v>
      </c>
      <c r="K909" t="str">
        <f>INDEX('Planning Periods'!$O$2:$O$540,MATCH('Table B Values'!A909,'Planning Periods'!$A$2:$A$540,0))</f>
        <v>Kern County</v>
      </c>
      <c r="S909" t="s">
        <v>1044</v>
      </c>
      <c r="T909">
        <v>2021</v>
      </c>
      <c r="U909">
        <v>0</v>
      </c>
    </row>
    <row r="910" spans="1:21">
      <c r="A910" t="s">
        <v>997</v>
      </c>
      <c r="B910">
        <v>2021</v>
      </c>
      <c r="C910">
        <v>33</v>
      </c>
      <c r="D910">
        <v>0</v>
      </c>
      <c r="E910">
        <v>0</v>
      </c>
      <c r="F910">
        <v>0</v>
      </c>
      <c r="G910">
        <v>0</v>
      </c>
      <c r="H910">
        <v>0</v>
      </c>
      <c r="I910">
        <v>7</v>
      </c>
      <c r="J910" t="s">
        <v>1275</v>
      </c>
      <c r="K910" t="str">
        <f>INDEX('Planning Periods'!$O$2:$O$540,MATCH('Table B Values'!A910,'Planning Periods'!$A$2:$A$540,0))</f>
        <v>Sonoma County</v>
      </c>
      <c r="S910" t="s">
        <v>1038</v>
      </c>
      <c r="T910">
        <v>2021</v>
      </c>
      <c r="U910">
        <v>0</v>
      </c>
    </row>
    <row r="911" spans="1:21">
      <c r="A911" t="s">
        <v>1033</v>
      </c>
      <c r="B911">
        <v>2021</v>
      </c>
      <c r="C911">
        <v>0</v>
      </c>
      <c r="D911">
        <v>0</v>
      </c>
      <c r="E911">
        <v>6</v>
      </c>
      <c r="F911">
        <v>0</v>
      </c>
      <c r="G911">
        <v>0</v>
      </c>
      <c r="H911">
        <v>0</v>
      </c>
      <c r="I911">
        <v>30</v>
      </c>
      <c r="J911" t="s">
        <v>1275</v>
      </c>
      <c r="K911" t="str">
        <f>INDEX('Planning Periods'!$O$2:$O$540,MATCH('Table B Values'!A911,'Planning Periods'!$A$2:$A$540,0))</f>
        <v>Santa Cruz County</v>
      </c>
      <c r="S911" t="s">
        <v>1031</v>
      </c>
      <c r="T911">
        <v>2021</v>
      </c>
      <c r="U911">
        <v>0</v>
      </c>
    </row>
    <row r="912" spans="1:21">
      <c r="A912" t="s">
        <v>1035</v>
      </c>
      <c r="B912">
        <v>2021</v>
      </c>
      <c r="C912">
        <v>0</v>
      </c>
      <c r="D912">
        <v>0</v>
      </c>
      <c r="E912">
        <v>0</v>
      </c>
      <c r="F912">
        <v>0</v>
      </c>
      <c r="G912">
        <v>0</v>
      </c>
      <c r="H912">
        <v>0</v>
      </c>
      <c r="I912">
        <v>5</v>
      </c>
      <c r="J912" t="s">
        <v>1275</v>
      </c>
      <c r="K912" t="str">
        <f>INDEX('Planning Periods'!$O$2:$O$540,MATCH('Table B Values'!A912,'Planning Periods'!$A$2:$A$540,0))</f>
        <v>Orange County</v>
      </c>
      <c r="S912" t="s">
        <v>1042</v>
      </c>
      <c r="T912">
        <v>2021</v>
      </c>
      <c r="U912">
        <v>28</v>
      </c>
    </row>
    <row r="913" spans="1:21">
      <c r="A913" t="s">
        <v>995</v>
      </c>
      <c r="B913">
        <v>2021</v>
      </c>
      <c r="C913">
        <v>0</v>
      </c>
      <c r="D913">
        <v>0</v>
      </c>
      <c r="E913">
        <v>0</v>
      </c>
      <c r="F913">
        <v>0</v>
      </c>
      <c r="G913">
        <v>0</v>
      </c>
      <c r="H913">
        <v>0</v>
      </c>
      <c r="I913">
        <v>71</v>
      </c>
      <c r="J913" t="s">
        <v>1275</v>
      </c>
      <c r="K913" t="str">
        <f>INDEX('Planning Periods'!$O$2:$O$540,MATCH('Table B Values'!A913,'Planning Periods'!$A$2:$A$540,0))</f>
        <v>Monterey County</v>
      </c>
      <c r="S913" t="s">
        <v>958</v>
      </c>
      <c r="T913">
        <v>2021</v>
      </c>
      <c r="U913">
        <v>0</v>
      </c>
    </row>
    <row r="914" spans="1:21">
      <c r="A914" t="s">
        <v>1024</v>
      </c>
      <c r="B914">
        <v>2021</v>
      </c>
      <c r="C914">
        <v>0</v>
      </c>
      <c r="D914">
        <v>0</v>
      </c>
      <c r="E914">
        <v>28</v>
      </c>
      <c r="F914">
        <v>0</v>
      </c>
      <c r="G914">
        <v>0</v>
      </c>
      <c r="H914">
        <v>0</v>
      </c>
      <c r="I914">
        <v>235</v>
      </c>
      <c r="J914" t="s">
        <v>1275</v>
      </c>
      <c r="K914" t="str">
        <f>INDEX('Planning Periods'!$O$2:$O$540,MATCH('Table B Values'!A914,'Planning Periods'!$A$2:$A$540,0))</f>
        <v>Santa Barbara County</v>
      </c>
      <c r="S914" t="s">
        <v>1040</v>
      </c>
      <c r="T914">
        <v>2021</v>
      </c>
      <c r="U914">
        <v>0</v>
      </c>
    </row>
    <row r="915" spans="1:21">
      <c r="A915" t="s">
        <v>1026</v>
      </c>
      <c r="B915">
        <v>2021</v>
      </c>
      <c r="C915">
        <v>10</v>
      </c>
      <c r="D915">
        <v>0</v>
      </c>
      <c r="E915">
        <v>50</v>
      </c>
      <c r="F915">
        <v>29</v>
      </c>
      <c r="G915">
        <v>0</v>
      </c>
      <c r="H915">
        <v>72</v>
      </c>
      <c r="I915">
        <v>229</v>
      </c>
      <c r="J915" t="s">
        <v>1275</v>
      </c>
      <c r="K915" t="str">
        <f>INDEX('Planning Periods'!$O$2:$O$540,MATCH('Table B Values'!A915,'Planning Periods'!$A$2:$A$540,0))</f>
        <v>Santa Barbara County</v>
      </c>
      <c r="S915" t="s">
        <v>791</v>
      </c>
      <c r="T915">
        <v>2021</v>
      </c>
      <c r="U915">
        <v>23</v>
      </c>
    </row>
    <row r="916" spans="1:21">
      <c r="A916" t="s">
        <v>803</v>
      </c>
      <c r="B916">
        <v>2021</v>
      </c>
      <c r="C916">
        <v>89</v>
      </c>
      <c r="D916">
        <v>14</v>
      </c>
      <c r="E916">
        <v>92</v>
      </c>
      <c r="F916">
        <v>75</v>
      </c>
      <c r="G916">
        <v>0</v>
      </c>
      <c r="H916">
        <v>4</v>
      </c>
      <c r="I916">
        <v>143</v>
      </c>
      <c r="J916" t="s">
        <v>1275</v>
      </c>
      <c r="K916" t="str">
        <f>INDEX('Planning Periods'!$O$2:$O$540,MATCH('Table B Values'!A916,'Planning Periods'!$A$2:$A$540,0))</f>
        <v>Orange County</v>
      </c>
      <c r="S916" t="s">
        <v>1033</v>
      </c>
      <c r="T916">
        <v>2021</v>
      </c>
      <c r="U916">
        <v>0</v>
      </c>
    </row>
    <row r="917" spans="1:21">
      <c r="A917" t="s">
        <v>945</v>
      </c>
      <c r="B917">
        <v>2021</v>
      </c>
      <c r="C917">
        <v>4</v>
      </c>
      <c r="D917">
        <v>0</v>
      </c>
      <c r="E917">
        <v>2</v>
      </c>
      <c r="F917">
        <v>0</v>
      </c>
      <c r="G917">
        <v>185</v>
      </c>
      <c r="H917">
        <v>0</v>
      </c>
      <c r="I917">
        <v>98</v>
      </c>
      <c r="J917" t="s">
        <v>1275</v>
      </c>
      <c r="K917" t="str">
        <f>INDEX('Planning Periods'!$O$2:$O$540,MATCH('Table B Values'!A917,'Planning Periods'!$A$2:$A$540,0))</f>
        <v>Contra Costa County</v>
      </c>
      <c r="S917" t="s">
        <v>991</v>
      </c>
      <c r="T917">
        <v>2021</v>
      </c>
      <c r="U917">
        <v>0</v>
      </c>
    </row>
    <row r="918" spans="1:21">
      <c r="A918" t="s">
        <v>1281</v>
      </c>
      <c r="B918">
        <v>2021</v>
      </c>
      <c r="C918">
        <v>0</v>
      </c>
      <c r="D918">
        <v>0</v>
      </c>
      <c r="E918">
        <v>0</v>
      </c>
      <c r="F918">
        <v>0</v>
      </c>
      <c r="G918">
        <v>0</v>
      </c>
      <c r="H918">
        <v>0</v>
      </c>
      <c r="I918">
        <v>2</v>
      </c>
      <c r="J918" t="s">
        <v>1275</v>
      </c>
      <c r="K918" t="str">
        <f>INDEX('Planning Periods'!$O$2:$O$540,MATCH('Table B Values'!A918,'Planning Periods'!$A$2:$A$540,0))</f>
        <v>Monterey County</v>
      </c>
      <c r="S918" t="s">
        <v>1000</v>
      </c>
      <c r="T918">
        <v>2021</v>
      </c>
      <c r="U918">
        <v>0</v>
      </c>
    </row>
    <row r="919" spans="1:21">
      <c r="A919" t="s">
        <v>946</v>
      </c>
      <c r="B919">
        <v>2021</v>
      </c>
      <c r="C919">
        <v>0</v>
      </c>
      <c r="D919">
        <v>0</v>
      </c>
      <c r="E919">
        <v>0</v>
      </c>
      <c r="F919">
        <v>0</v>
      </c>
      <c r="G919">
        <v>0</v>
      </c>
      <c r="H919">
        <v>0</v>
      </c>
      <c r="I919">
        <v>2</v>
      </c>
      <c r="J919" t="s">
        <v>1275</v>
      </c>
      <c r="K919" t="str">
        <f>INDEX('Planning Periods'!$O$2:$O$540,MATCH('Table B Values'!A919,'Planning Periods'!$A$2:$A$540,0))</f>
        <v>Fresno County</v>
      </c>
      <c r="S919" t="s">
        <v>1010</v>
      </c>
      <c r="T919">
        <v>2021</v>
      </c>
      <c r="U919">
        <v>0</v>
      </c>
    </row>
    <row r="920" spans="1:21">
      <c r="A920" t="s">
        <v>1028</v>
      </c>
      <c r="B920">
        <v>2021</v>
      </c>
      <c r="C920">
        <v>108</v>
      </c>
      <c r="D920">
        <v>13</v>
      </c>
      <c r="E920">
        <v>55</v>
      </c>
      <c r="F920">
        <v>12</v>
      </c>
      <c r="G920">
        <v>7</v>
      </c>
      <c r="H920">
        <v>13</v>
      </c>
      <c r="I920">
        <v>236</v>
      </c>
      <c r="J920" t="s">
        <v>1275</v>
      </c>
      <c r="K920" t="str">
        <f>INDEX('Planning Periods'!$O$2:$O$540,MATCH('Table B Values'!A920,'Planning Periods'!$A$2:$A$540,0))</f>
        <v>Santa Clara County</v>
      </c>
      <c r="S920" t="s">
        <v>993</v>
      </c>
      <c r="T920">
        <v>2021</v>
      </c>
      <c r="U920">
        <v>0</v>
      </c>
    </row>
    <row r="921" spans="1:21">
      <c r="A921" t="s">
        <v>1021</v>
      </c>
      <c r="B921">
        <v>2021</v>
      </c>
      <c r="C921">
        <v>0</v>
      </c>
      <c r="D921">
        <v>0</v>
      </c>
      <c r="E921">
        <v>4</v>
      </c>
      <c r="F921">
        <v>31</v>
      </c>
      <c r="G921">
        <v>0</v>
      </c>
      <c r="H921">
        <v>19</v>
      </c>
      <c r="I921">
        <v>46</v>
      </c>
      <c r="J921" t="s">
        <v>1275</v>
      </c>
      <c r="K921" t="str">
        <f>INDEX('Planning Periods'!$O$2:$O$540,MATCH('Table B Values'!A921,'Planning Periods'!$A$2:$A$540,0))</f>
        <v>Santa Cruz County</v>
      </c>
      <c r="S921" t="s">
        <v>1035</v>
      </c>
      <c r="T921">
        <v>2021</v>
      </c>
      <c r="U921">
        <v>0</v>
      </c>
    </row>
    <row r="922" spans="1:21">
      <c r="A922" t="s">
        <v>958</v>
      </c>
      <c r="B922">
        <v>2021</v>
      </c>
      <c r="C922">
        <v>0</v>
      </c>
      <c r="D922">
        <v>0</v>
      </c>
      <c r="E922">
        <v>1</v>
      </c>
      <c r="F922">
        <v>0</v>
      </c>
      <c r="G922">
        <v>3</v>
      </c>
      <c r="H922">
        <v>0</v>
      </c>
      <c r="I922">
        <v>0</v>
      </c>
      <c r="J922" t="s">
        <v>1275</v>
      </c>
      <c r="K922" t="str">
        <f>INDEX('Planning Periods'!$O$2:$O$540,MATCH('Table B Values'!A922,'Planning Periods'!$A$2:$A$540,0))</f>
        <v>Los Angeles County</v>
      </c>
      <c r="S922" t="s">
        <v>995</v>
      </c>
      <c r="T922">
        <v>2021</v>
      </c>
      <c r="U922">
        <v>0</v>
      </c>
    </row>
    <row r="923" spans="1:21">
      <c r="A923" t="s">
        <v>1019</v>
      </c>
      <c r="B923">
        <v>2021</v>
      </c>
      <c r="C923">
        <v>0</v>
      </c>
      <c r="D923">
        <v>0</v>
      </c>
      <c r="E923">
        <v>2</v>
      </c>
      <c r="F923">
        <v>81</v>
      </c>
      <c r="G923">
        <v>0</v>
      </c>
      <c r="H923">
        <v>0</v>
      </c>
      <c r="I923">
        <v>228</v>
      </c>
      <c r="J923" t="s">
        <v>1275</v>
      </c>
      <c r="K923" t="str">
        <f>INDEX('Planning Periods'!$O$2:$O$540,MATCH('Table B Values'!A923,'Planning Periods'!$A$2:$A$540,0))</f>
        <v>Santa Cruz County</v>
      </c>
      <c r="S923" t="s">
        <v>997</v>
      </c>
      <c r="T923">
        <v>2021</v>
      </c>
      <c r="U923">
        <v>0</v>
      </c>
    </row>
    <row r="924" spans="1:21">
      <c r="A924" t="s">
        <v>1023</v>
      </c>
      <c r="B924">
        <v>2021</v>
      </c>
      <c r="C924">
        <v>0</v>
      </c>
      <c r="D924">
        <v>1</v>
      </c>
      <c r="E924">
        <v>0</v>
      </c>
      <c r="F924">
        <v>0</v>
      </c>
      <c r="G924">
        <v>0</v>
      </c>
      <c r="H924">
        <v>0</v>
      </c>
      <c r="I924">
        <v>111</v>
      </c>
      <c r="J924" t="s">
        <v>1275</v>
      </c>
      <c r="K924" t="str">
        <f>INDEX('Planning Periods'!$O$2:$O$540,MATCH('Table B Values'!A924,'Planning Periods'!$A$2:$A$540,0))</f>
        <v>Santa Clara County</v>
      </c>
      <c r="S924" t="s">
        <v>959</v>
      </c>
      <c r="T924">
        <v>2021</v>
      </c>
      <c r="U924">
        <v>0</v>
      </c>
    </row>
    <row r="925" spans="1:21">
      <c r="A925" t="s">
        <v>1016</v>
      </c>
      <c r="B925">
        <v>2021</v>
      </c>
      <c r="C925">
        <v>0</v>
      </c>
      <c r="D925">
        <v>0</v>
      </c>
      <c r="E925">
        <v>0</v>
      </c>
      <c r="F925">
        <v>0</v>
      </c>
      <c r="G925">
        <v>0</v>
      </c>
      <c r="H925">
        <v>0</v>
      </c>
      <c r="I925">
        <v>239</v>
      </c>
      <c r="J925" t="s">
        <v>1275</v>
      </c>
      <c r="K925" t="str">
        <f>INDEX('Planning Periods'!$O$2:$O$540,MATCH('Table B Values'!A925,'Planning Periods'!$A$2:$A$540,0))</f>
        <v>Los Angeles County</v>
      </c>
      <c r="S925" t="s">
        <v>1203</v>
      </c>
      <c r="T925">
        <v>2021</v>
      </c>
      <c r="U925">
        <v>0</v>
      </c>
    </row>
    <row r="926" spans="1:21">
      <c r="A926" t="s">
        <v>822</v>
      </c>
      <c r="B926">
        <v>2021</v>
      </c>
      <c r="C926">
        <v>0</v>
      </c>
      <c r="D926">
        <v>0</v>
      </c>
      <c r="E926">
        <v>0</v>
      </c>
      <c r="F926">
        <v>3</v>
      </c>
      <c r="G926">
        <v>0</v>
      </c>
      <c r="H926">
        <v>23</v>
      </c>
      <c r="I926">
        <v>38</v>
      </c>
      <c r="J926" t="s">
        <v>1275</v>
      </c>
      <c r="K926" t="str">
        <f>INDEX('Planning Periods'!$O$2:$O$540,MATCH('Table B Values'!A926,'Planning Periods'!$A$2:$A$540,0))</f>
        <v>Stanislaus County</v>
      </c>
      <c r="S926" t="s">
        <v>1204</v>
      </c>
      <c r="T926">
        <v>2021</v>
      </c>
      <c r="U926">
        <v>0</v>
      </c>
    </row>
    <row r="927" spans="1:21">
      <c r="A927" t="s">
        <v>813</v>
      </c>
      <c r="B927">
        <v>2021</v>
      </c>
      <c r="C927">
        <v>0</v>
      </c>
      <c r="D927">
        <v>0</v>
      </c>
      <c r="E927">
        <v>0</v>
      </c>
      <c r="F927">
        <v>0</v>
      </c>
      <c r="G927">
        <v>6</v>
      </c>
      <c r="H927">
        <v>23</v>
      </c>
      <c r="I927">
        <v>45</v>
      </c>
      <c r="J927" t="s">
        <v>1275</v>
      </c>
      <c r="K927" t="str">
        <f>INDEX('Planning Periods'!$O$2:$O$540,MATCH('Table B Values'!A927,'Planning Periods'!$A$2:$A$540,0))</f>
        <v>Orange County</v>
      </c>
      <c r="S927" t="s">
        <v>790</v>
      </c>
      <c r="T927">
        <v>2021</v>
      </c>
      <c r="U927">
        <v>0</v>
      </c>
    </row>
    <row r="928" spans="1:21">
      <c r="A928" t="s">
        <v>828</v>
      </c>
      <c r="B928">
        <v>2021</v>
      </c>
      <c r="C928">
        <v>0</v>
      </c>
      <c r="D928">
        <v>9</v>
      </c>
      <c r="E928">
        <v>0</v>
      </c>
      <c r="F928">
        <v>11</v>
      </c>
      <c r="G928">
        <v>11</v>
      </c>
      <c r="H928">
        <v>18</v>
      </c>
      <c r="I928" s="356">
        <v>99</v>
      </c>
      <c r="J928" t="s">
        <v>1275</v>
      </c>
      <c r="K928" t="str">
        <f>INDEX('Planning Periods'!$O$2:$O$540,MATCH('Table B Values'!A928,'Planning Periods'!$A$2:$A$540,0))</f>
        <v>San Mateo County</v>
      </c>
      <c r="S928" t="s">
        <v>1200</v>
      </c>
      <c r="T928">
        <v>2021</v>
      </c>
      <c r="U928">
        <v>0</v>
      </c>
    </row>
    <row r="929" spans="1:21">
      <c r="A929" t="s">
        <v>827</v>
      </c>
      <c r="B929">
        <v>2021</v>
      </c>
      <c r="C929">
        <v>0</v>
      </c>
      <c r="D929">
        <v>0</v>
      </c>
      <c r="E929">
        <v>0</v>
      </c>
      <c r="F929">
        <v>0</v>
      </c>
      <c r="G929">
        <v>0</v>
      </c>
      <c r="H929">
        <v>0</v>
      </c>
      <c r="I929">
        <v>17</v>
      </c>
      <c r="J929" t="s">
        <v>1275</v>
      </c>
      <c r="K929" t="str">
        <f>INDEX('Planning Periods'!$O$2:$O$540,MATCH('Table B Values'!A929,'Planning Periods'!$A$2:$A$540,0))</f>
        <v>Los Angeles County</v>
      </c>
      <c r="S929" t="s">
        <v>787</v>
      </c>
      <c r="T929">
        <v>2021</v>
      </c>
      <c r="U929">
        <v>0</v>
      </c>
    </row>
    <row r="930" spans="1:21">
      <c r="A930" t="s">
        <v>816</v>
      </c>
      <c r="B930">
        <v>2021</v>
      </c>
      <c r="C930">
        <v>86</v>
      </c>
      <c r="D930">
        <v>0</v>
      </c>
      <c r="E930">
        <v>75</v>
      </c>
      <c r="F930">
        <v>27</v>
      </c>
      <c r="G930">
        <v>0</v>
      </c>
      <c r="H930">
        <v>6</v>
      </c>
      <c r="I930">
        <v>694</v>
      </c>
      <c r="J930" t="s">
        <v>1275</v>
      </c>
      <c r="K930" t="str">
        <f>INDEX('Planning Periods'!$O$2:$O$540,MATCH('Table B Values'!A930,'Planning Periods'!$A$2:$A$540,0))</f>
        <v>San Joaquin County</v>
      </c>
      <c r="S930" t="s">
        <v>1198</v>
      </c>
      <c r="T930">
        <v>2021</v>
      </c>
      <c r="U930">
        <v>0</v>
      </c>
    </row>
    <row r="931" spans="1:21">
      <c r="A931" t="s">
        <v>843</v>
      </c>
      <c r="B931">
        <v>2021</v>
      </c>
      <c r="C931">
        <v>0</v>
      </c>
      <c r="D931">
        <v>0</v>
      </c>
      <c r="E931">
        <v>0</v>
      </c>
      <c r="F931">
        <v>0</v>
      </c>
      <c r="G931">
        <v>0</v>
      </c>
      <c r="H931">
        <v>0</v>
      </c>
      <c r="I931">
        <v>2</v>
      </c>
      <c r="J931" t="s">
        <v>1275</v>
      </c>
      <c r="K931" t="str">
        <f>INDEX('Planning Periods'!$O$2:$O$540,MATCH('Table B Values'!A931,'Planning Periods'!$A$2:$A$540,0))</f>
        <v>Amador County</v>
      </c>
      <c r="S931" t="s">
        <v>796</v>
      </c>
      <c r="T931">
        <v>2021</v>
      </c>
      <c r="U931">
        <v>0</v>
      </c>
    </row>
    <row r="932" spans="1:21">
      <c r="A932" t="s">
        <v>771</v>
      </c>
      <c r="B932">
        <v>2021</v>
      </c>
      <c r="C932">
        <v>0</v>
      </c>
      <c r="D932">
        <v>0</v>
      </c>
      <c r="E932">
        <v>0</v>
      </c>
      <c r="F932">
        <v>0</v>
      </c>
      <c r="G932">
        <v>0</v>
      </c>
      <c r="H932">
        <v>0</v>
      </c>
      <c r="I932">
        <v>3</v>
      </c>
      <c r="J932" t="s">
        <v>1275</v>
      </c>
      <c r="K932" t="str">
        <f>INDEX('Planning Periods'!$O$2:$O$540,MATCH('Table B Values'!A932,'Planning Periods'!$A$2:$A$540,0))</f>
        <v>Sutter County</v>
      </c>
      <c r="S932" t="s">
        <v>793</v>
      </c>
      <c r="T932">
        <v>2021</v>
      </c>
      <c r="U932">
        <v>0</v>
      </c>
    </row>
    <row r="933" spans="1:21">
      <c r="A933" t="s">
        <v>819</v>
      </c>
      <c r="B933">
        <v>2021</v>
      </c>
      <c r="C933">
        <v>0</v>
      </c>
      <c r="D933">
        <v>0</v>
      </c>
      <c r="E933">
        <v>0</v>
      </c>
      <c r="F933">
        <v>0</v>
      </c>
      <c r="G933">
        <v>0</v>
      </c>
      <c r="H933">
        <v>0</v>
      </c>
      <c r="I933">
        <v>77</v>
      </c>
      <c r="J933" t="s">
        <v>1275</v>
      </c>
      <c r="K933" t="str">
        <f>INDEX('Planning Periods'!$O$2:$O$540,MATCH('Table B Values'!A933,'Planning Periods'!$A$2:$A$540,0))</f>
        <v>Solano County</v>
      </c>
      <c r="S933" t="s">
        <v>1225</v>
      </c>
      <c r="T933">
        <v>2021</v>
      </c>
      <c r="U933">
        <v>39</v>
      </c>
    </row>
    <row r="934" spans="1:21">
      <c r="A934" t="s">
        <v>830</v>
      </c>
      <c r="B934">
        <v>2021</v>
      </c>
      <c r="C934">
        <v>113</v>
      </c>
      <c r="D934">
        <v>0</v>
      </c>
      <c r="E934">
        <v>50</v>
      </c>
      <c r="F934">
        <v>0</v>
      </c>
      <c r="G934">
        <v>0</v>
      </c>
      <c r="H934">
        <v>79</v>
      </c>
      <c r="I934">
        <v>1221</v>
      </c>
      <c r="J934" t="s">
        <v>1275</v>
      </c>
      <c r="K934" t="str">
        <f>INDEX('Planning Periods'!$O$2:$O$540,MATCH('Table B Values'!A934,'Planning Periods'!$A$2:$A$540,0))</f>
        <v>Santa Clara County</v>
      </c>
      <c r="S934" t="s">
        <v>1226</v>
      </c>
      <c r="T934">
        <v>2021</v>
      </c>
      <c r="U934">
        <v>6</v>
      </c>
    </row>
    <row r="935" spans="1:21">
      <c r="A935" t="s">
        <v>1014</v>
      </c>
      <c r="B935">
        <v>2021</v>
      </c>
      <c r="C935">
        <v>0</v>
      </c>
      <c r="D935">
        <v>0</v>
      </c>
      <c r="E935">
        <v>0</v>
      </c>
      <c r="F935">
        <v>0</v>
      </c>
      <c r="G935">
        <v>0</v>
      </c>
      <c r="H935">
        <v>7</v>
      </c>
      <c r="I935">
        <v>1</v>
      </c>
      <c r="J935" t="s">
        <v>1275</v>
      </c>
      <c r="K935" t="str">
        <f>INDEX('Planning Periods'!$O$2:$O$540,MATCH('Table B Values'!A935,'Planning Periods'!$A$2:$A$540,0))</f>
        <v>San Diego County</v>
      </c>
      <c r="S935" t="s">
        <v>862</v>
      </c>
      <c r="T935">
        <v>2021</v>
      </c>
      <c r="U935">
        <v>0</v>
      </c>
    </row>
    <row r="936" spans="1:21">
      <c r="A936" t="s">
        <v>1010</v>
      </c>
      <c r="B936">
        <v>2021</v>
      </c>
      <c r="C936">
        <v>0</v>
      </c>
      <c r="D936">
        <v>0</v>
      </c>
      <c r="E936">
        <v>0</v>
      </c>
      <c r="F936">
        <v>0</v>
      </c>
      <c r="G936">
        <v>0</v>
      </c>
      <c r="H936">
        <v>5</v>
      </c>
      <c r="I936">
        <v>43</v>
      </c>
      <c r="J936" t="s">
        <v>1275</v>
      </c>
      <c r="K936" t="str">
        <f>INDEX('Planning Periods'!$O$2:$O$540,MATCH('Table B Values'!A936,'Planning Periods'!$A$2:$A$540,0))</f>
        <v>Ventura County</v>
      </c>
      <c r="S936" t="s">
        <v>848</v>
      </c>
      <c r="T936">
        <v>2021</v>
      </c>
      <c r="U936">
        <v>0</v>
      </c>
    </row>
    <row r="937" spans="1:21">
      <c r="A937" t="s">
        <v>991</v>
      </c>
      <c r="B937">
        <v>2021</v>
      </c>
      <c r="C937">
        <v>0</v>
      </c>
      <c r="D937">
        <v>0</v>
      </c>
      <c r="E937">
        <v>0</v>
      </c>
      <c r="F937">
        <v>12</v>
      </c>
      <c r="G937">
        <v>0</v>
      </c>
      <c r="H937">
        <v>0</v>
      </c>
      <c r="I937">
        <v>6</v>
      </c>
      <c r="J937" t="s">
        <v>1275</v>
      </c>
      <c r="K937" t="str">
        <f>INDEX('Planning Periods'!$O$2:$O$540,MATCH('Table B Values'!A937,'Planning Periods'!$A$2:$A$540,0))</f>
        <v>Los Angeles County</v>
      </c>
      <c r="S937" t="s">
        <v>1201</v>
      </c>
      <c r="T937">
        <v>2021</v>
      </c>
      <c r="U937">
        <v>0</v>
      </c>
    </row>
    <row r="938" spans="1:21">
      <c r="A938" t="s">
        <v>1000</v>
      </c>
      <c r="B938">
        <v>2021</v>
      </c>
      <c r="C938">
        <v>0</v>
      </c>
      <c r="D938">
        <v>0</v>
      </c>
      <c r="E938">
        <v>0</v>
      </c>
      <c r="F938">
        <v>0</v>
      </c>
      <c r="G938">
        <v>0</v>
      </c>
      <c r="H938">
        <v>0</v>
      </c>
      <c r="I938">
        <v>14</v>
      </c>
      <c r="J938" t="s">
        <v>1275</v>
      </c>
      <c r="K938" t="str">
        <f>INDEX('Planning Periods'!$O$2:$O$540,MATCH('Table B Values'!A938,'Planning Periods'!$A$2:$A$540,0))</f>
        <v>Los Angeles County</v>
      </c>
      <c r="S938" t="s">
        <v>1202</v>
      </c>
      <c r="T938">
        <v>2021</v>
      </c>
      <c r="U938">
        <v>0</v>
      </c>
    </row>
    <row r="939" spans="1:21">
      <c r="A939" t="s">
        <v>1009</v>
      </c>
      <c r="B939">
        <v>2021</v>
      </c>
      <c r="C939">
        <v>0</v>
      </c>
      <c r="D939">
        <v>0</v>
      </c>
      <c r="E939">
        <v>0</v>
      </c>
      <c r="F939">
        <v>28</v>
      </c>
      <c r="G939">
        <v>0</v>
      </c>
      <c r="H939">
        <v>11</v>
      </c>
      <c r="I939">
        <v>56</v>
      </c>
      <c r="J939" t="s">
        <v>1275</v>
      </c>
      <c r="K939" t="str">
        <f>INDEX('Planning Periods'!$O$2:$O$540,MATCH('Table B Values'!A939,'Planning Periods'!$A$2:$A$540,0))</f>
        <v>Solano County</v>
      </c>
      <c r="S939" t="s">
        <v>1215</v>
      </c>
      <c r="T939">
        <v>2021</v>
      </c>
      <c r="U939">
        <v>0</v>
      </c>
    </row>
    <row r="940" spans="1:21">
      <c r="A940" t="s">
        <v>1007</v>
      </c>
      <c r="B940">
        <v>2021</v>
      </c>
      <c r="C940">
        <v>0</v>
      </c>
      <c r="D940">
        <v>0</v>
      </c>
      <c r="E940">
        <v>5</v>
      </c>
      <c r="F940">
        <v>0</v>
      </c>
      <c r="G940">
        <v>0</v>
      </c>
      <c r="H940">
        <v>0</v>
      </c>
      <c r="I940">
        <v>5</v>
      </c>
      <c r="J940" t="s">
        <v>1275</v>
      </c>
      <c r="K940" t="str">
        <f>INDEX('Planning Periods'!$O$2:$O$540,MATCH('Table B Values'!A940,'Planning Periods'!$A$2:$A$540,0))</f>
        <v>Los Angeles County</v>
      </c>
      <c r="S940" t="s">
        <v>823</v>
      </c>
      <c r="T940">
        <v>2021</v>
      </c>
      <c r="U940">
        <v>0</v>
      </c>
    </row>
    <row r="941" spans="1:21">
      <c r="A941" t="s">
        <v>824</v>
      </c>
      <c r="B941">
        <v>2021</v>
      </c>
      <c r="C941">
        <v>0</v>
      </c>
      <c r="D941">
        <v>0</v>
      </c>
      <c r="E941">
        <v>0</v>
      </c>
      <c r="F941">
        <v>0</v>
      </c>
      <c r="G941">
        <v>0</v>
      </c>
      <c r="H941">
        <v>0</v>
      </c>
      <c r="I941">
        <v>49</v>
      </c>
      <c r="J941" t="s">
        <v>1275</v>
      </c>
      <c r="K941" t="str">
        <f>INDEX('Planning Periods'!$O$2:$O$540,MATCH('Table B Values'!A941,'Planning Periods'!$A$2:$A$540,0))</f>
        <v>El Dorado County</v>
      </c>
      <c r="S941" t="s">
        <v>1213</v>
      </c>
      <c r="T941">
        <v>2021</v>
      </c>
      <c r="U941">
        <v>0</v>
      </c>
    </row>
    <row r="942" spans="1:21">
      <c r="A942" t="s">
        <v>1284</v>
      </c>
      <c r="B942">
        <v>2021</v>
      </c>
      <c r="C942">
        <v>0</v>
      </c>
      <c r="D942">
        <v>0</v>
      </c>
      <c r="E942">
        <v>0</v>
      </c>
      <c r="F942">
        <v>4</v>
      </c>
      <c r="G942">
        <v>0</v>
      </c>
      <c r="H942">
        <v>0</v>
      </c>
      <c r="I942">
        <v>1</v>
      </c>
      <c r="J942" t="s">
        <v>1275</v>
      </c>
      <c r="K942" t="str">
        <f>INDEX('Planning Periods'!$O$2:$O$540,MATCH('Table B Values'!A942,'Planning Periods'!$A$2:$A$540,0))</f>
        <v>Santa Barbara County</v>
      </c>
      <c r="S942" t="s">
        <v>1214</v>
      </c>
      <c r="T942">
        <v>2021</v>
      </c>
      <c r="U942">
        <v>0</v>
      </c>
    </row>
    <row r="943" spans="1:21">
      <c r="A943" t="s">
        <v>1003</v>
      </c>
      <c r="B943">
        <v>2021</v>
      </c>
      <c r="C943">
        <v>0</v>
      </c>
      <c r="D943">
        <v>0</v>
      </c>
      <c r="E943">
        <v>0</v>
      </c>
      <c r="F943">
        <v>0</v>
      </c>
      <c r="G943">
        <v>0</v>
      </c>
      <c r="H943">
        <v>6</v>
      </c>
      <c r="I943">
        <v>0</v>
      </c>
      <c r="J943" t="s">
        <v>1275</v>
      </c>
      <c r="K943" t="str">
        <f>INDEX('Planning Periods'!$O$2:$O$540,MATCH('Table B Values'!A943,'Planning Periods'!$A$2:$A$540,0))</f>
        <v>Sonoma County</v>
      </c>
      <c r="S943" t="s">
        <v>814</v>
      </c>
      <c r="T943">
        <v>2021</v>
      </c>
      <c r="U943">
        <v>0</v>
      </c>
    </row>
    <row r="944" spans="1:21">
      <c r="A944" t="s">
        <v>1005</v>
      </c>
      <c r="B944">
        <v>2021</v>
      </c>
      <c r="C944">
        <v>0</v>
      </c>
      <c r="D944">
        <v>0</v>
      </c>
      <c r="E944">
        <v>0</v>
      </c>
      <c r="F944">
        <v>2</v>
      </c>
      <c r="G944">
        <v>0</v>
      </c>
      <c r="H944">
        <v>96</v>
      </c>
      <c r="I944">
        <v>104</v>
      </c>
      <c r="J944" t="s">
        <v>1275</v>
      </c>
      <c r="K944" t="str">
        <f>INDEX('Planning Periods'!$O$2:$O$540,MATCH('Table B Values'!A944,'Planning Periods'!$A$2:$A$540,0))</f>
        <v>Sonoma County</v>
      </c>
      <c r="S944" t="s">
        <v>1208</v>
      </c>
      <c r="T944">
        <v>2021</v>
      </c>
      <c r="U944">
        <v>0</v>
      </c>
    </row>
    <row r="945" spans="1:21">
      <c r="A945" t="s">
        <v>1069</v>
      </c>
      <c r="B945">
        <v>2021</v>
      </c>
      <c r="C945">
        <v>0</v>
      </c>
      <c r="D945">
        <v>0</v>
      </c>
      <c r="E945">
        <v>0</v>
      </c>
      <c r="F945">
        <v>0</v>
      </c>
      <c r="G945">
        <v>0</v>
      </c>
      <c r="H945">
        <v>15</v>
      </c>
      <c r="I945">
        <v>10</v>
      </c>
      <c r="J945" t="s">
        <v>1275</v>
      </c>
      <c r="K945" t="str">
        <f>INDEX('Planning Periods'!$O$2:$O$540,MATCH('Table B Values'!A945,'Planning Periods'!$A$2:$A$540,0))</f>
        <v>Imperial County</v>
      </c>
      <c r="S945" t="s">
        <v>1205</v>
      </c>
      <c r="T945">
        <v>2021</v>
      </c>
      <c r="U945">
        <v>0</v>
      </c>
    </row>
    <row r="946" spans="1:21">
      <c r="A946" t="s">
        <v>1063</v>
      </c>
      <c r="B946">
        <v>2021</v>
      </c>
      <c r="C946">
        <v>0</v>
      </c>
      <c r="D946">
        <v>0</v>
      </c>
      <c r="E946">
        <v>0</v>
      </c>
      <c r="F946">
        <v>0</v>
      </c>
      <c r="G946">
        <v>0</v>
      </c>
      <c r="H946">
        <v>0</v>
      </c>
      <c r="I946">
        <v>10</v>
      </c>
      <c r="J946" t="s">
        <v>1275</v>
      </c>
      <c r="K946" t="str">
        <f>INDEX('Planning Periods'!$O$2:$O$540,MATCH('Table B Values'!A946,'Planning Periods'!$A$2:$A$540,0))</f>
        <v>San Diego County</v>
      </c>
      <c r="S946" t="s">
        <v>1206</v>
      </c>
      <c r="T946">
        <v>2021</v>
      </c>
      <c r="U946">
        <v>0</v>
      </c>
    </row>
    <row r="947" spans="1:21">
      <c r="A947" t="s">
        <v>780</v>
      </c>
      <c r="B947">
        <v>2021</v>
      </c>
      <c r="C947">
        <v>0</v>
      </c>
      <c r="D947">
        <v>15</v>
      </c>
      <c r="E947">
        <v>0</v>
      </c>
      <c r="F947">
        <v>15</v>
      </c>
      <c r="G947">
        <v>8</v>
      </c>
      <c r="H947">
        <v>16</v>
      </c>
      <c r="I947">
        <v>87</v>
      </c>
      <c r="J947" t="s">
        <v>1275</v>
      </c>
      <c r="K947" t="str">
        <f>INDEX('Planning Periods'!$O$2:$O$540,MATCH('Table B Values'!A947,'Planning Periods'!$A$2:$A$540,0))</f>
        <v>Orange County</v>
      </c>
      <c r="S947" t="s">
        <v>825</v>
      </c>
      <c r="T947">
        <v>2021</v>
      </c>
      <c r="U947">
        <v>0</v>
      </c>
    </row>
    <row r="948" spans="1:21">
      <c r="A948" t="s">
        <v>1067</v>
      </c>
      <c r="B948">
        <v>2021</v>
      </c>
      <c r="C948">
        <v>0</v>
      </c>
      <c r="D948">
        <v>0</v>
      </c>
      <c r="E948">
        <v>0</v>
      </c>
      <c r="F948">
        <v>2</v>
      </c>
      <c r="G948">
        <v>0</v>
      </c>
      <c r="H948">
        <v>0</v>
      </c>
      <c r="I948">
        <v>38</v>
      </c>
      <c r="J948" t="s">
        <v>1275</v>
      </c>
      <c r="K948" t="str">
        <f>INDEX('Planning Periods'!$O$2:$O$540,MATCH('Table B Values'!A948,'Planning Periods'!$A$2:$A$540,0))</f>
        <v>Riverside County</v>
      </c>
      <c r="S948" t="s">
        <v>784</v>
      </c>
      <c r="T948">
        <v>2021</v>
      </c>
      <c r="U948">
        <v>0</v>
      </c>
    </row>
    <row r="949" spans="1:21">
      <c r="A949" t="s">
        <v>1060</v>
      </c>
      <c r="B949">
        <v>2021</v>
      </c>
      <c r="C949">
        <v>0</v>
      </c>
      <c r="D949">
        <v>0</v>
      </c>
      <c r="E949">
        <v>0</v>
      </c>
      <c r="F949">
        <v>0</v>
      </c>
      <c r="G949">
        <v>0</v>
      </c>
      <c r="H949">
        <v>0</v>
      </c>
      <c r="I949">
        <v>27</v>
      </c>
      <c r="J949" t="s">
        <v>1275</v>
      </c>
      <c r="K949" t="str">
        <f>INDEX('Planning Periods'!$O$2:$O$540,MATCH('Table B Values'!A949,'Planning Periods'!$A$2:$A$540,0))</f>
        <v>Amador County</v>
      </c>
      <c r="S949" t="s">
        <v>1199</v>
      </c>
      <c r="T949">
        <v>2021</v>
      </c>
      <c r="U949">
        <v>0</v>
      </c>
    </row>
    <row r="950" spans="1:21">
      <c r="A950" t="s">
        <v>856</v>
      </c>
      <c r="B950">
        <v>2021</v>
      </c>
      <c r="C950">
        <v>15</v>
      </c>
      <c r="D950">
        <v>0</v>
      </c>
      <c r="E950">
        <v>0</v>
      </c>
      <c r="F950">
        <v>0</v>
      </c>
      <c r="G950">
        <v>70</v>
      </c>
      <c r="H950">
        <v>0</v>
      </c>
      <c r="I950">
        <v>2070</v>
      </c>
      <c r="J950" t="s">
        <v>1275</v>
      </c>
      <c r="K950" t="str">
        <f>INDEX('Planning Periods'!$O$2:$O$540,MATCH('Table B Values'!A950,'Planning Periods'!$A$2:$A$540,0))</f>
        <v>Orange County</v>
      </c>
      <c r="S950" t="s">
        <v>776</v>
      </c>
      <c r="T950">
        <v>2021</v>
      </c>
      <c r="U950">
        <v>0</v>
      </c>
    </row>
    <row r="951" spans="1:21">
      <c r="A951" t="s">
        <v>1062</v>
      </c>
      <c r="B951">
        <v>2021</v>
      </c>
      <c r="C951">
        <v>0</v>
      </c>
      <c r="D951">
        <v>0</v>
      </c>
      <c r="E951">
        <v>0</v>
      </c>
      <c r="F951">
        <v>0</v>
      </c>
      <c r="G951">
        <v>0</v>
      </c>
      <c r="H951">
        <v>0</v>
      </c>
      <c r="I951">
        <v>391</v>
      </c>
      <c r="J951" t="s">
        <v>1275</v>
      </c>
      <c r="K951" t="str">
        <f>INDEX('Planning Periods'!$O$2:$O$540,MATCH('Table B Values'!A951,'Planning Periods'!$A$2:$A$540,0))</f>
        <v>Riverside County</v>
      </c>
      <c r="S951" t="s">
        <v>782</v>
      </c>
      <c r="T951">
        <v>2021</v>
      </c>
      <c r="U951">
        <v>0</v>
      </c>
    </row>
    <row r="952" spans="1:21">
      <c r="A952" t="s">
        <v>1053</v>
      </c>
      <c r="B952">
        <v>2021</v>
      </c>
      <c r="C952">
        <v>0</v>
      </c>
      <c r="D952">
        <v>0</v>
      </c>
      <c r="E952">
        <v>0</v>
      </c>
      <c r="F952">
        <v>0</v>
      </c>
      <c r="G952">
        <v>0</v>
      </c>
      <c r="H952">
        <v>118</v>
      </c>
      <c r="I952">
        <v>214</v>
      </c>
      <c r="J952" t="s">
        <v>1275</v>
      </c>
      <c r="K952" t="str">
        <f>INDEX('Planning Periods'!$O$2:$O$540,MATCH('Table B Values'!A952,'Planning Periods'!$A$2:$A$540,0))</f>
        <v>San Bernardino County</v>
      </c>
      <c r="S952" t="s">
        <v>817</v>
      </c>
      <c r="T952">
        <v>2021</v>
      </c>
      <c r="U952">
        <v>0</v>
      </c>
    </row>
    <row r="953" spans="1:21">
      <c r="A953" t="s">
        <v>1055</v>
      </c>
      <c r="B953">
        <v>2021</v>
      </c>
      <c r="C953">
        <v>0</v>
      </c>
      <c r="D953">
        <v>0</v>
      </c>
      <c r="E953">
        <v>0</v>
      </c>
      <c r="F953">
        <v>0</v>
      </c>
      <c r="G953">
        <v>12</v>
      </c>
      <c r="H953">
        <v>24</v>
      </c>
      <c r="I953">
        <v>0</v>
      </c>
      <c r="J953" t="s">
        <v>1275</v>
      </c>
      <c r="K953" t="str">
        <f>INDEX('Planning Periods'!$O$2:$O$540,MATCH('Table B Values'!A953,'Planning Periods'!$A$2:$A$540,0))</f>
        <v>Los Angeles County</v>
      </c>
      <c r="S953" t="s">
        <v>820</v>
      </c>
      <c r="T953">
        <v>2021</v>
      </c>
      <c r="U953">
        <v>0</v>
      </c>
    </row>
    <row r="954" spans="1:21">
      <c r="A954" t="s">
        <v>1050</v>
      </c>
      <c r="B954">
        <v>2021</v>
      </c>
      <c r="C954">
        <v>0</v>
      </c>
      <c r="D954">
        <v>0</v>
      </c>
      <c r="E954">
        <v>0</v>
      </c>
      <c r="F954">
        <v>0</v>
      </c>
      <c r="G954">
        <v>0</v>
      </c>
      <c r="H954">
        <v>13</v>
      </c>
      <c r="I954">
        <v>230</v>
      </c>
      <c r="J954" t="s">
        <v>1275</v>
      </c>
      <c r="K954" t="str">
        <f>INDEX('Planning Periods'!$O$2:$O$540,MATCH('Table B Values'!A954,'Planning Periods'!$A$2:$A$540,0))</f>
        <v>Riverside County</v>
      </c>
      <c r="S954" t="s">
        <v>1210</v>
      </c>
      <c r="T954">
        <v>2021</v>
      </c>
      <c r="U954">
        <v>0</v>
      </c>
    </row>
    <row r="955" spans="1:21">
      <c r="A955" t="s">
        <v>1175</v>
      </c>
      <c r="B955">
        <v>2021</v>
      </c>
      <c r="C955">
        <v>0</v>
      </c>
      <c r="D955">
        <v>0</v>
      </c>
      <c r="E955">
        <v>0</v>
      </c>
      <c r="F955">
        <v>0</v>
      </c>
      <c r="G955">
        <v>0</v>
      </c>
      <c r="H955">
        <v>0</v>
      </c>
      <c r="I955">
        <v>4</v>
      </c>
      <c r="J955" t="s">
        <v>1275</v>
      </c>
      <c r="K955" t="str">
        <f>INDEX('Planning Periods'!$O$2:$O$540,MATCH('Table B Values'!A955,'Planning Periods'!$A$2:$A$540,0))</f>
        <v>Contra Costa County</v>
      </c>
      <c r="S955" t="s">
        <v>865</v>
      </c>
      <c r="T955">
        <v>2021</v>
      </c>
      <c r="U955">
        <v>0</v>
      </c>
    </row>
    <row r="956" spans="1:21">
      <c r="A956" t="s">
        <v>895</v>
      </c>
      <c r="B956">
        <v>2021</v>
      </c>
      <c r="C956">
        <v>0</v>
      </c>
      <c r="D956">
        <v>0</v>
      </c>
      <c r="E956">
        <v>0</v>
      </c>
      <c r="F956">
        <v>0</v>
      </c>
      <c r="G956">
        <v>0</v>
      </c>
      <c r="H956">
        <v>0</v>
      </c>
      <c r="I956">
        <v>7</v>
      </c>
      <c r="J956" t="s">
        <v>1275</v>
      </c>
      <c r="K956" t="str">
        <f>INDEX('Planning Periods'!$O$2:$O$540,MATCH('Table B Values'!A956,'Planning Periods'!$A$2:$A$540,0))</f>
        <v>Los Angeles County</v>
      </c>
      <c r="S956" t="s">
        <v>953</v>
      </c>
      <c r="T956">
        <v>2021</v>
      </c>
      <c r="U956">
        <v>0</v>
      </c>
    </row>
    <row r="957" spans="1:21">
      <c r="A957" t="s">
        <v>1047</v>
      </c>
      <c r="B957">
        <v>2021</v>
      </c>
      <c r="C957">
        <v>0</v>
      </c>
      <c r="D957">
        <v>0</v>
      </c>
      <c r="E957">
        <v>0</v>
      </c>
      <c r="F957">
        <v>4</v>
      </c>
      <c r="G957">
        <v>0</v>
      </c>
      <c r="H957">
        <v>0</v>
      </c>
      <c r="I957">
        <v>0</v>
      </c>
      <c r="J957" t="s">
        <v>1275</v>
      </c>
      <c r="K957" t="str">
        <f>INDEX('Planning Periods'!$O$2:$O$540,MATCH('Table B Values'!A957,'Planning Periods'!$A$2:$A$540,0))</f>
        <v>Imperial County</v>
      </c>
      <c r="S957" t="s">
        <v>887</v>
      </c>
      <c r="T957">
        <v>2021</v>
      </c>
      <c r="U957">
        <v>16</v>
      </c>
    </row>
    <row r="958" spans="1:21">
      <c r="A958" t="s">
        <v>1167</v>
      </c>
      <c r="B958">
        <v>2021</v>
      </c>
      <c r="C958">
        <v>0</v>
      </c>
      <c r="D958">
        <v>0</v>
      </c>
      <c r="E958">
        <v>0</v>
      </c>
      <c r="F958">
        <v>0</v>
      </c>
      <c r="G958">
        <v>0</v>
      </c>
      <c r="H958">
        <v>0</v>
      </c>
      <c r="I958">
        <v>392</v>
      </c>
      <c r="J958" t="s">
        <v>1275</v>
      </c>
      <c r="K958" t="str">
        <f>INDEX('Planning Periods'!$O$2:$O$540,MATCH('Table B Values'!A958,'Planning Periods'!$A$2:$A$540,0))</f>
        <v>San Benito County</v>
      </c>
      <c r="S958" t="s">
        <v>1224</v>
      </c>
      <c r="T958">
        <v>2021</v>
      </c>
      <c r="U958">
        <v>0</v>
      </c>
    </row>
    <row r="959" spans="1:21">
      <c r="A959" t="s">
        <v>1049</v>
      </c>
      <c r="B959">
        <v>2021</v>
      </c>
      <c r="C959">
        <v>0</v>
      </c>
      <c r="D959">
        <v>15</v>
      </c>
      <c r="E959">
        <v>0</v>
      </c>
      <c r="F959">
        <v>203</v>
      </c>
      <c r="G959">
        <v>0</v>
      </c>
      <c r="H959">
        <v>5</v>
      </c>
      <c r="I959">
        <v>0</v>
      </c>
      <c r="J959" t="s">
        <v>1275</v>
      </c>
      <c r="K959" t="str">
        <f>INDEX('Planning Periods'!$O$2:$O$540,MATCH('Table B Values'!A959,'Planning Periods'!$A$2:$A$540,0))</f>
        <v>San Bernardino County</v>
      </c>
      <c r="S959" t="s">
        <v>840</v>
      </c>
      <c r="T959">
        <v>2021</v>
      </c>
      <c r="U959">
        <v>0</v>
      </c>
    </row>
    <row r="960" spans="1:21">
      <c r="A960" t="s">
        <v>1166</v>
      </c>
      <c r="B960">
        <v>2021</v>
      </c>
      <c r="C960">
        <v>0</v>
      </c>
      <c r="D960">
        <v>22</v>
      </c>
      <c r="E960">
        <v>0</v>
      </c>
      <c r="F960">
        <v>13</v>
      </c>
      <c r="G960">
        <v>0</v>
      </c>
      <c r="H960">
        <v>10</v>
      </c>
      <c r="I960">
        <v>9</v>
      </c>
      <c r="J960" t="s">
        <v>1275</v>
      </c>
      <c r="K960" t="str">
        <f>INDEX('Planning Periods'!$O$2:$O$540,MATCH('Table B Values'!A960,'Planning Periods'!$A$2:$A$540,0))</f>
        <v>San Mateo County</v>
      </c>
      <c r="S960" t="s">
        <v>832</v>
      </c>
      <c r="T960">
        <v>2021</v>
      </c>
      <c r="U960">
        <v>0</v>
      </c>
    </row>
    <row r="961" spans="1:21">
      <c r="A961" t="s">
        <v>1191</v>
      </c>
      <c r="B961">
        <v>2021</v>
      </c>
      <c r="C961">
        <v>0</v>
      </c>
      <c r="D961">
        <v>0</v>
      </c>
      <c r="E961">
        <v>0</v>
      </c>
      <c r="F961">
        <v>0</v>
      </c>
      <c r="G961">
        <v>0</v>
      </c>
      <c r="H961">
        <v>21</v>
      </c>
      <c r="I961">
        <v>1</v>
      </c>
      <c r="J961" t="s">
        <v>1275</v>
      </c>
      <c r="K961" t="str">
        <f>INDEX('Planning Periods'!$O$2:$O$540,MATCH('Table B Values'!A961,'Planning Periods'!$A$2:$A$540,0))</f>
        <v>Contra Costa County</v>
      </c>
      <c r="S961" t="s">
        <v>1223</v>
      </c>
      <c r="T961">
        <v>2021</v>
      </c>
      <c r="U961">
        <v>0</v>
      </c>
    </row>
    <row r="962" spans="1:21">
      <c r="A962" t="s">
        <v>1045</v>
      </c>
      <c r="B962">
        <v>2021</v>
      </c>
      <c r="C962">
        <v>0</v>
      </c>
      <c r="D962">
        <v>0</v>
      </c>
      <c r="E962">
        <v>0</v>
      </c>
      <c r="F962">
        <v>0</v>
      </c>
      <c r="G962">
        <v>0</v>
      </c>
      <c r="H962">
        <v>0</v>
      </c>
      <c r="I962">
        <v>16</v>
      </c>
      <c r="J962" t="s">
        <v>1275</v>
      </c>
      <c r="K962" t="str">
        <f>INDEX('Planning Periods'!$O$2:$O$540,MATCH('Table B Values'!A962,'Planning Periods'!$A$2:$A$540,0))</f>
        <v>Orange County</v>
      </c>
      <c r="S962" t="s">
        <v>1212</v>
      </c>
      <c r="T962">
        <v>2021</v>
      </c>
      <c r="U962">
        <v>0</v>
      </c>
    </row>
    <row r="963" spans="1:21">
      <c r="A963" t="s">
        <v>1041</v>
      </c>
      <c r="B963">
        <v>2021</v>
      </c>
      <c r="C963">
        <v>0</v>
      </c>
      <c r="D963">
        <v>1</v>
      </c>
      <c r="E963">
        <v>0</v>
      </c>
      <c r="F963">
        <v>0</v>
      </c>
      <c r="G963">
        <v>0</v>
      </c>
      <c r="H963">
        <v>0</v>
      </c>
      <c r="I963">
        <v>0</v>
      </c>
      <c r="J963" t="s">
        <v>1275</v>
      </c>
      <c r="K963" t="str">
        <f>INDEX('Planning Periods'!$O$2:$O$540,MATCH('Table B Values'!A963,'Planning Periods'!$A$2:$A$540,0))</f>
        <v>Los Angeles County</v>
      </c>
      <c r="S963" t="s">
        <v>777</v>
      </c>
      <c r="T963">
        <v>2021</v>
      </c>
      <c r="U963">
        <v>90</v>
      </c>
    </row>
    <row r="964" spans="1:21">
      <c r="A964" t="s">
        <v>1043</v>
      </c>
      <c r="B964">
        <v>2021</v>
      </c>
      <c r="C964">
        <v>0</v>
      </c>
      <c r="D964">
        <v>0</v>
      </c>
      <c r="E964">
        <v>0</v>
      </c>
      <c r="F964">
        <v>0</v>
      </c>
      <c r="G964">
        <v>0</v>
      </c>
      <c r="H964">
        <v>0</v>
      </c>
      <c r="I964">
        <v>203</v>
      </c>
      <c r="J964" t="s">
        <v>1275</v>
      </c>
      <c r="K964" t="str">
        <f>INDEX('Planning Periods'!$O$2:$O$540,MATCH('Table B Values'!A964,'Planning Periods'!$A$2:$A$540,0))</f>
        <v>Riverside County</v>
      </c>
      <c r="S964" t="s">
        <v>1279</v>
      </c>
      <c r="T964">
        <v>2021</v>
      </c>
      <c r="U964">
        <v>0</v>
      </c>
    </row>
    <row r="965" spans="1:21">
      <c r="A965" t="s">
        <v>1190</v>
      </c>
      <c r="B965">
        <v>2021</v>
      </c>
      <c r="C965">
        <v>0</v>
      </c>
      <c r="D965">
        <v>0</v>
      </c>
      <c r="E965">
        <v>0</v>
      </c>
      <c r="F965">
        <v>0</v>
      </c>
      <c r="G965">
        <v>0</v>
      </c>
      <c r="H965">
        <v>0</v>
      </c>
      <c r="I965">
        <v>2</v>
      </c>
      <c r="J965" t="s">
        <v>1275</v>
      </c>
      <c r="K965" t="str">
        <f>INDEX('Planning Periods'!$O$2:$O$540,MATCH('Table B Values'!A965,'Planning Periods'!$A$2:$A$540,0))</f>
        <v>Orange County</v>
      </c>
      <c r="S965" t="s">
        <v>962</v>
      </c>
      <c r="T965">
        <v>2021</v>
      </c>
      <c r="U965">
        <v>0</v>
      </c>
    </row>
    <row r="966" spans="1:21">
      <c r="A966" t="s">
        <v>1032</v>
      </c>
      <c r="B966">
        <v>2021</v>
      </c>
      <c r="C966">
        <v>0</v>
      </c>
      <c r="D966">
        <v>0</v>
      </c>
      <c r="E966">
        <v>0</v>
      </c>
      <c r="F966">
        <v>5</v>
      </c>
      <c r="G966">
        <v>0</v>
      </c>
      <c r="H966">
        <v>7</v>
      </c>
      <c r="I966">
        <v>269</v>
      </c>
      <c r="J966" t="s">
        <v>1275</v>
      </c>
      <c r="K966" t="str">
        <f>INDEX('Planning Periods'!$O$2:$O$540,MATCH('Table B Values'!A966,'Planning Periods'!$A$2:$A$540,0))</f>
        <v>Orange County</v>
      </c>
      <c r="S966" t="s">
        <v>956</v>
      </c>
      <c r="T966">
        <v>2021</v>
      </c>
      <c r="U966">
        <v>0</v>
      </c>
    </row>
    <row r="967" spans="1:21">
      <c r="A967" t="s">
        <v>1034</v>
      </c>
      <c r="B967">
        <v>2021</v>
      </c>
      <c r="C967">
        <v>0</v>
      </c>
      <c r="D967">
        <v>2</v>
      </c>
      <c r="E967">
        <v>0</v>
      </c>
      <c r="F967">
        <v>0</v>
      </c>
      <c r="G967">
        <v>0</v>
      </c>
      <c r="H967">
        <v>151</v>
      </c>
      <c r="I967">
        <v>8</v>
      </c>
      <c r="J967" t="s">
        <v>1275</v>
      </c>
      <c r="K967" t="str">
        <f>INDEX('Planning Periods'!$O$2:$O$540,MATCH('Table B Values'!A967,'Planning Periods'!$A$2:$A$540,0))</f>
        <v>Riverside County</v>
      </c>
      <c r="S967" t="s">
        <v>969</v>
      </c>
      <c r="T967">
        <v>2021</v>
      </c>
      <c r="U967">
        <v>0</v>
      </c>
    </row>
    <row r="968" spans="1:21">
      <c r="A968" t="s">
        <v>884</v>
      </c>
      <c r="B968">
        <v>2021</v>
      </c>
      <c r="C968">
        <v>12</v>
      </c>
      <c r="D968">
        <v>0</v>
      </c>
      <c r="E968">
        <v>0</v>
      </c>
      <c r="F968">
        <v>0</v>
      </c>
      <c r="G968">
        <v>0</v>
      </c>
      <c r="H968">
        <v>0</v>
      </c>
      <c r="I968">
        <v>181</v>
      </c>
      <c r="J968" t="s">
        <v>1275</v>
      </c>
      <c r="K968" t="str">
        <f>INDEX('Planning Periods'!$O$2:$O$540,MATCH('Table B Values'!A968,'Planning Periods'!$A$2:$A$540,0))</f>
        <v>Orange County</v>
      </c>
      <c r="S968" t="s">
        <v>1036</v>
      </c>
      <c r="T968">
        <v>2021</v>
      </c>
      <c r="U968">
        <v>0</v>
      </c>
    </row>
    <row r="969" spans="1:21">
      <c r="A969" t="s">
        <v>1187</v>
      </c>
      <c r="B969">
        <v>2021</v>
      </c>
      <c r="C969">
        <v>0</v>
      </c>
      <c r="D969">
        <v>0</v>
      </c>
      <c r="E969">
        <v>0</v>
      </c>
      <c r="F969">
        <v>423</v>
      </c>
      <c r="G969">
        <v>0</v>
      </c>
      <c r="H969">
        <v>47</v>
      </c>
      <c r="I969">
        <v>443</v>
      </c>
      <c r="J969" t="s">
        <v>1275</v>
      </c>
      <c r="K969" t="str">
        <f>INDEX('Planning Periods'!$O$2:$O$540,MATCH('Table B Values'!A969,'Planning Periods'!$A$2:$A$540,0))</f>
        <v>Kern County</v>
      </c>
      <c r="S969" t="s">
        <v>964</v>
      </c>
      <c r="T969">
        <v>2021</v>
      </c>
      <c r="U969">
        <v>0</v>
      </c>
    </row>
    <row r="970" spans="1:21">
      <c r="A970" t="s">
        <v>1189</v>
      </c>
      <c r="B970">
        <v>2021</v>
      </c>
      <c r="C970">
        <v>0</v>
      </c>
      <c r="D970">
        <v>0</v>
      </c>
      <c r="E970">
        <v>1</v>
      </c>
      <c r="F970">
        <v>49</v>
      </c>
      <c r="G970">
        <v>0</v>
      </c>
      <c r="H970">
        <v>1</v>
      </c>
      <c r="I970">
        <v>5</v>
      </c>
      <c r="J970" t="s">
        <v>1275</v>
      </c>
      <c r="K970" t="str">
        <f>INDEX('Planning Periods'!$O$2:$O$540,MATCH('Table B Values'!A970,'Planning Periods'!$A$2:$A$540,0))</f>
        <v>Kings County</v>
      </c>
      <c r="S970" t="s">
        <v>967</v>
      </c>
      <c r="T970">
        <v>2021</v>
      </c>
      <c r="U970">
        <v>43</v>
      </c>
    </row>
    <row r="971" spans="1:21">
      <c r="A971" t="s">
        <v>1186</v>
      </c>
      <c r="B971">
        <v>2021</v>
      </c>
      <c r="C971">
        <v>0</v>
      </c>
      <c r="D971">
        <v>0</v>
      </c>
      <c r="E971">
        <v>0</v>
      </c>
      <c r="F971">
        <v>0</v>
      </c>
      <c r="G971">
        <v>0</v>
      </c>
      <c r="H971">
        <v>3</v>
      </c>
      <c r="I971">
        <v>66</v>
      </c>
      <c r="J971" t="s">
        <v>1275</v>
      </c>
      <c r="K971" t="str">
        <f>INDEX('Planning Periods'!$O$2:$O$540,MATCH('Table B Values'!A971,'Planning Periods'!$A$2:$A$540,0))</f>
        <v>Fresno County</v>
      </c>
      <c r="S971" t="s">
        <v>836</v>
      </c>
      <c r="T971">
        <v>2021</v>
      </c>
      <c r="U971">
        <v>0</v>
      </c>
    </row>
    <row r="972" spans="1:21">
      <c r="A972" t="s">
        <v>1176</v>
      </c>
      <c r="B972">
        <v>2021</v>
      </c>
      <c r="C972">
        <v>0</v>
      </c>
      <c r="D972">
        <v>0</v>
      </c>
      <c r="E972">
        <v>0</v>
      </c>
      <c r="F972">
        <v>0</v>
      </c>
      <c r="G972">
        <v>0</v>
      </c>
      <c r="H972">
        <v>94</v>
      </c>
      <c r="I972">
        <v>0</v>
      </c>
      <c r="J972" t="s">
        <v>1275</v>
      </c>
      <c r="K972" t="str">
        <f>INDEX('Planning Periods'!$O$2:$O$540,MATCH('Table B Values'!A972,'Planning Periods'!$A$2:$A$540,0))</f>
        <v>Fresno County</v>
      </c>
      <c r="S972" t="s">
        <v>1229</v>
      </c>
      <c r="T972">
        <v>2021</v>
      </c>
      <c r="U972">
        <v>0</v>
      </c>
    </row>
    <row r="973" spans="1:21">
      <c r="A973" t="s">
        <v>1025</v>
      </c>
      <c r="B973">
        <v>2021</v>
      </c>
      <c r="C973">
        <v>0</v>
      </c>
      <c r="D973">
        <v>0</v>
      </c>
      <c r="E973">
        <v>0</v>
      </c>
      <c r="F973">
        <v>0</v>
      </c>
      <c r="G973">
        <v>0</v>
      </c>
      <c r="H973">
        <v>0</v>
      </c>
      <c r="I973">
        <v>2</v>
      </c>
      <c r="J973" t="s">
        <v>1275</v>
      </c>
      <c r="K973" t="str">
        <f>INDEX('Planning Periods'!$O$2:$O$540,MATCH('Table B Values'!A973,'Planning Periods'!$A$2:$A$540,0))</f>
        <v>Amador County</v>
      </c>
      <c r="S973" t="s">
        <v>1227</v>
      </c>
      <c r="T973">
        <v>2021</v>
      </c>
      <c r="U973">
        <v>0</v>
      </c>
    </row>
    <row r="974" spans="1:21">
      <c r="A974" t="s">
        <v>1030</v>
      </c>
      <c r="B974">
        <v>2021</v>
      </c>
      <c r="C974">
        <v>0</v>
      </c>
      <c r="D974">
        <v>0</v>
      </c>
      <c r="E974">
        <v>0</v>
      </c>
      <c r="F974">
        <v>0</v>
      </c>
      <c r="G974">
        <v>0</v>
      </c>
      <c r="H974">
        <v>0</v>
      </c>
      <c r="I974">
        <v>133</v>
      </c>
      <c r="J974" t="s">
        <v>1275</v>
      </c>
      <c r="K974" t="str">
        <f>INDEX('Planning Periods'!$O$2:$O$540,MATCH('Table B Values'!A974,'Planning Periods'!$A$2:$A$540,0))</f>
        <v>Riverside County</v>
      </c>
      <c r="S974" t="s">
        <v>788</v>
      </c>
      <c r="T974">
        <v>2021</v>
      </c>
      <c r="U974">
        <v>0</v>
      </c>
    </row>
    <row r="975" spans="1:21">
      <c r="A975" t="s">
        <v>1029</v>
      </c>
      <c r="B975">
        <v>2021</v>
      </c>
      <c r="C975">
        <v>0</v>
      </c>
      <c r="D975">
        <v>0</v>
      </c>
      <c r="E975">
        <v>0</v>
      </c>
      <c r="F975">
        <v>0</v>
      </c>
      <c r="G975">
        <v>0</v>
      </c>
      <c r="H975">
        <v>0</v>
      </c>
      <c r="I975">
        <v>18</v>
      </c>
      <c r="J975" t="s">
        <v>1275</v>
      </c>
      <c r="K975" t="str">
        <f>INDEX('Planning Periods'!$O$2:$O$540,MATCH('Table B Values'!A975,'Planning Periods'!$A$2:$A$540,0))</f>
        <v>Los Angeles County</v>
      </c>
      <c r="S975" t="s">
        <v>857</v>
      </c>
      <c r="T975">
        <v>2021</v>
      </c>
      <c r="U975">
        <v>0</v>
      </c>
    </row>
    <row r="976" spans="1:21">
      <c r="A976" t="s">
        <v>924</v>
      </c>
      <c r="B976">
        <v>2021</v>
      </c>
      <c r="C976">
        <v>0</v>
      </c>
      <c r="D976">
        <v>0</v>
      </c>
      <c r="E976">
        <v>0</v>
      </c>
      <c r="F976">
        <v>1</v>
      </c>
      <c r="G976">
        <v>0</v>
      </c>
      <c r="H976">
        <v>0</v>
      </c>
      <c r="I976">
        <v>0</v>
      </c>
      <c r="J976" t="s">
        <v>1275</v>
      </c>
      <c r="K976" t="str">
        <f>INDEX('Planning Periods'!$O$2:$O$540,MATCH('Table B Values'!A976,'Planning Periods'!$A$2:$A$540,0))</f>
        <v>Orange County</v>
      </c>
      <c r="S976" t="s">
        <v>860</v>
      </c>
      <c r="T976">
        <v>2021</v>
      </c>
      <c r="U976">
        <v>18</v>
      </c>
    </row>
    <row r="977" spans="1:21">
      <c r="A977" t="s">
        <v>1022</v>
      </c>
      <c r="B977">
        <v>2021</v>
      </c>
      <c r="C977">
        <v>0</v>
      </c>
      <c r="D977">
        <v>0</v>
      </c>
      <c r="E977">
        <v>0</v>
      </c>
      <c r="F977">
        <v>0</v>
      </c>
      <c r="G977">
        <v>0</v>
      </c>
      <c r="H977">
        <v>0</v>
      </c>
      <c r="I977">
        <v>37</v>
      </c>
      <c r="J977" t="s">
        <v>1275</v>
      </c>
      <c r="K977" t="str">
        <f>INDEX('Planning Periods'!$O$2:$O$540,MATCH('Table B Values'!A977,'Planning Periods'!$A$2:$A$540,0))</f>
        <v>Los Angeles County</v>
      </c>
      <c r="S977" t="s">
        <v>831</v>
      </c>
      <c r="T977">
        <v>2021</v>
      </c>
      <c r="U977">
        <v>0</v>
      </c>
    </row>
    <row r="978" spans="1:21">
      <c r="A978" t="s">
        <v>1020</v>
      </c>
      <c r="B978">
        <v>2021</v>
      </c>
      <c r="C978">
        <v>0</v>
      </c>
      <c r="D978">
        <v>0</v>
      </c>
      <c r="E978">
        <v>0</v>
      </c>
      <c r="F978">
        <v>0</v>
      </c>
      <c r="G978">
        <v>0</v>
      </c>
      <c r="H978">
        <v>23</v>
      </c>
      <c r="I978">
        <v>0</v>
      </c>
      <c r="J978" t="s">
        <v>1275</v>
      </c>
      <c r="K978" t="str">
        <f>INDEX('Planning Periods'!$O$2:$O$540,MATCH('Table B Values'!A978,'Planning Periods'!$A$2:$A$540,0))</f>
        <v>San Diego County</v>
      </c>
      <c r="S978" t="s">
        <v>842</v>
      </c>
      <c r="T978">
        <v>2021</v>
      </c>
      <c r="U978">
        <v>0</v>
      </c>
    </row>
    <row r="979" spans="1:21">
      <c r="A979" t="s">
        <v>941</v>
      </c>
      <c r="B979">
        <v>2021</v>
      </c>
      <c r="C979">
        <v>0</v>
      </c>
      <c r="D979">
        <v>5</v>
      </c>
      <c r="E979">
        <v>0</v>
      </c>
      <c r="F979">
        <v>16</v>
      </c>
      <c r="G979">
        <v>0</v>
      </c>
      <c r="H979">
        <v>0</v>
      </c>
      <c r="I979">
        <v>3</v>
      </c>
      <c r="J979" t="s">
        <v>1275</v>
      </c>
      <c r="K979" t="str">
        <f>INDEX('Planning Periods'!$O$2:$O$540,MATCH('Table B Values'!A979,'Planning Periods'!$A$2:$A$540,0))</f>
        <v>Orange County</v>
      </c>
      <c r="S979" t="s">
        <v>1219</v>
      </c>
      <c r="T979">
        <v>2021</v>
      </c>
      <c r="U979">
        <v>0</v>
      </c>
    </row>
    <row r="980" spans="1:21">
      <c r="A980" t="s">
        <v>1185</v>
      </c>
      <c r="B980">
        <v>2021</v>
      </c>
      <c r="C980">
        <v>0</v>
      </c>
      <c r="D980">
        <v>0</v>
      </c>
      <c r="E980">
        <v>0</v>
      </c>
      <c r="F980">
        <v>0</v>
      </c>
      <c r="G980">
        <v>0</v>
      </c>
      <c r="H980" s="356">
        <v>0</v>
      </c>
      <c r="I980" s="356">
        <v>4</v>
      </c>
      <c r="J980" t="s">
        <v>1275</v>
      </c>
      <c r="K980" t="str">
        <f>INDEX('Planning Periods'!$O$2:$O$540,MATCH('Table B Values'!A980,'Planning Periods'!$A$2:$A$540,0))</f>
        <v>Los Angeles County</v>
      </c>
      <c r="S980" t="s">
        <v>1209</v>
      </c>
      <c r="T980">
        <v>2021</v>
      </c>
      <c r="U980">
        <v>0</v>
      </c>
    </row>
    <row r="981" spans="1:21">
      <c r="A981" t="s">
        <v>869</v>
      </c>
      <c r="B981">
        <v>2021</v>
      </c>
      <c r="C981">
        <v>24</v>
      </c>
      <c r="D981">
        <v>6</v>
      </c>
      <c r="E981">
        <v>0</v>
      </c>
      <c r="F981">
        <v>4</v>
      </c>
      <c r="G981">
        <v>1</v>
      </c>
      <c r="H981">
        <v>3</v>
      </c>
      <c r="I981">
        <v>385</v>
      </c>
      <c r="J981" t="s">
        <v>1275</v>
      </c>
      <c r="K981" t="str">
        <f>INDEX('Planning Periods'!$O$2:$O$540,MATCH('Table B Values'!A981,'Planning Periods'!$A$2:$A$540,0))</f>
        <v>Sacramento County</v>
      </c>
      <c r="S981" t="s">
        <v>844</v>
      </c>
      <c r="T981">
        <v>2021</v>
      </c>
      <c r="U981">
        <v>0</v>
      </c>
    </row>
    <row r="982" spans="1:21">
      <c r="A982" t="s">
        <v>963</v>
      </c>
      <c r="B982">
        <v>2021</v>
      </c>
      <c r="C982">
        <v>0</v>
      </c>
      <c r="D982">
        <v>0</v>
      </c>
      <c r="E982">
        <v>60</v>
      </c>
      <c r="F982">
        <v>0</v>
      </c>
      <c r="G982">
        <v>0</v>
      </c>
      <c r="H982">
        <v>0</v>
      </c>
      <c r="I982">
        <v>951</v>
      </c>
      <c r="J982" t="s">
        <v>1275</v>
      </c>
      <c r="K982" t="str">
        <f>INDEX('Planning Periods'!$O$2:$O$540,MATCH('Table B Values'!A982,'Planning Periods'!$A$2:$A$540,0))</f>
        <v>San Bernardino County</v>
      </c>
      <c r="S982" t="s">
        <v>1222</v>
      </c>
      <c r="T982">
        <v>2021</v>
      </c>
      <c r="U982">
        <v>0</v>
      </c>
    </row>
    <row r="983" spans="1:21">
      <c r="A983" t="s">
        <v>1109</v>
      </c>
      <c r="B983">
        <v>2021</v>
      </c>
      <c r="C983">
        <v>0</v>
      </c>
      <c r="D983">
        <v>0</v>
      </c>
      <c r="E983">
        <v>0</v>
      </c>
      <c r="F983">
        <v>0</v>
      </c>
      <c r="G983">
        <v>0</v>
      </c>
      <c r="H983">
        <v>0</v>
      </c>
      <c r="I983">
        <v>41</v>
      </c>
      <c r="J983" t="s">
        <v>1275</v>
      </c>
      <c r="K983" t="str">
        <f>INDEX('Planning Periods'!$O$2:$O$540,MATCH('Table B Values'!A983,'Planning Periods'!$A$2:$A$540,0))</f>
        <v>Fresno County</v>
      </c>
      <c r="S983" t="s">
        <v>1228</v>
      </c>
      <c r="T983">
        <v>2021</v>
      </c>
      <c r="U983">
        <v>0</v>
      </c>
    </row>
    <row r="984" spans="1:21">
      <c r="A984" t="s">
        <v>1132</v>
      </c>
      <c r="B984">
        <v>2021</v>
      </c>
      <c r="C984">
        <v>0</v>
      </c>
      <c r="D984">
        <v>0</v>
      </c>
      <c r="E984">
        <v>0</v>
      </c>
      <c r="F984">
        <v>0</v>
      </c>
      <c r="G984">
        <v>0</v>
      </c>
      <c r="H984">
        <v>0</v>
      </c>
      <c r="I984">
        <v>0</v>
      </c>
      <c r="J984" t="s">
        <v>1275</v>
      </c>
      <c r="K984" t="str">
        <f>INDEX('Planning Periods'!$O$2:$O$540,MATCH('Table B Values'!A984,'Planning Periods'!$A$2:$A$540,0))</f>
        <v>Tulare County</v>
      </c>
      <c r="S984" t="s">
        <v>1220</v>
      </c>
      <c r="T984">
        <v>2021</v>
      </c>
      <c r="U984">
        <v>16</v>
      </c>
    </row>
    <row r="985" spans="1:21">
      <c r="A985" t="s">
        <v>970</v>
      </c>
      <c r="B985">
        <v>2021</v>
      </c>
      <c r="C985">
        <v>54</v>
      </c>
      <c r="D985">
        <v>0</v>
      </c>
      <c r="E985">
        <v>22</v>
      </c>
      <c r="F985">
        <v>0</v>
      </c>
      <c r="G985">
        <v>0</v>
      </c>
      <c r="H985">
        <v>0</v>
      </c>
      <c r="I985">
        <v>211</v>
      </c>
      <c r="J985" t="s">
        <v>1275</v>
      </c>
      <c r="K985" t="str">
        <f>INDEX('Planning Periods'!$O$2:$O$540,MATCH('Table B Values'!A985,'Planning Periods'!$A$2:$A$540,0))</f>
        <v>Ventura County</v>
      </c>
      <c r="S985" t="s">
        <v>1221</v>
      </c>
      <c r="T985">
        <v>2021</v>
      </c>
      <c r="U985">
        <v>0</v>
      </c>
    </row>
    <row r="986" spans="1:21">
      <c r="A986" t="s">
        <v>1105</v>
      </c>
      <c r="B986">
        <v>2021</v>
      </c>
      <c r="C986">
        <v>0</v>
      </c>
      <c r="D986">
        <v>0</v>
      </c>
      <c r="E986">
        <v>0</v>
      </c>
      <c r="F986">
        <v>0</v>
      </c>
      <c r="G986">
        <v>0</v>
      </c>
      <c r="H986">
        <v>76</v>
      </c>
      <c r="I986">
        <v>34</v>
      </c>
      <c r="J986" t="s">
        <v>1275</v>
      </c>
      <c r="K986" t="str">
        <f>INDEX('Planning Periods'!$O$2:$O$540,MATCH('Table B Values'!A986,'Planning Periods'!$A$2:$A$540,0))</f>
        <v>Fresno County</v>
      </c>
      <c r="S986" t="s">
        <v>969</v>
      </c>
      <c r="T986">
        <v>2018</v>
      </c>
      <c r="U986">
        <v>0</v>
      </c>
    </row>
    <row r="987" spans="1:21">
      <c r="A987" t="s">
        <v>1112</v>
      </c>
      <c r="B987">
        <v>2021</v>
      </c>
      <c r="C987">
        <v>140</v>
      </c>
      <c r="D987">
        <v>0</v>
      </c>
      <c r="E987">
        <v>21</v>
      </c>
      <c r="F987">
        <v>0</v>
      </c>
      <c r="G987">
        <v>0</v>
      </c>
      <c r="H987">
        <v>0</v>
      </c>
      <c r="I987">
        <v>700</v>
      </c>
      <c r="J987" t="s">
        <v>1275</v>
      </c>
      <c r="K987" t="str">
        <f>INDEX('Planning Periods'!$O$2:$O$540,MATCH('Table B Values'!A987,'Planning Periods'!$A$2:$A$540,0))</f>
        <v>Alameda County</v>
      </c>
      <c r="S987" t="s">
        <v>1279</v>
      </c>
      <c r="T987">
        <v>2018</v>
      </c>
      <c r="U987">
        <v>0</v>
      </c>
    </row>
    <row r="988" spans="1:21">
      <c r="A988" t="s">
        <v>866</v>
      </c>
      <c r="B988">
        <v>2021</v>
      </c>
      <c r="C988">
        <v>45</v>
      </c>
      <c r="D988">
        <v>38</v>
      </c>
      <c r="E988">
        <v>5</v>
      </c>
      <c r="F988">
        <v>0</v>
      </c>
      <c r="G988">
        <v>0</v>
      </c>
      <c r="H988">
        <v>0</v>
      </c>
      <c r="I988" s="356">
        <v>9</v>
      </c>
      <c r="J988" t="s">
        <v>1275</v>
      </c>
      <c r="K988" t="str">
        <f>INDEX('Planning Periods'!$O$2:$O$540,MATCH('Table B Values'!A988,'Planning Periods'!$A$2:$A$540,0))</f>
        <v>Orange County</v>
      </c>
      <c r="S988" t="s">
        <v>956</v>
      </c>
      <c r="T988">
        <v>2018</v>
      </c>
      <c r="U988">
        <v>1</v>
      </c>
    </row>
    <row r="989" spans="1:21">
      <c r="A989" t="s">
        <v>1103</v>
      </c>
      <c r="B989">
        <v>2021</v>
      </c>
      <c r="C989">
        <v>0</v>
      </c>
      <c r="D989">
        <v>1</v>
      </c>
      <c r="E989">
        <v>0</v>
      </c>
      <c r="F989">
        <v>2</v>
      </c>
      <c r="G989">
        <v>0</v>
      </c>
      <c r="H989">
        <v>0</v>
      </c>
      <c r="I989">
        <v>42</v>
      </c>
      <c r="J989" t="s">
        <v>1275</v>
      </c>
      <c r="K989" t="str">
        <f>INDEX('Planning Periods'!$O$2:$O$540,MATCH('Table B Values'!A989,'Planning Periods'!$A$2:$A$540,0))</f>
        <v>San Mateo County</v>
      </c>
      <c r="S989" t="s">
        <v>967</v>
      </c>
      <c r="T989">
        <v>2018</v>
      </c>
      <c r="U989">
        <v>30</v>
      </c>
    </row>
    <row r="990" spans="1:21">
      <c r="A990" t="s">
        <v>1128</v>
      </c>
      <c r="B990">
        <v>2021</v>
      </c>
      <c r="C990">
        <v>8</v>
      </c>
      <c r="D990">
        <v>0</v>
      </c>
      <c r="E990">
        <v>0</v>
      </c>
      <c r="F990">
        <v>0</v>
      </c>
      <c r="G990">
        <v>0</v>
      </c>
      <c r="H990">
        <v>0</v>
      </c>
      <c r="I990">
        <v>185</v>
      </c>
      <c r="J990" t="s">
        <v>1275</v>
      </c>
      <c r="K990" t="str">
        <f>INDEX('Planning Periods'!$O$2:$O$540,MATCH('Table B Values'!A990,'Planning Periods'!$A$2:$A$540,0))</f>
        <v>Alameda County</v>
      </c>
      <c r="S990" t="s">
        <v>777</v>
      </c>
      <c r="T990">
        <v>2018</v>
      </c>
      <c r="U990">
        <v>2</v>
      </c>
    </row>
    <row r="991" spans="1:21">
      <c r="A991" t="s">
        <v>1006</v>
      </c>
      <c r="B991">
        <v>2021</v>
      </c>
      <c r="C991">
        <v>0</v>
      </c>
      <c r="D991">
        <v>10</v>
      </c>
      <c r="E991">
        <v>0</v>
      </c>
      <c r="F991">
        <v>2</v>
      </c>
      <c r="G991">
        <v>0</v>
      </c>
      <c r="H991">
        <v>9</v>
      </c>
      <c r="I991">
        <v>40</v>
      </c>
      <c r="J991" t="s">
        <v>1275</v>
      </c>
      <c r="K991" t="str">
        <f>INDEX('Planning Periods'!$O$2:$O$540,MATCH('Table B Values'!A991,'Planning Periods'!$A$2:$A$540,0))</f>
        <v>San Diego County</v>
      </c>
      <c r="S991" t="s">
        <v>1036</v>
      </c>
      <c r="T991">
        <v>2018</v>
      </c>
      <c r="U991">
        <v>0</v>
      </c>
    </row>
    <row r="992" spans="1:21">
      <c r="A992" t="s">
        <v>818</v>
      </c>
      <c r="B992">
        <v>2021</v>
      </c>
      <c r="C992">
        <v>0</v>
      </c>
      <c r="D992">
        <v>0</v>
      </c>
      <c r="E992">
        <v>0</v>
      </c>
      <c r="F992">
        <v>0</v>
      </c>
      <c r="G992">
        <v>0</v>
      </c>
      <c r="H992">
        <v>0</v>
      </c>
      <c r="I992">
        <v>229</v>
      </c>
      <c r="J992" t="s">
        <v>1275</v>
      </c>
      <c r="K992" t="str">
        <f>INDEX('Planning Periods'!$O$2:$O$540,MATCH('Table B Values'!A992,'Planning Periods'!$A$2:$A$540,0))</f>
        <v>Sacramento County</v>
      </c>
      <c r="S992" t="s">
        <v>964</v>
      </c>
      <c r="T992">
        <v>2018</v>
      </c>
      <c r="U992">
        <v>0</v>
      </c>
    </row>
    <row r="993" spans="1:21">
      <c r="A993" t="s">
        <v>1002</v>
      </c>
      <c r="B993">
        <v>2021</v>
      </c>
      <c r="C993">
        <v>0</v>
      </c>
      <c r="D993">
        <v>0</v>
      </c>
      <c r="E993">
        <v>0</v>
      </c>
      <c r="F993">
        <v>0</v>
      </c>
      <c r="G993">
        <v>0</v>
      </c>
      <c r="H993">
        <v>0</v>
      </c>
      <c r="I993">
        <v>14</v>
      </c>
      <c r="J993" t="s">
        <v>1275</v>
      </c>
      <c r="K993" t="str">
        <f>INDEX('Planning Periods'!$O$2:$O$540,MATCH('Table B Values'!A993,'Planning Periods'!$A$2:$A$540,0))</f>
        <v>Los Angeles County</v>
      </c>
      <c r="S993" t="s">
        <v>959</v>
      </c>
      <c r="T993">
        <v>2018</v>
      </c>
      <c r="U993">
        <v>0</v>
      </c>
    </row>
    <row r="994" spans="1:21">
      <c r="A994" t="s">
        <v>1133</v>
      </c>
      <c r="B994">
        <v>2021</v>
      </c>
      <c r="C994">
        <v>0</v>
      </c>
      <c r="D994">
        <v>0</v>
      </c>
      <c r="E994">
        <v>0</v>
      </c>
      <c r="F994">
        <v>0</v>
      </c>
      <c r="G994">
        <v>0</v>
      </c>
      <c r="H994">
        <v>0</v>
      </c>
      <c r="I994">
        <v>3</v>
      </c>
      <c r="J994" t="s">
        <v>1275</v>
      </c>
      <c r="K994" t="str">
        <f>INDEX('Planning Periods'!$O$2:$O$540,MATCH('Table B Values'!A994,'Planning Periods'!$A$2:$A$540,0))</f>
        <v>Tulare County</v>
      </c>
      <c r="S994" t="s">
        <v>985</v>
      </c>
      <c r="T994">
        <v>2018</v>
      </c>
      <c r="U994">
        <v>0</v>
      </c>
    </row>
    <row r="995" spans="1:21">
      <c r="A995" t="s">
        <v>1129</v>
      </c>
      <c r="B995">
        <v>2021</v>
      </c>
      <c r="C995">
        <v>0</v>
      </c>
      <c r="D995">
        <v>0</v>
      </c>
      <c r="E995">
        <v>0</v>
      </c>
      <c r="F995">
        <v>4</v>
      </c>
      <c r="G995">
        <v>0</v>
      </c>
      <c r="H995">
        <v>19</v>
      </c>
      <c r="I995">
        <v>1</v>
      </c>
      <c r="J995" t="s">
        <v>1275</v>
      </c>
      <c r="K995" t="str">
        <f>INDEX('Planning Periods'!$O$2:$O$540,MATCH('Table B Values'!A995,'Planning Periods'!$A$2:$A$540,0))</f>
        <v>Marin County</v>
      </c>
      <c r="S995" t="s">
        <v>980</v>
      </c>
      <c r="T995">
        <v>2018</v>
      </c>
      <c r="U995">
        <v>0</v>
      </c>
    </row>
    <row r="996" spans="1:21">
      <c r="A996" t="s">
        <v>1130</v>
      </c>
      <c r="B996">
        <v>2021</v>
      </c>
      <c r="C996">
        <v>58</v>
      </c>
      <c r="D996">
        <v>0</v>
      </c>
      <c r="E996">
        <v>14</v>
      </c>
      <c r="F996">
        <v>0</v>
      </c>
      <c r="G996">
        <v>0</v>
      </c>
      <c r="H996">
        <v>13</v>
      </c>
      <c r="I996">
        <v>360</v>
      </c>
      <c r="J996" t="s">
        <v>1275</v>
      </c>
      <c r="K996" t="str">
        <f>INDEX('Planning Periods'!$O$2:$O$540,MATCH('Table B Values'!A996,'Planning Periods'!$A$2:$A$540,0))</f>
        <v>Solano County</v>
      </c>
      <c r="S996" t="s">
        <v>973</v>
      </c>
      <c r="T996">
        <v>2018</v>
      </c>
      <c r="U996">
        <v>75</v>
      </c>
    </row>
    <row r="997" spans="1:21">
      <c r="A997" t="s">
        <v>1134</v>
      </c>
      <c r="B997">
        <v>2021</v>
      </c>
      <c r="C997">
        <v>0</v>
      </c>
      <c r="D997">
        <v>0</v>
      </c>
      <c r="E997">
        <v>0</v>
      </c>
      <c r="F997">
        <v>0</v>
      </c>
      <c r="G997">
        <v>0</v>
      </c>
      <c r="H997">
        <v>2</v>
      </c>
      <c r="I997">
        <v>4</v>
      </c>
      <c r="J997" t="s">
        <v>1275</v>
      </c>
      <c r="K997" t="str">
        <f>INDEX('Planning Periods'!$O$2:$O$540,MATCH('Table B Values'!A997,'Planning Periods'!$A$2:$A$540,0))</f>
        <v>San Joaquin County</v>
      </c>
      <c r="S997" t="s">
        <v>914</v>
      </c>
      <c r="T997">
        <v>2018</v>
      </c>
      <c r="U997">
        <v>1</v>
      </c>
    </row>
    <row r="998" spans="1:21">
      <c r="A998" t="s">
        <v>902</v>
      </c>
      <c r="B998">
        <v>2021</v>
      </c>
      <c r="C998">
        <v>0</v>
      </c>
      <c r="D998">
        <v>9</v>
      </c>
      <c r="E998">
        <v>0</v>
      </c>
      <c r="F998">
        <v>2</v>
      </c>
      <c r="G998">
        <v>0</v>
      </c>
      <c r="H998">
        <v>15</v>
      </c>
      <c r="I998">
        <v>158</v>
      </c>
      <c r="J998" t="s">
        <v>1275</v>
      </c>
      <c r="K998" t="str">
        <f>INDEX('Planning Periods'!$O$2:$O$540,MATCH('Table B Values'!A998,'Planning Periods'!$A$2:$A$540,0))</f>
        <v>San Diego County</v>
      </c>
      <c r="S998" t="s">
        <v>960</v>
      </c>
      <c r="T998">
        <v>2018</v>
      </c>
      <c r="U998">
        <v>0</v>
      </c>
    </row>
    <row r="999" spans="1:21">
      <c r="A999" t="s">
        <v>1116</v>
      </c>
      <c r="B999">
        <v>2021</v>
      </c>
      <c r="C999">
        <v>0</v>
      </c>
      <c r="D999">
        <v>92</v>
      </c>
      <c r="E999">
        <v>2</v>
      </c>
      <c r="F999">
        <v>25</v>
      </c>
      <c r="G999">
        <v>0</v>
      </c>
      <c r="H999">
        <v>0</v>
      </c>
      <c r="I999">
        <v>2143</v>
      </c>
      <c r="J999" t="s">
        <v>1275</v>
      </c>
      <c r="K999" t="str">
        <f>INDEX('Planning Periods'!$O$2:$O$540,MATCH('Table B Values'!A999,'Planning Periods'!$A$2:$A$540,0))</f>
        <v>Fresno County</v>
      </c>
      <c r="S999" t="s">
        <v>971</v>
      </c>
      <c r="T999">
        <v>2018</v>
      </c>
      <c r="U999">
        <v>0</v>
      </c>
    </row>
    <row r="1000" spans="1:21">
      <c r="A1000" t="s">
        <v>1192</v>
      </c>
      <c r="B1000">
        <v>2021</v>
      </c>
      <c r="C1000">
        <v>0</v>
      </c>
      <c r="D1000">
        <v>80</v>
      </c>
      <c r="E1000">
        <v>0</v>
      </c>
      <c r="F1000">
        <v>49</v>
      </c>
      <c r="G1000">
        <v>0</v>
      </c>
      <c r="H1000">
        <v>36</v>
      </c>
      <c r="I1000">
        <v>53</v>
      </c>
      <c r="J1000" t="s">
        <v>1275</v>
      </c>
      <c r="K1000" t="str">
        <f>INDEX('Planning Periods'!$O$2:$O$540,MATCH('Table B Values'!A1000,'Planning Periods'!$A$2:$A$540,0))</f>
        <v>Monterey County</v>
      </c>
      <c r="S1000" t="s">
        <v>769</v>
      </c>
      <c r="T1000">
        <v>2018</v>
      </c>
      <c r="U1000">
        <v>0</v>
      </c>
    </row>
    <row r="1001" spans="1:21">
      <c r="A1001" t="s">
        <v>766</v>
      </c>
      <c r="B1001">
        <v>2021</v>
      </c>
      <c r="C1001">
        <v>0</v>
      </c>
      <c r="D1001">
        <v>3</v>
      </c>
      <c r="E1001">
        <v>0</v>
      </c>
      <c r="F1001">
        <v>13</v>
      </c>
      <c r="G1001">
        <v>0</v>
      </c>
      <c r="H1001">
        <v>0</v>
      </c>
      <c r="I1001">
        <v>2</v>
      </c>
      <c r="J1001" t="s">
        <v>1275</v>
      </c>
      <c r="K1001" t="str">
        <f>INDEX('Planning Periods'!$O$2:$O$540,MATCH('Table B Values'!A1001,'Planning Periods'!$A$2:$A$540,0))</f>
        <v>Santa Barbara County</v>
      </c>
      <c r="S1001" t="s">
        <v>1221</v>
      </c>
      <c r="T1001">
        <v>2018</v>
      </c>
      <c r="U1001">
        <v>0</v>
      </c>
    </row>
    <row r="1002" spans="1:21">
      <c r="A1002" t="s">
        <v>1269</v>
      </c>
      <c r="B1002">
        <v>2021</v>
      </c>
      <c r="C1002">
        <v>0</v>
      </c>
      <c r="D1002">
        <v>0</v>
      </c>
      <c r="E1002">
        <v>0</v>
      </c>
      <c r="F1002">
        <v>0</v>
      </c>
      <c r="G1002">
        <v>0</v>
      </c>
      <c r="H1002">
        <v>0</v>
      </c>
      <c r="I1002">
        <v>2</v>
      </c>
      <c r="J1002" t="s">
        <v>1275</v>
      </c>
      <c r="K1002" t="str">
        <f>INDEX('Planning Periods'!$O$2:$O$540,MATCH('Table B Values'!A1002,'Planning Periods'!$A$2:$A$540,0))</f>
        <v>Monterey County</v>
      </c>
      <c r="S1002" t="s">
        <v>1222</v>
      </c>
      <c r="T1002">
        <v>2018</v>
      </c>
      <c r="U1002">
        <v>0</v>
      </c>
    </row>
    <row r="1003" spans="1:21">
      <c r="A1003" t="s">
        <v>982</v>
      </c>
      <c r="B1003">
        <v>2021</v>
      </c>
      <c r="C1003">
        <v>0</v>
      </c>
      <c r="D1003">
        <v>0</v>
      </c>
      <c r="E1003">
        <v>0</v>
      </c>
      <c r="F1003">
        <v>0</v>
      </c>
      <c r="G1003">
        <v>0</v>
      </c>
      <c r="H1003">
        <v>0</v>
      </c>
      <c r="I1003">
        <v>2</v>
      </c>
      <c r="J1003" t="s">
        <v>1275</v>
      </c>
      <c r="K1003" t="str">
        <f>INDEX('Planning Periods'!$O$2:$O$540,MATCH('Table B Values'!A1003,'Planning Periods'!$A$2:$A$540,0))</f>
        <v>San Bernardino County</v>
      </c>
      <c r="S1003" t="s">
        <v>1219</v>
      </c>
      <c r="T1003">
        <v>2018</v>
      </c>
      <c r="U1003">
        <v>0</v>
      </c>
    </row>
    <row r="1004" spans="1:21">
      <c r="A1004" t="s">
        <v>1172</v>
      </c>
      <c r="B1004">
        <v>2021</v>
      </c>
      <c r="C1004">
        <v>0</v>
      </c>
      <c r="D1004">
        <v>0</v>
      </c>
      <c r="E1004">
        <v>0</v>
      </c>
      <c r="F1004">
        <v>0</v>
      </c>
      <c r="G1004">
        <v>0</v>
      </c>
      <c r="H1004">
        <v>0</v>
      </c>
      <c r="I1004">
        <v>69</v>
      </c>
      <c r="J1004" t="s">
        <v>1275</v>
      </c>
      <c r="K1004" t="str">
        <f>INDEX('Planning Periods'!$O$2:$O$540,MATCH('Table B Values'!A1004,'Planning Periods'!$A$2:$A$540,0))</f>
        <v>Santa Barbara County</v>
      </c>
      <c r="S1004" t="s">
        <v>1207</v>
      </c>
      <c r="T1004">
        <v>2018</v>
      </c>
      <c r="U1004">
        <v>0</v>
      </c>
    </row>
    <row r="1005" spans="1:21">
      <c r="A1005" t="s">
        <v>1173</v>
      </c>
      <c r="B1005">
        <v>2021</v>
      </c>
      <c r="C1005">
        <v>103</v>
      </c>
      <c r="D1005">
        <v>0</v>
      </c>
      <c r="E1005">
        <v>21</v>
      </c>
      <c r="F1005">
        <v>0</v>
      </c>
      <c r="G1005">
        <v>18</v>
      </c>
      <c r="H1005">
        <v>44</v>
      </c>
      <c r="I1005">
        <v>647</v>
      </c>
      <c r="J1005" t="s">
        <v>1275</v>
      </c>
      <c r="K1005" t="str">
        <f>INDEX('Planning Periods'!$O$2:$O$540,MATCH('Table B Values'!A1005,'Planning Periods'!$A$2:$A$540,0))</f>
        <v>Alameda County</v>
      </c>
      <c r="S1005" t="s">
        <v>1227</v>
      </c>
      <c r="T1005">
        <v>2018</v>
      </c>
      <c r="U1005">
        <v>0</v>
      </c>
    </row>
    <row r="1006" spans="1:21">
      <c r="A1006" t="s">
        <v>1174</v>
      </c>
      <c r="B1006">
        <v>2021</v>
      </c>
      <c r="C1006">
        <v>0</v>
      </c>
      <c r="D1006">
        <v>0</v>
      </c>
      <c r="E1006">
        <v>0</v>
      </c>
      <c r="F1006">
        <v>0</v>
      </c>
      <c r="G1006">
        <v>0</v>
      </c>
      <c r="H1006">
        <v>1</v>
      </c>
      <c r="I1006">
        <v>0</v>
      </c>
      <c r="J1006" t="s">
        <v>1275</v>
      </c>
      <c r="K1006" t="str">
        <f>INDEX('Planning Periods'!$O$2:$O$540,MATCH('Table B Values'!A1006,'Planning Periods'!$A$2:$A$540,0))</f>
        <v>Sonoma County</v>
      </c>
      <c r="S1006" t="s">
        <v>842</v>
      </c>
      <c r="T1006">
        <v>2018</v>
      </c>
      <c r="U1006">
        <v>0</v>
      </c>
    </row>
    <row r="1007" spans="1:21">
      <c r="A1007" t="s">
        <v>1052</v>
      </c>
      <c r="B1007">
        <v>2021</v>
      </c>
      <c r="C1007">
        <v>0</v>
      </c>
      <c r="D1007">
        <v>0</v>
      </c>
      <c r="E1007">
        <v>1</v>
      </c>
      <c r="F1007">
        <v>0</v>
      </c>
      <c r="G1007">
        <v>0</v>
      </c>
      <c r="H1007">
        <v>0</v>
      </c>
      <c r="I1007">
        <v>21</v>
      </c>
      <c r="J1007" t="s">
        <v>1275</v>
      </c>
      <c r="K1007" t="str">
        <f>INDEX('Planning Periods'!$O$2:$O$540,MATCH('Table B Values'!A1007,'Planning Periods'!$A$2:$A$540,0))</f>
        <v>Los Angeles County</v>
      </c>
      <c r="S1007" t="s">
        <v>1228</v>
      </c>
      <c r="T1007">
        <v>2018</v>
      </c>
      <c r="U1007">
        <v>0</v>
      </c>
    </row>
    <row r="1008" spans="1:21">
      <c r="A1008" t="s">
        <v>1170</v>
      </c>
      <c r="B1008">
        <v>2021</v>
      </c>
      <c r="C1008">
        <v>0</v>
      </c>
      <c r="D1008">
        <v>0</v>
      </c>
      <c r="E1008">
        <v>0</v>
      </c>
      <c r="F1008">
        <v>6</v>
      </c>
      <c r="G1008">
        <v>0</v>
      </c>
      <c r="H1008">
        <v>0</v>
      </c>
      <c r="I1008" s="356">
        <v>2</v>
      </c>
      <c r="J1008" t="s">
        <v>1275</v>
      </c>
      <c r="K1008" t="str">
        <f>INDEX('Planning Periods'!$O$2:$O$540,MATCH('Table B Values'!A1008,'Planning Periods'!$A$2:$A$540,0))</f>
        <v>Merced County</v>
      </c>
      <c r="S1008" t="s">
        <v>1209</v>
      </c>
      <c r="T1008">
        <v>2018</v>
      </c>
      <c r="U1008">
        <v>4</v>
      </c>
    </row>
    <row r="1009" spans="1:21">
      <c r="A1009" t="s">
        <v>1168</v>
      </c>
      <c r="B1009">
        <v>2021</v>
      </c>
      <c r="C1009">
        <v>0</v>
      </c>
      <c r="D1009">
        <v>0</v>
      </c>
      <c r="E1009">
        <v>0</v>
      </c>
      <c r="F1009">
        <v>1</v>
      </c>
      <c r="G1009">
        <v>0</v>
      </c>
      <c r="H1009">
        <v>26</v>
      </c>
      <c r="I1009">
        <v>3</v>
      </c>
      <c r="J1009" t="s">
        <v>1275</v>
      </c>
      <c r="K1009" t="str">
        <f>INDEX('Planning Periods'!$O$2:$O$540,MATCH('Table B Values'!A1009,'Planning Periods'!$A$2:$A$540,0))</f>
        <v>San Mateo County</v>
      </c>
      <c r="S1009" t="s">
        <v>953</v>
      </c>
      <c r="T1009">
        <v>2018</v>
      </c>
      <c r="U1009">
        <v>0</v>
      </c>
    </row>
    <row r="1010" spans="1:21">
      <c r="A1010" t="s">
        <v>1169</v>
      </c>
      <c r="B1010">
        <v>2021</v>
      </c>
      <c r="C1010">
        <v>0</v>
      </c>
      <c r="D1010">
        <v>0</v>
      </c>
      <c r="E1010">
        <v>0</v>
      </c>
      <c r="F1010">
        <v>0</v>
      </c>
      <c r="G1010">
        <v>0</v>
      </c>
      <c r="H1010">
        <v>240</v>
      </c>
      <c r="I1010">
        <v>93</v>
      </c>
      <c r="J1010" t="s">
        <v>1275</v>
      </c>
      <c r="K1010" t="str">
        <f>INDEX('Planning Periods'!$O$2:$O$540,MATCH('Table B Values'!A1010,'Planning Periods'!$A$2:$A$540,0))</f>
        <v>Kings County</v>
      </c>
      <c r="S1010" t="s">
        <v>887</v>
      </c>
      <c r="T1010">
        <v>2018</v>
      </c>
      <c r="U1010">
        <v>0</v>
      </c>
    </row>
    <row r="1011" spans="1:21">
      <c r="A1011" t="s">
        <v>987</v>
      </c>
      <c r="B1011">
        <v>2021</v>
      </c>
      <c r="C1011">
        <v>0</v>
      </c>
      <c r="D1011">
        <v>0</v>
      </c>
      <c r="E1011">
        <v>0</v>
      </c>
      <c r="F1011">
        <v>0</v>
      </c>
      <c r="G1011">
        <v>0</v>
      </c>
      <c r="H1011">
        <v>0</v>
      </c>
      <c r="I1011">
        <v>197</v>
      </c>
      <c r="J1011" t="s">
        <v>1275</v>
      </c>
      <c r="K1011" t="str">
        <f>INDEX('Planning Periods'!$O$2:$O$540,MATCH('Table B Values'!A1011,'Planning Periods'!$A$2:$A$540,0))</f>
        <v>Orange County</v>
      </c>
      <c r="S1011" t="s">
        <v>1224</v>
      </c>
      <c r="T1011">
        <v>2018</v>
      </c>
      <c r="U1011">
        <v>0</v>
      </c>
    </row>
    <row r="1012" spans="1:21">
      <c r="A1012" t="s">
        <v>983</v>
      </c>
      <c r="B1012">
        <v>2021</v>
      </c>
      <c r="C1012">
        <v>0</v>
      </c>
      <c r="D1012">
        <v>0</v>
      </c>
      <c r="E1012">
        <v>0</v>
      </c>
      <c r="F1012">
        <v>0</v>
      </c>
      <c r="G1012">
        <v>0</v>
      </c>
      <c r="H1012">
        <v>0</v>
      </c>
      <c r="I1012">
        <v>40</v>
      </c>
      <c r="J1012" t="s">
        <v>1275</v>
      </c>
      <c r="K1012" t="str">
        <f>INDEX('Planning Periods'!$O$2:$O$540,MATCH('Table B Values'!A1012,'Planning Periods'!$A$2:$A$540,0))</f>
        <v>Sacramento County</v>
      </c>
      <c r="S1012" t="s">
        <v>840</v>
      </c>
      <c r="T1012">
        <v>2018</v>
      </c>
      <c r="U1012">
        <v>0</v>
      </c>
    </row>
    <row r="1013" spans="1:21">
      <c r="A1013" t="s">
        <v>1118</v>
      </c>
      <c r="B1013">
        <v>2021</v>
      </c>
      <c r="C1013">
        <v>0</v>
      </c>
      <c r="D1013">
        <v>8</v>
      </c>
      <c r="E1013">
        <v>0</v>
      </c>
      <c r="F1013">
        <v>47</v>
      </c>
      <c r="G1013">
        <v>0</v>
      </c>
      <c r="H1013">
        <v>102</v>
      </c>
      <c r="I1013">
        <v>54</v>
      </c>
      <c r="J1013" t="s">
        <v>1275</v>
      </c>
      <c r="K1013" t="str">
        <f>INDEX('Planning Periods'!$O$2:$O$540,MATCH('Table B Values'!A1013,'Planning Periods'!$A$2:$A$540,0))</f>
        <v>Fresno County</v>
      </c>
      <c r="S1013" t="s">
        <v>844</v>
      </c>
      <c r="T1013">
        <v>2018</v>
      </c>
      <c r="U1013">
        <v>0</v>
      </c>
    </row>
    <row r="1014" spans="1:21">
      <c r="A1014" t="s">
        <v>984</v>
      </c>
      <c r="B1014">
        <v>2021</v>
      </c>
      <c r="C1014">
        <v>0</v>
      </c>
      <c r="D1014">
        <v>0</v>
      </c>
      <c r="E1014">
        <v>0</v>
      </c>
      <c r="F1014">
        <v>0</v>
      </c>
      <c r="G1014">
        <v>0</v>
      </c>
      <c r="H1014">
        <v>0</v>
      </c>
      <c r="I1014">
        <v>30</v>
      </c>
      <c r="J1014" t="s">
        <v>1275</v>
      </c>
      <c r="K1014" t="str">
        <f>INDEX('Planning Periods'!$O$2:$O$540,MATCH('Table B Values'!A1014,'Planning Periods'!$A$2:$A$540,0))</f>
        <v>Orange County</v>
      </c>
      <c r="S1014" t="s">
        <v>832</v>
      </c>
      <c r="T1014">
        <v>2018</v>
      </c>
      <c r="U1014">
        <v>0</v>
      </c>
    </row>
    <row r="1015" spans="1:21">
      <c r="A1015" t="s">
        <v>986</v>
      </c>
      <c r="B1015">
        <v>2021</v>
      </c>
      <c r="C1015">
        <v>1</v>
      </c>
      <c r="D1015">
        <v>0</v>
      </c>
      <c r="E1015">
        <v>0</v>
      </c>
      <c r="F1015">
        <v>0</v>
      </c>
      <c r="G1015">
        <v>0</v>
      </c>
      <c r="H1015">
        <v>0</v>
      </c>
      <c r="I1015">
        <v>191</v>
      </c>
      <c r="J1015" t="s">
        <v>1275</v>
      </c>
      <c r="K1015" t="str">
        <f>INDEX('Planning Periods'!$O$2:$O$540,MATCH('Table B Values'!A1015,'Planning Periods'!$A$2:$A$540,0))</f>
        <v>Los Angeles County</v>
      </c>
      <c r="S1015" t="s">
        <v>1223</v>
      </c>
      <c r="T1015">
        <v>2018</v>
      </c>
      <c r="U1015">
        <v>0</v>
      </c>
    </row>
    <row r="1016" spans="1:21">
      <c r="A1016" t="s">
        <v>977</v>
      </c>
      <c r="B1016">
        <v>2021</v>
      </c>
      <c r="C1016">
        <v>0</v>
      </c>
      <c r="D1016">
        <v>0</v>
      </c>
      <c r="E1016">
        <v>0</v>
      </c>
      <c r="F1016">
        <v>1</v>
      </c>
      <c r="G1016">
        <v>0</v>
      </c>
      <c r="H1016">
        <v>0</v>
      </c>
      <c r="I1016" s="356">
        <v>16</v>
      </c>
      <c r="J1016" t="s">
        <v>1275</v>
      </c>
      <c r="K1016" t="str">
        <f>INDEX('Planning Periods'!$O$2:$O$540,MATCH('Table B Values'!A1016,'Planning Periods'!$A$2:$A$540,0))</f>
        <v>Los Angeles County</v>
      </c>
      <c r="S1016" t="s">
        <v>976</v>
      </c>
      <c r="T1016">
        <v>2018</v>
      </c>
      <c r="U1016">
        <v>0</v>
      </c>
    </row>
    <row r="1017" spans="1:21">
      <c r="A1017" t="s">
        <v>1114</v>
      </c>
      <c r="B1017">
        <v>2021</v>
      </c>
      <c r="C1017" s="356">
        <v>36</v>
      </c>
      <c r="D1017">
        <v>8</v>
      </c>
      <c r="E1017">
        <v>83</v>
      </c>
      <c r="F1017">
        <v>0</v>
      </c>
      <c r="G1017">
        <v>0</v>
      </c>
      <c r="H1017">
        <v>20</v>
      </c>
      <c r="I1017" s="356">
        <v>128</v>
      </c>
      <c r="J1017" t="s">
        <v>1275</v>
      </c>
      <c r="K1017" t="str">
        <f>INDEX('Planning Periods'!$O$2:$O$540,MATCH('Table B Values'!A1017,'Planning Periods'!$A$2:$A$540,0))</f>
        <v>Santa Clara County</v>
      </c>
      <c r="S1017" t="s">
        <v>1028</v>
      </c>
      <c r="T1017">
        <v>2018</v>
      </c>
      <c r="U1017">
        <v>0</v>
      </c>
    </row>
    <row r="1018" spans="1:21">
      <c r="A1018" t="s">
        <v>812</v>
      </c>
      <c r="B1018">
        <v>2021</v>
      </c>
      <c r="C1018">
        <v>0</v>
      </c>
      <c r="D1018">
        <v>0</v>
      </c>
      <c r="E1018">
        <v>0</v>
      </c>
      <c r="F1018">
        <v>0</v>
      </c>
      <c r="G1018">
        <v>0</v>
      </c>
      <c r="H1018">
        <v>0</v>
      </c>
      <c r="I1018">
        <v>65</v>
      </c>
      <c r="J1018" t="s">
        <v>1275</v>
      </c>
      <c r="K1018" t="str">
        <f>INDEX('Planning Periods'!$O$2:$O$540,MATCH('Table B Values'!A1018,'Planning Periods'!$A$2:$A$540,0))</f>
        <v>Los Angeles County</v>
      </c>
      <c r="S1018" t="s">
        <v>1023</v>
      </c>
      <c r="T1018">
        <v>2018</v>
      </c>
      <c r="U1018">
        <v>0</v>
      </c>
    </row>
    <row r="1019" spans="1:21">
      <c r="A1019" t="s">
        <v>943</v>
      </c>
      <c r="B1019">
        <v>2021</v>
      </c>
      <c r="C1019">
        <v>40</v>
      </c>
      <c r="D1019">
        <v>0</v>
      </c>
      <c r="E1019">
        <v>41</v>
      </c>
      <c r="F1019">
        <v>0</v>
      </c>
      <c r="G1019">
        <v>0</v>
      </c>
      <c r="H1019">
        <v>20</v>
      </c>
      <c r="I1019">
        <v>322</v>
      </c>
      <c r="J1019" t="s">
        <v>1275</v>
      </c>
      <c r="K1019" t="str">
        <f>INDEX('Planning Periods'!$O$2:$O$540,MATCH('Table B Values'!A1019,'Planning Periods'!$A$2:$A$540,0))</f>
        <v>Riverside County</v>
      </c>
      <c r="S1019" t="s">
        <v>1016</v>
      </c>
      <c r="T1019">
        <v>2018</v>
      </c>
      <c r="U1019">
        <v>0</v>
      </c>
    </row>
    <row r="1020" spans="1:21">
      <c r="A1020" t="s">
        <v>1264</v>
      </c>
      <c r="B1020">
        <v>2021</v>
      </c>
      <c r="C1020">
        <v>6</v>
      </c>
      <c r="D1020">
        <v>0</v>
      </c>
      <c r="E1020">
        <v>2</v>
      </c>
      <c r="F1020">
        <v>0</v>
      </c>
      <c r="G1020">
        <v>1</v>
      </c>
      <c r="H1020">
        <v>13</v>
      </c>
      <c r="I1020">
        <v>82</v>
      </c>
      <c r="J1020" t="s">
        <v>1275</v>
      </c>
      <c r="K1020" t="str">
        <f>INDEX('Planning Periods'!$O$2:$O$540,MATCH('Table B Values'!A1020,'Planning Periods'!$A$2:$A$540,0))</f>
        <v>Santa Clara County</v>
      </c>
      <c r="S1020" t="s">
        <v>1026</v>
      </c>
      <c r="T1020">
        <v>2018</v>
      </c>
      <c r="U1020">
        <v>0</v>
      </c>
    </row>
    <row r="1021" spans="1:21">
      <c r="A1021" t="s">
        <v>1265</v>
      </c>
      <c r="B1021">
        <v>2021</v>
      </c>
      <c r="C1021">
        <v>0</v>
      </c>
      <c r="D1021">
        <v>0</v>
      </c>
      <c r="E1021">
        <v>0</v>
      </c>
      <c r="F1021">
        <v>1</v>
      </c>
      <c r="G1021">
        <v>0</v>
      </c>
      <c r="H1021">
        <v>1</v>
      </c>
      <c r="I1021">
        <v>1</v>
      </c>
      <c r="J1021" t="s">
        <v>1275</v>
      </c>
      <c r="K1021" t="str">
        <f>INDEX('Planning Periods'!$O$2:$O$540,MATCH('Table B Values'!A1021,'Planning Periods'!$A$2:$A$540,0))</f>
        <v>Contra Costa County</v>
      </c>
      <c r="S1021" t="s">
        <v>946</v>
      </c>
      <c r="T1021">
        <v>2018</v>
      </c>
      <c r="U1021">
        <v>0</v>
      </c>
    </row>
    <row r="1022" spans="1:21">
      <c r="A1022" t="s">
        <v>950</v>
      </c>
      <c r="B1022">
        <v>2021</v>
      </c>
      <c r="C1022">
        <v>0</v>
      </c>
      <c r="D1022">
        <v>7</v>
      </c>
      <c r="E1022">
        <v>0</v>
      </c>
      <c r="F1022">
        <v>4</v>
      </c>
      <c r="G1022">
        <v>0</v>
      </c>
      <c r="H1022">
        <v>4</v>
      </c>
      <c r="I1022">
        <v>0</v>
      </c>
      <c r="J1022" t="s">
        <v>1275</v>
      </c>
      <c r="K1022" t="str">
        <f>INDEX('Planning Periods'!$O$2:$O$540,MATCH('Table B Values'!A1022,'Planning Periods'!$A$2:$A$540,0))</f>
        <v>Ventura County</v>
      </c>
      <c r="S1022" t="s">
        <v>803</v>
      </c>
      <c r="T1022">
        <v>2018</v>
      </c>
      <c r="U1022">
        <v>109</v>
      </c>
    </row>
    <row r="1023" spans="1:21">
      <c r="A1023" t="s">
        <v>1251</v>
      </c>
      <c r="B1023">
        <v>2021</v>
      </c>
      <c r="C1023">
        <v>13</v>
      </c>
      <c r="D1023">
        <v>0</v>
      </c>
      <c r="E1023">
        <v>10</v>
      </c>
      <c r="F1023">
        <v>24</v>
      </c>
      <c r="G1023">
        <v>9</v>
      </c>
      <c r="H1023">
        <v>34</v>
      </c>
      <c r="I1023">
        <v>121</v>
      </c>
      <c r="J1023" t="s">
        <v>1275</v>
      </c>
      <c r="K1023" t="str">
        <f>INDEX('Planning Periods'!$O$2:$O$540,MATCH('Table B Values'!A1023,'Planning Periods'!$A$2:$A$540,0))</f>
        <v>Napa County</v>
      </c>
      <c r="S1023" t="s">
        <v>1024</v>
      </c>
      <c r="T1023">
        <v>2018</v>
      </c>
      <c r="U1023">
        <v>9</v>
      </c>
    </row>
    <row r="1024" spans="1:21">
      <c r="A1024" t="s">
        <v>1252</v>
      </c>
      <c r="B1024">
        <v>2021</v>
      </c>
      <c r="C1024">
        <v>0</v>
      </c>
      <c r="D1024">
        <v>6</v>
      </c>
      <c r="E1024">
        <v>0</v>
      </c>
      <c r="F1024">
        <v>4</v>
      </c>
      <c r="G1024">
        <v>0</v>
      </c>
      <c r="H1024">
        <v>3</v>
      </c>
      <c r="I1024">
        <v>13</v>
      </c>
      <c r="J1024" t="s">
        <v>1275</v>
      </c>
      <c r="K1024" t="str">
        <f>INDEX('Planning Periods'!$O$2:$O$540,MATCH('Table B Values'!A1024,'Planning Periods'!$A$2:$A$540,0))</f>
        <v>Napa County</v>
      </c>
      <c r="S1024" t="s">
        <v>1019</v>
      </c>
      <c r="T1024">
        <v>2018</v>
      </c>
      <c r="U1024">
        <v>0</v>
      </c>
    </row>
    <row r="1025" spans="1:21">
      <c r="A1025" t="s">
        <v>858</v>
      </c>
      <c r="B1025">
        <v>2021</v>
      </c>
      <c r="C1025">
        <v>0</v>
      </c>
      <c r="D1025">
        <v>0</v>
      </c>
      <c r="E1025">
        <v>0</v>
      </c>
      <c r="F1025">
        <v>1</v>
      </c>
      <c r="G1025">
        <v>0</v>
      </c>
      <c r="H1025">
        <v>0</v>
      </c>
      <c r="I1025" s="356">
        <v>1</v>
      </c>
      <c r="J1025" t="s">
        <v>1275</v>
      </c>
      <c r="K1025" t="str">
        <f>INDEX('Planning Periods'!$O$2:$O$540,MATCH('Table B Values'!A1025,'Planning Periods'!$A$2:$A$540,0))</f>
        <v>San Diego County</v>
      </c>
      <c r="S1025" t="s">
        <v>1042</v>
      </c>
      <c r="T1025">
        <v>2018</v>
      </c>
      <c r="U1025">
        <v>0</v>
      </c>
    </row>
    <row r="1026" spans="1:21">
      <c r="A1026" t="s">
        <v>1262</v>
      </c>
      <c r="B1026">
        <v>2021</v>
      </c>
      <c r="C1026">
        <v>0</v>
      </c>
      <c r="D1026">
        <v>0</v>
      </c>
      <c r="E1026">
        <v>0</v>
      </c>
      <c r="F1026">
        <v>0</v>
      </c>
      <c r="G1026">
        <v>0</v>
      </c>
      <c r="H1026">
        <v>0</v>
      </c>
      <c r="I1026" s="356">
        <v>4</v>
      </c>
      <c r="J1026" t="s">
        <v>1275</v>
      </c>
      <c r="K1026" t="str">
        <f>INDEX('Planning Periods'!$O$2:$O$540,MATCH('Table B Values'!A1026,'Planning Periods'!$A$2:$A$540,0))</f>
        <v>Siskiyou County</v>
      </c>
      <c r="S1026" t="s">
        <v>1044</v>
      </c>
      <c r="T1026">
        <v>2018</v>
      </c>
      <c r="U1026">
        <v>0</v>
      </c>
    </row>
    <row r="1027" spans="1:21">
      <c r="A1027" t="s">
        <v>1263</v>
      </c>
      <c r="B1027">
        <v>2021</v>
      </c>
      <c r="C1027">
        <v>0</v>
      </c>
      <c r="D1027">
        <v>0</v>
      </c>
      <c r="E1027">
        <v>0</v>
      </c>
      <c r="F1027">
        <v>0</v>
      </c>
      <c r="G1027">
        <v>0</v>
      </c>
      <c r="H1027">
        <v>0</v>
      </c>
      <c r="I1027">
        <v>51</v>
      </c>
      <c r="J1027" t="s">
        <v>1275</v>
      </c>
      <c r="K1027" t="str">
        <f>INDEX('Planning Periods'!$O$2:$O$540,MATCH('Table B Values'!A1027,'Planning Periods'!$A$2:$A$540,0))</f>
        <v>Santa Clara County</v>
      </c>
      <c r="S1027" t="s">
        <v>1038</v>
      </c>
      <c r="T1027">
        <v>2018</v>
      </c>
      <c r="U1027">
        <v>0</v>
      </c>
    </row>
    <row r="1028" spans="1:21">
      <c r="A1028" t="s">
        <v>915</v>
      </c>
      <c r="B1028">
        <v>2021</v>
      </c>
      <c r="C1028">
        <v>0</v>
      </c>
      <c r="D1028">
        <v>0</v>
      </c>
      <c r="E1028">
        <v>0</v>
      </c>
      <c r="F1028">
        <v>0</v>
      </c>
      <c r="G1028">
        <v>0</v>
      </c>
      <c r="H1028">
        <v>0</v>
      </c>
      <c r="I1028">
        <v>155</v>
      </c>
      <c r="J1028" t="s">
        <v>1275</v>
      </c>
      <c r="K1028" t="str">
        <f>INDEX('Planning Periods'!$O$2:$O$540,MATCH('Table B Values'!A1028,'Planning Periods'!$A$2:$A$540,0))</f>
        <v>Riverside County</v>
      </c>
      <c r="S1028" t="s">
        <v>791</v>
      </c>
      <c r="T1028">
        <v>2018</v>
      </c>
      <c r="U1028">
        <v>24</v>
      </c>
    </row>
    <row r="1029" spans="1:21">
      <c r="A1029" t="s">
        <v>931</v>
      </c>
      <c r="B1029">
        <v>2021</v>
      </c>
      <c r="C1029">
        <v>0</v>
      </c>
      <c r="D1029">
        <v>0</v>
      </c>
      <c r="E1029">
        <v>0</v>
      </c>
      <c r="F1029">
        <v>0</v>
      </c>
      <c r="G1029">
        <v>0</v>
      </c>
      <c r="H1029">
        <v>0</v>
      </c>
      <c r="I1029">
        <v>65</v>
      </c>
      <c r="J1029" t="s">
        <v>1275</v>
      </c>
      <c r="K1029" t="str">
        <f>INDEX('Planning Periods'!$O$2:$O$540,MATCH('Table B Values'!A1029,'Planning Periods'!$A$2:$A$540,0))</f>
        <v>Los Angeles County</v>
      </c>
      <c r="S1029" t="s">
        <v>1021</v>
      </c>
      <c r="T1029">
        <v>2018</v>
      </c>
      <c r="U1029">
        <v>0</v>
      </c>
    </row>
    <row r="1030" spans="1:21">
      <c r="A1030" t="s">
        <v>1260</v>
      </c>
      <c r="B1030">
        <v>2021</v>
      </c>
      <c r="C1030">
        <v>0</v>
      </c>
      <c r="D1030">
        <v>0</v>
      </c>
      <c r="E1030">
        <v>0</v>
      </c>
      <c r="F1030">
        <v>1</v>
      </c>
      <c r="G1030">
        <v>0</v>
      </c>
      <c r="H1030">
        <v>0</v>
      </c>
      <c r="I1030">
        <v>0</v>
      </c>
      <c r="J1030" t="s">
        <v>1275</v>
      </c>
      <c r="K1030" t="str">
        <f>INDEX('Planning Periods'!$O$2:$O$540,MATCH('Table B Values'!A1030,'Planning Periods'!$A$2:$A$540,0))</f>
        <v>Siskiyou County</v>
      </c>
      <c r="S1030" t="s">
        <v>958</v>
      </c>
      <c r="T1030">
        <v>2018</v>
      </c>
      <c r="U1030">
        <v>0</v>
      </c>
    </row>
    <row r="1031" spans="1:21">
      <c r="A1031" t="s">
        <v>1259</v>
      </c>
      <c r="B1031">
        <v>2021</v>
      </c>
      <c r="C1031">
        <v>0</v>
      </c>
      <c r="D1031">
        <v>0</v>
      </c>
      <c r="E1031">
        <v>0</v>
      </c>
      <c r="F1031">
        <v>193</v>
      </c>
      <c r="G1031">
        <v>0</v>
      </c>
      <c r="H1031">
        <v>97</v>
      </c>
      <c r="I1031">
        <v>109</v>
      </c>
      <c r="J1031" t="s">
        <v>1275</v>
      </c>
      <c r="K1031" t="str">
        <f>INDEX('Planning Periods'!$O$2:$O$540,MATCH('Table B Values'!A1031,'Planning Periods'!$A$2:$A$540,0))</f>
        <v>Stanislaus County</v>
      </c>
      <c r="S1031" t="s">
        <v>1040</v>
      </c>
      <c r="T1031">
        <v>2018</v>
      </c>
      <c r="U1031">
        <v>0</v>
      </c>
    </row>
    <row r="1032" spans="1:21">
      <c r="A1032" t="s">
        <v>933</v>
      </c>
      <c r="B1032">
        <v>2021</v>
      </c>
      <c r="C1032">
        <v>0</v>
      </c>
      <c r="D1032">
        <v>0</v>
      </c>
      <c r="E1032">
        <v>0</v>
      </c>
      <c r="F1032">
        <v>0</v>
      </c>
      <c r="G1032">
        <v>0</v>
      </c>
      <c r="H1032">
        <v>0</v>
      </c>
      <c r="I1032">
        <v>20</v>
      </c>
      <c r="J1032" t="s">
        <v>1275</v>
      </c>
      <c r="K1032" t="str">
        <f>INDEX('Planning Periods'!$O$2:$O$540,MATCH('Table B Values'!A1032,'Planning Periods'!$A$2:$A$540,0))</f>
        <v>San Bernardino County</v>
      </c>
      <c r="S1032" t="s">
        <v>922</v>
      </c>
      <c r="T1032">
        <v>2018</v>
      </c>
      <c r="U1032">
        <v>0</v>
      </c>
    </row>
    <row r="1033" spans="1:21">
      <c r="A1033" t="s">
        <v>1258</v>
      </c>
      <c r="B1033">
        <v>2021</v>
      </c>
      <c r="C1033">
        <v>0</v>
      </c>
      <c r="D1033">
        <v>0</v>
      </c>
      <c r="E1033">
        <v>0</v>
      </c>
      <c r="F1033">
        <v>0</v>
      </c>
      <c r="G1033">
        <v>0</v>
      </c>
      <c r="H1033">
        <v>0</v>
      </c>
      <c r="I1033">
        <v>2</v>
      </c>
      <c r="J1033" t="s">
        <v>1275</v>
      </c>
      <c r="K1033" t="str">
        <f>INDEX('Planning Periods'!$O$2:$O$540,MATCH('Table B Values'!A1033,'Planning Periods'!$A$2:$A$540,0))</f>
        <v>Monterey County</v>
      </c>
      <c r="S1033" t="s">
        <v>826</v>
      </c>
      <c r="T1033">
        <v>2018</v>
      </c>
      <c r="U1033">
        <v>0</v>
      </c>
    </row>
    <row r="1034" spans="1:21">
      <c r="A1034" t="s">
        <v>1261</v>
      </c>
      <c r="B1034">
        <v>2021</v>
      </c>
      <c r="C1034">
        <v>0</v>
      </c>
      <c r="D1034">
        <v>0</v>
      </c>
      <c r="E1034">
        <v>0</v>
      </c>
      <c r="F1034">
        <v>0</v>
      </c>
      <c r="G1034">
        <v>0</v>
      </c>
      <c r="H1034">
        <v>0</v>
      </c>
      <c r="I1034">
        <v>95</v>
      </c>
      <c r="J1034" t="s">
        <v>1275</v>
      </c>
      <c r="K1034" t="str">
        <f>INDEX('Planning Periods'!$O$2:$O$540,MATCH('Table B Values'!A1034,'Planning Periods'!$A$2:$A$540,0))</f>
        <v>Monterey County</v>
      </c>
      <c r="S1034" t="s">
        <v>927</v>
      </c>
      <c r="T1034">
        <v>2018</v>
      </c>
      <c r="U1034">
        <v>0</v>
      </c>
    </row>
    <row r="1035" spans="1:21">
      <c r="A1035" t="s">
        <v>947</v>
      </c>
      <c r="B1035">
        <v>2021</v>
      </c>
      <c r="C1035">
        <v>0</v>
      </c>
      <c r="D1035">
        <v>0</v>
      </c>
      <c r="E1035">
        <v>0</v>
      </c>
      <c r="F1035">
        <v>0</v>
      </c>
      <c r="G1035">
        <v>0</v>
      </c>
      <c r="H1035">
        <v>0</v>
      </c>
      <c r="I1035">
        <v>80</v>
      </c>
      <c r="J1035" t="s">
        <v>1275</v>
      </c>
      <c r="K1035" t="str">
        <f>INDEX('Planning Periods'!$O$2:$O$540,MATCH('Table B Values'!A1035,'Planning Periods'!$A$2:$A$540,0))</f>
        <v>Los Angeles County</v>
      </c>
      <c r="S1035" t="s">
        <v>930</v>
      </c>
      <c r="T1035">
        <v>2018</v>
      </c>
      <c r="U1035">
        <v>0</v>
      </c>
    </row>
    <row r="1036" spans="1:21">
      <c r="A1036" t="s">
        <v>1257</v>
      </c>
      <c r="B1036">
        <v>2021</v>
      </c>
      <c r="C1036">
        <v>0</v>
      </c>
      <c r="D1036">
        <v>6</v>
      </c>
      <c r="E1036">
        <v>0</v>
      </c>
      <c r="F1036">
        <v>8</v>
      </c>
      <c r="G1036">
        <v>0</v>
      </c>
      <c r="H1036">
        <v>0</v>
      </c>
      <c r="I1036">
        <v>3</v>
      </c>
      <c r="J1036" t="s">
        <v>1275</v>
      </c>
      <c r="K1036" t="str">
        <f>INDEX('Planning Periods'!$O$2:$O$540,MATCH('Table B Values'!A1036,'Planning Periods'!$A$2:$A$540,0))</f>
        <v>Santa Clara County</v>
      </c>
      <c r="S1036" t="s">
        <v>978</v>
      </c>
      <c r="T1036">
        <v>2018</v>
      </c>
      <c r="U1036">
        <v>0</v>
      </c>
    </row>
    <row r="1037" spans="1:21">
      <c r="A1037" t="s">
        <v>940</v>
      </c>
      <c r="B1037">
        <v>2021</v>
      </c>
      <c r="C1037">
        <v>0</v>
      </c>
      <c r="D1037">
        <v>0</v>
      </c>
      <c r="E1037">
        <v>0</v>
      </c>
      <c r="F1037">
        <v>0</v>
      </c>
      <c r="G1037">
        <v>0</v>
      </c>
      <c r="H1037">
        <v>0</v>
      </c>
      <c r="I1037">
        <v>6</v>
      </c>
      <c r="J1037" t="s">
        <v>1275</v>
      </c>
      <c r="K1037" t="str">
        <f>INDEX('Planning Periods'!$O$2:$O$540,MATCH('Table B Values'!A1037,'Planning Periods'!$A$2:$A$540,0))</f>
        <v>Los Angeles County</v>
      </c>
      <c r="S1037" t="s">
        <v>935</v>
      </c>
      <c r="T1037">
        <v>2018</v>
      </c>
      <c r="U1037">
        <v>0</v>
      </c>
    </row>
    <row r="1038" spans="1:21">
      <c r="A1038" t="s">
        <v>802</v>
      </c>
      <c r="B1038">
        <v>2021</v>
      </c>
      <c r="C1038">
        <v>0</v>
      </c>
      <c r="D1038">
        <v>1</v>
      </c>
      <c r="E1038">
        <v>0</v>
      </c>
      <c r="F1038">
        <v>0</v>
      </c>
      <c r="G1038">
        <v>0</v>
      </c>
      <c r="H1038">
        <v>128</v>
      </c>
      <c r="I1038">
        <v>1</v>
      </c>
      <c r="J1038" t="s">
        <v>1275</v>
      </c>
      <c r="K1038" t="str">
        <f>INDEX('Planning Periods'!$O$2:$O$540,MATCH('Table B Values'!A1038,'Planning Periods'!$A$2:$A$540,0))</f>
        <v>Orange County</v>
      </c>
      <c r="S1038" t="s">
        <v>937</v>
      </c>
      <c r="T1038">
        <v>2018</v>
      </c>
      <c r="U1038">
        <v>62</v>
      </c>
    </row>
    <row r="1039" spans="1:21">
      <c r="A1039" t="s">
        <v>805</v>
      </c>
      <c r="B1039">
        <v>2021</v>
      </c>
      <c r="C1039">
        <v>0</v>
      </c>
      <c r="D1039">
        <v>0</v>
      </c>
      <c r="E1039">
        <v>0</v>
      </c>
      <c r="F1039">
        <v>0</v>
      </c>
      <c r="G1039">
        <v>0</v>
      </c>
      <c r="H1039">
        <v>0</v>
      </c>
      <c r="I1039">
        <v>0</v>
      </c>
      <c r="J1039" t="s">
        <v>1275</v>
      </c>
      <c r="K1039" t="str">
        <f>INDEX('Planning Periods'!$O$2:$O$540,MATCH('Table B Values'!A1039,'Planning Periods'!$A$2:$A$540,0))</f>
        <v>Orange County</v>
      </c>
      <c r="S1039" t="s">
        <v>829</v>
      </c>
      <c r="T1039">
        <v>2018</v>
      </c>
      <c r="U1039">
        <v>0</v>
      </c>
    </row>
    <row r="1040" spans="1:21">
      <c r="A1040" t="s">
        <v>923</v>
      </c>
      <c r="B1040">
        <v>2021</v>
      </c>
      <c r="C1040">
        <v>0</v>
      </c>
      <c r="D1040">
        <v>0</v>
      </c>
      <c r="E1040">
        <v>0</v>
      </c>
      <c r="F1040">
        <v>5</v>
      </c>
      <c r="G1040">
        <v>0</v>
      </c>
      <c r="H1040">
        <v>26</v>
      </c>
      <c r="I1040">
        <v>34</v>
      </c>
      <c r="J1040" t="s">
        <v>1275</v>
      </c>
      <c r="K1040" t="str">
        <f>INDEX('Planning Periods'!$O$2:$O$540,MATCH('Table B Values'!A1040,'Planning Periods'!$A$2:$A$540,0))</f>
        <v>San Diego County</v>
      </c>
      <c r="S1040" t="s">
        <v>942</v>
      </c>
      <c r="T1040">
        <v>2018</v>
      </c>
      <c r="U1040">
        <v>0</v>
      </c>
    </row>
    <row r="1041" spans="1:21">
      <c r="A1041" t="s">
        <v>811</v>
      </c>
      <c r="B1041">
        <v>2021</v>
      </c>
      <c r="C1041">
        <v>0</v>
      </c>
      <c r="D1041">
        <v>0</v>
      </c>
      <c r="E1041">
        <v>0</v>
      </c>
      <c r="F1041">
        <v>0</v>
      </c>
      <c r="G1041">
        <v>0</v>
      </c>
      <c r="H1041">
        <v>0</v>
      </c>
      <c r="I1041">
        <v>1808</v>
      </c>
      <c r="J1041" t="s">
        <v>1275</v>
      </c>
      <c r="K1041" t="str">
        <f>INDEX('Planning Periods'!$O$2:$O$540,MATCH('Table B Values'!A1041,'Planning Periods'!$A$2:$A$540,0))</f>
        <v>San Bernardino County</v>
      </c>
      <c r="S1041" t="s">
        <v>945</v>
      </c>
      <c r="T1041">
        <v>2018</v>
      </c>
      <c r="U1041">
        <v>0</v>
      </c>
    </row>
    <row r="1042" spans="1:21">
      <c r="A1042" t="s">
        <v>823</v>
      </c>
      <c r="B1042">
        <v>2021</v>
      </c>
      <c r="C1042">
        <v>0</v>
      </c>
      <c r="D1042">
        <v>4</v>
      </c>
      <c r="E1042">
        <v>0</v>
      </c>
      <c r="F1042">
        <v>14</v>
      </c>
      <c r="G1042">
        <v>80</v>
      </c>
      <c r="H1042">
        <v>34</v>
      </c>
      <c r="I1042">
        <v>472</v>
      </c>
      <c r="J1042" t="s">
        <v>1275</v>
      </c>
      <c r="K1042" t="str">
        <f>INDEX('Planning Periods'!$O$2:$O$540,MATCH('Table B Values'!A1042,'Planning Periods'!$A$2:$A$540,0))</f>
        <v>Ventura County</v>
      </c>
      <c r="S1042" t="s">
        <v>1281</v>
      </c>
      <c r="T1042">
        <v>2018</v>
      </c>
      <c r="U1042">
        <v>0</v>
      </c>
    </row>
    <row r="1043" spans="1:21">
      <c r="A1043" t="s">
        <v>1213</v>
      </c>
      <c r="B1043">
        <v>2021</v>
      </c>
      <c r="C1043">
        <v>0</v>
      </c>
      <c r="D1043">
        <v>2</v>
      </c>
      <c r="E1043">
        <v>0</v>
      </c>
      <c r="F1043">
        <v>21</v>
      </c>
      <c r="G1043">
        <v>0</v>
      </c>
      <c r="H1043">
        <v>21</v>
      </c>
      <c r="I1043">
        <v>3</v>
      </c>
      <c r="J1043" t="s">
        <v>1275</v>
      </c>
      <c r="K1043" t="str">
        <f>INDEX('Planning Periods'!$O$2:$O$540,MATCH('Table B Values'!A1043,'Planning Periods'!$A$2:$A$540,0))</f>
        <v>Monterey County</v>
      </c>
      <c r="S1043" t="s">
        <v>949</v>
      </c>
      <c r="T1043">
        <v>2018</v>
      </c>
      <c r="U1043">
        <v>0</v>
      </c>
    </row>
    <row r="1044" spans="1:21">
      <c r="A1044" t="s">
        <v>814</v>
      </c>
      <c r="B1044">
        <v>2021</v>
      </c>
      <c r="C1044">
        <v>366</v>
      </c>
      <c r="D1044">
        <v>0</v>
      </c>
      <c r="E1044">
        <v>137</v>
      </c>
      <c r="F1044">
        <v>0</v>
      </c>
      <c r="G1044">
        <v>0</v>
      </c>
      <c r="H1044">
        <v>0</v>
      </c>
      <c r="I1044" s="356">
        <v>105</v>
      </c>
      <c r="J1044" t="s">
        <v>1275</v>
      </c>
      <c r="K1044" t="str">
        <f>INDEX('Planning Periods'!$O$2:$O$540,MATCH('Table B Values'!A1044,'Planning Periods'!$A$2:$A$540,0))</f>
        <v>Butte County</v>
      </c>
      <c r="S1044" t="s">
        <v>952</v>
      </c>
      <c r="T1044">
        <v>2018</v>
      </c>
      <c r="U1044">
        <v>0</v>
      </c>
    </row>
    <row r="1045" spans="1:21">
      <c r="A1045" t="s">
        <v>1208</v>
      </c>
      <c r="B1045">
        <v>2021</v>
      </c>
      <c r="C1045">
        <v>0</v>
      </c>
      <c r="D1045">
        <v>0</v>
      </c>
      <c r="E1045">
        <v>0</v>
      </c>
      <c r="F1045">
        <v>0</v>
      </c>
      <c r="G1045">
        <v>0</v>
      </c>
      <c r="H1045">
        <v>0</v>
      </c>
      <c r="I1045">
        <v>8</v>
      </c>
      <c r="J1045" t="s">
        <v>1275</v>
      </c>
      <c r="K1045" t="str">
        <f>INDEX('Planning Periods'!$O$2:$O$540,MATCH('Table B Values'!A1045,'Planning Periods'!$A$2:$A$540,0))</f>
        <v>Fresno County</v>
      </c>
      <c r="S1045" t="s">
        <v>955</v>
      </c>
      <c r="T1045">
        <v>2018</v>
      </c>
      <c r="U1045">
        <v>0</v>
      </c>
    </row>
    <row r="1046" spans="1:21">
      <c r="A1046" t="s">
        <v>1205</v>
      </c>
      <c r="B1046">
        <v>2021</v>
      </c>
      <c r="C1046">
        <v>0</v>
      </c>
      <c r="D1046">
        <v>0</v>
      </c>
      <c r="E1046">
        <v>0</v>
      </c>
      <c r="F1046">
        <v>0</v>
      </c>
      <c r="G1046">
        <v>0</v>
      </c>
      <c r="H1046">
        <v>21</v>
      </c>
      <c r="I1046">
        <v>35</v>
      </c>
      <c r="J1046" t="s">
        <v>1275</v>
      </c>
      <c r="K1046" t="str">
        <f>INDEX('Planning Periods'!$O$2:$O$540,MATCH('Table B Values'!A1046,'Planning Periods'!$A$2:$A$540,0))</f>
        <v>Contra Costa County</v>
      </c>
      <c r="S1046" t="s">
        <v>957</v>
      </c>
      <c r="T1046">
        <v>2018</v>
      </c>
      <c r="U1046">
        <v>0</v>
      </c>
    </row>
    <row r="1047" spans="1:21">
      <c r="A1047" t="s">
        <v>1206</v>
      </c>
      <c r="B1047">
        <v>2021</v>
      </c>
      <c r="C1047">
        <v>0</v>
      </c>
      <c r="D1047">
        <v>0</v>
      </c>
      <c r="E1047">
        <v>0</v>
      </c>
      <c r="F1047">
        <v>0</v>
      </c>
      <c r="G1047">
        <v>0</v>
      </c>
      <c r="H1047">
        <v>2</v>
      </c>
      <c r="I1047">
        <v>0</v>
      </c>
      <c r="J1047" t="s">
        <v>1275</v>
      </c>
      <c r="K1047" t="str">
        <f>INDEX('Planning Periods'!$O$2:$O$540,MATCH('Table B Values'!A1047,'Planning Periods'!$A$2:$A$540,0))</f>
        <v>Glenn County</v>
      </c>
      <c r="S1047" t="s">
        <v>1229</v>
      </c>
      <c r="T1047">
        <v>2018</v>
      </c>
      <c r="U1047">
        <v>0</v>
      </c>
    </row>
    <row r="1048" spans="1:21">
      <c r="A1048" t="s">
        <v>1250</v>
      </c>
      <c r="B1048">
        <v>2021</v>
      </c>
      <c r="C1048">
        <v>0</v>
      </c>
      <c r="D1048">
        <v>3</v>
      </c>
      <c r="E1048">
        <v>0</v>
      </c>
      <c r="F1048">
        <v>0</v>
      </c>
      <c r="G1048">
        <v>0</v>
      </c>
      <c r="H1048">
        <v>1</v>
      </c>
      <c r="I1048">
        <v>0</v>
      </c>
      <c r="J1048" t="s">
        <v>1275</v>
      </c>
      <c r="K1048" t="str">
        <f>INDEX('Planning Periods'!$O$2:$O$540,MATCH('Table B Values'!A1048,'Planning Periods'!$A$2:$A$540,0))</f>
        <v>Stanislaus County</v>
      </c>
      <c r="S1048" t="s">
        <v>1205</v>
      </c>
      <c r="T1048">
        <v>2018</v>
      </c>
      <c r="U1048">
        <v>0</v>
      </c>
    </row>
    <row r="1049" spans="1:21">
      <c r="A1049" t="s">
        <v>925</v>
      </c>
      <c r="B1049">
        <v>2021</v>
      </c>
      <c r="C1049">
        <v>0</v>
      </c>
      <c r="D1049">
        <v>0</v>
      </c>
      <c r="E1049">
        <v>0</v>
      </c>
      <c r="F1049">
        <v>0</v>
      </c>
      <c r="G1049">
        <v>0</v>
      </c>
      <c r="H1049">
        <v>9</v>
      </c>
      <c r="I1049">
        <v>35</v>
      </c>
      <c r="J1049" t="s">
        <v>1275</v>
      </c>
      <c r="K1049" t="str">
        <f>INDEX('Planning Periods'!$O$2:$O$540,MATCH('Table B Values'!A1049,'Planning Periods'!$A$2:$A$540,0))</f>
        <v>Orange County</v>
      </c>
      <c r="S1049" t="s">
        <v>1206</v>
      </c>
      <c r="T1049">
        <v>2018</v>
      </c>
      <c r="U1049">
        <v>0</v>
      </c>
    </row>
    <row r="1050" spans="1:21">
      <c r="A1050" t="s">
        <v>1249</v>
      </c>
      <c r="B1050">
        <v>2021</v>
      </c>
      <c r="C1050">
        <v>0</v>
      </c>
      <c r="D1050">
        <v>0</v>
      </c>
      <c r="E1050">
        <v>0</v>
      </c>
      <c r="F1050">
        <v>0</v>
      </c>
      <c r="G1050">
        <v>0</v>
      </c>
      <c r="H1050">
        <v>0</v>
      </c>
      <c r="I1050">
        <v>411</v>
      </c>
      <c r="J1050" t="s">
        <v>1275</v>
      </c>
      <c r="K1050" t="str">
        <f>INDEX('Planning Periods'!$O$2:$O$540,MATCH('Table B Values'!A1050,'Planning Periods'!$A$2:$A$540,0))</f>
        <v>Alameda County</v>
      </c>
      <c r="S1050" t="s">
        <v>814</v>
      </c>
      <c r="T1050">
        <v>2018</v>
      </c>
      <c r="U1050">
        <v>0</v>
      </c>
    </row>
    <row r="1051" spans="1:21">
      <c r="A1051" t="s">
        <v>928</v>
      </c>
      <c r="B1051">
        <v>2021</v>
      </c>
      <c r="C1051">
        <v>0</v>
      </c>
      <c r="D1051">
        <v>0</v>
      </c>
      <c r="E1051">
        <v>0</v>
      </c>
      <c r="F1051">
        <v>0</v>
      </c>
      <c r="G1051">
        <v>0</v>
      </c>
      <c r="H1051">
        <v>0</v>
      </c>
      <c r="I1051">
        <v>0</v>
      </c>
      <c r="J1051" t="s">
        <v>1275</v>
      </c>
      <c r="K1051" t="str">
        <f>INDEX('Planning Periods'!$O$2:$O$540,MATCH('Table B Values'!A1051,'Planning Periods'!$A$2:$A$540,0))</f>
        <v>Riverside County</v>
      </c>
      <c r="S1051" t="s">
        <v>1208</v>
      </c>
      <c r="T1051">
        <v>2018</v>
      </c>
      <c r="U1051">
        <v>0</v>
      </c>
    </row>
    <row r="1052" spans="1:21">
      <c r="A1052" t="s">
        <v>1255</v>
      </c>
      <c r="B1052">
        <v>2021</v>
      </c>
      <c r="C1052">
        <v>0</v>
      </c>
      <c r="D1052">
        <v>0</v>
      </c>
      <c r="E1052">
        <v>0</v>
      </c>
      <c r="F1052">
        <v>1</v>
      </c>
      <c r="G1052">
        <v>0</v>
      </c>
      <c r="H1052">
        <v>0</v>
      </c>
      <c r="I1052">
        <v>39</v>
      </c>
      <c r="J1052" t="s">
        <v>1275</v>
      </c>
      <c r="K1052" t="str">
        <f>INDEX('Planning Periods'!$O$2:$O$540,MATCH('Table B Values'!A1052,'Planning Periods'!$A$2:$A$540,0))</f>
        <v>Stanislaus County</v>
      </c>
      <c r="S1052" t="s">
        <v>811</v>
      </c>
      <c r="T1052">
        <v>2018</v>
      </c>
      <c r="U1052">
        <v>8</v>
      </c>
    </row>
    <row r="1053" spans="1:21">
      <c r="A1053" t="s">
        <v>1253</v>
      </c>
      <c r="B1053">
        <v>2021</v>
      </c>
      <c r="C1053">
        <v>191</v>
      </c>
      <c r="D1053">
        <v>0</v>
      </c>
      <c r="E1053">
        <v>125</v>
      </c>
      <c r="F1053">
        <v>0</v>
      </c>
      <c r="G1053">
        <v>1</v>
      </c>
      <c r="H1053">
        <v>0</v>
      </c>
      <c r="I1053">
        <v>1350</v>
      </c>
      <c r="J1053" t="s">
        <v>1275</v>
      </c>
      <c r="K1053" t="str">
        <f>INDEX('Planning Periods'!$O$2:$O$540,MATCH('Table B Values'!A1053,'Planning Periods'!$A$2:$A$540,0))</f>
        <v>Alameda County</v>
      </c>
      <c r="S1053" t="s">
        <v>802</v>
      </c>
      <c r="T1053">
        <v>2018</v>
      </c>
      <c r="U1053">
        <v>0</v>
      </c>
    </row>
    <row r="1054" spans="1:21">
      <c r="A1054" t="s">
        <v>1254</v>
      </c>
      <c r="B1054">
        <v>2021</v>
      </c>
      <c r="C1054">
        <v>0</v>
      </c>
      <c r="D1054">
        <v>0</v>
      </c>
      <c r="E1054">
        <v>0</v>
      </c>
      <c r="F1054">
        <v>2</v>
      </c>
      <c r="G1054">
        <v>0</v>
      </c>
      <c r="H1054">
        <v>0</v>
      </c>
      <c r="I1054">
        <v>488</v>
      </c>
      <c r="J1054" t="s">
        <v>1275</v>
      </c>
      <c r="K1054" t="str">
        <f>INDEX('Planning Periods'!$O$2:$O$540,MATCH('Table B Values'!A1054,'Planning Periods'!$A$2:$A$540,0))</f>
        <v>Contra Costa County</v>
      </c>
      <c r="S1054" t="s">
        <v>805</v>
      </c>
      <c r="T1054">
        <v>2018</v>
      </c>
      <c r="U1054">
        <v>0</v>
      </c>
    </row>
    <row r="1055" spans="1:21">
      <c r="A1055" t="s">
        <v>1256</v>
      </c>
      <c r="B1055">
        <v>2021</v>
      </c>
      <c r="C1055">
        <v>0</v>
      </c>
      <c r="D1055">
        <v>11</v>
      </c>
      <c r="E1055">
        <v>4</v>
      </c>
      <c r="F1055">
        <v>16</v>
      </c>
      <c r="G1055">
        <v>4</v>
      </c>
      <c r="H1055">
        <v>0</v>
      </c>
      <c r="I1055">
        <v>119</v>
      </c>
      <c r="J1055" t="s">
        <v>1275</v>
      </c>
      <c r="K1055" t="str">
        <f>INDEX('Planning Periods'!$O$2:$O$540,MATCH('Table B Values'!A1055,'Planning Periods'!$A$2:$A$540,0))</f>
        <v>Marin County</v>
      </c>
      <c r="S1055" t="s">
        <v>823</v>
      </c>
      <c r="T1055">
        <v>2018</v>
      </c>
      <c r="U1055">
        <v>1</v>
      </c>
    </row>
    <row r="1056" spans="1:21">
      <c r="A1056" t="s">
        <v>921</v>
      </c>
      <c r="B1056">
        <v>2021</v>
      </c>
      <c r="C1056">
        <v>56</v>
      </c>
      <c r="D1056">
        <v>40</v>
      </c>
      <c r="E1056">
        <v>0</v>
      </c>
      <c r="F1056">
        <v>21</v>
      </c>
      <c r="G1056">
        <v>1</v>
      </c>
      <c r="H1056">
        <v>2</v>
      </c>
      <c r="I1056">
        <v>67</v>
      </c>
      <c r="J1056" t="s">
        <v>1275</v>
      </c>
      <c r="K1056" t="str">
        <f>INDEX('Planning Periods'!$O$2:$O$540,MATCH('Table B Values'!A1056,'Planning Periods'!$A$2:$A$540,0))</f>
        <v>Los Angeles County</v>
      </c>
      <c r="S1056" t="s">
        <v>1211</v>
      </c>
      <c r="T1056">
        <v>2018</v>
      </c>
      <c r="U1056">
        <v>0</v>
      </c>
    </row>
    <row r="1057" spans="1:21">
      <c r="A1057" t="s">
        <v>899</v>
      </c>
      <c r="B1057">
        <v>2021</v>
      </c>
      <c r="C1057">
        <v>0</v>
      </c>
      <c r="D1057">
        <v>2</v>
      </c>
      <c r="E1057">
        <v>0</v>
      </c>
      <c r="F1057">
        <v>0</v>
      </c>
      <c r="G1057">
        <v>0</v>
      </c>
      <c r="H1057">
        <v>0</v>
      </c>
      <c r="I1057">
        <v>63</v>
      </c>
      <c r="J1057" t="s">
        <v>1275</v>
      </c>
      <c r="K1057" t="str">
        <f>INDEX('Planning Periods'!$O$2:$O$540,MATCH('Table B Values'!A1057,'Planning Periods'!$A$2:$A$540,0))</f>
        <v>San Bernardino County</v>
      </c>
      <c r="S1057" t="s">
        <v>782</v>
      </c>
      <c r="T1057">
        <v>2018</v>
      </c>
      <c r="U1057">
        <v>0</v>
      </c>
    </row>
    <row r="1058" spans="1:21">
      <c r="A1058" t="s">
        <v>1242</v>
      </c>
      <c r="B1058">
        <v>2021</v>
      </c>
      <c r="C1058">
        <v>0</v>
      </c>
      <c r="D1058">
        <v>1</v>
      </c>
      <c r="E1058">
        <v>0</v>
      </c>
      <c r="F1058">
        <v>0</v>
      </c>
      <c r="G1058">
        <v>0</v>
      </c>
      <c r="H1058">
        <v>0</v>
      </c>
      <c r="I1058">
        <v>1</v>
      </c>
      <c r="J1058" t="s">
        <v>1275</v>
      </c>
      <c r="K1058" t="str">
        <f>INDEX('Planning Periods'!$O$2:$O$540,MATCH('Table B Values'!A1058,'Planning Periods'!$A$2:$A$540,0))</f>
        <v>Los Angeles County</v>
      </c>
      <c r="S1058" t="s">
        <v>784</v>
      </c>
      <c r="T1058">
        <v>2018</v>
      </c>
      <c r="U1058">
        <v>0</v>
      </c>
    </row>
    <row r="1059" spans="1:21">
      <c r="A1059" t="s">
        <v>1182</v>
      </c>
      <c r="B1059">
        <v>2021</v>
      </c>
      <c r="C1059">
        <v>0</v>
      </c>
      <c r="D1059">
        <v>0</v>
      </c>
      <c r="E1059">
        <v>0</v>
      </c>
      <c r="F1059">
        <v>0</v>
      </c>
      <c r="G1059">
        <v>0</v>
      </c>
      <c r="H1059">
        <v>0</v>
      </c>
      <c r="I1059">
        <v>196</v>
      </c>
      <c r="J1059" t="s">
        <v>1275</v>
      </c>
      <c r="K1059" t="str">
        <f>INDEX('Planning Periods'!$O$2:$O$540,MATCH('Table B Values'!A1059,'Planning Periods'!$A$2:$A$540,0))</f>
        <v>San Joaquin County</v>
      </c>
      <c r="S1059" t="s">
        <v>1210</v>
      </c>
      <c r="T1059">
        <v>2018</v>
      </c>
      <c r="U1059">
        <v>0</v>
      </c>
    </row>
    <row r="1060" spans="1:21">
      <c r="A1060" t="s">
        <v>1180</v>
      </c>
      <c r="B1060">
        <v>2021</v>
      </c>
      <c r="C1060">
        <v>44</v>
      </c>
      <c r="D1060">
        <v>0</v>
      </c>
      <c r="E1060">
        <v>0</v>
      </c>
      <c r="F1060">
        <v>0</v>
      </c>
      <c r="G1060">
        <v>0</v>
      </c>
      <c r="H1060">
        <v>60</v>
      </c>
      <c r="I1060">
        <v>25</v>
      </c>
      <c r="J1060" t="s">
        <v>1275</v>
      </c>
      <c r="K1060" t="str">
        <f>INDEX('Planning Periods'!$O$2:$O$540,MATCH('Table B Values'!A1060,'Planning Periods'!$A$2:$A$540,0))</f>
        <v>Alameda County</v>
      </c>
      <c r="S1060" t="s">
        <v>1213</v>
      </c>
      <c r="T1060">
        <v>2018</v>
      </c>
      <c r="U1060">
        <v>0</v>
      </c>
    </row>
    <row r="1061" spans="1:21">
      <c r="A1061" t="s">
        <v>1181</v>
      </c>
      <c r="B1061">
        <v>2021</v>
      </c>
      <c r="C1061">
        <v>0</v>
      </c>
      <c r="D1061">
        <v>0</v>
      </c>
      <c r="E1061">
        <v>0</v>
      </c>
      <c r="F1061">
        <v>0</v>
      </c>
      <c r="G1061">
        <v>0</v>
      </c>
      <c r="H1061">
        <v>1</v>
      </c>
      <c r="I1061">
        <v>39</v>
      </c>
      <c r="J1061" t="s">
        <v>1275</v>
      </c>
      <c r="K1061" t="str">
        <f>INDEX('Planning Periods'!$O$2:$O$540,MATCH('Table B Values'!A1061,'Planning Periods'!$A$2:$A$540,0))</f>
        <v>Merced County</v>
      </c>
      <c r="S1061" t="s">
        <v>1214</v>
      </c>
      <c r="T1061">
        <v>2018</v>
      </c>
      <c r="U1061">
        <v>0</v>
      </c>
    </row>
    <row r="1062" spans="1:21">
      <c r="A1062" t="s">
        <v>906</v>
      </c>
      <c r="B1062">
        <v>2021</v>
      </c>
      <c r="C1062">
        <v>0</v>
      </c>
      <c r="D1062">
        <v>0</v>
      </c>
      <c r="E1062">
        <v>0</v>
      </c>
      <c r="F1062">
        <v>0</v>
      </c>
      <c r="G1062">
        <v>0</v>
      </c>
      <c r="H1062">
        <v>0</v>
      </c>
      <c r="I1062">
        <v>797</v>
      </c>
      <c r="J1062" t="s">
        <v>1275</v>
      </c>
      <c r="K1062" t="str">
        <f>INDEX('Planning Periods'!$O$2:$O$540,MATCH('Table B Values'!A1062,'Planning Periods'!$A$2:$A$540,0))</f>
        <v>Los Angeles County</v>
      </c>
      <c r="S1062" t="s">
        <v>820</v>
      </c>
      <c r="T1062">
        <v>2018</v>
      </c>
      <c r="U1062">
        <v>0</v>
      </c>
    </row>
    <row r="1063" spans="1:21">
      <c r="A1063" t="s">
        <v>1241</v>
      </c>
      <c r="B1063">
        <v>2021</v>
      </c>
      <c r="C1063">
        <v>0</v>
      </c>
      <c r="D1063">
        <v>3</v>
      </c>
      <c r="E1063">
        <v>2</v>
      </c>
      <c r="F1063">
        <v>19</v>
      </c>
      <c r="G1063">
        <v>6</v>
      </c>
      <c r="H1063">
        <v>31</v>
      </c>
      <c r="I1063">
        <v>58</v>
      </c>
      <c r="J1063" t="s">
        <v>1275</v>
      </c>
      <c r="K1063" t="str">
        <f>INDEX('Planning Periods'!$O$2:$O$540,MATCH('Table B Values'!A1063,'Planning Periods'!$A$2:$A$540,0))</f>
        <v>Santa Clara County</v>
      </c>
      <c r="S1063" t="s">
        <v>919</v>
      </c>
      <c r="T1063">
        <v>2018</v>
      </c>
      <c r="U1063">
        <v>0</v>
      </c>
    </row>
    <row r="1064" spans="1:21">
      <c r="A1064" t="s">
        <v>1244</v>
      </c>
      <c r="B1064">
        <v>2021</v>
      </c>
      <c r="C1064">
        <v>0</v>
      </c>
      <c r="D1064">
        <v>12</v>
      </c>
      <c r="E1064">
        <v>0</v>
      </c>
      <c r="F1064">
        <v>12</v>
      </c>
      <c r="G1064">
        <v>0</v>
      </c>
      <c r="H1064">
        <v>13</v>
      </c>
      <c r="I1064">
        <v>26</v>
      </c>
      <c r="J1064" t="s">
        <v>1275</v>
      </c>
      <c r="K1064" t="str">
        <f>INDEX('Planning Periods'!$O$2:$O$540,MATCH('Table B Values'!A1064,'Planning Periods'!$A$2:$A$540,0))</f>
        <v>Santa Clara County</v>
      </c>
      <c r="S1064" t="s">
        <v>1249</v>
      </c>
      <c r="T1064">
        <v>2018</v>
      </c>
      <c r="U1064">
        <v>0</v>
      </c>
    </row>
    <row r="1065" spans="1:21">
      <c r="A1065" t="s">
        <v>772</v>
      </c>
      <c r="B1065">
        <v>2021</v>
      </c>
      <c r="C1065">
        <v>1979</v>
      </c>
      <c r="D1065">
        <v>0</v>
      </c>
      <c r="E1065">
        <v>536</v>
      </c>
      <c r="F1065">
        <v>0</v>
      </c>
      <c r="G1065">
        <v>18</v>
      </c>
      <c r="H1065">
        <v>0</v>
      </c>
      <c r="I1065">
        <v>13103</v>
      </c>
      <c r="J1065" t="s">
        <v>1275</v>
      </c>
      <c r="K1065" t="str">
        <f>INDEX('Planning Periods'!$O$2:$O$540,MATCH('Table B Values'!A1065,'Planning Periods'!$A$2:$A$540,0))</f>
        <v>Los Angeles County</v>
      </c>
      <c r="S1065" t="s">
        <v>1250</v>
      </c>
      <c r="T1065">
        <v>2018</v>
      </c>
      <c r="U1065">
        <v>0</v>
      </c>
    </row>
    <row r="1066" spans="1:21">
      <c r="A1066" t="s">
        <v>909</v>
      </c>
      <c r="B1066">
        <v>2021</v>
      </c>
      <c r="C1066">
        <v>0</v>
      </c>
      <c r="D1066">
        <v>0</v>
      </c>
      <c r="E1066">
        <v>0</v>
      </c>
      <c r="F1066">
        <v>0</v>
      </c>
      <c r="G1066">
        <v>0</v>
      </c>
      <c r="H1066">
        <v>0</v>
      </c>
      <c r="I1066">
        <v>12</v>
      </c>
      <c r="J1066" t="s">
        <v>1275</v>
      </c>
      <c r="K1066" t="str">
        <f>INDEX('Planning Periods'!$O$2:$O$540,MATCH('Table B Values'!A1066,'Planning Periods'!$A$2:$A$540,0))</f>
        <v>Orange County</v>
      </c>
      <c r="S1066" t="s">
        <v>900</v>
      </c>
      <c r="T1066">
        <v>2018</v>
      </c>
      <c r="U1066">
        <v>0</v>
      </c>
    </row>
    <row r="1067" spans="1:21">
      <c r="A1067" t="s">
        <v>1195</v>
      </c>
      <c r="B1067">
        <v>2021</v>
      </c>
      <c r="C1067">
        <v>0</v>
      </c>
      <c r="D1067">
        <v>2</v>
      </c>
      <c r="E1067">
        <v>0</v>
      </c>
      <c r="F1067">
        <v>1</v>
      </c>
      <c r="G1067">
        <v>0</v>
      </c>
      <c r="H1067">
        <v>7</v>
      </c>
      <c r="I1067">
        <v>1</v>
      </c>
      <c r="J1067" t="s">
        <v>1275</v>
      </c>
      <c r="K1067" t="str">
        <f>INDEX('Planning Periods'!$O$2:$O$540,MATCH('Table B Values'!A1067,'Planning Periods'!$A$2:$A$540,0))</f>
        <v>Placer County</v>
      </c>
      <c r="S1067" t="s">
        <v>1252</v>
      </c>
      <c r="T1067">
        <v>2018</v>
      </c>
      <c r="U1067">
        <v>3</v>
      </c>
    </row>
    <row r="1068" spans="1:21">
      <c r="A1068" t="s">
        <v>1177</v>
      </c>
      <c r="B1068">
        <v>2021</v>
      </c>
      <c r="C1068">
        <v>0</v>
      </c>
      <c r="D1068">
        <v>0</v>
      </c>
      <c r="E1068">
        <v>0</v>
      </c>
      <c r="F1068">
        <v>0</v>
      </c>
      <c r="G1068">
        <v>0</v>
      </c>
      <c r="H1068">
        <v>0</v>
      </c>
      <c r="I1068">
        <v>1</v>
      </c>
      <c r="J1068" t="s">
        <v>1275</v>
      </c>
      <c r="K1068" t="str">
        <f>INDEX('Planning Periods'!$O$2:$O$540,MATCH('Table B Values'!A1068,'Planning Periods'!$A$2:$A$540,0))</f>
        <v>Marin County</v>
      </c>
      <c r="S1068" t="s">
        <v>858</v>
      </c>
      <c r="T1068">
        <v>2018</v>
      </c>
      <c r="U1068">
        <v>0</v>
      </c>
    </row>
    <row r="1069" spans="1:21">
      <c r="A1069" t="s">
        <v>1178</v>
      </c>
      <c r="B1069">
        <v>2021</v>
      </c>
      <c r="C1069">
        <v>0</v>
      </c>
      <c r="D1069">
        <v>0</v>
      </c>
      <c r="E1069">
        <v>0</v>
      </c>
      <c r="F1069">
        <v>0</v>
      </c>
      <c r="G1069">
        <v>0</v>
      </c>
      <c r="H1069">
        <v>179</v>
      </c>
      <c r="I1069">
        <v>950</v>
      </c>
      <c r="J1069" t="s">
        <v>1275</v>
      </c>
      <c r="K1069" t="str">
        <f>INDEX('Planning Periods'!$O$2:$O$540,MATCH('Table B Values'!A1069,'Planning Periods'!$A$2:$A$540,0))</f>
        <v>San Joaquin County</v>
      </c>
      <c r="S1069" t="s">
        <v>911</v>
      </c>
      <c r="T1069">
        <v>2018</v>
      </c>
      <c r="U1069">
        <v>0</v>
      </c>
    </row>
    <row r="1070" spans="1:21">
      <c r="A1070" t="s">
        <v>1037</v>
      </c>
      <c r="B1070">
        <v>2021</v>
      </c>
      <c r="C1070">
        <v>0</v>
      </c>
      <c r="D1070">
        <v>11</v>
      </c>
      <c r="E1070">
        <v>0</v>
      </c>
      <c r="F1070">
        <v>3</v>
      </c>
      <c r="G1070">
        <v>0</v>
      </c>
      <c r="H1070">
        <v>0</v>
      </c>
      <c r="I1070">
        <v>12</v>
      </c>
      <c r="J1070" t="s">
        <v>1275</v>
      </c>
      <c r="K1070" t="str">
        <f>INDEX('Planning Periods'!$O$2:$O$540,MATCH('Table B Values'!A1070,'Planning Periods'!$A$2:$A$540,0))</f>
        <v>Los Angeles County</v>
      </c>
      <c r="S1070" t="s">
        <v>925</v>
      </c>
      <c r="T1070">
        <v>2018</v>
      </c>
      <c r="U1070">
        <v>0</v>
      </c>
    </row>
    <row r="1071" spans="1:21">
      <c r="A1071" t="s">
        <v>1157</v>
      </c>
      <c r="B1071">
        <v>2021</v>
      </c>
      <c r="C1071">
        <v>26</v>
      </c>
      <c r="D1071">
        <v>0</v>
      </c>
      <c r="E1071">
        <v>238</v>
      </c>
      <c r="F1071">
        <v>69</v>
      </c>
      <c r="G1071">
        <v>0</v>
      </c>
      <c r="H1071">
        <v>174</v>
      </c>
      <c r="I1071">
        <v>98</v>
      </c>
      <c r="J1071" t="s">
        <v>1275</v>
      </c>
      <c r="K1071" t="str">
        <f>INDEX('Planning Periods'!$O$2:$O$540,MATCH('Table B Values'!A1071,'Planning Periods'!$A$2:$A$540,0))</f>
        <v>Los Angeles County</v>
      </c>
      <c r="S1071" t="s">
        <v>1254</v>
      </c>
      <c r="T1071">
        <v>2018</v>
      </c>
      <c r="U1071">
        <v>0</v>
      </c>
    </row>
    <row r="1072" spans="1:21">
      <c r="A1072" t="s">
        <v>1179</v>
      </c>
      <c r="B1072">
        <v>2021</v>
      </c>
      <c r="C1072">
        <v>0</v>
      </c>
      <c r="D1072">
        <v>0</v>
      </c>
      <c r="E1072">
        <v>0</v>
      </c>
      <c r="F1072">
        <v>0</v>
      </c>
      <c r="G1072">
        <v>0</v>
      </c>
      <c r="H1072">
        <v>0</v>
      </c>
      <c r="I1072" s="356">
        <v>1</v>
      </c>
      <c r="J1072" t="s">
        <v>1275</v>
      </c>
      <c r="K1072" t="str">
        <f>INDEX('Planning Periods'!$O$2:$O$540,MATCH('Table B Values'!A1072,'Planning Periods'!$A$2:$A$540,0))</f>
        <v>Los Angeles County</v>
      </c>
      <c r="S1072" t="s">
        <v>923</v>
      </c>
      <c r="T1072">
        <v>2018</v>
      </c>
      <c r="U1072">
        <v>0</v>
      </c>
    </row>
    <row r="1073" spans="1:21">
      <c r="A1073" t="s">
        <v>1184</v>
      </c>
      <c r="B1073">
        <v>2021</v>
      </c>
      <c r="C1073">
        <v>0</v>
      </c>
      <c r="D1073">
        <v>0</v>
      </c>
      <c r="E1073">
        <v>0</v>
      </c>
      <c r="F1073">
        <v>0</v>
      </c>
      <c r="G1073">
        <v>0</v>
      </c>
      <c r="H1073">
        <v>0</v>
      </c>
      <c r="I1073">
        <v>1</v>
      </c>
      <c r="J1073" t="s">
        <v>1275</v>
      </c>
      <c r="K1073" t="str">
        <f>INDEX('Planning Periods'!$O$2:$O$540,MATCH('Table B Values'!A1073,'Planning Periods'!$A$2:$A$540,0))</f>
        <v>Tulare County</v>
      </c>
      <c r="S1073" t="s">
        <v>808</v>
      </c>
      <c r="T1073">
        <v>2018</v>
      </c>
      <c r="U1073">
        <v>0</v>
      </c>
    </row>
    <row r="1074" spans="1:21">
      <c r="A1074" t="s">
        <v>892</v>
      </c>
      <c r="B1074">
        <v>2021</v>
      </c>
      <c r="C1074">
        <v>0</v>
      </c>
      <c r="D1074">
        <v>0</v>
      </c>
      <c r="E1074">
        <v>0</v>
      </c>
      <c r="F1074">
        <v>0</v>
      </c>
      <c r="G1074">
        <v>0</v>
      </c>
      <c r="H1074">
        <v>0</v>
      </c>
      <c r="I1074">
        <v>17</v>
      </c>
      <c r="J1074" t="s">
        <v>1275</v>
      </c>
      <c r="K1074" t="str">
        <f>INDEX('Planning Periods'!$O$2:$O$540,MATCH('Table B Values'!A1074,'Planning Periods'!$A$2:$A$540,0))</f>
        <v>Sutter County</v>
      </c>
      <c r="S1074" t="s">
        <v>1253</v>
      </c>
      <c r="T1074">
        <v>2018</v>
      </c>
      <c r="U1074">
        <v>35</v>
      </c>
    </row>
    <row r="1075" spans="1:21">
      <c r="A1075" t="s">
        <v>890</v>
      </c>
      <c r="B1075">
        <v>2021</v>
      </c>
      <c r="C1075">
        <v>0</v>
      </c>
      <c r="D1075">
        <v>0</v>
      </c>
      <c r="E1075">
        <v>0</v>
      </c>
      <c r="F1075">
        <v>0</v>
      </c>
      <c r="G1075">
        <v>0</v>
      </c>
      <c r="H1075">
        <v>228</v>
      </c>
      <c r="I1075">
        <v>0</v>
      </c>
      <c r="J1075" t="s">
        <v>1275</v>
      </c>
      <c r="K1075" t="str">
        <f>INDEX('Planning Periods'!$O$2:$O$540,MATCH('Table B Values'!A1075,'Planning Periods'!$A$2:$A$540,0))</f>
        <v>Placer County</v>
      </c>
      <c r="S1075" t="s">
        <v>921</v>
      </c>
      <c r="T1075">
        <v>2018</v>
      </c>
      <c r="U1075">
        <v>0</v>
      </c>
    </row>
    <row r="1076" spans="1:21">
      <c r="A1076" t="s">
        <v>897</v>
      </c>
      <c r="B1076">
        <v>2021</v>
      </c>
      <c r="C1076">
        <v>0</v>
      </c>
      <c r="D1076">
        <v>0</v>
      </c>
      <c r="E1076">
        <v>0</v>
      </c>
      <c r="F1076">
        <v>0</v>
      </c>
      <c r="G1076">
        <v>0</v>
      </c>
      <c r="H1076">
        <v>0</v>
      </c>
      <c r="I1076">
        <v>87</v>
      </c>
      <c r="J1076" t="s">
        <v>1275</v>
      </c>
      <c r="K1076" t="str">
        <f>INDEX('Planning Periods'!$O$2:$O$540,MATCH('Table B Values'!A1076,'Planning Periods'!$A$2:$A$540,0))</f>
        <v>San Diego County</v>
      </c>
      <c r="S1076" t="s">
        <v>1256</v>
      </c>
      <c r="T1076">
        <v>2018</v>
      </c>
      <c r="U1076">
        <v>0</v>
      </c>
    </row>
    <row r="1077" spans="1:21">
      <c r="A1077" t="s">
        <v>1183</v>
      </c>
      <c r="B1077">
        <v>2021</v>
      </c>
      <c r="C1077">
        <v>0</v>
      </c>
      <c r="D1077">
        <v>0</v>
      </c>
      <c r="E1077">
        <v>0</v>
      </c>
      <c r="F1077">
        <v>1</v>
      </c>
      <c r="G1077">
        <v>0</v>
      </c>
      <c r="H1077">
        <v>1</v>
      </c>
      <c r="I1077" s="356">
        <v>1</v>
      </c>
      <c r="J1077" t="s">
        <v>1275</v>
      </c>
      <c r="K1077" t="str">
        <f>INDEX('Planning Periods'!$O$2:$O$540,MATCH('Table B Values'!A1077,'Planning Periods'!$A$2:$A$540,0))</f>
        <v>Kings County</v>
      </c>
      <c r="S1077" t="s">
        <v>1255</v>
      </c>
      <c r="T1077">
        <v>2018</v>
      </c>
      <c r="U1077">
        <v>0</v>
      </c>
    </row>
    <row r="1078" spans="1:21">
      <c r="A1078" t="s">
        <v>1234</v>
      </c>
      <c r="B1078">
        <v>2021</v>
      </c>
      <c r="C1078">
        <v>0</v>
      </c>
      <c r="D1078">
        <v>0</v>
      </c>
      <c r="E1078">
        <v>0</v>
      </c>
      <c r="F1078">
        <v>8</v>
      </c>
      <c r="G1078">
        <v>0</v>
      </c>
      <c r="H1078">
        <v>3</v>
      </c>
      <c r="I1078">
        <v>0</v>
      </c>
      <c r="J1078" t="s">
        <v>1275</v>
      </c>
      <c r="K1078" t="str">
        <f>INDEX('Planning Periods'!$O$2:$O$540,MATCH('Table B Values'!A1078,'Planning Periods'!$A$2:$A$540,0))</f>
        <v>Fresno County</v>
      </c>
      <c r="S1078" t="s">
        <v>1199</v>
      </c>
      <c r="T1078">
        <v>2018</v>
      </c>
      <c r="U1078">
        <v>9</v>
      </c>
    </row>
    <row r="1079" spans="1:21">
      <c r="A1079" t="s">
        <v>880</v>
      </c>
      <c r="B1079">
        <v>2021</v>
      </c>
      <c r="C1079">
        <v>0</v>
      </c>
      <c r="D1079">
        <v>0</v>
      </c>
      <c r="E1079">
        <v>0</v>
      </c>
      <c r="F1079">
        <v>12</v>
      </c>
      <c r="G1079">
        <v>0</v>
      </c>
      <c r="H1079">
        <v>7</v>
      </c>
      <c r="I1079">
        <v>920</v>
      </c>
      <c r="J1079" t="s">
        <v>1275</v>
      </c>
      <c r="K1079" t="str">
        <f>INDEX('Planning Periods'!$O$2:$O$540,MATCH('Table B Values'!A1079,'Planning Periods'!$A$2:$A$540,0))</f>
        <v>Riverside County</v>
      </c>
      <c r="S1079" t="s">
        <v>1226</v>
      </c>
      <c r="T1079">
        <v>2018</v>
      </c>
      <c r="U1079">
        <v>4</v>
      </c>
    </row>
    <row r="1080" spans="1:21">
      <c r="A1080" t="s">
        <v>886</v>
      </c>
      <c r="B1080">
        <v>2021</v>
      </c>
      <c r="C1080">
        <v>0</v>
      </c>
      <c r="D1080">
        <v>0</v>
      </c>
      <c r="E1080">
        <v>0</v>
      </c>
      <c r="F1080">
        <v>0</v>
      </c>
      <c r="G1080">
        <v>0</v>
      </c>
      <c r="H1080">
        <v>2</v>
      </c>
      <c r="I1080">
        <v>2</v>
      </c>
      <c r="J1080" t="s">
        <v>1275</v>
      </c>
      <c r="K1080" t="str">
        <f>INDEX('Planning Periods'!$O$2:$O$540,MATCH('Table B Values'!A1080,'Planning Periods'!$A$2:$A$540,0))</f>
        <v>Los Angeles County</v>
      </c>
      <c r="S1080" t="s">
        <v>862</v>
      </c>
      <c r="T1080">
        <v>2018</v>
      </c>
      <c r="U1080">
        <v>0</v>
      </c>
    </row>
    <row r="1081" spans="1:21">
      <c r="A1081" t="s">
        <v>1230</v>
      </c>
      <c r="B1081">
        <v>2021</v>
      </c>
      <c r="C1081">
        <v>0</v>
      </c>
      <c r="D1081">
        <v>0</v>
      </c>
      <c r="E1081">
        <v>0</v>
      </c>
      <c r="F1081">
        <v>0</v>
      </c>
      <c r="G1081">
        <v>0</v>
      </c>
      <c r="H1081">
        <v>0</v>
      </c>
      <c r="I1081">
        <v>65</v>
      </c>
      <c r="J1081" t="s">
        <v>1275</v>
      </c>
      <c r="K1081" t="str">
        <f>INDEX('Planning Periods'!$O$2:$O$540,MATCH('Table B Values'!A1081,'Planning Periods'!$A$2:$A$540,0))</f>
        <v>Contra Costa County</v>
      </c>
      <c r="S1081" t="s">
        <v>865</v>
      </c>
      <c r="T1081">
        <v>2018</v>
      </c>
      <c r="U1081">
        <v>0</v>
      </c>
    </row>
    <row r="1082" spans="1:21">
      <c r="A1082" t="s">
        <v>1236</v>
      </c>
      <c r="B1082">
        <v>2021</v>
      </c>
      <c r="C1082">
        <v>24</v>
      </c>
      <c r="D1082">
        <v>6</v>
      </c>
      <c r="E1082">
        <v>55</v>
      </c>
      <c r="F1082">
        <v>5</v>
      </c>
      <c r="G1082">
        <v>0</v>
      </c>
      <c r="H1082">
        <v>6</v>
      </c>
      <c r="I1082">
        <v>2</v>
      </c>
      <c r="J1082" t="s">
        <v>1275</v>
      </c>
      <c r="K1082" t="str">
        <f>INDEX('Planning Periods'!$O$2:$O$540,MATCH('Table B Values'!A1082,'Planning Periods'!$A$2:$A$540,0))</f>
        <v>San Mateo County</v>
      </c>
      <c r="S1082" t="s">
        <v>855</v>
      </c>
      <c r="T1082">
        <v>2018</v>
      </c>
      <c r="U1082">
        <v>0</v>
      </c>
    </row>
    <row r="1083" spans="1:21">
      <c r="A1083" t="s">
        <v>1237</v>
      </c>
      <c r="B1083">
        <v>2021</v>
      </c>
      <c r="C1083">
        <v>91</v>
      </c>
      <c r="D1083">
        <v>10</v>
      </c>
      <c r="E1083">
        <v>10</v>
      </c>
      <c r="F1083">
        <v>10</v>
      </c>
      <c r="G1083">
        <v>4</v>
      </c>
      <c r="H1083">
        <v>9</v>
      </c>
      <c r="I1083">
        <v>95</v>
      </c>
      <c r="J1083" t="s">
        <v>1275</v>
      </c>
      <c r="K1083" t="str">
        <f>INDEX('Planning Periods'!$O$2:$O$540,MATCH('Table B Values'!A1083,'Planning Periods'!$A$2:$A$540,0))</f>
        <v>Santa Clara County</v>
      </c>
      <c r="S1083" t="s">
        <v>1286</v>
      </c>
      <c r="T1083">
        <v>2018</v>
      </c>
      <c r="U1083">
        <v>0</v>
      </c>
    </row>
    <row r="1084" spans="1:21">
      <c r="A1084" t="s">
        <v>883</v>
      </c>
      <c r="B1084">
        <v>2021</v>
      </c>
      <c r="C1084">
        <v>0</v>
      </c>
      <c r="D1084">
        <v>5</v>
      </c>
      <c r="E1084">
        <v>0</v>
      </c>
      <c r="F1084">
        <v>3</v>
      </c>
      <c r="G1084">
        <v>0</v>
      </c>
      <c r="H1084">
        <v>0</v>
      </c>
      <c r="I1084">
        <v>67</v>
      </c>
      <c r="J1084" t="s">
        <v>1275</v>
      </c>
      <c r="K1084" t="str">
        <f>INDEX('Planning Periods'!$O$2:$O$540,MATCH('Table B Values'!A1084,'Planning Periods'!$A$2:$A$540,0))</f>
        <v>Orange County</v>
      </c>
      <c r="S1084" t="s">
        <v>1215</v>
      </c>
      <c r="T1084">
        <v>2018</v>
      </c>
      <c r="U1084">
        <v>0</v>
      </c>
    </row>
    <row r="1085" spans="1:21">
      <c r="A1085" t="s">
        <v>1235</v>
      </c>
      <c r="B1085">
        <v>2021</v>
      </c>
      <c r="C1085">
        <v>0</v>
      </c>
      <c r="D1085">
        <v>10</v>
      </c>
      <c r="E1085">
        <v>0</v>
      </c>
      <c r="F1085">
        <v>10</v>
      </c>
      <c r="G1085">
        <v>2</v>
      </c>
      <c r="H1085">
        <v>8</v>
      </c>
      <c r="I1085">
        <v>15</v>
      </c>
      <c r="J1085" t="s">
        <v>1275</v>
      </c>
      <c r="K1085" t="str">
        <f>INDEX('Planning Periods'!$O$2:$O$540,MATCH('Table B Values'!A1085,'Planning Periods'!$A$2:$A$540,0))</f>
        <v>Marin County</v>
      </c>
      <c r="S1085" t="s">
        <v>1225</v>
      </c>
      <c r="T1085">
        <v>2018</v>
      </c>
      <c r="U1085">
        <v>0</v>
      </c>
    </row>
    <row r="1086" spans="1:21">
      <c r="A1086" t="s">
        <v>1239</v>
      </c>
      <c r="B1086">
        <v>2021</v>
      </c>
      <c r="C1086">
        <v>58</v>
      </c>
      <c r="D1086">
        <v>11</v>
      </c>
      <c r="E1086">
        <v>0</v>
      </c>
      <c r="F1086">
        <v>11</v>
      </c>
      <c r="G1086">
        <v>0</v>
      </c>
      <c r="H1086">
        <v>11</v>
      </c>
      <c r="I1086" s="356">
        <v>5</v>
      </c>
      <c r="J1086" t="s">
        <v>1275</v>
      </c>
      <c r="K1086" t="str">
        <f>INDEX('Planning Periods'!$O$2:$O$540,MATCH('Table B Values'!A1086,'Planning Periods'!$A$2:$A$540,0))</f>
        <v>San Mateo County</v>
      </c>
      <c r="S1086" t="s">
        <v>857</v>
      </c>
      <c r="T1086">
        <v>2018</v>
      </c>
      <c r="U1086">
        <v>0</v>
      </c>
    </row>
    <row r="1087" spans="1:21">
      <c r="A1087" t="s">
        <v>1240</v>
      </c>
      <c r="B1087">
        <v>2021</v>
      </c>
      <c r="C1087">
        <v>0</v>
      </c>
      <c r="D1087">
        <v>0</v>
      </c>
      <c r="E1087">
        <v>0</v>
      </c>
      <c r="F1087">
        <v>0</v>
      </c>
      <c r="G1087">
        <v>0</v>
      </c>
      <c r="H1087">
        <v>78</v>
      </c>
      <c r="I1087">
        <v>656</v>
      </c>
      <c r="J1087" t="s">
        <v>1275</v>
      </c>
      <c r="K1087" t="str">
        <f>INDEX('Planning Periods'!$O$2:$O$540,MATCH('Table B Values'!A1087,'Planning Periods'!$A$2:$A$540,0))</f>
        <v>Merced County</v>
      </c>
      <c r="S1087" t="s">
        <v>794</v>
      </c>
      <c r="T1087">
        <v>2018</v>
      </c>
      <c r="U1087">
        <v>0</v>
      </c>
    </row>
    <row r="1088" spans="1:21">
      <c r="A1088" t="s">
        <v>1238</v>
      </c>
      <c r="B1088">
        <v>2021</v>
      </c>
      <c r="C1088">
        <v>0</v>
      </c>
      <c r="D1088">
        <v>0</v>
      </c>
      <c r="E1088">
        <v>0</v>
      </c>
      <c r="F1088">
        <v>4</v>
      </c>
      <c r="G1088">
        <v>0</v>
      </c>
      <c r="H1088">
        <v>2</v>
      </c>
      <c r="I1088">
        <v>42</v>
      </c>
      <c r="J1088" t="s">
        <v>1275</v>
      </c>
      <c r="K1088" t="str">
        <f>INDEX('Planning Periods'!$O$2:$O$540,MATCH('Table B Values'!A1088,'Planning Periods'!$A$2:$A$540,0))</f>
        <v>Merced County</v>
      </c>
      <c r="S1088" t="s">
        <v>788</v>
      </c>
      <c r="T1088">
        <v>2018</v>
      </c>
      <c r="U1088">
        <v>0</v>
      </c>
    </row>
    <row r="1089" spans="1:21">
      <c r="A1089" t="s">
        <v>1245</v>
      </c>
      <c r="B1089">
        <v>2021</v>
      </c>
      <c r="C1089">
        <v>0</v>
      </c>
      <c r="D1089">
        <v>29</v>
      </c>
      <c r="E1089">
        <v>0</v>
      </c>
      <c r="F1089">
        <v>200</v>
      </c>
      <c r="G1089">
        <v>0</v>
      </c>
      <c r="H1089">
        <v>79</v>
      </c>
      <c r="I1089">
        <v>19</v>
      </c>
      <c r="J1089" t="s">
        <v>1275</v>
      </c>
      <c r="K1089" t="str">
        <f>INDEX('Planning Periods'!$O$2:$O$540,MATCH('Table B Values'!A1089,'Planning Periods'!$A$2:$A$540,0))</f>
        <v>Madera County</v>
      </c>
      <c r="S1089" t="s">
        <v>836</v>
      </c>
      <c r="T1089">
        <v>2018</v>
      </c>
      <c r="U1089">
        <v>0</v>
      </c>
    </row>
    <row r="1090" spans="1:21">
      <c r="A1090" t="s">
        <v>1246</v>
      </c>
      <c r="B1090">
        <v>2021</v>
      </c>
      <c r="C1090">
        <v>0</v>
      </c>
      <c r="D1090">
        <v>0</v>
      </c>
      <c r="E1090">
        <v>0</v>
      </c>
      <c r="F1090">
        <v>0</v>
      </c>
      <c r="G1090">
        <v>0</v>
      </c>
      <c r="H1090">
        <v>0</v>
      </c>
      <c r="I1090">
        <v>822</v>
      </c>
      <c r="J1090" t="s">
        <v>1275</v>
      </c>
      <c r="K1090" t="str">
        <f>INDEX('Planning Periods'!$O$2:$O$540,MATCH('Table B Values'!A1090,'Planning Periods'!$A$2:$A$540,0))</f>
        <v>Madera County</v>
      </c>
      <c r="S1090" t="s">
        <v>834</v>
      </c>
      <c r="T1090">
        <v>2018</v>
      </c>
      <c r="U1090">
        <v>0</v>
      </c>
    </row>
    <row r="1091" spans="1:21">
      <c r="A1091" t="s">
        <v>1247</v>
      </c>
      <c r="B1091">
        <v>2021</v>
      </c>
      <c r="C1091">
        <v>0</v>
      </c>
      <c r="D1091">
        <v>0</v>
      </c>
      <c r="E1091">
        <v>0</v>
      </c>
      <c r="F1091">
        <v>0</v>
      </c>
      <c r="G1091">
        <v>2</v>
      </c>
      <c r="H1091">
        <v>36</v>
      </c>
      <c r="I1091">
        <v>185</v>
      </c>
      <c r="J1091" t="s">
        <v>1275</v>
      </c>
      <c r="K1091" t="str">
        <f>INDEX('Planning Periods'!$O$2:$O$540,MATCH('Table B Values'!A1091,'Planning Periods'!$A$2:$A$540,0))</f>
        <v>Santa Clara County</v>
      </c>
      <c r="S1091" t="s">
        <v>860</v>
      </c>
      <c r="T1091">
        <v>2018</v>
      </c>
      <c r="U1091">
        <v>0</v>
      </c>
    </row>
    <row r="1092" spans="1:21">
      <c r="A1092" t="s">
        <v>904</v>
      </c>
      <c r="B1092">
        <v>2021</v>
      </c>
      <c r="C1092">
        <v>143</v>
      </c>
      <c r="D1092">
        <v>0</v>
      </c>
      <c r="E1092">
        <v>194</v>
      </c>
      <c r="F1092">
        <v>0</v>
      </c>
      <c r="G1092">
        <v>10</v>
      </c>
      <c r="H1092">
        <v>0</v>
      </c>
      <c r="I1092">
        <v>1398</v>
      </c>
      <c r="J1092" t="s">
        <v>1275</v>
      </c>
      <c r="K1092" t="str">
        <f>INDEX('Planning Periods'!$O$2:$O$540,MATCH('Table B Values'!A1092,'Planning Periods'!$A$2:$A$540,0))</f>
        <v>Los Angeles County</v>
      </c>
      <c r="S1092" t="s">
        <v>831</v>
      </c>
      <c r="T1092">
        <v>2018</v>
      </c>
      <c r="U1092">
        <v>0</v>
      </c>
    </row>
    <row r="1093" spans="1:21">
      <c r="A1093" t="s">
        <v>1248</v>
      </c>
      <c r="B1093">
        <v>2021</v>
      </c>
      <c r="C1093">
        <v>0</v>
      </c>
      <c r="D1093">
        <v>0</v>
      </c>
      <c r="E1093">
        <v>0</v>
      </c>
      <c r="F1093">
        <v>15</v>
      </c>
      <c r="G1093">
        <v>0</v>
      </c>
      <c r="H1093">
        <v>3</v>
      </c>
      <c r="I1093">
        <v>415</v>
      </c>
      <c r="J1093" t="s">
        <v>1275</v>
      </c>
      <c r="K1093" t="str">
        <f>INDEX('Planning Periods'!$O$2:$O$540,MATCH('Table B Values'!A1093,'Planning Periods'!$A$2:$A$540,0))</f>
        <v>Merced County</v>
      </c>
      <c r="S1093" t="s">
        <v>1287</v>
      </c>
      <c r="T1093">
        <v>2018</v>
      </c>
      <c r="U1093">
        <v>0</v>
      </c>
    </row>
    <row r="1094" spans="1:21">
      <c r="A1094" t="s">
        <v>876</v>
      </c>
      <c r="B1094">
        <v>2021</v>
      </c>
      <c r="C1094">
        <v>0</v>
      </c>
      <c r="D1094">
        <v>0</v>
      </c>
      <c r="E1094">
        <v>0</v>
      </c>
      <c r="F1094">
        <v>0</v>
      </c>
      <c r="G1094">
        <v>0</v>
      </c>
      <c r="H1094">
        <v>0</v>
      </c>
      <c r="I1094">
        <v>13</v>
      </c>
      <c r="J1094" t="s">
        <v>1275</v>
      </c>
      <c r="K1094" t="str">
        <f>INDEX('Planning Periods'!$O$2:$O$540,MATCH('Table B Values'!A1094,'Planning Periods'!$A$2:$A$540,0))</f>
        <v>Los Angeles County</v>
      </c>
      <c r="S1094" t="s">
        <v>1200</v>
      </c>
      <c r="T1094">
        <v>2018</v>
      </c>
      <c r="U1094">
        <v>0</v>
      </c>
    </row>
    <row r="1095" spans="1:21">
      <c r="A1095" t="s">
        <v>1232</v>
      </c>
      <c r="B1095">
        <v>2021</v>
      </c>
      <c r="C1095">
        <v>0</v>
      </c>
      <c r="D1095">
        <v>0</v>
      </c>
      <c r="E1095">
        <v>0</v>
      </c>
      <c r="F1095">
        <v>0</v>
      </c>
      <c r="G1095">
        <v>0</v>
      </c>
      <c r="H1095">
        <v>0</v>
      </c>
      <c r="I1095">
        <v>2695</v>
      </c>
      <c r="J1095" t="s">
        <v>1275</v>
      </c>
      <c r="K1095" t="str">
        <f>INDEX('Planning Periods'!$O$2:$O$540,MATCH('Table B Values'!A1095,'Planning Periods'!$A$2:$A$540,0))</f>
        <v>San Joaquin County</v>
      </c>
      <c r="S1095" t="s">
        <v>1203</v>
      </c>
      <c r="T1095">
        <v>2018</v>
      </c>
      <c r="U1095">
        <v>0</v>
      </c>
    </row>
    <row r="1096" spans="1:21">
      <c r="A1096" t="s">
        <v>1233</v>
      </c>
      <c r="B1096">
        <v>2021</v>
      </c>
      <c r="C1096">
        <v>0</v>
      </c>
      <c r="D1096">
        <v>10</v>
      </c>
      <c r="E1096">
        <v>0</v>
      </c>
      <c r="F1096">
        <v>5</v>
      </c>
      <c r="G1096">
        <v>0</v>
      </c>
      <c r="H1096">
        <v>6</v>
      </c>
      <c r="I1096">
        <v>39</v>
      </c>
      <c r="J1096" t="s">
        <v>1275</v>
      </c>
      <c r="K1096" t="str">
        <f>INDEX('Planning Periods'!$O$2:$O$540,MATCH('Table B Values'!A1096,'Planning Periods'!$A$2:$A$540,0))</f>
        <v>Marin County</v>
      </c>
      <c r="S1096" t="s">
        <v>799</v>
      </c>
      <c r="T1096">
        <v>2018</v>
      </c>
      <c r="U1096">
        <v>0</v>
      </c>
    </row>
    <row r="1097" spans="1:21">
      <c r="A1097" t="s">
        <v>1231</v>
      </c>
      <c r="B1097">
        <v>2021</v>
      </c>
      <c r="C1097">
        <v>0</v>
      </c>
      <c r="D1097">
        <v>0</v>
      </c>
      <c r="E1097">
        <v>0</v>
      </c>
      <c r="F1097">
        <v>0</v>
      </c>
      <c r="G1097">
        <v>0</v>
      </c>
      <c r="H1097">
        <v>0</v>
      </c>
      <c r="I1097">
        <v>210</v>
      </c>
      <c r="J1097" t="s">
        <v>1275</v>
      </c>
      <c r="K1097" t="str">
        <f>INDEX('Planning Periods'!$O$2:$O$540,MATCH('Table B Values'!A1097,'Planning Periods'!$A$2:$A$540,0))</f>
        <v>Monterey County</v>
      </c>
      <c r="S1097" t="s">
        <v>796</v>
      </c>
      <c r="T1097">
        <v>2018</v>
      </c>
      <c r="U1097">
        <v>0</v>
      </c>
    </row>
    <row r="1098" spans="1:21">
      <c r="A1098" t="s">
        <v>871</v>
      </c>
      <c r="B1098">
        <v>2021</v>
      </c>
      <c r="C1098">
        <v>0</v>
      </c>
      <c r="D1098">
        <v>0</v>
      </c>
      <c r="E1098">
        <v>0</v>
      </c>
      <c r="F1098">
        <v>0</v>
      </c>
      <c r="G1098">
        <v>0</v>
      </c>
      <c r="H1098">
        <v>0</v>
      </c>
      <c r="I1098">
        <v>16</v>
      </c>
      <c r="J1098" t="s">
        <v>1275</v>
      </c>
      <c r="K1098" t="str">
        <f>INDEX('Planning Periods'!$O$2:$O$540,MATCH('Table B Values'!A1098,'Planning Periods'!$A$2:$A$540,0))</f>
        <v>Los Angeles County</v>
      </c>
      <c r="S1098" t="s">
        <v>776</v>
      </c>
      <c r="T1098">
        <v>2018</v>
      </c>
      <c r="U1098">
        <v>0</v>
      </c>
    </row>
    <row r="1099" spans="1:21">
      <c r="A1099" t="s">
        <v>877</v>
      </c>
      <c r="B1099">
        <v>2021</v>
      </c>
      <c r="C1099">
        <v>0</v>
      </c>
      <c r="D1099">
        <v>0</v>
      </c>
      <c r="E1099">
        <v>0</v>
      </c>
      <c r="F1099">
        <v>26</v>
      </c>
      <c r="G1099">
        <v>0</v>
      </c>
      <c r="H1099">
        <v>2</v>
      </c>
      <c r="I1099">
        <v>51</v>
      </c>
      <c r="J1099" t="s">
        <v>1275</v>
      </c>
      <c r="K1099" t="str">
        <f>INDEX('Planning Periods'!$O$2:$O$540,MATCH('Table B Values'!A1099,'Planning Periods'!$A$2:$A$540,0))</f>
        <v>San Bernardino County</v>
      </c>
      <c r="S1099" t="s">
        <v>779</v>
      </c>
      <c r="T1099">
        <v>2018</v>
      </c>
      <c r="U1099">
        <v>8</v>
      </c>
    </row>
    <row r="1100" spans="1:21">
      <c r="A1100" t="s">
        <v>870</v>
      </c>
      <c r="B1100">
        <v>2021</v>
      </c>
      <c r="C1100">
        <v>0</v>
      </c>
      <c r="D1100">
        <v>0</v>
      </c>
      <c r="E1100">
        <v>0</v>
      </c>
      <c r="F1100">
        <v>0</v>
      </c>
      <c r="G1100">
        <v>0</v>
      </c>
      <c r="H1100">
        <v>0</v>
      </c>
      <c r="I1100">
        <v>46</v>
      </c>
      <c r="J1100" t="s">
        <v>1275</v>
      </c>
      <c r="K1100" t="str">
        <f>INDEX('Planning Periods'!$O$2:$O$540,MATCH('Table B Values'!A1100,'Planning Periods'!$A$2:$A$540,0))</f>
        <v>San Bernardino County</v>
      </c>
      <c r="S1100" t="s">
        <v>1198</v>
      </c>
      <c r="T1100">
        <v>2018</v>
      </c>
      <c r="U1100">
        <v>0</v>
      </c>
    </row>
    <row r="1101" spans="1:21">
      <c r="A1101" t="s">
        <v>850</v>
      </c>
      <c r="B1101">
        <v>2021</v>
      </c>
      <c r="C1101">
        <v>0</v>
      </c>
      <c r="D1101">
        <v>6</v>
      </c>
      <c r="E1101">
        <v>0</v>
      </c>
      <c r="F1101">
        <v>3</v>
      </c>
      <c r="G1101">
        <v>0</v>
      </c>
      <c r="H1101">
        <v>9</v>
      </c>
      <c r="I1101" s="356">
        <v>9</v>
      </c>
      <c r="J1101" t="s">
        <v>1275</v>
      </c>
      <c r="K1101" t="str">
        <f>INDEX('Planning Periods'!$O$2:$O$540,MATCH('Table B Values'!A1101,'Planning Periods'!$A$2:$A$540,0))</f>
        <v>San Mateo County</v>
      </c>
      <c r="S1101" t="s">
        <v>1204</v>
      </c>
      <c r="T1101">
        <v>2018</v>
      </c>
      <c r="U1101">
        <v>0</v>
      </c>
    </row>
    <row r="1102" spans="1:21">
      <c r="A1102" t="s">
        <v>774</v>
      </c>
      <c r="B1102">
        <v>2021</v>
      </c>
      <c r="C1102">
        <v>0</v>
      </c>
      <c r="D1102">
        <v>0</v>
      </c>
      <c r="E1102">
        <v>0</v>
      </c>
      <c r="F1102">
        <v>0</v>
      </c>
      <c r="G1102">
        <v>0</v>
      </c>
      <c r="H1102">
        <v>1</v>
      </c>
      <c r="I1102">
        <v>2</v>
      </c>
      <c r="J1102" t="s">
        <v>1275</v>
      </c>
      <c r="K1102" t="str">
        <f>INDEX('Planning Periods'!$O$2:$O$540,MATCH('Table B Values'!A1102,'Planning Periods'!$A$2:$A$540,0))</f>
        <v>Yolo County</v>
      </c>
      <c r="S1102" t="s">
        <v>1202</v>
      </c>
      <c r="T1102">
        <v>2018</v>
      </c>
      <c r="U1102">
        <v>5</v>
      </c>
    </row>
    <row r="1103" spans="1:21">
      <c r="A1103" t="s">
        <v>806</v>
      </c>
      <c r="B1103">
        <v>2021</v>
      </c>
      <c r="C1103">
        <v>0</v>
      </c>
      <c r="D1103">
        <v>3</v>
      </c>
      <c r="E1103">
        <v>1</v>
      </c>
      <c r="F1103">
        <v>6</v>
      </c>
      <c r="G1103">
        <v>2</v>
      </c>
      <c r="H1103">
        <v>15</v>
      </c>
      <c r="I1103">
        <v>58</v>
      </c>
      <c r="J1103" t="s">
        <v>1275</v>
      </c>
      <c r="K1103" t="str">
        <f>INDEX('Planning Periods'!$O$2:$O$540,MATCH('Table B Values'!A1103,'Planning Periods'!$A$2:$A$540,0))</f>
        <v>Yolo County</v>
      </c>
      <c r="S1103" t="s">
        <v>853</v>
      </c>
      <c r="T1103">
        <v>2018</v>
      </c>
      <c r="U1103">
        <v>0</v>
      </c>
    </row>
    <row r="1104" spans="1:21">
      <c r="A1104" t="s">
        <v>861</v>
      </c>
      <c r="B1104">
        <v>2021</v>
      </c>
      <c r="C1104">
        <v>0</v>
      </c>
      <c r="D1104">
        <v>1</v>
      </c>
      <c r="E1104">
        <v>0</v>
      </c>
      <c r="F1104">
        <v>0</v>
      </c>
      <c r="G1104">
        <v>6</v>
      </c>
      <c r="H1104">
        <v>0</v>
      </c>
      <c r="I1104">
        <v>73</v>
      </c>
      <c r="J1104" t="s">
        <v>1275</v>
      </c>
      <c r="K1104" t="str">
        <f>INDEX('Planning Periods'!$O$2:$O$540,MATCH('Table B Values'!A1104,'Planning Periods'!$A$2:$A$540,0))</f>
        <v>Yolo County</v>
      </c>
      <c r="S1104" t="s">
        <v>846</v>
      </c>
      <c r="T1104">
        <v>2018</v>
      </c>
      <c r="U1104">
        <v>0</v>
      </c>
    </row>
    <row r="1105" spans="1:21">
      <c r="A1105" t="s">
        <v>864</v>
      </c>
      <c r="B1105">
        <v>2021</v>
      </c>
      <c r="C1105">
        <v>0</v>
      </c>
      <c r="D1105">
        <v>0</v>
      </c>
      <c r="E1105">
        <v>0</v>
      </c>
      <c r="F1105">
        <v>14</v>
      </c>
      <c r="G1105">
        <v>0</v>
      </c>
      <c r="H1105">
        <v>0</v>
      </c>
      <c r="I1105">
        <v>11</v>
      </c>
      <c r="J1105" t="s">
        <v>1275</v>
      </c>
      <c r="K1105" t="str">
        <f>INDEX('Planning Periods'!$O$2:$O$540,MATCH('Table B Values'!A1105,'Planning Periods'!$A$2:$A$540,0))</f>
        <v>Tulare County</v>
      </c>
      <c r="S1105" t="s">
        <v>1201</v>
      </c>
      <c r="T1105">
        <v>2018</v>
      </c>
      <c r="U1105">
        <v>0</v>
      </c>
    </row>
    <row r="1106" spans="1:21">
      <c r="A1106" t="s">
        <v>885</v>
      </c>
      <c r="B1106">
        <v>2021</v>
      </c>
      <c r="C1106">
        <v>155</v>
      </c>
      <c r="D1106">
        <v>0</v>
      </c>
      <c r="E1106">
        <v>0</v>
      </c>
      <c r="F1106">
        <v>0</v>
      </c>
      <c r="G1106">
        <v>0</v>
      </c>
      <c r="H1106">
        <v>0</v>
      </c>
      <c r="I1106">
        <v>240</v>
      </c>
      <c r="J1106" t="s">
        <v>1275</v>
      </c>
      <c r="K1106" t="str">
        <f>INDEX('Planning Periods'!$O$2:$O$540,MATCH('Table B Values'!A1106,'Planning Periods'!$A$2:$A$540,0))</f>
        <v>Yuba County</v>
      </c>
      <c r="S1106" t="s">
        <v>790</v>
      </c>
      <c r="T1106">
        <v>2018</v>
      </c>
      <c r="U1106">
        <v>0</v>
      </c>
    </row>
    <row r="1107" spans="1:21">
      <c r="A1107" t="s">
        <v>882</v>
      </c>
      <c r="B1107">
        <v>2021</v>
      </c>
      <c r="C1107">
        <v>0</v>
      </c>
      <c r="D1107">
        <v>0</v>
      </c>
      <c r="E1107">
        <v>0</v>
      </c>
      <c r="F1107">
        <v>0</v>
      </c>
      <c r="G1107">
        <v>0</v>
      </c>
      <c r="H1107">
        <v>0</v>
      </c>
      <c r="I1107">
        <v>12</v>
      </c>
      <c r="J1107" t="s">
        <v>1275</v>
      </c>
      <c r="K1107" t="str">
        <f>INDEX('Planning Periods'!$O$2:$O$540,MATCH('Table B Values'!A1107,'Planning Periods'!$A$2:$A$540,0))</f>
        <v>Sutter County</v>
      </c>
      <c r="S1107" t="s">
        <v>793</v>
      </c>
      <c r="T1107">
        <v>2018</v>
      </c>
      <c r="U1107">
        <v>0</v>
      </c>
    </row>
    <row r="1108" spans="1:21">
      <c r="A1108" t="s">
        <v>854</v>
      </c>
      <c r="B1108">
        <v>2021</v>
      </c>
      <c r="C1108">
        <v>0</v>
      </c>
      <c r="D1108">
        <v>14</v>
      </c>
      <c r="E1108">
        <v>0</v>
      </c>
      <c r="F1108">
        <v>5</v>
      </c>
      <c r="G1108">
        <v>0</v>
      </c>
      <c r="H1108">
        <v>3</v>
      </c>
      <c r="I1108">
        <v>1</v>
      </c>
      <c r="J1108" t="s">
        <v>1275</v>
      </c>
      <c r="K1108" t="str">
        <f>INDEX('Planning Periods'!$O$2:$O$540,MATCH('Table B Values'!A1108,'Planning Periods'!$A$2:$A$540,0))</f>
        <v>Orange County</v>
      </c>
      <c r="S1108" t="s">
        <v>851</v>
      </c>
      <c r="T1108">
        <v>2018</v>
      </c>
      <c r="U1108">
        <v>0</v>
      </c>
    </row>
    <row r="1109" spans="1:21">
      <c r="A1109" t="s">
        <v>867</v>
      </c>
      <c r="B1109">
        <v>2021</v>
      </c>
      <c r="C1109">
        <v>0</v>
      </c>
      <c r="D1109">
        <v>0</v>
      </c>
      <c r="E1109">
        <v>0</v>
      </c>
      <c r="F1109">
        <v>0</v>
      </c>
      <c r="G1109">
        <v>0</v>
      </c>
      <c r="H1109">
        <v>0</v>
      </c>
      <c r="I1109">
        <v>1</v>
      </c>
      <c r="J1109" t="s">
        <v>1275</v>
      </c>
      <c r="K1109" t="str">
        <f>INDEX('Planning Periods'!$O$2:$O$540,MATCH('Table B Values'!A1109,'Planning Periods'!$A$2:$A$540,0))</f>
        <v>Napa County</v>
      </c>
      <c r="S1109" t="s">
        <v>885</v>
      </c>
      <c r="T1109">
        <v>2018</v>
      </c>
      <c r="U1109">
        <v>0</v>
      </c>
    </row>
    <row r="1110" spans="1:21">
      <c r="A1110" t="s">
        <v>873</v>
      </c>
      <c r="B1110">
        <v>2021</v>
      </c>
      <c r="C1110">
        <v>0</v>
      </c>
      <c r="D1110">
        <v>4</v>
      </c>
      <c r="E1110">
        <v>0</v>
      </c>
      <c r="F1110">
        <v>0</v>
      </c>
      <c r="G1110">
        <v>0</v>
      </c>
      <c r="H1110">
        <v>0</v>
      </c>
      <c r="I1110">
        <v>2</v>
      </c>
      <c r="J1110" t="s">
        <v>1275</v>
      </c>
      <c r="K1110" t="str">
        <f>INDEX('Planning Periods'!$O$2:$O$540,MATCH('Table B Values'!A1110,'Planning Periods'!$A$2:$A$540,0))</f>
        <v>Los Angeles County</v>
      </c>
      <c r="S1110" t="s">
        <v>877</v>
      </c>
      <c r="T1110">
        <v>2018</v>
      </c>
      <c r="U1110">
        <v>0</v>
      </c>
    </row>
    <row r="1111" spans="1:21">
      <c r="A1111" t="s">
        <v>875</v>
      </c>
      <c r="B1111">
        <v>2021</v>
      </c>
      <c r="C1111">
        <v>24</v>
      </c>
      <c r="D1111">
        <v>0</v>
      </c>
      <c r="E1111">
        <v>15</v>
      </c>
      <c r="F1111">
        <v>0</v>
      </c>
      <c r="G1111">
        <v>30</v>
      </c>
      <c r="H1111">
        <v>0</v>
      </c>
      <c r="I1111">
        <v>536</v>
      </c>
      <c r="J1111" t="s">
        <v>1275</v>
      </c>
      <c r="K1111" t="str">
        <f>INDEX('Planning Periods'!$O$2:$O$540,MATCH('Table B Values'!A1111,'Planning Periods'!$A$2:$A$540,0))</f>
        <v>Alameda County</v>
      </c>
      <c r="S1111" t="s">
        <v>870</v>
      </c>
      <c r="T1111">
        <v>2018</v>
      </c>
      <c r="U1111">
        <v>0</v>
      </c>
    </row>
    <row r="1112" spans="1:21">
      <c r="A1112" t="s">
        <v>1150</v>
      </c>
      <c r="B1112">
        <v>2021</v>
      </c>
      <c r="C1112">
        <v>0</v>
      </c>
      <c r="D1112">
        <v>0</v>
      </c>
      <c r="E1112">
        <v>0</v>
      </c>
      <c r="F1112">
        <v>0</v>
      </c>
      <c r="G1112">
        <v>0</v>
      </c>
      <c r="H1112">
        <v>47</v>
      </c>
      <c r="I1112">
        <v>0</v>
      </c>
      <c r="J1112" t="s">
        <v>1275</v>
      </c>
      <c r="K1112" t="str">
        <f>INDEX('Planning Periods'!$O$2:$O$540,MATCH('Table B Values'!A1112,'Planning Periods'!$A$2:$A$540,0))</f>
        <v>Kern County</v>
      </c>
      <c r="S1112" t="s">
        <v>882</v>
      </c>
      <c r="T1112">
        <v>2018</v>
      </c>
      <c r="U1112">
        <v>0</v>
      </c>
    </row>
    <row r="1113" spans="1:21">
      <c r="A1113" t="s">
        <v>1099</v>
      </c>
      <c r="B1113">
        <v>2021</v>
      </c>
      <c r="C1113">
        <v>0</v>
      </c>
      <c r="D1113">
        <v>0</v>
      </c>
      <c r="E1113">
        <v>0</v>
      </c>
      <c r="F1113">
        <v>0</v>
      </c>
      <c r="G1113">
        <v>0</v>
      </c>
      <c r="H1113">
        <v>0</v>
      </c>
      <c r="I1113">
        <v>13</v>
      </c>
      <c r="J1113" t="s">
        <v>1275</v>
      </c>
      <c r="K1113" t="str">
        <f>INDEX('Planning Periods'!$O$2:$O$540,MATCH('Table B Values'!A1113,'Planning Periods'!$A$2:$A$540,0))</f>
        <v>Los Angeles County</v>
      </c>
      <c r="S1113" t="s">
        <v>854</v>
      </c>
      <c r="T1113">
        <v>2018</v>
      </c>
      <c r="U1113">
        <v>0</v>
      </c>
    </row>
    <row r="1114" spans="1:21">
      <c r="A1114" t="s">
        <v>1151</v>
      </c>
      <c r="B1114">
        <v>2021</v>
      </c>
      <c r="C1114">
        <v>0</v>
      </c>
      <c r="D1114">
        <v>18</v>
      </c>
      <c r="E1114">
        <v>0</v>
      </c>
      <c r="F1114">
        <v>5</v>
      </c>
      <c r="G1114">
        <v>0</v>
      </c>
      <c r="H1114">
        <v>9</v>
      </c>
      <c r="I1114">
        <v>30</v>
      </c>
      <c r="J1114" t="s">
        <v>1275</v>
      </c>
      <c r="K1114" t="str">
        <f>INDEX('Planning Periods'!$O$2:$O$540,MATCH('Table B Values'!A1114,'Planning Periods'!$A$2:$A$540,0))</f>
        <v>San Mateo County</v>
      </c>
      <c r="S1114" t="s">
        <v>867</v>
      </c>
      <c r="T1114">
        <v>2018</v>
      </c>
      <c r="U1114">
        <v>0</v>
      </c>
    </row>
    <row r="1115" spans="1:21">
      <c r="A1115" t="s">
        <v>1148</v>
      </c>
      <c r="B1115">
        <v>2021</v>
      </c>
      <c r="C1115">
        <v>133</v>
      </c>
      <c r="D1115">
        <v>0</v>
      </c>
      <c r="E1115">
        <v>8</v>
      </c>
      <c r="F1115">
        <v>5</v>
      </c>
      <c r="G1115">
        <v>12</v>
      </c>
      <c r="H1115">
        <v>0</v>
      </c>
      <c r="I1115">
        <v>2363</v>
      </c>
      <c r="J1115" t="s">
        <v>1275</v>
      </c>
      <c r="K1115" t="str">
        <f>INDEX('Planning Periods'!$O$2:$O$540,MATCH('Table B Values'!A1115,'Planning Periods'!$A$2:$A$540,0))</f>
        <v>Kern County</v>
      </c>
      <c r="S1115" t="s">
        <v>879</v>
      </c>
      <c r="T1115">
        <v>2018</v>
      </c>
      <c r="U1115">
        <v>0</v>
      </c>
    </row>
    <row r="1116" spans="1:21">
      <c r="A1116" t="s">
        <v>1101</v>
      </c>
      <c r="B1116">
        <v>2021</v>
      </c>
      <c r="C1116">
        <v>0</v>
      </c>
      <c r="D1116">
        <v>0</v>
      </c>
      <c r="E1116">
        <v>0</v>
      </c>
      <c r="F1116">
        <v>0</v>
      </c>
      <c r="G1116">
        <v>0</v>
      </c>
      <c r="H1116">
        <v>0</v>
      </c>
      <c r="I1116">
        <v>61</v>
      </c>
      <c r="J1116" t="s">
        <v>1275</v>
      </c>
      <c r="K1116" t="str">
        <f>INDEX('Planning Periods'!$O$2:$O$540,MATCH('Table B Values'!A1116,'Planning Periods'!$A$2:$A$540,0))</f>
        <v>Los Angeles County</v>
      </c>
      <c r="S1116" t="s">
        <v>1115</v>
      </c>
      <c r="T1116">
        <v>2019</v>
      </c>
      <c r="U1116">
        <v>0</v>
      </c>
    </row>
    <row r="1117" spans="1:21">
      <c r="A1117" t="s">
        <v>1147</v>
      </c>
      <c r="B1117">
        <v>2021</v>
      </c>
      <c r="C1117">
        <v>0</v>
      </c>
      <c r="D1117">
        <v>0</v>
      </c>
      <c r="E1117">
        <v>0</v>
      </c>
      <c r="F1117">
        <v>0</v>
      </c>
      <c r="G1117">
        <v>0</v>
      </c>
      <c r="H1117">
        <v>0</v>
      </c>
      <c r="I1117">
        <v>21</v>
      </c>
      <c r="J1117" t="s">
        <v>1275</v>
      </c>
      <c r="K1117" t="str">
        <f>INDEX('Planning Periods'!$O$2:$O$540,MATCH('Table B Values'!A1117,'Planning Periods'!$A$2:$A$540,0))</f>
        <v>Los Angeles County</v>
      </c>
      <c r="S1117" t="s">
        <v>1080</v>
      </c>
      <c r="T1117">
        <v>2019</v>
      </c>
      <c r="U1117">
        <v>0</v>
      </c>
    </row>
    <row r="1118" spans="1:21">
      <c r="A1118" t="s">
        <v>1149</v>
      </c>
      <c r="B1118">
        <v>2021</v>
      </c>
      <c r="C1118">
        <v>0</v>
      </c>
      <c r="D1118">
        <v>0</v>
      </c>
      <c r="E1118">
        <v>0</v>
      </c>
      <c r="F1118">
        <v>0</v>
      </c>
      <c r="G1118">
        <v>0</v>
      </c>
      <c r="H1118">
        <v>0</v>
      </c>
      <c r="I1118">
        <v>59</v>
      </c>
      <c r="J1118" t="s">
        <v>1275</v>
      </c>
      <c r="K1118" t="str">
        <f>INDEX('Planning Periods'!$O$2:$O$540,MATCH('Table B Values'!A1118,'Planning Periods'!$A$2:$A$540,0))</f>
        <v>Merced County</v>
      </c>
      <c r="S1118" t="s">
        <v>1218</v>
      </c>
      <c r="T1118">
        <v>2019</v>
      </c>
      <c r="U1118">
        <v>0</v>
      </c>
    </row>
    <row r="1119" spans="1:21">
      <c r="A1119" t="s">
        <v>1102</v>
      </c>
      <c r="B1119">
        <v>2021</v>
      </c>
      <c r="C1119">
        <v>0</v>
      </c>
      <c r="D1119">
        <v>0</v>
      </c>
      <c r="E1119">
        <v>0</v>
      </c>
      <c r="F1119">
        <v>0</v>
      </c>
      <c r="G1119">
        <v>0</v>
      </c>
      <c r="H1119">
        <v>1</v>
      </c>
      <c r="I1119">
        <v>2</v>
      </c>
      <c r="J1119" t="s">
        <v>1275</v>
      </c>
      <c r="K1119" t="str">
        <f>INDEX('Planning Periods'!$O$2:$O$540,MATCH('Table B Values'!A1119,'Planning Periods'!$A$2:$A$540,0))</f>
        <v>Placer County</v>
      </c>
      <c r="S1119" t="s">
        <v>944</v>
      </c>
      <c r="T1119">
        <v>2019</v>
      </c>
      <c r="U1119">
        <v>0</v>
      </c>
    </row>
    <row r="1120" spans="1:21">
      <c r="A1120" t="s">
        <v>1145</v>
      </c>
      <c r="B1120">
        <v>2021</v>
      </c>
      <c r="C1120">
        <v>0</v>
      </c>
      <c r="D1120">
        <v>0</v>
      </c>
      <c r="E1120">
        <v>0</v>
      </c>
      <c r="F1120">
        <v>47</v>
      </c>
      <c r="G1120">
        <v>0</v>
      </c>
      <c r="H1120">
        <v>0</v>
      </c>
      <c r="I1120">
        <v>28</v>
      </c>
      <c r="J1120" t="s">
        <v>1275</v>
      </c>
      <c r="K1120" t="str">
        <f>INDEX('Planning Periods'!$O$2:$O$540,MATCH('Table B Values'!A1120,'Planning Periods'!$A$2:$A$540,0))</f>
        <v>Alameda County</v>
      </c>
      <c r="S1120" t="s">
        <v>1146</v>
      </c>
      <c r="T1120">
        <v>2019</v>
      </c>
      <c r="U1120">
        <v>0</v>
      </c>
    </row>
    <row r="1121" spans="1:21">
      <c r="A1121" t="s">
        <v>1146</v>
      </c>
      <c r="B1121">
        <v>2021</v>
      </c>
      <c r="C1121">
        <v>0</v>
      </c>
      <c r="D1121">
        <v>0</v>
      </c>
      <c r="E1121">
        <v>0</v>
      </c>
      <c r="F1121">
        <v>0</v>
      </c>
      <c r="G1121">
        <v>0</v>
      </c>
      <c r="H1121">
        <v>19</v>
      </c>
      <c r="I1121">
        <v>0</v>
      </c>
      <c r="J1121" t="s">
        <v>1275</v>
      </c>
      <c r="K1121" t="str">
        <f>INDEX('Planning Periods'!$O$2:$O$540,MATCH('Table B Values'!A1121,'Planning Periods'!$A$2:$A$540,0))</f>
        <v>Alameda County</v>
      </c>
      <c r="S1121" t="s">
        <v>873</v>
      </c>
      <c r="T1121">
        <v>2019</v>
      </c>
      <c r="U1121">
        <v>0</v>
      </c>
    </row>
    <row r="1122" spans="1:21">
      <c r="A1122" t="s">
        <v>1080</v>
      </c>
      <c r="B1122">
        <v>2021</v>
      </c>
      <c r="C1122">
        <v>1</v>
      </c>
      <c r="D1122">
        <v>0</v>
      </c>
      <c r="E1122">
        <v>0</v>
      </c>
      <c r="F1122">
        <v>0</v>
      </c>
      <c r="G1122">
        <v>0</v>
      </c>
      <c r="H1122">
        <v>0</v>
      </c>
      <c r="I1122">
        <v>187</v>
      </c>
      <c r="J1122" t="s">
        <v>1275</v>
      </c>
      <c r="K1122" t="str">
        <f>INDEX('Planning Periods'!$O$2:$O$540,MATCH('Table B Values'!A1122,'Planning Periods'!$A$2:$A$540,0))</f>
        <v>Los Angeles County</v>
      </c>
      <c r="S1122" t="s">
        <v>875</v>
      </c>
      <c r="T1122">
        <v>2019</v>
      </c>
      <c r="U1122">
        <v>16</v>
      </c>
    </row>
    <row r="1123" spans="1:21">
      <c r="A1123" t="s">
        <v>1144</v>
      </c>
      <c r="B1123">
        <v>2021</v>
      </c>
      <c r="C1123">
        <v>122</v>
      </c>
      <c r="D1123">
        <v>2</v>
      </c>
      <c r="E1123">
        <v>62</v>
      </c>
      <c r="F1123">
        <v>4</v>
      </c>
      <c r="G1123">
        <v>2</v>
      </c>
      <c r="H1123">
        <v>0</v>
      </c>
      <c r="I1123">
        <v>1</v>
      </c>
      <c r="J1123" t="s">
        <v>1275</v>
      </c>
      <c r="K1123" t="str">
        <f>INDEX('Planning Periods'!$O$2:$O$540,MATCH('Table B Values'!A1123,'Planning Periods'!$A$2:$A$540,0))</f>
        <v>Napa County</v>
      </c>
      <c r="S1123" t="s">
        <v>1145</v>
      </c>
      <c r="T1123">
        <v>2019</v>
      </c>
      <c r="U1123">
        <v>0</v>
      </c>
    </row>
    <row r="1124" spans="1:21">
      <c r="A1124" t="s">
        <v>1074</v>
      </c>
      <c r="B1124">
        <v>2021</v>
      </c>
      <c r="C1124">
        <v>0</v>
      </c>
      <c r="D1124">
        <v>0</v>
      </c>
      <c r="E1124">
        <v>0</v>
      </c>
      <c r="F1124">
        <v>0</v>
      </c>
      <c r="G1124">
        <v>0</v>
      </c>
      <c r="H1124">
        <v>247</v>
      </c>
      <c r="I1124">
        <v>0</v>
      </c>
      <c r="J1124" t="s">
        <v>1275</v>
      </c>
      <c r="K1124" t="str">
        <f>INDEX('Planning Periods'!$O$2:$O$540,MATCH('Table B Values'!A1124,'Planning Periods'!$A$2:$A$540,0))</f>
        <v>San Bernardino County</v>
      </c>
      <c r="S1124" t="s">
        <v>916</v>
      </c>
      <c r="T1124">
        <v>2018</v>
      </c>
      <c r="U1124">
        <v>0</v>
      </c>
    </row>
    <row r="1125" spans="1:21">
      <c r="A1125" t="s">
        <v>1072</v>
      </c>
      <c r="B1125">
        <v>2021</v>
      </c>
      <c r="C1125">
        <v>0</v>
      </c>
      <c r="D1125">
        <v>0</v>
      </c>
      <c r="E1125">
        <v>0</v>
      </c>
      <c r="F1125">
        <v>0</v>
      </c>
      <c r="G1125">
        <v>0</v>
      </c>
      <c r="H1125">
        <v>0</v>
      </c>
      <c r="I1125">
        <v>92</v>
      </c>
      <c r="J1125" t="s">
        <v>1275</v>
      </c>
      <c r="K1125" t="str">
        <f>INDEX('Planning Periods'!$O$2:$O$540,MATCH('Table B Values'!A1125,'Planning Periods'!$A$2:$A$540,0))</f>
        <v>Los Angeles County</v>
      </c>
      <c r="S1125" t="s">
        <v>913</v>
      </c>
      <c r="T1125">
        <v>2018</v>
      </c>
      <c r="U1125">
        <v>0</v>
      </c>
    </row>
    <row r="1126" spans="1:21">
      <c r="A1126" t="s">
        <v>1143</v>
      </c>
      <c r="B1126">
        <v>2021</v>
      </c>
      <c r="C1126">
        <v>0</v>
      </c>
      <c r="D1126">
        <v>12</v>
      </c>
      <c r="E1126">
        <v>0</v>
      </c>
      <c r="F1126">
        <v>19</v>
      </c>
      <c r="G1126">
        <v>0</v>
      </c>
      <c r="H1126">
        <v>1</v>
      </c>
      <c r="I1126">
        <v>564</v>
      </c>
      <c r="J1126" t="s">
        <v>1275</v>
      </c>
      <c r="K1126" t="str">
        <f>INDEX('Planning Periods'!$O$2:$O$540,MATCH('Table B Values'!A1126,'Planning Periods'!$A$2:$A$540,0))</f>
        <v>Contra Costa County</v>
      </c>
      <c r="S1126" t="s">
        <v>905</v>
      </c>
      <c r="T1126">
        <v>2018</v>
      </c>
      <c r="U1126">
        <v>0</v>
      </c>
    </row>
    <row r="1127" spans="1:21">
      <c r="A1127" t="s">
        <v>785</v>
      </c>
      <c r="B1127">
        <v>2021</v>
      </c>
      <c r="C1127">
        <v>0</v>
      </c>
      <c r="D1127">
        <v>0</v>
      </c>
      <c r="E1127">
        <v>0</v>
      </c>
      <c r="F1127">
        <v>0</v>
      </c>
      <c r="G1127">
        <v>35</v>
      </c>
      <c r="H1127">
        <v>0</v>
      </c>
      <c r="I1127">
        <v>620</v>
      </c>
      <c r="J1127" t="s">
        <v>1275</v>
      </c>
      <c r="K1127" t="str">
        <f>INDEX('Planning Periods'!$O$2:$O$540,MATCH('Table B Values'!A1127,'Planning Periods'!$A$2:$A$540,0))</f>
        <v>Orange County</v>
      </c>
      <c r="S1127" t="s">
        <v>965</v>
      </c>
      <c r="T1127">
        <v>2018</v>
      </c>
      <c r="U1127">
        <v>0</v>
      </c>
    </row>
    <row r="1128" spans="1:21">
      <c r="A1128" t="s">
        <v>1083</v>
      </c>
      <c r="B1128">
        <v>2021</v>
      </c>
      <c r="C1128">
        <v>2</v>
      </c>
      <c r="D1128">
        <v>2</v>
      </c>
      <c r="E1128">
        <v>2</v>
      </c>
      <c r="F1128">
        <v>0</v>
      </c>
      <c r="G1128">
        <v>8</v>
      </c>
      <c r="H1128">
        <v>0</v>
      </c>
      <c r="I1128">
        <v>22</v>
      </c>
      <c r="J1128" t="s">
        <v>1275</v>
      </c>
      <c r="K1128" t="str">
        <f>INDEX('Planning Periods'!$O$2:$O$540,MATCH('Table B Values'!A1128,'Planning Periods'!$A$2:$A$540,0))</f>
        <v>Sonoma County</v>
      </c>
      <c r="S1128" t="s">
        <v>1272</v>
      </c>
      <c r="T1128">
        <v>2018</v>
      </c>
      <c r="U1128">
        <v>0</v>
      </c>
    </row>
    <row r="1129" spans="1:21">
      <c r="A1129" t="s">
        <v>852</v>
      </c>
      <c r="B1129">
        <v>2021</v>
      </c>
      <c r="C1129">
        <v>0</v>
      </c>
      <c r="D1129">
        <v>12</v>
      </c>
      <c r="E1129">
        <v>0</v>
      </c>
      <c r="F1129">
        <v>5</v>
      </c>
      <c r="G1129">
        <v>0</v>
      </c>
      <c r="H1129">
        <v>7</v>
      </c>
      <c r="I1129">
        <v>13</v>
      </c>
      <c r="J1129" t="s">
        <v>1275</v>
      </c>
      <c r="K1129" t="str">
        <f>INDEX('Planning Periods'!$O$2:$O$540,MATCH('Table B Values'!A1129,'Planning Periods'!$A$2:$A$540,0))</f>
        <v>Los Angeles County</v>
      </c>
      <c r="S1129" t="s">
        <v>903</v>
      </c>
      <c r="T1129">
        <v>2018</v>
      </c>
      <c r="U1129">
        <v>0</v>
      </c>
    </row>
    <row r="1130" spans="1:21">
      <c r="A1130" t="s">
        <v>1073</v>
      </c>
      <c r="B1130">
        <v>2021</v>
      </c>
      <c r="C1130">
        <v>18</v>
      </c>
      <c r="D1130">
        <v>3</v>
      </c>
      <c r="E1130">
        <v>0</v>
      </c>
      <c r="F1130">
        <v>9</v>
      </c>
      <c r="G1130">
        <v>0</v>
      </c>
      <c r="H1130">
        <v>12</v>
      </c>
      <c r="I1130">
        <v>16</v>
      </c>
      <c r="J1130" t="s">
        <v>1275</v>
      </c>
      <c r="K1130" t="str">
        <f>INDEX('Planning Periods'!$O$2:$O$540,MATCH('Table B Values'!A1130,'Planning Periods'!$A$2:$A$540,0))</f>
        <v>Marin County</v>
      </c>
      <c r="S1130" t="s">
        <v>907</v>
      </c>
      <c r="T1130">
        <v>2018</v>
      </c>
      <c r="U1130">
        <v>0</v>
      </c>
    </row>
    <row r="1131" spans="1:21">
      <c r="A1131" t="s">
        <v>1071</v>
      </c>
      <c r="B1131">
        <v>2021</v>
      </c>
      <c r="C1131">
        <v>0</v>
      </c>
      <c r="D1131">
        <v>0</v>
      </c>
      <c r="E1131">
        <v>0</v>
      </c>
      <c r="F1131">
        <v>0</v>
      </c>
      <c r="G1131">
        <v>0</v>
      </c>
      <c r="H1131">
        <v>0</v>
      </c>
      <c r="I1131">
        <v>6</v>
      </c>
      <c r="J1131" t="s">
        <v>1275</v>
      </c>
      <c r="K1131" t="str">
        <f>INDEX('Planning Periods'!$O$2:$O$540,MATCH('Table B Values'!A1131,'Planning Periods'!$A$2:$A$540,0))</f>
        <v>San Diego County</v>
      </c>
      <c r="S1131" t="s">
        <v>908</v>
      </c>
      <c r="T1131">
        <v>2018</v>
      </c>
      <c r="U1131">
        <v>0</v>
      </c>
    </row>
    <row r="1132" spans="1:21">
      <c r="A1132" t="s">
        <v>1093</v>
      </c>
      <c r="B1132">
        <v>2021</v>
      </c>
      <c r="C1132">
        <v>29</v>
      </c>
      <c r="D1132">
        <v>0</v>
      </c>
      <c r="E1132">
        <v>19</v>
      </c>
      <c r="F1132">
        <v>0</v>
      </c>
      <c r="G1132">
        <v>0</v>
      </c>
      <c r="H1132">
        <v>41</v>
      </c>
      <c r="I1132">
        <v>1</v>
      </c>
      <c r="J1132" t="s">
        <v>1275</v>
      </c>
      <c r="K1132" t="str">
        <f>INDEX('Planning Periods'!$O$2:$O$540,MATCH('Table B Values'!A1132,'Planning Periods'!$A$2:$A$540,0))</f>
        <v>Santa Clara County</v>
      </c>
      <c r="S1132" t="s">
        <v>806</v>
      </c>
      <c r="T1132">
        <v>2018</v>
      </c>
      <c r="U1132">
        <v>0</v>
      </c>
    </row>
    <row r="1133" spans="1:21">
      <c r="A1133" t="s">
        <v>996</v>
      </c>
      <c r="B1133">
        <v>2021</v>
      </c>
      <c r="C1133">
        <v>0</v>
      </c>
      <c r="D1133">
        <v>5</v>
      </c>
      <c r="E1133">
        <v>0</v>
      </c>
      <c r="F1133">
        <v>0</v>
      </c>
      <c r="G1133">
        <v>0</v>
      </c>
      <c r="H1133">
        <v>0</v>
      </c>
      <c r="I1133">
        <v>5</v>
      </c>
      <c r="J1133" t="s">
        <v>1275</v>
      </c>
      <c r="K1133" t="str">
        <f>INDEX('Planning Periods'!$O$2:$O$540,MATCH('Table B Values'!A1133,'Planning Periods'!$A$2:$A$540,0))</f>
        <v>Orange County</v>
      </c>
      <c r="S1133" t="s">
        <v>850</v>
      </c>
      <c r="T1133">
        <v>2018</v>
      </c>
      <c r="U1133">
        <v>0</v>
      </c>
    </row>
    <row r="1134" spans="1:21">
      <c r="A1134" t="s">
        <v>1098</v>
      </c>
      <c r="B1134">
        <v>2021</v>
      </c>
      <c r="C1134">
        <v>0</v>
      </c>
      <c r="D1134">
        <v>0</v>
      </c>
      <c r="E1134">
        <v>0</v>
      </c>
      <c r="F1134">
        <v>0</v>
      </c>
      <c r="G1134">
        <v>0</v>
      </c>
      <c r="H1134">
        <v>0</v>
      </c>
      <c r="I1134">
        <v>4</v>
      </c>
      <c r="J1134" t="s">
        <v>1275</v>
      </c>
      <c r="K1134" t="str">
        <f>INDEX('Planning Periods'!$O$2:$O$540,MATCH('Table B Values'!A1134,'Planning Periods'!$A$2:$A$540,0))</f>
        <v>Del Norte County</v>
      </c>
      <c r="S1134" t="s">
        <v>774</v>
      </c>
      <c r="T1134">
        <v>2018</v>
      </c>
      <c r="U1134">
        <v>0</v>
      </c>
    </row>
    <row r="1135" spans="1:21">
      <c r="A1135" t="s">
        <v>800</v>
      </c>
      <c r="B1135">
        <v>2021</v>
      </c>
      <c r="C1135">
        <v>0</v>
      </c>
      <c r="D1135">
        <v>0</v>
      </c>
      <c r="E1135">
        <v>0</v>
      </c>
      <c r="F1135">
        <v>0</v>
      </c>
      <c r="G1135">
        <v>0</v>
      </c>
      <c r="H1135">
        <v>0</v>
      </c>
      <c r="I1135">
        <v>88</v>
      </c>
      <c r="J1135" t="s">
        <v>1275</v>
      </c>
      <c r="K1135" t="str">
        <f>INDEX('Planning Periods'!$O$2:$O$540,MATCH('Table B Values'!A1135,'Planning Periods'!$A$2:$A$540,0))</f>
        <v>Los Angeles County</v>
      </c>
      <c r="S1135" t="s">
        <v>864</v>
      </c>
      <c r="T1135">
        <v>2018</v>
      </c>
      <c r="U1135">
        <v>0</v>
      </c>
    </row>
    <row r="1136" spans="1:21">
      <c r="A1136" t="s">
        <v>1154</v>
      </c>
      <c r="B1136">
        <v>2021</v>
      </c>
      <c r="C1136">
        <v>0</v>
      </c>
      <c r="D1136">
        <v>0</v>
      </c>
      <c r="E1136">
        <v>0</v>
      </c>
      <c r="F1136">
        <v>0</v>
      </c>
      <c r="G1136">
        <v>0</v>
      </c>
      <c r="H1136" s="356">
        <v>5</v>
      </c>
      <c r="I1136">
        <v>9</v>
      </c>
      <c r="J1136" t="s">
        <v>1275</v>
      </c>
      <c r="K1136" t="str">
        <f>INDEX('Planning Periods'!$O$2:$O$540,MATCH('Table B Values'!A1136,'Planning Periods'!$A$2:$A$540,0))</f>
        <v>Placer County</v>
      </c>
      <c r="S1136" t="s">
        <v>1017</v>
      </c>
      <c r="T1136">
        <v>2018</v>
      </c>
      <c r="U1136">
        <v>0</v>
      </c>
    </row>
    <row r="1137" spans="1:21">
      <c r="A1137" t="s">
        <v>1125</v>
      </c>
      <c r="B1137">
        <v>2021</v>
      </c>
      <c r="C1137">
        <v>0</v>
      </c>
      <c r="D1137">
        <v>0</v>
      </c>
      <c r="E1137">
        <v>0</v>
      </c>
      <c r="F1137">
        <v>0</v>
      </c>
      <c r="G1137">
        <v>0</v>
      </c>
      <c r="H1137" s="356">
        <v>0</v>
      </c>
      <c r="I1137" s="356">
        <v>38</v>
      </c>
      <c r="J1137" t="s">
        <v>1275</v>
      </c>
      <c r="K1137" t="str">
        <f>INDEX('Planning Periods'!$O$2:$O$540,MATCH('Table B Values'!A1137,'Planning Periods'!$A$2:$A$540,0))</f>
        <v>San Bernardino County</v>
      </c>
      <c r="S1137" t="s">
        <v>859</v>
      </c>
      <c r="T1137">
        <v>2018</v>
      </c>
      <c r="U1137">
        <v>0</v>
      </c>
    </row>
    <row r="1138" spans="1:21">
      <c r="A1138" t="s">
        <v>1158</v>
      </c>
      <c r="B1138">
        <v>2021</v>
      </c>
      <c r="C1138">
        <v>18</v>
      </c>
      <c r="D1138">
        <v>0</v>
      </c>
      <c r="E1138">
        <v>4</v>
      </c>
      <c r="F1138">
        <v>0</v>
      </c>
      <c r="G1138">
        <v>0</v>
      </c>
      <c r="H1138">
        <v>0</v>
      </c>
      <c r="I1138">
        <v>7</v>
      </c>
      <c r="J1138" t="s">
        <v>1275</v>
      </c>
      <c r="K1138" t="str">
        <f>INDEX('Planning Periods'!$O$2:$O$540,MATCH('Table B Values'!A1138,'Planning Periods'!$A$2:$A$540,0))</f>
        <v>Sonoma County</v>
      </c>
      <c r="S1138" t="s">
        <v>861</v>
      </c>
      <c r="T1138">
        <v>2018</v>
      </c>
      <c r="U1138">
        <v>0</v>
      </c>
    </row>
    <row r="1139" spans="1:21">
      <c r="A1139" t="s">
        <v>1155</v>
      </c>
      <c r="B1139">
        <v>2021</v>
      </c>
      <c r="C1139">
        <v>0</v>
      </c>
      <c r="D1139">
        <v>0</v>
      </c>
      <c r="E1139">
        <v>73</v>
      </c>
      <c r="F1139">
        <v>0</v>
      </c>
      <c r="G1139">
        <v>0</v>
      </c>
      <c r="H1139">
        <v>432</v>
      </c>
      <c r="I1139">
        <v>424</v>
      </c>
      <c r="J1139" t="s">
        <v>1275</v>
      </c>
      <c r="K1139" t="str">
        <f>INDEX('Planning Periods'!$O$2:$O$540,MATCH('Table B Values'!A1139,'Planning Periods'!$A$2:$A$540,0))</f>
        <v>Fresno County</v>
      </c>
      <c r="S1139" t="s">
        <v>1144</v>
      </c>
      <c r="T1139">
        <v>2019</v>
      </c>
      <c r="U1139">
        <v>0</v>
      </c>
    </row>
    <row r="1140" spans="1:21">
      <c r="A1140" t="s">
        <v>1121</v>
      </c>
      <c r="B1140">
        <v>2021</v>
      </c>
      <c r="C1140">
        <v>0</v>
      </c>
      <c r="D1140">
        <v>0</v>
      </c>
      <c r="E1140">
        <v>0</v>
      </c>
      <c r="F1140">
        <v>0</v>
      </c>
      <c r="G1140">
        <v>0</v>
      </c>
      <c r="H1140">
        <v>78</v>
      </c>
      <c r="I1140">
        <v>0</v>
      </c>
      <c r="J1140" t="s">
        <v>1275</v>
      </c>
      <c r="K1140" t="str">
        <f>INDEX('Planning Periods'!$O$2:$O$540,MATCH('Table B Values'!A1140,'Planning Periods'!$A$2:$A$540,0))</f>
        <v>Riverside County</v>
      </c>
      <c r="S1140" t="s">
        <v>1140</v>
      </c>
      <c r="T1140">
        <v>2019</v>
      </c>
      <c r="U1140">
        <v>0</v>
      </c>
    </row>
    <row r="1141" spans="1:21">
      <c r="A1141" t="s">
        <v>1081</v>
      </c>
      <c r="B1141">
        <v>2021</v>
      </c>
      <c r="C1141">
        <v>12</v>
      </c>
      <c r="D1141">
        <v>24</v>
      </c>
      <c r="E1141">
        <v>0</v>
      </c>
      <c r="F1141">
        <v>33</v>
      </c>
      <c r="G1141">
        <v>24</v>
      </c>
      <c r="H1141">
        <v>12</v>
      </c>
      <c r="I1141">
        <v>422</v>
      </c>
      <c r="J1141" t="s">
        <v>1275</v>
      </c>
      <c r="K1141" t="str">
        <f>INDEX('Planning Periods'!$O$2:$O$540,MATCH('Table B Values'!A1141,'Planning Periods'!$A$2:$A$540,0))</f>
        <v>Contra Costa County</v>
      </c>
      <c r="S1141" t="s">
        <v>1095</v>
      </c>
      <c r="T1141">
        <v>2019</v>
      </c>
      <c r="U1141">
        <v>0</v>
      </c>
    </row>
    <row r="1142" spans="1:21">
      <c r="A1142" t="s">
        <v>1075</v>
      </c>
      <c r="B1142">
        <v>2021</v>
      </c>
      <c r="C1142">
        <v>0</v>
      </c>
      <c r="D1142">
        <v>0</v>
      </c>
      <c r="E1142">
        <v>0</v>
      </c>
      <c r="F1142">
        <v>0</v>
      </c>
      <c r="G1142">
        <v>0</v>
      </c>
      <c r="H1142">
        <v>14</v>
      </c>
      <c r="I1142">
        <v>0</v>
      </c>
      <c r="J1142" t="s">
        <v>1275</v>
      </c>
      <c r="K1142" t="str">
        <f>INDEX('Planning Periods'!$O$2:$O$540,MATCH('Table B Values'!A1142,'Planning Periods'!$A$2:$A$540,0))</f>
        <v>Kings County</v>
      </c>
      <c r="S1142" t="s">
        <v>1087</v>
      </c>
      <c r="T1142">
        <v>2019</v>
      </c>
      <c r="U1142">
        <v>0</v>
      </c>
    </row>
    <row r="1143" spans="1:21">
      <c r="A1143" t="s">
        <v>815</v>
      </c>
      <c r="B1143">
        <v>2021</v>
      </c>
      <c r="C1143">
        <v>0</v>
      </c>
      <c r="D1143">
        <v>0</v>
      </c>
      <c r="E1143">
        <v>0</v>
      </c>
      <c r="F1143">
        <v>0</v>
      </c>
      <c r="G1143">
        <v>0</v>
      </c>
      <c r="H1143">
        <v>0</v>
      </c>
      <c r="I1143">
        <v>139</v>
      </c>
      <c r="J1143" t="s">
        <v>1275</v>
      </c>
      <c r="K1143" t="str">
        <f>INDEX('Planning Periods'!$O$2:$O$540,MATCH('Table B Values'!A1143,'Planning Periods'!$A$2:$A$540,0))</f>
        <v>Riverside County</v>
      </c>
      <c r="S1143" t="s">
        <v>1139</v>
      </c>
      <c r="T1143">
        <v>2019</v>
      </c>
      <c r="U1143">
        <v>0</v>
      </c>
    </row>
    <row r="1144" spans="1:21">
      <c r="A1144" t="s">
        <v>1079</v>
      </c>
      <c r="B1144">
        <v>2021</v>
      </c>
      <c r="C1144">
        <v>0</v>
      </c>
      <c r="D1144">
        <v>0</v>
      </c>
      <c r="E1144">
        <v>0</v>
      </c>
      <c r="F1144">
        <v>0</v>
      </c>
      <c r="G1144">
        <v>0</v>
      </c>
      <c r="H1144">
        <v>0</v>
      </c>
      <c r="I1144">
        <v>43</v>
      </c>
      <c r="J1144" t="s">
        <v>1275</v>
      </c>
      <c r="K1144" t="str">
        <f>INDEX('Planning Periods'!$O$2:$O$540,MATCH('Table B Values'!A1144,'Planning Periods'!$A$2:$A$540,0))</f>
        <v>Contra Costa County</v>
      </c>
      <c r="S1144" t="s">
        <v>1148</v>
      </c>
      <c r="T1144">
        <v>2019</v>
      </c>
      <c r="U1144">
        <v>0</v>
      </c>
    </row>
    <row r="1145" spans="1:21">
      <c r="A1145" t="s">
        <v>1131</v>
      </c>
      <c r="B1145">
        <v>2021</v>
      </c>
      <c r="C1145">
        <v>0</v>
      </c>
      <c r="D1145">
        <v>0</v>
      </c>
      <c r="E1145">
        <v>0</v>
      </c>
      <c r="F1145">
        <v>0</v>
      </c>
      <c r="G1145">
        <v>0</v>
      </c>
      <c r="H1145">
        <v>0</v>
      </c>
      <c r="I1145">
        <v>36</v>
      </c>
      <c r="J1145" t="s">
        <v>1275</v>
      </c>
      <c r="K1145" t="str">
        <f>INDEX('Planning Periods'!$O$2:$O$540,MATCH('Table B Values'!A1145,'Planning Periods'!$A$2:$A$540,0))</f>
        <v>Los Angeles County</v>
      </c>
      <c r="S1145" t="s">
        <v>1101</v>
      </c>
      <c r="T1145">
        <v>2019</v>
      </c>
      <c r="U1145">
        <v>0</v>
      </c>
    </row>
    <row r="1146" spans="1:21">
      <c r="A1146" t="s">
        <v>1077</v>
      </c>
      <c r="B1146">
        <v>2021</v>
      </c>
      <c r="C1146">
        <v>0</v>
      </c>
      <c r="D1146">
        <v>0</v>
      </c>
      <c r="E1146">
        <v>0</v>
      </c>
      <c r="F1146">
        <v>0</v>
      </c>
      <c r="G1146">
        <v>0</v>
      </c>
      <c r="H1146">
        <v>0</v>
      </c>
      <c r="I1146">
        <v>34</v>
      </c>
      <c r="J1146" t="s">
        <v>1275</v>
      </c>
      <c r="K1146" t="str">
        <f>INDEX('Planning Periods'!$O$2:$O$540,MATCH('Table B Values'!A1146,'Planning Periods'!$A$2:$A$540,0))</f>
        <v>Los Angeles County</v>
      </c>
      <c r="S1146" t="s">
        <v>1288</v>
      </c>
      <c r="T1146">
        <v>2019</v>
      </c>
      <c r="U1146">
        <v>0</v>
      </c>
    </row>
    <row r="1147" spans="1:21">
      <c r="A1147" t="s">
        <v>1088</v>
      </c>
      <c r="B1147">
        <v>2021</v>
      </c>
      <c r="C1147">
        <v>147</v>
      </c>
      <c r="D1147">
        <v>0</v>
      </c>
      <c r="E1147">
        <v>0</v>
      </c>
      <c r="F1147">
        <v>0</v>
      </c>
      <c r="G1147">
        <v>0</v>
      </c>
      <c r="H1147">
        <v>33</v>
      </c>
      <c r="I1147">
        <v>82</v>
      </c>
      <c r="J1147" t="s">
        <v>1275</v>
      </c>
      <c r="K1147" t="str">
        <f>INDEX('Planning Periods'!$O$2:$O$540,MATCH('Table B Values'!A1147,'Planning Periods'!$A$2:$A$540,0))</f>
        <v>San Mateo County</v>
      </c>
      <c r="S1147" t="s">
        <v>1135</v>
      </c>
      <c r="T1147">
        <v>2019</v>
      </c>
      <c r="U1147">
        <v>0</v>
      </c>
    </row>
    <row r="1148" spans="1:21">
      <c r="A1148" t="s">
        <v>1058</v>
      </c>
      <c r="B1148">
        <v>2021</v>
      </c>
      <c r="C1148">
        <v>0</v>
      </c>
      <c r="D1148">
        <v>0</v>
      </c>
      <c r="E1148">
        <v>0</v>
      </c>
      <c r="F1148">
        <v>0</v>
      </c>
      <c r="G1148">
        <v>13</v>
      </c>
      <c r="H1148">
        <v>0</v>
      </c>
      <c r="I1148">
        <v>764</v>
      </c>
      <c r="J1148" t="s">
        <v>1275</v>
      </c>
      <c r="K1148" t="str">
        <f>INDEX('Planning Periods'!$O$2:$O$540,MATCH('Table B Values'!A1148,'Planning Periods'!$A$2:$A$540,0))</f>
        <v>Alameda County</v>
      </c>
      <c r="S1148" t="s">
        <v>1090</v>
      </c>
      <c r="T1148">
        <v>2019</v>
      </c>
      <c r="U1148">
        <v>0</v>
      </c>
    </row>
    <row r="1149" spans="1:21">
      <c r="A1149" t="s">
        <v>1061</v>
      </c>
      <c r="B1149">
        <v>2021</v>
      </c>
      <c r="C1149">
        <v>0</v>
      </c>
      <c r="D1149">
        <v>15</v>
      </c>
      <c r="E1149">
        <v>0</v>
      </c>
      <c r="F1149">
        <v>6</v>
      </c>
      <c r="G1149">
        <v>0</v>
      </c>
      <c r="H1149">
        <v>6</v>
      </c>
      <c r="I1149">
        <v>5</v>
      </c>
      <c r="J1149" t="s">
        <v>1275</v>
      </c>
      <c r="K1149" t="str">
        <f>INDEX('Planning Periods'!$O$2:$O$540,MATCH('Table B Values'!A1149,'Planning Periods'!$A$2:$A$540,0))</f>
        <v>San Mateo County</v>
      </c>
      <c r="S1149" t="s">
        <v>1138</v>
      </c>
      <c r="T1149">
        <v>2019</v>
      </c>
      <c r="U1149">
        <v>0</v>
      </c>
    </row>
    <row r="1150" spans="1:21">
      <c r="A1150" t="s">
        <v>1008</v>
      </c>
      <c r="B1150">
        <v>2021</v>
      </c>
      <c r="C1150">
        <v>0</v>
      </c>
      <c r="D1150">
        <v>0</v>
      </c>
      <c r="E1150">
        <v>0</v>
      </c>
      <c r="F1150">
        <v>0</v>
      </c>
      <c r="G1150">
        <v>0</v>
      </c>
      <c r="H1150">
        <v>0</v>
      </c>
      <c r="I1150">
        <v>20</v>
      </c>
      <c r="J1150" t="s">
        <v>1275</v>
      </c>
      <c r="K1150" t="str">
        <f>INDEX('Planning Periods'!$O$2:$O$540,MATCH('Table B Values'!A1150,'Planning Periods'!$A$2:$A$540,0))</f>
        <v>Riverside County</v>
      </c>
      <c r="S1150" t="s">
        <v>1106</v>
      </c>
      <c r="T1150">
        <v>2019</v>
      </c>
      <c r="U1150">
        <v>30</v>
      </c>
    </row>
    <row r="1151" spans="1:21">
      <c r="A1151" t="s">
        <v>939</v>
      </c>
      <c r="B1151">
        <v>2021</v>
      </c>
      <c r="C1151">
        <v>0</v>
      </c>
      <c r="D1151">
        <v>0</v>
      </c>
      <c r="E1151">
        <v>0</v>
      </c>
      <c r="F1151">
        <v>15</v>
      </c>
      <c r="G1151">
        <v>0</v>
      </c>
      <c r="H1151">
        <v>0</v>
      </c>
      <c r="I1151">
        <v>344</v>
      </c>
      <c r="J1151" t="s">
        <v>1275</v>
      </c>
      <c r="K1151" t="str">
        <f>INDEX('Planning Periods'!$O$2:$O$540,MATCH('Table B Values'!A1151,'Planning Periods'!$A$2:$A$540,0))</f>
        <v>Los Angeles County</v>
      </c>
      <c r="S1151" t="s">
        <v>1092</v>
      </c>
      <c r="T1151">
        <v>2019</v>
      </c>
      <c r="U1151">
        <v>0</v>
      </c>
    </row>
    <row r="1152" spans="1:21">
      <c r="A1152" t="s">
        <v>1068</v>
      </c>
      <c r="B1152">
        <v>2021</v>
      </c>
      <c r="C1152">
        <v>0</v>
      </c>
      <c r="D1152">
        <v>0</v>
      </c>
      <c r="E1152">
        <v>0</v>
      </c>
      <c r="F1152">
        <v>1</v>
      </c>
      <c r="G1152">
        <v>0</v>
      </c>
      <c r="H1152">
        <v>0</v>
      </c>
      <c r="I1152">
        <v>0</v>
      </c>
      <c r="J1152" t="s">
        <v>1275</v>
      </c>
      <c r="K1152" t="str">
        <f>INDEX('Planning Periods'!$O$2:$O$540,MATCH('Table B Values'!A1152,'Planning Periods'!$A$2:$A$540,0))</f>
        <v>Siskiyou County</v>
      </c>
      <c r="S1152" t="s">
        <v>1276</v>
      </c>
      <c r="T1152">
        <v>2019</v>
      </c>
      <c r="U1152">
        <v>0</v>
      </c>
    </row>
    <row r="1153" spans="1:21">
      <c r="A1153" t="s">
        <v>992</v>
      </c>
      <c r="B1153">
        <v>2021</v>
      </c>
      <c r="C1153">
        <v>0</v>
      </c>
      <c r="D1153">
        <v>0</v>
      </c>
      <c r="E1153">
        <v>0</v>
      </c>
      <c r="F1153">
        <v>0</v>
      </c>
      <c r="G1153">
        <v>0</v>
      </c>
      <c r="H1153">
        <v>0</v>
      </c>
      <c r="I1153">
        <v>97</v>
      </c>
      <c r="J1153" t="s">
        <v>1275</v>
      </c>
      <c r="K1153" t="str">
        <f>INDEX('Planning Periods'!$O$2:$O$540,MATCH('Table B Values'!A1153,'Planning Periods'!$A$2:$A$540,0))</f>
        <v>Los Angeles County</v>
      </c>
      <c r="S1153" t="s">
        <v>1141</v>
      </c>
      <c r="T1153">
        <v>2019</v>
      </c>
      <c r="U1153">
        <v>0</v>
      </c>
    </row>
    <row r="1154" spans="1:21">
      <c r="A1154" t="s">
        <v>1013</v>
      </c>
      <c r="B1154">
        <v>2021</v>
      </c>
      <c r="C1154">
        <v>0</v>
      </c>
      <c r="D1154">
        <v>0</v>
      </c>
      <c r="E1154">
        <v>0</v>
      </c>
      <c r="F1154">
        <v>113</v>
      </c>
      <c r="G1154">
        <v>0</v>
      </c>
      <c r="H1154">
        <v>3</v>
      </c>
      <c r="I1154">
        <v>13</v>
      </c>
      <c r="J1154" t="s">
        <v>1275</v>
      </c>
      <c r="K1154" t="str">
        <f>INDEX('Planning Periods'!$O$2:$O$540,MATCH('Table B Values'!A1154,'Planning Periods'!$A$2:$A$540,0))</f>
        <v>San Diego County</v>
      </c>
      <c r="S1154" t="s">
        <v>1085</v>
      </c>
      <c r="T1154">
        <v>2019</v>
      </c>
      <c r="U1154">
        <v>0</v>
      </c>
    </row>
    <row r="1155" spans="1:21">
      <c r="A1155" t="s">
        <v>881</v>
      </c>
      <c r="B1155">
        <v>2021</v>
      </c>
      <c r="C1155">
        <v>0</v>
      </c>
      <c r="D1155">
        <v>0</v>
      </c>
      <c r="E1155">
        <v>0</v>
      </c>
      <c r="F1155">
        <v>0</v>
      </c>
      <c r="G1155">
        <v>0</v>
      </c>
      <c r="H1155">
        <v>26</v>
      </c>
      <c r="I1155">
        <v>205</v>
      </c>
      <c r="J1155" t="s">
        <v>1275</v>
      </c>
      <c r="K1155" t="str">
        <f>INDEX('Planning Periods'!$O$2:$O$540,MATCH('Table B Values'!A1155,'Planning Periods'!$A$2:$A$540,0))</f>
        <v>El Dorado County</v>
      </c>
      <c r="S1155" t="s">
        <v>1072</v>
      </c>
      <c r="T1155">
        <v>2019</v>
      </c>
      <c r="U1155">
        <v>0</v>
      </c>
    </row>
    <row r="1156" spans="1:21">
      <c r="A1156" t="s">
        <v>1004</v>
      </c>
      <c r="B1156">
        <v>2021</v>
      </c>
      <c r="C1156">
        <v>18</v>
      </c>
      <c r="D1156">
        <v>0</v>
      </c>
      <c r="E1156">
        <v>35</v>
      </c>
      <c r="F1156">
        <v>0</v>
      </c>
      <c r="G1156">
        <v>0</v>
      </c>
      <c r="H1156">
        <v>0</v>
      </c>
      <c r="I1156">
        <v>39</v>
      </c>
      <c r="J1156" t="s">
        <v>1275</v>
      </c>
      <c r="K1156" t="str">
        <f>INDEX('Planning Periods'!$O$2:$O$540,MATCH('Table B Values'!A1156,'Planning Periods'!$A$2:$A$540,0))</f>
        <v>Los Angeles County</v>
      </c>
      <c r="S1156" t="s">
        <v>797</v>
      </c>
      <c r="T1156">
        <v>2019</v>
      </c>
      <c r="U1156">
        <v>0</v>
      </c>
    </row>
    <row r="1157" spans="1:21">
      <c r="A1157" t="s">
        <v>1126</v>
      </c>
      <c r="B1157">
        <v>2021</v>
      </c>
      <c r="C1157">
        <v>0</v>
      </c>
      <c r="D1157">
        <v>0</v>
      </c>
      <c r="E1157">
        <v>0</v>
      </c>
      <c r="F1157">
        <v>0</v>
      </c>
      <c r="G1157">
        <v>0</v>
      </c>
      <c r="H1157">
        <v>0</v>
      </c>
      <c r="I1157">
        <v>56</v>
      </c>
      <c r="J1157" t="s">
        <v>1275</v>
      </c>
      <c r="K1157" t="str">
        <f>INDEX('Planning Periods'!$O$2:$O$540,MATCH('Table B Values'!A1157,'Planning Periods'!$A$2:$A$540,0))</f>
        <v>Contra Costa County</v>
      </c>
      <c r="S1157" t="s">
        <v>1076</v>
      </c>
      <c r="T1157">
        <v>2019</v>
      </c>
      <c r="U1157">
        <v>0</v>
      </c>
    </row>
    <row r="1158" spans="1:21">
      <c r="A1158" t="s">
        <v>1011</v>
      </c>
      <c r="B1158">
        <v>2021</v>
      </c>
      <c r="C1158">
        <v>50</v>
      </c>
      <c r="D1158">
        <v>7</v>
      </c>
      <c r="E1158">
        <v>24</v>
      </c>
      <c r="F1158">
        <v>78</v>
      </c>
      <c r="G1158">
        <v>0</v>
      </c>
      <c r="H1158">
        <v>6</v>
      </c>
      <c r="I1158">
        <v>14</v>
      </c>
      <c r="J1158" t="s">
        <v>1275</v>
      </c>
      <c r="K1158" t="str">
        <f>INDEX('Planning Periods'!$O$2:$O$540,MATCH('Table B Values'!A1158,'Planning Periods'!$A$2:$A$540,0))</f>
        <v>Imperial County</v>
      </c>
      <c r="S1158" t="s">
        <v>1143</v>
      </c>
      <c r="T1158">
        <v>2019</v>
      </c>
      <c r="U1158">
        <v>0</v>
      </c>
    </row>
    <row r="1159" spans="1:21">
      <c r="A1159" t="s">
        <v>994</v>
      </c>
      <c r="B1159">
        <v>2021</v>
      </c>
      <c r="C1159">
        <v>0</v>
      </c>
      <c r="D1159">
        <v>0</v>
      </c>
      <c r="E1159">
        <v>0</v>
      </c>
      <c r="F1159">
        <v>0</v>
      </c>
      <c r="G1159">
        <v>0</v>
      </c>
      <c r="H1159">
        <v>6</v>
      </c>
      <c r="I1159">
        <v>4</v>
      </c>
      <c r="J1159" t="s">
        <v>1275</v>
      </c>
      <c r="K1159" t="str">
        <f>INDEX('Planning Periods'!$O$2:$O$540,MATCH('Table B Values'!A1159,'Planning Periods'!$A$2:$A$540,0))</f>
        <v>San Diego County</v>
      </c>
      <c r="S1159" t="s">
        <v>785</v>
      </c>
      <c r="T1159">
        <v>2019</v>
      </c>
      <c r="U1159">
        <v>8</v>
      </c>
    </row>
    <row r="1160" spans="1:21">
      <c r="A1160" t="s">
        <v>849</v>
      </c>
      <c r="B1160">
        <v>2021</v>
      </c>
      <c r="C1160">
        <v>0</v>
      </c>
      <c r="D1160">
        <v>0</v>
      </c>
      <c r="E1160">
        <v>0</v>
      </c>
      <c r="F1160">
        <v>0</v>
      </c>
      <c r="G1160">
        <v>0</v>
      </c>
      <c r="H1160">
        <v>8</v>
      </c>
      <c r="I1160">
        <v>2</v>
      </c>
      <c r="J1160" t="s">
        <v>1275</v>
      </c>
      <c r="K1160" t="str">
        <f>INDEX('Planning Periods'!$O$2:$O$540,MATCH('Table B Values'!A1160,'Planning Periods'!$A$2:$A$540,0))</f>
        <v>Yolo County</v>
      </c>
      <c r="S1160" t="s">
        <v>1082</v>
      </c>
      <c r="T1160">
        <v>2019</v>
      </c>
      <c r="U1160">
        <v>0</v>
      </c>
    </row>
    <row r="1161" spans="1:21">
      <c r="A1161" t="s">
        <v>999</v>
      </c>
      <c r="B1161">
        <v>2021</v>
      </c>
      <c r="C1161">
        <v>0</v>
      </c>
      <c r="D1161">
        <v>3</v>
      </c>
      <c r="E1161">
        <v>0</v>
      </c>
      <c r="F1161">
        <v>11</v>
      </c>
      <c r="G1161">
        <v>0</v>
      </c>
      <c r="H1161">
        <v>1</v>
      </c>
      <c r="I1161">
        <v>36</v>
      </c>
      <c r="J1161" t="s">
        <v>1275</v>
      </c>
      <c r="K1161" t="str">
        <f>INDEX('Planning Periods'!$O$2:$O$540,MATCH('Table B Values'!A1161,'Planning Periods'!$A$2:$A$540,0))</f>
        <v>Orange County</v>
      </c>
      <c r="S1161" t="s">
        <v>1078</v>
      </c>
      <c r="T1161">
        <v>2019</v>
      </c>
      <c r="U1161">
        <v>0</v>
      </c>
    </row>
    <row r="1162" spans="1:21">
      <c r="A1162" t="s">
        <v>1051</v>
      </c>
      <c r="B1162">
        <v>2021</v>
      </c>
      <c r="C1162">
        <v>0</v>
      </c>
      <c r="D1162">
        <v>0</v>
      </c>
      <c r="E1162">
        <v>0</v>
      </c>
      <c r="F1162">
        <v>29</v>
      </c>
      <c r="G1162">
        <v>0</v>
      </c>
      <c r="H1162">
        <v>10</v>
      </c>
      <c r="I1162">
        <v>11</v>
      </c>
      <c r="J1162" t="s">
        <v>1275</v>
      </c>
      <c r="K1162" t="str">
        <f>INDEX('Planning Periods'!$O$2:$O$540,MATCH('Table B Values'!A1162,'Planning Periods'!$A$2:$A$540,0))</f>
        <v>Contra Costa County</v>
      </c>
      <c r="S1162" t="s">
        <v>1099</v>
      </c>
      <c r="T1162">
        <v>2019</v>
      </c>
      <c r="U1162">
        <v>0</v>
      </c>
    </row>
    <row r="1163" spans="1:21">
      <c r="A1163" t="s">
        <v>990</v>
      </c>
      <c r="B1163">
        <v>2021</v>
      </c>
      <c r="C1163">
        <v>0</v>
      </c>
      <c r="D1163">
        <v>7</v>
      </c>
      <c r="E1163">
        <v>0</v>
      </c>
      <c r="F1163">
        <v>5</v>
      </c>
      <c r="G1163">
        <v>0</v>
      </c>
      <c r="H1163">
        <v>12</v>
      </c>
      <c r="I1163">
        <v>26</v>
      </c>
      <c r="J1163" t="s">
        <v>1275</v>
      </c>
      <c r="K1163" t="str">
        <f>INDEX('Planning Periods'!$O$2:$O$540,MATCH('Table B Values'!A1163,'Planning Periods'!$A$2:$A$540,0))</f>
        <v>Del Norte County</v>
      </c>
      <c r="S1163" t="s">
        <v>1102</v>
      </c>
      <c r="T1163">
        <v>2019</v>
      </c>
      <c r="U1163">
        <v>0</v>
      </c>
    </row>
    <row r="1164" spans="1:21">
      <c r="A1164" t="s">
        <v>1064</v>
      </c>
      <c r="B1164">
        <v>2021</v>
      </c>
      <c r="C1164">
        <v>48</v>
      </c>
      <c r="D1164">
        <v>0</v>
      </c>
      <c r="E1164">
        <v>15</v>
      </c>
      <c r="F1164">
        <v>1</v>
      </c>
      <c r="G1164">
        <v>0</v>
      </c>
      <c r="H1164">
        <v>2</v>
      </c>
      <c r="I1164">
        <v>26</v>
      </c>
      <c r="J1164" t="s">
        <v>1275</v>
      </c>
      <c r="K1164" t="str">
        <f>INDEX('Planning Periods'!$O$2:$O$540,MATCH('Table B Values'!A1164,'Planning Periods'!$A$2:$A$540,0))</f>
        <v>Tulare County</v>
      </c>
      <c r="S1164" t="s">
        <v>1277</v>
      </c>
      <c r="T1164">
        <v>2019</v>
      </c>
      <c r="U1164">
        <v>0</v>
      </c>
    </row>
    <row r="1165" spans="1:21">
      <c r="A1165" t="s">
        <v>1066</v>
      </c>
      <c r="B1165">
        <v>2021</v>
      </c>
      <c r="C1165">
        <v>27</v>
      </c>
      <c r="D1165">
        <v>0</v>
      </c>
      <c r="E1165">
        <v>16</v>
      </c>
      <c r="F1165">
        <v>0</v>
      </c>
      <c r="G1165">
        <v>0</v>
      </c>
      <c r="H1165">
        <v>0</v>
      </c>
      <c r="I1165">
        <v>347</v>
      </c>
      <c r="J1165" t="s">
        <v>1275</v>
      </c>
      <c r="K1165" t="str">
        <f>INDEX('Planning Periods'!$O$2:$O$540,MATCH('Table B Values'!A1165,'Planning Periods'!$A$2:$A$540,0))</f>
        <v>Solano County</v>
      </c>
      <c r="S1165" t="s">
        <v>1147</v>
      </c>
      <c r="T1165">
        <v>2019</v>
      </c>
      <c r="U1165">
        <v>0</v>
      </c>
    </row>
    <row r="1166" spans="1:21">
      <c r="A1166" t="s">
        <v>872</v>
      </c>
      <c r="B1166">
        <v>2021</v>
      </c>
      <c r="C1166">
        <v>0</v>
      </c>
      <c r="D1166">
        <v>7</v>
      </c>
      <c r="E1166">
        <v>0</v>
      </c>
      <c r="F1166">
        <v>7</v>
      </c>
      <c r="G1166">
        <v>0</v>
      </c>
      <c r="H1166">
        <v>1</v>
      </c>
      <c r="I1166">
        <v>2</v>
      </c>
      <c r="J1166" t="s">
        <v>1275</v>
      </c>
      <c r="K1166" t="str">
        <f>INDEX('Planning Periods'!$O$2:$O$540,MATCH('Table B Values'!A1166,'Planning Periods'!$A$2:$A$540,0))</f>
        <v>Los Angeles County</v>
      </c>
      <c r="S1166" t="s">
        <v>1149</v>
      </c>
      <c r="T1166">
        <v>2019</v>
      </c>
      <c r="U1166">
        <v>0</v>
      </c>
    </row>
    <row r="1167" spans="1:21">
      <c r="A1167" t="s">
        <v>1046</v>
      </c>
      <c r="B1167">
        <v>2021</v>
      </c>
      <c r="C1167">
        <v>0</v>
      </c>
      <c r="D1167">
        <v>0</v>
      </c>
      <c r="E1167">
        <v>0</v>
      </c>
      <c r="F1167">
        <v>2</v>
      </c>
      <c r="G1167">
        <v>0</v>
      </c>
      <c r="H1167">
        <v>0</v>
      </c>
      <c r="I1167">
        <v>0</v>
      </c>
      <c r="J1167" t="s">
        <v>1275</v>
      </c>
      <c r="K1167" t="str">
        <f>INDEX('Planning Periods'!$O$2:$O$540,MATCH('Table B Values'!A1167,'Planning Periods'!$A$2:$A$540,0))</f>
        <v>Monterey County</v>
      </c>
      <c r="S1167" t="s">
        <v>1150</v>
      </c>
      <c r="T1167">
        <v>2019</v>
      </c>
      <c r="U1167">
        <v>0</v>
      </c>
    </row>
    <row r="1168" spans="1:21">
      <c r="A1168" t="s">
        <v>1048</v>
      </c>
      <c r="B1168">
        <v>2021</v>
      </c>
      <c r="C1168">
        <v>0</v>
      </c>
      <c r="D1168">
        <v>0</v>
      </c>
      <c r="E1168">
        <v>0</v>
      </c>
      <c r="F1168">
        <v>0</v>
      </c>
      <c r="G1168">
        <v>0</v>
      </c>
      <c r="H1168">
        <v>155</v>
      </c>
      <c r="I1168">
        <v>0</v>
      </c>
      <c r="J1168" t="s">
        <v>1275</v>
      </c>
      <c r="K1168" t="str">
        <f>INDEX('Planning Periods'!$O$2:$O$540,MATCH('Table B Values'!A1168,'Planning Periods'!$A$2:$A$540,0))</f>
        <v>Kern County</v>
      </c>
      <c r="S1168" t="s">
        <v>1097</v>
      </c>
      <c r="T1168">
        <v>2019</v>
      </c>
      <c r="U1168">
        <v>0</v>
      </c>
    </row>
    <row r="1169" spans="1:21">
      <c r="A1169" t="s">
        <v>988</v>
      </c>
      <c r="B1169">
        <v>2021</v>
      </c>
      <c r="C1169">
        <v>0</v>
      </c>
      <c r="D1169">
        <v>0</v>
      </c>
      <c r="E1169">
        <v>0</v>
      </c>
      <c r="F1169">
        <v>0</v>
      </c>
      <c r="G1169">
        <v>0</v>
      </c>
      <c r="H1169">
        <v>57</v>
      </c>
      <c r="I1169">
        <v>0</v>
      </c>
      <c r="J1169" t="s">
        <v>1275</v>
      </c>
      <c r="K1169" t="str">
        <f>INDEX('Planning Periods'!$O$2:$O$540,MATCH('Table B Values'!A1169,'Planning Periods'!$A$2:$A$540,0))</f>
        <v>Riverside County</v>
      </c>
      <c r="S1169" t="s">
        <v>1151</v>
      </c>
      <c r="T1169">
        <v>2019</v>
      </c>
      <c r="U1169">
        <v>4</v>
      </c>
    </row>
    <row r="1170" spans="1:21">
      <c r="A1170" t="s">
        <v>1106</v>
      </c>
      <c r="B1170">
        <v>2021</v>
      </c>
      <c r="C1170">
        <v>30</v>
      </c>
      <c r="D1170">
        <v>0</v>
      </c>
      <c r="E1170">
        <v>30</v>
      </c>
      <c r="F1170">
        <v>13</v>
      </c>
      <c r="G1170">
        <v>0</v>
      </c>
      <c r="H1170">
        <v>45</v>
      </c>
      <c r="I1170">
        <v>55</v>
      </c>
      <c r="J1170" t="s">
        <v>1275</v>
      </c>
      <c r="K1170" t="str">
        <f>INDEX('Planning Periods'!$O$2:$O$540,MATCH('Table B Values'!A1170,'Planning Periods'!$A$2:$A$540,0))</f>
        <v>Imperial County</v>
      </c>
      <c r="S1170" t="s">
        <v>889</v>
      </c>
      <c r="T1170">
        <v>2018</v>
      </c>
      <c r="U1170">
        <v>0</v>
      </c>
    </row>
    <row r="1171" spans="1:21">
      <c r="A1171" t="s">
        <v>1107</v>
      </c>
      <c r="B1171">
        <v>2021</v>
      </c>
      <c r="C1171">
        <v>0</v>
      </c>
      <c r="D1171">
        <v>0</v>
      </c>
      <c r="E1171">
        <v>0</v>
      </c>
      <c r="F1171">
        <v>0</v>
      </c>
      <c r="G1171">
        <v>0</v>
      </c>
      <c r="H1171">
        <v>0</v>
      </c>
      <c r="I1171">
        <v>17</v>
      </c>
      <c r="J1171" t="s">
        <v>1275</v>
      </c>
      <c r="K1171" t="str">
        <f>INDEX('Planning Periods'!$O$2:$O$540,MATCH('Table B Values'!A1171,'Planning Periods'!$A$2:$A$540,0))</f>
        <v>Orange County</v>
      </c>
      <c r="S1171" t="s">
        <v>1007</v>
      </c>
      <c r="T1171">
        <v>2018</v>
      </c>
      <c r="U1171">
        <v>0</v>
      </c>
    </row>
    <row r="1172" spans="1:21">
      <c r="A1172" t="s">
        <v>1137</v>
      </c>
      <c r="B1172">
        <v>2021</v>
      </c>
      <c r="C1172">
        <v>0</v>
      </c>
      <c r="D1172">
        <v>0</v>
      </c>
      <c r="E1172">
        <v>0</v>
      </c>
      <c r="F1172">
        <v>0</v>
      </c>
      <c r="G1172">
        <v>0</v>
      </c>
      <c r="H1172">
        <v>0</v>
      </c>
      <c r="I1172">
        <v>1</v>
      </c>
      <c r="J1172" t="s">
        <v>1275</v>
      </c>
      <c r="K1172" t="str">
        <f>INDEX('Planning Periods'!$O$2:$O$540,MATCH('Table B Values'!A1172,'Planning Periods'!$A$2:$A$540,0))</f>
        <v>Los Angeles County</v>
      </c>
      <c r="S1172" t="s">
        <v>920</v>
      </c>
      <c r="T1172">
        <v>2018</v>
      </c>
      <c r="U1172">
        <v>0</v>
      </c>
    </row>
    <row r="1173" spans="1:21">
      <c r="A1173" t="s">
        <v>1138</v>
      </c>
      <c r="B1173">
        <v>2021</v>
      </c>
      <c r="C1173">
        <v>0</v>
      </c>
      <c r="D1173">
        <v>0</v>
      </c>
      <c r="E1173">
        <v>0</v>
      </c>
      <c r="F1173">
        <v>0</v>
      </c>
      <c r="G1173">
        <v>0</v>
      </c>
      <c r="H1173">
        <v>6</v>
      </c>
      <c r="I1173">
        <v>0</v>
      </c>
      <c r="J1173" t="s">
        <v>1275</v>
      </c>
      <c r="K1173" t="str">
        <f>INDEX('Planning Periods'!$O$2:$O$540,MATCH('Table B Values'!A1173,'Planning Periods'!$A$2:$A$540,0))</f>
        <v>Riverside County</v>
      </c>
      <c r="S1173" t="s">
        <v>824</v>
      </c>
      <c r="T1173">
        <v>2018</v>
      </c>
      <c r="U1173">
        <v>0</v>
      </c>
    </row>
    <row r="1174" spans="1:21">
      <c r="A1174" t="s">
        <v>1104</v>
      </c>
      <c r="B1174">
        <v>2021</v>
      </c>
      <c r="C1174">
        <v>0</v>
      </c>
      <c r="D1174">
        <v>0</v>
      </c>
      <c r="E1174">
        <v>0</v>
      </c>
      <c r="F1174">
        <v>90</v>
      </c>
      <c r="G1174">
        <v>0</v>
      </c>
      <c r="H1174">
        <v>31</v>
      </c>
      <c r="I1174">
        <v>147</v>
      </c>
      <c r="J1174" t="s">
        <v>1275</v>
      </c>
      <c r="K1174" t="str">
        <f>INDEX('Planning Periods'!$O$2:$O$540,MATCH('Table B Values'!A1174,'Planning Periods'!$A$2:$A$540,0))</f>
        <v>Los Angeles County</v>
      </c>
      <c r="S1174" t="s">
        <v>1054</v>
      </c>
      <c r="T1174">
        <v>2018</v>
      </c>
      <c r="U1174">
        <v>0</v>
      </c>
    </row>
    <row r="1175" spans="1:21">
      <c r="A1175" t="s">
        <v>954</v>
      </c>
      <c r="B1175">
        <v>2021</v>
      </c>
      <c r="C1175">
        <v>0</v>
      </c>
      <c r="D1175">
        <v>0</v>
      </c>
      <c r="E1175">
        <v>0</v>
      </c>
      <c r="F1175">
        <v>14</v>
      </c>
      <c r="G1175">
        <v>0</v>
      </c>
      <c r="H1175">
        <v>0</v>
      </c>
      <c r="I1175">
        <v>34</v>
      </c>
      <c r="J1175" t="s">
        <v>1275</v>
      </c>
      <c r="K1175" t="str">
        <f>INDEX('Planning Periods'!$O$2:$O$540,MATCH('Table B Values'!A1175,'Planning Periods'!$A$2:$A$540,0))</f>
        <v>Orange County</v>
      </c>
      <c r="S1175" t="s">
        <v>1283</v>
      </c>
      <c r="T1175">
        <v>2018</v>
      </c>
      <c r="U1175">
        <v>0</v>
      </c>
    </row>
    <row r="1176" spans="1:21">
      <c r="A1176" t="s">
        <v>1152</v>
      </c>
      <c r="B1176">
        <v>2021</v>
      </c>
      <c r="C1176">
        <v>1</v>
      </c>
      <c r="D1176">
        <v>0</v>
      </c>
      <c r="E1176">
        <v>1</v>
      </c>
      <c r="F1176">
        <v>0</v>
      </c>
      <c r="G1176">
        <v>0</v>
      </c>
      <c r="H1176">
        <v>16</v>
      </c>
      <c r="I1176">
        <v>724</v>
      </c>
      <c r="J1176" t="s">
        <v>1275</v>
      </c>
      <c r="K1176" t="str">
        <f>INDEX('Planning Periods'!$O$2:$O$540,MATCH('Table B Values'!A1176,'Planning Periods'!$A$2:$A$540,0))</f>
        <v>Contra Costa County</v>
      </c>
      <c r="S1176" t="s">
        <v>1003</v>
      </c>
      <c r="T1176">
        <v>2018</v>
      </c>
      <c r="U1176">
        <v>0</v>
      </c>
    </row>
    <row r="1177" spans="1:21">
      <c r="A1177" t="s">
        <v>1160</v>
      </c>
      <c r="B1177">
        <v>2021</v>
      </c>
      <c r="C1177">
        <v>0</v>
      </c>
      <c r="D1177">
        <v>0</v>
      </c>
      <c r="E1177">
        <v>0</v>
      </c>
      <c r="F1177">
        <v>0</v>
      </c>
      <c r="G1177">
        <v>0</v>
      </c>
      <c r="H1177">
        <v>7</v>
      </c>
      <c r="I1177">
        <v>5</v>
      </c>
      <c r="J1177" t="s">
        <v>1275</v>
      </c>
      <c r="K1177" t="str">
        <f>INDEX('Planning Periods'!$O$2:$O$540,MATCH('Table B Values'!A1177,'Planning Periods'!$A$2:$A$540,0))</f>
        <v>San Mateo County</v>
      </c>
      <c r="S1177" t="s">
        <v>1005</v>
      </c>
      <c r="T1177">
        <v>2018</v>
      </c>
      <c r="U1177">
        <v>4</v>
      </c>
    </row>
    <row r="1178" spans="1:21">
      <c r="A1178" t="s">
        <v>1161</v>
      </c>
      <c r="B1178">
        <v>2021</v>
      </c>
      <c r="C1178">
        <v>0</v>
      </c>
      <c r="D1178">
        <v>0</v>
      </c>
      <c r="E1178">
        <v>0</v>
      </c>
      <c r="F1178">
        <v>0</v>
      </c>
      <c r="G1178">
        <v>0</v>
      </c>
      <c r="H1178">
        <v>3</v>
      </c>
      <c r="I1178">
        <v>0</v>
      </c>
      <c r="J1178" t="s">
        <v>1275</v>
      </c>
      <c r="K1178" t="str">
        <f>INDEX('Planning Periods'!$O$2:$O$540,MATCH('Table B Values'!A1178,'Planning Periods'!$A$2:$A$540,0))</f>
        <v>Santa Barbara County</v>
      </c>
      <c r="S1178" t="s">
        <v>827</v>
      </c>
      <c r="T1178">
        <v>2018</v>
      </c>
      <c r="U1178">
        <v>0</v>
      </c>
    </row>
    <row r="1179" spans="1:21">
      <c r="A1179" t="s">
        <v>1095</v>
      </c>
      <c r="B1179">
        <v>2021</v>
      </c>
      <c r="C1179">
        <v>0</v>
      </c>
      <c r="D1179">
        <v>0</v>
      </c>
      <c r="E1179">
        <v>0</v>
      </c>
      <c r="F1179">
        <v>0</v>
      </c>
      <c r="G1179">
        <v>0</v>
      </c>
      <c r="H1179">
        <v>0</v>
      </c>
      <c r="I1179">
        <v>60</v>
      </c>
      <c r="J1179" t="s">
        <v>1275</v>
      </c>
      <c r="K1179" t="str">
        <f>INDEX('Planning Periods'!$O$2:$O$540,MATCH('Table B Values'!A1179,'Planning Periods'!$A$2:$A$540,0))</f>
        <v>Los Angeles County</v>
      </c>
      <c r="S1179" t="s">
        <v>819</v>
      </c>
      <c r="T1179">
        <v>2018</v>
      </c>
      <c r="U1179">
        <v>0</v>
      </c>
    </row>
    <row r="1180" spans="1:21">
      <c r="A1180" t="s">
        <v>1087</v>
      </c>
      <c r="B1180">
        <v>2021</v>
      </c>
      <c r="C1180">
        <v>0</v>
      </c>
      <c r="D1180">
        <v>0</v>
      </c>
      <c r="E1180">
        <v>0</v>
      </c>
      <c r="F1180">
        <v>0</v>
      </c>
      <c r="G1180">
        <v>0</v>
      </c>
      <c r="H1180">
        <v>0</v>
      </c>
      <c r="I1180">
        <v>54</v>
      </c>
      <c r="J1180" t="s">
        <v>1275</v>
      </c>
      <c r="K1180" t="str">
        <f>INDEX('Planning Periods'!$O$2:$O$540,MATCH('Table B Values'!A1180,'Planning Periods'!$A$2:$A$540,0))</f>
        <v>Los Angeles County</v>
      </c>
      <c r="S1180" t="s">
        <v>830</v>
      </c>
      <c r="T1180">
        <v>2018</v>
      </c>
      <c r="U1180">
        <v>0</v>
      </c>
    </row>
    <row r="1181" spans="1:21">
      <c r="A1181" t="s">
        <v>1139</v>
      </c>
      <c r="B1181">
        <v>2021</v>
      </c>
      <c r="C1181">
        <v>0</v>
      </c>
      <c r="D1181">
        <v>0</v>
      </c>
      <c r="E1181">
        <v>0</v>
      </c>
      <c r="F1181">
        <v>0</v>
      </c>
      <c r="G1181">
        <v>0</v>
      </c>
      <c r="H1181">
        <v>0</v>
      </c>
      <c r="I1181">
        <v>224</v>
      </c>
      <c r="J1181" t="s">
        <v>1275</v>
      </c>
      <c r="K1181" t="str">
        <f>INDEX('Planning Periods'!$O$2:$O$540,MATCH('Table B Values'!A1181,'Planning Periods'!$A$2:$A$540,0))</f>
        <v>Riverside County</v>
      </c>
      <c r="S1181" t="s">
        <v>771</v>
      </c>
      <c r="T1181">
        <v>2018</v>
      </c>
      <c r="U1181">
        <v>0</v>
      </c>
    </row>
    <row r="1182" spans="1:21">
      <c r="A1182" t="s">
        <v>1140</v>
      </c>
      <c r="B1182">
        <v>2021</v>
      </c>
      <c r="C1182">
        <v>0</v>
      </c>
      <c r="D1182">
        <v>0</v>
      </c>
      <c r="E1182">
        <v>0</v>
      </c>
      <c r="F1182">
        <v>0</v>
      </c>
      <c r="G1182">
        <v>0</v>
      </c>
      <c r="H1182">
        <v>1</v>
      </c>
      <c r="I1182">
        <v>0</v>
      </c>
      <c r="J1182" t="s">
        <v>1275</v>
      </c>
      <c r="K1182" t="str">
        <f>INDEX('Planning Periods'!$O$2:$O$540,MATCH('Table B Values'!A1182,'Planning Periods'!$A$2:$A$540,0))</f>
        <v>Los Angeles County</v>
      </c>
      <c r="S1182" t="s">
        <v>816</v>
      </c>
      <c r="T1182">
        <v>2018</v>
      </c>
      <c r="U1182">
        <v>0</v>
      </c>
    </row>
    <row r="1183" spans="1:21">
      <c r="A1183" t="s">
        <v>1092</v>
      </c>
      <c r="B1183">
        <v>2021</v>
      </c>
      <c r="C1183">
        <v>0</v>
      </c>
      <c r="D1183">
        <v>0</v>
      </c>
      <c r="E1183">
        <v>0</v>
      </c>
      <c r="F1183">
        <v>0</v>
      </c>
      <c r="G1183">
        <v>0</v>
      </c>
      <c r="H1183">
        <v>1</v>
      </c>
      <c r="I1183">
        <v>24</v>
      </c>
      <c r="J1183" t="s">
        <v>1275</v>
      </c>
      <c r="K1183" t="str">
        <f>INDEX('Planning Periods'!$O$2:$O$540,MATCH('Table B Values'!A1183,'Planning Periods'!$A$2:$A$540,0))</f>
        <v>San Bernardino County</v>
      </c>
      <c r="S1183" t="s">
        <v>828</v>
      </c>
      <c r="T1183">
        <v>2018</v>
      </c>
      <c r="U1183">
        <v>0</v>
      </c>
    </row>
    <row r="1184" spans="1:21">
      <c r="A1184" t="s">
        <v>1142</v>
      </c>
      <c r="B1184">
        <v>2021</v>
      </c>
      <c r="C1184">
        <v>0</v>
      </c>
      <c r="D1184">
        <v>0</v>
      </c>
      <c r="E1184">
        <v>0</v>
      </c>
      <c r="F1184">
        <v>0</v>
      </c>
      <c r="G1184">
        <v>0</v>
      </c>
      <c r="H1184">
        <v>0</v>
      </c>
      <c r="I1184">
        <v>0</v>
      </c>
      <c r="J1184" t="s">
        <v>1275</v>
      </c>
      <c r="K1184" t="str">
        <f>INDEX('Planning Periods'!$O$2:$O$540,MATCH('Table B Values'!A1184,'Planning Periods'!$A$2:$A$540,0))</f>
        <v>Butte County</v>
      </c>
      <c r="S1184" t="s">
        <v>822</v>
      </c>
      <c r="T1184">
        <v>2018</v>
      </c>
      <c r="U1184">
        <v>0</v>
      </c>
    </row>
    <row r="1185" spans="1:21">
      <c r="A1185" t="s">
        <v>1085</v>
      </c>
      <c r="B1185">
        <v>2021</v>
      </c>
      <c r="C1185">
        <v>0</v>
      </c>
      <c r="D1185">
        <v>14</v>
      </c>
      <c r="E1185">
        <v>0</v>
      </c>
      <c r="F1185">
        <v>0</v>
      </c>
      <c r="G1185">
        <v>0</v>
      </c>
      <c r="H1185">
        <v>0</v>
      </c>
      <c r="I1185">
        <v>19</v>
      </c>
      <c r="J1185" t="s">
        <v>1275</v>
      </c>
      <c r="K1185" t="str">
        <f>INDEX('Planning Periods'!$O$2:$O$540,MATCH('Table B Values'!A1185,'Planning Periods'!$A$2:$A$540,0))</f>
        <v>Los Angeles County</v>
      </c>
      <c r="S1185" t="s">
        <v>813</v>
      </c>
      <c r="T1185">
        <v>2018</v>
      </c>
      <c r="U1185">
        <v>0</v>
      </c>
    </row>
    <row r="1186" spans="1:21">
      <c r="A1186" t="s">
        <v>1135</v>
      </c>
      <c r="B1186">
        <v>2021</v>
      </c>
      <c r="C1186">
        <v>0</v>
      </c>
      <c r="D1186">
        <v>0</v>
      </c>
      <c r="E1186">
        <v>38</v>
      </c>
      <c r="F1186">
        <v>0</v>
      </c>
      <c r="G1186">
        <v>0</v>
      </c>
      <c r="H1186">
        <v>12</v>
      </c>
      <c r="I1186">
        <v>218</v>
      </c>
      <c r="J1186" t="s">
        <v>1275</v>
      </c>
      <c r="K1186" t="str">
        <f>INDEX('Planning Periods'!$O$2:$O$540,MATCH('Table B Values'!A1186,'Planning Periods'!$A$2:$A$540,0))</f>
        <v>San Mateo County</v>
      </c>
      <c r="S1186" t="s">
        <v>998</v>
      </c>
      <c r="T1186">
        <v>2018</v>
      </c>
      <c r="U1186">
        <v>0</v>
      </c>
    </row>
    <row r="1187" spans="1:21">
      <c r="A1187" t="s">
        <v>1136</v>
      </c>
      <c r="B1187">
        <v>2021</v>
      </c>
      <c r="C1187">
        <v>0</v>
      </c>
      <c r="D1187">
        <v>0</v>
      </c>
      <c r="E1187">
        <v>0</v>
      </c>
      <c r="F1187">
        <v>0</v>
      </c>
      <c r="G1187">
        <v>0</v>
      </c>
      <c r="H1187">
        <v>9</v>
      </c>
      <c r="I1187">
        <v>2</v>
      </c>
      <c r="J1187" t="s">
        <v>1275</v>
      </c>
      <c r="K1187" t="str">
        <f>INDEX('Planning Periods'!$O$2:$O$540,MATCH('Table B Values'!A1187,'Planning Periods'!$A$2:$A$540,0))</f>
        <v>Solano County</v>
      </c>
      <c r="S1187" t="s">
        <v>993</v>
      </c>
      <c r="T1187">
        <v>2018</v>
      </c>
      <c r="U1187">
        <v>0</v>
      </c>
    </row>
    <row r="1188" spans="1:21">
      <c r="A1188" t="s">
        <v>1141</v>
      </c>
      <c r="B1188">
        <v>2021</v>
      </c>
      <c r="C1188">
        <v>56</v>
      </c>
      <c r="D1188">
        <v>0</v>
      </c>
      <c r="E1188">
        <v>0</v>
      </c>
      <c r="F1188">
        <v>0</v>
      </c>
      <c r="G1188">
        <v>0</v>
      </c>
      <c r="H1188">
        <v>0</v>
      </c>
      <c r="I1188">
        <v>450</v>
      </c>
      <c r="J1188" t="s">
        <v>1275</v>
      </c>
      <c r="K1188" t="str">
        <f>INDEX('Planning Periods'!$O$2:$O$540,MATCH('Table B Values'!A1188,'Planning Periods'!$A$2:$A$540,0))</f>
        <v>Alameda County</v>
      </c>
      <c r="S1188" t="s">
        <v>912</v>
      </c>
      <c r="T1188">
        <v>2018</v>
      </c>
      <c r="U1188">
        <v>0</v>
      </c>
    </row>
    <row r="1189" spans="1:21">
      <c r="A1189" t="s">
        <v>1159</v>
      </c>
      <c r="B1189">
        <v>2021</v>
      </c>
      <c r="C1189">
        <v>0</v>
      </c>
      <c r="D1189">
        <v>0</v>
      </c>
      <c r="E1189">
        <v>38</v>
      </c>
      <c r="F1189">
        <v>0</v>
      </c>
      <c r="G1189">
        <v>15</v>
      </c>
      <c r="H1189">
        <v>0</v>
      </c>
      <c r="I1189">
        <v>421</v>
      </c>
      <c r="J1189" t="s">
        <v>1275</v>
      </c>
      <c r="K1189" t="str">
        <f>INDEX('Planning Periods'!$O$2:$O$540,MATCH('Table B Values'!A1189,'Planning Periods'!$A$2:$A$540,0))</f>
        <v>San Mateo County</v>
      </c>
      <c r="S1189" t="s">
        <v>997</v>
      </c>
      <c r="T1189">
        <v>2018</v>
      </c>
      <c r="U1189">
        <v>0</v>
      </c>
    </row>
    <row r="1190" spans="1:21">
      <c r="A1190" t="s">
        <v>926</v>
      </c>
      <c r="B1190">
        <v>2021</v>
      </c>
      <c r="C1190">
        <v>0</v>
      </c>
      <c r="D1190">
        <v>2</v>
      </c>
      <c r="E1190">
        <v>0</v>
      </c>
      <c r="F1190">
        <v>3</v>
      </c>
      <c r="G1190">
        <v>0</v>
      </c>
      <c r="H1190">
        <v>3</v>
      </c>
      <c r="I1190">
        <v>1</v>
      </c>
      <c r="J1190" t="s">
        <v>1275</v>
      </c>
      <c r="K1190" t="str">
        <f>INDEX('Planning Periods'!$O$2:$O$540,MATCH('Table B Values'!A1190,'Planning Periods'!$A$2:$A$540,0))</f>
        <v>San Bernardino County</v>
      </c>
      <c r="S1190" t="s">
        <v>1031</v>
      </c>
      <c r="T1190">
        <v>2018</v>
      </c>
      <c r="U1190">
        <v>0</v>
      </c>
    </row>
    <row r="1191" spans="1:21">
      <c r="A1191" t="s">
        <v>1096</v>
      </c>
      <c r="B1191">
        <v>2021</v>
      </c>
      <c r="C1191">
        <v>0</v>
      </c>
      <c r="D1191">
        <v>0</v>
      </c>
      <c r="E1191">
        <v>0</v>
      </c>
      <c r="F1191">
        <v>0</v>
      </c>
      <c r="G1191">
        <v>0</v>
      </c>
      <c r="H1191">
        <v>0</v>
      </c>
      <c r="I1191">
        <v>383</v>
      </c>
      <c r="J1191" t="s">
        <v>1275</v>
      </c>
      <c r="K1191" t="str">
        <f>INDEX('Planning Periods'!$O$2:$O$540,MATCH('Table B Values'!A1191,'Planning Periods'!$A$2:$A$540,0))</f>
        <v>San Bernardino County</v>
      </c>
      <c r="L1191" s="405" t="s">
        <v>1289</v>
      </c>
      <c r="S1191" t="s">
        <v>1033</v>
      </c>
      <c r="T1191">
        <v>2018</v>
      </c>
      <c r="U1191">
        <v>0</v>
      </c>
    </row>
    <row r="1192" spans="1:21">
      <c r="A1192" t="s">
        <v>1094</v>
      </c>
      <c r="B1192">
        <v>2021</v>
      </c>
      <c r="C1192">
        <v>0</v>
      </c>
      <c r="D1192">
        <v>0</v>
      </c>
      <c r="E1192">
        <v>60</v>
      </c>
      <c r="F1192">
        <v>15</v>
      </c>
      <c r="G1192">
        <v>0</v>
      </c>
      <c r="H1192">
        <v>0</v>
      </c>
      <c r="I1192">
        <v>145</v>
      </c>
      <c r="J1192" t="s">
        <v>1275</v>
      </c>
      <c r="K1192" t="str">
        <f>INDEX('Planning Periods'!$O$2:$O$540,MATCH('Table B Values'!A1192,'Planning Periods'!$A$2:$A$540,0))</f>
        <v>Riverside County</v>
      </c>
      <c r="S1192" t="s">
        <v>995</v>
      </c>
      <c r="T1192">
        <v>2018</v>
      </c>
      <c r="U1192">
        <v>0</v>
      </c>
    </row>
    <row r="1193" spans="1:21">
      <c r="A1193" t="s">
        <v>1100</v>
      </c>
      <c r="B1193">
        <v>2021</v>
      </c>
      <c r="C1193">
        <v>0</v>
      </c>
      <c r="D1193">
        <v>2</v>
      </c>
      <c r="E1193">
        <v>0</v>
      </c>
      <c r="F1193">
        <v>1</v>
      </c>
      <c r="G1193">
        <v>0</v>
      </c>
      <c r="H1193">
        <v>0</v>
      </c>
      <c r="I1193">
        <v>0</v>
      </c>
      <c r="J1193" t="s">
        <v>1275</v>
      </c>
      <c r="K1193" t="str">
        <f>INDEX('Planning Periods'!$O$2:$O$540,MATCH('Table B Values'!A1193,'Planning Periods'!$A$2:$A$540,0))</f>
        <v>Los Angeles County</v>
      </c>
      <c r="S1193" t="s">
        <v>989</v>
      </c>
      <c r="T1193">
        <v>2018</v>
      </c>
      <c r="U1193">
        <v>0</v>
      </c>
    </row>
    <row r="1194" spans="1:21">
      <c r="A1194" t="s">
        <v>837</v>
      </c>
      <c r="B1194">
        <v>2021</v>
      </c>
      <c r="C1194">
        <v>271</v>
      </c>
      <c r="D1194">
        <v>0</v>
      </c>
      <c r="E1194">
        <v>51</v>
      </c>
      <c r="F1194">
        <v>0</v>
      </c>
      <c r="G1194">
        <v>0</v>
      </c>
      <c r="H1194">
        <v>169</v>
      </c>
      <c r="I1194">
        <v>316</v>
      </c>
      <c r="J1194" t="s">
        <v>1275</v>
      </c>
      <c r="K1194" t="str">
        <f>INDEX('Planning Periods'!$O$2:$O$540,MATCH('Table B Values'!A1194,'Planning Periods'!$A$2:$A$540,0))</f>
        <v>Butte County</v>
      </c>
      <c r="S1194" t="s">
        <v>1012</v>
      </c>
      <c r="T1194">
        <v>2018</v>
      </c>
      <c r="U1194">
        <v>0</v>
      </c>
    </row>
    <row r="1195" spans="1:21">
      <c r="A1195" t="s">
        <v>1153</v>
      </c>
      <c r="B1195">
        <v>2021</v>
      </c>
      <c r="C1195">
        <v>0</v>
      </c>
      <c r="D1195">
        <v>0</v>
      </c>
      <c r="E1195">
        <v>0</v>
      </c>
      <c r="F1195">
        <v>0</v>
      </c>
      <c r="G1195">
        <v>0</v>
      </c>
      <c r="H1195">
        <v>0</v>
      </c>
      <c r="I1195">
        <v>53</v>
      </c>
      <c r="J1195" t="s">
        <v>1275</v>
      </c>
      <c r="K1195" t="str">
        <f>INDEX('Planning Periods'!$O$2:$O$540,MATCH('Table B Values'!A1195,'Planning Periods'!$A$2:$A$540,0))</f>
        <v>Madera County</v>
      </c>
      <c r="S1195" t="s">
        <v>1014</v>
      </c>
      <c r="T1195">
        <v>2018</v>
      </c>
      <c r="U1195">
        <v>0</v>
      </c>
    </row>
    <row r="1196" spans="1:21">
      <c r="A1196" t="s">
        <v>1122</v>
      </c>
      <c r="B1196">
        <v>2021</v>
      </c>
      <c r="C1196">
        <v>0</v>
      </c>
      <c r="D1196">
        <v>12</v>
      </c>
      <c r="E1196">
        <v>0</v>
      </c>
      <c r="F1196">
        <v>5</v>
      </c>
      <c r="G1196">
        <v>0</v>
      </c>
      <c r="H1196">
        <v>0</v>
      </c>
      <c r="I1196">
        <v>8</v>
      </c>
      <c r="J1196" t="s">
        <v>1275</v>
      </c>
      <c r="K1196" t="str">
        <f>INDEX('Planning Periods'!$O$2:$O$540,MATCH('Table B Values'!A1196,'Planning Periods'!$A$2:$A$540,0))</f>
        <v>Los Angeles County</v>
      </c>
      <c r="S1196" t="s">
        <v>1009</v>
      </c>
      <c r="T1196">
        <v>2018</v>
      </c>
      <c r="U1196">
        <v>0</v>
      </c>
    </row>
    <row r="1197" spans="1:21">
      <c r="A1197" t="s">
        <v>1156</v>
      </c>
      <c r="B1197">
        <v>2021</v>
      </c>
      <c r="C1197">
        <v>0</v>
      </c>
      <c r="D1197">
        <v>0</v>
      </c>
      <c r="E1197">
        <v>0</v>
      </c>
      <c r="F1197">
        <v>2</v>
      </c>
      <c r="G1197">
        <v>0</v>
      </c>
      <c r="H1197">
        <v>0</v>
      </c>
      <c r="I1197">
        <v>0</v>
      </c>
      <c r="J1197" t="s">
        <v>1275</v>
      </c>
      <c r="K1197" t="str">
        <f>INDEX('Planning Periods'!$O$2:$O$540,MATCH('Table B Values'!A1197,'Planning Periods'!$A$2:$A$540,0))</f>
        <v>Contra Costa County</v>
      </c>
      <c r="S1197" t="s">
        <v>1010</v>
      </c>
      <c r="T1197">
        <v>2018</v>
      </c>
      <c r="U1197">
        <v>0</v>
      </c>
    </row>
    <row r="1198" spans="1:21">
      <c r="A1198" t="s">
        <v>835</v>
      </c>
      <c r="B1198">
        <v>2021</v>
      </c>
      <c r="C1198">
        <v>12</v>
      </c>
      <c r="D1198">
        <v>0</v>
      </c>
      <c r="E1198">
        <v>0</v>
      </c>
      <c r="F1198">
        <v>0</v>
      </c>
      <c r="G1198">
        <v>0</v>
      </c>
      <c r="H1198">
        <v>0</v>
      </c>
      <c r="I1198">
        <v>885</v>
      </c>
      <c r="J1198" t="s">
        <v>1275</v>
      </c>
      <c r="K1198" t="str">
        <f>INDEX('Planning Periods'!$O$2:$O$540,MATCH('Table B Values'!A1198,'Planning Periods'!$A$2:$A$540,0))</f>
        <v>San Diego County</v>
      </c>
      <c r="S1198" t="s">
        <v>934</v>
      </c>
      <c r="T1198">
        <v>2018</v>
      </c>
      <c r="U1198">
        <v>34</v>
      </c>
    </row>
    <row r="1199" spans="1:21">
      <c r="A1199" t="s">
        <v>1127</v>
      </c>
      <c r="B1199">
        <v>2021</v>
      </c>
      <c r="C1199">
        <v>46</v>
      </c>
      <c r="D1199">
        <v>0</v>
      </c>
      <c r="E1199">
        <v>0</v>
      </c>
      <c r="F1199">
        <v>5</v>
      </c>
      <c r="G1199">
        <v>0</v>
      </c>
      <c r="H1199">
        <v>0</v>
      </c>
      <c r="I1199">
        <v>54</v>
      </c>
      <c r="J1199" t="s">
        <v>1275</v>
      </c>
      <c r="K1199" t="str">
        <f>INDEX('Planning Periods'!$O$2:$O$540,MATCH('Table B Values'!A1199,'Planning Periods'!$A$2:$A$540,0))</f>
        <v>Sacramento County</v>
      </c>
      <c r="S1199" t="s">
        <v>991</v>
      </c>
      <c r="T1199">
        <v>2018</v>
      </c>
      <c r="U1199">
        <v>0</v>
      </c>
    </row>
    <row r="1200" spans="1:21">
      <c r="A1200" t="s">
        <v>1089</v>
      </c>
      <c r="B1200">
        <v>2021</v>
      </c>
      <c r="C1200">
        <v>0</v>
      </c>
      <c r="D1200">
        <v>0</v>
      </c>
      <c r="E1200">
        <v>0</v>
      </c>
      <c r="F1200">
        <v>0</v>
      </c>
      <c r="G1200">
        <v>0</v>
      </c>
      <c r="H1200">
        <v>7</v>
      </c>
      <c r="I1200">
        <v>160</v>
      </c>
      <c r="J1200" t="s">
        <v>1275</v>
      </c>
      <c r="K1200" t="str">
        <f>INDEX('Planning Periods'!$O$2:$O$540,MATCH('Table B Values'!A1200,'Planning Periods'!$A$2:$A$540,0))</f>
        <v>Ventura County</v>
      </c>
      <c r="S1200" t="s">
        <v>1000</v>
      </c>
      <c r="T1200">
        <v>2018</v>
      </c>
      <c r="U1200">
        <v>0</v>
      </c>
    </row>
    <row r="1201" spans="1:21">
      <c r="A1201" t="s">
        <v>1110</v>
      </c>
      <c r="B1201">
        <v>2021</v>
      </c>
      <c r="C1201">
        <v>0</v>
      </c>
      <c r="D1201">
        <v>0</v>
      </c>
      <c r="E1201">
        <v>0</v>
      </c>
      <c r="F1201">
        <v>0</v>
      </c>
      <c r="G1201">
        <v>0</v>
      </c>
      <c r="H1201">
        <v>1</v>
      </c>
      <c r="I1201">
        <v>73</v>
      </c>
      <c r="J1201" t="s">
        <v>1275</v>
      </c>
      <c r="K1201" t="str">
        <f>INDEX('Planning Periods'!$O$2:$O$540,MATCH('Table B Values'!A1201,'Planning Periods'!$A$2:$A$540,0))</f>
        <v>Riverside County</v>
      </c>
      <c r="S1201" t="s">
        <v>843</v>
      </c>
      <c r="T1201">
        <v>2018</v>
      </c>
      <c r="U1201">
        <v>0</v>
      </c>
    </row>
    <row r="1202" spans="1:21">
      <c r="A1202" t="s">
        <v>1108</v>
      </c>
      <c r="B1202">
        <v>2021</v>
      </c>
      <c r="C1202">
        <v>7</v>
      </c>
      <c r="D1202">
        <v>0</v>
      </c>
      <c r="E1202">
        <v>58</v>
      </c>
      <c r="F1202">
        <v>0</v>
      </c>
      <c r="G1202">
        <v>0</v>
      </c>
      <c r="H1202">
        <v>97</v>
      </c>
      <c r="I1202">
        <v>170</v>
      </c>
      <c r="J1202" t="s">
        <v>1275</v>
      </c>
      <c r="K1202" t="str">
        <f>INDEX('Planning Periods'!$O$2:$O$540,MATCH('Table B Values'!A1202,'Planning Periods'!$A$2:$A$540,0))</f>
        <v>Butte County</v>
      </c>
      <c r="S1202" t="s">
        <v>807</v>
      </c>
      <c r="T1202">
        <v>2018</v>
      </c>
      <c r="U1202">
        <v>0</v>
      </c>
    </row>
    <row r="1203" spans="1:21">
      <c r="A1203" t="s">
        <v>1113</v>
      </c>
      <c r="B1203">
        <v>2021</v>
      </c>
      <c r="C1203">
        <v>0</v>
      </c>
      <c r="D1203">
        <v>0</v>
      </c>
      <c r="E1203">
        <v>0</v>
      </c>
      <c r="F1203">
        <v>0</v>
      </c>
      <c r="G1203">
        <v>0</v>
      </c>
      <c r="H1203">
        <v>7</v>
      </c>
      <c r="I1203">
        <v>2</v>
      </c>
      <c r="J1203" t="s">
        <v>1275</v>
      </c>
      <c r="K1203" t="str">
        <f>INDEX('Planning Periods'!$O$2:$O$540,MATCH('Table B Values'!A1203,'Planning Periods'!$A$2:$A$540,0))</f>
        <v>Los Angeles County</v>
      </c>
      <c r="S1203" t="s">
        <v>810</v>
      </c>
      <c r="T1203">
        <v>2018</v>
      </c>
      <c r="U1203">
        <v>0</v>
      </c>
    </row>
    <row r="1204" spans="1:21">
      <c r="A1204" t="s">
        <v>1164</v>
      </c>
      <c r="B1204">
        <v>2021</v>
      </c>
      <c r="C1204">
        <v>2</v>
      </c>
      <c r="D1204">
        <v>0</v>
      </c>
      <c r="E1204">
        <v>0</v>
      </c>
      <c r="F1204">
        <v>0</v>
      </c>
      <c r="G1204">
        <v>0</v>
      </c>
      <c r="H1204">
        <v>0</v>
      </c>
      <c r="I1204">
        <v>68</v>
      </c>
      <c r="J1204" t="s">
        <v>1275</v>
      </c>
      <c r="K1204" t="str">
        <f>INDEX('Planning Periods'!$O$2:$O$540,MATCH('Table B Values'!A1204,'Planning Periods'!$A$2:$A$540,0))</f>
        <v>Santa Clara County</v>
      </c>
      <c r="S1204" t="s">
        <v>801</v>
      </c>
      <c r="T1204">
        <v>2018</v>
      </c>
      <c r="U1204">
        <v>3</v>
      </c>
    </row>
    <row r="1205" spans="1:21">
      <c r="A1205" t="s">
        <v>1163</v>
      </c>
      <c r="B1205">
        <v>2021</v>
      </c>
      <c r="C1205">
        <v>0</v>
      </c>
      <c r="D1205">
        <v>0</v>
      </c>
      <c r="E1205">
        <v>0</v>
      </c>
      <c r="F1205">
        <v>0</v>
      </c>
      <c r="G1205">
        <v>0</v>
      </c>
      <c r="H1205">
        <v>0</v>
      </c>
      <c r="I1205">
        <v>11</v>
      </c>
      <c r="J1205" t="s">
        <v>1275</v>
      </c>
      <c r="K1205" t="str">
        <f>INDEX('Planning Periods'!$O$2:$O$540,MATCH('Table B Values'!A1205,'Planning Periods'!$A$2:$A$540,0))</f>
        <v>Santa Barbara County</v>
      </c>
      <c r="S1205" t="s">
        <v>789</v>
      </c>
      <c r="T1205">
        <v>2018</v>
      </c>
      <c r="U1205">
        <v>0</v>
      </c>
    </row>
    <row r="1206" spans="1:21">
      <c r="A1206" t="s">
        <v>1086</v>
      </c>
      <c r="B1206">
        <v>2021</v>
      </c>
      <c r="C1206">
        <v>0</v>
      </c>
      <c r="D1206">
        <v>0</v>
      </c>
      <c r="E1206">
        <v>0</v>
      </c>
      <c r="F1206">
        <v>0</v>
      </c>
      <c r="G1206">
        <v>0</v>
      </c>
      <c r="H1206">
        <v>0</v>
      </c>
      <c r="I1206">
        <v>62</v>
      </c>
      <c r="J1206" t="s">
        <v>1275</v>
      </c>
      <c r="K1206" t="str">
        <f>INDEX('Planning Periods'!$O$2:$O$540,MATCH('Table B Values'!A1206,'Planning Periods'!$A$2:$A$540,0))</f>
        <v>Los Angeles County</v>
      </c>
      <c r="S1206" t="s">
        <v>773</v>
      </c>
      <c r="T1206">
        <v>2018</v>
      </c>
      <c r="U1206">
        <v>0</v>
      </c>
    </row>
    <row r="1207" spans="1:21">
      <c r="A1207" t="s">
        <v>1285</v>
      </c>
      <c r="B1207">
        <v>2021</v>
      </c>
      <c r="C1207">
        <v>0</v>
      </c>
      <c r="D1207">
        <v>0</v>
      </c>
      <c r="E1207">
        <v>0</v>
      </c>
      <c r="F1207">
        <v>0</v>
      </c>
      <c r="G1207">
        <v>0</v>
      </c>
      <c r="H1207">
        <v>0</v>
      </c>
      <c r="I1207">
        <v>14</v>
      </c>
      <c r="J1207" t="s">
        <v>1275</v>
      </c>
      <c r="K1207" t="str">
        <f>INDEX('Planning Periods'!$O$2:$O$540,MATCH('Table B Values'!A1207,'Planning Periods'!$A$2:$A$540,0))</f>
        <v>Monterey County</v>
      </c>
      <c r="S1207" t="s">
        <v>775</v>
      </c>
      <c r="T1207">
        <v>2018</v>
      </c>
      <c r="U1207">
        <v>0</v>
      </c>
    </row>
    <row r="1208" spans="1:21">
      <c r="A1208" t="s">
        <v>1165</v>
      </c>
      <c r="B1208">
        <v>2021</v>
      </c>
      <c r="C1208">
        <v>0</v>
      </c>
      <c r="D1208">
        <v>1</v>
      </c>
      <c r="E1208">
        <v>0</v>
      </c>
      <c r="F1208">
        <v>0</v>
      </c>
      <c r="G1208">
        <v>0</v>
      </c>
      <c r="H1208">
        <v>1</v>
      </c>
      <c r="I1208">
        <v>5</v>
      </c>
      <c r="J1208" t="s">
        <v>1275</v>
      </c>
      <c r="K1208" t="str">
        <f>INDEX('Planning Periods'!$O$2:$O$540,MATCH('Table B Values'!A1208,'Planning Periods'!$A$2:$A$540,0))</f>
        <v>Santa Cruz County</v>
      </c>
      <c r="S1208" t="s">
        <v>821</v>
      </c>
      <c r="T1208">
        <v>2018</v>
      </c>
      <c r="U1208">
        <v>37</v>
      </c>
    </row>
    <row r="1209" spans="1:21">
      <c r="A1209" t="s">
        <v>1084</v>
      </c>
      <c r="B1209">
        <v>2021</v>
      </c>
      <c r="C1209">
        <v>0</v>
      </c>
      <c r="D1209">
        <v>1</v>
      </c>
      <c r="E1209">
        <v>4</v>
      </c>
      <c r="F1209">
        <v>1</v>
      </c>
      <c r="G1209">
        <v>0</v>
      </c>
      <c r="H1209">
        <v>28</v>
      </c>
      <c r="I1209">
        <v>67</v>
      </c>
      <c r="J1209" t="s">
        <v>1275</v>
      </c>
      <c r="K1209" t="str">
        <f>INDEX('Planning Periods'!$O$2:$O$540,MATCH('Table B Values'!A1209,'Planning Periods'!$A$2:$A$540,0))</f>
        <v>San Diego County</v>
      </c>
      <c r="S1209" t="s">
        <v>792</v>
      </c>
      <c r="T1209">
        <v>2018</v>
      </c>
      <c r="U1209">
        <v>9</v>
      </c>
    </row>
    <row r="1210" spans="1:21">
      <c r="A1210" t="s">
        <v>875</v>
      </c>
      <c r="B1210">
        <v>2020</v>
      </c>
      <c r="C1210">
        <v>93</v>
      </c>
      <c r="D1210">
        <v>0</v>
      </c>
      <c r="E1210">
        <v>61</v>
      </c>
      <c r="F1210">
        <v>0</v>
      </c>
      <c r="G1210">
        <v>2</v>
      </c>
      <c r="H1210">
        <v>0</v>
      </c>
      <c r="I1210">
        <v>142</v>
      </c>
      <c r="J1210" t="s">
        <v>1275</v>
      </c>
      <c r="K1210" t="str">
        <f>INDEX('Planning Periods'!$O$2:$O$540,MATCH('Table B Values'!A1210,'Planning Periods'!$A$2:$A$540,0))</f>
        <v>Alameda County</v>
      </c>
      <c r="S1210" t="s">
        <v>901</v>
      </c>
      <c r="T1210">
        <v>2018</v>
      </c>
      <c r="U1210">
        <v>19</v>
      </c>
    </row>
    <row r="1211" spans="1:21">
      <c r="A1211" t="s">
        <v>1145</v>
      </c>
      <c r="B1211">
        <v>2020</v>
      </c>
      <c r="C1211">
        <v>0</v>
      </c>
      <c r="D1211">
        <v>0</v>
      </c>
      <c r="E1211">
        <v>0</v>
      </c>
      <c r="F1211">
        <v>44</v>
      </c>
      <c r="G1211">
        <v>0</v>
      </c>
      <c r="H1211">
        <v>0</v>
      </c>
      <c r="I1211">
        <v>19</v>
      </c>
      <c r="J1211" t="s">
        <v>1275</v>
      </c>
      <c r="K1211" t="str">
        <f>INDEX('Planning Periods'!$O$2:$O$540,MATCH('Table B Values'!A1211,'Planning Periods'!$A$2:$A$540,0))</f>
        <v>Alameda County</v>
      </c>
      <c r="S1211" t="s">
        <v>893</v>
      </c>
      <c r="T1211">
        <v>2018</v>
      </c>
      <c r="U1211">
        <v>0</v>
      </c>
    </row>
    <row r="1212" spans="1:21">
      <c r="A1212" t="s">
        <v>1146</v>
      </c>
      <c r="B1212">
        <v>2020</v>
      </c>
      <c r="C1212">
        <v>0</v>
      </c>
      <c r="D1212">
        <v>0</v>
      </c>
      <c r="E1212">
        <v>1</v>
      </c>
      <c r="F1212">
        <v>0</v>
      </c>
      <c r="G1212">
        <v>0</v>
      </c>
      <c r="H1212">
        <v>15</v>
      </c>
      <c r="I1212">
        <v>10</v>
      </c>
      <c r="J1212" t="s">
        <v>1275</v>
      </c>
      <c r="K1212" t="str">
        <f>INDEX('Planning Periods'!$O$2:$O$540,MATCH('Table B Values'!A1212,'Planning Periods'!$A$2:$A$540,0))</f>
        <v>Alameda County</v>
      </c>
      <c r="S1212" t="s">
        <v>888</v>
      </c>
      <c r="T1212">
        <v>2018</v>
      </c>
      <c r="U1212">
        <v>0</v>
      </c>
    </row>
    <row r="1213" spans="1:21">
      <c r="A1213" t="s">
        <v>873</v>
      </c>
      <c r="B1213">
        <v>2020</v>
      </c>
      <c r="C1213">
        <v>0</v>
      </c>
      <c r="D1213">
        <v>0</v>
      </c>
      <c r="E1213">
        <v>0</v>
      </c>
      <c r="F1213">
        <v>0</v>
      </c>
      <c r="G1213">
        <v>0</v>
      </c>
      <c r="H1213">
        <v>0</v>
      </c>
      <c r="I1213">
        <v>3</v>
      </c>
      <c r="J1213" t="s">
        <v>1275</v>
      </c>
      <c r="K1213" t="str">
        <f>INDEX('Planning Periods'!$O$2:$O$540,MATCH('Table B Values'!A1213,'Planning Periods'!$A$2:$A$540,0))</f>
        <v>Los Angeles County</v>
      </c>
      <c r="S1213" t="s">
        <v>898</v>
      </c>
      <c r="T1213">
        <v>2018</v>
      </c>
      <c r="U1213">
        <v>0</v>
      </c>
    </row>
    <row r="1214" spans="1:21">
      <c r="A1214" t="s">
        <v>1080</v>
      </c>
      <c r="B1214">
        <v>2020</v>
      </c>
      <c r="C1214">
        <v>0</v>
      </c>
      <c r="D1214">
        <v>0</v>
      </c>
      <c r="E1214">
        <v>0</v>
      </c>
      <c r="F1214">
        <v>0</v>
      </c>
      <c r="G1214">
        <v>0</v>
      </c>
      <c r="H1214">
        <v>0</v>
      </c>
      <c r="I1214">
        <v>11</v>
      </c>
      <c r="J1214" t="s">
        <v>1275</v>
      </c>
      <c r="K1214" t="str">
        <f>INDEX('Planning Periods'!$O$2:$O$540,MATCH('Table B Values'!A1214,'Planning Periods'!$A$2:$A$540,0))</f>
        <v>Los Angeles County</v>
      </c>
      <c r="S1214" t="s">
        <v>798</v>
      </c>
      <c r="T1214">
        <v>2018</v>
      </c>
      <c r="U1214">
        <v>0</v>
      </c>
    </row>
    <row r="1215" spans="1:21">
      <c r="A1215" t="s">
        <v>785</v>
      </c>
      <c r="B1215">
        <v>2020</v>
      </c>
      <c r="C1215">
        <v>184</v>
      </c>
      <c r="D1215">
        <v>0</v>
      </c>
      <c r="E1215">
        <v>39</v>
      </c>
      <c r="F1215">
        <v>0</v>
      </c>
      <c r="G1215">
        <v>0</v>
      </c>
      <c r="H1215">
        <v>0</v>
      </c>
      <c r="I1215">
        <v>464</v>
      </c>
      <c r="J1215" t="s">
        <v>1275</v>
      </c>
      <c r="K1215" t="str">
        <f>INDEX('Planning Periods'!$O$2:$O$540,MATCH('Table B Values'!A1215,'Planning Periods'!$A$2:$A$540,0))</f>
        <v>Orange County</v>
      </c>
      <c r="S1215" t="s">
        <v>847</v>
      </c>
      <c r="T1215">
        <v>2018</v>
      </c>
      <c r="U1215">
        <v>0</v>
      </c>
    </row>
    <row r="1216" spans="1:21">
      <c r="A1216" t="s">
        <v>1082</v>
      </c>
      <c r="B1216">
        <v>2020</v>
      </c>
      <c r="C1216">
        <v>0</v>
      </c>
      <c r="D1216">
        <v>0</v>
      </c>
      <c r="E1216">
        <v>0</v>
      </c>
      <c r="F1216">
        <v>0</v>
      </c>
      <c r="G1216">
        <v>0</v>
      </c>
      <c r="H1216">
        <v>0</v>
      </c>
      <c r="I1216">
        <v>9</v>
      </c>
      <c r="J1216" t="s">
        <v>1275</v>
      </c>
      <c r="K1216" t="str">
        <f>INDEX('Planning Periods'!$O$2:$O$540,MATCH('Table B Values'!A1216,'Planning Periods'!$A$2:$A$540,0))</f>
        <v>Shasta County</v>
      </c>
      <c r="S1216" t="s">
        <v>896</v>
      </c>
      <c r="T1216">
        <v>2018</v>
      </c>
      <c r="U1216">
        <v>0</v>
      </c>
    </row>
    <row r="1217" spans="1:21">
      <c r="A1217" t="s">
        <v>1144</v>
      </c>
      <c r="B1217">
        <v>2020</v>
      </c>
      <c r="C1217">
        <v>0</v>
      </c>
      <c r="D1217">
        <v>0</v>
      </c>
      <c r="E1217">
        <v>0</v>
      </c>
      <c r="F1217">
        <v>3</v>
      </c>
      <c r="G1217">
        <v>0</v>
      </c>
      <c r="H1217">
        <v>0</v>
      </c>
      <c r="I1217">
        <v>0</v>
      </c>
      <c r="J1217" t="s">
        <v>1275</v>
      </c>
      <c r="K1217" t="str">
        <f>INDEX('Planning Periods'!$O$2:$O$540,MATCH('Table B Values'!A1217,'Planning Periods'!$A$2:$A$540,0))</f>
        <v>Napa County</v>
      </c>
      <c r="S1217" t="s">
        <v>838</v>
      </c>
      <c r="T1217">
        <v>2018</v>
      </c>
      <c r="U1217">
        <v>0</v>
      </c>
    </row>
    <row r="1218" spans="1:21">
      <c r="A1218" t="s">
        <v>944</v>
      </c>
      <c r="B1218">
        <v>2020</v>
      </c>
      <c r="C1218">
        <v>0</v>
      </c>
      <c r="D1218">
        <v>3</v>
      </c>
      <c r="E1218">
        <v>0</v>
      </c>
      <c r="F1218">
        <v>2</v>
      </c>
      <c r="G1218">
        <v>0</v>
      </c>
      <c r="H1218">
        <v>11</v>
      </c>
      <c r="I1218">
        <v>16</v>
      </c>
      <c r="J1218" t="s">
        <v>1275</v>
      </c>
      <c r="K1218" t="str">
        <f>INDEX('Planning Periods'!$O$2:$O$540,MATCH('Table B Values'!A1218,'Planning Periods'!$A$2:$A$540,0))</f>
        <v>Amador County</v>
      </c>
      <c r="S1218" t="s">
        <v>1273</v>
      </c>
      <c r="T1218">
        <v>2018</v>
      </c>
      <c r="U1218">
        <v>0</v>
      </c>
    </row>
    <row r="1219" spans="1:21">
      <c r="A1219" t="s">
        <v>990</v>
      </c>
      <c r="B1219">
        <v>2020</v>
      </c>
      <c r="C1219">
        <v>0</v>
      </c>
      <c r="D1219">
        <v>3</v>
      </c>
      <c r="E1219">
        <v>0</v>
      </c>
      <c r="F1219">
        <v>8</v>
      </c>
      <c r="G1219">
        <v>0</v>
      </c>
      <c r="H1219">
        <v>9</v>
      </c>
      <c r="I1219">
        <v>31</v>
      </c>
      <c r="J1219" t="s">
        <v>1275</v>
      </c>
      <c r="K1219" t="str">
        <f>INDEX('Planning Periods'!$O$2:$O$540,MATCH('Table B Values'!A1219,'Planning Periods'!$A$2:$A$540,0))</f>
        <v>Del Norte County</v>
      </c>
      <c r="S1219" t="s">
        <v>781</v>
      </c>
      <c r="T1219">
        <v>2018</v>
      </c>
      <c r="U1219">
        <v>0</v>
      </c>
    </row>
    <row r="1220" spans="1:21">
      <c r="A1220" t="s">
        <v>1046</v>
      </c>
      <c r="B1220">
        <v>2020</v>
      </c>
      <c r="C1220">
        <v>0</v>
      </c>
      <c r="D1220">
        <v>0</v>
      </c>
      <c r="E1220">
        <v>0</v>
      </c>
      <c r="F1220">
        <v>1</v>
      </c>
      <c r="G1220">
        <v>0</v>
      </c>
      <c r="H1220">
        <v>0</v>
      </c>
      <c r="I1220">
        <v>0</v>
      </c>
      <c r="J1220" t="s">
        <v>1275</v>
      </c>
      <c r="K1220" t="str">
        <f>INDEX('Planning Periods'!$O$2:$O$540,MATCH('Table B Values'!A1220,'Planning Periods'!$A$2:$A$540,0))</f>
        <v>Monterey County</v>
      </c>
      <c r="S1220" t="s">
        <v>809</v>
      </c>
      <c r="T1220">
        <v>2018</v>
      </c>
      <c r="U1220">
        <v>0</v>
      </c>
    </row>
    <row r="1221" spans="1:21">
      <c r="A1221" t="s">
        <v>1048</v>
      </c>
      <c r="B1221">
        <v>2020</v>
      </c>
      <c r="C1221">
        <v>0</v>
      </c>
      <c r="D1221">
        <v>0</v>
      </c>
      <c r="E1221">
        <v>0</v>
      </c>
      <c r="F1221">
        <v>0</v>
      </c>
      <c r="G1221">
        <v>0</v>
      </c>
      <c r="H1221">
        <v>123</v>
      </c>
      <c r="I1221">
        <v>0</v>
      </c>
      <c r="J1221" t="s">
        <v>1275</v>
      </c>
      <c r="K1221" t="str">
        <f>INDEX('Planning Periods'!$O$2:$O$540,MATCH('Table B Values'!A1221,'Planning Periods'!$A$2:$A$540,0))</f>
        <v>Kern County</v>
      </c>
      <c r="S1221" t="s">
        <v>845</v>
      </c>
      <c r="T1221">
        <v>2018</v>
      </c>
      <c r="U1221">
        <v>0</v>
      </c>
    </row>
    <row r="1222" spans="1:21">
      <c r="A1222" t="s">
        <v>994</v>
      </c>
      <c r="B1222">
        <v>2020</v>
      </c>
      <c r="C1222">
        <v>0</v>
      </c>
      <c r="D1222">
        <v>0</v>
      </c>
      <c r="E1222">
        <v>0</v>
      </c>
      <c r="F1222">
        <v>0</v>
      </c>
      <c r="G1222">
        <v>0</v>
      </c>
      <c r="H1222">
        <v>14</v>
      </c>
      <c r="I1222">
        <v>1</v>
      </c>
      <c r="J1222" t="s">
        <v>1275</v>
      </c>
      <c r="K1222" t="str">
        <f>INDEX('Planning Periods'!$O$2:$O$540,MATCH('Table B Values'!A1222,'Planning Periods'!$A$2:$A$540,0))</f>
        <v>San Diego County</v>
      </c>
      <c r="S1222" t="s">
        <v>839</v>
      </c>
      <c r="T1222">
        <v>2018</v>
      </c>
      <c r="U1222">
        <v>0</v>
      </c>
    </row>
    <row r="1223" spans="1:21">
      <c r="A1223" t="s">
        <v>999</v>
      </c>
      <c r="B1223">
        <v>2020</v>
      </c>
      <c r="C1223">
        <v>0</v>
      </c>
      <c r="D1223">
        <v>1</v>
      </c>
      <c r="E1223">
        <v>0</v>
      </c>
      <c r="F1223">
        <v>6</v>
      </c>
      <c r="G1223">
        <v>0</v>
      </c>
      <c r="H1223">
        <v>3</v>
      </c>
      <c r="I1223">
        <v>44</v>
      </c>
      <c r="J1223" t="s">
        <v>1275</v>
      </c>
      <c r="K1223" t="str">
        <f>INDEX('Planning Periods'!$O$2:$O$540,MATCH('Table B Values'!A1223,'Planning Periods'!$A$2:$A$540,0))</f>
        <v>Orange County</v>
      </c>
      <c r="S1223" t="s">
        <v>833</v>
      </c>
      <c r="T1223">
        <v>2018</v>
      </c>
      <c r="U1223">
        <v>0</v>
      </c>
    </row>
    <row r="1224" spans="1:21">
      <c r="A1224" t="s">
        <v>1051</v>
      </c>
      <c r="B1224">
        <v>2020</v>
      </c>
      <c r="C1224">
        <v>0</v>
      </c>
      <c r="D1224">
        <v>0</v>
      </c>
      <c r="E1224">
        <v>1</v>
      </c>
      <c r="F1224">
        <v>14</v>
      </c>
      <c r="G1224">
        <v>0</v>
      </c>
      <c r="H1224">
        <v>7</v>
      </c>
      <c r="I1224">
        <v>20</v>
      </c>
      <c r="J1224" t="s">
        <v>1275</v>
      </c>
      <c r="K1224" t="str">
        <f>INDEX('Planning Periods'!$O$2:$O$540,MATCH('Table B Values'!A1224,'Planning Periods'!$A$2:$A$540,0))</f>
        <v>Contra Costa County</v>
      </c>
      <c r="S1224" t="s">
        <v>783</v>
      </c>
      <c r="T1224">
        <v>2018</v>
      </c>
      <c r="U1224">
        <v>0</v>
      </c>
    </row>
    <row r="1225" spans="1:21">
      <c r="A1225" t="s">
        <v>849</v>
      </c>
      <c r="B1225">
        <v>2020</v>
      </c>
      <c r="C1225">
        <v>0</v>
      </c>
      <c r="D1225">
        <v>38</v>
      </c>
      <c r="E1225">
        <v>0</v>
      </c>
      <c r="F1225">
        <v>0</v>
      </c>
      <c r="G1225">
        <v>0</v>
      </c>
      <c r="H1225">
        <v>15</v>
      </c>
      <c r="I1225">
        <v>13</v>
      </c>
      <c r="J1225" t="s">
        <v>1275</v>
      </c>
      <c r="K1225" t="str">
        <f>INDEX('Planning Periods'!$O$2:$O$540,MATCH('Table B Values'!A1225,'Planning Periods'!$A$2:$A$540,0))</f>
        <v>Yolo County</v>
      </c>
      <c r="S1225" t="s">
        <v>778</v>
      </c>
      <c r="T1225">
        <v>2018</v>
      </c>
      <c r="U1225">
        <v>0</v>
      </c>
    </row>
    <row r="1226" spans="1:21">
      <c r="A1226" t="s">
        <v>988</v>
      </c>
      <c r="B1226">
        <v>2020</v>
      </c>
      <c r="C1226">
        <v>0</v>
      </c>
      <c r="D1226">
        <v>0</v>
      </c>
      <c r="E1226">
        <v>0</v>
      </c>
      <c r="F1226">
        <v>0</v>
      </c>
      <c r="G1226">
        <v>0</v>
      </c>
      <c r="H1226">
        <v>29</v>
      </c>
      <c r="I1226">
        <v>0</v>
      </c>
      <c r="J1226" t="s">
        <v>1275</v>
      </c>
      <c r="K1226" t="str">
        <f>INDEX('Planning Periods'!$O$2:$O$540,MATCH('Table B Values'!A1226,'Planning Periods'!$A$2:$A$540,0))</f>
        <v>Riverside County</v>
      </c>
      <c r="S1226" t="s">
        <v>1216</v>
      </c>
      <c r="T1226">
        <v>2018</v>
      </c>
      <c r="U1226">
        <v>0</v>
      </c>
    </row>
    <row r="1227" spans="1:21">
      <c r="A1227" t="s">
        <v>992</v>
      </c>
      <c r="B1227">
        <v>2020</v>
      </c>
      <c r="C1227">
        <v>0</v>
      </c>
      <c r="D1227">
        <v>0</v>
      </c>
      <c r="E1227">
        <v>0</v>
      </c>
      <c r="F1227">
        <v>0</v>
      </c>
      <c r="G1227">
        <v>0</v>
      </c>
      <c r="H1227">
        <v>0</v>
      </c>
      <c r="I1227">
        <v>58</v>
      </c>
      <c r="J1227" t="s">
        <v>1275</v>
      </c>
      <c r="K1227" t="str">
        <f>INDEX('Planning Periods'!$O$2:$O$540,MATCH('Table B Values'!A1227,'Planning Periods'!$A$2:$A$540,0))</f>
        <v>Los Angeles County</v>
      </c>
      <c r="S1227" t="s">
        <v>770</v>
      </c>
      <c r="T1227">
        <v>2018</v>
      </c>
      <c r="U1227">
        <v>0</v>
      </c>
    </row>
    <row r="1228" spans="1:21">
      <c r="A1228" t="s">
        <v>939</v>
      </c>
      <c r="B1228">
        <v>2020</v>
      </c>
      <c r="C1228">
        <v>0</v>
      </c>
      <c r="D1228">
        <v>0</v>
      </c>
      <c r="E1228">
        <v>0</v>
      </c>
      <c r="F1228">
        <v>8</v>
      </c>
      <c r="G1228">
        <v>0</v>
      </c>
      <c r="H1228">
        <v>0</v>
      </c>
      <c r="I1228">
        <v>2</v>
      </c>
      <c r="J1228" t="s">
        <v>1275</v>
      </c>
      <c r="K1228" t="str">
        <f>INDEX('Planning Periods'!$O$2:$O$540,MATCH('Table B Values'!A1228,'Planning Periods'!$A$2:$A$540,0))</f>
        <v>Los Angeles County</v>
      </c>
      <c r="S1228" t="s">
        <v>786</v>
      </c>
      <c r="T1228">
        <v>2018</v>
      </c>
      <c r="U1228">
        <v>7</v>
      </c>
    </row>
    <row r="1229" spans="1:21">
      <c r="A1229" t="s">
        <v>1058</v>
      </c>
      <c r="B1229">
        <v>2020</v>
      </c>
      <c r="C1229">
        <v>0</v>
      </c>
      <c r="D1229">
        <v>0</v>
      </c>
      <c r="E1229">
        <v>0</v>
      </c>
      <c r="F1229">
        <v>0</v>
      </c>
      <c r="G1229">
        <v>27</v>
      </c>
      <c r="H1229">
        <v>0</v>
      </c>
      <c r="I1229">
        <v>473</v>
      </c>
      <c r="J1229" t="s">
        <v>1275</v>
      </c>
      <c r="K1229" t="str">
        <f>INDEX('Planning Periods'!$O$2:$O$540,MATCH('Table B Values'!A1229,'Planning Periods'!$A$2:$A$540,0))</f>
        <v>Alameda County</v>
      </c>
      <c r="S1229" t="s">
        <v>1290</v>
      </c>
      <c r="T1229">
        <v>2018</v>
      </c>
      <c r="U1229">
        <v>0</v>
      </c>
    </row>
    <row r="1230" spans="1:21">
      <c r="A1230" t="s">
        <v>1068</v>
      </c>
      <c r="B1230">
        <v>2020</v>
      </c>
      <c r="C1230">
        <v>0</v>
      </c>
      <c r="D1230">
        <v>0</v>
      </c>
      <c r="E1230">
        <v>0</v>
      </c>
      <c r="F1230">
        <v>1</v>
      </c>
      <c r="G1230">
        <v>0</v>
      </c>
      <c r="H1230">
        <v>0</v>
      </c>
      <c r="I1230" s="356">
        <v>0</v>
      </c>
      <c r="J1230" t="s">
        <v>1275</v>
      </c>
      <c r="K1230" t="str">
        <f>INDEX('Planning Periods'!$O$2:$O$540,MATCH('Table B Values'!A1230,'Planning Periods'!$A$2:$A$540,0))</f>
        <v>Siskiyou County</v>
      </c>
      <c r="S1230" t="s">
        <v>974</v>
      </c>
      <c r="T1230">
        <v>2018</v>
      </c>
      <c r="U1230">
        <v>0</v>
      </c>
    </row>
    <row r="1231" spans="1:21">
      <c r="A1231" t="s">
        <v>872</v>
      </c>
      <c r="B1231">
        <v>2020</v>
      </c>
      <c r="C1231">
        <v>0</v>
      </c>
      <c r="D1231">
        <v>0</v>
      </c>
      <c r="E1231">
        <v>0</v>
      </c>
      <c r="F1231">
        <v>7</v>
      </c>
      <c r="G1231">
        <v>0</v>
      </c>
      <c r="H1231">
        <v>0</v>
      </c>
      <c r="I1231" s="356">
        <v>3</v>
      </c>
      <c r="J1231" t="s">
        <v>1275</v>
      </c>
      <c r="K1231" t="str">
        <f>INDEX('Planning Periods'!$O$2:$O$540,MATCH('Table B Values'!A1231,'Planning Periods'!$A$2:$A$540,0))</f>
        <v>Los Angeles County</v>
      </c>
      <c r="S1231" t="s">
        <v>981</v>
      </c>
      <c r="T1231">
        <v>2018</v>
      </c>
      <c r="U1231">
        <v>0</v>
      </c>
    </row>
    <row r="1232" spans="1:21">
      <c r="A1232" t="s">
        <v>1064</v>
      </c>
      <c r="B1232">
        <v>2020</v>
      </c>
      <c r="C1232">
        <v>0</v>
      </c>
      <c r="D1232">
        <v>0</v>
      </c>
      <c r="E1232">
        <v>0</v>
      </c>
      <c r="F1232">
        <v>0</v>
      </c>
      <c r="G1232">
        <v>0</v>
      </c>
      <c r="H1232">
        <v>23</v>
      </c>
      <c r="I1232">
        <v>26</v>
      </c>
      <c r="J1232" t="s">
        <v>1275</v>
      </c>
      <c r="K1232" t="str">
        <f>INDEX('Planning Periods'!$O$2:$O$540,MATCH('Table B Values'!A1232,'Planning Periods'!$A$2:$A$540,0))</f>
        <v>Tulare County</v>
      </c>
      <c r="S1232" t="s">
        <v>1071</v>
      </c>
      <c r="T1232">
        <v>2018</v>
      </c>
      <c r="U1232">
        <v>0</v>
      </c>
    </row>
    <row r="1233" spans="1:21">
      <c r="A1233" t="s">
        <v>1066</v>
      </c>
      <c r="B1233">
        <v>2020</v>
      </c>
      <c r="C1233">
        <v>0</v>
      </c>
      <c r="D1233">
        <v>0</v>
      </c>
      <c r="E1233">
        <v>0</v>
      </c>
      <c r="F1233">
        <v>0</v>
      </c>
      <c r="G1233">
        <v>0</v>
      </c>
      <c r="H1233">
        <v>15</v>
      </c>
      <c r="I1233">
        <v>159</v>
      </c>
      <c r="J1233" t="s">
        <v>1275</v>
      </c>
      <c r="K1233" t="str">
        <f>INDEX('Planning Periods'!$O$2:$O$540,MATCH('Table B Values'!A1233,'Planning Periods'!$A$2:$A$540,0))</f>
        <v>Solano County</v>
      </c>
      <c r="S1233" t="s">
        <v>1073</v>
      </c>
      <c r="T1233">
        <v>2018</v>
      </c>
      <c r="U1233">
        <v>0</v>
      </c>
    </row>
    <row r="1234" spans="1:21">
      <c r="A1234" t="s">
        <v>815</v>
      </c>
      <c r="B1234">
        <v>2020</v>
      </c>
      <c r="C1234">
        <v>0</v>
      </c>
      <c r="D1234">
        <v>0</v>
      </c>
      <c r="E1234">
        <v>0</v>
      </c>
      <c r="F1234">
        <v>0</v>
      </c>
      <c r="G1234">
        <v>0</v>
      </c>
      <c r="H1234">
        <v>0</v>
      </c>
      <c r="I1234">
        <v>155</v>
      </c>
      <c r="J1234" t="s">
        <v>1275</v>
      </c>
      <c r="K1234" t="str">
        <f>INDEX('Planning Periods'!$O$2:$O$540,MATCH('Table B Values'!A1234,'Planning Periods'!$A$2:$A$540,0))</f>
        <v>Riverside County</v>
      </c>
      <c r="S1234" t="s">
        <v>1119</v>
      </c>
      <c r="T1234">
        <v>2018</v>
      </c>
      <c r="U1234">
        <v>0</v>
      </c>
    </row>
    <row r="1235" spans="1:21">
      <c r="A1235" t="s">
        <v>1071</v>
      </c>
      <c r="B1235">
        <v>2020</v>
      </c>
      <c r="C1235">
        <v>0</v>
      </c>
      <c r="D1235">
        <v>0</v>
      </c>
      <c r="E1235">
        <v>0</v>
      </c>
      <c r="F1235">
        <v>0</v>
      </c>
      <c r="G1235">
        <v>0</v>
      </c>
      <c r="H1235">
        <v>0</v>
      </c>
      <c r="I1235">
        <v>29</v>
      </c>
      <c r="J1235" t="s">
        <v>1275</v>
      </c>
      <c r="K1235" t="str">
        <f>INDEX('Planning Periods'!$O$2:$O$540,MATCH('Table B Values'!A1235,'Planning Periods'!$A$2:$A$540,0))</f>
        <v>San Diego County</v>
      </c>
      <c r="S1235" t="s">
        <v>815</v>
      </c>
      <c r="T1235">
        <v>2018</v>
      </c>
      <c r="U1235">
        <v>8</v>
      </c>
    </row>
    <row r="1236" spans="1:21">
      <c r="A1236" t="s">
        <v>1073</v>
      </c>
      <c r="B1236">
        <v>2020</v>
      </c>
      <c r="C1236">
        <v>0</v>
      </c>
      <c r="D1236">
        <v>2</v>
      </c>
      <c r="E1236">
        <v>0</v>
      </c>
      <c r="F1236">
        <v>2</v>
      </c>
      <c r="G1236">
        <v>0</v>
      </c>
      <c r="H1236">
        <v>0</v>
      </c>
      <c r="I1236">
        <v>0</v>
      </c>
      <c r="J1236" t="s">
        <v>1275</v>
      </c>
      <c r="K1236" t="str">
        <f>INDEX('Planning Periods'!$O$2:$O$540,MATCH('Table B Values'!A1236,'Planning Periods'!$A$2:$A$540,0))</f>
        <v>Marin County</v>
      </c>
      <c r="S1236" t="s">
        <v>1079</v>
      </c>
      <c r="T1236">
        <v>2018</v>
      </c>
      <c r="U1236">
        <v>0</v>
      </c>
    </row>
    <row r="1237" spans="1:21">
      <c r="A1237" t="s">
        <v>1075</v>
      </c>
      <c r="B1237">
        <v>2020</v>
      </c>
      <c r="C1237">
        <v>0</v>
      </c>
      <c r="D1237">
        <v>0</v>
      </c>
      <c r="E1237">
        <v>0</v>
      </c>
      <c r="F1237">
        <v>0</v>
      </c>
      <c r="G1237">
        <v>0</v>
      </c>
      <c r="H1237">
        <v>3</v>
      </c>
      <c r="I1237" s="356">
        <v>0</v>
      </c>
      <c r="J1237" t="s">
        <v>1275</v>
      </c>
      <c r="K1237" t="str">
        <f>INDEX('Planning Periods'!$O$2:$O$540,MATCH('Table B Values'!A1237,'Planning Periods'!$A$2:$A$540,0))</f>
        <v>Kings County</v>
      </c>
      <c r="S1237" t="s">
        <v>1081</v>
      </c>
      <c r="T1237">
        <v>2018</v>
      </c>
      <c r="U1237">
        <v>5</v>
      </c>
    </row>
    <row r="1238" spans="1:21">
      <c r="A1238" t="s">
        <v>1077</v>
      </c>
      <c r="B1238">
        <v>2020</v>
      </c>
      <c r="C1238">
        <v>0</v>
      </c>
      <c r="D1238">
        <v>0</v>
      </c>
      <c r="E1238">
        <v>0</v>
      </c>
      <c r="F1238">
        <v>0</v>
      </c>
      <c r="G1238">
        <v>0</v>
      </c>
      <c r="H1238">
        <v>0</v>
      </c>
      <c r="I1238">
        <v>39</v>
      </c>
      <c r="J1238" t="s">
        <v>1275</v>
      </c>
      <c r="K1238" t="str">
        <f>INDEX('Planning Periods'!$O$2:$O$540,MATCH('Table B Values'!A1238,'Planning Periods'!$A$2:$A$540,0))</f>
        <v>Los Angeles County</v>
      </c>
      <c r="S1238" t="s">
        <v>1117</v>
      </c>
      <c r="T1238">
        <v>2018</v>
      </c>
      <c r="U1238">
        <v>0</v>
      </c>
    </row>
    <row r="1239" spans="1:21">
      <c r="A1239" t="s">
        <v>1079</v>
      </c>
      <c r="B1239">
        <v>2020</v>
      </c>
      <c r="C1239">
        <v>0</v>
      </c>
      <c r="D1239">
        <v>0</v>
      </c>
      <c r="E1239">
        <v>0</v>
      </c>
      <c r="F1239">
        <v>0</v>
      </c>
      <c r="G1239">
        <v>4</v>
      </c>
      <c r="H1239">
        <v>0</v>
      </c>
      <c r="I1239">
        <v>282</v>
      </c>
      <c r="J1239" t="s">
        <v>1275</v>
      </c>
      <c r="K1239" t="str">
        <f>INDEX('Planning Periods'!$O$2:$O$540,MATCH('Table B Values'!A1239,'Planning Periods'!$A$2:$A$540,0))</f>
        <v>Contra Costa County</v>
      </c>
      <c r="S1239" t="s">
        <v>1083</v>
      </c>
      <c r="T1239">
        <v>2018</v>
      </c>
      <c r="U1239">
        <v>0</v>
      </c>
    </row>
    <row r="1240" spans="1:21">
      <c r="A1240" t="s">
        <v>1081</v>
      </c>
      <c r="B1240">
        <v>2020</v>
      </c>
      <c r="C1240">
        <v>0</v>
      </c>
      <c r="D1240">
        <v>0</v>
      </c>
      <c r="E1240">
        <v>0</v>
      </c>
      <c r="F1240">
        <v>0</v>
      </c>
      <c r="G1240">
        <v>0</v>
      </c>
      <c r="H1240">
        <v>0</v>
      </c>
      <c r="I1240">
        <v>137</v>
      </c>
      <c r="J1240" t="s">
        <v>1275</v>
      </c>
      <c r="K1240" t="str">
        <f>INDEX('Planning Periods'!$O$2:$O$540,MATCH('Table B Values'!A1240,'Planning Periods'!$A$2:$A$540,0))</f>
        <v>Contra Costa County</v>
      </c>
      <c r="S1240" t="s">
        <v>996</v>
      </c>
      <c r="T1240">
        <v>2018</v>
      </c>
      <c r="U1240">
        <v>0</v>
      </c>
    </row>
    <row r="1241" spans="1:21">
      <c r="A1241" t="s">
        <v>1119</v>
      </c>
      <c r="B1241">
        <v>2020</v>
      </c>
      <c r="C1241">
        <v>9</v>
      </c>
      <c r="D1241">
        <v>4</v>
      </c>
      <c r="E1241">
        <v>0</v>
      </c>
      <c r="F1241">
        <v>10</v>
      </c>
      <c r="G1241">
        <v>0</v>
      </c>
      <c r="H1241">
        <v>5</v>
      </c>
      <c r="I1241">
        <v>247</v>
      </c>
      <c r="J1241" t="s">
        <v>1275</v>
      </c>
      <c r="K1241" t="str">
        <f>INDEX('Planning Periods'!$O$2:$O$540,MATCH('Table B Values'!A1241,'Planning Periods'!$A$2:$A$540,0))</f>
        <v>Orange County</v>
      </c>
      <c r="S1241" t="s">
        <v>1088</v>
      </c>
      <c r="T1241">
        <v>2018</v>
      </c>
      <c r="U1241">
        <v>0</v>
      </c>
    </row>
    <row r="1242" spans="1:21">
      <c r="A1242" t="s">
        <v>1093</v>
      </c>
      <c r="B1242">
        <v>2020</v>
      </c>
      <c r="C1242">
        <v>0</v>
      </c>
      <c r="D1242">
        <v>0</v>
      </c>
      <c r="E1242">
        <v>0</v>
      </c>
      <c r="F1242">
        <v>0</v>
      </c>
      <c r="G1242">
        <v>0</v>
      </c>
      <c r="H1242">
        <v>19</v>
      </c>
      <c r="I1242">
        <v>1</v>
      </c>
      <c r="J1242" t="s">
        <v>1275</v>
      </c>
      <c r="K1242" t="str">
        <f>INDEX('Planning Periods'!$O$2:$O$540,MATCH('Table B Values'!A1242,'Planning Periods'!$A$2:$A$540,0))</f>
        <v>Santa Clara County</v>
      </c>
      <c r="S1242" t="s">
        <v>999</v>
      </c>
      <c r="T1242">
        <v>2018</v>
      </c>
      <c r="U1242">
        <v>0</v>
      </c>
    </row>
    <row r="1243" spans="1:21">
      <c r="A1243" t="s">
        <v>996</v>
      </c>
      <c r="B1243">
        <v>2020</v>
      </c>
      <c r="C1243">
        <v>0</v>
      </c>
      <c r="D1243">
        <v>0</v>
      </c>
      <c r="E1243">
        <v>0</v>
      </c>
      <c r="F1243">
        <v>0</v>
      </c>
      <c r="G1243">
        <v>0</v>
      </c>
      <c r="H1243">
        <v>1</v>
      </c>
      <c r="I1243">
        <v>4</v>
      </c>
      <c r="J1243" t="s">
        <v>1275</v>
      </c>
      <c r="K1243" t="str">
        <f>INDEX('Planning Periods'!$O$2:$O$540,MATCH('Table B Values'!A1243,'Planning Periods'!$A$2:$A$540,0))</f>
        <v>Orange County</v>
      </c>
      <c r="S1243" t="s">
        <v>1093</v>
      </c>
      <c r="T1243">
        <v>2018</v>
      </c>
      <c r="U1243">
        <v>14</v>
      </c>
    </row>
    <row r="1244" spans="1:21">
      <c r="A1244" t="s">
        <v>1088</v>
      </c>
      <c r="B1244">
        <v>2020</v>
      </c>
      <c r="C1244">
        <v>0</v>
      </c>
      <c r="D1244">
        <v>0</v>
      </c>
      <c r="E1244">
        <v>18</v>
      </c>
      <c r="F1244">
        <v>0</v>
      </c>
      <c r="G1244">
        <v>4</v>
      </c>
      <c r="H1244">
        <v>43</v>
      </c>
      <c r="I1244">
        <v>215</v>
      </c>
      <c r="J1244" t="s">
        <v>1275</v>
      </c>
      <c r="K1244" t="str">
        <f>INDEX('Planning Periods'!$O$2:$O$540,MATCH('Table B Values'!A1244,'Planning Periods'!$A$2:$A$540,0))</f>
        <v>San Mateo County</v>
      </c>
      <c r="S1244" t="s">
        <v>852</v>
      </c>
      <c r="T1244">
        <v>2018</v>
      </c>
      <c r="U1244">
        <v>0</v>
      </c>
    </row>
    <row r="1245" spans="1:21">
      <c r="A1245" t="s">
        <v>800</v>
      </c>
      <c r="B1245">
        <v>2020</v>
      </c>
      <c r="C1245">
        <v>0</v>
      </c>
      <c r="D1245">
        <v>0</v>
      </c>
      <c r="E1245">
        <v>0</v>
      </c>
      <c r="F1245">
        <v>0</v>
      </c>
      <c r="G1245">
        <v>0</v>
      </c>
      <c r="H1245">
        <v>0</v>
      </c>
      <c r="I1245">
        <v>70</v>
      </c>
      <c r="J1245" t="s">
        <v>1275</v>
      </c>
      <c r="K1245" t="str">
        <f>INDEX('Planning Periods'!$O$2:$O$540,MATCH('Table B Values'!A1245,'Planning Periods'!$A$2:$A$540,0))</f>
        <v>Los Angeles County</v>
      </c>
      <c r="S1245" t="s">
        <v>1098</v>
      </c>
      <c r="T1245">
        <v>2018</v>
      </c>
      <c r="U1245">
        <v>0</v>
      </c>
    </row>
    <row r="1246" spans="1:21">
      <c r="A1246" t="s">
        <v>1083</v>
      </c>
      <c r="B1246">
        <v>2020</v>
      </c>
      <c r="C1246">
        <v>0</v>
      </c>
      <c r="D1246">
        <v>2</v>
      </c>
      <c r="E1246">
        <v>0</v>
      </c>
      <c r="F1246">
        <v>1</v>
      </c>
      <c r="G1246">
        <v>0</v>
      </c>
      <c r="H1246">
        <v>1</v>
      </c>
      <c r="I1246">
        <v>16</v>
      </c>
      <c r="J1246" t="s">
        <v>1275</v>
      </c>
      <c r="K1246" t="str">
        <f>INDEX('Planning Periods'!$O$2:$O$540,MATCH('Table B Values'!A1246,'Planning Periods'!$A$2:$A$540,0))</f>
        <v>Sonoma County</v>
      </c>
      <c r="S1246" t="s">
        <v>800</v>
      </c>
      <c r="T1246">
        <v>2018</v>
      </c>
      <c r="U1246">
        <v>0</v>
      </c>
    </row>
    <row r="1247" spans="1:21">
      <c r="A1247" t="s">
        <v>852</v>
      </c>
      <c r="B1247">
        <v>2020</v>
      </c>
      <c r="C1247">
        <v>0</v>
      </c>
      <c r="D1247">
        <v>5</v>
      </c>
      <c r="E1247">
        <v>0</v>
      </c>
      <c r="F1247">
        <v>5</v>
      </c>
      <c r="G1247">
        <v>0</v>
      </c>
      <c r="H1247">
        <v>8</v>
      </c>
      <c r="I1247" s="356">
        <v>7</v>
      </c>
      <c r="J1247" t="s">
        <v>1275</v>
      </c>
      <c r="K1247" t="str">
        <f>INDEX('Planning Periods'!$O$2:$O$540,MATCH('Table B Values'!A1247,'Planning Periods'!$A$2:$A$540,0))</f>
        <v>Los Angeles County</v>
      </c>
      <c r="S1247" t="s">
        <v>835</v>
      </c>
      <c r="T1247">
        <v>2018</v>
      </c>
      <c r="U1247">
        <v>0</v>
      </c>
    </row>
    <row r="1248" spans="1:21">
      <c r="A1248" t="s">
        <v>1098</v>
      </c>
      <c r="B1248">
        <v>2020</v>
      </c>
      <c r="C1248">
        <v>0</v>
      </c>
      <c r="D1248">
        <v>0</v>
      </c>
      <c r="E1248">
        <v>0</v>
      </c>
      <c r="F1248">
        <v>0</v>
      </c>
      <c r="G1248">
        <v>0</v>
      </c>
      <c r="H1248">
        <v>0</v>
      </c>
      <c r="I1248">
        <v>5</v>
      </c>
      <c r="J1248" t="s">
        <v>1275</v>
      </c>
      <c r="K1248" t="str">
        <f>INDEX('Planning Periods'!$O$2:$O$540,MATCH('Table B Values'!A1248,'Planning Periods'!$A$2:$A$540,0))</f>
        <v>Del Norte County</v>
      </c>
      <c r="S1248" t="s">
        <v>1127</v>
      </c>
      <c r="T1248">
        <v>2018</v>
      </c>
      <c r="U1248">
        <v>0</v>
      </c>
    </row>
    <row r="1249" spans="1:21">
      <c r="A1249" t="s">
        <v>1193</v>
      </c>
      <c r="B1249">
        <v>2020</v>
      </c>
      <c r="C1249">
        <v>0</v>
      </c>
      <c r="D1249">
        <v>0</v>
      </c>
      <c r="E1249">
        <v>0</v>
      </c>
      <c r="F1249">
        <v>1</v>
      </c>
      <c r="G1249">
        <v>0</v>
      </c>
      <c r="H1249">
        <v>0</v>
      </c>
      <c r="I1249">
        <v>0</v>
      </c>
      <c r="J1249" t="s">
        <v>1275</v>
      </c>
      <c r="K1249" t="str">
        <f>INDEX('Planning Periods'!$O$2:$O$540,MATCH('Table B Values'!A1249,'Planning Periods'!$A$2:$A$540,0))</f>
        <v>Siskiyou County</v>
      </c>
      <c r="S1249" t="s">
        <v>1122</v>
      </c>
      <c r="T1249">
        <v>2018</v>
      </c>
      <c r="U1249">
        <v>0</v>
      </c>
    </row>
    <row r="1250" spans="1:21">
      <c r="A1250" t="s">
        <v>970</v>
      </c>
      <c r="B1250">
        <v>2020</v>
      </c>
      <c r="C1250">
        <v>54</v>
      </c>
      <c r="D1250">
        <v>0</v>
      </c>
      <c r="E1250">
        <v>22</v>
      </c>
      <c r="F1250">
        <v>0</v>
      </c>
      <c r="G1250">
        <v>0</v>
      </c>
      <c r="H1250">
        <v>0</v>
      </c>
      <c r="I1250">
        <v>67</v>
      </c>
      <c r="J1250" t="s">
        <v>1275</v>
      </c>
      <c r="K1250" t="str">
        <f>INDEX('Planning Periods'!$O$2:$O$540,MATCH('Table B Values'!A1250,'Planning Periods'!$A$2:$A$540,0))</f>
        <v>Ventura County</v>
      </c>
      <c r="S1250" t="s">
        <v>1153</v>
      </c>
      <c r="T1250">
        <v>2018</v>
      </c>
      <c r="U1250">
        <v>0</v>
      </c>
    </row>
    <row r="1251" spans="1:21">
      <c r="A1251" t="s">
        <v>1109</v>
      </c>
      <c r="B1251">
        <v>2020</v>
      </c>
      <c r="C1251">
        <v>0</v>
      </c>
      <c r="D1251">
        <v>0</v>
      </c>
      <c r="E1251">
        <v>0</v>
      </c>
      <c r="F1251">
        <v>0</v>
      </c>
      <c r="G1251">
        <v>0</v>
      </c>
      <c r="H1251">
        <v>5</v>
      </c>
      <c r="I1251" s="356">
        <v>0</v>
      </c>
      <c r="J1251" t="s">
        <v>1275</v>
      </c>
      <c r="K1251" t="str">
        <f>INDEX('Planning Periods'!$O$2:$O$540,MATCH('Table B Values'!A1251,'Planning Periods'!$A$2:$A$540,0))</f>
        <v>Fresno County</v>
      </c>
      <c r="S1251" t="s">
        <v>837</v>
      </c>
      <c r="T1251">
        <v>2018</v>
      </c>
      <c r="U1251">
        <v>0</v>
      </c>
    </row>
    <row r="1252" spans="1:21">
      <c r="A1252" t="s">
        <v>869</v>
      </c>
      <c r="B1252">
        <v>2020</v>
      </c>
      <c r="C1252">
        <v>42</v>
      </c>
      <c r="D1252">
        <v>1</v>
      </c>
      <c r="E1252">
        <v>29</v>
      </c>
      <c r="F1252">
        <v>6</v>
      </c>
      <c r="G1252">
        <v>1</v>
      </c>
      <c r="H1252">
        <v>6</v>
      </c>
      <c r="I1252">
        <v>509</v>
      </c>
      <c r="J1252" t="s">
        <v>1275</v>
      </c>
      <c r="K1252" t="str">
        <f>INDEX('Planning Periods'!$O$2:$O$540,MATCH('Table B Values'!A1252,'Planning Periods'!$A$2:$A$540,0))</f>
        <v>Sacramento County</v>
      </c>
      <c r="S1252" t="s">
        <v>1096</v>
      </c>
      <c r="T1252">
        <v>2018</v>
      </c>
      <c r="U1252">
        <v>0</v>
      </c>
    </row>
    <row r="1253" spans="1:21">
      <c r="A1253" t="s">
        <v>1129</v>
      </c>
      <c r="B1253">
        <v>2020</v>
      </c>
      <c r="C1253">
        <v>0</v>
      </c>
      <c r="D1253">
        <v>4</v>
      </c>
      <c r="E1253">
        <v>0</v>
      </c>
      <c r="F1253">
        <v>3</v>
      </c>
      <c r="G1253">
        <v>9</v>
      </c>
      <c r="H1253">
        <v>4</v>
      </c>
      <c r="I1253">
        <v>3</v>
      </c>
      <c r="J1253" t="s">
        <v>1275</v>
      </c>
      <c r="K1253" t="str">
        <f>INDEX('Planning Periods'!$O$2:$O$540,MATCH('Table B Values'!A1253,'Planning Periods'!$A$2:$A$540,0))</f>
        <v>Marin County</v>
      </c>
      <c r="S1253" t="s">
        <v>926</v>
      </c>
      <c r="T1253">
        <v>2018</v>
      </c>
      <c r="U1253">
        <v>0</v>
      </c>
    </row>
    <row r="1254" spans="1:21">
      <c r="A1254" t="s">
        <v>1130</v>
      </c>
      <c r="B1254">
        <v>2020</v>
      </c>
      <c r="C1254">
        <v>94</v>
      </c>
      <c r="D1254">
        <v>0</v>
      </c>
      <c r="E1254">
        <v>95</v>
      </c>
      <c r="F1254">
        <v>0</v>
      </c>
      <c r="G1254">
        <v>1</v>
      </c>
      <c r="H1254">
        <v>1</v>
      </c>
      <c r="I1254">
        <v>670</v>
      </c>
      <c r="J1254" t="s">
        <v>1275</v>
      </c>
      <c r="K1254" t="str">
        <f>INDEX('Planning Periods'!$O$2:$O$540,MATCH('Table B Values'!A1254,'Planning Periods'!$A$2:$A$540,0))</f>
        <v>Solano County</v>
      </c>
      <c r="S1254" t="s">
        <v>1123</v>
      </c>
      <c r="T1254">
        <v>2018</v>
      </c>
      <c r="U1254">
        <v>0</v>
      </c>
    </row>
    <row r="1255" spans="1:21">
      <c r="A1255" t="s">
        <v>1132</v>
      </c>
      <c r="B1255">
        <v>2020</v>
      </c>
      <c r="C1255">
        <v>0</v>
      </c>
      <c r="D1255">
        <v>2</v>
      </c>
      <c r="E1255">
        <v>0</v>
      </c>
      <c r="F1255">
        <v>0</v>
      </c>
      <c r="G1255">
        <v>0</v>
      </c>
      <c r="H1255">
        <v>0</v>
      </c>
      <c r="I1255">
        <v>0</v>
      </c>
      <c r="J1255" t="s">
        <v>1275</v>
      </c>
      <c r="K1255" t="str">
        <f>INDEX('Planning Periods'!$O$2:$O$540,MATCH('Table B Values'!A1255,'Planning Periods'!$A$2:$A$540,0))</f>
        <v>Tulare County</v>
      </c>
      <c r="S1255" t="s">
        <v>1125</v>
      </c>
      <c r="T1255">
        <v>2018</v>
      </c>
      <c r="U1255">
        <v>0</v>
      </c>
    </row>
    <row r="1256" spans="1:21">
      <c r="A1256" t="s">
        <v>1105</v>
      </c>
      <c r="B1256">
        <v>2020</v>
      </c>
      <c r="C1256">
        <v>0</v>
      </c>
      <c r="D1256">
        <v>0</v>
      </c>
      <c r="E1256">
        <v>0</v>
      </c>
      <c r="F1256">
        <v>0</v>
      </c>
      <c r="G1256">
        <v>0</v>
      </c>
      <c r="H1256">
        <v>46</v>
      </c>
      <c r="I1256">
        <v>9</v>
      </c>
      <c r="J1256" t="s">
        <v>1275</v>
      </c>
      <c r="K1256" t="str">
        <f>INDEX('Planning Periods'!$O$2:$O$540,MATCH('Table B Values'!A1256,'Planning Periods'!$A$2:$A$540,0))</f>
        <v>Fresno County</v>
      </c>
      <c r="S1256" t="s">
        <v>1124</v>
      </c>
      <c r="T1256">
        <v>2018</v>
      </c>
      <c r="U1256">
        <v>0</v>
      </c>
    </row>
    <row r="1257" spans="1:21">
      <c r="A1257" t="s">
        <v>1112</v>
      </c>
      <c r="B1257">
        <v>2020</v>
      </c>
      <c r="C1257">
        <v>51</v>
      </c>
      <c r="D1257">
        <v>0</v>
      </c>
      <c r="E1257">
        <v>8</v>
      </c>
      <c r="F1257">
        <v>0</v>
      </c>
      <c r="G1257">
        <v>1</v>
      </c>
      <c r="H1257">
        <v>0</v>
      </c>
      <c r="I1257">
        <v>251</v>
      </c>
      <c r="J1257" t="s">
        <v>1275</v>
      </c>
      <c r="K1257" t="str">
        <f>INDEX('Planning Periods'!$O$2:$O$540,MATCH('Table B Values'!A1257,'Planning Periods'!$A$2:$A$540,0))</f>
        <v>Alameda County</v>
      </c>
      <c r="S1257" t="s">
        <v>948</v>
      </c>
      <c r="T1257">
        <v>2018</v>
      </c>
      <c r="U1257">
        <v>1</v>
      </c>
    </row>
    <row r="1258" spans="1:21">
      <c r="A1258" t="s">
        <v>1116</v>
      </c>
      <c r="B1258">
        <v>2020</v>
      </c>
      <c r="C1258">
        <v>204</v>
      </c>
      <c r="D1258">
        <v>0</v>
      </c>
      <c r="E1258">
        <v>42</v>
      </c>
      <c r="F1258">
        <v>0</v>
      </c>
      <c r="G1258">
        <v>0</v>
      </c>
      <c r="H1258">
        <v>0</v>
      </c>
      <c r="I1258">
        <v>2006</v>
      </c>
      <c r="J1258" t="s">
        <v>1275</v>
      </c>
      <c r="K1258" t="str">
        <f>INDEX('Planning Periods'!$O$2:$O$540,MATCH('Table B Values'!A1258,'Planning Periods'!$A$2:$A$540,0))</f>
        <v>Fresno County</v>
      </c>
      <c r="S1258" t="s">
        <v>1291</v>
      </c>
      <c r="T1258">
        <v>2018</v>
      </c>
      <c r="U1258">
        <v>0</v>
      </c>
    </row>
    <row r="1259" spans="1:21">
      <c r="A1259" t="s">
        <v>866</v>
      </c>
      <c r="B1259">
        <v>2020</v>
      </c>
      <c r="C1259">
        <v>0</v>
      </c>
      <c r="D1259">
        <v>38</v>
      </c>
      <c r="E1259">
        <v>0</v>
      </c>
      <c r="F1259">
        <v>0</v>
      </c>
      <c r="G1259">
        <v>0</v>
      </c>
      <c r="H1259">
        <v>0</v>
      </c>
      <c r="I1259">
        <v>13</v>
      </c>
      <c r="J1259" t="s">
        <v>1275</v>
      </c>
      <c r="K1259" t="str">
        <f>INDEX('Planning Periods'!$O$2:$O$540,MATCH('Table B Values'!A1259,'Planning Periods'!$A$2:$A$540,0))</f>
        <v>Orange County</v>
      </c>
      <c r="S1259" t="s">
        <v>1158</v>
      </c>
      <c r="T1259">
        <v>2018</v>
      </c>
      <c r="U1259">
        <v>0</v>
      </c>
    </row>
    <row r="1260" spans="1:21">
      <c r="A1260" t="s">
        <v>1197</v>
      </c>
      <c r="B1260">
        <v>2020</v>
      </c>
      <c r="C1260">
        <v>0</v>
      </c>
      <c r="D1260">
        <v>0</v>
      </c>
      <c r="E1260">
        <v>0</v>
      </c>
      <c r="F1260">
        <v>0</v>
      </c>
      <c r="G1260">
        <v>0</v>
      </c>
      <c r="H1260">
        <v>2</v>
      </c>
      <c r="I1260">
        <v>2</v>
      </c>
      <c r="J1260" t="s">
        <v>1275</v>
      </c>
      <c r="K1260" t="str">
        <f>INDEX('Planning Periods'!$O$2:$O$540,MATCH('Table B Values'!A1260,'Planning Periods'!$A$2:$A$540,0))</f>
        <v>Siskiyou County</v>
      </c>
      <c r="S1260" t="s">
        <v>1155</v>
      </c>
      <c r="T1260">
        <v>2018</v>
      </c>
      <c r="U1260">
        <v>0</v>
      </c>
    </row>
    <row r="1261" spans="1:21">
      <c r="A1261" t="s">
        <v>1103</v>
      </c>
      <c r="B1261">
        <v>2020</v>
      </c>
      <c r="C1261">
        <v>2</v>
      </c>
      <c r="D1261">
        <v>2</v>
      </c>
      <c r="E1261">
        <v>2</v>
      </c>
      <c r="F1261">
        <v>0</v>
      </c>
      <c r="G1261">
        <v>10</v>
      </c>
      <c r="H1261">
        <v>0</v>
      </c>
      <c r="I1261">
        <v>18</v>
      </c>
      <c r="J1261" t="s">
        <v>1275</v>
      </c>
      <c r="K1261" t="str">
        <f>INDEX('Planning Periods'!$O$2:$O$540,MATCH('Table B Values'!A1261,'Planning Periods'!$A$2:$A$540,0))</f>
        <v>San Mateo County</v>
      </c>
      <c r="S1261" t="s">
        <v>1266</v>
      </c>
      <c r="T1261">
        <v>2018</v>
      </c>
      <c r="U1261">
        <v>0</v>
      </c>
    </row>
    <row r="1262" spans="1:21">
      <c r="A1262" t="s">
        <v>1126</v>
      </c>
      <c r="B1262">
        <v>2020</v>
      </c>
      <c r="C1262">
        <v>0</v>
      </c>
      <c r="D1262">
        <v>0</v>
      </c>
      <c r="E1262">
        <v>0</v>
      </c>
      <c r="F1262">
        <v>0</v>
      </c>
      <c r="G1262">
        <v>0</v>
      </c>
      <c r="H1262">
        <v>0</v>
      </c>
      <c r="I1262">
        <v>171</v>
      </c>
      <c r="J1262" t="s">
        <v>1275</v>
      </c>
      <c r="K1262" t="str">
        <f>INDEX('Planning Periods'!$O$2:$O$540,MATCH('Table B Values'!A1262,'Planning Periods'!$A$2:$A$540,0))</f>
        <v>Contra Costa County</v>
      </c>
      <c r="S1262" t="s">
        <v>1051</v>
      </c>
      <c r="T1262">
        <v>2018</v>
      </c>
      <c r="U1262">
        <v>0</v>
      </c>
    </row>
    <row r="1263" spans="1:21">
      <c r="A1263" t="s">
        <v>881</v>
      </c>
      <c r="B1263">
        <v>2020</v>
      </c>
      <c r="C1263">
        <v>0</v>
      </c>
      <c r="D1263">
        <v>0</v>
      </c>
      <c r="E1263">
        <v>0</v>
      </c>
      <c r="F1263">
        <v>0</v>
      </c>
      <c r="G1263">
        <v>0</v>
      </c>
      <c r="H1263">
        <v>45</v>
      </c>
      <c r="I1263">
        <v>800</v>
      </c>
      <c r="J1263" t="s">
        <v>1275</v>
      </c>
      <c r="K1263" t="str">
        <f>INDEX('Planning Periods'!$O$2:$O$540,MATCH('Table B Values'!A1263,'Planning Periods'!$A$2:$A$540,0))</f>
        <v>El Dorado County</v>
      </c>
      <c r="S1263" t="s">
        <v>1128</v>
      </c>
      <c r="T1263">
        <v>2018</v>
      </c>
      <c r="U1263">
        <v>0</v>
      </c>
    </row>
    <row r="1264" spans="1:21">
      <c r="A1264" t="s">
        <v>1004</v>
      </c>
      <c r="B1264">
        <v>2020</v>
      </c>
      <c r="C1264">
        <v>27</v>
      </c>
      <c r="D1264">
        <v>0</v>
      </c>
      <c r="E1264">
        <v>26</v>
      </c>
      <c r="F1264">
        <v>0</v>
      </c>
      <c r="G1264">
        <v>6</v>
      </c>
      <c r="H1264">
        <v>0</v>
      </c>
      <c r="I1264">
        <v>166</v>
      </c>
      <c r="J1264" t="s">
        <v>1275</v>
      </c>
      <c r="K1264" t="str">
        <f>INDEX('Planning Periods'!$O$2:$O$540,MATCH('Table B Values'!A1264,'Planning Periods'!$A$2:$A$540,0))</f>
        <v>Los Angeles County</v>
      </c>
      <c r="S1264" t="s">
        <v>1006</v>
      </c>
      <c r="T1264">
        <v>2018</v>
      </c>
      <c r="U1264">
        <v>0</v>
      </c>
    </row>
    <row r="1265" spans="1:21">
      <c r="A1265" t="s">
        <v>1011</v>
      </c>
      <c r="B1265">
        <v>2020</v>
      </c>
      <c r="C1265">
        <v>58</v>
      </c>
      <c r="D1265">
        <v>47</v>
      </c>
      <c r="E1265">
        <v>22</v>
      </c>
      <c r="F1265">
        <v>12</v>
      </c>
      <c r="G1265">
        <v>0</v>
      </c>
      <c r="H1265">
        <v>14</v>
      </c>
      <c r="I1265">
        <v>14</v>
      </c>
      <c r="J1265" t="s">
        <v>1275</v>
      </c>
      <c r="K1265" t="str">
        <f>INDEX('Planning Periods'!$O$2:$O$540,MATCH('Table B Values'!A1265,'Planning Periods'!$A$2:$A$540,0))</f>
        <v>Imperial County</v>
      </c>
      <c r="S1265" t="s">
        <v>1134</v>
      </c>
      <c r="T1265">
        <v>2018</v>
      </c>
      <c r="U1265">
        <v>0</v>
      </c>
    </row>
    <row r="1266" spans="1:21">
      <c r="A1266" t="s">
        <v>1061</v>
      </c>
      <c r="B1266">
        <v>2020</v>
      </c>
      <c r="C1266">
        <v>89</v>
      </c>
      <c r="D1266">
        <v>5</v>
      </c>
      <c r="E1266">
        <v>0</v>
      </c>
      <c r="F1266">
        <v>3</v>
      </c>
      <c r="G1266">
        <v>0</v>
      </c>
      <c r="H1266">
        <v>2</v>
      </c>
      <c r="I1266">
        <v>4</v>
      </c>
      <c r="J1266" t="s">
        <v>1275</v>
      </c>
      <c r="K1266" t="str">
        <f>INDEX('Planning Periods'!$O$2:$O$540,MATCH('Table B Values'!A1266,'Planning Periods'!$A$2:$A$540,0))</f>
        <v>San Mateo County</v>
      </c>
      <c r="S1266" t="s">
        <v>818</v>
      </c>
      <c r="T1266">
        <v>2018</v>
      </c>
      <c r="U1266">
        <v>0</v>
      </c>
    </row>
    <row r="1267" spans="1:21">
      <c r="A1267" t="s">
        <v>1008</v>
      </c>
      <c r="B1267">
        <v>2020</v>
      </c>
      <c r="C1267">
        <v>0</v>
      </c>
      <c r="D1267">
        <v>0</v>
      </c>
      <c r="E1267">
        <v>0</v>
      </c>
      <c r="F1267">
        <v>0</v>
      </c>
      <c r="G1267">
        <v>0</v>
      </c>
      <c r="H1267">
        <v>0</v>
      </c>
      <c r="I1267">
        <v>190</v>
      </c>
      <c r="J1267" t="s">
        <v>1275</v>
      </c>
      <c r="K1267" t="str">
        <f>INDEX('Planning Periods'!$O$2:$O$540,MATCH('Table B Values'!A1267,'Planning Periods'!$A$2:$A$540,0))</f>
        <v>Riverside County</v>
      </c>
      <c r="S1267" t="s">
        <v>881</v>
      </c>
      <c r="T1267">
        <v>2018</v>
      </c>
      <c r="U1267">
        <v>0</v>
      </c>
    </row>
    <row r="1268" spans="1:21">
      <c r="A1268" t="s">
        <v>1013</v>
      </c>
      <c r="B1268">
        <v>2020</v>
      </c>
      <c r="C1268">
        <v>0</v>
      </c>
      <c r="D1268">
        <v>0</v>
      </c>
      <c r="E1268">
        <v>0</v>
      </c>
      <c r="F1268">
        <v>0</v>
      </c>
      <c r="G1268">
        <v>0</v>
      </c>
      <c r="H1268">
        <v>0</v>
      </c>
      <c r="I1268">
        <v>41</v>
      </c>
      <c r="J1268" t="s">
        <v>1275</v>
      </c>
      <c r="K1268" t="str">
        <f>INDEX('Planning Periods'!$O$2:$O$540,MATCH('Table B Values'!A1268,'Planning Periods'!$A$2:$A$540,0))</f>
        <v>San Diego County</v>
      </c>
      <c r="S1268" t="s">
        <v>1004</v>
      </c>
      <c r="T1268">
        <v>2018</v>
      </c>
      <c r="U1268">
        <v>0</v>
      </c>
    </row>
    <row r="1269" spans="1:21">
      <c r="A1269" t="s">
        <v>1002</v>
      </c>
      <c r="B1269">
        <v>2020</v>
      </c>
      <c r="C1269">
        <v>0</v>
      </c>
      <c r="D1269">
        <v>0</v>
      </c>
      <c r="E1269">
        <v>0</v>
      </c>
      <c r="F1269">
        <v>0</v>
      </c>
      <c r="G1269">
        <v>0</v>
      </c>
      <c r="H1269">
        <v>0</v>
      </c>
      <c r="I1269">
        <v>26</v>
      </c>
      <c r="J1269" t="s">
        <v>1275</v>
      </c>
      <c r="K1269" t="str">
        <f>INDEX('Planning Periods'!$O$2:$O$540,MATCH('Table B Values'!A1269,'Planning Periods'!$A$2:$A$540,0))</f>
        <v>Los Angeles County</v>
      </c>
      <c r="S1269" t="s">
        <v>1002</v>
      </c>
      <c r="T1269">
        <v>2018</v>
      </c>
      <c r="U1269">
        <v>0</v>
      </c>
    </row>
    <row r="1270" spans="1:21">
      <c r="A1270" t="s">
        <v>902</v>
      </c>
      <c r="B1270">
        <v>2020</v>
      </c>
      <c r="C1270">
        <v>0</v>
      </c>
      <c r="D1270">
        <v>7</v>
      </c>
      <c r="E1270">
        <v>0</v>
      </c>
      <c r="F1270">
        <v>2</v>
      </c>
      <c r="G1270">
        <v>0</v>
      </c>
      <c r="H1270">
        <v>27</v>
      </c>
      <c r="I1270">
        <v>226</v>
      </c>
      <c r="J1270" t="s">
        <v>1275</v>
      </c>
      <c r="K1270" t="str">
        <f>INDEX('Planning Periods'!$O$2:$O$540,MATCH('Table B Values'!A1270,'Planning Periods'!$A$2:$A$540,0))</f>
        <v>San Diego County</v>
      </c>
      <c r="S1270" t="s">
        <v>902</v>
      </c>
      <c r="T1270">
        <v>2018</v>
      </c>
      <c r="U1270">
        <v>0</v>
      </c>
    </row>
    <row r="1271" spans="1:21">
      <c r="A1271" t="s">
        <v>1133</v>
      </c>
      <c r="B1271">
        <v>2020</v>
      </c>
      <c r="C1271">
        <v>0</v>
      </c>
      <c r="D1271">
        <v>0</v>
      </c>
      <c r="E1271">
        <v>0</v>
      </c>
      <c r="F1271">
        <v>1</v>
      </c>
      <c r="G1271">
        <v>0</v>
      </c>
      <c r="H1271">
        <v>5</v>
      </c>
      <c r="I1271">
        <v>4</v>
      </c>
      <c r="J1271" t="s">
        <v>1275</v>
      </c>
      <c r="K1271" t="str">
        <f>INDEX('Planning Periods'!$O$2:$O$540,MATCH('Table B Values'!A1271,'Planning Periods'!$A$2:$A$540,0))</f>
        <v>Tulare County</v>
      </c>
      <c r="S1271" t="s">
        <v>972</v>
      </c>
      <c r="T1271">
        <v>2018</v>
      </c>
      <c r="U1271">
        <v>0</v>
      </c>
    </row>
    <row r="1272" spans="1:21">
      <c r="A1272" t="s">
        <v>1134</v>
      </c>
      <c r="B1272">
        <v>2020</v>
      </c>
      <c r="C1272">
        <v>0</v>
      </c>
      <c r="D1272">
        <v>0</v>
      </c>
      <c r="E1272">
        <v>0</v>
      </c>
      <c r="F1272">
        <v>0</v>
      </c>
      <c r="G1272">
        <v>0</v>
      </c>
      <c r="H1272">
        <v>6</v>
      </c>
      <c r="I1272">
        <v>11</v>
      </c>
      <c r="J1272" t="s">
        <v>1275</v>
      </c>
      <c r="K1272" t="str">
        <f>INDEX('Planning Periods'!$O$2:$O$540,MATCH('Table B Values'!A1272,'Planning Periods'!$A$2:$A$540,0))</f>
        <v>San Joaquin County</v>
      </c>
      <c r="S1272" t="s">
        <v>970</v>
      </c>
      <c r="T1272">
        <v>2018</v>
      </c>
      <c r="U1272">
        <v>0</v>
      </c>
    </row>
    <row r="1273" spans="1:21">
      <c r="A1273" t="s">
        <v>818</v>
      </c>
      <c r="B1273">
        <v>2020</v>
      </c>
      <c r="C1273">
        <v>0</v>
      </c>
      <c r="D1273">
        <v>0</v>
      </c>
      <c r="E1273">
        <v>0</v>
      </c>
      <c r="F1273">
        <v>0</v>
      </c>
      <c r="G1273">
        <v>0</v>
      </c>
      <c r="H1273">
        <v>0</v>
      </c>
      <c r="I1273">
        <v>762</v>
      </c>
      <c r="J1273" t="s">
        <v>1275</v>
      </c>
      <c r="K1273" t="str">
        <f>INDEX('Planning Periods'!$O$2:$O$540,MATCH('Table B Values'!A1273,'Planning Periods'!$A$2:$A$540,0))</f>
        <v>Sacramento County</v>
      </c>
      <c r="S1273" t="s">
        <v>869</v>
      </c>
      <c r="T1273">
        <v>2018</v>
      </c>
      <c r="U1273">
        <v>0</v>
      </c>
    </row>
    <row r="1274" spans="1:21">
      <c r="A1274" t="s">
        <v>1128</v>
      </c>
      <c r="B1274">
        <v>2020</v>
      </c>
      <c r="C1274">
        <v>20</v>
      </c>
      <c r="D1274">
        <v>0</v>
      </c>
      <c r="E1274">
        <v>30</v>
      </c>
      <c r="F1274">
        <v>0</v>
      </c>
      <c r="G1274">
        <v>35</v>
      </c>
      <c r="H1274">
        <v>0</v>
      </c>
      <c r="I1274" s="356">
        <v>417</v>
      </c>
      <c r="J1274" t="s">
        <v>1275</v>
      </c>
      <c r="K1274" t="str">
        <f>INDEX('Planning Periods'!$O$2:$O$540,MATCH('Table B Values'!A1274,'Planning Periods'!$A$2:$A$540,0))</f>
        <v>Alameda County</v>
      </c>
      <c r="S1274" t="s">
        <v>1130</v>
      </c>
      <c r="T1274">
        <v>2018</v>
      </c>
      <c r="U1274">
        <v>0</v>
      </c>
    </row>
    <row r="1275" spans="1:21">
      <c r="A1275" t="s">
        <v>1006</v>
      </c>
      <c r="B1275">
        <v>2020</v>
      </c>
      <c r="C1275">
        <v>1</v>
      </c>
      <c r="D1275">
        <v>22</v>
      </c>
      <c r="E1275">
        <v>2</v>
      </c>
      <c r="F1275">
        <v>4</v>
      </c>
      <c r="G1275">
        <v>0</v>
      </c>
      <c r="H1275">
        <v>33</v>
      </c>
      <c r="I1275">
        <v>139</v>
      </c>
      <c r="J1275" t="s">
        <v>1275</v>
      </c>
      <c r="K1275" t="str">
        <f>INDEX('Planning Periods'!$O$2:$O$540,MATCH('Table B Values'!A1275,'Planning Periods'!$A$2:$A$540,0))</f>
        <v>San Diego County</v>
      </c>
      <c r="S1275" t="s">
        <v>1271</v>
      </c>
      <c r="T1275">
        <v>2018</v>
      </c>
      <c r="U1275">
        <v>0</v>
      </c>
    </row>
    <row r="1276" spans="1:21">
      <c r="A1276" t="s">
        <v>1276</v>
      </c>
      <c r="B1276">
        <v>2020</v>
      </c>
      <c r="C1276">
        <v>0</v>
      </c>
      <c r="D1276">
        <v>0</v>
      </c>
      <c r="E1276">
        <v>0</v>
      </c>
      <c r="F1276">
        <v>0</v>
      </c>
      <c r="G1276">
        <v>0</v>
      </c>
      <c r="H1276">
        <v>2</v>
      </c>
      <c r="I1276">
        <v>0</v>
      </c>
      <c r="J1276" t="s">
        <v>1275</v>
      </c>
      <c r="K1276" t="str">
        <f>INDEX('Planning Periods'!$O$2:$O$540,MATCH('Table B Values'!A1276,'Planning Periods'!$A$2:$A$540,0))</f>
        <v>Marin County</v>
      </c>
      <c r="S1276" t="s">
        <v>968</v>
      </c>
      <c r="T1276">
        <v>2018</v>
      </c>
      <c r="U1276">
        <v>0</v>
      </c>
    </row>
    <row r="1277" spans="1:21">
      <c r="A1277" t="s">
        <v>1136</v>
      </c>
      <c r="B1277">
        <v>2020</v>
      </c>
      <c r="C1277">
        <v>0</v>
      </c>
      <c r="D1277">
        <v>0</v>
      </c>
      <c r="E1277">
        <v>0</v>
      </c>
      <c r="F1277">
        <v>0</v>
      </c>
      <c r="G1277">
        <v>0</v>
      </c>
      <c r="H1277">
        <v>5</v>
      </c>
      <c r="I1277">
        <v>3</v>
      </c>
      <c r="J1277" t="s">
        <v>1275</v>
      </c>
      <c r="K1277" t="str">
        <f>INDEX('Planning Periods'!$O$2:$O$540,MATCH('Table B Values'!A1277,'Planning Periods'!$A$2:$A$540,0))</f>
        <v>Solano County</v>
      </c>
      <c r="S1277" t="s">
        <v>1129</v>
      </c>
      <c r="T1277">
        <v>2018</v>
      </c>
      <c r="U1277">
        <v>6</v>
      </c>
    </row>
    <row r="1278" spans="1:21">
      <c r="A1278" t="s">
        <v>1141</v>
      </c>
      <c r="B1278">
        <v>2020</v>
      </c>
      <c r="C1278">
        <v>85</v>
      </c>
      <c r="D1278">
        <v>0</v>
      </c>
      <c r="E1278">
        <v>101</v>
      </c>
      <c r="F1278">
        <v>0</v>
      </c>
      <c r="G1278">
        <v>0</v>
      </c>
      <c r="H1278">
        <v>0</v>
      </c>
      <c r="I1278" s="356">
        <v>580</v>
      </c>
      <c r="J1278" t="s">
        <v>1275</v>
      </c>
      <c r="K1278" t="str">
        <f>INDEX('Planning Periods'!$O$2:$O$540,MATCH('Table B Values'!A1278,'Planning Periods'!$A$2:$A$540,0))</f>
        <v>Alameda County</v>
      </c>
      <c r="S1278" t="s">
        <v>988</v>
      </c>
      <c r="T1278">
        <v>2018</v>
      </c>
      <c r="U1278">
        <v>0</v>
      </c>
    </row>
    <row r="1279" spans="1:21">
      <c r="A1279" t="s">
        <v>1135</v>
      </c>
      <c r="B1279">
        <v>2020</v>
      </c>
      <c r="C1279">
        <v>22</v>
      </c>
      <c r="D1279">
        <v>0</v>
      </c>
      <c r="E1279">
        <v>44</v>
      </c>
      <c r="F1279">
        <v>0</v>
      </c>
      <c r="G1279">
        <v>0</v>
      </c>
      <c r="H1279">
        <v>11</v>
      </c>
      <c r="I1279">
        <v>9</v>
      </c>
      <c r="J1279" t="s">
        <v>1275</v>
      </c>
      <c r="K1279" t="str">
        <f>INDEX('Planning Periods'!$O$2:$O$540,MATCH('Table B Values'!A1279,'Planning Periods'!$A$2:$A$540,0))</f>
        <v>San Mateo County</v>
      </c>
      <c r="S1279" t="s">
        <v>872</v>
      </c>
      <c r="T1279">
        <v>2018</v>
      </c>
      <c r="U1279">
        <v>0</v>
      </c>
    </row>
    <row r="1280" spans="1:21">
      <c r="A1280" t="s">
        <v>1139</v>
      </c>
      <c r="B1280">
        <v>2020</v>
      </c>
      <c r="C1280">
        <v>0</v>
      </c>
      <c r="D1280">
        <v>0</v>
      </c>
      <c r="E1280">
        <v>0</v>
      </c>
      <c r="F1280">
        <v>0</v>
      </c>
      <c r="G1280">
        <v>0</v>
      </c>
      <c r="H1280">
        <v>1</v>
      </c>
      <c r="I1280">
        <v>264</v>
      </c>
      <c r="J1280" t="s">
        <v>1275</v>
      </c>
      <c r="K1280" t="str">
        <f>INDEX('Planning Periods'!$O$2:$O$540,MATCH('Table B Values'!A1280,'Planning Periods'!$A$2:$A$540,0))</f>
        <v>Riverside County</v>
      </c>
      <c r="S1280" t="s">
        <v>1064</v>
      </c>
      <c r="T1280">
        <v>2018</v>
      </c>
      <c r="U1280">
        <v>0</v>
      </c>
    </row>
    <row r="1281" spans="1:21">
      <c r="A1281" t="s">
        <v>1095</v>
      </c>
      <c r="B1281">
        <v>2020</v>
      </c>
      <c r="C1281">
        <v>0</v>
      </c>
      <c r="D1281">
        <v>0</v>
      </c>
      <c r="E1281">
        <v>0</v>
      </c>
      <c r="F1281">
        <v>0</v>
      </c>
      <c r="G1281">
        <v>0</v>
      </c>
      <c r="H1281">
        <v>0</v>
      </c>
      <c r="I1281">
        <v>10</v>
      </c>
      <c r="J1281" t="s">
        <v>1275</v>
      </c>
      <c r="K1281" t="str">
        <f>INDEX('Planning Periods'!$O$2:$O$540,MATCH('Table B Values'!A1281,'Planning Periods'!$A$2:$A$540,0))</f>
        <v>Los Angeles County</v>
      </c>
      <c r="S1281" t="s">
        <v>1048</v>
      </c>
      <c r="T1281">
        <v>2018</v>
      </c>
      <c r="U1281">
        <v>0</v>
      </c>
    </row>
    <row r="1282" spans="1:21">
      <c r="A1282" t="s">
        <v>1087</v>
      </c>
      <c r="B1282">
        <v>2020</v>
      </c>
      <c r="C1282">
        <v>0</v>
      </c>
      <c r="D1282">
        <v>0</v>
      </c>
      <c r="E1282">
        <v>0</v>
      </c>
      <c r="F1282">
        <v>0</v>
      </c>
      <c r="G1282">
        <v>0</v>
      </c>
      <c r="H1282">
        <v>0</v>
      </c>
      <c r="I1282">
        <v>54</v>
      </c>
      <c r="J1282" t="s">
        <v>1275</v>
      </c>
      <c r="K1282" t="str">
        <f>INDEX('Planning Periods'!$O$2:$O$540,MATCH('Table B Values'!A1282,'Planning Periods'!$A$2:$A$540,0))</f>
        <v>Los Angeles County</v>
      </c>
      <c r="S1282" t="s">
        <v>849</v>
      </c>
      <c r="T1282">
        <v>2018</v>
      </c>
      <c r="U1282">
        <v>36</v>
      </c>
    </row>
    <row r="1283" spans="1:21">
      <c r="A1283" t="s">
        <v>1085</v>
      </c>
      <c r="B1283">
        <v>2020</v>
      </c>
      <c r="C1283">
        <v>0</v>
      </c>
      <c r="D1283">
        <v>3</v>
      </c>
      <c r="E1283">
        <v>0</v>
      </c>
      <c r="F1283">
        <v>0</v>
      </c>
      <c r="G1283">
        <v>0</v>
      </c>
      <c r="H1283">
        <v>0</v>
      </c>
      <c r="I1283" s="356">
        <v>5</v>
      </c>
      <c r="J1283" t="s">
        <v>1275</v>
      </c>
      <c r="K1283" t="str">
        <f>INDEX('Planning Periods'!$O$2:$O$540,MATCH('Table B Values'!A1283,'Planning Periods'!$A$2:$A$540,0))</f>
        <v>Los Angeles County</v>
      </c>
      <c r="S1283" t="s">
        <v>994</v>
      </c>
      <c r="T1283">
        <v>2018</v>
      </c>
      <c r="U1283">
        <v>0</v>
      </c>
    </row>
    <row r="1284" spans="1:21">
      <c r="A1284" t="s">
        <v>1107</v>
      </c>
      <c r="B1284">
        <v>2020</v>
      </c>
      <c r="C1284">
        <v>0</v>
      </c>
      <c r="D1284">
        <v>0</v>
      </c>
      <c r="E1284">
        <v>0</v>
      </c>
      <c r="F1284">
        <v>0</v>
      </c>
      <c r="G1284">
        <v>0</v>
      </c>
      <c r="H1284">
        <v>0</v>
      </c>
      <c r="I1284">
        <v>20</v>
      </c>
      <c r="J1284" t="s">
        <v>1275</v>
      </c>
      <c r="K1284" t="str">
        <f>INDEX('Planning Periods'!$O$2:$O$540,MATCH('Table B Values'!A1284,'Planning Periods'!$A$2:$A$540,0))</f>
        <v>Orange County</v>
      </c>
      <c r="S1284" t="s">
        <v>990</v>
      </c>
      <c r="T1284">
        <v>2018</v>
      </c>
      <c r="U1284">
        <v>0</v>
      </c>
    </row>
    <row r="1285" spans="1:21">
      <c r="A1285" t="s">
        <v>1152</v>
      </c>
      <c r="B1285">
        <v>2020</v>
      </c>
      <c r="C1285">
        <v>0</v>
      </c>
      <c r="D1285">
        <v>0</v>
      </c>
      <c r="E1285">
        <v>0</v>
      </c>
      <c r="F1285">
        <v>0</v>
      </c>
      <c r="G1285">
        <v>0</v>
      </c>
      <c r="H1285">
        <v>20</v>
      </c>
      <c r="I1285">
        <v>268</v>
      </c>
      <c r="J1285" t="s">
        <v>1275</v>
      </c>
      <c r="K1285" t="str">
        <f>INDEX('Planning Periods'!$O$2:$O$540,MATCH('Table B Values'!A1285,'Planning Periods'!$A$2:$A$540,0))</f>
        <v>Contra Costa County</v>
      </c>
      <c r="S1285" t="s">
        <v>1292</v>
      </c>
      <c r="T1285">
        <v>2018</v>
      </c>
      <c r="U1285">
        <v>0</v>
      </c>
    </row>
    <row r="1286" spans="1:21">
      <c r="A1286" t="s">
        <v>1160</v>
      </c>
      <c r="B1286">
        <v>2020</v>
      </c>
      <c r="C1286">
        <v>0</v>
      </c>
      <c r="D1286">
        <v>0</v>
      </c>
      <c r="E1286">
        <v>0</v>
      </c>
      <c r="F1286">
        <v>0</v>
      </c>
      <c r="G1286">
        <v>0</v>
      </c>
      <c r="H1286">
        <v>2</v>
      </c>
      <c r="I1286">
        <v>1</v>
      </c>
      <c r="J1286" t="s">
        <v>1275</v>
      </c>
      <c r="K1286" t="str">
        <f>INDEX('Planning Periods'!$O$2:$O$540,MATCH('Table B Values'!A1286,'Planning Periods'!$A$2:$A$540,0))</f>
        <v>San Mateo County</v>
      </c>
      <c r="S1286" t="s">
        <v>1013</v>
      </c>
      <c r="T1286">
        <v>2018</v>
      </c>
      <c r="U1286">
        <v>0</v>
      </c>
    </row>
    <row r="1287" spans="1:21">
      <c r="A1287" t="s">
        <v>1106</v>
      </c>
      <c r="B1287">
        <v>2020</v>
      </c>
      <c r="C1287">
        <v>40</v>
      </c>
      <c r="D1287">
        <v>0</v>
      </c>
      <c r="E1287">
        <v>45</v>
      </c>
      <c r="F1287">
        <v>9</v>
      </c>
      <c r="G1287">
        <v>2</v>
      </c>
      <c r="H1287">
        <v>28</v>
      </c>
      <c r="I1287" s="356">
        <v>0</v>
      </c>
      <c r="J1287" t="s">
        <v>1275</v>
      </c>
      <c r="K1287" t="str">
        <f>INDEX('Planning Periods'!$O$2:$O$540,MATCH('Table B Values'!A1287,'Planning Periods'!$A$2:$A$540,0))</f>
        <v>Imperial County</v>
      </c>
      <c r="S1287" t="s">
        <v>1011</v>
      </c>
      <c r="T1287">
        <v>2018</v>
      </c>
      <c r="U1287">
        <v>0</v>
      </c>
    </row>
    <row r="1288" spans="1:21">
      <c r="A1288" t="s">
        <v>1092</v>
      </c>
      <c r="B1288">
        <v>2020</v>
      </c>
      <c r="C1288">
        <v>0</v>
      </c>
      <c r="D1288">
        <v>0</v>
      </c>
      <c r="E1288">
        <v>0</v>
      </c>
      <c r="F1288">
        <v>1</v>
      </c>
      <c r="G1288">
        <v>0</v>
      </c>
      <c r="H1288">
        <v>1</v>
      </c>
      <c r="I1288">
        <v>23</v>
      </c>
      <c r="J1288" t="s">
        <v>1275</v>
      </c>
      <c r="K1288" t="str">
        <f>INDEX('Planning Periods'!$O$2:$O$540,MATCH('Table B Values'!A1288,'Planning Periods'!$A$2:$A$540,0))</f>
        <v>San Bernardino County</v>
      </c>
      <c r="S1288" t="s">
        <v>1126</v>
      </c>
      <c r="T1288">
        <v>2018</v>
      </c>
      <c r="U1288">
        <v>0</v>
      </c>
    </row>
    <row r="1289" spans="1:21">
      <c r="A1289" t="s">
        <v>1090</v>
      </c>
      <c r="B1289">
        <v>2020</v>
      </c>
      <c r="C1289">
        <v>0</v>
      </c>
      <c r="D1289">
        <v>0</v>
      </c>
      <c r="E1289">
        <v>0</v>
      </c>
      <c r="F1289">
        <v>3</v>
      </c>
      <c r="G1289">
        <v>0</v>
      </c>
      <c r="H1289">
        <v>7</v>
      </c>
      <c r="I1289">
        <v>0</v>
      </c>
      <c r="J1289" t="s">
        <v>1275</v>
      </c>
      <c r="K1289" t="str">
        <f>INDEX('Planning Periods'!$O$2:$O$540,MATCH('Table B Values'!A1289,'Planning Periods'!$A$2:$A$540,0))</f>
        <v>Inyo County</v>
      </c>
      <c r="S1289" t="s">
        <v>1008</v>
      </c>
      <c r="T1289">
        <v>2018</v>
      </c>
      <c r="U1289">
        <v>0</v>
      </c>
    </row>
    <row r="1290" spans="1:21">
      <c r="A1290" t="s">
        <v>1138</v>
      </c>
      <c r="B1290">
        <v>2020</v>
      </c>
      <c r="C1290">
        <v>0</v>
      </c>
      <c r="D1290">
        <v>0</v>
      </c>
      <c r="E1290">
        <v>0</v>
      </c>
      <c r="F1290">
        <v>0</v>
      </c>
      <c r="G1290">
        <v>0</v>
      </c>
      <c r="H1290">
        <v>2</v>
      </c>
      <c r="I1290">
        <v>0</v>
      </c>
      <c r="J1290" t="s">
        <v>1275</v>
      </c>
      <c r="K1290" t="str">
        <f>INDEX('Planning Periods'!$O$2:$O$540,MATCH('Table B Values'!A1290,'Planning Periods'!$A$2:$A$540,0))</f>
        <v>Riverside County</v>
      </c>
      <c r="S1290" t="s">
        <v>992</v>
      </c>
      <c r="T1290">
        <v>2018</v>
      </c>
      <c r="U1290">
        <v>0</v>
      </c>
    </row>
    <row r="1291" spans="1:21">
      <c r="A1291" t="s">
        <v>1076</v>
      </c>
      <c r="B1291">
        <v>2020</v>
      </c>
      <c r="C1291">
        <v>0</v>
      </c>
      <c r="D1291">
        <v>0</v>
      </c>
      <c r="E1291">
        <v>0</v>
      </c>
      <c r="F1291">
        <v>0</v>
      </c>
      <c r="G1291">
        <v>0</v>
      </c>
      <c r="H1291">
        <v>0</v>
      </c>
      <c r="I1291">
        <v>54</v>
      </c>
      <c r="J1291" t="s">
        <v>1275</v>
      </c>
      <c r="K1291" t="str">
        <f>INDEX('Planning Periods'!$O$2:$O$540,MATCH('Table B Values'!A1291,'Planning Periods'!$A$2:$A$540,0))</f>
        <v>San Luis Obispo County</v>
      </c>
      <c r="S1291" t="s">
        <v>939</v>
      </c>
      <c r="T1291">
        <v>2018</v>
      </c>
      <c r="U1291">
        <v>0</v>
      </c>
    </row>
    <row r="1292" spans="1:21">
      <c r="A1292" t="s">
        <v>1099</v>
      </c>
      <c r="B1292">
        <v>2020</v>
      </c>
      <c r="C1292">
        <v>0</v>
      </c>
      <c r="D1292">
        <v>0</v>
      </c>
      <c r="E1292">
        <v>0</v>
      </c>
      <c r="F1292">
        <v>0</v>
      </c>
      <c r="G1292">
        <v>0</v>
      </c>
      <c r="H1292">
        <v>0</v>
      </c>
      <c r="I1292">
        <v>6</v>
      </c>
      <c r="J1292" t="s">
        <v>1275</v>
      </c>
      <c r="K1292" t="str">
        <f>INDEX('Planning Periods'!$O$2:$O$540,MATCH('Table B Values'!A1292,'Planning Periods'!$A$2:$A$540,0))</f>
        <v>Los Angeles County</v>
      </c>
      <c r="S1292" t="s">
        <v>1058</v>
      </c>
      <c r="T1292">
        <v>2018</v>
      </c>
      <c r="U1292">
        <v>0</v>
      </c>
    </row>
    <row r="1293" spans="1:21">
      <c r="A1293" t="s">
        <v>1150</v>
      </c>
      <c r="B1293">
        <v>2020</v>
      </c>
      <c r="C1293">
        <v>0</v>
      </c>
      <c r="D1293">
        <v>0</v>
      </c>
      <c r="E1293">
        <v>0</v>
      </c>
      <c r="F1293">
        <v>0</v>
      </c>
      <c r="G1293">
        <v>0</v>
      </c>
      <c r="H1293">
        <v>1</v>
      </c>
      <c r="I1293">
        <v>2</v>
      </c>
      <c r="J1293" t="s">
        <v>1275</v>
      </c>
      <c r="K1293" t="str">
        <f>INDEX('Planning Periods'!$O$2:$O$540,MATCH('Table B Values'!A1293,'Planning Periods'!$A$2:$A$540,0))</f>
        <v>Kern County</v>
      </c>
      <c r="S1293" t="s">
        <v>1293</v>
      </c>
      <c r="T1293">
        <v>2018</v>
      </c>
      <c r="U1293">
        <v>0</v>
      </c>
    </row>
    <row r="1294" spans="1:21">
      <c r="A1294" t="s">
        <v>1143</v>
      </c>
      <c r="B1294">
        <v>2020</v>
      </c>
      <c r="C1294">
        <v>91</v>
      </c>
      <c r="D1294">
        <v>14</v>
      </c>
      <c r="E1294">
        <v>299</v>
      </c>
      <c r="F1294">
        <v>0</v>
      </c>
      <c r="G1294">
        <v>0</v>
      </c>
      <c r="H1294">
        <v>2</v>
      </c>
      <c r="I1294">
        <v>308</v>
      </c>
      <c r="J1294" t="s">
        <v>1275</v>
      </c>
      <c r="K1294" t="str">
        <f>INDEX('Planning Periods'!$O$2:$O$540,MATCH('Table B Values'!A1294,'Planning Periods'!$A$2:$A$540,0))</f>
        <v>Contra Costa County</v>
      </c>
      <c r="S1294" t="s">
        <v>1097</v>
      </c>
      <c r="T1294">
        <v>2018</v>
      </c>
      <c r="U1294">
        <v>0</v>
      </c>
    </row>
    <row r="1295" spans="1:21">
      <c r="A1295" t="s">
        <v>1074</v>
      </c>
      <c r="B1295">
        <v>2020</v>
      </c>
      <c r="C1295">
        <v>0</v>
      </c>
      <c r="D1295">
        <v>0</v>
      </c>
      <c r="E1295">
        <v>0</v>
      </c>
      <c r="F1295">
        <v>0</v>
      </c>
      <c r="G1295">
        <v>0</v>
      </c>
      <c r="H1295">
        <v>194</v>
      </c>
      <c r="I1295">
        <v>0</v>
      </c>
      <c r="J1295" t="s">
        <v>1275</v>
      </c>
      <c r="K1295" t="str">
        <f>INDEX('Planning Periods'!$O$2:$O$540,MATCH('Table B Values'!A1295,'Planning Periods'!$A$2:$A$540,0))</f>
        <v>San Bernardino County</v>
      </c>
      <c r="S1295" t="s">
        <v>1151</v>
      </c>
      <c r="T1295">
        <v>2018</v>
      </c>
      <c r="U1295">
        <v>1</v>
      </c>
    </row>
    <row r="1296" spans="1:21">
      <c r="A1296" t="s">
        <v>1072</v>
      </c>
      <c r="B1296">
        <v>2020</v>
      </c>
      <c r="C1296">
        <v>0</v>
      </c>
      <c r="D1296">
        <v>0</v>
      </c>
      <c r="E1296">
        <v>0</v>
      </c>
      <c r="F1296">
        <v>0</v>
      </c>
      <c r="G1296">
        <v>0</v>
      </c>
      <c r="H1296">
        <v>0</v>
      </c>
      <c r="I1296">
        <v>96</v>
      </c>
      <c r="J1296" t="s">
        <v>1275</v>
      </c>
      <c r="K1296" t="str">
        <f>INDEX('Planning Periods'!$O$2:$O$540,MATCH('Table B Values'!A1296,'Planning Periods'!$A$2:$A$540,0))</f>
        <v>Los Angeles County</v>
      </c>
      <c r="S1296" t="s">
        <v>1149</v>
      </c>
      <c r="T1296">
        <v>2018</v>
      </c>
      <c r="U1296">
        <v>0</v>
      </c>
    </row>
    <row r="1297" spans="1:21">
      <c r="A1297" t="s">
        <v>1097</v>
      </c>
      <c r="B1297">
        <v>2020</v>
      </c>
      <c r="C1297">
        <v>0</v>
      </c>
      <c r="D1297">
        <v>0</v>
      </c>
      <c r="E1297">
        <v>0</v>
      </c>
      <c r="F1297">
        <v>5</v>
      </c>
      <c r="G1297">
        <v>0</v>
      </c>
      <c r="H1297">
        <v>4</v>
      </c>
      <c r="I1297">
        <v>36</v>
      </c>
      <c r="J1297" t="s">
        <v>1275</v>
      </c>
      <c r="K1297" t="str">
        <f>INDEX('Planning Periods'!$O$2:$O$540,MATCH('Table B Values'!A1297,'Planning Periods'!$A$2:$A$540,0))</f>
        <v>San Luis Obispo County</v>
      </c>
      <c r="S1297" t="s">
        <v>1150</v>
      </c>
      <c r="T1297">
        <v>2018</v>
      </c>
      <c r="U1297">
        <v>0</v>
      </c>
    </row>
    <row r="1298" spans="1:21">
      <c r="A1298" t="s">
        <v>1147</v>
      </c>
      <c r="B1298">
        <v>2020</v>
      </c>
      <c r="C1298">
        <v>0</v>
      </c>
      <c r="D1298">
        <v>0</v>
      </c>
      <c r="E1298">
        <v>0</v>
      </c>
      <c r="F1298">
        <v>0</v>
      </c>
      <c r="G1298">
        <v>0</v>
      </c>
      <c r="H1298">
        <v>0</v>
      </c>
      <c r="I1298">
        <v>21</v>
      </c>
      <c r="J1298" t="s">
        <v>1275</v>
      </c>
      <c r="K1298" t="str">
        <f>INDEX('Planning Periods'!$O$2:$O$540,MATCH('Table B Values'!A1298,'Planning Periods'!$A$2:$A$540,0))</f>
        <v>Los Angeles County</v>
      </c>
      <c r="S1298" t="s">
        <v>797</v>
      </c>
      <c r="T1298">
        <v>2018</v>
      </c>
      <c r="U1298">
        <v>0</v>
      </c>
    </row>
    <row r="1299" spans="1:21">
      <c r="A1299" t="s">
        <v>1148</v>
      </c>
      <c r="B1299">
        <v>2020</v>
      </c>
      <c r="C1299">
        <v>192</v>
      </c>
      <c r="D1299">
        <v>0</v>
      </c>
      <c r="E1299">
        <v>37</v>
      </c>
      <c r="F1299">
        <v>1</v>
      </c>
      <c r="G1299">
        <v>9</v>
      </c>
      <c r="H1299">
        <v>0</v>
      </c>
      <c r="I1299" s="356">
        <v>1218</v>
      </c>
      <c r="J1299" t="s">
        <v>1275</v>
      </c>
      <c r="K1299" t="str">
        <f>INDEX('Planning Periods'!$O$2:$O$540,MATCH('Table B Values'!A1299,'Planning Periods'!$A$2:$A$540,0))</f>
        <v>Kern County</v>
      </c>
      <c r="S1299" t="s">
        <v>1076</v>
      </c>
      <c r="T1299">
        <v>2018</v>
      </c>
      <c r="U1299">
        <v>0</v>
      </c>
    </row>
    <row r="1300" spans="1:21">
      <c r="A1300" t="s">
        <v>1101</v>
      </c>
      <c r="B1300">
        <v>2020</v>
      </c>
      <c r="C1300">
        <v>0</v>
      </c>
      <c r="D1300">
        <v>0</v>
      </c>
      <c r="E1300">
        <v>0</v>
      </c>
      <c r="F1300">
        <v>0</v>
      </c>
      <c r="G1300">
        <v>0</v>
      </c>
      <c r="H1300">
        <v>0</v>
      </c>
      <c r="I1300">
        <v>16</v>
      </c>
      <c r="J1300" t="s">
        <v>1275</v>
      </c>
      <c r="K1300" t="str">
        <f>INDEX('Planning Periods'!$O$2:$O$540,MATCH('Table B Values'!A1300,'Planning Periods'!$A$2:$A$540,0))</f>
        <v>Los Angeles County</v>
      </c>
      <c r="S1300" t="s">
        <v>1099</v>
      </c>
      <c r="T1300">
        <v>2018</v>
      </c>
      <c r="U1300">
        <v>0</v>
      </c>
    </row>
    <row r="1301" spans="1:21">
      <c r="A1301" t="s">
        <v>1294</v>
      </c>
      <c r="B1301">
        <v>2020</v>
      </c>
      <c r="C1301">
        <v>0</v>
      </c>
      <c r="D1301">
        <v>0</v>
      </c>
      <c r="E1301">
        <v>0</v>
      </c>
      <c r="F1301">
        <v>0</v>
      </c>
      <c r="G1301">
        <v>0</v>
      </c>
      <c r="H1301">
        <v>0</v>
      </c>
      <c r="I1301">
        <v>4</v>
      </c>
      <c r="J1301" t="s">
        <v>1275</v>
      </c>
      <c r="K1301" t="str">
        <f>INDEX('Planning Periods'!$O$2:$O$540,MATCH('Table B Values'!A1301,'Planning Periods'!$A$2:$A$540,0))</f>
        <v>Los Angeles County</v>
      </c>
      <c r="S1301" t="s">
        <v>1102</v>
      </c>
      <c r="T1301">
        <v>2018</v>
      </c>
      <c r="U1301">
        <v>0</v>
      </c>
    </row>
    <row r="1302" spans="1:21">
      <c r="A1302" t="s">
        <v>1151</v>
      </c>
      <c r="B1302">
        <v>2020</v>
      </c>
      <c r="C1302">
        <v>0</v>
      </c>
      <c r="D1302">
        <v>20</v>
      </c>
      <c r="E1302">
        <v>0</v>
      </c>
      <c r="F1302">
        <v>5</v>
      </c>
      <c r="G1302">
        <v>0</v>
      </c>
      <c r="H1302">
        <v>9</v>
      </c>
      <c r="I1302">
        <v>25</v>
      </c>
      <c r="J1302" t="s">
        <v>1275</v>
      </c>
      <c r="K1302" t="str">
        <f>INDEX('Planning Periods'!$O$2:$O$540,MATCH('Table B Values'!A1302,'Planning Periods'!$A$2:$A$540,0))</f>
        <v>San Mateo County</v>
      </c>
      <c r="S1302" t="s">
        <v>1288</v>
      </c>
      <c r="T1302">
        <v>2018</v>
      </c>
      <c r="U1302">
        <v>0</v>
      </c>
    </row>
    <row r="1303" spans="1:21">
      <c r="A1303" t="s">
        <v>1149</v>
      </c>
      <c r="B1303">
        <v>2020</v>
      </c>
      <c r="C1303">
        <v>0</v>
      </c>
      <c r="D1303">
        <v>0</v>
      </c>
      <c r="E1303">
        <v>0</v>
      </c>
      <c r="F1303">
        <v>0</v>
      </c>
      <c r="G1303">
        <v>0</v>
      </c>
      <c r="H1303">
        <v>0</v>
      </c>
      <c r="I1303">
        <v>54</v>
      </c>
      <c r="J1303" t="s">
        <v>1275</v>
      </c>
      <c r="K1303" t="str">
        <f>INDEX('Planning Periods'!$O$2:$O$540,MATCH('Table B Values'!A1303,'Planning Periods'!$A$2:$A$540,0))</f>
        <v>Merced County</v>
      </c>
      <c r="S1303" t="s">
        <v>1139</v>
      </c>
      <c r="T1303">
        <v>2018</v>
      </c>
      <c r="U1303">
        <v>0</v>
      </c>
    </row>
    <row r="1304" spans="1:21">
      <c r="A1304" t="s">
        <v>1102</v>
      </c>
      <c r="B1304">
        <v>2020</v>
      </c>
      <c r="C1304">
        <v>0</v>
      </c>
      <c r="D1304">
        <v>0</v>
      </c>
      <c r="E1304">
        <v>0</v>
      </c>
      <c r="F1304">
        <v>0</v>
      </c>
      <c r="G1304">
        <v>0</v>
      </c>
      <c r="H1304">
        <v>4</v>
      </c>
      <c r="I1304">
        <v>17</v>
      </c>
      <c r="J1304" t="s">
        <v>1275</v>
      </c>
      <c r="K1304" t="str">
        <f>INDEX('Planning Periods'!$O$2:$O$540,MATCH('Table B Values'!A1304,'Planning Periods'!$A$2:$A$540,0))</f>
        <v>Placer County</v>
      </c>
      <c r="S1304" t="s">
        <v>1095</v>
      </c>
      <c r="T1304">
        <v>2018</v>
      </c>
      <c r="U1304">
        <v>0</v>
      </c>
    </row>
    <row r="1305" spans="1:21">
      <c r="A1305" t="s">
        <v>954</v>
      </c>
      <c r="B1305">
        <v>2020</v>
      </c>
      <c r="C1305">
        <v>0</v>
      </c>
      <c r="D1305">
        <v>57</v>
      </c>
      <c r="E1305">
        <v>0</v>
      </c>
      <c r="F1305">
        <v>1</v>
      </c>
      <c r="G1305">
        <v>0</v>
      </c>
      <c r="H1305">
        <v>0</v>
      </c>
      <c r="I1305">
        <v>46</v>
      </c>
      <c r="J1305" t="s">
        <v>1275</v>
      </c>
      <c r="K1305" t="str">
        <f>INDEX('Planning Periods'!$O$2:$O$540,MATCH('Table B Values'!A1305,'Planning Periods'!$A$2:$A$540,0))</f>
        <v>Orange County</v>
      </c>
      <c r="S1305" t="s">
        <v>1101</v>
      </c>
      <c r="T1305">
        <v>2018</v>
      </c>
      <c r="U1305">
        <v>0</v>
      </c>
    </row>
    <row r="1306" spans="1:21">
      <c r="A1306" t="s">
        <v>835</v>
      </c>
      <c r="B1306">
        <v>2020</v>
      </c>
      <c r="C1306">
        <v>0</v>
      </c>
      <c r="D1306">
        <v>0</v>
      </c>
      <c r="E1306">
        <v>0</v>
      </c>
      <c r="F1306">
        <v>0</v>
      </c>
      <c r="G1306">
        <v>0</v>
      </c>
      <c r="H1306">
        <v>0</v>
      </c>
      <c r="I1306">
        <v>960</v>
      </c>
      <c r="J1306" t="s">
        <v>1275</v>
      </c>
      <c r="K1306" t="str">
        <f>INDEX('Planning Periods'!$O$2:$O$540,MATCH('Table B Values'!A1306,'Planning Periods'!$A$2:$A$540,0))</f>
        <v>San Diego County</v>
      </c>
      <c r="S1306" t="s">
        <v>1277</v>
      </c>
      <c r="T1306">
        <v>2018</v>
      </c>
      <c r="U1306">
        <v>0</v>
      </c>
    </row>
    <row r="1307" spans="1:21">
      <c r="A1307" t="s">
        <v>1127</v>
      </c>
      <c r="B1307">
        <v>2020</v>
      </c>
      <c r="C1307">
        <v>0</v>
      </c>
      <c r="D1307">
        <v>2</v>
      </c>
      <c r="E1307">
        <v>0</v>
      </c>
      <c r="F1307">
        <v>1</v>
      </c>
      <c r="G1307">
        <v>0</v>
      </c>
      <c r="H1307">
        <v>2</v>
      </c>
      <c r="I1307">
        <v>26</v>
      </c>
      <c r="J1307" t="s">
        <v>1275</v>
      </c>
      <c r="K1307" t="str">
        <f>INDEX('Planning Periods'!$O$2:$O$540,MATCH('Table B Values'!A1307,'Planning Periods'!$A$2:$A$540,0))</f>
        <v>Sacramento County</v>
      </c>
      <c r="S1307" t="s">
        <v>1147</v>
      </c>
      <c r="T1307">
        <v>2018</v>
      </c>
      <c r="U1307">
        <v>0</v>
      </c>
    </row>
    <row r="1308" spans="1:21">
      <c r="A1308" t="s">
        <v>1122</v>
      </c>
      <c r="B1308">
        <v>2020</v>
      </c>
      <c r="C1308">
        <v>0</v>
      </c>
      <c r="D1308">
        <v>2</v>
      </c>
      <c r="E1308">
        <v>0</v>
      </c>
      <c r="F1308">
        <v>6</v>
      </c>
      <c r="G1308">
        <v>0</v>
      </c>
      <c r="H1308">
        <v>4</v>
      </c>
      <c r="I1308">
        <v>37</v>
      </c>
      <c r="J1308" t="s">
        <v>1275</v>
      </c>
      <c r="K1308" t="str">
        <f>INDEX('Planning Periods'!$O$2:$O$540,MATCH('Table B Values'!A1308,'Planning Periods'!$A$2:$A$540,0))</f>
        <v>Los Angeles County</v>
      </c>
      <c r="S1308" t="s">
        <v>1148</v>
      </c>
      <c r="T1308">
        <v>2018</v>
      </c>
      <c r="U1308">
        <v>0</v>
      </c>
    </row>
    <row r="1309" spans="1:21">
      <c r="A1309" t="s">
        <v>926</v>
      </c>
      <c r="B1309">
        <v>2020</v>
      </c>
      <c r="C1309">
        <v>0</v>
      </c>
      <c r="D1309">
        <v>1</v>
      </c>
      <c r="E1309">
        <v>0</v>
      </c>
      <c r="F1309">
        <v>2</v>
      </c>
      <c r="G1309">
        <v>0</v>
      </c>
      <c r="H1309">
        <v>2</v>
      </c>
      <c r="I1309">
        <v>32</v>
      </c>
      <c r="J1309" t="s">
        <v>1275</v>
      </c>
      <c r="K1309" t="str">
        <f>INDEX('Planning Periods'!$O$2:$O$540,MATCH('Table B Values'!A1309,'Planning Periods'!$A$2:$A$540,0))</f>
        <v>San Bernardino County</v>
      </c>
      <c r="S1309" t="s">
        <v>1146</v>
      </c>
      <c r="T1309">
        <v>2018</v>
      </c>
      <c r="U1309">
        <v>0</v>
      </c>
    </row>
    <row r="1310" spans="1:21">
      <c r="A1310" t="s">
        <v>1293</v>
      </c>
      <c r="B1310">
        <v>2020</v>
      </c>
      <c r="C1310">
        <v>0</v>
      </c>
      <c r="D1310">
        <v>0</v>
      </c>
      <c r="E1310">
        <v>0</v>
      </c>
      <c r="F1310">
        <v>1</v>
      </c>
      <c r="G1310">
        <v>0</v>
      </c>
      <c r="H1310">
        <v>1</v>
      </c>
      <c r="I1310">
        <v>13</v>
      </c>
      <c r="J1310" t="s">
        <v>1275</v>
      </c>
      <c r="K1310" t="str">
        <f>INDEX('Planning Periods'!$O$2:$O$540,MATCH('Table B Values'!A1310,'Planning Periods'!$A$2:$A$540,0))</f>
        <v>Stanislaus County</v>
      </c>
      <c r="S1310" t="s">
        <v>1080</v>
      </c>
      <c r="T1310">
        <v>2018</v>
      </c>
      <c r="U1310">
        <v>0</v>
      </c>
    </row>
    <row r="1311" spans="1:21">
      <c r="A1311" t="s">
        <v>837</v>
      </c>
      <c r="B1311">
        <v>2020</v>
      </c>
      <c r="C1311">
        <v>5</v>
      </c>
      <c r="D1311">
        <v>0</v>
      </c>
      <c r="E1311">
        <v>1</v>
      </c>
      <c r="F1311">
        <v>0</v>
      </c>
      <c r="G1311">
        <v>0</v>
      </c>
      <c r="H1311">
        <v>52</v>
      </c>
      <c r="I1311">
        <v>439</v>
      </c>
      <c r="J1311" t="s">
        <v>1275</v>
      </c>
      <c r="K1311" t="str">
        <f>INDEX('Planning Periods'!$O$2:$O$540,MATCH('Table B Values'!A1311,'Planning Periods'!$A$2:$A$540,0))</f>
        <v>Butte County</v>
      </c>
      <c r="S1311" t="s">
        <v>1218</v>
      </c>
      <c r="T1311">
        <v>2018</v>
      </c>
      <c r="U1311">
        <v>0</v>
      </c>
    </row>
    <row r="1312" spans="1:21">
      <c r="A1312" t="s">
        <v>1096</v>
      </c>
      <c r="B1312">
        <v>2020</v>
      </c>
      <c r="C1312">
        <v>0</v>
      </c>
      <c r="D1312">
        <v>0</v>
      </c>
      <c r="E1312">
        <v>0</v>
      </c>
      <c r="F1312">
        <v>0</v>
      </c>
      <c r="G1312">
        <v>0</v>
      </c>
      <c r="H1312">
        <v>0</v>
      </c>
      <c r="I1312">
        <v>445</v>
      </c>
      <c r="J1312" t="s">
        <v>1275</v>
      </c>
      <c r="K1312" t="str">
        <f>INDEX('Planning Periods'!$O$2:$O$540,MATCH('Table B Values'!A1312,'Planning Periods'!$A$2:$A$540,0))</f>
        <v>San Bernardino County</v>
      </c>
      <c r="S1312" t="s">
        <v>1145</v>
      </c>
      <c r="T1312">
        <v>2018</v>
      </c>
      <c r="U1312">
        <v>0</v>
      </c>
    </row>
    <row r="1313" spans="1:21">
      <c r="A1313" t="s">
        <v>1156</v>
      </c>
      <c r="B1313">
        <v>2020</v>
      </c>
      <c r="C1313">
        <v>0</v>
      </c>
      <c r="D1313">
        <v>0</v>
      </c>
      <c r="E1313">
        <v>0</v>
      </c>
      <c r="F1313">
        <v>3</v>
      </c>
      <c r="G1313">
        <v>0</v>
      </c>
      <c r="H1313">
        <v>0</v>
      </c>
      <c r="I1313">
        <v>0</v>
      </c>
      <c r="J1313" t="s">
        <v>1275</v>
      </c>
      <c r="K1313" t="str">
        <f>INDEX('Planning Periods'!$O$2:$O$540,MATCH('Table B Values'!A1313,'Planning Periods'!$A$2:$A$540,0))</f>
        <v>Contra Costa County</v>
      </c>
      <c r="S1313" t="s">
        <v>1115</v>
      </c>
      <c r="T1313">
        <v>2018</v>
      </c>
      <c r="U1313">
        <v>0</v>
      </c>
    </row>
    <row r="1314" spans="1:21">
      <c r="A1314" t="s">
        <v>1154</v>
      </c>
      <c r="B1314">
        <v>2020</v>
      </c>
      <c r="C1314">
        <v>0</v>
      </c>
      <c r="D1314">
        <v>0</v>
      </c>
      <c r="E1314">
        <v>0</v>
      </c>
      <c r="F1314">
        <v>0</v>
      </c>
      <c r="G1314">
        <v>0</v>
      </c>
      <c r="H1314">
        <v>5</v>
      </c>
      <c r="I1314">
        <v>9</v>
      </c>
      <c r="J1314" t="s">
        <v>1275</v>
      </c>
      <c r="K1314" t="str">
        <f>INDEX('Planning Periods'!$O$2:$O$540,MATCH('Table B Values'!A1314,'Planning Periods'!$A$2:$A$540,0))</f>
        <v>Placer County</v>
      </c>
      <c r="S1314" t="s">
        <v>873</v>
      </c>
      <c r="T1314">
        <v>2018</v>
      </c>
      <c r="U1314">
        <v>0</v>
      </c>
    </row>
    <row r="1315" spans="1:21">
      <c r="A1315" t="s">
        <v>1125</v>
      </c>
      <c r="B1315">
        <v>2020</v>
      </c>
      <c r="C1315">
        <v>0</v>
      </c>
      <c r="D1315">
        <v>0</v>
      </c>
      <c r="E1315">
        <v>0</v>
      </c>
      <c r="F1315">
        <v>0</v>
      </c>
      <c r="G1315">
        <v>0</v>
      </c>
      <c r="H1315">
        <v>0</v>
      </c>
      <c r="I1315">
        <v>87</v>
      </c>
      <c r="J1315" t="s">
        <v>1275</v>
      </c>
      <c r="K1315" t="str">
        <f>INDEX('Planning Periods'!$O$2:$O$540,MATCH('Table B Values'!A1315,'Planning Periods'!$A$2:$A$540,0))</f>
        <v>San Bernardino County</v>
      </c>
      <c r="S1315" t="s">
        <v>875</v>
      </c>
      <c r="T1315">
        <v>2018</v>
      </c>
      <c r="U1315">
        <v>1</v>
      </c>
    </row>
    <row r="1316" spans="1:21">
      <c r="A1316" t="s">
        <v>1124</v>
      </c>
      <c r="B1316">
        <v>2020</v>
      </c>
      <c r="C1316">
        <v>0</v>
      </c>
      <c r="D1316">
        <v>0</v>
      </c>
      <c r="E1316">
        <v>0</v>
      </c>
      <c r="F1316">
        <v>0</v>
      </c>
      <c r="G1316">
        <v>0</v>
      </c>
      <c r="H1316">
        <v>19</v>
      </c>
      <c r="I1316">
        <v>8</v>
      </c>
      <c r="J1316" t="s">
        <v>1275</v>
      </c>
      <c r="K1316" t="str">
        <f>INDEX('Planning Periods'!$O$2:$O$540,MATCH('Table B Values'!A1316,'Planning Periods'!$A$2:$A$540,0))</f>
        <v>Colusa County</v>
      </c>
      <c r="S1316" t="s">
        <v>944</v>
      </c>
      <c r="T1316">
        <v>2018</v>
      </c>
      <c r="U1316">
        <v>0</v>
      </c>
    </row>
    <row r="1317" spans="1:21">
      <c r="A1317" t="s">
        <v>1121</v>
      </c>
      <c r="B1317">
        <v>2020</v>
      </c>
      <c r="C1317">
        <v>104</v>
      </c>
      <c r="D1317">
        <v>0</v>
      </c>
      <c r="E1317">
        <v>0</v>
      </c>
      <c r="F1317">
        <v>9</v>
      </c>
      <c r="G1317">
        <v>0</v>
      </c>
      <c r="H1317">
        <v>163</v>
      </c>
      <c r="I1317">
        <v>65</v>
      </c>
      <c r="J1317" t="s">
        <v>1275</v>
      </c>
      <c r="K1317" t="str">
        <f>INDEX('Planning Periods'!$O$2:$O$540,MATCH('Table B Values'!A1317,'Planning Periods'!$A$2:$A$540,0))</f>
        <v>Riverside County</v>
      </c>
      <c r="S1317" t="s">
        <v>1143</v>
      </c>
      <c r="T1317">
        <v>2018</v>
      </c>
      <c r="U1317">
        <v>0</v>
      </c>
    </row>
    <row r="1318" spans="1:21">
      <c r="A1318" t="s">
        <v>1158</v>
      </c>
      <c r="B1318">
        <v>2020</v>
      </c>
      <c r="C1318">
        <v>0</v>
      </c>
      <c r="D1318">
        <v>0</v>
      </c>
      <c r="E1318">
        <v>0</v>
      </c>
      <c r="F1318">
        <v>0</v>
      </c>
      <c r="G1318">
        <v>0</v>
      </c>
      <c r="H1318">
        <v>0</v>
      </c>
      <c r="I1318">
        <v>3</v>
      </c>
      <c r="J1318" t="s">
        <v>1275</v>
      </c>
      <c r="K1318" t="str">
        <f>INDEX('Planning Periods'!$O$2:$O$540,MATCH('Table B Values'!A1318,'Planning Periods'!$A$2:$A$540,0))</f>
        <v>Sonoma County</v>
      </c>
      <c r="S1318" t="s">
        <v>1074</v>
      </c>
      <c r="T1318">
        <v>2018</v>
      </c>
      <c r="U1318">
        <v>0</v>
      </c>
    </row>
    <row r="1319" spans="1:21">
      <c r="A1319" t="s">
        <v>1155</v>
      </c>
      <c r="B1319">
        <v>2020</v>
      </c>
      <c r="C1319">
        <v>0</v>
      </c>
      <c r="D1319">
        <v>0</v>
      </c>
      <c r="E1319">
        <v>0</v>
      </c>
      <c r="F1319">
        <v>0</v>
      </c>
      <c r="G1319">
        <v>0</v>
      </c>
      <c r="H1319">
        <v>479</v>
      </c>
      <c r="I1319">
        <v>645</v>
      </c>
      <c r="J1319" t="s">
        <v>1275</v>
      </c>
      <c r="K1319" t="str">
        <f>INDEX('Planning Periods'!$O$2:$O$540,MATCH('Table B Values'!A1319,'Planning Periods'!$A$2:$A$540,0))</f>
        <v>Fresno County</v>
      </c>
      <c r="S1319" t="s">
        <v>1072</v>
      </c>
      <c r="T1319">
        <v>2018</v>
      </c>
      <c r="U1319">
        <v>0</v>
      </c>
    </row>
    <row r="1320" spans="1:21">
      <c r="A1320" t="s">
        <v>1295</v>
      </c>
      <c r="B1320">
        <v>2020</v>
      </c>
      <c r="C1320">
        <v>0</v>
      </c>
      <c r="D1320">
        <v>0</v>
      </c>
      <c r="E1320">
        <v>0</v>
      </c>
      <c r="F1320">
        <v>14</v>
      </c>
      <c r="G1320">
        <v>0</v>
      </c>
      <c r="H1320">
        <v>17</v>
      </c>
      <c r="I1320">
        <v>0</v>
      </c>
      <c r="J1320" t="s">
        <v>1275</v>
      </c>
      <c r="K1320" t="str">
        <f>INDEX('Planning Periods'!$O$2:$O$540,MATCH('Table B Values'!A1320,'Planning Periods'!$A$2:$A$540,0))</f>
        <v>Imperial County</v>
      </c>
      <c r="S1320" t="s">
        <v>1078</v>
      </c>
      <c r="T1320">
        <v>2018</v>
      </c>
      <c r="U1320">
        <v>1</v>
      </c>
    </row>
    <row r="1321" spans="1:21">
      <c r="A1321" t="s">
        <v>1110</v>
      </c>
      <c r="B1321">
        <v>2020</v>
      </c>
      <c r="C1321">
        <v>0</v>
      </c>
      <c r="D1321">
        <v>0</v>
      </c>
      <c r="E1321">
        <v>0</v>
      </c>
      <c r="F1321">
        <v>0</v>
      </c>
      <c r="G1321">
        <v>0</v>
      </c>
      <c r="H1321">
        <v>0</v>
      </c>
      <c r="I1321">
        <v>342</v>
      </c>
      <c r="J1321" t="s">
        <v>1275</v>
      </c>
      <c r="K1321" t="str">
        <f>INDEX('Planning Periods'!$O$2:$O$540,MATCH('Table B Values'!A1321,'Planning Periods'!$A$2:$A$540,0))</f>
        <v>Riverside County</v>
      </c>
      <c r="S1321" t="s">
        <v>1144</v>
      </c>
      <c r="T1321">
        <v>2018</v>
      </c>
      <c r="U1321">
        <v>0</v>
      </c>
    </row>
    <row r="1322" spans="1:21">
      <c r="A1322" t="s">
        <v>1113</v>
      </c>
      <c r="B1322">
        <v>2020</v>
      </c>
      <c r="C1322">
        <v>0</v>
      </c>
      <c r="D1322">
        <v>0</v>
      </c>
      <c r="E1322">
        <v>0</v>
      </c>
      <c r="F1322">
        <v>0</v>
      </c>
      <c r="G1322">
        <v>0</v>
      </c>
      <c r="H1322">
        <v>5</v>
      </c>
      <c r="I1322">
        <v>2</v>
      </c>
      <c r="J1322" t="s">
        <v>1275</v>
      </c>
      <c r="K1322" t="str">
        <f>INDEX('Planning Periods'!$O$2:$O$540,MATCH('Table B Values'!A1322,'Planning Periods'!$A$2:$A$540,0))</f>
        <v>Los Angeles County</v>
      </c>
      <c r="S1322" t="s">
        <v>785</v>
      </c>
      <c r="T1322">
        <v>2018</v>
      </c>
      <c r="U1322">
        <v>0</v>
      </c>
    </row>
    <row r="1323" spans="1:21">
      <c r="A1323" t="s">
        <v>1104</v>
      </c>
      <c r="B1323">
        <v>2020</v>
      </c>
      <c r="C1323">
        <v>0</v>
      </c>
      <c r="D1323">
        <v>0</v>
      </c>
      <c r="E1323">
        <v>0</v>
      </c>
      <c r="F1323">
        <v>44</v>
      </c>
      <c r="G1323">
        <v>0</v>
      </c>
      <c r="H1323">
        <v>12</v>
      </c>
      <c r="I1323">
        <v>140</v>
      </c>
      <c r="J1323" t="s">
        <v>1275</v>
      </c>
      <c r="K1323" t="str">
        <f>INDEX('Planning Periods'!$O$2:$O$540,MATCH('Table B Values'!A1323,'Planning Periods'!$A$2:$A$540,0))</f>
        <v>Los Angeles County</v>
      </c>
      <c r="S1323" t="s">
        <v>1082</v>
      </c>
      <c r="T1323">
        <v>2018</v>
      </c>
      <c r="U1323">
        <v>0</v>
      </c>
    </row>
    <row r="1324" spans="1:21">
      <c r="A1324" t="s">
        <v>1159</v>
      </c>
      <c r="B1324">
        <v>2020</v>
      </c>
      <c r="C1324">
        <v>82</v>
      </c>
      <c r="D1324">
        <v>0</v>
      </c>
      <c r="E1324">
        <v>35</v>
      </c>
      <c r="F1324">
        <v>0</v>
      </c>
      <c r="G1324">
        <v>28</v>
      </c>
      <c r="H1324">
        <v>0</v>
      </c>
      <c r="I1324">
        <v>142</v>
      </c>
      <c r="J1324" t="s">
        <v>1275</v>
      </c>
      <c r="K1324" t="str">
        <f>INDEX('Planning Periods'!$O$2:$O$540,MATCH('Table B Values'!A1324,'Planning Periods'!$A$2:$A$540,0))</f>
        <v>San Mateo County</v>
      </c>
      <c r="S1324" t="s">
        <v>1087</v>
      </c>
      <c r="T1324">
        <v>2018</v>
      </c>
      <c r="U1324">
        <v>0</v>
      </c>
    </row>
    <row r="1325" spans="1:21">
      <c r="A1325" t="s">
        <v>1108</v>
      </c>
      <c r="B1325">
        <v>2020</v>
      </c>
      <c r="C1325">
        <v>0</v>
      </c>
      <c r="D1325">
        <v>0</v>
      </c>
      <c r="E1325">
        <v>0</v>
      </c>
      <c r="F1325">
        <v>0</v>
      </c>
      <c r="G1325">
        <v>0</v>
      </c>
      <c r="H1325">
        <v>159</v>
      </c>
      <c r="I1325">
        <v>183</v>
      </c>
      <c r="J1325" t="s">
        <v>1275</v>
      </c>
      <c r="K1325" t="str">
        <f>INDEX('Planning Periods'!$O$2:$O$540,MATCH('Table B Values'!A1325,'Planning Periods'!$A$2:$A$540,0))</f>
        <v>Butte County</v>
      </c>
      <c r="S1325" t="s">
        <v>1111</v>
      </c>
      <c r="T1325">
        <v>2018</v>
      </c>
      <c r="U1325">
        <v>0</v>
      </c>
    </row>
    <row r="1326" spans="1:21">
      <c r="A1326" t="s">
        <v>1268</v>
      </c>
      <c r="B1326">
        <v>2020</v>
      </c>
      <c r="C1326">
        <v>0</v>
      </c>
      <c r="D1326">
        <v>0</v>
      </c>
      <c r="E1326">
        <v>0</v>
      </c>
      <c r="F1326">
        <v>4</v>
      </c>
      <c r="G1326">
        <v>0</v>
      </c>
      <c r="H1326">
        <v>0</v>
      </c>
      <c r="I1326" s="356">
        <v>1</v>
      </c>
      <c r="J1326" t="s">
        <v>1275</v>
      </c>
      <c r="K1326" t="str">
        <f>INDEX('Planning Periods'!$O$2:$O$540,MATCH('Table B Values'!A1326,'Planning Periods'!$A$2:$A$540,0))</f>
        <v>Napa County</v>
      </c>
      <c r="S1326" t="s">
        <v>1268</v>
      </c>
      <c r="T1326">
        <v>2018</v>
      </c>
      <c r="U1326">
        <v>0</v>
      </c>
    </row>
    <row r="1327" spans="1:21">
      <c r="A1327" t="s">
        <v>1163</v>
      </c>
      <c r="B1327">
        <v>2020</v>
      </c>
      <c r="C1327">
        <v>0</v>
      </c>
      <c r="D1327">
        <v>0</v>
      </c>
      <c r="E1327">
        <v>0</v>
      </c>
      <c r="F1327">
        <v>0</v>
      </c>
      <c r="G1327">
        <v>0</v>
      </c>
      <c r="H1327">
        <v>0</v>
      </c>
      <c r="I1327">
        <v>14</v>
      </c>
      <c r="J1327" t="s">
        <v>1275</v>
      </c>
      <c r="K1327" t="str">
        <f>INDEX('Planning Periods'!$O$2:$O$540,MATCH('Table B Values'!A1327,'Planning Periods'!$A$2:$A$540,0))</f>
        <v>Santa Barbara County</v>
      </c>
      <c r="S1327" t="s">
        <v>1089</v>
      </c>
      <c r="T1327">
        <v>2018</v>
      </c>
      <c r="U1327">
        <v>0</v>
      </c>
    </row>
    <row r="1328" spans="1:21">
      <c r="A1328" t="s">
        <v>1086</v>
      </c>
      <c r="B1328">
        <v>2020</v>
      </c>
      <c r="C1328">
        <v>0</v>
      </c>
      <c r="D1328">
        <v>0</v>
      </c>
      <c r="E1328">
        <v>0</v>
      </c>
      <c r="F1328">
        <v>0</v>
      </c>
      <c r="G1328">
        <v>0</v>
      </c>
      <c r="H1328">
        <v>0</v>
      </c>
      <c r="I1328">
        <v>6</v>
      </c>
      <c r="J1328" t="s">
        <v>1275</v>
      </c>
      <c r="K1328" t="str">
        <f>INDEX('Planning Periods'!$O$2:$O$540,MATCH('Table B Values'!A1328,'Planning Periods'!$A$2:$A$540,0))</f>
        <v>Los Angeles County</v>
      </c>
      <c r="S1328" t="s">
        <v>1110</v>
      </c>
      <c r="T1328">
        <v>2018</v>
      </c>
      <c r="U1328">
        <v>0</v>
      </c>
    </row>
    <row r="1329" spans="1:21">
      <c r="A1329" t="s">
        <v>1094</v>
      </c>
      <c r="B1329">
        <v>2020</v>
      </c>
      <c r="C1329">
        <v>0</v>
      </c>
      <c r="D1329">
        <v>0</v>
      </c>
      <c r="E1329">
        <v>0</v>
      </c>
      <c r="F1329">
        <v>8</v>
      </c>
      <c r="G1329">
        <v>0</v>
      </c>
      <c r="H1329">
        <v>7</v>
      </c>
      <c r="I1329">
        <v>249</v>
      </c>
      <c r="J1329" t="s">
        <v>1275</v>
      </c>
      <c r="K1329" t="str">
        <f>INDEX('Planning Periods'!$O$2:$O$540,MATCH('Table B Values'!A1329,'Planning Periods'!$A$2:$A$540,0))</f>
        <v>Riverside County</v>
      </c>
      <c r="S1329" t="s">
        <v>1108</v>
      </c>
      <c r="T1329">
        <v>2018</v>
      </c>
      <c r="U1329">
        <v>0</v>
      </c>
    </row>
    <row r="1330" spans="1:21">
      <c r="A1330" t="s">
        <v>1084</v>
      </c>
      <c r="B1330">
        <v>2020</v>
      </c>
      <c r="C1330">
        <v>45</v>
      </c>
      <c r="D1330">
        <v>1</v>
      </c>
      <c r="E1330">
        <v>29</v>
      </c>
      <c r="F1330">
        <v>3</v>
      </c>
      <c r="G1330">
        <v>0</v>
      </c>
      <c r="H1330">
        <v>39</v>
      </c>
      <c r="I1330">
        <v>260</v>
      </c>
      <c r="J1330" t="s">
        <v>1275</v>
      </c>
      <c r="K1330" t="str">
        <f>INDEX('Planning Periods'!$O$2:$O$540,MATCH('Table B Values'!A1330,'Planning Periods'!$A$2:$A$540,0))</f>
        <v>San Diego County</v>
      </c>
      <c r="S1330" t="s">
        <v>1113</v>
      </c>
      <c r="T1330">
        <v>2018</v>
      </c>
      <c r="U1330">
        <v>0</v>
      </c>
    </row>
    <row r="1331" spans="1:21">
      <c r="A1331" t="s">
        <v>1089</v>
      </c>
      <c r="B1331">
        <v>2020</v>
      </c>
      <c r="C1331">
        <v>0</v>
      </c>
      <c r="D1331">
        <v>0</v>
      </c>
      <c r="E1331">
        <v>0</v>
      </c>
      <c r="F1331">
        <v>0</v>
      </c>
      <c r="G1331">
        <v>4</v>
      </c>
      <c r="H1331">
        <v>13</v>
      </c>
      <c r="I1331">
        <v>95</v>
      </c>
      <c r="J1331" t="s">
        <v>1275</v>
      </c>
      <c r="K1331" t="str">
        <f>INDEX('Planning Periods'!$O$2:$O$540,MATCH('Table B Values'!A1331,'Planning Periods'!$A$2:$A$540,0))</f>
        <v>Ventura County</v>
      </c>
      <c r="S1331" t="s">
        <v>951</v>
      </c>
      <c r="T1331">
        <v>2018</v>
      </c>
      <c r="U1331">
        <v>0</v>
      </c>
    </row>
    <row r="1332" spans="1:21">
      <c r="A1332" t="s">
        <v>1164</v>
      </c>
      <c r="B1332">
        <v>2020</v>
      </c>
      <c r="C1332">
        <v>0</v>
      </c>
      <c r="D1332">
        <v>0</v>
      </c>
      <c r="E1332">
        <v>0</v>
      </c>
      <c r="F1332">
        <v>0</v>
      </c>
      <c r="G1332">
        <v>0</v>
      </c>
      <c r="H1332">
        <v>0</v>
      </c>
      <c r="I1332">
        <v>57</v>
      </c>
      <c r="J1332" t="s">
        <v>1275</v>
      </c>
      <c r="K1332" t="str">
        <f>INDEX('Planning Periods'!$O$2:$O$540,MATCH('Table B Values'!A1332,'Planning Periods'!$A$2:$A$540,0))</f>
        <v>Santa Clara County</v>
      </c>
      <c r="S1332" t="s">
        <v>1164</v>
      </c>
      <c r="T1332">
        <v>2018</v>
      </c>
      <c r="U1332">
        <v>0</v>
      </c>
    </row>
    <row r="1333" spans="1:21">
      <c r="A1333" t="s">
        <v>1165</v>
      </c>
      <c r="B1333">
        <v>2020</v>
      </c>
      <c r="C1333">
        <v>0</v>
      </c>
      <c r="D1333">
        <v>3</v>
      </c>
      <c r="E1333">
        <v>0</v>
      </c>
      <c r="F1333">
        <v>0</v>
      </c>
      <c r="G1333">
        <v>0</v>
      </c>
      <c r="H1333">
        <v>0</v>
      </c>
      <c r="I1333">
        <v>3</v>
      </c>
      <c r="J1333" t="s">
        <v>1275</v>
      </c>
      <c r="K1333" t="str">
        <f>INDEX('Planning Periods'!$O$2:$O$540,MATCH('Table B Values'!A1333,'Planning Periods'!$A$2:$A$540,0))</f>
        <v>Santa Cruz County</v>
      </c>
      <c r="S1333" t="s">
        <v>1163</v>
      </c>
      <c r="T1333">
        <v>2018</v>
      </c>
      <c r="U1333">
        <v>0</v>
      </c>
    </row>
    <row r="1334" spans="1:21">
      <c r="A1334" t="s">
        <v>806</v>
      </c>
      <c r="B1334">
        <v>2020</v>
      </c>
      <c r="C1334">
        <v>0</v>
      </c>
      <c r="D1334">
        <v>12</v>
      </c>
      <c r="E1334">
        <v>0</v>
      </c>
      <c r="F1334">
        <v>22</v>
      </c>
      <c r="G1334">
        <v>0</v>
      </c>
      <c r="H1334">
        <v>71</v>
      </c>
      <c r="I1334">
        <v>287</v>
      </c>
      <c r="J1334" t="s">
        <v>1275</v>
      </c>
      <c r="K1334" t="str">
        <f>INDEX('Planning Periods'!$O$2:$O$540,MATCH('Table B Values'!A1334,'Planning Periods'!$A$2:$A$540,0))</f>
        <v>Yolo County</v>
      </c>
      <c r="S1334" t="s">
        <v>1086</v>
      </c>
      <c r="T1334">
        <v>2018</v>
      </c>
      <c r="U1334">
        <v>0</v>
      </c>
    </row>
    <row r="1335" spans="1:21">
      <c r="A1335" t="s">
        <v>850</v>
      </c>
      <c r="B1335">
        <v>2020</v>
      </c>
      <c r="C1335">
        <v>0</v>
      </c>
      <c r="D1335">
        <v>0</v>
      </c>
      <c r="E1335">
        <v>0</v>
      </c>
      <c r="F1335">
        <v>7</v>
      </c>
      <c r="G1335">
        <v>0</v>
      </c>
      <c r="H1335">
        <v>2</v>
      </c>
      <c r="I1335">
        <v>8</v>
      </c>
      <c r="J1335" t="s">
        <v>1275</v>
      </c>
      <c r="K1335" t="str">
        <f>INDEX('Planning Periods'!$O$2:$O$540,MATCH('Table B Values'!A1335,'Planning Periods'!$A$2:$A$540,0))</f>
        <v>San Mateo County</v>
      </c>
      <c r="S1335" t="s">
        <v>1094</v>
      </c>
      <c r="T1335">
        <v>2018</v>
      </c>
      <c r="U1335">
        <v>0</v>
      </c>
    </row>
    <row r="1336" spans="1:21">
      <c r="A1336" t="s">
        <v>774</v>
      </c>
      <c r="B1336">
        <v>2020</v>
      </c>
      <c r="C1336">
        <v>0</v>
      </c>
      <c r="D1336">
        <v>5</v>
      </c>
      <c r="E1336">
        <v>0</v>
      </c>
      <c r="F1336">
        <v>3</v>
      </c>
      <c r="G1336">
        <v>0</v>
      </c>
      <c r="H1336">
        <v>6</v>
      </c>
      <c r="I1336">
        <v>6</v>
      </c>
      <c r="J1336" t="s">
        <v>1275</v>
      </c>
      <c r="K1336" t="str">
        <f>INDEX('Planning Periods'!$O$2:$O$540,MATCH('Table B Values'!A1336,'Planning Periods'!$A$2:$A$540,0))</f>
        <v>Yolo County</v>
      </c>
      <c r="S1336" t="s">
        <v>1162</v>
      </c>
      <c r="T1336">
        <v>2018</v>
      </c>
      <c r="U1336">
        <v>0</v>
      </c>
    </row>
    <row r="1337" spans="1:21">
      <c r="A1337" t="s">
        <v>864</v>
      </c>
      <c r="B1337">
        <v>2020</v>
      </c>
      <c r="C1337">
        <v>31</v>
      </c>
      <c r="D1337">
        <v>6</v>
      </c>
      <c r="E1337">
        <v>0</v>
      </c>
      <c r="F1337">
        <v>15</v>
      </c>
      <c r="G1337">
        <v>0</v>
      </c>
      <c r="H1337">
        <v>33</v>
      </c>
      <c r="I1337">
        <v>0</v>
      </c>
      <c r="J1337" t="s">
        <v>1275</v>
      </c>
      <c r="K1337" t="str">
        <f>INDEX('Planning Periods'!$O$2:$O$540,MATCH('Table B Values'!A1337,'Planning Periods'!$A$2:$A$540,0))</f>
        <v>Tulare County</v>
      </c>
      <c r="S1337" t="s">
        <v>1091</v>
      </c>
      <c r="T1337">
        <v>2018</v>
      </c>
      <c r="U1337">
        <v>0</v>
      </c>
    </row>
    <row r="1338" spans="1:21">
      <c r="A1338" t="s">
        <v>910</v>
      </c>
      <c r="B1338">
        <v>2020</v>
      </c>
      <c r="C1338">
        <v>0</v>
      </c>
      <c r="D1338">
        <v>0</v>
      </c>
      <c r="E1338">
        <v>24</v>
      </c>
      <c r="F1338">
        <v>0</v>
      </c>
      <c r="G1338">
        <v>0</v>
      </c>
      <c r="H1338">
        <v>1</v>
      </c>
      <c r="I1338">
        <v>0</v>
      </c>
      <c r="J1338" t="s">
        <v>1275</v>
      </c>
      <c r="K1338" t="str">
        <f>INDEX('Planning Periods'!$O$2:$O$540,MATCH('Table B Values'!A1338,'Planning Periods'!$A$2:$A$540,0))</f>
        <v>Glenn County</v>
      </c>
      <c r="S1338" t="s">
        <v>1165</v>
      </c>
      <c r="T1338">
        <v>2018</v>
      </c>
      <c r="U1338">
        <v>0</v>
      </c>
    </row>
    <row r="1339" spans="1:21">
      <c r="A1339" t="s">
        <v>859</v>
      </c>
      <c r="B1339">
        <v>2020</v>
      </c>
      <c r="C1339">
        <v>0</v>
      </c>
      <c r="D1339">
        <v>0</v>
      </c>
      <c r="E1339">
        <v>0</v>
      </c>
      <c r="F1339">
        <v>0</v>
      </c>
      <c r="G1339">
        <v>0</v>
      </c>
      <c r="H1339">
        <v>0</v>
      </c>
      <c r="I1339">
        <v>5</v>
      </c>
      <c r="J1339" t="s">
        <v>1275</v>
      </c>
      <c r="K1339" t="str">
        <f>INDEX('Planning Periods'!$O$2:$O$540,MATCH('Table B Values'!A1339,'Planning Periods'!$A$2:$A$540,0))</f>
        <v>Sonoma County</v>
      </c>
      <c r="S1339" t="s">
        <v>1084</v>
      </c>
      <c r="T1339">
        <v>2018</v>
      </c>
      <c r="U1339">
        <v>0</v>
      </c>
    </row>
    <row r="1340" spans="1:21">
      <c r="A1340" t="s">
        <v>861</v>
      </c>
      <c r="B1340">
        <v>2020</v>
      </c>
      <c r="C1340">
        <v>0</v>
      </c>
      <c r="D1340">
        <v>0</v>
      </c>
      <c r="E1340">
        <v>0</v>
      </c>
      <c r="F1340">
        <v>0</v>
      </c>
      <c r="G1340">
        <v>0</v>
      </c>
      <c r="H1340">
        <v>0</v>
      </c>
      <c r="I1340">
        <v>38</v>
      </c>
      <c r="J1340" t="s">
        <v>1275</v>
      </c>
      <c r="K1340" t="str">
        <f>INDEX('Planning Periods'!$O$2:$O$540,MATCH('Table B Values'!A1340,'Planning Periods'!$A$2:$A$540,0))</f>
        <v>Yolo County</v>
      </c>
      <c r="S1340" t="s">
        <v>1092</v>
      </c>
      <c r="T1340">
        <v>2018</v>
      </c>
      <c r="U1340">
        <v>0</v>
      </c>
    </row>
    <row r="1341" spans="1:21">
      <c r="A1341" t="s">
        <v>854</v>
      </c>
      <c r="B1341">
        <v>2020</v>
      </c>
      <c r="C1341">
        <v>11</v>
      </c>
      <c r="D1341">
        <v>1</v>
      </c>
      <c r="E1341">
        <v>36</v>
      </c>
      <c r="F1341">
        <v>5</v>
      </c>
      <c r="G1341">
        <v>0</v>
      </c>
      <c r="H1341">
        <v>0</v>
      </c>
      <c r="I1341">
        <v>57</v>
      </c>
      <c r="J1341" t="s">
        <v>1275</v>
      </c>
      <c r="K1341" t="str">
        <f>INDEX('Planning Periods'!$O$2:$O$540,MATCH('Table B Values'!A1341,'Planning Periods'!$A$2:$A$540,0))</f>
        <v>Orange County</v>
      </c>
      <c r="S1341" t="s">
        <v>1090</v>
      </c>
      <c r="T1341">
        <v>2018</v>
      </c>
      <c r="U1341">
        <v>0</v>
      </c>
    </row>
    <row r="1342" spans="1:21">
      <c r="A1342" t="s">
        <v>877</v>
      </c>
      <c r="B1342">
        <v>2020</v>
      </c>
      <c r="C1342">
        <v>0</v>
      </c>
      <c r="D1342">
        <v>0</v>
      </c>
      <c r="E1342">
        <v>0</v>
      </c>
      <c r="F1342">
        <v>12</v>
      </c>
      <c r="G1342">
        <v>0</v>
      </c>
      <c r="H1342">
        <v>6</v>
      </c>
      <c r="I1342">
        <v>19</v>
      </c>
      <c r="J1342" t="s">
        <v>1275</v>
      </c>
      <c r="K1342" t="str">
        <f>INDEX('Planning Periods'!$O$2:$O$540,MATCH('Table B Values'!A1342,'Planning Periods'!$A$2:$A$540,0))</f>
        <v>San Bernardino County</v>
      </c>
      <c r="S1342" t="s">
        <v>1138</v>
      </c>
      <c r="T1342">
        <v>2018</v>
      </c>
      <c r="U1342">
        <v>0</v>
      </c>
    </row>
    <row r="1343" spans="1:21">
      <c r="A1343" t="s">
        <v>870</v>
      </c>
      <c r="B1343">
        <v>2020</v>
      </c>
      <c r="C1343">
        <v>0</v>
      </c>
      <c r="D1343">
        <v>0</v>
      </c>
      <c r="E1343">
        <v>0</v>
      </c>
      <c r="F1343">
        <v>0</v>
      </c>
      <c r="G1343">
        <v>0</v>
      </c>
      <c r="H1343">
        <v>0</v>
      </c>
      <c r="I1343">
        <v>71</v>
      </c>
      <c r="J1343" t="s">
        <v>1275</v>
      </c>
      <c r="K1343" t="str">
        <f>INDEX('Planning Periods'!$O$2:$O$540,MATCH('Table B Values'!A1343,'Planning Periods'!$A$2:$A$540,0))</f>
        <v>San Bernardino County</v>
      </c>
      <c r="S1343" t="s">
        <v>1085</v>
      </c>
      <c r="T1343">
        <v>2018</v>
      </c>
      <c r="U1343">
        <v>0</v>
      </c>
    </row>
    <row r="1344" spans="1:21">
      <c r="A1344" t="s">
        <v>885</v>
      </c>
      <c r="B1344">
        <v>2020</v>
      </c>
      <c r="C1344">
        <v>0</v>
      </c>
      <c r="D1344">
        <v>0</v>
      </c>
      <c r="E1344">
        <v>0</v>
      </c>
      <c r="F1344">
        <v>0</v>
      </c>
      <c r="G1344">
        <v>0</v>
      </c>
      <c r="H1344">
        <v>0</v>
      </c>
      <c r="I1344">
        <v>446</v>
      </c>
      <c r="J1344" t="s">
        <v>1275</v>
      </c>
      <c r="K1344" t="str">
        <f>INDEX('Planning Periods'!$O$2:$O$540,MATCH('Table B Values'!A1344,'Planning Periods'!$A$2:$A$540,0))</f>
        <v>Yuba County</v>
      </c>
      <c r="S1344" t="s">
        <v>1135</v>
      </c>
      <c r="T1344">
        <v>2018</v>
      </c>
      <c r="U1344">
        <v>0</v>
      </c>
    </row>
    <row r="1345" spans="1:21">
      <c r="A1345" t="s">
        <v>867</v>
      </c>
      <c r="B1345">
        <v>2020</v>
      </c>
      <c r="C1345">
        <v>0</v>
      </c>
      <c r="D1345">
        <v>0</v>
      </c>
      <c r="E1345">
        <v>0</v>
      </c>
      <c r="F1345">
        <v>0</v>
      </c>
      <c r="G1345">
        <v>0</v>
      </c>
      <c r="H1345">
        <v>1</v>
      </c>
      <c r="I1345">
        <v>0</v>
      </c>
      <c r="J1345" t="s">
        <v>1275</v>
      </c>
      <c r="K1345" t="str">
        <f>INDEX('Planning Periods'!$O$2:$O$540,MATCH('Table B Values'!A1345,'Planning Periods'!$A$2:$A$540,0))</f>
        <v>Napa County</v>
      </c>
      <c r="S1345" t="s">
        <v>1136</v>
      </c>
      <c r="T1345">
        <v>2018</v>
      </c>
      <c r="U1345">
        <v>0</v>
      </c>
    </row>
    <row r="1346" spans="1:21">
      <c r="A1346" t="s">
        <v>879</v>
      </c>
      <c r="B1346">
        <v>2020</v>
      </c>
      <c r="C1346">
        <v>0</v>
      </c>
      <c r="D1346">
        <v>0</v>
      </c>
      <c r="E1346">
        <v>0</v>
      </c>
      <c r="F1346">
        <v>0</v>
      </c>
      <c r="G1346">
        <v>0</v>
      </c>
      <c r="H1346">
        <v>1</v>
      </c>
      <c r="I1346">
        <v>0</v>
      </c>
      <c r="J1346" t="s">
        <v>1275</v>
      </c>
      <c r="K1346" t="str">
        <f>INDEX('Planning Periods'!$O$2:$O$540,MATCH('Table B Values'!A1346,'Planning Periods'!$A$2:$A$540,0))</f>
        <v>Siskiyou County</v>
      </c>
      <c r="S1346" t="s">
        <v>1141</v>
      </c>
      <c r="T1346">
        <v>2018</v>
      </c>
      <c r="U1346">
        <v>0</v>
      </c>
    </row>
    <row r="1347" spans="1:21">
      <c r="A1347" t="s">
        <v>882</v>
      </c>
      <c r="B1347">
        <v>2020</v>
      </c>
      <c r="C1347">
        <v>0</v>
      </c>
      <c r="D1347">
        <v>0</v>
      </c>
      <c r="E1347">
        <v>40</v>
      </c>
      <c r="F1347">
        <v>0</v>
      </c>
      <c r="G1347">
        <v>0</v>
      </c>
      <c r="H1347">
        <v>0</v>
      </c>
      <c r="I1347">
        <v>21</v>
      </c>
      <c r="J1347" t="s">
        <v>1275</v>
      </c>
      <c r="K1347" t="str">
        <f>INDEX('Planning Periods'!$O$2:$O$540,MATCH('Table B Values'!A1347,'Planning Periods'!$A$2:$A$540,0))</f>
        <v>Sutter County</v>
      </c>
      <c r="S1347" t="s">
        <v>1106</v>
      </c>
      <c r="T1347">
        <v>2018</v>
      </c>
      <c r="U1347">
        <v>20</v>
      </c>
    </row>
    <row r="1348" spans="1:21">
      <c r="A1348" t="s">
        <v>888</v>
      </c>
      <c r="B1348">
        <v>2020</v>
      </c>
      <c r="C1348">
        <v>0</v>
      </c>
      <c r="D1348">
        <v>0</v>
      </c>
      <c r="E1348">
        <v>0</v>
      </c>
      <c r="F1348">
        <v>0</v>
      </c>
      <c r="G1348">
        <v>0</v>
      </c>
      <c r="H1348">
        <v>2</v>
      </c>
      <c r="I1348">
        <v>0</v>
      </c>
      <c r="J1348" t="s">
        <v>1275</v>
      </c>
      <c r="K1348" t="str">
        <f>INDEX('Planning Periods'!$O$2:$O$540,MATCH('Table B Values'!A1348,'Planning Periods'!$A$2:$A$540,0))</f>
        <v>Stanislaus County</v>
      </c>
      <c r="S1348" t="s">
        <v>954</v>
      </c>
      <c r="T1348">
        <v>2018</v>
      </c>
      <c r="U1348">
        <v>0</v>
      </c>
    </row>
    <row r="1349" spans="1:21">
      <c r="A1349" t="s">
        <v>889</v>
      </c>
      <c r="B1349">
        <v>2020</v>
      </c>
      <c r="C1349">
        <v>0</v>
      </c>
      <c r="D1349">
        <v>0</v>
      </c>
      <c r="E1349">
        <v>0</v>
      </c>
      <c r="F1349">
        <v>0</v>
      </c>
      <c r="G1349">
        <v>0</v>
      </c>
      <c r="H1349">
        <v>0</v>
      </c>
      <c r="I1349">
        <v>18</v>
      </c>
      <c r="J1349" t="s">
        <v>1275</v>
      </c>
      <c r="K1349" t="str">
        <f>INDEX('Planning Periods'!$O$2:$O$540,MATCH('Table B Values'!A1349,'Planning Periods'!$A$2:$A$540,0))</f>
        <v>Santa Cruz County</v>
      </c>
      <c r="S1349" t="s">
        <v>1104</v>
      </c>
      <c r="T1349">
        <v>2018</v>
      </c>
      <c r="U1349">
        <v>0</v>
      </c>
    </row>
    <row r="1350" spans="1:21">
      <c r="A1350" t="s">
        <v>891</v>
      </c>
      <c r="B1350">
        <v>2020</v>
      </c>
      <c r="C1350">
        <v>0</v>
      </c>
      <c r="D1350">
        <v>0</v>
      </c>
      <c r="E1350">
        <v>0</v>
      </c>
      <c r="F1350">
        <v>0</v>
      </c>
      <c r="G1350">
        <v>0</v>
      </c>
      <c r="H1350">
        <v>0</v>
      </c>
      <c r="I1350" s="356">
        <v>32</v>
      </c>
      <c r="J1350" t="s">
        <v>1275</v>
      </c>
      <c r="K1350" t="str">
        <f>INDEX('Planning Periods'!$O$2:$O$540,MATCH('Table B Values'!A1350,'Planning Periods'!$A$2:$A$540,0))</f>
        <v>Los Angeles County</v>
      </c>
      <c r="S1350" t="s">
        <v>1159</v>
      </c>
      <c r="T1350">
        <v>2018</v>
      </c>
      <c r="U1350">
        <v>0</v>
      </c>
    </row>
    <row r="1351" spans="1:21">
      <c r="A1351" t="s">
        <v>893</v>
      </c>
      <c r="B1351">
        <v>2020</v>
      </c>
      <c r="C1351">
        <v>0</v>
      </c>
      <c r="D1351">
        <v>0</v>
      </c>
      <c r="E1351">
        <v>0</v>
      </c>
      <c r="F1351">
        <v>0</v>
      </c>
      <c r="G1351">
        <v>0</v>
      </c>
      <c r="H1351">
        <v>3</v>
      </c>
      <c r="I1351">
        <v>38</v>
      </c>
      <c r="J1351" t="s">
        <v>1275</v>
      </c>
      <c r="K1351" t="str">
        <f>INDEX('Planning Periods'!$O$2:$O$540,MATCH('Table B Values'!A1351,'Planning Periods'!$A$2:$A$540,0))</f>
        <v>Kern County</v>
      </c>
      <c r="S1351" t="s">
        <v>1161</v>
      </c>
      <c r="T1351">
        <v>2018</v>
      </c>
      <c r="U1351">
        <v>0</v>
      </c>
    </row>
    <row r="1352" spans="1:21">
      <c r="A1352" t="s">
        <v>896</v>
      </c>
      <c r="B1352">
        <v>2020</v>
      </c>
      <c r="C1352">
        <v>0</v>
      </c>
      <c r="D1352">
        <v>0</v>
      </c>
      <c r="E1352">
        <v>59</v>
      </c>
      <c r="F1352">
        <v>0</v>
      </c>
      <c r="G1352">
        <v>0</v>
      </c>
      <c r="H1352">
        <v>0</v>
      </c>
      <c r="I1352">
        <v>459</v>
      </c>
      <c r="J1352" t="s">
        <v>1275</v>
      </c>
      <c r="K1352" t="str">
        <f>INDEX('Planning Periods'!$O$2:$O$540,MATCH('Table B Values'!A1352,'Planning Periods'!$A$2:$A$540,0))</f>
        <v>San Diego County</v>
      </c>
      <c r="S1352" t="s">
        <v>1107</v>
      </c>
      <c r="T1352">
        <v>2018</v>
      </c>
      <c r="U1352">
        <v>0</v>
      </c>
    </row>
    <row r="1353" spans="1:21">
      <c r="A1353" t="s">
        <v>898</v>
      </c>
      <c r="B1353">
        <v>2020</v>
      </c>
      <c r="C1353">
        <v>0</v>
      </c>
      <c r="D1353">
        <v>0</v>
      </c>
      <c r="E1353">
        <v>0</v>
      </c>
      <c r="F1353">
        <v>0</v>
      </c>
      <c r="G1353">
        <v>0</v>
      </c>
      <c r="H1353">
        <v>0</v>
      </c>
      <c r="I1353">
        <v>10</v>
      </c>
      <c r="J1353" t="s">
        <v>1275</v>
      </c>
      <c r="K1353" t="str">
        <f>INDEX('Planning Periods'!$O$2:$O$540,MATCH('Table B Values'!A1353,'Planning Periods'!$A$2:$A$540,0))</f>
        <v>Los Angeles County</v>
      </c>
      <c r="S1353" t="s">
        <v>1152</v>
      </c>
      <c r="T1353">
        <v>2018</v>
      </c>
      <c r="U1353">
        <v>0</v>
      </c>
    </row>
    <row r="1354" spans="1:21">
      <c r="A1354" t="s">
        <v>901</v>
      </c>
      <c r="B1354">
        <v>2020</v>
      </c>
      <c r="C1354">
        <v>11</v>
      </c>
      <c r="D1354">
        <v>0</v>
      </c>
      <c r="E1354">
        <v>0</v>
      </c>
      <c r="F1354">
        <v>3</v>
      </c>
      <c r="G1354">
        <v>0</v>
      </c>
      <c r="H1354">
        <v>11</v>
      </c>
      <c r="I1354">
        <v>157</v>
      </c>
      <c r="J1354" t="s">
        <v>1275</v>
      </c>
      <c r="K1354" t="str">
        <f>INDEX('Planning Periods'!$O$2:$O$540,MATCH('Table B Values'!A1354,'Planning Periods'!$A$2:$A$540,0))</f>
        <v>Contra Costa County</v>
      </c>
      <c r="S1354" t="s">
        <v>1160</v>
      </c>
      <c r="T1354">
        <v>2018</v>
      </c>
      <c r="U1354">
        <v>0</v>
      </c>
    </row>
    <row r="1355" spans="1:21">
      <c r="A1355" t="s">
        <v>903</v>
      </c>
      <c r="B1355">
        <v>2020</v>
      </c>
      <c r="C1355">
        <v>2</v>
      </c>
      <c r="D1355">
        <v>0</v>
      </c>
      <c r="E1355">
        <v>8</v>
      </c>
      <c r="F1355">
        <v>0</v>
      </c>
      <c r="G1355">
        <v>6</v>
      </c>
      <c r="H1355">
        <v>0</v>
      </c>
      <c r="I1355">
        <v>92</v>
      </c>
      <c r="J1355" t="s">
        <v>1275</v>
      </c>
      <c r="K1355" t="str">
        <f>INDEX('Planning Periods'!$O$2:$O$540,MATCH('Table B Values'!A1355,'Planning Periods'!$A$2:$A$540,0))</f>
        <v>Los Angeles County</v>
      </c>
      <c r="S1355" t="s">
        <v>1244</v>
      </c>
      <c r="T1355">
        <v>2018</v>
      </c>
      <c r="U1355">
        <v>0</v>
      </c>
    </row>
    <row r="1356" spans="1:21">
      <c r="A1356" t="s">
        <v>905</v>
      </c>
      <c r="B1356">
        <v>2020</v>
      </c>
      <c r="C1356">
        <v>0</v>
      </c>
      <c r="D1356">
        <v>0</v>
      </c>
      <c r="E1356">
        <v>0</v>
      </c>
      <c r="F1356">
        <v>0</v>
      </c>
      <c r="G1356">
        <v>0</v>
      </c>
      <c r="H1356">
        <v>0</v>
      </c>
      <c r="I1356">
        <v>60</v>
      </c>
      <c r="J1356" t="s">
        <v>1275</v>
      </c>
      <c r="K1356" t="str">
        <f>INDEX('Planning Periods'!$O$2:$O$540,MATCH('Table B Values'!A1356,'Planning Periods'!$A$2:$A$540,0))</f>
        <v>Riverside County</v>
      </c>
      <c r="S1356" t="s">
        <v>772</v>
      </c>
      <c r="T1356">
        <v>2018</v>
      </c>
      <c r="U1356">
        <v>437</v>
      </c>
    </row>
    <row r="1357" spans="1:21">
      <c r="A1357" t="s">
        <v>908</v>
      </c>
      <c r="B1357">
        <v>2020</v>
      </c>
      <c r="C1357">
        <v>0</v>
      </c>
      <c r="D1357">
        <v>0</v>
      </c>
      <c r="E1357">
        <v>0</v>
      </c>
      <c r="F1357">
        <v>0</v>
      </c>
      <c r="G1357">
        <v>0</v>
      </c>
      <c r="H1357">
        <v>0</v>
      </c>
      <c r="I1357">
        <v>14</v>
      </c>
      <c r="J1357" t="s">
        <v>1275</v>
      </c>
      <c r="K1357" t="str">
        <f>INDEX('Planning Periods'!$O$2:$O$540,MATCH('Table B Values'!A1357,'Planning Periods'!$A$2:$A$540,0))</f>
        <v>Colusa County</v>
      </c>
      <c r="S1357" t="s">
        <v>904</v>
      </c>
      <c r="T1357">
        <v>2018</v>
      </c>
      <c r="U1357">
        <v>0</v>
      </c>
    </row>
    <row r="1358" spans="1:21">
      <c r="A1358" t="s">
        <v>913</v>
      </c>
      <c r="B1358">
        <v>2020</v>
      </c>
      <c r="C1358">
        <v>0</v>
      </c>
      <c r="D1358">
        <v>0</v>
      </c>
      <c r="E1358">
        <v>0</v>
      </c>
      <c r="F1358">
        <v>19</v>
      </c>
      <c r="G1358">
        <v>0</v>
      </c>
      <c r="H1358">
        <v>0</v>
      </c>
      <c r="I1358">
        <v>90</v>
      </c>
      <c r="J1358" t="s">
        <v>1275</v>
      </c>
      <c r="K1358" t="str">
        <f>INDEX('Planning Periods'!$O$2:$O$540,MATCH('Table B Values'!A1358,'Planning Periods'!$A$2:$A$540,0))</f>
        <v>Los Angeles County</v>
      </c>
      <c r="S1358" t="s">
        <v>1241</v>
      </c>
      <c r="T1358">
        <v>2018</v>
      </c>
      <c r="U1358">
        <v>0</v>
      </c>
    </row>
    <row r="1359" spans="1:21">
      <c r="A1359" t="s">
        <v>907</v>
      </c>
      <c r="B1359">
        <v>2020</v>
      </c>
      <c r="C1359">
        <v>85</v>
      </c>
      <c r="D1359">
        <v>0</v>
      </c>
      <c r="E1359">
        <v>0</v>
      </c>
      <c r="F1359">
        <v>3</v>
      </c>
      <c r="G1359">
        <v>0</v>
      </c>
      <c r="H1359">
        <v>413</v>
      </c>
      <c r="I1359">
        <v>90</v>
      </c>
      <c r="J1359" t="s">
        <v>1275</v>
      </c>
      <c r="K1359" t="str">
        <f>INDEX('Planning Periods'!$O$2:$O$540,MATCH('Table B Values'!A1359,'Planning Periods'!$A$2:$A$540,0))</f>
        <v>Yolo County</v>
      </c>
      <c r="S1359" t="s">
        <v>1243</v>
      </c>
      <c r="T1359">
        <v>2018</v>
      </c>
      <c r="U1359">
        <v>0</v>
      </c>
    </row>
    <row r="1360" spans="1:21">
      <c r="A1360" t="s">
        <v>916</v>
      </c>
      <c r="B1360">
        <v>2020</v>
      </c>
      <c r="C1360">
        <v>0</v>
      </c>
      <c r="D1360">
        <v>0</v>
      </c>
      <c r="E1360">
        <v>0</v>
      </c>
      <c r="F1360">
        <v>0</v>
      </c>
      <c r="G1360">
        <v>0</v>
      </c>
      <c r="H1360">
        <v>0</v>
      </c>
      <c r="I1360">
        <v>63</v>
      </c>
      <c r="J1360" t="s">
        <v>1275</v>
      </c>
      <c r="K1360" t="str">
        <f>INDEX('Planning Periods'!$O$2:$O$540,MATCH('Table B Values'!A1360,'Planning Periods'!$A$2:$A$540,0))</f>
        <v>Orange County</v>
      </c>
      <c r="S1360" t="s">
        <v>906</v>
      </c>
      <c r="T1360">
        <v>2018</v>
      </c>
      <c r="U1360">
        <v>11</v>
      </c>
    </row>
    <row r="1361" spans="1:21">
      <c r="A1361" t="s">
        <v>918</v>
      </c>
      <c r="B1361">
        <v>2020</v>
      </c>
      <c r="C1361">
        <v>0</v>
      </c>
      <c r="D1361">
        <v>0</v>
      </c>
      <c r="E1361">
        <v>0</v>
      </c>
      <c r="F1361">
        <v>0</v>
      </c>
      <c r="G1361">
        <v>0</v>
      </c>
      <c r="H1361">
        <v>2</v>
      </c>
      <c r="I1361">
        <v>0</v>
      </c>
      <c r="J1361" t="s">
        <v>1275</v>
      </c>
      <c r="K1361" t="str">
        <f>INDEX('Planning Periods'!$O$2:$O$540,MATCH('Table B Values'!A1361,'Planning Periods'!$A$2:$A$540,0))</f>
        <v>Imperial County</v>
      </c>
      <c r="S1361" t="s">
        <v>909</v>
      </c>
      <c r="T1361">
        <v>2018</v>
      </c>
      <c r="U1361">
        <v>0</v>
      </c>
    </row>
    <row r="1362" spans="1:21">
      <c r="A1362" t="s">
        <v>847</v>
      </c>
      <c r="B1362">
        <v>2020</v>
      </c>
      <c r="C1362">
        <v>0</v>
      </c>
      <c r="D1362">
        <v>1</v>
      </c>
      <c r="E1362">
        <v>0</v>
      </c>
      <c r="F1362">
        <v>10</v>
      </c>
      <c r="G1362">
        <v>0</v>
      </c>
      <c r="H1362">
        <v>504</v>
      </c>
      <c r="I1362">
        <v>92</v>
      </c>
      <c r="J1362" t="s">
        <v>1275</v>
      </c>
      <c r="K1362" t="str">
        <f>INDEX('Planning Periods'!$O$2:$O$540,MATCH('Table B Values'!A1362,'Planning Periods'!$A$2:$A$540,0))</f>
        <v>Tulare County</v>
      </c>
      <c r="S1362" t="s">
        <v>1248</v>
      </c>
      <c r="T1362">
        <v>2018</v>
      </c>
      <c r="U1362">
        <v>0</v>
      </c>
    </row>
    <row r="1363" spans="1:21">
      <c r="A1363" t="s">
        <v>1012</v>
      </c>
      <c r="B1363">
        <v>2020</v>
      </c>
      <c r="C1363">
        <v>0</v>
      </c>
      <c r="D1363">
        <v>0</v>
      </c>
      <c r="E1363">
        <v>0</v>
      </c>
      <c r="F1363">
        <v>0</v>
      </c>
      <c r="G1363">
        <v>0</v>
      </c>
      <c r="H1363">
        <v>0</v>
      </c>
      <c r="I1363">
        <v>17</v>
      </c>
      <c r="J1363" t="s">
        <v>1275</v>
      </c>
      <c r="K1363" t="str">
        <f>INDEX('Planning Periods'!$O$2:$O$540,MATCH('Table B Values'!A1363,'Planning Periods'!$A$2:$A$540,0))</f>
        <v>Siskiyou County</v>
      </c>
      <c r="S1363" t="s">
        <v>868</v>
      </c>
      <c r="T1363">
        <v>2018</v>
      </c>
      <c r="U1363">
        <v>0</v>
      </c>
    </row>
    <row r="1364" spans="1:21">
      <c r="A1364" t="s">
        <v>1014</v>
      </c>
      <c r="B1364">
        <v>2020</v>
      </c>
      <c r="C1364">
        <v>0</v>
      </c>
      <c r="D1364">
        <v>0</v>
      </c>
      <c r="E1364">
        <v>0</v>
      </c>
      <c r="F1364">
        <v>0</v>
      </c>
      <c r="G1364">
        <v>0</v>
      </c>
      <c r="H1364">
        <v>9</v>
      </c>
      <c r="I1364">
        <v>4</v>
      </c>
      <c r="J1364" t="s">
        <v>1275</v>
      </c>
      <c r="K1364" t="str">
        <f>INDEX('Planning Periods'!$O$2:$O$540,MATCH('Table B Values'!A1364,'Planning Periods'!$A$2:$A$540,0))</f>
        <v>San Diego County</v>
      </c>
      <c r="S1364" t="s">
        <v>871</v>
      </c>
      <c r="T1364">
        <v>2018</v>
      </c>
      <c r="U1364">
        <v>0</v>
      </c>
    </row>
    <row r="1365" spans="1:21">
      <c r="A1365" t="s">
        <v>1009</v>
      </c>
      <c r="B1365">
        <v>2020</v>
      </c>
      <c r="C1365">
        <v>0</v>
      </c>
      <c r="D1365">
        <v>0</v>
      </c>
      <c r="E1365">
        <v>0</v>
      </c>
      <c r="F1365">
        <v>10</v>
      </c>
      <c r="G1365">
        <v>0</v>
      </c>
      <c r="H1365">
        <v>5</v>
      </c>
      <c r="I1365">
        <v>11</v>
      </c>
      <c r="J1365" t="s">
        <v>1275</v>
      </c>
      <c r="K1365" t="str">
        <f>INDEX('Planning Periods'!$O$2:$O$540,MATCH('Table B Values'!A1365,'Planning Periods'!$A$2:$A$540,0))</f>
        <v>Solano County</v>
      </c>
      <c r="S1365" t="s">
        <v>1232</v>
      </c>
      <c r="T1365">
        <v>2018</v>
      </c>
      <c r="U1365">
        <v>0</v>
      </c>
    </row>
    <row r="1366" spans="1:21">
      <c r="A1366" t="s">
        <v>1010</v>
      </c>
      <c r="B1366">
        <v>2020</v>
      </c>
      <c r="C1366">
        <v>0</v>
      </c>
      <c r="D1366">
        <v>0</v>
      </c>
      <c r="E1366">
        <v>0</v>
      </c>
      <c r="F1366">
        <v>0</v>
      </c>
      <c r="G1366">
        <v>0</v>
      </c>
      <c r="H1366">
        <v>25</v>
      </c>
      <c r="I1366">
        <v>159</v>
      </c>
      <c r="J1366" t="s">
        <v>1275</v>
      </c>
      <c r="K1366" t="str">
        <f>INDEX('Planning Periods'!$O$2:$O$540,MATCH('Table B Values'!A1366,'Planning Periods'!$A$2:$A$540,0))</f>
        <v>Ventura County</v>
      </c>
      <c r="S1366" t="s">
        <v>876</v>
      </c>
      <c r="T1366">
        <v>2018</v>
      </c>
      <c r="U1366">
        <v>0</v>
      </c>
    </row>
    <row r="1367" spans="1:21">
      <c r="A1367" t="s">
        <v>991</v>
      </c>
      <c r="B1367">
        <v>2020</v>
      </c>
      <c r="C1367">
        <v>0</v>
      </c>
      <c r="D1367">
        <v>0</v>
      </c>
      <c r="E1367">
        <v>0</v>
      </c>
      <c r="F1367">
        <v>12</v>
      </c>
      <c r="G1367">
        <v>0</v>
      </c>
      <c r="H1367">
        <v>0</v>
      </c>
      <c r="I1367">
        <v>0</v>
      </c>
      <c r="J1367" t="s">
        <v>1275</v>
      </c>
      <c r="K1367" t="str">
        <f>INDEX('Planning Periods'!$O$2:$O$540,MATCH('Table B Values'!A1367,'Planning Periods'!$A$2:$A$540,0))</f>
        <v>Los Angeles County</v>
      </c>
      <c r="S1367" t="s">
        <v>1247</v>
      </c>
      <c r="T1367">
        <v>2018</v>
      </c>
      <c r="U1367">
        <v>0</v>
      </c>
    </row>
    <row r="1368" spans="1:21">
      <c r="A1368" t="s">
        <v>1000</v>
      </c>
      <c r="B1368">
        <v>2020</v>
      </c>
      <c r="C1368">
        <v>0</v>
      </c>
      <c r="D1368">
        <v>0</v>
      </c>
      <c r="E1368">
        <v>0</v>
      </c>
      <c r="F1368">
        <v>0</v>
      </c>
      <c r="G1368">
        <v>0</v>
      </c>
      <c r="H1368">
        <v>0</v>
      </c>
      <c r="I1368">
        <v>9</v>
      </c>
      <c r="J1368" t="s">
        <v>1275</v>
      </c>
      <c r="K1368" t="str">
        <f>INDEX('Planning Periods'!$O$2:$O$540,MATCH('Table B Values'!A1368,'Planning Periods'!$A$2:$A$540,0))</f>
        <v>Los Angeles County</v>
      </c>
      <c r="S1368" t="s">
        <v>1245</v>
      </c>
      <c r="T1368">
        <v>2018</v>
      </c>
      <c r="U1368">
        <v>0</v>
      </c>
    </row>
    <row r="1369" spans="1:21">
      <c r="A1369" t="s">
        <v>1003</v>
      </c>
      <c r="B1369">
        <v>2020</v>
      </c>
      <c r="C1369">
        <v>0</v>
      </c>
      <c r="D1369">
        <v>0</v>
      </c>
      <c r="E1369">
        <v>0</v>
      </c>
      <c r="F1369">
        <v>0</v>
      </c>
      <c r="G1369">
        <v>0</v>
      </c>
      <c r="H1369">
        <v>4</v>
      </c>
      <c r="I1369">
        <v>3</v>
      </c>
      <c r="J1369" t="s">
        <v>1275</v>
      </c>
      <c r="K1369" t="str">
        <f>INDEX('Planning Periods'!$O$2:$O$540,MATCH('Table B Values'!A1369,'Planning Periods'!$A$2:$A$540,0))</f>
        <v>Sonoma County</v>
      </c>
      <c r="S1369" t="s">
        <v>1246</v>
      </c>
      <c r="T1369">
        <v>2018</v>
      </c>
      <c r="U1369">
        <v>0</v>
      </c>
    </row>
    <row r="1370" spans="1:21">
      <c r="A1370" t="s">
        <v>824</v>
      </c>
      <c r="B1370">
        <v>2020</v>
      </c>
      <c r="C1370">
        <v>0</v>
      </c>
      <c r="D1370">
        <v>0</v>
      </c>
      <c r="E1370">
        <v>0</v>
      </c>
      <c r="F1370">
        <v>0</v>
      </c>
      <c r="G1370">
        <v>0</v>
      </c>
      <c r="H1370">
        <v>0</v>
      </c>
      <c r="I1370">
        <v>38</v>
      </c>
      <c r="J1370" t="s">
        <v>1275</v>
      </c>
      <c r="K1370" t="str">
        <f>INDEX('Planning Periods'!$O$2:$O$540,MATCH('Table B Values'!A1370,'Planning Periods'!$A$2:$A$540,0))</f>
        <v>El Dorado County</v>
      </c>
      <c r="S1370" t="s">
        <v>1179</v>
      </c>
      <c r="T1370">
        <v>2018</v>
      </c>
      <c r="U1370">
        <v>0</v>
      </c>
    </row>
    <row r="1371" spans="1:21">
      <c r="A1371" t="s">
        <v>827</v>
      </c>
      <c r="B1371">
        <v>2020</v>
      </c>
      <c r="C1371">
        <v>0</v>
      </c>
      <c r="D1371">
        <v>0</v>
      </c>
      <c r="E1371">
        <v>0</v>
      </c>
      <c r="F1371">
        <v>0</v>
      </c>
      <c r="G1371">
        <v>0</v>
      </c>
      <c r="H1371">
        <v>0</v>
      </c>
      <c r="I1371">
        <v>13</v>
      </c>
      <c r="J1371" t="s">
        <v>1275</v>
      </c>
      <c r="K1371" t="str">
        <f>INDEX('Planning Periods'!$O$2:$O$540,MATCH('Table B Values'!A1371,'Planning Periods'!$A$2:$A$540,0))</f>
        <v>Los Angeles County</v>
      </c>
      <c r="S1371" t="s">
        <v>897</v>
      </c>
      <c r="T1371">
        <v>2018</v>
      </c>
      <c r="U1371">
        <v>0</v>
      </c>
    </row>
    <row r="1372" spans="1:21">
      <c r="A1372" t="s">
        <v>828</v>
      </c>
      <c r="B1372">
        <v>2020</v>
      </c>
      <c r="C1372">
        <v>0</v>
      </c>
      <c r="D1372">
        <v>0</v>
      </c>
      <c r="E1372">
        <v>0</v>
      </c>
      <c r="F1372">
        <v>0</v>
      </c>
      <c r="G1372">
        <v>0</v>
      </c>
      <c r="H1372">
        <v>47</v>
      </c>
      <c r="I1372">
        <v>3</v>
      </c>
      <c r="J1372" t="s">
        <v>1275</v>
      </c>
      <c r="K1372" t="str">
        <f>INDEX('Planning Periods'!$O$2:$O$540,MATCH('Table B Values'!A1372,'Planning Periods'!$A$2:$A$540,0))</f>
        <v>San Mateo County</v>
      </c>
      <c r="S1372" t="s">
        <v>1183</v>
      </c>
      <c r="T1372">
        <v>2018</v>
      </c>
      <c r="U1372">
        <v>0</v>
      </c>
    </row>
    <row r="1373" spans="1:21">
      <c r="A1373" t="s">
        <v>920</v>
      </c>
      <c r="B1373">
        <v>2020</v>
      </c>
      <c r="C1373">
        <v>0</v>
      </c>
      <c r="D1373">
        <v>53</v>
      </c>
      <c r="E1373">
        <v>9</v>
      </c>
      <c r="F1373">
        <v>29</v>
      </c>
      <c r="G1373">
        <v>0</v>
      </c>
      <c r="H1373">
        <v>1</v>
      </c>
      <c r="I1373">
        <v>60</v>
      </c>
      <c r="J1373" t="s">
        <v>1275</v>
      </c>
      <c r="K1373" t="str">
        <f>INDEX('Planning Periods'!$O$2:$O$540,MATCH('Table B Values'!A1373,'Planning Periods'!$A$2:$A$540,0))</f>
        <v>Los Angeles County</v>
      </c>
      <c r="S1373" t="s">
        <v>1178</v>
      </c>
      <c r="T1373">
        <v>2018</v>
      </c>
      <c r="U1373">
        <v>0</v>
      </c>
    </row>
    <row r="1374" spans="1:21">
      <c r="A1374" t="s">
        <v>1005</v>
      </c>
      <c r="B1374">
        <v>2020</v>
      </c>
      <c r="C1374">
        <v>0</v>
      </c>
      <c r="D1374">
        <v>0</v>
      </c>
      <c r="E1374">
        <v>40</v>
      </c>
      <c r="F1374">
        <v>5</v>
      </c>
      <c r="G1374">
        <v>0</v>
      </c>
      <c r="H1374">
        <v>68</v>
      </c>
      <c r="I1374">
        <v>148</v>
      </c>
      <c r="J1374" t="s">
        <v>1275</v>
      </c>
      <c r="K1374" t="str">
        <f>INDEX('Planning Periods'!$O$2:$O$540,MATCH('Table B Values'!A1374,'Planning Periods'!$A$2:$A$540,0))</f>
        <v>Sonoma County</v>
      </c>
      <c r="S1374" t="s">
        <v>1037</v>
      </c>
      <c r="T1374">
        <v>2018</v>
      </c>
      <c r="U1374">
        <v>3</v>
      </c>
    </row>
    <row r="1375" spans="1:21">
      <c r="A1375" t="s">
        <v>1007</v>
      </c>
      <c r="B1375">
        <v>2020</v>
      </c>
      <c r="C1375">
        <v>0</v>
      </c>
      <c r="D1375">
        <v>0</v>
      </c>
      <c r="E1375">
        <v>0</v>
      </c>
      <c r="F1375">
        <v>0</v>
      </c>
      <c r="G1375">
        <v>0</v>
      </c>
      <c r="H1375">
        <v>0</v>
      </c>
      <c r="I1375" s="356">
        <v>45</v>
      </c>
      <c r="J1375" t="s">
        <v>1275</v>
      </c>
      <c r="K1375" t="str">
        <f>INDEX('Planning Periods'!$O$2:$O$540,MATCH('Table B Values'!A1375,'Planning Periods'!$A$2:$A$540,0))</f>
        <v>Los Angeles County</v>
      </c>
      <c r="S1375" t="s">
        <v>1157</v>
      </c>
      <c r="T1375">
        <v>2018</v>
      </c>
      <c r="U1375">
        <v>100</v>
      </c>
    </row>
    <row r="1376" spans="1:21">
      <c r="A1376" t="s">
        <v>1031</v>
      </c>
      <c r="B1376">
        <v>2020</v>
      </c>
      <c r="C1376">
        <v>0</v>
      </c>
      <c r="D1376">
        <v>1</v>
      </c>
      <c r="E1376">
        <v>0</v>
      </c>
      <c r="F1376">
        <v>2</v>
      </c>
      <c r="G1376">
        <v>0</v>
      </c>
      <c r="H1376">
        <v>1</v>
      </c>
      <c r="I1376">
        <v>0</v>
      </c>
      <c r="J1376" t="s">
        <v>1275</v>
      </c>
      <c r="K1376" t="str">
        <f>INDEX('Planning Periods'!$O$2:$O$540,MATCH('Table B Values'!A1376,'Planning Periods'!$A$2:$A$540,0))</f>
        <v>Marin County</v>
      </c>
      <c r="S1376" t="s">
        <v>1177</v>
      </c>
      <c r="T1376">
        <v>2018</v>
      </c>
      <c r="U1376">
        <v>0</v>
      </c>
    </row>
    <row r="1377" spans="1:21">
      <c r="A1377" t="s">
        <v>1033</v>
      </c>
      <c r="B1377">
        <v>2020</v>
      </c>
      <c r="C1377">
        <v>0</v>
      </c>
      <c r="D1377">
        <v>0</v>
      </c>
      <c r="E1377">
        <v>1</v>
      </c>
      <c r="F1377">
        <v>0</v>
      </c>
      <c r="G1377">
        <v>1</v>
      </c>
      <c r="H1377">
        <v>0</v>
      </c>
      <c r="I1377">
        <v>8</v>
      </c>
      <c r="J1377" t="s">
        <v>1275</v>
      </c>
      <c r="K1377" t="str">
        <f>INDEX('Planning Periods'!$O$2:$O$540,MATCH('Table B Values'!A1377,'Planning Periods'!$A$2:$A$540,0))</f>
        <v>Santa Cruz County</v>
      </c>
      <c r="S1377" t="s">
        <v>890</v>
      </c>
      <c r="T1377">
        <v>2018</v>
      </c>
      <c r="U1377">
        <v>0</v>
      </c>
    </row>
    <row r="1378" spans="1:21">
      <c r="A1378" t="s">
        <v>1035</v>
      </c>
      <c r="B1378">
        <v>2020</v>
      </c>
      <c r="C1378">
        <v>0</v>
      </c>
      <c r="D1378">
        <v>0</v>
      </c>
      <c r="E1378">
        <v>0</v>
      </c>
      <c r="F1378">
        <v>0</v>
      </c>
      <c r="G1378">
        <v>0</v>
      </c>
      <c r="H1378">
        <v>2</v>
      </c>
      <c r="I1378">
        <v>19</v>
      </c>
      <c r="J1378" t="s">
        <v>1275</v>
      </c>
      <c r="K1378" t="str">
        <f>INDEX('Planning Periods'!$O$2:$O$540,MATCH('Table B Values'!A1378,'Planning Periods'!$A$2:$A$540,0))</f>
        <v>Orange County</v>
      </c>
      <c r="S1378" t="s">
        <v>1182</v>
      </c>
      <c r="T1378">
        <v>2018</v>
      </c>
      <c r="U1378">
        <v>0</v>
      </c>
    </row>
    <row r="1379" spans="1:21">
      <c r="A1379" t="s">
        <v>1038</v>
      </c>
      <c r="B1379">
        <v>2020</v>
      </c>
      <c r="C1379">
        <v>0</v>
      </c>
      <c r="D1379">
        <v>0</v>
      </c>
      <c r="E1379">
        <v>12</v>
      </c>
      <c r="F1379">
        <v>0</v>
      </c>
      <c r="G1379">
        <v>0</v>
      </c>
      <c r="H1379">
        <v>29</v>
      </c>
      <c r="I1379">
        <v>3</v>
      </c>
      <c r="J1379" t="s">
        <v>1275</v>
      </c>
      <c r="K1379" t="str">
        <f>INDEX('Planning Periods'!$O$2:$O$540,MATCH('Table B Values'!A1379,'Planning Periods'!$A$2:$A$540,0))</f>
        <v>Santa Clara County</v>
      </c>
      <c r="S1379" t="s">
        <v>899</v>
      </c>
      <c r="T1379">
        <v>2018</v>
      </c>
      <c r="U1379">
        <v>0</v>
      </c>
    </row>
    <row r="1380" spans="1:21">
      <c r="A1380" t="s">
        <v>1040</v>
      </c>
      <c r="B1380">
        <v>2020</v>
      </c>
      <c r="C1380">
        <v>26</v>
      </c>
      <c r="D1380">
        <v>0</v>
      </c>
      <c r="E1380">
        <v>4</v>
      </c>
      <c r="F1380">
        <v>204</v>
      </c>
      <c r="G1380">
        <v>0</v>
      </c>
      <c r="H1380">
        <v>0</v>
      </c>
      <c r="I1380">
        <v>26</v>
      </c>
      <c r="J1380" t="s">
        <v>1275</v>
      </c>
      <c r="K1380" t="str">
        <f>INDEX('Planning Periods'!$O$2:$O$540,MATCH('Table B Values'!A1380,'Planning Periods'!$A$2:$A$540,0))</f>
        <v>Santa Barbara County</v>
      </c>
      <c r="S1380" t="s">
        <v>1242</v>
      </c>
      <c r="T1380">
        <v>2018</v>
      </c>
      <c r="U1380">
        <v>0</v>
      </c>
    </row>
    <row r="1381" spans="1:21">
      <c r="A1381" t="s">
        <v>1042</v>
      </c>
      <c r="B1381">
        <v>2020</v>
      </c>
      <c r="C1381">
        <v>38</v>
      </c>
      <c r="D1381">
        <v>45</v>
      </c>
      <c r="E1381">
        <v>49</v>
      </c>
      <c r="F1381">
        <v>0</v>
      </c>
      <c r="G1381">
        <v>26</v>
      </c>
      <c r="H1381">
        <v>0</v>
      </c>
      <c r="I1381">
        <v>471</v>
      </c>
      <c r="J1381" t="s">
        <v>1275</v>
      </c>
      <c r="K1381" t="str">
        <f>INDEX('Planning Periods'!$O$2:$O$540,MATCH('Table B Values'!A1381,'Planning Periods'!$A$2:$A$540,0))</f>
        <v>Sonoma County</v>
      </c>
      <c r="S1381" t="s">
        <v>1181</v>
      </c>
      <c r="T1381">
        <v>2018</v>
      </c>
      <c r="U1381">
        <v>0</v>
      </c>
    </row>
    <row r="1382" spans="1:21">
      <c r="A1382" t="s">
        <v>1044</v>
      </c>
      <c r="B1382">
        <v>2020</v>
      </c>
      <c r="C1382">
        <v>0</v>
      </c>
      <c r="D1382">
        <v>0</v>
      </c>
      <c r="E1382">
        <v>0</v>
      </c>
      <c r="F1382">
        <v>0</v>
      </c>
      <c r="G1382">
        <v>0</v>
      </c>
      <c r="H1382">
        <v>3</v>
      </c>
      <c r="I1382">
        <v>224</v>
      </c>
      <c r="J1382" t="s">
        <v>1275</v>
      </c>
      <c r="K1382" t="str">
        <f>INDEX('Planning Periods'!$O$2:$O$540,MATCH('Table B Values'!A1382,'Planning Periods'!$A$2:$A$540,0))</f>
        <v>San Diego County</v>
      </c>
      <c r="S1382" t="s">
        <v>1184</v>
      </c>
      <c r="T1382">
        <v>2018</v>
      </c>
      <c r="U1382">
        <v>0</v>
      </c>
    </row>
    <row r="1383" spans="1:21">
      <c r="A1383" t="s">
        <v>995</v>
      </c>
      <c r="B1383">
        <v>2020</v>
      </c>
      <c r="C1383">
        <v>0</v>
      </c>
      <c r="D1383">
        <v>0</v>
      </c>
      <c r="E1383">
        <v>0</v>
      </c>
      <c r="F1383">
        <v>0</v>
      </c>
      <c r="G1383">
        <v>0</v>
      </c>
      <c r="H1383">
        <v>0</v>
      </c>
      <c r="I1383">
        <v>13</v>
      </c>
      <c r="J1383" t="s">
        <v>1275</v>
      </c>
      <c r="K1383" t="str">
        <f>INDEX('Planning Periods'!$O$2:$O$540,MATCH('Table B Values'!A1383,'Planning Periods'!$A$2:$A$540,0))</f>
        <v>Monterey County</v>
      </c>
      <c r="S1383" t="s">
        <v>892</v>
      </c>
      <c r="T1383">
        <v>2018</v>
      </c>
      <c r="U1383">
        <v>0</v>
      </c>
    </row>
    <row r="1384" spans="1:21">
      <c r="A1384" t="s">
        <v>989</v>
      </c>
      <c r="B1384">
        <v>2020</v>
      </c>
      <c r="C1384">
        <v>0</v>
      </c>
      <c r="D1384">
        <v>0</v>
      </c>
      <c r="E1384">
        <v>0</v>
      </c>
      <c r="F1384">
        <v>1</v>
      </c>
      <c r="G1384">
        <v>0</v>
      </c>
      <c r="H1384">
        <v>2</v>
      </c>
      <c r="I1384">
        <v>1</v>
      </c>
      <c r="J1384" t="s">
        <v>1275</v>
      </c>
      <c r="K1384" t="str">
        <f>INDEX('Planning Periods'!$O$2:$O$540,MATCH('Table B Values'!A1384,'Planning Periods'!$A$2:$A$540,0))</f>
        <v>Shasta County</v>
      </c>
      <c r="S1384" t="s">
        <v>1180</v>
      </c>
      <c r="T1384">
        <v>2018</v>
      </c>
      <c r="U1384">
        <v>0</v>
      </c>
    </row>
    <row r="1385" spans="1:21">
      <c r="A1385" t="s">
        <v>912</v>
      </c>
      <c r="B1385">
        <v>2020</v>
      </c>
      <c r="C1385">
        <v>0</v>
      </c>
      <c r="D1385">
        <v>0</v>
      </c>
      <c r="E1385">
        <v>0</v>
      </c>
      <c r="F1385">
        <v>1</v>
      </c>
      <c r="G1385">
        <v>0</v>
      </c>
      <c r="H1385">
        <v>1</v>
      </c>
      <c r="I1385">
        <v>56</v>
      </c>
      <c r="J1385" t="s">
        <v>1275</v>
      </c>
      <c r="K1385" t="str">
        <f>INDEX('Planning Periods'!$O$2:$O$540,MATCH('Table B Values'!A1385,'Planning Periods'!$A$2:$A$540,0))</f>
        <v>Shasta County</v>
      </c>
      <c r="S1385" t="s">
        <v>1233</v>
      </c>
      <c r="T1385">
        <v>2018</v>
      </c>
      <c r="U1385">
        <v>1</v>
      </c>
    </row>
    <row r="1386" spans="1:21">
      <c r="A1386" t="s">
        <v>997</v>
      </c>
      <c r="B1386">
        <v>2020</v>
      </c>
      <c r="C1386">
        <v>0</v>
      </c>
      <c r="D1386">
        <v>0</v>
      </c>
      <c r="E1386">
        <v>0</v>
      </c>
      <c r="F1386">
        <v>2</v>
      </c>
      <c r="G1386">
        <v>2</v>
      </c>
      <c r="H1386">
        <v>0</v>
      </c>
      <c r="I1386">
        <v>23</v>
      </c>
      <c r="J1386" t="s">
        <v>1275</v>
      </c>
      <c r="K1386" t="str">
        <f>INDEX('Planning Periods'!$O$2:$O$540,MATCH('Table B Values'!A1386,'Planning Periods'!$A$2:$A$540,0))</f>
        <v>Sonoma County</v>
      </c>
      <c r="S1386" t="s">
        <v>1258</v>
      </c>
      <c r="T1386">
        <v>2018</v>
      </c>
      <c r="U1386">
        <v>0</v>
      </c>
    </row>
    <row r="1387" spans="1:21">
      <c r="A1387" t="s">
        <v>998</v>
      </c>
      <c r="B1387">
        <v>2020</v>
      </c>
      <c r="C1387">
        <v>0</v>
      </c>
      <c r="D1387">
        <v>0</v>
      </c>
      <c r="E1387">
        <v>0</v>
      </c>
      <c r="F1387">
        <v>0</v>
      </c>
      <c r="G1387">
        <v>0</v>
      </c>
      <c r="H1387">
        <v>70</v>
      </c>
      <c r="I1387">
        <v>0</v>
      </c>
      <c r="J1387" t="s">
        <v>1275</v>
      </c>
      <c r="K1387" t="str">
        <f>INDEX('Planning Periods'!$O$2:$O$540,MATCH('Table B Values'!A1387,'Planning Periods'!$A$2:$A$540,0))</f>
        <v>Fresno County</v>
      </c>
      <c r="S1387" t="s">
        <v>1261</v>
      </c>
      <c r="T1387">
        <v>2018</v>
      </c>
      <c r="U1387">
        <v>0</v>
      </c>
    </row>
    <row r="1388" spans="1:21">
      <c r="A1388" t="s">
        <v>993</v>
      </c>
      <c r="B1388">
        <v>2020</v>
      </c>
      <c r="C1388">
        <v>0</v>
      </c>
      <c r="D1388">
        <v>0</v>
      </c>
      <c r="E1388">
        <v>0</v>
      </c>
      <c r="F1388">
        <v>42</v>
      </c>
      <c r="G1388">
        <v>0</v>
      </c>
      <c r="H1388">
        <v>11</v>
      </c>
      <c r="I1388">
        <v>258</v>
      </c>
      <c r="J1388" t="s">
        <v>1275</v>
      </c>
      <c r="K1388" t="str">
        <f>INDEX('Planning Periods'!$O$2:$O$540,MATCH('Table B Values'!A1388,'Planning Periods'!$A$2:$A$540,0))</f>
        <v>Kern County</v>
      </c>
      <c r="S1388" t="s">
        <v>947</v>
      </c>
      <c r="T1388">
        <v>2018</v>
      </c>
      <c r="U1388">
        <v>0</v>
      </c>
    </row>
    <row r="1389" spans="1:21">
      <c r="A1389" t="s">
        <v>822</v>
      </c>
      <c r="B1389">
        <v>2020</v>
      </c>
      <c r="C1389">
        <v>0</v>
      </c>
      <c r="D1389">
        <v>0</v>
      </c>
      <c r="E1389">
        <v>0</v>
      </c>
      <c r="F1389">
        <v>0</v>
      </c>
      <c r="G1389">
        <v>0</v>
      </c>
      <c r="H1389">
        <v>0</v>
      </c>
      <c r="I1389">
        <v>77</v>
      </c>
      <c r="J1389" t="s">
        <v>1275</v>
      </c>
      <c r="K1389" t="str">
        <f>INDEX('Planning Periods'!$O$2:$O$540,MATCH('Table B Values'!A1389,'Planning Periods'!$A$2:$A$540,0))</f>
        <v>Stanislaus County</v>
      </c>
      <c r="S1389" t="s">
        <v>1257</v>
      </c>
      <c r="T1389">
        <v>2018</v>
      </c>
      <c r="U1389">
        <v>0</v>
      </c>
    </row>
    <row r="1390" spans="1:21">
      <c r="A1390" t="s">
        <v>773</v>
      </c>
      <c r="B1390">
        <v>2020</v>
      </c>
      <c r="C1390">
        <v>0</v>
      </c>
      <c r="D1390">
        <v>0</v>
      </c>
      <c r="E1390">
        <v>0</v>
      </c>
      <c r="F1390">
        <v>0</v>
      </c>
      <c r="G1390">
        <v>0</v>
      </c>
      <c r="H1390">
        <v>7</v>
      </c>
      <c r="I1390">
        <v>56</v>
      </c>
      <c r="J1390" t="s">
        <v>1275</v>
      </c>
      <c r="K1390" t="str">
        <f>INDEX('Planning Periods'!$O$2:$O$540,MATCH('Table B Values'!A1390,'Planning Periods'!$A$2:$A$540,0))</f>
        <v>Orange County</v>
      </c>
      <c r="S1390" t="s">
        <v>938</v>
      </c>
      <c r="T1390">
        <v>2018</v>
      </c>
      <c r="U1390">
        <v>0</v>
      </c>
    </row>
    <row r="1391" spans="1:21">
      <c r="A1391" t="s">
        <v>775</v>
      </c>
      <c r="B1391">
        <v>2020</v>
      </c>
      <c r="C1391">
        <v>0</v>
      </c>
      <c r="D1391">
        <v>0</v>
      </c>
      <c r="E1391">
        <v>0</v>
      </c>
      <c r="F1391">
        <v>0</v>
      </c>
      <c r="G1391">
        <v>0</v>
      </c>
      <c r="H1391">
        <v>13</v>
      </c>
      <c r="I1391">
        <v>0</v>
      </c>
      <c r="J1391" t="s">
        <v>1275</v>
      </c>
      <c r="K1391" t="str">
        <f>INDEX('Planning Periods'!$O$2:$O$540,MATCH('Table B Values'!A1391,'Planning Periods'!$A$2:$A$540,0))</f>
        <v>San Bernardino County</v>
      </c>
      <c r="S1391" t="s">
        <v>931</v>
      </c>
      <c r="T1391">
        <v>2018</v>
      </c>
      <c r="U1391">
        <v>0</v>
      </c>
    </row>
    <row r="1392" spans="1:21">
      <c r="A1392" t="s">
        <v>770</v>
      </c>
      <c r="B1392">
        <v>2020</v>
      </c>
      <c r="C1392">
        <v>0</v>
      </c>
      <c r="D1392">
        <v>0</v>
      </c>
      <c r="E1392">
        <v>0</v>
      </c>
      <c r="F1392">
        <v>8</v>
      </c>
      <c r="G1392">
        <v>0</v>
      </c>
      <c r="H1392">
        <v>36</v>
      </c>
      <c r="I1392">
        <v>96</v>
      </c>
      <c r="J1392" t="s">
        <v>1275</v>
      </c>
      <c r="K1392" t="str">
        <f>INDEX('Planning Periods'!$O$2:$O$540,MATCH('Table B Values'!A1392,'Planning Periods'!$A$2:$A$540,0))</f>
        <v>Stanislaus County</v>
      </c>
      <c r="S1392" t="s">
        <v>933</v>
      </c>
      <c r="T1392">
        <v>2018</v>
      </c>
      <c r="U1392">
        <v>0</v>
      </c>
    </row>
    <row r="1393" spans="1:21">
      <c r="A1393" t="s">
        <v>786</v>
      </c>
      <c r="B1393">
        <v>2020</v>
      </c>
      <c r="C1393">
        <v>0</v>
      </c>
      <c r="D1393">
        <v>0</v>
      </c>
      <c r="E1393">
        <v>0</v>
      </c>
      <c r="F1393">
        <v>0</v>
      </c>
      <c r="G1393">
        <v>0</v>
      </c>
      <c r="H1393">
        <v>10</v>
      </c>
      <c r="I1393">
        <v>315</v>
      </c>
      <c r="J1393" t="s">
        <v>1275</v>
      </c>
      <c r="K1393" t="str">
        <f>INDEX('Planning Periods'!$O$2:$O$540,MATCH('Table B Values'!A1393,'Planning Periods'!$A$2:$A$540,0))</f>
        <v>Tulare County</v>
      </c>
      <c r="S1393" t="s">
        <v>950</v>
      </c>
      <c r="T1393">
        <v>2018</v>
      </c>
      <c r="U1393">
        <v>0</v>
      </c>
    </row>
    <row r="1394" spans="1:21">
      <c r="A1394" t="s">
        <v>778</v>
      </c>
      <c r="B1394">
        <v>2020</v>
      </c>
      <c r="C1394">
        <v>0</v>
      </c>
      <c r="D1394">
        <v>18</v>
      </c>
      <c r="E1394">
        <v>0</v>
      </c>
      <c r="F1394">
        <v>42</v>
      </c>
      <c r="G1394">
        <v>0</v>
      </c>
      <c r="H1394">
        <v>73</v>
      </c>
      <c r="I1394">
        <v>34</v>
      </c>
      <c r="J1394" t="s">
        <v>1275</v>
      </c>
      <c r="K1394" t="str">
        <f>INDEX('Planning Periods'!$O$2:$O$540,MATCH('Table B Values'!A1394,'Planning Periods'!$A$2:$A$540,0))</f>
        <v>Tulare County</v>
      </c>
      <c r="S1394" t="s">
        <v>1263</v>
      </c>
      <c r="T1394">
        <v>2018</v>
      </c>
      <c r="U1394">
        <v>0</v>
      </c>
    </row>
    <row r="1395" spans="1:21">
      <c r="A1395" t="s">
        <v>789</v>
      </c>
      <c r="B1395">
        <v>2020</v>
      </c>
      <c r="C1395">
        <v>0</v>
      </c>
      <c r="D1395">
        <v>0</v>
      </c>
      <c r="E1395">
        <v>0</v>
      </c>
      <c r="F1395">
        <v>0</v>
      </c>
      <c r="G1395">
        <v>0</v>
      </c>
      <c r="H1395">
        <v>7</v>
      </c>
      <c r="I1395">
        <v>0</v>
      </c>
      <c r="J1395" t="s">
        <v>1275</v>
      </c>
      <c r="K1395" t="str">
        <f>INDEX('Planning Periods'!$O$2:$O$540,MATCH('Table B Values'!A1395,'Planning Periods'!$A$2:$A$540,0))</f>
        <v>Alameda County</v>
      </c>
      <c r="S1395" t="s">
        <v>915</v>
      </c>
      <c r="T1395">
        <v>2018</v>
      </c>
      <c r="U1395">
        <v>0</v>
      </c>
    </row>
    <row r="1396" spans="1:21">
      <c r="A1396" t="s">
        <v>792</v>
      </c>
      <c r="B1396">
        <v>2020</v>
      </c>
      <c r="C1396">
        <v>0</v>
      </c>
      <c r="D1396">
        <v>16</v>
      </c>
      <c r="E1396">
        <v>21</v>
      </c>
      <c r="F1396">
        <v>18</v>
      </c>
      <c r="G1396">
        <v>23</v>
      </c>
      <c r="H1396">
        <v>24</v>
      </c>
      <c r="I1396">
        <v>16</v>
      </c>
      <c r="J1396" t="s">
        <v>1275</v>
      </c>
      <c r="K1396" t="str">
        <f>INDEX('Planning Periods'!$O$2:$O$540,MATCH('Table B Values'!A1396,'Planning Periods'!$A$2:$A$540,0))</f>
        <v>Ventura County</v>
      </c>
      <c r="S1396" t="s">
        <v>1251</v>
      </c>
      <c r="T1396">
        <v>2018</v>
      </c>
      <c r="U1396">
        <v>0</v>
      </c>
    </row>
    <row r="1397" spans="1:21">
      <c r="A1397" t="s">
        <v>795</v>
      </c>
      <c r="B1397">
        <v>2020</v>
      </c>
      <c r="C1397">
        <v>0</v>
      </c>
      <c r="D1397">
        <v>0</v>
      </c>
      <c r="E1397">
        <v>0</v>
      </c>
      <c r="F1397">
        <v>0</v>
      </c>
      <c r="G1397">
        <v>0</v>
      </c>
      <c r="H1397">
        <v>0</v>
      </c>
      <c r="I1397">
        <v>508</v>
      </c>
      <c r="J1397" t="s">
        <v>1275</v>
      </c>
      <c r="K1397" t="str">
        <f>INDEX('Planning Periods'!$O$2:$O$540,MATCH('Table B Values'!A1397,'Planning Periods'!$A$2:$A$540,0))</f>
        <v>San Bernardino County</v>
      </c>
      <c r="S1397" t="s">
        <v>917</v>
      </c>
      <c r="T1397">
        <v>2018</v>
      </c>
      <c r="U1397">
        <v>0</v>
      </c>
    </row>
    <row r="1398" spans="1:21">
      <c r="A1398" t="s">
        <v>798</v>
      </c>
      <c r="B1398">
        <v>2020</v>
      </c>
      <c r="C1398">
        <v>0</v>
      </c>
      <c r="D1398">
        <v>3</v>
      </c>
      <c r="E1398">
        <v>0</v>
      </c>
      <c r="F1398">
        <v>3</v>
      </c>
      <c r="G1398">
        <v>0</v>
      </c>
      <c r="H1398">
        <v>3</v>
      </c>
      <c r="I1398">
        <v>6</v>
      </c>
      <c r="J1398" t="s">
        <v>1275</v>
      </c>
      <c r="K1398" t="str">
        <f>INDEX('Planning Periods'!$O$2:$O$540,MATCH('Table B Values'!A1398,'Planning Periods'!$A$2:$A$540,0))</f>
        <v>Orange County</v>
      </c>
      <c r="S1398" t="s">
        <v>1265</v>
      </c>
      <c r="T1398">
        <v>2018</v>
      </c>
      <c r="U1398">
        <v>0</v>
      </c>
    </row>
    <row r="1399" spans="1:21">
      <c r="A1399" t="s">
        <v>801</v>
      </c>
      <c r="B1399">
        <v>2020</v>
      </c>
      <c r="C1399">
        <v>81</v>
      </c>
      <c r="D1399">
        <v>0</v>
      </c>
      <c r="E1399">
        <v>58</v>
      </c>
      <c r="F1399">
        <v>0</v>
      </c>
      <c r="G1399">
        <v>5</v>
      </c>
      <c r="H1399">
        <v>0</v>
      </c>
      <c r="I1399" s="356">
        <v>342</v>
      </c>
      <c r="J1399" t="s">
        <v>1275</v>
      </c>
      <c r="K1399" t="str">
        <f>INDEX('Planning Periods'!$O$2:$O$540,MATCH('Table B Values'!A1399,'Planning Periods'!$A$2:$A$540,0))</f>
        <v>Ventura County</v>
      </c>
      <c r="S1399" t="s">
        <v>943</v>
      </c>
      <c r="T1399">
        <v>2018</v>
      </c>
      <c r="U1399">
        <v>0</v>
      </c>
    </row>
    <row r="1400" spans="1:21">
      <c r="A1400" t="s">
        <v>804</v>
      </c>
      <c r="B1400">
        <v>2020</v>
      </c>
      <c r="C1400">
        <v>0</v>
      </c>
      <c r="D1400">
        <v>0</v>
      </c>
      <c r="E1400">
        <v>1</v>
      </c>
      <c r="F1400">
        <v>0</v>
      </c>
      <c r="G1400">
        <v>0</v>
      </c>
      <c r="H1400">
        <v>41</v>
      </c>
      <c r="I1400" s="356">
        <v>85</v>
      </c>
      <c r="J1400" t="s">
        <v>1275</v>
      </c>
      <c r="K1400" t="str">
        <f>INDEX('Planning Periods'!$O$2:$O$540,MATCH('Table B Values'!A1400,'Planning Periods'!$A$2:$A$540,0))</f>
        <v>San Bernardino County</v>
      </c>
      <c r="S1400" t="s">
        <v>1264</v>
      </c>
      <c r="T1400">
        <v>2018</v>
      </c>
      <c r="U1400">
        <v>7</v>
      </c>
    </row>
    <row r="1401" spans="1:21">
      <c r="A1401" t="s">
        <v>807</v>
      </c>
      <c r="B1401">
        <v>2020</v>
      </c>
      <c r="C1401">
        <v>0</v>
      </c>
      <c r="D1401">
        <v>0</v>
      </c>
      <c r="E1401">
        <v>0</v>
      </c>
      <c r="F1401">
        <v>10</v>
      </c>
      <c r="G1401">
        <v>0</v>
      </c>
      <c r="H1401">
        <v>32</v>
      </c>
      <c r="I1401" s="356">
        <v>629</v>
      </c>
      <c r="J1401" t="s">
        <v>1275</v>
      </c>
      <c r="K1401" t="str">
        <f>INDEX('Planning Periods'!$O$2:$O$540,MATCH('Table B Values'!A1401,'Planning Periods'!$A$2:$A$540,0))</f>
        <v>Solano County</v>
      </c>
      <c r="S1401" t="s">
        <v>841</v>
      </c>
      <c r="T1401">
        <v>2018</v>
      </c>
      <c r="U1401">
        <v>0</v>
      </c>
    </row>
    <row r="1402" spans="1:21">
      <c r="A1402" t="s">
        <v>810</v>
      </c>
      <c r="B1402">
        <v>2020</v>
      </c>
      <c r="C1402">
        <v>0</v>
      </c>
      <c r="D1402">
        <v>0</v>
      </c>
      <c r="E1402">
        <v>0</v>
      </c>
      <c r="F1402">
        <v>0</v>
      </c>
      <c r="G1402">
        <v>0</v>
      </c>
      <c r="H1402">
        <v>0</v>
      </c>
      <c r="I1402">
        <v>41</v>
      </c>
      <c r="J1402" t="s">
        <v>1275</v>
      </c>
      <c r="K1402" t="str">
        <f>INDEX('Planning Periods'!$O$2:$O$540,MATCH('Table B Values'!A1402,'Planning Periods'!$A$2:$A$540,0))</f>
        <v>Solano County</v>
      </c>
      <c r="S1402" t="s">
        <v>1234</v>
      </c>
      <c r="T1402">
        <v>2018</v>
      </c>
      <c r="U1402">
        <v>0</v>
      </c>
    </row>
    <row r="1403" spans="1:21">
      <c r="A1403" t="s">
        <v>771</v>
      </c>
      <c r="B1403">
        <v>2020</v>
      </c>
      <c r="C1403">
        <v>0</v>
      </c>
      <c r="D1403">
        <v>1</v>
      </c>
      <c r="E1403">
        <v>0</v>
      </c>
      <c r="F1403">
        <v>0</v>
      </c>
      <c r="G1403">
        <v>0</v>
      </c>
      <c r="H1403">
        <v>1</v>
      </c>
      <c r="I1403">
        <v>8</v>
      </c>
      <c r="J1403" t="s">
        <v>1275</v>
      </c>
      <c r="K1403" t="str">
        <f>INDEX('Planning Periods'!$O$2:$O$540,MATCH('Table B Values'!A1403,'Planning Periods'!$A$2:$A$540,0))</f>
        <v>Sutter County</v>
      </c>
      <c r="S1403" t="s">
        <v>880</v>
      </c>
      <c r="T1403">
        <v>2018</v>
      </c>
      <c r="U1403">
        <v>0</v>
      </c>
    </row>
    <row r="1404" spans="1:21">
      <c r="A1404" t="s">
        <v>843</v>
      </c>
      <c r="B1404">
        <v>2020</v>
      </c>
      <c r="C1404">
        <v>0</v>
      </c>
      <c r="D1404">
        <v>0</v>
      </c>
      <c r="E1404">
        <v>0</v>
      </c>
      <c r="F1404">
        <v>0</v>
      </c>
      <c r="G1404">
        <v>0</v>
      </c>
      <c r="H1404">
        <v>0</v>
      </c>
      <c r="I1404">
        <v>2</v>
      </c>
      <c r="J1404" t="s">
        <v>1275</v>
      </c>
      <c r="K1404" t="str">
        <f>INDEX('Planning Periods'!$O$2:$O$540,MATCH('Table B Values'!A1404,'Planning Periods'!$A$2:$A$540,0))</f>
        <v>Amador County</v>
      </c>
      <c r="S1404" t="s">
        <v>1194</v>
      </c>
      <c r="T1404">
        <v>2018</v>
      </c>
      <c r="U1404">
        <v>0</v>
      </c>
    </row>
    <row r="1405" spans="1:21">
      <c r="A1405" t="s">
        <v>830</v>
      </c>
      <c r="B1405">
        <v>2020</v>
      </c>
      <c r="C1405">
        <v>9</v>
      </c>
      <c r="D1405">
        <v>0</v>
      </c>
      <c r="E1405">
        <v>0</v>
      </c>
      <c r="F1405">
        <v>0</v>
      </c>
      <c r="G1405">
        <v>14</v>
      </c>
      <c r="H1405">
        <v>59</v>
      </c>
      <c r="I1405">
        <v>334</v>
      </c>
      <c r="J1405" t="s">
        <v>1275</v>
      </c>
      <c r="K1405" t="str">
        <f>INDEX('Planning Periods'!$O$2:$O$540,MATCH('Table B Values'!A1405,'Planning Periods'!$A$2:$A$540,0))</f>
        <v>Santa Clara County</v>
      </c>
      <c r="S1405" t="s">
        <v>1231</v>
      </c>
      <c r="T1405">
        <v>2018</v>
      </c>
      <c r="U1405">
        <v>0</v>
      </c>
    </row>
    <row r="1406" spans="1:21">
      <c r="A1406" t="s">
        <v>813</v>
      </c>
      <c r="B1406">
        <v>2020</v>
      </c>
      <c r="C1406">
        <v>0</v>
      </c>
      <c r="D1406">
        <v>0</v>
      </c>
      <c r="E1406">
        <v>0</v>
      </c>
      <c r="F1406">
        <v>0</v>
      </c>
      <c r="G1406">
        <v>0</v>
      </c>
      <c r="H1406">
        <v>0</v>
      </c>
      <c r="I1406">
        <v>149</v>
      </c>
      <c r="J1406" t="s">
        <v>1275</v>
      </c>
      <c r="K1406" t="str">
        <f>INDEX('Planning Periods'!$O$2:$O$540,MATCH('Table B Values'!A1406,'Planning Periods'!$A$2:$A$540,0))</f>
        <v>Orange County</v>
      </c>
      <c r="S1406" t="s">
        <v>878</v>
      </c>
      <c r="T1406">
        <v>2018</v>
      </c>
      <c r="U1406">
        <v>0</v>
      </c>
    </row>
    <row r="1407" spans="1:21">
      <c r="A1407" t="s">
        <v>816</v>
      </c>
      <c r="B1407">
        <v>2020</v>
      </c>
      <c r="C1407">
        <v>36</v>
      </c>
      <c r="D1407">
        <v>0</v>
      </c>
      <c r="E1407">
        <v>27</v>
      </c>
      <c r="F1407">
        <v>0</v>
      </c>
      <c r="G1407">
        <v>0</v>
      </c>
      <c r="H1407">
        <v>14</v>
      </c>
      <c r="I1407">
        <v>392</v>
      </c>
      <c r="J1407" t="s">
        <v>1275</v>
      </c>
      <c r="K1407" t="str">
        <f>INDEX('Planning Periods'!$O$2:$O$540,MATCH('Table B Values'!A1407,'Planning Periods'!$A$2:$A$540,0))</f>
        <v>San Joaquin County</v>
      </c>
      <c r="S1407" t="s">
        <v>1230</v>
      </c>
      <c r="T1407">
        <v>2018</v>
      </c>
      <c r="U1407">
        <v>0</v>
      </c>
    </row>
    <row r="1408" spans="1:21">
      <c r="A1408" t="s">
        <v>819</v>
      </c>
      <c r="B1408">
        <v>2020</v>
      </c>
      <c r="C1408">
        <v>0</v>
      </c>
      <c r="D1408">
        <v>0</v>
      </c>
      <c r="E1408">
        <v>0</v>
      </c>
      <c r="F1408">
        <v>0</v>
      </c>
      <c r="G1408">
        <v>0</v>
      </c>
      <c r="H1408">
        <v>0</v>
      </c>
      <c r="I1408">
        <v>1</v>
      </c>
      <c r="J1408" t="s">
        <v>1275</v>
      </c>
      <c r="K1408" t="str">
        <f>INDEX('Planning Periods'!$O$2:$O$540,MATCH('Table B Values'!A1408,'Planning Periods'!$A$2:$A$540,0))</f>
        <v>Solano County</v>
      </c>
      <c r="S1408" t="s">
        <v>1239</v>
      </c>
      <c r="T1408">
        <v>2018</v>
      </c>
      <c r="U1408">
        <v>0</v>
      </c>
    </row>
    <row r="1409" spans="1:21">
      <c r="A1409" t="s">
        <v>845</v>
      </c>
      <c r="B1409">
        <v>2020</v>
      </c>
      <c r="C1409">
        <v>0</v>
      </c>
      <c r="D1409">
        <v>0</v>
      </c>
      <c r="E1409">
        <v>0</v>
      </c>
      <c r="F1409">
        <v>0</v>
      </c>
      <c r="G1409">
        <v>0</v>
      </c>
      <c r="H1409">
        <v>2</v>
      </c>
      <c r="I1409">
        <v>4</v>
      </c>
      <c r="J1409" t="s">
        <v>1275</v>
      </c>
      <c r="K1409" t="str">
        <f>INDEX('Planning Periods'!$O$2:$O$540,MATCH('Table B Values'!A1409,'Planning Periods'!$A$2:$A$540,0))</f>
        <v>Kern County</v>
      </c>
      <c r="S1409" t="s">
        <v>883</v>
      </c>
      <c r="T1409">
        <v>2018</v>
      </c>
      <c r="U1409">
        <v>0</v>
      </c>
    </row>
    <row r="1410" spans="1:21">
      <c r="A1410" t="s">
        <v>838</v>
      </c>
      <c r="B1410">
        <v>2020</v>
      </c>
      <c r="C1410">
        <v>11</v>
      </c>
      <c r="D1410">
        <v>0</v>
      </c>
      <c r="E1410">
        <v>0</v>
      </c>
      <c r="F1410">
        <v>0</v>
      </c>
      <c r="G1410">
        <v>0</v>
      </c>
      <c r="H1410">
        <v>131</v>
      </c>
      <c r="I1410">
        <v>78</v>
      </c>
      <c r="J1410" t="s">
        <v>1275</v>
      </c>
      <c r="K1410" t="str">
        <f>INDEX('Planning Periods'!$O$2:$O$540,MATCH('Table B Values'!A1410,'Planning Periods'!$A$2:$A$540,0))</f>
        <v>Ventura County</v>
      </c>
      <c r="S1410" t="s">
        <v>1259</v>
      </c>
      <c r="T1410">
        <v>2018</v>
      </c>
      <c r="U1410">
        <v>0</v>
      </c>
    </row>
    <row r="1411" spans="1:21">
      <c r="A1411" t="s">
        <v>781</v>
      </c>
      <c r="B1411">
        <v>2020</v>
      </c>
      <c r="C1411">
        <v>0</v>
      </c>
      <c r="D1411">
        <v>0</v>
      </c>
      <c r="E1411">
        <v>0</v>
      </c>
      <c r="F1411">
        <v>0</v>
      </c>
      <c r="G1411">
        <v>0</v>
      </c>
      <c r="H1411">
        <v>0</v>
      </c>
      <c r="I1411">
        <v>96</v>
      </c>
      <c r="J1411" t="s">
        <v>1275</v>
      </c>
      <c r="K1411" t="str">
        <f>INDEX('Planning Periods'!$O$2:$O$540,MATCH('Table B Values'!A1411,'Planning Periods'!$A$2:$A$540,0))</f>
        <v>Los Angeles County</v>
      </c>
      <c r="S1411" t="s">
        <v>936</v>
      </c>
      <c r="T1411">
        <v>2018</v>
      </c>
      <c r="U1411">
        <v>0</v>
      </c>
    </row>
    <row r="1412" spans="1:21">
      <c r="A1412" t="s">
        <v>783</v>
      </c>
      <c r="B1412">
        <v>2020</v>
      </c>
      <c r="C1412">
        <v>0</v>
      </c>
      <c r="D1412">
        <v>0</v>
      </c>
      <c r="E1412">
        <v>0</v>
      </c>
      <c r="F1412">
        <v>0</v>
      </c>
      <c r="G1412">
        <v>0</v>
      </c>
      <c r="H1412">
        <v>10</v>
      </c>
      <c r="I1412">
        <v>460</v>
      </c>
      <c r="J1412" t="s">
        <v>1275</v>
      </c>
      <c r="K1412" t="str">
        <f>INDEX('Planning Periods'!$O$2:$O$540,MATCH('Table B Values'!A1412,'Planning Periods'!$A$2:$A$540,0))</f>
        <v>San Joaquin County</v>
      </c>
      <c r="S1412" t="s">
        <v>1237</v>
      </c>
      <c r="T1412">
        <v>2018</v>
      </c>
      <c r="U1412">
        <v>0</v>
      </c>
    </row>
    <row r="1413" spans="1:21">
      <c r="A1413" t="s">
        <v>809</v>
      </c>
      <c r="B1413">
        <v>2020</v>
      </c>
      <c r="C1413">
        <v>0</v>
      </c>
      <c r="D1413">
        <v>28</v>
      </c>
      <c r="E1413">
        <v>0</v>
      </c>
      <c r="F1413">
        <v>0</v>
      </c>
      <c r="G1413">
        <v>0</v>
      </c>
      <c r="H1413">
        <v>0</v>
      </c>
      <c r="I1413">
        <v>21</v>
      </c>
      <c r="J1413" t="s">
        <v>1275</v>
      </c>
      <c r="K1413" t="str">
        <f>INDEX('Planning Periods'!$O$2:$O$540,MATCH('Table B Values'!A1413,'Planning Periods'!$A$2:$A$540,0))</f>
        <v>Los Angeles County</v>
      </c>
      <c r="S1413" t="s">
        <v>1240</v>
      </c>
      <c r="T1413">
        <v>2018</v>
      </c>
      <c r="U1413">
        <v>0</v>
      </c>
    </row>
    <row r="1414" spans="1:21">
      <c r="A1414" t="s">
        <v>839</v>
      </c>
      <c r="B1414">
        <v>2020</v>
      </c>
      <c r="C1414">
        <v>0</v>
      </c>
      <c r="D1414">
        <v>0</v>
      </c>
      <c r="E1414">
        <v>0</v>
      </c>
      <c r="F1414">
        <v>0</v>
      </c>
      <c r="G1414">
        <v>0</v>
      </c>
      <c r="H1414">
        <v>0</v>
      </c>
      <c r="I1414">
        <v>1</v>
      </c>
      <c r="J1414" t="s">
        <v>1275</v>
      </c>
      <c r="K1414" t="str">
        <f>INDEX('Planning Periods'!$O$2:$O$540,MATCH('Table B Values'!A1414,'Planning Periods'!$A$2:$A$540,0))</f>
        <v>Kern County</v>
      </c>
      <c r="S1414" t="s">
        <v>1238</v>
      </c>
      <c r="T1414">
        <v>2018</v>
      </c>
      <c r="U1414">
        <v>0</v>
      </c>
    </row>
    <row r="1415" spans="1:21">
      <c r="A1415" t="s">
        <v>833</v>
      </c>
      <c r="B1415">
        <v>2020</v>
      </c>
      <c r="C1415">
        <v>0</v>
      </c>
      <c r="D1415">
        <v>0</v>
      </c>
      <c r="E1415">
        <v>0</v>
      </c>
      <c r="F1415">
        <v>0</v>
      </c>
      <c r="G1415">
        <v>0</v>
      </c>
      <c r="H1415">
        <v>0</v>
      </c>
      <c r="I1415">
        <v>286</v>
      </c>
      <c r="J1415" t="s">
        <v>1275</v>
      </c>
      <c r="K1415" t="str">
        <f>INDEX('Planning Periods'!$O$2:$O$540,MATCH('Table B Values'!A1415,'Planning Periods'!$A$2:$A$540,0))</f>
        <v>Riverside County</v>
      </c>
      <c r="S1415" t="s">
        <v>1235</v>
      </c>
      <c r="T1415">
        <v>2018</v>
      </c>
      <c r="U1415">
        <v>0</v>
      </c>
    </row>
    <row r="1416" spans="1:21">
      <c r="A1416" t="s">
        <v>958</v>
      </c>
      <c r="B1416">
        <v>2020</v>
      </c>
      <c r="C1416">
        <v>0</v>
      </c>
      <c r="D1416">
        <v>0</v>
      </c>
      <c r="E1416">
        <v>0</v>
      </c>
      <c r="F1416">
        <v>0</v>
      </c>
      <c r="G1416">
        <v>2</v>
      </c>
      <c r="H1416">
        <v>0</v>
      </c>
      <c r="I1416">
        <v>128</v>
      </c>
      <c r="J1416" t="s">
        <v>1275</v>
      </c>
      <c r="K1416" t="str">
        <f>INDEX('Planning Periods'!$O$2:$O$540,MATCH('Table B Values'!A1416,'Planning Periods'!$A$2:$A$540,0))</f>
        <v>Los Angeles County</v>
      </c>
      <c r="S1416" t="s">
        <v>1039</v>
      </c>
      <c r="T1416">
        <v>2018</v>
      </c>
      <c r="U1416">
        <v>0</v>
      </c>
    </row>
    <row r="1417" spans="1:21">
      <c r="A1417" t="s">
        <v>909</v>
      </c>
      <c r="B1417">
        <v>2020</v>
      </c>
      <c r="C1417">
        <v>0</v>
      </c>
      <c r="D1417">
        <v>0</v>
      </c>
      <c r="E1417">
        <v>0</v>
      </c>
      <c r="F1417">
        <v>0</v>
      </c>
      <c r="G1417">
        <v>0</v>
      </c>
      <c r="H1417">
        <v>0</v>
      </c>
      <c r="I1417">
        <v>0</v>
      </c>
      <c r="J1417" t="s">
        <v>1275</v>
      </c>
      <c r="K1417" t="str">
        <f>INDEX('Planning Periods'!$O$2:$O$540,MATCH('Table B Values'!A1417,'Planning Periods'!$A$2:$A$540,0))</f>
        <v>Orange County</v>
      </c>
      <c r="S1417" t="s">
        <v>1192</v>
      </c>
      <c r="T1417">
        <v>2018</v>
      </c>
      <c r="U1417">
        <v>0</v>
      </c>
    </row>
    <row r="1418" spans="1:21">
      <c r="A1418" t="s">
        <v>1241</v>
      </c>
      <c r="B1418">
        <v>2020</v>
      </c>
      <c r="C1418">
        <v>0</v>
      </c>
      <c r="D1418">
        <v>0</v>
      </c>
      <c r="E1418">
        <v>0</v>
      </c>
      <c r="F1418">
        <v>0</v>
      </c>
      <c r="G1418">
        <v>0</v>
      </c>
      <c r="H1418">
        <v>0</v>
      </c>
      <c r="I1418">
        <v>23</v>
      </c>
      <c r="J1418" t="s">
        <v>1275</v>
      </c>
      <c r="K1418" t="str">
        <f>INDEX('Planning Periods'!$O$2:$O$540,MATCH('Table B Values'!A1418,'Planning Periods'!$A$2:$A$540,0))</f>
        <v>Santa Clara County</v>
      </c>
      <c r="S1418" t="s">
        <v>1015</v>
      </c>
      <c r="T1418">
        <v>2018</v>
      </c>
      <c r="U1418">
        <v>0</v>
      </c>
    </row>
    <row r="1419" spans="1:21">
      <c r="A1419" t="s">
        <v>1244</v>
      </c>
      <c r="B1419">
        <v>2020</v>
      </c>
      <c r="C1419">
        <v>0</v>
      </c>
      <c r="D1419">
        <v>15</v>
      </c>
      <c r="E1419">
        <v>0</v>
      </c>
      <c r="F1419">
        <v>6</v>
      </c>
      <c r="G1419">
        <v>0</v>
      </c>
      <c r="H1419">
        <v>4</v>
      </c>
      <c r="I1419">
        <v>15</v>
      </c>
      <c r="J1419" t="s">
        <v>1275</v>
      </c>
      <c r="K1419" t="str">
        <f>INDEX('Planning Periods'!$O$2:$O$540,MATCH('Table B Values'!A1419,'Planning Periods'!$A$2:$A$540,0))</f>
        <v>Santa Clara County</v>
      </c>
      <c r="S1419" t="s">
        <v>1172</v>
      </c>
      <c r="T1419">
        <v>2018</v>
      </c>
      <c r="U1419">
        <v>0</v>
      </c>
    </row>
    <row r="1420" spans="1:21">
      <c r="A1420" t="s">
        <v>1195</v>
      </c>
      <c r="B1420">
        <v>2020</v>
      </c>
      <c r="C1420">
        <v>0</v>
      </c>
      <c r="D1420">
        <v>0</v>
      </c>
      <c r="E1420">
        <v>0</v>
      </c>
      <c r="F1420">
        <v>0</v>
      </c>
      <c r="G1420">
        <v>0</v>
      </c>
      <c r="H1420">
        <v>5</v>
      </c>
      <c r="I1420">
        <v>1</v>
      </c>
      <c r="J1420" t="s">
        <v>1275</v>
      </c>
      <c r="K1420" t="str">
        <f>INDEX('Planning Periods'!$O$2:$O$540,MATCH('Table B Values'!A1420,'Planning Periods'!$A$2:$A$540,0))</f>
        <v>Placer County</v>
      </c>
      <c r="S1420" t="s">
        <v>979</v>
      </c>
      <c r="T1420">
        <v>2018</v>
      </c>
      <c r="U1420">
        <v>0</v>
      </c>
    </row>
    <row r="1421" spans="1:21">
      <c r="A1421" t="s">
        <v>1242</v>
      </c>
      <c r="B1421">
        <v>2020</v>
      </c>
      <c r="C1421">
        <v>0</v>
      </c>
      <c r="D1421">
        <v>0</v>
      </c>
      <c r="E1421">
        <v>0</v>
      </c>
      <c r="F1421">
        <v>0</v>
      </c>
      <c r="G1421">
        <v>0</v>
      </c>
      <c r="H1421">
        <v>0</v>
      </c>
      <c r="I1421" s="356">
        <v>245</v>
      </c>
      <c r="J1421" t="s">
        <v>1275</v>
      </c>
      <c r="K1421" t="str">
        <f>INDEX('Planning Periods'!$O$2:$O$540,MATCH('Table B Values'!A1421,'Planning Periods'!$A$2:$A$540,0))</f>
        <v>Los Angeles County</v>
      </c>
      <c r="S1421" t="s">
        <v>975</v>
      </c>
      <c r="T1421">
        <v>2018</v>
      </c>
      <c r="U1421">
        <v>0</v>
      </c>
    </row>
    <row r="1422" spans="1:21">
      <c r="A1422" t="s">
        <v>1243</v>
      </c>
      <c r="B1422">
        <v>2020</v>
      </c>
      <c r="C1422">
        <v>0</v>
      </c>
      <c r="D1422">
        <v>0</v>
      </c>
      <c r="E1422">
        <v>0</v>
      </c>
      <c r="F1422">
        <v>0</v>
      </c>
      <c r="G1422">
        <v>0</v>
      </c>
      <c r="H1422">
        <v>0</v>
      </c>
      <c r="I1422">
        <v>8</v>
      </c>
      <c r="J1422" t="s">
        <v>1275</v>
      </c>
      <c r="K1422" t="str">
        <f>INDEX('Planning Periods'!$O$2:$O$540,MATCH('Table B Values'!A1422,'Planning Periods'!$A$2:$A$540,0))</f>
        <v>Santa Barbara County</v>
      </c>
      <c r="S1422" t="s">
        <v>766</v>
      </c>
      <c r="T1422">
        <v>2018</v>
      </c>
      <c r="U1422">
        <v>1</v>
      </c>
    </row>
    <row r="1423" spans="1:21">
      <c r="A1423" t="s">
        <v>906</v>
      </c>
      <c r="B1423">
        <v>2020</v>
      </c>
      <c r="C1423">
        <v>0</v>
      </c>
      <c r="D1423">
        <v>0</v>
      </c>
      <c r="E1423">
        <v>39</v>
      </c>
      <c r="F1423">
        <v>0</v>
      </c>
      <c r="G1423">
        <v>0</v>
      </c>
      <c r="H1423">
        <v>0</v>
      </c>
      <c r="I1423">
        <v>912</v>
      </c>
      <c r="J1423" t="s">
        <v>1275</v>
      </c>
      <c r="K1423" t="str">
        <f>INDEX('Planning Periods'!$O$2:$O$540,MATCH('Table B Values'!A1423,'Planning Periods'!$A$2:$A$540,0))</f>
        <v>Los Angeles County</v>
      </c>
      <c r="S1423" t="s">
        <v>982</v>
      </c>
      <c r="T1423">
        <v>2018</v>
      </c>
      <c r="U1423">
        <v>0</v>
      </c>
    </row>
    <row r="1424" spans="1:21">
      <c r="A1424" t="s">
        <v>772</v>
      </c>
      <c r="B1424">
        <v>2020</v>
      </c>
      <c r="C1424">
        <v>1883</v>
      </c>
      <c r="D1424">
        <v>0</v>
      </c>
      <c r="E1424">
        <v>748</v>
      </c>
      <c r="F1424">
        <v>0</v>
      </c>
      <c r="G1424">
        <v>325</v>
      </c>
      <c r="H1424">
        <v>0</v>
      </c>
      <c r="I1424">
        <v>13133</v>
      </c>
      <c r="J1424" t="s">
        <v>1275</v>
      </c>
      <c r="K1424" t="str">
        <f>INDEX('Planning Periods'!$O$2:$O$540,MATCH('Table B Values'!A1424,'Planning Periods'!$A$2:$A$540,0))</f>
        <v>Los Angeles County</v>
      </c>
      <c r="S1424" t="s">
        <v>1168</v>
      </c>
      <c r="T1424">
        <v>2018</v>
      </c>
      <c r="U1424">
        <v>0</v>
      </c>
    </row>
    <row r="1425" spans="1:21">
      <c r="A1425" t="s">
        <v>1245</v>
      </c>
      <c r="B1425">
        <v>2020</v>
      </c>
      <c r="C1425">
        <v>0</v>
      </c>
      <c r="D1425">
        <v>13</v>
      </c>
      <c r="E1425">
        <v>0</v>
      </c>
      <c r="F1425">
        <v>82</v>
      </c>
      <c r="G1425">
        <v>0</v>
      </c>
      <c r="H1425">
        <v>185</v>
      </c>
      <c r="I1425">
        <v>0</v>
      </c>
      <c r="J1425" t="s">
        <v>1275</v>
      </c>
      <c r="K1425" t="str">
        <f>INDEX('Planning Periods'!$O$2:$O$540,MATCH('Table B Values'!A1425,'Planning Periods'!$A$2:$A$540,0))</f>
        <v>Madera County</v>
      </c>
      <c r="S1425" t="s">
        <v>1174</v>
      </c>
      <c r="T1425">
        <v>2018</v>
      </c>
      <c r="U1425">
        <v>0</v>
      </c>
    </row>
    <row r="1426" spans="1:21">
      <c r="A1426" t="s">
        <v>1246</v>
      </c>
      <c r="B1426">
        <v>2020</v>
      </c>
      <c r="C1426">
        <v>0</v>
      </c>
      <c r="D1426">
        <v>0</v>
      </c>
      <c r="E1426">
        <v>0</v>
      </c>
      <c r="F1426">
        <v>0</v>
      </c>
      <c r="G1426">
        <v>0</v>
      </c>
      <c r="H1426">
        <v>0</v>
      </c>
      <c r="I1426" s="356">
        <v>519</v>
      </c>
      <c r="J1426" t="s">
        <v>1275</v>
      </c>
      <c r="K1426" t="str">
        <f>INDEX('Planning Periods'!$O$2:$O$540,MATCH('Table B Values'!A1426,'Planning Periods'!$A$2:$A$540,0))</f>
        <v>Madera County</v>
      </c>
      <c r="S1426" t="s">
        <v>1050</v>
      </c>
      <c r="T1426">
        <v>2018</v>
      </c>
      <c r="U1426">
        <v>0</v>
      </c>
    </row>
    <row r="1427" spans="1:21">
      <c r="A1427" t="s">
        <v>876</v>
      </c>
      <c r="B1427">
        <v>2020</v>
      </c>
      <c r="C1427" s="356">
        <v>0</v>
      </c>
      <c r="D1427">
        <v>0</v>
      </c>
      <c r="E1427">
        <v>0</v>
      </c>
      <c r="F1427">
        <v>0</v>
      </c>
      <c r="G1427">
        <v>0</v>
      </c>
      <c r="H1427">
        <v>0</v>
      </c>
      <c r="I1427" s="356">
        <v>14</v>
      </c>
      <c r="J1427" t="s">
        <v>1275</v>
      </c>
      <c r="K1427" t="str">
        <f>INDEX('Planning Periods'!$O$2:$O$540,MATCH('Table B Values'!A1427,'Planning Periods'!$A$2:$A$540,0))</f>
        <v>Los Angeles County</v>
      </c>
      <c r="S1427" t="s">
        <v>1175</v>
      </c>
      <c r="T1427">
        <v>2018</v>
      </c>
      <c r="U1427">
        <v>0</v>
      </c>
    </row>
    <row r="1428" spans="1:21">
      <c r="A1428" t="s">
        <v>874</v>
      </c>
      <c r="B1428">
        <v>2020</v>
      </c>
      <c r="C1428">
        <v>0</v>
      </c>
      <c r="D1428">
        <v>0</v>
      </c>
      <c r="E1428">
        <v>0</v>
      </c>
      <c r="F1428">
        <v>0</v>
      </c>
      <c r="G1428">
        <v>0</v>
      </c>
      <c r="H1428">
        <v>0</v>
      </c>
      <c r="I1428">
        <v>21</v>
      </c>
      <c r="J1428" t="s">
        <v>1275</v>
      </c>
      <c r="K1428" t="str">
        <f>INDEX('Planning Periods'!$O$2:$O$540,MATCH('Table B Values'!A1428,'Planning Periods'!$A$2:$A$540,0))</f>
        <v>Los Angeles County</v>
      </c>
      <c r="S1428" t="s">
        <v>1173</v>
      </c>
      <c r="T1428">
        <v>2018</v>
      </c>
      <c r="U1428">
        <v>0</v>
      </c>
    </row>
    <row r="1429" spans="1:21">
      <c r="A1429" t="s">
        <v>904</v>
      </c>
      <c r="B1429">
        <v>2020</v>
      </c>
      <c r="C1429">
        <v>62</v>
      </c>
      <c r="D1429">
        <v>0</v>
      </c>
      <c r="E1429">
        <v>228</v>
      </c>
      <c r="F1429">
        <v>0</v>
      </c>
      <c r="G1429">
        <v>0</v>
      </c>
      <c r="H1429">
        <v>0</v>
      </c>
      <c r="I1429">
        <v>669</v>
      </c>
      <c r="J1429" t="s">
        <v>1275</v>
      </c>
      <c r="K1429" t="str">
        <f>INDEX('Planning Periods'!$O$2:$O$540,MATCH('Table B Values'!A1429,'Planning Periods'!$A$2:$A$540,0))</f>
        <v>Los Angeles County</v>
      </c>
      <c r="S1429" t="s">
        <v>1169</v>
      </c>
      <c r="T1429">
        <v>2018</v>
      </c>
      <c r="U1429">
        <v>0</v>
      </c>
    </row>
    <row r="1430" spans="1:21">
      <c r="A1430" t="s">
        <v>1248</v>
      </c>
      <c r="B1430">
        <v>2020</v>
      </c>
      <c r="C1430">
        <v>0</v>
      </c>
      <c r="D1430">
        <v>0</v>
      </c>
      <c r="E1430">
        <v>1</v>
      </c>
      <c r="F1430">
        <v>10</v>
      </c>
      <c r="G1430">
        <v>0</v>
      </c>
      <c r="H1430">
        <v>4</v>
      </c>
      <c r="I1430">
        <v>387</v>
      </c>
      <c r="J1430" t="s">
        <v>1275</v>
      </c>
      <c r="K1430" t="str">
        <f>INDEX('Planning Periods'!$O$2:$O$540,MATCH('Table B Values'!A1430,'Planning Periods'!$A$2:$A$540,0))</f>
        <v>Merced County</v>
      </c>
      <c r="S1430" t="s">
        <v>1296</v>
      </c>
      <c r="T1430">
        <v>2018</v>
      </c>
      <c r="U1430">
        <v>0</v>
      </c>
    </row>
    <row r="1431" spans="1:21">
      <c r="A1431" t="s">
        <v>1247</v>
      </c>
      <c r="B1431">
        <v>2020</v>
      </c>
      <c r="C1431">
        <v>49</v>
      </c>
      <c r="D1431">
        <v>0</v>
      </c>
      <c r="E1431">
        <v>1</v>
      </c>
      <c r="F1431">
        <v>0</v>
      </c>
      <c r="G1431">
        <v>1</v>
      </c>
      <c r="H1431">
        <v>28</v>
      </c>
      <c r="I1431">
        <v>75</v>
      </c>
      <c r="J1431" t="s">
        <v>1275</v>
      </c>
      <c r="K1431" t="str">
        <f>INDEX('Planning Periods'!$O$2:$O$540,MATCH('Table B Values'!A1431,'Planning Periods'!$A$2:$A$540,0))</f>
        <v>Santa Clara County</v>
      </c>
      <c r="S1431" t="s">
        <v>1052</v>
      </c>
      <c r="T1431">
        <v>2018</v>
      </c>
      <c r="U1431">
        <v>0</v>
      </c>
    </row>
    <row r="1432" spans="1:21">
      <c r="A1432" t="s">
        <v>1178</v>
      </c>
      <c r="B1432">
        <v>2020</v>
      </c>
      <c r="C1432">
        <v>0</v>
      </c>
      <c r="D1432">
        <v>0</v>
      </c>
      <c r="E1432">
        <v>0</v>
      </c>
      <c r="F1432">
        <v>0</v>
      </c>
      <c r="G1432">
        <v>0</v>
      </c>
      <c r="H1432">
        <v>148</v>
      </c>
      <c r="I1432">
        <v>679</v>
      </c>
      <c r="J1432" t="s">
        <v>1275</v>
      </c>
      <c r="K1432" t="str">
        <f>INDEX('Planning Periods'!$O$2:$O$540,MATCH('Table B Values'!A1432,'Planning Periods'!$A$2:$A$540,0))</f>
        <v>San Joaquin County</v>
      </c>
      <c r="S1432" t="s">
        <v>1105</v>
      </c>
      <c r="T1432">
        <v>2018</v>
      </c>
      <c r="U1432">
        <v>0</v>
      </c>
    </row>
    <row r="1433" spans="1:21">
      <c r="A1433" t="s">
        <v>1179</v>
      </c>
      <c r="B1433">
        <v>2020</v>
      </c>
      <c r="C1433">
        <v>0</v>
      </c>
      <c r="D1433">
        <v>0</v>
      </c>
      <c r="E1433">
        <v>0</v>
      </c>
      <c r="F1433">
        <v>0</v>
      </c>
      <c r="G1433">
        <v>0</v>
      </c>
      <c r="H1433">
        <v>0</v>
      </c>
      <c r="I1433">
        <v>26</v>
      </c>
      <c r="J1433" t="s">
        <v>1275</v>
      </c>
      <c r="K1433" t="str">
        <f>INDEX('Planning Periods'!$O$2:$O$540,MATCH('Table B Values'!A1433,'Planning Periods'!$A$2:$A$540,0))</f>
        <v>Los Angeles County</v>
      </c>
      <c r="S1433" t="s">
        <v>1112</v>
      </c>
      <c r="T1433">
        <v>2018</v>
      </c>
      <c r="U1433">
        <v>0</v>
      </c>
    </row>
    <row r="1434" spans="1:21">
      <c r="A1434" t="s">
        <v>897</v>
      </c>
      <c r="B1434">
        <v>2020</v>
      </c>
      <c r="C1434">
        <v>0</v>
      </c>
      <c r="D1434">
        <v>0</v>
      </c>
      <c r="E1434">
        <v>0</v>
      </c>
      <c r="F1434">
        <v>7</v>
      </c>
      <c r="G1434">
        <v>4</v>
      </c>
      <c r="H1434">
        <v>4</v>
      </c>
      <c r="I1434">
        <v>8</v>
      </c>
      <c r="J1434" t="s">
        <v>1275</v>
      </c>
      <c r="K1434" t="str">
        <f>INDEX('Planning Periods'!$O$2:$O$540,MATCH('Table B Values'!A1434,'Planning Periods'!$A$2:$A$540,0))</f>
        <v>San Diego County</v>
      </c>
      <c r="S1434" t="s">
        <v>1116</v>
      </c>
      <c r="T1434">
        <v>2018</v>
      </c>
      <c r="U1434">
        <v>0</v>
      </c>
    </row>
    <row r="1435" spans="1:21">
      <c r="A1435" t="s">
        <v>1037</v>
      </c>
      <c r="B1435">
        <v>2020</v>
      </c>
      <c r="C1435">
        <v>0</v>
      </c>
      <c r="D1435">
        <v>19</v>
      </c>
      <c r="E1435">
        <v>0</v>
      </c>
      <c r="F1435">
        <v>4</v>
      </c>
      <c r="G1435">
        <v>0</v>
      </c>
      <c r="H1435">
        <v>0</v>
      </c>
      <c r="I1435">
        <v>28</v>
      </c>
      <c r="J1435" t="s">
        <v>1275</v>
      </c>
      <c r="K1435" t="str">
        <f>INDEX('Planning Periods'!$O$2:$O$540,MATCH('Table B Values'!A1435,'Planning Periods'!$A$2:$A$540,0))</f>
        <v>Los Angeles County</v>
      </c>
      <c r="S1435" t="s">
        <v>866</v>
      </c>
      <c r="T1435">
        <v>2018</v>
      </c>
      <c r="U1435">
        <v>0</v>
      </c>
    </row>
    <row r="1436" spans="1:21">
      <c r="A1436" t="s">
        <v>1157</v>
      </c>
      <c r="B1436">
        <v>2020</v>
      </c>
      <c r="C1436">
        <v>51</v>
      </c>
      <c r="D1436">
        <v>0</v>
      </c>
      <c r="E1436">
        <v>0</v>
      </c>
      <c r="F1436">
        <v>0</v>
      </c>
      <c r="G1436">
        <v>0</v>
      </c>
      <c r="H1436">
        <v>0</v>
      </c>
      <c r="I1436">
        <v>311</v>
      </c>
      <c r="J1436" t="s">
        <v>1275</v>
      </c>
      <c r="K1436" t="str">
        <f>INDEX('Planning Periods'!$O$2:$O$540,MATCH('Table B Values'!A1436,'Planning Periods'!$A$2:$A$540,0))</f>
        <v>Los Angeles County</v>
      </c>
      <c r="S1436" t="s">
        <v>963</v>
      </c>
      <c r="T1436">
        <v>2018</v>
      </c>
      <c r="U1436">
        <v>0</v>
      </c>
    </row>
    <row r="1437" spans="1:21">
      <c r="A1437" t="s">
        <v>1177</v>
      </c>
      <c r="B1437">
        <v>2020</v>
      </c>
      <c r="C1437">
        <v>0</v>
      </c>
      <c r="D1437">
        <v>1</v>
      </c>
      <c r="E1437">
        <v>0</v>
      </c>
      <c r="F1437">
        <v>0</v>
      </c>
      <c r="G1437">
        <v>0</v>
      </c>
      <c r="H1437">
        <v>0</v>
      </c>
      <c r="I1437">
        <v>0</v>
      </c>
      <c r="J1437" t="s">
        <v>1275</v>
      </c>
      <c r="K1437" t="str">
        <f>INDEX('Planning Periods'!$O$2:$O$540,MATCH('Table B Values'!A1437,'Planning Periods'!$A$2:$A$540,0))</f>
        <v>Marin County</v>
      </c>
      <c r="S1437" t="s">
        <v>961</v>
      </c>
      <c r="T1437">
        <v>2018</v>
      </c>
      <c r="U1437">
        <v>0</v>
      </c>
    </row>
    <row r="1438" spans="1:21">
      <c r="A1438" t="s">
        <v>1183</v>
      </c>
      <c r="B1438">
        <v>2020</v>
      </c>
      <c r="C1438">
        <v>6</v>
      </c>
      <c r="D1438">
        <v>0</v>
      </c>
      <c r="E1438">
        <v>21</v>
      </c>
      <c r="F1438">
        <v>1</v>
      </c>
      <c r="G1438">
        <v>0</v>
      </c>
      <c r="H1438">
        <v>14</v>
      </c>
      <c r="I1438">
        <v>20</v>
      </c>
      <c r="J1438" t="s">
        <v>1275</v>
      </c>
      <c r="K1438" t="str">
        <f>INDEX('Planning Periods'!$O$2:$O$540,MATCH('Table B Values'!A1438,'Planning Periods'!$A$2:$A$540,0))</f>
        <v>Kings County</v>
      </c>
      <c r="S1438" t="s">
        <v>966</v>
      </c>
      <c r="T1438">
        <v>2018</v>
      </c>
      <c r="U1438">
        <v>0</v>
      </c>
    </row>
    <row r="1439" spans="1:21">
      <c r="A1439" t="s">
        <v>1181</v>
      </c>
      <c r="B1439">
        <v>2020</v>
      </c>
      <c r="C1439">
        <v>0</v>
      </c>
      <c r="D1439">
        <v>0</v>
      </c>
      <c r="E1439">
        <v>0</v>
      </c>
      <c r="F1439">
        <v>0</v>
      </c>
      <c r="G1439">
        <v>0</v>
      </c>
      <c r="H1439">
        <v>0</v>
      </c>
      <c r="I1439">
        <v>105</v>
      </c>
      <c r="J1439" t="s">
        <v>1275</v>
      </c>
      <c r="K1439" t="str">
        <f>INDEX('Planning Periods'!$O$2:$O$540,MATCH('Table B Values'!A1439,'Planning Periods'!$A$2:$A$540,0))</f>
        <v>Merced County</v>
      </c>
      <c r="S1439" t="s">
        <v>1118</v>
      </c>
      <c r="T1439">
        <v>2018</v>
      </c>
      <c r="U1439">
        <v>0</v>
      </c>
    </row>
    <row r="1440" spans="1:21">
      <c r="A1440" t="s">
        <v>1182</v>
      </c>
      <c r="B1440">
        <v>2020</v>
      </c>
      <c r="C1440">
        <v>0</v>
      </c>
      <c r="D1440">
        <v>0</v>
      </c>
      <c r="E1440">
        <v>0</v>
      </c>
      <c r="F1440">
        <v>0</v>
      </c>
      <c r="G1440">
        <v>0</v>
      </c>
      <c r="H1440">
        <v>2</v>
      </c>
      <c r="I1440">
        <v>265</v>
      </c>
      <c r="J1440" t="s">
        <v>1275</v>
      </c>
      <c r="K1440" t="str">
        <f>INDEX('Planning Periods'!$O$2:$O$540,MATCH('Table B Values'!A1440,'Planning Periods'!$A$2:$A$540,0))</f>
        <v>San Joaquin County</v>
      </c>
      <c r="S1440" t="s">
        <v>1114</v>
      </c>
      <c r="T1440">
        <v>2018</v>
      </c>
      <c r="U1440">
        <v>37</v>
      </c>
    </row>
    <row r="1441" spans="1:21">
      <c r="A1441" t="s">
        <v>899</v>
      </c>
      <c r="B1441">
        <v>2020</v>
      </c>
      <c r="C1441">
        <v>0</v>
      </c>
      <c r="D1441">
        <v>0</v>
      </c>
      <c r="E1441">
        <v>4</v>
      </c>
      <c r="F1441">
        <v>0</v>
      </c>
      <c r="G1441">
        <v>0</v>
      </c>
      <c r="H1441">
        <v>17</v>
      </c>
      <c r="I1441">
        <v>159</v>
      </c>
      <c r="J1441" t="s">
        <v>1275</v>
      </c>
      <c r="K1441" t="str">
        <f>INDEX('Planning Periods'!$O$2:$O$540,MATCH('Table B Values'!A1441,'Planning Periods'!$A$2:$A$540,0))</f>
        <v>San Bernardino County</v>
      </c>
      <c r="S1441" t="s">
        <v>812</v>
      </c>
      <c r="T1441">
        <v>2018</v>
      </c>
      <c r="U1441">
        <v>0</v>
      </c>
    </row>
    <row r="1442" spans="1:21">
      <c r="A1442" t="s">
        <v>1180</v>
      </c>
      <c r="B1442">
        <v>2020</v>
      </c>
      <c r="C1442">
        <v>0</v>
      </c>
      <c r="D1442">
        <v>0</v>
      </c>
      <c r="E1442">
        <v>3</v>
      </c>
      <c r="F1442">
        <v>0</v>
      </c>
      <c r="G1442">
        <v>0</v>
      </c>
      <c r="H1442">
        <v>40</v>
      </c>
      <c r="I1442">
        <v>124</v>
      </c>
      <c r="J1442" t="s">
        <v>1275</v>
      </c>
      <c r="K1442" t="str">
        <f>INDEX('Planning Periods'!$O$2:$O$540,MATCH('Table B Values'!A1442,'Planning Periods'!$A$2:$A$540,0))</f>
        <v>Alameda County</v>
      </c>
      <c r="S1442" t="s">
        <v>977</v>
      </c>
      <c r="T1442">
        <v>2018</v>
      </c>
      <c r="U1442">
        <v>0</v>
      </c>
    </row>
    <row r="1443" spans="1:21">
      <c r="A1443" t="s">
        <v>890</v>
      </c>
      <c r="B1443">
        <v>2020</v>
      </c>
      <c r="C1443">
        <v>0</v>
      </c>
      <c r="D1443">
        <v>0</v>
      </c>
      <c r="E1443">
        <v>0</v>
      </c>
      <c r="F1443">
        <v>0</v>
      </c>
      <c r="G1443">
        <v>0</v>
      </c>
      <c r="H1443">
        <v>516</v>
      </c>
      <c r="I1443">
        <v>15</v>
      </c>
      <c r="J1443" t="s">
        <v>1275</v>
      </c>
      <c r="K1443" t="str">
        <f>INDEX('Planning Periods'!$O$2:$O$540,MATCH('Table B Values'!A1443,'Planning Periods'!$A$2:$A$540,0))</f>
        <v>Placer County</v>
      </c>
      <c r="S1443" t="s">
        <v>986</v>
      </c>
      <c r="T1443">
        <v>2018</v>
      </c>
      <c r="U1443">
        <v>0</v>
      </c>
    </row>
    <row r="1444" spans="1:21">
      <c r="A1444" t="s">
        <v>1184</v>
      </c>
      <c r="B1444">
        <v>2020</v>
      </c>
      <c r="C1444">
        <v>0</v>
      </c>
      <c r="D1444">
        <v>0</v>
      </c>
      <c r="E1444">
        <v>0</v>
      </c>
      <c r="F1444">
        <v>0</v>
      </c>
      <c r="G1444">
        <v>0</v>
      </c>
      <c r="H1444">
        <v>1</v>
      </c>
      <c r="I1444">
        <v>2</v>
      </c>
      <c r="J1444" t="s">
        <v>1275</v>
      </c>
      <c r="K1444" t="str">
        <f>INDEX('Planning Periods'!$O$2:$O$540,MATCH('Table B Values'!A1444,'Planning Periods'!$A$2:$A$540,0))</f>
        <v>Tulare County</v>
      </c>
      <c r="S1444" t="s">
        <v>984</v>
      </c>
      <c r="T1444">
        <v>2018</v>
      </c>
      <c r="U1444">
        <v>1</v>
      </c>
    </row>
    <row r="1445" spans="1:21">
      <c r="A1445" t="s">
        <v>892</v>
      </c>
      <c r="B1445">
        <v>2020</v>
      </c>
      <c r="C1445">
        <v>0</v>
      </c>
      <c r="D1445">
        <v>0</v>
      </c>
      <c r="E1445">
        <v>0</v>
      </c>
      <c r="F1445">
        <v>0</v>
      </c>
      <c r="G1445">
        <v>0</v>
      </c>
      <c r="H1445">
        <v>0</v>
      </c>
      <c r="I1445">
        <v>83</v>
      </c>
      <c r="J1445" t="s">
        <v>1275</v>
      </c>
      <c r="K1445" t="str">
        <f>INDEX('Planning Periods'!$O$2:$O$540,MATCH('Table B Values'!A1445,'Planning Periods'!$A$2:$A$540,0))</f>
        <v>Sutter County</v>
      </c>
      <c r="S1445" t="s">
        <v>983</v>
      </c>
      <c r="T1445">
        <v>2018</v>
      </c>
      <c r="U1445">
        <v>0</v>
      </c>
    </row>
    <row r="1446" spans="1:21">
      <c r="A1446" t="s">
        <v>931</v>
      </c>
      <c r="B1446">
        <v>2020</v>
      </c>
      <c r="C1446">
        <v>13</v>
      </c>
      <c r="D1446">
        <v>0</v>
      </c>
      <c r="E1446">
        <v>0</v>
      </c>
      <c r="F1446">
        <v>0</v>
      </c>
      <c r="G1446">
        <v>0</v>
      </c>
      <c r="H1446">
        <v>0</v>
      </c>
      <c r="I1446">
        <v>173</v>
      </c>
      <c r="J1446" t="s">
        <v>1275</v>
      </c>
      <c r="K1446" t="str">
        <f>INDEX('Planning Periods'!$O$2:$O$540,MATCH('Table B Values'!A1446,'Planning Periods'!$A$2:$A$540,0))</f>
        <v>Los Angeles County</v>
      </c>
      <c r="S1446" t="s">
        <v>987</v>
      </c>
      <c r="T1446">
        <v>2018</v>
      </c>
      <c r="U1446">
        <v>0</v>
      </c>
    </row>
    <row r="1447" spans="1:21">
      <c r="A1447" t="s">
        <v>1260</v>
      </c>
      <c r="B1447">
        <v>2020</v>
      </c>
      <c r="C1447">
        <v>0</v>
      </c>
      <c r="D1447">
        <v>0</v>
      </c>
      <c r="E1447">
        <v>0</v>
      </c>
      <c r="F1447">
        <v>1</v>
      </c>
      <c r="G1447">
        <v>0</v>
      </c>
      <c r="H1447">
        <v>0</v>
      </c>
      <c r="I1447">
        <v>0</v>
      </c>
      <c r="J1447" t="s">
        <v>1275</v>
      </c>
      <c r="K1447" t="str">
        <f>INDEX('Planning Periods'!$O$2:$O$540,MATCH('Table B Values'!A1447,'Planning Periods'!$A$2:$A$540,0))</f>
        <v>Siskiyou County</v>
      </c>
      <c r="S1447" t="s">
        <v>1055</v>
      </c>
      <c r="T1447">
        <v>2018</v>
      </c>
      <c r="U1447">
        <v>0</v>
      </c>
    </row>
    <row r="1448" spans="1:21">
      <c r="A1448" t="s">
        <v>1237</v>
      </c>
      <c r="B1448">
        <v>2020</v>
      </c>
      <c r="C1448">
        <v>132</v>
      </c>
      <c r="D1448">
        <v>0</v>
      </c>
      <c r="E1448">
        <v>0</v>
      </c>
      <c r="F1448">
        <v>0</v>
      </c>
      <c r="G1448">
        <v>0</v>
      </c>
      <c r="H1448">
        <v>0</v>
      </c>
      <c r="I1448">
        <v>283</v>
      </c>
      <c r="J1448" t="s">
        <v>1275</v>
      </c>
      <c r="K1448" t="str">
        <f>INDEX('Planning Periods'!$O$2:$O$540,MATCH('Table B Values'!A1448,'Planning Periods'!$A$2:$A$540,0))</f>
        <v>Santa Clara County</v>
      </c>
      <c r="S1448" t="s">
        <v>1029</v>
      </c>
      <c r="T1448">
        <v>2018</v>
      </c>
      <c r="U1448">
        <v>0</v>
      </c>
    </row>
    <row r="1449" spans="1:21">
      <c r="A1449" t="s">
        <v>883</v>
      </c>
      <c r="B1449">
        <v>2020</v>
      </c>
      <c r="C1449">
        <v>0</v>
      </c>
      <c r="D1449">
        <v>0</v>
      </c>
      <c r="E1449">
        <v>0</v>
      </c>
      <c r="F1449">
        <v>3</v>
      </c>
      <c r="G1449">
        <v>0</v>
      </c>
      <c r="H1449">
        <v>1</v>
      </c>
      <c r="I1449">
        <v>38</v>
      </c>
      <c r="J1449" t="s">
        <v>1275</v>
      </c>
      <c r="K1449" t="str">
        <f>INDEX('Planning Periods'!$O$2:$O$540,MATCH('Table B Values'!A1449,'Planning Periods'!$A$2:$A$540,0))</f>
        <v>Orange County</v>
      </c>
      <c r="S1449" t="s">
        <v>941</v>
      </c>
      <c r="T1449">
        <v>2018</v>
      </c>
      <c r="U1449">
        <v>0</v>
      </c>
    </row>
    <row r="1450" spans="1:21">
      <c r="A1450" t="s">
        <v>1259</v>
      </c>
      <c r="B1450">
        <v>2020</v>
      </c>
      <c r="C1450">
        <v>103</v>
      </c>
      <c r="D1450">
        <v>0</v>
      </c>
      <c r="E1450">
        <v>0</v>
      </c>
      <c r="F1450">
        <v>10</v>
      </c>
      <c r="G1450">
        <v>0</v>
      </c>
      <c r="H1450">
        <v>27</v>
      </c>
      <c r="I1450">
        <v>442</v>
      </c>
      <c r="J1450" t="s">
        <v>1275</v>
      </c>
      <c r="K1450" t="str">
        <f>INDEX('Planning Periods'!$O$2:$O$540,MATCH('Table B Values'!A1450,'Planning Periods'!$A$2:$A$540,0))</f>
        <v>Stanislaus County</v>
      </c>
      <c r="S1450" t="s">
        <v>1020</v>
      </c>
      <c r="T1450">
        <v>2018</v>
      </c>
      <c r="U1450">
        <v>0</v>
      </c>
    </row>
    <row r="1451" spans="1:21">
      <c r="A1451" t="s">
        <v>933</v>
      </c>
      <c r="B1451">
        <v>2020</v>
      </c>
      <c r="C1451">
        <v>0</v>
      </c>
      <c r="D1451">
        <v>0</v>
      </c>
      <c r="E1451">
        <v>0</v>
      </c>
      <c r="F1451">
        <v>0</v>
      </c>
      <c r="G1451">
        <v>0</v>
      </c>
      <c r="H1451">
        <v>0</v>
      </c>
      <c r="I1451">
        <v>11</v>
      </c>
      <c r="J1451" t="s">
        <v>1275</v>
      </c>
      <c r="K1451" t="str">
        <f>INDEX('Planning Periods'!$O$2:$O$540,MATCH('Table B Values'!A1451,'Planning Periods'!$A$2:$A$540,0))</f>
        <v>San Bernardino County</v>
      </c>
      <c r="S1451" t="s">
        <v>1189</v>
      </c>
      <c r="T1451">
        <v>2018</v>
      </c>
      <c r="U1451">
        <v>0</v>
      </c>
    </row>
    <row r="1452" spans="1:21">
      <c r="A1452" t="s">
        <v>950</v>
      </c>
      <c r="B1452">
        <v>2020</v>
      </c>
      <c r="C1452">
        <v>0</v>
      </c>
      <c r="D1452">
        <v>11</v>
      </c>
      <c r="E1452">
        <v>0</v>
      </c>
      <c r="F1452">
        <v>8</v>
      </c>
      <c r="G1452">
        <v>0</v>
      </c>
      <c r="H1452">
        <v>1</v>
      </c>
      <c r="I1452">
        <v>79</v>
      </c>
      <c r="J1452" t="s">
        <v>1275</v>
      </c>
      <c r="K1452" t="str">
        <f>INDEX('Planning Periods'!$O$2:$O$540,MATCH('Table B Values'!A1452,'Planning Periods'!$A$2:$A$540,0))</f>
        <v>Ventura County</v>
      </c>
      <c r="S1452" t="s">
        <v>1030</v>
      </c>
      <c r="T1452">
        <v>2018</v>
      </c>
      <c r="U1452">
        <v>0</v>
      </c>
    </row>
    <row r="1453" spans="1:21">
      <c r="A1453" t="s">
        <v>1265</v>
      </c>
      <c r="B1453">
        <v>2020</v>
      </c>
      <c r="C1453">
        <v>0</v>
      </c>
      <c r="D1453">
        <v>0</v>
      </c>
      <c r="E1453">
        <v>0</v>
      </c>
      <c r="F1453">
        <v>0</v>
      </c>
      <c r="G1453">
        <v>0</v>
      </c>
      <c r="H1453" s="356">
        <v>4</v>
      </c>
      <c r="I1453" s="356">
        <v>10</v>
      </c>
      <c r="J1453" t="s">
        <v>1275</v>
      </c>
      <c r="K1453" t="str">
        <f>INDEX('Planning Periods'!$O$2:$O$540,MATCH('Table B Values'!A1453,'Planning Periods'!$A$2:$A$540,0))</f>
        <v>Contra Costa County</v>
      </c>
      <c r="S1453" t="s">
        <v>1176</v>
      </c>
      <c r="T1453">
        <v>2018</v>
      </c>
      <c r="U1453">
        <v>0</v>
      </c>
    </row>
    <row r="1454" spans="1:21">
      <c r="A1454" t="s">
        <v>943</v>
      </c>
      <c r="B1454">
        <v>2020</v>
      </c>
      <c r="C1454">
        <v>0</v>
      </c>
      <c r="D1454">
        <v>0</v>
      </c>
      <c r="E1454">
        <v>0</v>
      </c>
      <c r="F1454">
        <v>0</v>
      </c>
      <c r="G1454">
        <v>0</v>
      </c>
      <c r="H1454">
        <v>311</v>
      </c>
      <c r="I1454">
        <v>120</v>
      </c>
      <c r="J1454" t="s">
        <v>1275</v>
      </c>
      <c r="K1454" t="str">
        <f>INDEX('Planning Periods'!$O$2:$O$540,MATCH('Table B Values'!A1454,'Planning Periods'!$A$2:$A$540,0))</f>
        <v>Riverside County</v>
      </c>
      <c r="S1454" t="s">
        <v>1188</v>
      </c>
      <c r="T1454">
        <v>2018</v>
      </c>
      <c r="U1454">
        <v>0</v>
      </c>
    </row>
    <row r="1455" spans="1:21">
      <c r="A1455" t="s">
        <v>1261</v>
      </c>
      <c r="B1455">
        <v>2020</v>
      </c>
      <c r="C1455">
        <v>0</v>
      </c>
      <c r="D1455">
        <v>0</v>
      </c>
      <c r="E1455">
        <v>0</v>
      </c>
      <c r="F1455">
        <v>176</v>
      </c>
      <c r="G1455">
        <v>0</v>
      </c>
      <c r="H1455">
        <v>0</v>
      </c>
      <c r="I1455">
        <v>100</v>
      </c>
      <c r="J1455" t="s">
        <v>1275</v>
      </c>
      <c r="K1455" t="str">
        <f>INDEX('Planning Periods'!$O$2:$O$540,MATCH('Table B Values'!A1455,'Planning Periods'!$A$2:$A$540,0))</f>
        <v>Monterey County</v>
      </c>
      <c r="S1455" t="s">
        <v>1043</v>
      </c>
      <c r="T1455">
        <v>2018</v>
      </c>
      <c r="U1455">
        <v>24</v>
      </c>
    </row>
    <row r="1456" spans="1:21">
      <c r="A1456" t="s">
        <v>1257</v>
      </c>
      <c r="B1456">
        <v>2020</v>
      </c>
      <c r="C1456">
        <v>0</v>
      </c>
      <c r="D1456">
        <v>9</v>
      </c>
      <c r="E1456">
        <v>0</v>
      </c>
      <c r="F1456">
        <v>0</v>
      </c>
      <c r="G1456">
        <v>0</v>
      </c>
      <c r="H1456">
        <v>0</v>
      </c>
      <c r="I1456">
        <v>38</v>
      </c>
      <c r="J1456" t="s">
        <v>1275</v>
      </c>
      <c r="K1456" t="str">
        <f>INDEX('Planning Periods'!$O$2:$O$540,MATCH('Table B Values'!A1456,'Planning Periods'!$A$2:$A$540,0))</f>
        <v>Santa Clara County</v>
      </c>
      <c r="S1456" t="s">
        <v>929</v>
      </c>
      <c r="T1456">
        <v>2018</v>
      </c>
      <c r="U1456">
        <v>0</v>
      </c>
    </row>
    <row r="1457" spans="1:21">
      <c r="A1457" t="s">
        <v>940</v>
      </c>
      <c r="B1457">
        <v>2020</v>
      </c>
      <c r="C1457">
        <v>0</v>
      </c>
      <c r="D1457">
        <v>0</v>
      </c>
      <c r="E1457">
        <v>0</v>
      </c>
      <c r="F1457">
        <v>0</v>
      </c>
      <c r="G1457">
        <v>0</v>
      </c>
      <c r="H1457">
        <v>0</v>
      </c>
      <c r="I1457">
        <v>7</v>
      </c>
      <c r="J1457" t="s">
        <v>1275</v>
      </c>
      <c r="K1457" t="str">
        <f>INDEX('Planning Periods'!$O$2:$O$540,MATCH('Table B Values'!A1457,'Planning Periods'!$A$2:$A$540,0))</f>
        <v>Los Angeles County</v>
      </c>
      <c r="S1457" t="s">
        <v>1034</v>
      </c>
      <c r="T1457">
        <v>2018</v>
      </c>
      <c r="U1457">
        <v>0</v>
      </c>
    </row>
    <row r="1458" spans="1:21">
      <c r="A1458" t="s">
        <v>1258</v>
      </c>
      <c r="B1458">
        <v>2020</v>
      </c>
      <c r="C1458">
        <v>0</v>
      </c>
      <c r="D1458">
        <v>0</v>
      </c>
      <c r="E1458">
        <v>0</v>
      </c>
      <c r="F1458">
        <v>0</v>
      </c>
      <c r="G1458">
        <v>0</v>
      </c>
      <c r="H1458">
        <v>0</v>
      </c>
      <c r="I1458">
        <v>13</v>
      </c>
      <c r="J1458" t="s">
        <v>1275</v>
      </c>
      <c r="K1458" t="str">
        <f>INDEX('Planning Periods'!$O$2:$O$540,MATCH('Table B Values'!A1458,'Planning Periods'!$A$2:$A$540,0))</f>
        <v>Monterey County</v>
      </c>
      <c r="S1458" t="s">
        <v>1032</v>
      </c>
      <c r="T1458">
        <v>2018</v>
      </c>
      <c r="U1458">
        <v>0</v>
      </c>
    </row>
    <row r="1459" spans="1:21">
      <c r="A1459" t="s">
        <v>1230</v>
      </c>
      <c r="B1459">
        <v>2020</v>
      </c>
      <c r="C1459">
        <v>0</v>
      </c>
      <c r="D1459">
        <v>0</v>
      </c>
      <c r="E1459">
        <v>0</v>
      </c>
      <c r="F1459">
        <v>0</v>
      </c>
      <c r="G1459">
        <v>0</v>
      </c>
      <c r="H1459">
        <v>0</v>
      </c>
      <c r="I1459" s="356">
        <v>18</v>
      </c>
      <c r="J1459" t="s">
        <v>1275</v>
      </c>
      <c r="K1459" t="str">
        <f>INDEX('Planning Periods'!$O$2:$O$540,MATCH('Table B Values'!A1459,'Planning Periods'!$A$2:$A$540,0))</f>
        <v>Contra Costa County</v>
      </c>
      <c r="S1459" t="s">
        <v>884</v>
      </c>
      <c r="T1459">
        <v>2018</v>
      </c>
      <c r="U1459">
        <v>0</v>
      </c>
    </row>
    <row r="1460" spans="1:21">
      <c r="A1460" t="s">
        <v>1194</v>
      </c>
      <c r="B1460">
        <v>2020</v>
      </c>
      <c r="C1460">
        <v>0</v>
      </c>
      <c r="D1460">
        <v>0</v>
      </c>
      <c r="E1460">
        <v>0</v>
      </c>
      <c r="F1460">
        <v>0</v>
      </c>
      <c r="G1460">
        <v>0</v>
      </c>
      <c r="H1460">
        <v>0</v>
      </c>
      <c r="I1460" s="356">
        <v>2</v>
      </c>
      <c r="J1460" t="s">
        <v>1275</v>
      </c>
      <c r="K1460" t="str">
        <f>INDEX('Planning Periods'!$O$2:$O$540,MATCH('Table B Values'!A1460,'Planning Periods'!$A$2:$A$540,0))</f>
        <v>Yuba County</v>
      </c>
      <c r="S1460" t="s">
        <v>1041</v>
      </c>
      <c r="T1460">
        <v>2018</v>
      </c>
      <c r="U1460">
        <v>0</v>
      </c>
    </row>
    <row r="1461" spans="1:21">
      <c r="A1461" t="s">
        <v>886</v>
      </c>
      <c r="B1461">
        <v>2020</v>
      </c>
      <c r="C1461">
        <v>0</v>
      </c>
      <c r="D1461">
        <v>1</v>
      </c>
      <c r="E1461">
        <v>0</v>
      </c>
      <c r="F1461">
        <v>4</v>
      </c>
      <c r="G1461">
        <v>0</v>
      </c>
      <c r="H1461">
        <v>3</v>
      </c>
      <c r="I1461">
        <v>3</v>
      </c>
      <c r="J1461" t="s">
        <v>1275</v>
      </c>
      <c r="K1461" t="str">
        <f>INDEX('Planning Periods'!$O$2:$O$540,MATCH('Table B Values'!A1461,'Planning Periods'!$A$2:$A$540,0))</f>
        <v>Los Angeles County</v>
      </c>
      <c r="S1461" t="s">
        <v>1191</v>
      </c>
      <c r="T1461">
        <v>2018</v>
      </c>
      <c r="U1461">
        <v>0</v>
      </c>
    </row>
    <row r="1462" spans="1:21">
      <c r="A1462" t="s">
        <v>1232</v>
      </c>
      <c r="B1462">
        <v>2020</v>
      </c>
      <c r="C1462">
        <v>0</v>
      </c>
      <c r="D1462">
        <v>0</v>
      </c>
      <c r="E1462">
        <v>0</v>
      </c>
      <c r="F1462">
        <v>0</v>
      </c>
      <c r="G1462">
        <v>0</v>
      </c>
      <c r="H1462">
        <v>2</v>
      </c>
      <c r="I1462">
        <v>871</v>
      </c>
      <c r="J1462" t="s">
        <v>1275</v>
      </c>
      <c r="K1462" t="str">
        <f>INDEX('Planning Periods'!$O$2:$O$540,MATCH('Table B Values'!A1462,'Planning Periods'!$A$2:$A$540,0))</f>
        <v>San Joaquin County</v>
      </c>
      <c r="S1462" t="s">
        <v>1045</v>
      </c>
      <c r="T1462">
        <v>2018</v>
      </c>
      <c r="U1462">
        <v>0</v>
      </c>
    </row>
    <row r="1463" spans="1:21">
      <c r="A1463" t="s">
        <v>1233</v>
      </c>
      <c r="B1463">
        <v>2020</v>
      </c>
      <c r="C1463">
        <v>1</v>
      </c>
      <c r="D1463">
        <v>4</v>
      </c>
      <c r="E1463">
        <v>0</v>
      </c>
      <c r="F1463">
        <v>14</v>
      </c>
      <c r="G1463">
        <v>0</v>
      </c>
      <c r="H1463">
        <v>7</v>
      </c>
      <c r="I1463">
        <v>26</v>
      </c>
      <c r="J1463" t="s">
        <v>1275</v>
      </c>
      <c r="K1463" t="str">
        <f>INDEX('Planning Periods'!$O$2:$O$540,MATCH('Table B Values'!A1463,'Planning Periods'!$A$2:$A$540,0))</f>
        <v>Marin County</v>
      </c>
      <c r="S1463" t="s">
        <v>1270</v>
      </c>
      <c r="T1463">
        <v>2018</v>
      </c>
      <c r="U1463">
        <v>0</v>
      </c>
    </row>
    <row r="1464" spans="1:21">
      <c r="A1464" t="s">
        <v>1231</v>
      </c>
      <c r="B1464">
        <v>2020</v>
      </c>
      <c r="C1464">
        <v>0</v>
      </c>
      <c r="D1464">
        <v>0</v>
      </c>
      <c r="E1464">
        <v>0</v>
      </c>
      <c r="F1464">
        <v>0</v>
      </c>
      <c r="G1464">
        <v>0</v>
      </c>
      <c r="H1464">
        <v>0</v>
      </c>
      <c r="I1464">
        <v>75</v>
      </c>
      <c r="J1464" t="s">
        <v>1275</v>
      </c>
      <c r="K1464" t="str">
        <f>INDEX('Planning Periods'!$O$2:$O$540,MATCH('Table B Values'!A1464,'Planning Periods'!$A$2:$A$540,0))</f>
        <v>Monterey County</v>
      </c>
      <c r="S1464" t="s">
        <v>863</v>
      </c>
      <c r="T1464">
        <v>2018</v>
      </c>
      <c r="U1464">
        <v>0</v>
      </c>
    </row>
    <row r="1465" spans="1:21">
      <c r="A1465" t="s">
        <v>1238</v>
      </c>
      <c r="B1465">
        <v>2020</v>
      </c>
      <c r="C1465">
        <v>0</v>
      </c>
      <c r="D1465">
        <v>20</v>
      </c>
      <c r="E1465">
        <v>0</v>
      </c>
      <c r="F1465">
        <v>25</v>
      </c>
      <c r="G1465">
        <v>0</v>
      </c>
      <c r="H1465">
        <v>5</v>
      </c>
      <c r="I1465">
        <v>22</v>
      </c>
      <c r="J1465" t="s">
        <v>1275</v>
      </c>
      <c r="K1465" t="str">
        <f>INDEX('Planning Periods'!$O$2:$O$540,MATCH('Table B Values'!A1465,'Planning Periods'!$A$2:$A$540,0))</f>
        <v>Merced County</v>
      </c>
      <c r="S1465" t="s">
        <v>1065</v>
      </c>
      <c r="T1465">
        <v>2018</v>
      </c>
      <c r="U1465">
        <v>0</v>
      </c>
    </row>
    <row r="1466" spans="1:21">
      <c r="A1466" t="s">
        <v>1235</v>
      </c>
      <c r="B1466">
        <v>2020</v>
      </c>
      <c r="C1466">
        <v>0</v>
      </c>
      <c r="D1466">
        <v>6</v>
      </c>
      <c r="E1466">
        <v>0</v>
      </c>
      <c r="F1466">
        <v>6</v>
      </c>
      <c r="G1466">
        <v>0</v>
      </c>
      <c r="H1466">
        <v>3</v>
      </c>
      <c r="I1466">
        <v>1</v>
      </c>
      <c r="J1466" t="s">
        <v>1275</v>
      </c>
      <c r="K1466" t="str">
        <f>INDEX('Planning Periods'!$O$2:$O$540,MATCH('Table B Values'!A1466,'Planning Periods'!$A$2:$A$540,0))</f>
        <v>Marin County</v>
      </c>
      <c r="S1466" t="s">
        <v>1167</v>
      </c>
      <c r="T1466">
        <v>2018</v>
      </c>
      <c r="U1466">
        <v>0</v>
      </c>
    </row>
    <row r="1467" spans="1:21">
      <c r="A1467" t="s">
        <v>1236</v>
      </c>
      <c r="B1467">
        <v>2020</v>
      </c>
      <c r="C1467">
        <v>0</v>
      </c>
      <c r="D1467">
        <v>2</v>
      </c>
      <c r="E1467">
        <v>0</v>
      </c>
      <c r="F1467">
        <v>1</v>
      </c>
      <c r="G1467">
        <v>20</v>
      </c>
      <c r="H1467">
        <v>2</v>
      </c>
      <c r="I1467" s="356">
        <v>303</v>
      </c>
      <c r="J1467" t="s">
        <v>1275</v>
      </c>
      <c r="K1467" t="str">
        <f>INDEX('Planning Periods'!$O$2:$O$540,MATCH('Table B Values'!A1467,'Planning Periods'!$A$2:$A$540,0))</f>
        <v>San Mateo County</v>
      </c>
      <c r="S1467" t="s">
        <v>1053</v>
      </c>
      <c r="T1467">
        <v>2018</v>
      </c>
      <c r="U1467">
        <v>0</v>
      </c>
    </row>
    <row r="1468" spans="1:21">
      <c r="A1468" t="s">
        <v>1240</v>
      </c>
      <c r="B1468">
        <v>2020</v>
      </c>
      <c r="C1468">
        <v>58</v>
      </c>
      <c r="D1468">
        <v>0</v>
      </c>
      <c r="E1468">
        <v>61</v>
      </c>
      <c r="F1468">
        <v>0</v>
      </c>
      <c r="G1468">
        <v>0</v>
      </c>
      <c r="H1468">
        <v>492</v>
      </c>
      <c r="I1468">
        <v>499</v>
      </c>
      <c r="J1468" t="s">
        <v>1275</v>
      </c>
      <c r="K1468" t="str">
        <f>INDEX('Planning Periods'!$O$2:$O$540,MATCH('Table B Values'!A1468,'Planning Periods'!$A$2:$A$540,0))</f>
        <v>Merced County</v>
      </c>
      <c r="S1468" t="s">
        <v>1049</v>
      </c>
      <c r="T1468">
        <v>2018</v>
      </c>
      <c r="U1468">
        <v>0</v>
      </c>
    </row>
    <row r="1469" spans="1:21">
      <c r="A1469" t="s">
        <v>1234</v>
      </c>
      <c r="B1469">
        <v>2020</v>
      </c>
      <c r="C1469">
        <v>0</v>
      </c>
      <c r="D1469">
        <v>4</v>
      </c>
      <c r="E1469">
        <v>0</v>
      </c>
      <c r="F1469">
        <v>0</v>
      </c>
      <c r="G1469">
        <v>0</v>
      </c>
      <c r="H1469">
        <v>46</v>
      </c>
      <c r="I1469">
        <v>1</v>
      </c>
      <c r="J1469" t="s">
        <v>1275</v>
      </c>
      <c r="K1469" t="str">
        <f>INDEX('Planning Periods'!$O$2:$O$540,MATCH('Table B Values'!A1469,'Planning Periods'!$A$2:$A$540,0))</f>
        <v>Fresno County</v>
      </c>
      <c r="S1469" t="s">
        <v>1166</v>
      </c>
      <c r="T1469">
        <v>2018</v>
      </c>
      <c r="U1469">
        <v>0</v>
      </c>
    </row>
    <row r="1470" spans="1:21">
      <c r="A1470" t="s">
        <v>880</v>
      </c>
      <c r="B1470">
        <v>2020</v>
      </c>
      <c r="C1470">
        <v>0</v>
      </c>
      <c r="D1470">
        <v>0</v>
      </c>
      <c r="E1470">
        <v>0</v>
      </c>
      <c r="F1470">
        <v>2</v>
      </c>
      <c r="G1470">
        <v>0</v>
      </c>
      <c r="H1470">
        <v>7</v>
      </c>
      <c r="I1470">
        <v>1433</v>
      </c>
      <c r="J1470" t="s">
        <v>1275</v>
      </c>
      <c r="K1470" t="str">
        <f>INDEX('Planning Periods'!$O$2:$O$540,MATCH('Table B Values'!A1470,'Planning Periods'!$A$2:$A$540,0))</f>
        <v>Riverside County</v>
      </c>
      <c r="S1470" t="s">
        <v>1297</v>
      </c>
      <c r="T1470">
        <v>2018</v>
      </c>
      <c r="U1470">
        <v>0</v>
      </c>
    </row>
    <row r="1471" spans="1:21">
      <c r="A1471" t="s">
        <v>1239</v>
      </c>
      <c r="B1471">
        <v>2020</v>
      </c>
      <c r="C1471">
        <v>0</v>
      </c>
      <c r="D1471">
        <v>0</v>
      </c>
      <c r="E1471">
        <v>13</v>
      </c>
      <c r="F1471">
        <v>13</v>
      </c>
      <c r="G1471">
        <v>0</v>
      </c>
      <c r="H1471">
        <v>0</v>
      </c>
      <c r="I1471">
        <v>230</v>
      </c>
      <c r="J1471" t="s">
        <v>1275</v>
      </c>
      <c r="K1471" t="str">
        <f>INDEX('Planning Periods'!$O$2:$O$540,MATCH('Table B Values'!A1471,'Planning Periods'!$A$2:$A$540,0))</f>
        <v>San Mateo County</v>
      </c>
      <c r="S1471" t="s">
        <v>1060</v>
      </c>
      <c r="T1471">
        <v>2018</v>
      </c>
      <c r="U1471">
        <v>0</v>
      </c>
    </row>
    <row r="1472" spans="1:21">
      <c r="A1472" t="s">
        <v>1173</v>
      </c>
      <c r="B1472">
        <v>2020</v>
      </c>
      <c r="C1472">
        <v>25</v>
      </c>
      <c r="D1472">
        <v>0</v>
      </c>
      <c r="E1472">
        <v>114</v>
      </c>
      <c r="F1472">
        <v>0</v>
      </c>
      <c r="G1472">
        <v>6</v>
      </c>
      <c r="H1472">
        <v>39</v>
      </c>
      <c r="I1472">
        <v>269</v>
      </c>
      <c r="J1472" t="s">
        <v>1275</v>
      </c>
      <c r="K1472" t="str">
        <f>INDEX('Planning Periods'!$O$2:$O$540,MATCH('Table B Values'!A1472,'Planning Periods'!$A$2:$A$540,0))</f>
        <v>Alameda County</v>
      </c>
      <c r="S1472" t="s">
        <v>856</v>
      </c>
      <c r="T1472">
        <v>2018</v>
      </c>
      <c r="U1472">
        <v>0</v>
      </c>
    </row>
    <row r="1473" spans="1:21">
      <c r="A1473" t="s">
        <v>1174</v>
      </c>
      <c r="B1473">
        <v>2020</v>
      </c>
      <c r="C1473">
        <v>0</v>
      </c>
      <c r="D1473">
        <v>0</v>
      </c>
      <c r="E1473">
        <v>2</v>
      </c>
      <c r="F1473">
        <v>0</v>
      </c>
      <c r="G1473">
        <v>2</v>
      </c>
      <c r="H1473">
        <v>16</v>
      </c>
      <c r="I1473">
        <v>15</v>
      </c>
      <c r="J1473" t="s">
        <v>1275</v>
      </c>
      <c r="K1473" t="str">
        <f>INDEX('Planning Periods'!$O$2:$O$540,MATCH('Table B Values'!A1473,'Planning Periods'!$A$2:$A$540,0))</f>
        <v>Sonoma County</v>
      </c>
      <c r="S1473" t="s">
        <v>1025</v>
      </c>
      <c r="T1473">
        <v>2018</v>
      </c>
      <c r="U1473">
        <v>0</v>
      </c>
    </row>
    <row r="1474" spans="1:21">
      <c r="A1474" t="s">
        <v>1050</v>
      </c>
      <c r="B1474">
        <v>2020</v>
      </c>
      <c r="C1474">
        <v>0</v>
      </c>
      <c r="D1474">
        <v>0</v>
      </c>
      <c r="E1474">
        <v>0</v>
      </c>
      <c r="F1474">
        <v>0</v>
      </c>
      <c r="G1474">
        <v>0</v>
      </c>
      <c r="H1474">
        <v>2</v>
      </c>
      <c r="I1474">
        <v>65</v>
      </c>
      <c r="J1474" t="s">
        <v>1275</v>
      </c>
      <c r="K1474" t="str">
        <f>INDEX('Planning Periods'!$O$2:$O$540,MATCH('Table B Values'!A1474,'Planning Periods'!$A$2:$A$540,0))</f>
        <v>Riverside County</v>
      </c>
      <c r="S1474" t="s">
        <v>1062</v>
      </c>
      <c r="T1474">
        <v>2018</v>
      </c>
      <c r="U1474">
        <v>0</v>
      </c>
    </row>
    <row r="1475" spans="1:21">
      <c r="A1475" t="s">
        <v>1052</v>
      </c>
      <c r="B1475">
        <v>2020</v>
      </c>
      <c r="C1475">
        <v>0</v>
      </c>
      <c r="D1475">
        <v>0</v>
      </c>
      <c r="E1475">
        <v>0</v>
      </c>
      <c r="F1475">
        <v>0</v>
      </c>
      <c r="G1475">
        <v>0</v>
      </c>
      <c r="H1475">
        <v>0</v>
      </c>
      <c r="I1475">
        <v>27</v>
      </c>
      <c r="J1475" t="s">
        <v>1275</v>
      </c>
      <c r="K1475" t="str">
        <f>INDEX('Planning Periods'!$O$2:$O$540,MATCH('Table B Values'!A1475,'Planning Periods'!$A$2:$A$540,0))</f>
        <v>Los Angeles County</v>
      </c>
      <c r="S1475" t="s">
        <v>1298</v>
      </c>
      <c r="T1475">
        <v>2018</v>
      </c>
      <c r="U1475">
        <v>0</v>
      </c>
    </row>
    <row r="1476" spans="1:21">
      <c r="A1476" t="s">
        <v>1170</v>
      </c>
      <c r="B1476">
        <v>2020</v>
      </c>
      <c r="C1476">
        <v>0</v>
      </c>
      <c r="D1476">
        <v>0</v>
      </c>
      <c r="E1476">
        <v>0</v>
      </c>
      <c r="F1476">
        <v>3</v>
      </c>
      <c r="G1476">
        <v>0</v>
      </c>
      <c r="H1476">
        <v>0</v>
      </c>
      <c r="I1476">
        <v>1</v>
      </c>
      <c r="J1476" t="s">
        <v>1275</v>
      </c>
      <c r="K1476" t="str">
        <f>INDEX('Planning Periods'!$O$2:$O$540,MATCH('Table B Values'!A1476,'Planning Periods'!$A$2:$A$540,0))</f>
        <v>Merced County</v>
      </c>
      <c r="S1476" t="s">
        <v>1063</v>
      </c>
      <c r="T1476">
        <v>2018</v>
      </c>
      <c r="U1476">
        <v>0</v>
      </c>
    </row>
    <row r="1477" spans="1:21">
      <c r="A1477" t="s">
        <v>1168</v>
      </c>
      <c r="B1477">
        <v>2020</v>
      </c>
      <c r="C1477">
        <v>0</v>
      </c>
      <c r="D1477">
        <v>0</v>
      </c>
      <c r="E1477">
        <v>0</v>
      </c>
      <c r="F1477">
        <v>0</v>
      </c>
      <c r="G1477">
        <v>0</v>
      </c>
      <c r="H1477">
        <v>10</v>
      </c>
      <c r="I1477">
        <v>15</v>
      </c>
      <c r="J1477" t="s">
        <v>1275</v>
      </c>
      <c r="K1477" t="str">
        <f>INDEX('Planning Periods'!$O$2:$O$540,MATCH('Table B Values'!A1477,'Planning Periods'!$A$2:$A$540,0))</f>
        <v>San Mateo County</v>
      </c>
      <c r="S1477" t="s">
        <v>1067</v>
      </c>
      <c r="T1477">
        <v>2018</v>
      </c>
      <c r="U1477">
        <v>0</v>
      </c>
    </row>
    <row r="1478" spans="1:21">
      <c r="A1478" t="s">
        <v>1169</v>
      </c>
      <c r="B1478">
        <v>2020</v>
      </c>
      <c r="C1478">
        <v>0</v>
      </c>
      <c r="D1478">
        <v>0</v>
      </c>
      <c r="E1478">
        <v>0</v>
      </c>
      <c r="F1478">
        <v>0</v>
      </c>
      <c r="G1478">
        <v>0</v>
      </c>
      <c r="H1478">
        <v>129</v>
      </c>
      <c r="I1478">
        <v>34</v>
      </c>
      <c r="J1478" t="s">
        <v>1275</v>
      </c>
      <c r="K1478" t="str">
        <f>INDEX('Planning Periods'!$O$2:$O$540,MATCH('Table B Values'!A1478,'Planning Periods'!$A$2:$A$540,0))</f>
        <v>Kings County</v>
      </c>
      <c r="S1478" t="s">
        <v>1028</v>
      </c>
      <c r="T1478">
        <v>2019</v>
      </c>
      <c r="U1478">
        <v>0</v>
      </c>
    </row>
    <row r="1479" spans="1:21">
      <c r="A1479" t="s">
        <v>1175</v>
      </c>
      <c r="B1479">
        <v>2020</v>
      </c>
      <c r="C1479">
        <v>0</v>
      </c>
      <c r="D1479">
        <v>0</v>
      </c>
      <c r="E1479">
        <v>0</v>
      </c>
      <c r="F1479">
        <v>0</v>
      </c>
      <c r="G1479">
        <v>0</v>
      </c>
      <c r="H1479">
        <v>0</v>
      </c>
      <c r="I1479">
        <v>4</v>
      </c>
      <c r="J1479" t="s">
        <v>1275</v>
      </c>
      <c r="K1479" t="str">
        <f>INDEX('Planning Periods'!$O$2:$O$540,MATCH('Table B Values'!A1479,'Planning Periods'!$A$2:$A$540,0))</f>
        <v>Contra Costa County</v>
      </c>
      <c r="S1479" t="s">
        <v>1023</v>
      </c>
      <c r="T1479">
        <v>2019</v>
      </c>
      <c r="U1479">
        <v>0</v>
      </c>
    </row>
    <row r="1480" spans="1:21">
      <c r="A1480" t="s">
        <v>1166</v>
      </c>
      <c r="B1480">
        <v>2020</v>
      </c>
      <c r="C1480">
        <v>0</v>
      </c>
      <c r="D1480">
        <v>9</v>
      </c>
      <c r="E1480">
        <v>0</v>
      </c>
      <c r="F1480">
        <v>7</v>
      </c>
      <c r="G1480">
        <v>0</v>
      </c>
      <c r="H1480">
        <v>6</v>
      </c>
      <c r="I1480">
        <v>3</v>
      </c>
      <c r="J1480" t="s">
        <v>1275</v>
      </c>
      <c r="K1480" t="str">
        <f>INDEX('Planning Periods'!$O$2:$O$540,MATCH('Table B Values'!A1480,'Planning Periods'!$A$2:$A$540,0))</f>
        <v>San Mateo County</v>
      </c>
      <c r="S1480" t="s">
        <v>1016</v>
      </c>
      <c r="T1480">
        <v>2019</v>
      </c>
      <c r="U1480">
        <v>0</v>
      </c>
    </row>
    <row r="1481" spans="1:21">
      <c r="A1481" t="s">
        <v>1167</v>
      </c>
      <c r="B1481">
        <v>2020</v>
      </c>
      <c r="C1481">
        <v>0</v>
      </c>
      <c r="D1481">
        <v>0</v>
      </c>
      <c r="E1481">
        <v>0</v>
      </c>
      <c r="F1481">
        <v>0</v>
      </c>
      <c r="G1481">
        <v>0</v>
      </c>
      <c r="H1481">
        <v>0</v>
      </c>
      <c r="I1481">
        <v>298</v>
      </c>
      <c r="J1481" t="s">
        <v>1275</v>
      </c>
      <c r="K1481" t="str">
        <f>INDEX('Planning Periods'!$O$2:$O$540,MATCH('Table B Values'!A1481,'Planning Periods'!$A$2:$A$540,0))</f>
        <v>San Benito County</v>
      </c>
      <c r="S1481" t="s">
        <v>1026</v>
      </c>
      <c r="T1481">
        <v>2019</v>
      </c>
      <c r="U1481">
        <v>0</v>
      </c>
    </row>
    <row r="1482" spans="1:21">
      <c r="A1482" t="s">
        <v>1047</v>
      </c>
      <c r="B1482">
        <v>2020</v>
      </c>
      <c r="C1482">
        <v>0</v>
      </c>
      <c r="D1482">
        <v>0</v>
      </c>
      <c r="E1482">
        <v>0</v>
      </c>
      <c r="F1482">
        <v>1</v>
      </c>
      <c r="G1482">
        <v>0</v>
      </c>
      <c r="H1482">
        <v>0</v>
      </c>
      <c r="I1482">
        <v>0</v>
      </c>
      <c r="J1482" t="s">
        <v>1275</v>
      </c>
      <c r="K1482" t="str">
        <f>INDEX('Planning Periods'!$O$2:$O$540,MATCH('Table B Values'!A1482,'Planning Periods'!$A$2:$A$540,0))</f>
        <v>Imperial County</v>
      </c>
      <c r="S1482" t="s">
        <v>946</v>
      </c>
      <c r="T1482">
        <v>2019</v>
      </c>
      <c r="U1482">
        <v>0</v>
      </c>
    </row>
    <row r="1483" spans="1:21">
      <c r="A1483" t="s">
        <v>1049</v>
      </c>
      <c r="B1483">
        <v>2020</v>
      </c>
      <c r="C1483">
        <v>0</v>
      </c>
      <c r="D1483">
        <v>0</v>
      </c>
      <c r="E1483">
        <v>0</v>
      </c>
      <c r="F1483">
        <v>4</v>
      </c>
      <c r="G1483">
        <v>0</v>
      </c>
      <c r="H1483" s="356">
        <v>5</v>
      </c>
      <c r="I1483" s="356">
        <v>0</v>
      </c>
      <c r="J1483" t="s">
        <v>1275</v>
      </c>
      <c r="K1483" t="str">
        <f>INDEX('Planning Periods'!$O$2:$O$540,MATCH('Table B Values'!A1483,'Planning Periods'!$A$2:$A$540,0))</f>
        <v>San Bernardino County</v>
      </c>
      <c r="S1483" t="s">
        <v>803</v>
      </c>
      <c r="T1483">
        <v>2019</v>
      </c>
      <c r="U1483">
        <v>0</v>
      </c>
    </row>
    <row r="1484" spans="1:21">
      <c r="A1484" t="s">
        <v>1055</v>
      </c>
      <c r="B1484">
        <v>2020</v>
      </c>
      <c r="C1484">
        <v>0</v>
      </c>
      <c r="D1484">
        <v>0</v>
      </c>
      <c r="E1484">
        <v>0</v>
      </c>
      <c r="F1484">
        <v>0</v>
      </c>
      <c r="G1484">
        <v>1</v>
      </c>
      <c r="H1484">
        <v>13</v>
      </c>
      <c r="I1484">
        <v>0</v>
      </c>
      <c r="J1484" t="s">
        <v>1275</v>
      </c>
      <c r="K1484" t="str">
        <f>INDEX('Planning Periods'!$O$2:$O$540,MATCH('Table B Values'!A1484,'Planning Periods'!$A$2:$A$540,0))</f>
        <v>Los Angeles County</v>
      </c>
      <c r="S1484" t="s">
        <v>1024</v>
      </c>
      <c r="T1484">
        <v>2019</v>
      </c>
      <c r="U1484">
        <v>0</v>
      </c>
    </row>
    <row r="1485" spans="1:21">
      <c r="A1485" t="s">
        <v>1053</v>
      </c>
      <c r="B1485">
        <v>2020</v>
      </c>
      <c r="C1485">
        <v>0</v>
      </c>
      <c r="D1485">
        <v>0</v>
      </c>
      <c r="E1485">
        <v>0</v>
      </c>
      <c r="F1485">
        <v>0</v>
      </c>
      <c r="G1485">
        <v>0</v>
      </c>
      <c r="H1485">
        <v>162</v>
      </c>
      <c r="I1485">
        <v>136</v>
      </c>
      <c r="J1485" t="s">
        <v>1275</v>
      </c>
      <c r="K1485" t="str">
        <f>INDEX('Planning Periods'!$O$2:$O$540,MATCH('Table B Values'!A1485,'Planning Periods'!$A$2:$A$540,0))</f>
        <v>San Bernardino County</v>
      </c>
      <c r="S1485" t="s">
        <v>1019</v>
      </c>
      <c r="T1485">
        <v>2019</v>
      </c>
      <c r="U1485">
        <v>0</v>
      </c>
    </row>
    <row r="1486" spans="1:21">
      <c r="A1486" t="s">
        <v>895</v>
      </c>
      <c r="B1486">
        <v>2020</v>
      </c>
      <c r="C1486">
        <v>0</v>
      </c>
      <c r="D1486">
        <v>0</v>
      </c>
      <c r="E1486">
        <v>0</v>
      </c>
      <c r="F1486">
        <v>0</v>
      </c>
      <c r="G1486">
        <v>0</v>
      </c>
      <c r="H1486">
        <v>0</v>
      </c>
      <c r="I1486">
        <v>3</v>
      </c>
      <c r="J1486" t="s">
        <v>1275</v>
      </c>
      <c r="K1486" t="str">
        <f>INDEX('Planning Periods'!$O$2:$O$540,MATCH('Table B Values'!A1486,'Planning Periods'!$A$2:$A$540,0))</f>
        <v>Los Angeles County</v>
      </c>
      <c r="S1486" t="s">
        <v>1044</v>
      </c>
      <c r="T1486">
        <v>2019</v>
      </c>
      <c r="U1486">
        <v>0</v>
      </c>
    </row>
    <row r="1487" spans="1:21">
      <c r="A1487" t="s">
        <v>986</v>
      </c>
      <c r="B1487">
        <v>2020</v>
      </c>
      <c r="C1487">
        <v>0</v>
      </c>
      <c r="D1487">
        <v>0</v>
      </c>
      <c r="E1487">
        <v>0</v>
      </c>
      <c r="F1487">
        <v>0</v>
      </c>
      <c r="G1487">
        <v>0</v>
      </c>
      <c r="H1487">
        <v>0</v>
      </c>
      <c r="I1487">
        <v>127</v>
      </c>
      <c r="J1487" t="s">
        <v>1275</v>
      </c>
      <c r="K1487" t="str">
        <f>INDEX('Planning Periods'!$O$2:$O$540,MATCH('Table B Values'!A1487,'Planning Periods'!$A$2:$A$540,0))</f>
        <v>Los Angeles County</v>
      </c>
      <c r="S1487" t="s">
        <v>1038</v>
      </c>
      <c r="T1487">
        <v>2019</v>
      </c>
      <c r="U1487">
        <v>0</v>
      </c>
    </row>
    <row r="1488" spans="1:21">
      <c r="A1488" t="s">
        <v>1114</v>
      </c>
      <c r="B1488">
        <v>2020</v>
      </c>
      <c r="C1488">
        <v>76</v>
      </c>
      <c r="D1488">
        <v>3</v>
      </c>
      <c r="E1488">
        <v>80</v>
      </c>
      <c r="F1488">
        <v>0</v>
      </c>
      <c r="G1488">
        <v>0</v>
      </c>
      <c r="H1488">
        <v>12</v>
      </c>
      <c r="I1488" s="356">
        <v>72</v>
      </c>
      <c r="J1488" t="s">
        <v>1275</v>
      </c>
      <c r="K1488" t="str">
        <f>INDEX('Planning Periods'!$O$2:$O$540,MATCH('Table B Values'!A1488,'Planning Periods'!$A$2:$A$540,0))</f>
        <v>Santa Clara County</v>
      </c>
      <c r="S1488" t="s">
        <v>1031</v>
      </c>
      <c r="T1488">
        <v>2019</v>
      </c>
      <c r="U1488">
        <v>0</v>
      </c>
    </row>
    <row r="1489" spans="1:21">
      <c r="A1489" t="s">
        <v>812</v>
      </c>
      <c r="B1489">
        <v>2020</v>
      </c>
      <c r="C1489">
        <v>0</v>
      </c>
      <c r="D1489">
        <v>0</v>
      </c>
      <c r="E1489">
        <v>0</v>
      </c>
      <c r="F1489">
        <v>0</v>
      </c>
      <c r="G1489">
        <v>0</v>
      </c>
      <c r="H1489">
        <v>0</v>
      </c>
      <c r="I1489" s="356">
        <v>174</v>
      </c>
      <c r="J1489" t="s">
        <v>1275</v>
      </c>
      <c r="K1489" t="str">
        <f>INDEX('Planning Periods'!$O$2:$O$540,MATCH('Table B Values'!A1489,'Planning Periods'!$A$2:$A$540,0))</f>
        <v>Los Angeles County</v>
      </c>
      <c r="S1489" t="s">
        <v>1042</v>
      </c>
      <c r="T1489">
        <v>2019</v>
      </c>
      <c r="U1489">
        <v>0</v>
      </c>
    </row>
    <row r="1490" spans="1:21">
      <c r="A1490" t="s">
        <v>987</v>
      </c>
      <c r="B1490">
        <v>2020</v>
      </c>
      <c r="C1490">
        <v>0</v>
      </c>
      <c r="D1490">
        <v>0</v>
      </c>
      <c r="E1490">
        <v>0</v>
      </c>
      <c r="F1490">
        <v>0</v>
      </c>
      <c r="G1490">
        <v>0</v>
      </c>
      <c r="H1490">
        <v>0</v>
      </c>
      <c r="I1490">
        <v>287</v>
      </c>
      <c r="J1490" t="s">
        <v>1275</v>
      </c>
      <c r="K1490" t="str">
        <f>INDEX('Planning Periods'!$O$2:$O$540,MATCH('Table B Values'!A1490,'Planning Periods'!$A$2:$A$540,0))</f>
        <v>Orange County</v>
      </c>
      <c r="S1490" t="s">
        <v>1021</v>
      </c>
      <c r="T1490">
        <v>2019</v>
      </c>
      <c r="U1490">
        <v>0</v>
      </c>
    </row>
    <row r="1491" spans="1:21">
      <c r="A1491" t="s">
        <v>1118</v>
      </c>
      <c r="B1491">
        <v>2020</v>
      </c>
      <c r="C1491">
        <v>0</v>
      </c>
      <c r="D1491">
        <v>20</v>
      </c>
      <c r="E1491">
        <v>0</v>
      </c>
      <c r="F1491">
        <v>10</v>
      </c>
      <c r="G1491">
        <v>0</v>
      </c>
      <c r="H1491">
        <v>45</v>
      </c>
      <c r="I1491">
        <v>44</v>
      </c>
      <c r="J1491" t="s">
        <v>1275</v>
      </c>
      <c r="K1491" t="str">
        <f>INDEX('Planning Periods'!$O$2:$O$540,MATCH('Table B Values'!A1491,'Planning Periods'!$A$2:$A$540,0))</f>
        <v>Fresno County</v>
      </c>
      <c r="S1491" t="s">
        <v>958</v>
      </c>
      <c r="T1491">
        <v>2019</v>
      </c>
      <c r="U1491">
        <v>0</v>
      </c>
    </row>
    <row r="1492" spans="1:21">
      <c r="A1492" t="s">
        <v>984</v>
      </c>
      <c r="B1492">
        <v>2020</v>
      </c>
      <c r="C1492">
        <v>0</v>
      </c>
      <c r="D1492">
        <v>0</v>
      </c>
      <c r="E1492">
        <v>4</v>
      </c>
      <c r="F1492">
        <v>0</v>
      </c>
      <c r="G1492">
        <v>0</v>
      </c>
      <c r="H1492">
        <v>0</v>
      </c>
      <c r="I1492">
        <v>64</v>
      </c>
      <c r="J1492" t="s">
        <v>1275</v>
      </c>
      <c r="K1492" t="str">
        <f>INDEX('Planning Periods'!$O$2:$O$540,MATCH('Table B Values'!A1492,'Planning Periods'!$A$2:$A$540,0))</f>
        <v>Orange County</v>
      </c>
      <c r="S1492" t="s">
        <v>1040</v>
      </c>
      <c r="T1492">
        <v>2019</v>
      </c>
      <c r="U1492">
        <v>0</v>
      </c>
    </row>
    <row r="1493" spans="1:21">
      <c r="A1493" t="s">
        <v>983</v>
      </c>
      <c r="B1493">
        <v>2020</v>
      </c>
      <c r="C1493">
        <v>0</v>
      </c>
      <c r="D1493">
        <v>0</v>
      </c>
      <c r="E1493">
        <v>0</v>
      </c>
      <c r="F1493">
        <v>13</v>
      </c>
      <c r="G1493">
        <v>0</v>
      </c>
      <c r="H1493">
        <v>0</v>
      </c>
      <c r="I1493">
        <v>22</v>
      </c>
      <c r="J1493" t="s">
        <v>1275</v>
      </c>
      <c r="K1493" t="str">
        <f>INDEX('Planning Periods'!$O$2:$O$540,MATCH('Table B Values'!A1493,'Planning Periods'!$A$2:$A$540,0))</f>
        <v>Sacramento County</v>
      </c>
      <c r="S1493" t="s">
        <v>922</v>
      </c>
      <c r="T1493">
        <v>2019</v>
      </c>
      <c r="U1493">
        <v>0</v>
      </c>
    </row>
    <row r="1494" spans="1:21">
      <c r="A1494" t="s">
        <v>977</v>
      </c>
      <c r="B1494">
        <v>2020</v>
      </c>
      <c r="C1494">
        <v>0</v>
      </c>
      <c r="D1494">
        <v>0</v>
      </c>
      <c r="E1494">
        <v>0</v>
      </c>
      <c r="F1494">
        <v>0</v>
      </c>
      <c r="G1494">
        <v>0</v>
      </c>
      <c r="H1494">
        <v>0</v>
      </c>
      <c r="I1494">
        <v>27</v>
      </c>
      <c r="J1494" t="s">
        <v>1275</v>
      </c>
      <c r="K1494" t="str">
        <f>INDEX('Planning Periods'!$O$2:$O$540,MATCH('Table B Values'!A1494,'Planning Periods'!$A$2:$A$540,0))</f>
        <v>Los Angeles County</v>
      </c>
      <c r="S1494" t="s">
        <v>826</v>
      </c>
      <c r="T1494">
        <v>2019</v>
      </c>
      <c r="U1494">
        <v>0</v>
      </c>
    </row>
    <row r="1495" spans="1:21">
      <c r="A1495" t="s">
        <v>1171</v>
      </c>
      <c r="B1495">
        <v>2020</v>
      </c>
      <c r="C1495">
        <v>0</v>
      </c>
      <c r="D1495">
        <v>0</v>
      </c>
      <c r="E1495">
        <v>0</v>
      </c>
      <c r="F1495">
        <v>0</v>
      </c>
      <c r="G1495">
        <v>0</v>
      </c>
      <c r="H1495">
        <v>0</v>
      </c>
      <c r="I1495">
        <v>0</v>
      </c>
      <c r="J1495" t="s">
        <v>1275</v>
      </c>
      <c r="K1495" t="str">
        <f>INDEX('Planning Periods'!$O$2:$O$540,MATCH('Table B Values'!A1495,'Planning Periods'!$A$2:$A$540,0))</f>
        <v>Butte County</v>
      </c>
      <c r="S1495" t="s">
        <v>927</v>
      </c>
      <c r="T1495">
        <v>2019</v>
      </c>
      <c r="U1495">
        <v>0</v>
      </c>
    </row>
    <row r="1496" spans="1:21">
      <c r="A1496" t="s">
        <v>1015</v>
      </c>
      <c r="B1496">
        <v>2020</v>
      </c>
      <c r="C1496">
        <v>0</v>
      </c>
      <c r="D1496">
        <v>0</v>
      </c>
      <c r="E1496">
        <v>0</v>
      </c>
      <c r="F1496">
        <v>2</v>
      </c>
      <c r="G1496">
        <v>0</v>
      </c>
      <c r="H1496">
        <v>9</v>
      </c>
      <c r="I1496">
        <v>8</v>
      </c>
      <c r="J1496" t="s">
        <v>1275</v>
      </c>
      <c r="K1496" t="str">
        <f>INDEX('Planning Periods'!$O$2:$O$540,MATCH('Table B Values'!A1496,'Planning Periods'!$A$2:$A$540,0))</f>
        <v>San Luis Obispo County</v>
      </c>
      <c r="S1496" t="s">
        <v>930</v>
      </c>
      <c r="T1496">
        <v>2019</v>
      </c>
      <c r="U1496">
        <v>0</v>
      </c>
    </row>
    <row r="1497" spans="1:21">
      <c r="A1497" t="s">
        <v>1172</v>
      </c>
      <c r="B1497">
        <v>2020</v>
      </c>
      <c r="C1497">
        <v>0</v>
      </c>
      <c r="D1497">
        <v>0</v>
      </c>
      <c r="E1497">
        <v>0</v>
      </c>
      <c r="F1497">
        <v>6</v>
      </c>
      <c r="G1497">
        <v>0</v>
      </c>
      <c r="H1497">
        <v>0</v>
      </c>
      <c r="I1497">
        <v>67</v>
      </c>
      <c r="J1497" t="s">
        <v>1275</v>
      </c>
      <c r="K1497" t="str">
        <f>INDEX('Planning Periods'!$O$2:$O$540,MATCH('Table B Values'!A1497,'Planning Periods'!$A$2:$A$540,0))</f>
        <v>Santa Barbara County</v>
      </c>
      <c r="S1497" t="s">
        <v>978</v>
      </c>
      <c r="T1497">
        <v>2019</v>
      </c>
      <c r="U1497">
        <v>0</v>
      </c>
    </row>
    <row r="1498" spans="1:21">
      <c r="A1498" t="s">
        <v>1192</v>
      </c>
      <c r="B1498">
        <v>2020</v>
      </c>
      <c r="C1498">
        <v>0</v>
      </c>
      <c r="D1498">
        <v>31</v>
      </c>
      <c r="E1498">
        <v>0</v>
      </c>
      <c r="F1498">
        <v>0</v>
      </c>
      <c r="G1498">
        <v>0</v>
      </c>
      <c r="H1498">
        <v>6</v>
      </c>
      <c r="I1498">
        <v>52</v>
      </c>
      <c r="J1498" t="s">
        <v>1275</v>
      </c>
      <c r="K1498" t="str">
        <f>INDEX('Planning Periods'!$O$2:$O$540,MATCH('Table B Values'!A1498,'Planning Periods'!$A$2:$A$540,0))</f>
        <v>Monterey County</v>
      </c>
      <c r="S1498" t="s">
        <v>935</v>
      </c>
      <c r="T1498">
        <v>2019</v>
      </c>
      <c r="U1498">
        <v>0</v>
      </c>
    </row>
    <row r="1499" spans="1:21">
      <c r="A1499" t="s">
        <v>975</v>
      </c>
      <c r="B1499">
        <v>2020</v>
      </c>
      <c r="C1499">
        <v>0</v>
      </c>
      <c r="D1499">
        <v>0</v>
      </c>
      <c r="E1499">
        <v>0</v>
      </c>
      <c r="F1499">
        <v>5</v>
      </c>
      <c r="G1499">
        <v>0</v>
      </c>
      <c r="H1499">
        <v>4</v>
      </c>
      <c r="I1499">
        <v>6</v>
      </c>
      <c r="J1499" t="s">
        <v>1275</v>
      </c>
      <c r="K1499" t="str">
        <f>INDEX('Planning Periods'!$O$2:$O$540,MATCH('Table B Values'!A1499,'Planning Periods'!$A$2:$A$540,0))</f>
        <v>Glenn County</v>
      </c>
      <c r="S1499" t="s">
        <v>937</v>
      </c>
      <c r="T1499">
        <v>2019</v>
      </c>
      <c r="U1499">
        <v>0</v>
      </c>
    </row>
    <row r="1500" spans="1:21">
      <c r="A1500" t="s">
        <v>766</v>
      </c>
      <c r="B1500">
        <v>2020</v>
      </c>
      <c r="C1500">
        <v>0</v>
      </c>
      <c r="D1500">
        <v>0</v>
      </c>
      <c r="E1500">
        <v>0</v>
      </c>
      <c r="F1500">
        <v>13</v>
      </c>
      <c r="G1500">
        <v>0</v>
      </c>
      <c r="H1500">
        <v>0</v>
      </c>
      <c r="I1500">
        <v>5</v>
      </c>
      <c r="J1500" t="s">
        <v>1275</v>
      </c>
      <c r="K1500" t="str">
        <f>INDEX('Planning Periods'!$O$2:$O$540,MATCH('Table B Values'!A1500,'Planning Periods'!$A$2:$A$540,0))</f>
        <v>Santa Barbara County</v>
      </c>
      <c r="S1500" t="s">
        <v>829</v>
      </c>
      <c r="T1500">
        <v>2019</v>
      </c>
      <c r="U1500">
        <v>0</v>
      </c>
    </row>
    <row r="1501" spans="1:21">
      <c r="A1501" t="s">
        <v>1185</v>
      </c>
      <c r="B1501">
        <v>2020</v>
      </c>
      <c r="C1501">
        <v>0</v>
      </c>
      <c r="D1501">
        <v>0</v>
      </c>
      <c r="E1501">
        <v>0</v>
      </c>
      <c r="F1501">
        <v>0</v>
      </c>
      <c r="G1501">
        <v>0</v>
      </c>
      <c r="H1501">
        <v>0</v>
      </c>
      <c r="I1501">
        <v>1</v>
      </c>
      <c r="J1501" t="s">
        <v>1275</v>
      </c>
      <c r="K1501" t="str">
        <f>INDEX('Planning Periods'!$O$2:$O$540,MATCH('Table B Values'!A1501,'Planning Periods'!$A$2:$A$540,0))</f>
        <v>Los Angeles County</v>
      </c>
      <c r="S1501" t="s">
        <v>942</v>
      </c>
      <c r="T1501">
        <v>2019</v>
      </c>
      <c r="U1501">
        <v>0</v>
      </c>
    </row>
    <row r="1502" spans="1:21">
      <c r="A1502" t="s">
        <v>924</v>
      </c>
      <c r="B1502">
        <v>2020</v>
      </c>
      <c r="C1502">
        <v>0</v>
      </c>
      <c r="D1502">
        <v>0</v>
      </c>
      <c r="E1502">
        <v>0</v>
      </c>
      <c r="F1502">
        <v>1</v>
      </c>
      <c r="G1502">
        <v>0</v>
      </c>
      <c r="H1502">
        <v>0</v>
      </c>
      <c r="I1502">
        <v>0</v>
      </c>
      <c r="J1502" t="s">
        <v>1275</v>
      </c>
      <c r="K1502" t="str">
        <f>INDEX('Planning Periods'!$O$2:$O$540,MATCH('Table B Values'!A1502,'Planning Periods'!$A$2:$A$540,0))</f>
        <v>Orange County</v>
      </c>
      <c r="S1502" t="s">
        <v>945</v>
      </c>
      <c r="T1502">
        <v>2019</v>
      </c>
      <c r="U1502">
        <v>0</v>
      </c>
    </row>
    <row r="1503" spans="1:21">
      <c r="A1503" t="s">
        <v>1022</v>
      </c>
      <c r="B1503">
        <v>2020</v>
      </c>
      <c r="C1503">
        <v>34</v>
      </c>
      <c r="D1503">
        <v>0</v>
      </c>
      <c r="E1503">
        <v>39</v>
      </c>
      <c r="F1503">
        <v>0</v>
      </c>
      <c r="G1503">
        <v>0</v>
      </c>
      <c r="H1503">
        <v>0</v>
      </c>
      <c r="I1503">
        <v>64</v>
      </c>
      <c r="J1503" t="s">
        <v>1275</v>
      </c>
      <c r="K1503" t="str">
        <f>INDEX('Planning Periods'!$O$2:$O$540,MATCH('Table B Values'!A1503,'Planning Periods'!$A$2:$A$540,0))</f>
        <v>Los Angeles County</v>
      </c>
      <c r="S1503" t="s">
        <v>1281</v>
      </c>
      <c r="T1503">
        <v>2019</v>
      </c>
      <c r="U1503">
        <v>0</v>
      </c>
    </row>
    <row r="1504" spans="1:21">
      <c r="A1504" t="s">
        <v>941</v>
      </c>
      <c r="B1504">
        <v>2020</v>
      </c>
      <c r="C1504">
        <v>0</v>
      </c>
      <c r="D1504">
        <v>12</v>
      </c>
      <c r="E1504">
        <v>0</v>
      </c>
      <c r="F1504">
        <v>14</v>
      </c>
      <c r="G1504">
        <v>0</v>
      </c>
      <c r="H1504">
        <v>0</v>
      </c>
      <c r="I1504">
        <v>7</v>
      </c>
      <c r="J1504" t="s">
        <v>1275</v>
      </c>
      <c r="K1504" t="str">
        <f>INDEX('Planning Periods'!$O$2:$O$540,MATCH('Table B Values'!A1504,'Planning Periods'!$A$2:$A$540,0))</f>
        <v>Orange County</v>
      </c>
      <c r="S1504" t="s">
        <v>949</v>
      </c>
      <c r="T1504">
        <v>2019</v>
      </c>
      <c r="U1504">
        <v>0</v>
      </c>
    </row>
    <row r="1505" spans="1:21">
      <c r="A1505" t="s">
        <v>1189</v>
      </c>
      <c r="B1505">
        <v>2020</v>
      </c>
      <c r="C1505">
        <v>0</v>
      </c>
      <c r="D1505">
        <v>0</v>
      </c>
      <c r="E1505">
        <v>0</v>
      </c>
      <c r="F1505">
        <v>21</v>
      </c>
      <c r="G1505">
        <v>0</v>
      </c>
      <c r="H1505">
        <v>1</v>
      </c>
      <c r="I1505">
        <v>7</v>
      </c>
      <c r="J1505" t="s">
        <v>1275</v>
      </c>
      <c r="K1505" t="str">
        <f>INDEX('Planning Periods'!$O$2:$O$540,MATCH('Table B Values'!A1505,'Planning Periods'!$A$2:$A$540,0))</f>
        <v>Kings County</v>
      </c>
      <c r="S1505" t="s">
        <v>952</v>
      </c>
      <c r="T1505">
        <v>2019</v>
      </c>
      <c r="U1505">
        <v>0</v>
      </c>
    </row>
    <row r="1506" spans="1:21">
      <c r="A1506" t="s">
        <v>1186</v>
      </c>
      <c r="B1506">
        <v>2020</v>
      </c>
      <c r="C1506">
        <v>0</v>
      </c>
      <c r="D1506">
        <v>0</v>
      </c>
      <c r="E1506">
        <v>47</v>
      </c>
      <c r="F1506">
        <v>1</v>
      </c>
      <c r="G1506">
        <v>0</v>
      </c>
      <c r="H1506">
        <v>3</v>
      </c>
      <c r="I1506">
        <v>0</v>
      </c>
      <c r="J1506" t="s">
        <v>1275</v>
      </c>
      <c r="K1506" t="str">
        <f>INDEX('Planning Periods'!$O$2:$O$540,MATCH('Table B Values'!A1506,'Planning Periods'!$A$2:$A$540,0))</f>
        <v>Fresno County</v>
      </c>
      <c r="S1506" t="s">
        <v>955</v>
      </c>
      <c r="T1506">
        <v>2019</v>
      </c>
      <c r="U1506">
        <v>14</v>
      </c>
    </row>
    <row r="1507" spans="1:21">
      <c r="A1507" t="s">
        <v>1029</v>
      </c>
      <c r="B1507">
        <v>2020</v>
      </c>
      <c r="C1507">
        <v>0</v>
      </c>
      <c r="D1507">
        <v>0</v>
      </c>
      <c r="E1507">
        <v>0</v>
      </c>
      <c r="F1507">
        <v>0</v>
      </c>
      <c r="G1507">
        <v>0</v>
      </c>
      <c r="H1507">
        <v>0</v>
      </c>
      <c r="I1507">
        <v>15</v>
      </c>
      <c r="J1507" t="s">
        <v>1275</v>
      </c>
      <c r="K1507" t="str">
        <f>INDEX('Planning Periods'!$O$2:$O$540,MATCH('Table B Values'!A1507,'Planning Periods'!$A$2:$A$540,0))</f>
        <v>Los Angeles County</v>
      </c>
      <c r="S1507" t="s">
        <v>957</v>
      </c>
      <c r="T1507">
        <v>2019</v>
      </c>
      <c r="U1507">
        <v>0</v>
      </c>
    </row>
    <row r="1508" spans="1:21">
      <c r="A1508" t="s">
        <v>1043</v>
      </c>
      <c r="B1508">
        <v>2020</v>
      </c>
      <c r="C1508">
        <v>0</v>
      </c>
      <c r="D1508">
        <v>0</v>
      </c>
      <c r="E1508">
        <v>0</v>
      </c>
      <c r="F1508">
        <v>0</v>
      </c>
      <c r="G1508">
        <v>0</v>
      </c>
      <c r="H1508">
        <v>0</v>
      </c>
      <c r="I1508">
        <v>195</v>
      </c>
      <c r="J1508" t="s">
        <v>1275</v>
      </c>
      <c r="K1508" t="str">
        <f>INDEX('Planning Periods'!$O$2:$O$540,MATCH('Table B Values'!A1508,'Planning Periods'!$A$2:$A$540,0))</f>
        <v>Riverside County</v>
      </c>
      <c r="S1508" t="s">
        <v>1033</v>
      </c>
      <c r="T1508">
        <v>2019</v>
      </c>
      <c r="U1508">
        <v>0</v>
      </c>
    </row>
    <row r="1509" spans="1:21">
      <c r="A1509" t="s">
        <v>884</v>
      </c>
      <c r="B1509">
        <v>2020</v>
      </c>
      <c r="C1509">
        <v>0</v>
      </c>
      <c r="D1509">
        <v>3</v>
      </c>
      <c r="E1509">
        <v>0</v>
      </c>
      <c r="F1509">
        <v>0</v>
      </c>
      <c r="G1509">
        <v>0</v>
      </c>
      <c r="H1509">
        <v>0</v>
      </c>
      <c r="I1509">
        <v>0</v>
      </c>
      <c r="J1509" t="s">
        <v>1275</v>
      </c>
      <c r="K1509" t="str">
        <f>INDEX('Planning Periods'!$O$2:$O$540,MATCH('Table B Values'!A1509,'Planning Periods'!$A$2:$A$540,0))</f>
        <v>Orange County</v>
      </c>
      <c r="S1509" t="s">
        <v>828</v>
      </c>
      <c r="T1509">
        <v>2019</v>
      </c>
      <c r="U1509">
        <v>0</v>
      </c>
    </row>
    <row r="1510" spans="1:21">
      <c r="A1510" t="s">
        <v>1034</v>
      </c>
      <c r="B1510">
        <v>2020</v>
      </c>
      <c r="C1510">
        <v>13</v>
      </c>
      <c r="D1510">
        <v>0</v>
      </c>
      <c r="E1510">
        <v>77</v>
      </c>
      <c r="F1510">
        <v>0</v>
      </c>
      <c r="G1510">
        <v>0</v>
      </c>
      <c r="H1510">
        <v>299</v>
      </c>
      <c r="I1510">
        <v>18</v>
      </c>
      <c r="J1510" t="s">
        <v>1275</v>
      </c>
      <c r="K1510" t="str">
        <f>INDEX('Planning Periods'!$O$2:$O$540,MATCH('Table B Values'!A1510,'Planning Periods'!$A$2:$A$540,0))</f>
        <v>Riverside County</v>
      </c>
      <c r="S1510" t="s">
        <v>822</v>
      </c>
      <c r="T1510">
        <v>2019</v>
      </c>
      <c r="U1510">
        <v>0</v>
      </c>
    </row>
    <row r="1511" spans="1:21">
      <c r="A1511" t="s">
        <v>1032</v>
      </c>
      <c r="B1511">
        <v>2020</v>
      </c>
      <c r="C1511">
        <v>0</v>
      </c>
      <c r="D1511">
        <v>0</v>
      </c>
      <c r="E1511">
        <v>0</v>
      </c>
      <c r="F1511">
        <v>0</v>
      </c>
      <c r="G1511">
        <v>0</v>
      </c>
      <c r="H1511">
        <v>0</v>
      </c>
      <c r="I1511">
        <v>409</v>
      </c>
      <c r="J1511" t="s">
        <v>1275</v>
      </c>
      <c r="K1511" t="str">
        <f>INDEX('Planning Periods'!$O$2:$O$540,MATCH('Table B Values'!A1511,'Planning Periods'!$A$2:$A$540,0))</f>
        <v>Orange County</v>
      </c>
      <c r="S1511" t="s">
        <v>813</v>
      </c>
      <c r="T1511">
        <v>2019</v>
      </c>
      <c r="U1511">
        <v>0</v>
      </c>
    </row>
    <row r="1512" spans="1:21">
      <c r="A1512" t="s">
        <v>1190</v>
      </c>
      <c r="B1512">
        <v>2020</v>
      </c>
      <c r="C1512">
        <v>0</v>
      </c>
      <c r="D1512">
        <v>0</v>
      </c>
      <c r="E1512">
        <v>0</v>
      </c>
      <c r="F1512">
        <v>0</v>
      </c>
      <c r="G1512">
        <v>0</v>
      </c>
      <c r="H1512">
        <v>0</v>
      </c>
      <c r="I1512" s="356">
        <v>5</v>
      </c>
      <c r="J1512" t="s">
        <v>1275</v>
      </c>
      <c r="K1512" t="str">
        <f>INDEX('Planning Periods'!$O$2:$O$540,MATCH('Table B Values'!A1512,'Planning Periods'!$A$2:$A$540,0))</f>
        <v>Orange County</v>
      </c>
      <c r="S1512" t="s">
        <v>827</v>
      </c>
      <c r="T1512">
        <v>2019</v>
      </c>
      <c r="U1512">
        <v>0</v>
      </c>
    </row>
    <row r="1513" spans="1:21">
      <c r="A1513" t="s">
        <v>1041</v>
      </c>
      <c r="B1513">
        <v>2020</v>
      </c>
      <c r="C1513">
        <v>0</v>
      </c>
      <c r="D1513">
        <v>5</v>
      </c>
      <c r="E1513">
        <v>0</v>
      </c>
      <c r="F1513">
        <v>5</v>
      </c>
      <c r="G1513">
        <v>0</v>
      </c>
      <c r="H1513">
        <v>0</v>
      </c>
      <c r="I1513">
        <v>15</v>
      </c>
      <c r="J1513" t="s">
        <v>1275</v>
      </c>
      <c r="K1513" t="str">
        <f>INDEX('Planning Periods'!$O$2:$O$540,MATCH('Table B Values'!A1513,'Planning Periods'!$A$2:$A$540,0))</f>
        <v>Los Angeles County</v>
      </c>
      <c r="S1513" t="s">
        <v>1007</v>
      </c>
      <c r="T1513">
        <v>2019</v>
      </c>
      <c r="U1513">
        <v>0</v>
      </c>
    </row>
    <row r="1514" spans="1:21">
      <c r="A1514" t="s">
        <v>1191</v>
      </c>
      <c r="B1514">
        <v>2020</v>
      </c>
      <c r="C1514">
        <v>5</v>
      </c>
      <c r="D1514">
        <v>0</v>
      </c>
      <c r="E1514">
        <v>0</v>
      </c>
      <c r="F1514">
        <v>0</v>
      </c>
      <c r="G1514">
        <v>7</v>
      </c>
      <c r="H1514">
        <v>15</v>
      </c>
      <c r="I1514">
        <v>56</v>
      </c>
      <c r="J1514" t="s">
        <v>1275</v>
      </c>
      <c r="K1514" t="str">
        <f>INDEX('Planning Periods'!$O$2:$O$540,MATCH('Table B Values'!A1514,'Planning Periods'!$A$2:$A$540,0))</f>
        <v>Contra Costa County</v>
      </c>
      <c r="S1514" t="s">
        <v>920</v>
      </c>
      <c r="T1514">
        <v>2019</v>
      </c>
      <c r="U1514">
        <v>0</v>
      </c>
    </row>
    <row r="1515" spans="1:21">
      <c r="A1515" t="s">
        <v>1045</v>
      </c>
      <c r="B1515">
        <v>2020</v>
      </c>
      <c r="C1515">
        <v>0</v>
      </c>
      <c r="D1515">
        <v>0</v>
      </c>
      <c r="E1515">
        <v>0</v>
      </c>
      <c r="F1515">
        <v>0</v>
      </c>
      <c r="G1515">
        <v>0</v>
      </c>
      <c r="H1515">
        <v>12</v>
      </c>
      <c r="I1515">
        <v>13</v>
      </c>
      <c r="J1515" t="s">
        <v>1275</v>
      </c>
      <c r="K1515" t="str">
        <f>INDEX('Planning Periods'!$O$2:$O$540,MATCH('Table B Values'!A1515,'Planning Periods'!$A$2:$A$540,0))</f>
        <v>Orange County</v>
      </c>
      <c r="S1515" t="s">
        <v>824</v>
      </c>
      <c r="T1515">
        <v>2019</v>
      </c>
      <c r="U1515">
        <v>0</v>
      </c>
    </row>
    <row r="1516" spans="1:21">
      <c r="A1516" t="s">
        <v>1062</v>
      </c>
      <c r="B1516">
        <v>2020</v>
      </c>
      <c r="C1516">
        <v>102</v>
      </c>
      <c r="D1516">
        <v>0</v>
      </c>
      <c r="E1516">
        <v>0</v>
      </c>
      <c r="F1516">
        <v>0</v>
      </c>
      <c r="G1516">
        <v>0</v>
      </c>
      <c r="H1516">
        <v>0</v>
      </c>
      <c r="I1516">
        <v>407</v>
      </c>
      <c r="J1516" t="s">
        <v>1275</v>
      </c>
      <c r="K1516" t="str">
        <f>INDEX('Planning Periods'!$O$2:$O$540,MATCH('Table B Values'!A1516,'Planning Periods'!$A$2:$A$540,0))</f>
        <v>Riverside County</v>
      </c>
      <c r="S1516" t="s">
        <v>816</v>
      </c>
      <c r="T1516">
        <v>2019</v>
      </c>
      <c r="U1516">
        <v>0</v>
      </c>
    </row>
    <row r="1517" spans="1:21">
      <c r="A1517" t="s">
        <v>1057</v>
      </c>
      <c r="B1517">
        <v>2020</v>
      </c>
      <c r="C1517">
        <v>41</v>
      </c>
      <c r="D1517">
        <v>0</v>
      </c>
      <c r="E1517">
        <v>0</v>
      </c>
      <c r="F1517">
        <v>0</v>
      </c>
      <c r="G1517">
        <v>0</v>
      </c>
      <c r="H1517">
        <v>0</v>
      </c>
      <c r="I1517">
        <v>40</v>
      </c>
      <c r="J1517" t="s">
        <v>1275</v>
      </c>
      <c r="K1517" t="str">
        <f>INDEX('Planning Periods'!$O$2:$O$540,MATCH('Table B Values'!A1517,'Planning Periods'!$A$2:$A$540,0))</f>
        <v>Los Angeles County</v>
      </c>
      <c r="S1517" t="s">
        <v>845</v>
      </c>
      <c r="T1517">
        <v>2019</v>
      </c>
      <c r="U1517">
        <v>0</v>
      </c>
    </row>
    <row r="1518" spans="1:21">
      <c r="A1518" t="s">
        <v>1056</v>
      </c>
      <c r="B1518">
        <v>2020</v>
      </c>
      <c r="C1518">
        <v>0</v>
      </c>
      <c r="D1518">
        <v>0</v>
      </c>
      <c r="E1518">
        <v>0</v>
      </c>
      <c r="F1518">
        <v>0</v>
      </c>
      <c r="G1518">
        <v>0</v>
      </c>
      <c r="H1518">
        <v>0</v>
      </c>
      <c r="I1518">
        <v>16</v>
      </c>
      <c r="J1518" t="s">
        <v>1275</v>
      </c>
      <c r="K1518" t="str">
        <f>INDEX('Planning Periods'!$O$2:$O$540,MATCH('Table B Values'!A1518,'Planning Periods'!$A$2:$A$540,0))</f>
        <v>Inyo County</v>
      </c>
      <c r="S1518" t="s">
        <v>839</v>
      </c>
      <c r="T1518">
        <v>2019</v>
      </c>
      <c r="U1518">
        <v>0</v>
      </c>
    </row>
    <row r="1519" spans="1:21">
      <c r="A1519" t="s">
        <v>1069</v>
      </c>
      <c r="B1519">
        <v>2020</v>
      </c>
      <c r="C1519">
        <v>0</v>
      </c>
      <c r="D1519">
        <v>0</v>
      </c>
      <c r="E1519">
        <v>0</v>
      </c>
      <c r="F1519">
        <v>0</v>
      </c>
      <c r="G1519">
        <v>0</v>
      </c>
      <c r="H1519">
        <v>15</v>
      </c>
      <c r="I1519">
        <v>27</v>
      </c>
      <c r="J1519" t="s">
        <v>1275</v>
      </c>
      <c r="K1519" t="str">
        <f>INDEX('Planning Periods'!$O$2:$O$540,MATCH('Table B Values'!A1519,'Planning Periods'!$A$2:$A$540,0))</f>
        <v>Imperial County</v>
      </c>
      <c r="S1519" t="s">
        <v>1059</v>
      </c>
      <c r="T1519">
        <v>2019</v>
      </c>
      <c r="U1519">
        <v>0</v>
      </c>
    </row>
    <row r="1520" spans="1:21">
      <c r="A1520" t="s">
        <v>780</v>
      </c>
      <c r="B1520">
        <v>2020</v>
      </c>
      <c r="C1520">
        <v>0</v>
      </c>
      <c r="D1520">
        <v>7</v>
      </c>
      <c r="E1520">
        <v>0</v>
      </c>
      <c r="F1520">
        <v>13</v>
      </c>
      <c r="G1520">
        <v>0</v>
      </c>
      <c r="H1520">
        <v>9</v>
      </c>
      <c r="I1520">
        <v>53</v>
      </c>
      <c r="J1520" t="s">
        <v>1275</v>
      </c>
      <c r="K1520" t="str">
        <f>INDEX('Planning Periods'!$O$2:$O$540,MATCH('Table B Values'!A1520,'Planning Periods'!$A$2:$A$540,0))</f>
        <v>Orange County</v>
      </c>
      <c r="S1520" t="s">
        <v>843</v>
      </c>
      <c r="T1520">
        <v>2019</v>
      </c>
      <c r="U1520">
        <v>0</v>
      </c>
    </row>
    <row r="1521" spans="1:21">
      <c r="A1521" t="s">
        <v>1065</v>
      </c>
      <c r="B1521">
        <v>2020</v>
      </c>
      <c r="C1521">
        <v>0</v>
      </c>
      <c r="D1521">
        <v>0</v>
      </c>
      <c r="E1521">
        <v>0</v>
      </c>
      <c r="F1521">
        <v>24</v>
      </c>
      <c r="G1521">
        <v>0</v>
      </c>
      <c r="H1521" s="356">
        <v>0</v>
      </c>
      <c r="I1521" s="356">
        <v>0</v>
      </c>
      <c r="J1521" t="s">
        <v>1275</v>
      </c>
      <c r="K1521" t="str">
        <f>INDEX('Planning Periods'!$O$2:$O$540,MATCH('Table B Values'!A1521,'Planning Periods'!$A$2:$A$540,0))</f>
        <v>Los Angeles County</v>
      </c>
      <c r="S1521" t="s">
        <v>830</v>
      </c>
      <c r="T1521">
        <v>2019</v>
      </c>
      <c r="U1521">
        <v>0</v>
      </c>
    </row>
    <row r="1522" spans="1:21">
      <c r="A1522" t="s">
        <v>1063</v>
      </c>
      <c r="B1522">
        <v>2020</v>
      </c>
      <c r="C1522">
        <v>0</v>
      </c>
      <c r="D1522">
        <v>0</v>
      </c>
      <c r="E1522">
        <v>0</v>
      </c>
      <c r="F1522">
        <v>0</v>
      </c>
      <c r="G1522">
        <v>0</v>
      </c>
      <c r="H1522">
        <v>0</v>
      </c>
      <c r="I1522">
        <v>35</v>
      </c>
      <c r="J1522" t="s">
        <v>1275</v>
      </c>
      <c r="K1522" t="str">
        <f>INDEX('Planning Periods'!$O$2:$O$540,MATCH('Table B Values'!A1522,'Planning Periods'!$A$2:$A$540,0))</f>
        <v>San Diego County</v>
      </c>
      <c r="S1522" t="s">
        <v>1196</v>
      </c>
      <c r="T1522">
        <v>2019</v>
      </c>
      <c r="U1522">
        <v>0</v>
      </c>
    </row>
    <row r="1523" spans="1:21">
      <c r="A1523" t="s">
        <v>1060</v>
      </c>
      <c r="B1523">
        <v>2020</v>
      </c>
      <c r="C1523">
        <v>0</v>
      </c>
      <c r="D1523">
        <v>0</v>
      </c>
      <c r="E1523">
        <v>0</v>
      </c>
      <c r="F1523">
        <v>0</v>
      </c>
      <c r="G1523">
        <v>0</v>
      </c>
      <c r="H1523">
        <v>21</v>
      </c>
      <c r="I1523">
        <v>39</v>
      </c>
      <c r="J1523" t="s">
        <v>1275</v>
      </c>
      <c r="K1523" t="str">
        <f>INDEX('Planning Periods'!$O$2:$O$540,MATCH('Table B Values'!A1523,'Planning Periods'!$A$2:$A$540,0))</f>
        <v>Amador County</v>
      </c>
      <c r="S1523" t="s">
        <v>771</v>
      </c>
      <c r="T1523">
        <v>2019</v>
      </c>
      <c r="U1523">
        <v>0</v>
      </c>
    </row>
    <row r="1524" spans="1:21">
      <c r="A1524" t="s">
        <v>1176</v>
      </c>
      <c r="B1524">
        <v>2020</v>
      </c>
      <c r="C1524">
        <v>0</v>
      </c>
      <c r="D1524">
        <v>0</v>
      </c>
      <c r="E1524">
        <v>0</v>
      </c>
      <c r="F1524">
        <v>0</v>
      </c>
      <c r="G1524">
        <v>0</v>
      </c>
      <c r="H1524">
        <v>21</v>
      </c>
      <c r="I1524">
        <v>0</v>
      </c>
      <c r="J1524" t="s">
        <v>1275</v>
      </c>
      <c r="K1524" t="str">
        <f>INDEX('Planning Periods'!$O$2:$O$540,MATCH('Table B Values'!A1524,'Planning Periods'!$A$2:$A$540,0))</f>
        <v>Fresno County</v>
      </c>
      <c r="S1524" t="s">
        <v>993</v>
      </c>
      <c r="T1524">
        <v>2019</v>
      </c>
      <c r="U1524">
        <v>0</v>
      </c>
    </row>
    <row r="1525" spans="1:21">
      <c r="A1525" t="s">
        <v>1187</v>
      </c>
      <c r="B1525">
        <v>2020</v>
      </c>
      <c r="C1525">
        <v>6</v>
      </c>
      <c r="D1525">
        <v>0</v>
      </c>
      <c r="E1525">
        <v>0</v>
      </c>
      <c r="F1525">
        <v>110</v>
      </c>
      <c r="G1525">
        <v>0</v>
      </c>
      <c r="H1525">
        <v>27</v>
      </c>
      <c r="I1525">
        <v>308</v>
      </c>
      <c r="J1525" t="s">
        <v>1275</v>
      </c>
      <c r="K1525" t="str">
        <f>INDEX('Planning Periods'!$O$2:$O$540,MATCH('Table B Values'!A1525,'Planning Periods'!$A$2:$A$540,0))</f>
        <v>Kern County</v>
      </c>
      <c r="S1525" t="s">
        <v>912</v>
      </c>
      <c r="T1525">
        <v>2019</v>
      </c>
      <c r="U1525">
        <v>0</v>
      </c>
    </row>
    <row r="1526" spans="1:21">
      <c r="A1526" t="s">
        <v>1188</v>
      </c>
      <c r="B1526">
        <v>2020</v>
      </c>
      <c r="C1526">
        <v>0</v>
      </c>
      <c r="D1526">
        <v>0</v>
      </c>
      <c r="E1526">
        <v>0</v>
      </c>
      <c r="F1526">
        <v>7</v>
      </c>
      <c r="G1526">
        <v>0</v>
      </c>
      <c r="H1526">
        <v>0</v>
      </c>
      <c r="I1526">
        <v>45</v>
      </c>
      <c r="J1526" t="s">
        <v>1275</v>
      </c>
      <c r="K1526" t="str">
        <f>INDEX('Planning Periods'!$O$2:$O$540,MATCH('Table B Values'!A1526,'Planning Periods'!$A$2:$A$540,0))</f>
        <v>Monterey County</v>
      </c>
      <c r="S1526" t="s">
        <v>989</v>
      </c>
      <c r="T1526">
        <v>2019</v>
      </c>
      <c r="U1526">
        <v>0</v>
      </c>
    </row>
    <row r="1527" spans="1:21">
      <c r="A1527" t="s">
        <v>1030</v>
      </c>
      <c r="B1527">
        <v>2020</v>
      </c>
      <c r="C1527">
        <v>0</v>
      </c>
      <c r="D1527">
        <v>0</v>
      </c>
      <c r="E1527">
        <v>0</v>
      </c>
      <c r="F1527">
        <v>0</v>
      </c>
      <c r="G1527">
        <v>0</v>
      </c>
      <c r="H1527">
        <v>0</v>
      </c>
      <c r="I1527">
        <v>465</v>
      </c>
      <c r="J1527" t="s">
        <v>1275</v>
      </c>
      <c r="K1527" t="str">
        <f>INDEX('Planning Periods'!$O$2:$O$540,MATCH('Table B Values'!A1527,'Planning Periods'!$A$2:$A$540,0))</f>
        <v>Riverside County</v>
      </c>
      <c r="S1527" t="s">
        <v>998</v>
      </c>
      <c r="T1527">
        <v>2019</v>
      </c>
      <c r="U1527">
        <v>0</v>
      </c>
    </row>
    <row r="1528" spans="1:21">
      <c r="A1528" t="s">
        <v>856</v>
      </c>
      <c r="B1528">
        <v>2020</v>
      </c>
      <c r="C1528">
        <v>22</v>
      </c>
      <c r="D1528">
        <v>0</v>
      </c>
      <c r="E1528">
        <v>0</v>
      </c>
      <c r="F1528">
        <v>0</v>
      </c>
      <c r="G1528">
        <v>0</v>
      </c>
      <c r="H1528">
        <v>0</v>
      </c>
      <c r="I1528">
        <v>1963</v>
      </c>
      <c r="J1528" t="s">
        <v>1275</v>
      </c>
      <c r="K1528" t="str">
        <f>INDEX('Planning Periods'!$O$2:$O$540,MATCH('Table B Values'!A1528,'Planning Periods'!$A$2:$A$540,0))</f>
        <v>Orange County</v>
      </c>
      <c r="S1528" t="s">
        <v>1035</v>
      </c>
      <c r="T1528">
        <v>2019</v>
      </c>
      <c r="U1528">
        <v>0</v>
      </c>
    </row>
    <row r="1529" spans="1:21">
      <c r="A1529" t="s">
        <v>1027</v>
      </c>
      <c r="B1529">
        <v>2020</v>
      </c>
      <c r="C1529">
        <v>4</v>
      </c>
      <c r="D1529">
        <v>0</v>
      </c>
      <c r="E1529">
        <v>3</v>
      </c>
      <c r="F1529">
        <v>0</v>
      </c>
      <c r="G1529">
        <v>0</v>
      </c>
      <c r="H1529">
        <v>0</v>
      </c>
      <c r="I1529">
        <v>0</v>
      </c>
      <c r="J1529" t="s">
        <v>1275</v>
      </c>
      <c r="K1529" t="str">
        <f>INDEX('Planning Periods'!$O$2:$O$540,MATCH('Table B Values'!A1529,'Planning Periods'!$A$2:$A$540,0))</f>
        <v>Los Angeles County</v>
      </c>
      <c r="S1529" t="s">
        <v>995</v>
      </c>
      <c r="T1529">
        <v>2019</v>
      </c>
      <c r="U1529">
        <v>0</v>
      </c>
    </row>
    <row r="1530" spans="1:21">
      <c r="A1530" t="s">
        <v>1025</v>
      </c>
      <c r="B1530">
        <v>2020</v>
      </c>
      <c r="C1530">
        <v>0</v>
      </c>
      <c r="D1530">
        <v>0</v>
      </c>
      <c r="E1530">
        <v>0</v>
      </c>
      <c r="F1530">
        <v>0</v>
      </c>
      <c r="G1530">
        <v>0</v>
      </c>
      <c r="H1530">
        <v>0</v>
      </c>
      <c r="I1530">
        <v>3</v>
      </c>
      <c r="J1530" t="s">
        <v>1275</v>
      </c>
      <c r="K1530" t="str">
        <f>INDEX('Planning Periods'!$O$2:$O$540,MATCH('Table B Values'!A1530,'Planning Periods'!$A$2:$A$540,0))</f>
        <v>Amador County</v>
      </c>
      <c r="S1530" t="s">
        <v>997</v>
      </c>
      <c r="T1530">
        <v>2019</v>
      </c>
      <c r="U1530">
        <v>0</v>
      </c>
    </row>
    <row r="1531" spans="1:21">
      <c r="A1531" t="s">
        <v>887</v>
      </c>
      <c r="B1531">
        <v>2020</v>
      </c>
      <c r="C1531">
        <v>45</v>
      </c>
      <c r="D1531">
        <v>1</v>
      </c>
      <c r="E1531">
        <v>0</v>
      </c>
      <c r="F1531">
        <v>10</v>
      </c>
      <c r="G1531">
        <v>0</v>
      </c>
      <c r="H1531">
        <v>219</v>
      </c>
      <c r="I1531">
        <v>1352</v>
      </c>
      <c r="J1531" t="s">
        <v>1275</v>
      </c>
      <c r="K1531" t="str">
        <f>INDEX('Planning Periods'!$O$2:$O$540,MATCH('Table B Values'!A1531,'Planning Periods'!$A$2:$A$540,0))</f>
        <v>Placer County</v>
      </c>
      <c r="S1531" t="s">
        <v>991</v>
      </c>
      <c r="T1531">
        <v>2019</v>
      </c>
      <c r="U1531">
        <v>0</v>
      </c>
    </row>
    <row r="1532" spans="1:21">
      <c r="A1532" t="s">
        <v>1224</v>
      </c>
      <c r="B1532">
        <v>2020</v>
      </c>
      <c r="C1532">
        <v>0</v>
      </c>
      <c r="D1532">
        <v>0</v>
      </c>
      <c r="E1532">
        <v>0</v>
      </c>
      <c r="F1532">
        <v>2</v>
      </c>
      <c r="G1532">
        <v>0</v>
      </c>
      <c r="H1532">
        <v>0</v>
      </c>
      <c r="I1532">
        <v>0</v>
      </c>
      <c r="J1532" t="s">
        <v>1275</v>
      </c>
      <c r="K1532" t="str">
        <f>INDEX('Planning Periods'!$O$2:$O$540,MATCH('Table B Values'!A1532,'Planning Periods'!$A$2:$A$540,0))</f>
        <v>Marin County</v>
      </c>
      <c r="S1532" t="s">
        <v>1003</v>
      </c>
      <c r="T1532">
        <v>2019</v>
      </c>
      <c r="U1532">
        <v>0</v>
      </c>
    </row>
    <row r="1533" spans="1:21">
      <c r="A1533" t="s">
        <v>777</v>
      </c>
      <c r="B1533">
        <v>2020</v>
      </c>
      <c r="C1533">
        <v>533</v>
      </c>
      <c r="D1533">
        <v>26</v>
      </c>
      <c r="E1533">
        <v>438</v>
      </c>
      <c r="F1533">
        <v>250</v>
      </c>
      <c r="G1533">
        <v>14</v>
      </c>
      <c r="H1533">
        <v>1356</v>
      </c>
      <c r="I1533">
        <v>1147</v>
      </c>
      <c r="J1533" t="s">
        <v>1275</v>
      </c>
      <c r="K1533" t="str">
        <f>INDEX('Planning Periods'!$O$2:$O$540,MATCH('Table B Values'!A1533,'Planning Periods'!$A$2:$A$540,0))</f>
        <v>Sacramento County</v>
      </c>
      <c r="S1533" t="s">
        <v>1005</v>
      </c>
      <c r="T1533">
        <v>2019</v>
      </c>
      <c r="U1533">
        <v>0</v>
      </c>
    </row>
    <row r="1534" spans="1:21">
      <c r="A1534" t="s">
        <v>953</v>
      </c>
      <c r="B1534">
        <v>2020</v>
      </c>
      <c r="C1534">
        <v>0</v>
      </c>
      <c r="D1534">
        <v>0</v>
      </c>
      <c r="E1534">
        <v>0</v>
      </c>
      <c r="F1534">
        <v>0</v>
      </c>
      <c r="G1534">
        <v>0</v>
      </c>
      <c r="H1534">
        <v>0</v>
      </c>
      <c r="I1534">
        <v>59</v>
      </c>
      <c r="J1534" t="s">
        <v>1275</v>
      </c>
      <c r="K1534" t="str">
        <f>INDEX('Planning Periods'!$O$2:$O$540,MATCH('Table B Values'!A1534,'Planning Periods'!$A$2:$A$540,0))</f>
        <v>Los Angeles County</v>
      </c>
      <c r="S1534" t="s">
        <v>1054</v>
      </c>
      <c r="T1534">
        <v>2019</v>
      </c>
      <c r="U1534">
        <v>0</v>
      </c>
    </row>
    <row r="1535" spans="1:21">
      <c r="A1535" t="s">
        <v>1223</v>
      </c>
      <c r="B1535">
        <v>2020</v>
      </c>
      <c r="C1535">
        <v>18</v>
      </c>
      <c r="D1535">
        <v>0</v>
      </c>
      <c r="E1535">
        <v>25</v>
      </c>
      <c r="F1535">
        <v>0</v>
      </c>
      <c r="G1535">
        <v>9</v>
      </c>
      <c r="H1535">
        <v>4</v>
      </c>
      <c r="I1535">
        <v>176</v>
      </c>
      <c r="J1535" t="s">
        <v>1275</v>
      </c>
      <c r="K1535" t="str">
        <f>INDEX('Planning Periods'!$O$2:$O$540,MATCH('Table B Values'!A1535,'Planning Periods'!$A$2:$A$540,0))</f>
        <v>Sonoma County</v>
      </c>
      <c r="S1535" t="s">
        <v>1009</v>
      </c>
      <c r="T1535">
        <v>2019</v>
      </c>
      <c r="U1535">
        <v>0</v>
      </c>
    </row>
    <row r="1536" spans="1:21">
      <c r="A1536" t="s">
        <v>1212</v>
      </c>
      <c r="B1536">
        <v>2020</v>
      </c>
      <c r="C1536">
        <v>0</v>
      </c>
      <c r="D1536">
        <v>0</v>
      </c>
      <c r="E1536">
        <v>0</v>
      </c>
      <c r="F1536">
        <v>0</v>
      </c>
      <c r="G1536">
        <v>0</v>
      </c>
      <c r="H1536">
        <v>0</v>
      </c>
      <c r="I1536">
        <v>1</v>
      </c>
      <c r="J1536" t="s">
        <v>1275</v>
      </c>
      <c r="K1536" t="str">
        <f>INDEX('Planning Periods'!$O$2:$O$540,MATCH('Table B Values'!A1536,'Planning Periods'!$A$2:$A$540,0))</f>
        <v>Los Angeles County</v>
      </c>
      <c r="S1536" t="s">
        <v>1000</v>
      </c>
      <c r="T1536">
        <v>2019</v>
      </c>
      <c r="U1536">
        <v>0</v>
      </c>
    </row>
    <row r="1537" spans="1:21">
      <c r="A1537" t="s">
        <v>840</v>
      </c>
      <c r="B1537">
        <v>2020</v>
      </c>
      <c r="C1537">
        <v>0</v>
      </c>
      <c r="D1537">
        <v>0</v>
      </c>
      <c r="E1537">
        <v>0</v>
      </c>
      <c r="F1537">
        <v>0</v>
      </c>
      <c r="G1537">
        <v>0</v>
      </c>
      <c r="H1537">
        <v>0</v>
      </c>
      <c r="I1537">
        <v>31</v>
      </c>
      <c r="J1537" t="s">
        <v>1275</v>
      </c>
      <c r="K1537" t="str">
        <f>INDEX('Planning Periods'!$O$2:$O$540,MATCH('Table B Values'!A1537,'Planning Periods'!$A$2:$A$540,0))</f>
        <v>Los Angeles County</v>
      </c>
      <c r="S1537" t="s">
        <v>1012</v>
      </c>
      <c r="T1537">
        <v>2019</v>
      </c>
      <c r="U1537">
        <v>0</v>
      </c>
    </row>
    <row r="1538" spans="1:21">
      <c r="A1538" t="s">
        <v>1036</v>
      </c>
      <c r="B1538">
        <v>2020</v>
      </c>
      <c r="C1538">
        <v>0</v>
      </c>
      <c r="D1538">
        <v>0</v>
      </c>
      <c r="E1538">
        <v>0</v>
      </c>
      <c r="F1538">
        <v>0</v>
      </c>
      <c r="G1538">
        <v>0</v>
      </c>
      <c r="H1538">
        <v>439</v>
      </c>
      <c r="I1538">
        <v>333</v>
      </c>
      <c r="J1538" t="s">
        <v>1275</v>
      </c>
      <c r="K1538" t="str">
        <f>INDEX('Planning Periods'!$O$2:$O$540,MATCH('Table B Values'!A1538,'Planning Periods'!$A$2:$A$540,0))</f>
        <v>Sacramento County</v>
      </c>
      <c r="S1538" t="s">
        <v>1014</v>
      </c>
      <c r="T1538">
        <v>2019</v>
      </c>
      <c r="U1538">
        <v>0</v>
      </c>
    </row>
    <row r="1539" spans="1:21">
      <c r="A1539" t="s">
        <v>956</v>
      </c>
      <c r="B1539">
        <v>2020</v>
      </c>
      <c r="C1539">
        <v>38</v>
      </c>
      <c r="D1539">
        <v>19</v>
      </c>
      <c r="E1539">
        <v>158</v>
      </c>
      <c r="F1539">
        <v>106</v>
      </c>
      <c r="G1539">
        <v>0</v>
      </c>
      <c r="H1539">
        <v>258</v>
      </c>
      <c r="I1539">
        <v>348</v>
      </c>
      <c r="J1539" t="s">
        <v>1275</v>
      </c>
      <c r="K1539" t="str">
        <f>INDEX('Planning Periods'!$O$2:$O$540,MATCH('Table B Values'!A1539,'Planning Periods'!$A$2:$A$540,0))</f>
        <v>San Bernardino County</v>
      </c>
      <c r="S1539" t="s">
        <v>976</v>
      </c>
      <c r="T1539">
        <v>2019</v>
      </c>
      <c r="U1539">
        <v>0</v>
      </c>
    </row>
    <row r="1540" spans="1:21">
      <c r="A1540" t="s">
        <v>959</v>
      </c>
      <c r="B1540">
        <v>2020</v>
      </c>
      <c r="C1540">
        <v>0</v>
      </c>
      <c r="D1540">
        <v>0</v>
      </c>
      <c r="E1540">
        <v>0</v>
      </c>
      <c r="F1540">
        <v>7</v>
      </c>
      <c r="G1540">
        <v>0</v>
      </c>
      <c r="H1540">
        <v>0</v>
      </c>
      <c r="I1540">
        <v>28</v>
      </c>
      <c r="J1540" t="s">
        <v>1275</v>
      </c>
      <c r="K1540" t="str">
        <f>INDEX('Planning Periods'!$O$2:$O$540,MATCH('Table B Values'!A1540,'Planning Periods'!$A$2:$A$540,0))</f>
        <v>San Mateo County</v>
      </c>
      <c r="S1540" t="s">
        <v>1226</v>
      </c>
      <c r="T1540">
        <v>2019</v>
      </c>
      <c r="U1540">
        <v>0</v>
      </c>
    </row>
    <row r="1541" spans="1:21">
      <c r="A1541" t="s">
        <v>960</v>
      </c>
      <c r="B1541">
        <v>2020</v>
      </c>
      <c r="C1541">
        <v>23</v>
      </c>
      <c r="D1541">
        <v>0</v>
      </c>
      <c r="E1541">
        <v>0</v>
      </c>
      <c r="F1541">
        <v>0</v>
      </c>
      <c r="G1541">
        <v>0</v>
      </c>
      <c r="H1541">
        <v>0</v>
      </c>
      <c r="I1541">
        <v>43</v>
      </c>
      <c r="J1541" t="s">
        <v>1275</v>
      </c>
      <c r="K1541" t="str">
        <f>INDEX('Planning Periods'!$O$2:$O$540,MATCH('Table B Values'!A1541,'Planning Periods'!$A$2:$A$540,0))</f>
        <v>San Mateo County</v>
      </c>
      <c r="S1541" t="s">
        <v>862</v>
      </c>
      <c r="T1541">
        <v>2019</v>
      </c>
      <c r="U1541">
        <v>33</v>
      </c>
    </row>
    <row r="1542" spans="1:21">
      <c r="A1542" t="s">
        <v>962</v>
      </c>
      <c r="B1542">
        <v>2020</v>
      </c>
      <c r="C1542">
        <v>0</v>
      </c>
      <c r="D1542">
        <v>0</v>
      </c>
      <c r="E1542">
        <v>0</v>
      </c>
      <c r="F1542">
        <v>13</v>
      </c>
      <c r="G1542">
        <v>0</v>
      </c>
      <c r="H1542">
        <v>12</v>
      </c>
      <c r="I1542">
        <v>25</v>
      </c>
      <c r="J1542" t="s">
        <v>1275</v>
      </c>
      <c r="K1542" t="str">
        <f>INDEX('Planning Periods'!$O$2:$O$540,MATCH('Table B Values'!A1542,'Planning Periods'!$A$2:$A$540,0))</f>
        <v>San Benito County</v>
      </c>
      <c r="S1542" t="s">
        <v>865</v>
      </c>
      <c r="T1542">
        <v>2019</v>
      </c>
      <c r="U1542">
        <v>0</v>
      </c>
    </row>
    <row r="1543" spans="1:21">
      <c r="A1543" t="s">
        <v>1278</v>
      </c>
      <c r="B1543">
        <v>2020</v>
      </c>
      <c r="C1543">
        <v>0</v>
      </c>
      <c r="D1543">
        <v>0</v>
      </c>
      <c r="E1543">
        <v>0</v>
      </c>
      <c r="F1543">
        <v>0</v>
      </c>
      <c r="G1543">
        <v>0</v>
      </c>
      <c r="H1543">
        <v>0</v>
      </c>
      <c r="I1543">
        <v>17</v>
      </c>
      <c r="J1543" t="s">
        <v>1275</v>
      </c>
      <c r="K1543" t="str">
        <f>INDEX('Planning Periods'!$O$2:$O$540,MATCH('Table B Values'!A1543,'Planning Periods'!$A$2:$A$540,0))</f>
        <v>Napa County</v>
      </c>
      <c r="S1543" t="s">
        <v>1225</v>
      </c>
      <c r="T1543">
        <v>2019</v>
      </c>
      <c r="U1543">
        <v>0</v>
      </c>
    </row>
    <row r="1544" spans="1:21">
      <c r="A1544" t="s">
        <v>967</v>
      </c>
      <c r="B1544">
        <v>2020</v>
      </c>
      <c r="C1544">
        <v>0</v>
      </c>
      <c r="D1544">
        <v>0</v>
      </c>
      <c r="E1544">
        <v>0</v>
      </c>
      <c r="F1544">
        <v>0</v>
      </c>
      <c r="G1544">
        <v>0</v>
      </c>
      <c r="H1544">
        <v>0</v>
      </c>
      <c r="I1544">
        <v>210</v>
      </c>
      <c r="J1544" t="s">
        <v>1275</v>
      </c>
      <c r="K1544" t="str">
        <f>INDEX('Planning Periods'!$O$2:$O$540,MATCH('Table B Values'!A1544,'Planning Periods'!$A$2:$A$540,0))</f>
        <v>Monterey County</v>
      </c>
      <c r="S1544" t="s">
        <v>846</v>
      </c>
      <c r="T1544">
        <v>2019</v>
      </c>
      <c r="U1544">
        <v>0</v>
      </c>
    </row>
    <row r="1545" spans="1:21">
      <c r="A1545" t="s">
        <v>969</v>
      </c>
      <c r="B1545">
        <v>2020</v>
      </c>
      <c r="C1545">
        <v>0</v>
      </c>
      <c r="D1545">
        <v>3</v>
      </c>
      <c r="E1545">
        <v>0</v>
      </c>
      <c r="F1545">
        <v>3</v>
      </c>
      <c r="G1545">
        <v>0</v>
      </c>
      <c r="H1545">
        <v>5</v>
      </c>
      <c r="I1545">
        <v>1</v>
      </c>
      <c r="J1545" t="s">
        <v>1275</v>
      </c>
      <c r="K1545" t="str">
        <f>INDEX('Planning Periods'!$O$2:$O$540,MATCH('Table B Values'!A1545,'Planning Periods'!$A$2:$A$540,0))</f>
        <v>Marin County</v>
      </c>
      <c r="S1545" t="s">
        <v>1215</v>
      </c>
      <c r="T1545">
        <v>2019</v>
      </c>
      <c r="U1545">
        <v>0</v>
      </c>
    </row>
    <row r="1546" spans="1:21">
      <c r="A1546" t="s">
        <v>1229</v>
      </c>
      <c r="B1546">
        <v>2020</v>
      </c>
      <c r="C1546">
        <v>158</v>
      </c>
      <c r="D1546">
        <v>0</v>
      </c>
      <c r="E1546">
        <v>81</v>
      </c>
      <c r="F1546">
        <v>60</v>
      </c>
      <c r="G1546">
        <v>0</v>
      </c>
      <c r="H1546">
        <v>0</v>
      </c>
      <c r="I1546" s="356">
        <v>23</v>
      </c>
      <c r="J1546" t="s">
        <v>1275</v>
      </c>
      <c r="K1546" t="str">
        <f>INDEX('Planning Periods'!$O$2:$O$540,MATCH('Table B Values'!A1546,'Planning Periods'!$A$2:$A$540,0))</f>
        <v>San Mateo County</v>
      </c>
      <c r="S1546" t="s">
        <v>848</v>
      </c>
      <c r="T1546">
        <v>2019</v>
      </c>
      <c r="U1546">
        <v>0</v>
      </c>
    </row>
    <row r="1547" spans="1:21">
      <c r="A1547" t="s">
        <v>1227</v>
      </c>
      <c r="B1547">
        <v>2020</v>
      </c>
      <c r="C1547">
        <v>19</v>
      </c>
      <c r="D1547">
        <v>0</v>
      </c>
      <c r="E1547">
        <v>34</v>
      </c>
      <c r="F1547">
        <v>0</v>
      </c>
      <c r="G1547">
        <v>0</v>
      </c>
      <c r="H1547">
        <v>52</v>
      </c>
      <c r="I1547">
        <v>1</v>
      </c>
      <c r="J1547" t="s">
        <v>1275</v>
      </c>
      <c r="K1547" t="str">
        <f>INDEX('Planning Periods'!$O$2:$O$540,MATCH('Table B Values'!A1547,'Planning Periods'!$A$2:$A$540,0))</f>
        <v>Fresno County</v>
      </c>
      <c r="S1547" t="s">
        <v>857</v>
      </c>
      <c r="T1547">
        <v>2019</v>
      </c>
      <c r="U1547">
        <v>0</v>
      </c>
    </row>
    <row r="1548" spans="1:21">
      <c r="A1548" t="s">
        <v>842</v>
      </c>
      <c r="B1548">
        <v>2020</v>
      </c>
      <c r="C1548">
        <v>0</v>
      </c>
      <c r="D1548">
        <v>0</v>
      </c>
      <c r="E1548">
        <v>0</v>
      </c>
      <c r="F1548">
        <v>0</v>
      </c>
      <c r="G1548">
        <v>0</v>
      </c>
      <c r="H1548">
        <v>0</v>
      </c>
      <c r="I1548">
        <v>161</v>
      </c>
      <c r="J1548" t="s">
        <v>1275</v>
      </c>
      <c r="K1548" t="str">
        <f>INDEX('Planning Periods'!$O$2:$O$540,MATCH('Table B Values'!A1548,'Planning Periods'!$A$2:$A$540,0))</f>
        <v>San Bernardino County</v>
      </c>
      <c r="S1548" t="s">
        <v>794</v>
      </c>
      <c r="T1548">
        <v>2019</v>
      </c>
      <c r="U1548">
        <v>0</v>
      </c>
    </row>
    <row r="1549" spans="1:21">
      <c r="A1549" t="s">
        <v>836</v>
      </c>
      <c r="B1549">
        <v>2020</v>
      </c>
      <c r="C1549">
        <v>0</v>
      </c>
      <c r="D1549">
        <v>2</v>
      </c>
      <c r="E1549">
        <v>0</v>
      </c>
      <c r="F1549">
        <v>9</v>
      </c>
      <c r="G1549">
        <v>0</v>
      </c>
      <c r="H1549">
        <v>2</v>
      </c>
      <c r="I1549">
        <v>62</v>
      </c>
      <c r="J1549" t="s">
        <v>1275</v>
      </c>
      <c r="K1549" t="str">
        <f>INDEX('Planning Periods'!$O$2:$O$540,MATCH('Table B Values'!A1549,'Planning Periods'!$A$2:$A$540,0))</f>
        <v>Los Angeles County</v>
      </c>
      <c r="S1549" t="s">
        <v>788</v>
      </c>
      <c r="T1549">
        <v>2019</v>
      </c>
      <c r="U1549">
        <v>0</v>
      </c>
    </row>
    <row r="1550" spans="1:21">
      <c r="A1550" t="s">
        <v>794</v>
      </c>
      <c r="B1550">
        <v>2020</v>
      </c>
      <c r="C1550">
        <v>0</v>
      </c>
      <c r="D1550">
        <v>0</v>
      </c>
      <c r="E1550">
        <v>0</v>
      </c>
      <c r="F1550">
        <v>0</v>
      </c>
      <c r="G1550">
        <v>0</v>
      </c>
      <c r="H1550">
        <v>0</v>
      </c>
      <c r="I1550">
        <v>39</v>
      </c>
      <c r="J1550" t="s">
        <v>1275</v>
      </c>
      <c r="K1550" t="str">
        <f>INDEX('Planning Periods'!$O$2:$O$540,MATCH('Table B Values'!A1550,'Planning Periods'!$A$2:$A$540,0))</f>
        <v>Shasta County</v>
      </c>
      <c r="S1550" t="s">
        <v>836</v>
      </c>
      <c r="T1550">
        <v>2019</v>
      </c>
      <c r="U1550">
        <v>0</v>
      </c>
    </row>
    <row r="1551" spans="1:21">
      <c r="A1551" t="s">
        <v>788</v>
      </c>
      <c r="B1551">
        <v>2020</v>
      </c>
      <c r="C1551">
        <v>0</v>
      </c>
      <c r="D1551">
        <v>9</v>
      </c>
      <c r="E1551">
        <v>0</v>
      </c>
      <c r="F1551">
        <v>2</v>
      </c>
      <c r="G1551">
        <v>0</v>
      </c>
      <c r="H1551">
        <v>0</v>
      </c>
      <c r="I1551">
        <v>72</v>
      </c>
      <c r="J1551" t="s">
        <v>1275</v>
      </c>
      <c r="K1551" t="str">
        <f>INDEX('Planning Periods'!$O$2:$O$540,MATCH('Table B Values'!A1551,'Planning Periods'!$A$2:$A$540,0))</f>
        <v>San Bernardino County</v>
      </c>
      <c r="S1551" t="s">
        <v>834</v>
      </c>
      <c r="T1551">
        <v>2019</v>
      </c>
      <c r="U1551">
        <v>0</v>
      </c>
    </row>
    <row r="1552" spans="1:21">
      <c r="A1552" t="s">
        <v>1228</v>
      </c>
      <c r="B1552">
        <v>2020</v>
      </c>
      <c r="C1552">
        <v>0</v>
      </c>
      <c r="D1552">
        <v>0</v>
      </c>
      <c r="E1552">
        <v>0</v>
      </c>
      <c r="F1552">
        <v>0</v>
      </c>
      <c r="G1552">
        <v>0</v>
      </c>
      <c r="H1552">
        <v>0</v>
      </c>
      <c r="I1552">
        <v>114</v>
      </c>
      <c r="J1552" t="s">
        <v>1275</v>
      </c>
      <c r="K1552" t="str">
        <f>INDEX('Planning Periods'!$O$2:$O$540,MATCH('Table B Values'!A1552,'Planning Periods'!$A$2:$A$540,0))</f>
        <v>Contra Costa County</v>
      </c>
      <c r="S1552" t="s">
        <v>860</v>
      </c>
      <c r="T1552">
        <v>2019</v>
      </c>
      <c r="U1552">
        <v>0</v>
      </c>
    </row>
    <row r="1553" spans="1:21">
      <c r="A1553" t="s">
        <v>1209</v>
      </c>
      <c r="B1553">
        <v>2020</v>
      </c>
      <c r="C1553">
        <v>0</v>
      </c>
      <c r="D1553">
        <v>0</v>
      </c>
      <c r="E1553">
        <v>0</v>
      </c>
      <c r="F1553">
        <v>0</v>
      </c>
      <c r="G1553">
        <v>0</v>
      </c>
      <c r="H1553">
        <v>61</v>
      </c>
      <c r="I1553">
        <v>327</v>
      </c>
      <c r="J1553" t="s">
        <v>1275</v>
      </c>
      <c r="K1553" t="str">
        <f>INDEX('Planning Periods'!$O$2:$O$540,MATCH('Table B Values'!A1553,'Planning Periods'!$A$2:$A$540,0))</f>
        <v>Riverside County</v>
      </c>
      <c r="S1553" t="s">
        <v>831</v>
      </c>
      <c r="T1553">
        <v>2019</v>
      </c>
      <c r="U1553">
        <v>0</v>
      </c>
    </row>
    <row r="1554" spans="1:21">
      <c r="A1554" t="s">
        <v>844</v>
      </c>
      <c r="B1554">
        <v>2020</v>
      </c>
      <c r="C1554">
        <v>0</v>
      </c>
      <c r="D1554">
        <v>0</v>
      </c>
      <c r="E1554">
        <v>0</v>
      </c>
      <c r="F1554">
        <v>0</v>
      </c>
      <c r="G1554">
        <v>0</v>
      </c>
      <c r="H1554">
        <v>98</v>
      </c>
      <c r="I1554">
        <v>1182</v>
      </c>
      <c r="J1554" t="s">
        <v>1275</v>
      </c>
      <c r="K1554" t="str">
        <f>INDEX('Planning Periods'!$O$2:$O$540,MATCH('Table B Values'!A1554,'Planning Periods'!$A$2:$A$540,0))</f>
        <v>Riverside County</v>
      </c>
      <c r="S1554" t="s">
        <v>1287</v>
      </c>
      <c r="T1554">
        <v>2019</v>
      </c>
      <c r="U1554">
        <v>0</v>
      </c>
    </row>
    <row r="1555" spans="1:21">
      <c r="A1555" t="s">
        <v>832</v>
      </c>
      <c r="B1555">
        <v>2020</v>
      </c>
      <c r="C1555">
        <v>0</v>
      </c>
      <c r="D1555">
        <v>2</v>
      </c>
      <c r="E1555">
        <v>0</v>
      </c>
      <c r="F1555">
        <v>4</v>
      </c>
      <c r="G1555">
        <v>0</v>
      </c>
      <c r="H1555">
        <v>151</v>
      </c>
      <c r="I1555">
        <v>266</v>
      </c>
      <c r="J1555" t="s">
        <v>1275</v>
      </c>
      <c r="K1555" t="str">
        <f>INDEX('Planning Periods'!$O$2:$O$540,MATCH('Table B Values'!A1555,'Planning Periods'!$A$2:$A$540,0))</f>
        <v>Placer County</v>
      </c>
      <c r="S1555" t="s">
        <v>796</v>
      </c>
      <c r="T1555">
        <v>2019</v>
      </c>
      <c r="U1555">
        <v>0</v>
      </c>
    </row>
    <row r="1556" spans="1:21">
      <c r="A1556" t="s">
        <v>1219</v>
      </c>
      <c r="B1556">
        <v>2020</v>
      </c>
      <c r="C1556">
        <v>0</v>
      </c>
      <c r="D1556">
        <v>0</v>
      </c>
      <c r="E1556">
        <v>0</v>
      </c>
      <c r="F1556">
        <v>0</v>
      </c>
      <c r="G1556">
        <v>0</v>
      </c>
      <c r="H1556">
        <v>0</v>
      </c>
      <c r="I1556">
        <v>25</v>
      </c>
      <c r="J1556" t="s">
        <v>1275</v>
      </c>
      <c r="K1556" t="str">
        <f>INDEX('Planning Periods'!$O$2:$O$540,MATCH('Table B Values'!A1556,'Planning Periods'!$A$2:$A$540,0))</f>
        <v>Stanislaus County</v>
      </c>
      <c r="S1556" t="s">
        <v>1200</v>
      </c>
      <c r="T1556">
        <v>2019</v>
      </c>
      <c r="U1556">
        <v>0</v>
      </c>
    </row>
    <row r="1557" spans="1:21">
      <c r="A1557" t="s">
        <v>1220</v>
      </c>
      <c r="B1557">
        <v>2020</v>
      </c>
      <c r="C1557">
        <v>0</v>
      </c>
      <c r="D1557">
        <v>0</v>
      </c>
      <c r="E1557">
        <v>0</v>
      </c>
      <c r="F1557">
        <v>0</v>
      </c>
      <c r="G1557">
        <v>0</v>
      </c>
      <c r="H1557">
        <v>0</v>
      </c>
      <c r="I1557">
        <v>41</v>
      </c>
      <c r="J1557" t="s">
        <v>1275</v>
      </c>
      <c r="K1557" t="str">
        <f>INDEX('Planning Periods'!$O$2:$O$540,MATCH('Table B Values'!A1557,'Planning Periods'!$A$2:$A$540,0))</f>
        <v>Kern County</v>
      </c>
      <c r="S1557" t="s">
        <v>1203</v>
      </c>
      <c r="T1557">
        <v>2019</v>
      </c>
      <c r="U1557">
        <v>0</v>
      </c>
    </row>
    <row r="1558" spans="1:21">
      <c r="A1558" t="s">
        <v>1221</v>
      </c>
      <c r="B1558">
        <v>2020</v>
      </c>
      <c r="C1558">
        <v>0</v>
      </c>
      <c r="D1558">
        <v>0</v>
      </c>
      <c r="E1558">
        <v>0</v>
      </c>
      <c r="F1558">
        <v>0</v>
      </c>
      <c r="G1558">
        <v>0</v>
      </c>
      <c r="H1558">
        <v>0</v>
      </c>
      <c r="I1558">
        <v>27</v>
      </c>
      <c r="J1558" t="s">
        <v>1275</v>
      </c>
      <c r="K1558" t="str">
        <f>INDEX('Planning Periods'!$O$2:$O$540,MATCH('Table B Values'!A1558,'Planning Periods'!$A$2:$A$540,0))</f>
        <v>Solano County</v>
      </c>
      <c r="S1558" t="s">
        <v>1198</v>
      </c>
      <c r="T1558">
        <v>2019</v>
      </c>
      <c r="U1558">
        <v>0</v>
      </c>
    </row>
    <row r="1559" spans="1:21">
      <c r="A1559" t="s">
        <v>1222</v>
      </c>
      <c r="B1559">
        <v>2020</v>
      </c>
      <c r="C1559">
        <v>0</v>
      </c>
      <c r="D1559">
        <v>0</v>
      </c>
      <c r="E1559">
        <v>0</v>
      </c>
      <c r="F1559">
        <v>0</v>
      </c>
      <c r="G1559">
        <v>0</v>
      </c>
      <c r="H1559">
        <v>0</v>
      </c>
      <c r="I1559">
        <v>10</v>
      </c>
      <c r="J1559" t="s">
        <v>1275</v>
      </c>
      <c r="K1559" t="str">
        <f>INDEX('Planning Periods'!$O$2:$O$540,MATCH('Table B Values'!A1559,'Planning Periods'!$A$2:$A$540,0))</f>
        <v>San Joaquin County</v>
      </c>
      <c r="S1559" t="s">
        <v>784</v>
      </c>
      <c r="T1559">
        <v>2019</v>
      </c>
      <c r="U1559">
        <v>0</v>
      </c>
    </row>
    <row r="1560" spans="1:21">
      <c r="A1560" t="s">
        <v>971</v>
      </c>
      <c r="B1560">
        <v>2020</v>
      </c>
      <c r="C1560">
        <v>0</v>
      </c>
      <c r="D1560">
        <v>3</v>
      </c>
      <c r="E1560">
        <v>0</v>
      </c>
      <c r="F1560">
        <v>4</v>
      </c>
      <c r="G1560">
        <v>0</v>
      </c>
      <c r="H1560">
        <v>7</v>
      </c>
      <c r="I1560">
        <v>9</v>
      </c>
      <c r="J1560" t="s">
        <v>1275</v>
      </c>
      <c r="K1560" t="str">
        <f>INDEX('Planning Periods'!$O$2:$O$540,MATCH('Table B Values'!A1560,'Planning Periods'!$A$2:$A$540,0))</f>
        <v>Orange County</v>
      </c>
      <c r="S1560" t="s">
        <v>776</v>
      </c>
      <c r="T1560">
        <v>2019</v>
      </c>
      <c r="U1560">
        <v>0</v>
      </c>
    </row>
    <row r="1561" spans="1:21">
      <c r="A1561" t="s">
        <v>942</v>
      </c>
      <c r="B1561">
        <v>2020</v>
      </c>
      <c r="C1561">
        <v>4</v>
      </c>
      <c r="D1561">
        <v>0</v>
      </c>
      <c r="E1561">
        <v>2</v>
      </c>
      <c r="F1561">
        <v>7</v>
      </c>
      <c r="G1561">
        <v>0</v>
      </c>
      <c r="H1561">
        <v>0</v>
      </c>
      <c r="I1561">
        <v>69</v>
      </c>
      <c r="J1561" t="s">
        <v>1275</v>
      </c>
      <c r="K1561" t="str">
        <f>INDEX('Planning Periods'!$O$2:$O$540,MATCH('Table B Values'!A1561,'Planning Periods'!$A$2:$A$540,0))</f>
        <v>Marin County</v>
      </c>
      <c r="S1561" t="s">
        <v>779</v>
      </c>
      <c r="T1561">
        <v>2019</v>
      </c>
      <c r="U1561">
        <v>0</v>
      </c>
    </row>
    <row r="1562" spans="1:21">
      <c r="A1562" t="s">
        <v>945</v>
      </c>
      <c r="B1562">
        <v>2020</v>
      </c>
      <c r="C1562">
        <v>5</v>
      </c>
      <c r="D1562">
        <v>0</v>
      </c>
      <c r="E1562">
        <v>5</v>
      </c>
      <c r="F1562">
        <v>0</v>
      </c>
      <c r="G1562">
        <v>0</v>
      </c>
      <c r="H1562">
        <v>0</v>
      </c>
      <c r="I1562">
        <v>96</v>
      </c>
      <c r="J1562" t="s">
        <v>1275</v>
      </c>
      <c r="K1562" t="str">
        <f>INDEX('Planning Periods'!$O$2:$O$540,MATCH('Table B Values'!A1562,'Planning Periods'!$A$2:$A$540,0))</f>
        <v>Contra Costa County</v>
      </c>
      <c r="S1562" t="s">
        <v>799</v>
      </c>
      <c r="T1562">
        <v>2019</v>
      </c>
      <c r="U1562">
        <v>0</v>
      </c>
    </row>
    <row r="1563" spans="1:21">
      <c r="A1563" t="s">
        <v>946</v>
      </c>
      <c r="B1563">
        <v>2020</v>
      </c>
      <c r="C1563">
        <v>0</v>
      </c>
      <c r="D1563">
        <v>0</v>
      </c>
      <c r="E1563">
        <v>0</v>
      </c>
      <c r="F1563">
        <v>0</v>
      </c>
      <c r="G1563">
        <v>0</v>
      </c>
      <c r="H1563">
        <v>0</v>
      </c>
      <c r="I1563">
        <v>2</v>
      </c>
      <c r="J1563" t="s">
        <v>1275</v>
      </c>
      <c r="K1563" t="str">
        <f>INDEX('Planning Periods'!$O$2:$O$540,MATCH('Table B Values'!A1563,'Planning Periods'!$A$2:$A$540,0))</f>
        <v>Fresno County</v>
      </c>
      <c r="S1563" t="s">
        <v>1201</v>
      </c>
      <c r="T1563">
        <v>2019</v>
      </c>
      <c r="U1563">
        <v>0</v>
      </c>
    </row>
    <row r="1564" spans="1:21">
      <c r="A1564" t="s">
        <v>949</v>
      </c>
      <c r="B1564">
        <v>2020</v>
      </c>
      <c r="C1564">
        <v>0</v>
      </c>
      <c r="D1564">
        <v>0</v>
      </c>
      <c r="E1564">
        <v>0</v>
      </c>
      <c r="F1564">
        <v>3</v>
      </c>
      <c r="G1564">
        <v>0</v>
      </c>
      <c r="H1564">
        <v>12</v>
      </c>
      <c r="I1564">
        <v>4</v>
      </c>
      <c r="J1564" t="s">
        <v>1275</v>
      </c>
      <c r="K1564" t="str">
        <f>INDEX('Planning Periods'!$O$2:$O$540,MATCH('Table B Values'!A1564,'Planning Periods'!$A$2:$A$540,0))</f>
        <v>Contra Costa County</v>
      </c>
      <c r="S1564" t="s">
        <v>1202</v>
      </c>
      <c r="T1564">
        <v>2019</v>
      </c>
      <c r="U1564">
        <v>0</v>
      </c>
    </row>
    <row r="1565" spans="1:21">
      <c r="A1565" t="s">
        <v>952</v>
      </c>
      <c r="B1565">
        <v>2020</v>
      </c>
      <c r="C1565">
        <v>0</v>
      </c>
      <c r="D1565">
        <v>0</v>
      </c>
      <c r="E1565">
        <v>0</v>
      </c>
      <c r="F1565">
        <v>0</v>
      </c>
      <c r="G1565">
        <v>14</v>
      </c>
      <c r="H1565">
        <v>0</v>
      </c>
      <c r="I1565">
        <v>3</v>
      </c>
      <c r="J1565" t="s">
        <v>1275</v>
      </c>
      <c r="K1565" t="str">
        <f>INDEX('Planning Periods'!$O$2:$O$540,MATCH('Table B Values'!A1565,'Planning Periods'!$A$2:$A$540,0))</f>
        <v>Los Angeles County</v>
      </c>
      <c r="S1565" t="s">
        <v>853</v>
      </c>
      <c r="T1565">
        <v>2019</v>
      </c>
      <c r="U1565">
        <v>0</v>
      </c>
    </row>
    <row r="1566" spans="1:21">
      <c r="A1566" t="s">
        <v>955</v>
      </c>
      <c r="B1566">
        <v>2020</v>
      </c>
      <c r="C1566">
        <v>3</v>
      </c>
      <c r="D1566">
        <v>0</v>
      </c>
      <c r="E1566">
        <v>1</v>
      </c>
      <c r="F1566">
        <v>0</v>
      </c>
      <c r="G1566">
        <v>0</v>
      </c>
      <c r="H1566">
        <v>0</v>
      </c>
      <c r="I1566">
        <v>92</v>
      </c>
      <c r="J1566" t="s">
        <v>1275</v>
      </c>
      <c r="K1566" t="str">
        <f>INDEX('Planning Periods'!$O$2:$O$540,MATCH('Table B Values'!A1566,'Planning Periods'!$A$2:$A$540,0))</f>
        <v>San Mateo County</v>
      </c>
      <c r="S1566" t="s">
        <v>851</v>
      </c>
      <c r="T1566">
        <v>2019</v>
      </c>
      <c r="U1566">
        <v>0</v>
      </c>
    </row>
    <row r="1567" spans="1:21">
      <c r="A1567" t="s">
        <v>957</v>
      </c>
      <c r="B1567">
        <v>2020</v>
      </c>
      <c r="C1567">
        <v>33</v>
      </c>
      <c r="D1567">
        <v>0</v>
      </c>
      <c r="E1567">
        <v>35</v>
      </c>
      <c r="F1567">
        <v>0</v>
      </c>
      <c r="G1567">
        <v>0</v>
      </c>
      <c r="H1567">
        <v>33</v>
      </c>
      <c r="I1567">
        <v>62</v>
      </c>
      <c r="J1567" t="s">
        <v>1275</v>
      </c>
      <c r="K1567" t="str">
        <f>INDEX('Planning Periods'!$O$2:$O$540,MATCH('Table B Values'!A1567,'Planning Periods'!$A$2:$A$540,0))</f>
        <v>San Mateo County</v>
      </c>
      <c r="S1567" t="s">
        <v>1204</v>
      </c>
      <c r="T1567">
        <v>2019</v>
      </c>
      <c r="U1567">
        <v>0</v>
      </c>
    </row>
    <row r="1568" spans="1:21">
      <c r="A1568" t="s">
        <v>803</v>
      </c>
      <c r="B1568">
        <v>2020</v>
      </c>
      <c r="C1568">
        <v>56</v>
      </c>
      <c r="D1568">
        <v>3</v>
      </c>
      <c r="E1568">
        <v>491</v>
      </c>
      <c r="F1568">
        <v>59</v>
      </c>
      <c r="G1568">
        <v>0</v>
      </c>
      <c r="H1568">
        <v>1</v>
      </c>
      <c r="I1568">
        <v>863</v>
      </c>
      <c r="J1568" t="s">
        <v>1275</v>
      </c>
      <c r="K1568" t="str">
        <f>INDEX('Planning Periods'!$O$2:$O$540,MATCH('Table B Values'!A1568,'Planning Periods'!$A$2:$A$540,0))</f>
        <v>Orange County</v>
      </c>
      <c r="S1568" t="s">
        <v>790</v>
      </c>
      <c r="T1568">
        <v>2019</v>
      </c>
      <c r="U1568">
        <v>0</v>
      </c>
    </row>
    <row r="1569" spans="1:21">
      <c r="A1569" t="s">
        <v>1016</v>
      </c>
      <c r="B1569">
        <v>2020</v>
      </c>
      <c r="C1569">
        <v>0</v>
      </c>
      <c r="D1569">
        <v>0</v>
      </c>
      <c r="E1569">
        <v>17</v>
      </c>
      <c r="F1569">
        <v>0</v>
      </c>
      <c r="G1569">
        <v>17</v>
      </c>
      <c r="H1569">
        <v>0</v>
      </c>
      <c r="I1569">
        <v>1070</v>
      </c>
      <c r="J1569" t="s">
        <v>1275</v>
      </c>
      <c r="K1569" t="str">
        <f>INDEX('Planning Periods'!$O$2:$O$540,MATCH('Table B Values'!A1569,'Planning Periods'!$A$2:$A$540,0))</f>
        <v>Los Angeles County</v>
      </c>
      <c r="S1569" t="s">
        <v>793</v>
      </c>
      <c r="T1569">
        <v>2019</v>
      </c>
      <c r="U1569">
        <v>0</v>
      </c>
    </row>
    <row r="1570" spans="1:21">
      <c r="A1570" t="s">
        <v>1019</v>
      </c>
      <c r="B1570">
        <v>2020</v>
      </c>
      <c r="C1570">
        <v>0</v>
      </c>
      <c r="D1570">
        <v>0</v>
      </c>
      <c r="E1570">
        <v>0</v>
      </c>
      <c r="F1570">
        <v>43</v>
      </c>
      <c r="G1570">
        <v>0</v>
      </c>
      <c r="H1570">
        <v>24</v>
      </c>
      <c r="I1570">
        <v>12</v>
      </c>
      <c r="J1570" t="s">
        <v>1275</v>
      </c>
      <c r="K1570" t="str">
        <f>INDEX('Planning Periods'!$O$2:$O$540,MATCH('Table B Values'!A1570,'Planning Periods'!$A$2:$A$540,0))</f>
        <v>Santa Cruz County</v>
      </c>
      <c r="S1570" t="s">
        <v>1229</v>
      </c>
      <c r="T1570">
        <v>2019</v>
      </c>
      <c r="U1570">
        <v>0</v>
      </c>
    </row>
    <row r="1571" spans="1:21">
      <c r="A1571" t="s">
        <v>1021</v>
      </c>
      <c r="B1571">
        <v>2020</v>
      </c>
      <c r="C1571">
        <v>0</v>
      </c>
      <c r="D1571">
        <v>29</v>
      </c>
      <c r="E1571">
        <v>16</v>
      </c>
      <c r="F1571">
        <v>26</v>
      </c>
      <c r="G1571">
        <v>0</v>
      </c>
      <c r="H1571">
        <v>11</v>
      </c>
      <c r="I1571">
        <v>60</v>
      </c>
      <c r="J1571" t="s">
        <v>1275</v>
      </c>
      <c r="K1571" t="str">
        <f>INDEX('Planning Periods'!$O$2:$O$540,MATCH('Table B Values'!A1571,'Planning Periods'!$A$2:$A$540,0))</f>
        <v>Santa Cruz County</v>
      </c>
      <c r="S1571" t="s">
        <v>969</v>
      </c>
      <c r="T1571">
        <v>2019</v>
      </c>
      <c r="U1571">
        <v>0</v>
      </c>
    </row>
    <row r="1572" spans="1:21">
      <c r="A1572" t="s">
        <v>1023</v>
      </c>
      <c r="B1572">
        <v>2020</v>
      </c>
      <c r="C1572">
        <v>0</v>
      </c>
      <c r="D1572">
        <v>10</v>
      </c>
      <c r="E1572">
        <v>0</v>
      </c>
      <c r="F1572">
        <v>0</v>
      </c>
      <c r="G1572">
        <v>0</v>
      </c>
      <c r="H1572">
        <v>0</v>
      </c>
      <c r="I1572">
        <v>85</v>
      </c>
      <c r="J1572" t="s">
        <v>1275</v>
      </c>
      <c r="K1572" t="str">
        <f>INDEX('Planning Periods'!$O$2:$O$540,MATCH('Table B Values'!A1572,'Planning Periods'!$A$2:$A$540,0))</f>
        <v>Santa Clara County</v>
      </c>
      <c r="S1572" t="s">
        <v>1279</v>
      </c>
      <c r="T1572">
        <v>2019</v>
      </c>
      <c r="U1572">
        <v>0</v>
      </c>
    </row>
    <row r="1573" spans="1:21">
      <c r="A1573" t="s">
        <v>1024</v>
      </c>
      <c r="B1573">
        <v>2020</v>
      </c>
      <c r="C1573">
        <v>2</v>
      </c>
      <c r="D1573">
        <v>0</v>
      </c>
      <c r="E1573">
        <v>0</v>
      </c>
      <c r="F1573">
        <v>0</v>
      </c>
      <c r="G1573">
        <v>0</v>
      </c>
      <c r="H1573">
        <v>0</v>
      </c>
      <c r="I1573">
        <v>130</v>
      </c>
      <c r="J1573" t="s">
        <v>1275</v>
      </c>
      <c r="K1573" t="str">
        <f>INDEX('Planning Periods'!$O$2:$O$540,MATCH('Table B Values'!A1573,'Planning Periods'!$A$2:$A$540,0))</f>
        <v>Santa Barbara County</v>
      </c>
      <c r="S1573" t="s">
        <v>956</v>
      </c>
      <c r="T1573">
        <v>2019</v>
      </c>
      <c r="U1573">
        <v>0</v>
      </c>
    </row>
    <row r="1574" spans="1:21">
      <c r="A1574" t="s">
        <v>1026</v>
      </c>
      <c r="B1574">
        <v>2020</v>
      </c>
      <c r="C1574">
        <v>0</v>
      </c>
      <c r="D1574">
        <v>0</v>
      </c>
      <c r="E1574">
        <v>0</v>
      </c>
      <c r="F1574">
        <v>30</v>
      </c>
      <c r="G1574">
        <v>0</v>
      </c>
      <c r="H1574">
        <v>60</v>
      </c>
      <c r="I1574">
        <v>115</v>
      </c>
      <c r="J1574" t="s">
        <v>1275</v>
      </c>
      <c r="K1574" t="str">
        <f>INDEX('Planning Periods'!$O$2:$O$540,MATCH('Table B Values'!A1574,'Planning Periods'!$A$2:$A$540,0))</f>
        <v>Santa Barbara County</v>
      </c>
      <c r="S1574" t="s">
        <v>967</v>
      </c>
      <c r="T1574">
        <v>2019</v>
      </c>
      <c r="U1574">
        <v>0</v>
      </c>
    </row>
    <row r="1575" spans="1:21">
      <c r="A1575" t="s">
        <v>1028</v>
      </c>
      <c r="B1575">
        <v>2020</v>
      </c>
      <c r="C1575">
        <v>37</v>
      </c>
      <c r="D1575">
        <v>0</v>
      </c>
      <c r="E1575">
        <v>163</v>
      </c>
      <c r="F1575">
        <v>0</v>
      </c>
      <c r="G1575">
        <v>51</v>
      </c>
      <c r="H1575">
        <v>0</v>
      </c>
      <c r="I1575">
        <v>362</v>
      </c>
      <c r="J1575" t="s">
        <v>1275</v>
      </c>
      <c r="K1575" t="str">
        <f>INDEX('Planning Periods'!$O$2:$O$540,MATCH('Table B Values'!A1575,'Planning Periods'!$A$2:$A$540,0))</f>
        <v>Santa Clara County</v>
      </c>
      <c r="S1575" t="s">
        <v>777</v>
      </c>
      <c r="T1575">
        <v>2019</v>
      </c>
      <c r="U1575">
        <v>0</v>
      </c>
    </row>
    <row r="1576" spans="1:21">
      <c r="A1576" t="s">
        <v>973</v>
      </c>
      <c r="B1576">
        <v>2020</v>
      </c>
      <c r="C1576">
        <v>707</v>
      </c>
      <c r="D1576">
        <v>0</v>
      </c>
      <c r="E1576">
        <v>339</v>
      </c>
      <c r="F1576">
        <v>0</v>
      </c>
      <c r="G1576">
        <v>127</v>
      </c>
      <c r="H1576">
        <v>277</v>
      </c>
      <c r="I1576" s="356">
        <v>1709</v>
      </c>
      <c r="J1576" t="s">
        <v>1275</v>
      </c>
      <c r="K1576" t="str">
        <f>INDEX('Planning Periods'!$O$2:$O$540,MATCH('Table B Values'!A1576,'Planning Periods'!$A$2:$A$540,0))</f>
        <v>San Francisco County</v>
      </c>
      <c r="S1576" t="s">
        <v>1036</v>
      </c>
      <c r="T1576">
        <v>2019</v>
      </c>
      <c r="U1576">
        <v>0</v>
      </c>
    </row>
    <row r="1577" spans="1:21">
      <c r="A1577" t="s">
        <v>976</v>
      </c>
      <c r="B1577">
        <v>2020</v>
      </c>
      <c r="C1577">
        <v>0</v>
      </c>
      <c r="D1577">
        <v>0</v>
      </c>
      <c r="E1577">
        <v>0</v>
      </c>
      <c r="F1577">
        <v>15</v>
      </c>
      <c r="G1577">
        <v>0</v>
      </c>
      <c r="H1577">
        <v>0</v>
      </c>
      <c r="I1577">
        <v>41</v>
      </c>
      <c r="J1577" t="s">
        <v>1275</v>
      </c>
      <c r="K1577" t="str">
        <f>INDEX('Planning Periods'!$O$2:$O$540,MATCH('Table B Values'!A1577,'Planning Periods'!$A$2:$A$540,0))</f>
        <v>Los Angeles County</v>
      </c>
      <c r="S1577" t="s">
        <v>964</v>
      </c>
      <c r="T1577">
        <v>2019</v>
      </c>
      <c r="U1577">
        <v>0</v>
      </c>
    </row>
    <row r="1578" spans="1:21">
      <c r="A1578" t="s">
        <v>978</v>
      </c>
      <c r="B1578">
        <v>2020</v>
      </c>
      <c r="C1578">
        <v>0</v>
      </c>
      <c r="D1578">
        <v>0</v>
      </c>
      <c r="E1578">
        <v>0</v>
      </c>
      <c r="F1578">
        <v>0</v>
      </c>
      <c r="G1578">
        <v>0</v>
      </c>
      <c r="H1578">
        <v>143</v>
      </c>
      <c r="I1578">
        <v>15</v>
      </c>
      <c r="J1578" t="s">
        <v>1275</v>
      </c>
      <c r="K1578" t="str">
        <f>INDEX('Planning Periods'!$O$2:$O$540,MATCH('Table B Values'!A1578,'Planning Periods'!$A$2:$A$540,0))</f>
        <v>Riverside County</v>
      </c>
      <c r="S1578" t="s">
        <v>959</v>
      </c>
      <c r="T1578">
        <v>2019</v>
      </c>
      <c r="U1578">
        <v>0</v>
      </c>
    </row>
    <row r="1579" spans="1:21">
      <c r="A1579" t="s">
        <v>980</v>
      </c>
      <c r="B1579">
        <v>2020</v>
      </c>
      <c r="C1579">
        <v>0</v>
      </c>
      <c r="D1579">
        <v>0</v>
      </c>
      <c r="E1579">
        <v>0</v>
      </c>
      <c r="F1579">
        <v>69</v>
      </c>
      <c r="G1579">
        <v>0</v>
      </c>
      <c r="H1579">
        <v>12</v>
      </c>
      <c r="I1579">
        <v>18</v>
      </c>
      <c r="J1579" t="s">
        <v>1275</v>
      </c>
      <c r="K1579" t="str">
        <f>INDEX('Planning Periods'!$O$2:$O$540,MATCH('Table B Values'!A1579,'Planning Periods'!$A$2:$A$540,0))</f>
        <v>Los Angeles County</v>
      </c>
      <c r="S1579" t="s">
        <v>985</v>
      </c>
      <c r="T1579">
        <v>2019</v>
      </c>
      <c r="U1579">
        <v>0</v>
      </c>
    </row>
    <row r="1580" spans="1:21">
      <c r="A1580" t="s">
        <v>769</v>
      </c>
      <c r="B1580">
        <v>2020</v>
      </c>
      <c r="C1580">
        <v>937</v>
      </c>
      <c r="D1580">
        <v>0</v>
      </c>
      <c r="E1580">
        <v>768</v>
      </c>
      <c r="F1580">
        <v>0</v>
      </c>
      <c r="G1580">
        <v>3</v>
      </c>
      <c r="H1580">
        <v>0</v>
      </c>
      <c r="I1580">
        <v>4774</v>
      </c>
      <c r="J1580" t="s">
        <v>1275</v>
      </c>
      <c r="K1580" t="str">
        <f>INDEX('Planning Periods'!$O$2:$O$540,MATCH('Table B Values'!A1580,'Planning Periods'!$A$2:$A$540,0))</f>
        <v>San Diego County</v>
      </c>
      <c r="S1580" t="s">
        <v>980</v>
      </c>
      <c r="T1580">
        <v>2019</v>
      </c>
      <c r="U1580">
        <v>0</v>
      </c>
    </row>
    <row r="1581" spans="1:21">
      <c r="A1581" t="s">
        <v>914</v>
      </c>
      <c r="B1581">
        <v>2020</v>
      </c>
      <c r="C1581">
        <v>0</v>
      </c>
      <c r="D1581">
        <v>20</v>
      </c>
      <c r="E1581">
        <v>0</v>
      </c>
      <c r="F1581">
        <v>47</v>
      </c>
      <c r="G1581">
        <v>0</v>
      </c>
      <c r="H1581">
        <v>241</v>
      </c>
      <c r="I1581">
        <v>315</v>
      </c>
      <c r="J1581" t="s">
        <v>1275</v>
      </c>
      <c r="K1581" t="str">
        <f>INDEX('Planning Periods'!$O$2:$O$540,MATCH('Table B Values'!A1581,'Planning Periods'!$A$2:$A$540,0))</f>
        <v>San Diego County</v>
      </c>
      <c r="S1581" t="s">
        <v>973</v>
      </c>
      <c r="T1581">
        <v>2019</v>
      </c>
      <c r="U1581">
        <v>13</v>
      </c>
    </row>
    <row r="1582" spans="1:21">
      <c r="A1582" t="s">
        <v>985</v>
      </c>
      <c r="B1582">
        <v>2020</v>
      </c>
      <c r="C1582">
        <v>0</v>
      </c>
      <c r="D1582">
        <v>1</v>
      </c>
      <c r="E1582">
        <v>0</v>
      </c>
      <c r="F1582">
        <v>3</v>
      </c>
      <c r="G1582">
        <v>0</v>
      </c>
      <c r="H1582">
        <v>7</v>
      </c>
      <c r="I1582">
        <v>17</v>
      </c>
      <c r="J1582" t="s">
        <v>1275</v>
      </c>
      <c r="K1582" t="str">
        <f>INDEX('Planning Periods'!$O$2:$O$540,MATCH('Table B Values'!A1582,'Planning Periods'!$A$2:$A$540,0))</f>
        <v>Los Angeles County</v>
      </c>
      <c r="S1582" t="s">
        <v>914</v>
      </c>
      <c r="T1582">
        <v>2019</v>
      </c>
      <c r="U1582">
        <v>0</v>
      </c>
    </row>
    <row r="1583" spans="1:21">
      <c r="A1583" t="s">
        <v>932</v>
      </c>
      <c r="B1583">
        <v>2020</v>
      </c>
      <c r="C1583">
        <v>0</v>
      </c>
      <c r="D1583">
        <v>0</v>
      </c>
      <c r="E1583">
        <v>0</v>
      </c>
      <c r="F1583">
        <v>0</v>
      </c>
      <c r="G1583">
        <v>0</v>
      </c>
      <c r="H1583">
        <v>0</v>
      </c>
      <c r="I1583">
        <v>6</v>
      </c>
      <c r="J1583" t="s">
        <v>1275</v>
      </c>
      <c r="K1583" t="str">
        <f>INDEX('Planning Periods'!$O$2:$O$540,MATCH('Table B Values'!A1583,'Planning Periods'!$A$2:$A$540,0))</f>
        <v>Fresno County</v>
      </c>
      <c r="S1583" t="s">
        <v>960</v>
      </c>
      <c r="T1583">
        <v>2019</v>
      </c>
      <c r="U1583">
        <v>0</v>
      </c>
    </row>
    <row r="1584" spans="1:21">
      <c r="A1584" t="s">
        <v>826</v>
      </c>
      <c r="B1584">
        <v>2020</v>
      </c>
      <c r="C1584">
        <v>14</v>
      </c>
      <c r="D1584">
        <v>0</v>
      </c>
      <c r="E1584">
        <v>1</v>
      </c>
      <c r="F1584">
        <v>30</v>
      </c>
      <c r="G1584">
        <v>5</v>
      </c>
      <c r="H1584">
        <v>0</v>
      </c>
      <c r="I1584">
        <v>415</v>
      </c>
      <c r="J1584" t="s">
        <v>1275</v>
      </c>
      <c r="K1584" t="str">
        <f>INDEX('Planning Periods'!$O$2:$O$540,MATCH('Table B Values'!A1584,'Planning Periods'!$A$2:$A$540,0))</f>
        <v>San Luis Obispo County</v>
      </c>
      <c r="S1584" t="s">
        <v>971</v>
      </c>
      <c r="T1584">
        <v>2019</v>
      </c>
      <c r="U1584">
        <v>0</v>
      </c>
    </row>
    <row r="1585" spans="1:21">
      <c r="A1585" t="s">
        <v>927</v>
      </c>
      <c r="B1585">
        <v>2020</v>
      </c>
      <c r="C1585">
        <v>0</v>
      </c>
      <c r="D1585">
        <v>0</v>
      </c>
      <c r="E1585">
        <v>0</v>
      </c>
      <c r="F1585">
        <v>22</v>
      </c>
      <c r="G1585">
        <v>0</v>
      </c>
      <c r="H1585">
        <v>26</v>
      </c>
      <c r="I1585">
        <v>264</v>
      </c>
      <c r="J1585" t="s">
        <v>1275</v>
      </c>
      <c r="K1585" t="str">
        <f>INDEX('Planning Periods'!$O$2:$O$540,MATCH('Table B Values'!A1585,'Planning Periods'!$A$2:$A$540,0))</f>
        <v>San Luis Obispo County</v>
      </c>
      <c r="S1585" t="s">
        <v>769</v>
      </c>
      <c r="T1585">
        <v>2019</v>
      </c>
      <c r="U1585">
        <v>154</v>
      </c>
    </row>
    <row r="1586" spans="1:21">
      <c r="A1586" t="s">
        <v>829</v>
      </c>
      <c r="B1586">
        <v>2020</v>
      </c>
      <c r="C1586">
        <v>37</v>
      </c>
      <c r="D1586">
        <v>0</v>
      </c>
      <c r="E1586">
        <v>34</v>
      </c>
      <c r="F1586">
        <v>0</v>
      </c>
      <c r="G1586">
        <v>0</v>
      </c>
      <c r="H1586">
        <v>0</v>
      </c>
      <c r="I1586">
        <v>174</v>
      </c>
      <c r="J1586" t="s">
        <v>1275</v>
      </c>
      <c r="K1586" t="str">
        <f>INDEX('Planning Periods'!$O$2:$O$540,MATCH('Table B Values'!A1586,'Planning Periods'!$A$2:$A$540,0))</f>
        <v>San Diego County</v>
      </c>
      <c r="S1586" t="s">
        <v>1221</v>
      </c>
      <c r="T1586">
        <v>2019</v>
      </c>
      <c r="U1586">
        <v>0</v>
      </c>
    </row>
    <row r="1587" spans="1:21">
      <c r="A1587" t="s">
        <v>922</v>
      </c>
      <c r="B1587">
        <v>2020</v>
      </c>
      <c r="C1587">
        <v>43</v>
      </c>
      <c r="D1587">
        <v>1</v>
      </c>
      <c r="E1587">
        <v>18</v>
      </c>
      <c r="F1587">
        <v>0</v>
      </c>
      <c r="G1587">
        <v>0</v>
      </c>
      <c r="H1587">
        <v>0</v>
      </c>
      <c r="I1587">
        <v>26</v>
      </c>
      <c r="J1587" t="s">
        <v>1275</v>
      </c>
      <c r="K1587" t="str">
        <f>INDEX('Planning Periods'!$O$2:$O$540,MATCH('Table B Values'!A1587,'Planning Periods'!$A$2:$A$540,0))</f>
        <v>Alameda County</v>
      </c>
      <c r="S1587" t="s">
        <v>1222</v>
      </c>
      <c r="T1587">
        <v>2019</v>
      </c>
      <c r="U1587">
        <v>0</v>
      </c>
    </row>
    <row r="1588" spans="1:21">
      <c r="A1588" t="s">
        <v>935</v>
      </c>
      <c r="B1588">
        <v>2020</v>
      </c>
      <c r="C1588">
        <v>0</v>
      </c>
      <c r="D1588">
        <v>7</v>
      </c>
      <c r="E1588">
        <v>0</v>
      </c>
      <c r="F1588">
        <v>31</v>
      </c>
      <c r="G1588">
        <v>0</v>
      </c>
      <c r="H1588">
        <v>132</v>
      </c>
      <c r="I1588">
        <v>68</v>
      </c>
      <c r="J1588" t="s">
        <v>1275</v>
      </c>
      <c r="K1588" t="str">
        <f>INDEX('Planning Periods'!$O$2:$O$540,MATCH('Table B Values'!A1588,'Planning Periods'!$A$2:$A$540,0))</f>
        <v>San Joaquin County</v>
      </c>
      <c r="S1588" t="s">
        <v>1219</v>
      </c>
      <c r="T1588">
        <v>2019</v>
      </c>
      <c r="U1588">
        <v>0</v>
      </c>
    </row>
    <row r="1589" spans="1:21">
      <c r="A1589" t="s">
        <v>937</v>
      </c>
      <c r="B1589">
        <v>2020</v>
      </c>
      <c r="C1589">
        <v>396</v>
      </c>
      <c r="D1589">
        <v>0</v>
      </c>
      <c r="E1589">
        <v>105</v>
      </c>
      <c r="F1589">
        <v>0</v>
      </c>
      <c r="G1589">
        <v>33</v>
      </c>
      <c r="H1589">
        <v>129</v>
      </c>
      <c r="I1589">
        <v>717</v>
      </c>
      <c r="J1589" t="s">
        <v>1275</v>
      </c>
      <c r="K1589" t="str">
        <f>INDEX('Planning Periods'!$O$2:$O$540,MATCH('Table B Values'!A1589,'Planning Periods'!$A$2:$A$540,0))</f>
        <v>Santa Clara County</v>
      </c>
      <c r="S1589" t="s">
        <v>1207</v>
      </c>
      <c r="T1589">
        <v>2019</v>
      </c>
      <c r="U1589">
        <v>4</v>
      </c>
    </row>
    <row r="1590" spans="1:21">
      <c r="A1590" t="s">
        <v>930</v>
      </c>
      <c r="B1590">
        <v>2020</v>
      </c>
      <c r="C1590">
        <v>10</v>
      </c>
      <c r="D1590">
        <v>12</v>
      </c>
      <c r="E1590">
        <v>27</v>
      </c>
      <c r="F1590">
        <v>25</v>
      </c>
      <c r="G1590">
        <v>0</v>
      </c>
      <c r="H1590">
        <v>6</v>
      </c>
      <c r="I1590">
        <v>81</v>
      </c>
      <c r="J1590" t="s">
        <v>1275</v>
      </c>
      <c r="K1590" t="str">
        <f>INDEX('Planning Periods'!$O$2:$O$540,MATCH('Table B Values'!A1590,'Planning Periods'!$A$2:$A$540,0))</f>
        <v>Orange County</v>
      </c>
      <c r="S1590" t="s">
        <v>1227</v>
      </c>
      <c r="T1590">
        <v>2019</v>
      </c>
      <c r="U1590">
        <v>0</v>
      </c>
    </row>
    <row r="1591" spans="1:21">
      <c r="A1591" t="s">
        <v>923</v>
      </c>
      <c r="B1591">
        <v>2020</v>
      </c>
      <c r="C1591">
        <v>0</v>
      </c>
      <c r="D1591">
        <v>0</v>
      </c>
      <c r="E1591">
        <v>0</v>
      </c>
      <c r="F1591">
        <v>0</v>
      </c>
      <c r="G1591">
        <v>0</v>
      </c>
      <c r="H1591">
        <v>49</v>
      </c>
      <c r="I1591">
        <v>135</v>
      </c>
      <c r="J1591" t="s">
        <v>1275</v>
      </c>
      <c r="K1591" t="str">
        <f>INDEX('Planning Periods'!$O$2:$O$540,MATCH('Table B Values'!A1591,'Planning Periods'!$A$2:$A$540,0))</f>
        <v>San Diego County</v>
      </c>
      <c r="S1591" t="s">
        <v>842</v>
      </c>
      <c r="T1591">
        <v>2019</v>
      </c>
      <c r="U1591">
        <v>0</v>
      </c>
    </row>
    <row r="1592" spans="1:21">
      <c r="A1592" t="s">
        <v>808</v>
      </c>
      <c r="B1592">
        <v>2020</v>
      </c>
      <c r="C1592">
        <v>0</v>
      </c>
      <c r="D1592">
        <v>0</v>
      </c>
      <c r="E1592">
        <v>0</v>
      </c>
      <c r="F1592">
        <v>0</v>
      </c>
      <c r="G1592">
        <v>0</v>
      </c>
      <c r="H1592">
        <v>25</v>
      </c>
      <c r="I1592">
        <v>0</v>
      </c>
      <c r="J1592" t="s">
        <v>1275</v>
      </c>
      <c r="K1592" t="str">
        <f>INDEX('Planning Periods'!$O$2:$O$540,MATCH('Table B Values'!A1592,'Planning Periods'!$A$2:$A$540,0))</f>
        <v>Ventura County</v>
      </c>
      <c r="S1592" t="s">
        <v>1228</v>
      </c>
      <c r="T1592">
        <v>2019</v>
      </c>
      <c r="U1592">
        <v>0</v>
      </c>
    </row>
    <row r="1593" spans="1:21">
      <c r="A1593" t="s">
        <v>811</v>
      </c>
      <c r="B1593">
        <v>2020</v>
      </c>
      <c r="C1593">
        <v>0</v>
      </c>
      <c r="D1593">
        <v>0</v>
      </c>
      <c r="E1593">
        <v>0</v>
      </c>
      <c r="F1593">
        <v>0</v>
      </c>
      <c r="G1593">
        <v>0</v>
      </c>
      <c r="H1593">
        <v>0</v>
      </c>
      <c r="I1593">
        <v>934</v>
      </c>
      <c r="J1593" t="s">
        <v>1275</v>
      </c>
      <c r="K1593" t="str">
        <f>INDEX('Planning Periods'!$O$2:$O$540,MATCH('Table B Values'!A1593,'Planning Periods'!$A$2:$A$540,0))</f>
        <v>San Bernardino County</v>
      </c>
      <c r="S1593" t="s">
        <v>1209</v>
      </c>
      <c r="T1593">
        <v>2019</v>
      </c>
      <c r="U1593">
        <v>0</v>
      </c>
    </row>
    <row r="1594" spans="1:21">
      <c r="A1594" t="s">
        <v>1254</v>
      </c>
      <c r="B1594">
        <v>2020</v>
      </c>
      <c r="C1594">
        <v>0</v>
      </c>
      <c r="D1594">
        <v>0</v>
      </c>
      <c r="E1594">
        <v>104</v>
      </c>
      <c r="F1594">
        <v>0</v>
      </c>
      <c r="G1594">
        <v>25</v>
      </c>
      <c r="H1594">
        <v>0</v>
      </c>
      <c r="I1594">
        <v>338</v>
      </c>
      <c r="J1594" t="s">
        <v>1275</v>
      </c>
      <c r="K1594" t="str">
        <f>INDEX('Planning Periods'!$O$2:$O$540,MATCH('Table B Values'!A1594,'Planning Periods'!$A$2:$A$540,0))</f>
        <v>Contra Costa County</v>
      </c>
      <c r="S1594" t="s">
        <v>953</v>
      </c>
      <c r="T1594">
        <v>2019</v>
      </c>
      <c r="U1594">
        <v>0</v>
      </c>
    </row>
    <row r="1595" spans="1:21">
      <c r="A1595" t="s">
        <v>1256</v>
      </c>
      <c r="B1595">
        <v>2020</v>
      </c>
      <c r="C1595">
        <v>1</v>
      </c>
      <c r="D1595">
        <v>8</v>
      </c>
      <c r="E1595">
        <v>1</v>
      </c>
      <c r="F1595">
        <v>6</v>
      </c>
      <c r="G1595">
        <v>0</v>
      </c>
      <c r="H1595">
        <v>0</v>
      </c>
      <c r="I1595">
        <v>9</v>
      </c>
      <c r="J1595" t="s">
        <v>1275</v>
      </c>
      <c r="K1595" t="str">
        <f>INDEX('Planning Periods'!$O$2:$O$540,MATCH('Table B Values'!A1595,'Planning Periods'!$A$2:$A$540,0))</f>
        <v>Marin County</v>
      </c>
      <c r="S1595" t="s">
        <v>887</v>
      </c>
      <c r="T1595">
        <v>2019</v>
      </c>
      <c r="U1595">
        <v>0</v>
      </c>
    </row>
    <row r="1596" spans="1:21">
      <c r="A1596" t="s">
        <v>1255</v>
      </c>
      <c r="B1596">
        <v>2020</v>
      </c>
      <c r="C1596">
        <v>0</v>
      </c>
      <c r="D1596">
        <v>0</v>
      </c>
      <c r="E1596">
        <v>0</v>
      </c>
      <c r="F1596">
        <v>0</v>
      </c>
      <c r="G1596">
        <v>0</v>
      </c>
      <c r="H1596">
        <v>0</v>
      </c>
      <c r="I1596">
        <v>95</v>
      </c>
      <c r="J1596" t="s">
        <v>1275</v>
      </c>
      <c r="K1596" t="str">
        <f>INDEX('Planning Periods'!$O$2:$O$540,MATCH('Table B Values'!A1596,'Planning Periods'!$A$2:$A$540,0))</f>
        <v>Stanislaus County</v>
      </c>
      <c r="S1596" t="s">
        <v>1224</v>
      </c>
      <c r="T1596">
        <v>2019</v>
      </c>
      <c r="U1596">
        <v>0</v>
      </c>
    </row>
    <row r="1597" spans="1:21">
      <c r="A1597" t="s">
        <v>1253</v>
      </c>
      <c r="B1597">
        <v>2020</v>
      </c>
      <c r="C1597">
        <v>193</v>
      </c>
      <c r="D1597">
        <v>0</v>
      </c>
      <c r="E1597">
        <v>40</v>
      </c>
      <c r="F1597">
        <v>0</v>
      </c>
      <c r="G1597">
        <v>9</v>
      </c>
      <c r="H1597">
        <v>0</v>
      </c>
      <c r="I1597">
        <v>865</v>
      </c>
      <c r="J1597" t="s">
        <v>1275</v>
      </c>
      <c r="K1597" t="str">
        <f>INDEX('Planning Periods'!$O$2:$O$540,MATCH('Table B Values'!A1597,'Planning Periods'!$A$2:$A$540,0))</f>
        <v>Alameda County</v>
      </c>
      <c r="S1597" t="s">
        <v>840</v>
      </c>
      <c r="T1597">
        <v>2019</v>
      </c>
      <c r="U1597">
        <v>0</v>
      </c>
    </row>
    <row r="1598" spans="1:21">
      <c r="A1598" t="s">
        <v>802</v>
      </c>
      <c r="B1598">
        <v>2020</v>
      </c>
      <c r="C1598">
        <v>0</v>
      </c>
      <c r="D1598">
        <v>0</v>
      </c>
      <c r="E1598">
        <v>0</v>
      </c>
      <c r="F1598">
        <v>0</v>
      </c>
      <c r="G1598">
        <v>0</v>
      </c>
      <c r="H1598">
        <v>39</v>
      </c>
      <c r="I1598">
        <v>1</v>
      </c>
      <c r="J1598" t="s">
        <v>1275</v>
      </c>
      <c r="K1598" t="str">
        <f>INDEX('Planning Periods'!$O$2:$O$540,MATCH('Table B Values'!A1598,'Planning Periods'!$A$2:$A$540,0))</f>
        <v>Orange County</v>
      </c>
      <c r="S1598" t="s">
        <v>844</v>
      </c>
      <c r="T1598">
        <v>2019</v>
      </c>
      <c r="U1598">
        <v>0</v>
      </c>
    </row>
    <row r="1599" spans="1:21">
      <c r="A1599" t="s">
        <v>814</v>
      </c>
      <c r="B1599">
        <v>2020</v>
      </c>
      <c r="C1599">
        <v>0</v>
      </c>
      <c r="D1599">
        <v>0</v>
      </c>
      <c r="E1599">
        <v>0</v>
      </c>
      <c r="F1599">
        <v>0</v>
      </c>
      <c r="G1599">
        <v>0</v>
      </c>
      <c r="H1599">
        <v>0</v>
      </c>
      <c r="I1599">
        <v>51</v>
      </c>
      <c r="J1599" t="s">
        <v>1275</v>
      </c>
      <c r="K1599" t="str">
        <f>INDEX('Planning Periods'!$O$2:$O$540,MATCH('Table B Values'!A1599,'Planning Periods'!$A$2:$A$540,0))</f>
        <v>Butte County</v>
      </c>
      <c r="S1599" t="s">
        <v>832</v>
      </c>
      <c r="T1599">
        <v>2019</v>
      </c>
      <c r="U1599">
        <v>2</v>
      </c>
    </row>
    <row r="1600" spans="1:21">
      <c r="A1600" t="s">
        <v>823</v>
      </c>
      <c r="B1600">
        <v>2020</v>
      </c>
      <c r="C1600">
        <v>0</v>
      </c>
      <c r="D1600">
        <v>5</v>
      </c>
      <c r="E1600">
        <v>3</v>
      </c>
      <c r="F1600">
        <v>1</v>
      </c>
      <c r="G1600">
        <v>43</v>
      </c>
      <c r="H1600">
        <v>1</v>
      </c>
      <c r="I1600">
        <v>310</v>
      </c>
      <c r="J1600" t="s">
        <v>1275</v>
      </c>
      <c r="K1600" t="str">
        <f>INDEX('Planning Periods'!$O$2:$O$540,MATCH('Table B Values'!A1600,'Planning Periods'!$A$2:$A$540,0))</f>
        <v>Ventura County</v>
      </c>
      <c r="S1600" t="s">
        <v>1223</v>
      </c>
      <c r="T1600">
        <v>2019</v>
      </c>
      <c r="U1600">
        <v>0</v>
      </c>
    </row>
    <row r="1601" spans="1:21">
      <c r="A1601" t="s">
        <v>1213</v>
      </c>
      <c r="B1601">
        <v>2020</v>
      </c>
      <c r="C1601">
        <v>0</v>
      </c>
      <c r="D1601">
        <v>1</v>
      </c>
      <c r="E1601">
        <v>0</v>
      </c>
      <c r="F1601">
        <v>9</v>
      </c>
      <c r="G1601">
        <v>0</v>
      </c>
      <c r="H1601">
        <v>12</v>
      </c>
      <c r="I1601">
        <v>11</v>
      </c>
      <c r="J1601" t="s">
        <v>1275</v>
      </c>
      <c r="K1601" t="str">
        <f>INDEX('Planning Periods'!$O$2:$O$540,MATCH('Table B Values'!A1601,'Planning Periods'!$A$2:$A$540,0))</f>
        <v>Monterey County</v>
      </c>
      <c r="S1601" t="s">
        <v>1092</v>
      </c>
      <c r="T1601">
        <v>2020</v>
      </c>
      <c r="U1601">
        <v>0</v>
      </c>
    </row>
    <row r="1602" spans="1:21">
      <c r="A1602" t="s">
        <v>1206</v>
      </c>
      <c r="B1602">
        <v>2020</v>
      </c>
      <c r="C1602">
        <v>0</v>
      </c>
      <c r="D1602">
        <v>0</v>
      </c>
      <c r="E1602">
        <v>0</v>
      </c>
      <c r="F1602">
        <v>0</v>
      </c>
      <c r="G1602">
        <v>0</v>
      </c>
      <c r="H1602">
        <v>3</v>
      </c>
      <c r="I1602">
        <v>0</v>
      </c>
      <c r="J1602" t="s">
        <v>1275</v>
      </c>
      <c r="K1602" t="str">
        <f>INDEX('Planning Periods'!$O$2:$O$540,MATCH('Table B Values'!A1602,'Planning Periods'!$A$2:$A$540,0))</f>
        <v>Glenn County</v>
      </c>
      <c r="S1602" t="s">
        <v>1090</v>
      </c>
      <c r="T1602">
        <v>2020</v>
      </c>
      <c r="U1602">
        <v>0</v>
      </c>
    </row>
    <row r="1603" spans="1:21">
      <c r="A1603" t="s">
        <v>805</v>
      </c>
      <c r="B1603">
        <v>2020</v>
      </c>
      <c r="C1603">
        <v>0</v>
      </c>
      <c r="D1603">
        <v>0</v>
      </c>
      <c r="E1603">
        <v>0</v>
      </c>
      <c r="F1603">
        <v>0</v>
      </c>
      <c r="G1603">
        <v>0</v>
      </c>
      <c r="H1603">
        <v>0</v>
      </c>
      <c r="I1603">
        <v>185</v>
      </c>
      <c r="J1603" t="s">
        <v>1275</v>
      </c>
      <c r="K1603" t="str">
        <f>INDEX('Planning Periods'!$O$2:$O$540,MATCH('Table B Values'!A1603,'Planning Periods'!$A$2:$A$540,0))</f>
        <v>Orange County</v>
      </c>
      <c r="S1603" t="s">
        <v>1138</v>
      </c>
      <c r="T1603">
        <v>2020</v>
      </c>
      <c r="U1603">
        <v>0</v>
      </c>
    </row>
    <row r="1604" spans="1:21">
      <c r="A1604" t="s">
        <v>1208</v>
      </c>
      <c r="B1604">
        <v>2020</v>
      </c>
      <c r="C1604">
        <v>10</v>
      </c>
      <c r="D1604">
        <v>0</v>
      </c>
      <c r="E1604">
        <v>70</v>
      </c>
      <c r="F1604">
        <v>0</v>
      </c>
      <c r="G1604">
        <v>0</v>
      </c>
      <c r="H1604">
        <v>0</v>
      </c>
      <c r="I1604">
        <v>0</v>
      </c>
      <c r="J1604" t="s">
        <v>1275</v>
      </c>
      <c r="K1604" t="str">
        <f>INDEX('Planning Periods'!$O$2:$O$540,MATCH('Table B Values'!A1604,'Planning Periods'!$A$2:$A$540,0))</f>
        <v>Fresno County</v>
      </c>
      <c r="S1604" t="s">
        <v>1085</v>
      </c>
      <c r="T1604">
        <v>2020</v>
      </c>
      <c r="U1604">
        <v>0</v>
      </c>
    </row>
    <row r="1605" spans="1:21">
      <c r="A1605" t="s">
        <v>1205</v>
      </c>
      <c r="B1605">
        <v>2020</v>
      </c>
      <c r="C1605">
        <v>0</v>
      </c>
      <c r="D1605">
        <v>0</v>
      </c>
      <c r="E1605">
        <v>0</v>
      </c>
      <c r="F1605">
        <v>0</v>
      </c>
      <c r="G1605">
        <v>0</v>
      </c>
      <c r="H1605">
        <v>9</v>
      </c>
      <c r="I1605">
        <v>44</v>
      </c>
      <c r="J1605" t="s">
        <v>1275</v>
      </c>
      <c r="K1605" t="str">
        <f>INDEX('Planning Periods'!$O$2:$O$540,MATCH('Table B Values'!A1605,'Planning Periods'!$A$2:$A$540,0))</f>
        <v>Contra Costa County</v>
      </c>
      <c r="S1605" t="s">
        <v>1276</v>
      </c>
      <c r="T1605">
        <v>2020</v>
      </c>
      <c r="U1605">
        <v>0</v>
      </c>
    </row>
    <row r="1606" spans="1:21">
      <c r="A1606" t="s">
        <v>915</v>
      </c>
      <c r="B1606">
        <v>2020</v>
      </c>
      <c r="C1606">
        <v>0</v>
      </c>
      <c r="D1606">
        <v>0</v>
      </c>
      <c r="E1606">
        <v>0</v>
      </c>
      <c r="F1606">
        <v>0</v>
      </c>
      <c r="G1606">
        <v>0</v>
      </c>
      <c r="H1606">
        <v>0</v>
      </c>
      <c r="I1606">
        <v>236</v>
      </c>
      <c r="J1606" t="s">
        <v>1275</v>
      </c>
      <c r="K1606" t="str">
        <f>INDEX('Planning Periods'!$O$2:$O$540,MATCH('Table B Values'!A1606,'Planning Periods'!$A$2:$A$540,0))</f>
        <v>Riverside County</v>
      </c>
      <c r="S1606" t="s">
        <v>1136</v>
      </c>
      <c r="T1606">
        <v>2020</v>
      </c>
      <c r="U1606">
        <v>0</v>
      </c>
    </row>
    <row r="1607" spans="1:21">
      <c r="A1607" t="s">
        <v>1251</v>
      </c>
      <c r="B1607">
        <v>2020</v>
      </c>
      <c r="C1607">
        <v>30</v>
      </c>
      <c r="D1607">
        <v>0</v>
      </c>
      <c r="E1607">
        <v>27</v>
      </c>
      <c r="F1607">
        <v>18</v>
      </c>
      <c r="G1607">
        <v>0</v>
      </c>
      <c r="H1607">
        <v>20</v>
      </c>
      <c r="I1607">
        <v>44</v>
      </c>
      <c r="J1607" t="s">
        <v>1275</v>
      </c>
      <c r="K1607" t="str">
        <f>INDEX('Planning Periods'!$O$2:$O$540,MATCH('Table B Values'!A1607,'Planning Periods'!$A$2:$A$540,0))</f>
        <v>Napa County</v>
      </c>
      <c r="S1607" t="s">
        <v>1141</v>
      </c>
      <c r="T1607">
        <v>2020</v>
      </c>
      <c r="U1607">
        <v>0</v>
      </c>
    </row>
    <row r="1608" spans="1:21">
      <c r="A1608" t="s">
        <v>1252</v>
      </c>
      <c r="B1608">
        <v>2020</v>
      </c>
      <c r="C1608">
        <v>0</v>
      </c>
      <c r="D1608">
        <v>0</v>
      </c>
      <c r="E1608">
        <v>0</v>
      </c>
      <c r="F1608">
        <v>3</v>
      </c>
      <c r="G1608">
        <v>0</v>
      </c>
      <c r="H1608">
        <v>5</v>
      </c>
      <c r="I1608">
        <v>10</v>
      </c>
      <c r="J1608" t="s">
        <v>1275</v>
      </c>
      <c r="K1608" t="str">
        <f>INDEX('Planning Periods'!$O$2:$O$540,MATCH('Table B Values'!A1608,'Planning Periods'!$A$2:$A$540,0))</f>
        <v>Napa County</v>
      </c>
      <c r="S1608" t="s">
        <v>1106</v>
      </c>
      <c r="T1608">
        <v>2020</v>
      </c>
      <c r="U1608">
        <v>0</v>
      </c>
    </row>
    <row r="1609" spans="1:21">
      <c r="A1609" t="s">
        <v>1263</v>
      </c>
      <c r="B1609">
        <v>2020</v>
      </c>
      <c r="C1609">
        <v>42</v>
      </c>
      <c r="D1609">
        <v>0</v>
      </c>
      <c r="E1609">
        <v>45</v>
      </c>
      <c r="F1609">
        <v>0</v>
      </c>
      <c r="G1609">
        <v>18</v>
      </c>
      <c r="H1609">
        <v>0</v>
      </c>
      <c r="I1609">
        <v>1384</v>
      </c>
      <c r="J1609" t="s">
        <v>1275</v>
      </c>
      <c r="K1609" t="str">
        <f>INDEX('Planning Periods'!$O$2:$O$540,MATCH('Table B Values'!A1609,'Planning Periods'!$A$2:$A$540,0))</f>
        <v>Santa Clara County</v>
      </c>
      <c r="S1609" t="s">
        <v>1104</v>
      </c>
      <c r="T1609">
        <v>2020</v>
      </c>
      <c r="U1609">
        <v>0</v>
      </c>
    </row>
    <row r="1610" spans="1:21">
      <c r="A1610" t="s">
        <v>1264</v>
      </c>
      <c r="B1610">
        <v>2020</v>
      </c>
      <c r="C1610">
        <v>0</v>
      </c>
      <c r="D1610">
        <v>0</v>
      </c>
      <c r="E1610">
        <v>1</v>
      </c>
      <c r="F1610">
        <v>0</v>
      </c>
      <c r="G1610">
        <v>0</v>
      </c>
      <c r="H1610">
        <v>5</v>
      </c>
      <c r="I1610">
        <v>38</v>
      </c>
      <c r="J1610" t="s">
        <v>1275</v>
      </c>
      <c r="K1610" t="str">
        <f>INDEX('Planning Periods'!$O$2:$O$540,MATCH('Table B Values'!A1610,'Planning Periods'!$A$2:$A$540,0))</f>
        <v>Santa Clara County</v>
      </c>
      <c r="S1610" t="s">
        <v>1159</v>
      </c>
      <c r="T1610">
        <v>2020</v>
      </c>
      <c r="U1610">
        <v>0</v>
      </c>
    </row>
    <row r="1611" spans="1:21">
      <c r="A1611" t="s">
        <v>917</v>
      </c>
      <c r="B1611">
        <v>2020</v>
      </c>
      <c r="C1611">
        <v>0</v>
      </c>
      <c r="D1611">
        <v>0</v>
      </c>
      <c r="E1611">
        <v>0</v>
      </c>
      <c r="F1611">
        <v>0</v>
      </c>
      <c r="G1611">
        <v>0</v>
      </c>
      <c r="H1611">
        <v>8</v>
      </c>
      <c r="I1611">
        <v>16</v>
      </c>
      <c r="J1611" t="s">
        <v>1275</v>
      </c>
      <c r="K1611" t="str">
        <f>INDEX('Planning Periods'!$O$2:$O$540,MATCH('Table B Values'!A1611,'Planning Periods'!$A$2:$A$540,0))</f>
        <v>San Luis Obispo County</v>
      </c>
      <c r="S1611" t="s">
        <v>1108</v>
      </c>
      <c r="T1611">
        <v>2020</v>
      </c>
      <c r="U1611">
        <v>0</v>
      </c>
    </row>
    <row r="1612" spans="1:21">
      <c r="A1612" t="s">
        <v>1262</v>
      </c>
      <c r="B1612">
        <v>2020</v>
      </c>
      <c r="C1612">
        <v>0</v>
      </c>
      <c r="D1612">
        <v>0</v>
      </c>
      <c r="E1612">
        <v>0</v>
      </c>
      <c r="F1612">
        <v>0</v>
      </c>
      <c r="G1612">
        <v>0</v>
      </c>
      <c r="H1612">
        <v>1</v>
      </c>
      <c r="I1612">
        <v>1</v>
      </c>
      <c r="J1612" t="s">
        <v>1275</v>
      </c>
      <c r="K1612" t="str">
        <f>INDEX('Planning Periods'!$O$2:$O$540,MATCH('Table B Values'!A1612,'Planning Periods'!$A$2:$A$540,0))</f>
        <v>Siskiyou County</v>
      </c>
      <c r="S1612" t="s">
        <v>954</v>
      </c>
      <c r="T1612">
        <v>2020</v>
      </c>
      <c r="U1612">
        <v>0</v>
      </c>
    </row>
    <row r="1613" spans="1:21">
      <c r="A1613" t="s">
        <v>858</v>
      </c>
      <c r="B1613">
        <v>2020</v>
      </c>
      <c r="C1613">
        <v>65</v>
      </c>
      <c r="D1613">
        <v>0</v>
      </c>
      <c r="E1613">
        <v>71</v>
      </c>
      <c r="F1613">
        <v>2</v>
      </c>
      <c r="G1613">
        <v>0</v>
      </c>
      <c r="H1613">
        <v>0</v>
      </c>
      <c r="I1613">
        <v>186</v>
      </c>
      <c r="J1613" t="s">
        <v>1275</v>
      </c>
      <c r="K1613" t="str">
        <f>INDEX('Planning Periods'!$O$2:$O$540,MATCH('Table B Values'!A1613,'Planning Periods'!$A$2:$A$540,0))</f>
        <v>San Diego County</v>
      </c>
      <c r="S1613" t="s">
        <v>1107</v>
      </c>
      <c r="T1613">
        <v>2020</v>
      </c>
      <c r="U1613">
        <v>0</v>
      </c>
    </row>
    <row r="1614" spans="1:21">
      <c r="A1614" t="s">
        <v>925</v>
      </c>
      <c r="B1614">
        <v>2020</v>
      </c>
      <c r="C1614">
        <v>0</v>
      </c>
      <c r="D1614">
        <v>2</v>
      </c>
      <c r="E1614">
        <v>0</v>
      </c>
      <c r="F1614">
        <v>4</v>
      </c>
      <c r="G1614">
        <v>0</v>
      </c>
      <c r="H1614">
        <v>2</v>
      </c>
      <c r="I1614">
        <v>101</v>
      </c>
      <c r="J1614" t="s">
        <v>1275</v>
      </c>
      <c r="K1614" t="str">
        <f>INDEX('Planning Periods'!$O$2:$O$540,MATCH('Table B Values'!A1614,'Planning Periods'!$A$2:$A$540,0))</f>
        <v>Orange County</v>
      </c>
      <c r="S1614" t="s">
        <v>1152</v>
      </c>
      <c r="T1614">
        <v>2020</v>
      </c>
      <c r="U1614">
        <v>0</v>
      </c>
    </row>
    <row r="1615" spans="1:21">
      <c r="A1615" t="s">
        <v>928</v>
      </c>
      <c r="B1615">
        <v>2020</v>
      </c>
      <c r="C1615">
        <v>0</v>
      </c>
      <c r="D1615">
        <v>0</v>
      </c>
      <c r="E1615">
        <v>0</v>
      </c>
      <c r="F1615">
        <v>0</v>
      </c>
      <c r="G1615">
        <v>0</v>
      </c>
      <c r="H1615">
        <v>0</v>
      </c>
      <c r="I1615">
        <v>4</v>
      </c>
      <c r="J1615" t="s">
        <v>1275</v>
      </c>
      <c r="K1615" t="str">
        <f>INDEX('Planning Periods'!$O$2:$O$540,MATCH('Table B Values'!A1615,'Planning Periods'!$A$2:$A$540,0))</f>
        <v>Riverside County</v>
      </c>
      <c r="S1615" t="s">
        <v>1160</v>
      </c>
      <c r="T1615">
        <v>2020</v>
      </c>
      <c r="U1615">
        <v>0</v>
      </c>
    </row>
    <row r="1616" spans="1:21">
      <c r="A1616" t="s">
        <v>921</v>
      </c>
      <c r="B1616">
        <v>2020</v>
      </c>
      <c r="C1616">
        <v>0</v>
      </c>
      <c r="D1616">
        <v>13</v>
      </c>
      <c r="E1616">
        <v>0</v>
      </c>
      <c r="F1616">
        <v>4</v>
      </c>
      <c r="G1616">
        <v>0</v>
      </c>
      <c r="H1616">
        <v>7</v>
      </c>
      <c r="I1616">
        <v>32</v>
      </c>
      <c r="J1616" t="s">
        <v>1275</v>
      </c>
      <c r="K1616" t="str">
        <f>INDEX('Planning Periods'!$O$2:$O$540,MATCH('Table B Values'!A1616,'Planning Periods'!$A$2:$A$540,0))</f>
        <v>Los Angeles County</v>
      </c>
      <c r="S1616" t="s">
        <v>1151</v>
      </c>
      <c r="T1616">
        <v>2020</v>
      </c>
      <c r="U1616">
        <v>18</v>
      </c>
    </row>
    <row r="1617" spans="1:21">
      <c r="A1617" t="s">
        <v>1250</v>
      </c>
      <c r="B1617">
        <v>2020</v>
      </c>
      <c r="C1617">
        <v>0</v>
      </c>
      <c r="D1617">
        <v>0</v>
      </c>
      <c r="E1617">
        <v>0</v>
      </c>
      <c r="F1617">
        <v>1</v>
      </c>
      <c r="G1617">
        <v>0</v>
      </c>
      <c r="H1617">
        <v>1</v>
      </c>
      <c r="I1617">
        <v>0</v>
      </c>
      <c r="J1617" t="s">
        <v>1275</v>
      </c>
      <c r="K1617" t="str">
        <f>INDEX('Planning Periods'!$O$2:$O$540,MATCH('Table B Values'!A1617,'Planning Periods'!$A$2:$A$540,0))</f>
        <v>Stanislaus County</v>
      </c>
      <c r="S1617" t="s">
        <v>1149</v>
      </c>
      <c r="T1617">
        <v>2020</v>
      </c>
      <c r="U1617">
        <v>0</v>
      </c>
    </row>
    <row r="1618" spans="1:21">
      <c r="A1618" t="s">
        <v>911</v>
      </c>
      <c r="B1618">
        <v>2020</v>
      </c>
      <c r="C1618">
        <v>0</v>
      </c>
      <c r="D1618">
        <v>2</v>
      </c>
      <c r="E1618">
        <v>0</v>
      </c>
      <c r="F1618">
        <v>0</v>
      </c>
      <c r="G1618">
        <v>0</v>
      </c>
      <c r="H1618">
        <v>1</v>
      </c>
      <c r="I1618">
        <v>0</v>
      </c>
      <c r="J1618" t="s">
        <v>1275</v>
      </c>
      <c r="K1618" t="str">
        <f>INDEX('Planning Periods'!$O$2:$O$540,MATCH('Table B Values'!A1618,'Planning Periods'!$A$2:$A$540,0))</f>
        <v>San Bernardino County</v>
      </c>
      <c r="S1618" t="s">
        <v>1102</v>
      </c>
      <c r="T1618">
        <v>2020</v>
      </c>
      <c r="U1618">
        <v>0</v>
      </c>
    </row>
    <row r="1619" spans="1:21">
      <c r="A1619" t="s">
        <v>1249</v>
      </c>
      <c r="B1619">
        <v>2020</v>
      </c>
      <c r="C1619">
        <v>0</v>
      </c>
      <c r="D1619">
        <v>0</v>
      </c>
      <c r="E1619">
        <v>0</v>
      </c>
      <c r="F1619">
        <v>0</v>
      </c>
      <c r="G1619">
        <v>0</v>
      </c>
      <c r="H1619">
        <v>0</v>
      </c>
      <c r="I1619">
        <v>283</v>
      </c>
      <c r="J1619" t="s">
        <v>1275</v>
      </c>
      <c r="K1619" t="str">
        <f>INDEX('Planning Periods'!$O$2:$O$540,MATCH('Table B Values'!A1619,'Planning Periods'!$A$2:$A$540,0))</f>
        <v>Alameda County</v>
      </c>
      <c r="S1619" t="s">
        <v>1097</v>
      </c>
      <c r="T1619">
        <v>2020</v>
      </c>
      <c r="U1619">
        <v>0</v>
      </c>
    </row>
    <row r="1620" spans="1:21">
      <c r="A1620" t="s">
        <v>1214</v>
      </c>
      <c r="B1620">
        <v>2020</v>
      </c>
      <c r="C1620">
        <v>0</v>
      </c>
      <c r="D1620">
        <v>0</v>
      </c>
      <c r="E1620">
        <v>0</v>
      </c>
      <c r="F1620">
        <v>0</v>
      </c>
      <c r="G1620">
        <v>0</v>
      </c>
      <c r="H1620">
        <v>0</v>
      </c>
      <c r="I1620">
        <v>26</v>
      </c>
      <c r="J1620" t="s">
        <v>1275</v>
      </c>
      <c r="K1620" t="str">
        <f>INDEX('Planning Periods'!$O$2:$O$540,MATCH('Table B Values'!A1620,'Planning Periods'!$A$2:$A$540,0))</f>
        <v>San Mateo County</v>
      </c>
      <c r="S1620" t="s">
        <v>1076</v>
      </c>
      <c r="T1620">
        <v>2020</v>
      </c>
      <c r="U1620">
        <v>0</v>
      </c>
    </row>
    <row r="1621" spans="1:21">
      <c r="A1621" t="s">
        <v>1202</v>
      </c>
      <c r="B1621">
        <v>2020</v>
      </c>
      <c r="C1621">
        <v>0</v>
      </c>
      <c r="D1621">
        <v>0</v>
      </c>
      <c r="E1621">
        <v>0</v>
      </c>
      <c r="F1621">
        <v>0</v>
      </c>
      <c r="G1621">
        <v>0</v>
      </c>
      <c r="H1621">
        <v>9</v>
      </c>
      <c r="I1621">
        <v>36</v>
      </c>
      <c r="J1621" t="s">
        <v>1275</v>
      </c>
      <c r="K1621" t="str">
        <f>INDEX('Planning Periods'!$O$2:$O$540,MATCH('Table B Values'!A1621,'Planning Periods'!$A$2:$A$540,0))</f>
        <v>Alameda County</v>
      </c>
      <c r="S1621" t="s">
        <v>1099</v>
      </c>
      <c r="T1621">
        <v>2020</v>
      </c>
      <c r="U1621">
        <v>0</v>
      </c>
    </row>
    <row r="1622" spans="1:21">
      <c r="A1622" t="s">
        <v>1215</v>
      </c>
      <c r="B1622">
        <v>2020</v>
      </c>
      <c r="C1622">
        <v>3</v>
      </c>
      <c r="D1622">
        <v>0</v>
      </c>
      <c r="E1622">
        <v>0</v>
      </c>
      <c r="F1622">
        <v>0</v>
      </c>
      <c r="G1622">
        <v>0</v>
      </c>
      <c r="H1622">
        <v>0</v>
      </c>
      <c r="I1622">
        <v>531</v>
      </c>
      <c r="J1622" t="s">
        <v>1275</v>
      </c>
      <c r="K1622" t="str">
        <f>INDEX('Planning Periods'!$O$2:$O$540,MATCH('Table B Values'!A1622,'Planning Periods'!$A$2:$A$540,0))</f>
        <v>Los Angeles County</v>
      </c>
      <c r="S1622" t="s">
        <v>1150</v>
      </c>
      <c r="T1622">
        <v>2020</v>
      </c>
      <c r="U1622">
        <v>0</v>
      </c>
    </row>
    <row r="1623" spans="1:21">
      <c r="A1623" t="s">
        <v>1201</v>
      </c>
      <c r="B1623">
        <v>2020</v>
      </c>
      <c r="C1623">
        <v>0</v>
      </c>
      <c r="D1623">
        <v>0</v>
      </c>
      <c r="E1623">
        <v>0</v>
      </c>
      <c r="F1623">
        <v>0</v>
      </c>
      <c r="G1623">
        <v>0</v>
      </c>
      <c r="H1623">
        <v>1</v>
      </c>
      <c r="I1623">
        <v>15</v>
      </c>
      <c r="J1623" t="s">
        <v>1275</v>
      </c>
      <c r="K1623" t="str">
        <f>INDEX('Planning Periods'!$O$2:$O$540,MATCH('Table B Values'!A1623,'Planning Periods'!$A$2:$A$540,0))</f>
        <v>Contra Costa County</v>
      </c>
      <c r="S1623" t="s">
        <v>1294</v>
      </c>
      <c r="T1623">
        <v>2020</v>
      </c>
      <c r="U1623">
        <v>0</v>
      </c>
    </row>
    <row r="1624" spans="1:21">
      <c r="A1624" t="s">
        <v>790</v>
      </c>
      <c r="B1624">
        <v>2020</v>
      </c>
      <c r="C1624">
        <v>0</v>
      </c>
      <c r="D1624">
        <v>0</v>
      </c>
      <c r="E1624">
        <v>0</v>
      </c>
      <c r="F1624">
        <v>0</v>
      </c>
      <c r="G1624">
        <v>5</v>
      </c>
      <c r="H1624">
        <v>0</v>
      </c>
      <c r="I1624">
        <v>10</v>
      </c>
      <c r="J1624" t="s">
        <v>1275</v>
      </c>
      <c r="K1624" t="str">
        <f>INDEX('Planning Periods'!$O$2:$O$540,MATCH('Table B Values'!A1624,'Planning Periods'!$A$2:$A$540,0))</f>
        <v>Orange County</v>
      </c>
      <c r="S1624" t="s">
        <v>1095</v>
      </c>
      <c r="T1624">
        <v>2020</v>
      </c>
      <c r="U1624">
        <v>0</v>
      </c>
    </row>
    <row r="1625" spans="1:21">
      <c r="A1625" t="s">
        <v>793</v>
      </c>
      <c r="B1625">
        <v>2020</v>
      </c>
      <c r="C1625">
        <v>87</v>
      </c>
      <c r="D1625">
        <v>0</v>
      </c>
      <c r="E1625">
        <v>46</v>
      </c>
      <c r="F1625">
        <v>9</v>
      </c>
      <c r="G1625">
        <v>2</v>
      </c>
      <c r="H1625">
        <v>61</v>
      </c>
      <c r="I1625">
        <v>339</v>
      </c>
      <c r="J1625" t="s">
        <v>1275</v>
      </c>
      <c r="K1625" t="str">
        <f>INDEX('Planning Periods'!$O$2:$O$540,MATCH('Table B Values'!A1625,'Planning Periods'!$A$2:$A$540,0))</f>
        <v>Placer County</v>
      </c>
      <c r="S1625" t="s">
        <v>1087</v>
      </c>
      <c r="T1625">
        <v>2020</v>
      </c>
      <c r="U1625">
        <v>0</v>
      </c>
    </row>
    <row r="1626" spans="1:21">
      <c r="A1626" t="s">
        <v>851</v>
      </c>
      <c r="B1626">
        <v>2020</v>
      </c>
      <c r="C1626">
        <v>0</v>
      </c>
      <c r="D1626">
        <v>0</v>
      </c>
      <c r="E1626">
        <v>0</v>
      </c>
      <c r="F1626">
        <v>0</v>
      </c>
      <c r="G1626">
        <v>0</v>
      </c>
      <c r="H1626">
        <v>3</v>
      </c>
      <c r="I1626">
        <v>3</v>
      </c>
      <c r="J1626" t="s">
        <v>1275</v>
      </c>
      <c r="K1626" t="str">
        <f>INDEX('Planning Periods'!$O$2:$O$540,MATCH('Table B Values'!A1626,'Planning Periods'!$A$2:$A$540,0))</f>
        <v>El Dorado County</v>
      </c>
      <c r="S1626" t="s">
        <v>1135</v>
      </c>
      <c r="T1626">
        <v>2020</v>
      </c>
      <c r="U1626">
        <v>0</v>
      </c>
    </row>
    <row r="1627" spans="1:21">
      <c r="A1627" t="s">
        <v>848</v>
      </c>
      <c r="B1627">
        <v>2020</v>
      </c>
      <c r="C1627">
        <v>0</v>
      </c>
      <c r="D1627">
        <v>0</v>
      </c>
      <c r="E1627">
        <v>1</v>
      </c>
      <c r="F1627">
        <v>0</v>
      </c>
      <c r="G1627">
        <v>0</v>
      </c>
      <c r="H1627">
        <v>0</v>
      </c>
      <c r="I1627">
        <v>1</v>
      </c>
      <c r="J1627" t="s">
        <v>1275</v>
      </c>
      <c r="K1627" t="str">
        <f>INDEX('Planning Periods'!$O$2:$O$540,MATCH('Table B Values'!A1627,'Planning Periods'!$A$2:$A$540,0))</f>
        <v>Ventura County</v>
      </c>
      <c r="S1627" t="s">
        <v>1139</v>
      </c>
      <c r="T1627">
        <v>2020</v>
      </c>
      <c r="U1627">
        <v>0</v>
      </c>
    </row>
    <row r="1628" spans="1:21">
      <c r="A1628" t="s">
        <v>857</v>
      </c>
      <c r="B1628">
        <v>2020</v>
      </c>
      <c r="C1628">
        <v>0</v>
      </c>
      <c r="D1628">
        <v>0</v>
      </c>
      <c r="E1628">
        <v>0</v>
      </c>
      <c r="F1628">
        <v>0</v>
      </c>
      <c r="G1628">
        <v>0</v>
      </c>
      <c r="H1628">
        <v>0</v>
      </c>
      <c r="I1628">
        <v>360</v>
      </c>
      <c r="J1628" t="s">
        <v>1275</v>
      </c>
      <c r="K1628" t="str">
        <f>INDEX('Planning Periods'!$O$2:$O$540,MATCH('Table B Values'!A1628,'Planning Periods'!$A$2:$A$540,0))</f>
        <v>San Bernardino County</v>
      </c>
      <c r="S1628" t="s">
        <v>1147</v>
      </c>
      <c r="T1628">
        <v>2020</v>
      </c>
      <c r="U1628">
        <v>0</v>
      </c>
    </row>
    <row r="1629" spans="1:21">
      <c r="A1629" t="s">
        <v>860</v>
      </c>
      <c r="B1629">
        <v>2020</v>
      </c>
      <c r="C1629">
        <v>0</v>
      </c>
      <c r="D1629">
        <v>0</v>
      </c>
      <c r="E1629">
        <v>0</v>
      </c>
      <c r="F1629">
        <v>0</v>
      </c>
      <c r="G1629">
        <v>0</v>
      </c>
      <c r="H1629">
        <v>0</v>
      </c>
      <c r="I1629">
        <v>203</v>
      </c>
      <c r="J1629" t="s">
        <v>1275</v>
      </c>
      <c r="K1629" t="str">
        <f>INDEX('Planning Periods'!$O$2:$O$540,MATCH('Table B Values'!A1629,'Planning Periods'!$A$2:$A$540,0))</f>
        <v>Riverside County</v>
      </c>
      <c r="S1629" t="s">
        <v>1148</v>
      </c>
      <c r="T1629">
        <v>2020</v>
      </c>
      <c r="U1629">
        <v>20</v>
      </c>
    </row>
    <row r="1630" spans="1:21">
      <c r="A1630" t="s">
        <v>831</v>
      </c>
      <c r="B1630">
        <v>2020</v>
      </c>
      <c r="C1630">
        <v>0</v>
      </c>
      <c r="D1630">
        <v>0</v>
      </c>
      <c r="E1630">
        <v>0</v>
      </c>
      <c r="F1630">
        <v>0</v>
      </c>
      <c r="G1630">
        <v>0</v>
      </c>
      <c r="H1630">
        <v>5</v>
      </c>
      <c r="I1630">
        <v>6</v>
      </c>
      <c r="J1630" t="s">
        <v>1275</v>
      </c>
      <c r="K1630" t="str">
        <f>INDEX('Planning Periods'!$O$2:$O$540,MATCH('Table B Values'!A1630,'Planning Periods'!$A$2:$A$540,0))</f>
        <v>Los Angeles County</v>
      </c>
      <c r="S1630" t="s">
        <v>1101</v>
      </c>
      <c r="T1630">
        <v>2020</v>
      </c>
      <c r="U1630">
        <v>0</v>
      </c>
    </row>
    <row r="1631" spans="1:21">
      <c r="A1631" t="s">
        <v>865</v>
      </c>
      <c r="B1631">
        <v>2020</v>
      </c>
      <c r="C1631">
        <v>0</v>
      </c>
      <c r="D1631">
        <v>0</v>
      </c>
      <c r="E1631">
        <v>0</v>
      </c>
      <c r="F1631">
        <v>0</v>
      </c>
      <c r="G1631">
        <v>0</v>
      </c>
      <c r="H1631">
        <v>320</v>
      </c>
      <c r="I1631" s="356">
        <v>252</v>
      </c>
      <c r="J1631" t="s">
        <v>1275</v>
      </c>
      <c r="K1631" t="str">
        <f>INDEX('Planning Periods'!$O$2:$O$540,MATCH('Table B Values'!A1631,'Planning Periods'!$A$2:$A$540,0))</f>
        <v>Sacramento County</v>
      </c>
      <c r="S1631" t="s">
        <v>1113</v>
      </c>
      <c r="T1631">
        <v>2020</v>
      </c>
      <c r="U1631">
        <v>0</v>
      </c>
    </row>
    <row r="1632" spans="1:21">
      <c r="A1632" t="s">
        <v>1225</v>
      </c>
      <c r="B1632">
        <v>2020</v>
      </c>
      <c r="C1632">
        <v>0</v>
      </c>
      <c r="D1632">
        <v>0</v>
      </c>
      <c r="E1632">
        <v>0</v>
      </c>
      <c r="F1632">
        <v>0</v>
      </c>
      <c r="G1632">
        <v>0</v>
      </c>
      <c r="H1632">
        <v>31</v>
      </c>
      <c r="I1632">
        <v>30</v>
      </c>
      <c r="J1632" t="s">
        <v>1275</v>
      </c>
      <c r="K1632" t="str">
        <f>INDEX('Planning Periods'!$O$2:$O$540,MATCH('Table B Values'!A1632,'Planning Periods'!$A$2:$A$540,0))</f>
        <v>Tulare County</v>
      </c>
      <c r="S1632" t="s">
        <v>1155</v>
      </c>
      <c r="T1632">
        <v>2020</v>
      </c>
      <c r="U1632">
        <v>0</v>
      </c>
    </row>
    <row r="1633" spans="1:21">
      <c r="A1633" t="s">
        <v>1226</v>
      </c>
      <c r="B1633">
        <v>2020</v>
      </c>
      <c r="C1633">
        <v>0</v>
      </c>
      <c r="D1633">
        <v>1</v>
      </c>
      <c r="E1633">
        <v>1</v>
      </c>
      <c r="F1633">
        <v>0</v>
      </c>
      <c r="G1633">
        <v>0</v>
      </c>
      <c r="H1633">
        <v>6</v>
      </c>
      <c r="I1633">
        <v>1</v>
      </c>
      <c r="J1633" t="s">
        <v>1275</v>
      </c>
      <c r="K1633" t="str">
        <f>INDEX('Planning Periods'!$O$2:$O$540,MATCH('Table B Values'!A1633,'Planning Periods'!$A$2:$A$540,0))</f>
        <v>San Mateo County</v>
      </c>
      <c r="S1633" t="s">
        <v>1121</v>
      </c>
      <c r="T1633">
        <v>2020</v>
      </c>
      <c r="U1633">
        <v>0</v>
      </c>
    </row>
    <row r="1634" spans="1:21">
      <c r="A1634" t="s">
        <v>862</v>
      </c>
      <c r="B1634">
        <v>2020</v>
      </c>
      <c r="C1634">
        <v>14</v>
      </c>
      <c r="D1634">
        <v>0</v>
      </c>
      <c r="E1634">
        <v>29</v>
      </c>
      <c r="F1634">
        <v>42</v>
      </c>
      <c r="G1634">
        <v>0</v>
      </c>
      <c r="H1634">
        <v>37</v>
      </c>
      <c r="I1634">
        <v>37</v>
      </c>
      <c r="J1634" t="s">
        <v>1275</v>
      </c>
      <c r="K1634" t="str">
        <f>INDEX('Planning Periods'!$O$2:$O$540,MATCH('Table B Values'!A1634,'Planning Periods'!$A$2:$A$540,0))</f>
        <v>San Diego County</v>
      </c>
      <c r="S1634" t="s">
        <v>1154</v>
      </c>
      <c r="T1634">
        <v>2020</v>
      </c>
      <c r="U1634">
        <v>0</v>
      </c>
    </row>
    <row r="1635" spans="1:21">
      <c r="A1635" t="s">
        <v>782</v>
      </c>
      <c r="B1635">
        <v>2020</v>
      </c>
      <c r="C1635">
        <v>0</v>
      </c>
      <c r="D1635">
        <v>58</v>
      </c>
      <c r="E1635">
        <v>0</v>
      </c>
      <c r="F1635">
        <v>225</v>
      </c>
      <c r="G1635">
        <v>0</v>
      </c>
      <c r="H1635">
        <v>181</v>
      </c>
      <c r="I1635">
        <v>481</v>
      </c>
      <c r="J1635" t="s">
        <v>1275</v>
      </c>
      <c r="K1635" t="str">
        <f>INDEX('Planning Periods'!$O$2:$O$540,MATCH('Table B Values'!A1635,'Planning Periods'!$A$2:$A$540,0))</f>
        <v>Butte County</v>
      </c>
      <c r="S1635" t="s">
        <v>1158</v>
      </c>
      <c r="T1635">
        <v>2020</v>
      </c>
      <c r="U1635">
        <v>0</v>
      </c>
    </row>
    <row r="1636" spans="1:21">
      <c r="A1636" t="s">
        <v>784</v>
      </c>
      <c r="B1636">
        <v>2020</v>
      </c>
      <c r="C1636">
        <v>0</v>
      </c>
      <c r="D1636">
        <v>2</v>
      </c>
      <c r="E1636">
        <v>0</v>
      </c>
      <c r="F1636">
        <v>3</v>
      </c>
      <c r="G1636">
        <v>0</v>
      </c>
      <c r="H1636">
        <v>7</v>
      </c>
      <c r="I1636">
        <v>1</v>
      </c>
      <c r="J1636" t="s">
        <v>1275</v>
      </c>
      <c r="K1636" t="str">
        <f>INDEX('Planning Periods'!$O$2:$O$540,MATCH('Table B Values'!A1636,'Planning Periods'!$A$2:$A$540,0))</f>
        <v>Los Angeles County</v>
      </c>
      <c r="S1636" t="s">
        <v>1127</v>
      </c>
      <c r="T1636">
        <v>2020</v>
      </c>
      <c r="U1636">
        <v>0</v>
      </c>
    </row>
    <row r="1637" spans="1:21">
      <c r="A1637" t="s">
        <v>1199</v>
      </c>
      <c r="B1637">
        <v>2020</v>
      </c>
      <c r="C1637">
        <v>0</v>
      </c>
      <c r="D1637">
        <v>0</v>
      </c>
      <c r="E1637">
        <v>0</v>
      </c>
      <c r="F1637">
        <v>0</v>
      </c>
      <c r="G1637">
        <v>0</v>
      </c>
      <c r="H1637">
        <v>2</v>
      </c>
      <c r="I1637">
        <v>0</v>
      </c>
      <c r="J1637" t="s">
        <v>1275</v>
      </c>
      <c r="K1637" t="str">
        <f>INDEX('Planning Periods'!$O$2:$O$540,MATCH('Table B Values'!A1637,'Planning Periods'!$A$2:$A$540,0))</f>
        <v>Fresno County</v>
      </c>
      <c r="S1637" t="s">
        <v>1122</v>
      </c>
      <c r="T1637">
        <v>2020</v>
      </c>
      <c r="U1637">
        <v>2</v>
      </c>
    </row>
    <row r="1638" spans="1:21">
      <c r="A1638" t="s">
        <v>1211</v>
      </c>
      <c r="B1638">
        <v>2020</v>
      </c>
      <c r="C1638">
        <v>0</v>
      </c>
      <c r="D1638">
        <v>2</v>
      </c>
      <c r="E1638">
        <v>0</v>
      </c>
      <c r="F1638">
        <v>1</v>
      </c>
      <c r="G1638">
        <v>0</v>
      </c>
      <c r="H1638">
        <v>0</v>
      </c>
      <c r="I1638">
        <v>6</v>
      </c>
      <c r="J1638" t="s">
        <v>1275</v>
      </c>
      <c r="K1638" t="str">
        <f>INDEX('Planning Periods'!$O$2:$O$540,MATCH('Table B Values'!A1638,'Planning Periods'!$A$2:$A$540,0))</f>
        <v>Los Angeles County</v>
      </c>
      <c r="S1638" t="s">
        <v>1156</v>
      </c>
      <c r="T1638">
        <v>2020</v>
      </c>
      <c r="U1638">
        <v>0</v>
      </c>
    </row>
    <row r="1639" spans="1:21">
      <c r="A1639" t="s">
        <v>825</v>
      </c>
      <c r="B1639">
        <v>2020</v>
      </c>
      <c r="C1639">
        <v>0</v>
      </c>
      <c r="D1639">
        <v>0</v>
      </c>
      <c r="E1639">
        <v>0</v>
      </c>
      <c r="F1639">
        <v>0</v>
      </c>
      <c r="G1639">
        <v>0</v>
      </c>
      <c r="H1639">
        <v>0</v>
      </c>
      <c r="I1639">
        <v>10</v>
      </c>
      <c r="J1639" t="s">
        <v>1275</v>
      </c>
      <c r="K1639" t="str">
        <f>INDEX('Planning Periods'!$O$2:$O$540,MATCH('Table B Values'!A1639,'Planning Periods'!$A$2:$A$540,0))</f>
        <v>Riverside County</v>
      </c>
      <c r="S1639" t="s">
        <v>1125</v>
      </c>
      <c r="T1639">
        <v>2020</v>
      </c>
      <c r="U1639">
        <v>0</v>
      </c>
    </row>
    <row r="1640" spans="1:21">
      <c r="A1640" t="s">
        <v>817</v>
      </c>
      <c r="B1640">
        <v>2020</v>
      </c>
      <c r="C1640">
        <v>0</v>
      </c>
      <c r="D1640">
        <v>11</v>
      </c>
      <c r="E1640">
        <v>0</v>
      </c>
      <c r="F1640">
        <v>14</v>
      </c>
      <c r="G1640">
        <v>0</v>
      </c>
      <c r="H1640">
        <v>18</v>
      </c>
      <c r="I1640">
        <v>128</v>
      </c>
      <c r="J1640" t="s">
        <v>1275</v>
      </c>
      <c r="K1640" t="str">
        <f>INDEX('Planning Periods'!$O$2:$O$540,MATCH('Table B Values'!A1640,'Planning Periods'!$A$2:$A$540,0))</f>
        <v>Riverside County</v>
      </c>
      <c r="S1640" t="s">
        <v>1075</v>
      </c>
      <c r="T1640">
        <v>2020</v>
      </c>
      <c r="U1640">
        <v>0</v>
      </c>
    </row>
    <row r="1641" spans="1:21">
      <c r="A1641" t="s">
        <v>1210</v>
      </c>
      <c r="B1641">
        <v>2020</v>
      </c>
      <c r="C1641">
        <v>58</v>
      </c>
      <c r="D1641">
        <v>0</v>
      </c>
      <c r="E1641">
        <v>0</v>
      </c>
      <c r="F1641">
        <v>0</v>
      </c>
      <c r="G1641">
        <v>0</v>
      </c>
      <c r="H1641">
        <v>0</v>
      </c>
      <c r="I1641">
        <v>132</v>
      </c>
      <c r="J1641" t="s">
        <v>1275</v>
      </c>
      <c r="K1641" t="str">
        <f>INDEX('Planning Periods'!$O$2:$O$540,MATCH('Table B Values'!A1641,'Planning Periods'!$A$2:$A$540,0))</f>
        <v>Santa Clara County</v>
      </c>
      <c r="S1641" t="s">
        <v>815</v>
      </c>
      <c r="T1641">
        <v>2020</v>
      </c>
      <c r="U1641">
        <v>0</v>
      </c>
    </row>
    <row r="1642" spans="1:21">
      <c r="A1642" t="s">
        <v>776</v>
      </c>
      <c r="B1642">
        <v>2020</v>
      </c>
      <c r="C1642">
        <v>26</v>
      </c>
      <c r="D1642">
        <v>0</v>
      </c>
      <c r="E1642">
        <v>18</v>
      </c>
      <c r="F1642">
        <v>0</v>
      </c>
      <c r="G1642">
        <v>17</v>
      </c>
      <c r="H1642">
        <v>80</v>
      </c>
      <c r="I1642">
        <v>274</v>
      </c>
      <c r="J1642" t="s">
        <v>1275</v>
      </c>
      <c r="K1642" t="str">
        <f>INDEX('Planning Periods'!$O$2:$O$540,MATCH('Table B Values'!A1642,'Planning Periods'!$A$2:$A$540,0))</f>
        <v>Los Angeles County</v>
      </c>
      <c r="S1642" t="s">
        <v>1071</v>
      </c>
      <c r="T1642">
        <v>2020</v>
      </c>
      <c r="U1642">
        <v>0</v>
      </c>
    </row>
    <row r="1643" spans="1:21">
      <c r="A1643" t="s">
        <v>1200</v>
      </c>
      <c r="B1643">
        <v>2020</v>
      </c>
      <c r="C1643">
        <v>0</v>
      </c>
      <c r="D1643">
        <v>6</v>
      </c>
      <c r="E1643">
        <v>1</v>
      </c>
      <c r="F1643">
        <v>6</v>
      </c>
      <c r="G1643">
        <v>0</v>
      </c>
      <c r="H1643">
        <v>6</v>
      </c>
      <c r="I1643">
        <v>5</v>
      </c>
      <c r="J1643" t="s">
        <v>1275</v>
      </c>
      <c r="K1643" t="str">
        <f>INDEX('Planning Periods'!$O$2:$O$540,MATCH('Table B Values'!A1643,'Planning Periods'!$A$2:$A$540,0))</f>
        <v>Alameda County</v>
      </c>
      <c r="S1643" t="s">
        <v>1081</v>
      </c>
      <c r="T1643">
        <v>2020</v>
      </c>
      <c r="U1643">
        <v>0</v>
      </c>
    </row>
    <row r="1644" spans="1:21">
      <c r="A1644" t="s">
        <v>1203</v>
      </c>
      <c r="B1644">
        <v>2020</v>
      </c>
      <c r="C1644">
        <v>0</v>
      </c>
      <c r="D1644">
        <v>0</v>
      </c>
      <c r="E1644">
        <v>0</v>
      </c>
      <c r="F1644">
        <v>0</v>
      </c>
      <c r="G1644">
        <v>0</v>
      </c>
      <c r="H1644">
        <v>0</v>
      </c>
      <c r="I1644">
        <v>9</v>
      </c>
      <c r="J1644" t="s">
        <v>1275</v>
      </c>
      <c r="K1644" t="str">
        <f>INDEX('Planning Periods'!$O$2:$O$540,MATCH('Table B Values'!A1644,'Planning Periods'!$A$2:$A$540,0))</f>
        <v>Contra Costa County</v>
      </c>
      <c r="S1644" t="s">
        <v>1124</v>
      </c>
      <c r="T1644">
        <v>2020</v>
      </c>
      <c r="U1644">
        <v>0</v>
      </c>
    </row>
    <row r="1645" spans="1:21">
      <c r="A1645" t="s">
        <v>1204</v>
      </c>
      <c r="B1645">
        <v>2020</v>
      </c>
      <c r="C1645">
        <v>6</v>
      </c>
      <c r="D1645">
        <v>0</v>
      </c>
      <c r="E1645">
        <v>80</v>
      </c>
      <c r="F1645">
        <v>17</v>
      </c>
      <c r="G1645">
        <v>0</v>
      </c>
      <c r="H1645">
        <v>0</v>
      </c>
      <c r="I1645">
        <v>98</v>
      </c>
      <c r="J1645" t="s">
        <v>1275</v>
      </c>
      <c r="K1645" t="str">
        <f>INDEX('Planning Periods'!$O$2:$O$540,MATCH('Table B Values'!A1645,'Planning Periods'!$A$2:$A$540,0))</f>
        <v>Contra Costa County</v>
      </c>
      <c r="S1645" t="s">
        <v>1077</v>
      </c>
      <c r="T1645">
        <v>2020</v>
      </c>
      <c r="U1645">
        <v>0</v>
      </c>
    </row>
    <row r="1646" spans="1:21">
      <c r="A1646" t="s">
        <v>796</v>
      </c>
      <c r="B1646">
        <v>2020</v>
      </c>
      <c r="C1646">
        <v>0</v>
      </c>
      <c r="D1646">
        <v>0</v>
      </c>
      <c r="E1646">
        <v>0</v>
      </c>
      <c r="F1646">
        <v>0</v>
      </c>
      <c r="G1646">
        <v>0</v>
      </c>
      <c r="H1646">
        <v>0</v>
      </c>
      <c r="I1646">
        <v>48</v>
      </c>
      <c r="J1646" t="s">
        <v>1275</v>
      </c>
      <c r="K1646" t="str">
        <f>INDEX('Planning Periods'!$O$2:$O$540,MATCH('Table B Values'!A1646,'Planning Periods'!$A$2:$A$540,0))</f>
        <v>Los Angeles County</v>
      </c>
      <c r="S1646" t="s">
        <v>1079</v>
      </c>
      <c r="T1646">
        <v>2020</v>
      </c>
      <c r="U1646">
        <v>0</v>
      </c>
    </row>
    <row r="1647" spans="1:21">
      <c r="A1647" t="s">
        <v>779</v>
      </c>
      <c r="B1647">
        <v>2020</v>
      </c>
      <c r="C1647">
        <v>0</v>
      </c>
      <c r="D1647">
        <v>0</v>
      </c>
      <c r="E1647">
        <v>0</v>
      </c>
      <c r="F1647">
        <v>9</v>
      </c>
      <c r="G1647">
        <v>0</v>
      </c>
      <c r="H1647">
        <v>24</v>
      </c>
      <c r="I1647">
        <v>8</v>
      </c>
      <c r="J1647" t="s">
        <v>1275</v>
      </c>
      <c r="K1647" t="str">
        <f>INDEX('Planning Periods'!$O$2:$O$540,MATCH('Table B Values'!A1647,'Planning Periods'!$A$2:$A$540,0))</f>
        <v>San Luis Obispo County</v>
      </c>
      <c r="S1647" t="s">
        <v>1164</v>
      </c>
      <c r="T1647">
        <v>2020</v>
      </c>
      <c r="U1647">
        <v>0</v>
      </c>
    </row>
    <row r="1648" spans="1:21">
      <c r="A1648" t="s">
        <v>787</v>
      </c>
      <c r="B1648">
        <v>2020</v>
      </c>
      <c r="C1648">
        <v>0</v>
      </c>
      <c r="D1648">
        <v>0</v>
      </c>
      <c r="E1648">
        <v>0</v>
      </c>
      <c r="F1648">
        <v>0</v>
      </c>
      <c r="G1648">
        <v>0</v>
      </c>
      <c r="H1648">
        <v>0</v>
      </c>
      <c r="I1648">
        <v>236</v>
      </c>
      <c r="J1648" t="s">
        <v>1275</v>
      </c>
      <c r="K1648" t="str">
        <f>INDEX('Planning Periods'!$O$2:$O$540,MATCH('Table B Values'!A1648,'Planning Periods'!$A$2:$A$540,0))</f>
        <v>Riverside County</v>
      </c>
      <c r="S1648" t="s">
        <v>1165</v>
      </c>
      <c r="T1648">
        <v>2020</v>
      </c>
      <c r="U1648">
        <v>0</v>
      </c>
    </row>
    <row r="1649" spans="1:21">
      <c r="A1649" t="s">
        <v>1198</v>
      </c>
      <c r="B1649">
        <v>2020</v>
      </c>
      <c r="C1649">
        <v>27</v>
      </c>
      <c r="D1649">
        <v>0</v>
      </c>
      <c r="E1649">
        <v>29</v>
      </c>
      <c r="F1649">
        <v>0</v>
      </c>
      <c r="G1649">
        <v>0</v>
      </c>
      <c r="H1649">
        <v>22</v>
      </c>
      <c r="I1649">
        <v>187</v>
      </c>
      <c r="J1649" t="s">
        <v>1275</v>
      </c>
      <c r="K1649" t="str">
        <f>INDEX('Planning Periods'!$O$2:$O$540,MATCH('Table B Values'!A1649,'Planning Periods'!$A$2:$A$540,0))</f>
        <v>Sonoma County</v>
      </c>
      <c r="S1649" t="s">
        <v>1084</v>
      </c>
      <c r="T1649">
        <v>2020</v>
      </c>
      <c r="U1649">
        <v>0</v>
      </c>
    </row>
    <row r="1650" spans="1:21">
      <c r="A1650" t="s">
        <v>1080</v>
      </c>
      <c r="B1650">
        <v>2019</v>
      </c>
      <c r="C1650">
        <v>0</v>
      </c>
      <c r="D1650">
        <v>0</v>
      </c>
      <c r="E1650">
        <v>0</v>
      </c>
      <c r="F1650">
        <v>0</v>
      </c>
      <c r="G1650">
        <v>0</v>
      </c>
      <c r="H1650">
        <v>0</v>
      </c>
      <c r="I1650">
        <v>127</v>
      </c>
      <c r="J1650" t="s">
        <v>1275</v>
      </c>
      <c r="K1650" t="str">
        <f>INDEX('Planning Periods'!$O$2:$O$540,MATCH('Table B Values'!A1650,'Planning Periods'!$A$2:$A$540,0))</f>
        <v>Los Angeles County</v>
      </c>
      <c r="S1650" t="s">
        <v>1089</v>
      </c>
      <c r="T1650">
        <v>2020</v>
      </c>
      <c r="U1650">
        <v>0</v>
      </c>
    </row>
    <row r="1651" spans="1:21">
      <c r="A1651" t="s">
        <v>1218</v>
      </c>
      <c r="B1651">
        <v>2019</v>
      </c>
      <c r="C1651">
        <v>0</v>
      </c>
      <c r="D1651">
        <v>0</v>
      </c>
      <c r="E1651">
        <v>0</v>
      </c>
      <c r="F1651">
        <v>1</v>
      </c>
      <c r="G1651">
        <v>0</v>
      </c>
      <c r="H1651">
        <v>0</v>
      </c>
      <c r="I1651">
        <v>0</v>
      </c>
      <c r="J1651" t="s">
        <v>1275</v>
      </c>
      <c r="K1651" t="str">
        <f>INDEX('Planning Periods'!$O$2:$O$540,MATCH('Table B Values'!A1651,'Planning Periods'!$A$2:$A$540,0))</f>
        <v>Alpine County</v>
      </c>
      <c r="S1651" t="s">
        <v>1295</v>
      </c>
      <c r="T1651">
        <v>2020</v>
      </c>
      <c r="U1651">
        <v>0</v>
      </c>
    </row>
    <row r="1652" spans="1:21">
      <c r="A1652" t="s">
        <v>1146</v>
      </c>
      <c r="B1652">
        <v>2019</v>
      </c>
      <c r="C1652">
        <v>0</v>
      </c>
      <c r="D1652">
        <v>0</v>
      </c>
      <c r="E1652">
        <v>0</v>
      </c>
      <c r="F1652">
        <v>0</v>
      </c>
      <c r="G1652">
        <v>0</v>
      </c>
      <c r="H1652">
        <v>12</v>
      </c>
      <c r="I1652">
        <v>7</v>
      </c>
      <c r="J1652" t="s">
        <v>1275</v>
      </c>
      <c r="K1652" t="str">
        <f>INDEX('Planning Periods'!$O$2:$O$540,MATCH('Table B Values'!A1652,'Planning Periods'!$A$2:$A$540,0))</f>
        <v>Alameda County</v>
      </c>
      <c r="S1652" t="s">
        <v>1110</v>
      </c>
      <c r="T1652">
        <v>2020</v>
      </c>
      <c r="U1652">
        <v>0</v>
      </c>
    </row>
    <row r="1653" spans="1:21">
      <c r="A1653" t="s">
        <v>873</v>
      </c>
      <c r="B1653">
        <v>2019</v>
      </c>
      <c r="C1653">
        <v>0</v>
      </c>
      <c r="D1653">
        <v>0</v>
      </c>
      <c r="E1653">
        <v>0</v>
      </c>
      <c r="F1653">
        <v>0</v>
      </c>
      <c r="G1653">
        <v>0</v>
      </c>
      <c r="H1653">
        <v>0</v>
      </c>
      <c r="I1653">
        <v>8</v>
      </c>
      <c r="J1653" t="s">
        <v>1275</v>
      </c>
      <c r="K1653" t="str">
        <f>INDEX('Planning Periods'!$O$2:$O$540,MATCH('Table B Values'!A1653,'Planning Periods'!$A$2:$A$540,0))</f>
        <v>Los Angeles County</v>
      </c>
      <c r="S1653" t="s">
        <v>1268</v>
      </c>
      <c r="T1653">
        <v>2020</v>
      </c>
      <c r="U1653">
        <v>0</v>
      </c>
    </row>
    <row r="1654" spans="1:21">
      <c r="A1654" t="s">
        <v>1145</v>
      </c>
      <c r="B1654">
        <v>2019</v>
      </c>
      <c r="C1654">
        <v>0</v>
      </c>
      <c r="D1654">
        <v>0</v>
      </c>
      <c r="E1654">
        <v>0</v>
      </c>
      <c r="F1654">
        <v>26</v>
      </c>
      <c r="G1654">
        <v>0</v>
      </c>
      <c r="H1654">
        <v>0</v>
      </c>
      <c r="I1654" s="356">
        <v>63</v>
      </c>
      <c r="J1654" t="s">
        <v>1275</v>
      </c>
      <c r="K1654" t="str">
        <f>INDEX('Planning Periods'!$O$2:$O$540,MATCH('Table B Values'!A1654,'Planning Periods'!$A$2:$A$540,0))</f>
        <v>Alameda County</v>
      </c>
      <c r="S1654" t="s">
        <v>1163</v>
      </c>
      <c r="T1654">
        <v>2020</v>
      </c>
      <c r="U1654">
        <v>0</v>
      </c>
    </row>
    <row r="1655" spans="1:21">
      <c r="A1655" t="s">
        <v>875</v>
      </c>
      <c r="B1655">
        <v>2019</v>
      </c>
      <c r="C1655">
        <v>31</v>
      </c>
      <c r="D1655">
        <v>0</v>
      </c>
      <c r="E1655">
        <v>28</v>
      </c>
      <c r="F1655">
        <v>0</v>
      </c>
      <c r="G1655">
        <v>24</v>
      </c>
      <c r="H1655">
        <v>0</v>
      </c>
      <c r="I1655">
        <v>598</v>
      </c>
      <c r="J1655" t="s">
        <v>1275</v>
      </c>
      <c r="K1655" t="str">
        <f>INDEX('Planning Periods'!$O$2:$O$540,MATCH('Table B Values'!A1655,'Planning Periods'!$A$2:$A$540,0))</f>
        <v>Alameda County</v>
      </c>
      <c r="S1655" t="s">
        <v>1096</v>
      </c>
      <c r="T1655">
        <v>2020</v>
      </c>
      <c r="U1655">
        <v>0</v>
      </c>
    </row>
    <row r="1656" spans="1:21">
      <c r="A1656" t="s">
        <v>1082</v>
      </c>
      <c r="B1656">
        <v>2019</v>
      </c>
      <c r="C1656">
        <v>0</v>
      </c>
      <c r="D1656">
        <v>0</v>
      </c>
      <c r="E1656">
        <v>0</v>
      </c>
      <c r="F1656">
        <v>0</v>
      </c>
      <c r="G1656">
        <v>0</v>
      </c>
      <c r="H1656">
        <v>0</v>
      </c>
      <c r="I1656">
        <v>26</v>
      </c>
      <c r="J1656" t="s">
        <v>1275</v>
      </c>
      <c r="K1656" t="str">
        <f>INDEX('Planning Periods'!$O$2:$O$540,MATCH('Table B Values'!A1656,'Planning Periods'!$A$2:$A$540,0))</f>
        <v>Shasta County</v>
      </c>
      <c r="S1656" t="s">
        <v>926</v>
      </c>
      <c r="T1656">
        <v>2020</v>
      </c>
      <c r="U1656">
        <v>0</v>
      </c>
    </row>
    <row r="1657" spans="1:21">
      <c r="A1657" t="s">
        <v>1078</v>
      </c>
      <c r="B1657">
        <v>2019</v>
      </c>
      <c r="C1657">
        <v>0</v>
      </c>
      <c r="D1657">
        <v>0</v>
      </c>
      <c r="E1657">
        <v>0</v>
      </c>
      <c r="F1657">
        <v>0</v>
      </c>
      <c r="G1657">
        <v>0</v>
      </c>
      <c r="H1657">
        <v>4</v>
      </c>
      <c r="I1657">
        <v>1</v>
      </c>
      <c r="J1657" t="s">
        <v>1275</v>
      </c>
      <c r="K1657" t="str">
        <f>INDEX('Planning Periods'!$O$2:$O$540,MATCH('Table B Values'!A1657,'Planning Periods'!$A$2:$A$540,0))</f>
        <v>Calaveras County</v>
      </c>
      <c r="S1657" t="s">
        <v>835</v>
      </c>
      <c r="T1657">
        <v>2020</v>
      </c>
      <c r="U1657">
        <v>0</v>
      </c>
    </row>
    <row r="1658" spans="1:21">
      <c r="A1658" t="s">
        <v>785</v>
      </c>
      <c r="B1658">
        <v>2019</v>
      </c>
      <c r="C1658">
        <v>43</v>
      </c>
      <c r="D1658">
        <v>0</v>
      </c>
      <c r="E1658">
        <v>10</v>
      </c>
      <c r="F1658">
        <v>0</v>
      </c>
      <c r="G1658">
        <v>0</v>
      </c>
      <c r="H1658">
        <v>0</v>
      </c>
      <c r="I1658">
        <v>948</v>
      </c>
      <c r="J1658" t="s">
        <v>1275</v>
      </c>
      <c r="K1658" t="str">
        <f>INDEX('Planning Periods'!$O$2:$O$540,MATCH('Table B Values'!A1658,'Planning Periods'!$A$2:$A$540,0))</f>
        <v>Orange County</v>
      </c>
      <c r="S1658" t="s">
        <v>837</v>
      </c>
      <c r="T1658">
        <v>2020</v>
      </c>
      <c r="U1658">
        <v>0</v>
      </c>
    </row>
    <row r="1659" spans="1:21">
      <c r="A1659" t="s">
        <v>944</v>
      </c>
      <c r="B1659">
        <v>2019</v>
      </c>
      <c r="C1659">
        <v>0</v>
      </c>
      <c r="D1659">
        <v>0</v>
      </c>
      <c r="E1659">
        <v>0</v>
      </c>
      <c r="F1659">
        <v>1</v>
      </c>
      <c r="G1659">
        <v>0</v>
      </c>
      <c r="H1659">
        <v>13</v>
      </c>
      <c r="I1659">
        <v>14</v>
      </c>
      <c r="J1659" t="s">
        <v>1275</v>
      </c>
      <c r="K1659" t="str">
        <f>INDEX('Planning Periods'!$O$2:$O$540,MATCH('Table B Values'!A1659,'Planning Periods'!$A$2:$A$540,0))</f>
        <v>Amador County</v>
      </c>
      <c r="S1659" t="s">
        <v>1086</v>
      </c>
      <c r="T1659">
        <v>2020</v>
      </c>
      <c r="U1659">
        <v>0</v>
      </c>
    </row>
    <row r="1660" spans="1:21">
      <c r="A1660" t="s">
        <v>1144</v>
      </c>
      <c r="B1660">
        <v>2019</v>
      </c>
      <c r="C1660">
        <v>0</v>
      </c>
      <c r="D1660">
        <v>1</v>
      </c>
      <c r="E1660">
        <v>0</v>
      </c>
      <c r="F1660">
        <v>0</v>
      </c>
      <c r="G1660">
        <v>0</v>
      </c>
      <c r="H1660">
        <v>0</v>
      </c>
      <c r="I1660">
        <v>0</v>
      </c>
      <c r="J1660" t="s">
        <v>1275</v>
      </c>
      <c r="K1660" t="str">
        <f>INDEX('Planning Periods'!$O$2:$O$540,MATCH('Table B Values'!A1660,'Planning Periods'!$A$2:$A$540,0))</f>
        <v>Napa County</v>
      </c>
      <c r="S1660" t="s">
        <v>1094</v>
      </c>
      <c r="T1660">
        <v>2020</v>
      </c>
      <c r="U1660">
        <v>0</v>
      </c>
    </row>
    <row r="1661" spans="1:21">
      <c r="A1661" t="s">
        <v>1115</v>
      </c>
      <c r="B1661">
        <v>2019</v>
      </c>
      <c r="C1661">
        <v>0</v>
      </c>
      <c r="D1661">
        <v>0</v>
      </c>
      <c r="E1661">
        <v>0</v>
      </c>
      <c r="F1661">
        <v>0</v>
      </c>
      <c r="G1661">
        <v>0</v>
      </c>
      <c r="H1661">
        <v>0</v>
      </c>
      <c r="I1661">
        <v>63</v>
      </c>
      <c r="J1661" t="s">
        <v>1275</v>
      </c>
      <c r="K1661" t="str">
        <f>INDEX('Planning Periods'!$O$2:$O$540,MATCH('Table B Values'!A1661,'Planning Periods'!$A$2:$A$540,0))</f>
        <v>San Bernardino County</v>
      </c>
      <c r="S1661" t="s">
        <v>1293</v>
      </c>
      <c r="T1661">
        <v>2020</v>
      </c>
      <c r="U1661">
        <v>0</v>
      </c>
    </row>
    <row r="1662" spans="1:21">
      <c r="A1662" t="s">
        <v>801</v>
      </c>
      <c r="B1662">
        <v>2019</v>
      </c>
      <c r="C1662">
        <v>0</v>
      </c>
      <c r="D1662">
        <v>0</v>
      </c>
      <c r="E1662">
        <v>0</v>
      </c>
      <c r="F1662">
        <v>0</v>
      </c>
      <c r="G1662">
        <v>0</v>
      </c>
      <c r="H1662">
        <v>0</v>
      </c>
      <c r="I1662">
        <v>280</v>
      </c>
      <c r="J1662" t="s">
        <v>1275</v>
      </c>
      <c r="K1662" t="str">
        <f>INDEX('Planning Periods'!$O$2:$O$540,MATCH('Table B Values'!A1662,'Planning Periods'!$A$2:$A$540,0))</f>
        <v>Ventura County</v>
      </c>
      <c r="S1662" t="s">
        <v>1072</v>
      </c>
      <c r="T1662">
        <v>2020</v>
      </c>
      <c r="U1662">
        <v>0</v>
      </c>
    </row>
    <row r="1663" spans="1:21">
      <c r="A1663" t="s">
        <v>792</v>
      </c>
      <c r="B1663">
        <v>2019</v>
      </c>
      <c r="C1663">
        <v>0</v>
      </c>
      <c r="D1663">
        <v>11</v>
      </c>
      <c r="E1663">
        <v>0</v>
      </c>
      <c r="F1663">
        <v>30</v>
      </c>
      <c r="G1663">
        <v>0</v>
      </c>
      <c r="H1663">
        <v>28</v>
      </c>
      <c r="I1663">
        <v>39</v>
      </c>
      <c r="J1663" t="s">
        <v>1275</v>
      </c>
      <c r="K1663" t="str">
        <f>INDEX('Planning Periods'!$O$2:$O$540,MATCH('Table B Values'!A1663,'Planning Periods'!$A$2:$A$540,0))</f>
        <v>Ventura County</v>
      </c>
      <c r="S1663" t="s">
        <v>810</v>
      </c>
      <c r="T1663">
        <v>2019</v>
      </c>
      <c r="U1663">
        <v>0</v>
      </c>
    </row>
    <row r="1664" spans="1:21">
      <c r="A1664" t="s">
        <v>795</v>
      </c>
      <c r="B1664">
        <v>2019</v>
      </c>
      <c r="C1664">
        <v>0</v>
      </c>
      <c r="D1664">
        <v>7</v>
      </c>
      <c r="E1664">
        <v>0</v>
      </c>
      <c r="F1664">
        <v>0</v>
      </c>
      <c r="G1664">
        <v>0</v>
      </c>
      <c r="H1664">
        <v>144</v>
      </c>
      <c r="I1664">
        <v>288</v>
      </c>
      <c r="J1664" t="s">
        <v>1275</v>
      </c>
      <c r="K1664" t="str">
        <f>INDEX('Planning Periods'!$O$2:$O$540,MATCH('Table B Values'!A1664,'Planning Periods'!$A$2:$A$540,0))</f>
        <v>San Bernardino County</v>
      </c>
      <c r="S1664" t="s">
        <v>801</v>
      </c>
      <c r="T1664">
        <v>2019</v>
      </c>
      <c r="U1664">
        <v>0</v>
      </c>
    </row>
    <row r="1665" spans="1:21">
      <c r="A1665" t="s">
        <v>810</v>
      </c>
      <c r="B1665">
        <v>2019</v>
      </c>
      <c r="C1665">
        <v>0</v>
      </c>
      <c r="D1665">
        <v>0</v>
      </c>
      <c r="E1665">
        <v>0</v>
      </c>
      <c r="F1665">
        <v>0</v>
      </c>
      <c r="G1665">
        <v>0</v>
      </c>
      <c r="H1665">
        <v>0</v>
      </c>
      <c r="I1665">
        <v>64</v>
      </c>
      <c r="J1665" t="s">
        <v>1275</v>
      </c>
      <c r="K1665" t="str">
        <f>INDEX('Planning Periods'!$O$2:$O$540,MATCH('Table B Values'!A1665,'Planning Periods'!$A$2:$A$540,0))</f>
        <v>Solano County</v>
      </c>
      <c r="S1665" t="s">
        <v>792</v>
      </c>
      <c r="T1665">
        <v>2019</v>
      </c>
      <c r="U1665">
        <v>9</v>
      </c>
    </row>
    <row r="1666" spans="1:21">
      <c r="A1666" t="s">
        <v>789</v>
      </c>
      <c r="B1666">
        <v>2019</v>
      </c>
      <c r="C1666">
        <v>0</v>
      </c>
      <c r="D1666">
        <v>0</v>
      </c>
      <c r="E1666">
        <v>0</v>
      </c>
      <c r="F1666">
        <v>0</v>
      </c>
      <c r="G1666">
        <v>0</v>
      </c>
      <c r="H1666">
        <v>12</v>
      </c>
      <c r="I1666" s="356">
        <v>8</v>
      </c>
      <c r="J1666" t="s">
        <v>1275</v>
      </c>
      <c r="K1666" t="str">
        <f>INDEX('Planning Periods'!$O$2:$O$540,MATCH('Table B Values'!A1666,'Planning Periods'!$A$2:$A$540,0))</f>
        <v>Alameda County</v>
      </c>
      <c r="S1666" t="s">
        <v>807</v>
      </c>
      <c r="T1666">
        <v>2019</v>
      </c>
      <c r="U1666">
        <v>0</v>
      </c>
    </row>
    <row r="1667" spans="1:21">
      <c r="A1667" t="s">
        <v>804</v>
      </c>
      <c r="B1667">
        <v>2019</v>
      </c>
      <c r="C1667">
        <v>0</v>
      </c>
      <c r="D1667">
        <v>0</v>
      </c>
      <c r="E1667">
        <v>0</v>
      </c>
      <c r="F1667">
        <v>0</v>
      </c>
      <c r="G1667">
        <v>0</v>
      </c>
      <c r="H1667">
        <v>14</v>
      </c>
      <c r="I1667">
        <v>511</v>
      </c>
      <c r="J1667" t="s">
        <v>1275</v>
      </c>
      <c r="K1667" t="str">
        <f>INDEX('Planning Periods'!$O$2:$O$540,MATCH('Table B Values'!A1667,'Planning Periods'!$A$2:$A$540,0))</f>
        <v>San Bernardino County</v>
      </c>
      <c r="S1667" t="s">
        <v>821</v>
      </c>
      <c r="T1667">
        <v>2019</v>
      </c>
      <c r="U1667">
        <v>0</v>
      </c>
    </row>
    <row r="1668" spans="1:21">
      <c r="A1668" t="s">
        <v>807</v>
      </c>
      <c r="B1668">
        <v>2019</v>
      </c>
      <c r="C1668">
        <v>0</v>
      </c>
      <c r="D1668">
        <v>0</v>
      </c>
      <c r="E1668">
        <v>0</v>
      </c>
      <c r="F1668">
        <v>3</v>
      </c>
      <c r="G1668">
        <v>0</v>
      </c>
      <c r="H1668">
        <v>0</v>
      </c>
      <c r="I1668">
        <v>378</v>
      </c>
      <c r="J1668" t="s">
        <v>1275</v>
      </c>
      <c r="K1668" t="str">
        <f>INDEX('Planning Periods'!$O$2:$O$540,MATCH('Table B Values'!A1668,'Planning Periods'!$A$2:$A$540,0))</f>
        <v>Solano County</v>
      </c>
      <c r="S1668" t="s">
        <v>789</v>
      </c>
      <c r="T1668">
        <v>2019</v>
      </c>
      <c r="U1668">
        <v>0</v>
      </c>
    </row>
    <row r="1669" spans="1:21">
      <c r="A1669" t="s">
        <v>798</v>
      </c>
      <c r="B1669">
        <v>2019</v>
      </c>
      <c r="C1669">
        <v>0</v>
      </c>
      <c r="D1669">
        <v>0</v>
      </c>
      <c r="E1669">
        <v>0</v>
      </c>
      <c r="F1669">
        <v>0</v>
      </c>
      <c r="G1669">
        <v>0</v>
      </c>
      <c r="H1669">
        <v>2</v>
      </c>
      <c r="I1669">
        <v>3</v>
      </c>
      <c r="J1669" t="s">
        <v>1275</v>
      </c>
      <c r="K1669" t="str">
        <f>INDEX('Planning Periods'!$O$2:$O$540,MATCH('Table B Values'!A1669,'Planning Periods'!$A$2:$A$540,0))</f>
        <v>Orange County</v>
      </c>
      <c r="S1669" t="s">
        <v>804</v>
      </c>
      <c r="T1669">
        <v>2019</v>
      </c>
      <c r="U1669">
        <v>0</v>
      </c>
    </row>
    <row r="1670" spans="1:21">
      <c r="A1670" t="s">
        <v>893</v>
      </c>
      <c r="B1670">
        <v>2019</v>
      </c>
      <c r="C1670">
        <v>0</v>
      </c>
      <c r="D1670">
        <v>0</v>
      </c>
      <c r="E1670">
        <v>0</v>
      </c>
      <c r="F1670">
        <v>24</v>
      </c>
      <c r="G1670">
        <v>2</v>
      </c>
      <c r="H1670">
        <v>6</v>
      </c>
      <c r="I1670">
        <v>50</v>
      </c>
      <c r="J1670" t="s">
        <v>1275</v>
      </c>
      <c r="K1670" t="str">
        <f>INDEX('Planning Periods'!$O$2:$O$540,MATCH('Table B Values'!A1670,'Planning Periods'!$A$2:$A$540,0))</f>
        <v>Kern County</v>
      </c>
      <c r="S1670" t="s">
        <v>795</v>
      </c>
      <c r="T1670">
        <v>2019</v>
      </c>
      <c r="U1670">
        <v>6</v>
      </c>
    </row>
    <row r="1671" spans="1:21">
      <c r="A1671" t="s">
        <v>888</v>
      </c>
      <c r="B1671">
        <v>2019</v>
      </c>
      <c r="C1671">
        <v>0</v>
      </c>
      <c r="D1671">
        <v>0</v>
      </c>
      <c r="E1671">
        <v>0</v>
      </c>
      <c r="F1671">
        <v>0</v>
      </c>
      <c r="G1671">
        <v>0</v>
      </c>
      <c r="H1671">
        <v>0</v>
      </c>
      <c r="I1671">
        <v>21</v>
      </c>
      <c r="J1671" t="s">
        <v>1275</v>
      </c>
      <c r="K1671" t="str">
        <f>INDEX('Planning Periods'!$O$2:$O$540,MATCH('Table B Values'!A1671,'Planning Periods'!$A$2:$A$540,0))</f>
        <v>Stanislaus County</v>
      </c>
      <c r="S1671" t="s">
        <v>901</v>
      </c>
      <c r="T1671">
        <v>2019</v>
      </c>
      <c r="U1671">
        <v>0</v>
      </c>
    </row>
    <row r="1672" spans="1:21">
      <c r="A1672" t="s">
        <v>889</v>
      </c>
      <c r="B1672">
        <v>2019</v>
      </c>
      <c r="C1672">
        <v>0</v>
      </c>
      <c r="D1672">
        <v>0</v>
      </c>
      <c r="E1672">
        <v>1</v>
      </c>
      <c r="F1672">
        <v>0</v>
      </c>
      <c r="G1672">
        <v>1</v>
      </c>
      <c r="H1672">
        <v>0</v>
      </c>
      <c r="I1672">
        <v>25</v>
      </c>
      <c r="J1672" t="s">
        <v>1275</v>
      </c>
      <c r="K1672" t="str">
        <f>INDEX('Planning Periods'!$O$2:$O$540,MATCH('Table B Values'!A1672,'Planning Periods'!$A$2:$A$540,0))</f>
        <v>Santa Cruz County</v>
      </c>
      <c r="S1672" t="s">
        <v>893</v>
      </c>
      <c r="T1672">
        <v>2019</v>
      </c>
      <c r="U1672">
        <v>0</v>
      </c>
    </row>
    <row r="1673" spans="1:21">
      <c r="A1673" t="s">
        <v>901</v>
      </c>
      <c r="B1673">
        <v>2019</v>
      </c>
      <c r="C1673">
        <v>0</v>
      </c>
      <c r="D1673">
        <v>0</v>
      </c>
      <c r="E1673">
        <v>0</v>
      </c>
      <c r="F1673">
        <v>0</v>
      </c>
      <c r="G1673">
        <v>0</v>
      </c>
      <c r="H1673">
        <v>9</v>
      </c>
      <c r="I1673">
        <v>368</v>
      </c>
      <c r="J1673" t="s">
        <v>1275</v>
      </c>
      <c r="K1673" t="str">
        <f>INDEX('Planning Periods'!$O$2:$O$540,MATCH('Table B Values'!A1673,'Planning Periods'!$A$2:$A$540,0))</f>
        <v>Contra Costa County</v>
      </c>
      <c r="S1673" t="s">
        <v>888</v>
      </c>
      <c r="T1673">
        <v>2019</v>
      </c>
      <c r="U1673">
        <v>0</v>
      </c>
    </row>
    <row r="1674" spans="1:21">
      <c r="A1674" t="s">
        <v>847</v>
      </c>
      <c r="B1674">
        <v>2019</v>
      </c>
      <c r="C1674">
        <v>0</v>
      </c>
      <c r="D1674">
        <v>20</v>
      </c>
      <c r="E1674">
        <v>0</v>
      </c>
      <c r="F1674">
        <v>46</v>
      </c>
      <c r="G1674">
        <v>0</v>
      </c>
      <c r="H1674">
        <v>463</v>
      </c>
      <c r="I1674">
        <v>169</v>
      </c>
      <c r="J1674" t="s">
        <v>1275</v>
      </c>
      <c r="K1674" t="str">
        <f>INDEX('Planning Periods'!$O$2:$O$540,MATCH('Table B Values'!A1674,'Planning Periods'!$A$2:$A$540,0))</f>
        <v>Tulare County</v>
      </c>
      <c r="S1674" t="s">
        <v>898</v>
      </c>
      <c r="T1674">
        <v>2019</v>
      </c>
      <c r="U1674">
        <v>0</v>
      </c>
    </row>
    <row r="1675" spans="1:21">
      <c r="A1675" t="s">
        <v>896</v>
      </c>
      <c r="B1675">
        <v>2019</v>
      </c>
      <c r="C1675">
        <v>60</v>
      </c>
      <c r="D1675">
        <v>0</v>
      </c>
      <c r="E1675">
        <v>31</v>
      </c>
      <c r="F1675">
        <v>0</v>
      </c>
      <c r="G1675">
        <v>0</v>
      </c>
      <c r="H1675">
        <v>0</v>
      </c>
      <c r="I1675">
        <v>307</v>
      </c>
      <c r="J1675" t="s">
        <v>1275</v>
      </c>
      <c r="K1675" t="str">
        <f>INDEX('Planning Periods'!$O$2:$O$540,MATCH('Table B Values'!A1675,'Planning Periods'!$A$2:$A$540,0))</f>
        <v>San Diego County</v>
      </c>
      <c r="S1675" t="s">
        <v>798</v>
      </c>
      <c r="T1675">
        <v>2019</v>
      </c>
      <c r="U1675">
        <v>0</v>
      </c>
    </row>
    <row r="1676" spans="1:21">
      <c r="A1676" t="s">
        <v>898</v>
      </c>
      <c r="B1676">
        <v>2019</v>
      </c>
      <c r="C1676">
        <v>0</v>
      </c>
      <c r="D1676">
        <v>0</v>
      </c>
      <c r="E1676">
        <v>0</v>
      </c>
      <c r="F1676">
        <v>0</v>
      </c>
      <c r="G1676">
        <v>0</v>
      </c>
      <c r="H1676">
        <v>0</v>
      </c>
      <c r="I1676">
        <v>19</v>
      </c>
      <c r="J1676" t="s">
        <v>1275</v>
      </c>
      <c r="K1676" t="str">
        <f>INDEX('Planning Periods'!$O$2:$O$540,MATCH('Table B Values'!A1676,'Planning Periods'!$A$2:$A$540,0))</f>
        <v>Los Angeles County</v>
      </c>
      <c r="S1676" t="s">
        <v>847</v>
      </c>
      <c r="T1676">
        <v>2019</v>
      </c>
      <c r="U1676">
        <v>0</v>
      </c>
    </row>
    <row r="1677" spans="1:21">
      <c r="A1677" t="s">
        <v>981</v>
      </c>
      <c r="B1677">
        <v>2019</v>
      </c>
      <c r="C1677">
        <v>0</v>
      </c>
      <c r="D1677">
        <v>0</v>
      </c>
      <c r="E1677">
        <v>0</v>
      </c>
      <c r="F1677">
        <v>0</v>
      </c>
      <c r="G1677">
        <v>0</v>
      </c>
      <c r="H1677">
        <v>0</v>
      </c>
      <c r="I1677">
        <v>34</v>
      </c>
      <c r="J1677" t="s">
        <v>1275</v>
      </c>
      <c r="K1677" t="str">
        <f>INDEX('Planning Periods'!$O$2:$O$540,MATCH('Table B Values'!A1677,'Planning Periods'!$A$2:$A$540,0))</f>
        <v>Nevada County</v>
      </c>
      <c r="S1677" t="s">
        <v>896</v>
      </c>
      <c r="T1677">
        <v>2019</v>
      </c>
      <c r="U1677">
        <v>0</v>
      </c>
    </row>
    <row r="1678" spans="1:21">
      <c r="A1678" t="s">
        <v>939</v>
      </c>
      <c r="B1678">
        <v>2019</v>
      </c>
      <c r="C1678">
        <v>0</v>
      </c>
      <c r="D1678">
        <v>0</v>
      </c>
      <c r="E1678">
        <v>0</v>
      </c>
      <c r="F1678">
        <v>0</v>
      </c>
      <c r="G1678">
        <v>0</v>
      </c>
      <c r="H1678">
        <v>0</v>
      </c>
      <c r="I1678">
        <v>186</v>
      </c>
      <c r="J1678" t="s">
        <v>1275</v>
      </c>
      <c r="K1678" t="str">
        <f>INDEX('Planning Periods'!$O$2:$O$540,MATCH('Table B Values'!A1678,'Planning Periods'!$A$2:$A$540,0))</f>
        <v>Los Angeles County</v>
      </c>
      <c r="S1678" t="s">
        <v>781</v>
      </c>
      <c r="T1678">
        <v>2019</v>
      </c>
      <c r="U1678">
        <v>0</v>
      </c>
    </row>
    <row r="1679" spans="1:21">
      <c r="A1679" t="s">
        <v>786</v>
      </c>
      <c r="B1679">
        <v>2019</v>
      </c>
      <c r="C1679">
        <v>0</v>
      </c>
      <c r="D1679">
        <v>0</v>
      </c>
      <c r="E1679">
        <v>0</v>
      </c>
      <c r="F1679">
        <v>0</v>
      </c>
      <c r="G1679">
        <v>0</v>
      </c>
      <c r="H1679">
        <v>193</v>
      </c>
      <c r="I1679">
        <v>439</v>
      </c>
      <c r="J1679" t="s">
        <v>1275</v>
      </c>
      <c r="K1679" t="str">
        <f>INDEX('Planning Periods'!$O$2:$O$540,MATCH('Table B Values'!A1679,'Planning Periods'!$A$2:$A$540,0))</f>
        <v>Tulare County</v>
      </c>
      <c r="S1679" t="s">
        <v>783</v>
      </c>
      <c r="T1679">
        <v>2019</v>
      </c>
      <c r="U1679">
        <v>0</v>
      </c>
    </row>
    <row r="1680" spans="1:21">
      <c r="A1680" t="s">
        <v>1058</v>
      </c>
      <c r="B1680">
        <v>2019</v>
      </c>
      <c r="C1680">
        <v>0</v>
      </c>
      <c r="D1680">
        <v>0</v>
      </c>
      <c r="E1680">
        <v>0</v>
      </c>
      <c r="F1680">
        <v>0</v>
      </c>
      <c r="G1680">
        <v>8</v>
      </c>
      <c r="H1680">
        <v>0</v>
      </c>
      <c r="I1680" s="356">
        <v>233</v>
      </c>
      <c r="J1680" t="s">
        <v>1275</v>
      </c>
      <c r="K1680" t="str">
        <f>INDEX('Planning Periods'!$O$2:$O$540,MATCH('Table B Values'!A1680,'Planning Periods'!$A$2:$A$540,0))</f>
        <v>Alameda County</v>
      </c>
      <c r="S1680" t="s">
        <v>1290</v>
      </c>
      <c r="T1680">
        <v>2019</v>
      </c>
      <c r="U1680">
        <v>0</v>
      </c>
    </row>
    <row r="1681" spans="1:21">
      <c r="A1681" t="s">
        <v>783</v>
      </c>
      <c r="B1681">
        <v>2019</v>
      </c>
      <c r="C1681">
        <v>0</v>
      </c>
      <c r="D1681">
        <v>0</v>
      </c>
      <c r="E1681">
        <v>0</v>
      </c>
      <c r="F1681">
        <v>0</v>
      </c>
      <c r="G1681">
        <v>22</v>
      </c>
      <c r="H1681">
        <v>18</v>
      </c>
      <c r="I1681">
        <v>748</v>
      </c>
      <c r="J1681" t="s">
        <v>1275</v>
      </c>
      <c r="K1681" t="str">
        <f>INDEX('Planning Periods'!$O$2:$O$540,MATCH('Table B Values'!A1681,'Planning Periods'!$A$2:$A$540,0))</f>
        <v>San Joaquin County</v>
      </c>
      <c r="S1681" t="s">
        <v>1273</v>
      </c>
      <c r="T1681">
        <v>2019</v>
      </c>
      <c r="U1681">
        <v>0</v>
      </c>
    </row>
    <row r="1682" spans="1:21">
      <c r="A1682" t="s">
        <v>1290</v>
      </c>
      <c r="B1682">
        <v>2019</v>
      </c>
      <c r="C1682">
        <v>0</v>
      </c>
      <c r="D1682">
        <v>0</v>
      </c>
      <c r="E1682">
        <v>0</v>
      </c>
      <c r="F1682">
        <v>0</v>
      </c>
      <c r="G1682">
        <v>0</v>
      </c>
      <c r="H1682">
        <v>0</v>
      </c>
      <c r="I1682">
        <v>1</v>
      </c>
      <c r="J1682" t="s">
        <v>1275</v>
      </c>
      <c r="K1682" t="str">
        <f>INDEX('Planning Periods'!$O$2:$O$540,MATCH('Table B Values'!A1682,'Planning Periods'!$A$2:$A$540,0))</f>
        <v>Humboldt County</v>
      </c>
      <c r="S1682" t="s">
        <v>833</v>
      </c>
      <c r="T1682">
        <v>2019</v>
      </c>
      <c r="U1682">
        <v>0</v>
      </c>
    </row>
    <row r="1683" spans="1:21">
      <c r="A1683" t="s">
        <v>974</v>
      </c>
      <c r="B1683">
        <v>2019</v>
      </c>
      <c r="C1683">
        <v>0</v>
      </c>
      <c r="D1683">
        <v>0</v>
      </c>
      <c r="E1683">
        <v>0</v>
      </c>
      <c r="F1683">
        <v>0</v>
      </c>
      <c r="G1683">
        <v>0</v>
      </c>
      <c r="H1683">
        <v>0</v>
      </c>
      <c r="I1683">
        <v>0</v>
      </c>
      <c r="J1683" t="s">
        <v>1275</v>
      </c>
      <c r="K1683" t="str">
        <f>INDEX('Planning Periods'!$O$2:$O$540,MATCH('Table B Values'!A1683,'Planning Periods'!$A$2:$A$540,0))</f>
        <v>Trinity County</v>
      </c>
      <c r="S1683" t="s">
        <v>809</v>
      </c>
      <c r="T1683">
        <v>2019</v>
      </c>
      <c r="U1683">
        <v>0</v>
      </c>
    </row>
    <row r="1684" spans="1:21">
      <c r="A1684" t="s">
        <v>778</v>
      </c>
      <c r="B1684">
        <v>2019</v>
      </c>
      <c r="C1684">
        <v>0</v>
      </c>
      <c r="D1684">
        <v>43</v>
      </c>
      <c r="E1684">
        <v>0</v>
      </c>
      <c r="F1684">
        <v>111</v>
      </c>
      <c r="G1684">
        <v>0</v>
      </c>
      <c r="H1684">
        <v>35</v>
      </c>
      <c r="I1684">
        <v>36</v>
      </c>
      <c r="J1684" t="s">
        <v>1275</v>
      </c>
      <c r="K1684" t="str">
        <f>INDEX('Planning Periods'!$O$2:$O$540,MATCH('Table B Values'!A1684,'Planning Periods'!$A$2:$A$540,0))</f>
        <v>Tulare County</v>
      </c>
      <c r="S1684" t="s">
        <v>838</v>
      </c>
      <c r="T1684">
        <v>2019</v>
      </c>
      <c r="U1684">
        <v>0</v>
      </c>
    </row>
    <row r="1685" spans="1:21">
      <c r="A1685" t="s">
        <v>775</v>
      </c>
      <c r="B1685">
        <v>2019</v>
      </c>
      <c r="C1685">
        <v>0</v>
      </c>
      <c r="D1685">
        <v>0</v>
      </c>
      <c r="E1685">
        <v>0</v>
      </c>
      <c r="F1685">
        <v>0</v>
      </c>
      <c r="G1685">
        <v>0</v>
      </c>
      <c r="H1685">
        <v>5</v>
      </c>
      <c r="I1685">
        <v>0</v>
      </c>
      <c r="J1685" t="s">
        <v>1275</v>
      </c>
      <c r="K1685" t="str">
        <f>INDEX('Planning Periods'!$O$2:$O$540,MATCH('Table B Values'!A1685,'Planning Periods'!$A$2:$A$540,0))</f>
        <v>San Bernardino County</v>
      </c>
      <c r="S1685" t="s">
        <v>974</v>
      </c>
      <c r="T1685">
        <v>2019</v>
      </c>
      <c r="U1685">
        <v>0</v>
      </c>
    </row>
    <row r="1686" spans="1:21">
      <c r="A1686" t="s">
        <v>821</v>
      </c>
      <c r="B1686">
        <v>2019</v>
      </c>
      <c r="C1686">
        <v>0</v>
      </c>
      <c r="D1686">
        <v>0</v>
      </c>
      <c r="E1686">
        <v>0</v>
      </c>
      <c r="F1686">
        <v>0</v>
      </c>
      <c r="G1686">
        <v>0</v>
      </c>
      <c r="H1686">
        <v>1</v>
      </c>
      <c r="I1686">
        <v>1</v>
      </c>
      <c r="J1686" t="s">
        <v>1275</v>
      </c>
      <c r="K1686" t="str">
        <f>INDEX('Planning Periods'!$O$2:$O$540,MATCH('Table B Values'!A1686,'Planning Periods'!$A$2:$A$540,0))</f>
        <v>Mendocino County</v>
      </c>
      <c r="S1686" t="s">
        <v>770</v>
      </c>
      <c r="T1686">
        <v>2019</v>
      </c>
      <c r="U1686">
        <v>0</v>
      </c>
    </row>
    <row r="1687" spans="1:21">
      <c r="A1687" t="s">
        <v>1066</v>
      </c>
      <c r="B1687">
        <v>2019</v>
      </c>
      <c r="C1687">
        <v>0</v>
      </c>
      <c r="D1687">
        <v>0</v>
      </c>
      <c r="E1687">
        <v>0</v>
      </c>
      <c r="F1687">
        <v>0</v>
      </c>
      <c r="G1687">
        <v>0</v>
      </c>
      <c r="H1687">
        <v>71</v>
      </c>
      <c r="I1687">
        <v>44</v>
      </c>
      <c r="J1687" t="s">
        <v>1275</v>
      </c>
      <c r="K1687" t="str">
        <f>INDEX('Planning Periods'!$O$2:$O$540,MATCH('Table B Values'!A1687,'Planning Periods'!$A$2:$A$540,0))</f>
        <v>Solano County</v>
      </c>
      <c r="S1687" t="s">
        <v>773</v>
      </c>
      <c r="T1687">
        <v>2019</v>
      </c>
      <c r="U1687">
        <v>0</v>
      </c>
    </row>
    <row r="1688" spans="1:21">
      <c r="A1688" t="s">
        <v>773</v>
      </c>
      <c r="B1688">
        <v>2019</v>
      </c>
      <c r="C1688">
        <v>0</v>
      </c>
      <c r="D1688">
        <v>0</v>
      </c>
      <c r="E1688">
        <v>0</v>
      </c>
      <c r="F1688">
        <v>0</v>
      </c>
      <c r="G1688">
        <v>0</v>
      </c>
      <c r="H1688">
        <v>5</v>
      </c>
      <c r="I1688">
        <v>257</v>
      </c>
      <c r="J1688" t="s">
        <v>1275</v>
      </c>
      <c r="K1688" t="str">
        <f>INDEX('Planning Periods'!$O$2:$O$540,MATCH('Table B Values'!A1688,'Planning Periods'!$A$2:$A$540,0))</f>
        <v>Orange County</v>
      </c>
      <c r="S1688" t="s">
        <v>775</v>
      </c>
      <c r="T1688">
        <v>2019</v>
      </c>
      <c r="U1688">
        <v>0</v>
      </c>
    </row>
    <row r="1689" spans="1:21">
      <c r="A1689" t="s">
        <v>1216</v>
      </c>
      <c r="B1689">
        <v>2019</v>
      </c>
      <c r="C1689">
        <v>0</v>
      </c>
      <c r="D1689">
        <v>0</v>
      </c>
      <c r="E1689">
        <v>0</v>
      </c>
      <c r="F1689">
        <v>0</v>
      </c>
      <c r="G1689">
        <v>0</v>
      </c>
      <c r="H1689">
        <v>0</v>
      </c>
      <c r="I1689">
        <v>14</v>
      </c>
      <c r="J1689" t="s">
        <v>1275</v>
      </c>
      <c r="K1689" t="str">
        <f>INDEX('Planning Periods'!$O$2:$O$540,MATCH('Table B Values'!A1689,'Planning Periods'!$A$2:$A$540,0))</f>
        <v>Tuolumne County</v>
      </c>
      <c r="S1689" t="s">
        <v>1216</v>
      </c>
      <c r="T1689">
        <v>2019</v>
      </c>
      <c r="U1689">
        <v>0</v>
      </c>
    </row>
    <row r="1690" spans="1:21">
      <c r="A1690" t="s">
        <v>992</v>
      </c>
      <c r="B1690">
        <v>2019</v>
      </c>
      <c r="C1690">
        <v>0</v>
      </c>
      <c r="D1690">
        <v>0</v>
      </c>
      <c r="E1690">
        <v>0</v>
      </c>
      <c r="F1690">
        <v>0</v>
      </c>
      <c r="G1690">
        <v>0</v>
      </c>
      <c r="H1690">
        <v>0</v>
      </c>
      <c r="I1690">
        <v>41</v>
      </c>
      <c r="J1690" t="s">
        <v>1275</v>
      </c>
      <c r="K1690" t="str">
        <f>INDEX('Planning Periods'!$O$2:$O$540,MATCH('Table B Values'!A1690,'Planning Periods'!$A$2:$A$540,0))</f>
        <v>Los Angeles County</v>
      </c>
      <c r="S1690" t="s">
        <v>981</v>
      </c>
      <c r="T1690">
        <v>2019</v>
      </c>
      <c r="U1690">
        <v>0</v>
      </c>
    </row>
    <row r="1691" spans="1:21">
      <c r="A1691" t="s">
        <v>770</v>
      </c>
      <c r="B1691">
        <v>2019</v>
      </c>
      <c r="C1691">
        <v>16</v>
      </c>
      <c r="D1691">
        <v>0</v>
      </c>
      <c r="E1691">
        <v>45</v>
      </c>
      <c r="F1691">
        <v>69</v>
      </c>
      <c r="G1691">
        <v>0</v>
      </c>
      <c r="H1691">
        <v>6</v>
      </c>
      <c r="I1691">
        <v>95</v>
      </c>
      <c r="J1691" t="s">
        <v>1275</v>
      </c>
      <c r="K1691" t="str">
        <f>INDEX('Planning Periods'!$O$2:$O$540,MATCH('Table B Values'!A1691,'Planning Periods'!$A$2:$A$540,0))</f>
        <v>Stanislaus County</v>
      </c>
      <c r="S1691" t="s">
        <v>786</v>
      </c>
      <c r="T1691">
        <v>2019</v>
      </c>
      <c r="U1691">
        <v>0</v>
      </c>
    </row>
    <row r="1692" spans="1:21">
      <c r="A1692" t="s">
        <v>1272</v>
      </c>
      <c r="B1692">
        <v>2019</v>
      </c>
      <c r="C1692">
        <v>0</v>
      </c>
      <c r="D1692">
        <v>0</v>
      </c>
      <c r="E1692">
        <v>0</v>
      </c>
      <c r="F1692">
        <v>0</v>
      </c>
      <c r="G1692">
        <v>0</v>
      </c>
      <c r="H1692">
        <v>0</v>
      </c>
      <c r="I1692">
        <v>4</v>
      </c>
      <c r="J1692" t="s">
        <v>1275</v>
      </c>
      <c r="K1692" t="str">
        <f>INDEX('Planning Periods'!$O$2:$O$540,MATCH('Table B Values'!A1692,'Planning Periods'!$A$2:$A$540,0))</f>
        <v>Siskiyou County</v>
      </c>
      <c r="S1692" t="s">
        <v>778</v>
      </c>
      <c r="T1692">
        <v>2019</v>
      </c>
      <c r="U1692">
        <v>7</v>
      </c>
    </row>
    <row r="1693" spans="1:21">
      <c r="A1693" t="s">
        <v>885</v>
      </c>
      <c r="B1693">
        <v>2019</v>
      </c>
      <c r="C1693">
        <v>14</v>
      </c>
      <c r="D1693">
        <v>0</v>
      </c>
      <c r="E1693">
        <v>0</v>
      </c>
      <c r="F1693">
        <v>0</v>
      </c>
      <c r="G1693">
        <v>0</v>
      </c>
      <c r="H1693">
        <v>0</v>
      </c>
      <c r="I1693">
        <v>689</v>
      </c>
      <c r="J1693" t="s">
        <v>1275</v>
      </c>
      <c r="K1693" t="str">
        <f>INDEX('Planning Periods'!$O$2:$O$540,MATCH('Table B Values'!A1693,'Planning Periods'!$A$2:$A$540,0))</f>
        <v>Yuba County</v>
      </c>
      <c r="S1693" t="s">
        <v>889</v>
      </c>
      <c r="T1693">
        <v>2019</v>
      </c>
      <c r="U1693">
        <v>0</v>
      </c>
    </row>
    <row r="1694" spans="1:21">
      <c r="A1694" t="s">
        <v>877</v>
      </c>
      <c r="B1694">
        <v>2019</v>
      </c>
      <c r="C1694">
        <v>0</v>
      </c>
      <c r="D1694">
        <v>0</v>
      </c>
      <c r="E1694">
        <v>0</v>
      </c>
      <c r="F1694">
        <v>5</v>
      </c>
      <c r="G1694">
        <v>0</v>
      </c>
      <c r="H1694">
        <v>0</v>
      </c>
      <c r="I1694">
        <v>33</v>
      </c>
      <c r="J1694" t="s">
        <v>1275</v>
      </c>
      <c r="K1694" t="str">
        <f>INDEX('Planning Periods'!$O$2:$O$540,MATCH('Table B Values'!A1694,'Planning Periods'!$A$2:$A$540,0))</f>
        <v>San Bernardino County</v>
      </c>
      <c r="S1694" t="s">
        <v>873</v>
      </c>
      <c r="T1694">
        <v>2020</v>
      </c>
      <c r="U1694">
        <v>0</v>
      </c>
    </row>
    <row r="1695" spans="1:21">
      <c r="A1695" t="s">
        <v>870</v>
      </c>
      <c r="B1695">
        <v>2019</v>
      </c>
      <c r="C1695">
        <v>0</v>
      </c>
      <c r="D1695">
        <v>0</v>
      </c>
      <c r="E1695">
        <v>0</v>
      </c>
      <c r="F1695">
        <v>0</v>
      </c>
      <c r="G1695">
        <v>0</v>
      </c>
      <c r="H1695">
        <v>0</v>
      </c>
      <c r="I1695" s="356">
        <v>21</v>
      </c>
      <c r="J1695" t="s">
        <v>1275</v>
      </c>
      <c r="K1695" t="str">
        <f>INDEX('Planning Periods'!$O$2:$O$540,MATCH('Table B Values'!A1695,'Planning Periods'!$A$2:$A$540,0))</f>
        <v>San Bernardino County</v>
      </c>
      <c r="S1695" t="s">
        <v>875</v>
      </c>
      <c r="T1695">
        <v>2020</v>
      </c>
      <c r="U1695">
        <v>0</v>
      </c>
    </row>
    <row r="1696" spans="1:21">
      <c r="A1696" t="s">
        <v>988</v>
      </c>
      <c r="B1696">
        <v>2019</v>
      </c>
      <c r="C1696">
        <v>0</v>
      </c>
      <c r="D1696">
        <v>0</v>
      </c>
      <c r="E1696">
        <v>0</v>
      </c>
      <c r="F1696">
        <v>1</v>
      </c>
      <c r="G1696">
        <v>0</v>
      </c>
      <c r="H1696">
        <v>20</v>
      </c>
      <c r="I1696">
        <v>0</v>
      </c>
      <c r="J1696" t="s">
        <v>1275</v>
      </c>
      <c r="K1696" t="str">
        <f>INDEX('Planning Periods'!$O$2:$O$540,MATCH('Table B Values'!A1696,'Planning Periods'!$A$2:$A$540,0))</f>
        <v>Riverside County</v>
      </c>
      <c r="S1696" t="s">
        <v>1145</v>
      </c>
      <c r="T1696">
        <v>2020</v>
      </c>
      <c r="U1696">
        <v>0</v>
      </c>
    </row>
    <row r="1697" spans="1:21">
      <c r="A1697" t="s">
        <v>1064</v>
      </c>
      <c r="B1697">
        <v>2019</v>
      </c>
      <c r="C1697">
        <v>0</v>
      </c>
      <c r="D1697">
        <v>2</v>
      </c>
      <c r="E1697">
        <v>0</v>
      </c>
      <c r="F1697">
        <v>0</v>
      </c>
      <c r="G1697">
        <v>0</v>
      </c>
      <c r="H1697">
        <v>25</v>
      </c>
      <c r="I1697">
        <v>202</v>
      </c>
      <c r="J1697" t="s">
        <v>1275</v>
      </c>
      <c r="K1697" t="str">
        <f>INDEX('Planning Periods'!$O$2:$O$540,MATCH('Table B Values'!A1697,'Planning Periods'!$A$2:$A$540,0))</f>
        <v>Tulare County</v>
      </c>
      <c r="S1697" t="s">
        <v>870</v>
      </c>
      <c r="T1697">
        <v>2019</v>
      </c>
      <c r="U1697">
        <v>0</v>
      </c>
    </row>
    <row r="1698" spans="1:21">
      <c r="A1698" t="s">
        <v>872</v>
      </c>
      <c r="B1698">
        <v>2019</v>
      </c>
      <c r="C1698">
        <v>0</v>
      </c>
      <c r="D1698">
        <v>1</v>
      </c>
      <c r="E1698">
        <v>0</v>
      </c>
      <c r="F1698">
        <v>5</v>
      </c>
      <c r="G1698">
        <v>0</v>
      </c>
      <c r="H1698">
        <v>0</v>
      </c>
      <c r="I1698">
        <v>5</v>
      </c>
      <c r="J1698" t="s">
        <v>1275</v>
      </c>
      <c r="K1698" t="str">
        <f>INDEX('Planning Periods'!$O$2:$O$540,MATCH('Table B Values'!A1698,'Planning Periods'!$A$2:$A$540,0))</f>
        <v>Los Angeles County</v>
      </c>
      <c r="S1698" t="s">
        <v>854</v>
      </c>
      <c r="T1698">
        <v>2019</v>
      </c>
      <c r="U1698">
        <v>0</v>
      </c>
    </row>
    <row r="1699" spans="1:21">
      <c r="A1699" t="s">
        <v>913</v>
      </c>
      <c r="B1699">
        <v>2019</v>
      </c>
      <c r="C1699">
        <v>0</v>
      </c>
      <c r="D1699">
        <v>0</v>
      </c>
      <c r="E1699">
        <v>0</v>
      </c>
      <c r="F1699">
        <v>21</v>
      </c>
      <c r="G1699">
        <v>0</v>
      </c>
      <c r="H1699">
        <v>0</v>
      </c>
      <c r="I1699">
        <v>95</v>
      </c>
      <c r="J1699" t="s">
        <v>1275</v>
      </c>
      <c r="K1699" t="str">
        <f>INDEX('Planning Periods'!$O$2:$O$540,MATCH('Table B Values'!A1699,'Planning Periods'!$A$2:$A$540,0))</f>
        <v>Los Angeles County</v>
      </c>
      <c r="S1699" t="s">
        <v>885</v>
      </c>
      <c r="T1699">
        <v>2019</v>
      </c>
      <c r="U1699">
        <v>0</v>
      </c>
    </row>
    <row r="1700" spans="1:21">
      <c r="A1700" t="s">
        <v>905</v>
      </c>
      <c r="B1700">
        <v>2019</v>
      </c>
      <c r="C1700">
        <v>0</v>
      </c>
      <c r="D1700">
        <v>0</v>
      </c>
      <c r="E1700">
        <v>0</v>
      </c>
      <c r="F1700">
        <v>2</v>
      </c>
      <c r="G1700">
        <v>0</v>
      </c>
      <c r="H1700">
        <v>28</v>
      </c>
      <c r="I1700">
        <v>7</v>
      </c>
      <c r="J1700" t="s">
        <v>1275</v>
      </c>
      <c r="K1700" t="str">
        <f>INDEX('Planning Periods'!$O$2:$O$540,MATCH('Table B Values'!A1700,'Planning Periods'!$A$2:$A$540,0))</f>
        <v>Riverside County</v>
      </c>
      <c r="S1700" t="s">
        <v>877</v>
      </c>
      <c r="T1700">
        <v>2019</v>
      </c>
      <c r="U1700">
        <v>0</v>
      </c>
    </row>
    <row r="1701" spans="1:21">
      <c r="A1701" t="s">
        <v>1017</v>
      </c>
      <c r="B1701">
        <v>2019</v>
      </c>
      <c r="C1701">
        <v>0</v>
      </c>
      <c r="D1701">
        <v>0</v>
      </c>
      <c r="E1701">
        <v>0</v>
      </c>
      <c r="F1701">
        <v>2</v>
      </c>
      <c r="G1701">
        <v>0</v>
      </c>
      <c r="H1701">
        <v>4</v>
      </c>
      <c r="I1701">
        <v>0</v>
      </c>
      <c r="J1701" t="s">
        <v>1275</v>
      </c>
      <c r="K1701" t="str">
        <f>INDEX('Planning Periods'!$O$2:$O$540,MATCH('Table B Values'!A1701,'Planning Periods'!$A$2:$A$540,0))</f>
        <v>Mendocino County</v>
      </c>
      <c r="S1701" t="s">
        <v>1146</v>
      </c>
      <c r="T1701">
        <v>2020</v>
      </c>
      <c r="U1701">
        <v>0</v>
      </c>
    </row>
    <row r="1702" spans="1:21">
      <c r="A1702" t="s">
        <v>916</v>
      </c>
      <c r="B1702">
        <v>2019</v>
      </c>
      <c r="C1702">
        <v>85</v>
      </c>
      <c r="D1702">
        <v>0</v>
      </c>
      <c r="E1702">
        <v>28</v>
      </c>
      <c r="F1702">
        <v>0</v>
      </c>
      <c r="G1702">
        <v>0</v>
      </c>
      <c r="H1702">
        <v>2</v>
      </c>
      <c r="I1702">
        <v>29</v>
      </c>
      <c r="J1702" t="s">
        <v>1275</v>
      </c>
      <c r="K1702" t="str">
        <f>INDEX('Planning Periods'!$O$2:$O$540,MATCH('Table B Values'!A1702,'Planning Periods'!$A$2:$A$540,0))</f>
        <v>Orange County</v>
      </c>
      <c r="S1702" t="s">
        <v>1082</v>
      </c>
      <c r="T1702">
        <v>2020</v>
      </c>
      <c r="U1702">
        <v>0</v>
      </c>
    </row>
    <row r="1703" spans="1:21">
      <c r="A1703" t="s">
        <v>891</v>
      </c>
      <c r="B1703">
        <v>2019</v>
      </c>
      <c r="C1703">
        <v>0</v>
      </c>
      <c r="D1703">
        <v>0</v>
      </c>
      <c r="E1703">
        <v>0</v>
      </c>
      <c r="F1703">
        <v>0</v>
      </c>
      <c r="G1703">
        <v>0</v>
      </c>
      <c r="H1703">
        <v>0</v>
      </c>
      <c r="I1703">
        <v>48</v>
      </c>
      <c r="J1703" t="s">
        <v>1275</v>
      </c>
      <c r="K1703" t="str">
        <f>INDEX('Planning Periods'!$O$2:$O$540,MATCH('Table B Values'!A1703,'Planning Periods'!$A$2:$A$540,0))</f>
        <v>Los Angeles County</v>
      </c>
      <c r="S1703" t="s">
        <v>1143</v>
      </c>
      <c r="T1703">
        <v>2020</v>
      </c>
      <c r="U1703">
        <v>0</v>
      </c>
    </row>
    <row r="1704" spans="1:21">
      <c r="A1704" t="s">
        <v>903</v>
      </c>
      <c r="B1704">
        <v>2019</v>
      </c>
      <c r="C1704">
        <v>0</v>
      </c>
      <c r="D1704">
        <v>0</v>
      </c>
      <c r="E1704">
        <v>0</v>
      </c>
      <c r="F1704">
        <v>0</v>
      </c>
      <c r="G1704">
        <v>0</v>
      </c>
      <c r="H1704">
        <v>0</v>
      </c>
      <c r="I1704">
        <v>9</v>
      </c>
      <c r="J1704" t="s">
        <v>1275</v>
      </c>
      <c r="K1704" t="str">
        <f>INDEX('Planning Periods'!$O$2:$O$540,MATCH('Table B Values'!A1704,'Planning Periods'!$A$2:$A$540,0))</f>
        <v>Los Angeles County</v>
      </c>
      <c r="S1704" t="s">
        <v>1074</v>
      </c>
      <c r="T1704">
        <v>2020</v>
      </c>
      <c r="U1704">
        <v>0</v>
      </c>
    </row>
    <row r="1705" spans="1:21">
      <c r="A1705" t="s">
        <v>907</v>
      </c>
      <c r="B1705">
        <v>2019</v>
      </c>
      <c r="C1705">
        <v>0</v>
      </c>
      <c r="D1705">
        <v>0</v>
      </c>
      <c r="E1705">
        <v>0</v>
      </c>
      <c r="F1705">
        <v>0</v>
      </c>
      <c r="G1705">
        <v>0</v>
      </c>
      <c r="H1705">
        <v>59</v>
      </c>
      <c r="I1705">
        <v>260</v>
      </c>
      <c r="J1705" t="s">
        <v>1275</v>
      </c>
      <c r="K1705" t="str">
        <f>INDEX('Planning Periods'!$O$2:$O$540,MATCH('Table B Values'!A1705,'Planning Periods'!$A$2:$A$540,0))</f>
        <v>Yolo County</v>
      </c>
      <c r="S1705" t="s">
        <v>785</v>
      </c>
      <c r="T1705">
        <v>2020</v>
      </c>
      <c r="U1705">
        <v>95</v>
      </c>
    </row>
    <row r="1706" spans="1:21">
      <c r="A1706" t="s">
        <v>910</v>
      </c>
      <c r="B1706">
        <v>2019</v>
      </c>
      <c r="C1706">
        <v>0</v>
      </c>
      <c r="D1706">
        <v>0</v>
      </c>
      <c r="E1706">
        <v>0</v>
      </c>
      <c r="F1706">
        <v>2</v>
      </c>
      <c r="G1706">
        <v>0</v>
      </c>
      <c r="H1706">
        <v>0</v>
      </c>
      <c r="I1706">
        <v>3</v>
      </c>
      <c r="J1706" t="s">
        <v>1275</v>
      </c>
      <c r="K1706" t="str">
        <f>INDEX('Planning Periods'!$O$2:$O$540,MATCH('Table B Values'!A1706,'Planning Periods'!$A$2:$A$540,0))</f>
        <v>Glenn County</v>
      </c>
      <c r="S1706" t="s">
        <v>1080</v>
      </c>
      <c r="T1706">
        <v>2020</v>
      </c>
      <c r="U1706">
        <v>0</v>
      </c>
    </row>
    <row r="1707" spans="1:21">
      <c r="A1707" t="s">
        <v>850</v>
      </c>
      <c r="B1707">
        <v>2019</v>
      </c>
      <c r="C1707">
        <v>0</v>
      </c>
      <c r="D1707">
        <v>11</v>
      </c>
      <c r="E1707">
        <v>0</v>
      </c>
      <c r="F1707">
        <v>2</v>
      </c>
      <c r="G1707">
        <v>0</v>
      </c>
      <c r="H1707">
        <v>2</v>
      </c>
      <c r="I1707">
        <v>12</v>
      </c>
      <c r="J1707" t="s">
        <v>1275</v>
      </c>
      <c r="K1707" t="str">
        <f>INDEX('Planning Periods'!$O$2:$O$540,MATCH('Table B Values'!A1707,'Planning Periods'!$A$2:$A$540,0))</f>
        <v>San Mateo County</v>
      </c>
      <c r="S1707" t="s">
        <v>944</v>
      </c>
      <c r="T1707">
        <v>2020</v>
      </c>
      <c r="U1707">
        <v>3</v>
      </c>
    </row>
    <row r="1708" spans="1:21">
      <c r="A1708" t="s">
        <v>774</v>
      </c>
      <c r="B1708">
        <v>2019</v>
      </c>
      <c r="C1708">
        <v>0</v>
      </c>
      <c r="D1708">
        <v>3</v>
      </c>
      <c r="E1708">
        <v>0</v>
      </c>
      <c r="F1708">
        <v>7</v>
      </c>
      <c r="G1708">
        <v>0</v>
      </c>
      <c r="H1708">
        <v>0</v>
      </c>
      <c r="I1708">
        <v>0</v>
      </c>
      <c r="J1708" t="s">
        <v>1275</v>
      </c>
      <c r="K1708" t="str">
        <f>INDEX('Planning Periods'!$O$2:$O$540,MATCH('Table B Values'!A1708,'Planning Periods'!$A$2:$A$540,0))</f>
        <v>Yolo County</v>
      </c>
      <c r="S1708" t="s">
        <v>1144</v>
      </c>
      <c r="T1708">
        <v>2020</v>
      </c>
      <c r="U1708">
        <v>0</v>
      </c>
    </row>
    <row r="1709" spans="1:21">
      <c r="A1709" t="s">
        <v>854</v>
      </c>
      <c r="B1709">
        <v>2019</v>
      </c>
      <c r="C1709" s="356">
        <v>0</v>
      </c>
      <c r="D1709">
        <v>3</v>
      </c>
      <c r="E1709">
        <v>0</v>
      </c>
      <c r="F1709">
        <v>0</v>
      </c>
      <c r="G1709">
        <v>0</v>
      </c>
      <c r="H1709">
        <v>0</v>
      </c>
      <c r="I1709" s="356">
        <v>77</v>
      </c>
      <c r="J1709" t="s">
        <v>1275</v>
      </c>
      <c r="K1709" t="str">
        <f>INDEX('Planning Periods'!$O$2:$O$540,MATCH('Table B Values'!A1709,'Planning Periods'!$A$2:$A$540,0))</f>
        <v>Orange County</v>
      </c>
      <c r="S1709" t="s">
        <v>916</v>
      </c>
      <c r="T1709">
        <v>2019</v>
      </c>
      <c r="U1709">
        <v>0</v>
      </c>
    </row>
    <row r="1710" spans="1:21">
      <c r="A1710" t="s">
        <v>806</v>
      </c>
      <c r="B1710">
        <v>2019</v>
      </c>
      <c r="C1710">
        <v>0</v>
      </c>
      <c r="D1710">
        <v>0</v>
      </c>
      <c r="E1710">
        <v>0</v>
      </c>
      <c r="F1710">
        <v>0</v>
      </c>
      <c r="G1710">
        <v>0</v>
      </c>
      <c r="H1710">
        <v>3</v>
      </c>
      <c r="I1710">
        <v>14</v>
      </c>
      <c r="J1710" t="s">
        <v>1275</v>
      </c>
      <c r="K1710" t="str">
        <f>INDEX('Planning Periods'!$O$2:$O$540,MATCH('Table B Values'!A1710,'Planning Periods'!$A$2:$A$540,0))</f>
        <v>Yolo County</v>
      </c>
      <c r="S1710" t="s">
        <v>913</v>
      </c>
      <c r="T1710">
        <v>2019</v>
      </c>
      <c r="U1710">
        <v>0</v>
      </c>
    </row>
    <row r="1711" spans="1:21">
      <c r="A1711" t="s">
        <v>859</v>
      </c>
      <c r="B1711">
        <v>2019</v>
      </c>
      <c r="C1711">
        <v>30</v>
      </c>
      <c r="D1711">
        <v>0</v>
      </c>
      <c r="E1711">
        <v>29</v>
      </c>
      <c r="F1711">
        <v>0</v>
      </c>
      <c r="G1711">
        <v>1</v>
      </c>
      <c r="H1711">
        <v>0</v>
      </c>
      <c r="I1711">
        <v>23</v>
      </c>
      <c r="J1711" t="s">
        <v>1275</v>
      </c>
      <c r="K1711" t="str">
        <f>INDEX('Planning Periods'!$O$2:$O$540,MATCH('Table B Values'!A1711,'Planning Periods'!$A$2:$A$540,0))</f>
        <v>Sonoma County</v>
      </c>
      <c r="S1711" t="s">
        <v>905</v>
      </c>
      <c r="T1711">
        <v>2019</v>
      </c>
      <c r="U1711">
        <v>0</v>
      </c>
    </row>
    <row r="1712" spans="1:21">
      <c r="A1712" t="s">
        <v>861</v>
      </c>
      <c r="B1712">
        <v>2019</v>
      </c>
      <c r="C1712">
        <v>47</v>
      </c>
      <c r="D1712">
        <v>0</v>
      </c>
      <c r="E1712">
        <v>15</v>
      </c>
      <c r="F1712">
        <v>0</v>
      </c>
      <c r="G1712">
        <v>2</v>
      </c>
      <c r="H1712">
        <v>0</v>
      </c>
      <c r="I1712">
        <v>69</v>
      </c>
      <c r="J1712" t="s">
        <v>1275</v>
      </c>
      <c r="K1712" t="str">
        <f>INDEX('Planning Periods'!$O$2:$O$540,MATCH('Table B Values'!A1712,'Planning Periods'!$A$2:$A$540,0))</f>
        <v>Yolo County</v>
      </c>
      <c r="S1712" t="s">
        <v>907</v>
      </c>
      <c r="T1712">
        <v>2019</v>
      </c>
      <c r="U1712">
        <v>0</v>
      </c>
    </row>
    <row r="1713" spans="1:21">
      <c r="A1713" t="s">
        <v>864</v>
      </c>
      <c r="B1713">
        <v>2019</v>
      </c>
      <c r="C1713">
        <v>0</v>
      </c>
      <c r="D1713">
        <v>0</v>
      </c>
      <c r="E1713">
        <v>0</v>
      </c>
      <c r="F1713">
        <v>37</v>
      </c>
      <c r="G1713">
        <v>0</v>
      </c>
      <c r="H1713">
        <v>17</v>
      </c>
      <c r="I1713">
        <v>0</v>
      </c>
      <c r="J1713" t="s">
        <v>1275</v>
      </c>
      <c r="K1713" t="str">
        <f>INDEX('Planning Periods'!$O$2:$O$540,MATCH('Table B Values'!A1713,'Planning Periods'!$A$2:$A$540,0))</f>
        <v>Tulare County</v>
      </c>
      <c r="S1713" t="s">
        <v>1272</v>
      </c>
      <c r="T1713">
        <v>2019</v>
      </c>
      <c r="U1713">
        <v>0</v>
      </c>
    </row>
    <row r="1714" spans="1:21">
      <c r="A1714" t="s">
        <v>781</v>
      </c>
      <c r="B1714">
        <v>2019</v>
      </c>
      <c r="C1714">
        <v>0</v>
      </c>
      <c r="D1714">
        <v>0</v>
      </c>
      <c r="E1714">
        <v>0</v>
      </c>
      <c r="F1714">
        <v>0</v>
      </c>
      <c r="G1714">
        <v>0</v>
      </c>
      <c r="H1714">
        <v>0</v>
      </c>
      <c r="I1714">
        <v>77</v>
      </c>
      <c r="J1714" t="s">
        <v>1275</v>
      </c>
      <c r="K1714" t="str">
        <f>INDEX('Planning Periods'!$O$2:$O$540,MATCH('Table B Values'!A1714,'Planning Periods'!$A$2:$A$540,0))</f>
        <v>Los Angeles County</v>
      </c>
      <c r="S1714" t="s">
        <v>891</v>
      </c>
      <c r="T1714">
        <v>2019</v>
      </c>
      <c r="U1714">
        <v>0</v>
      </c>
    </row>
    <row r="1715" spans="1:21">
      <c r="A1715" t="s">
        <v>1042</v>
      </c>
      <c r="B1715">
        <v>2019</v>
      </c>
      <c r="C1715">
        <v>6</v>
      </c>
      <c r="D1715">
        <v>0</v>
      </c>
      <c r="E1715">
        <v>12</v>
      </c>
      <c r="F1715">
        <v>0</v>
      </c>
      <c r="G1715">
        <v>0</v>
      </c>
      <c r="H1715">
        <v>50</v>
      </c>
      <c r="I1715">
        <v>379</v>
      </c>
      <c r="J1715" t="s">
        <v>1275</v>
      </c>
      <c r="K1715" t="str">
        <f>INDEX('Planning Periods'!$O$2:$O$540,MATCH('Table B Values'!A1715,'Planning Periods'!$A$2:$A$540,0))</f>
        <v>Sonoma County</v>
      </c>
      <c r="S1715" t="s">
        <v>903</v>
      </c>
      <c r="T1715">
        <v>2019</v>
      </c>
      <c r="U1715">
        <v>0</v>
      </c>
    </row>
    <row r="1716" spans="1:21">
      <c r="A1716" t="s">
        <v>1044</v>
      </c>
      <c r="B1716">
        <v>2019</v>
      </c>
      <c r="C1716">
        <v>0</v>
      </c>
      <c r="D1716">
        <v>0</v>
      </c>
      <c r="E1716">
        <v>0</v>
      </c>
      <c r="F1716">
        <v>0</v>
      </c>
      <c r="G1716">
        <v>0</v>
      </c>
      <c r="H1716">
        <v>1</v>
      </c>
      <c r="I1716">
        <v>114</v>
      </c>
      <c r="J1716" t="s">
        <v>1275</v>
      </c>
      <c r="K1716" t="str">
        <f>INDEX('Planning Periods'!$O$2:$O$540,MATCH('Table B Values'!A1716,'Planning Periods'!$A$2:$A$540,0))</f>
        <v>San Diego County</v>
      </c>
      <c r="S1716" t="s">
        <v>1017</v>
      </c>
      <c r="T1716">
        <v>2019</v>
      </c>
      <c r="U1716">
        <v>0</v>
      </c>
    </row>
    <row r="1717" spans="1:21">
      <c r="A1717" t="s">
        <v>1038</v>
      </c>
      <c r="B1717">
        <v>2019</v>
      </c>
      <c r="C1717">
        <v>0</v>
      </c>
      <c r="D1717">
        <v>0</v>
      </c>
      <c r="E1717">
        <v>17</v>
      </c>
      <c r="F1717">
        <v>0</v>
      </c>
      <c r="G1717">
        <v>0</v>
      </c>
      <c r="H1717">
        <v>8</v>
      </c>
      <c r="I1717">
        <v>3</v>
      </c>
      <c r="J1717" t="s">
        <v>1275</v>
      </c>
      <c r="K1717" t="str">
        <f>INDEX('Planning Periods'!$O$2:$O$540,MATCH('Table B Values'!A1717,'Planning Periods'!$A$2:$A$540,0))</f>
        <v>Santa Clara County</v>
      </c>
      <c r="S1717" t="s">
        <v>806</v>
      </c>
      <c r="T1717">
        <v>2019</v>
      </c>
      <c r="U1717">
        <v>0</v>
      </c>
    </row>
    <row r="1718" spans="1:21">
      <c r="A1718" t="s">
        <v>1040</v>
      </c>
      <c r="B1718">
        <v>2019</v>
      </c>
      <c r="C1718">
        <v>4</v>
      </c>
      <c r="D1718">
        <v>0</v>
      </c>
      <c r="E1718">
        <v>35</v>
      </c>
      <c r="F1718">
        <v>111</v>
      </c>
      <c r="G1718">
        <v>0</v>
      </c>
      <c r="H1718">
        <v>92</v>
      </c>
      <c r="I1718">
        <v>252</v>
      </c>
      <c r="J1718" t="s">
        <v>1275</v>
      </c>
      <c r="K1718" t="str">
        <f>INDEX('Planning Periods'!$O$2:$O$540,MATCH('Table B Values'!A1718,'Planning Periods'!$A$2:$A$540,0))</f>
        <v>Santa Barbara County</v>
      </c>
      <c r="S1718" t="s">
        <v>850</v>
      </c>
      <c r="T1718">
        <v>2019</v>
      </c>
      <c r="U1718">
        <v>10</v>
      </c>
    </row>
    <row r="1719" spans="1:21">
      <c r="A1719" t="s">
        <v>1019</v>
      </c>
      <c r="B1719">
        <v>2019</v>
      </c>
      <c r="C1719">
        <v>45</v>
      </c>
      <c r="D1719">
        <v>0</v>
      </c>
      <c r="E1719">
        <v>17</v>
      </c>
      <c r="F1719">
        <v>51</v>
      </c>
      <c r="G1719">
        <v>0</v>
      </c>
      <c r="H1719">
        <v>16</v>
      </c>
      <c r="I1719">
        <v>26</v>
      </c>
      <c r="J1719" t="s">
        <v>1275</v>
      </c>
      <c r="K1719" t="str">
        <f>INDEX('Planning Periods'!$O$2:$O$540,MATCH('Table B Values'!A1719,'Planning Periods'!$A$2:$A$540,0))</f>
        <v>Santa Cruz County</v>
      </c>
      <c r="S1719" t="s">
        <v>774</v>
      </c>
      <c r="T1719">
        <v>2019</v>
      </c>
      <c r="U1719">
        <v>0</v>
      </c>
    </row>
    <row r="1720" spans="1:21">
      <c r="A1720" t="s">
        <v>1021</v>
      </c>
      <c r="B1720">
        <v>2019</v>
      </c>
      <c r="C1720">
        <v>0</v>
      </c>
      <c r="D1720">
        <v>0</v>
      </c>
      <c r="E1720">
        <v>2</v>
      </c>
      <c r="F1720">
        <v>0</v>
      </c>
      <c r="G1720">
        <v>1</v>
      </c>
      <c r="H1720">
        <v>27</v>
      </c>
      <c r="I1720">
        <v>46</v>
      </c>
      <c r="J1720" t="s">
        <v>1275</v>
      </c>
      <c r="K1720" t="str">
        <f>INDEX('Planning Periods'!$O$2:$O$540,MATCH('Table B Values'!A1720,'Planning Periods'!$A$2:$A$540,0))</f>
        <v>Santa Cruz County</v>
      </c>
      <c r="S1720" t="s">
        <v>864</v>
      </c>
      <c r="T1720">
        <v>2019</v>
      </c>
      <c r="U1720">
        <v>0</v>
      </c>
    </row>
    <row r="1721" spans="1:21">
      <c r="A1721" t="s">
        <v>958</v>
      </c>
      <c r="B1721">
        <v>2019</v>
      </c>
      <c r="C1721">
        <v>0</v>
      </c>
      <c r="D1721">
        <v>0</v>
      </c>
      <c r="E1721">
        <v>0</v>
      </c>
      <c r="F1721">
        <v>10</v>
      </c>
      <c r="G1721">
        <v>0</v>
      </c>
      <c r="H1721">
        <v>0</v>
      </c>
      <c r="I1721">
        <v>0</v>
      </c>
      <c r="J1721" t="s">
        <v>1275</v>
      </c>
      <c r="K1721" t="str">
        <f>INDEX('Planning Periods'!$O$2:$O$540,MATCH('Table B Values'!A1721,'Planning Periods'!$A$2:$A$540,0))</f>
        <v>Los Angeles County</v>
      </c>
      <c r="S1721" t="s">
        <v>910</v>
      </c>
      <c r="T1721">
        <v>2019</v>
      </c>
      <c r="U1721">
        <v>0</v>
      </c>
    </row>
    <row r="1722" spans="1:21">
      <c r="A1722" t="s">
        <v>1031</v>
      </c>
      <c r="B1722">
        <v>2019</v>
      </c>
      <c r="C1722">
        <v>0</v>
      </c>
      <c r="D1722">
        <v>2</v>
      </c>
      <c r="E1722">
        <v>0</v>
      </c>
      <c r="F1722">
        <v>3</v>
      </c>
      <c r="G1722">
        <v>0</v>
      </c>
      <c r="H1722">
        <v>1</v>
      </c>
      <c r="I1722">
        <v>0</v>
      </c>
      <c r="J1722" t="s">
        <v>1275</v>
      </c>
      <c r="K1722" t="str">
        <f>INDEX('Planning Periods'!$O$2:$O$540,MATCH('Table B Values'!A1722,'Planning Periods'!$A$2:$A$540,0))</f>
        <v>Marin County</v>
      </c>
      <c r="S1722" t="s">
        <v>859</v>
      </c>
      <c r="T1722">
        <v>2019</v>
      </c>
      <c r="U1722">
        <v>0</v>
      </c>
    </row>
    <row r="1723" spans="1:21">
      <c r="A1723" t="s">
        <v>998</v>
      </c>
      <c r="B1723">
        <v>2019</v>
      </c>
      <c r="C1723">
        <v>0</v>
      </c>
      <c r="D1723">
        <v>0</v>
      </c>
      <c r="E1723">
        <v>0</v>
      </c>
      <c r="F1723">
        <v>0</v>
      </c>
      <c r="G1723">
        <v>0</v>
      </c>
      <c r="H1723">
        <v>13</v>
      </c>
      <c r="I1723">
        <v>0</v>
      </c>
      <c r="J1723" t="s">
        <v>1275</v>
      </c>
      <c r="K1723" t="str">
        <f>INDEX('Planning Periods'!$O$2:$O$540,MATCH('Table B Values'!A1723,'Planning Periods'!$A$2:$A$540,0))</f>
        <v>Fresno County</v>
      </c>
      <c r="S1723" t="s">
        <v>861</v>
      </c>
      <c r="T1723">
        <v>2019</v>
      </c>
      <c r="U1723">
        <v>0</v>
      </c>
    </row>
    <row r="1724" spans="1:21">
      <c r="A1724" t="s">
        <v>993</v>
      </c>
      <c r="B1724">
        <v>2019</v>
      </c>
      <c r="C1724">
        <v>0</v>
      </c>
      <c r="D1724">
        <v>0</v>
      </c>
      <c r="E1724">
        <v>0</v>
      </c>
      <c r="F1724">
        <v>16</v>
      </c>
      <c r="G1724">
        <v>0</v>
      </c>
      <c r="H1724">
        <v>19</v>
      </c>
      <c r="I1724">
        <v>172</v>
      </c>
      <c r="J1724" t="s">
        <v>1275</v>
      </c>
      <c r="K1724" t="str">
        <f>INDEX('Planning Periods'!$O$2:$O$540,MATCH('Table B Values'!A1724,'Planning Periods'!$A$2:$A$540,0))</f>
        <v>Kern County</v>
      </c>
      <c r="S1724" t="s">
        <v>1109</v>
      </c>
      <c r="T1724">
        <v>2019</v>
      </c>
      <c r="U1724">
        <v>0</v>
      </c>
    </row>
    <row r="1725" spans="1:21">
      <c r="A1725" t="s">
        <v>912</v>
      </c>
      <c r="B1725">
        <v>2019</v>
      </c>
      <c r="C1725">
        <v>0</v>
      </c>
      <c r="D1725">
        <v>3</v>
      </c>
      <c r="E1725">
        <v>0</v>
      </c>
      <c r="F1725">
        <v>8</v>
      </c>
      <c r="G1725">
        <v>0</v>
      </c>
      <c r="H1725">
        <v>5</v>
      </c>
      <c r="I1725">
        <v>280</v>
      </c>
      <c r="J1725" t="s">
        <v>1275</v>
      </c>
      <c r="K1725" t="str">
        <f>INDEX('Planning Periods'!$O$2:$O$540,MATCH('Table B Values'!A1725,'Planning Periods'!$A$2:$A$540,0))</f>
        <v>Shasta County</v>
      </c>
      <c r="S1725" t="s">
        <v>869</v>
      </c>
      <c r="T1725">
        <v>2019</v>
      </c>
      <c r="U1725">
        <v>0</v>
      </c>
    </row>
    <row r="1726" spans="1:21">
      <c r="A1726" t="s">
        <v>997</v>
      </c>
      <c r="B1726">
        <v>2019</v>
      </c>
      <c r="C1726">
        <v>0</v>
      </c>
      <c r="D1726">
        <v>1</v>
      </c>
      <c r="E1726">
        <v>0</v>
      </c>
      <c r="F1726">
        <v>3</v>
      </c>
      <c r="G1726">
        <v>0</v>
      </c>
      <c r="H1726">
        <v>0</v>
      </c>
      <c r="I1726">
        <v>1</v>
      </c>
      <c r="J1726" t="s">
        <v>1275</v>
      </c>
      <c r="K1726" t="str">
        <f>INDEX('Planning Periods'!$O$2:$O$540,MATCH('Table B Values'!A1726,'Planning Periods'!$A$2:$A$540,0))</f>
        <v>Sonoma County</v>
      </c>
      <c r="S1726" t="s">
        <v>963</v>
      </c>
      <c r="T1726">
        <v>2019</v>
      </c>
      <c r="U1726">
        <v>0</v>
      </c>
    </row>
    <row r="1727" spans="1:21">
      <c r="A1727" t="s">
        <v>1033</v>
      </c>
      <c r="B1727">
        <v>2019</v>
      </c>
      <c r="C1727">
        <v>0</v>
      </c>
      <c r="D1727">
        <v>0</v>
      </c>
      <c r="E1727">
        <v>0</v>
      </c>
      <c r="F1727">
        <v>0</v>
      </c>
      <c r="G1727">
        <v>0</v>
      </c>
      <c r="H1727">
        <v>0</v>
      </c>
      <c r="I1727">
        <v>12</v>
      </c>
      <c r="J1727" t="s">
        <v>1275</v>
      </c>
      <c r="K1727" t="str">
        <f>INDEX('Planning Periods'!$O$2:$O$540,MATCH('Table B Values'!A1727,'Planning Periods'!$A$2:$A$540,0))</f>
        <v>Santa Cruz County</v>
      </c>
      <c r="S1727" t="s">
        <v>972</v>
      </c>
      <c r="T1727">
        <v>2019</v>
      </c>
      <c r="U1727">
        <v>0</v>
      </c>
    </row>
    <row r="1728" spans="1:21">
      <c r="A1728" t="s">
        <v>1035</v>
      </c>
      <c r="B1728">
        <v>2019</v>
      </c>
      <c r="C1728">
        <v>0</v>
      </c>
      <c r="D1728">
        <v>0</v>
      </c>
      <c r="E1728">
        <v>0</v>
      </c>
      <c r="F1728">
        <v>0</v>
      </c>
      <c r="G1728">
        <v>0</v>
      </c>
      <c r="H1728">
        <v>0</v>
      </c>
      <c r="I1728">
        <v>12</v>
      </c>
      <c r="J1728" t="s">
        <v>1275</v>
      </c>
      <c r="K1728" t="str">
        <f>INDEX('Planning Periods'!$O$2:$O$540,MATCH('Table B Values'!A1728,'Planning Periods'!$A$2:$A$540,0))</f>
        <v>Orange County</v>
      </c>
      <c r="S1728" t="s">
        <v>1133</v>
      </c>
      <c r="T1728">
        <v>2019</v>
      </c>
      <c r="U1728">
        <v>0</v>
      </c>
    </row>
    <row r="1729" spans="1:21">
      <c r="A1729" t="s">
        <v>995</v>
      </c>
      <c r="B1729">
        <v>2019</v>
      </c>
      <c r="C1729">
        <v>0</v>
      </c>
      <c r="D1729">
        <v>0</v>
      </c>
      <c r="E1729">
        <v>0</v>
      </c>
      <c r="F1729">
        <v>0</v>
      </c>
      <c r="G1729">
        <v>0</v>
      </c>
      <c r="H1729">
        <v>0</v>
      </c>
      <c r="I1729">
        <v>5</v>
      </c>
      <c r="J1729" t="s">
        <v>1275</v>
      </c>
      <c r="K1729" t="str">
        <f>INDEX('Planning Periods'!$O$2:$O$540,MATCH('Table B Values'!A1729,'Planning Periods'!$A$2:$A$540,0))</f>
        <v>Monterey County</v>
      </c>
      <c r="S1729" t="s">
        <v>1129</v>
      </c>
      <c r="T1729">
        <v>2019</v>
      </c>
      <c r="U1729">
        <v>0</v>
      </c>
    </row>
    <row r="1730" spans="1:21">
      <c r="A1730" t="s">
        <v>949</v>
      </c>
      <c r="B1730">
        <v>2019</v>
      </c>
      <c r="C1730">
        <v>0</v>
      </c>
      <c r="D1730">
        <v>0</v>
      </c>
      <c r="E1730">
        <v>0</v>
      </c>
      <c r="F1730">
        <v>0</v>
      </c>
      <c r="G1730">
        <v>0</v>
      </c>
      <c r="H1730">
        <v>6</v>
      </c>
      <c r="I1730">
        <v>1</v>
      </c>
      <c r="J1730" t="s">
        <v>1275</v>
      </c>
      <c r="K1730" t="str">
        <f>INDEX('Planning Periods'!$O$2:$O$540,MATCH('Table B Values'!A1730,'Planning Periods'!$A$2:$A$540,0))</f>
        <v>Contra Costa County</v>
      </c>
      <c r="S1730" t="s">
        <v>1130</v>
      </c>
      <c r="T1730">
        <v>2019</v>
      </c>
      <c r="U1730">
        <v>0</v>
      </c>
    </row>
    <row r="1731" spans="1:21">
      <c r="A1731" t="s">
        <v>942</v>
      </c>
      <c r="B1731">
        <v>2019</v>
      </c>
      <c r="C1731">
        <v>0</v>
      </c>
      <c r="D1731">
        <v>0</v>
      </c>
      <c r="E1731">
        <v>0</v>
      </c>
      <c r="F1731">
        <v>6</v>
      </c>
      <c r="G1731">
        <v>0</v>
      </c>
      <c r="H1731">
        <v>0</v>
      </c>
      <c r="I1731">
        <v>22</v>
      </c>
      <c r="J1731" t="s">
        <v>1275</v>
      </c>
      <c r="K1731" t="str">
        <f>INDEX('Planning Periods'!$O$2:$O$540,MATCH('Table B Values'!A1731,'Planning Periods'!$A$2:$A$540,0))</f>
        <v>Marin County</v>
      </c>
      <c r="S1731" t="s">
        <v>961</v>
      </c>
      <c r="T1731">
        <v>2019</v>
      </c>
      <c r="U1731">
        <v>0</v>
      </c>
    </row>
    <row r="1732" spans="1:21">
      <c r="A1732" t="s">
        <v>945</v>
      </c>
      <c r="B1732">
        <v>2019</v>
      </c>
      <c r="C1732">
        <v>6</v>
      </c>
      <c r="D1732">
        <v>0</v>
      </c>
      <c r="E1732">
        <v>6</v>
      </c>
      <c r="F1732">
        <v>0</v>
      </c>
      <c r="G1732">
        <v>0</v>
      </c>
      <c r="H1732">
        <v>0</v>
      </c>
      <c r="I1732">
        <v>240</v>
      </c>
      <c r="J1732" t="s">
        <v>1275</v>
      </c>
      <c r="K1732" t="str">
        <f>INDEX('Planning Periods'!$O$2:$O$540,MATCH('Table B Values'!A1732,'Planning Periods'!$A$2:$A$540,0))</f>
        <v>Contra Costa County</v>
      </c>
      <c r="S1732" t="s">
        <v>1112</v>
      </c>
      <c r="T1732">
        <v>2019</v>
      </c>
      <c r="U1732">
        <v>26</v>
      </c>
    </row>
    <row r="1733" spans="1:21">
      <c r="A1733" t="s">
        <v>957</v>
      </c>
      <c r="B1733">
        <v>2019</v>
      </c>
      <c r="C1733">
        <v>33</v>
      </c>
      <c r="D1733">
        <v>0</v>
      </c>
      <c r="E1733">
        <v>33</v>
      </c>
      <c r="F1733">
        <v>12</v>
      </c>
      <c r="G1733">
        <v>0</v>
      </c>
      <c r="H1733">
        <v>34</v>
      </c>
      <c r="I1733" s="356">
        <v>163</v>
      </c>
      <c r="J1733" t="s">
        <v>1275</v>
      </c>
      <c r="K1733" t="str">
        <f>INDEX('Planning Periods'!$O$2:$O$540,MATCH('Table B Values'!A1733,'Planning Periods'!$A$2:$A$540,0))</f>
        <v>San Mateo County</v>
      </c>
      <c r="S1733" t="s">
        <v>1116</v>
      </c>
      <c r="T1733">
        <v>2019</v>
      </c>
      <c r="U1733">
        <v>0</v>
      </c>
    </row>
    <row r="1734" spans="1:21">
      <c r="A1734" t="s">
        <v>829</v>
      </c>
      <c r="B1734">
        <v>2019</v>
      </c>
      <c r="C1734">
        <v>0</v>
      </c>
      <c r="D1734">
        <v>0</v>
      </c>
      <c r="E1734">
        <v>0</v>
      </c>
      <c r="F1734">
        <v>0</v>
      </c>
      <c r="G1734">
        <v>0</v>
      </c>
      <c r="H1734">
        <v>0</v>
      </c>
      <c r="I1734">
        <v>215</v>
      </c>
      <c r="J1734" t="s">
        <v>1275</v>
      </c>
      <c r="K1734" t="str">
        <f>INDEX('Planning Periods'!$O$2:$O$540,MATCH('Table B Values'!A1734,'Planning Periods'!$A$2:$A$540,0))</f>
        <v>San Diego County</v>
      </c>
      <c r="S1734" t="s">
        <v>1118</v>
      </c>
      <c r="T1734">
        <v>2019</v>
      </c>
      <c r="U1734">
        <v>0</v>
      </c>
    </row>
    <row r="1735" spans="1:21">
      <c r="A1735" t="s">
        <v>952</v>
      </c>
      <c r="B1735">
        <v>2019</v>
      </c>
      <c r="C1735">
        <v>0</v>
      </c>
      <c r="D1735">
        <v>0</v>
      </c>
      <c r="E1735">
        <v>8</v>
      </c>
      <c r="F1735">
        <v>0</v>
      </c>
      <c r="G1735">
        <v>0</v>
      </c>
      <c r="H1735">
        <v>0</v>
      </c>
      <c r="I1735">
        <v>4</v>
      </c>
      <c r="J1735" t="s">
        <v>1275</v>
      </c>
      <c r="K1735" t="str">
        <f>INDEX('Planning Periods'!$O$2:$O$540,MATCH('Table B Values'!A1735,'Planning Periods'!$A$2:$A$540,0))</f>
        <v>Los Angeles County</v>
      </c>
      <c r="S1735" t="s">
        <v>1105</v>
      </c>
      <c r="T1735">
        <v>2019</v>
      </c>
      <c r="U1735">
        <v>0</v>
      </c>
    </row>
    <row r="1736" spans="1:21">
      <c r="A1736" t="s">
        <v>955</v>
      </c>
      <c r="B1736">
        <v>2019</v>
      </c>
      <c r="C1736">
        <v>67</v>
      </c>
      <c r="D1736">
        <v>0</v>
      </c>
      <c r="E1736">
        <v>25</v>
      </c>
      <c r="F1736">
        <v>0</v>
      </c>
      <c r="G1736">
        <v>0</v>
      </c>
      <c r="H1736">
        <v>0</v>
      </c>
      <c r="I1736">
        <v>294</v>
      </c>
      <c r="J1736" t="s">
        <v>1275</v>
      </c>
      <c r="K1736" t="str">
        <f>INDEX('Planning Periods'!$O$2:$O$540,MATCH('Table B Values'!A1736,'Planning Periods'!$A$2:$A$540,0))</f>
        <v>San Mateo County</v>
      </c>
      <c r="S1736" t="s">
        <v>966</v>
      </c>
      <c r="T1736">
        <v>2019</v>
      </c>
      <c r="U1736">
        <v>0</v>
      </c>
    </row>
    <row r="1737" spans="1:21">
      <c r="A1737" t="s">
        <v>1281</v>
      </c>
      <c r="B1737">
        <v>2019</v>
      </c>
      <c r="C1737">
        <v>0</v>
      </c>
      <c r="D1737">
        <v>0</v>
      </c>
      <c r="E1737">
        <v>0</v>
      </c>
      <c r="F1737">
        <v>0</v>
      </c>
      <c r="G1737">
        <v>0</v>
      </c>
      <c r="H1737">
        <v>0</v>
      </c>
      <c r="I1737">
        <v>4</v>
      </c>
      <c r="J1737" t="s">
        <v>1275</v>
      </c>
      <c r="K1737" t="str">
        <f>INDEX('Planning Periods'!$O$2:$O$540,MATCH('Table B Values'!A1737,'Planning Periods'!$A$2:$A$540,0))</f>
        <v>Monterey County</v>
      </c>
      <c r="S1737" t="s">
        <v>1103</v>
      </c>
      <c r="T1737">
        <v>2019</v>
      </c>
      <c r="U1737">
        <v>0</v>
      </c>
    </row>
    <row r="1738" spans="1:21">
      <c r="A1738" t="s">
        <v>1028</v>
      </c>
      <c r="B1738">
        <v>2019</v>
      </c>
      <c r="C1738">
        <v>130</v>
      </c>
      <c r="D1738">
        <v>0</v>
      </c>
      <c r="E1738">
        <v>15</v>
      </c>
      <c r="F1738">
        <v>0</v>
      </c>
      <c r="G1738">
        <v>8</v>
      </c>
      <c r="H1738">
        <v>0</v>
      </c>
      <c r="I1738">
        <v>626</v>
      </c>
      <c r="J1738" t="s">
        <v>1275</v>
      </c>
      <c r="K1738" t="str">
        <f>INDEX('Planning Periods'!$O$2:$O$540,MATCH('Table B Values'!A1738,'Planning Periods'!$A$2:$A$540,0))</f>
        <v>Santa Clara County</v>
      </c>
      <c r="S1738" t="s">
        <v>866</v>
      </c>
      <c r="T1738">
        <v>2019</v>
      </c>
      <c r="U1738">
        <v>0</v>
      </c>
    </row>
    <row r="1739" spans="1:21">
      <c r="A1739" t="s">
        <v>1023</v>
      </c>
      <c r="B1739">
        <v>2019</v>
      </c>
      <c r="C1739">
        <v>0</v>
      </c>
      <c r="D1739">
        <v>24</v>
      </c>
      <c r="E1739">
        <v>0</v>
      </c>
      <c r="F1739">
        <v>0</v>
      </c>
      <c r="G1739">
        <v>0</v>
      </c>
      <c r="H1739">
        <v>2532</v>
      </c>
      <c r="I1739">
        <v>41</v>
      </c>
      <c r="J1739" t="s">
        <v>1275</v>
      </c>
      <c r="K1739" t="str">
        <f>INDEX('Planning Periods'!$O$2:$O$540,MATCH('Table B Values'!A1739,'Planning Periods'!$A$2:$A$540,0))</f>
        <v>Santa Clara County</v>
      </c>
      <c r="S1739" t="s">
        <v>1008</v>
      </c>
      <c r="T1739">
        <v>2019</v>
      </c>
      <c r="U1739">
        <v>0</v>
      </c>
    </row>
    <row r="1740" spans="1:21">
      <c r="A1740" t="s">
        <v>1016</v>
      </c>
      <c r="B1740">
        <v>2019</v>
      </c>
      <c r="C1740">
        <v>0</v>
      </c>
      <c r="D1740">
        <v>0</v>
      </c>
      <c r="E1740">
        <v>0</v>
      </c>
      <c r="F1740">
        <v>0</v>
      </c>
      <c r="G1740">
        <v>0</v>
      </c>
      <c r="H1740">
        <v>0</v>
      </c>
      <c r="I1740">
        <v>925</v>
      </c>
      <c r="J1740" t="s">
        <v>1275</v>
      </c>
      <c r="K1740" t="str">
        <f>INDEX('Planning Periods'!$O$2:$O$540,MATCH('Table B Values'!A1740,'Planning Periods'!$A$2:$A$540,0))</f>
        <v>Los Angeles County</v>
      </c>
      <c r="S1740" t="s">
        <v>1013</v>
      </c>
      <c r="T1740">
        <v>2019</v>
      </c>
      <c r="U1740">
        <v>0</v>
      </c>
    </row>
    <row r="1741" spans="1:21">
      <c r="A1741" t="s">
        <v>1026</v>
      </c>
      <c r="B1741">
        <v>2019</v>
      </c>
      <c r="C1741">
        <v>0</v>
      </c>
      <c r="D1741">
        <v>0</v>
      </c>
      <c r="E1741">
        <v>0</v>
      </c>
      <c r="F1741">
        <v>26</v>
      </c>
      <c r="G1741">
        <v>0</v>
      </c>
      <c r="H1741">
        <v>21</v>
      </c>
      <c r="I1741">
        <v>195</v>
      </c>
      <c r="J1741" t="s">
        <v>1275</v>
      </c>
      <c r="K1741" t="str">
        <f>INDEX('Planning Periods'!$O$2:$O$540,MATCH('Table B Values'!A1741,'Planning Periods'!$A$2:$A$540,0))</f>
        <v>Santa Barbara County</v>
      </c>
      <c r="S1741" t="s">
        <v>1011</v>
      </c>
      <c r="T1741">
        <v>2019</v>
      </c>
      <c r="U1741">
        <v>0</v>
      </c>
    </row>
    <row r="1742" spans="1:21">
      <c r="A1742" t="s">
        <v>946</v>
      </c>
      <c r="B1742">
        <v>2019</v>
      </c>
      <c r="C1742">
        <v>0</v>
      </c>
      <c r="D1742">
        <v>0</v>
      </c>
      <c r="E1742">
        <v>0</v>
      </c>
      <c r="F1742">
        <v>0</v>
      </c>
      <c r="G1742">
        <v>0</v>
      </c>
      <c r="H1742">
        <v>33</v>
      </c>
      <c r="I1742">
        <v>17</v>
      </c>
      <c r="J1742" t="s">
        <v>1275</v>
      </c>
      <c r="K1742" t="str">
        <f>INDEX('Planning Periods'!$O$2:$O$540,MATCH('Table B Values'!A1742,'Planning Periods'!$A$2:$A$540,0))</f>
        <v>Fresno County</v>
      </c>
      <c r="S1742" t="s">
        <v>1061</v>
      </c>
      <c r="T1742">
        <v>2019</v>
      </c>
      <c r="U1742">
        <v>0</v>
      </c>
    </row>
    <row r="1743" spans="1:21">
      <c r="A1743" t="s">
        <v>803</v>
      </c>
      <c r="B1743">
        <v>2019</v>
      </c>
      <c r="C1743">
        <v>76</v>
      </c>
      <c r="D1743">
        <v>4</v>
      </c>
      <c r="E1743">
        <v>30</v>
      </c>
      <c r="F1743">
        <v>53</v>
      </c>
      <c r="G1743">
        <v>0</v>
      </c>
      <c r="H1743">
        <v>1</v>
      </c>
      <c r="I1743">
        <v>538</v>
      </c>
      <c r="J1743" t="s">
        <v>1275</v>
      </c>
      <c r="K1743" t="str">
        <f>INDEX('Planning Periods'!$O$2:$O$540,MATCH('Table B Values'!A1743,'Planning Periods'!$A$2:$A$540,0))</f>
        <v>Orange County</v>
      </c>
      <c r="S1743" t="s">
        <v>992</v>
      </c>
      <c r="T1743">
        <v>2019</v>
      </c>
      <c r="U1743">
        <v>0</v>
      </c>
    </row>
    <row r="1744" spans="1:21">
      <c r="A1744" t="s">
        <v>1024</v>
      </c>
      <c r="B1744">
        <v>2019</v>
      </c>
      <c r="C1744">
        <v>0</v>
      </c>
      <c r="D1744">
        <v>0</v>
      </c>
      <c r="E1744">
        <v>0</v>
      </c>
      <c r="F1744">
        <v>0</v>
      </c>
      <c r="G1744">
        <v>0</v>
      </c>
      <c r="H1744">
        <v>0</v>
      </c>
      <c r="I1744">
        <v>180</v>
      </c>
      <c r="J1744" t="s">
        <v>1275</v>
      </c>
      <c r="K1744" t="str">
        <f>INDEX('Planning Periods'!$O$2:$O$540,MATCH('Table B Values'!A1744,'Planning Periods'!$A$2:$A$540,0))</f>
        <v>Santa Barbara County</v>
      </c>
      <c r="S1744" t="s">
        <v>939</v>
      </c>
      <c r="T1744">
        <v>2019</v>
      </c>
      <c r="U1744">
        <v>0</v>
      </c>
    </row>
    <row r="1745" spans="1:21">
      <c r="A1745" t="s">
        <v>989</v>
      </c>
      <c r="B1745">
        <v>2019</v>
      </c>
      <c r="C1745">
        <v>30</v>
      </c>
      <c r="D1745">
        <v>0</v>
      </c>
      <c r="E1745">
        <v>0</v>
      </c>
      <c r="F1745">
        <v>0</v>
      </c>
      <c r="G1745">
        <v>0</v>
      </c>
      <c r="H1745">
        <v>25</v>
      </c>
      <c r="I1745">
        <v>17</v>
      </c>
      <c r="J1745" t="s">
        <v>1275</v>
      </c>
      <c r="K1745" t="str">
        <f>INDEX('Planning Periods'!$O$2:$O$540,MATCH('Table B Values'!A1745,'Planning Periods'!$A$2:$A$540,0))</f>
        <v>Shasta County</v>
      </c>
      <c r="S1745" t="s">
        <v>1058</v>
      </c>
      <c r="T1745">
        <v>2019</v>
      </c>
      <c r="U1745">
        <v>0</v>
      </c>
    </row>
    <row r="1746" spans="1:21">
      <c r="A1746" t="s">
        <v>1008</v>
      </c>
      <c r="B1746">
        <v>2019</v>
      </c>
      <c r="C1746">
        <v>0</v>
      </c>
      <c r="D1746">
        <v>0</v>
      </c>
      <c r="E1746">
        <v>0</v>
      </c>
      <c r="F1746">
        <v>0</v>
      </c>
      <c r="G1746">
        <v>0</v>
      </c>
      <c r="H1746">
        <v>0</v>
      </c>
      <c r="I1746">
        <v>66</v>
      </c>
      <c r="J1746" t="s">
        <v>1275</v>
      </c>
      <c r="K1746" t="str">
        <f>INDEX('Planning Periods'!$O$2:$O$540,MATCH('Table B Values'!A1746,'Planning Periods'!$A$2:$A$540,0))</f>
        <v>Riverside County</v>
      </c>
      <c r="S1746" t="s">
        <v>1126</v>
      </c>
      <c r="T1746">
        <v>2019</v>
      </c>
      <c r="U1746">
        <v>0</v>
      </c>
    </row>
    <row r="1747" spans="1:21">
      <c r="A1747" t="s">
        <v>771</v>
      </c>
      <c r="B1747">
        <v>2019</v>
      </c>
      <c r="C1747">
        <v>0</v>
      </c>
      <c r="D1747">
        <v>0</v>
      </c>
      <c r="E1747">
        <v>0</v>
      </c>
      <c r="F1747">
        <v>0</v>
      </c>
      <c r="G1747">
        <v>0</v>
      </c>
      <c r="H1747">
        <v>0</v>
      </c>
      <c r="I1747">
        <v>9</v>
      </c>
      <c r="J1747" t="s">
        <v>1275</v>
      </c>
      <c r="K1747" t="str">
        <f>INDEX('Planning Periods'!$O$2:$O$540,MATCH('Table B Values'!A1747,'Planning Periods'!$A$2:$A$540,0))</f>
        <v>Sutter County</v>
      </c>
      <c r="S1747" t="s">
        <v>1006</v>
      </c>
      <c r="T1747">
        <v>2019</v>
      </c>
      <c r="U1747">
        <v>0</v>
      </c>
    </row>
    <row r="1748" spans="1:21">
      <c r="A1748" t="s">
        <v>843</v>
      </c>
      <c r="B1748">
        <v>2019</v>
      </c>
      <c r="C1748">
        <v>0</v>
      </c>
      <c r="D1748">
        <v>0</v>
      </c>
      <c r="E1748">
        <v>0</v>
      </c>
      <c r="F1748">
        <v>0</v>
      </c>
      <c r="G1748">
        <v>0</v>
      </c>
      <c r="H1748">
        <v>0</v>
      </c>
      <c r="I1748">
        <v>3</v>
      </c>
      <c r="J1748" t="s">
        <v>1275</v>
      </c>
      <c r="K1748" t="str">
        <f>INDEX('Planning Periods'!$O$2:$O$540,MATCH('Table B Values'!A1748,'Planning Periods'!$A$2:$A$540,0))</f>
        <v>Amador County</v>
      </c>
      <c r="S1748" t="s">
        <v>1134</v>
      </c>
      <c r="T1748">
        <v>2019</v>
      </c>
      <c r="U1748">
        <v>0</v>
      </c>
    </row>
    <row r="1749" spans="1:21">
      <c r="A1749" t="s">
        <v>1196</v>
      </c>
      <c r="B1749">
        <v>2019</v>
      </c>
      <c r="C1749">
        <v>0</v>
      </c>
      <c r="D1749">
        <v>0</v>
      </c>
      <c r="E1749">
        <v>0</v>
      </c>
      <c r="F1749">
        <v>0</v>
      </c>
      <c r="G1749">
        <v>0</v>
      </c>
      <c r="H1749">
        <v>3</v>
      </c>
      <c r="I1749">
        <v>0</v>
      </c>
      <c r="J1749" t="s">
        <v>1275</v>
      </c>
      <c r="K1749" t="str">
        <f>INDEX('Planning Periods'!$O$2:$O$540,MATCH('Table B Values'!A1749,'Planning Periods'!$A$2:$A$540,0))</f>
        <v>Lassen County</v>
      </c>
      <c r="S1749" t="s">
        <v>902</v>
      </c>
      <c r="T1749">
        <v>2019</v>
      </c>
      <c r="U1749">
        <v>0</v>
      </c>
    </row>
    <row r="1750" spans="1:21">
      <c r="A1750" t="s">
        <v>813</v>
      </c>
      <c r="B1750">
        <v>2019</v>
      </c>
      <c r="C1750">
        <v>0</v>
      </c>
      <c r="D1750">
        <v>0</v>
      </c>
      <c r="E1750">
        <v>0</v>
      </c>
      <c r="F1750">
        <v>0</v>
      </c>
      <c r="G1750">
        <v>0</v>
      </c>
      <c r="H1750">
        <v>0</v>
      </c>
      <c r="I1750">
        <v>115</v>
      </c>
      <c r="J1750" t="s">
        <v>1275</v>
      </c>
      <c r="K1750" t="str">
        <f>INDEX('Planning Periods'!$O$2:$O$540,MATCH('Table B Values'!A1750,'Planning Periods'!$A$2:$A$540,0))</f>
        <v>Orange County</v>
      </c>
      <c r="S1750" t="s">
        <v>818</v>
      </c>
      <c r="T1750">
        <v>2019</v>
      </c>
      <c r="U1750">
        <v>10</v>
      </c>
    </row>
    <row r="1751" spans="1:21">
      <c r="A1751" t="s">
        <v>816</v>
      </c>
      <c r="B1751">
        <v>2019</v>
      </c>
      <c r="C1751">
        <v>118</v>
      </c>
      <c r="D1751">
        <v>0</v>
      </c>
      <c r="E1751">
        <v>0</v>
      </c>
      <c r="F1751">
        <v>4</v>
      </c>
      <c r="G1751">
        <v>0</v>
      </c>
      <c r="H1751">
        <v>457</v>
      </c>
      <c r="I1751">
        <v>0</v>
      </c>
      <c r="J1751" t="s">
        <v>1275</v>
      </c>
      <c r="K1751" t="str">
        <f>INDEX('Planning Periods'!$O$2:$O$540,MATCH('Table B Values'!A1751,'Planning Periods'!$A$2:$A$540,0))</f>
        <v>San Joaquin County</v>
      </c>
      <c r="S1751" t="s">
        <v>881</v>
      </c>
      <c r="T1751">
        <v>2019</v>
      </c>
      <c r="U1751">
        <v>0</v>
      </c>
    </row>
    <row r="1752" spans="1:21">
      <c r="A1752" t="s">
        <v>830</v>
      </c>
      <c r="B1752">
        <v>2019</v>
      </c>
      <c r="C1752">
        <v>25</v>
      </c>
      <c r="D1752">
        <v>0</v>
      </c>
      <c r="E1752">
        <v>0</v>
      </c>
      <c r="F1752">
        <v>0</v>
      </c>
      <c r="G1752">
        <v>24</v>
      </c>
      <c r="H1752">
        <v>48</v>
      </c>
      <c r="I1752">
        <v>609</v>
      </c>
      <c r="J1752" t="s">
        <v>1275</v>
      </c>
      <c r="K1752" t="str">
        <f>INDEX('Planning Periods'!$O$2:$O$540,MATCH('Table B Values'!A1752,'Planning Periods'!$A$2:$A$540,0))</f>
        <v>Santa Clara County</v>
      </c>
      <c r="S1752" t="s">
        <v>1004</v>
      </c>
      <c r="T1752">
        <v>2019</v>
      </c>
      <c r="U1752">
        <v>0</v>
      </c>
    </row>
    <row r="1753" spans="1:21">
      <c r="A1753" t="s">
        <v>845</v>
      </c>
      <c r="B1753">
        <v>2019</v>
      </c>
      <c r="C1753">
        <v>0</v>
      </c>
      <c r="D1753">
        <v>0</v>
      </c>
      <c r="E1753">
        <v>0</v>
      </c>
      <c r="F1753">
        <v>0</v>
      </c>
      <c r="G1753">
        <v>0</v>
      </c>
      <c r="H1753">
        <v>5</v>
      </c>
      <c r="I1753">
        <v>7</v>
      </c>
      <c r="J1753" t="s">
        <v>1275</v>
      </c>
      <c r="K1753" t="str">
        <f>INDEX('Planning Periods'!$O$2:$O$540,MATCH('Table B Values'!A1753,'Planning Periods'!$A$2:$A$540,0))</f>
        <v>Kern County</v>
      </c>
      <c r="S1753" t="s">
        <v>1002</v>
      </c>
      <c r="T1753">
        <v>2019</v>
      </c>
      <c r="U1753">
        <v>0</v>
      </c>
    </row>
    <row r="1754" spans="1:21">
      <c r="A1754" t="s">
        <v>809</v>
      </c>
      <c r="B1754">
        <v>2019</v>
      </c>
      <c r="C1754">
        <v>0</v>
      </c>
      <c r="D1754">
        <v>33</v>
      </c>
      <c r="E1754">
        <v>0</v>
      </c>
      <c r="F1754">
        <v>0</v>
      </c>
      <c r="G1754">
        <v>0</v>
      </c>
      <c r="H1754">
        <v>0</v>
      </c>
      <c r="I1754">
        <v>42</v>
      </c>
      <c r="J1754" t="s">
        <v>1275</v>
      </c>
      <c r="K1754" t="str">
        <f>INDEX('Planning Periods'!$O$2:$O$540,MATCH('Table B Values'!A1754,'Planning Periods'!$A$2:$A$540,0))</f>
        <v>Los Angeles County</v>
      </c>
      <c r="S1754" t="s">
        <v>984</v>
      </c>
      <c r="T1754">
        <v>2019</v>
      </c>
      <c r="U1754">
        <v>0</v>
      </c>
    </row>
    <row r="1755" spans="1:21">
      <c r="A1755" t="s">
        <v>838</v>
      </c>
      <c r="B1755">
        <v>2019</v>
      </c>
      <c r="C1755">
        <v>0</v>
      </c>
      <c r="D1755">
        <v>0</v>
      </c>
      <c r="E1755">
        <v>0</v>
      </c>
      <c r="F1755">
        <v>0</v>
      </c>
      <c r="G1755">
        <v>0</v>
      </c>
      <c r="H1755">
        <v>0</v>
      </c>
      <c r="I1755">
        <v>67</v>
      </c>
      <c r="J1755" t="s">
        <v>1275</v>
      </c>
      <c r="K1755" t="str">
        <f>INDEX('Planning Periods'!$O$2:$O$540,MATCH('Table B Values'!A1755,'Planning Periods'!$A$2:$A$540,0))</f>
        <v>Ventura County</v>
      </c>
      <c r="S1755" t="s">
        <v>1173</v>
      </c>
      <c r="T1755">
        <v>2019</v>
      </c>
      <c r="U1755">
        <v>0</v>
      </c>
    </row>
    <row r="1756" spans="1:21">
      <c r="A1756" t="s">
        <v>1273</v>
      </c>
      <c r="B1756">
        <v>2019</v>
      </c>
      <c r="C1756">
        <v>0</v>
      </c>
      <c r="D1756">
        <v>0</v>
      </c>
      <c r="E1756">
        <v>0</v>
      </c>
      <c r="F1756">
        <v>0</v>
      </c>
      <c r="G1756">
        <v>0</v>
      </c>
      <c r="H1756">
        <v>0</v>
      </c>
      <c r="I1756">
        <v>5</v>
      </c>
      <c r="J1756" t="s">
        <v>1275</v>
      </c>
      <c r="K1756" t="str">
        <f>INDEX('Planning Periods'!$O$2:$O$540,MATCH('Table B Values'!A1756,'Planning Periods'!$A$2:$A$540,0))</f>
        <v>Marin County</v>
      </c>
      <c r="S1756" t="s">
        <v>1174</v>
      </c>
      <c r="T1756">
        <v>2019</v>
      </c>
      <c r="U1756">
        <v>0</v>
      </c>
    </row>
    <row r="1757" spans="1:21">
      <c r="A1757" t="s">
        <v>833</v>
      </c>
      <c r="B1757">
        <v>2019</v>
      </c>
      <c r="C1757">
        <v>0</v>
      </c>
      <c r="D1757">
        <v>0</v>
      </c>
      <c r="E1757">
        <v>0</v>
      </c>
      <c r="F1757">
        <v>0</v>
      </c>
      <c r="G1757">
        <v>0</v>
      </c>
      <c r="H1757">
        <v>0</v>
      </c>
      <c r="I1757">
        <v>209</v>
      </c>
      <c r="J1757" t="s">
        <v>1275</v>
      </c>
      <c r="K1757" t="str">
        <f>INDEX('Planning Periods'!$O$2:$O$540,MATCH('Table B Values'!A1757,'Planning Periods'!$A$2:$A$540,0))</f>
        <v>Riverside County</v>
      </c>
      <c r="S1757" t="s">
        <v>1050</v>
      </c>
      <c r="T1757">
        <v>2019</v>
      </c>
      <c r="U1757">
        <v>0</v>
      </c>
    </row>
    <row r="1758" spans="1:21">
      <c r="A1758" t="s">
        <v>839</v>
      </c>
      <c r="B1758">
        <v>2019</v>
      </c>
      <c r="C1758">
        <v>0</v>
      </c>
      <c r="D1758">
        <v>0</v>
      </c>
      <c r="E1758">
        <v>0</v>
      </c>
      <c r="F1758">
        <v>0</v>
      </c>
      <c r="G1758">
        <v>0</v>
      </c>
      <c r="H1758">
        <v>0</v>
      </c>
      <c r="I1758">
        <v>6</v>
      </c>
      <c r="J1758" t="s">
        <v>1275</v>
      </c>
      <c r="K1758" t="str">
        <f>INDEX('Planning Periods'!$O$2:$O$540,MATCH('Table B Values'!A1758,'Planning Periods'!$A$2:$A$540,0))</f>
        <v>Kern County</v>
      </c>
      <c r="S1758" t="s">
        <v>1052</v>
      </c>
      <c r="T1758">
        <v>2019</v>
      </c>
      <c r="U1758">
        <v>0</v>
      </c>
    </row>
    <row r="1759" spans="1:21">
      <c r="A1759" t="s">
        <v>1059</v>
      </c>
      <c r="B1759">
        <v>2019</v>
      </c>
      <c r="C1759">
        <v>0</v>
      </c>
      <c r="D1759">
        <v>3</v>
      </c>
      <c r="E1759">
        <v>0</v>
      </c>
      <c r="F1759">
        <v>14</v>
      </c>
      <c r="G1759">
        <v>0</v>
      </c>
      <c r="H1759">
        <v>8</v>
      </c>
      <c r="I1759">
        <v>23</v>
      </c>
      <c r="J1759" t="s">
        <v>1275</v>
      </c>
      <c r="K1759" t="str">
        <f>INDEX('Planning Periods'!$O$2:$O$540,MATCH('Table B Values'!A1759,'Planning Periods'!$A$2:$A$540,0))</f>
        <v>Tehama County</v>
      </c>
      <c r="S1759" t="s">
        <v>1168</v>
      </c>
      <c r="T1759">
        <v>2019</v>
      </c>
      <c r="U1759">
        <v>0</v>
      </c>
    </row>
    <row r="1760" spans="1:21">
      <c r="A1760" t="s">
        <v>1061</v>
      </c>
      <c r="B1760">
        <v>2019</v>
      </c>
      <c r="C1760">
        <v>0</v>
      </c>
      <c r="D1760">
        <v>4</v>
      </c>
      <c r="E1760">
        <v>0</v>
      </c>
      <c r="F1760">
        <v>2</v>
      </c>
      <c r="G1760">
        <v>0</v>
      </c>
      <c r="H1760">
        <v>2</v>
      </c>
      <c r="I1760">
        <v>1</v>
      </c>
      <c r="J1760" t="s">
        <v>1275</v>
      </c>
      <c r="K1760" t="str">
        <f>INDEX('Planning Periods'!$O$2:$O$540,MATCH('Table B Values'!A1760,'Planning Periods'!$A$2:$A$540,0))</f>
        <v>San Mateo County</v>
      </c>
      <c r="S1760" t="s">
        <v>1169</v>
      </c>
      <c r="T1760">
        <v>2019</v>
      </c>
      <c r="U1760">
        <v>0</v>
      </c>
    </row>
    <row r="1761" spans="1:21">
      <c r="A1761" t="s">
        <v>1014</v>
      </c>
      <c r="B1761">
        <v>2019</v>
      </c>
      <c r="C1761">
        <v>0</v>
      </c>
      <c r="D1761">
        <v>0</v>
      </c>
      <c r="E1761">
        <v>0</v>
      </c>
      <c r="F1761">
        <v>0</v>
      </c>
      <c r="G1761">
        <v>0</v>
      </c>
      <c r="H1761">
        <v>6</v>
      </c>
      <c r="I1761">
        <v>3</v>
      </c>
      <c r="J1761" t="s">
        <v>1275</v>
      </c>
      <c r="K1761" t="str">
        <f>INDEX('Planning Periods'!$O$2:$O$540,MATCH('Table B Values'!A1761,'Planning Periods'!$A$2:$A$540,0))</f>
        <v>San Diego County</v>
      </c>
      <c r="S1761" t="s">
        <v>1296</v>
      </c>
      <c r="T1761">
        <v>2019</v>
      </c>
      <c r="U1761">
        <v>0</v>
      </c>
    </row>
    <row r="1762" spans="1:21">
      <c r="A1762" t="s">
        <v>1009</v>
      </c>
      <c r="B1762">
        <v>2019</v>
      </c>
      <c r="C1762">
        <v>0</v>
      </c>
      <c r="D1762">
        <v>1</v>
      </c>
      <c r="E1762">
        <v>0</v>
      </c>
      <c r="F1762">
        <v>18</v>
      </c>
      <c r="G1762">
        <v>0</v>
      </c>
      <c r="H1762">
        <v>5</v>
      </c>
      <c r="I1762">
        <v>6</v>
      </c>
      <c r="J1762" t="s">
        <v>1275</v>
      </c>
      <c r="K1762" t="str">
        <f>INDEX('Planning Periods'!$O$2:$O$540,MATCH('Table B Values'!A1762,'Planning Periods'!$A$2:$A$540,0))</f>
        <v>Solano County</v>
      </c>
      <c r="S1762" t="s">
        <v>1175</v>
      </c>
      <c r="T1762">
        <v>2019</v>
      </c>
      <c r="U1762">
        <v>0</v>
      </c>
    </row>
    <row r="1763" spans="1:21">
      <c r="A1763" t="s">
        <v>1003</v>
      </c>
      <c r="B1763">
        <v>2019</v>
      </c>
      <c r="C1763">
        <v>24</v>
      </c>
      <c r="D1763">
        <v>0</v>
      </c>
      <c r="E1763">
        <v>28</v>
      </c>
      <c r="F1763">
        <v>0</v>
      </c>
      <c r="G1763">
        <v>2</v>
      </c>
      <c r="H1763">
        <v>14</v>
      </c>
      <c r="I1763">
        <v>37</v>
      </c>
      <c r="J1763" t="s">
        <v>1275</v>
      </c>
      <c r="K1763" t="str">
        <f>INDEX('Planning Periods'!$O$2:$O$540,MATCH('Table B Values'!A1763,'Planning Periods'!$A$2:$A$540,0))</f>
        <v>Sonoma County</v>
      </c>
      <c r="S1763" t="s">
        <v>1167</v>
      </c>
      <c r="T1763">
        <v>2019</v>
      </c>
      <c r="U1763">
        <v>0</v>
      </c>
    </row>
    <row r="1764" spans="1:21">
      <c r="A1764" t="s">
        <v>1012</v>
      </c>
      <c r="B1764">
        <v>2019</v>
      </c>
      <c r="C1764">
        <v>0</v>
      </c>
      <c r="D1764">
        <v>0</v>
      </c>
      <c r="E1764">
        <v>0</v>
      </c>
      <c r="F1764">
        <v>0</v>
      </c>
      <c r="G1764">
        <v>0</v>
      </c>
      <c r="H1764">
        <v>0</v>
      </c>
      <c r="I1764">
        <v>11</v>
      </c>
      <c r="J1764" t="s">
        <v>1275</v>
      </c>
      <c r="K1764" t="str">
        <f>INDEX('Planning Periods'!$O$2:$O$540,MATCH('Table B Values'!A1764,'Planning Periods'!$A$2:$A$540,0))</f>
        <v>Siskiyou County</v>
      </c>
      <c r="S1764" t="s">
        <v>1047</v>
      </c>
      <c r="T1764">
        <v>2019</v>
      </c>
      <c r="U1764">
        <v>0</v>
      </c>
    </row>
    <row r="1765" spans="1:21">
      <c r="A1765" t="s">
        <v>1013</v>
      </c>
      <c r="B1765">
        <v>2019</v>
      </c>
      <c r="C1765">
        <v>0</v>
      </c>
      <c r="D1765">
        <v>0</v>
      </c>
      <c r="E1765">
        <v>1</v>
      </c>
      <c r="F1765">
        <v>84</v>
      </c>
      <c r="G1765">
        <v>0</v>
      </c>
      <c r="H1765">
        <v>0</v>
      </c>
      <c r="I1765">
        <v>147</v>
      </c>
      <c r="J1765" t="s">
        <v>1275</v>
      </c>
      <c r="K1765" t="str">
        <f>INDEX('Planning Periods'!$O$2:$O$540,MATCH('Table B Values'!A1765,'Planning Periods'!$A$2:$A$540,0))</f>
        <v>San Diego County</v>
      </c>
      <c r="S1765" t="s">
        <v>1270</v>
      </c>
      <c r="T1765">
        <v>2019</v>
      </c>
      <c r="U1765">
        <v>0</v>
      </c>
    </row>
    <row r="1766" spans="1:21">
      <c r="A1766" t="s">
        <v>991</v>
      </c>
      <c r="B1766">
        <v>2019</v>
      </c>
      <c r="C1766">
        <v>0</v>
      </c>
      <c r="D1766">
        <v>0</v>
      </c>
      <c r="E1766">
        <v>0</v>
      </c>
      <c r="F1766">
        <v>8</v>
      </c>
      <c r="G1766">
        <v>0</v>
      </c>
      <c r="H1766">
        <v>0</v>
      </c>
      <c r="I1766">
        <v>0</v>
      </c>
      <c r="J1766" t="s">
        <v>1275</v>
      </c>
      <c r="K1766" t="str">
        <f>INDEX('Planning Periods'!$O$2:$O$540,MATCH('Table B Values'!A1766,'Planning Periods'!$A$2:$A$540,0))</f>
        <v>Los Angeles County</v>
      </c>
      <c r="S1766" t="s">
        <v>1049</v>
      </c>
      <c r="T1766">
        <v>2019</v>
      </c>
      <c r="U1766">
        <v>0</v>
      </c>
    </row>
    <row r="1767" spans="1:21">
      <c r="A1767" t="s">
        <v>1000</v>
      </c>
      <c r="B1767">
        <v>2019</v>
      </c>
      <c r="C1767">
        <v>0</v>
      </c>
      <c r="D1767">
        <v>0</v>
      </c>
      <c r="E1767">
        <v>0</v>
      </c>
      <c r="F1767">
        <v>0</v>
      </c>
      <c r="G1767">
        <v>0</v>
      </c>
      <c r="H1767">
        <v>1</v>
      </c>
      <c r="I1767" s="356">
        <v>3</v>
      </c>
      <c r="J1767" t="s">
        <v>1275</v>
      </c>
      <c r="K1767" t="str">
        <f>INDEX('Planning Periods'!$O$2:$O$540,MATCH('Table B Values'!A1767,'Planning Periods'!$A$2:$A$540,0))</f>
        <v>Los Angeles County</v>
      </c>
      <c r="S1767" t="s">
        <v>1055</v>
      </c>
      <c r="T1767">
        <v>2019</v>
      </c>
      <c r="U1767">
        <v>0</v>
      </c>
    </row>
    <row r="1768" spans="1:21">
      <c r="A1768" t="s">
        <v>1005</v>
      </c>
      <c r="B1768">
        <v>2019</v>
      </c>
      <c r="C1768">
        <v>0</v>
      </c>
      <c r="D1768">
        <v>0</v>
      </c>
      <c r="E1768">
        <v>0</v>
      </c>
      <c r="F1768">
        <v>63</v>
      </c>
      <c r="G1768">
        <v>0</v>
      </c>
      <c r="H1768" s="356">
        <v>82</v>
      </c>
      <c r="I1768" s="356">
        <v>394</v>
      </c>
      <c r="J1768" t="s">
        <v>1275</v>
      </c>
      <c r="K1768" t="str">
        <f>INDEX('Planning Periods'!$O$2:$O$540,MATCH('Table B Values'!A1768,'Planning Periods'!$A$2:$A$540,0))</f>
        <v>Sonoma County</v>
      </c>
      <c r="S1768" t="s">
        <v>1053</v>
      </c>
      <c r="T1768">
        <v>2019</v>
      </c>
      <c r="U1768">
        <v>0</v>
      </c>
    </row>
    <row r="1769" spans="1:21">
      <c r="A1769" t="s">
        <v>827</v>
      </c>
      <c r="B1769">
        <v>2019</v>
      </c>
      <c r="C1769">
        <v>0</v>
      </c>
      <c r="D1769">
        <v>0</v>
      </c>
      <c r="E1769">
        <v>0</v>
      </c>
      <c r="F1769">
        <v>0</v>
      </c>
      <c r="G1769">
        <v>0</v>
      </c>
      <c r="H1769">
        <v>0</v>
      </c>
      <c r="I1769">
        <v>10</v>
      </c>
      <c r="J1769" t="s">
        <v>1275</v>
      </c>
      <c r="K1769" t="str">
        <f>INDEX('Planning Periods'!$O$2:$O$540,MATCH('Table B Values'!A1769,'Planning Periods'!$A$2:$A$540,0))</f>
        <v>Los Angeles County</v>
      </c>
      <c r="S1769" t="s">
        <v>895</v>
      </c>
      <c r="T1769">
        <v>2019</v>
      </c>
      <c r="U1769">
        <v>0</v>
      </c>
    </row>
    <row r="1770" spans="1:21">
      <c r="A1770" t="s">
        <v>828</v>
      </c>
      <c r="B1770">
        <v>2019</v>
      </c>
      <c r="C1770">
        <v>0</v>
      </c>
      <c r="D1770">
        <v>0</v>
      </c>
      <c r="E1770">
        <v>1</v>
      </c>
      <c r="F1770">
        <v>0</v>
      </c>
      <c r="G1770">
        <v>21</v>
      </c>
      <c r="H1770">
        <v>4</v>
      </c>
      <c r="I1770">
        <v>269</v>
      </c>
      <c r="J1770" t="s">
        <v>1275</v>
      </c>
      <c r="K1770" t="str">
        <f>INDEX('Planning Periods'!$O$2:$O$540,MATCH('Table B Values'!A1770,'Planning Periods'!$A$2:$A$540,0))</f>
        <v>San Mateo County</v>
      </c>
      <c r="S1770" t="s">
        <v>812</v>
      </c>
      <c r="T1770">
        <v>2019</v>
      </c>
      <c r="U1770">
        <v>0</v>
      </c>
    </row>
    <row r="1771" spans="1:21">
      <c r="A1771" t="s">
        <v>822</v>
      </c>
      <c r="B1771">
        <v>2019</v>
      </c>
      <c r="C1771">
        <v>0</v>
      </c>
      <c r="D1771">
        <v>0</v>
      </c>
      <c r="E1771">
        <v>0</v>
      </c>
      <c r="F1771">
        <v>13</v>
      </c>
      <c r="G1771">
        <v>0</v>
      </c>
      <c r="H1771">
        <v>0</v>
      </c>
      <c r="I1771">
        <v>54</v>
      </c>
      <c r="J1771" t="s">
        <v>1275</v>
      </c>
      <c r="K1771" t="str">
        <f>INDEX('Planning Periods'!$O$2:$O$540,MATCH('Table B Values'!A1771,'Planning Periods'!$A$2:$A$540,0))</f>
        <v>Stanislaus County</v>
      </c>
      <c r="S1771" t="s">
        <v>977</v>
      </c>
      <c r="T1771">
        <v>2019</v>
      </c>
      <c r="U1771">
        <v>0</v>
      </c>
    </row>
    <row r="1772" spans="1:21">
      <c r="A1772" t="s">
        <v>824</v>
      </c>
      <c r="B1772">
        <v>2019</v>
      </c>
      <c r="C1772">
        <v>0</v>
      </c>
      <c r="D1772">
        <v>0</v>
      </c>
      <c r="E1772">
        <v>1</v>
      </c>
      <c r="F1772">
        <v>0</v>
      </c>
      <c r="G1772">
        <v>0</v>
      </c>
      <c r="H1772">
        <v>10</v>
      </c>
      <c r="I1772">
        <v>27</v>
      </c>
      <c r="J1772" t="s">
        <v>1275</v>
      </c>
      <c r="K1772" t="str">
        <f>INDEX('Planning Periods'!$O$2:$O$540,MATCH('Table B Values'!A1772,'Planning Periods'!$A$2:$A$540,0))</f>
        <v>El Dorado County</v>
      </c>
      <c r="S1772" t="s">
        <v>975</v>
      </c>
      <c r="T1772">
        <v>2019</v>
      </c>
      <c r="U1772">
        <v>0</v>
      </c>
    </row>
    <row r="1773" spans="1:21">
      <c r="A1773" t="s">
        <v>1054</v>
      </c>
      <c r="B1773">
        <v>2019</v>
      </c>
      <c r="C1773">
        <v>0</v>
      </c>
      <c r="D1773">
        <v>0</v>
      </c>
      <c r="E1773">
        <v>0</v>
      </c>
      <c r="F1773">
        <v>0</v>
      </c>
      <c r="G1773">
        <v>0</v>
      </c>
      <c r="H1773">
        <v>1</v>
      </c>
      <c r="I1773">
        <v>1</v>
      </c>
      <c r="J1773" t="s">
        <v>1275</v>
      </c>
      <c r="K1773" t="str">
        <f>INDEX('Planning Periods'!$O$2:$O$540,MATCH('Table B Values'!A1773,'Planning Periods'!$A$2:$A$540,0))</f>
        <v>Tuolumne County</v>
      </c>
      <c r="S1773" t="s">
        <v>1114</v>
      </c>
      <c r="T1773">
        <v>2019</v>
      </c>
      <c r="U1773">
        <v>0</v>
      </c>
    </row>
    <row r="1774" spans="1:21">
      <c r="A1774" t="s">
        <v>1007</v>
      </c>
      <c r="B1774">
        <v>2019</v>
      </c>
      <c r="C1774">
        <v>0</v>
      </c>
      <c r="D1774">
        <v>0</v>
      </c>
      <c r="E1774">
        <v>0</v>
      </c>
      <c r="F1774">
        <v>0</v>
      </c>
      <c r="G1774">
        <v>0</v>
      </c>
      <c r="H1774">
        <v>0</v>
      </c>
      <c r="I1774">
        <v>11</v>
      </c>
      <c r="J1774" t="s">
        <v>1275</v>
      </c>
      <c r="K1774" t="str">
        <f>INDEX('Planning Periods'!$O$2:$O$540,MATCH('Table B Values'!A1774,'Planning Periods'!$A$2:$A$540,0))</f>
        <v>Los Angeles County</v>
      </c>
      <c r="S1774" t="s">
        <v>983</v>
      </c>
      <c r="T1774">
        <v>2019</v>
      </c>
      <c r="U1774">
        <v>0</v>
      </c>
    </row>
    <row r="1775" spans="1:21">
      <c r="A1775" t="s">
        <v>920</v>
      </c>
      <c r="B1775">
        <v>2019</v>
      </c>
      <c r="C1775">
        <v>0</v>
      </c>
      <c r="D1775">
        <v>0</v>
      </c>
      <c r="E1775">
        <v>0</v>
      </c>
      <c r="F1775">
        <v>0</v>
      </c>
      <c r="G1775">
        <v>0</v>
      </c>
      <c r="H1775">
        <v>493</v>
      </c>
      <c r="I1775">
        <v>7</v>
      </c>
      <c r="J1775" t="s">
        <v>1275</v>
      </c>
      <c r="K1775" t="str">
        <f>INDEX('Planning Periods'!$O$2:$O$540,MATCH('Table B Values'!A1775,'Planning Periods'!$A$2:$A$540,0))</f>
        <v>Los Angeles County</v>
      </c>
      <c r="S1775" t="s">
        <v>987</v>
      </c>
      <c r="T1775">
        <v>2019</v>
      </c>
      <c r="U1775">
        <v>0</v>
      </c>
    </row>
    <row r="1776" spans="1:21">
      <c r="A1776" t="s">
        <v>999</v>
      </c>
      <c r="B1776">
        <v>2019</v>
      </c>
      <c r="C1776">
        <v>0</v>
      </c>
      <c r="D1776">
        <v>0</v>
      </c>
      <c r="E1776">
        <v>0</v>
      </c>
      <c r="F1776">
        <v>8</v>
      </c>
      <c r="G1776">
        <v>0</v>
      </c>
      <c r="H1776">
        <v>1</v>
      </c>
      <c r="I1776" s="356">
        <v>96</v>
      </c>
      <c r="J1776" t="s">
        <v>1275</v>
      </c>
      <c r="K1776" t="str">
        <f>INDEX('Planning Periods'!$O$2:$O$540,MATCH('Table B Values'!A1776,'Planning Periods'!$A$2:$A$540,0))</f>
        <v>Orange County</v>
      </c>
      <c r="S1776" t="s">
        <v>986</v>
      </c>
      <c r="T1776">
        <v>2019</v>
      </c>
      <c r="U1776">
        <v>0</v>
      </c>
    </row>
    <row r="1777" spans="1:21">
      <c r="A1777" t="s">
        <v>1088</v>
      </c>
      <c r="B1777">
        <v>2019</v>
      </c>
      <c r="C1777">
        <v>0</v>
      </c>
      <c r="D1777">
        <v>0</v>
      </c>
      <c r="E1777">
        <v>0</v>
      </c>
      <c r="F1777">
        <v>35</v>
      </c>
      <c r="G1777">
        <v>2</v>
      </c>
      <c r="H1777">
        <v>34</v>
      </c>
      <c r="I1777">
        <v>81</v>
      </c>
      <c r="J1777" t="s">
        <v>1275</v>
      </c>
      <c r="K1777" t="str">
        <f>INDEX('Planning Periods'!$O$2:$O$540,MATCH('Table B Values'!A1777,'Planning Periods'!$A$2:$A$540,0))</f>
        <v>San Mateo County</v>
      </c>
      <c r="S1777" t="s">
        <v>766</v>
      </c>
      <c r="T1777">
        <v>2019</v>
      </c>
      <c r="U1777">
        <v>0</v>
      </c>
    </row>
    <row r="1778" spans="1:21">
      <c r="A1778" t="s">
        <v>996</v>
      </c>
      <c r="B1778">
        <v>2019</v>
      </c>
      <c r="C1778">
        <v>3</v>
      </c>
      <c r="D1778">
        <v>0</v>
      </c>
      <c r="E1778">
        <v>0</v>
      </c>
      <c r="F1778">
        <v>0</v>
      </c>
      <c r="G1778">
        <v>0</v>
      </c>
      <c r="H1778">
        <v>0</v>
      </c>
      <c r="I1778">
        <v>64</v>
      </c>
      <c r="J1778" t="s">
        <v>1275</v>
      </c>
      <c r="K1778" t="str">
        <f>INDEX('Planning Periods'!$O$2:$O$540,MATCH('Table B Values'!A1778,'Planning Periods'!$A$2:$A$540,0))</f>
        <v>Orange County</v>
      </c>
      <c r="S1778" t="s">
        <v>1015</v>
      </c>
      <c r="T1778">
        <v>2019</v>
      </c>
      <c r="U1778">
        <v>0</v>
      </c>
    </row>
    <row r="1779" spans="1:21">
      <c r="A1779" t="s">
        <v>1051</v>
      </c>
      <c r="B1779">
        <v>2019</v>
      </c>
      <c r="C1779">
        <v>10</v>
      </c>
      <c r="D1779">
        <v>0</v>
      </c>
      <c r="E1779">
        <v>2</v>
      </c>
      <c r="F1779">
        <v>11</v>
      </c>
      <c r="G1779">
        <v>0</v>
      </c>
      <c r="H1779">
        <v>8</v>
      </c>
      <c r="I1779">
        <v>176</v>
      </c>
      <c r="J1779" t="s">
        <v>1275</v>
      </c>
      <c r="K1779" t="str">
        <f>INDEX('Planning Periods'!$O$2:$O$540,MATCH('Table B Values'!A1779,'Planning Periods'!$A$2:$A$540,0))</f>
        <v>Contra Costa County</v>
      </c>
      <c r="S1779" t="s">
        <v>1172</v>
      </c>
      <c r="T1779">
        <v>2019</v>
      </c>
      <c r="U1779">
        <v>0</v>
      </c>
    </row>
    <row r="1780" spans="1:21">
      <c r="A1780" t="s">
        <v>849</v>
      </c>
      <c r="B1780">
        <v>2019</v>
      </c>
      <c r="C1780">
        <v>8</v>
      </c>
      <c r="D1780">
        <v>0</v>
      </c>
      <c r="E1780">
        <v>47</v>
      </c>
      <c r="F1780">
        <v>22</v>
      </c>
      <c r="G1780">
        <v>0</v>
      </c>
      <c r="H1780">
        <v>169</v>
      </c>
      <c r="I1780">
        <v>36</v>
      </c>
      <c r="J1780" t="s">
        <v>1275</v>
      </c>
      <c r="K1780" t="str">
        <f>INDEX('Planning Periods'!$O$2:$O$540,MATCH('Table B Values'!A1780,'Planning Periods'!$A$2:$A$540,0))</f>
        <v>Yolo County</v>
      </c>
      <c r="S1780" t="s">
        <v>1170</v>
      </c>
      <c r="T1780">
        <v>2019</v>
      </c>
      <c r="U1780">
        <v>0</v>
      </c>
    </row>
    <row r="1781" spans="1:21">
      <c r="A1781" t="s">
        <v>1048</v>
      </c>
      <c r="B1781">
        <v>2019</v>
      </c>
      <c r="C1781">
        <v>0</v>
      </c>
      <c r="D1781">
        <v>0</v>
      </c>
      <c r="E1781">
        <v>0</v>
      </c>
      <c r="F1781">
        <v>0</v>
      </c>
      <c r="G1781">
        <v>0</v>
      </c>
      <c r="H1781">
        <v>63</v>
      </c>
      <c r="I1781">
        <v>0</v>
      </c>
      <c r="J1781" t="s">
        <v>1275</v>
      </c>
      <c r="K1781" t="str">
        <f>INDEX('Planning Periods'!$O$2:$O$540,MATCH('Table B Values'!A1781,'Planning Periods'!$A$2:$A$540,0))</f>
        <v>Kern County</v>
      </c>
      <c r="S1781" t="s">
        <v>1171</v>
      </c>
      <c r="T1781">
        <v>2019</v>
      </c>
      <c r="U1781">
        <v>0</v>
      </c>
    </row>
    <row r="1782" spans="1:21">
      <c r="A1782" t="s">
        <v>994</v>
      </c>
      <c r="B1782">
        <v>2019</v>
      </c>
      <c r="C1782">
        <v>0</v>
      </c>
      <c r="D1782">
        <v>0</v>
      </c>
      <c r="E1782">
        <v>1</v>
      </c>
      <c r="F1782">
        <v>0</v>
      </c>
      <c r="G1782">
        <v>0</v>
      </c>
      <c r="H1782">
        <v>3</v>
      </c>
      <c r="I1782">
        <v>1</v>
      </c>
      <c r="J1782" t="s">
        <v>1275</v>
      </c>
      <c r="K1782" t="str">
        <f>INDEX('Planning Periods'!$O$2:$O$540,MATCH('Table B Values'!A1782,'Planning Periods'!$A$2:$A$540,0))</f>
        <v>San Diego County</v>
      </c>
      <c r="S1782" t="s">
        <v>982</v>
      </c>
      <c r="T1782">
        <v>2019</v>
      </c>
      <c r="U1782">
        <v>0</v>
      </c>
    </row>
    <row r="1783" spans="1:21">
      <c r="A1783" t="s">
        <v>990</v>
      </c>
      <c r="B1783">
        <v>2019</v>
      </c>
      <c r="C1783">
        <v>20</v>
      </c>
      <c r="D1783">
        <v>6</v>
      </c>
      <c r="E1783">
        <v>0</v>
      </c>
      <c r="F1783">
        <v>9</v>
      </c>
      <c r="G1783">
        <v>1</v>
      </c>
      <c r="H1783">
        <v>13</v>
      </c>
      <c r="I1783">
        <v>31</v>
      </c>
      <c r="J1783" t="s">
        <v>1275</v>
      </c>
      <c r="K1783" t="str">
        <f>INDEX('Planning Periods'!$O$2:$O$540,MATCH('Table B Values'!A1783,'Planning Periods'!$A$2:$A$540,0))</f>
        <v>Del Norte County</v>
      </c>
      <c r="S1783" t="s">
        <v>979</v>
      </c>
      <c r="T1783">
        <v>2019</v>
      </c>
      <c r="U1783">
        <v>0</v>
      </c>
    </row>
    <row r="1784" spans="1:21">
      <c r="A1784" t="s">
        <v>927</v>
      </c>
      <c r="B1784">
        <v>2019</v>
      </c>
      <c r="C1784">
        <v>7</v>
      </c>
      <c r="D1784">
        <v>0</v>
      </c>
      <c r="E1784">
        <v>13</v>
      </c>
      <c r="F1784">
        <v>13</v>
      </c>
      <c r="G1784">
        <v>0</v>
      </c>
      <c r="H1784">
        <v>20</v>
      </c>
      <c r="I1784">
        <v>279</v>
      </c>
      <c r="J1784" t="s">
        <v>1275</v>
      </c>
      <c r="K1784" t="str">
        <f>INDEX('Planning Periods'!$O$2:$O$540,MATCH('Table B Values'!A1784,'Planning Periods'!$A$2:$A$540,0))</f>
        <v>San Luis Obispo County</v>
      </c>
      <c r="S1784" t="s">
        <v>1192</v>
      </c>
      <c r="T1784">
        <v>2019</v>
      </c>
      <c r="U1784">
        <v>0</v>
      </c>
    </row>
    <row r="1785" spans="1:21">
      <c r="A1785" t="s">
        <v>1178</v>
      </c>
      <c r="B1785">
        <v>2019</v>
      </c>
      <c r="C1785">
        <v>0</v>
      </c>
      <c r="D1785">
        <v>0</v>
      </c>
      <c r="E1785">
        <v>0</v>
      </c>
      <c r="F1785">
        <v>0</v>
      </c>
      <c r="G1785">
        <v>0</v>
      </c>
      <c r="H1785">
        <v>0</v>
      </c>
      <c r="I1785">
        <v>389</v>
      </c>
      <c r="J1785" t="s">
        <v>1275</v>
      </c>
      <c r="K1785" t="str">
        <f>INDEX('Planning Periods'!$O$2:$O$540,MATCH('Table B Values'!A1785,'Planning Periods'!$A$2:$A$540,0))</f>
        <v>San Joaquin County</v>
      </c>
      <c r="S1785" t="s">
        <v>1066</v>
      </c>
      <c r="T1785">
        <v>2019</v>
      </c>
      <c r="U1785">
        <v>0</v>
      </c>
    </row>
    <row r="1786" spans="1:21">
      <c r="A1786" t="s">
        <v>1179</v>
      </c>
      <c r="B1786">
        <v>2019</v>
      </c>
      <c r="C1786">
        <v>0</v>
      </c>
      <c r="D1786">
        <v>0</v>
      </c>
      <c r="E1786">
        <v>0</v>
      </c>
      <c r="F1786">
        <v>0</v>
      </c>
      <c r="G1786">
        <v>0</v>
      </c>
      <c r="H1786">
        <v>0</v>
      </c>
      <c r="I1786">
        <v>51</v>
      </c>
      <c r="J1786" t="s">
        <v>1275</v>
      </c>
      <c r="K1786" t="str">
        <f>INDEX('Planning Periods'!$O$2:$O$540,MATCH('Table B Values'!A1786,'Planning Periods'!$A$2:$A$540,0))</f>
        <v>Los Angeles County</v>
      </c>
      <c r="S1786" t="s">
        <v>1086</v>
      </c>
      <c r="T1786">
        <v>2019</v>
      </c>
      <c r="U1786">
        <v>0</v>
      </c>
    </row>
    <row r="1787" spans="1:21">
      <c r="A1787" t="s">
        <v>897</v>
      </c>
      <c r="B1787">
        <v>2019</v>
      </c>
      <c r="C1787">
        <v>0</v>
      </c>
      <c r="D1787">
        <v>0</v>
      </c>
      <c r="E1787">
        <v>0</v>
      </c>
      <c r="F1787">
        <v>4</v>
      </c>
      <c r="G1787">
        <v>0</v>
      </c>
      <c r="H1787">
        <v>3</v>
      </c>
      <c r="I1787">
        <v>2</v>
      </c>
      <c r="J1787" t="s">
        <v>1275</v>
      </c>
      <c r="K1787" t="str">
        <f>INDEX('Planning Periods'!$O$2:$O$540,MATCH('Table B Values'!A1787,'Planning Periods'!$A$2:$A$540,0))</f>
        <v>San Diego County</v>
      </c>
      <c r="S1787" t="s">
        <v>1094</v>
      </c>
      <c r="T1787">
        <v>2019</v>
      </c>
      <c r="U1787">
        <v>0</v>
      </c>
    </row>
    <row r="1788" spans="1:21">
      <c r="A1788" t="s">
        <v>1177</v>
      </c>
      <c r="B1788">
        <v>2019</v>
      </c>
      <c r="C1788">
        <v>0</v>
      </c>
      <c r="D1788">
        <v>2</v>
      </c>
      <c r="E1788">
        <v>0</v>
      </c>
      <c r="F1788">
        <v>1</v>
      </c>
      <c r="G1788">
        <v>0</v>
      </c>
      <c r="H1788">
        <v>0</v>
      </c>
      <c r="I1788">
        <v>1</v>
      </c>
      <c r="J1788" t="s">
        <v>1275</v>
      </c>
      <c r="K1788" t="str">
        <f>INDEX('Planning Periods'!$O$2:$O$540,MATCH('Table B Values'!A1788,'Planning Periods'!$A$2:$A$540,0))</f>
        <v>Marin County</v>
      </c>
      <c r="S1788" t="s">
        <v>1293</v>
      </c>
      <c r="T1788">
        <v>2019</v>
      </c>
      <c r="U1788">
        <v>0</v>
      </c>
    </row>
    <row r="1789" spans="1:21">
      <c r="A1789" t="s">
        <v>1032</v>
      </c>
      <c r="B1789">
        <v>2019</v>
      </c>
      <c r="C1789">
        <v>32</v>
      </c>
      <c r="D1789">
        <v>0</v>
      </c>
      <c r="E1789">
        <v>25</v>
      </c>
      <c r="F1789">
        <v>0</v>
      </c>
      <c r="G1789">
        <v>0</v>
      </c>
      <c r="H1789">
        <v>1</v>
      </c>
      <c r="I1789">
        <v>355</v>
      </c>
      <c r="J1789" t="s">
        <v>1275</v>
      </c>
      <c r="K1789" t="str">
        <f>INDEX('Planning Periods'!$O$2:$O$540,MATCH('Table B Values'!A1789,'Planning Periods'!$A$2:$A$540,0))</f>
        <v>Orange County</v>
      </c>
      <c r="S1789" t="s">
        <v>1163</v>
      </c>
      <c r="T1789">
        <v>2019</v>
      </c>
      <c r="U1789">
        <v>0</v>
      </c>
    </row>
    <row r="1790" spans="1:21">
      <c r="A1790" t="s">
        <v>1037</v>
      </c>
      <c r="B1790">
        <v>2019</v>
      </c>
      <c r="C1790">
        <v>0</v>
      </c>
      <c r="D1790">
        <v>13</v>
      </c>
      <c r="E1790">
        <v>0</v>
      </c>
      <c r="F1790">
        <v>4</v>
      </c>
      <c r="G1790">
        <v>0</v>
      </c>
      <c r="H1790">
        <v>0</v>
      </c>
      <c r="I1790">
        <v>0</v>
      </c>
      <c r="J1790" t="s">
        <v>1275</v>
      </c>
      <c r="K1790" t="str">
        <f>INDEX('Planning Periods'!$O$2:$O$540,MATCH('Table B Values'!A1790,'Planning Periods'!$A$2:$A$540,0))</f>
        <v>Los Angeles County</v>
      </c>
      <c r="S1790" t="s">
        <v>1164</v>
      </c>
      <c r="T1790">
        <v>2019</v>
      </c>
      <c r="U1790">
        <v>0</v>
      </c>
    </row>
    <row r="1791" spans="1:21">
      <c r="A1791" t="s">
        <v>1157</v>
      </c>
      <c r="B1791">
        <v>2019</v>
      </c>
      <c r="C1791">
        <v>0</v>
      </c>
      <c r="D1791">
        <v>0</v>
      </c>
      <c r="E1791">
        <v>0</v>
      </c>
      <c r="F1791">
        <v>0</v>
      </c>
      <c r="G1791">
        <v>0</v>
      </c>
      <c r="H1791">
        <v>0</v>
      </c>
      <c r="I1791">
        <v>202</v>
      </c>
      <c r="J1791" t="s">
        <v>1275</v>
      </c>
      <c r="K1791" t="str">
        <f>INDEX('Planning Periods'!$O$2:$O$540,MATCH('Table B Values'!A1791,'Planning Periods'!$A$2:$A$540,0))</f>
        <v>Los Angeles County</v>
      </c>
      <c r="S1791" t="s">
        <v>1165</v>
      </c>
      <c r="T1791">
        <v>2019</v>
      </c>
      <c r="U1791">
        <v>0</v>
      </c>
    </row>
    <row r="1792" spans="1:21">
      <c r="A1792" t="s">
        <v>1183</v>
      </c>
      <c r="B1792">
        <v>2019</v>
      </c>
      <c r="C1792">
        <v>0</v>
      </c>
      <c r="D1792">
        <v>0</v>
      </c>
      <c r="E1792">
        <v>0</v>
      </c>
      <c r="F1792">
        <v>0</v>
      </c>
      <c r="G1792">
        <v>0</v>
      </c>
      <c r="H1792">
        <v>26</v>
      </c>
      <c r="I1792">
        <v>119</v>
      </c>
      <c r="J1792" t="s">
        <v>1275</v>
      </c>
      <c r="K1792" t="str">
        <f>INDEX('Planning Periods'!$O$2:$O$540,MATCH('Table B Values'!A1792,'Planning Periods'!$A$2:$A$540,0))</f>
        <v>Kings County</v>
      </c>
      <c r="S1792" t="s">
        <v>1084</v>
      </c>
      <c r="T1792">
        <v>2019</v>
      </c>
      <c r="U1792">
        <v>0</v>
      </c>
    </row>
    <row r="1793" spans="1:21">
      <c r="A1793" t="s">
        <v>1181</v>
      </c>
      <c r="B1793">
        <v>2019</v>
      </c>
      <c r="C1793">
        <v>0</v>
      </c>
      <c r="D1793">
        <v>0</v>
      </c>
      <c r="E1793">
        <v>0</v>
      </c>
      <c r="F1793">
        <v>4</v>
      </c>
      <c r="G1793">
        <v>0</v>
      </c>
      <c r="H1793">
        <v>7</v>
      </c>
      <c r="I1793">
        <v>76</v>
      </c>
      <c r="J1793" t="s">
        <v>1275</v>
      </c>
      <c r="K1793" t="str">
        <f>INDEX('Planning Periods'!$O$2:$O$540,MATCH('Table B Values'!A1793,'Planning Periods'!$A$2:$A$540,0))</f>
        <v>Merced County</v>
      </c>
      <c r="S1793" t="s">
        <v>1100</v>
      </c>
      <c r="T1793">
        <v>2019</v>
      </c>
      <c r="U1793">
        <v>0</v>
      </c>
    </row>
    <row r="1794" spans="1:21">
      <c r="A1794" t="s">
        <v>1182</v>
      </c>
      <c r="B1794">
        <v>2019</v>
      </c>
      <c r="C1794">
        <v>0</v>
      </c>
      <c r="D1794">
        <v>0</v>
      </c>
      <c r="E1794">
        <v>0</v>
      </c>
      <c r="F1794">
        <v>0</v>
      </c>
      <c r="G1794">
        <v>0</v>
      </c>
      <c r="H1794">
        <v>0</v>
      </c>
      <c r="I1794">
        <v>490</v>
      </c>
      <c r="J1794" t="s">
        <v>1275</v>
      </c>
      <c r="K1794" t="str">
        <f>INDEX('Planning Periods'!$O$2:$O$540,MATCH('Table B Values'!A1794,'Planning Periods'!$A$2:$A$540,0))</f>
        <v>San Joaquin County</v>
      </c>
      <c r="S1794" t="s">
        <v>835</v>
      </c>
      <c r="T1794">
        <v>2019</v>
      </c>
      <c r="U1794">
        <v>0</v>
      </c>
    </row>
    <row r="1795" spans="1:21">
      <c r="A1795" t="s">
        <v>899</v>
      </c>
      <c r="B1795">
        <v>2019</v>
      </c>
      <c r="C1795">
        <v>0</v>
      </c>
      <c r="D1795">
        <v>0</v>
      </c>
      <c r="E1795">
        <v>0</v>
      </c>
      <c r="F1795">
        <v>0</v>
      </c>
      <c r="G1795">
        <v>0</v>
      </c>
      <c r="H1795">
        <v>0</v>
      </c>
      <c r="I1795">
        <v>91</v>
      </c>
      <c r="J1795" t="s">
        <v>1275</v>
      </c>
      <c r="K1795" t="str">
        <f>INDEX('Planning Periods'!$O$2:$O$540,MATCH('Table B Values'!A1795,'Planning Periods'!$A$2:$A$540,0))</f>
        <v>San Bernardino County</v>
      </c>
      <c r="S1795" t="s">
        <v>1127</v>
      </c>
      <c r="T1795">
        <v>2019</v>
      </c>
      <c r="U1795">
        <v>0</v>
      </c>
    </row>
    <row r="1796" spans="1:21">
      <c r="A1796" t="s">
        <v>1180</v>
      </c>
      <c r="B1796">
        <v>2019</v>
      </c>
      <c r="C1796">
        <v>42</v>
      </c>
      <c r="D1796">
        <v>0</v>
      </c>
      <c r="E1796">
        <v>1</v>
      </c>
      <c r="F1796">
        <v>0</v>
      </c>
      <c r="G1796">
        <v>2</v>
      </c>
      <c r="H1796">
        <v>36</v>
      </c>
      <c r="I1796">
        <v>260</v>
      </c>
      <c r="J1796" t="s">
        <v>1275</v>
      </c>
      <c r="K1796" t="str">
        <f>INDEX('Planning Periods'!$O$2:$O$540,MATCH('Table B Values'!A1796,'Planning Periods'!$A$2:$A$540,0))</f>
        <v>Alameda County</v>
      </c>
      <c r="S1796" t="s">
        <v>1122</v>
      </c>
      <c r="T1796">
        <v>2019</v>
      </c>
      <c r="U1796">
        <v>0</v>
      </c>
    </row>
    <row r="1797" spans="1:21">
      <c r="A1797" t="s">
        <v>890</v>
      </c>
      <c r="B1797">
        <v>2019</v>
      </c>
      <c r="C1797">
        <v>0</v>
      </c>
      <c r="D1797">
        <v>0</v>
      </c>
      <c r="E1797">
        <v>0</v>
      </c>
      <c r="F1797">
        <v>0</v>
      </c>
      <c r="G1797">
        <v>0</v>
      </c>
      <c r="H1797">
        <v>61</v>
      </c>
      <c r="I1797">
        <v>1</v>
      </c>
      <c r="J1797" t="s">
        <v>1275</v>
      </c>
      <c r="K1797" t="str">
        <f>INDEX('Planning Periods'!$O$2:$O$540,MATCH('Table B Values'!A1797,'Planning Periods'!$A$2:$A$540,0))</f>
        <v>Placer County</v>
      </c>
      <c r="S1797" t="s">
        <v>1153</v>
      </c>
      <c r="T1797">
        <v>2019</v>
      </c>
      <c r="U1797">
        <v>0</v>
      </c>
    </row>
    <row r="1798" spans="1:21">
      <c r="A1798" t="s">
        <v>1184</v>
      </c>
      <c r="B1798">
        <v>2019</v>
      </c>
      <c r="C1798">
        <v>0</v>
      </c>
      <c r="D1798">
        <v>0</v>
      </c>
      <c r="E1798">
        <v>0</v>
      </c>
      <c r="F1798">
        <v>0</v>
      </c>
      <c r="G1798">
        <v>0</v>
      </c>
      <c r="H1798">
        <v>0</v>
      </c>
      <c r="I1798">
        <v>6</v>
      </c>
      <c r="J1798" t="s">
        <v>1275</v>
      </c>
      <c r="K1798" t="str">
        <f>INDEX('Planning Periods'!$O$2:$O$540,MATCH('Table B Values'!A1798,'Planning Periods'!$A$2:$A$540,0))</f>
        <v>Tulare County</v>
      </c>
      <c r="S1798" t="s">
        <v>837</v>
      </c>
      <c r="T1798">
        <v>2019</v>
      </c>
      <c r="U1798">
        <v>0</v>
      </c>
    </row>
    <row r="1799" spans="1:21">
      <c r="A1799" t="s">
        <v>892</v>
      </c>
      <c r="B1799">
        <v>2019</v>
      </c>
      <c r="C1799">
        <v>0</v>
      </c>
      <c r="D1799">
        <v>0</v>
      </c>
      <c r="E1799">
        <v>0</v>
      </c>
      <c r="F1799">
        <v>0</v>
      </c>
      <c r="G1799">
        <v>0</v>
      </c>
      <c r="H1799">
        <v>0</v>
      </c>
      <c r="I1799">
        <v>50</v>
      </c>
      <c r="J1799" t="s">
        <v>1275</v>
      </c>
      <c r="K1799" t="str">
        <f>INDEX('Planning Periods'!$O$2:$O$540,MATCH('Table B Values'!A1799,'Planning Periods'!$A$2:$A$540,0))</f>
        <v>Sutter County</v>
      </c>
      <c r="S1799" t="s">
        <v>1096</v>
      </c>
      <c r="T1799">
        <v>2019</v>
      </c>
      <c r="U1799">
        <v>0</v>
      </c>
    </row>
    <row r="1800" spans="1:21">
      <c r="A1800" t="s">
        <v>1185</v>
      </c>
      <c r="B1800">
        <v>2019</v>
      </c>
      <c r="C1800">
        <v>0</v>
      </c>
      <c r="D1800">
        <v>0</v>
      </c>
      <c r="E1800">
        <v>0</v>
      </c>
      <c r="F1800">
        <v>0</v>
      </c>
      <c r="G1800">
        <v>0</v>
      </c>
      <c r="H1800">
        <v>0</v>
      </c>
      <c r="I1800" s="356">
        <v>2</v>
      </c>
      <c r="J1800" t="s">
        <v>1275</v>
      </c>
      <c r="K1800" t="str">
        <f>INDEX('Planning Periods'!$O$2:$O$540,MATCH('Table B Values'!A1800,'Planning Periods'!$A$2:$A$540,0))</f>
        <v>Los Angeles County</v>
      </c>
      <c r="S1800" t="s">
        <v>926</v>
      </c>
      <c r="T1800">
        <v>2019</v>
      </c>
      <c r="U1800">
        <v>0</v>
      </c>
    </row>
    <row r="1801" spans="1:21">
      <c r="A1801" t="s">
        <v>1020</v>
      </c>
      <c r="B1801">
        <v>2019</v>
      </c>
      <c r="C1801">
        <v>0</v>
      </c>
      <c r="D1801">
        <v>0</v>
      </c>
      <c r="E1801">
        <v>13</v>
      </c>
      <c r="F1801">
        <v>0</v>
      </c>
      <c r="G1801">
        <v>0</v>
      </c>
      <c r="H1801">
        <v>0</v>
      </c>
      <c r="I1801">
        <v>168</v>
      </c>
      <c r="J1801" t="s">
        <v>1275</v>
      </c>
      <c r="K1801" t="str">
        <f>INDEX('Planning Periods'!$O$2:$O$540,MATCH('Table B Values'!A1801,'Planning Periods'!$A$2:$A$540,0))</f>
        <v>San Diego County</v>
      </c>
      <c r="S1801" t="s">
        <v>954</v>
      </c>
      <c r="T1801">
        <v>2019</v>
      </c>
      <c r="U1801">
        <v>0</v>
      </c>
    </row>
    <row r="1802" spans="1:21">
      <c r="A1802" t="s">
        <v>924</v>
      </c>
      <c r="B1802">
        <v>2019</v>
      </c>
      <c r="C1802">
        <v>0</v>
      </c>
      <c r="D1802">
        <v>0</v>
      </c>
      <c r="E1802">
        <v>0</v>
      </c>
      <c r="F1802">
        <v>1</v>
      </c>
      <c r="G1802">
        <v>0</v>
      </c>
      <c r="H1802">
        <v>0</v>
      </c>
      <c r="I1802">
        <v>0</v>
      </c>
      <c r="J1802" t="s">
        <v>1275</v>
      </c>
      <c r="K1802" t="str">
        <f>INDEX('Planning Periods'!$O$2:$O$540,MATCH('Table B Values'!A1802,'Planning Periods'!$A$2:$A$540,0))</f>
        <v>Orange County</v>
      </c>
      <c r="S1802" t="s">
        <v>1104</v>
      </c>
      <c r="T1802">
        <v>2019</v>
      </c>
      <c r="U1802">
        <v>0</v>
      </c>
    </row>
    <row r="1803" spans="1:21">
      <c r="A1803" t="s">
        <v>941</v>
      </c>
      <c r="B1803">
        <v>2019</v>
      </c>
      <c r="C1803">
        <v>0</v>
      </c>
      <c r="D1803">
        <v>0</v>
      </c>
      <c r="E1803">
        <v>0</v>
      </c>
      <c r="F1803">
        <v>5</v>
      </c>
      <c r="G1803">
        <v>2</v>
      </c>
      <c r="H1803">
        <v>0</v>
      </c>
      <c r="I1803">
        <v>23</v>
      </c>
      <c r="J1803" t="s">
        <v>1275</v>
      </c>
      <c r="K1803" t="str">
        <f>INDEX('Planning Periods'!$O$2:$O$540,MATCH('Table B Values'!A1803,'Planning Periods'!$A$2:$A$540,0))</f>
        <v>Orange County</v>
      </c>
      <c r="S1803" t="s">
        <v>1159</v>
      </c>
      <c r="T1803">
        <v>2019</v>
      </c>
      <c r="U1803">
        <v>0</v>
      </c>
    </row>
    <row r="1804" spans="1:21">
      <c r="A1804" t="s">
        <v>1189</v>
      </c>
      <c r="B1804">
        <v>2019</v>
      </c>
      <c r="C1804">
        <v>0</v>
      </c>
      <c r="D1804">
        <v>0</v>
      </c>
      <c r="E1804">
        <v>0</v>
      </c>
      <c r="F1804">
        <v>12</v>
      </c>
      <c r="G1804">
        <v>0</v>
      </c>
      <c r="H1804">
        <v>2</v>
      </c>
      <c r="I1804">
        <v>8</v>
      </c>
      <c r="J1804" t="s">
        <v>1275</v>
      </c>
      <c r="K1804" t="str">
        <f>INDEX('Planning Periods'!$O$2:$O$540,MATCH('Table B Values'!A1804,'Planning Periods'!$A$2:$A$540,0))</f>
        <v>Kings County</v>
      </c>
      <c r="S1804" t="s">
        <v>1161</v>
      </c>
      <c r="T1804">
        <v>2019</v>
      </c>
      <c r="U1804">
        <v>0</v>
      </c>
    </row>
    <row r="1805" spans="1:21">
      <c r="A1805" t="s">
        <v>1186</v>
      </c>
      <c r="B1805">
        <v>2019</v>
      </c>
      <c r="C1805">
        <v>0</v>
      </c>
      <c r="D1805">
        <v>12</v>
      </c>
      <c r="E1805">
        <v>35</v>
      </c>
      <c r="F1805">
        <v>4</v>
      </c>
      <c r="G1805">
        <v>0</v>
      </c>
      <c r="H1805">
        <v>3</v>
      </c>
      <c r="I1805">
        <v>62</v>
      </c>
      <c r="J1805" t="s">
        <v>1275</v>
      </c>
      <c r="K1805" t="str">
        <f>INDEX('Planning Periods'!$O$2:$O$540,MATCH('Table B Values'!A1805,'Planning Periods'!$A$2:$A$540,0))</f>
        <v>Fresno County</v>
      </c>
      <c r="S1805" t="s">
        <v>1107</v>
      </c>
      <c r="T1805">
        <v>2019</v>
      </c>
      <c r="U1805">
        <v>0</v>
      </c>
    </row>
    <row r="1806" spans="1:21">
      <c r="A1806" t="s">
        <v>1029</v>
      </c>
      <c r="B1806">
        <v>2019</v>
      </c>
      <c r="C1806">
        <v>0</v>
      </c>
      <c r="D1806">
        <v>0</v>
      </c>
      <c r="E1806">
        <v>0</v>
      </c>
      <c r="F1806">
        <v>0</v>
      </c>
      <c r="G1806">
        <v>0</v>
      </c>
      <c r="H1806">
        <v>0</v>
      </c>
      <c r="I1806">
        <v>8</v>
      </c>
      <c r="J1806" t="s">
        <v>1275</v>
      </c>
      <c r="K1806" t="str">
        <f>INDEX('Planning Periods'!$O$2:$O$540,MATCH('Table B Values'!A1806,'Planning Periods'!$A$2:$A$540,0))</f>
        <v>Los Angeles County</v>
      </c>
      <c r="S1806" t="s">
        <v>1152</v>
      </c>
      <c r="T1806">
        <v>2019</v>
      </c>
      <c r="U1806">
        <v>0</v>
      </c>
    </row>
    <row r="1807" spans="1:21">
      <c r="A1807" t="s">
        <v>1022</v>
      </c>
      <c r="B1807">
        <v>2019</v>
      </c>
      <c r="C1807">
        <v>0</v>
      </c>
      <c r="D1807">
        <v>0</v>
      </c>
      <c r="E1807">
        <v>0</v>
      </c>
      <c r="F1807">
        <v>0</v>
      </c>
      <c r="G1807">
        <v>0</v>
      </c>
      <c r="H1807">
        <v>0</v>
      </c>
      <c r="I1807">
        <v>42</v>
      </c>
      <c r="J1807" t="s">
        <v>1275</v>
      </c>
      <c r="K1807" t="str">
        <f>INDEX('Planning Periods'!$O$2:$O$540,MATCH('Table B Values'!A1807,'Planning Periods'!$A$2:$A$540,0))</f>
        <v>Los Angeles County</v>
      </c>
      <c r="S1807" t="s">
        <v>1160</v>
      </c>
      <c r="T1807">
        <v>2019</v>
      </c>
      <c r="U1807">
        <v>0</v>
      </c>
    </row>
    <row r="1808" spans="1:21">
      <c r="A1808" t="s">
        <v>1190</v>
      </c>
      <c r="B1808">
        <v>2019</v>
      </c>
      <c r="C1808">
        <v>0</v>
      </c>
      <c r="D1808">
        <v>0</v>
      </c>
      <c r="E1808">
        <v>0</v>
      </c>
      <c r="F1808">
        <v>0</v>
      </c>
      <c r="G1808">
        <v>0</v>
      </c>
      <c r="H1808">
        <v>0</v>
      </c>
      <c r="I1808">
        <v>2</v>
      </c>
      <c r="J1808" t="s">
        <v>1275</v>
      </c>
      <c r="K1808" t="str">
        <f>INDEX('Planning Periods'!$O$2:$O$540,MATCH('Table B Values'!A1808,'Planning Periods'!$A$2:$A$540,0))</f>
        <v>Orange County</v>
      </c>
      <c r="S1808" t="s">
        <v>1108</v>
      </c>
      <c r="T1808">
        <v>2019</v>
      </c>
      <c r="U1808">
        <v>0</v>
      </c>
    </row>
    <row r="1809" spans="1:21">
      <c r="A1809" t="s">
        <v>884</v>
      </c>
      <c r="B1809">
        <v>2019</v>
      </c>
      <c r="C1809">
        <v>0</v>
      </c>
      <c r="D1809">
        <v>0</v>
      </c>
      <c r="E1809">
        <v>0</v>
      </c>
      <c r="F1809">
        <v>0</v>
      </c>
      <c r="G1809">
        <v>0</v>
      </c>
      <c r="H1809">
        <v>3</v>
      </c>
      <c r="I1809">
        <v>1</v>
      </c>
      <c r="J1809" t="s">
        <v>1275</v>
      </c>
      <c r="K1809" t="str">
        <f>INDEX('Planning Periods'!$O$2:$O$540,MATCH('Table B Values'!A1809,'Planning Periods'!$A$2:$A$540,0))</f>
        <v>Orange County</v>
      </c>
      <c r="S1809" t="s">
        <v>1111</v>
      </c>
      <c r="T1809">
        <v>2019</v>
      </c>
      <c r="U1809">
        <v>0</v>
      </c>
    </row>
    <row r="1810" spans="1:21">
      <c r="A1810" t="s">
        <v>1034</v>
      </c>
      <c r="B1810">
        <v>2019</v>
      </c>
      <c r="C1810">
        <v>28</v>
      </c>
      <c r="D1810">
        <v>0</v>
      </c>
      <c r="E1810">
        <v>103</v>
      </c>
      <c r="F1810">
        <v>3</v>
      </c>
      <c r="G1810">
        <v>1</v>
      </c>
      <c r="H1810">
        <v>133</v>
      </c>
      <c r="I1810">
        <v>137</v>
      </c>
      <c r="J1810" t="s">
        <v>1275</v>
      </c>
      <c r="K1810" t="str">
        <f>INDEX('Planning Periods'!$O$2:$O$540,MATCH('Table B Values'!A1810,'Planning Periods'!$A$2:$A$540,0))</f>
        <v>Riverside County</v>
      </c>
      <c r="S1810" t="s">
        <v>1268</v>
      </c>
      <c r="T1810">
        <v>2019</v>
      </c>
      <c r="U1810">
        <v>0</v>
      </c>
    </row>
    <row r="1811" spans="1:21">
      <c r="A1811" t="s">
        <v>1045</v>
      </c>
      <c r="B1811">
        <v>2019</v>
      </c>
      <c r="C1811">
        <v>0</v>
      </c>
      <c r="D1811">
        <v>0</v>
      </c>
      <c r="E1811">
        <v>0</v>
      </c>
      <c r="F1811">
        <v>0</v>
      </c>
      <c r="G1811">
        <v>0</v>
      </c>
      <c r="H1811">
        <v>8</v>
      </c>
      <c r="I1811">
        <v>8</v>
      </c>
      <c r="J1811" t="s">
        <v>1275</v>
      </c>
      <c r="K1811" t="str">
        <f>INDEX('Planning Periods'!$O$2:$O$540,MATCH('Table B Values'!A1811,'Planning Periods'!$A$2:$A$540,0))</f>
        <v>Orange County</v>
      </c>
      <c r="S1811" t="s">
        <v>1089</v>
      </c>
      <c r="T1811">
        <v>2019</v>
      </c>
      <c r="U1811">
        <v>0</v>
      </c>
    </row>
    <row r="1812" spans="1:21">
      <c r="A1812" t="s">
        <v>1043</v>
      </c>
      <c r="B1812">
        <v>2019</v>
      </c>
      <c r="C1812">
        <v>0</v>
      </c>
      <c r="D1812">
        <v>0</v>
      </c>
      <c r="E1812">
        <v>0</v>
      </c>
      <c r="F1812">
        <v>0</v>
      </c>
      <c r="G1812">
        <v>0</v>
      </c>
      <c r="H1812">
        <v>6</v>
      </c>
      <c r="I1812">
        <v>131</v>
      </c>
      <c r="J1812" t="s">
        <v>1275</v>
      </c>
      <c r="K1812" t="str">
        <f>INDEX('Planning Periods'!$O$2:$O$540,MATCH('Table B Values'!A1812,'Planning Periods'!$A$2:$A$540,0))</f>
        <v>Riverside County</v>
      </c>
      <c r="S1812" t="s">
        <v>1110</v>
      </c>
      <c r="T1812">
        <v>2019</v>
      </c>
      <c r="U1812">
        <v>0</v>
      </c>
    </row>
    <row r="1813" spans="1:21">
      <c r="A1813" t="s">
        <v>1041</v>
      </c>
      <c r="B1813">
        <v>2019</v>
      </c>
      <c r="C1813">
        <v>0</v>
      </c>
      <c r="D1813">
        <v>1</v>
      </c>
      <c r="E1813">
        <v>0</v>
      </c>
      <c r="F1813">
        <v>7</v>
      </c>
      <c r="G1813">
        <v>0</v>
      </c>
      <c r="H1813">
        <v>0</v>
      </c>
      <c r="I1813">
        <v>6</v>
      </c>
      <c r="J1813" t="s">
        <v>1275</v>
      </c>
      <c r="K1813" t="str">
        <f>INDEX('Planning Periods'!$O$2:$O$540,MATCH('Table B Values'!A1813,'Planning Periods'!$A$2:$A$540,0))</f>
        <v>Los Angeles County</v>
      </c>
      <c r="S1813" t="s">
        <v>1113</v>
      </c>
      <c r="T1813">
        <v>2019</v>
      </c>
      <c r="U1813">
        <v>0</v>
      </c>
    </row>
    <row r="1814" spans="1:21">
      <c r="A1814" t="s">
        <v>1191</v>
      </c>
      <c r="B1814">
        <v>2019</v>
      </c>
      <c r="C1814">
        <v>0</v>
      </c>
      <c r="D1814">
        <v>0</v>
      </c>
      <c r="E1814">
        <v>3</v>
      </c>
      <c r="F1814">
        <v>0</v>
      </c>
      <c r="G1814">
        <v>7</v>
      </c>
      <c r="H1814">
        <v>7</v>
      </c>
      <c r="I1814">
        <v>70</v>
      </c>
      <c r="J1814" t="s">
        <v>1275</v>
      </c>
      <c r="K1814" t="str">
        <f>INDEX('Planning Periods'!$O$2:$O$540,MATCH('Table B Values'!A1814,'Planning Periods'!$A$2:$A$540,0))</f>
        <v>Contra Costa County</v>
      </c>
      <c r="S1814" t="s">
        <v>951</v>
      </c>
      <c r="T1814">
        <v>2019</v>
      </c>
      <c r="U1814">
        <v>0</v>
      </c>
    </row>
    <row r="1815" spans="1:21">
      <c r="A1815" t="s">
        <v>1242</v>
      </c>
      <c r="B1815">
        <v>2019</v>
      </c>
      <c r="C1815">
        <v>0</v>
      </c>
      <c r="D1815">
        <v>0</v>
      </c>
      <c r="E1815">
        <v>0</v>
      </c>
      <c r="F1815">
        <v>0</v>
      </c>
      <c r="G1815">
        <v>0</v>
      </c>
      <c r="H1815">
        <v>1</v>
      </c>
      <c r="I1815">
        <v>24</v>
      </c>
      <c r="J1815" t="s">
        <v>1275</v>
      </c>
      <c r="K1815" t="str">
        <f>INDEX('Planning Periods'!$O$2:$O$540,MATCH('Table B Values'!A1815,'Planning Periods'!$A$2:$A$540,0))</f>
        <v>Los Angeles County</v>
      </c>
      <c r="S1815" t="s">
        <v>1295</v>
      </c>
      <c r="T1815">
        <v>2019</v>
      </c>
      <c r="U1815">
        <v>0</v>
      </c>
    </row>
    <row r="1816" spans="1:21">
      <c r="A1816" t="s">
        <v>878</v>
      </c>
      <c r="B1816">
        <v>2019</v>
      </c>
      <c r="C1816">
        <v>0</v>
      </c>
      <c r="D1816">
        <v>0</v>
      </c>
      <c r="E1816">
        <v>0</v>
      </c>
      <c r="F1816">
        <v>0</v>
      </c>
      <c r="G1816">
        <v>0</v>
      </c>
      <c r="H1816">
        <v>0</v>
      </c>
      <c r="I1816">
        <v>30</v>
      </c>
      <c r="J1816" t="s">
        <v>1275</v>
      </c>
      <c r="K1816" t="str">
        <f>INDEX('Planning Periods'!$O$2:$O$540,MATCH('Table B Values'!A1816,'Planning Periods'!$A$2:$A$540,0))</f>
        <v>Mariposa County</v>
      </c>
      <c r="S1816" t="s">
        <v>1123</v>
      </c>
      <c r="T1816">
        <v>2019</v>
      </c>
      <c r="U1816">
        <v>0</v>
      </c>
    </row>
    <row r="1817" spans="1:21">
      <c r="A1817" t="s">
        <v>1134</v>
      </c>
      <c r="B1817">
        <v>2019</v>
      </c>
      <c r="C1817">
        <v>0</v>
      </c>
      <c r="D1817">
        <v>0</v>
      </c>
      <c r="E1817">
        <v>0</v>
      </c>
      <c r="F1817">
        <v>0</v>
      </c>
      <c r="G1817">
        <v>0</v>
      </c>
      <c r="H1817">
        <v>1</v>
      </c>
      <c r="I1817" s="356">
        <v>9</v>
      </c>
      <c r="J1817" t="s">
        <v>1275</v>
      </c>
      <c r="K1817" t="str">
        <f>INDEX('Planning Periods'!$O$2:$O$540,MATCH('Table B Values'!A1817,'Planning Periods'!$A$2:$A$540,0))</f>
        <v>San Joaquin County</v>
      </c>
      <c r="S1817" t="s">
        <v>996</v>
      </c>
      <c r="T1817">
        <v>2019</v>
      </c>
      <c r="U1817">
        <v>0</v>
      </c>
    </row>
    <row r="1818" spans="1:21">
      <c r="A1818" t="s">
        <v>1230</v>
      </c>
      <c r="B1818">
        <v>2019</v>
      </c>
      <c r="C1818">
        <v>0</v>
      </c>
      <c r="D1818">
        <v>0</v>
      </c>
      <c r="E1818">
        <v>0</v>
      </c>
      <c r="F1818">
        <v>0</v>
      </c>
      <c r="G1818">
        <v>0</v>
      </c>
      <c r="H1818">
        <v>0</v>
      </c>
      <c r="I1818">
        <v>5</v>
      </c>
      <c r="J1818" t="s">
        <v>1275</v>
      </c>
      <c r="K1818" t="str">
        <f>INDEX('Planning Periods'!$O$2:$O$540,MATCH('Table B Values'!A1818,'Planning Periods'!$A$2:$A$540,0))</f>
        <v>Contra Costa County</v>
      </c>
      <c r="S1818" t="s">
        <v>1088</v>
      </c>
      <c r="T1818">
        <v>2019</v>
      </c>
      <c r="U1818">
        <v>0</v>
      </c>
    </row>
    <row r="1819" spans="1:21">
      <c r="A1819" t="s">
        <v>1231</v>
      </c>
      <c r="B1819">
        <v>2019</v>
      </c>
      <c r="C1819">
        <v>0</v>
      </c>
      <c r="D1819">
        <v>0</v>
      </c>
      <c r="E1819">
        <v>0</v>
      </c>
      <c r="F1819">
        <v>0</v>
      </c>
      <c r="G1819">
        <v>0</v>
      </c>
      <c r="H1819">
        <v>0</v>
      </c>
      <c r="I1819">
        <v>76</v>
      </c>
      <c r="J1819" t="s">
        <v>1275</v>
      </c>
      <c r="K1819" t="str">
        <f>INDEX('Planning Periods'!$O$2:$O$540,MATCH('Table B Values'!A1819,'Planning Periods'!$A$2:$A$540,0))</f>
        <v>Monterey County</v>
      </c>
      <c r="S1819" t="s">
        <v>999</v>
      </c>
      <c r="T1819">
        <v>2019</v>
      </c>
      <c r="U1819">
        <v>0</v>
      </c>
    </row>
    <row r="1820" spans="1:21">
      <c r="A1820" t="s">
        <v>871</v>
      </c>
      <c r="B1820">
        <v>2019</v>
      </c>
      <c r="C1820">
        <v>0</v>
      </c>
      <c r="D1820">
        <v>0</v>
      </c>
      <c r="E1820">
        <v>0</v>
      </c>
      <c r="F1820">
        <v>0</v>
      </c>
      <c r="G1820">
        <v>0</v>
      </c>
      <c r="H1820">
        <v>0</v>
      </c>
      <c r="I1820">
        <v>96</v>
      </c>
      <c r="J1820" t="s">
        <v>1275</v>
      </c>
      <c r="K1820" t="str">
        <f>INDEX('Planning Periods'!$O$2:$O$540,MATCH('Table B Values'!A1820,'Planning Periods'!$A$2:$A$540,0))</f>
        <v>Los Angeles County</v>
      </c>
      <c r="S1820" t="s">
        <v>1093</v>
      </c>
      <c r="T1820">
        <v>2019</v>
      </c>
      <c r="U1820">
        <v>0</v>
      </c>
    </row>
    <row r="1821" spans="1:21">
      <c r="A1821" t="s">
        <v>1232</v>
      </c>
      <c r="B1821">
        <v>2019</v>
      </c>
      <c r="C1821">
        <v>0</v>
      </c>
      <c r="D1821">
        <v>0</v>
      </c>
      <c r="E1821">
        <v>0</v>
      </c>
      <c r="F1821">
        <v>0</v>
      </c>
      <c r="G1821">
        <v>0</v>
      </c>
      <c r="H1821">
        <v>182</v>
      </c>
      <c r="I1821">
        <v>514</v>
      </c>
      <c r="J1821" t="s">
        <v>1275</v>
      </c>
      <c r="K1821" t="str">
        <f>INDEX('Planning Periods'!$O$2:$O$540,MATCH('Table B Values'!A1821,'Planning Periods'!$A$2:$A$540,0))</f>
        <v>San Joaquin County</v>
      </c>
      <c r="S1821" t="s">
        <v>1098</v>
      </c>
      <c r="T1821">
        <v>2019</v>
      </c>
      <c r="U1821">
        <v>0</v>
      </c>
    </row>
    <row r="1822" spans="1:21">
      <c r="A1822" t="s">
        <v>1233</v>
      </c>
      <c r="B1822">
        <v>2019</v>
      </c>
      <c r="C1822">
        <v>1</v>
      </c>
      <c r="D1822">
        <v>6</v>
      </c>
      <c r="E1822">
        <v>0</v>
      </c>
      <c r="F1822">
        <v>8</v>
      </c>
      <c r="G1822">
        <v>0</v>
      </c>
      <c r="H1822">
        <v>9</v>
      </c>
      <c r="I1822">
        <v>39</v>
      </c>
      <c r="J1822" t="s">
        <v>1275</v>
      </c>
      <c r="K1822" t="str">
        <f>INDEX('Planning Periods'!$O$2:$O$540,MATCH('Table B Values'!A1822,'Planning Periods'!$A$2:$A$540,0))</f>
        <v>Marin County</v>
      </c>
      <c r="S1822" t="s">
        <v>1070</v>
      </c>
      <c r="T1822">
        <v>2019</v>
      </c>
      <c r="U1822">
        <v>0</v>
      </c>
    </row>
    <row r="1823" spans="1:21">
      <c r="A1823" t="s">
        <v>886</v>
      </c>
      <c r="B1823">
        <v>2019</v>
      </c>
      <c r="C1823">
        <v>0</v>
      </c>
      <c r="D1823">
        <v>0</v>
      </c>
      <c r="E1823">
        <v>0</v>
      </c>
      <c r="F1823">
        <v>0</v>
      </c>
      <c r="G1823">
        <v>0</v>
      </c>
      <c r="H1823">
        <v>16</v>
      </c>
      <c r="I1823">
        <v>5</v>
      </c>
      <c r="J1823" t="s">
        <v>1275</v>
      </c>
      <c r="K1823" t="str">
        <f>INDEX('Planning Periods'!$O$2:$O$540,MATCH('Table B Values'!A1823,'Planning Periods'!$A$2:$A$540,0))</f>
        <v>Los Angeles County</v>
      </c>
      <c r="S1823" t="s">
        <v>800</v>
      </c>
      <c r="T1823">
        <v>2019</v>
      </c>
      <c r="U1823">
        <v>0</v>
      </c>
    </row>
    <row r="1824" spans="1:21">
      <c r="A1824" t="s">
        <v>880</v>
      </c>
      <c r="B1824">
        <v>2019</v>
      </c>
      <c r="C1824">
        <v>0</v>
      </c>
      <c r="D1824">
        <v>0</v>
      </c>
      <c r="E1824">
        <v>0</v>
      </c>
      <c r="F1824">
        <v>4</v>
      </c>
      <c r="G1824">
        <v>0</v>
      </c>
      <c r="H1824">
        <v>379</v>
      </c>
      <c r="I1824">
        <v>653</v>
      </c>
      <c r="J1824" t="s">
        <v>1275</v>
      </c>
      <c r="K1824" t="str">
        <f>INDEX('Planning Periods'!$O$2:$O$540,MATCH('Table B Values'!A1824,'Planning Periods'!$A$2:$A$540,0))</f>
        <v>Riverside County</v>
      </c>
      <c r="S1824" t="s">
        <v>1051</v>
      </c>
      <c r="T1824">
        <v>2019</v>
      </c>
      <c r="U1824">
        <v>0</v>
      </c>
    </row>
    <row r="1825" spans="1:21">
      <c r="A1825" t="s">
        <v>1239</v>
      </c>
      <c r="B1825">
        <v>2019</v>
      </c>
      <c r="C1825">
        <v>0</v>
      </c>
      <c r="D1825">
        <v>1</v>
      </c>
      <c r="E1825">
        <v>14</v>
      </c>
      <c r="F1825">
        <v>2</v>
      </c>
      <c r="G1825">
        <v>6</v>
      </c>
      <c r="H1825">
        <v>1</v>
      </c>
      <c r="I1825">
        <v>172</v>
      </c>
      <c r="J1825" t="s">
        <v>1275</v>
      </c>
      <c r="K1825" t="str">
        <f>INDEX('Planning Periods'!$O$2:$O$540,MATCH('Table B Values'!A1825,'Planning Periods'!$A$2:$A$540,0))</f>
        <v>San Mateo County</v>
      </c>
      <c r="S1825" t="s">
        <v>988</v>
      </c>
      <c r="T1825">
        <v>2019</v>
      </c>
      <c r="U1825">
        <v>0</v>
      </c>
    </row>
    <row r="1826" spans="1:21">
      <c r="A1826" t="s">
        <v>1240</v>
      </c>
      <c r="B1826">
        <v>2019</v>
      </c>
      <c r="C1826">
        <v>0</v>
      </c>
      <c r="D1826">
        <v>0</v>
      </c>
      <c r="E1826">
        <v>0</v>
      </c>
      <c r="F1826">
        <v>0</v>
      </c>
      <c r="G1826">
        <v>0</v>
      </c>
      <c r="H1826">
        <v>18</v>
      </c>
      <c r="I1826">
        <v>650</v>
      </c>
      <c r="J1826" t="s">
        <v>1275</v>
      </c>
      <c r="K1826" t="str">
        <f>INDEX('Planning Periods'!$O$2:$O$540,MATCH('Table B Values'!A1826,'Planning Periods'!$A$2:$A$540,0))</f>
        <v>Merced County</v>
      </c>
      <c r="S1826" t="s">
        <v>872</v>
      </c>
      <c r="T1826">
        <v>2019</v>
      </c>
      <c r="U1826">
        <v>1</v>
      </c>
    </row>
    <row r="1827" spans="1:21">
      <c r="A1827" t="s">
        <v>1234</v>
      </c>
      <c r="B1827">
        <v>2019</v>
      </c>
      <c r="C1827">
        <v>0</v>
      </c>
      <c r="D1827">
        <v>0</v>
      </c>
      <c r="E1827">
        <v>0</v>
      </c>
      <c r="F1827">
        <v>0</v>
      </c>
      <c r="G1827">
        <v>0</v>
      </c>
      <c r="H1827">
        <v>53</v>
      </c>
      <c r="I1827">
        <v>0</v>
      </c>
      <c r="J1827" t="s">
        <v>1275</v>
      </c>
      <c r="K1827" t="str">
        <f>INDEX('Planning Periods'!$O$2:$O$540,MATCH('Table B Values'!A1827,'Planning Periods'!$A$2:$A$540,0))</f>
        <v>Fresno County</v>
      </c>
      <c r="S1827" t="s">
        <v>1064</v>
      </c>
      <c r="T1827">
        <v>2019</v>
      </c>
      <c r="U1827">
        <v>0</v>
      </c>
    </row>
    <row r="1828" spans="1:21">
      <c r="A1828" t="s">
        <v>1280</v>
      </c>
      <c r="B1828">
        <v>2019</v>
      </c>
      <c r="C1828">
        <v>0</v>
      </c>
      <c r="D1828">
        <v>0</v>
      </c>
      <c r="E1828">
        <v>0</v>
      </c>
      <c r="F1828">
        <v>0</v>
      </c>
      <c r="G1828">
        <v>0</v>
      </c>
      <c r="H1828">
        <v>0</v>
      </c>
      <c r="I1828">
        <v>7</v>
      </c>
      <c r="J1828" t="s">
        <v>1275</v>
      </c>
      <c r="K1828" t="str">
        <f>INDEX('Planning Periods'!$O$2:$O$540,MATCH('Table B Values'!A1828,'Planning Periods'!$A$2:$A$540,0))</f>
        <v>Kern County</v>
      </c>
      <c r="S1828" t="s">
        <v>1048</v>
      </c>
      <c r="T1828">
        <v>2019</v>
      </c>
      <c r="U1828">
        <v>0</v>
      </c>
    </row>
    <row r="1829" spans="1:21">
      <c r="A1829" t="s">
        <v>841</v>
      </c>
      <c r="B1829">
        <v>2019</v>
      </c>
      <c r="C1829">
        <v>0</v>
      </c>
      <c r="D1829">
        <v>0</v>
      </c>
      <c r="E1829">
        <v>0</v>
      </c>
      <c r="F1829">
        <v>0</v>
      </c>
      <c r="G1829">
        <v>0</v>
      </c>
      <c r="H1829">
        <v>3</v>
      </c>
      <c r="I1829">
        <v>29</v>
      </c>
      <c r="J1829" t="s">
        <v>1275</v>
      </c>
      <c r="K1829" t="str">
        <f>INDEX('Planning Periods'!$O$2:$O$540,MATCH('Table B Values'!A1829,'Planning Periods'!$A$2:$A$540,0))</f>
        <v>Mendocino County</v>
      </c>
      <c r="S1829" t="s">
        <v>849</v>
      </c>
      <c r="T1829">
        <v>2019</v>
      </c>
      <c r="U1829">
        <v>0</v>
      </c>
    </row>
    <row r="1830" spans="1:21">
      <c r="A1830" t="s">
        <v>1006</v>
      </c>
      <c r="B1830">
        <v>2019</v>
      </c>
      <c r="C1830">
        <v>4</v>
      </c>
      <c r="D1830">
        <v>11</v>
      </c>
      <c r="E1830">
        <v>0</v>
      </c>
      <c r="F1830">
        <v>8</v>
      </c>
      <c r="G1830">
        <v>0</v>
      </c>
      <c r="H1830">
        <v>32</v>
      </c>
      <c r="I1830">
        <v>133</v>
      </c>
      <c r="J1830" t="s">
        <v>1275</v>
      </c>
      <c r="K1830" t="str">
        <f>INDEX('Planning Periods'!$O$2:$O$540,MATCH('Table B Values'!A1830,'Planning Periods'!$A$2:$A$540,0))</f>
        <v>San Diego County</v>
      </c>
      <c r="S1830" t="s">
        <v>994</v>
      </c>
      <c r="T1830">
        <v>2019</v>
      </c>
      <c r="U1830">
        <v>0</v>
      </c>
    </row>
    <row r="1831" spans="1:21">
      <c r="A1831" t="s">
        <v>1244</v>
      </c>
      <c r="B1831">
        <v>2019</v>
      </c>
      <c r="C1831">
        <v>0</v>
      </c>
      <c r="D1831">
        <v>5</v>
      </c>
      <c r="E1831">
        <v>0</v>
      </c>
      <c r="F1831">
        <v>2</v>
      </c>
      <c r="G1831">
        <v>0</v>
      </c>
      <c r="H1831">
        <v>1</v>
      </c>
      <c r="I1831">
        <v>11</v>
      </c>
      <c r="J1831" t="s">
        <v>1275</v>
      </c>
      <c r="K1831" t="str">
        <f>INDEX('Planning Periods'!$O$2:$O$540,MATCH('Table B Values'!A1831,'Planning Periods'!$A$2:$A$540,0))</f>
        <v>Santa Clara County</v>
      </c>
      <c r="S1831" t="s">
        <v>990</v>
      </c>
      <c r="T1831">
        <v>2019</v>
      </c>
      <c r="U1831">
        <v>19</v>
      </c>
    </row>
    <row r="1832" spans="1:21">
      <c r="A1832" t="s">
        <v>772</v>
      </c>
      <c r="B1832">
        <v>2019</v>
      </c>
      <c r="C1832">
        <v>864</v>
      </c>
      <c r="D1832">
        <v>0</v>
      </c>
      <c r="E1832">
        <v>391</v>
      </c>
      <c r="F1832">
        <v>0</v>
      </c>
      <c r="G1832">
        <v>72</v>
      </c>
      <c r="H1832">
        <v>0</v>
      </c>
      <c r="I1832">
        <v>19002</v>
      </c>
      <c r="J1832" t="s">
        <v>1275</v>
      </c>
      <c r="K1832" t="str">
        <f>INDEX('Planning Periods'!$O$2:$O$540,MATCH('Table B Values'!A1832,'Planning Periods'!$A$2:$A$540,0))</f>
        <v>Los Angeles County</v>
      </c>
      <c r="S1832" t="s">
        <v>1125</v>
      </c>
      <c r="T1832">
        <v>2019</v>
      </c>
      <c r="U1832">
        <v>0</v>
      </c>
    </row>
    <row r="1833" spans="1:21">
      <c r="A1833" t="s">
        <v>904</v>
      </c>
      <c r="B1833">
        <v>2019</v>
      </c>
      <c r="C1833">
        <v>54</v>
      </c>
      <c r="D1833">
        <v>0</v>
      </c>
      <c r="E1833">
        <v>107</v>
      </c>
      <c r="F1833">
        <v>0</v>
      </c>
      <c r="G1833">
        <v>0</v>
      </c>
      <c r="H1833">
        <v>0</v>
      </c>
      <c r="I1833">
        <v>1130</v>
      </c>
      <c r="J1833" t="s">
        <v>1275</v>
      </c>
      <c r="K1833" t="str">
        <f>INDEX('Planning Periods'!$O$2:$O$540,MATCH('Table B Values'!A1833,'Planning Periods'!$A$2:$A$540,0))</f>
        <v>Los Angeles County</v>
      </c>
      <c r="S1833" t="s">
        <v>948</v>
      </c>
      <c r="T1833">
        <v>2019</v>
      </c>
      <c r="U1833">
        <v>0</v>
      </c>
    </row>
    <row r="1834" spans="1:21">
      <c r="A1834" t="s">
        <v>1241</v>
      </c>
      <c r="B1834">
        <v>2019</v>
      </c>
      <c r="C1834">
        <v>0</v>
      </c>
      <c r="D1834">
        <v>0</v>
      </c>
      <c r="E1834">
        <v>0</v>
      </c>
      <c r="F1834">
        <v>0</v>
      </c>
      <c r="G1834">
        <v>0</v>
      </c>
      <c r="H1834">
        <v>0</v>
      </c>
      <c r="I1834">
        <v>107</v>
      </c>
      <c r="J1834" t="s">
        <v>1275</v>
      </c>
      <c r="K1834" t="str">
        <f>INDEX('Planning Periods'!$O$2:$O$540,MATCH('Table B Values'!A1834,'Planning Periods'!$A$2:$A$540,0))</f>
        <v>Santa Clara County</v>
      </c>
      <c r="S1834" t="s">
        <v>1077</v>
      </c>
      <c r="T1834">
        <v>2019</v>
      </c>
      <c r="U1834">
        <v>0</v>
      </c>
    </row>
    <row r="1835" spans="1:21">
      <c r="A1835" t="s">
        <v>1243</v>
      </c>
      <c r="B1835">
        <v>2019</v>
      </c>
      <c r="C1835">
        <v>0</v>
      </c>
      <c r="D1835">
        <v>0</v>
      </c>
      <c r="E1835">
        <v>0</v>
      </c>
      <c r="F1835">
        <v>0</v>
      </c>
      <c r="G1835">
        <v>0</v>
      </c>
      <c r="H1835">
        <v>0</v>
      </c>
      <c r="I1835">
        <v>6</v>
      </c>
      <c r="J1835" t="s">
        <v>1275</v>
      </c>
      <c r="K1835" t="str">
        <f>INDEX('Planning Periods'!$O$2:$O$540,MATCH('Table B Values'!A1835,'Planning Periods'!$A$2:$A$540,0))</f>
        <v>Santa Barbara County</v>
      </c>
      <c r="S1835" t="s">
        <v>1154</v>
      </c>
      <c r="T1835">
        <v>2019</v>
      </c>
      <c r="U1835">
        <v>0</v>
      </c>
    </row>
    <row r="1836" spans="1:21">
      <c r="A1836" t="s">
        <v>906</v>
      </c>
      <c r="B1836">
        <v>2019</v>
      </c>
      <c r="C1836">
        <v>87</v>
      </c>
      <c r="D1836">
        <v>0</v>
      </c>
      <c r="E1836">
        <v>108</v>
      </c>
      <c r="F1836">
        <v>0</v>
      </c>
      <c r="G1836">
        <v>28</v>
      </c>
      <c r="H1836">
        <v>0</v>
      </c>
      <c r="I1836">
        <v>1038</v>
      </c>
      <c r="J1836" t="s">
        <v>1275</v>
      </c>
      <c r="K1836" t="str">
        <f>INDEX('Planning Periods'!$O$2:$O$540,MATCH('Table B Values'!A1836,'Planning Periods'!$A$2:$A$540,0))</f>
        <v>Los Angeles County</v>
      </c>
      <c r="S1836" t="s">
        <v>1158</v>
      </c>
      <c r="T1836">
        <v>2019</v>
      </c>
      <c r="U1836">
        <v>0</v>
      </c>
    </row>
    <row r="1837" spans="1:21">
      <c r="A1837" t="s">
        <v>1195</v>
      </c>
      <c r="B1837">
        <v>2019</v>
      </c>
      <c r="C1837">
        <v>0</v>
      </c>
      <c r="D1837">
        <v>0</v>
      </c>
      <c r="E1837">
        <v>0</v>
      </c>
      <c r="F1837">
        <v>0</v>
      </c>
      <c r="G1837">
        <v>0</v>
      </c>
      <c r="H1837">
        <v>1</v>
      </c>
      <c r="I1837">
        <v>0</v>
      </c>
      <c r="J1837" t="s">
        <v>1275</v>
      </c>
      <c r="K1837" t="str">
        <f>INDEX('Planning Periods'!$O$2:$O$540,MATCH('Table B Values'!A1837,'Planning Periods'!$A$2:$A$540,0))</f>
        <v>Placer County</v>
      </c>
      <c r="S1837" t="s">
        <v>1155</v>
      </c>
      <c r="T1837">
        <v>2019</v>
      </c>
      <c r="U1837">
        <v>0</v>
      </c>
    </row>
    <row r="1838" spans="1:21">
      <c r="A1838" t="s">
        <v>1248</v>
      </c>
      <c r="B1838">
        <v>2019</v>
      </c>
      <c r="C1838">
        <v>0</v>
      </c>
      <c r="D1838">
        <v>0</v>
      </c>
      <c r="E1838">
        <v>0</v>
      </c>
      <c r="F1838">
        <v>0</v>
      </c>
      <c r="G1838">
        <v>0</v>
      </c>
      <c r="H1838">
        <v>2</v>
      </c>
      <c r="I1838">
        <v>192</v>
      </c>
      <c r="J1838" t="s">
        <v>1275</v>
      </c>
      <c r="K1838" t="str">
        <f>INDEX('Planning Periods'!$O$2:$O$540,MATCH('Table B Values'!A1838,'Planning Periods'!$A$2:$A$540,0))</f>
        <v>Merced County</v>
      </c>
      <c r="S1838" t="s">
        <v>1266</v>
      </c>
      <c r="T1838">
        <v>2019</v>
      </c>
      <c r="U1838">
        <v>0</v>
      </c>
    </row>
    <row r="1839" spans="1:21">
      <c r="A1839" t="s">
        <v>876</v>
      </c>
      <c r="B1839">
        <v>2019</v>
      </c>
      <c r="C1839">
        <v>0</v>
      </c>
      <c r="D1839">
        <v>0</v>
      </c>
      <c r="E1839">
        <v>0</v>
      </c>
      <c r="F1839">
        <v>0</v>
      </c>
      <c r="G1839">
        <v>0</v>
      </c>
      <c r="H1839">
        <v>0</v>
      </c>
      <c r="I1839">
        <v>18</v>
      </c>
      <c r="J1839" t="s">
        <v>1275</v>
      </c>
      <c r="K1839" t="str">
        <f>INDEX('Planning Periods'!$O$2:$O$540,MATCH('Table B Values'!A1839,'Planning Periods'!$A$2:$A$540,0))</f>
        <v>Los Angeles County</v>
      </c>
      <c r="S1839" t="s">
        <v>1079</v>
      </c>
      <c r="T1839">
        <v>2019</v>
      </c>
      <c r="U1839">
        <v>0</v>
      </c>
    </row>
    <row r="1840" spans="1:21">
      <c r="A1840" t="s">
        <v>868</v>
      </c>
      <c r="B1840">
        <v>2019</v>
      </c>
      <c r="C1840">
        <v>0</v>
      </c>
      <c r="D1840">
        <v>0</v>
      </c>
      <c r="E1840">
        <v>0</v>
      </c>
      <c r="F1840">
        <v>0</v>
      </c>
      <c r="G1840">
        <v>0</v>
      </c>
      <c r="H1840">
        <v>0</v>
      </c>
      <c r="I1840">
        <v>15</v>
      </c>
      <c r="J1840" t="s">
        <v>1275</v>
      </c>
      <c r="K1840" t="str">
        <f>INDEX('Planning Periods'!$O$2:$O$540,MATCH('Table B Values'!A1840,'Planning Periods'!$A$2:$A$540,0))</f>
        <v>Mono County</v>
      </c>
      <c r="S1840" t="s">
        <v>1119</v>
      </c>
      <c r="T1840">
        <v>2019</v>
      </c>
      <c r="U1840">
        <v>0</v>
      </c>
    </row>
    <row r="1841" spans="1:21">
      <c r="A1841" t="s">
        <v>902</v>
      </c>
      <c r="B1841">
        <v>2019</v>
      </c>
      <c r="C1841">
        <v>0</v>
      </c>
      <c r="D1841">
        <v>5</v>
      </c>
      <c r="E1841">
        <v>0</v>
      </c>
      <c r="F1841">
        <v>2</v>
      </c>
      <c r="G1841">
        <v>0</v>
      </c>
      <c r="H1841">
        <v>20</v>
      </c>
      <c r="I1841">
        <v>10</v>
      </c>
      <c r="J1841" t="s">
        <v>1275</v>
      </c>
      <c r="K1841" t="str">
        <f>INDEX('Planning Periods'!$O$2:$O$540,MATCH('Table B Values'!A1841,'Planning Periods'!$A$2:$A$540,0))</f>
        <v>San Diego County</v>
      </c>
      <c r="S1841" t="s">
        <v>1083</v>
      </c>
      <c r="T1841">
        <v>2019</v>
      </c>
      <c r="U1841">
        <v>0</v>
      </c>
    </row>
    <row r="1842" spans="1:21">
      <c r="A1842" t="s">
        <v>1246</v>
      </c>
      <c r="B1842">
        <v>2019</v>
      </c>
      <c r="C1842">
        <v>0</v>
      </c>
      <c r="D1842">
        <v>0</v>
      </c>
      <c r="E1842">
        <v>0</v>
      </c>
      <c r="F1842">
        <v>0</v>
      </c>
      <c r="G1842">
        <v>0</v>
      </c>
      <c r="H1842">
        <v>0</v>
      </c>
      <c r="I1842">
        <v>480</v>
      </c>
      <c r="J1842" t="s">
        <v>1275</v>
      </c>
      <c r="K1842" t="str">
        <f>INDEX('Planning Periods'!$O$2:$O$540,MATCH('Table B Values'!A1842,'Planning Periods'!$A$2:$A$540,0))</f>
        <v>Madera County</v>
      </c>
      <c r="S1842" t="s">
        <v>852</v>
      </c>
      <c r="T1842">
        <v>2019</v>
      </c>
      <c r="U1842">
        <v>0</v>
      </c>
    </row>
    <row r="1843" spans="1:21">
      <c r="A1843" t="s">
        <v>1247</v>
      </c>
      <c r="B1843">
        <v>2019</v>
      </c>
      <c r="C1843">
        <v>0</v>
      </c>
      <c r="D1843">
        <v>0</v>
      </c>
      <c r="E1843">
        <v>0</v>
      </c>
      <c r="F1843">
        <v>0</v>
      </c>
      <c r="G1843">
        <v>0</v>
      </c>
      <c r="H1843">
        <v>28</v>
      </c>
      <c r="I1843">
        <v>3</v>
      </c>
      <c r="J1843" t="s">
        <v>1275</v>
      </c>
      <c r="K1843" t="str">
        <f>INDEX('Planning Periods'!$O$2:$O$540,MATCH('Table B Values'!A1843,'Planning Periods'!$A$2:$A$540,0))</f>
        <v>Santa Clara County</v>
      </c>
      <c r="S1843" t="s">
        <v>1073</v>
      </c>
      <c r="T1843">
        <v>2019</v>
      </c>
      <c r="U1843">
        <v>0</v>
      </c>
    </row>
    <row r="1844" spans="1:21">
      <c r="A1844" t="s">
        <v>874</v>
      </c>
      <c r="B1844">
        <v>2019</v>
      </c>
      <c r="C1844">
        <v>0</v>
      </c>
      <c r="D1844">
        <v>0</v>
      </c>
      <c r="E1844">
        <v>0</v>
      </c>
      <c r="F1844">
        <v>0</v>
      </c>
      <c r="G1844">
        <v>0</v>
      </c>
      <c r="H1844">
        <v>0</v>
      </c>
      <c r="I1844">
        <v>10</v>
      </c>
      <c r="J1844" t="s">
        <v>1275</v>
      </c>
      <c r="K1844" t="str">
        <f>INDEX('Planning Periods'!$O$2:$O$540,MATCH('Table B Values'!A1844,'Planning Periods'!$A$2:$A$540,0))</f>
        <v>Los Angeles County</v>
      </c>
      <c r="S1844" t="s">
        <v>1081</v>
      </c>
      <c r="T1844">
        <v>2019</v>
      </c>
      <c r="U1844">
        <v>0</v>
      </c>
    </row>
    <row r="1845" spans="1:21">
      <c r="A1845" t="s">
        <v>1245</v>
      </c>
      <c r="B1845">
        <v>2019</v>
      </c>
      <c r="C1845">
        <v>0</v>
      </c>
      <c r="D1845">
        <v>0</v>
      </c>
      <c r="E1845">
        <v>0</v>
      </c>
      <c r="F1845">
        <v>0</v>
      </c>
      <c r="G1845">
        <v>0</v>
      </c>
      <c r="H1845">
        <v>0</v>
      </c>
      <c r="I1845">
        <v>148</v>
      </c>
      <c r="J1845" t="s">
        <v>1275</v>
      </c>
      <c r="K1845" t="str">
        <f>INDEX('Planning Periods'!$O$2:$O$540,MATCH('Table B Values'!A1845,'Planning Periods'!$A$2:$A$540,0))</f>
        <v>Madera County</v>
      </c>
      <c r="S1845" t="s">
        <v>815</v>
      </c>
      <c r="T1845">
        <v>2019</v>
      </c>
      <c r="U1845">
        <v>0</v>
      </c>
    </row>
    <row r="1846" spans="1:21">
      <c r="A1846" t="s">
        <v>1188</v>
      </c>
      <c r="B1846">
        <v>2019</v>
      </c>
      <c r="C1846">
        <v>0</v>
      </c>
      <c r="D1846">
        <v>0</v>
      </c>
      <c r="E1846">
        <v>0</v>
      </c>
      <c r="F1846">
        <v>0</v>
      </c>
      <c r="G1846">
        <v>0</v>
      </c>
      <c r="H1846">
        <v>0</v>
      </c>
      <c r="I1846">
        <v>50</v>
      </c>
      <c r="J1846" t="s">
        <v>1275</v>
      </c>
      <c r="K1846" t="str">
        <f>INDEX('Planning Periods'!$O$2:$O$540,MATCH('Table B Values'!A1846,'Planning Periods'!$A$2:$A$540,0))</f>
        <v>Monterey County</v>
      </c>
      <c r="S1846" t="s">
        <v>1071</v>
      </c>
      <c r="T1846">
        <v>2019</v>
      </c>
      <c r="U1846">
        <v>0</v>
      </c>
    </row>
    <row r="1847" spans="1:21">
      <c r="A1847" t="s">
        <v>977</v>
      </c>
      <c r="B1847">
        <v>2019</v>
      </c>
      <c r="C1847">
        <v>0</v>
      </c>
      <c r="D1847">
        <v>0</v>
      </c>
      <c r="E1847">
        <v>0</v>
      </c>
      <c r="F1847">
        <v>0</v>
      </c>
      <c r="G1847">
        <v>0</v>
      </c>
      <c r="H1847">
        <v>0</v>
      </c>
      <c r="I1847">
        <v>42</v>
      </c>
      <c r="J1847" t="s">
        <v>1275</v>
      </c>
      <c r="K1847" t="str">
        <f>INDEX('Planning Periods'!$O$2:$O$540,MATCH('Table B Values'!A1847,'Planning Periods'!$A$2:$A$540,0))</f>
        <v>Los Angeles County</v>
      </c>
      <c r="S1847" t="s">
        <v>931</v>
      </c>
      <c r="T1847">
        <v>2019</v>
      </c>
      <c r="U1847">
        <v>0</v>
      </c>
    </row>
    <row r="1848" spans="1:21">
      <c r="A1848" t="s">
        <v>975</v>
      </c>
      <c r="B1848">
        <v>2019</v>
      </c>
      <c r="C1848">
        <v>0</v>
      </c>
      <c r="D1848">
        <v>0</v>
      </c>
      <c r="E1848">
        <v>0</v>
      </c>
      <c r="F1848">
        <v>8</v>
      </c>
      <c r="G1848">
        <v>0</v>
      </c>
      <c r="H1848">
        <v>11</v>
      </c>
      <c r="I1848">
        <v>13</v>
      </c>
      <c r="J1848" t="s">
        <v>1275</v>
      </c>
      <c r="K1848" t="str">
        <f>INDEX('Planning Periods'!$O$2:$O$540,MATCH('Table B Values'!A1848,'Planning Periods'!$A$2:$A$540,0))</f>
        <v>Glenn County</v>
      </c>
      <c r="S1848" t="s">
        <v>1257</v>
      </c>
      <c r="T1848">
        <v>2019</v>
      </c>
      <c r="U1848">
        <v>0</v>
      </c>
    </row>
    <row r="1849" spans="1:21">
      <c r="A1849" t="s">
        <v>766</v>
      </c>
      <c r="B1849">
        <v>2019</v>
      </c>
      <c r="C1849">
        <v>0</v>
      </c>
      <c r="D1849">
        <v>0</v>
      </c>
      <c r="E1849">
        <v>5</v>
      </c>
      <c r="F1849">
        <v>2</v>
      </c>
      <c r="G1849">
        <v>0</v>
      </c>
      <c r="H1849">
        <v>4</v>
      </c>
      <c r="I1849">
        <v>274</v>
      </c>
      <c r="J1849" t="s">
        <v>1275</v>
      </c>
      <c r="K1849" t="str">
        <f>INDEX('Planning Periods'!$O$2:$O$540,MATCH('Table B Values'!A1849,'Planning Periods'!$A$2:$A$540,0))</f>
        <v>Santa Barbara County</v>
      </c>
      <c r="S1849" t="s">
        <v>1258</v>
      </c>
      <c r="T1849">
        <v>2019</v>
      </c>
      <c r="U1849">
        <v>0</v>
      </c>
    </row>
    <row r="1850" spans="1:21">
      <c r="A1850" t="s">
        <v>812</v>
      </c>
      <c r="B1850">
        <v>2019</v>
      </c>
      <c r="C1850">
        <v>4</v>
      </c>
      <c r="D1850">
        <v>0</v>
      </c>
      <c r="E1850">
        <v>0</v>
      </c>
      <c r="F1850">
        <v>0</v>
      </c>
      <c r="G1850">
        <v>0</v>
      </c>
      <c r="H1850">
        <v>0</v>
      </c>
      <c r="I1850">
        <v>299</v>
      </c>
      <c r="J1850" t="s">
        <v>1275</v>
      </c>
      <c r="K1850" t="str">
        <f>INDEX('Planning Periods'!$O$2:$O$540,MATCH('Table B Values'!A1850,'Planning Periods'!$A$2:$A$540,0))</f>
        <v>Los Angeles County</v>
      </c>
      <c r="S1850" t="s">
        <v>938</v>
      </c>
      <c r="T1850">
        <v>2019</v>
      </c>
      <c r="U1850">
        <v>0</v>
      </c>
    </row>
    <row r="1851" spans="1:21">
      <c r="A1851" t="s">
        <v>987</v>
      </c>
      <c r="B1851">
        <v>2019</v>
      </c>
      <c r="C1851">
        <v>0</v>
      </c>
      <c r="D1851">
        <v>0</v>
      </c>
      <c r="E1851">
        <v>0</v>
      </c>
      <c r="F1851">
        <v>0</v>
      </c>
      <c r="G1851">
        <v>0</v>
      </c>
      <c r="H1851">
        <v>0</v>
      </c>
      <c r="I1851">
        <v>125</v>
      </c>
      <c r="J1851" t="s">
        <v>1275</v>
      </c>
      <c r="K1851" t="str">
        <f>INDEX('Planning Periods'!$O$2:$O$540,MATCH('Table B Values'!A1851,'Planning Periods'!$A$2:$A$540,0))</f>
        <v>Orange County</v>
      </c>
      <c r="S1851" t="s">
        <v>1237</v>
      </c>
      <c r="T1851">
        <v>2019</v>
      </c>
      <c r="U1851">
        <v>0</v>
      </c>
    </row>
    <row r="1852" spans="1:21">
      <c r="A1852" t="s">
        <v>986</v>
      </c>
      <c r="B1852">
        <v>2019</v>
      </c>
      <c r="C1852">
        <v>0</v>
      </c>
      <c r="D1852">
        <v>0</v>
      </c>
      <c r="E1852">
        <v>0</v>
      </c>
      <c r="F1852">
        <v>0</v>
      </c>
      <c r="G1852">
        <v>0</v>
      </c>
      <c r="H1852">
        <v>0</v>
      </c>
      <c r="I1852">
        <v>40</v>
      </c>
      <c r="J1852" t="s">
        <v>1275</v>
      </c>
      <c r="K1852" t="str">
        <f>INDEX('Planning Periods'!$O$2:$O$540,MATCH('Table B Values'!A1852,'Planning Periods'!$A$2:$A$540,0))</f>
        <v>Los Angeles County</v>
      </c>
      <c r="S1852" t="s">
        <v>1259</v>
      </c>
      <c r="T1852">
        <v>2019</v>
      </c>
      <c r="U1852">
        <v>0</v>
      </c>
    </row>
    <row r="1853" spans="1:21">
      <c r="A1853" t="s">
        <v>1114</v>
      </c>
      <c r="B1853">
        <v>2019</v>
      </c>
      <c r="C1853">
        <v>0</v>
      </c>
      <c r="D1853">
        <v>4</v>
      </c>
      <c r="E1853">
        <v>0</v>
      </c>
      <c r="F1853">
        <v>0</v>
      </c>
      <c r="G1853">
        <v>0</v>
      </c>
      <c r="H1853">
        <v>12</v>
      </c>
      <c r="I1853">
        <v>153</v>
      </c>
      <c r="J1853" t="s">
        <v>1275</v>
      </c>
      <c r="K1853" t="str">
        <f>INDEX('Planning Periods'!$O$2:$O$540,MATCH('Table B Values'!A1853,'Planning Periods'!$A$2:$A$540,0))</f>
        <v>Santa Clara County</v>
      </c>
      <c r="S1853" t="s">
        <v>936</v>
      </c>
      <c r="T1853">
        <v>2019</v>
      </c>
      <c r="U1853">
        <v>0</v>
      </c>
    </row>
    <row r="1854" spans="1:21">
      <c r="A1854" t="s">
        <v>982</v>
      </c>
      <c r="B1854">
        <v>2019</v>
      </c>
      <c r="C1854">
        <v>0</v>
      </c>
      <c r="D1854">
        <v>0</v>
      </c>
      <c r="E1854">
        <v>0</v>
      </c>
      <c r="F1854">
        <v>0</v>
      </c>
      <c r="G1854">
        <v>0</v>
      </c>
      <c r="H1854">
        <v>1</v>
      </c>
      <c r="I1854">
        <v>18</v>
      </c>
      <c r="J1854" t="s">
        <v>1275</v>
      </c>
      <c r="K1854" t="str">
        <f>INDEX('Planning Periods'!$O$2:$O$540,MATCH('Table B Values'!A1854,'Planning Periods'!$A$2:$A$540,0))</f>
        <v>San Bernardino County</v>
      </c>
      <c r="S1854" t="s">
        <v>1261</v>
      </c>
      <c r="T1854">
        <v>2019</v>
      </c>
      <c r="U1854">
        <v>0</v>
      </c>
    </row>
    <row r="1855" spans="1:21">
      <c r="A1855" t="s">
        <v>1015</v>
      </c>
      <c r="B1855">
        <v>2019</v>
      </c>
      <c r="C1855">
        <v>0</v>
      </c>
      <c r="D1855">
        <v>0</v>
      </c>
      <c r="E1855">
        <v>3</v>
      </c>
      <c r="F1855">
        <v>2</v>
      </c>
      <c r="G1855">
        <v>0</v>
      </c>
      <c r="H1855">
        <v>18</v>
      </c>
      <c r="I1855">
        <v>22</v>
      </c>
      <c r="J1855" t="s">
        <v>1275</v>
      </c>
      <c r="K1855" t="str">
        <f>INDEX('Planning Periods'!$O$2:$O$540,MATCH('Table B Values'!A1855,'Planning Periods'!$A$2:$A$540,0))</f>
        <v>San Luis Obispo County</v>
      </c>
      <c r="S1855" t="s">
        <v>917</v>
      </c>
      <c r="T1855">
        <v>2019</v>
      </c>
      <c r="U1855">
        <v>0</v>
      </c>
    </row>
    <row r="1856" spans="1:21">
      <c r="A1856" t="s">
        <v>1172</v>
      </c>
      <c r="B1856">
        <v>2019</v>
      </c>
      <c r="C1856">
        <v>30</v>
      </c>
      <c r="D1856">
        <v>0</v>
      </c>
      <c r="E1856">
        <v>7</v>
      </c>
      <c r="F1856">
        <v>0</v>
      </c>
      <c r="G1856">
        <v>1</v>
      </c>
      <c r="H1856">
        <v>34</v>
      </c>
      <c r="I1856">
        <v>0</v>
      </c>
      <c r="J1856" t="s">
        <v>1275</v>
      </c>
      <c r="K1856" t="str">
        <f>INDEX('Planning Periods'!$O$2:$O$540,MATCH('Table B Values'!A1856,'Planning Periods'!$A$2:$A$540,0))</f>
        <v>Santa Barbara County</v>
      </c>
      <c r="S1856" t="s">
        <v>1262</v>
      </c>
      <c r="T1856">
        <v>2019</v>
      </c>
      <c r="U1856">
        <v>0</v>
      </c>
    </row>
    <row r="1857" spans="1:21">
      <c r="A1857" t="s">
        <v>1170</v>
      </c>
      <c r="B1857">
        <v>2019</v>
      </c>
      <c r="C1857">
        <v>0</v>
      </c>
      <c r="D1857">
        <v>0</v>
      </c>
      <c r="E1857">
        <v>0</v>
      </c>
      <c r="F1857">
        <v>0</v>
      </c>
      <c r="G1857">
        <v>0</v>
      </c>
      <c r="H1857">
        <v>0</v>
      </c>
      <c r="I1857">
        <v>5</v>
      </c>
      <c r="J1857" t="s">
        <v>1275</v>
      </c>
      <c r="K1857" t="str">
        <f>INDEX('Planning Periods'!$O$2:$O$540,MATCH('Table B Values'!A1857,'Planning Periods'!$A$2:$A$540,0))</f>
        <v>Merced County</v>
      </c>
      <c r="S1857" t="s">
        <v>1263</v>
      </c>
      <c r="T1857">
        <v>2019</v>
      </c>
      <c r="U1857">
        <v>0</v>
      </c>
    </row>
    <row r="1858" spans="1:21">
      <c r="A1858" t="s">
        <v>1171</v>
      </c>
      <c r="B1858">
        <v>2019</v>
      </c>
      <c r="C1858">
        <v>0</v>
      </c>
      <c r="D1858">
        <v>0</v>
      </c>
      <c r="E1858">
        <v>0</v>
      </c>
      <c r="F1858">
        <v>0</v>
      </c>
      <c r="G1858">
        <v>0</v>
      </c>
      <c r="H1858">
        <v>0</v>
      </c>
      <c r="I1858">
        <v>32</v>
      </c>
      <c r="J1858" t="s">
        <v>1275</v>
      </c>
      <c r="K1858" t="str">
        <f>INDEX('Planning Periods'!$O$2:$O$540,MATCH('Table B Values'!A1858,'Planning Periods'!$A$2:$A$540,0))</f>
        <v>Butte County</v>
      </c>
      <c r="S1858" t="s">
        <v>1264</v>
      </c>
      <c r="T1858">
        <v>2019</v>
      </c>
      <c r="U1858">
        <v>0</v>
      </c>
    </row>
    <row r="1859" spans="1:21">
      <c r="A1859" t="s">
        <v>979</v>
      </c>
      <c r="B1859">
        <v>2019</v>
      </c>
      <c r="C1859">
        <v>0</v>
      </c>
      <c r="D1859">
        <v>0</v>
      </c>
      <c r="E1859">
        <v>1</v>
      </c>
      <c r="F1859">
        <v>4</v>
      </c>
      <c r="G1859">
        <v>0</v>
      </c>
      <c r="H1859">
        <v>0</v>
      </c>
      <c r="I1859">
        <v>22</v>
      </c>
      <c r="J1859" t="s">
        <v>1275</v>
      </c>
      <c r="K1859" t="str">
        <f>INDEX('Planning Periods'!$O$2:$O$540,MATCH('Table B Values'!A1859,'Planning Periods'!$A$2:$A$540,0))</f>
        <v>Nevada County</v>
      </c>
      <c r="S1859" t="s">
        <v>950</v>
      </c>
      <c r="T1859">
        <v>2019</v>
      </c>
      <c r="U1859">
        <v>0</v>
      </c>
    </row>
    <row r="1860" spans="1:21">
      <c r="A1860" t="s">
        <v>1129</v>
      </c>
      <c r="B1860">
        <v>2019</v>
      </c>
      <c r="C1860">
        <v>0</v>
      </c>
      <c r="D1860">
        <v>0</v>
      </c>
      <c r="E1860">
        <v>0</v>
      </c>
      <c r="F1860">
        <v>4</v>
      </c>
      <c r="G1860">
        <v>1</v>
      </c>
      <c r="H1860">
        <v>1</v>
      </c>
      <c r="I1860">
        <v>0</v>
      </c>
      <c r="J1860" t="s">
        <v>1275</v>
      </c>
      <c r="K1860" t="str">
        <f>INDEX('Planning Periods'!$O$2:$O$540,MATCH('Table B Values'!A1860,'Planning Periods'!$A$2:$A$540,0))</f>
        <v>Marin County</v>
      </c>
      <c r="S1860" t="s">
        <v>1265</v>
      </c>
      <c r="T1860">
        <v>2019</v>
      </c>
      <c r="U1860">
        <v>0</v>
      </c>
    </row>
    <row r="1861" spans="1:21">
      <c r="A1861" t="s">
        <v>1192</v>
      </c>
      <c r="B1861">
        <v>2019</v>
      </c>
      <c r="C1861">
        <v>0</v>
      </c>
      <c r="D1861">
        <v>0</v>
      </c>
      <c r="E1861">
        <v>0</v>
      </c>
      <c r="F1861">
        <v>0</v>
      </c>
      <c r="G1861">
        <v>0</v>
      </c>
      <c r="H1861">
        <v>0</v>
      </c>
      <c r="I1861">
        <v>5</v>
      </c>
      <c r="J1861" t="s">
        <v>1275</v>
      </c>
      <c r="K1861" t="str">
        <f>INDEX('Planning Periods'!$O$2:$O$540,MATCH('Table B Values'!A1861,'Planning Periods'!$A$2:$A$540,0))</f>
        <v>Monterey County</v>
      </c>
      <c r="S1861" t="s">
        <v>943</v>
      </c>
      <c r="T1861">
        <v>2019</v>
      </c>
      <c r="U1861">
        <v>0</v>
      </c>
    </row>
    <row r="1862" spans="1:21">
      <c r="A1862" t="s">
        <v>972</v>
      </c>
      <c r="B1862">
        <v>2019</v>
      </c>
      <c r="C1862">
        <v>0</v>
      </c>
      <c r="D1862">
        <v>0</v>
      </c>
      <c r="E1862">
        <v>0</v>
      </c>
      <c r="F1862">
        <v>3</v>
      </c>
      <c r="G1862">
        <v>0</v>
      </c>
      <c r="H1862">
        <v>0</v>
      </c>
      <c r="I1862">
        <v>0</v>
      </c>
      <c r="J1862" t="s">
        <v>1275</v>
      </c>
      <c r="K1862" t="str">
        <f>INDEX('Planning Periods'!$O$2:$O$540,MATCH('Table B Values'!A1862,'Planning Periods'!$A$2:$A$540,0))</f>
        <v>Humboldt County</v>
      </c>
      <c r="S1862" t="s">
        <v>1230</v>
      </c>
      <c r="T1862">
        <v>2019</v>
      </c>
      <c r="U1862">
        <v>0</v>
      </c>
    </row>
    <row r="1863" spans="1:21">
      <c r="A1863" t="s">
        <v>966</v>
      </c>
      <c r="B1863">
        <v>2019</v>
      </c>
      <c r="C1863">
        <v>0</v>
      </c>
      <c r="D1863">
        <v>0</v>
      </c>
      <c r="E1863">
        <v>0</v>
      </c>
      <c r="F1863">
        <v>0</v>
      </c>
      <c r="G1863">
        <v>0</v>
      </c>
      <c r="H1863">
        <v>12</v>
      </c>
      <c r="I1863">
        <v>11</v>
      </c>
      <c r="J1863" t="s">
        <v>1275</v>
      </c>
      <c r="K1863" t="str">
        <f>INDEX('Planning Periods'!$O$2:$O$540,MATCH('Table B Values'!A1863,'Planning Periods'!$A$2:$A$540,0))</f>
        <v>Humboldt County</v>
      </c>
      <c r="S1863" t="s">
        <v>886</v>
      </c>
      <c r="T1863">
        <v>2019</v>
      </c>
      <c r="U1863">
        <v>0</v>
      </c>
    </row>
    <row r="1864" spans="1:21">
      <c r="A1864" t="s">
        <v>1130</v>
      </c>
      <c r="B1864">
        <v>2019</v>
      </c>
      <c r="C1864">
        <v>0</v>
      </c>
      <c r="D1864">
        <v>0</v>
      </c>
      <c r="E1864">
        <v>0</v>
      </c>
      <c r="F1864">
        <v>0</v>
      </c>
      <c r="G1864">
        <v>0</v>
      </c>
      <c r="H1864">
        <v>2</v>
      </c>
      <c r="I1864">
        <v>352</v>
      </c>
      <c r="J1864" t="s">
        <v>1275</v>
      </c>
      <c r="K1864" t="str">
        <f>INDEX('Planning Periods'!$O$2:$O$540,MATCH('Table B Values'!A1864,'Planning Periods'!$A$2:$A$540,0))</f>
        <v>Solano County</v>
      </c>
      <c r="S1864" t="s">
        <v>1280</v>
      </c>
      <c r="T1864">
        <v>2019</v>
      </c>
      <c r="U1864">
        <v>0</v>
      </c>
    </row>
    <row r="1865" spans="1:21">
      <c r="A1865" t="s">
        <v>961</v>
      </c>
      <c r="B1865">
        <v>2019</v>
      </c>
      <c r="C1865">
        <v>0</v>
      </c>
      <c r="D1865">
        <v>0</v>
      </c>
      <c r="E1865">
        <v>0</v>
      </c>
      <c r="F1865">
        <v>0</v>
      </c>
      <c r="G1865">
        <v>0</v>
      </c>
      <c r="H1865">
        <v>0</v>
      </c>
      <c r="I1865" s="356">
        <v>2</v>
      </c>
      <c r="J1865" t="s">
        <v>1275</v>
      </c>
      <c r="K1865" t="str">
        <f>INDEX('Planning Periods'!$O$2:$O$540,MATCH('Table B Values'!A1865,'Planning Periods'!$A$2:$A$540,0))</f>
        <v>Mendocino County</v>
      </c>
      <c r="S1865" t="s">
        <v>878</v>
      </c>
      <c r="T1865">
        <v>2019</v>
      </c>
      <c r="U1865">
        <v>0</v>
      </c>
    </row>
    <row r="1866" spans="1:21">
      <c r="A1866" t="s">
        <v>1109</v>
      </c>
      <c r="B1866">
        <v>2019</v>
      </c>
      <c r="C1866">
        <v>0</v>
      </c>
      <c r="D1866">
        <v>0</v>
      </c>
      <c r="E1866">
        <v>0</v>
      </c>
      <c r="F1866">
        <v>2</v>
      </c>
      <c r="G1866">
        <v>0</v>
      </c>
      <c r="H1866">
        <v>0</v>
      </c>
      <c r="I1866">
        <v>0</v>
      </c>
      <c r="J1866" t="s">
        <v>1275</v>
      </c>
      <c r="K1866" t="str">
        <f>INDEX('Planning Periods'!$O$2:$O$540,MATCH('Table B Values'!A1866,'Planning Periods'!$A$2:$A$540,0))</f>
        <v>Fresno County</v>
      </c>
      <c r="S1866" t="s">
        <v>1232</v>
      </c>
      <c r="T1866">
        <v>2019</v>
      </c>
      <c r="U1866">
        <v>0</v>
      </c>
    </row>
    <row r="1867" spans="1:21">
      <c r="A1867" t="s">
        <v>869</v>
      </c>
      <c r="B1867">
        <v>2019</v>
      </c>
      <c r="C1867">
        <v>0</v>
      </c>
      <c r="D1867">
        <v>1</v>
      </c>
      <c r="E1867">
        <v>0</v>
      </c>
      <c r="F1867">
        <v>3</v>
      </c>
      <c r="G1867">
        <v>0</v>
      </c>
      <c r="H1867" s="356">
        <v>3</v>
      </c>
      <c r="I1867" s="356">
        <v>726</v>
      </c>
      <c r="J1867" t="s">
        <v>1275</v>
      </c>
      <c r="K1867" t="str">
        <f>INDEX('Planning Periods'!$O$2:$O$540,MATCH('Table B Values'!A1867,'Planning Periods'!$A$2:$A$540,0))</f>
        <v>Sacramento County</v>
      </c>
      <c r="S1867" t="s">
        <v>1233</v>
      </c>
      <c r="T1867">
        <v>2019</v>
      </c>
      <c r="U1867">
        <v>0</v>
      </c>
    </row>
    <row r="1868" spans="1:21">
      <c r="A1868" t="s">
        <v>963</v>
      </c>
      <c r="B1868">
        <v>2019</v>
      </c>
      <c r="C1868">
        <v>0</v>
      </c>
      <c r="D1868">
        <v>0</v>
      </c>
      <c r="E1868">
        <v>0</v>
      </c>
      <c r="F1868">
        <v>0</v>
      </c>
      <c r="G1868">
        <v>0</v>
      </c>
      <c r="H1868">
        <v>0</v>
      </c>
      <c r="I1868" s="356">
        <v>835</v>
      </c>
      <c r="J1868" t="s">
        <v>1275</v>
      </c>
      <c r="K1868" t="str">
        <f>INDEX('Planning Periods'!$O$2:$O$540,MATCH('Table B Values'!A1868,'Planning Periods'!$A$2:$A$540,0))</f>
        <v>San Bernardino County</v>
      </c>
      <c r="S1868" t="s">
        <v>1231</v>
      </c>
      <c r="T1868">
        <v>2019</v>
      </c>
      <c r="U1868">
        <v>0</v>
      </c>
    </row>
    <row r="1869" spans="1:21">
      <c r="A1869" t="s">
        <v>1103</v>
      </c>
      <c r="B1869">
        <v>2019</v>
      </c>
      <c r="C1869">
        <v>0</v>
      </c>
      <c r="D1869">
        <v>2</v>
      </c>
      <c r="E1869">
        <v>0</v>
      </c>
      <c r="F1869">
        <v>0</v>
      </c>
      <c r="G1869">
        <v>0</v>
      </c>
      <c r="H1869">
        <v>0</v>
      </c>
      <c r="I1869">
        <v>20</v>
      </c>
      <c r="J1869" t="s">
        <v>1275</v>
      </c>
      <c r="K1869" t="str">
        <f>INDEX('Planning Periods'!$O$2:$O$540,MATCH('Table B Values'!A1869,'Planning Periods'!$A$2:$A$540,0))</f>
        <v>San Mateo County</v>
      </c>
      <c r="S1869" t="s">
        <v>841</v>
      </c>
      <c r="T1869">
        <v>2019</v>
      </c>
      <c r="U1869">
        <v>0</v>
      </c>
    </row>
    <row r="1870" spans="1:21">
      <c r="A1870" t="s">
        <v>1118</v>
      </c>
      <c r="B1870">
        <v>2019</v>
      </c>
      <c r="C1870">
        <v>0</v>
      </c>
      <c r="D1870">
        <v>20</v>
      </c>
      <c r="E1870">
        <v>0</v>
      </c>
      <c r="F1870">
        <v>40</v>
      </c>
      <c r="G1870">
        <v>0</v>
      </c>
      <c r="H1870">
        <v>20</v>
      </c>
      <c r="I1870">
        <v>56</v>
      </c>
      <c r="J1870" t="s">
        <v>1275</v>
      </c>
      <c r="K1870" t="str">
        <f>INDEX('Planning Periods'!$O$2:$O$540,MATCH('Table B Values'!A1870,'Planning Periods'!$A$2:$A$540,0))</f>
        <v>Fresno County</v>
      </c>
      <c r="S1870" t="s">
        <v>1238</v>
      </c>
      <c r="T1870">
        <v>2019</v>
      </c>
      <c r="U1870">
        <v>0</v>
      </c>
    </row>
    <row r="1871" spans="1:21">
      <c r="A1871" t="s">
        <v>984</v>
      </c>
      <c r="B1871">
        <v>2019</v>
      </c>
      <c r="C1871">
        <v>1</v>
      </c>
      <c r="D1871">
        <v>0</v>
      </c>
      <c r="E1871">
        <v>8</v>
      </c>
      <c r="F1871">
        <v>0</v>
      </c>
      <c r="G1871">
        <v>10</v>
      </c>
      <c r="H1871">
        <v>0</v>
      </c>
      <c r="I1871">
        <v>323</v>
      </c>
      <c r="J1871" t="s">
        <v>1275</v>
      </c>
      <c r="K1871" t="str">
        <f>INDEX('Planning Periods'!$O$2:$O$540,MATCH('Table B Values'!A1871,'Planning Periods'!$A$2:$A$540,0))</f>
        <v>Orange County</v>
      </c>
      <c r="S1871" t="s">
        <v>1235</v>
      </c>
      <c r="T1871">
        <v>2019</v>
      </c>
      <c r="U1871">
        <v>0</v>
      </c>
    </row>
    <row r="1872" spans="1:21">
      <c r="A1872" t="s">
        <v>983</v>
      </c>
      <c r="B1872">
        <v>2019</v>
      </c>
      <c r="C1872">
        <v>0</v>
      </c>
      <c r="D1872">
        <v>1</v>
      </c>
      <c r="E1872">
        <v>0</v>
      </c>
      <c r="F1872">
        <v>0</v>
      </c>
      <c r="G1872">
        <v>0</v>
      </c>
      <c r="H1872">
        <v>0</v>
      </c>
      <c r="I1872">
        <v>57</v>
      </c>
      <c r="J1872" t="s">
        <v>1275</v>
      </c>
      <c r="K1872" t="str">
        <f>INDEX('Planning Periods'!$O$2:$O$540,MATCH('Table B Values'!A1872,'Planning Periods'!$A$2:$A$540,0))</f>
        <v>Sacramento County</v>
      </c>
      <c r="S1872" t="s">
        <v>1236</v>
      </c>
      <c r="T1872">
        <v>2019</v>
      </c>
      <c r="U1872">
        <v>0</v>
      </c>
    </row>
    <row r="1873" spans="1:21">
      <c r="A1873" t="s">
        <v>1116</v>
      </c>
      <c r="B1873">
        <v>2019</v>
      </c>
      <c r="C1873">
        <v>41</v>
      </c>
      <c r="D1873">
        <v>0</v>
      </c>
      <c r="E1873">
        <v>5</v>
      </c>
      <c r="F1873">
        <v>0</v>
      </c>
      <c r="G1873">
        <v>0</v>
      </c>
      <c r="H1873">
        <v>0</v>
      </c>
      <c r="I1873">
        <v>1970</v>
      </c>
      <c r="J1873" t="s">
        <v>1275</v>
      </c>
      <c r="K1873" t="str">
        <f>INDEX('Planning Periods'!$O$2:$O$540,MATCH('Table B Values'!A1873,'Planning Periods'!$A$2:$A$540,0))</f>
        <v>Fresno County</v>
      </c>
      <c r="S1873" t="s">
        <v>1240</v>
      </c>
      <c r="T1873">
        <v>2019</v>
      </c>
      <c r="U1873">
        <v>0</v>
      </c>
    </row>
    <row r="1874" spans="1:21">
      <c r="A1874" t="s">
        <v>866</v>
      </c>
      <c r="B1874">
        <v>2019</v>
      </c>
      <c r="C1874">
        <v>0</v>
      </c>
      <c r="D1874">
        <v>0</v>
      </c>
      <c r="E1874">
        <v>0</v>
      </c>
      <c r="F1874">
        <v>17</v>
      </c>
      <c r="G1874">
        <v>0</v>
      </c>
      <c r="H1874">
        <v>6</v>
      </c>
      <c r="I1874">
        <v>155</v>
      </c>
      <c r="J1874" t="s">
        <v>1275</v>
      </c>
      <c r="K1874" t="str">
        <f>INDEX('Planning Periods'!$O$2:$O$540,MATCH('Table B Values'!A1874,'Planning Periods'!$A$2:$A$540,0))</f>
        <v>Orange County</v>
      </c>
      <c r="S1874" t="s">
        <v>1234</v>
      </c>
      <c r="T1874">
        <v>2019</v>
      </c>
      <c r="U1874">
        <v>0</v>
      </c>
    </row>
    <row r="1875" spans="1:21">
      <c r="A1875" t="s">
        <v>1105</v>
      </c>
      <c r="B1875">
        <v>2019</v>
      </c>
      <c r="C1875">
        <v>0</v>
      </c>
      <c r="D1875">
        <v>0</v>
      </c>
      <c r="E1875">
        <v>0</v>
      </c>
      <c r="F1875">
        <v>0</v>
      </c>
      <c r="G1875">
        <v>0</v>
      </c>
      <c r="H1875">
        <v>22</v>
      </c>
      <c r="I1875">
        <v>29</v>
      </c>
      <c r="J1875" t="s">
        <v>1275</v>
      </c>
      <c r="K1875" t="str">
        <f>INDEX('Planning Periods'!$O$2:$O$540,MATCH('Table B Values'!A1875,'Planning Periods'!$A$2:$A$540,0))</f>
        <v>Fresno County</v>
      </c>
      <c r="S1875" t="s">
        <v>880</v>
      </c>
      <c r="T1875">
        <v>2019</v>
      </c>
      <c r="U1875">
        <v>0</v>
      </c>
    </row>
    <row r="1876" spans="1:21">
      <c r="A1876" t="s">
        <v>1112</v>
      </c>
      <c r="B1876">
        <v>2019</v>
      </c>
      <c r="C1876">
        <v>78</v>
      </c>
      <c r="D1876">
        <v>0</v>
      </c>
      <c r="E1876">
        <v>52</v>
      </c>
      <c r="F1876">
        <v>0</v>
      </c>
      <c r="G1876">
        <v>2</v>
      </c>
      <c r="H1876">
        <v>0</v>
      </c>
      <c r="I1876" s="356">
        <v>955</v>
      </c>
      <c r="J1876" t="s">
        <v>1275</v>
      </c>
      <c r="K1876" t="str">
        <f>INDEX('Planning Periods'!$O$2:$O$540,MATCH('Table B Values'!A1876,'Planning Periods'!$A$2:$A$540,0))</f>
        <v>Alameda County</v>
      </c>
      <c r="S1876" t="s">
        <v>1239</v>
      </c>
      <c r="T1876">
        <v>2019</v>
      </c>
      <c r="U1876">
        <v>0</v>
      </c>
    </row>
    <row r="1877" spans="1:21">
      <c r="A1877" t="s">
        <v>1168</v>
      </c>
      <c r="B1877">
        <v>2019</v>
      </c>
      <c r="C1877">
        <v>0</v>
      </c>
      <c r="D1877">
        <v>0</v>
      </c>
      <c r="E1877">
        <v>0</v>
      </c>
      <c r="F1877">
        <v>0</v>
      </c>
      <c r="G1877">
        <v>0</v>
      </c>
      <c r="H1877">
        <v>12</v>
      </c>
      <c r="I1877">
        <v>7</v>
      </c>
      <c r="J1877" t="s">
        <v>1275</v>
      </c>
      <c r="K1877" t="str">
        <f>INDEX('Planning Periods'!$O$2:$O$540,MATCH('Table B Values'!A1877,'Planning Periods'!$A$2:$A$540,0))</f>
        <v>San Mateo County</v>
      </c>
      <c r="S1877" t="s">
        <v>915</v>
      </c>
      <c r="T1877">
        <v>2019</v>
      </c>
      <c r="U1877">
        <v>0</v>
      </c>
    </row>
    <row r="1878" spans="1:21">
      <c r="A1878" t="s">
        <v>1063</v>
      </c>
      <c r="B1878">
        <v>2019</v>
      </c>
      <c r="C1878">
        <v>0</v>
      </c>
      <c r="D1878">
        <v>0</v>
      </c>
      <c r="E1878">
        <v>0</v>
      </c>
      <c r="F1878">
        <v>0</v>
      </c>
      <c r="G1878">
        <v>0</v>
      </c>
      <c r="H1878">
        <v>0</v>
      </c>
      <c r="I1878">
        <v>28</v>
      </c>
      <c r="J1878" t="s">
        <v>1275</v>
      </c>
      <c r="K1878" t="str">
        <f>INDEX('Planning Periods'!$O$2:$O$540,MATCH('Table B Values'!A1878,'Planning Periods'!$A$2:$A$540,0))</f>
        <v>San Diego County</v>
      </c>
      <c r="S1878" t="s">
        <v>1206</v>
      </c>
      <c r="T1878">
        <v>2019</v>
      </c>
      <c r="U1878">
        <v>0</v>
      </c>
    </row>
    <row r="1879" spans="1:21">
      <c r="A1879" t="s">
        <v>1069</v>
      </c>
      <c r="B1879">
        <v>2019</v>
      </c>
      <c r="C1879">
        <v>0</v>
      </c>
      <c r="D1879">
        <v>0</v>
      </c>
      <c r="E1879">
        <v>0</v>
      </c>
      <c r="F1879">
        <v>0</v>
      </c>
      <c r="G1879">
        <v>0</v>
      </c>
      <c r="H1879">
        <v>0</v>
      </c>
      <c r="I1879">
        <v>13</v>
      </c>
      <c r="J1879" t="s">
        <v>1275</v>
      </c>
      <c r="K1879" t="str">
        <f>INDEX('Planning Periods'!$O$2:$O$540,MATCH('Table B Values'!A1879,'Planning Periods'!$A$2:$A$540,0))</f>
        <v>Imperial County</v>
      </c>
      <c r="S1879" t="s">
        <v>814</v>
      </c>
      <c r="T1879">
        <v>2019</v>
      </c>
      <c r="U1879">
        <v>0</v>
      </c>
    </row>
    <row r="1880" spans="1:21">
      <c r="A1880" t="s">
        <v>1067</v>
      </c>
      <c r="B1880">
        <v>2019</v>
      </c>
      <c r="C1880">
        <v>0</v>
      </c>
      <c r="D1880">
        <v>0</v>
      </c>
      <c r="E1880">
        <v>0</v>
      </c>
      <c r="F1880">
        <v>0</v>
      </c>
      <c r="G1880">
        <v>0</v>
      </c>
      <c r="H1880">
        <v>0</v>
      </c>
      <c r="I1880">
        <v>71</v>
      </c>
      <c r="J1880" t="s">
        <v>1275</v>
      </c>
      <c r="K1880" t="str">
        <f>INDEX('Planning Periods'!$O$2:$O$540,MATCH('Table B Values'!A1880,'Planning Periods'!$A$2:$A$540,0))</f>
        <v>Riverside County</v>
      </c>
      <c r="S1880" t="s">
        <v>823</v>
      </c>
      <c r="T1880">
        <v>2019</v>
      </c>
      <c r="U1880">
        <v>0</v>
      </c>
    </row>
    <row r="1881" spans="1:21">
      <c r="A1881" t="s">
        <v>1298</v>
      </c>
      <c r="B1881">
        <v>2019</v>
      </c>
      <c r="C1881">
        <v>0</v>
      </c>
      <c r="D1881">
        <v>0</v>
      </c>
      <c r="E1881">
        <v>0</v>
      </c>
      <c r="F1881">
        <v>0</v>
      </c>
      <c r="G1881">
        <v>0</v>
      </c>
      <c r="H1881">
        <v>0</v>
      </c>
      <c r="I1881">
        <v>0</v>
      </c>
      <c r="J1881" t="s">
        <v>1275</v>
      </c>
      <c r="K1881" t="str">
        <f>INDEX('Planning Periods'!$O$2:$O$540,MATCH('Table B Values'!A1881,'Planning Periods'!$A$2:$A$540,0))</f>
        <v>Imperial County</v>
      </c>
      <c r="S1881" t="s">
        <v>1205</v>
      </c>
      <c r="T1881">
        <v>2019</v>
      </c>
      <c r="U1881">
        <v>0</v>
      </c>
    </row>
    <row r="1882" spans="1:21">
      <c r="A1882" t="s">
        <v>1133</v>
      </c>
      <c r="B1882">
        <v>2019</v>
      </c>
      <c r="C1882">
        <v>0</v>
      </c>
      <c r="D1882">
        <v>0</v>
      </c>
      <c r="E1882">
        <v>0</v>
      </c>
      <c r="F1882">
        <v>4</v>
      </c>
      <c r="G1882">
        <v>0</v>
      </c>
      <c r="H1882">
        <v>2</v>
      </c>
      <c r="I1882">
        <v>8</v>
      </c>
      <c r="J1882" t="s">
        <v>1275</v>
      </c>
      <c r="K1882" t="str">
        <f>INDEX('Planning Periods'!$O$2:$O$540,MATCH('Table B Values'!A1882,'Planning Periods'!$A$2:$A$540,0))</f>
        <v>Tulare County</v>
      </c>
      <c r="S1882" t="s">
        <v>811</v>
      </c>
      <c r="T1882">
        <v>2019</v>
      </c>
      <c r="U1882">
        <v>0</v>
      </c>
    </row>
    <row r="1883" spans="1:21">
      <c r="A1883" t="s">
        <v>780</v>
      </c>
      <c r="B1883">
        <v>2019</v>
      </c>
      <c r="C1883">
        <v>0</v>
      </c>
      <c r="D1883">
        <v>0</v>
      </c>
      <c r="E1883">
        <v>0</v>
      </c>
      <c r="F1883">
        <v>0</v>
      </c>
      <c r="G1883">
        <v>1</v>
      </c>
      <c r="H1883">
        <v>22</v>
      </c>
      <c r="I1883">
        <v>135</v>
      </c>
      <c r="J1883" t="s">
        <v>1275</v>
      </c>
      <c r="K1883" t="str">
        <f>INDEX('Planning Periods'!$O$2:$O$540,MATCH('Table B Values'!A1883,'Planning Periods'!$A$2:$A$540,0))</f>
        <v>Orange County</v>
      </c>
      <c r="S1883" t="s">
        <v>802</v>
      </c>
      <c r="T1883">
        <v>2019</v>
      </c>
      <c r="U1883">
        <v>0</v>
      </c>
    </row>
    <row r="1884" spans="1:21">
      <c r="A1884" t="s">
        <v>1065</v>
      </c>
      <c r="B1884">
        <v>2019</v>
      </c>
      <c r="C1884">
        <v>0</v>
      </c>
      <c r="D1884">
        <v>0</v>
      </c>
      <c r="E1884">
        <v>0</v>
      </c>
      <c r="F1884">
        <v>10</v>
      </c>
      <c r="G1884">
        <v>0</v>
      </c>
      <c r="H1884">
        <v>0</v>
      </c>
      <c r="I1884">
        <v>0</v>
      </c>
      <c r="J1884" t="s">
        <v>1275</v>
      </c>
      <c r="K1884" t="str">
        <f>INDEX('Planning Periods'!$O$2:$O$540,MATCH('Table B Values'!A1884,'Planning Periods'!$A$2:$A$540,0))</f>
        <v>Los Angeles County</v>
      </c>
      <c r="S1884" t="s">
        <v>805</v>
      </c>
      <c r="T1884">
        <v>2019</v>
      </c>
      <c r="U1884">
        <v>0</v>
      </c>
    </row>
    <row r="1885" spans="1:21">
      <c r="A1885" t="s">
        <v>1062</v>
      </c>
      <c r="B1885">
        <v>2019</v>
      </c>
      <c r="C1885">
        <v>0</v>
      </c>
      <c r="D1885">
        <v>0</v>
      </c>
      <c r="E1885">
        <v>0</v>
      </c>
      <c r="F1885">
        <v>0</v>
      </c>
      <c r="G1885">
        <v>0</v>
      </c>
      <c r="H1885">
        <v>0</v>
      </c>
      <c r="I1885">
        <v>265</v>
      </c>
      <c r="J1885" t="s">
        <v>1275</v>
      </c>
      <c r="K1885" t="str">
        <f>INDEX('Planning Periods'!$O$2:$O$540,MATCH('Table B Values'!A1885,'Planning Periods'!$A$2:$A$540,0))</f>
        <v>Riverside County</v>
      </c>
      <c r="S1885" t="s">
        <v>1213</v>
      </c>
      <c r="T1885">
        <v>2019</v>
      </c>
      <c r="U1885">
        <v>0</v>
      </c>
    </row>
    <row r="1886" spans="1:21">
      <c r="A1886" t="s">
        <v>1025</v>
      </c>
      <c r="B1886">
        <v>2019</v>
      </c>
      <c r="C1886">
        <v>0</v>
      </c>
      <c r="D1886">
        <v>0</v>
      </c>
      <c r="E1886">
        <v>0</v>
      </c>
      <c r="F1886">
        <v>0</v>
      </c>
      <c r="G1886">
        <v>0</v>
      </c>
      <c r="H1886">
        <v>0</v>
      </c>
      <c r="I1886">
        <v>23</v>
      </c>
      <c r="J1886" t="s">
        <v>1275</v>
      </c>
      <c r="K1886" t="str">
        <f>INDEX('Planning Periods'!$O$2:$O$540,MATCH('Table B Values'!A1886,'Planning Periods'!$A$2:$A$540,0))</f>
        <v>Amador County</v>
      </c>
      <c r="S1886" t="s">
        <v>1210</v>
      </c>
      <c r="T1886">
        <v>2019</v>
      </c>
      <c r="U1886">
        <v>0</v>
      </c>
    </row>
    <row r="1887" spans="1:21">
      <c r="A1887" t="s">
        <v>1176</v>
      </c>
      <c r="B1887">
        <v>2019</v>
      </c>
      <c r="C1887">
        <v>0</v>
      </c>
      <c r="D1887">
        <v>1</v>
      </c>
      <c r="E1887">
        <v>6</v>
      </c>
      <c r="F1887">
        <v>1</v>
      </c>
      <c r="G1887">
        <v>0</v>
      </c>
      <c r="H1887">
        <v>58</v>
      </c>
      <c r="I1887">
        <v>12</v>
      </c>
      <c r="J1887" t="s">
        <v>1275</v>
      </c>
      <c r="K1887" t="str">
        <f>INDEX('Planning Periods'!$O$2:$O$540,MATCH('Table B Values'!A1887,'Planning Periods'!$A$2:$A$540,0))</f>
        <v>Fresno County</v>
      </c>
      <c r="S1887" t="s">
        <v>1211</v>
      </c>
      <c r="T1887">
        <v>2019</v>
      </c>
      <c r="U1887">
        <v>0</v>
      </c>
    </row>
    <row r="1888" spans="1:21">
      <c r="A1888" t="s">
        <v>1187</v>
      </c>
      <c r="B1888">
        <v>2019</v>
      </c>
      <c r="C1888">
        <v>0</v>
      </c>
      <c r="D1888">
        <v>0</v>
      </c>
      <c r="E1888">
        <v>0</v>
      </c>
      <c r="F1888">
        <v>77</v>
      </c>
      <c r="G1888">
        <v>0</v>
      </c>
      <c r="H1888">
        <v>117</v>
      </c>
      <c r="I1888">
        <v>130</v>
      </c>
      <c r="J1888" t="s">
        <v>1275</v>
      </c>
      <c r="K1888" t="str">
        <f>INDEX('Planning Periods'!$O$2:$O$540,MATCH('Table B Values'!A1888,'Planning Periods'!$A$2:$A$540,0))</f>
        <v>Kern County</v>
      </c>
      <c r="S1888" t="s">
        <v>782</v>
      </c>
      <c r="T1888">
        <v>2019</v>
      </c>
      <c r="U1888">
        <v>6</v>
      </c>
    </row>
    <row r="1889" spans="1:21">
      <c r="A1889" t="s">
        <v>1027</v>
      </c>
      <c r="B1889">
        <v>2019</v>
      </c>
      <c r="C1889">
        <v>2</v>
      </c>
      <c r="D1889">
        <v>0</v>
      </c>
      <c r="E1889">
        <v>2</v>
      </c>
      <c r="F1889">
        <v>0</v>
      </c>
      <c r="G1889">
        <v>0</v>
      </c>
      <c r="H1889">
        <v>0</v>
      </c>
      <c r="I1889">
        <v>0</v>
      </c>
      <c r="J1889" t="s">
        <v>1275</v>
      </c>
      <c r="K1889" t="str">
        <f>INDEX('Planning Periods'!$O$2:$O$540,MATCH('Table B Values'!A1889,'Planning Periods'!$A$2:$A$540,0))</f>
        <v>Los Angeles County</v>
      </c>
      <c r="S1889" t="s">
        <v>820</v>
      </c>
      <c r="T1889">
        <v>2019</v>
      </c>
      <c r="U1889">
        <v>0</v>
      </c>
    </row>
    <row r="1890" spans="1:21">
      <c r="A1890" t="s">
        <v>1056</v>
      </c>
      <c r="B1890">
        <v>2019</v>
      </c>
      <c r="C1890">
        <v>0</v>
      </c>
      <c r="D1890">
        <v>0</v>
      </c>
      <c r="E1890">
        <v>0</v>
      </c>
      <c r="F1890">
        <v>0</v>
      </c>
      <c r="G1890">
        <v>0</v>
      </c>
      <c r="H1890">
        <v>0</v>
      </c>
      <c r="I1890">
        <v>20</v>
      </c>
      <c r="J1890" t="s">
        <v>1275</v>
      </c>
      <c r="K1890" t="str">
        <f>INDEX('Planning Periods'!$O$2:$O$540,MATCH('Table B Values'!A1890,'Planning Periods'!$A$2:$A$540,0))</f>
        <v>Inyo County</v>
      </c>
      <c r="S1890" t="s">
        <v>1214</v>
      </c>
      <c r="T1890">
        <v>2019</v>
      </c>
      <c r="U1890">
        <v>0</v>
      </c>
    </row>
    <row r="1891" spans="1:21">
      <c r="A1891" t="s">
        <v>1060</v>
      </c>
      <c r="B1891">
        <v>2019</v>
      </c>
      <c r="C1891">
        <v>0</v>
      </c>
      <c r="D1891">
        <v>0</v>
      </c>
      <c r="E1891">
        <v>0</v>
      </c>
      <c r="F1891">
        <v>0</v>
      </c>
      <c r="G1891">
        <v>0</v>
      </c>
      <c r="H1891">
        <v>38</v>
      </c>
      <c r="I1891">
        <v>0</v>
      </c>
      <c r="J1891" t="s">
        <v>1275</v>
      </c>
      <c r="K1891" t="str">
        <f>INDEX('Planning Periods'!$O$2:$O$540,MATCH('Table B Values'!A1891,'Planning Periods'!$A$2:$A$540,0))</f>
        <v>Amador County</v>
      </c>
      <c r="S1891" t="s">
        <v>825</v>
      </c>
      <c r="T1891">
        <v>2019</v>
      </c>
      <c r="U1891">
        <v>0</v>
      </c>
    </row>
    <row r="1892" spans="1:21">
      <c r="A1892" t="s">
        <v>856</v>
      </c>
      <c r="B1892">
        <v>2019</v>
      </c>
      <c r="C1892">
        <v>220</v>
      </c>
      <c r="D1892">
        <v>0</v>
      </c>
      <c r="E1892">
        <v>34</v>
      </c>
      <c r="F1892">
        <v>0</v>
      </c>
      <c r="G1892">
        <v>25</v>
      </c>
      <c r="H1892">
        <v>0</v>
      </c>
      <c r="I1892">
        <v>2725</v>
      </c>
      <c r="J1892" t="s">
        <v>1275</v>
      </c>
      <c r="K1892" t="str">
        <f>INDEX('Planning Periods'!$O$2:$O$540,MATCH('Table B Values'!A1892,'Planning Periods'!$A$2:$A$540,0))</f>
        <v>Orange County</v>
      </c>
      <c r="S1892" t="s">
        <v>817</v>
      </c>
      <c r="T1892">
        <v>2019</v>
      </c>
      <c r="U1892">
        <v>0</v>
      </c>
    </row>
    <row r="1893" spans="1:21">
      <c r="A1893" t="s">
        <v>1174</v>
      </c>
      <c r="B1893">
        <v>2019</v>
      </c>
      <c r="C1893">
        <v>0</v>
      </c>
      <c r="D1893">
        <v>0</v>
      </c>
      <c r="E1893">
        <v>1</v>
      </c>
      <c r="F1893">
        <v>0</v>
      </c>
      <c r="G1893">
        <v>1</v>
      </c>
      <c r="H1893">
        <v>17</v>
      </c>
      <c r="I1893">
        <v>12</v>
      </c>
      <c r="J1893" t="s">
        <v>1275</v>
      </c>
      <c r="K1893" t="str">
        <f>INDEX('Planning Periods'!$O$2:$O$540,MATCH('Table B Values'!A1893,'Planning Periods'!$A$2:$A$540,0))</f>
        <v>Sonoma County</v>
      </c>
      <c r="S1893" t="s">
        <v>900</v>
      </c>
      <c r="T1893">
        <v>2019</v>
      </c>
      <c r="U1893">
        <v>0</v>
      </c>
    </row>
    <row r="1894" spans="1:21">
      <c r="A1894" t="s">
        <v>1050</v>
      </c>
      <c r="B1894">
        <v>2019</v>
      </c>
      <c r="C1894">
        <v>0</v>
      </c>
      <c r="D1894">
        <v>0</v>
      </c>
      <c r="E1894">
        <v>0</v>
      </c>
      <c r="F1894">
        <v>1</v>
      </c>
      <c r="G1894">
        <v>0</v>
      </c>
      <c r="H1894">
        <v>72</v>
      </c>
      <c r="I1894">
        <v>3</v>
      </c>
      <c r="J1894" t="s">
        <v>1275</v>
      </c>
      <c r="K1894" t="str">
        <f>INDEX('Planning Periods'!$O$2:$O$540,MATCH('Table B Values'!A1894,'Planning Periods'!$A$2:$A$540,0))</f>
        <v>Riverside County</v>
      </c>
      <c r="S1894" t="s">
        <v>1249</v>
      </c>
      <c r="T1894">
        <v>2019</v>
      </c>
      <c r="U1894">
        <v>0</v>
      </c>
    </row>
    <row r="1895" spans="1:21">
      <c r="A1895" t="s">
        <v>1175</v>
      </c>
      <c r="B1895">
        <v>2019</v>
      </c>
      <c r="C1895">
        <v>0</v>
      </c>
      <c r="D1895">
        <v>0</v>
      </c>
      <c r="E1895">
        <v>0</v>
      </c>
      <c r="F1895">
        <v>15</v>
      </c>
      <c r="G1895">
        <v>0</v>
      </c>
      <c r="H1895">
        <v>217</v>
      </c>
      <c r="I1895">
        <v>17</v>
      </c>
      <c r="J1895" t="s">
        <v>1275</v>
      </c>
      <c r="K1895" t="str">
        <f>INDEX('Planning Periods'!$O$2:$O$540,MATCH('Table B Values'!A1895,'Planning Periods'!$A$2:$A$540,0))</f>
        <v>Contra Costa County</v>
      </c>
      <c r="S1895" t="s">
        <v>925</v>
      </c>
      <c r="T1895">
        <v>2019</v>
      </c>
      <c r="U1895">
        <v>0</v>
      </c>
    </row>
    <row r="1896" spans="1:21">
      <c r="A1896" t="s">
        <v>1173</v>
      </c>
      <c r="B1896">
        <v>2019</v>
      </c>
      <c r="C1896">
        <v>0</v>
      </c>
      <c r="D1896">
        <v>0</v>
      </c>
      <c r="E1896">
        <v>20</v>
      </c>
      <c r="F1896">
        <v>0</v>
      </c>
      <c r="G1896">
        <v>6</v>
      </c>
      <c r="H1896">
        <v>21</v>
      </c>
      <c r="I1896">
        <v>1029</v>
      </c>
      <c r="J1896" t="s">
        <v>1275</v>
      </c>
      <c r="K1896" t="str">
        <f>INDEX('Planning Periods'!$O$2:$O$540,MATCH('Table B Values'!A1896,'Planning Periods'!$A$2:$A$540,0))</f>
        <v>Alameda County</v>
      </c>
      <c r="S1896" t="s">
        <v>911</v>
      </c>
      <c r="T1896">
        <v>2019</v>
      </c>
      <c r="U1896">
        <v>0</v>
      </c>
    </row>
    <row r="1897" spans="1:21">
      <c r="A1897" t="s">
        <v>1169</v>
      </c>
      <c r="B1897">
        <v>2019</v>
      </c>
      <c r="C1897">
        <v>0</v>
      </c>
      <c r="D1897">
        <v>0</v>
      </c>
      <c r="E1897">
        <v>0</v>
      </c>
      <c r="F1897">
        <v>0</v>
      </c>
      <c r="G1897">
        <v>0</v>
      </c>
      <c r="H1897">
        <v>25</v>
      </c>
      <c r="I1897">
        <v>214</v>
      </c>
      <c r="J1897" t="s">
        <v>1275</v>
      </c>
      <c r="K1897" t="str">
        <f>INDEX('Planning Periods'!$O$2:$O$540,MATCH('Table B Values'!A1897,'Planning Periods'!$A$2:$A$540,0))</f>
        <v>Kings County</v>
      </c>
      <c r="S1897" t="s">
        <v>1251</v>
      </c>
      <c r="T1897">
        <v>2019</v>
      </c>
      <c r="U1897">
        <v>0</v>
      </c>
    </row>
    <row r="1898" spans="1:21">
      <c r="A1898" t="s">
        <v>1296</v>
      </c>
      <c r="B1898">
        <v>2019</v>
      </c>
      <c r="C1898">
        <v>0</v>
      </c>
      <c r="D1898">
        <v>0</v>
      </c>
      <c r="E1898">
        <v>0</v>
      </c>
      <c r="F1898">
        <v>0</v>
      </c>
      <c r="G1898">
        <v>0</v>
      </c>
      <c r="H1898">
        <v>0</v>
      </c>
      <c r="I1898">
        <v>3</v>
      </c>
      <c r="J1898" t="s">
        <v>1275</v>
      </c>
      <c r="K1898" t="str">
        <f>INDEX('Planning Periods'!$O$2:$O$540,MATCH('Table B Values'!A1898,'Planning Periods'!$A$2:$A$540,0))</f>
        <v>Los Angeles County</v>
      </c>
      <c r="S1898" t="s">
        <v>1252</v>
      </c>
      <c r="T1898">
        <v>2019</v>
      </c>
      <c r="U1898">
        <v>0</v>
      </c>
    </row>
    <row r="1899" spans="1:21">
      <c r="A1899" t="s">
        <v>1052</v>
      </c>
      <c r="B1899">
        <v>2019</v>
      </c>
      <c r="C1899">
        <v>0</v>
      </c>
      <c r="D1899">
        <v>0</v>
      </c>
      <c r="E1899">
        <v>0</v>
      </c>
      <c r="F1899">
        <v>0</v>
      </c>
      <c r="G1899">
        <v>0</v>
      </c>
      <c r="H1899">
        <v>13</v>
      </c>
      <c r="I1899">
        <v>0</v>
      </c>
      <c r="J1899" t="s">
        <v>1275</v>
      </c>
      <c r="K1899" t="str">
        <f>INDEX('Planning Periods'!$O$2:$O$540,MATCH('Table B Values'!A1899,'Planning Periods'!$A$2:$A$540,0))</f>
        <v>Los Angeles County</v>
      </c>
      <c r="S1899" t="s">
        <v>858</v>
      </c>
      <c r="T1899">
        <v>2019</v>
      </c>
      <c r="U1899">
        <v>0</v>
      </c>
    </row>
    <row r="1900" spans="1:21">
      <c r="A1900" t="s">
        <v>1055</v>
      </c>
      <c r="B1900">
        <v>2019</v>
      </c>
      <c r="C1900">
        <v>0</v>
      </c>
      <c r="D1900">
        <v>0</v>
      </c>
      <c r="E1900">
        <v>0</v>
      </c>
      <c r="F1900">
        <v>0</v>
      </c>
      <c r="G1900">
        <v>2</v>
      </c>
      <c r="H1900">
        <v>0</v>
      </c>
      <c r="I1900">
        <v>27</v>
      </c>
      <c r="J1900" t="s">
        <v>1275</v>
      </c>
      <c r="K1900" t="str">
        <f>INDEX('Planning Periods'!$O$2:$O$540,MATCH('Table B Values'!A1900,'Planning Periods'!$A$2:$A$540,0))</f>
        <v>Los Angeles County</v>
      </c>
      <c r="S1900" t="s">
        <v>928</v>
      </c>
      <c r="T1900">
        <v>2019</v>
      </c>
      <c r="U1900">
        <v>0</v>
      </c>
    </row>
    <row r="1901" spans="1:21">
      <c r="A1901" t="s">
        <v>1047</v>
      </c>
      <c r="B1901">
        <v>2019</v>
      </c>
      <c r="C1901">
        <v>0</v>
      </c>
      <c r="D1901">
        <v>44</v>
      </c>
      <c r="E1901">
        <v>0</v>
      </c>
      <c r="F1901">
        <v>2</v>
      </c>
      <c r="G1901">
        <v>0</v>
      </c>
      <c r="H1901">
        <v>0</v>
      </c>
      <c r="I1901">
        <v>0</v>
      </c>
      <c r="J1901" t="s">
        <v>1275</v>
      </c>
      <c r="K1901" t="str">
        <f>INDEX('Planning Periods'!$O$2:$O$540,MATCH('Table B Values'!A1901,'Planning Periods'!$A$2:$A$540,0))</f>
        <v>Imperial County</v>
      </c>
      <c r="S1901" t="s">
        <v>1254</v>
      </c>
      <c r="T1901">
        <v>2019</v>
      </c>
      <c r="U1901">
        <v>0</v>
      </c>
    </row>
    <row r="1902" spans="1:21">
      <c r="A1902" t="s">
        <v>1270</v>
      </c>
      <c r="B1902">
        <v>2019</v>
      </c>
      <c r="C1902">
        <v>0</v>
      </c>
      <c r="D1902">
        <v>0</v>
      </c>
      <c r="E1902">
        <v>0</v>
      </c>
      <c r="F1902">
        <v>0</v>
      </c>
      <c r="G1902">
        <v>0</v>
      </c>
      <c r="H1902">
        <v>0</v>
      </c>
      <c r="I1902">
        <v>20</v>
      </c>
      <c r="J1902" t="s">
        <v>1275</v>
      </c>
      <c r="K1902" t="str">
        <f>INDEX('Planning Periods'!$O$2:$O$540,MATCH('Table B Values'!A1902,'Planning Periods'!$A$2:$A$540,0))</f>
        <v>Stanislaus County</v>
      </c>
      <c r="S1902" t="s">
        <v>923</v>
      </c>
      <c r="T1902">
        <v>2019</v>
      </c>
      <c r="U1902">
        <v>0</v>
      </c>
    </row>
    <row r="1903" spans="1:21">
      <c r="A1903" t="s">
        <v>863</v>
      </c>
      <c r="B1903">
        <v>2019</v>
      </c>
      <c r="C1903">
        <v>0</v>
      </c>
      <c r="D1903">
        <v>4</v>
      </c>
      <c r="E1903">
        <v>0</v>
      </c>
      <c r="F1903">
        <v>0</v>
      </c>
      <c r="G1903">
        <v>0</v>
      </c>
      <c r="H1903">
        <v>74</v>
      </c>
      <c r="I1903">
        <v>17</v>
      </c>
      <c r="J1903" t="s">
        <v>1275</v>
      </c>
      <c r="K1903" t="str">
        <f>INDEX('Planning Periods'!$O$2:$O$540,MATCH('Table B Values'!A1903,'Planning Periods'!$A$2:$A$540,0))</f>
        <v>Humboldt County</v>
      </c>
      <c r="S1903" t="s">
        <v>808</v>
      </c>
      <c r="T1903">
        <v>2019</v>
      </c>
      <c r="U1903">
        <v>0</v>
      </c>
    </row>
    <row r="1904" spans="1:21">
      <c r="A1904" t="s">
        <v>1167</v>
      </c>
      <c r="B1904">
        <v>2019</v>
      </c>
      <c r="C1904">
        <v>0</v>
      </c>
      <c r="D1904">
        <v>0</v>
      </c>
      <c r="E1904">
        <v>0</v>
      </c>
      <c r="F1904">
        <v>0</v>
      </c>
      <c r="G1904">
        <v>0</v>
      </c>
      <c r="H1904">
        <v>0</v>
      </c>
      <c r="I1904">
        <v>168</v>
      </c>
      <c r="J1904" t="s">
        <v>1275</v>
      </c>
      <c r="K1904" t="str">
        <f>INDEX('Planning Periods'!$O$2:$O$540,MATCH('Table B Values'!A1904,'Planning Periods'!$A$2:$A$540,0))</f>
        <v>San Benito County</v>
      </c>
      <c r="S1904" t="s">
        <v>1253</v>
      </c>
      <c r="T1904">
        <v>2019</v>
      </c>
      <c r="U1904">
        <v>69</v>
      </c>
    </row>
    <row r="1905" spans="1:21">
      <c r="A1905" t="s">
        <v>1053</v>
      </c>
      <c r="B1905">
        <v>2019</v>
      </c>
      <c r="C1905">
        <v>0</v>
      </c>
      <c r="D1905">
        <v>0</v>
      </c>
      <c r="E1905">
        <v>0</v>
      </c>
      <c r="F1905">
        <v>0</v>
      </c>
      <c r="G1905">
        <v>0</v>
      </c>
      <c r="H1905">
        <v>178</v>
      </c>
      <c r="I1905">
        <v>180</v>
      </c>
      <c r="J1905" t="s">
        <v>1275</v>
      </c>
      <c r="K1905" t="str">
        <f>INDEX('Planning Periods'!$O$2:$O$540,MATCH('Table B Values'!A1905,'Planning Periods'!$A$2:$A$540,0))</f>
        <v>San Bernardino County</v>
      </c>
      <c r="S1905" t="s">
        <v>921</v>
      </c>
      <c r="T1905">
        <v>2019</v>
      </c>
      <c r="U1905">
        <v>0</v>
      </c>
    </row>
    <row r="1906" spans="1:21">
      <c r="A1906" t="s">
        <v>895</v>
      </c>
      <c r="B1906">
        <v>2019</v>
      </c>
      <c r="C1906">
        <v>0</v>
      </c>
      <c r="D1906">
        <v>0</v>
      </c>
      <c r="E1906">
        <v>0</v>
      </c>
      <c r="F1906">
        <v>0</v>
      </c>
      <c r="G1906">
        <v>0</v>
      </c>
      <c r="H1906">
        <v>0</v>
      </c>
      <c r="I1906" s="356">
        <v>10</v>
      </c>
      <c r="J1906" t="s">
        <v>1275</v>
      </c>
      <c r="K1906" t="str">
        <f>INDEX('Planning Periods'!$O$2:$O$540,MATCH('Table B Values'!A1906,'Planning Periods'!$A$2:$A$540,0))</f>
        <v>Los Angeles County</v>
      </c>
      <c r="S1906" t="s">
        <v>1256</v>
      </c>
      <c r="T1906">
        <v>2019</v>
      </c>
      <c r="U1906">
        <v>0</v>
      </c>
    </row>
    <row r="1907" spans="1:21">
      <c r="A1907" t="s">
        <v>1049</v>
      </c>
      <c r="B1907">
        <v>2019</v>
      </c>
      <c r="C1907">
        <v>0</v>
      </c>
      <c r="D1907">
        <v>0</v>
      </c>
      <c r="E1907">
        <v>0</v>
      </c>
      <c r="F1907">
        <v>0</v>
      </c>
      <c r="G1907">
        <v>0</v>
      </c>
      <c r="H1907">
        <v>2</v>
      </c>
      <c r="I1907">
        <v>3</v>
      </c>
      <c r="J1907" t="s">
        <v>1275</v>
      </c>
      <c r="K1907" t="str">
        <f>INDEX('Planning Periods'!$O$2:$O$540,MATCH('Table B Values'!A1907,'Planning Periods'!$A$2:$A$540,0))</f>
        <v>San Bernardino County</v>
      </c>
      <c r="S1907" t="s">
        <v>1255</v>
      </c>
      <c r="T1907">
        <v>2019</v>
      </c>
      <c r="U1907">
        <v>14</v>
      </c>
    </row>
    <row r="1908" spans="1:21">
      <c r="A1908" t="s">
        <v>794</v>
      </c>
      <c r="B1908">
        <v>2019</v>
      </c>
      <c r="C1908">
        <v>0</v>
      </c>
      <c r="D1908">
        <v>0</v>
      </c>
      <c r="E1908">
        <v>59</v>
      </c>
      <c r="F1908">
        <v>0</v>
      </c>
      <c r="G1908">
        <v>0</v>
      </c>
      <c r="H1908">
        <v>0</v>
      </c>
      <c r="I1908">
        <v>249</v>
      </c>
      <c r="J1908" t="s">
        <v>1275</v>
      </c>
      <c r="K1908" t="str">
        <f>INDEX('Planning Periods'!$O$2:$O$540,MATCH('Table B Values'!A1908,'Planning Periods'!$A$2:$A$540,0))</f>
        <v>Shasta County</v>
      </c>
      <c r="S1908" t="s">
        <v>871</v>
      </c>
      <c r="T1908">
        <v>2019</v>
      </c>
      <c r="U1908">
        <v>0</v>
      </c>
    </row>
    <row r="1909" spans="1:21">
      <c r="A1909" t="s">
        <v>788</v>
      </c>
      <c r="B1909">
        <v>2019</v>
      </c>
      <c r="C1909">
        <v>0</v>
      </c>
      <c r="D1909">
        <v>1</v>
      </c>
      <c r="E1909">
        <v>0</v>
      </c>
      <c r="F1909">
        <v>10</v>
      </c>
      <c r="G1909">
        <v>0</v>
      </c>
      <c r="H1909">
        <v>0</v>
      </c>
      <c r="I1909">
        <v>122</v>
      </c>
      <c r="J1909" t="s">
        <v>1275</v>
      </c>
      <c r="K1909" t="str">
        <f>INDEX('Planning Periods'!$O$2:$O$540,MATCH('Table B Values'!A1909,'Planning Periods'!$A$2:$A$540,0))</f>
        <v>San Bernardino County</v>
      </c>
      <c r="S1909" t="s">
        <v>941</v>
      </c>
      <c r="T1909">
        <v>2019</v>
      </c>
      <c r="U1909">
        <v>0</v>
      </c>
    </row>
    <row r="1910" spans="1:21">
      <c r="A1910" t="s">
        <v>836</v>
      </c>
      <c r="B1910">
        <v>2019</v>
      </c>
      <c r="C1910">
        <v>0</v>
      </c>
      <c r="D1910">
        <v>0</v>
      </c>
      <c r="E1910">
        <v>0</v>
      </c>
      <c r="F1910">
        <v>16</v>
      </c>
      <c r="G1910">
        <v>0</v>
      </c>
      <c r="H1910">
        <v>0</v>
      </c>
      <c r="I1910">
        <v>127</v>
      </c>
      <c r="J1910" t="s">
        <v>1275</v>
      </c>
      <c r="K1910" t="str">
        <f>INDEX('Planning Periods'!$O$2:$O$540,MATCH('Table B Values'!A1910,'Planning Periods'!$A$2:$A$540,0))</f>
        <v>Los Angeles County</v>
      </c>
      <c r="S1910" t="s">
        <v>1185</v>
      </c>
      <c r="T1910">
        <v>2019</v>
      </c>
      <c r="U1910">
        <v>0</v>
      </c>
    </row>
    <row r="1911" spans="1:21">
      <c r="A1911" t="s">
        <v>1126</v>
      </c>
      <c r="B1911">
        <v>2019</v>
      </c>
      <c r="C1911">
        <v>0</v>
      </c>
      <c r="D1911">
        <v>0</v>
      </c>
      <c r="E1911">
        <v>0</v>
      </c>
      <c r="F1911">
        <v>0</v>
      </c>
      <c r="G1911">
        <v>0</v>
      </c>
      <c r="H1911">
        <v>0</v>
      </c>
      <c r="I1911">
        <v>136</v>
      </c>
      <c r="J1911" t="s">
        <v>1275</v>
      </c>
      <c r="K1911" t="str">
        <f>INDEX('Planning Periods'!$O$2:$O$540,MATCH('Table B Values'!A1911,'Planning Periods'!$A$2:$A$540,0))</f>
        <v>Contra Costa County</v>
      </c>
      <c r="S1911" t="s">
        <v>1020</v>
      </c>
      <c r="T1911">
        <v>2019</v>
      </c>
      <c r="U1911">
        <v>0</v>
      </c>
    </row>
    <row r="1912" spans="1:21">
      <c r="A1912" t="s">
        <v>831</v>
      </c>
      <c r="B1912">
        <v>2019</v>
      </c>
      <c r="C1912">
        <v>0</v>
      </c>
      <c r="D1912">
        <v>0</v>
      </c>
      <c r="E1912">
        <v>0</v>
      </c>
      <c r="F1912">
        <v>0</v>
      </c>
      <c r="G1912">
        <v>0</v>
      </c>
      <c r="H1912">
        <v>1</v>
      </c>
      <c r="I1912">
        <v>9</v>
      </c>
      <c r="J1912" t="s">
        <v>1275</v>
      </c>
      <c r="K1912" t="str">
        <f>INDEX('Planning Periods'!$O$2:$O$540,MATCH('Table B Values'!A1912,'Planning Periods'!$A$2:$A$540,0))</f>
        <v>Los Angeles County</v>
      </c>
      <c r="S1912" t="s">
        <v>1029</v>
      </c>
      <c r="T1912">
        <v>2019</v>
      </c>
      <c r="U1912">
        <v>0</v>
      </c>
    </row>
    <row r="1913" spans="1:21">
      <c r="A1913" t="s">
        <v>1287</v>
      </c>
      <c r="B1913">
        <v>2019</v>
      </c>
      <c r="C1913">
        <v>0</v>
      </c>
      <c r="D1913">
        <v>0</v>
      </c>
      <c r="E1913">
        <v>0</v>
      </c>
      <c r="F1913">
        <v>1</v>
      </c>
      <c r="G1913">
        <v>0</v>
      </c>
      <c r="H1913">
        <v>0</v>
      </c>
      <c r="I1913">
        <v>0</v>
      </c>
      <c r="J1913" t="s">
        <v>1275</v>
      </c>
      <c r="K1913" t="str">
        <f>INDEX('Planning Periods'!$O$2:$O$540,MATCH('Table B Values'!A1913,'Planning Periods'!$A$2:$A$540,0))</f>
        <v>Orange County</v>
      </c>
      <c r="S1913" t="s">
        <v>1188</v>
      </c>
      <c r="T1913">
        <v>2019</v>
      </c>
      <c r="U1913">
        <v>0</v>
      </c>
    </row>
    <row r="1914" spans="1:21">
      <c r="A1914" t="s">
        <v>834</v>
      </c>
      <c r="B1914">
        <v>2019</v>
      </c>
      <c r="C1914">
        <v>0</v>
      </c>
      <c r="D1914">
        <v>0</v>
      </c>
      <c r="E1914">
        <v>0</v>
      </c>
      <c r="F1914">
        <v>0</v>
      </c>
      <c r="G1914">
        <v>0</v>
      </c>
      <c r="H1914">
        <v>3</v>
      </c>
      <c r="I1914">
        <v>0</v>
      </c>
      <c r="J1914" t="s">
        <v>1275</v>
      </c>
      <c r="K1914" t="str">
        <f>INDEX('Planning Periods'!$O$2:$O$540,MATCH('Table B Values'!A1914,'Planning Periods'!$A$2:$A$540,0))</f>
        <v>Tehama County</v>
      </c>
      <c r="S1914" t="s">
        <v>1189</v>
      </c>
      <c r="T1914">
        <v>2019</v>
      </c>
      <c r="U1914">
        <v>0</v>
      </c>
    </row>
    <row r="1915" spans="1:21">
      <c r="A1915" t="s">
        <v>1229</v>
      </c>
      <c r="B1915">
        <v>2019</v>
      </c>
      <c r="C1915">
        <v>117</v>
      </c>
      <c r="D1915">
        <v>0</v>
      </c>
      <c r="E1915">
        <v>0</v>
      </c>
      <c r="F1915">
        <v>39</v>
      </c>
      <c r="G1915">
        <v>0</v>
      </c>
      <c r="H1915">
        <v>0</v>
      </c>
      <c r="I1915">
        <v>60</v>
      </c>
      <c r="J1915" t="s">
        <v>1275</v>
      </c>
      <c r="K1915" t="str">
        <f>INDEX('Planning Periods'!$O$2:$O$540,MATCH('Table B Values'!A1915,'Planning Periods'!$A$2:$A$540,0))</f>
        <v>San Mateo County</v>
      </c>
      <c r="S1915" t="s">
        <v>1186</v>
      </c>
      <c r="T1915">
        <v>2019</v>
      </c>
      <c r="U1915">
        <v>0</v>
      </c>
    </row>
    <row r="1916" spans="1:21">
      <c r="A1916" t="s">
        <v>1011</v>
      </c>
      <c r="B1916">
        <v>2019</v>
      </c>
      <c r="C1916">
        <v>0</v>
      </c>
      <c r="D1916">
        <v>10</v>
      </c>
      <c r="E1916">
        <v>0</v>
      </c>
      <c r="F1916">
        <v>9</v>
      </c>
      <c r="G1916">
        <v>0</v>
      </c>
      <c r="H1916">
        <v>74</v>
      </c>
      <c r="I1916" s="356">
        <v>5</v>
      </c>
      <c r="J1916" t="s">
        <v>1275</v>
      </c>
      <c r="K1916" t="str">
        <f>INDEX('Planning Periods'!$O$2:$O$540,MATCH('Table B Values'!A1916,'Planning Periods'!$A$2:$A$540,0))</f>
        <v>Imperial County</v>
      </c>
      <c r="S1916" t="s">
        <v>924</v>
      </c>
      <c r="T1916">
        <v>2019</v>
      </c>
      <c r="U1916">
        <v>0</v>
      </c>
    </row>
    <row r="1917" spans="1:21">
      <c r="A1917" t="s">
        <v>1221</v>
      </c>
      <c r="B1917">
        <v>2019</v>
      </c>
      <c r="C1917">
        <v>0</v>
      </c>
      <c r="D1917">
        <v>0</v>
      </c>
      <c r="E1917">
        <v>0</v>
      </c>
      <c r="F1917">
        <v>0</v>
      </c>
      <c r="G1917">
        <v>0</v>
      </c>
      <c r="H1917">
        <v>0</v>
      </c>
      <c r="I1917">
        <v>121</v>
      </c>
      <c r="J1917" t="s">
        <v>1275</v>
      </c>
      <c r="K1917" t="str">
        <f>INDEX('Planning Periods'!$O$2:$O$540,MATCH('Table B Values'!A1917,'Planning Periods'!$A$2:$A$540,0))</f>
        <v>Solano County</v>
      </c>
      <c r="S1917" t="s">
        <v>1045</v>
      </c>
      <c r="T1917">
        <v>2019</v>
      </c>
      <c r="U1917">
        <v>0</v>
      </c>
    </row>
    <row r="1918" spans="1:21">
      <c r="A1918" t="s">
        <v>1222</v>
      </c>
      <c r="B1918">
        <v>2019</v>
      </c>
      <c r="C1918">
        <v>0</v>
      </c>
      <c r="D1918">
        <v>0</v>
      </c>
      <c r="E1918">
        <v>0</v>
      </c>
      <c r="F1918">
        <v>0</v>
      </c>
      <c r="G1918">
        <v>0</v>
      </c>
      <c r="H1918">
        <v>0</v>
      </c>
      <c r="I1918">
        <v>71</v>
      </c>
      <c r="J1918" t="s">
        <v>1275</v>
      </c>
      <c r="K1918" t="str">
        <f>INDEX('Planning Periods'!$O$2:$O$540,MATCH('Table B Values'!A1918,'Planning Periods'!$A$2:$A$540,0))</f>
        <v>San Joaquin County</v>
      </c>
      <c r="S1918" t="s">
        <v>1190</v>
      </c>
      <c r="T1918">
        <v>2019</v>
      </c>
      <c r="U1918">
        <v>0</v>
      </c>
    </row>
    <row r="1919" spans="1:21">
      <c r="A1919" t="s">
        <v>1207</v>
      </c>
      <c r="B1919">
        <v>2019</v>
      </c>
      <c r="C1919">
        <v>25</v>
      </c>
      <c r="D1919">
        <v>0</v>
      </c>
      <c r="E1919">
        <v>0</v>
      </c>
      <c r="F1919">
        <v>1</v>
      </c>
      <c r="G1919">
        <v>0</v>
      </c>
      <c r="H1919">
        <v>0</v>
      </c>
      <c r="I1919">
        <v>0</v>
      </c>
      <c r="J1919" t="s">
        <v>1275</v>
      </c>
      <c r="K1919" t="str">
        <f>INDEX('Planning Periods'!$O$2:$O$540,MATCH('Table B Values'!A1919,'Planning Periods'!$A$2:$A$540,0))</f>
        <v>Humboldt County</v>
      </c>
      <c r="S1919" t="s">
        <v>884</v>
      </c>
      <c r="T1919">
        <v>2019</v>
      </c>
      <c r="U1919">
        <v>0</v>
      </c>
    </row>
    <row r="1920" spans="1:21">
      <c r="A1920" t="s">
        <v>1227</v>
      </c>
      <c r="B1920">
        <v>2019</v>
      </c>
      <c r="C1920">
        <v>0</v>
      </c>
      <c r="D1920">
        <v>0</v>
      </c>
      <c r="E1920">
        <v>0</v>
      </c>
      <c r="F1920">
        <v>0</v>
      </c>
      <c r="G1920">
        <v>0</v>
      </c>
      <c r="H1920">
        <v>12</v>
      </c>
      <c r="I1920">
        <v>0</v>
      </c>
      <c r="J1920" t="s">
        <v>1275</v>
      </c>
      <c r="K1920" t="str">
        <f>INDEX('Planning Periods'!$O$2:$O$540,MATCH('Table B Values'!A1920,'Planning Periods'!$A$2:$A$540,0))</f>
        <v>Fresno County</v>
      </c>
      <c r="S1920" t="s">
        <v>1191</v>
      </c>
      <c r="T1920">
        <v>2019</v>
      </c>
      <c r="U1920">
        <v>0</v>
      </c>
    </row>
    <row r="1921" spans="1:21">
      <c r="A1921" t="s">
        <v>842</v>
      </c>
      <c r="B1921">
        <v>2019</v>
      </c>
      <c r="C1921">
        <v>0</v>
      </c>
      <c r="D1921">
        <v>0</v>
      </c>
      <c r="E1921">
        <v>0</v>
      </c>
      <c r="F1921">
        <v>1</v>
      </c>
      <c r="G1921">
        <v>0</v>
      </c>
      <c r="H1921">
        <v>0</v>
      </c>
      <c r="I1921">
        <v>53</v>
      </c>
      <c r="J1921" t="s">
        <v>1275</v>
      </c>
      <c r="K1921" t="str">
        <f>INDEX('Planning Periods'!$O$2:$O$540,MATCH('Table B Values'!A1921,'Planning Periods'!$A$2:$A$540,0))</f>
        <v>San Bernardino County</v>
      </c>
      <c r="S1921" t="s">
        <v>1022</v>
      </c>
      <c r="T1921">
        <v>2019</v>
      </c>
      <c r="U1921">
        <v>0</v>
      </c>
    </row>
    <row r="1922" spans="1:21">
      <c r="A1922" t="s">
        <v>1228</v>
      </c>
      <c r="B1922">
        <v>2019</v>
      </c>
      <c r="C1922">
        <v>0</v>
      </c>
      <c r="D1922">
        <v>0</v>
      </c>
      <c r="E1922">
        <v>0</v>
      </c>
      <c r="F1922">
        <v>0</v>
      </c>
      <c r="G1922">
        <v>0</v>
      </c>
      <c r="H1922">
        <v>0</v>
      </c>
      <c r="I1922">
        <v>91</v>
      </c>
      <c r="J1922" t="s">
        <v>1275</v>
      </c>
      <c r="K1922" t="str">
        <f>INDEX('Planning Periods'!$O$2:$O$540,MATCH('Table B Values'!A1922,'Planning Periods'!$A$2:$A$540,0))</f>
        <v>Contra Costa County</v>
      </c>
      <c r="S1922" t="s">
        <v>1043</v>
      </c>
      <c r="T1922">
        <v>2019</v>
      </c>
      <c r="U1922">
        <v>0</v>
      </c>
    </row>
    <row r="1923" spans="1:21">
      <c r="A1923" t="s">
        <v>853</v>
      </c>
      <c r="B1923">
        <v>2019</v>
      </c>
      <c r="C1923">
        <v>0</v>
      </c>
      <c r="D1923">
        <v>0</v>
      </c>
      <c r="E1923">
        <v>0</v>
      </c>
      <c r="F1923">
        <v>1</v>
      </c>
      <c r="G1923">
        <v>0</v>
      </c>
      <c r="H1923">
        <v>8</v>
      </c>
      <c r="I1923">
        <v>11</v>
      </c>
      <c r="J1923" t="s">
        <v>1275</v>
      </c>
      <c r="K1923" t="str">
        <f>INDEX('Planning Periods'!$O$2:$O$540,MATCH('Table B Values'!A1923,'Planning Periods'!$A$2:$A$540,0))</f>
        <v>Plumas County</v>
      </c>
      <c r="S1923" t="s">
        <v>1041</v>
      </c>
      <c r="T1923">
        <v>2019</v>
      </c>
      <c r="U1923">
        <v>1</v>
      </c>
    </row>
    <row r="1924" spans="1:21">
      <c r="A1924" t="s">
        <v>881</v>
      </c>
      <c r="B1924">
        <v>2019</v>
      </c>
      <c r="C1924">
        <v>0</v>
      </c>
      <c r="D1924">
        <v>0</v>
      </c>
      <c r="E1924">
        <v>1</v>
      </c>
      <c r="F1924">
        <v>0</v>
      </c>
      <c r="G1924">
        <v>15</v>
      </c>
      <c r="H1924">
        <v>44</v>
      </c>
      <c r="I1924">
        <v>476</v>
      </c>
      <c r="J1924" t="s">
        <v>1275</v>
      </c>
      <c r="K1924" t="str">
        <f>INDEX('Planning Periods'!$O$2:$O$540,MATCH('Table B Values'!A1924,'Planning Periods'!$A$2:$A$540,0))</f>
        <v>El Dorado County</v>
      </c>
      <c r="S1924" t="s">
        <v>1063</v>
      </c>
      <c r="T1924">
        <v>2019</v>
      </c>
      <c r="U1924">
        <v>0</v>
      </c>
    </row>
    <row r="1925" spans="1:21">
      <c r="A1925" t="s">
        <v>846</v>
      </c>
      <c r="B1925">
        <v>2019</v>
      </c>
      <c r="C1925">
        <v>0</v>
      </c>
      <c r="D1925">
        <v>0</v>
      </c>
      <c r="E1925">
        <v>0</v>
      </c>
      <c r="F1925">
        <v>0</v>
      </c>
      <c r="G1925">
        <v>0</v>
      </c>
      <c r="H1925">
        <v>0</v>
      </c>
      <c r="I1925">
        <v>9</v>
      </c>
      <c r="J1925" t="s">
        <v>1275</v>
      </c>
      <c r="K1925" t="str">
        <f>INDEX('Planning Periods'!$O$2:$O$540,MATCH('Table B Values'!A1925,'Planning Periods'!$A$2:$A$540,0))</f>
        <v>Amador County</v>
      </c>
      <c r="S1925" t="s">
        <v>1069</v>
      </c>
      <c r="T1925">
        <v>2019</v>
      </c>
      <c r="U1925">
        <v>0</v>
      </c>
    </row>
    <row r="1926" spans="1:21">
      <c r="A1926" t="s">
        <v>1202</v>
      </c>
      <c r="B1926">
        <v>2019</v>
      </c>
      <c r="C1926">
        <v>23</v>
      </c>
      <c r="D1926">
        <v>0</v>
      </c>
      <c r="E1926">
        <v>6</v>
      </c>
      <c r="F1926">
        <v>0</v>
      </c>
      <c r="G1926">
        <v>0</v>
      </c>
      <c r="H1926">
        <v>11</v>
      </c>
      <c r="I1926">
        <v>87</v>
      </c>
      <c r="J1926" t="s">
        <v>1275</v>
      </c>
      <c r="K1926" t="str">
        <f>INDEX('Planning Periods'!$O$2:$O$540,MATCH('Table B Values'!A1926,'Planning Periods'!$A$2:$A$540,0))</f>
        <v>Alameda County</v>
      </c>
      <c r="S1926" t="s">
        <v>1067</v>
      </c>
      <c r="T1926">
        <v>2019</v>
      </c>
      <c r="U1926">
        <v>0</v>
      </c>
    </row>
    <row r="1927" spans="1:21">
      <c r="A1927" t="s">
        <v>793</v>
      </c>
      <c r="B1927">
        <v>2019</v>
      </c>
      <c r="C1927">
        <v>0</v>
      </c>
      <c r="D1927">
        <v>0</v>
      </c>
      <c r="E1927">
        <v>0</v>
      </c>
      <c r="F1927">
        <v>0</v>
      </c>
      <c r="G1927">
        <v>0</v>
      </c>
      <c r="H1927">
        <v>24</v>
      </c>
      <c r="I1927">
        <v>386</v>
      </c>
      <c r="J1927" t="s">
        <v>1275</v>
      </c>
      <c r="K1927" t="str">
        <f>INDEX('Planning Periods'!$O$2:$O$540,MATCH('Table B Values'!A1927,'Planning Periods'!$A$2:$A$540,0))</f>
        <v>Placer County</v>
      </c>
      <c r="S1927" t="s">
        <v>1298</v>
      </c>
      <c r="T1927">
        <v>2019</v>
      </c>
      <c r="U1927">
        <v>0</v>
      </c>
    </row>
    <row r="1928" spans="1:21">
      <c r="A1928" t="s">
        <v>851</v>
      </c>
      <c r="B1928">
        <v>2019</v>
      </c>
      <c r="C1928">
        <v>0</v>
      </c>
      <c r="D1928">
        <v>0</v>
      </c>
      <c r="E1928">
        <v>0</v>
      </c>
      <c r="F1928">
        <v>0</v>
      </c>
      <c r="G1928">
        <v>0</v>
      </c>
      <c r="H1928">
        <v>2</v>
      </c>
      <c r="I1928">
        <v>4</v>
      </c>
      <c r="J1928" t="s">
        <v>1275</v>
      </c>
      <c r="K1928" t="str">
        <f>INDEX('Planning Periods'!$O$2:$O$540,MATCH('Table B Values'!A1928,'Planning Periods'!$A$2:$A$540,0))</f>
        <v>El Dorado County</v>
      </c>
      <c r="S1928" t="s">
        <v>863</v>
      </c>
      <c r="T1928">
        <v>2019</v>
      </c>
      <c r="U1928">
        <v>0</v>
      </c>
    </row>
    <row r="1929" spans="1:21">
      <c r="A1929" t="s">
        <v>1201</v>
      </c>
      <c r="B1929">
        <v>2019</v>
      </c>
      <c r="C1929">
        <v>0</v>
      </c>
      <c r="D1929">
        <v>0</v>
      </c>
      <c r="E1929">
        <v>0</v>
      </c>
      <c r="F1929">
        <v>0</v>
      </c>
      <c r="G1929">
        <v>0</v>
      </c>
      <c r="H1929">
        <v>14</v>
      </c>
      <c r="I1929">
        <v>18</v>
      </c>
      <c r="J1929" t="s">
        <v>1275</v>
      </c>
      <c r="K1929" t="str">
        <f>INDEX('Planning Periods'!$O$2:$O$540,MATCH('Table B Values'!A1929,'Planning Periods'!$A$2:$A$540,0))</f>
        <v>Contra Costa County</v>
      </c>
      <c r="S1929" t="s">
        <v>780</v>
      </c>
      <c r="T1929">
        <v>2019</v>
      </c>
      <c r="U1929">
        <v>0</v>
      </c>
    </row>
    <row r="1930" spans="1:21">
      <c r="A1930" t="s">
        <v>1215</v>
      </c>
      <c r="B1930">
        <v>2019</v>
      </c>
      <c r="C1930">
        <v>0</v>
      </c>
      <c r="D1930">
        <v>0</v>
      </c>
      <c r="E1930">
        <v>0</v>
      </c>
      <c r="F1930">
        <v>61</v>
      </c>
      <c r="G1930">
        <v>0</v>
      </c>
      <c r="H1930">
        <v>0</v>
      </c>
      <c r="I1930">
        <v>144</v>
      </c>
      <c r="J1930" t="s">
        <v>1275</v>
      </c>
      <c r="K1930" t="str">
        <f>INDEX('Planning Periods'!$O$2:$O$540,MATCH('Table B Values'!A1930,'Planning Periods'!$A$2:$A$540,0))</f>
        <v>Los Angeles County</v>
      </c>
      <c r="S1930" t="s">
        <v>1065</v>
      </c>
      <c r="T1930">
        <v>2019</v>
      </c>
      <c r="U1930">
        <v>0</v>
      </c>
    </row>
    <row r="1931" spans="1:21">
      <c r="A1931" t="s">
        <v>865</v>
      </c>
      <c r="B1931">
        <v>2019</v>
      </c>
      <c r="C1931">
        <v>0</v>
      </c>
      <c r="D1931">
        <v>0</v>
      </c>
      <c r="E1931">
        <v>0</v>
      </c>
      <c r="F1931">
        <v>0</v>
      </c>
      <c r="G1931">
        <v>0</v>
      </c>
      <c r="H1931">
        <v>210</v>
      </c>
      <c r="I1931">
        <v>254</v>
      </c>
      <c r="J1931" t="s">
        <v>1275</v>
      </c>
      <c r="K1931" t="str">
        <f>INDEX('Planning Periods'!$O$2:$O$540,MATCH('Table B Values'!A1931,'Planning Periods'!$A$2:$A$540,0))</f>
        <v>Sacramento County</v>
      </c>
      <c r="S1931" t="s">
        <v>1062</v>
      </c>
      <c r="T1931">
        <v>2019</v>
      </c>
      <c r="U1931">
        <v>0</v>
      </c>
    </row>
    <row r="1932" spans="1:21">
      <c r="A1932" t="s">
        <v>857</v>
      </c>
      <c r="B1932">
        <v>2019</v>
      </c>
      <c r="C1932">
        <v>0</v>
      </c>
      <c r="D1932">
        <v>0</v>
      </c>
      <c r="E1932">
        <v>0</v>
      </c>
      <c r="F1932">
        <v>0</v>
      </c>
      <c r="G1932">
        <v>140</v>
      </c>
      <c r="H1932">
        <v>0</v>
      </c>
      <c r="I1932" s="356">
        <v>300</v>
      </c>
      <c r="J1932" t="s">
        <v>1275</v>
      </c>
      <c r="K1932" t="str">
        <f>INDEX('Planning Periods'!$O$2:$O$540,MATCH('Table B Values'!A1932,'Planning Periods'!$A$2:$A$540,0))</f>
        <v>San Bernardino County</v>
      </c>
      <c r="S1932" t="s">
        <v>1025</v>
      </c>
      <c r="T1932">
        <v>2019</v>
      </c>
      <c r="U1932">
        <v>0</v>
      </c>
    </row>
    <row r="1933" spans="1:21">
      <c r="A1933" t="s">
        <v>860</v>
      </c>
      <c r="B1933">
        <v>2019</v>
      </c>
      <c r="C1933">
        <v>0</v>
      </c>
      <c r="D1933">
        <v>0</v>
      </c>
      <c r="E1933">
        <v>0</v>
      </c>
      <c r="F1933">
        <v>0</v>
      </c>
      <c r="G1933">
        <v>0</v>
      </c>
      <c r="H1933">
        <v>0</v>
      </c>
      <c r="I1933">
        <v>195</v>
      </c>
      <c r="J1933" t="s">
        <v>1275</v>
      </c>
      <c r="K1933" t="str">
        <f>INDEX('Planning Periods'!$O$2:$O$540,MATCH('Table B Values'!A1933,'Planning Periods'!$A$2:$A$540,0))</f>
        <v>Riverside County</v>
      </c>
      <c r="S1933" t="s">
        <v>1176</v>
      </c>
      <c r="T1933">
        <v>2019</v>
      </c>
      <c r="U1933">
        <v>0</v>
      </c>
    </row>
    <row r="1934" spans="1:21">
      <c r="A1934" t="s">
        <v>862</v>
      </c>
      <c r="B1934">
        <v>2019</v>
      </c>
      <c r="C1934">
        <v>33</v>
      </c>
      <c r="D1934">
        <v>0</v>
      </c>
      <c r="E1934">
        <v>20</v>
      </c>
      <c r="F1934">
        <v>0</v>
      </c>
      <c r="G1934">
        <v>0</v>
      </c>
      <c r="H1934">
        <v>0</v>
      </c>
      <c r="I1934">
        <v>17</v>
      </c>
      <c r="J1934" t="s">
        <v>1275</v>
      </c>
      <c r="K1934" t="str">
        <f>INDEX('Planning Periods'!$O$2:$O$540,MATCH('Table B Values'!A1934,'Planning Periods'!$A$2:$A$540,0))</f>
        <v>San Diego County</v>
      </c>
      <c r="S1934" t="s">
        <v>1187</v>
      </c>
      <c r="T1934">
        <v>2019</v>
      </c>
      <c r="U1934">
        <v>0</v>
      </c>
    </row>
    <row r="1935" spans="1:21">
      <c r="A1935" t="s">
        <v>848</v>
      </c>
      <c r="B1935">
        <v>2019</v>
      </c>
      <c r="C1935">
        <v>0</v>
      </c>
      <c r="D1935">
        <v>0</v>
      </c>
      <c r="E1935">
        <v>0</v>
      </c>
      <c r="F1935">
        <v>0</v>
      </c>
      <c r="G1935">
        <v>0</v>
      </c>
      <c r="H1935">
        <v>0</v>
      </c>
      <c r="I1935">
        <v>4</v>
      </c>
      <c r="J1935" t="s">
        <v>1275</v>
      </c>
      <c r="K1935" t="str">
        <f>INDEX('Planning Periods'!$O$2:$O$540,MATCH('Table B Values'!A1935,'Planning Periods'!$A$2:$A$540,0))</f>
        <v>Ventura County</v>
      </c>
      <c r="S1935" t="s">
        <v>1027</v>
      </c>
      <c r="T1935">
        <v>2019</v>
      </c>
      <c r="U1935">
        <v>0</v>
      </c>
    </row>
    <row r="1936" spans="1:21">
      <c r="A1936" t="s">
        <v>1225</v>
      </c>
      <c r="B1936">
        <v>2019</v>
      </c>
      <c r="C1936">
        <v>0</v>
      </c>
      <c r="D1936">
        <v>0</v>
      </c>
      <c r="E1936">
        <v>8</v>
      </c>
      <c r="F1936">
        <v>4</v>
      </c>
      <c r="G1936">
        <v>0</v>
      </c>
      <c r="H1936">
        <v>2</v>
      </c>
      <c r="I1936">
        <v>64</v>
      </c>
      <c r="J1936" t="s">
        <v>1275</v>
      </c>
      <c r="K1936" t="str">
        <f>INDEX('Planning Periods'!$O$2:$O$540,MATCH('Table B Values'!A1936,'Planning Periods'!$A$2:$A$540,0))</f>
        <v>Tulare County</v>
      </c>
      <c r="S1936" t="s">
        <v>1056</v>
      </c>
      <c r="T1936">
        <v>2019</v>
      </c>
      <c r="U1936">
        <v>0</v>
      </c>
    </row>
    <row r="1937" spans="1:21">
      <c r="A1937" t="s">
        <v>1226</v>
      </c>
      <c r="B1937">
        <v>2019</v>
      </c>
      <c r="C1937">
        <v>0</v>
      </c>
      <c r="D1937">
        <v>4</v>
      </c>
      <c r="E1937">
        <v>0</v>
      </c>
      <c r="F1937">
        <v>1</v>
      </c>
      <c r="G1937">
        <v>0</v>
      </c>
      <c r="H1937">
        <v>1</v>
      </c>
      <c r="I1937" s="356">
        <v>4</v>
      </c>
      <c r="J1937" t="s">
        <v>1275</v>
      </c>
      <c r="K1937" t="str">
        <f>INDEX('Planning Periods'!$O$2:$O$540,MATCH('Table B Values'!A1937,'Planning Periods'!$A$2:$A$540,0))</f>
        <v>San Mateo County</v>
      </c>
      <c r="S1937" t="s">
        <v>1060</v>
      </c>
      <c r="T1937">
        <v>2019</v>
      </c>
      <c r="U1937">
        <v>0</v>
      </c>
    </row>
    <row r="1938" spans="1:21">
      <c r="A1938" t="s">
        <v>1219</v>
      </c>
      <c r="B1938">
        <v>2019</v>
      </c>
      <c r="C1938">
        <v>0</v>
      </c>
      <c r="D1938">
        <v>0</v>
      </c>
      <c r="E1938">
        <v>0</v>
      </c>
      <c r="F1938">
        <v>0</v>
      </c>
      <c r="G1938">
        <v>0</v>
      </c>
      <c r="H1938">
        <v>0</v>
      </c>
      <c r="I1938">
        <v>18</v>
      </c>
      <c r="J1938" t="s">
        <v>1275</v>
      </c>
      <c r="K1938" t="str">
        <f>INDEX('Planning Periods'!$O$2:$O$540,MATCH('Table B Values'!A1938,'Planning Periods'!$A$2:$A$540,0))</f>
        <v>Stanislaus County</v>
      </c>
      <c r="S1938" t="s">
        <v>856</v>
      </c>
      <c r="T1938">
        <v>2019</v>
      </c>
      <c r="U1938">
        <v>35</v>
      </c>
    </row>
    <row r="1939" spans="1:21">
      <c r="A1939" t="s">
        <v>914</v>
      </c>
      <c r="B1939">
        <v>2019</v>
      </c>
      <c r="C1939">
        <v>0</v>
      </c>
      <c r="D1939">
        <v>71</v>
      </c>
      <c r="E1939">
        <v>0</v>
      </c>
      <c r="F1939">
        <v>214</v>
      </c>
      <c r="G1939">
        <v>0</v>
      </c>
      <c r="H1939">
        <v>32</v>
      </c>
      <c r="I1939">
        <v>545</v>
      </c>
      <c r="J1939" t="s">
        <v>1275</v>
      </c>
      <c r="K1939" t="str">
        <f>INDEX('Planning Periods'!$O$2:$O$540,MATCH('Table B Values'!A1939,'Planning Periods'!$A$2:$A$540,0))</f>
        <v>San Diego County</v>
      </c>
      <c r="S1939" t="s">
        <v>1034</v>
      </c>
      <c r="T1939">
        <v>2019</v>
      </c>
      <c r="U1939">
        <v>0</v>
      </c>
    </row>
    <row r="1940" spans="1:21">
      <c r="A1940" t="s">
        <v>985</v>
      </c>
      <c r="B1940">
        <v>2019</v>
      </c>
      <c r="C1940">
        <v>0</v>
      </c>
      <c r="D1940">
        <v>0</v>
      </c>
      <c r="E1940">
        <v>0</v>
      </c>
      <c r="F1940">
        <v>0</v>
      </c>
      <c r="G1940">
        <v>0</v>
      </c>
      <c r="H1940">
        <v>0</v>
      </c>
      <c r="I1940">
        <v>15</v>
      </c>
      <c r="J1940" t="s">
        <v>1275</v>
      </c>
      <c r="K1940" t="str">
        <f>INDEX('Planning Periods'!$O$2:$O$540,MATCH('Table B Values'!A1940,'Planning Periods'!$A$2:$A$540,0))</f>
        <v>Los Angeles County</v>
      </c>
      <c r="S1940" t="s">
        <v>1241</v>
      </c>
      <c r="T1940">
        <v>2019</v>
      </c>
      <c r="U1940">
        <v>0</v>
      </c>
    </row>
    <row r="1941" spans="1:21">
      <c r="A1941" t="s">
        <v>980</v>
      </c>
      <c r="B1941">
        <v>2019</v>
      </c>
      <c r="C1941">
        <v>0</v>
      </c>
      <c r="D1941">
        <v>0</v>
      </c>
      <c r="E1941">
        <v>0</v>
      </c>
      <c r="F1941">
        <v>46</v>
      </c>
      <c r="G1941">
        <v>0</v>
      </c>
      <c r="H1941">
        <v>16</v>
      </c>
      <c r="I1941">
        <v>4</v>
      </c>
      <c r="J1941" t="s">
        <v>1275</v>
      </c>
      <c r="K1941" t="str">
        <f>INDEX('Planning Periods'!$O$2:$O$540,MATCH('Table B Values'!A1941,'Planning Periods'!$A$2:$A$540,0))</f>
        <v>Los Angeles County</v>
      </c>
      <c r="S1941" t="s">
        <v>1244</v>
      </c>
      <c r="T1941">
        <v>2019</v>
      </c>
      <c r="U1941">
        <v>0</v>
      </c>
    </row>
    <row r="1942" spans="1:21">
      <c r="A1942" t="s">
        <v>769</v>
      </c>
      <c r="B1942">
        <v>2019</v>
      </c>
      <c r="C1942">
        <v>602</v>
      </c>
      <c r="D1942">
        <v>0</v>
      </c>
      <c r="E1942">
        <v>314</v>
      </c>
      <c r="F1942">
        <v>0</v>
      </c>
      <c r="G1942">
        <v>24</v>
      </c>
      <c r="H1942">
        <v>0</v>
      </c>
      <c r="I1942">
        <v>4281</v>
      </c>
      <c r="J1942" t="s">
        <v>1275</v>
      </c>
      <c r="K1942" t="str">
        <f>INDEX('Planning Periods'!$O$2:$O$540,MATCH('Table B Values'!A1942,'Planning Periods'!$A$2:$A$540,0))</f>
        <v>San Diego County</v>
      </c>
      <c r="S1942" t="s">
        <v>772</v>
      </c>
      <c r="T1942">
        <v>2019</v>
      </c>
      <c r="U1942">
        <v>419</v>
      </c>
    </row>
    <row r="1943" spans="1:21">
      <c r="A1943" t="s">
        <v>959</v>
      </c>
      <c r="B1943">
        <v>2019</v>
      </c>
      <c r="C1943">
        <v>0</v>
      </c>
      <c r="D1943">
        <v>0</v>
      </c>
      <c r="E1943">
        <v>6</v>
      </c>
      <c r="F1943">
        <v>36</v>
      </c>
      <c r="G1943">
        <v>5</v>
      </c>
      <c r="H1943">
        <v>0</v>
      </c>
      <c r="I1943">
        <v>2</v>
      </c>
      <c r="J1943" t="s">
        <v>1275</v>
      </c>
      <c r="K1943" t="str">
        <f>INDEX('Planning Periods'!$O$2:$O$540,MATCH('Table B Values'!A1943,'Planning Periods'!$A$2:$A$540,0))</f>
        <v>San Mateo County</v>
      </c>
      <c r="S1943" t="s">
        <v>1195</v>
      </c>
      <c r="T1943">
        <v>2019</v>
      </c>
      <c r="U1943">
        <v>0</v>
      </c>
    </row>
    <row r="1944" spans="1:21">
      <c r="A1944" t="s">
        <v>960</v>
      </c>
      <c r="B1944">
        <v>2019</v>
      </c>
      <c r="C1944">
        <v>0</v>
      </c>
      <c r="D1944">
        <v>0</v>
      </c>
      <c r="E1944">
        <v>1</v>
      </c>
      <c r="F1944">
        <v>0</v>
      </c>
      <c r="G1944">
        <v>2</v>
      </c>
      <c r="H1944">
        <v>0</v>
      </c>
      <c r="I1944">
        <v>52</v>
      </c>
      <c r="J1944" t="s">
        <v>1275</v>
      </c>
      <c r="K1944" t="str">
        <f>INDEX('Planning Periods'!$O$2:$O$540,MATCH('Table B Values'!A1944,'Planning Periods'!$A$2:$A$540,0))</f>
        <v>San Mateo County</v>
      </c>
      <c r="S1944" t="s">
        <v>1242</v>
      </c>
      <c r="T1944">
        <v>2019</v>
      </c>
      <c r="U1944">
        <v>0</v>
      </c>
    </row>
    <row r="1945" spans="1:21">
      <c r="A1945" t="s">
        <v>971</v>
      </c>
      <c r="B1945">
        <v>2019</v>
      </c>
      <c r="C1945">
        <v>0</v>
      </c>
      <c r="D1945">
        <v>0</v>
      </c>
      <c r="E1945">
        <v>0</v>
      </c>
      <c r="F1945">
        <v>0</v>
      </c>
      <c r="G1945">
        <v>0</v>
      </c>
      <c r="H1945">
        <v>13</v>
      </c>
      <c r="I1945">
        <v>33</v>
      </c>
      <c r="J1945" t="s">
        <v>1275</v>
      </c>
      <c r="K1945" t="str">
        <f>INDEX('Planning Periods'!$O$2:$O$540,MATCH('Table B Values'!A1945,'Planning Periods'!$A$2:$A$540,0))</f>
        <v>Orange County</v>
      </c>
      <c r="S1945" t="s">
        <v>1243</v>
      </c>
      <c r="T1945">
        <v>2019</v>
      </c>
      <c r="U1945">
        <v>0</v>
      </c>
    </row>
    <row r="1946" spans="1:21">
      <c r="A1946" t="s">
        <v>973</v>
      </c>
      <c r="B1946">
        <v>2019</v>
      </c>
      <c r="C1946">
        <v>513</v>
      </c>
      <c r="D1946">
        <v>0</v>
      </c>
      <c r="E1946">
        <v>393</v>
      </c>
      <c r="F1946">
        <v>0</v>
      </c>
      <c r="G1946">
        <v>57</v>
      </c>
      <c r="H1946">
        <v>552</v>
      </c>
      <c r="I1946">
        <v>3214</v>
      </c>
      <c r="J1946" t="s">
        <v>1275</v>
      </c>
      <c r="K1946" t="str">
        <f>INDEX('Planning Periods'!$O$2:$O$540,MATCH('Table B Values'!A1946,'Planning Periods'!$A$2:$A$540,0))</f>
        <v>San Francisco County</v>
      </c>
      <c r="S1946" t="s">
        <v>906</v>
      </c>
      <c r="T1946">
        <v>2019</v>
      </c>
      <c r="U1946">
        <v>0</v>
      </c>
    </row>
    <row r="1947" spans="1:21">
      <c r="A1947" t="s">
        <v>930</v>
      </c>
      <c r="B1947">
        <v>2019</v>
      </c>
      <c r="C1947">
        <v>0</v>
      </c>
      <c r="D1947">
        <v>0</v>
      </c>
      <c r="E1947">
        <v>0</v>
      </c>
      <c r="F1947">
        <v>0</v>
      </c>
      <c r="G1947">
        <v>0</v>
      </c>
      <c r="H1947">
        <v>3</v>
      </c>
      <c r="I1947">
        <v>82</v>
      </c>
      <c r="J1947" t="s">
        <v>1275</v>
      </c>
      <c r="K1947" t="str">
        <f>INDEX('Planning Periods'!$O$2:$O$540,MATCH('Table B Values'!A1947,'Planning Periods'!$A$2:$A$540,0))</f>
        <v>Orange County</v>
      </c>
      <c r="S1947" t="s">
        <v>904</v>
      </c>
      <c r="T1947">
        <v>2019</v>
      </c>
      <c r="U1947">
        <v>0</v>
      </c>
    </row>
    <row r="1948" spans="1:21">
      <c r="A1948" t="s">
        <v>922</v>
      </c>
      <c r="B1948">
        <v>2019</v>
      </c>
      <c r="C1948">
        <v>0</v>
      </c>
      <c r="D1948">
        <v>0</v>
      </c>
      <c r="E1948">
        <v>0</v>
      </c>
      <c r="F1948">
        <v>0</v>
      </c>
      <c r="G1948">
        <v>0</v>
      </c>
      <c r="H1948">
        <v>0</v>
      </c>
      <c r="I1948">
        <v>33</v>
      </c>
      <c r="J1948" t="s">
        <v>1275</v>
      </c>
      <c r="K1948" t="str">
        <f>INDEX('Planning Periods'!$O$2:$O$540,MATCH('Table B Values'!A1948,'Planning Periods'!$A$2:$A$540,0))</f>
        <v>Alameda County</v>
      </c>
      <c r="S1948" t="s">
        <v>1246</v>
      </c>
      <c r="T1948">
        <v>2019</v>
      </c>
      <c r="U1948">
        <v>0</v>
      </c>
    </row>
    <row r="1949" spans="1:21">
      <c r="A1949" t="s">
        <v>826</v>
      </c>
      <c r="B1949">
        <v>2019</v>
      </c>
      <c r="C1949">
        <v>0</v>
      </c>
      <c r="D1949">
        <v>0</v>
      </c>
      <c r="E1949">
        <v>6</v>
      </c>
      <c r="F1949">
        <v>0</v>
      </c>
      <c r="G1949">
        <v>8</v>
      </c>
      <c r="H1949">
        <v>0</v>
      </c>
      <c r="I1949">
        <v>523</v>
      </c>
      <c r="J1949" t="s">
        <v>1275</v>
      </c>
      <c r="K1949" t="str">
        <f>INDEX('Planning Periods'!$O$2:$O$540,MATCH('Table B Values'!A1949,'Planning Periods'!$A$2:$A$540,0))</f>
        <v>San Luis Obispo County</v>
      </c>
      <c r="S1949" t="s">
        <v>876</v>
      </c>
      <c r="T1949">
        <v>2019</v>
      </c>
      <c r="U1949">
        <v>0</v>
      </c>
    </row>
    <row r="1950" spans="1:21">
      <c r="A1950" t="s">
        <v>937</v>
      </c>
      <c r="B1950">
        <v>2019</v>
      </c>
      <c r="C1950">
        <v>134</v>
      </c>
      <c r="D1950">
        <v>0</v>
      </c>
      <c r="E1950">
        <v>0</v>
      </c>
      <c r="F1950">
        <v>0</v>
      </c>
      <c r="G1950">
        <v>0</v>
      </c>
      <c r="H1950">
        <v>719</v>
      </c>
      <c r="I1950">
        <v>1572</v>
      </c>
      <c r="J1950" t="s">
        <v>1275</v>
      </c>
      <c r="K1950" t="str">
        <f>INDEX('Planning Periods'!$O$2:$O$540,MATCH('Table B Values'!A1950,'Planning Periods'!$A$2:$A$540,0))</f>
        <v>Santa Clara County</v>
      </c>
      <c r="S1950" t="s">
        <v>868</v>
      </c>
      <c r="T1950">
        <v>2019</v>
      </c>
      <c r="U1950">
        <v>0</v>
      </c>
    </row>
    <row r="1951" spans="1:21">
      <c r="A1951" t="s">
        <v>976</v>
      </c>
      <c r="B1951">
        <v>2019</v>
      </c>
      <c r="C1951">
        <v>0</v>
      </c>
      <c r="D1951">
        <v>0</v>
      </c>
      <c r="E1951">
        <v>0</v>
      </c>
      <c r="F1951">
        <v>21</v>
      </c>
      <c r="G1951">
        <v>0</v>
      </c>
      <c r="H1951">
        <v>0</v>
      </c>
      <c r="I1951">
        <v>13</v>
      </c>
      <c r="J1951" t="s">
        <v>1275</v>
      </c>
      <c r="K1951" t="str">
        <f>INDEX('Planning Periods'!$O$2:$O$540,MATCH('Table B Values'!A1951,'Planning Periods'!$A$2:$A$540,0))</f>
        <v>Los Angeles County</v>
      </c>
      <c r="S1951" t="s">
        <v>1245</v>
      </c>
      <c r="T1951">
        <v>2019</v>
      </c>
      <c r="U1951">
        <v>0</v>
      </c>
    </row>
    <row r="1952" spans="1:21">
      <c r="A1952" t="s">
        <v>978</v>
      </c>
      <c r="B1952">
        <v>2019</v>
      </c>
      <c r="C1952">
        <v>0</v>
      </c>
      <c r="D1952">
        <v>0</v>
      </c>
      <c r="E1952">
        <v>0</v>
      </c>
      <c r="F1952">
        <v>0</v>
      </c>
      <c r="G1952">
        <v>0</v>
      </c>
      <c r="H1952">
        <v>201</v>
      </c>
      <c r="I1952">
        <v>0</v>
      </c>
      <c r="J1952" t="s">
        <v>1275</v>
      </c>
      <c r="K1952" t="str">
        <f>INDEX('Planning Periods'!$O$2:$O$540,MATCH('Table B Values'!A1952,'Planning Periods'!$A$2:$A$540,0))</f>
        <v>Riverside County</v>
      </c>
      <c r="S1952" t="s">
        <v>1248</v>
      </c>
      <c r="T1952">
        <v>2019</v>
      </c>
      <c r="U1952">
        <v>0</v>
      </c>
    </row>
    <row r="1953" spans="1:21">
      <c r="A1953" t="s">
        <v>935</v>
      </c>
      <c r="B1953">
        <v>2019</v>
      </c>
      <c r="C1953">
        <v>0</v>
      </c>
      <c r="D1953">
        <v>26</v>
      </c>
      <c r="E1953">
        <v>2</v>
      </c>
      <c r="F1953">
        <v>88</v>
      </c>
      <c r="G1953">
        <v>0</v>
      </c>
      <c r="H1953">
        <v>225</v>
      </c>
      <c r="I1953">
        <v>363</v>
      </c>
      <c r="J1953" t="s">
        <v>1275</v>
      </c>
      <c r="K1953" t="str">
        <f>INDEX('Planning Periods'!$O$2:$O$540,MATCH('Table B Values'!A1953,'Planning Periods'!$A$2:$A$540,0))</f>
        <v>San Joaquin County</v>
      </c>
      <c r="S1953" t="s">
        <v>1247</v>
      </c>
      <c r="T1953">
        <v>2019</v>
      </c>
      <c r="U1953">
        <v>0</v>
      </c>
    </row>
    <row r="1954" spans="1:21">
      <c r="A1954" t="s">
        <v>840</v>
      </c>
      <c r="B1954">
        <v>2019</v>
      </c>
      <c r="C1954">
        <v>0</v>
      </c>
      <c r="D1954">
        <v>0</v>
      </c>
      <c r="E1954">
        <v>0</v>
      </c>
      <c r="F1954">
        <v>0</v>
      </c>
      <c r="G1954">
        <v>0</v>
      </c>
      <c r="H1954">
        <v>1</v>
      </c>
      <c r="I1954">
        <v>104</v>
      </c>
      <c r="J1954" t="s">
        <v>1275</v>
      </c>
      <c r="K1954" t="str">
        <f>INDEX('Planning Periods'!$O$2:$O$540,MATCH('Table B Values'!A1954,'Planning Periods'!$A$2:$A$540,0))</f>
        <v>Los Angeles County</v>
      </c>
      <c r="S1954" t="s">
        <v>874</v>
      </c>
      <c r="T1954">
        <v>2019</v>
      </c>
      <c r="U1954">
        <v>0</v>
      </c>
    </row>
    <row r="1955" spans="1:21">
      <c r="A1955" t="s">
        <v>953</v>
      </c>
      <c r="B1955">
        <v>2019</v>
      </c>
      <c r="C1955">
        <v>0</v>
      </c>
      <c r="D1955">
        <v>0</v>
      </c>
      <c r="E1955">
        <v>0</v>
      </c>
      <c r="F1955">
        <v>0</v>
      </c>
      <c r="G1955">
        <v>0</v>
      </c>
      <c r="H1955">
        <v>0</v>
      </c>
      <c r="I1955">
        <v>66</v>
      </c>
      <c r="J1955" t="s">
        <v>1275</v>
      </c>
      <c r="K1955" t="str">
        <f>INDEX('Planning Periods'!$O$2:$O$540,MATCH('Table B Values'!A1955,'Planning Periods'!$A$2:$A$540,0))</f>
        <v>Los Angeles County</v>
      </c>
      <c r="S1955" t="s">
        <v>1178</v>
      </c>
      <c r="T1955">
        <v>2019</v>
      </c>
      <c r="U1955">
        <v>0</v>
      </c>
    </row>
    <row r="1956" spans="1:21">
      <c r="A1956" t="s">
        <v>887</v>
      </c>
      <c r="B1956">
        <v>2019</v>
      </c>
      <c r="C1956">
        <v>43</v>
      </c>
      <c r="D1956">
        <v>0</v>
      </c>
      <c r="E1956">
        <v>20</v>
      </c>
      <c r="F1956">
        <v>5</v>
      </c>
      <c r="G1956">
        <v>0</v>
      </c>
      <c r="H1956">
        <v>474</v>
      </c>
      <c r="I1956">
        <v>500</v>
      </c>
      <c r="J1956" t="s">
        <v>1275</v>
      </c>
      <c r="K1956" t="str">
        <f>INDEX('Planning Periods'!$O$2:$O$540,MATCH('Table B Values'!A1956,'Planning Periods'!$A$2:$A$540,0))</f>
        <v>Placer County</v>
      </c>
      <c r="S1956" t="s">
        <v>1179</v>
      </c>
      <c r="T1956">
        <v>2019</v>
      </c>
      <c r="U1956">
        <v>0</v>
      </c>
    </row>
    <row r="1957" spans="1:21">
      <c r="A1957" t="s">
        <v>1223</v>
      </c>
      <c r="B1957">
        <v>2019</v>
      </c>
      <c r="C1957">
        <v>7</v>
      </c>
      <c r="D1957">
        <v>0</v>
      </c>
      <c r="E1957">
        <v>0</v>
      </c>
      <c r="F1957">
        <v>0</v>
      </c>
      <c r="G1957">
        <v>0</v>
      </c>
      <c r="H1957">
        <v>0</v>
      </c>
      <c r="I1957">
        <v>306</v>
      </c>
      <c r="J1957" t="s">
        <v>1275</v>
      </c>
      <c r="K1957" t="str">
        <f>INDEX('Planning Periods'!$O$2:$O$540,MATCH('Table B Values'!A1957,'Planning Periods'!$A$2:$A$540,0))</f>
        <v>Sonoma County</v>
      </c>
      <c r="S1957" t="s">
        <v>897</v>
      </c>
      <c r="T1957">
        <v>2019</v>
      </c>
      <c r="U1957">
        <v>0</v>
      </c>
    </row>
    <row r="1958" spans="1:21">
      <c r="A1958" t="s">
        <v>1209</v>
      </c>
      <c r="B1958">
        <v>2019</v>
      </c>
      <c r="C1958">
        <v>0</v>
      </c>
      <c r="D1958">
        <v>0</v>
      </c>
      <c r="E1958">
        <v>0</v>
      </c>
      <c r="F1958">
        <v>0</v>
      </c>
      <c r="G1958">
        <v>0</v>
      </c>
      <c r="H1958">
        <v>25</v>
      </c>
      <c r="I1958">
        <v>598</v>
      </c>
      <c r="J1958" t="s">
        <v>1275</v>
      </c>
      <c r="K1958" t="str">
        <f>INDEX('Planning Periods'!$O$2:$O$540,MATCH('Table B Values'!A1958,'Planning Periods'!$A$2:$A$540,0))</f>
        <v>Riverside County</v>
      </c>
      <c r="S1958" t="s">
        <v>1177</v>
      </c>
      <c r="T1958">
        <v>2019</v>
      </c>
      <c r="U1958">
        <v>0</v>
      </c>
    </row>
    <row r="1959" spans="1:21">
      <c r="A1959" t="s">
        <v>844</v>
      </c>
      <c r="B1959">
        <v>2019</v>
      </c>
      <c r="C1959">
        <v>0</v>
      </c>
      <c r="D1959">
        <v>3</v>
      </c>
      <c r="E1959">
        <v>0</v>
      </c>
      <c r="F1959">
        <v>0</v>
      </c>
      <c r="G1959">
        <v>0</v>
      </c>
      <c r="H1959">
        <v>265</v>
      </c>
      <c r="I1959">
        <v>1765</v>
      </c>
      <c r="J1959" t="s">
        <v>1275</v>
      </c>
      <c r="K1959" t="str">
        <f>INDEX('Planning Periods'!$O$2:$O$540,MATCH('Table B Values'!A1959,'Planning Periods'!$A$2:$A$540,0))</f>
        <v>Riverside County</v>
      </c>
      <c r="S1959" t="s">
        <v>1032</v>
      </c>
      <c r="T1959">
        <v>2019</v>
      </c>
      <c r="U1959">
        <v>0</v>
      </c>
    </row>
    <row r="1960" spans="1:21">
      <c r="A1960" t="s">
        <v>832</v>
      </c>
      <c r="B1960">
        <v>2019</v>
      </c>
      <c r="C1960">
        <v>0</v>
      </c>
      <c r="D1960">
        <v>2</v>
      </c>
      <c r="E1960">
        <v>0</v>
      </c>
      <c r="F1960">
        <v>0</v>
      </c>
      <c r="G1960">
        <v>0</v>
      </c>
      <c r="H1960">
        <v>82</v>
      </c>
      <c r="I1960">
        <v>355</v>
      </c>
      <c r="J1960" t="s">
        <v>1275</v>
      </c>
      <c r="K1960" t="str">
        <f>INDEX('Planning Periods'!$O$2:$O$540,MATCH('Table B Values'!A1960,'Planning Periods'!$A$2:$A$540,0))</f>
        <v>Placer County</v>
      </c>
      <c r="S1960" t="s">
        <v>1037</v>
      </c>
      <c r="T1960">
        <v>2019</v>
      </c>
      <c r="U1960">
        <v>1</v>
      </c>
    </row>
    <row r="1961" spans="1:21">
      <c r="A1961" t="s">
        <v>1224</v>
      </c>
      <c r="B1961">
        <v>2019</v>
      </c>
      <c r="C1961">
        <v>1</v>
      </c>
      <c r="D1961">
        <v>0</v>
      </c>
      <c r="E1961">
        <v>0</v>
      </c>
      <c r="F1961">
        <v>2</v>
      </c>
      <c r="G1961">
        <v>0</v>
      </c>
      <c r="H1961">
        <v>2</v>
      </c>
      <c r="I1961">
        <v>0</v>
      </c>
      <c r="J1961" t="s">
        <v>1275</v>
      </c>
      <c r="K1961" t="str">
        <f>INDEX('Planning Periods'!$O$2:$O$540,MATCH('Table B Values'!A1961,'Planning Periods'!$A$2:$A$540,0))</f>
        <v>Marin County</v>
      </c>
      <c r="S1961" t="s">
        <v>1157</v>
      </c>
      <c r="T1961">
        <v>2019</v>
      </c>
      <c r="U1961">
        <v>0</v>
      </c>
    </row>
    <row r="1962" spans="1:21">
      <c r="A1962" t="s">
        <v>969</v>
      </c>
      <c r="B1962">
        <v>2019</v>
      </c>
      <c r="C1962">
        <v>0</v>
      </c>
      <c r="D1962">
        <v>0</v>
      </c>
      <c r="E1962">
        <v>0</v>
      </c>
      <c r="F1962">
        <v>0</v>
      </c>
      <c r="G1962">
        <v>0</v>
      </c>
      <c r="H1962">
        <v>7</v>
      </c>
      <c r="I1962">
        <v>3</v>
      </c>
      <c r="J1962" t="s">
        <v>1275</v>
      </c>
      <c r="K1962" t="str">
        <f>INDEX('Planning Periods'!$O$2:$O$540,MATCH('Table B Values'!A1962,'Planning Periods'!$A$2:$A$540,0))</f>
        <v>Marin County</v>
      </c>
      <c r="S1962" t="s">
        <v>1183</v>
      </c>
      <c r="T1962">
        <v>2019</v>
      </c>
      <c r="U1962">
        <v>0</v>
      </c>
    </row>
    <row r="1963" spans="1:21">
      <c r="A1963" t="s">
        <v>1279</v>
      </c>
      <c r="B1963">
        <v>2019</v>
      </c>
      <c r="C1963">
        <v>0</v>
      </c>
      <c r="D1963">
        <v>0</v>
      </c>
      <c r="E1963">
        <v>0</v>
      </c>
      <c r="F1963">
        <v>0</v>
      </c>
      <c r="G1963">
        <v>0</v>
      </c>
      <c r="H1963">
        <v>0</v>
      </c>
      <c r="I1963" s="356">
        <v>213</v>
      </c>
      <c r="J1963" t="s">
        <v>1275</v>
      </c>
      <c r="K1963" t="str">
        <f>INDEX('Planning Periods'!$O$2:$O$540,MATCH('Table B Values'!A1963,'Planning Periods'!$A$2:$A$540,0))</f>
        <v>Marin County</v>
      </c>
      <c r="S1963" t="s">
        <v>1181</v>
      </c>
      <c r="T1963">
        <v>2019</v>
      </c>
      <c r="U1963">
        <v>0</v>
      </c>
    </row>
    <row r="1964" spans="1:21">
      <c r="A1964" t="s">
        <v>956</v>
      </c>
      <c r="B1964">
        <v>2019</v>
      </c>
      <c r="C1964">
        <v>0</v>
      </c>
      <c r="D1964">
        <v>1</v>
      </c>
      <c r="E1964">
        <v>0</v>
      </c>
      <c r="F1964">
        <v>51</v>
      </c>
      <c r="G1964">
        <v>0</v>
      </c>
      <c r="H1964">
        <v>99</v>
      </c>
      <c r="I1964">
        <v>289</v>
      </c>
      <c r="J1964" t="s">
        <v>1275</v>
      </c>
      <c r="K1964" t="str">
        <f>INDEX('Planning Periods'!$O$2:$O$540,MATCH('Table B Values'!A1964,'Planning Periods'!$A$2:$A$540,0))</f>
        <v>San Bernardino County</v>
      </c>
      <c r="S1964" t="s">
        <v>1182</v>
      </c>
      <c r="T1964">
        <v>2019</v>
      </c>
      <c r="U1964">
        <v>0</v>
      </c>
    </row>
    <row r="1965" spans="1:21">
      <c r="A1965" t="s">
        <v>967</v>
      </c>
      <c r="B1965">
        <v>2019</v>
      </c>
      <c r="C1965">
        <v>0</v>
      </c>
      <c r="D1965">
        <v>0</v>
      </c>
      <c r="E1965">
        <v>8</v>
      </c>
      <c r="F1965">
        <v>0</v>
      </c>
      <c r="G1965">
        <v>0</v>
      </c>
      <c r="H1965">
        <v>0</v>
      </c>
      <c r="I1965">
        <v>100</v>
      </c>
      <c r="J1965" t="s">
        <v>1275</v>
      </c>
      <c r="K1965" t="str">
        <f>INDEX('Planning Periods'!$O$2:$O$540,MATCH('Table B Values'!A1965,'Planning Periods'!$A$2:$A$540,0))</f>
        <v>Monterey County</v>
      </c>
      <c r="S1965" t="s">
        <v>899</v>
      </c>
      <c r="T1965">
        <v>2019</v>
      </c>
      <c r="U1965">
        <v>0</v>
      </c>
    </row>
    <row r="1966" spans="1:21">
      <c r="A1966" t="s">
        <v>777</v>
      </c>
      <c r="B1966">
        <v>2019</v>
      </c>
      <c r="C1966">
        <v>10</v>
      </c>
      <c r="D1966">
        <v>37</v>
      </c>
      <c r="E1966">
        <v>7</v>
      </c>
      <c r="F1966">
        <v>52</v>
      </c>
      <c r="G1966">
        <v>18</v>
      </c>
      <c r="H1966">
        <v>1906</v>
      </c>
      <c r="I1966">
        <v>1046</v>
      </c>
      <c r="J1966" t="s">
        <v>1275</v>
      </c>
      <c r="K1966" t="str">
        <f>INDEX('Planning Periods'!$O$2:$O$540,MATCH('Table B Values'!A1966,'Planning Periods'!$A$2:$A$540,0))</f>
        <v>Sacramento County</v>
      </c>
      <c r="S1966" t="s">
        <v>1180</v>
      </c>
      <c r="T1966">
        <v>2019</v>
      </c>
      <c r="U1966">
        <v>0</v>
      </c>
    </row>
    <row r="1967" spans="1:21">
      <c r="A1967" t="s">
        <v>1036</v>
      </c>
      <c r="B1967">
        <v>2019</v>
      </c>
      <c r="C1967">
        <v>57</v>
      </c>
      <c r="D1967">
        <v>0</v>
      </c>
      <c r="E1967">
        <v>26</v>
      </c>
      <c r="F1967">
        <v>0</v>
      </c>
      <c r="G1967">
        <v>0</v>
      </c>
      <c r="H1967">
        <v>242</v>
      </c>
      <c r="I1967">
        <v>295</v>
      </c>
      <c r="J1967" t="s">
        <v>1275</v>
      </c>
      <c r="K1967" t="str">
        <f>INDEX('Planning Periods'!$O$2:$O$540,MATCH('Table B Values'!A1967,'Planning Periods'!$A$2:$A$540,0))</f>
        <v>Sacramento County</v>
      </c>
      <c r="S1967" t="s">
        <v>890</v>
      </c>
      <c r="T1967">
        <v>2019</v>
      </c>
      <c r="U1967">
        <v>0</v>
      </c>
    </row>
    <row r="1968" spans="1:21">
      <c r="A1968" t="s">
        <v>1278</v>
      </c>
      <c r="B1968">
        <v>2019</v>
      </c>
      <c r="C1968">
        <v>2</v>
      </c>
      <c r="D1968">
        <v>0</v>
      </c>
      <c r="E1968">
        <v>6</v>
      </c>
      <c r="F1968">
        <v>0</v>
      </c>
      <c r="G1968">
        <v>0</v>
      </c>
      <c r="H1968">
        <v>0</v>
      </c>
      <c r="I1968">
        <v>4</v>
      </c>
      <c r="J1968" t="s">
        <v>1275</v>
      </c>
      <c r="K1968" t="str">
        <f>INDEX('Planning Periods'!$O$2:$O$540,MATCH('Table B Values'!A1968,'Planning Periods'!$A$2:$A$540,0))</f>
        <v>Napa County</v>
      </c>
      <c r="S1968" t="s">
        <v>1184</v>
      </c>
      <c r="T1968">
        <v>2019</v>
      </c>
      <c r="U1968">
        <v>0</v>
      </c>
    </row>
    <row r="1969" spans="1:21">
      <c r="A1969" t="s">
        <v>790</v>
      </c>
      <c r="B1969">
        <v>2019</v>
      </c>
      <c r="C1969">
        <v>0</v>
      </c>
      <c r="D1969">
        <v>0</v>
      </c>
      <c r="E1969">
        <v>0</v>
      </c>
      <c r="F1969">
        <v>0</v>
      </c>
      <c r="G1969">
        <v>2</v>
      </c>
      <c r="H1969">
        <v>0</v>
      </c>
      <c r="I1969">
        <v>218</v>
      </c>
      <c r="J1969" t="s">
        <v>1275</v>
      </c>
      <c r="K1969" t="str">
        <f>INDEX('Planning Periods'!$O$2:$O$540,MATCH('Table B Values'!A1969,'Planning Periods'!$A$2:$A$540,0))</f>
        <v>Orange County</v>
      </c>
      <c r="S1969" t="s">
        <v>892</v>
      </c>
      <c r="T1969">
        <v>2019</v>
      </c>
      <c r="U1969">
        <v>0</v>
      </c>
    </row>
    <row r="1970" spans="1:21">
      <c r="A1970" t="s">
        <v>1263</v>
      </c>
      <c r="B1970">
        <v>2019</v>
      </c>
      <c r="C1970">
        <v>61</v>
      </c>
      <c r="D1970">
        <v>0</v>
      </c>
      <c r="E1970">
        <v>0</v>
      </c>
      <c r="F1970">
        <v>0</v>
      </c>
      <c r="G1970">
        <v>0</v>
      </c>
      <c r="H1970">
        <v>0</v>
      </c>
      <c r="I1970">
        <v>233</v>
      </c>
      <c r="J1970" t="s">
        <v>1275</v>
      </c>
      <c r="K1970" t="str">
        <f>INDEX('Planning Periods'!$O$2:$O$540,MATCH('Table B Values'!A1970,'Planning Periods'!$A$2:$A$540,0))</f>
        <v>Santa Clara County</v>
      </c>
    </row>
    <row r="1971" spans="1:21">
      <c r="A1971" t="s">
        <v>915</v>
      </c>
      <c r="B1971">
        <v>2019</v>
      </c>
      <c r="C1971">
        <v>0</v>
      </c>
      <c r="D1971">
        <v>0</v>
      </c>
      <c r="E1971">
        <v>0</v>
      </c>
      <c r="F1971">
        <v>0</v>
      </c>
      <c r="G1971">
        <v>0</v>
      </c>
      <c r="H1971">
        <v>0</v>
      </c>
      <c r="I1971">
        <v>230</v>
      </c>
      <c r="J1971" t="s">
        <v>1275</v>
      </c>
      <c r="K1971" t="str">
        <f>INDEX('Planning Periods'!$O$2:$O$540,MATCH('Table B Values'!A1971,'Planning Periods'!$A$2:$A$540,0))</f>
        <v>Riverside County</v>
      </c>
    </row>
    <row r="1972" spans="1:21">
      <c r="A1972" t="s">
        <v>1251</v>
      </c>
      <c r="B1972">
        <v>2019</v>
      </c>
      <c r="C1972">
        <v>0</v>
      </c>
      <c r="D1972">
        <v>0</v>
      </c>
      <c r="E1972">
        <v>16</v>
      </c>
      <c r="F1972">
        <v>11</v>
      </c>
      <c r="G1972">
        <v>20</v>
      </c>
      <c r="H1972">
        <v>21</v>
      </c>
      <c r="I1972">
        <v>92</v>
      </c>
      <c r="J1972" t="s">
        <v>1275</v>
      </c>
      <c r="K1972" t="str">
        <f>INDEX('Planning Periods'!$O$2:$O$540,MATCH('Table B Values'!A1972,'Planning Periods'!$A$2:$A$540,0))</f>
        <v>Napa County</v>
      </c>
    </row>
    <row r="1973" spans="1:21">
      <c r="A1973" t="s">
        <v>1262</v>
      </c>
      <c r="B1973">
        <v>2019</v>
      </c>
      <c r="C1973">
        <v>0</v>
      </c>
      <c r="D1973">
        <v>0</v>
      </c>
      <c r="E1973">
        <v>0</v>
      </c>
      <c r="F1973">
        <v>0</v>
      </c>
      <c r="G1973">
        <v>0</v>
      </c>
      <c r="H1973">
        <v>1</v>
      </c>
      <c r="I1973">
        <v>1</v>
      </c>
      <c r="J1973" t="s">
        <v>1275</v>
      </c>
      <c r="K1973" t="str">
        <f>INDEX('Planning Periods'!$O$2:$O$540,MATCH('Table B Values'!A1973,'Planning Periods'!$A$2:$A$540,0))</f>
        <v>Siskiyou County</v>
      </c>
    </row>
    <row r="1974" spans="1:21">
      <c r="A1974" t="s">
        <v>943</v>
      </c>
      <c r="B1974">
        <v>2019</v>
      </c>
      <c r="C1974">
        <v>0</v>
      </c>
      <c r="D1974">
        <v>0</v>
      </c>
      <c r="E1974">
        <v>0</v>
      </c>
      <c r="F1974">
        <v>0</v>
      </c>
      <c r="G1974">
        <v>0</v>
      </c>
      <c r="H1974">
        <v>238</v>
      </c>
      <c r="I1974">
        <v>283</v>
      </c>
      <c r="J1974" t="s">
        <v>1275</v>
      </c>
      <c r="K1974" t="str">
        <f>INDEX('Planning Periods'!$O$2:$O$540,MATCH('Table B Values'!A1974,'Planning Periods'!$A$2:$A$540,0))</f>
        <v>Riverside County</v>
      </c>
    </row>
    <row r="1975" spans="1:21">
      <c r="A1975" t="s">
        <v>1264</v>
      </c>
      <c r="B1975">
        <v>2019</v>
      </c>
      <c r="C1975">
        <v>0</v>
      </c>
      <c r="D1975">
        <v>0</v>
      </c>
      <c r="E1975">
        <v>11</v>
      </c>
      <c r="F1975">
        <v>0</v>
      </c>
      <c r="G1975">
        <v>1</v>
      </c>
      <c r="H1975">
        <v>13</v>
      </c>
      <c r="I1975">
        <v>142</v>
      </c>
      <c r="J1975" t="s">
        <v>1275</v>
      </c>
      <c r="K1975" t="str">
        <f>INDEX('Planning Periods'!$O$2:$O$540,MATCH('Table B Values'!A1975,'Planning Periods'!$A$2:$A$540,0))</f>
        <v>Santa Clara County</v>
      </c>
    </row>
    <row r="1976" spans="1:21">
      <c r="A1976" t="s">
        <v>917</v>
      </c>
      <c r="B1976">
        <v>2019</v>
      </c>
      <c r="C1976">
        <v>0</v>
      </c>
      <c r="D1976">
        <v>0</v>
      </c>
      <c r="E1976">
        <v>0</v>
      </c>
      <c r="F1976">
        <v>0</v>
      </c>
      <c r="G1976">
        <v>1</v>
      </c>
      <c r="H1976">
        <v>0</v>
      </c>
      <c r="I1976">
        <v>25</v>
      </c>
      <c r="J1976" t="s">
        <v>1275</v>
      </c>
      <c r="K1976" t="str">
        <f>INDEX('Planning Periods'!$O$2:$O$540,MATCH('Table B Values'!A1976,'Planning Periods'!$A$2:$A$540,0))</f>
        <v>San Luis Obispo County</v>
      </c>
    </row>
    <row r="1977" spans="1:21">
      <c r="A1977" t="s">
        <v>1252</v>
      </c>
      <c r="B1977">
        <v>2019</v>
      </c>
      <c r="C1977">
        <v>0</v>
      </c>
      <c r="D1977">
        <v>1</v>
      </c>
      <c r="E1977">
        <v>0</v>
      </c>
      <c r="F1977">
        <v>2</v>
      </c>
      <c r="G1977">
        <v>0</v>
      </c>
      <c r="H1977">
        <v>3</v>
      </c>
      <c r="I1977">
        <v>17</v>
      </c>
      <c r="J1977" t="s">
        <v>1275</v>
      </c>
      <c r="K1977" t="str">
        <f>INDEX('Planning Periods'!$O$2:$O$540,MATCH('Table B Values'!A1977,'Planning Periods'!$A$2:$A$540,0))</f>
        <v>Napa County</v>
      </c>
    </row>
    <row r="1978" spans="1:21">
      <c r="A1978" t="s">
        <v>1249</v>
      </c>
      <c r="B1978">
        <v>2019</v>
      </c>
      <c r="C1978">
        <v>0</v>
      </c>
      <c r="D1978">
        <v>0</v>
      </c>
      <c r="E1978">
        <v>0</v>
      </c>
      <c r="F1978">
        <v>0</v>
      </c>
      <c r="G1978">
        <v>0</v>
      </c>
      <c r="H1978">
        <v>0</v>
      </c>
      <c r="I1978">
        <v>279</v>
      </c>
      <c r="J1978" t="s">
        <v>1275</v>
      </c>
      <c r="K1978" t="str">
        <f>INDEX('Planning Periods'!$O$2:$O$540,MATCH('Table B Values'!A1978,'Planning Periods'!$A$2:$A$540,0))</f>
        <v>Alameda County</v>
      </c>
    </row>
    <row r="1979" spans="1:21">
      <c r="A1979" t="s">
        <v>925</v>
      </c>
      <c r="B1979">
        <v>2019</v>
      </c>
      <c r="C1979">
        <v>0</v>
      </c>
      <c r="D1979">
        <v>2</v>
      </c>
      <c r="E1979">
        <v>0</v>
      </c>
      <c r="F1979">
        <v>1</v>
      </c>
      <c r="G1979">
        <v>0</v>
      </c>
      <c r="H1979">
        <v>0</v>
      </c>
      <c r="I1979">
        <v>23</v>
      </c>
      <c r="J1979" t="s">
        <v>1275</v>
      </c>
      <c r="K1979" t="str">
        <f>INDEX('Planning Periods'!$O$2:$O$540,MATCH('Table B Values'!A1979,'Planning Periods'!$A$2:$A$540,0))</f>
        <v>Orange County</v>
      </c>
    </row>
    <row r="1980" spans="1:21">
      <c r="A1980" t="s">
        <v>928</v>
      </c>
      <c r="B1980">
        <v>2019</v>
      </c>
      <c r="C1980">
        <v>0</v>
      </c>
      <c r="D1980">
        <v>0</v>
      </c>
      <c r="E1980">
        <v>0</v>
      </c>
      <c r="F1980">
        <v>0</v>
      </c>
      <c r="G1980">
        <v>0</v>
      </c>
      <c r="H1980">
        <v>0</v>
      </c>
      <c r="I1980">
        <v>5</v>
      </c>
      <c r="J1980" t="s">
        <v>1275</v>
      </c>
      <c r="K1980" t="str">
        <f>INDEX('Planning Periods'!$O$2:$O$540,MATCH('Table B Values'!A1980,'Planning Periods'!$A$2:$A$540,0))</f>
        <v>Riverside County</v>
      </c>
    </row>
    <row r="1981" spans="1:21">
      <c r="A1981" t="s">
        <v>1004</v>
      </c>
      <c r="B1981">
        <v>2019</v>
      </c>
      <c r="C1981">
        <v>0</v>
      </c>
      <c r="D1981">
        <v>0</v>
      </c>
      <c r="E1981">
        <v>0</v>
      </c>
      <c r="F1981">
        <v>0</v>
      </c>
      <c r="G1981">
        <v>0</v>
      </c>
      <c r="H1981">
        <v>0</v>
      </c>
      <c r="I1981">
        <v>113</v>
      </c>
      <c r="J1981" t="s">
        <v>1275</v>
      </c>
      <c r="K1981" t="str">
        <f>INDEX('Planning Periods'!$O$2:$O$540,MATCH('Table B Values'!A1981,'Planning Periods'!$A$2:$A$540,0))</f>
        <v>Los Angeles County</v>
      </c>
    </row>
    <row r="1982" spans="1:21">
      <c r="A1982" t="s">
        <v>858</v>
      </c>
      <c r="B1982">
        <v>2019</v>
      </c>
      <c r="C1982">
        <v>0</v>
      </c>
      <c r="D1982">
        <v>0</v>
      </c>
      <c r="E1982">
        <v>0</v>
      </c>
      <c r="F1982">
        <v>0</v>
      </c>
      <c r="G1982">
        <v>0</v>
      </c>
      <c r="H1982">
        <v>0</v>
      </c>
      <c r="I1982">
        <v>166</v>
      </c>
      <c r="J1982" t="s">
        <v>1275</v>
      </c>
      <c r="K1982" t="str">
        <f>INDEX('Planning Periods'!$O$2:$O$540,MATCH('Table B Values'!A1982,'Planning Periods'!$A$2:$A$540,0))</f>
        <v>San Diego County</v>
      </c>
    </row>
    <row r="1983" spans="1:21">
      <c r="A1983" t="s">
        <v>911</v>
      </c>
      <c r="B1983">
        <v>2019</v>
      </c>
      <c r="C1983">
        <v>0</v>
      </c>
      <c r="D1983">
        <v>0</v>
      </c>
      <c r="E1983">
        <v>0</v>
      </c>
      <c r="F1983">
        <v>0</v>
      </c>
      <c r="G1983">
        <v>0</v>
      </c>
      <c r="H1983">
        <v>2</v>
      </c>
      <c r="I1983">
        <v>0</v>
      </c>
      <c r="J1983" t="s">
        <v>1275</v>
      </c>
      <c r="K1983" t="str">
        <f>INDEX('Planning Periods'!$O$2:$O$540,MATCH('Table B Values'!A1983,'Planning Periods'!$A$2:$A$540,0))</f>
        <v>San Bernardino County</v>
      </c>
    </row>
    <row r="1984" spans="1:21">
      <c r="A1984" t="s">
        <v>900</v>
      </c>
      <c r="B1984">
        <v>2019</v>
      </c>
      <c r="C1984">
        <v>0</v>
      </c>
      <c r="D1984">
        <v>0</v>
      </c>
      <c r="E1984">
        <v>0</v>
      </c>
      <c r="F1984">
        <v>0</v>
      </c>
      <c r="G1984">
        <v>1</v>
      </c>
      <c r="H1984">
        <v>0</v>
      </c>
      <c r="I1984">
        <v>0</v>
      </c>
      <c r="J1984" t="s">
        <v>1275</v>
      </c>
      <c r="K1984" t="str">
        <f>INDEX('Planning Periods'!$O$2:$O$540,MATCH('Table B Values'!A1984,'Planning Periods'!$A$2:$A$540,0))</f>
        <v>Nevada County</v>
      </c>
    </row>
    <row r="1985" spans="1:11">
      <c r="A1985" t="s">
        <v>1259</v>
      </c>
      <c r="B1985">
        <v>2019</v>
      </c>
      <c r="C1985">
        <v>0</v>
      </c>
      <c r="D1985">
        <v>0</v>
      </c>
      <c r="E1985">
        <v>0</v>
      </c>
      <c r="F1985">
        <v>5</v>
      </c>
      <c r="G1985">
        <v>0</v>
      </c>
      <c r="H1985">
        <v>130</v>
      </c>
      <c r="I1985">
        <v>159</v>
      </c>
      <c r="J1985" t="s">
        <v>1275</v>
      </c>
      <c r="K1985" t="str">
        <f>INDEX('Planning Periods'!$O$2:$O$540,MATCH('Table B Values'!A1985,'Planning Periods'!$A$2:$A$540,0))</f>
        <v>Stanislaus County</v>
      </c>
    </row>
    <row r="1986" spans="1:11">
      <c r="A1986" t="s">
        <v>936</v>
      </c>
      <c r="B1986">
        <v>2019</v>
      </c>
      <c r="C1986">
        <v>0</v>
      </c>
      <c r="D1986">
        <v>0</v>
      </c>
      <c r="E1986">
        <v>0</v>
      </c>
      <c r="F1986">
        <v>0</v>
      </c>
      <c r="G1986">
        <v>0</v>
      </c>
      <c r="H1986">
        <v>3</v>
      </c>
      <c r="I1986">
        <v>0</v>
      </c>
      <c r="J1986" t="s">
        <v>1275</v>
      </c>
      <c r="K1986" t="str">
        <f>INDEX('Planning Periods'!$O$2:$O$540,MATCH('Table B Values'!A1986,'Planning Periods'!$A$2:$A$540,0))</f>
        <v>Modoc County</v>
      </c>
    </row>
    <row r="1987" spans="1:11">
      <c r="A1987" t="s">
        <v>818</v>
      </c>
      <c r="B1987">
        <v>2019</v>
      </c>
      <c r="C1987">
        <v>63</v>
      </c>
      <c r="D1987">
        <v>0</v>
      </c>
      <c r="E1987">
        <v>32</v>
      </c>
      <c r="F1987">
        <v>0</v>
      </c>
      <c r="G1987">
        <v>0</v>
      </c>
      <c r="H1987">
        <v>0</v>
      </c>
      <c r="I1987">
        <v>1012</v>
      </c>
      <c r="J1987" t="s">
        <v>1275</v>
      </c>
      <c r="K1987" t="str">
        <f>INDEX('Planning Periods'!$O$2:$O$540,MATCH('Table B Values'!A1987,'Planning Periods'!$A$2:$A$540,0))</f>
        <v>Sacramento County</v>
      </c>
    </row>
    <row r="1988" spans="1:11">
      <c r="A1988" t="s">
        <v>1237</v>
      </c>
      <c r="B1988">
        <v>2019</v>
      </c>
      <c r="C1988">
        <v>0</v>
      </c>
      <c r="D1988">
        <v>0</v>
      </c>
      <c r="E1988">
        <v>0</v>
      </c>
      <c r="F1988">
        <v>0</v>
      </c>
      <c r="G1988">
        <v>0</v>
      </c>
      <c r="H1988">
        <v>0</v>
      </c>
      <c r="I1988">
        <v>141</v>
      </c>
      <c r="J1988" t="s">
        <v>1275</v>
      </c>
      <c r="K1988" t="str">
        <f>INDEX('Planning Periods'!$O$2:$O$540,MATCH('Table B Values'!A1988,'Planning Periods'!$A$2:$A$540,0))</f>
        <v>Santa Clara County</v>
      </c>
    </row>
    <row r="1989" spans="1:11">
      <c r="A1989" t="s">
        <v>1238</v>
      </c>
      <c r="B1989">
        <v>2019</v>
      </c>
      <c r="C1989">
        <v>0</v>
      </c>
      <c r="D1989">
        <v>0</v>
      </c>
      <c r="E1989">
        <v>0</v>
      </c>
      <c r="F1989">
        <v>25</v>
      </c>
      <c r="G1989">
        <v>0</v>
      </c>
      <c r="H1989">
        <v>2</v>
      </c>
      <c r="I1989">
        <v>105</v>
      </c>
      <c r="J1989" t="s">
        <v>1275</v>
      </c>
      <c r="K1989" t="str">
        <f>INDEX('Planning Periods'!$O$2:$O$540,MATCH('Table B Values'!A1989,'Planning Periods'!$A$2:$A$540,0))</f>
        <v>Merced County</v>
      </c>
    </row>
    <row r="1990" spans="1:11">
      <c r="A1990" t="s">
        <v>1235</v>
      </c>
      <c r="B1990">
        <v>2019</v>
      </c>
      <c r="C1990">
        <v>0</v>
      </c>
      <c r="D1990">
        <v>5</v>
      </c>
      <c r="E1990">
        <v>2</v>
      </c>
      <c r="F1990">
        <v>4</v>
      </c>
      <c r="G1990">
        <v>0</v>
      </c>
      <c r="H1990">
        <v>4</v>
      </c>
      <c r="I1990">
        <v>11</v>
      </c>
      <c r="J1990" t="s">
        <v>1275</v>
      </c>
      <c r="K1990" t="str">
        <f>INDEX('Planning Periods'!$O$2:$O$540,MATCH('Table B Values'!A1990,'Planning Periods'!$A$2:$A$540,0))</f>
        <v>Marin County</v>
      </c>
    </row>
    <row r="1991" spans="1:11">
      <c r="A1991" t="s">
        <v>1236</v>
      </c>
      <c r="B1991">
        <v>2019</v>
      </c>
      <c r="C1991">
        <v>0</v>
      </c>
      <c r="D1991">
        <v>5</v>
      </c>
      <c r="E1991">
        <v>0</v>
      </c>
      <c r="F1991">
        <v>5</v>
      </c>
      <c r="G1991">
        <v>0</v>
      </c>
      <c r="H1991">
        <v>4</v>
      </c>
      <c r="I1991">
        <v>4</v>
      </c>
      <c r="J1991" t="s">
        <v>1275</v>
      </c>
      <c r="K1991" t="str">
        <f>INDEX('Planning Periods'!$O$2:$O$540,MATCH('Table B Values'!A1991,'Planning Periods'!$A$2:$A$540,0))</f>
        <v>San Mateo County</v>
      </c>
    </row>
    <row r="1992" spans="1:11">
      <c r="A1992" t="s">
        <v>938</v>
      </c>
      <c r="B1992">
        <v>2019</v>
      </c>
      <c r="C1992">
        <v>0</v>
      </c>
      <c r="D1992">
        <v>0</v>
      </c>
      <c r="E1992">
        <v>0</v>
      </c>
      <c r="F1992">
        <v>1</v>
      </c>
      <c r="G1992">
        <v>0</v>
      </c>
      <c r="H1992">
        <v>5</v>
      </c>
      <c r="I1992">
        <v>3</v>
      </c>
      <c r="J1992" t="s">
        <v>1275</v>
      </c>
      <c r="K1992" t="str">
        <f>INDEX('Planning Periods'!$O$2:$O$540,MATCH('Table B Values'!A1992,'Planning Periods'!$A$2:$A$540,0))</f>
        <v>Mono County</v>
      </c>
    </row>
    <row r="1993" spans="1:11">
      <c r="A1993" t="s">
        <v>1261</v>
      </c>
      <c r="B1993">
        <v>2019</v>
      </c>
      <c r="C1993">
        <v>0</v>
      </c>
      <c r="D1993">
        <v>0</v>
      </c>
      <c r="E1993">
        <v>0</v>
      </c>
      <c r="F1993">
        <v>0</v>
      </c>
      <c r="G1993">
        <v>8</v>
      </c>
      <c r="H1993">
        <v>0</v>
      </c>
      <c r="I1993">
        <v>215</v>
      </c>
      <c r="J1993" t="s">
        <v>1275</v>
      </c>
      <c r="K1993" t="str">
        <f>INDEX('Planning Periods'!$O$2:$O$540,MATCH('Table B Values'!A1993,'Planning Periods'!$A$2:$A$540,0))</f>
        <v>Monterey County</v>
      </c>
    </row>
    <row r="1994" spans="1:11">
      <c r="A1994" t="s">
        <v>950</v>
      </c>
      <c r="B1994">
        <v>2019</v>
      </c>
      <c r="C1994">
        <v>0</v>
      </c>
      <c r="D1994">
        <v>0</v>
      </c>
      <c r="E1994">
        <v>0</v>
      </c>
      <c r="F1994">
        <v>3</v>
      </c>
      <c r="G1994">
        <v>0</v>
      </c>
      <c r="H1994">
        <v>2</v>
      </c>
      <c r="I1994">
        <v>0</v>
      </c>
      <c r="J1994" t="s">
        <v>1275</v>
      </c>
      <c r="K1994" t="str">
        <f>INDEX('Planning Periods'!$O$2:$O$540,MATCH('Table B Values'!A1994,'Planning Periods'!$A$2:$A$540,0))</f>
        <v>Ventura County</v>
      </c>
    </row>
    <row r="1995" spans="1:11">
      <c r="A1995" t="s">
        <v>1265</v>
      </c>
      <c r="B1995">
        <v>2019</v>
      </c>
      <c r="C1995">
        <v>0</v>
      </c>
      <c r="D1995">
        <v>0</v>
      </c>
      <c r="E1995">
        <v>0</v>
      </c>
      <c r="F1995">
        <v>0</v>
      </c>
      <c r="G1995">
        <v>0</v>
      </c>
      <c r="H1995">
        <v>1</v>
      </c>
      <c r="I1995">
        <v>5</v>
      </c>
      <c r="J1995" t="s">
        <v>1275</v>
      </c>
      <c r="K1995" t="str">
        <f>INDEX('Planning Periods'!$O$2:$O$540,MATCH('Table B Values'!A1995,'Planning Periods'!$A$2:$A$540,0))</f>
        <v>Contra Costa County</v>
      </c>
    </row>
    <row r="1996" spans="1:11">
      <c r="A1996" t="s">
        <v>1258</v>
      </c>
      <c r="B1996">
        <v>2019</v>
      </c>
      <c r="C1996">
        <v>0</v>
      </c>
      <c r="D1996">
        <v>0</v>
      </c>
      <c r="E1996">
        <v>0</v>
      </c>
      <c r="F1996">
        <v>0</v>
      </c>
      <c r="G1996">
        <v>0</v>
      </c>
      <c r="H1996">
        <v>0</v>
      </c>
      <c r="I1996">
        <v>3</v>
      </c>
      <c r="J1996" t="s">
        <v>1275</v>
      </c>
      <c r="K1996" t="str">
        <f>INDEX('Planning Periods'!$O$2:$O$540,MATCH('Table B Values'!A1996,'Planning Periods'!$A$2:$A$540,0))</f>
        <v>Monterey County</v>
      </c>
    </row>
    <row r="1997" spans="1:11">
      <c r="A1997" t="s">
        <v>1002</v>
      </c>
      <c r="B1997">
        <v>2019</v>
      </c>
      <c r="C1997">
        <v>0</v>
      </c>
      <c r="D1997">
        <v>0</v>
      </c>
      <c r="E1997">
        <v>0</v>
      </c>
      <c r="F1997">
        <v>0</v>
      </c>
      <c r="G1997">
        <v>0</v>
      </c>
      <c r="H1997">
        <v>0</v>
      </c>
      <c r="I1997">
        <v>19</v>
      </c>
      <c r="J1997" t="s">
        <v>1275</v>
      </c>
      <c r="K1997" t="str">
        <f>INDEX('Planning Periods'!$O$2:$O$540,MATCH('Table B Values'!A1997,'Planning Periods'!$A$2:$A$540,0))</f>
        <v>Los Angeles County</v>
      </c>
    </row>
    <row r="1998" spans="1:11">
      <c r="A1998" t="s">
        <v>931</v>
      </c>
      <c r="B1998">
        <v>2019</v>
      </c>
      <c r="C1998">
        <v>0</v>
      </c>
      <c r="D1998">
        <v>0</v>
      </c>
      <c r="E1998">
        <v>0</v>
      </c>
      <c r="F1998">
        <v>0</v>
      </c>
      <c r="G1998">
        <v>0</v>
      </c>
      <c r="H1998">
        <v>0</v>
      </c>
      <c r="I1998">
        <v>18</v>
      </c>
      <c r="J1998" t="s">
        <v>1275</v>
      </c>
      <c r="K1998" t="str">
        <f>INDEX('Planning Periods'!$O$2:$O$540,MATCH('Table B Values'!A1998,'Planning Periods'!$A$2:$A$540,0))</f>
        <v>Los Angeles County</v>
      </c>
    </row>
    <row r="1999" spans="1:11">
      <c r="A1999" t="s">
        <v>1257</v>
      </c>
      <c r="B1999">
        <v>2019</v>
      </c>
      <c r="C1999">
        <v>0</v>
      </c>
      <c r="D1999">
        <v>14</v>
      </c>
      <c r="E1999">
        <v>0</v>
      </c>
      <c r="F1999">
        <v>0</v>
      </c>
      <c r="G1999">
        <v>0</v>
      </c>
      <c r="H1999">
        <v>0</v>
      </c>
      <c r="I1999">
        <v>12</v>
      </c>
      <c r="J1999" t="s">
        <v>1275</v>
      </c>
      <c r="K1999" t="str">
        <f>INDEX('Planning Periods'!$O$2:$O$540,MATCH('Table B Values'!A1999,'Planning Periods'!$A$2:$A$540,0))</f>
        <v>Santa Clara County</v>
      </c>
    </row>
    <row r="2000" spans="1:11">
      <c r="A2000" t="s">
        <v>921</v>
      </c>
      <c r="B2000">
        <v>2019</v>
      </c>
      <c r="C2000">
        <v>0</v>
      </c>
      <c r="D2000">
        <v>0</v>
      </c>
      <c r="E2000">
        <v>0</v>
      </c>
      <c r="F2000">
        <v>2</v>
      </c>
      <c r="G2000">
        <v>0</v>
      </c>
      <c r="H2000">
        <v>16</v>
      </c>
      <c r="I2000">
        <v>4</v>
      </c>
      <c r="J2000" t="s">
        <v>1275</v>
      </c>
      <c r="K2000" t="str">
        <f>INDEX('Planning Periods'!$O$2:$O$540,MATCH('Table B Values'!A2000,'Planning Periods'!$A$2:$A$540,0))</f>
        <v>Los Angeles County</v>
      </c>
    </row>
    <row r="2001" spans="1:11">
      <c r="A2001" t="s">
        <v>1211</v>
      </c>
      <c r="B2001">
        <v>2019</v>
      </c>
      <c r="C2001">
        <v>0</v>
      </c>
      <c r="D2001">
        <v>0</v>
      </c>
      <c r="E2001">
        <v>0</v>
      </c>
      <c r="F2001">
        <v>0</v>
      </c>
      <c r="G2001">
        <v>0</v>
      </c>
      <c r="H2001">
        <v>0</v>
      </c>
      <c r="I2001">
        <v>10</v>
      </c>
      <c r="J2001" t="s">
        <v>1275</v>
      </c>
      <c r="K2001" t="str">
        <f>INDEX('Planning Periods'!$O$2:$O$540,MATCH('Table B Values'!A2001,'Planning Periods'!$A$2:$A$540,0))</f>
        <v>Los Angeles County</v>
      </c>
    </row>
    <row r="2002" spans="1:11">
      <c r="A2002" t="s">
        <v>782</v>
      </c>
      <c r="B2002">
        <v>2019</v>
      </c>
      <c r="C2002">
        <v>0</v>
      </c>
      <c r="D2002">
        <v>19</v>
      </c>
      <c r="E2002">
        <v>0</v>
      </c>
      <c r="F2002">
        <v>80</v>
      </c>
      <c r="G2002">
        <v>0</v>
      </c>
      <c r="H2002">
        <v>86</v>
      </c>
      <c r="I2002" s="356">
        <v>292</v>
      </c>
      <c r="J2002" t="s">
        <v>1275</v>
      </c>
      <c r="K2002" t="str">
        <f>INDEX('Planning Periods'!$O$2:$O$540,MATCH('Table B Values'!A2002,'Planning Periods'!$A$2:$A$540,0))</f>
        <v>Butte County</v>
      </c>
    </row>
    <row r="2003" spans="1:11">
      <c r="A2003" t="s">
        <v>784</v>
      </c>
      <c r="B2003">
        <v>2019</v>
      </c>
      <c r="C2003">
        <v>0</v>
      </c>
      <c r="D2003">
        <v>0</v>
      </c>
      <c r="E2003">
        <v>0</v>
      </c>
      <c r="F2003">
        <v>0</v>
      </c>
      <c r="G2003">
        <v>0</v>
      </c>
      <c r="H2003">
        <v>0</v>
      </c>
      <c r="I2003" s="356">
        <v>26</v>
      </c>
      <c r="J2003" t="s">
        <v>1275</v>
      </c>
      <c r="K2003" t="str">
        <f>INDEX('Planning Periods'!$O$2:$O$540,MATCH('Table B Values'!A2003,'Planning Periods'!$A$2:$A$540,0))</f>
        <v>Los Angeles County</v>
      </c>
    </row>
    <row r="2004" spans="1:11">
      <c r="A2004" t="s">
        <v>1210</v>
      </c>
      <c r="B2004">
        <v>2019</v>
      </c>
      <c r="C2004">
        <v>0</v>
      </c>
      <c r="D2004">
        <v>0</v>
      </c>
      <c r="E2004">
        <v>2</v>
      </c>
      <c r="F2004">
        <v>0</v>
      </c>
      <c r="G2004">
        <v>0</v>
      </c>
      <c r="H2004">
        <v>0</v>
      </c>
      <c r="I2004">
        <v>105</v>
      </c>
      <c r="J2004" t="s">
        <v>1275</v>
      </c>
      <c r="K2004" t="str">
        <f>INDEX('Planning Periods'!$O$2:$O$540,MATCH('Table B Values'!A2004,'Planning Periods'!$A$2:$A$540,0))</f>
        <v>Santa Clara County</v>
      </c>
    </row>
    <row r="2005" spans="1:11">
      <c r="A2005" t="s">
        <v>825</v>
      </c>
      <c r="B2005">
        <v>2019</v>
      </c>
      <c r="C2005">
        <v>0</v>
      </c>
      <c r="D2005">
        <v>0</v>
      </c>
      <c r="E2005">
        <v>0</v>
      </c>
      <c r="F2005">
        <v>0</v>
      </c>
      <c r="G2005">
        <v>0</v>
      </c>
      <c r="H2005">
        <v>0</v>
      </c>
      <c r="I2005">
        <v>42</v>
      </c>
      <c r="J2005" t="s">
        <v>1275</v>
      </c>
      <c r="K2005" t="str">
        <f>INDEX('Planning Periods'!$O$2:$O$540,MATCH('Table B Values'!A2005,'Planning Periods'!$A$2:$A$540,0))</f>
        <v>Riverside County</v>
      </c>
    </row>
    <row r="2006" spans="1:11">
      <c r="A2006" t="s">
        <v>817</v>
      </c>
      <c r="B2006">
        <v>2019</v>
      </c>
      <c r="C2006">
        <v>0</v>
      </c>
      <c r="D2006">
        <v>9</v>
      </c>
      <c r="E2006">
        <v>0</v>
      </c>
      <c r="F2006">
        <v>20</v>
      </c>
      <c r="G2006">
        <v>0</v>
      </c>
      <c r="H2006">
        <v>18</v>
      </c>
      <c r="I2006">
        <v>213</v>
      </c>
      <c r="J2006" t="s">
        <v>1275</v>
      </c>
      <c r="K2006" t="str">
        <f>INDEX('Planning Periods'!$O$2:$O$540,MATCH('Table B Values'!A2006,'Planning Periods'!$A$2:$A$540,0))</f>
        <v>Riverside County</v>
      </c>
    </row>
    <row r="2007" spans="1:11">
      <c r="A2007" t="s">
        <v>820</v>
      </c>
      <c r="B2007">
        <v>2019</v>
      </c>
      <c r="C2007">
        <v>0</v>
      </c>
      <c r="D2007">
        <v>0</v>
      </c>
      <c r="E2007">
        <v>0</v>
      </c>
      <c r="F2007">
        <v>0</v>
      </c>
      <c r="G2007">
        <v>0</v>
      </c>
      <c r="H2007">
        <v>149</v>
      </c>
      <c r="I2007">
        <v>0</v>
      </c>
      <c r="J2007" t="s">
        <v>1275</v>
      </c>
      <c r="K2007" t="str">
        <f>INDEX('Planning Periods'!$O$2:$O$540,MATCH('Table B Values'!A2007,'Planning Periods'!$A$2:$A$540,0))</f>
        <v>Los Angeles County</v>
      </c>
    </row>
    <row r="2008" spans="1:11">
      <c r="A2008" t="s">
        <v>776</v>
      </c>
      <c r="B2008">
        <v>2019</v>
      </c>
      <c r="C2008">
        <v>3</v>
      </c>
      <c r="D2008">
        <v>0</v>
      </c>
      <c r="E2008">
        <v>16</v>
      </c>
      <c r="F2008">
        <v>0</v>
      </c>
      <c r="G2008">
        <v>0</v>
      </c>
      <c r="H2008">
        <v>0</v>
      </c>
      <c r="I2008">
        <v>242</v>
      </c>
      <c r="J2008" t="s">
        <v>1275</v>
      </c>
      <c r="K2008" t="str">
        <f>INDEX('Planning Periods'!$O$2:$O$540,MATCH('Table B Values'!A2008,'Planning Periods'!$A$2:$A$540,0))</f>
        <v>Los Angeles County</v>
      </c>
    </row>
    <row r="2009" spans="1:11">
      <c r="A2009" t="s">
        <v>1203</v>
      </c>
      <c r="B2009">
        <v>2019</v>
      </c>
      <c r="C2009">
        <v>0</v>
      </c>
      <c r="D2009">
        <v>0</v>
      </c>
      <c r="E2009">
        <v>0</v>
      </c>
      <c r="F2009">
        <v>0</v>
      </c>
      <c r="G2009">
        <v>0</v>
      </c>
      <c r="H2009">
        <v>0</v>
      </c>
      <c r="I2009">
        <v>7</v>
      </c>
      <c r="J2009" t="s">
        <v>1275</v>
      </c>
      <c r="K2009" t="str">
        <f>INDEX('Planning Periods'!$O$2:$O$540,MATCH('Table B Values'!A2009,'Planning Periods'!$A$2:$A$540,0))</f>
        <v>Contra Costa County</v>
      </c>
    </row>
    <row r="2010" spans="1:11">
      <c r="A2010" t="s">
        <v>799</v>
      </c>
      <c r="B2010">
        <v>2019</v>
      </c>
      <c r="C2010">
        <v>0</v>
      </c>
      <c r="D2010">
        <v>0</v>
      </c>
      <c r="E2010">
        <v>0</v>
      </c>
      <c r="F2010">
        <v>0</v>
      </c>
      <c r="G2010">
        <v>0</v>
      </c>
      <c r="H2010">
        <v>0</v>
      </c>
      <c r="I2010">
        <v>36</v>
      </c>
      <c r="J2010" t="s">
        <v>1275</v>
      </c>
      <c r="K2010" t="str">
        <f>INDEX('Planning Periods'!$O$2:$O$540,MATCH('Table B Values'!A2010,'Planning Periods'!$A$2:$A$540,0))</f>
        <v>San Luis Obispo County</v>
      </c>
    </row>
    <row r="2011" spans="1:11">
      <c r="A2011" t="s">
        <v>1204</v>
      </c>
      <c r="B2011">
        <v>2019</v>
      </c>
      <c r="C2011">
        <v>0</v>
      </c>
      <c r="D2011">
        <v>0</v>
      </c>
      <c r="E2011">
        <v>3</v>
      </c>
      <c r="F2011">
        <v>6</v>
      </c>
      <c r="G2011">
        <v>0</v>
      </c>
      <c r="H2011">
        <v>18</v>
      </c>
      <c r="I2011">
        <v>89</v>
      </c>
      <c r="J2011" t="s">
        <v>1275</v>
      </c>
      <c r="K2011" t="str">
        <f>INDEX('Planning Periods'!$O$2:$O$540,MATCH('Table B Values'!A2011,'Planning Periods'!$A$2:$A$540,0))</f>
        <v>Contra Costa County</v>
      </c>
    </row>
    <row r="2012" spans="1:11">
      <c r="A2012" t="s">
        <v>1200</v>
      </c>
      <c r="B2012">
        <v>2019</v>
      </c>
      <c r="C2012">
        <v>0</v>
      </c>
      <c r="D2012">
        <v>2</v>
      </c>
      <c r="E2012">
        <v>0</v>
      </c>
      <c r="F2012">
        <v>2</v>
      </c>
      <c r="G2012">
        <v>0</v>
      </c>
      <c r="H2012">
        <v>4</v>
      </c>
      <c r="I2012">
        <v>3</v>
      </c>
      <c r="J2012" t="s">
        <v>1275</v>
      </c>
      <c r="K2012" t="str">
        <f>INDEX('Planning Periods'!$O$2:$O$540,MATCH('Table B Values'!A2012,'Planning Periods'!$A$2:$A$540,0))</f>
        <v>Alameda County</v>
      </c>
    </row>
    <row r="2013" spans="1:11">
      <c r="A2013" t="s">
        <v>779</v>
      </c>
      <c r="B2013">
        <v>2019</v>
      </c>
      <c r="C2013">
        <v>0</v>
      </c>
      <c r="D2013">
        <v>0</v>
      </c>
      <c r="E2013">
        <v>0</v>
      </c>
      <c r="F2013">
        <v>0</v>
      </c>
      <c r="G2013">
        <v>0</v>
      </c>
      <c r="H2013">
        <v>13</v>
      </c>
      <c r="I2013">
        <v>13</v>
      </c>
      <c r="J2013" t="s">
        <v>1275</v>
      </c>
      <c r="K2013" t="str">
        <f>INDEX('Planning Periods'!$O$2:$O$540,MATCH('Table B Values'!A2013,'Planning Periods'!$A$2:$A$540,0))</f>
        <v>San Luis Obispo County</v>
      </c>
    </row>
    <row r="2014" spans="1:11">
      <c r="A2014" t="s">
        <v>1198</v>
      </c>
      <c r="B2014">
        <v>2019</v>
      </c>
      <c r="C2014">
        <v>0</v>
      </c>
      <c r="D2014">
        <v>0</v>
      </c>
      <c r="E2014">
        <v>4</v>
      </c>
      <c r="F2014">
        <v>0</v>
      </c>
      <c r="G2014">
        <v>11</v>
      </c>
      <c r="H2014">
        <v>30</v>
      </c>
      <c r="I2014">
        <v>117</v>
      </c>
      <c r="J2014" t="s">
        <v>1275</v>
      </c>
      <c r="K2014" t="str">
        <f>INDEX('Planning Periods'!$O$2:$O$540,MATCH('Table B Values'!A2014,'Planning Periods'!$A$2:$A$540,0))</f>
        <v>Sonoma County</v>
      </c>
    </row>
    <row r="2015" spans="1:11">
      <c r="A2015" t="s">
        <v>796</v>
      </c>
      <c r="B2015">
        <v>2019</v>
      </c>
      <c r="C2015">
        <v>0</v>
      </c>
      <c r="D2015">
        <v>0</v>
      </c>
      <c r="E2015">
        <v>0</v>
      </c>
      <c r="F2015">
        <v>21</v>
      </c>
      <c r="G2015">
        <v>0</v>
      </c>
      <c r="H2015">
        <v>2</v>
      </c>
      <c r="I2015">
        <v>0</v>
      </c>
      <c r="J2015" t="s">
        <v>1275</v>
      </c>
      <c r="K2015" t="str">
        <f>INDEX('Planning Periods'!$O$2:$O$540,MATCH('Table B Values'!A2015,'Planning Periods'!$A$2:$A$540,0))</f>
        <v>Los Angeles County</v>
      </c>
    </row>
    <row r="2016" spans="1:11">
      <c r="A2016" t="s">
        <v>923</v>
      </c>
      <c r="B2016">
        <v>2019</v>
      </c>
      <c r="C2016">
        <v>0</v>
      </c>
      <c r="D2016">
        <v>0</v>
      </c>
      <c r="E2016">
        <v>0</v>
      </c>
      <c r="F2016">
        <v>13</v>
      </c>
      <c r="G2016">
        <v>0</v>
      </c>
      <c r="H2016">
        <v>20</v>
      </c>
      <c r="I2016">
        <v>247</v>
      </c>
      <c r="J2016" t="s">
        <v>1275</v>
      </c>
      <c r="K2016" t="str">
        <f>INDEX('Planning Periods'!$O$2:$O$540,MATCH('Table B Values'!A2016,'Planning Periods'!$A$2:$A$540,0))</f>
        <v>San Diego County</v>
      </c>
    </row>
    <row r="2017" spans="1:11">
      <c r="A2017" t="s">
        <v>808</v>
      </c>
      <c r="B2017">
        <v>2019</v>
      </c>
      <c r="C2017">
        <v>0</v>
      </c>
      <c r="D2017">
        <v>0</v>
      </c>
      <c r="E2017">
        <v>0</v>
      </c>
      <c r="F2017">
        <v>0</v>
      </c>
      <c r="G2017">
        <v>0</v>
      </c>
      <c r="H2017">
        <v>16</v>
      </c>
      <c r="I2017">
        <v>1</v>
      </c>
      <c r="J2017" t="s">
        <v>1275</v>
      </c>
      <c r="K2017" t="str">
        <f>INDEX('Planning Periods'!$O$2:$O$540,MATCH('Table B Values'!A2017,'Planning Periods'!$A$2:$A$540,0))</f>
        <v>Ventura County</v>
      </c>
    </row>
    <row r="2018" spans="1:11">
      <c r="A2018" t="s">
        <v>811</v>
      </c>
      <c r="B2018">
        <v>2019</v>
      </c>
      <c r="C2018">
        <v>58</v>
      </c>
      <c r="D2018">
        <v>0</v>
      </c>
      <c r="E2018">
        <v>42</v>
      </c>
      <c r="F2018">
        <v>0</v>
      </c>
      <c r="G2018">
        <v>0</v>
      </c>
      <c r="H2018">
        <v>0</v>
      </c>
      <c r="I2018" s="356">
        <v>1452</v>
      </c>
      <c r="J2018" t="s">
        <v>1275</v>
      </c>
      <c r="K2018" t="str">
        <f>INDEX('Planning Periods'!$O$2:$O$540,MATCH('Table B Values'!A2018,'Planning Periods'!$A$2:$A$540,0))</f>
        <v>San Bernardino County</v>
      </c>
    </row>
    <row r="2019" spans="1:11">
      <c r="A2019" t="s">
        <v>1254</v>
      </c>
      <c r="B2019">
        <v>2019</v>
      </c>
      <c r="C2019">
        <v>0</v>
      </c>
      <c r="D2019">
        <v>0</v>
      </c>
      <c r="E2019">
        <v>0</v>
      </c>
      <c r="F2019">
        <v>0</v>
      </c>
      <c r="G2019">
        <v>0</v>
      </c>
      <c r="H2019">
        <v>0</v>
      </c>
      <c r="I2019">
        <v>262</v>
      </c>
      <c r="J2019" t="s">
        <v>1275</v>
      </c>
      <c r="K2019" t="str">
        <f>INDEX('Planning Periods'!$O$2:$O$540,MATCH('Table B Values'!A2019,'Planning Periods'!$A$2:$A$540,0))</f>
        <v>Contra Costa County</v>
      </c>
    </row>
    <row r="2020" spans="1:11">
      <c r="A2020" t="s">
        <v>1256</v>
      </c>
      <c r="B2020">
        <v>2019</v>
      </c>
      <c r="C2020">
        <v>3</v>
      </c>
      <c r="D2020">
        <v>9</v>
      </c>
      <c r="E2020">
        <v>3</v>
      </c>
      <c r="F2020">
        <v>1</v>
      </c>
      <c r="G2020">
        <v>1</v>
      </c>
      <c r="H2020">
        <v>4</v>
      </c>
      <c r="I2020" s="356">
        <v>103</v>
      </c>
      <c r="J2020" t="s">
        <v>1275</v>
      </c>
      <c r="K2020" t="str">
        <f>INDEX('Planning Periods'!$O$2:$O$540,MATCH('Table B Values'!A2020,'Planning Periods'!$A$2:$A$540,0))</f>
        <v>Marin County</v>
      </c>
    </row>
    <row r="2021" spans="1:11">
      <c r="A2021" t="s">
        <v>1255</v>
      </c>
      <c r="B2021">
        <v>2019</v>
      </c>
      <c r="C2021">
        <v>0</v>
      </c>
      <c r="D2021">
        <v>14</v>
      </c>
      <c r="E2021">
        <v>0</v>
      </c>
      <c r="F2021">
        <v>43</v>
      </c>
      <c r="G2021">
        <v>0</v>
      </c>
      <c r="H2021">
        <v>0</v>
      </c>
      <c r="I2021">
        <v>33</v>
      </c>
      <c r="J2021" t="s">
        <v>1275</v>
      </c>
      <c r="K2021" t="str">
        <f>INDEX('Planning Periods'!$O$2:$O$540,MATCH('Table B Values'!A2021,'Planning Periods'!$A$2:$A$540,0))</f>
        <v>Stanislaus County</v>
      </c>
    </row>
    <row r="2022" spans="1:11">
      <c r="A2022" t="s">
        <v>1253</v>
      </c>
      <c r="B2022">
        <v>2019</v>
      </c>
      <c r="C2022">
        <v>120</v>
      </c>
      <c r="D2022">
        <v>0</v>
      </c>
      <c r="E2022">
        <v>307</v>
      </c>
      <c r="F2022">
        <v>0</v>
      </c>
      <c r="G2022">
        <v>9</v>
      </c>
      <c r="H2022">
        <v>0</v>
      </c>
      <c r="I2022">
        <v>1727</v>
      </c>
      <c r="J2022" t="s">
        <v>1275</v>
      </c>
      <c r="K2022" t="str">
        <f>INDEX('Planning Periods'!$O$2:$O$540,MATCH('Table B Values'!A2022,'Planning Periods'!$A$2:$A$540,0))</f>
        <v>Alameda County</v>
      </c>
    </row>
    <row r="2023" spans="1:11">
      <c r="A2023" t="s">
        <v>802</v>
      </c>
      <c r="B2023">
        <v>2019</v>
      </c>
      <c r="C2023">
        <v>0</v>
      </c>
      <c r="D2023">
        <v>0</v>
      </c>
      <c r="E2023">
        <v>0</v>
      </c>
      <c r="F2023">
        <v>0</v>
      </c>
      <c r="G2023">
        <v>0</v>
      </c>
      <c r="H2023">
        <v>662</v>
      </c>
      <c r="I2023">
        <v>418</v>
      </c>
      <c r="J2023" t="s">
        <v>1275</v>
      </c>
      <c r="K2023" t="str">
        <f>INDEX('Planning Periods'!$O$2:$O$540,MATCH('Table B Values'!A2023,'Planning Periods'!$A$2:$A$540,0))</f>
        <v>Orange County</v>
      </c>
    </row>
    <row r="2024" spans="1:11">
      <c r="A2024" t="s">
        <v>823</v>
      </c>
      <c r="B2024">
        <v>2019</v>
      </c>
      <c r="C2024">
        <v>0</v>
      </c>
      <c r="D2024">
        <v>0</v>
      </c>
      <c r="E2024">
        <v>0</v>
      </c>
      <c r="F2024">
        <v>0</v>
      </c>
      <c r="G2024">
        <v>0</v>
      </c>
      <c r="H2024">
        <v>0</v>
      </c>
      <c r="I2024">
        <v>137</v>
      </c>
      <c r="J2024" t="s">
        <v>1275</v>
      </c>
      <c r="K2024" t="str">
        <f>INDEX('Planning Periods'!$O$2:$O$540,MATCH('Table B Values'!A2024,'Planning Periods'!$A$2:$A$540,0))</f>
        <v>Ventura County</v>
      </c>
    </row>
    <row r="2025" spans="1:11">
      <c r="A2025" t="s">
        <v>1213</v>
      </c>
      <c r="B2025">
        <v>2019</v>
      </c>
      <c r="C2025">
        <v>0</v>
      </c>
      <c r="D2025">
        <v>0</v>
      </c>
      <c r="E2025">
        <v>3</v>
      </c>
      <c r="F2025">
        <v>0</v>
      </c>
      <c r="G2025">
        <v>0</v>
      </c>
      <c r="H2025">
        <v>1</v>
      </c>
      <c r="I2025">
        <v>1</v>
      </c>
      <c r="J2025" t="s">
        <v>1275</v>
      </c>
      <c r="K2025" t="str">
        <f>INDEX('Planning Periods'!$O$2:$O$540,MATCH('Table B Values'!A2025,'Planning Periods'!$A$2:$A$540,0))</f>
        <v>Monterey County</v>
      </c>
    </row>
    <row r="2026" spans="1:11">
      <c r="A2026" t="s">
        <v>1214</v>
      </c>
      <c r="B2026">
        <v>2019</v>
      </c>
      <c r="C2026">
        <v>0</v>
      </c>
      <c r="D2026">
        <v>0</v>
      </c>
      <c r="E2026">
        <v>0</v>
      </c>
      <c r="F2026">
        <v>0</v>
      </c>
      <c r="G2026">
        <v>0</v>
      </c>
      <c r="H2026">
        <v>0</v>
      </c>
      <c r="I2026">
        <v>14</v>
      </c>
      <c r="J2026" t="s">
        <v>1275</v>
      </c>
      <c r="K2026" t="str">
        <f>INDEX('Planning Periods'!$O$2:$O$540,MATCH('Table B Values'!A2026,'Planning Periods'!$A$2:$A$540,0))</f>
        <v>San Mateo County</v>
      </c>
    </row>
    <row r="2027" spans="1:11">
      <c r="A2027" t="s">
        <v>814</v>
      </c>
      <c r="B2027">
        <v>2019</v>
      </c>
      <c r="C2027">
        <v>0</v>
      </c>
      <c r="D2027">
        <v>0</v>
      </c>
      <c r="E2027">
        <v>1</v>
      </c>
      <c r="F2027">
        <v>0</v>
      </c>
      <c r="G2027">
        <v>0</v>
      </c>
      <c r="H2027">
        <v>0</v>
      </c>
      <c r="I2027">
        <v>56</v>
      </c>
      <c r="J2027" t="s">
        <v>1275</v>
      </c>
      <c r="K2027" t="str">
        <f>INDEX('Planning Periods'!$O$2:$O$540,MATCH('Table B Values'!A2027,'Planning Periods'!$A$2:$A$540,0))</f>
        <v>Butte County</v>
      </c>
    </row>
    <row r="2028" spans="1:11">
      <c r="A2028" t="s">
        <v>805</v>
      </c>
      <c r="B2028">
        <v>2019</v>
      </c>
      <c r="C2028">
        <v>0</v>
      </c>
      <c r="D2028">
        <v>0</v>
      </c>
      <c r="E2028">
        <v>0</v>
      </c>
      <c r="F2028">
        <v>0</v>
      </c>
      <c r="G2028">
        <v>0</v>
      </c>
      <c r="H2028">
        <v>0</v>
      </c>
      <c r="I2028">
        <v>273</v>
      </c>
      <c r="J2028" t="s">
        <v>1275</v>
      </c>
      <c r="K2028" t="str">
        <f>INDEX('Planning Periods'!$O$2:$O$540,MATCH('Table B Values'!A2028,'Planning Periods'!$A$2:$A$540,0))</f>
        <v>Orange County</v>
      </c>
    </row>
    <row r="2029" spans="1:11">
      <c r="A2029" t="s">
        <v>1205</v>
      </c>
      <c r="B2029">
        <v>2019</v>
      </c>
      <c r="C2029">
        <v>0</v>
      </c>
      <c r="D2029">
        <v>0</v>
      </c>
      <c r="E2029">
        <v>0</v>
      </c>
      <c r="F2029">
        <v>0</v>
      </c>
      <c r="G2029">
        <v>0</v>
      </c>
      <c r="H2029">
        <v>7</v>
      </c>
      <c r="I2029">
        <v>33</v>
      </c>
      <c r="J2029" t="s">
        <v>1275</v>
      </c>
      <c r="K2029" t="str">
        <f>INDEX('Planning Periods'!$O$2:$O$540,MATCH('Table B Values'!A2029,'Planning Periods'!$A$2:$A$540,0))</f>
        <v>Contra Costa County</v>
      </c>
    </row>
    <row r="2030" spans="1:11">
      <c r="A2030" t="s">
        <v>1206</v>
      </c>
      <c r="B2030">
        <v>2019</v>
      </c>
      <c r="C2030">
        <v>0</v>
      </c>
      <c r="D2030">
        <v>0</v>
      </c>
      <c r="E2030">
        <v>0</v>
      </c>
      <c r="F2030">
        <v>3</v>
      </c>
      <c r="G2030">
        <v>0</v>
      </c>
      <c r="H2030">
        <v>22</v>
      </c>
      <c r="I2030">
        <v>0</v>
      </c>
      <c r="J2030" t="s">
        <v>1275</v>
      </c>
      <c r="K2030" t="str">
        <f>INDEX('Planning Periods'!$O$2:$O$540,MATCH('Table B Values'!A2030,'Planning Periods'!$A$2:$A$540,0))</f>
        <v>Glenn County</v>
      </c>
    </row>
    <row r="2031" spans="1:11">
      <c r="A2031" t="s">
        <v>1127</v>
      </c>
      <c r="B2031">
        <v>2019</v>
      </c>
      <c r="C2031">
        <v>0</v>
      </c>
      <c r="D2031">
        <v>6</v>
      </c>
      <c r="E2031">
        <v>0</v>
      </c>
      <c r="F2031">
        <v>0</v>
      </c>
      <c r="G2031">
        <v>0</v>
      </c>
      <c r="H2031">
        <v>1</v>
      </c>
      <c r="I2031">
        <v>12</v>
      </c>
      <c r="J2031" t="s">
        <v>1275</v>
      </c>
      <c r="K2031" t="str">
        <f>INDEX('Planning Periods'!$O$2:$O$540,MATCH('Table B Values'!A2031,'Planning Periods'!$A$2:$A$540,0))</f>
        <v>Sacramento County</v>
      </c>
    </row>
    <row r="2032" spans="1:11">
      <c r="A2032" t="s">
        <v>1084</v>
      </c>
      <c r="B2032">
        <v>2019</v>
      </c>
      <c r="C2032">
        <v>0</v>
      </c>
      <c r="D2032">
        <v>2</v>
      </c>
      <c r="E2032">
        <v>47</v>
      </c>
      <c r="F2032">
        <v>2</v>
      </c>
      <c r="G2032">
        <v>0</v>
      </c>
      <c r="H2032">
        <v>59</v>
      </c>
      <c r="I2032">
        <v>212</v>
      </c>
      <c r="J2032" t="s">
        <v>1275</v>
      </c>
      <c r="K2032" t="str">
        <f>INDEX('Planning Periods'!$O$2:$O$540,MATCH('Table B Values'!A2032,'Planning Periods'!$A$2:$A$540,0))</f>
        <v>San Diego County</v>
      </c>
    </row>
    <row r="2033" spans="1:11">
      <c r="A2033" t="s">
        <v>1165</v>
      </c>
      <c r="B2033">
        <v>2019</v>
      </c>
      <c r="C2033">
        <v>0</v>
      </c>
      <c r="D2033">
        <v>0</v>
      </c>
      <c r="E2033">
        <v>0</v>
      </c>
      <c r="F2033">
        <v>0</v>
      </c>
      <c r="G2033">
        <v>0</v>
      </c>
      <c r="H2033">
        <v>0</v>
      </c>
      <c r="I2033">
        <v>7</v>
      </c>
      <c r="J2033" t="s">
        <v>1275</v>
      </c>
      <c r="K2033" t="str">
        <f>INDEX('Planning Periods'!$O$2:$O$540,MATCH('Table B Values'!A2033,'Planning Periods'!$A$2:$A$540,0))</f>
        <v>Santa Cruz County</v>
      </c>
    </row>
    <row r="2034" spans="1:11">
      <c r="A2034" t="s">
        <v>1094</v>
      </c>
      <c r="B2034">
        <v>2019</v>
      </c>
      <c r="C2034">
        <v>0</v>
      </c>
      <c r="D2034">
        <v>0</v>
      </c>
      <c r="E2034">
        <v>0</v>
      </c>
      <c r="F2034">
        <v>0</v>
      </c>
      <c r="G2034">
        <v>0</v>
      </c>
      <c r="H2034">
        <v>0</v>
      </c>
      <c r="I2034" s="356">
        <v>144</v>
      </c>
      <c r="J2034" t="s">
        <v>1275</v>
      </c>
      <c r="K2034" t="str">
        <f>INDEX('Planning Periods'!$O$2:$O$540,MATCH('Table B Values'!A2034,'Planning Periods'!$A$2:$A$540,0))</f>
        <v>Riverside County</v>
      </c>
    </row>
    <row r="2035" spans="1:11">
      <c r="A2035" t="s">
        <v>1086</v>
      </c>
      <c r="B2035">
        <v>2019</v>
      </c>
      <c r="C2035">
        <v>0</v>
      </c>
      <c r="D2035">
        <v>0</v>
      </c>
      <c r="E2035">
        <v>0</v>
      </c>
      <c r="F2035">
        <v>0</v>
      </c>
      <c r="G2035">
        <v>0</v>
      </c>
      <c r="H2035">
        <v>0</v>
      </c>
      <c r="I2035">
        <v>248</v>
      </c>
      <c r="J2035" t="s">
        <v>1275</v>
      </c>
      <c r="K2035" t="str">
        <f>INDEX('Planning Periods'!$O$2:$O$540,MATCH('Table B Values'!A2035,'Planning Periods'!$A$2:$A$540,0))</f>
        <v>Los Angeles County</v>
      </c>
    </row>
    <row r="2036" spans="1:11">
      <c r="A2036" t="s">
        <v>1163</v>
      </c>
      <c r="B2036">
        <v>2019</v>
      </c>
      <c r="C2036">
        <v>0</v>
      </c>
      <c r="D2036">
        <v>0</v>
      </c>
      <c r="E2036">
        <v>0</v>
      </c>
      <c r="F2036">
        <v>0</v>
      </c>
      <c r="G2036">
        <v>0</v>
      </c>
      <c r="H2036">
        <v>0</v>
      </c>
      <c r="I2036">
        <v>25</v>
      </c>
      <c r="J2036" t="s">
        <v>1275</v>
      </c>
      <c r="K2036" t="str">
        <f>INDEX('Planning Periods'!$O$2:$O$540,MATCH('Table B Values'!A2036,'Planning Periods'!$A$2:$A$540,0))</f>
        <v>Santa Barbara County</v>
      </c>
    </row>
    <row r="2037" spans="1:11">
      <c r="A2037" t="s">
        <v>1089</v>
      </c>
      <c r="B2037">
        <v>2019</v>
      </c>
      <c r="C2037">
        <v>0</v>
      </c>
      <c r="D2037">
        <v>0</v>
      </c>
      <c r="E2037">
        <v>2</v>
      </c>
      <c r="F2037">
        <v>0</v>
      </c>
      <c r="G2037">
        <v>6</v>
      </c>
      <c r="H2037">
        <v>8</v>
      </c>
      <c r="I2037">
        <v>72</v>
      </c>
      <c r="J2037" t="s">
        <v>1275</v>
      </c>
      <c r="K2037" t="str">
        <f>INDEX('Planning Periods'!$O$2:$O$540,MATCH('Table B Values'!A2037,'Planning Periods'!$A$2:$A$540,0))</f>
        <v>Ventura County</v>
      </c>
    </row>
    <row r="2038" spans="1:11">
      <c r="A2038" t="s">
        <v>1164</v>
      </c>
      <c r="B2038">
        <v>2019</v>
      </c>
      <c r="C2038">
        <v>0</v>
      </c>
      <c r="D2038">
        <v>0</v>
      </c>
      <c r="E2038">
        <v>0</v>
      </c>
      <c r="F2038">
        <v>0</v>
      </c>
      <c r="G2038">
        <v>0</v>
      </c>
      <c r="H2038">
        <v>0</v>
      </c>
      <c r="I2038">
        <v>36</v>
      </c>
      <c r="J2038" t="s">
        <v>1275</v>
      </c>
      <c r="K2038" t="str">
        <f>INDEX('Planning Periods'!$O$2:$O$540,MATCH('Table B Values'!A2038,'Planning Periods'!$A$2:$A$540,0))</f>
        <v>Santa Clara County</v>
      </c>
    </row>
    <row r="2039" spans="1:11">
      <c r="A2039" t="s">
        <v>1153</v>
      </c>
      <c r="B2039">
        <v>2019</v>
      </c>
      <c r="C2039">
        <v>0</v>
      </c>
      <c r="D2039">
        <v>0</v>
      </c>
      <c r="E2039">
        <v>0</v>
      </c>
      <c r="F2039">
        <v>0</v>
      </c>
      <c r="G2039">
        <v>4</v>
      </c>
      <c r="H2039">
        <v>0</v>
      </c>
      <c r="I2039">
        <v>5</v>
      </c>
      <c r="J2039" t="s">
        <v>1275</v>
      </c>
      <c r="K2039" t="str">
        <f>INDEX('Planning Periods'!$O$2:$O$540,MATCH('Table B Values'!A2039,'Planning Periods'!$A$2:$A$540,0))</f>
        <v>Madera County</v>
      </c>
    </row>
    <row r="2040" spans="1:11">
      <c r="A2040" t="s">
        <v>926</v>
      </c>
      <c r="B2040">
        <v>2019</v>
      </c>
      <c r="C2040">
        <v>0</v>
      </c>
      <c r="D2040">
        <v>0</v>
      </c>
      <c r="E2040">
        <v>0</v>
      </c>
      <c r="F2040">
        <v>0</v>
      </c>
      <c r="G2040">
        <v>0</v>
      </c>
      <c r="H2040">
        <v>0</v>
      </c>
      <c r="I2040">
        <v>60</v>
      </c>
      <c r="J2040" t="s">
        <v>1275</v>
      </c>
      <c r="K2040" t="str">
        <f>INDEX('Planning Periods'!$O$2:$O$540,MATCH('Table B Values'!A2040,'Planning Periods'!$A$2:$A$540,0))</f>
        <v>San Bernardino County</v>
      </c>
    </row>
    <row r="2041" spans="1:11">
      <c r="A2041" t="s">
        <v>1096</v>
      </c>
      <c r="B2041">
        <v>2019</v>
      </c>
      <c r="C2041">
        <v>0</v>
      </c>
      <c r="D2041">
        <v>0</v>
      </c>
      <c r="E2041">
        <v>0</v>
      </c>
      <c r="F2041">
        <v>0</v>
      </c>
      <c r="G2041">
        <v>0</v>
      </c>
      <c r="H2041">
        <v>0</v>
      </c>
      <c r="I2041">
        <v>550</v>
      </c>
      <c r="J2041" t="s">
        <v>1275</v>
      </c>
      <c r="K2041" t="str">
        <f>INDEX('Planning Periods'!$O$2:$O$540,MATCH('Table B Values'!A2041,'Planning Periods'!$A$2:$A$540,0))</f>
        <v>San Bernardino County</v>
      </c>
    </row>
    <row r="2042" spans="1:11">
      <c r="A2042" t="s">
        <v>835</v>
      </c>
      <c r="B2042">
        <v>2019</v>
      </c>
      <c r="C2042">
        <v>0</v>
      </c>
      <c r="D2042">
        <v>0</v>
      </c>
      <c r="E2042">
        <v>0</v>
      </c>
      <c r="F2042">
        <v>0</v>
      </c>
      <c r="G2042">
        <v>0</v>
      </c>
      <c r="H2042">
        <v>0</v>
      </c>
      <c r="I2042">
        <v>840</v>
      </c>
      <c r="J2042" t="s">
        <v>1275</v>
      </c>
      <c r="K2042" t="str">
        <f>INDEX('Planning Periods'!$O$2:$O$540,MATCH('Table B Values'!A2042,'Planning Periods'!$A$2:$A$540,0))</f>
        <v>San Diego County</v>
      </c>
    </row>
    <row r="2043" spans="1:11">
      <c r="A2043" t="s">
        <v>1293</v>
      </c>
      <c r="B2043">
        <v>2019</v>
      </c>
      <c r="C2043">
        <v>0</v>
      </c>
      <c r="D2043">
        <v>0</v>
      </c>
      <c r="E2043">
        <v>0</v>
      </c>
      <c r="F2043">
        <v>0</v>
      </c>
      <c r="G2043">
        <v>0</v>
      </c>
      <c r="H2043">
        <v>6</v>
      </c>
      <c r="I2043">
        <v>58</v>
      </c>
      <c r="J2043" t="s">
        <v>1275</v>
      </c>
      <c r="K2043" t="str">
        <f>INDEX('Planning Periods'!$O$2:$O$540,MATCH('Table B Values'!A2043,'Planning Periods'!$A$2:$A$540,0))</f>
        <v>Stanislaus County</v>
      </c>
    </row>
    <row r="2044" spans="1:11">
      <c r="A2044" t="s">
        <v>837</v>
      </c>
      <c r="B2044">
        <v>2019</v>
      </c>
      <c r="C2044">
        <v>0</v>
      </c>
      <c r="D2044">
        <v>0</v>
      </c>
      <c r="E2044">
        <v>0</v>
      </c>
      <c r="F2044">
        <v>0</v>
      </c>
      <c r="G2044">
        <v>0</v>
      </c>
      <c r="H2044">
        <v>143</v>
      </c>
      <c r="I2044">
        <v>571</v>
      </c>
      <c r="J2044" t="s">
        <v>1275</v>
      </c>
      <c r="K2044" t="str">
        <f>INDEX('Planning Periods'!$O$2:$O$540,MATCH('Table B Values'!A2044,'Planning Periods'!$A$2:$A$540,0))</f>
        <v>Butte County</v>
      </c>
    </row>
    <row r="2045" spans="1:11">
      <c r="A2045" t="s">
        <v>1100</v>
      </c>
      <c r="B2045">
        <v>2019</v>
      </c>
      <c r="C2045">
        <v>0</v>
      </c>
      <c r="D2045">
        <v>2</v>
      </c>
      <c r="E2045">
        <v>0</v>
      </c>
      <c r="F2045">
        <v>0</v>
      </c>
      <c r="G2045">
        <v>0</v>
      </c>
      <c r="H2045">
        <v>1</v>
      </c>
      <c r="I2045">
        <v>0</v>
      </c>
      <c r="J2045" t="s">
        <v>1275</v>
      </c>
      <c r="K2045" t="str">
        <f>INDEX('Planning Periods'!$O$2:$O$540,MATCH('Table B Values'!A2045,'Planning Periods'!$A$2:$A$540,0))</f>
        <v>Los Angeles County</v>
      </c>
    </row>
    <row r="2046" spans="1:11">
      <c r="A2046" t="s">
        <v>1154</v>
      </c>
      <c r="B2046">
        <v>2019</v>
      </c>
      <c r="C2046">
        <v>0</v>
      </c>
      <c r="D2046">
        <v>0</v>
      </c>
      <c r="E2046">
        <v>0</v>
      </c>
      <c r="F2046">
        <v>0</v>
      </c>
      <c r="G2046">
        <v>0</v>
      </c>
      <c r="H2046">
        <v>0</v>
      </c>
      <c r="I2046">
        <v>20</v>
      </c>
      <c r="J2046" t="s">
        <v>1275</v>
      </c>
      <c r="K2046" t="str">
        <f>INDEX('Planning Periods'!$O$2:$O$540,MATCH('Table B Values'!A2046,'Planning Periods'!$A$2:$A$540,0))</f>
        <v>Placer County</v>
      </c>
    </row>
    <row r="2047" spans="1:11">
      <c r="A2047" t="s">
        <v>1266</v>
      </c>
      <c r="B2047">
        <v>2019</v>
      </c>
      <c r="C2047">
        <v>0</v>
      </c>
      <c r="D2047">
        <v>0</v>
      </c>
      <c r="E2047">
        <v>0</v>
      </c>
      <c r="F2047">
        <v>0</v>
      </c>
      <c r="G2047">
        <v>0</v>
      </c>
      <c r="H2047">
        <v>0</v>
      </c>
      <c r="I2047">
        <v>68</v>
      </c>
      <c r="J2047" t="s">
        <v>1275</v>
      </c>
      <c r="K2047" t="str">
        <f>INDEX('Planning Periods'!$O$2:$O$540,MATCH('Table B Values'!A2047,'Planning Periods'!$A$2:$A$540,0))</f>
        <v>Fresno County</v>
      </c>
    </row>
    <row r="2048" spans="1:11">
      <c r="A2048" t="s">
        <v>948</v>
      </c>
      <c r="B2048">
        <v>2019</v>
      </c>
      <c r="C2048">
        <v>0</v>
      </c>
      <c r="D2048">
        <v>1</v>
      </c>
      <c r="E2048">
        <v>0</v>
      </c>
      <c r="F2048">
        <v>0</v>
      </c>
      <c r="G2048">
        <v>0</v>
      </c>
      <c r="H2048">
        <v>0</v>
      </c>
      <c r="I2048">
        <v>0</v>
      </c>
      <c r="J2048" t="s">
        <v>1275</v>
      </c>
      <c r="K2048" t="str">
        <f>INDEX('Planning Periods'!$O$2:$O$540,MATCH('Table B Values'!A2048,'Planning Periods'!$A$2:$A$540,0))</f>
        <v>Colusa County</v>
      </c>
    </row>
    <row r="2049" spans="1:11">
      <c r="A2049" t="s">
        <v>1125</v>
      </c>
      <c r="B2049">
        <v>2019</v>
      </c>
      <c r="C2049">
        <v>0</v>
      </c>
      <c r="D2049">
        <v>0</v>
      </c>
      <c r="E2049">
        <v>0</v>
      </c>
      <c r="F2049">
        <v>0</v>
      </c>
      <c r="G2049">
        <v>0</v>
      </c>
      <c r="H2049">
        <v>0</v>
      </c>
      <c r="I2049">
        <v>61</v>
      </c>
      <c r="J2049" t="s">
        <v>1275</v>
      </c>
      <c r="K2049" t="str">
        <f>INDEX('Planning Periods'!$O$2:$O$540,MATCH('Table B Values'!A2049,'Planning Periods'!$A$2:$A$540,0))</f>
        <v>San Bernardino County</v>
      </c>
    </row>
    <row r="2050" spans="1:11">
      <c r="A2050" t="s">
        <v>1122</v>
      </c>
      <c r="B2050">
        <v>2019</v>
      </c>
      <c r="C2050">
        <v>0</v>
      </c>
      <c r="D2050">
        <v>3</v>
      </c>
      <c r="E2050">
        <v>0</v>
      </c>
      <c r="F2050">
        <v>2</v>
      </c>
      <c r="G2050">
        <v>0</v>
      </c>
      <c r="H2050">
        <v>18</v>
      </c>
      <c r="I2050">
        <v>43</v>
      </c>
      <c r="J2050" t="s">
        <v>1275</v>
      </c>
      <c r="K2050" t="str">
        <f>INDEX('Planning Periods'!$O$2:$O$540,MATCH('Table B Values'!A2050,'Planning Periods'!$A$2:$A$540,0))</f>
        <v>Los Angeles County</v>
      </c>
    </row>
    <row r="2051" spans="1:11">
      <c r="A2051" t="s">
        <v>1123</v>
      </c>
      <c r="B2051">
        <v>2019</v>
      </c>
      <c r="C2051">
        <v>0</v>
      </c>
      <c r="D2051">
        <v>3</v>
      </c>
      <c r="E2051">
        <v>0</v>
      </c>
      <c r="F2051">
        <v>0</v>
      </c>
      <c r="G2051">
        <v>0</v>
      </c>
      <c r="H2051">
        <v>3</v>
      </c>
      <c r="I2051">
        <v>3</v>
      </c>
      <c r="J2051" t="s">
        <v>1275</v>
      </c>
      <c r="K2051" t="str">
        <f>INDEX('Planning Periods'!$O$2:$O$540,MATCH('Table B Values'!A2051,'Planning Periods'!$A$2:$A$540,0))</f>
        <v>Lake County</v>
      </c>
    </row>
    <row r="2052" spans="1:11">
      <c r="A2052" t="s">
        <v>1155</v>
      </c>
      <c r="B2052">
        <v>2019</v>
      </c>
      <c r="C2052">
        <v>0</v>
      </c>
      <c r="D2052">
        <v>0</v>
      </c>
      <c r="E2052">
        <v>60</v>
      </c>
      <c r="F2052">
        <v>0</v>
      </c>
      <c r="G2052">
        <v>0</v>
      </c>
      <c r="H2052">
        <v>507</v>
      </c>
      <c r="I2052">
        <v>526</v>
      </c>
      <c r="J2052" t="s">
        <v>1275</v>
      </c>
      <c r="K2052" t="str">
        <f>INDEX('Planning Periods'!$O$2:$O$540,MATCH('Table B Values'!A2052,'Planning Periods'!$A$2:$A$540,0))</f>
        <v>Fresno County</v>
      </c>
    </row>
    <row r="2053" spans="1:11">
      <c r="A2053" t="s">
        <v>1158</v>
      </c>
      <c r="B2053">
        <v>2019</v>
      </c>
      <c r="C2053">
        <v>0</v>
      </c>
      <c r="D2053">
        <v>1</v>
      </c>
      <c r="E2053">
        <v>0</v>
      </c>
      <c r="F2053">
        <v>2</v>
      </c>
      <c r="G2053">
        <v>0</v>
      </c>
      <c r="H2053">
        <v>2</v>
      </c>
      <c r="I2053">
        <v>24</v>
      </c>
      <c r="J2053" t="s">
        <v>1275</v>
      </c>
      <c r="K2053" t="str">
        <f>INDEX('Planning Periods'!$O$2:$O$540,MATCH('Table B Values'!A2053,'Planning Periods'!$A$2:$A$540,0))</f>
        <v>Sonoma County</v>
      </c>
    </row>
    <row r="2054" spans="1:11">
      <c r="A2054" t="s">
        <v>1148</v>
      </c>
      <c r="B2054">
        <v>2019</v>
      </c>
      <c r="C2054">
        <v>3</v>
      </c>
      <c r="D2054">
        <v>0</v>
      </c>
      <c r="E2054">
        <v>13</v>
      </c>
      <c r="F2054">
        <v>0</v>
      </c>
      <c r="G2054">
        <v>3</v>
      </c>
      <c r="H2054">
        <v>0</v>
      </c>
      <c r="I2054">
        <v>1673</v>
      </c>
      <c r="J2054" t="s">
        <v>1275</v>
      </c>
      <c r="K2054" t="str">
        <f>INDEX('Planning Periods'!$O$2:$O$540,MATCH('Table B Values'!A2054,'Planning Periods'!$A$2:$A$540,0))</f>
        <v>Kern County</v>
      </c>
    </row>
    <row r="2055" spans="1:11">
      <c r="A2055" t="s">
        <v>1288</v>
      </c>
      <c r="B2055">
        <v>2019</v>
      </c>
      <c r="C2055">
        <v>0</v>
      </c>
      <c r="D2055">
        <v>0</v>
      </c>
      <c r="E2055">
        <v>0</v>
      </c>
      <c r="F2055">
        <v>0</v>
      </c>
      <c r="G2055">
        <v>0</v>
      </c>
      <c r="H2055">
        <v>0</v>
      </c>
      <c r="I2055">
        <v>9</v>
      </c>
      <c r="J2055" t="s">
        <v>1275</v>
      </c>
      <c r="K2055" t="str">
        <f>INDEX('Planning Periods'!$O$2:$O$540,MATCH('Table B Values'!A2055,'Planning Periods'!$A$2:$A$540,0))</f>
        <v>Riverside County</v>
      </c>
    </row>
    <row r="2056" spans="1:11">
      <c r="A2056" t="s">
        <v>1101</v>
      </c>
      <c r="B2056">
        <v>2019</v>
      </c>
      <c r="C2056">
        <v>0</v>
      </c>
      <c r="D2056">
        <v>0</v>
      </c>
      <c r="E2056">
        <v>0</v>
      </c>
      <c r="F2056">
        <v>0</v>
      </c>
      <c r="G2056">
        <v>0</v>
      </c>
      <c r="H2056">
        <v>0</v>
      </c>
      <c r="I2056">
        <v>20</v>
      </c>
      <c r="J2056" t="s">
        <v>1275</v>
      </c>
      <c r="K2056" t="str">
        <f>INDEX('Planning Periods'!$O$2:$O$540,MATCH('Table B Values'!A2056,'Planning Periods'!$A$2:$A$540,0))</f>
        <v>Los Angeles County</v>
      </c>
    </row>
    <row r="2057" spans="1:11">
      <c r="A2057" t="s">
        <v>1147</v>
      </c>
      <c r="B2057">
        <v>2019</v>
      </c>
      <c r="C2057">
        <v>0</v>
      </c>
      <c r="D2057">
        <v>0</v>
      </c>
      <c r="E2057">
        <v>0</v>
      </c>
      <c r="F2057">
        <v>0</v>
      </c>
      <c r="G2057">
        <v>0</v>
      </c>
      <c r="H2057">
        <v>0</v>
      </c>
      <c r="I2057">
        <v>179</v>
      </c>
      <c r="J2057" t="s">
        <v>1275</v>
      </c>
      <c r="K2057" t="str">
        <f>INDEX('Planning Periods'!$O$2:$O$540,MATCH('Table B Values'!A2057,'Planning Periods'!$A$2:$A$540,0))</f>
        <v>Los Angeles County</v>
      </c>
    </row>
    <row r="2058" spans="1:11">
      <c r="A2058" t="s">
        <v>1149</v>
      </c>
      <c r="B2058">
        <v>2019</v>
      </c>
      <c r="C2058">
        <v>0</v>
      </c>
      <c r="D2058">
        <v>0</v>
      </c>
      <c r="E2058">
        <v>0</v>
      </c>
      <c r="F2058">
        <v>0</v>
      </c>
      <c r="G2058">
        <v>0</v>
      </c>
      <c r="H2058">
        <v>0</v>
      </c>
      <c r="I2058">
        <v>9</v>
      </c>
      <c r="J2058" t="s">
        <v>1275</v>
      </c>
      <c r="K2058" t="str">
        <f>INDEX('Planning Periods'!$O$2:$O$540,MATCH('Table B Values'!A2058,'Planning Periods'!$A$2:$A$540,0))</f>
        <v>Merced County</v>
      </c>
    </row>
    <row r="2059" spans="1:11">
      <c r="A2059" t="s">
        <v>1102</v>
      </c>
      <c r="B2059">
        <v>2019</v>
      </c>
      <c r="C2059">
        <v>0</v>
      </c>
      <c r="D2059">
        <v>0</v>
      </c>
      <c r="E2059">
        <v>0</v>
      </c>
      <c r="F2059">
        <v>0</v>
      </c>
      <c r="G2059">
        <v>0</v>
      </c>
      <c r="H2059">
        <v>3</v>
      </c>
      <c r="I2059">
        <v>9</v>
      </c>
      <c r="J2059" t="s">
        <v>1275</v>
      </c>
      <c r="K2059" t="str">
        <f>INDEX('Planning Periods'!$O$2:$O$540,MATCH('Table B Values'!A2059,'Planning Periods'!$A$2:$A$540,0))</f>
        <v>Placer County</v>
      </c>
    </row>
    <row r="2060" spans="1:11">
      <c r="A2060" t="s">
        <v>1277</v>
      </c>
      <c r="B2060">
        <v>2019</v>
      </c>
      <c r="C2060">
        <v>0</v>
      </c>
      <c r="D2060">
        <v>0</v>
      </c>
      <c r="E2060">
        <v>1</v>
      </c>
      <c r="F2060">
        <v>0</v>
      </c>
      <c r="G2060">
        <v>16</v>
      </c>
      <c r="H2060">
        <v>0</v>
      </c>
      <c r="I2060">
        <v>0</v>
      </c>
      <c r="J2060" t="s">
        <v>1275</v>
      </c>
      <c r="K2060" t="str">
        <f>INDEX('Planning Periods'!$O$2:$O$540,MATCH('Table B Values'!A2060,'Planning Periods'!$A$2:$A$540,0))</f>
        <v>Kings County</v>
      </c>
    </row>
    <row r="2061" spans="1:11">
      <c r="A2061" t="s">
        <v>1095</v>
      </c>
      <c r="B2061">
        <v>2019</v>
      </c>
      <c r="C2061">
        <v>0</v>
      </c>
      <c r="D2061">
        <v>0</v>
      </c>
      <c r="E2061">
        <v>0</v>
      </c>
      <c r="F2061">
        <v>0</v>
      </c>
      <c r="G2061">
        <v>0</v>
      </c>
      <c r="H2061">
        <v>0</v>
      </c>
      <c r="I2061">
        <v>5</v>
      </c>
      <c r="J2061" t="s">
        <v>1275</v>
      </c>
      <c r="K2061" t="str">
        <f>INDEX('Planning Periods'!$O$2:$O$540,MATCH('Table B Values'!A2061,'Planning Periods'!$A$2:$A$540,0))</f>
        <v>Los Angeles County</v>
      </c>
    </row>
    <row r="2062" spans="1:11">
      <c r="A2062" t="s">
        <v>1087</v>
      </c>
      <c r="B2062">
        <v>2019</v>
      </c>
      <c r="C2062">
        <v>0</v>
      </c>
      <c r="D2062">
        <v>0</v>
      </c>
      <c r="E2062">
        <v>0</v>
      </c>
      <c r="F2062">
        <v>0</v>
      </c>
      <c r="G2062">
        <v>0</v>
      </c>
      <c r="H2062">
        <v>0</v>
      </c>
      <c r="I2062">
        <v>28</v>
      </c>
      <c r="J2062" t="s">
        <v>1275</v>
      </c>
      <c r="K2062" t="str">
        <f>INDEX('Planning Periods'!$O$2:$O$540,MATCH('Table B Values'!A2062,'Planning Periods'!$A$2:$A$540,0))</f>
        <v>Los Angeles County</v>
      </c>
    </row>
    <row r="2063" spans="1:11">
      <c r="A2063" t="s">
        <v>1140</v>
      </c>
      <c r="B2063">
        <v>2019</v>
      </c>
      <c r="C2063">
        <v>0</v>
      </c>
      <c r="D2063">
        <v>0</v>
      </c>
      <c r="E2063">
        <v>0</v>
      </c>
      <c r="F2063">
        <v>0</v>
      </c>
      <c r="G2063">
        <v>0</v>
      </c>
      <c r="H2063">
        <v>0</v>
      </c>
      <c r="I2063">
        <v>12</v>
      </c>
      <c r="J2063" t="s">
        <v>1275</v>
      </c>
      <c r="K2063" t="str">
        <f>INDEX('Planning Periods'!$O$2:$O$540,MATCH('Table B Values'!A2063,'Planning Periods'!$A$2:$A$540,0))</f>
        <v>Los Angeles County</v>
      </c>
    </row>
    <row r="2064" spans="1:11">
      <c r="A2064" t="s">
        <v>1139</v>
      </c>
      <c r="B2064">
        <v>2019</v>
      </c>
      <c r="C2064">
        <v>0</v>
      </c>
      <c r="D2064">
        <v>0</v>
      </c>
      <c r="E2064">
        <v>0</v>
      </c>
      <c r="F2064">
        <v>0</v>
      </c>
      <c r="G2064">
        <v>0</v>
      </c>
      <c r="H2064">
        <v>0</v>
      </c>
      <c r="I2064">
        <v>429</v>
      </c>
      <c r="J2064" t="s">
        <v>1275</v>
      </c>
      <c r="K2064" t="str">
        <f>INDEX('Planning Periods'!$O$2:$O$540,MATCH('Table B Values'!A2064,'Planning Periods'!$A$2:$A$540,0))</f>
        <v>Riverside County</v>
      </c>
    </row>
    <row r="2065" spans="1:11">
      <c r="A2065" t="s">
        <v>1076</v>
      </c>
      <c r="B2065">
        <v>2019</v>
      </c>
      <c r="C2065">
        <v>0</v>
      </c>
      <c r="D2065">
        <v>0</v>
      </c>
      <c r="E2065">
        <v>20</v>
      </c>
      <c r="F2065">
        <v>0</v>
      </c>
      <c r="G2065">
        <v>0</v>
      </c>
      <c r="H2065">
        <v>0</v>
      </c>
      <c r="I2065">
        <v>49</v>
      </c>
      <c r="J2065" t="s">
        <v>1275</v>
      </c>
      <c r="K2065" t="str">
        <f>INDEX('Planning Periods'!$O$2:$O$540,MATCH('Table B Values'!A2065,'Planning Periods'!$A$2:$A$540,0))</f>
        <v>San Luis Obispo County</v>
      </c>
    </row>
    <row r="2066" spans="1:11">
      <c r="A2066" t="s">
        <v>1143</v>
      </c>
      <c r="B2066">
        <v>2019</v>
      </c>
      <c r="C2066">
        <v>0</v>
      </c>
      <c r="D2066">
        <v>2</v>
      </c>
      <c r="E2066">
        <v>0</v>
      </c>
      <c r="F2066">
        <v>0</v>
      </c>
      <c r="G2066">
        <v>0</v>
      </c>
      <c r="H2066">
        <v>12</v>
      </c>
      <c r="I2066">
        <v>279</v>
      </c>
      <c r="J2066" t="s">
        <v>1275</v>
      </c>
      <c r="K2066" t="str">
        <f>INDEX('Planning Periods'!$O$2:$O$540,MATCH('Table B Values'!A2066,'Planning Periods'!$A$2:$A$540,0))</f>
        <v>Contra Costa County</v>
      </c>
    </row>
    <row r="2067" spans="1:11">
      <c r="A2067" t="s">
        <v>797</v>
      </c>
      <c r="B2067">
        <v>2019</v>
      </c>
      <c r="C2067">
        <v>0</v>
      </c>
      <c r="D2067">
        <v>0</v>
      </c>
      <c r="E2067">
        <v>0</v>
      </c>
      <c r="F2067">
        <v>3</v>
      </c>
      <c r="G2067">
        <v>0</v>
      </c>
      <c r="H2067">
        <v>2</v>
      </c>
      <c r="I2067">
        <v>4</v>
      </c>
      <c r="J2067" t="s">
        <v>1275</v>
      </c>
      <c r="K2067" t="str">
        <f>INDEX('Planning Periods'!$O$2:$O$540,MATCH('Table B Values'!A2067,'Planning Periods'!$A$2:$A$540,0))</f>
        <v>Humboldt County</v>
      </c>
    </row>
    <row r="2068" spans="1:11">
      <c r="A2068" t="s">
        <v>1072</v>
      </c>
      <c r="B2068">
        <v>2019</v>
      </c>
      <c r="C2068">
        <v>0</v>
      </c>
      <c r="D2068">
        <v>0</v>
      </c>
      <c r="E2068">
        <v>0</v>
      </c>
      <c r="F2068">
        <v>0</v>
      </c>
      <c r="G2068">
        <v>0</v>
      </c>
      <c r="H2068">
        <v>0</v>
      </c>
      <c r="I2068">
        <v>98</v>
      </c>
      <c r="J2068" t="s">
        <v>1275</v>
      </c>
      <c r="K2068" t="str">
        <f>INDEX('Planning Periods'!$O$2:$O$540,MATCH('Table B Values'!A2068,'Planning Periods'!$A$2:$A$540,0))</f>
        <v>Los Angeles County</v>
      </c>
    </row>
    <row r="2069" spans="1:11">
      <c r="A2069" t="s">
        <v>1097</v>
      </c>
      <c r="B2069">
        <v>2019</v>
      </c>
      <c r="C2069">
        <v>0</v>
      </c>
      <c r="D2069">
        <v>0</v>
      </c>
      <c r="E2069">
        <v>0</v>
      </c>
      <c r="F2069">
        <v>2</v>
      </c>
      <c r="G2069">
        <v>1</v>
      </c>
      <c r="H2069">
        <v>2</v>
      </c>
      <c r="I2069">
        <v>64</v>
      </c>
      <c r="J2069" t="s">
        <v>1275</v>
      </c>
      <c r="K2069" t="str">
        <f>INDEX('Planning Periods'!$O$2:$O$540,MATCH('Table B Values'!A2069,'Planning Periods'!$A$2:$A$540,0))</f>
        <v>San Luis Obispo County</v>
      </c>
    </row>
    <row r="2070" spans="1:11">
      <c r="A2070" t="s">
        <v>1150</v>
      </c>
      <c r="B2070">
        <v>2019</v>
      </c>
      <c r="C2070">
        <v>0</v>
      </c>
      <c r="D2070">
        <v>0</v>
      </c>
      <c r="E2070">
        <v>0</v>
      </c>
      <c r="F2070">
        <v>0</v>
      </c>
      <c r="G2070">
        <v>0</v>
      </c>
      <c r="H2070">
        <v>111</v>
      </c>
      <c r="I2070">
        <v>0</v>
      </c>
      <c r="J2070" t="s">
        <v>1275</v>
      </c>
      <c r="K2070" t="str">
        <f>INDEX('Planning Periods'!$O$2:$O$540,MATCH('Table B Values'!A2070,'Planning Periods'!$A$2:$A$540,0))</f>
        <v>Kern County</v>
      </c>
    </row>
    <row r="2071" spans="1:11">
      <c r="A2071" t="s">
        <v>1151</v>
      </c>
      <c r="B2071">
        <v>2019</v>
      </c>
      <c r="C2071">
        <v>0</v>
      </c>
      <c r="D2071">
        <v>8</v>
      </c>
      <c r="E2071">
        <v>0</v>
      </c>
      <c r="F2071">
        <v>2</v>
      </c>
      <c r="G2071">
        <v>0</v>
      </c>
      <c r="H2071">
        <v>0</v>
      </c>
      <c r="I2071">
        <v>19</v>
      </c>
      <c r="J2071" t="s">
        <v>1275</v>
      </c>
      <c r="K2071" t="str">
        <f>INDEX('Planning Periods'!$O$2:$O$540,MATCH('Table B Values'!A2071,'Planning Periods'!$A$2:$A$540,0))</f>
        <v>San Mateo County</v>
      </c>
    </row>
    <row r="2072" spans="1:11">
      <c r="A2072" t="s">
        <v>1099</v>
      </c>
      <c r="B2072">
        <v>2019</v>
      </c>
      <c r="C2072">
        <v>0</v>
      </c>
      <c r="D2072">
        <v>0</v>
      </c>
      <c r="E2072">
        <v>0</v>
      </c>
      <c r="F2072">
        <v>0</v>
      </c>
      <c r="G2072">
        <v>0</v>
      </c>
      <c r="H2072">
        <v>0</v>
      </c>
      <c r="I2072">
        <v>9</v>
      </c>
      <c r="J2072" t="s">
        <v>1275</v>
      </c>
      <c r="K2072" t="str">
        <f>INDEX('Planning Periods'!$O$2:$O$540,MATCH('Table B Values'!A2072,'Planning Periods'!$A$2:$A$540,0))</f>
        <v>Los Angeles County</v>
      </c>
    </row>
    <row r="2073" spans="1:11">
      <c r="A2073" t="s">
        <v>1135</v>
      </c>
      <c r="B2073">
        <v>2019</v>
      </c>
      <c r="C2073">
        <v>0</v>
      </c>
      <c r="D2073">
        <v>0</v>
      </c>
      <c r="E2073">
        <v>0</v>
      </c>
      <c r="F2073">
        <v>0</v>
      </c>
      <c r="G2073">
        <v>0</v>
      </c>
      <c r="H2073">
        <v>12</v>
      </c>
      <c r="I2073">
        <v>0</v>
      </c>
      <c r="J2073" t="s">
        <v>1275</v>
      </c>
      <c r="K2073" t="str">
        <f>INDEX('Planning Periods'!$O$2:$O$540,MATCH('Table B Values'!A2073,'Planning Periods'!$A$2:$A$540,0))</f>
        <v>San Mateo County</v>
      </c>
    </row>
    <row r="2074" spans="1:11">
      <c r="A2074" t="s">
        <v>1159</v>
      </c>
      <c r="B2074">
        <v>2019</v>
      </c>
      <c r="C2074">
        <v>0</v>
      </c>
      <c r="D2074">
        <v>0</v>
      </c>
      <c r="E2074">
        <v>0</v>
      </c>
      <c r="F2074">
        <v>0</v>
      </c>
      <c r="G2074">
        <v>0</v>
      </c>
      <c r="H2074">
        <v>0</v>
      </c>
      <c r="I2074">
        <v>10</v>
      </c>
      <c r="J2074" t="s">
        <v>1275</v>
      </c>
      <c r="K2074" t="str">
        <f>INDEX('Planning Periods'!$O$2:$O$540,MATCH('Table B Values'!A2074,'Planning Periods'!$A$2:$A$540,0))</f>
        <v>San Mateo County</v>
      </c>
    </row>
    <row r="2075" spans="1:11">
      <c r="A2075" t="s">
        <v>1113</v>
      </c>
      <c r="B2075">
        <v>2019</v>
      </c>
      <c r="C2075">
        <v>0</v>
      </c>
      <c r="D2075">
        <v>0</v>
      </c>
      <c r="E2075">
        <v>0</v>
      </c>
      <c r="F2075">
        <v>0</v>
      </c>
      <c r="G2075">
        <v>0</v>
      </c>
      <c r="H2075">
        <v>0</v>
      </c>
      <c r="I2075">
        <v>10</v>
      </c>
      <c r="J2075" t="s">
        <v>1275</v>
      </c>
      <c r="K2075" t="str">
        <f>INDEX('Planning Periods'!$O$2:$O$540,MATCH('Table B Values'!A2075,'Planning Periods'!$A$2:$A$540,0))</f>
        <v>Los Angeles County</v>
      </c>
    </row>
    <row r="2076" spans="1:11">
      <c r="A2076" t="s">
        <v>1108</v>
      </c>
      <c r="B2076">
        <v>2019</v>
      </c>
      <c r="C2076">
        <v>0</v>
      </c>
      <c r="D2076">
        <v>0</v>
      </c>
      <c r="E2076">
        <v>0</v>
      </c>
      <c r="F2076">
        <v>0</v>
      </c>
      <c r="G2076">
        <v>0</v>
      </c>
      <c r="H2076">
        <v>56</v>
      </c>
      <c r="I2076">
        <v>95</v>
      </c>
      <c r="J2076" t="s">
        <v>1275</v>
      </c>
      <c r="K2076" t="str">
        <f>INDEX('Planning Periods'!$O$2:$O$540,MATCH('Table B Values'!A2076,'Planning Periods'!$A$2:$A$540,0))</f>
        <v>Butte County</v>
      </c>
    </row>
    <row r="2077" spans="1:11">
      <c r="A2077" t="s">
        <v>1104</v>
      </c>
      <c r="B2077">
        <v>2019</v>
      </c>
      <c r="C2077">
        <v>0</v>
      </c>
      <c r="D2077">
        <v>0</v>
      </c>
      <c r="E2077">
        <v>0</v>
      </c>
      <c r="F2077">
        <v>51</v>
      </c>
      <c r="G2077">
        <v>0</v>
      </c>
      <c r="H2077">
        <v>11</v>
      </c>
      <c r="I2077">
        <v>53</v>
      </c>
      <c r="J2077" t="s">
        <v>1275</v>
      </c>
      <c r="K2077" t="str">
        <f>INDEX('Planning Periods'!$O$2:$O$540,MATCH('Table B Values'!A2077,'Planning Periods'!$A$2:$A$540,0))</f>
        <v>Los Angeles County</v>
      </c>
    </row>
    <row r="2078" spans="1:11">
      <c r="A2078" t="s">
        <v>954</v>
      </c>
      <c r="B2078">
        <v>2019</v>
      </c>
      <c r="C2078">
        <v>0</v>
      </c>
      <c r="D2078">
        <v>0</v>
      </c>
      <c r="E2078">
        <v>0</v>
      </c>
      <c r="F2078">
        <v>0</v>
      </c>
      <c r="G2078">
        <v>0</v>
      </c>
      <c r="H2078">
        <v>0</v>
      </c>
      <c r="I2078">
        <v>1</v>
      </c>
      <c r="J2078" t="s">
        <v>1275</v>
      </c>
      <c r="K2078" t="str">
        <f>INDEX('Planning Periods'!$O$2:$O$540,MATCH('Table B Values'!A2078,'Planning Periods'!$A$2:$A$540,0))</f>
        <v>Orange County</v>
      </c>
    </row>
    <row r="2079" spans="1:11">
      <c r="A2079" t="s">
        <v>1161</v>
      </c>
      <c r="B2079">
        <v>2019</v>
      </c>
      <c r="C2079">
        <v>0</v>
      </c>
      <c r="D2079">
        <v>0</v>
      </c>
      <c r="E2079">
        <v>0</v>
      </c>
      <c r="F2079">
        <v>0</v>
      </c>
      <c r="G2079">
        <v>0</v>
      </c>
      <c r="H2079">
        <v>1</v>
      </c>
      <c r="I2079">
        <v>17</v>
      </c>
      <c r="J2079" t="s">
        <v>1275</v>
      </c>
      <c r="K2079" t="str">
        <f>INDEX('Planning Periods'!$O$2:$O$540,MATCH('Table B Values'!A2079,'Planning Periods'!$A$2:$A$540,0))</f>
        <v>Santa Barbara County</v>
      </c>
    </row>
    <row r="2080" spans="1:11">
      <c r="A2080" t="s">
        <v>1110</v>
      </c>
      <c r="B2080">
        <v>2019</v>
      </c>
      <c r="C2080">
        <v>0</v>
      </c>
      <c r="D2080">
        <v>0</v>
      </c>
      <c r="E2080">
        <v>0</v>
      </c>
      <c r="F2080">
        <v>0</v>
      </c>
      <c r="G2080">
        <v>0</v>
      </c>
      <c r="H2080">
        <v>0</v>
      </c>
      <c r="I2080">
        <v>286</v>
      </c>
      <c r="J2080" t="s">
        <v>1275</v>
      </c>
      <c r="K2080" t="str">
        <f>INDEX('Planning Periods'!$O$2:$O$540,MATCH('Table B Values'!A2080,'Planning Periods'!$A$2:$A$540,0))</f>
        <v>Riverside County</v>
      </c>
    </row>
    <row r="2081" spans="1:11">
      <c r="A2081" t="s">
        <v>1111</v>
      </c>
      <c r="B2081">
        <v>2019</v>
      </c>
      <c r="C2081">
        <v>0</v>
      </c>
      <c r="D2081">
        <v>0</v>
      </c>
      <c r="E2081">
        <v>0</v>
      </c>
      <c r="F2081">
        <v>1</v>
      </c>
      <c r="G2081">
        <v>0</v>
      </c>
      <c r="H2081">
        <v>0</v>
      </c>
      <c r="I2081">
        <v>0</v>
      </c>
      <c r="J2081" t="s">
        <v>1275</v>
      </c>
      <c r="K2081" t="str">
        <f>INDEX('Planning Periods'!$O$2:$O$540,MATCH('Table B Values'!A2081,'Planning Periods'!$A$2:$A$540,0))</f>
        <v>Imperial County</v>
      </c>
    </row>
    <row r="2082" spans="1:11">
      <c r="A2082" t="s">
        <v>1268</v>
      </c>
      <c r="B2082">
        <v>2019</v>
      </c>
      <c r="C2082">
        <v>0</v>
      </c>
      <c r="D2082">
        <v>0</v>
      </c>
      <c r="E2082">
        <v>0</v>
      </c>
      <c r="F2082">
        <v>1</v>
      </c>
      <c r="G2082">
        <v>0</v>
      </c>
      <c r="H2082">
        <v>1</v>
      </c>
      <c r="I2082">
        <v>3</v>
      </c>
      <c r="J2082" t="s">
        <v>1275</v>
      </c>
      <c r="K2082" t="str">
        <f>INDEX('Planning Periods'!$O$2:$O$540,MATCH('Table B Values'!A2082,'Planning Periods'!$A$2:$A$540,0))</f>
        <v>Napa County</v>
      </c>
    </row>
    <row r="2083" spans="1:11">
      <c r="A2083" t="s">
        <v>1295</v>
      </c>
      <c r="B2083">
        <v>2019</v>
      </c>
      <c r="C2083">
        <v>35</v>
      </c>
      <c r="D2083">
        <v>0</v>
      </c>
      <c r="E2083">
        <v>53</v>
      </c>
      <c r="F2083">
        <v>103</v>
      </c>
      <c r="G2083">
        <v>0</v>
      </c>
      <c r="H2083">
        <v>26</v>
      </c>
      <c r="I2083">
        <v>0</v>
      </c>
      <c r="J2083" t="s">
        <v>1275</v>
      </c>
      <c r="K2083" t="str">
        <f>INDEX('Planning Periods'!$O$2:$O$540,MATCH('Table B Values'!A2083,'Planning Periods'!$A$2:$A$540,0))</f>
        <v>Imperial County</v>
      </c>
    </row>
    <row r="2084" spans="1:11">
      <c r="A2084" t="s">
        <v>951</v>
      </c>
      <c r="B2084">
        <v>2019</v>
      </c>
      <c r="C2084">
        <v>0</v>
      </c>
      <c r="D2084">
        <v>0</v>
      </c>
      <c r="E2084">
        <v>0</v>
      </c>
      <c r="F2084">
        <v>0</v>
      </c>
      <c r="G2084">
        <v>0</v>
      </c>
      <c r="H2084">
        <v>0</v>
      </c>
      <c r="I2084">
        <v>19</v>
      </c>
      <c r="J2084" t="s">
        <v>1275</v>
      </c>
      <c r="K2084" t="str">
        <f>INDEX('Planning Periods'!$O$2:$O$540,MATCH('Table B Values'!A2084,'Planning Periods'!$A$2:$A$540,0))</f>
        <v>Calaveras County</v>
      </c>
    </row>
    <row r="2085" spans="1:11">
      <c r="A2085" t="s">
        <v>1090</v>
      </c>
      <c r="B2085">
        <v>2019</v>
      </c>
      <c r="C2085">
        <v>0</v>
      </c>
      <c r="D2085">
        <v>0</v>
      </c>
      <c r="E2085">
        <v>0</v>
      </c>
      <c r="F2085">
        <v>5</v>
      </c>
      <c r="G2085">
        <v>0</v>
      </c>
      <c r="H2085">
        <v>0</v>
      </c>
      <c r="I2085">
        <v>3</v>
      </c>
      <c r="J2085" t="s">
        <v>1275</v>
      </c>
      <c r="K2085" t="str">
        <f>INDEX('Planning Periods'!$O$2:$O$540,MATCH('Table B Values'!A2085,'Planning Periods'!$A$2:$A$540,0))</f>
        <v>Inyo County</v>
      </c>
    </row>
    <row r="2086" spans="1:11">
      <c r="A2086" t="s">
        <v>1092</v>
      </c>
      <c r="B2086">
        <v>2019</v>
      </c>
      <c r="C2086">
        <v>0</v>
      </c>
      <c r="D2086">
        <v>0</v>
      </c>
      <c r="E2086">
        <v>0</v>
      </c>
      <c r="F2086">
        <v>2</v>
      </c>
      <c r="G2086">
        <v>0</v>
      </c>
      <c r="H2086">
        <v>1</v>
      </c>
      <c r="I2086">
        <v>27</v>
      </c>
      <c r="J2086" t="s">
        <v>1275</v>
      </c>
      <c r="K2086" t="str">
        <f>INDEX('Planning Periods'!$O$2:$O$540,MATCH('Table B Values'!A2086,'Planning Periods'!$A$2:$A$540,0))</f>
        <v>San Bernardino County</v>
      </c>
    </row>
    <row r="2087" spans="1:11">
      <c r="A2087" t="s">
        <v>1276</v>
      </c>
      <c r="B2087">
        <v>2019</v>
      </c>
      <c r="C2087">
        <v>0</v>
      </c>
      <c r="D2087">
        <v>0</v>
      </c>
      <c r="E2087">
        <v>0</v>
      </c>
      <c r="F2087">
        <v>0</v>
      </c>
      <c r="G2087">
        <v>0</v>
      </c>
      <c r="H2087">
        <v>1</v>
      </c>
      <c r="I2087">
        <v>1</v>
      </c>
      <c r="J2087" t="s">
        <v>1275</v>
      </c>
      <c r="K2087" t="str">
        <f>INDEX('Planning Periods'!$O$2:$O$540,MATCH('Table B Values'!A2087,'Planning Periods'!$A$2:$A$540,0))</f>
        <v>Marin County</v>
      </c>
    </row>
    <row r="2088" spans="1:11">
      <c r="A2088" t="s">
        <v>1141</v>
      </c>
      <c r="B2088">
        <v>2019</v>
      </c>
      <c r="C2088">
        <v>13</v>
      </c>
      <c r="D2088">
        <v>0</v>
      </c>
      <c r="E2088">
        <v>0</v>
      </c>
      <c r="F2088">
        <v>0</v>
      </c>
      <c r="G2088">
        <v>0</v>
      </c>
      <c r="H2088">
        <v>0</v>
      </c>
      <c r="I2088">
        <v>350</v>
      </c>
      <c r="J2088" t="s">
        <v>1275</v>
      </c>
      <c r="K2088" t="str">
        <f>INDEX('Planning Periods'!$O$2:$O$540,MATCH('Table B Values'!A2088,'Planning Periods'!$A$2:$A$540,0))</f>
        <v>Alameda County</v>
      </c>
    </row>
    <row r="2089" spans="1:11">
      <c r="A2089" t="s">
        <v>1085</v>
      </c>
      <c r="B2089">
        <v>2019</v>
      </c>
      <c r="C2089">
        <v>1</v>
      </c>
      <c r="D2089">
        <v>4</v>
      </c>
      <c r="E2089">
        <v>0</v>
      </c>
      <c r="F2089">
        <v>0</v>
      </c>
      <c r="G2089">
        <v>0</v>
      </c>
      <c r="H2089">
        <v>0</v>
      </c>
      <c r="I2089">
        <v>83</v>
      </c>
      <c r="J2089" t="s">
        <v>1275</v>
      </c>
      <c r="K2089" t="str">
        <f>INDEX('Planning Periods'!$O$2:$O$540,MATCH('Table B Values'!A2089,'Planning Periods'!$A$2:$A$540,0))</f>
        <v>Los Angeles County</v>
      </c>
    </row>
    <row r="2090" spans="1:11">
      <c r="A2090" t="s">
        <v>1152</v>
      </c>
      <c r="B2090">
        <v>2019</v>
      </c>
      <c r="C2090">
        <v>0</v>
      </c>
      <c r="D2090">
        <v>0</v>
      </c>
      <c r="E2090">
        <v>0</v>
      </c>
      <c r="F2090">
        <v>3</v>
      </c>
      <c r="G2090">
        <v>0</v>
      </c>
      <c r="H2090">
        <v>6</v>
      </c>
      <c r="I2090">
        <v>321</v>
      </c>
      <c r="J2090" t="s">
        <v>1275</v>
      </c>
      <c r="K2090" t="str">
        <f>INDEX('Planning Periods'!$O$2:$O$540,MATCH('Table B Values'!A2090,'Planning Periods'!$A$2:$A$540,0))</f>
        <v>Contra Costa County</v>
      </c>
    </row>
    <row r="2091" spans="1:11">
      <c r="A2091" t="s">
        <v>1107</v>
      </c>
      <c r="B2091">
        <v>2019</v>
      </c>
      <c r="C2091">
        <v>0</v>
      </c>
      <c r="D2091">
        <v>0</v>
      </c>
      <c r="E2091">
        <v>0</v>
      </c>
      <c r="F2091">
        <v>0</v>
      </c>
      <c r="G2091">
        <v>20</v>
      </c>
      <c r="H2091">
        <v>0</v>
      </c>
      <c r="I2091">
        <v>695</v>
      </c>
      <c r="J2091" t="s">
        <v>1275</v>
      </c>
      <c r="K2091" t="str">
        <f>INDEX('Planning Periods'!$O$2:$O$540,MATCH('Table B Values'!A2091,'Planning Periods'!$A$2:$A$540,0))</f>
        <v>Orange County</v>
      </c>
    </row>
    <row r="2092" spans="1:11">
      <c r="A2092" t="s">
        <v>1160</v>
      </c>
      <c r="B2092">
        <v>2019</v>
      </c>
      <c r="C2092">
        <v>0</v>
      </c>
      <c r="D2092">
        <v>0</v>
      </c>
      <c r="E2092">
        <v>0</v>
      </c>
      <c r="F2092">
        <v>0</v>
      </c>
      <c r="G2092">
        <v>0</v>
      </c>
      <c r="H2092">
        <v>6</v>
      </c>
      <c r="I2092">
        <v>6</v>
      </c>
      <c r="J2092" t="s">
        <v>1275</v>
      </c>
      <c r="K2092" t="str">
        <f>INDEX('Planning Periods'!$O$2:$O$540,MATCH('Table B Values'!A2092,'Planning Periods'!$A$2:$A$540,0))</f>
        <v>San Mateo County</v>
      </c>
    </row>
    <row r="2093" spans="1:11">
      <c r="A2093" t="s">
        <v>1138</v>
      </c>
      <c r="B2093">
        <v>2019</v>
      </c>
      <c r="C2093">
        <v>0</v>
      </c>
      <c r="D2093">
        <v>0</v>
      </c>
      <c r="E2093">
        <v>0</v>
      </c>
      <c r="F2093">
        <v>0</v>
      </c>
      <c r="G2093">
        <v>0</v>
      </c>
      <c r="H2093">
        <v>6</v>
      </c>
      <c r="I2093">
        <v>0</v>
      </c>
      <c r="J2093" t="s">
        <v>1275</v>
      </c>
      <c r="K2093" t="str">
        <f>INDEX('Planning Periods'!$O$2:$O$540,MATCH('Table B Values'!A2093,'Planning Periods'!$A$2:$A$540,0))</f>
        <v>Riverside County</v>
      </c>
    </row>
    <row r="2094" spans="1:11">
      <c r="A2094" t="s">
        <v>1106</v>
      </c>
      <c r="B2094">
        <v>2019</v>
      </c>
      <c r="C2094">
        <v>30</v>
      </c>
      <c r="D2094">
        <v>0</v>
      </c>
      <c r="E2094">
        <v>30</v>
      </c>
      <c r="F2094">
        <v>0</v>
      </c>
      <c r="G2094">
        <v>24</v>
      </c>
      <c r="H2094">
        <v>25</v>
      </c>
      <c r="I2094">
        <v>2</v>
      </c>
      <c r="J2094" t="s">
        <v>1275</v>
      </c>
      <c r="K2094" t="str">
        <f>INDEX('Planning Periods'!$O$2:$O$540,MATCH('Table B Values'!A2094,'Planning Periods'!$A$2:$A$540,0))</f>
        <v>Imperial County</v>
      </c>
    </row>
    <row r="2095" spans="1:11">
      <c r="A2095" t="s">
        <v>1098</v>
      </c>
      <c r="B2095">
        <v>2019</v>
      </c>
      <c r="C2095">
        <v>0</v>
      </c>
      <c r="D2095">
        <v>0</v>
      </c>
      <c r="E2095">
        <v>0</v>
      </c>
      <c r="F2095">
        <v>0</v>
      </c>
      <c r="G2095">
        <v>0</v>
      </c>
      <c r="H2095">
        <v>2</v>
      </c>
      <c r="I2095">
        <v>1</v>
      </c>
      <c r="J2095" t="s">
        <v>1275</v>
      </c>
      <c r="K2095" t="str">
        <f>INDEX('Planning Periods'!$O$2:$O$540,MATCH('Table B Values'!A2095,'Planning Periods'!$A$2:$A$540,0))</f>
        <v>Del Norte County</v>
      </c>
    </row>
    <row r="2096" spans="1:11">
      <c r="A2096" t="s">
        <v>852</v>
      </c>
      <c r="B2096">
        <v>2019</v>
      </c>
      <c r="C2096">
        <v>0</v>
      </c>
      <c r="D2096">
        <v>0</v>
      </c>
      <c r="E2096">
        <v>0</v>
      </c>
      <c r="F2096">
        <v>5</v>
      </c>
      <c r="G2096">
        <v>0</v>
      </c>
      <c r="H2096">
        <v>10</v>
      </c>
      <c r="I2096">
        <v>71</v>
      </c>
      <c r="J2096" t="s">
        <v>1275</v>
      </c>
      <c r="K2096" t="str">
        <f>INDEX('Planning Periods'!$O$2:$O$540,MATCH('Table B Values'!A2096,'Planning Periods'!$A$2:$A$540,0))</f>
        <v>Los Angeles County</v>
      </c>
    </row>
    <row r="2097" spans="1:11">
      <c r="A2097" t="s">
        <v>1071</v>
      </c>
      <c r="B2097">
        <v>2019</v>
      </c>
      <c r="C2097">
        <v>0</v>
      </c>
      <c r="D2097">
        <v>0</v>
      </c>
      <c r="E2097">
        <v>0</v>
      </c>
      <c r="F2097">
        <v>0</v>
      </c>
      <c r="G2097">
        <v>0</v>
      </c>
      <c r="H2097">
        <v>0</v>
      </c>
      <c r="I2097">
        <v>28</v>
      </c>
      <c r="J2097" t="s">
        <v>1275</v>
      </c>
      <c r="K2097" t="str">
        <f>INDEX('Planning Periods'!$O$2:$O$540,MATCH('Table B Values'!A2097,'Planning Periods'!$A$2:$A$540,0))</f>
        <v>San Diego County</v>
      </c>
    </row>
    <row r="2098" spans="1:11">
      <c r="A2098" t="s">
        <v>1073</v>
      </c>
      <c r="B2098">
        <v>2019</v>
      </c>
      <c r="C2098">
        <v>0</v>
      </c>
      <c r="D2098">
        <v>3</v>
      </c>
      <c r="E2098">
        <v>0</v>
      </c>
      <c r="F2098">
        <v>0</v>
      </c>
      <c r="G2098">
        <v>0</v>
      </c>
      <c r="H2098">
        <v>1</v>
      </c>
      <c r="I2098">
        <v>0</v>
      </c>
      <c r="J2098" t="s">
        <v>1275</v>
      </c>
      <c r="K2098" t="str">
        <f>INDEX('Planning Periods'!$O$2:$O$540,MATCH('Table B Values'!A2098,'Planning Periods'!$A$2:$A$540,0))</f>
        <v>Marin County</v>
      </c>
    </row>
    <row r="2099" spans="1:11">
      <c r="A2099" t="s">
        <v>1083</v>
      </c>
      <c r="B2099">
        <v>2019</v>
      </c>
      <c r="C2099">
        <v>0</v>
      </c>
      <c r="D2099">
        <v>1</v>
      </c>
      <c r="E2099">
        <v>0</v>
      </c>
      <c r="F2099">
        <v>3</v>
      </c>
      <c r="G2099">
        <v>0</v>
      </c>
      <c r="H2099">
        <v>0</v>
      </c>
      <c r="I2099">
        <v>3</v>
      </c>
      <c r="J2099" t="s">
        <v>1275</v>
      </c>
      <c r="K2099" t="str">
        <f>INDEX('Planning Periods'!$O$2:$O$540,MATCH('Table B Values'!A2099,'Planning Periods'!$A$2:$A$540,0))</f>
        <v>Sonoma County</v>
      </c>
    </row>
    <row r="2100" spans="1:11">
      <c r="A2100" t="s">
        <v>1119</v>
      </c>
      <c r="B2100">
        <v>2019</v>
      </c>
      <c r="C2100">
        <v>0</v>
      </c>
      <c r="D2100">
        <v>0</v>
      </c>
      <c r="E2100">
        <v>0</v>
      </c>
      <c r="F2100">
        <v>4</v>
      </c>
      <c r="G2100">
        <v>0</v>
      </c>
      <c r="H2100">
        <v>2</v>
      </c>
      <c r="I2100">
        <v>192</v>
      </c>
      <c r="J2100" t="s">
        <v>1275</v>
      </c>
      <c r="K2100" t="str">
        <f>INDEX('Planning Periods'!$O$2:$O$540,MATCH('Table B Values'!A2100,'Planning Periods'!$A$2:$A$540,0))</f>
        <v>Orange County</v>
      </c>
    </row>
    <row r="2101" spans="1:11">
      <c r="A2101" t="s">
        <v>1070</v>
      </c>
      <c r="B2101">
        <v>2019</v>
      </c>
      <c r="C2101">
        <v>2</v>
      </c>
      <c r="D2101">
        <v>0</v>
      </c>
      <c r="E2101">
        <v>0</v>
      </c>
      <c r="F2101">
        <v>0</v>
      </c>
      <c r="G2101">
        <v>0</v>
      </c>
      <c r="H2101">
        <v>0</v>
      </c>
      <c r="I2101" s="356">
        <v>10</v>
      </c>
      <c r="J2101" t="s">
        <v>1275</v>
      </c>
      <c r="K2101" t="str">
        <f>INDEX('Planning Periods'!$O$2:$O$540,MATCH('Table B Values'!A2101,'Planning Periods'!$A$2:$A$540,0))</f>
        <v>Los Angeles County</v>
      </c>
    </row>
    <row r="2102" spans="1:11">
      <c r="A2102" t="s">
        <v>1093</v>
      </c>
      <c r="B2102">
        <v>2019</v>
      </c>
      <c r="C2102">
        <v>0</v>
      </c>
      <c r="D2102">
        <v>0</v>
      </c>
      <c r="E2102">
        <v>0</v>
      </c>
      <c r="F2102">
        <v>0</v>
      </c>
      <c r="G2102">
        <v>0</v>
      </c>
      <c r="H2102">
        <v>15</v>
      </c>
      <c r="I2102">
        <v>24</v>
      </c>
      <c r="J2102" t="s">
        <v>1275</v>
      </c>
      <c r="K2102" t="str">
        <f>INDEX('Planning Periods'!$O$2:$O$540,MATCH('Table B Values'!A2102,'Planning Periods'!$A$2:$A$540,0))</f>
        <v>Santa Clara County</v>
      </c>
    </row>
    <row r="2103" spans="1:11">
      <c r="A2103" t="s">
        <v>800</v>
      </c>
      <c r="B2103">
        <v>2019</v>
      </c>
      <c r="C2103">
        <v>1</v>
      </c>
      <c r="D2103">
        <v>0</v>
      </c>
      <c r="E2103">
        <v>0</v>
      </c>
      <c r="F2103">
        <v>0</v>
      </c>
      <c r="G2103">
        <v>0</v>
      </c>
      <c r="H2103">
        <v>0</v>
      </c>
      <c r="I2103">
        <v>77</v>
      </c>
      <c r="J2103" t="s">
        <v>1275</v>
      </c>
      <c r="K2103" t="str">
        <f>INDEX('Planning Periods'!$O$2:$O$540,MATCH('Table B Values'!A2103,'Planning Periods'!$A$2:$A$540,0))</f>
        <v>Los Angeles County</v>
      </c>
    </row>
    <row r="2104" spans="1:11">
      <c r="A2104" t="s">
        <v>1077</v>
      </c>
      <c r="B2104">
        <v>2019</v>
      </c>
      <c r="C2104">
        <v>0</v>
      </c>
      <c r="D2104">
        <v>0</v>
      </c>
      <c r="E2104">
        <v>0</v>
      </c>
      <c r="F2104">
        <v>0</v>
      </c>
      <c r="G2104">
        <v>0</v>
      </c>
      <c r="H2104">
        <v>0</v>
      </c>
      <c r="I2104">
        <v>73</v>
      </c>
      <c r="J2104" t="s">
        <v>1275</v>
      </c>
      <c r="K2104" t="str">
        <f>INDEX('Planning Periods'!$O$2:$O$540,MATCH('Table B Values'!A2104,'Planning Periods'!$A$2:$A$540,0))</f>
        <v>Los Angeles County</v>
      </c>
    </row>
    <row r="2105" spans="1:11">
      <c r="A2105" t="s">
        <v>1079</v>
      </c>
      <c r="B2105">
        <v>2019</v>
      </c>
      <c r="C2105">
        <v>0</v>
      </c>
      <c r="D2105">
        <v>0</v>
      </c>
      <c r="E2105">
        <v>0</v>
      </c>
      <c r="F2105">
        <v>0</v>
      </c>
      <c r="G2105">
        <v>1</v>
      </c>
      <c r="H2105">
        <v>0</v>
      </c>
      <c r="I2105">
        <v>34</v>
      </c>
      <c r="J2105" t="s">
        <v>1275</v>
      </c>
      <c r="K2105" t="str">
        <f>INDEX('Planning Periods'!$O$2:$O$540,MATCH('Table B Values'!A2105,'Planning Periods'!$A$2:$A$540,0))</f>
        <v>Contra Costa County</v>
      </c>
    </row>
    <row r="2106" spans="1:11">
      <c r="A2106" t="s">
        <v>815</v>
      </c>
      <c r="B2106">
        <v>2019</v>
      </c>
      <c r="C2106">
        <v>0</v>
      </c>
      <c r="D2106">
        <v>0</v>
      </c>
      <c r="E2106">
        <v>0</v>
      </c>
      <c r="F2106">
        <v>0</v>
      </c>
      <c r="G2106">
        <v>0</v>
      </c>
      <c r="H2106">
        <v>0</v>
      </c>
      <c r="I2106">
        <v>609</v>
      </c>
      <c r="J2106" t="s">
        <v>1275</v>
      </c>
      <c r="K2106" t="str">
        <f>INDEX('Planning Periods'!$O$2:$O$540,MATCH('Table B Values'!A2106,'Planning Periods'!$A$2:$A$540,0))</f>
        <v>Riverside County</v>
      </c>
    </row>
    <row r="2107" spans="1:11">
      <c r="A2107" t="s">
        <v>1081</v>
      </c>
      <c r="B2107">
        <v>2019</v>
      </c>
      <c r="C2107">
        <v>0</v>
      </c>
      <c r="D2107">
        <v>0</v>
      </c>
      <c r="E2107">
        <v>0</v>
      </c>
      <c r="F2107">
        <v>1</v>
      </c>
      <c r="G2107">
        <v>0</v>
      </c>
      <c r="H2107">
        <v>4</v>
      </c>
      <c r="I2107">
        <v>214</v>
      </c>
      <c r="J2107" t="s">
        <v>1275</v>
      </c>
      <c r="K2107" t="str">
        <f>INDEX('Planning Periods'!$O$2:$O$540,MATCH('Table B Values'!A2107,'Planning Periods'!$A$2:$A$540,0))</f>
        <v>Contra Costa County</v>
      </c>
    </row>
    <row r="2108" spans="1:11">
      <c r="A2108" t="s">
        <v>930</v>
      </c>
      <c r="B2108">
        <v>2018</v>
      </c>
      <c r="C2108">
        <v>0</v>
      </c>
      <c r="D2108">
        <v>0</v>
      </c>
      <c r="E2108">
        <v>0</v>
      </c>
      <c r="F2108">
        <v>0</v>
      </c>
      <c r="G2108">
        <v>0</v>
      </c>
      <c r="H2108">
        <v>24</v>
      </c>
      <c r="I2108">
        <v>64</v>
      </c>
      <c r="J2108" t="s">
        <v>1275</v>
      </c>
      <c r="K2108" t="str">
        <f>INDEX('Planning Periods'!$O$2:$O$540,MATCH('Table B Values'!A2108,'Planning Periods'!$A$2:$A$540,0))</f>
        <v>Orange County</v>
      </c>
    </row>
    <row r="2109" spans="1:11">
      <c r="A2109" t="s">
        <v>922</v>
      </c>
      <c r="B2109">
        <v>2018</v>
      </c>
      <c r="C2109">
        <v>0</v>
      </c>
      <c r="D2109">
        <v>0</v>
      </c>
      <c r="E2109">
        <v>0</v>
      </c>
      <c r="F2109">
        <v>0</v>
      </c>
      <c r="G2109">
        <v>0</v>
      </c>
      <c r="H2109">
        <v>0</v>
      </c>
      <c r="I2109">
        <v>7</v>
      </c>
      <c r="J2109" t="s">
        <v>1275</v>
      </c>
      <c r="K2109" t="str">
        <f>INDEX('Planning Periods'!$O$2:$O$540,MATCH('Table B Values'!A2109,'Planning Periods'!$A$2:$A$540,0))</f>
        <v>Alameda County</v>
      </c>
    </row>
    <row r="2110" spans="1:11">
      <c r="A2110" t="s">
        <v>937</v>
      </c>
      <c r="B2110">
        <v>2018</v>
      </c>
      <c r="C2110">
        <v>146</v>
      </c>
      <c r="D2110">
        <v>0</v>
      </c>
      <c r="E2110">
        <v>0</v>
      </c>
      <c r="F2110">
        <v>0</v>
      </c>
      <c r="G2110">
        <v>0</v>
      </c>
      <c r="H2110">
        <v>1300</v>
      </c>
      <c r="I2110">
        <v>1527</v>
      </c>
      <c r="J2110" t="s">
        <v>1275</v>
      </c>
      <c r="K2110" t="str">
        <f>INDEX('Planning Periods'!$O$2:$O$540,MATCH('Table B Values'!A2110,'Planning Periods'!$A$2:$A$540,0))</f>
        <v>Santa Clara County</v>
      </c>
    </row>
    <row r="2111" spans="1:11">
      <c r="A2111" t="s">
        <v>935</v>
      </c>
      <c r="B2111">
        <v>2018</v>
      </c>
      <c r="C2111">
        <v>0</v>
      </c>
      <c r="D2111">
        <v>29</v>
      </c>
      <c r="E2111">
        <v>5</v>
      </c>
      <c r="F2111">
        <v>51</v>
      </c>
      <c r="G2111">
        <v>0</v>
      </c>
      <c r="H2111">
        <v>213</v>
      </c>
      <c r="I2111">
        <v>595</v>
      </c>
      <c r="J2111" t="s">
        <v>1275</v>
      </c>
      <c r="K2111" t="str">
        <f>INDEX('Planning Periods'!$O$2:$O$540,MATCH('Table B Values'!A2111,'Planning Periods'!$A$2:$A$540,0))</f>
        <v>San Joaquin County</v>
      </c>
    </row>
    <row r="2112" spans="1:11">
      <c r="A2112" t="s">
        <v>829</v>
      </c>
      <c r="B2112">
        <v>2018</v>
      </c>
      <c r="C2112">
        <v>2</v>
      </c>
      <c r="D2112">
        <v>0</v>
      </c>
      <c r="E2112">
        <v>0</v>
      </c>
      <c r="F2112">
        <v>0</v>
      </c>
      <c r="G2112">
        <v>0</v>
      </c>
      <c r="H2112">
        <v>0</v>
      </c>
      <c r="I2112" s="356">
        <v>253</v>
      </c>
      <c r="J2112" t="s">
        <v>1275</v>
      </c>
      <c r="K2112" t="str">
        <f>INDEX('Planning Periods'!$O$2:$O$540,MATCH('Table B Values'!A2112,'Planning Periods'!$A$2:$A$540,0))</f>
        <v>San Diego County</v>
      </c>
    </row>
    <row r="2113" spans="1:11">
      <c r="A2113" t="s">
        <v>952</v>
      </c>
      <c r="B2113">
        <v>2018</v>
      </c>
      <c r="C2113">
        <v>2</v>
      </c>
      <c r="D2113">
        <v>0</v>
      </c>
      <c r="E2113">
        <v>1</v>
      </c>
      <c r="F2113">
        <v>0</v>
      </c>
      <c r="G2113">
        <v>1</v>
      </c>
      <c r="H2113">
        <v>0</v>
      </c>
      <c r="I2113">
        <v>6</v>
      </c>
      <c r="J2113" t="s">
        <v>1275</v>
      </c>
      <c r="K2113" t="str">
        <f>INDEX('Planning Periods'!$O$2:$O$540,MATCH('Table B Values'!A2113,'Planning Periods'!$A$2:$A$540,0))</f>
        <v>Los Angeles County</v>
      </c>
    </row>
    <row r="2114" spans="1:11">
      <c r="A2114" t="s">
        <v>826</v>
      </c>
      <c r="B2114">
        <v>2018</v>
      </c>
      <c r="C2114">
        <v>70</v>
      </c>
      <c r="D2114">
        <v>0</v>
      </c>
      <c r="E2114">
        <v>4</v>
      </c>
      <c r="F2114">
        <v>0</v>
      </c>
      <c r="G2114">
        <v>0</v>
      </c>
      <c r="H2114">
        <v>0</v>
      </c>
      <c r="I2114">
        <v>220</v>
      </c>
      <c r="J2114" t="s">
        <v>1275</v>
      </c>
      <c r="K2114" t="str">
        <f>INDEX('Planning Periods'!$O$2:$O$540,MATCH('Table B Values'!A2114,'Planning Periods'!$A$2:$A$540,0))</f>
        <v>San Luis Obispo County</v>
      </c>
    </row>
    <row r="2115" spans="1:11">
      <c r="A2115" t="s">
        <v>957</v>
      </c>
      <c r="B2115">
        <v>2018</v>
      </c>
      <c r="C2115">
        <v>0</v>
      </c>
      <c r="D2115">
        <v>0</v>
      </c>
      <c r="E2115">
        <v>0</v>
      </c>
      <c r="F2115">
        <v>21</v>
      </c>
      <c r="G2115">
        <v>0</v>
      </c>
      <c r="H2115">
        <v>7</v>
      </c>
      <c r="I2115">
        <v>78</v>
      </c>
      <c r="J2115" t="s">
        <v>1275</v>
      </c>
      <c r="K2115" t="str">
        <f>INDEX('Planning Periods'!$O$2:$O$540,MATCH('Table B Values'!A2115,'Planning Periods'!$A$2:$A$540,0))</f>
        <v>San Mateo County</v>
      </c>
    </row>
    <row r="2116" spans="1:11">
      <c r="A2116" t="s">
        <v>955</v>
      </c>
      <c r="B2116">
        <v>2018</v>
      </c>
      <c r="C2116">
        <v>7</v>
      </c>
      <c r="D2116">
        <v>0</v>
      </c>
      <c r="E2116">
        <v>0</v>
      </c>
      <c r="F2116">
        <v>0</v>
      </c>
      <c r="G2116">
        <v>0</v>
      </c>
      <c r="H2116">
        <v>0</v>
      </c>
      <c r="I2116">
        <v>83</v>
      </c>
      <c r="J2116" t="s">
        <v>1275</v>
      </c>
      <c r="K2116" t="str">
        <f>INDEX('Planning Periods'!$O$2:$O$540,MATCH('Table B Values'!A2116,'Planning Periods'!$A$2:$A$540,0))</f>
        <v>San Mateo County</v>
      </c>
    </row>
    <row r="2117" spans="1:11">
      <c r="A2117" t="s">
        <v>927</v>
      </c>
      <c r="B2117">
        <v>2018</v>
      </c>
      <c r="C2117">
        <v>12</v>
      </c>
      <c r="D2117">
        <v>0</v>
      </c>
      <c r="E2117">
        <v>17</v>
      </c>
      <c r="F2117">
        <v>0</v>
      </c>
      <c r="G2117">
        <v>14</v>
      </c>
      <c r="H2117">
        <v>0</v>
      </c>
      <c r="I2117">
        <v>343</v>
      </c>
      <c r="J2117" t="s">
        <v>1275</v>
      </c>
      <c r="K2117" t="str">
        <f>INDEX('Planning Periods'!$O$2:$O$540,MATCH('Table B Values'!A2117,'Planning Periods'!$A$2:$A$540,0))</f>
        <v>San Luis Obispo County</v>
      </c>
    </row>
    <row r="2118" spans="1:11">
      <c r="A2118" t="s">
        <v>971</v>
      </c>
      <c r="B2118">
        <v>2018</v>
      </c>
      <c r="C2118">
        <v>0</v>
      </c>
      <c r="D2118">
        <v>0</v>
      </c>
      <c r="E2118">
        <v>0</v>
      </c>
      <c r="F2118">
        <v>0</v>
      </c>
      <c r="G2118">
        <v>0</v>
      </c>
      <c r="H2118">
        <v>12</v>
      </c>
      <c r="I2118">
        <v>101</v>
      </c>
      <c r="J2118" t="s">
        <v>1275</v>
      </c>
      <c r="K2118" t="str">
        <f>INDEX('Planning Periods'!$O$2:$O$540,MATCH('Table B Values'!A2118,'Planning Periods'!$A$2:$A$540,0))</f>
        <v>Orange County</v>
      </c>
    </row>
    <row r="2119" spans="1:11">
      <c r="A2119" t="s">
        <v>769</v>
      </c>
      <c r="B2119">
        <v>2018</v>
      </c>
      <c r="C2119">
        <v>249</v>
      </c>
      <c r="D2119">
        <v>0</v>
      </c>
      <c r="E2119">
        <v>203</v>
      </c>
      <c r="F2119">
        <v>0</v>
      </c>
      <c r="G2119">
        <v>6</v>
      </c>
      <c r="H2119">
        <v>0</v>
      </c>
      <c r="I2119" s="356">
        <v>3437</v>
      </c>
      <c r="J2119" t="s">
        <v>1275</v>
      </c>
      <c r="K2119" t="str">
        <f>INDEX('Planning Periods'!$O$2:$O$540,MATCH('Table B Values'!A2119,'Planning Periods'!$A$2:$A$540,0))</f>
        <v>San Diego County</v>
      </c>
    </row>
    <row r="2120" spans="1:11">
      <c r="A2120" t="s">
        <v>956</v>
      </c>
      <c r="B2120">
        <v>2018</v>
      </c>
      <c r="C2120">
        <v>0</v>
      </c>
      <c r="D2120">
        <v>1</v>
      </c>
      <c r="E2120">
        <v>0</v>
      </c>
      <c r="F2120">
        <v>6</v>
      </c>
      <c r="G2120">
        <v>0</v>
      </c>
      <c r="H2120">
        <v>53</v>
      </c>
      <c r="I2120">
        <v>247</v>
      </c>
      <c r="J2120" t="s">
        <v>1275</v>
      </c>
      <c r="K2120" t="str">
        <f>INDEX('Planning Periods'!$O$2:$O$540,MATCH('Table B Values'!A2120,'Planning Periods'!$A$2:$A$540,0))</f>
        <v>San Bernardino County</v>
      </c>
    </row>
    <row r="2121" spans="1:11">
      <c r="A2121" t="s">
        <v>960</v>
      </c>
      <c r="B2121">
        <v>2018</v>
      </c>
      <c r="C2121">
        <v>0</v>
      </c>
      <c r="D2121">
        <v>0</v>
      </c>
      <c r="E2121">
        <v>0</v>
      </c>
      <c r="F2121">
        <v>0</v>
      </c>
      <c r="G2121">
        <v>0</v>
      </c>
      <c r="H2121">
        <v>0</v>
      </c>
      <c r="I2121">
        <v>32</v>
      </c>
      <c r="J2121" t="s">
        <v>1275</v>
      </c>
      <c r="K2121" t="str">
        <f>INDEX('Planning Periods'!$O$2:$O$540,MATCH('Table B Values'!A2121,'Planning Periods'!$A$2:$A$540,0))</f>
        <v>San Mateo County</v>
      </c>
    </row>
    <row r="2122" spans="1:11">
      <c r="A2122" t="s">
        <v>959</v>
      </c>
      <c r="B2122">
        <v>2018</v>
      </c>
      <c r="C2122">
        <v>0</v>
      </c>
      <c r="D2122">
        <v>0</v>
      </c>
      <c r="E2122">
        <v>0</v>
      </c>
      <c r="F2122">
        <v>6</v>
      </c>
      <c r="G2122">
        <v>0</v>
      </c>
      <c r="H2122">
        <v>0</v>
      </c>
      <c r="I2122">
        <v>0</v>
      </c>
      <c r="J2122" t="s">
        <v>1275</v>
      </c>
      <c r="K2122" t="str">
        <f>INDEX('Planning Periods'!$O$2:$O$540,MATCH('Table B Values'!A2122,'Planning Periods'!$A$2:$A$540,0))</f>
        <v>San Mateo County</v>
      </c>
    </row>
    <row r="2123" spans="1:11">
      <c r="A2123" t="s">
        <v>976</v>
      </c>
      <c r="B2123">
        <v>2018</v>
      </c>
      <c r="C2123">
        <v>0</v>
      </c>
      <c r="D2123">
        <v>0</v>
      </c>
      <c r="E2123">
        <v>0</v>
      </c>
      <c r="F2123">
        <v>0</v>
      </c>
      <c r="G2123">
        <v>0</v>
      </c>
      <c r="H2123">
        <v>10</v>
      </c>
      <c r="I2123">
        <v>12</v>
      </c>
      <c r="J2123" t="s">
        <v>1275</v>
      </c>
      <c r="K2123" t="str">
        <f>INDEX('Planning Periods'!$O$2:$O$540,MATCH('Table B Values'!A2123,'Planning Periods'!$A$2:$A$540,0))</f>
        <v>Los Angeles County</v>
      </c>
    </row>
    <row r="2124" spans="1:11">
      <c r="A2124" t="s">
        <v>978</v>
      </c>
      <c r="B2124">
        <v>2018</v>
      </c>
      <c r="C2124">
        <v>0</v>
      </c>
      <c r="D2124">
        <v>0</v>
      </c>
      <c r="E2124">
        <v>0</v>
      </c>
      <c r="F2124">
        <v>0</v>
      </c>
      <c r="G2124">
        <v>0</v>
      </c>
      <c r="H2124">
        <v>270</v>
      </c>
      <c r="I2124">
        <v>0</v>
      </c>
      <c r="J2124" t="s">
        <v>1275</v>
      </c>
      <c r="K2124" t="str">
        <f>INDEX('Planning Periods'!$O$2:$O$540,MATCH('Table B Values'!A2124,'Planning Periods'!$A$2:$A$540,0))</f>
        <v>Riverside County</v>
      </c>
    </row>
    <row r="2125" spans="1:11">
      <c r="A2125" t="s">
        <v>973</v>
      </c>
      <c r="B2125">
        <v>2018</v>
      </c>
      <c r="C2125">
        <v>440</v>
      </c>
      <c r="D2125">
        <v>0</v>
      </c>
      <c r="E2125">
        <v>552</v>
      </c>
      <c r="F2125">
        <v>0</v>
      </c>
      <c r="G2125">
        <v>44</v>
      </c>
      <c r="H2125">
        <v>357</v>
      </c>
      <c r="I2125" s="356">
        <v>3283</v>
      </c>
      <c r="J2125" t="s">
        <v>1275</v>
      </c>
      <c r="K2125" t="str">
        <f>INDEX('Planning Periods'!$O$2:$O$540,MATCH('Table B Values'!A2125,'Planning Periods'!$A$2:$A$540,0))</f>
        <v>San Francisco County</v>
      </c>
    </row>
    <row r="2126" spans="1:11">
      <c r="A2126" t="s">
        <v>914</v>
      </c>
      <c r="B2126">
        <v>2018</v>
      </c>
      <c r="C2126">
        <v>0</v>
      </c>
      <c r="D2126">
        <v>10</v>
      </c>
      <c r="E2126">
        <v>0</v>
      </c>
      <c r="F2126">
        <v>142</v>
      </c>
      <c r="G2126">
        <v>0</v>
      </c>
      <c r="H2126">
        <v>177</v>
      </c>
      <c r="I2126">
        <v>399</v>
      </c>
      <c r="J2126" t="s">
        <v>1275</v>
      </c>
      <c r="K2126" t="str">
        <f>INDEX('Planning Periods'!$O$2:$O$540,MATCH('Table B Values'!A2126,'Planning Periods'!$A$2:$A$540,0))</f>
        <v>San Diego County</v>
      </c>
    </row>
    <row r="2127" spans="1:11">
      <c r="A2127" t="s">
        <v>985</v>
      </c>
      <c r="B2127">
        <v>2018</v>
      </c>
      <c r="C2127">
        <v>0</v>
      </c>
      <c r="D2127">
        <v>0</v>
      </c>
      <c r="E2127">
        <v>0</v>
      </c>
      <c r="F2127">
        <v>0</v>
      </c>
      <c r="G2127">
        <v>0</v>
      </c>
      <c r="H2127">
        <v>1</v>
      </c>
      <c r="I2127">
        <v>1</v>
      </c>
      <c r="J2127" t="s">
        <v>1275</v>
      </c>
      <c r="K2127" t="str">
        <f>INDEX('Planning Periods'!$O$2:$O$540,MATCH('Table B Values'!A2127,'Planning Periods'!$A$2:$A$540,0))</f>
        <v>Los Angeles County</v>
      </c>
    </row>
    <row r="2128" spans="1:11">
      <c r="A2128" t="s">
        <v>980</v>
      </c>
      <c r="B2128">
        <v>2018</v>
      </c>
      <c r="C2128">
        <v>0</v>
      </c>
      <c r="D2128">
        <v>0</v>
      </c>
      <c r="E2128">
        <v>0</v>
      </c>
      <c r="F2128">
        <v>67</v>
      </c>
      <c r="G2128">
        <v>0</v>
      </c>
      <c r="H2128">
        <v>27</v>
      </c>
      <c r="I2128">
        <v>2</v>
      </c>
      <c r="J2128" t="s">
        <v>1275</v>
      </c>
      <c r="K2128" t="str">
        <f>INDEX('Planning Periods'!$O$2:$O$540,MATCH('Table B Values'!A2128,'Planning Periods'!$A$2:$A$540,0))</f>
        <v>Los Angeles County</v>
      </c>
    </row>
    <row r="2129" spans="1:11">
      <c r="A2129" t="s">
        <v>1042</v>
      </c>
      <c r="B2129">
        <v>2018</v>
      </c>
      <c r="C2129">
        <v>42</v>
      </c>
      <c r="D2129">
        <v>0</v>
      </c>
      <c r="E2129">
        <v>7</v>
      </c>
      <c r="F2129">
        <v>6</v>
      </c>
      <c r="G2129">
        <v>0</v>
      </c>
      <c r="H2129">
        <v>78</v>
      </c>
      <c r="I2129">
        <v>325</v>
      </c>
      <c r="J2129" t="s">
        <v>1275</v>
      </c>
      <c r="K2129" t="str">
        <f>INDEX('Planning Periods'!$O$2:$O$540,MATCH('Table B Values'!A2129,'Planning Periods'!$A$2:$A$540,0))</f>
        <v>Sonoma County</v>
      </c>
    </row>
    <row r="2130" spans="1:11">
      <c r="A2130" t="s">
        <v>1044</v>
      </c>
      <c r="B2130">
        <v>2018</v>
      </c>
      <c r="C2130">
        <v>0</v>
      </c>
      <c r="D2130">
        <v>0</v>
      </c>
      <c r="E2130">
        <v>0</v>
      </c>
      <c r="F2130">
        <v>0</v>
      </c>
      <c r="G2130">
        <v>0</v>
      </c>
      <c r="H2130">
        <v>0</v>
      </c>
      <c r="I2130">
        <v>157</v>
      </c>
      <c r="J2130" t="s">
        <v>1275</v>
      </c>
      <c r="K2130" t="str">
        <f>INDEX('Planning Periods'!$O$2:$O$540,MATCH('Table B Values'!A2130,'Planning Periods'!$A$2:$A$540,0))</f>
        <v>San Diego County</v>
      </c>
    </row>
    <row r="2131" spans="1:11">
      <c r="A2131" t="s">
        <v>1038</v>
      </c>
      <c r="B2131">
        <v>2018</v>
      </c>
      <c r="C2131">
        <v>0</v>
      </c>
      <c r="D2131">
        <v>0</v>
      </c>
      <c r="E2131">
        <v>14</v>
      </c>
      <c r="F2131">
        <v>0</v>
      </c>
      <c r="G2131">
        <v>0</v>
      </c>
      <c r="H2131">
        <v>0</v>
      </c>
      <c r="I2131">
        <v>32</v>
      </c>
      <c r="J2131" t="s">
        <v>1275</v>
      </c>
      <c r="K2131" t="str">
        <f>INDEX('Planning Periods'!$O$2:$O$540,MATCH('Table B Values'!A2131,'Planning Periods'!$A$2:$A$540,0))</f>
        <v>Santa Clara County</v>
      </c>
    </row>
    <row r="2132" spans="1:11">
      <c r="A2132" t="s">
        <v>958</v>
      </c>
      <c r="B2132">
        <v>2018</v>
      </c>
      <c r="C2132">
        <v>0</v>
      </c>
      <c r="D2132">
        <v>0</v>
      </c>
      <c r="E2132">
        <v>0</v>
      </c>
      <c r="F2132">
        <v>2</v>
      </c>
      <c r="G2132">
        <v>0</v>
      </c>
      <c r="H2132">
        <v>0</v>
      </c>
      <c r="I2132">
        <v>0</v>
      </c>
      <c r="J2132" t="s">
        <v>1275</v>
      </c>
      <c r="K2132" t="str">
        <f>INDEX('Planning Periods'!$O$2:$O$540,MATCH('Table B Values'!A2132,'Planning Periods'!$A$2:$A$540,0))</f>
        <v>Los Angeles County</v>
      </c>
    </row>
    <row r="2133" spans="1:11">
      <c r="A2133" t="s">
        <v>1040</v>
      </c>
      <c r="B2133">
        <v>2018</v>
      </c>
      <c r="C2133">
        <v>0</v>
      </c>
      <c r="D2133">
        <v>0</v>
      </c>
      <c r="E2133">
        <v>78</v>
      </c>
      <c r="F2133">
        <v>49</v>
      </c>
      <c r="G2133">
        <v>0</v>
      </c>
      <c r="H2133">
        <v>0</v>
      </c>
      <c r="I2133">
        <v>110</v>
      </c>
      <c r="J2133" t="s">
        <v>1275</v>
      </c>
      <c r="K2133" t="str">
        <f>INDEX('Planning Periods'!$O$2:$O$540,MATCH('Table B Values'!A2133,'Planning Periods'!$A$2:$A$540,0))</f>
        <v>Santa Barbara County</v>
      </c>
    </row>
    <row r="2134" spans="1:11">
      <c r="A2134" t="s">
        <v>791</v>
      </c>
      <c r="B2134">
        <v>2018</v>
      </c>
      <c r="C2134">
        <v>53</v>
      </c>
      <c r="D2134">
        <v>0</v>
      </c>
      <c r="E2134">
        <v>9</v>
      </c>
      <c r="F2134">
        <v>0</v>
      </c>
      <c r="G2134">
        <v>25</v>
      </c>
      <c r="H2134">
        <v>0</v>
      </c>
      <c r="I2134">
        <v>312</v>
      </c>
      <c r="J2134" t="s">
        <v>1275</v>
      </c>
      <c r="K2134" t="str">
        <f>INDEX('Planning Periods'!$O$2:$O$540,MATCH('Table B Values'!A2134,'Planning Periods'!$A$2:$A$540,0))</f>
        <v>Los Angeles County</v>
      </c>
    </row>
    <row r="2135" spans="1:11">
      <c r="A2135" t="s">
        <v>998</v>
      </c>
      <c r="B2135">
        <v>2018</v>
      </c>
      <c r="C2135">
        <v>0</v>
      </c>
      <c r="D2135">
        <v>0</v>
      </c>
      <c r="E2135">
        <v>0</v>
      </c>
      <c r="F2135">
        <v>0</v>
      </c>
      <c r="G2135">
        <v>0</v>
      </c>
      <c r="H2135">
        <v>8</v>
      </c>
      <c r="I2135" s="356">
        <v>3</v>
      </c>
      <c r="J2135" t="s">
        <v>1275</v>
      </c>
      <c r="K2135" t="str">
        <f>INDEX('Planning Periods'!$O$2:$O$540,MATCH('Table B Values'!A2135,'Planning Periods'!$A$2:$A$540,0))</f>
        <v>Fresno County</v>
      </c>
    </row>
    <row r="2136" spans="1:11">
      <c r="A2136" t="s">
        <v>997</v>
      </c>
      <c r="B2136">
        <v>2018</v>
      </c>
      <c r="C2136">
        <v>0</v>
      </c>
      <c r="D2136">
        <v>3</v>
      </c>
      <c r="E2136">
        <v>0</v>
      </c>
      <c r="F2136">
        <v>4</v>
      </c>
      <c r="G2136">
        <v>0</v>
      </c>
      <c r="H2136">
        <v>4</v>
      </c>
      <c r="I2136" s="356">
        <v>1</v>
      </c>
      <c r="J2136" t="s">
        <v>1275</v>
      </c>
      <c r="K2136" t="str">
        <f>INDEX('Planning Periods'!$O$2:$O$540,MATCH('Table B Values'!A2136,'Planning Periods'!$A$2:$A$540,0))</f>
        <v>Sonoma County</v>
      </c>
    </row>
    <row r="2137" spans="1:11">
      <c r="A2137" t="s">
        <v>993</v>
      </c>
      <c r="B2137">
        <v>2018</v>
      </c>
      <c r="C2137">
        <v>0</v>
      </c>
      <c r="D2137">
        <v>0</v>
      </c>
      <c r="E2137">
        <v>0</v>
      </c>
      <c r="F2137">
        <v>13</v>
      </c>
      <c r="G2137">
        <v>0</v>
      </c>
      <c r="H2137">
        <v>5</v>
      </c>
      <c r="I2137">
        <v>135</v>
      </c>
      <c r="J2137" t="s">
        <v>1275</v>
      </c>
      <c r="K2137" t="str">
        <f>INDEX('Planning Periods'!$O$2:$O$540,MATCH('Table B Values'!A2137,'Planning Periods'!$A$2:$A$540,0))</f>
        <v>Kern County</v>
      </c>
    </row>
    <row r="2138" spans="1:11">
      <c r="A2138" t="s">
        <v>1033</v>
      </c>
      <c r="B2138">
        <v>2018</v>
      </c>
      <c r="C2138">
        <v>0</v>
      </c>
      <c r="D2138">
        <v>0</v>
      </c>
      <c r="E2138">
        <v>0</v>
      </c>
      <c r="F2138">
        <v>0</v>
      </c>
      <c r="G2138">
        <v>3</v>
      </c>
      <c r="H2138">
        <v>0</v>
      </c>
      <c r="I2138">
        <v>63</v>
      </c>
      <c r="J2138" t="s">
        <v>1275</v>
      </c>
      <c r="K2138" t="str">
        <f>INDEX('Planning Periods'!$O$2:$O$540,MATCH('Table B Values'!A2138,'Planning Periods'!$A$2:$A$540,0))</f>
        <v>Santa Cruz County</v>
      </c>
    </row>
    <row r="2139" spans="1:11">
      <c r="A2139" t="s">
        <v>1031</v>
      </c>
      <c r="B2139">
        <v>2018</v>
      </c>
      <c r="C2139">
        <v>0</v>
      </c>
      <c r="D2139">
        <v>0</v>
      </c>
      <c r="E2139">
        <v>0</v>
      </c>
      <c r="F2139">
        <v>0</v>
      </c>
      <c r="G2139">
        <v>0</v>
      </c>
      <c r="H2139">
        <v>1</v>
      </c>
      <c r="I2139">
        <v>2</v>
      </c>
      <c r="J2139" t="s">
        <v>1275</v>
      </c>
      <c r="K2139" t="str">
        <f>INDEX('Planning Periods'!$O$2:$O$540,MATCH('Table B Values'!A2139,'Planning Periods'!$A$2:$A$540,0))</f>
        <v>Marin County</v>
      </c>
    </row>
    <row r="2140" spans="1:11">
      <c r="A2140" t="s">
        <v>995</v>
      </c>
      <c r="B2140">
        <v>2018</v>
      </c>
      <c r="C2140">
        <v>0</v>
      </c>
      <c r="D2140">
        <v>0</v>
      </c>
      <c r="E2140">
        <v>0</v>
      </c>
      <c r="F2140">
        <v>0</v>
      </c>
      <c r="G2140">
        <v>0</v>
      </c>
      <c r="H2140">
        <v>0</v>
      </c>
      <c r="I2140">
        <v>3</v>
      </c>
      <c r="J2140" t="s">
        <v>1275</v>
      </c>
      <c r="K2140" t="str">
        <f>INDEX('Planning Periods'!$O$2:$O$540,MATCH('Table B Values'!A2140,'Planning Periods'!$A$2:$A$540,0))</f>
        <v>Monterey County</v>
      </c>
    </row>
    <row r="2141" spans="1:11">
      <c r="A2141" t="s">
        <v>945</v>
      </c>
      <c r="B2141">
        <v>2018</v>
      </c>
      <c r="C2141">
        <v>0</v>
      </c>
      <c r="D2141">
        <v>0</v>
      </c>
      <c r="E2141">
        <v>0</v>
      </c>
      <c r="F2141">
        <v>0</v>
      </c>
      <c r="G2141">
        <v>0</v>
      </c>
      <c r="H2141">
        <v>0</v>
      </c>
      <c r="I2141">
        <v>275</v>
      </c>
      <c r="J2141" t="s">
        <v>1275</v>
      </c>
      <c r="K2141" t="str">
        <f>INDEX('Planning Periods'!$O$2:$O$540,MATCH('Table B Values'!A2141,'Planning Periods'!$A$2:$A$540,0))</f>
        <v>Contra Costa County</v>
      </c>
    </row>
    <row r="2142" spans="1:11">
      <c r="A2142" t="s">
        <v>1281</v>
      </c>
      <c r="B2142">
        <v>2018</v>
      </c>
      <c r="C2142">
        <v>0</v>
      </c>
      <c r="D2142">
        <v>0</v>
      </c>
      <c r="E2142">
        <v>0</v>
      </c>
      <c r="F2142">
        <v>0</v>
      </c>
      <c r="G2142">
        <v>0</v>
      </c>
      <c r="H2142">
        <v>0</v>
      </c>
      <c r="I2142">
        <v>0</v>
      </c>
      <c r="J2142" t="s">
        <v>1275</v>
      </c>
      <c r="K2142" t="str">
        <f>INDEX('Planning Periods'!$O$2:$O$540,MATCH('Table B Values'!A2142,'Planning Periods'!$A$2:$A$540,0))</f>
        <v>Monterey County</v>
      </c>
    </row>
    <row r="2143" spans="1:11">
      <c r="A2143" t="s">
        <v>803</v>
      </c>
      <c r="B2143">
        <v>2018</v>
      </c>
      <c r="C2143">
        <v>172</v>
      </c>
      <c r="D2143">
        <v>0</v>
      </c>
      <c r="E2143">
        <v>388</v>
      </c>
      <c r="F2143">
        <v>0</v>
      </c>
      <c r="G2143">
        <v>0</v>
      </c>
      <c r="H2143">
        <v>17</v>
      </c>
      <c r="I2143">
        <v>796</v>
      </c>
      <c r="J2143" t="s">
        <v>1275</v>
      </c>
      <c r="K2143" t="str">
        <f>INDEX('Planning Periods'!$O$2:$O$540,MATCH('Table B Values'!A2143,'Planning Periods'!$A$2:$A$540,0))</f>
        <v>Orange County</v>
      </c>
    </row>
    <row r="2144" spans="1:11">
      <c r="A2144" t="s">
        <v>946</v>
      </c>
      <c r="B2144">
        <v>2018</v>
      </c>
      <c r="C2144">
        <v>0</v>
      </c>
      <c r="D2144">
        <v>0</v>
      </c>
      <c r="E2144">
        <v>0</v>
      </c>
      <c r="F2144">
        <v>0</v>
      </c>
      <c r="G2144">
        <v>0</v>
      </c>
      <c r="H2144">
        <v>38</v>
      </c>
      <c r="I2144">
        <v>16</v>
      </c>
      <c r="J2144" t="s">
        <v>1275</v>
      </c>
      <c r="K2144" t="str">
        <f>INDEX('Planning Periods'!$O$2:$O$540,MATCH('Table B Values'!A2144,'Planning Periods'!$A$2:$A$540,0))</f>
        <v>Fresno County</v>
      </c>
    </row>
    <row r="2145" spans="1:11">
      <c r="A2145" t="s">
        <v>949</v>
      </c>
      <c r="B2145">
        <v>2018</v>
      </c>
      <c r="C2145">
        <v>0</v>
      </c>
      <c r="D2145">
        <v>0</v>
      </c>
      <c r="E2145">
        <v>1</v>
      </c>
      <c r="F2145">
        <v>1</v>
      </c>
      <c r="G2145">
        <v>0</v>
      </c>
      <c r="H2145">
        <v>0</v>
      </c>
      <c r="I2145">
        <v>2</v>
      </c>
      <c r="J2145" t="s">
        <v>1275</v>
      </c>
      <c r="K2145" t="str">
        <f>INDEX('Planning Periods'!$O$2:$O$540,MATCH('Table B Values'!A2145,'Planning Periods'!$A$2:$A$540,0))</f>
        <v>Contra Costa County</v>
      </c>
    </row>
    <row r="2146" spans="1:11">
      <c r="A2146" t="s">
        <v>942</v>
      </c>
      <c r="B2146">
        <v>2018</v>
      </c>
      <c r="C2146">
        <v>1</v>
      </c>
      <c r="D2146">
        <v>0</v>
      </c>
      <c r="E2146">
        <v>1</v>
      </c>
      <c r="F2146">
        <v>22</v>
      </c>
      <c r="G2146">
        <v>0</v>
      </c>
      <c r="H2146">
        <v>1</v>
      </c>
      <c r="I2146">
        <v>14</v>
      </c>
      <c r="J2146" t="s">
        <v>1275</v>
      </c>
      <c r="K2146" t="str">
        <f>INDEX('Planning Periods'!$O$2:$O$540,MATCH('Table B Values'!A2146,'Planning Periods'!$A$2:$A$540,0))</f>
        <v>Marin County</v>
      </c>
    </row>
    <row r="2147" spans="1:11">
      <c r="A2147" t="s">
        <v>1016</v>
      </c>
      <c r="B2147">
        <v>2018</v>
      </c>
      <c r="C2147">
        <v>0</v>
      </c>
      <c r="D2147">
        <v>0</v>
      </c>
      <c r="E2147">
        <v>0</v>
      </c>
      <c r="F2147">
        <v>0</v>
      </c>
      <c r="G2147">
        <v>0</v>
      </c>
      <c r="H2147" s="356">
        <v>3</v>
      </c>
      <c r="I2147" s="356">
        <v>415</v>
      </c>
      <c r="J2147" t="s">
        <v>1275</v>
      </c>
      <c r="K2147" t="str">
        <f>INDEX('Planning Periods'!$O$2:$O$540,MATCH('Table B Values'!A2147,'Planning Periods'!$A$2:$A$540,0))</f>
        <v>Los Angeles County</v>
      </c>
    </row>
    <row r="2148" spans="1:11">
      <c r="A2148" t="s">
        <v>1021</v>
      </c>
      <c r="B2148">
        <v>2018</v>
      </c>
      <c r="C2148">
        <v>0</v>
      </c>
      <c r="D2148">
        <v>0</v>
      </c>
      <c r="E2148">
        <v>0</v>
      </c>
      <c r="F2148">
        <v>15</v>
      </c>
      <c r="G2148">
        <v>5</v>
      </c>
      <c r="H2148">
        <v>21</v>
      </c>
      <c r="I2148">
        <v>44</v>
      </c>
      <c r="J2148" t="s">
        <v>1275</v>
      </c>
      <c r="K2148" t="str">
        <f>INDEX('Planning Periods'!$O$2:$O$540,MATCH('Table B Values'!A2148,'Planning Periods'!$A$2:$A$540,0))</f>
        <v>Santa Cruz County</v>
      </c>
    </row>
    <row r="2149" spans="1:11">
      <c r="A2149" t="s">
        <v>1019</v>
      </c>
      <c r="B2149">
        <v>2018</v>
      </c>
      <c r="C2149">
        <v>6</v>
      </c>
      <c r="D2149">
        <v>0</v>
      </c>
      <c r="E2149">
        <v>47</v>
      </c>
      <c r="F2149">
        <v>6</v>
      </c>
      <c r="G2149">
        <v>0</v>
      </c>
      <c r="H2149">
        <v>1</v>
      </c>
      <c r="I2149">
        <v>90</v>
      </c>
      <c r="J2149" t="s">
        <v>1275</v>
      </c>
      <c r="K2149" t="str">
        <f>INDEX('Planning Periods'!$O$2:$O$540,MATCH('Table B Values'!A2149,'Planning Periods'!$A$2:$A$540,0))</f>
        <v>Santa Cruz County</v>
      </c>
    </row>
    <row r="2150" spans="1:11">
      <c r="A2150" t="s">
        <v>1026</v>
      </c>
      <c r="B2150">
        <v>2018</v>
      </c>
      <c r="C2150">
        <v>0</v>
      </c>
      <c r="D2150">
        <v>1</v>
      </c>
      <c r="E2150">
        <v>0</v>
      </c>
      <c r="F2150">
        <v>14</v>
      </c>
      <c r="G2150">
        <v>0</v>
      </c>
      <c r="H2150">
        <v>82</v>
      </c>
      <c r="I2150">
        <v>231</v>
      </c>
      <c r="J2150" t="s">
        <v>1275</v>
      </c>
      <c r="K2150" t="str">
        <f>INDEX('Planning Periods'!$O$2:$O$540,MATCH('Table B Values'!A2150,'Planning Periods'!$A$2:$A$540,0))</f>
        <v>Santa Barbara County</v>
      </c>
    </row>
    <row r="2151" spans="1:11">
      <c r="A2151" t="s">
        <v>1024</v>
      </c>
      <c r="B2151">
        <v>2018</v>
      </c>
      <c r="C2151">
        <v>57</v>
      </c>
      <c r="D2151">
        <v>0</v>
      </c>
      <c r="E2151">
        <v>48</v>
      </c>
      <c r="F2151">
        <v>0</v>
      </c>
      <c r="G2151">
        <v>0</v>
      </c>
      <c r="H2151">
        <v>0</v>
      </c>
      <c r="I2151">
        <v>245</v>
      </c>
      <c r="J2151" t="s">
        <v>1275</v>
      </c>
      <c r="K2151" t="str">
        <f>INDEX('Planning Periods'!$O$2:$O$540,MATCH('Table B Values'!A2151,'Planning Periods'!$A$2:$A$540,0))</f>
        <v>Santa Barbara County</v>
      </c>
    </row>
    <row r="2152" spans="1:11">
      <c r="A2152" t="s">
        <v>1023</v>
      </c>
      <c r="B2152">
        <v>2018</v>
      </c>
      <c r="C2152">
        <v>0</v>
      </c>
      <c r="D2152">
        <v>22</v>
      </c>
      <c r="E2152">
        <v>0</v>
      </c>
      <c r="F2152">
        <v>0</v>
      </c>
      <c r="G2152">
        <v>0</v>
      </c>
      <c r="H2152">
        <v>65</v>
      </c>
      <c r="I2152">
        <v>0</v>
      </c>
      <c r="J2152" t="s">
        <v>1275</v>
      </c>
      <c r="K2152" t="str">
        <f>INDEX('Planning Periods'!$O$2:$O$540,MATCH('Table B Values'!A2152,'Planning Periods'!$A$2:$A$540,0))</f>
        <v>Santa Clara County</v>
      </c>
    </row>
    <row r="2153" spans="1:11">
      <c r="A2153" t="s">
        <v>1028</v>
      </c>
      <c r="B2153">
        <v>2018</v>
      </c>
      <c r="C2153">
        <v>0</v>
      </c>
      <c r="D2153">
        <v>0</v>
      </c>
      <c r="E2153">
        <v>0</v>
      </c>
      <c r="F2153">
        <v>0</v>
      </c>
      <c r="G2153">
        <v>5</v>
      </c>
      <c r="H2153">
        <v>0</v>
      </c>
      <c r="I2153">
        <v>1162</v>
      </c>
      <c r="J2153" t="s">
        <v>1275</v>
      </c>
      <c r="K2153" t="str">
        <f>INDEX('Planning Periods'!$O$2:$O$540,MATCH('Table B Values'!A2153,'Planning Periods'!$A$2:$A$540,0))</f>
        <v>Santa Clara County</v>
      </c>
    </row>
    <row r="2154" spans="1:11">
      <c r="A2154" t="s">
        <v>831</v>
      </c>
      <c r="B2154">
        <v>2018</v>
      </c>
      <c r="C2154">
        <v>0</v>
      </c>
      <c r="D2154">
        <v>0</v>
      </c>
      <c r="E2154">
        <v>0</v>
      </c>
      <c r="F2154">
        <v>0</v>
      </c>
      <c r="G2154">
        <v>0</v>
      </c>
      <c r="H2154">
        <v>1</v>
      </c>
      <c r="I2154">
        <v>21</v>
      </c>
      <c r="J2154" t="s">
        <v>1275</v>
      </c>
      <c r="K2154" t="str">
        <f>INDEX('Planning Periods'!$O$2:$O$540,MATCH('Table B Values'!A2154,'Planning Periods'!$A$2:$A$540,0))</f>
        <v>Los Angeles County</v>
      </c>
    </row>
    <row r="2155" spans="1:11">
      <c r="A2155" t="s">
        <v>860</v>
      </c>
      <c r="B2155">
        <v>2018</v>
      </c>
      <c r="C2155">
        <v>0</v>
      </c>
      <c r="D2155">
        <v>0</v>
      </c>
      <c r="E2155">
        <v>0</v>
      </c>
      <c r="F2155">
        <v>0</v>
      </c>
      <c r="G2155">
        <v>0</v>
      </c>
      <c r="H2155">
        <v>1</v>
      </c>
      <c r="I2155">
        <v>0</v>
      </c>
      <c r="J2155" t="s">
        <v>1275</v>
      </c>
      <c r="K2155" t="str">
        <f>INDEX('Planning Periods'!$O$2:$O$540,MATCH('Table B Values'!A2155,'Planning Periods'!$A$2:$A$540,0))</f>
        <v>Riverside County</v>
      </c>
    </row>
    <row r="2156" spans="1:11">
      <c r="A2156" t="s">
        <v>1287</v>
      </c>
      <c r="B2156">
        <v>2018</v>
      </c>
      <c r="C2156">
        <v>0</v>
      </c>
      <c r="D2156">
        <v>0</v>
      </c>
      <c r="E2156">
        <v>0</v>
      </c>
      <c r="F2156">
        <v>0</v>
      </c>
      <c r="G2156">
        <v>0</v>
      </c>
      <c r="H2156">
        <v>0</v>
      </c>
      <c r="I2156">
        <v>1</v>
      </c>
      <c r="J2156" t="s">
        <v>1275</v>
      </c>
      <c r="K2156" t="str">
        <f>INDEX('Planning Periods'!$O$2:$O$540,MATCH('Table B Values'!A2156,'Planning Periods'!$A$2:$A$540,0))</f>
        <v>Orange County</v>
      </c>
    </row>
    <row r="2157" spans="1:11">
      <c r="A2157" t="s">
        <v>865</v>
      </c>
      <c r="B2157">
        <v>2018</v>
      </c>
      <c r="C2157">
        <v>0</v>
      </c>
      <c r="D2157">
        <v>0</v>
      </c>
      <c r="E2157">
        <v>0</v>
      </c>
      <c r="F2157">
        <v>0</v>
      </c>
      <c r="G2157">
        <v>0</v>
      </c>
      <c r="H2157">
        <v>104</v>
      </c>
      <c r="I2157">
        <v>142</v>
      </c>
      <c r="J2157" t="s">
        <v>1275</v>
      </c>
      <c r="K2157" t="str">
        <f>INDEX('Planning Periods'!$O$2:$O$540,MATCH('Table B Values'!A2157,'Planning Periods'!$A$2:$A$540,0))</f>
        <v>Sacramento County</v>
      </c>
    </row>
    <row r="2158" spans="1:11">
      <c r="A2158" t="s">
        <v>857</v>
      </c>
      <c r="B2158">
        <v>2018</v>
      </c>
      <c r="C2158">
        <v>0</v>
      </c>
      <c r="D2158">
        <v>0</v>
      </c>
      <c r="E2158">
        <v>0</v>
      </c>
      <c r="F2158">
        <v>0</v>
      </c>
      <c r="G2158">
        <v>0</v>
      </c>
      <c r="H2158">
        <v>0</v>
      </c>
      <c r="I2158">
        <v>255</v>
      </c>
      <c r="J2158" t="s">
        <v>1275</v>
      </c>
      <c r="K2158" t="str">
        <f>INDEX('Planning Periods'!$O$2:$O$540,MATCH('Table B Values'!A2158,'Planning Periods'!$A$2:$A$540,0))</f>
        <v>San Bernardino County</v>
      </c>
    </row>
    <row r="2159" spans="1:11">
      <c r="A2159" t="s">
        <v>1229</v>
      </c>
      <c r="B2159">
        <v>2018</v>
      </c>
      <c r="C2159">
        <v>0</v>
      </c>
      <c r="D2159">
        <v>0</v>
      </c>
      <c r="E2159">
        <v>35</v>
      </c>
      <c r="F2159">
        <v>23</v>
      </c>
      <c r="G2159">
        <v>0</v>
      </c>
      <c r="H2159">
        <v>0</v>
      </c>
      <c r="I2159">
        <v>348</v>
      </c>
      <c r="J2159" t="s">
        <v>1275</v>
      </c>
      <c r="K2159" t="str">
        <f>INDEX('Planning Periods'!$O$2:$O$540,MATCH('Table B Values'!A2159,'Planning Periods'!$A$2:$A$540,0))</f>
        <v>San Mateo County</v>
      </c>
    </row>
    <row r="2160" spans="1:11">
      <c r="A2160" t="s">
        <v>1227</v>
      </c>
      <c r="B2160">
        <v>2018</v>
      </c>
      <c r="C2160">
        <v>0</v>
      </c>
      <c r="D2160">
        <v>0</v>
      </c>
      <c r="E2160">
        <v>0</v>
      </c>
      <c r="F2160">
        <v>1</v>
      </c>
      <c r="G2160">
        <v>0</v>
      </c>
      <c r="H2160">
        <v>21</v>
      </c>
      <c r="I2160" s="356">
        <v>1</v>
      </c>
      <c r="J2160" t="s">
        <v>1275</v>
      </c>
      <c r="K2160" t="str">
        <f>INDEX('Planning Periods'!$O$2:$O$540,MATCH('Table B Values'!A2160,'Planning Periods'!$A$2:$A$540,0))</f>
        <v>Fresno County</v>
      </c>
    </row>
    <row r="2161" spans="1:11">
      <c r="A2161" t="s">
        <v>842</v>
      </c>
      <c r="B2161">
        <v>2018</v>
      </c>
      <c r="C2161">
        <v>0</v>
      </c>
      <c r="D2161">
        <v>0</v>
      </c>
      <c r="E2161">
        <v>0</v>
      </c>
      <c r="F2161">
        <v>0</v>
      </c>
      <c r="G2161">
        <v>0</v>
      </c>
      <c r="H2161">
        <v>0</v>
      </c>
      <c r="I2161">
        <v>70</v>
      </c>
      <c r="J2161" t="s">
        <v>1275</v>
      </c>
      <c r="K2161" t="str">
        <f>INDEX('Planning Periods'!$O$2:$O$540,MATCH('Table B Values'!A2161,'Planning Periods'!$A$2:$A$540,0))</f>
        <v>San Bernardino County</v>
      </c>
    </row>
    <row r="2162" spans="1:11">
      <c r="A2162" t="s">
        <v>836</v>
      </c>
      <c r="B2162">
        <v>2018</v>
      </c>
      <c r="C2162">
        <v>0</v>
      </c>
      <c r="D2162">
        <v>0</v>
      </c>
      <c r="E2162">
        <v>0</v>
      </c>
      <c r="F2162">
        <v>13</v>
      </c>
      <c r="G2162">
        <v>0</v>
      </c>
      <c r="H2162">
        <v>0</v>
      </c>
      <c r="I2162">
        <v>115</v>
      </c>
      <c r="J2162" t="s">
        <v>1275</v>
      </c>
      <c r="K2162" t="str">
        <f>INDEX('Planning Periods'!$O$2:$O$540,MATCH('Table B Values'!A2162,'Planning Periods'!$A$2:$A$540,0))</f>
        <v>Los Angeles County</v>
      </c>
    </row>
    <row r="2163" spans="1:11">
      <c r="A2163" t="s">
        <v>794</v>
      </c>
      <c r="B2163">
        <v>2018</v>
      </c>
      <c r="C2163">
        <v>0</v>
      </c>
      <c r="D2163">
        <v>0</v>
      </c>
      <c r="E2163">
        <v>79</v>
      </c>
      <c r="F2163">
        <v>0</v>
      </c>
      <c r="G2163">
        <v>0</v>
      </c>
      <c r="H2163">
        <v>10</v>
      </c>
      <c r="I2163">
        <v>109</v>
      </c>
      <c r="J2163" t="s">
        <v>1275</v>
      </c>
      <c r="K2163" t="str">
        <f>INDEX('Planning Periods'!$O$2:$O$540,MATCH('Table B Values'!A2163,'Planning Periods'!$A$2:$A$540,0))</f>
        <v>Shasta County</v>
      </c>
    </row>
    <row r="2164" spans="1:11">
      <c r="A2164" t="s">
        <v>834</v>
      </c>
      <c r="B2164">
        <v>2018</v>
      </c>
      <c r="C2164">
        <v>0</v>
      </c>
      <c r="D2164">
        <v>0</v>
      </c>
      <c r="E2164">
        <v>0</v>
      </c>
      <c r="F2164">
        <v>2</v>
      </c>
      <c r="G2164">
        <v>0</v>
      </c>
      <c r="H2164">
        <v>3</v>
      </c>
      <c r="I2164">
        <v>0</v>
      </c>
      <c r="J2164" t="s">
        <v>1275</v>
      </c>
      <c r="K2164" t="str">
        <f>INDEX('Planning Periods'!$O$2:$O$540,MATCH('Table B Values'!A2164,'Planning Periods'!$A$2:$A$540,0))</f>
        <v>Tehama County</v>
      </c>
    </row>
    <row r="2165" spans="1:11">
      <c r="A2165" t="s">
        <v>788</v>
      </c>
      <c r="B2165">
        <v>2018</v>
      </c>
      <c r="C2165">
        <v>0</v>
      </c>
      <c r="D2165">
        <v>0</v>
      </c>
      <c r="E2165">
        <v>0</v>
      </c>
      <c r="F2165">
        <v>8</v>
      </c>
      <c r="G2165">
        <v>0</v>
      </c>
      <c r="H2165">
        <v>0</v>
      </c>
      <c r="I2165">
        <v>61</v>
      </c>
      <c r="J2165" t="s">
        <v>1275</v>
      </c>
      <c r="K2165" t="str">
        <f>INDEX('Planning Periods'!$O$2:$O$540,MATCH('Table B Values'!A2165,'Planning Periods'!$A$2:$A$540,0))</f>
        <v>San Bernardino County</v>
      </c>
    </row>
    <row r="2166" spans="1:11">
      <c r="A2166" t="s">
        <v>862</v>
      </c>
      <c r="B2166">
        <v>2018</v>
      </c>
      <c r="C2166">
        <v>0</v>
      </c>
      <c r="D2166">
        <v>0</v>
      </c>
      <c r="E2166">
        <v>0</v>
      </c>
      <c r="F2166">
        <v>0</v>
      </c>
      <c r="G2166">
        <v>0</v>
      </c>
      <c r="H2166">
        <v>0</v>
      </c>
      <c r="I2166">
        <v>15</v>
      </c>
      <c r="J2166" t="s">
        <v>1275</v>
      </c>
      <c r="K2166" t="str">
        <f>INDEX('Planning Periods'!$O$2:$O$540,MATCH('Table B Values'!A2166,'Planning Periods'!$A$2:$A$540,0))</f>
        <v>San Diego County</v>
      </c>
    </row>
    <row r="2167" spans="1:11">
      <c r="A2167" t="s">
        <v>1202</v>
      </c>
      <c r="B2167">
        <v>2018</v>
      </c>
      <c r="C2167">
        <v>25</v>
      </c>
      <c r="D2167">
        <v>0</v>
      </c>
      <c r="E2167">
        <v>28</v>
      </c>
      <c r="F2167">
        <v>0</v>
      </c>
      <c r="G2167">
        <v>0</v>
      </c>
      <c r="H2167">
        <v>7</v>
      </c>
      <c r="I2167">
        <v>38</v>
      </c>
      <c r="J2167" t="s">
        <v>1275</v>
      </c>
      <c r="K2167" t="str">
        <f>INDEX('Planning Periods'!$O$2:$O$540,MATCH('Table B Values'!A2167,'Planning Periods'!$A$2:$A$540,0))</f>
        <v>Alameda County</v>
      </c>
    </row>
    <row r="2168" spans="1:11">
      <c r="A2168" t="s">
        <v>853</v>
      </c>
      <c r="B2168">
        <v>2018</v>
      </c>
      <c r="C2168">
        <v>0</v>
      </c>
      <c r="D2168">
        <v>0</v>
      </c>
      <c r="E2168">
        <v>0</v>
      </c>
      <c r="F2168">
        <v>0</v>
      </c>
      <c r="G2168">
        <v>0</v>
      </c>
      <c r="H2168">
        <v>15</v>
      </c>
      <c r="I2168">
        <v>41</v>
      </c>
      <c r="J2168" t="s">
        <v>1275</v>
      </c>
      <c r="K2168" t="str">
        <f>INDEX('Planning Periods'!$O$2:$O$540,MATCH('Table B Values'!A2168,'Planning Periods'!$A$2:$A$540,0))</f>
        <v>Plumas County</v>
      </c>
    </row>
    <row r="2169" spans="1:11">
      <c r="A2169" t="s">
        <v>846</v>
      </c>
      <c r="B2169">
        <v>2018</v>
      </c>
      <c r="C2169">
        <v>0</v>
      </c>
      <c r="D2169">
        <v>0</v>
      </c>
      <c r="E2169">
        <v>0</v>
      </c>
      <c r="F2169">
        <v>0</v>
      </c>
      <c r="G2169">
        <v>0</v>
      </c>
      <c r="H2169">
        <v>0</v>
      </c>
      <c r="I2169">
        <v>19</v>
      </c>
      <c r="J2169" t="s">
        <v>1275</v>
      </c>
      <c r="K2169" t="str">
        <f>INDEX('Planning Periods'!$O$2:$O$540,MATCH('Table B Values'!A2169,'Planning Periods'!$A$2:$A$540,0))</f>
        <v>Amador County</v>
      </c>
    </row>
    <row r="2170" spans="1:11">
      <c r="A2170" t="s">
        <v>790</v>
      </c>
      <c r="B2170">
        <v>2018</v>
      </c>
      <c r="C2170">
        <v>49</v>
      </c>
      <c r="D2170">
        <v>0</v>
      </c>
      <c r="E2170">
        <v>0</v>
      </c>
      <c r="F2170">
        <v>0</v>
      </c>
      <c r="G2170">
        <v>2</v>
      </c>
      <c r="H2170">
        <v>0</v>
      </c>
      <c r="I2170">
        <v>3</v>
      </c>
      <c r="J2170" t="s">
        <v>1275</v>
      </c>
      <c r="K2170" t="str">
        <f>INDEX('Planning Periods'!$O$2:$O$540,MATCH('Table B Values'!A2170,'Planning Periods'!$A$2:$A$540,0))</f>
        <v>Orange County</v>
      </c>
    </row>
    <row r="2171" spans="1:11">
      <c r="A2171" t="s">
        <v>793</v>
      </c>
      <c r="B2171">
        <v>2018</v>
      </c>
      <c r="C2171">
        <v>0</v>
      </c>
      <c r="D2171">
        <v>0</v>
      </c>
      <c r="E2171">
        <v>1</v>
      </c>
      <c r="F2171">
        <v>0</v>
      </c>
      <c r="G2171">
        <v>8</v>
      </c>
      <c r="H2171">
        <v>40</v>
      </c>
      <c r="I2171">
        <v>290</v>
      </c>
      <c r="J2171" t="s">
        <v>1275</v>
      </c>
      <c r="K2171" t="str">
        <f>INDEX('Planning Periods'!$O$2:$O$540,MATCH('Table B Values'!A2171,'Planning Periods'!$A$2:$A$540,0))</f>
        <v>Placer County</v>
      </c>
    </row>
    <row r="2172" spans="1:11">
      <c r="A2172" t="s">
        <v>1201</v>
      </c>
      <c r="B2172">
        <v>2018</v>
      </c>
      <c r="C2172">
        <v>0</v>
      </c>
      <c r="D2172">
        <v>0</v>
      </c>
      <c r="E2172">
        <v>0</v>
      </c>
      <c r="F2172">
        <v>0</v>
      </c>
      <c r="G2172">
        <v>0</v>
      </c>
      <c r="H2172">
        <v>9</v>
      </c>
      <c r="I2172">
        <v>39</v>
      </c>
      <c r="J2172" t="s">
        <v>1275</v>
      </c>
      <c r="K2172" t="str">
        <f>INDEX('Planning Periods'!$O$2:$O$540,MATCH('Table B Values'!A2172,'Planning Periods'!$A$2:$A$540,0))</f>
        <v>Contra Costa County</v>
      </c>
    </row>
    <row r="2173" spans="1:11">
      <c r="A2173" t="s">
        <v>851</v>
      </c>
      <c r="B2173">
        <v>2018</v>
      </c>
      <c r="C2173">
        <v>0</v>
      </c>
      <c r="D2173">
        <v>0</v>
      </c>
      <c r="E2173">
        <v>0</v>
      </c>
      <c r="F2173">
        <v>0</v>
      </c>
      <c r="G2173">
        <v>0</v>
      </c>
      <c r="H2173">
        <v>7</v>
      </c>
      <c r="I2173">
        <v>18</v>
      </c>
      <c r="J2173" t="s">
        <v>1275</v>
      </c>
      <c r="K2173" t="str">
        <f>INDEX('Planning Periods'!$O$2:$O$540,MATCH('Table B Values'!A2173,'Planning Periods'!$A$2:$A$540,0))</f>
        <v>El Dorado County</v>
      </c>
    </row>
    <row r="2174" spans="1:11">
      <c r="A2174" t="s">
        <v>855</v>
      </c>
      <c r="B2174">
        <v>2018</v>
      </c>
      <c r="C2174">
        <v>0</v>
      </c>
      <c r="D2174">
        <v>0</v>
      </c>
      <c r="E2174">
        <v>0</v>
      </c>
      <c r="F2174">
        <v>0</v>
      </c>
      <c r="G2174">
        <v>0</v>
      </c>
      <c r="H2174">
        <v>0</v>
      </c>
      <c r="I2174">
        <v>1</v>
      </c>
      <c r="J2174" t="s">
        <v>1275</v>
      </c>
      <c r="K2174" t="str">
        <f>INDEX('Planning Periods'!$O$2:$O$540,MATCH('Table B Values'!A2174,'Planning Periods'!$A$2:$A$540,0))</f>
        <v>Plumas County</v>
      </c>
    </row>
    <row r="2175" spans="1:11">
      <c r="A2175" t="s">
        <v>1226</v>
      </c>
      <c r="B2175">
        <v>2018</v>
      </c>
      <c r="C2175">
        <v>0</v>
      </c>
      <c r="D2175">
        <v>4</v>
      </c>
      <c r="E2175">
        <v>0</v>
      </c>
      <c r="F2175">
        <v>1</v>
      </c>
      <c r="G2175">
        <v>0</v>
      </c>
      <c r="H2175">
        <v>1</v>
      </c>
      <c r="I2175">
        <v>2</v>
      </c>
      <c r="J2175" t="s">
        <v>1275</v>
      </c>
      <c r="K2175" t="str">
        <f>INDEX('Planning Periods'!$O$2:$O$540,MATCH('Table B Values'!A2175,'Planning Periods'!$A$2:$A$540,0))</f>
        <v>San Mateo County</v>
      </c>
    </row>
    <row r="2176" spans="1:11">
      <c r="A2176" t="s">
        <v>1215</v>
      </c>
      <c r="B2176">
        <v>2018</v>
      </c>
      <c r="C2176">
        <v>0</v>
      </c>
      <c r="D2176">
        <v>0</v>
      </c>
      <c r="E2176">
        <v>0</v>
      </c>
      <c r="F2176">
        <v>0</v>
      </c>
      <c r="G2176">
        <v>0</v>
      </c>
      <c r="H2176">
        <v>0</v>
      </c>
      <c r="I2176">
        <v>240</v>
      </c>
      <c r="J2176" t="s">
        <v>1275</v>
      </c>
      <c r="K2176" t="str">
        <f>INDEX('Planning Periods'!$O$2:$O$540,MATCH('Table B Values'!A2176,'Planning Periods'!$A$2:$A$540,0))</f>
        <v>Los Angeles County</v>
      </c>
    </row>
    <row r="2177" spans="1:11">
      <c r="A2177" t="s">
        <v>1286</v>
      </c>
      <c r="B2177">
        <v>2018</v>
      </c>
      <c r="C2177">
        <v>0</v>
      </c>
      <c r="D2177">
        <v>0</v>
      </c>
      <c r="E2177">
        <v>0</v>
      </c>
      <c r="F2177">
        <v>0</v>
      </c>
      <c r="G2177">
        <v>0</v>
      </c>
      <c r="H2177">
        <v>0</v>
      </c>
      <c r="I2177">
        <v>8</v>
      </c>
      <c r="J2177" t="s">
        <v>1275</v>
      </c>
      <c r="K2177" t="str">
        <f>INDEX('Planning Periods'!$O$2:$O$540,MATCH('Table B Values'!A2177,'Planning Periods'!$A$2:$A$540,0))</f>
        <v>Mendocino County</v>
      </c>
    </row>
    <row r="2178" spans="1:11">
      <c r="A2178" t="s">
        <v>1036</v>
      </c>
      <c r="B2178">
        <v>2018</v>
      </c>
      <c r="C2178">
        <v>1</v>
      </c>
      <c r="D2178">
        <v>0</v>
      </c>
      <c r="E2178">
        <v>13</v>
      </c>
      <c r="F2178">
        <v>0</v>
      </c>
      <c r="G2178">
        <v>0</v>
      </c>
      <c r="H2178">
        <v>267</v>
      </c>
      <c r="I2178">
        <v>375</v>
      </c>
      <c r="J2178" t="s">
        <v>1275</v>
      </c>
      <c r="K2178" t="str">
        <f>INDEX('Planning Periods'!$O$2:$O$540,MATCH('Table B Values'!A2178,'Planning Periods'!$A$2:$A$540,0))</f>
        <v>Sacramento County</v>
      </c>
    </row>
    <row r="2179" spans="1:11">
      <c r="A2179" t="s">
        <v>1278</v>
      </c>
      <c r="B2179">
        <v>2018</v>
      </c>
      <c r="C2179">
        <v>0</v>
      </c>
      <c r="D2179">
        <v>0</v>
      </c>
      <c r="E2179">
        <v>0</v>
      </c>
      <c r="F2179">
        <v>0</v>
      </c>
      <c r="G2179">
        <v>0</v>
      </c>
      <c r="H2179">
        <v>0</v>
      </c>
      <c r="I2179">
        <v>10</v>
      </c>
      <c r="J2179" t="s">
        <v>1275</v>
      </c>
      <c r="K2179" t="str">
        <f>INDEX('Planning Periods'!$O$2:$O$540,MATCH('Table B Values'!A2179,'Planning Periods'!$A$2:$A$540,0))</f>
        <v>Napa County</v>
      </c>
    </row>
    <row r="2180" spans="1:11">
      <c r="A2180" t="s">
        <v>777</v>
      </c>
      <c r="B2180">
        <v>2018</v>
      </c>
      <c r="C2180">
        <v>1</v>
      </c>
      <c r="D2180">
        <v>10</v>
      </c>
      <c r="E2180">
        <v>59</v>
      </c>
      <c r="F2180">
        <v>10</v>
      </c>
      <c r="G2180">
        <v>0</v>
      </c>
      <c r="H2180">
        <v>401</v>
      </c>
      <c r="I2180">
        <v>1894</v>
      </c>
      <c r="J2180" t="s">
        <v>1275</v>
      </c>
      <c r="K2180" t="str">
        <f>INDEX('Planning Periods'!$O$2:$O$540,MATCH('Table B Values'!A2180,'Planning Periods'!$A$2:$A$540,0))</f>
        <v>Sacramento County</v>
      </c>
    </row>
    <row r="2181" spans="1:11">
      <c r="A2181" t="s">
        <v>1224</v>
      </c>
      <c r="B2181">
        <v>2018</v>
      </c>
      <c r="C2181">
        <v>0</v>
      </c>
      <c r="D2181">
        <v>0</v>
      </c>
      <c r="E2181">
        <v>0</v>
      </c>
      <c r="F2181">
        <v>0</v>
      </c>
      <c r="G2181">
        <v>0</v>
      </c>
      <c r="H2181">
        <v>1</v>
      </c>
      <c r="I2181">
        <v>0</v>
      </c>
      <c r="J2181" t="s">
        <v>1275</v>
      </c>
      <c r="K2181" t="str">
        <f>INDEX('Planning Periods'!$O$2:$O$540,MATCH('Table B Values'!A2181,'Planning Periods'!$A$2:$A$540,0))</f>
        <v>Marin County</v>
      </c>
    </row>
    <row r="2182" spans="1:11">
      <c r="A2182" t="s">
        <v>1279</v>
      </c>
      <c r="B2182">
        <v>2018</v>
      </c>
      <c r="C2182">
        <v>0</v>
      </c>
      <c r="D2182">
        <v>0</v>
      </c>
      <c r="E2182">
        <v>0</v>
      </c>
      <c r="F2182">
        <v>0</v>
      </c>
      <c r="G2182">
        <v>0</v>
      </c>
      <c r="H2182">
        <v>1</v>
      </c>
      <c r="I2182">
        <v>177</v>
      </c>
      <c r="J2182" t="s">
        <v>1275</v>
      </c>
      <c r="K2182" t="str">
        <f>INDEX('Planning Periods'!$O$2:$O$540,MATCH('Table B Values'!A2182,'Planning Periods'!$A$2:$A$540,0))</f>
        <v>Marin County</v>
      </c>
    </row>
    <row r="2183" spans="1:11">
      <c r="A2183" t="s">
        <v>967</v>
      </c>
      <c r="B2183">
        <v>2018</v>
      </c>
      <c r="C2183">
        <v>42</v>
      </c>
      <c r="D2183">
        <v>0</v>
      </c>
      <c r="E2183">
        <v>53</v>
      </c>
      <c r="F2183">
        <v>0</v>
      </c>
      <c r="G2183">
        <v>0</v>
      </c>
      <c r="H2183">
        <v>0</v>
      </c>
      <c r="I2183">
        <v>71</v>
      </c>
      <c r="J2183" t="s">
        <v>1275</v>
      </c>
      <c r="K2183" t="str">
        <f>INDEX('Planning Periods'!$O$2:$O$540,MATCH('Table B Values'!A2183,'Planning Periods'!$A$2:$A$540,0))</f>
        <v>Monterey County</v>
      </c>
    </row>
    <row r="2184" spans="1:11">
      <c r="A2184" t="s">
        <v>969</v>
      </c>
      <c r="B2184">
        <v>2018</v>
      </c>
      <c r="C2184">
        <v>2</v>
      </c>
      <c r="D2184">
        <v>0</v>
      </c>
      <c r="E2184">
        <v>2</v>
      </c>
      <c r="F2184">
        <v>1</v>
      </c>
      <c r="G2184">
        <v>0</v>
      </c>
      <c r="H2184">
        <v>7</v>
      </c>
      <c r="I2184">
        <v>25</v>
      </c>
      <c r="J2184" t="s">
        <v>1275</v>
      </c>
      <c r="K2184" t="str">
        <f>INDEX('Planning Periods'!$O$2:$O$540,MATCH('Table B Values'!A2184,'Planning Periods'!$A$2:$A$540,0))</f>
        <v>Marin County</v>
      </c>
    </row>
    <row r="2185" spans="1:11">
      <c r="A2185" t="s">
        <v>887</v>
      </c>
      <c r="B2185">
        <v>2018</v>
      </c>
      <c r="C2185">
        <v>0</v>
      </c>
      <c r="D2185">
        <v>0</v>
      </c>
      <c r="E2185">
        <v>0</v>
      </c>
      <c r="F2185">
        <v>3</v>
      </c>
      <c r="G2185">
        <v>17</v>
      </c>
      <c r="H2185">
        <v>316</v>
      </c>
      <c r="I2185">
        <v>472</v>
      </c>
      <c r="J2185" t="s">
        <v>1275</v>
      </c>
      <c r="K2185" t="str">
        <f>INDEX('Planning Periods'!$O$2:$O$540,MATCH('Table B Values'!A2185,'Planning Periods'!$A$2:$A$540,0))</f>
        <v>Placer County</v>
      </c>
    </row>
    <row r="2186" spans="1:11">
      <c r="A2186" t="s">
        <v>1222</v>
      </c>
      <c r="B2186">
        <v>2018</v>
      </c>
      <c r="C2186">
        <v>0</v>
      </c>
      <c r="D2186">
        <v>0</v>
      </c>
      <c r="E2186">
        <v>0</v>
      </c>
      <c r="F2186">
        <v>0</v>
      </c>
      <c r="G2186">
        <v>0</v>
      </c>
      <c r="H2186">
        <v>0</v>
      </c>
      <c r="I2186">
        <v>138</v>
      </c>
      <c r="J2186" t="s">
        <v>1275</v>
      </c>
      <c r="K2186" t="str">
        <f>INDEX('Planning Periods'!$O$2:$O$540,MATCH('Table B Values'!A2186,'Planning Periods'!$A$2:$A$540,0))</f>
        <v>San Joaquin County</v>
      </c>
    </row>
    <row r="2187" spans="1:11">
      <c r="A2187" t="s">
        <v>1209</v>
      </c>
      <c r="B2187">
        <v>2018</v>
      </c>
      <c r="C2187">
        <v>0</v>
      </c>
      <c r="D2187">
        <v>4</v>
      </c>
      <c r="E2187">
        <v>0</v>
      </c>
      <c r="F2187">
        <v>0</v>
      </c>
      <c r="G2187">
        <v>0</v>
      </c>
      <c r="H2187">
        <v>0</v>
      </c>
      <c r="I2187" s="356">
        <v>601</v>
      </c>
      <c r="J2187" t="s">
        <v>1275</v>
      </c>
      <c r="K2187" t="str">
        <f>INDEX('Planning Periods'!$O$2:$O$540,MATCH('Table B Values'!A2187,'Planning Periods'!$A$2:$A$540,0))</f>
        <v>Riverside County</v>
      </c>
    </row>
    <row r="2188" spans="1:11">
      <c r="A2188" t="s">
        <v>1219</v>
      </c>
      <c r="B2188">
        <v>2018</v>
      </c>
      <c r="C2188">
        <v>0</v>
      </c>
      <c r="D2188">
        <v>0</v>
      </c>
      <c r="E2188">
        <v>0</v>
      </c>
      <c r="F2188">
        <v>0</v>
      </c>
      <c r="G2188">
        <v>0</v>
      </c>
      <c r="H2188">
        <v>0</v>
      </c>
      <c r="I2188">
        <v>40</v>
      </c>
      <c r="J2188" t="s">
        <v>1275</v>
      </c>
      <c r="K2188" t="str">
        <f>INDEX('Planning Periods'!$O$2:$O$540,MATCH('Table B Values'!A2188,'Planning Periods'!$A$2:$A$540,0))</f>
        <v>Stanislaus County</v>
      </c>
    </row>
    <row r="2189" spans="1:11">
      <c r="A2189" t="s">
        <v>1207</v>
      </c>
      <c r="B2189">
        <v>2018</v>
      </c>
      <c r="C2189">
        <v>0</v>
      </c>
      <c r="D2189">
        <v>0</v>
      </c>
      <c r="E2189">
        <v>0</v>
      </c>
      <c r="F2189">
        <v>0</v>
      </c>
      <c r="G2189">
        <v>0</v>
      </c>
      <c r="H2189">
        <v>0</v>
      </c>
      <c r="I2189">
        <v>1</v>
      </c>
      <c r="J2189" t="s">
        <v>1275</v>
      </c>
      <c r="K2189" t="str">
        <f>INDEX('Planning Periods'!$O$2:$O$540,MATCH('Table B Values'!A2189,'Planning Periods'!$A$2:$A$540,0))</f>
        <v>Humboldt County</v>
      </c>
    </row>
    <row r="2190" spans="1:11">
      <c r="A2190" t="s">
        <v>1228</v>
      </c>
      <c r="B2190">
        <v>2018</v>
      </c>
      <c r="C2190">
        <v>187</v>
      </c>
      <c r="D2190">
        <v>0</v>
      </c>
      <c r="E2190">
        <v>81</v>
      </c>
      <c r="F2190">
        <v>0</v>
      </c>
      <c r="G2190">
        <v>0</v>
      </c>
      <c r="H2190">
        <v>0</v>
      </c>
      <c r="I2190">
        <v>209</v>
      </c>
      <c r="J2190" t="s">
        <v>1275</v>
      </c>
      <c r="K2190" t="str">
        <f>INDEX('Planning Periods'!$O$2:$O$540,MATCH('Table B Values'!A2190,'Planning Periods'!$A$2:$A$540,0))</f>
        <v>Contra Costa County</v>
      </c>
    </row>
    <row r="2191" spans="1:11">
      <c r="A2191" t="s">
        <v>1221</v>
      </c>
      <c r="B2191">
        <v>2018</v>
      </c>
      <c r="C2191">
        <v>0</v>
      </c>
      <c r="D2191">
        <v>0</v>
      </c>
      <c r="E2191">
        <v>0</v>
      </c>
      <c r="F2191">
        <v>0</v>
      </c>
      <c r="G2191">
        <v>0</v>
      </c>
      <c r="H2191">
        <v>3</v>
      </c>
      <c r="I2191">
        <v>6</v>
      </c>
      <c r="J2191" t="s">
        <v>1275</v>
      </c>
      <c r="K2191" t="str">
        <f>INDEX('Planning Periods'!$O$2:$O$540,MATCH('Table B Values'!A2191,'Planning Periods'!$A$2:$A$540,0))</f>
        <v>Solano County</v>
      </c>
    </row>
    <row r="2192" spans="1:11">
      <c r="A2192" t="s">
        <v>840</v>
      </c>
      <c r="B2192">
        <v>2018</v>
      </c>
      <c r="C2192">
        <v>0</v>
      </c>
      <c r="D2192">
        <v>0</v>
      </c>
      <c r="E2192">
        <v>0</v>
      </c>
      <c r="F2192">
        <v>0</v>
      </c>
      <c r="G2192">
        <v>0</v>
      </c>
      <c r="H2192">
        <v>0</v>
      </c>
      <c r="I2192">
        <v>276</v>
      </c>
      <c r="J2192" t="s">
        <v>1275</v>
      </c>
      <c r="K2192" t="str">
        <f>INDEX('Planning Periods'!$O$2:$O$540,MATCH('Table B Values'!A2192,'Planning Periods'!$A$2:$A$540,0))</f>
        <v>Los Angeles County</v>
      </c>
    </row>
    <row r="2193" spans="1:11">
      <c r="A2193" t="s">
        <v>1223</v>
      </c>
      <c r="B2193">
        <v>2018</v>
      </c>
      <c r="C2193">
        <v>109</v>
      </c>
      <c r="D2193">
        <v>0</v>
      </c>
      <c r="E2193">
        <v>109</v>
      </c>
      <c r="F2193">
        <v>0</v>
      </c>
      <c r="G2193">
        <v>2</v>
      </c>
      <c r="H2193">
        <v>2</v>
      </c>
      <c r="I2193" s="356">
        <v>408</v>
      </c>
      <c r="J2193" t="s">
        <v>1275</v>
      </c>
      <c r="K2193" t="str">
        <f>INDEX('Planning Periods'!$O$2:$O$540,MATCH('Table B Values'!A2193,'Planning Periods'!$A$2:$A$540,0))</f>
        <v>Sonoma County</v>
      </c>
    </row>
    <row r="2194" spans="1:11">
      <c r="A2194" t="s">
        <v>953</v>
      </c>
      <c r="B2194">
        <v>2018</v>
      </c>
      <c r="C2194">
        <v>0</v>
      </c>
      <c r="D2194">
        <v>0</v>
      </c>
      <c r="E2194">
        <v>9</v>
      </c>
      <c r="F2194">
        <v>0</v>
      </c>
      <c r="G2194">
        <v>0</v>
      </c>
      <c r="H2194">
        <v>51</v>
      </c>
      <c r="I2194">
        <v>82</v>
      </c>
      <c r="J2194" t="s">
        <v>1275</v>
      </c>
      <c r="K2194" t="str">
        <f>INDEX('Planning Periods'!$O$2:$O$540,MATCH('Table B Values'!A2194,'Planning Periods'!$A$2:$A$540,0))</f>
        <v>Los Angeles County</v>
      </c>
    </row>
    <row r="2195" spans="1:11">
      <c r="A2195" t="s">
        <v>844</v>
      </c>
      <c r="B2195">
        <v>2018</v>
      </c>
      <c r="C2195">
        <v>57</v>
      </c>
      <c r="D2195">
        <v>0</v>
      </c>
      <c r="E2195">
        <v>0</v>
      </c>
      <c r="F2195">
        <v>0</v>
      </c>
      <c r="G2195">
        <v>0</v>
      </c>
      <c r="H2195">
        <v>0</v>
      </c>
      <c r="I2195">
        <v>2250</v>
      </c>
      <c r="J2195" t="s">
        <v>1275</v>
      </c>
      <c r="K2195" t="str">
        <f>INDEX('Planning Periods'!$O$2:$O$540,MATCH('Table B Values'!A2195,'Planning Periods'!$A$2:$A$540,0))</f>
        <v>Riverside County</v>
      </c>
    </row>
    <row r="2196" spans="1:11">
      <c r="A2196" t="s">
        <v>832</v>
      </c>
      <c r="B2196">
        <v>2018</v>
      </c>
      <c r="C2196">
        <v>0</v>
      </c>
      <c r="D2196">
        <v>0</v>
      </c>
      <c r="E2196">
        <v>0</v>
      </c>
      <c r="F2196">
        <v>0</v>
      </c>
      <c r="G2196">
        <v>0</v>
      </c>
      <c r="H2196">
        <v>45</v>
      </c>
      <c r="I2196">
        <v>540</v>
      </c>
      <c r="J2196" t="s">
        <v>1275</v>
      </c>
      <c r="K2196" t="str">
        <f>INDEX('Planning Periods'!$O$2:$O$540,MATCH('Table B Values'!A2196,'Planning Periods'!$A$2:$A$540,0))</f>
        <v>Placer County</v>
      </c>
    </row>
    <row r="2197" spans="1:11">
      <c r="A2197" t="s">
        <v>965</v>
      </c>
      <c r="B2197">
        <v>2018</v>
      </c>
      <c r="C2197">
        <v>0</v>
      </c>
      <c r="D2197">
        <v>0</v>
      </c>
      <c r="E2197">
        <v>0</v>
      </c>
      <c r="F2197">
        <v>0</v>
      </c>
      <c r="G2197">
        <v>0</v>
      </c>
      <c r="H2197">
        <v>0</v>
      </c>
      <c r="I2197">
        <v>2</v>
      </c>
      <c r="J2197" t="s">
        <v>1275</v>
      </c>
      <c r="K2197" t="str">
        <f>INDEX('Planning Periods'!$O$2:$O$540,MATCH('Table B Values'!A2197,'Planning Periods'!$A$2:$A$540,0))</f>
        <v>Los Angeles County</v>
      </c>
    </row>
    <row r="2198" spans="1:11">
      <c r="A2198" t="s">
        <v>907</v>
      </c>
      <c r="B2198">
        <v>2018</v>
      </c>
      <c r="C2198">
        <v>0</v>
      </c>
      <c r="D2198">
        <v>0</v>
      </c>
      <c r="E2198">
        <v>0</v>
      </c>
      <c r="F2198">
        <v>4</v>
      </c>
      <c r="G2198">
        <v>0</v>
      </c>
      <c r="H2198">
        <v>106</v>
      </c>
      <c r="I2198" s="356">
        <v>44</v>
      </c>
      <c r="J2198" t="s">
        <v>1275</v>
      </c>
      <c r="K2198" t="str">
        <f>INDEX('Planning Periods'!$O$2:$O$540,MATCH('Table B Values'!A2198,'Planning Periods'!$A$2:$A$540,0))</f>
        <v>Yolo County</v>
      </c>
    </row>
    <row r="2199" spans="1:11">
      <c r="A2199" t="s">
        <v>913</v>
      </c>
      <c r="B2199">
        <v>2018</v>
      </c>
      <c r="C2199">
        <v>0</v>
      </c>
      <c r="D2199">
        <v>0</v>
      </c>
      <c r="E2199">
        <v>0</v>
      </c>
      <c r="F2199">
        <v>8</v>
      </c>
      <c r="G2199">
        <v>0</v>
      </c>
      <c r="H2199">
        <v>0</v>
      </c>
      <c r="I2199">
        <v>9</v>
      </c>
      <c r="J2199" t="s">
        <v>1275</v>
      </c>
      <c r="K2199" t="str">
        <f>INDEX('Planning Periods'!$O$2:$O$540,MATCH('Table B Values'!A2199,'Planning Periods'!$A$2:$A$540,0))</f>
        <v>Los Angeles County</v>
      </c>
    </row>
    <row r="2200" spans="1:11">
      <c r="A2200" t="s">
        <v>916</v>
      </c>
      <c r="B2200">
        <v>2018</v>
      </c>
      <c r="C2200">
        <v>2</v>
      </c>
      <c r="D2200">
        <v>0</v>
      </c>
      <c r="E2200">
        <v>3</v>
      </c>
      <c r="F2200">
        <v>0</v>
      </c>
      <c r="G2200">
        <v>0</v>
      </c>
      <c r="H2200">
        <v>0</v>
      </c>
      <c r="I2200">
        <v>103</v>
      </c>
      <c r="J2200" t="s">
        <v>1275</v>
      </c>
      <c r="K2200" t="str">
        <f>INDEX('Planning Periods'!$O$2:$O$540,MATCH('Table B Values'!A2200,'Planning Periods'!$A$2:$A$540,0))</f>
        <v>Orange County</v>
      </c>
    </row>
    <row r="2201" spans="1:11">
      <c r="A2201" t="s">
        <v>888</v>
      </c>
      <c r="B2201">
        <v>2018</v>
      </c>
      <c r="C2201">
        <v>0</v>
      </c>
      <c r="D2201">
        <v>0</v>
      </c>
      <c r="E2201">
        <v>0</v>
      </c>
      <c r="F2201">
        <v>0</v>
      </c>
      <c r="G2201">
        <v>0</v>
      </c>
      <c r="H2201">
        <v>0</v>
      </c>
      <c r="I2201">
        <v>8</v>
      </c>
      <c r="J2201" t="s">
        <v>1275</v>
      </c>
      <c r="K2201" t="str">
        <f>INDEX('Planning Periods'!$O$2:$O$540,MATCH('Table B Values'!A2201,'Planning Periods'!$A$2:$A$540,0))</f>
        <v>Stanislaus County</v>
      </c>
    </row>
    <row r="2202" spans="1:11">
      <c r="A2202" t="s">
        <v>889</v>
      </c>
      <c r="B2202">
        <v>2018</v>
      </c>
      <c r="C2202">
        <v>0</v>
      </c>
      <c r="D2202">
        <v>0</v>
      </c>
      <c r="E2202">
        <v>0</v>
      </c>
      <c r="F2202">
        <v>0</v>
      </c>
      <c r="G2202">
        <v>0</v>
      </c>
      <c r="H2202">
        <v>0</v>
      </c>
      <c r="I2202">
        <v>4</v>
      </c>
      <c r="J2202" t="s">
        <v>1275</v>
      </c>
      <c r="K2202" t="str">
        <f>INDEX('Planning Periods'!$O$2:$O$540,MATCH('Table B Values'!A2202,'Planning Periods'!$A$2:$A$540,0))</f>
        <v>Santa Cruz County</v>
      </c>
    </row>
    <row r="2203" spans="1:11">
      <c r="A2203" t="s">
        <v>903</v>
      </c>
      <c r="B2203">
        <v>2018</v>
      </c>
      <c r="C2203">
        <v>14</v>
      </c>
      <c r="D2203">
        <v>0</v>
      </c>
      <c r="E2203">
        <v>1</v>
      </c>
      <c r="F2203">
        <v>0</v>
      </c>
      <c r="G2203">
        <v>14</v>
      </c>
      <c r="H2203">
        <v>0</v>
      </c>
      <c r="I2203">
        <v>202</v>
      </c>
      <c r="J2203" t="s">
        <v>1275</v>
      </c>
      <c r="K2203" t="str">
        <f>INDEX('Planning Periods'!$O$2:$O$540,MATCH('Table B Values'!A2203,'Planning Periods'!$A$2:$A$540,0))</f>
        <v>Los Angeles County</v>
      </c>
    </row>
    <row r="2204" spans="1:11">
      <c r="A2204" t="s">
        <v>1272</v>
      </c>
      <c r="B2204">
        <v>2018</v>
      </c>
      <c r="C2204">
        <v>0</v>
      </c>
      <c r="D2204">
        <v>0</v>
      </c>
      <c r="E2204">
        <v>0</v>
      </c>
      <c r="F2204">
        <v>0</v>
      </c>
      <c r="G2204">
        <v>0</v>
      </c>
      <c r="H2204">
        <v>0</v>
      </c>
      <c r="I2204">
        <v>2</v>
      </c>
      <c r="J2204" t="s">
        <v>1275</v>
      </c>
      <c r="K2204" t="str">
        <f>INDEX('Planning Periods'!$O$2:$O$540,MATCH('Table B Values'!A2204,'Planning Periods'!$A$2:$A$540,0))</f>
        <v>Siskiyou County</v>
      </c>
    </row>
    <row r="2205" spans="1:11">
      <c r="A2205" t="s">
        <v>861</v>
      </c>
      <c r="B2205">
        <v>2018</v>
      </c>
      <c r="C2205">
        <v>0</v>
      </c>
      <c r="D2205">
        <v>0</v>
      </c>
      <c r="E2205">
        <v>0</v>
      </c>
      <c r="F2205">
        <v>0</v>
      </c>
      <c r="G2205">
        <v>0</v>
      </c>
      <c r="H2205">
        <v>0</v>
      </c>
      <c r="I2205">
        <v>36</v>
      </c>
      <c r="J2205" t="s">
        <v>1275</v>
      </c>
      <c r="K2205" t="str">
        <f>INDEX('Planning Periods'!$O$2:$O$540,MATCH('Table B Values'!A2205,'Planning Periods'!$A$2:$A$540,0))</f>
        <v>Yolo County</v>
      </c>
    </row>
    <row r="2206" spans="1:11">
      <c r="A2206" t="s">
        <v>859</v>
      </c>
      <c r="B2206">
        <v>2018</v>
      </c>
      <c r="C2206">
        <v>0</v>
      </c>
      <c r="D2206">
        <v>0</v>
      </c>
      <c r="E2206">
        <v>0</v>
      </c>
      <c r="F2206">
        <v>0</v>
      </c>
      <c r="G2206">
        <v>0</v>
      </c>
      <c r="H2206">
        <v>0</v>
      </c>
      <c r="I2206">
        <v>18</v>
      </c>
      <c r="J2206" t="s">
        <v>1275</v>
      </c>
      <c r="K2206" t="str">
        <f>INDEX('Planning Periods'!$O$2:$O$540,MATCH('Table B Values'!A2206,'Planning Periods'!$A$2:$A$540,0))</f>
        <v>Sonoma County</v>
      </c>
    </row>
    <row r="2207" spans="1:11">
      <c r="A2207" t="s">
        <v>864</v>
      </c>
      <c r="B2207">
        <v>2018</v>
      </c>
      <c r="C2207">
        <v>0</v>
      </c>
      <c r="D2207">
        <v>0</v>
      </c>
      <c r="E2207">
        <v>0</v>
      </c>
      <c r="F2207">
        <v>25</v>
      </c>
      <c r="G2207">
        <v>0</v>
      </c>
      <c r="H2207">
        <v>0</v>
      </c>
      <c r="I2207">
        <v>0</v>
      </c>
      <c r="J2207" t="s">
        <v>1275</v>
      </c>
      <c r="K2207" t="str">
        <f>INDEX('Planning Periods'!$O$2:$O$540,MATCH('Table B Values'!A2207,'Planning Periods'!$A$2:$A$540,0))</f>
        <v>Tulare County</v>
      </c>
    </row>
    <row r="2208" spans="1:11">
      <c r="A2208" t="s">
        <v>908</v>
      </c>
      <c r="B2208">
        <v>2018</v>
      </c>
      <c r="C2208">
        <v>0</v>
      </c>
      <c r="D2208">
        <v>0</v>
      </c>
      <c r="E2208">
        <v>0</v>
      </c>
      <c r="F2208">
        <v>0</v>
      </c>
      <c r="G2208">
        <v>0</v>
      </c>
      <c r="H2208">
        <v>0</v>
      </c>
      <c r="I2208">
        <v>24</v>
      </c>
      <c r="J2208" t="s">
        <v>1275</v>
      </c>
      <c r="K2208" t="str">
        <f>INDEX('Planning Periods'!$O$2:$O$540,MATCH('Table B Values'!A2208,'Planning Periods'!$A$2:$A$540,0))</f>
        <v>Colusa County</v>
      </c>
    </row>
    <row r="2209" spans="1:11">
      <c r="A2209" t="s">
        <v>905</v>
      </c>
      <c r="B2209">
        <v>2018</v>
      </c>
      <c r="C2209">
        <v>0</v>
      </c>
      <c r="D2209">
        <v>0</v>
      </c>
      <c r="E2209">
        <v>0</v>
      </c>
      <c r="F2209">
        <v>14</v>
      </c>
      <c r="G2209">
        <v>0</v>
      </c>
      <c r="H2209">
        <v>3</v>
      </c>
      <c r="I2209">
        <v>39</v>
      </c>
      <c r="J2209" t="s">
        <v>1275</v>
      </c>
      <c r="K2209" t="str">
        <f>INDEX('Planning Periods'!$O$2:$O$540,MATCH('Table B Values'!A2209,'Planning Periods'!$A$2:$A$540,0))</f>
        <v>Riverside County</v>
      </c>
    </row>
    <row r="2210" spans="1:11">
      <c r="A2210" t="s">
        <v>1017</v>
      </c>
      <c r="B2210">
        <v>2018</v>
      </c>
      <c r="C2210">
        <v>0</v>
      </c>
      <c r="D2210">
        <v>0</v>
      </c>
      <c r="E2210">
        <v>0</v>
      </c>
      <c r="F2210">
        <v>2</v>
      </c>
      <c r="G2210">
        <v>0</v>
      </c>
      <c r="H2210">
        <v>0</v>
      </c>
      <c r="I2210">
        <v>1</v>
      </c>
      <c r="J2210" t="s">
        <v>1275</v>
      </c>
      <c r="K2210" t="str">
        <f>INDEX('Planning Periods'!$O$2:$O$540,MATCH('Table B Values'!A2210,'Planning Periods'!$A$2:$A$540,0))</f>
        <v>Mendocino County</v>
      </c>
    </row>
    <row r="2211" spans="1:11">
      <c r="A2211" t="s">
        <v>893</v>
      </c>
      <c r="B2211">
        <v>2018</v>
      </c>
      <c r="C2211">
        <v>0</v>
      </c>
      <c r="D2211">
        <v>0</v>
      </c>
      <c r="E2211">
        <v>0</v>
      </c>
      <c r="F2211">
        <v>1</v>
      </c>
      <c r="G2211">
        <v>0</v>
      </c>
      <c r="H2211">
        <v>0</v>
      </c>
      <c r="I2211">
        <v>95</v>
      </c>
      <c r="J2211" t="s">
        <v>1275</v>
      </c>
      <c r="K2211" t="str">
        <f>INDEX('Planning Periods'!$O$2:$O$540,MATCH('Table B Values'!A2211,'Planning Periods'!$A$2:$A$540,0))</f>
        <v>Kern County</v>
      </c>
    </row>
    <row r="2212" spans="1:11">
      <c r="A2212" t="s">
        <v>792</v>
      </c>
      <c r="B2212">
        <v>2018</v>
      </c>
      <c r="C2212">
        <v>0</v>
      </c>
      <c r="D2212">
        <v>11</v>
      </c>
      <c r="E2212">
        <v>0</v>
      </c>
      <c r="F2212">
        <v>43</v>
      </c>
      <c r="G2212">
        <v>0</v>
      </c>
      <c r="H2212">
        <v>20</v>
      </c>
      <c r="I2212">
        <v>38</v>
      </c>
      <c r="J2212" t="s">
        <v>1275</v>
      </c>
      <c r="K2212" t="str">
        <f>INDEX('Planning Periods'!$O$2:$O$540,MATCH('Table B Values'!A2212,'Planning Periods'!$A$2:$A$540,0))</f>
        <v>Ventura County</v>
      </c>
    </row>
    <row r="2213" spans="1:11">
      <c r="A2213" t="s">
        <v>847</v>
      </c>
      <c r="B2213">
        <v>2018</v>
      </c>
      <c r="C2213">
        <v>0</v>
      </c>
      <c r="D2213">
        <v>0</v>
      </c>
      <c r="E2213">
        <v>0</v>
      </c>
      <c r="F2213">
        <v>86</v>
      </c>
      <c r="G2213">
        <v>0</v>
      </c>
      <c r="H2213">
        <v>102</v>
      </c>
      <c r="I2213">
        <v>391</v>
      </c>
      <c r="J2213" t="s">
        <v>1275</v>
      </c>
      <c r="K2213" t="str">
        <f>INDEX('Planning Periods'!$O$2:$O$540,MATCH('Table B Values'!A2213,'Planning Periods'!$A$2:$A$540,0))</f>
        <v>Tulare County</v>
      </c>
    </row>
    <row r="2214" spans="1:11">
      <c r="A2214" t="s">
        <v>798</v>
      </c>
      <c r="B2214">
        <v>2018</v>
      </c>
      <c r="C2214">
        <v>0</v>
      </c>
      <c r="D2214">
        <v>0</v>
      </c>
      <c r="E2214">
        <v>0</v>
      </c>
      <c r="F2214">
        <v>0</v>
      </c>
      <c r="G2214">
        <v>0</v>
      </c>
      <c r="H2214">
        <v>3</v>
      </c>
      <c r="I2214">
        <v>3</v>
      </c>
      <c r="J2214" t="s">
        <v>1275</v>
      </c>
      <c r="K2214" t="str">
        <f>INDEX('Planning Periods'!$O$2:$O$540,MATCH('Table B Values'!A2214,'Planning Periods'!$A$2:$A$540,0))</f>
        <v>Orange County</v>
      </c>
    </row>
    <row r="2215" spans="1:11">
      <c r="A2215" t="s">
        <v>807</v>
      </c>
      <c r="B2215">
        <v>2018</v>
      </c>
      <c r="C2215">
        <v>14</v>
      </c>
      <c r="D2215">
        <v>0</v>
      </c>
      <c r="E2215">
        <v>24</v>
      </c>
      <c r="F2215">
        <v>0</v>
      </c>
      <c r="G2215">
        <v>0</v>
      </c>
      <c r="H2215">
        <v>1</v>
      </c>
      <c r="I2215">
        <v>205</v>
      </c>
      <c r="J2215" t="s">
        <v>1275</v>
      </c>
      <c r="K2215" t="str">
        <f>INDEX('Planning Periods'!$O$2:$O$540,MATCH('Table B Values'!A2215,'Planning Periods'!$A$2:$A$540,0))</f>
        <v>Solano County</v>
      </c>
    </row>
    <row r="2216" spans="1:11">
      <c r="A2216" t="s">
        <v>789</v>
      </c>
      <c r="B2216">
        <v>2018</v>
      </c>
      <c r="C2216">
        <v>0</v>
      </c>
      <c r="D2216">
        <v>0</v>
      </c>
      <c r="E2216">
        <v>0</v>
      </c>
      <c r="F2216">
        <v>0</v>
      </c>
      <c r="G2216">
        <v>0</v>
      </c>
      <c r="H2216">
        <v>8</v>
      </c>
      <c r="I2216">
        <v>77</v>
      </c>
      <c r="J2216" t="s">
        <v>1275</v>
      </c>
      <c r="K2216" t="str">
        <f>INDEX('Planning Periods'!$O$2:$O$540,MATCH('Table B Values'!A2216,'Planning Periods'!$A$2:$A$540,0))</f>
        <v>Alameda County</v>
      </c>
    </row>
    <row r="2217" spans="1:11">
      <c r="A2217" t="s">
        <v>801</v>
      </c>
      <c r="B2217">
        <v>2018</v>
      </c>
      <c r="C2217">
        <v>24</v>
      </c>
      <c r="D2217">
        <v>0</v>
      </c>
      <c r="E2217">
        <v>12</v>
      </c>
      <c r="F2217">
        <v>0</v>
      </c>
      <c r="G2217">
        <v>15</v>
      </c>
      <c r="H2217">
        <v>0</v>
      </c>
      <c r="I2217" s="356">
        <v>291</v>
      </c>
      <c r="J2217" t="s">
        <v>1275</v>
      </c>
      <c r="K2217" t="str">
        <f>INDEX('Planning Periods'!$O$2:$O$540,MATCH('Table B Values'!A2217,'Planning Periods'!$A$2:$A$540,0))</f>
        <v>Ventura County</v>
      </c>
    </row>
    <row r="2218" spans="1:11">
      <c r="A2218" t="s">
        <v>810</v>
      </c>
      <c r="B2218">
        <v>2018</v>
      </c>
      <c r="C2218">
        <v>0</v>
      </c>
      <c r="D2218">
        <v>0</v>
      </c>
      <c r="E2218">
        <v>0</v>
      </c>
      <c r="F2218">
        <v>0</v>
      </c>
      <c r="G2218">
        <v>0</v>
      </c>
      <c r="H2218">
        <v>0</v>
      </c>
      <c r="I2218">
        <v>55</v>
      </c>
      <c r="J2218" t="s">
        <v>1275</v>
      </c>
      <c r="K2218" t="str">
        <f>INDEX('Planning Periods'!$O$2:$O$540,MATCH('Table B Values'!A2218,'Planning Periods'!$A$2:$A$540,0))</f>
        <v>Solano County</v>
      </c>
    </row>
    <row r="2219" spans="1:11">
      <c r="A2219" t="s">
        <v>901</v>
      </c>
      <c r="B2219">
        <v>2018</v>
      </c>
      <c r="C2219">
        <v>43</v>
      </c>
      <c r="D2219">
        <v>0</v>
      </c>
      <c r="E2219">
        <v>2</v>
      </c>
      <c r="F2219">
        <v>5</v>
      </c>
      <c r="G2219">
        <v>0</v>
      </c>
      <c r="H2219">
        <v>16</v>
      </c>
      <c r="I2219">
        <v>94</v>
      </c>
      <c r="J2219" t="s">
        <v>1275</v>
      </c>
      <c r="K2219" t="str">
        <f>INDEX('Planning Periods'!$O$2:$O$540,MATCH('Table B Values'!A2219,'Planning Periods'!$A$2:$A$540,0))</f>
        <v>Contra Costa County</v>
      </c>
    </row>
    <row r="2220" spans="1:11">
      <c r="A2220" t="s">
        <v>896</v>
      </c>
      <c r="B2220">
        <v>2018</v>
      </c>
      <c r="C2220">
        <v>0</v>
      </c>
      <c r="D2220">
        <v>0</v>
      </c>
      <c r="E2220">
        <v>0</v>
      </c>
      <c r="F2220">
        <v>0</v>
      </c>
      <c r="G2220">
        <v>0</v>
      </c>
      <c r="H2220">
        <v>0</v>
      </c>
      <c r="I2220" s="356">
        <v>475</v>
      </c>
      <c r="J2220" t="s">
        <v>1275</v>
      </c>
      <c r="K2220" t="str">
        <f>INDEX('Planning Periods'!$O$2:$O$540,MATCH('Table B Values'!A2220,'Planning Periods'!$A$2:$A$540,0))</f>
        <v>San Diego County</v>
      </c>
    </row>
    <row r="2221" spans="1:11">
      <c r="A2221" t="s">
        <v>898</v>
      </c>
      <c r="B2221">
        <v>2018</v>
      </c>
      <c r="C2221">
        <v>0</v>
      </c>
      <c r="D2221">
        <v>0</v>
      </c>
      <c r="E2221">
        <v>0</v>
      </c>
      <c r="F2221">
        <v>0</v>
      </c>
      <c r="G2221">
        <v>0</v>
      </c>
      <c r="H2221">
        <v>0</v>
      </c>
      <c r="I2221">
        <v>15</v>
      </c>
      <c r="J2221" t="s">
        <v>1275</v>
      </c>
      <c r="K2221" t="str">
        <f>INDEX('Planning Periods'!$O$2:$O$540,MATCH('Table B Values'!A2221,'Planning Periods'!$A$2:$A$540,0))</f>
        <v>Los Angeles County</v>
      </c>
    </row>
    <row r="2222" spans="1:11">
      <c r="A2222" t="s">
        <v>1225</v>
      </c>
      <c r="B2222">
        <v>2018</v>
      </c>
      <c r="C2222">
        <v>0</v>
      </c>
      <c r="D2222">
        <v>10</v>
      </c>
      <c r="E2222">
        <v>1</v>
      </c>
      <c r="F2222">
        <v>24</v>
      </c>
      <c r="G2222">
        <v>0</v>
      </c>
      <c r="H2222">
        <v>41</v>
      </c>
      <c r="I2222">
        <v>11</v>
      </c>
      <c r="J2222" t="s">
        <v>1275</v>
      </c>
      <c r="K2222" t="str">
        <f>INDEX('Planning Periods'!$O$2:$O$540,MATCH('Table B Values'!A2222,'Planning Periods'!$A$2:$A$540,0))</f>
        <v>Tulare County</v>
      </c>
    </row>
    <row r="2223" spans="1:11">
      <c r="A2223" t="s">
        <v>774</v>
      </c>
      <c r="B2223">
        <v>2018</v>
      </c>
      <c r="C2223">
        <v>0</v>
      </c>
      <c r="D2223">
        <v>2</v>
      </c>
      <c r="E2223">
        <v>0</v>
      </c>
      <c r="F2223">
        <v>1</v>
      </c>
      <c r="G2223">
        <v>0</v>
      </c>
      <c r="H2223">
        <v>8</v>
      </c>
      <c r="I2223">
        <v>4</v>
      </c>
      <c r="J2223" t="s">
        <v>1275</v>
      </c>
      <c r="K2223" t="str">
        <f>INDEX('Planning Periods'!$O$2:$O$540,MATCH('Table B Values'!A2223,'Planning Periods'!$A$2:$A$540,0))</f>
        <v>Yolo County</v>
      </c>
    </row>
    <row r="2224" spans="1:11">
      <c r="A2224" t="s">
        <v>850</v>
      </c>
      <c r="B2224">
        <v>2018</v>
      </c>
      <c r="C2224">
        <v>0</v>
      </c>
      <c r="D2224">
        <v>11</v>
      </c>
      <c r="E2224">
        <v>0</v>
      </c>
      <c r="F2224">
        <v>2</v>
      </c>
      <c r="G2224">
        <v>0</v>
      </c>
      <c r="H2224">
        <v>1</v>
      </c>
      <c r="I2224">
        <v>7</v>
      </c>
      <c r="J2224" t="s">
        <v>1275</v>
      </c>
      <c r="K2224" t="str">
        <f>INDEX('Planning Periods'!$O$2:$O$540,MATCH('Table B Values'!A2224,'Planning Periods'!$A$2:$A$540,0))</f>
        <v>San Mateo County</v>
      </c>
    </row>
    <row r="2225" spans="1:11">
      <c r="A2225" t="s">
        <v>854</v>
      </c>
      <c r="B2225">
        <v>2018</v>
      </c>
      <c r="C2225">
        <v>0</v>
      </c>
      <c r="D2225">
        <v>2</v>
      </c>
      <c r="E2225">
        <v>0</v>
      </c>
      <c r="F2225">
        <v>1</v>
      </c>
      <c r="G2225">
        <v>0</v>
      </c>
      <c r="H2225">
        <v>0</v>
      </c>
      <c r="I2225">
        <v>117</v>
      </c>
      <c r="J2225" t="s">
        <v>1275</v>
      </c>
      <c r="K2225" t="str">
        <f>INDEX('Planning Periods'!$O$2:$O$540,MATCH('Table B Values'!A2225,'Planning Periods'!$A$2:$A$540,0))</f>
        <v>Orange County</v>
      </c>
    </row>
    <row r="2226" spans="1:11">
      <c r="A2226" t="s">
        <v>806</v>
      </c>
      <c r="B2226">
        <v>2018</v>
      </c>
      <c r="C2226">
        <v>0</v>
      </c>
      <c r="D2226">
        <v>9</v>
      </c>
      <c r="E2226">
        <v>39</v>
      </c>
      <c r="F2226">
        <v>15</v>
      </c>
      <c r="G2226">
        <v>0</v>
      </c>
      <c r="H2226">
        <v>47</v>
      </c>
      <c r="I2226">
        <v>175</v>
      </c>
      <c r="J2226" t="s">
        <v>1275</v>
      </c>
      <c r="K2226" t="str">
        <f>INDEX('Planning Periods'!$O$2:$O$540,MATCH('Table B Values'!A2226,'Planning Periods'!$A$2:$A$540,0))</f>
        <v>Yolo County</v>
      </c>
    </row>
    <row r="2227" spans="1:11">
      <c r="A2227" t="s">
        <v>870</v>
      </c>
      <c r="B2227">
        <v>2018</v>
      </c>
      <c r="C2227">
        <v>0</v>
      </c>
      <c r="D2227">
        <v>0</v>
      </c>
      <c r="E2227">
        <v>0</v>
      </c>
      <c r="F2227">
        <v>0</v>
      </c>
      <c r="G2227">
        <v>0</v>
      </c>
      <c r="H2227">
        <v>0</v>
      </c>
      <c r="I2227">
        <v>38</v>
      </c>
      <c r="J2227" t="s">
        <v>1275</v>
      </c>
      <c r="K2227" t="str">
        <f>INDEX('Planning Periods'!$O$2:$O$540,MATCH('Table B Values'!A2227,'Planning Periods'!$A$2:$A$540,0))</f>
        <v>San Bernardino County</v>
      </c>
    </row>
    <row r="2228" spans="1:11">
      <c r="A2228" t="s">
        <v>877</v>
      </c>
      <c r="B2228">
        <v>2018</v>
      </c>
      <c r="C2228">
        <v>19</v>
      </c>
      <c r="D2228">
        <v>0</v>
      </c>
      <c r="E2228">
        <v>77</v>
      </c>
      <c r="F2228">
        <v>0</v>
      </c>
      <c r="G2228">
        <v>0</v>
      </c>
      <c r="H2228">
        <v>0</v>
      </c>
      <c r="I2228">
        <v>13</v>
      </c>
      <c r="J2228" t="s">
        <v>1275</v>
      </c>
      <c r="K2228" t="str">
        <f>INDEX('Planning Periods'!$O$2:$O$540,MATCH('Table B Values'!A2228,'Planning Periods'!$A$2:$A$540,0))</f>
        <v>San Bernardino County</v>
      </c>
    </row>
    <row r="2229" spans="1:11">
      <c r="A2229" t="s">
        <v>879</v>
      </c>
      <c r="B2229">
        <v>2018</v>
      </c>
      <c r="C2229">
        <v>0</v>
      </c>
      <c r="D2229">
        <v>0</v>
      </c>
      <c r="E2229">
        <v>0</v>
      </c>
      <c r="F2229">
        <v>0</v>
      </c>
      <c r="G2229">
        <v>0</v>
      </c>
      <c r="H2229">
        <v>1</v>
      </c>
      <c r="I2229">
        <v>0</v>
      </c>
      <c r="J2229" t="s">
        <v>1275</v>
      </c>
      <c r="K2229" t="str">
        <f>INDEX('Planning Periods'!$O$2:$O$540,MATCH('Table B Values'!A2229,'Planning Periods'!$A$2:$A$540,0))</f>
        <v>Siskiyou County</v>
      </c>
    </row>
    <row r="2230" spans="1:11">
      <c r="A2230" t="s">
        <v>867</v>
      </c>
      <c r="B2230">
        <v>2018</v>
      </c>
      <c r="C2230">
        <v>0</v>
      </c>
      <c r="D2230">
        <v>0</v>
      </c>
      <c r="E2230">
        <v>0</v>
      </c>
      <c r="F2230">
        <v>0</v>
      </c>
      <c r="G2230">
        <v>0</v>
      </c>
      <c r="H2230">
        <v>3</v>
      </c>
      <c r="I2230">
        <v>0</v>
      </c>
      <c r="J2230" t="s">
        <v>1275</v>
      </c>
      <c r="K2230" t="str">
        <f>INDEX('Planning Periods'!$O$2:$O$540,MATCH('Table B Values'!A2230,'Planning Periods'!$A$2:$A$540,0))</f>
        <v>Napa County</v>
      </c>
    </row>
    <row r="2231" spans="1:11">
      <c r="A2231" t="s">
        <v>882</v>
      </c>
      <c r="B2231">
        <v>2018</v>
      </c>
      <c r="C2231">
        <v>0</v>
      </c>
      <c r="D2231">
        <v>0</v>
      </c>
      <c r="E2231">
        <v>0</v>
      </c>
      <c r="F2231">
        <v>0</v>
      </c>
      <c r="G2231">
        <v>0</v>
      </c>
      <c r="H2231">
        <v>0</v>
      </c>
      <c r="I2231">
        <v>32</v>
      </c>
      <c r="J2231" t="s">
        <v>1275</v>
      </c>
      <c r="K2231" t="str">
        <f>INDEX('Planning Periods'!$O$2:$O$540,MATCH('Table B Values'!A2231,'Planning Periods'!$A$2:$A$540,0))</f>
        <v>Sutter County</v>
      </c>
    </row>
    <row r="2232" spans="1:11">
      <c r="A2232" t="s">
        <v>885</v>
      </c>
      <c r="B2232">
        <v>2018</v>
      </c>
      <c r="C2232">
        <v>3</v>
      </c>
      <c r="D2232">
        <v>0</v>
      </c>
      <c r="E2232">
        <v>0</v>
      </c>
      <c r="F2232">
        <v>0</v>
      </c>
      <c r="G2232">
        <v>0</v>
      </c>
      <c r="H2232">
        <v>0</v>
      </c>
      <c r="I2232">
        <v>419</v>
      </c>
      <c r="J2232" t="s">
        <v>1275</v>
      </c>
      <c r="K2232" t="str">
        <f>INDEX('Planning Periods'!$O$2:$O$540,MATCH('Table B Values'!A2232,'Planning Periods'!$A$2:$A$540,0))</f>
        <v>Yuba County</v>
      </c>
    </row>
    <row r="2233" spans="1:11">
      <c r="A2233" t="s">
        <v>821</v>
      </c>
      <c r="B2233">
        <v>2018</v>
      </c>
      <c r="C2233">
        <v>37</v>
      </c>
      <c r="D2233">
        <v>0</v>
      </c>
      <c r="E2233">
        <v>0</v>
      </c>
      <c r="F2233">
        <v>0</v>
      </c>
      <c r="G2233">
        <v>0</v>
      </c>
      <c r="H2233">
        <v>35</v>
      </c>
      <c r="I2233">
        <v>16</v>
      </c>
      <c r="J2233" t="s">
        <v>1275</v>
      </c>
      <c r="K2233" t="str">
        <f>INDEX('Planning Periods'!$O$2:$O$540,MATCH('Table B Values'!A2233,'Planning Periods'!$A$2:$A$540,0))</f>
        <v>Mendocino County</v>
      </c>
    </row>
    <row r="2234" spans="1:11">
      <c r="A2234" t="s">
        <v>920</v>
      </c>
      <c r="B2234">
        <v>2018</v>
      </c>
      <c r="C2234">
        <v>0</v>
      </c>
      <c r="D2234">
        <v>0</v>
      </c>
      <c r="E2234">
        <v>0</v>
      </c>
      <c r="F2234">
        <v>0</v>
      </c>
      <c r="G2234">
        <v>0</v>
      </c>
      <c r="H2234">
        <v>26</v>
      </c>
      <c r="I2234">
        <v>2</v>
      </c>
      <c r="J2234" t="s">
        <v>1275</v>
      </c>
      <c r="K2234" t="str">
        <f>INDEX('Planning Periods'!$O$2:$O$540,MATCH('Table B Values'!A2234,'Planning Periods'!$A$2:$A$540,0))</f>
        <v>Los Angeles County</v>
      </c>
    </row>
    <row r="2235" spans="1:11">
      <c r="A2235" t="s">
        <v>827</v>
      </c>
      <c r="B2235">
        <v>2018</v>
      </c>
      <c r="C2235">
        <v>0</v>
      </c>
      <c r="D2235">
        <v>1</v>
      </c>
      <c r="E2235">
        <v>0</v>
      </c>
      <c r="F2235">
        <v>3</v>
      </c>
      <c r="G2235">
        <v>0</v>
      </c>
      <c r="H2235">
        <v>0</v>
      </c>
      <c r="I2235" s="356">
        <v>3</v>
      </c>
      <c r="J2235" t="s">
        <v>1275</v>
      </c>
      <c r="K2235" t="str">
        <f>INDEX('Planning Periods'!$O$2:$O$540,MATCH('Table B Values'!A2235,'Planning Periods'!$A$2:$A$540,0))</f>
        <v>Los Angeles County</v>
      </c>
    </row>
    <row r="2236" spans="1:11">
      <c r="A2236" t="s">
        <v>824</v>
      </c>
      <c r="B2236">
        <v>2018</v>
      </c>
      <c r="C2236">
        <v>0</v>
      </c>
      <c r="D2236">
        <v>0</v>
      </c>
      <c r="E2236">
        <v>0</v>
      </c>
      <c r="F2236">
        <v>0</v>
      </c>
      <c r="G2236">
        <v>0</v>
      </c>
      <c r="H2236">
        <v>0</v>
      </c>
      <c r="I2236" s="356">
        <v>55</v>
      </c>
      <c r="J2236" t="s">
        <v>1275</v>
      </c>
      <c r="K2236" t="str">
        <f>INDEX('Planning Periods'!$O$2:$O$540,MATCH('Table B Values'!A2236,'Planning Periods'!$A$2:$A$540,0))</f>
        <v>El Dorado County</v>
      </c>
    </row>
    <row r="2237" spans="1:11">
      <c r="A2237" t="s">
        <v>1007</v>
      </c>
      <c r="B2237">
        <v>2018</v>
      </c>
      <c r="C2237">
        <v>0</v>
      </c>
      <c r="D2237">
        <v>0</v>
      </c>
      <c r="E2237">
        <v>6</v>
      </c>
      <c r="F2237">
        <v>0</v>
      </c>
      <c r="G2237">
        <v>0</v>
      </c>
      <c r="H2237">
        <v>0</v>
      </c>
      <c r="I2237">
        <v>2</v>
      </c>
      <c r="J2237" t="s">
        <v>1275</v>
      </c>
      <c r="K2237" t="str">
        <f>INDEX('Planning Periods'!$O$2:$O$540,MATCH('Table B Values'!A2237,'Planning Periods'!$A$2:$A$540,0))</f>
        <v>Los Angeles County</v>
      </c>
    </row>
    <row r="2238" spans="1:11">
      <c r="A2238" t="s">
        <v>1054</v>
      </c>
      <c r="B2238">
        <v>2018</v>
      </c>
      <c r="C2238">
        <v>0</v>
      </c>
      <c r="D2238">
        <v>0</v>
      </c>
      <c r="E2238">
        <v>0</v>
      </c>
      <c r="F2238">
        <v>0</v>
      </c>
      <c r="G2238">
        <v>0</v>
      </c>
      <c r="H2238">
        <v>1</v>
      </c>
      <c r="I2238">
        <v>1</v>
      </c>
      <c r="J2238" t="s">
        <v>1275</v>
      </c>
      <c r="K2238" t="str">
        <f>INDEX('Planning Periods'!$O$2:$O$540,MATCH('Table B Values'!A2238,'Planning Periods'!$A$2:$A$540,0))</f>
        <v>Tuolumne County</v>
      </c>
    </row>
    <row r="2239" spans="1:11">
      <c r="A2239" t="s">
        <v>813</v>
      </c>
      <c r="B2239">
        <v>2018</v>
      </c>
      <c r="C2239">
        <v>0</v>
      </c>
      <c r="D2239">
        <v>0</v>
      </c>
      <c r="E2239">
        <v>0</v>
      </c>
      <c r="F2239">
        <v>0</v>
      </c>
      <c r="G2239">
        <v>0</v>
      </c>
      <c r="H2239">
        <v>12</v>
      </c>
      <c r="I2239">
        <v>45</v>
      </c>
      <c r="J2239" t="s">
        <v>1275</v>
      </c>
      <c r="K2239" t="str">
        <f>INDEX('Planning Periods'!$O$2:$O$540,MATCH('Table B Values'!A2239,'Planning Periods'!$A$2:$A$540,0))</f>
        <v>Orange County</v>
      </c>
    </row>
    <row r="2240" spans="1:11">
      <c r="A2240" t="s">
        <v>816</v>
      </c>
      <c r="B2240">
        <v>2018</v>
      </c>
      <c r="C2240">
        <v>0</v>
      </c>
      <c r="D2240">
        <v>0</v>
      </c>
      <c r="E2240">
        <v>0</v>
      </c>
      <c r="F2240">
        <v>4</v>
      </c>
      <c r="G2240">
        <v>0</v>
      </c>
      <c r="H2240">
        <v>80</v>
      </c>
      <c r="I2240">
        <v>243</v>
      </c>
      <c r="J2240" t="s">
        <v>1275</v>
      </c>
      <c r="K2240" t="str">
        <f>INDEX('Planning Periods'!$O$2:$O$540,MATCH('Table B Values'!A2240,'Planning Periods'!$A$2:$A$540,0))</f>
        <v>San Joaquin County</v>
      </c>
    </row>
    <row r="2241" spans="1:11">
      <c r="A2241" t="s">
        <v>830</v>
      </c>
      <c r="B2241">
        <v>2018</v>
      </c>
      <c r="C2241">
        <v>0</v>
      </c>
      <c r="D2241">
        <v>0</v>
      </c>
      <c r="E2241">
        <v>0</v>
      </c>
      <c r="F2241">
        <v>0</v>
      </c>
      <c r="G2241">
        <v>33</v>
      </c>
      <c r="H2241">
        <v>30</v>
      </c>
      <c r="I2241">
        <v>207</v>
      </c>
      <c r="J2241" t="s">
        <v>1275</v>
      </c>
      <c r="K2241" t="str">
        <f>INDEX('Planning Periods'!$O$2:$O$540,MATCH('Table B Values'!A2241,'Planning Periods'!$A$2:$A$540,0))</f>
        <v>Santa Clara County</v>
      </c>
    </row>
    <row r="2242" spans="1:11">
      <c r="A2242" t="s">
        <v>819</v>
      </c>
      <c r="B2242">
        <v>2018</v>
      </c>
      <c r="C2242">
        <v>0</v>
      </c>
      <c r="D2242">
        <v>0</v>
      </c>
      <c r="E2242">
        <v>0</v>
      </c>
      <c r="F2242">
        <v>0</v>
      </c>
      <c r="G2242">
        <v>0</v>
      </c>
      <c r="H2242">
        <v>0</v>
      </c>
      <c r="I2242">
        <v>5</v>
      </c>
      <c r="J2242" t="s">
        <v>1275</v>
      </c>
      <c r="K2242" t="str">
        <f>INDEX('Planning Periods'!$O$2:$O$540,MATCH('Table B Values'!A2242,'Planning Periods'!$A$2:$A$540,0))</f>
        <v>Solano County</v>
      </c>
    </row>
    <row r="2243" spans="1:11">
      <c r="A2243" t="s">
        <v>828</v>
      </c>
      <c r="B2243">
        <v>2018</v>
      </c>
      <c r="C2243">
        <v>0</v>
      </c>
      <c r="D2243">
        <v>0</v>
      </c>
      <c r="E2243">
        <v>0</v>
      </c>
      <c r="F2243">
        <v>0</v>
      </c>
      <c r="G2243">
        <v>2</v>
      </c>
      <c r="H2243">
        <v>3</v>
      </c>
      <c r="I2243">
        <v>162</v>
      </c>
      <c r="J2243" t="s">
        <v>1275</v>
      </c>
      <c r="K2243" t="str">
        <f>INDEX('Planning Periods'!$O$2:$O$540,MATCH('Table B Values'!A2243,'Planning Periods'!$A$2:$A$540,0))</f>
        <v>San Mateo County</v>
      </c>
    </row>
    <row r="2244" spans="1:11">
      <c r="A2244" t="s">
        <v>822</v>
      </c>
      <c r="B2244">
        <v>2018</v>
      </c>
      <c r="C2244">
        <v>0</v>
      </c>
      <c r="D2244">
        <v>0</v>
      </c>
      <c r="E2244">
        <v>0</v>
      </c>
      <c r="F2244">
        <v>6</v>
      </c>
      <c r="G2244">
        <v>0</v>
      </c>
      <c r="H2244">
        <v>0</v>
      </c>
      <c r="I2244">
        <v>108</v>
      </c>
      <c r="J2244" t="s">
        <v>1275</v>
      </c>
      <c r="K2244" t="str">
        <f>INDEX('Planning Periods'!$O$2:$O$540,MATCH('Table B Values'!A2244,'Planning Periods'!$A$2:$A$540,0))</f>
        <v>Stanislaus County</v>
      </c>
    </row>
    <row r="2245" spans="1:11">
      <c r="A2245" t="s">
        <v>1005</v>
      </c>
      <c r="B2245">
        <v>2018</v>
      </c>
      <c r="C2245">
        <v>12</v>
      </c>
      <c r="D2245">
        <v>0</v>
      </c>
      <c r="E2245">
        <v>91</v>
      </c>
      <c r="F2245">
        <v>1</v>
      </c>
      <c r="G2245">
        <v>0</v>
      </c>
      <c r="H2245">
        <v>71</v>
      </c>
      <c r="I2245">
        <v>128</v>
      </c>
      <c r="J2245" t="s">
        <v>1275</v>
      </c>
      <c r="K2245" t="str">
        <f>INDEX('Planning Periods'!$O$2:$O$540,MATCH('Table B Values'!A2245,'Planning Periods'!$A$2:$A$540,0))</f>
        <v>Sonoma County</v>
      </c>
    </row>
    <row r="2246" spans="1:11">
      <c r="A2246" t="s">
        <v>934</v>
      </c>
      <c r="B2246">
        <v>2018</v>
      </c>
      <c r="C2246">
        <v>0</v>
      </c>
      <c r="D2246">
        <v>0</v>
      </c>
      <c r="E2246">
        <v>0</v>
      </c>
      <c r="F2246">
        <v>1</v>
      </c>
      <c r="G2246">
        <v>0</v>
      </c>
      <c r="H2246">
        <v>2</v>
      </c>
      <c r="I2246">
        <v>3</v>
      </c>
      <c r="J2246" t="s">
        <v>1275</v>
      </c>
      <c r="K2246" t="str">
        <f>INDEX('Planning Periods'!$O$2:$O$540,MATCH('Table B Values'!A2246,'Planning Periods'!$A$2:$A$540,0))</f>
        <v>Sierra County</v>
      </c>
    </row>
    <row r="2247" spans="1:11">
      <c r="A2247" t="s">
        <v>991</v>
      </c>
      <c r="B2247">
        <v>2018</v>
      </c>
      <c r="C2247">
        <v>0</v>
      </c>
      <c r="D2247">
        <v>0</v>
      </c>
      <c r="E2247">
        <v>0</v>
      </c>
      <c r="F2247">
        <v>1</v>
      </c>
      <c r="G2247">
        <v>0</v>
      </c>
      <c r="H2247">
        <v>0</v>
      </c>
      <c r="I2247">
        <v>0</v>
      </c>
      <c r="J2247" t="s">
        <v>1275</v>
      </c>
      <c r="K2247" t="str">
        <f>INDEX('Planning Periods'!$O$2:$O$540,MATCH('Table B Values'!A2247,'Planning Periods'!$A$2:$A$540,0))</f>
        <v>Los Angeles County</v>
      </c>
    </row>
    <row r="2248" spans="1:11">
      <c r="A2248" t="s">
        <v>1000</v>
      </c>
      <c r="B2248">
        <v>2018</v>
      </c>
      <c r="C2248">
        <v>0</v>
      </c>
      <c r="D2248">
        <v>0</v>
      </c>
      <c r="E2248">
        <v>0</v>
      </c>
      <c r="F2248">
        <v>0</v>
      </c>
      <c r="G2248">
        <v>0</v>
      </c>
      <c r="H2248">
        <v>1</v>
      </c>
      <c r="I2248">
        <v>1</v>
      </c>
      <c r="J2248" t="s">
        <v>1275</v>
      </c>
      <c r="K2248" t="str">
        <f>INDEX('Planning Periods'!$O$2:$O$540,MATCH('Table B Values'!A2248,'Planning Periods'!$A$2:$A$540,0))</f>
        <v>Los Angeles County</v>
      </c>
    </row>
    <row r="2249" spans="1:11">
      <c r="A2249" t="s">
        <v>989</v>
      </c>
      <c r="B2249">
        <v>2018</v>
      </c>
      <c r="C2249">
        <v>0</v>
      </c>
      <c r="D2249">
        <v>0</v>
      </c>
      <c r="E2249">
        <v>0</v>
      </c>
      <c r="F2249">
        <v>15</v>
      </c>
      <c r="G2249">
        <v>0</v>
      </c>
      <c r="H2249">
        <v>26</v>
      </c>
      <c r="I2249">
        <v>0</v>
      </c>
      <c r="J2249" t="s">
        <v>1275</v>
      </c>
      <c r="K2249" t="str">
        <f>INDEX('Planning Periods'!$O$2:$O$540,MATCH('Table B Values'!A2249,'Planning Periods'!$A$2:$A$540,0))</f>
        <v>Shasta County</v>
      </c>
    </row>
    <row r="2250" spans="1:11">
      <c r="A2250" t="s">
        <v>912</v>
      </c>
      <c r="B2250">
        <v>2018</v>
      </c>
      <c r="C2250">
        <v>0</v>
      </c>
      <c r="D2250">
        <v>12</v>
      </c>
      <c r="E2250">
        <v>0</v>
      </c>
      <c r="F2250">
        <v>23</v>
      </c>
      <c r="G2250">
        <v>0</v>
      </c>
      <c r="H2250">
        <v>6</v>
      </c>
      <c r="I2250">
        <v>144</v>
      </c>
      <c r="J2250" t="s">
        <v>1275</v>
      </c>
      <c r="K2250" t="str">
        <f>INDEX('Planning Periods'!$O$2:$O$540,MATCH('Table B Values'!A2250,'Planning Periods'!$A$2:$A$540,0))</f>
        <v>Shasta County</v>
      </c>
    </row>
    <row r="2251" spans="1:11">
      <c r="A2251" t="s">
        <v>1014</v>
      </c>
      <c r="B2251">
        <v>2018</v>
      </c>
      <c r="C2251">
        <v>0</v>
      </c>
      <c r="D2251">
        <v>0</v>
      </c>
      <c r="E2251">
        <v>1</v>
      </c>
      <c r="F2251">
        <v>0</v>
      </c>
      <c r="G2251">
        <v>0</v>
      </c>
      <c r="H2251">
        <v>5</v>
      </c>
      <c r="I2251" s="356">
        <v>11</v>
      </c>
      <c r="J2251" t="s">
        <v>1275</v>
      </c>
      <c r="K2251" t="str">
        <f>INDEX('Planning Periods'!$O$2:$O$540,MATCH('Table B Values'!A2251,'Planning Periods'!$A$2:$A$540,0))</f>
        <v>San Diego County</v>
      </c>
    </row>
    <row r="2252" spans="1:11">
      <c r="A2252" t="s">
        <v>1003</v>
      </c>
      <c r="B2252">
        <v>2018</v>
      </c>
      <c r="C2252">
        <v>0</v>
      </c>
      <c r="D2252">
        <v>0</v>
      </c>
      <c r="E2252">
        <v>0</v>
      </c>
      <c r="F2252">
        <v>7</v>
      </c>
      <c r="G2252">
        <v>3</v>
      </c>
      <c r="H2252">
        <v>7</v>
      </c>
      <c r="I2252">
        <v>7</v>
      </c>
      <c r="J2252" t="s">
        <v>1275</v>
      </c>
      <c r="K2252" t="str">
        <f>INDEX('Planning Periods'!$O$2:$O$540,MATCH('Table B Values'!A2252,'Planning Periods'!$A$2:$A$540,0))</f>
        <v>Sonoma County</v>
      </c>
    </row>
    <row r="2253" spans="1:11">
      <c r="A2253" t="s">
        <v>1283</v>
      </c>
      <c r="B2253">
        <v>2018</v>
      </c>
      <c r="C2253">
        <v>0</v>
      </c>
      <c r="D2253">
        <v>0</v>
      </c>
      <c r="E2253">
        <v>0</v>
      </c>
      <c r="F2253">
        <v>0</v>
      </c>
      <c r="G2253">
        <v>0</v>
      </c>
      <c r="H2253">
        <v>0</v>
      </c>
      <c r="I2253">
        <v>131</v>
      </c>
      <c r="J2253" t="s">
        <v>1275</v>
      </c>
      <c r="K2253" t="str">
        <f>INDEX('Planning Periods'!$O$2:$O$540,MATCH('Table B Values'!A2253,'Planning Periods'!$A$2:$A$540,0))</f>
        <v>Monterey County</v>
      </c>
    </row>
    <row r="2254" spans="1:11">
      <c r="A2254" t="s">
        <v>1009</v>
      </c>
      <c r="B2254">
        <v>2018</v>
      </c>
      <c r="C2254">
        <v>0</v>
      </c>
      <c r="D2254">
        <v>1</v>
      </c>
      <c r="E2254">
        <v>0</v>
      </c>
      <c r="F2254">
        <v>17</v>
      </c>
      <c r="G2254">
        <v>0</v>
      </c>
      <c r="H2254">
        <v>3</v>
      </c>
      <c r="I2254">
        <v>13</v>
      </c>
      <c r="J2254" t="s">
        <v>1275</v>
      </c>
      <c r="K2254" t="str">
        <f>INDEX('Planning Periods'!$O$2:$O$540,MATCH('Table B Values'!A2254,'Planning Periods'!$A$2:$A$540,0))</f>
        <v>Solano County</v>
      </c>
    </row>
    <row r="2255" spans="1:11">
      <c r="A2255" t="s">
        <v>1012</v>
      </c>
      <c r="B2255">
        <v>2018</v>
      </c>
      <c r="C2255">
        <v>0</v>
      </c>
      <c r="D2255">
        <v>0</v>
      </c>
      <c r="E2255">
        <v>0</v>
      </c>
      <c r="F2255">
        <v>0</v>
      </c>
      <c r="G2255">
        <v>0</v>
      </c>
      <c r="H2255">
        <v>0</v>
      </c>
      <c r="I2255">
        <v>65</v>
      </c>
      <c r="J2255" t="s">
        <v>1275</v>
      </c>
      <c r="K2255" t="str">
        <f>INDEX('Planning Periods'!$O$2:$O$540,MATCH('Table B Values'!A2255,'Planning Periods'!$A$2:$A$540,0))</f>
        <v>Siskiyou County</v>
      </c>
    </row>
    <row r="2256" spans="1:11">
      <c r="A2256" t="s">
        <v>1010</v>
      </c>
      <c r="B2256">
        <v>2018</v>
      </c>
      <c r="C2256">
        <v>5</v>
      </c>
      <c r="D2256">
        <v>0</v>
      </c>
      <c r="E2256">
        <v>2</v>
      </c>
      <c r="F2256">
        <v>0</v>
      </c>
      <c r="G2256">
        <v>0</v>
      </c>
      <c r="H2256">
        <v>27</v>
      </c>
      <c r="I2256">
        <v>174</v>
      </c>
      <c r="J2256" t="s">
        <v>1275</v>
      </c>
      <c r="K2256" t="str">
        <f>INDEX('Planning Periods'!$O$2:$O$540,MATCH('Table B Values'!A2256,'Planning Periods'!$A$2:$A$540,0))</f>
        <v>Ventura County</v>
      </c>
    </row>
    <row r="2257" spans="1:11">
      <c r="A2257" t="s">
        <v>981</v>
      </c>
      <c r="B2257">
        <v>2018</v>
      </c>
      <c r="C2257">
        <v>0</v>
      </c>
      <c r="D2257">
        <v>0</v>
      </c>
      <c r="E2257">
        <v>6</v>
      </c>
      <c r="F2257">
        <v>27</v>
      </c>
      <c r="G2257">
        <v>0</v>
      </c>
      <c r="H2257">
        <v>96</v>
      </c>
      <c r="I2257" s="356">
        <v>122</v>
      </c>
      <c r="J2257" t="s">
        <v>1275</v>
      </c>
      <c r="K2257" t="str">
        <f>INDEX('Planning Periods'!$O$2:$O$540,MATCH('Table B Values'!A2257,'Planning Periods'!$A$2:$A$540,0))</f>
        <v>Nevada County</v>
      </c>
    </row>
    <row r="2258" spans="1:11">
      <c r="A2258" t="s">
        <v>786</v>
      </c>
      <c r="B2258">
        <v>2018</v>
      </c>
      <c r="C2258">
        <v>43</v>
      </c>
      <c r="D2258">
        <v>0</v>
      </c>
      <c r="E2258">
        <v>21</v>
      </c>
      <c r="F2258">
        <v>0</v>
      </c>
      <c r="G2258">
        <v>0</v>
      </c>
      <c r="H2258">
        <v>0</v>
      </c>
      <c r="I2258">
        <v>533</v>
      </c>
      <c r="J2258" t="s">
        <v>1275</v>
      </c>
      <c r="K2258" t="str">
        <f>INDEX('Planning Periods'!$O$2:$O$540,MATCH('Table B Values'!A2258,'Planning Periods'!$A$2:$A$540,0))</f>
        <v>Tulare County</v>
      </c>
    </row>
    <row r="2259" spans="1:11">
      <c r="A2259" t="s">
        <v>974</v>
      </c>
      <c r="B2259">
        <v>2018</v>
      </c>
      <c r="C2259">
        <v>0</v>
      </c>
      <c r="D2259">
        <v>0</v>
      </c>
      <c r="E2259">
        <v>0</v>
      </c>
      <c r="F2259">
        <v>0</v>
      </c>
      <c r="G2259">
        <v>0</v>
      </c>
      <c r="H2259">
        <v>0</v>
      </c>
      <c r="I2259">
        <v>25</v>
      </c>
      <c r="J2259" t="s">
        <v>1275</v>
      </c>
      <c r="K2259" t="str">
        <f>INDEX('Planning Periods'!$O$2:$O$540,MATCH('Table B Values'!A2259,'Planning Periods'!$A$2:$A$540,0))</f>
        <v>Trinity County</v>
      </c>
    </row>
    <row r="2260" spans="1:11">
      <c r="A2260" t="s">
        <v>1290</v>
      </c>
      <c r="B2260">
        <v>2018</v>
      </c>
      <c r="C2260">
        <v>0</v>
      </c>
      <c r="D2260">
        <v>0</v>
      </c>
      <c r="E2260">
        <v>0</v>
      </c>
      <c r="F2260">
        <v>0</v>
      </c>
      <c r="G2260">
        <v>0</v>
      </c>
      <c r="H2260">
        <v>0</v>
      </c>
      <c r="I2260" s="356">
        <v>1</v>
      </c>
      <c r="J2260" t="s">
        <v>1275</v>
      </c>
      <c r="K2260" t="str">
        <f>INDEX('Planning Periods'!$O$2:$O$540,MATCH('Table B Values'!A2260,'Planning Periods'!$A$2:$A$540,0))</f>
        <v>Humboldt County</v>
      </c>
    </row>
    <row r="2261" spans="1:11">
      <c r="A2261" t="s">
        <v>770</v>
      </c>
      <c r="B2261">
        <v>2018</v>
      </c>
      <c r="C2261">
        <v>0</v>
      </c>
      <c r="D2261">
        <v>0</v>
      </c>
      <c r="E2261">
        <v>0</v>
      </c>
      <c r="F2261">
        <v>2</v>
      </c>
      <c r="G2261">
        <v>0</v>
      </c>
      <c r="H2261">
        <v>8</v>
      </c>
      <c r="I2261">
        <v>34</v>
      </c>
      <c r="J2261" t="s">
        <v>1275</v>
      </c>
      <c r="K2261" t="str">
        <f>INDEX('Planning Periods'!$O$2:$O$540,MATCH('Table B Values'!A2261,'Planning Periods'!$A$2:$A$540,0))</f>
        <v>Stanislaus County</v>
      </c>
    </row>
    <row r="2262" spans="1:11">
      <c r="A2262" t="s">
        <v>773</v>
      </c>
      <c r="B2262">
        <v>2018</v>
      </c>
      <c r="C2262">
        <v>0</v>
      </c>
      <c r="D2262">
        <v>4</v>
      </c>
      <c r="E2262">
        <v>1</v>
      </c>
      <c r="F2262">
        <v>0</v>
      </c>
      <c r="G2262">
        <v>1</v>
      </c>
      <c r="H2262">
        <v>0</v>
      </c>
      <c r="I2262">
        <v>21</v>
      </c>
      <c r="J2262" t="s">
        <v>1275</v>
      </c>
      <c r="K2262" t="str">
        <f>INDEX('Planning Periods'!$O$2:$O$540,MATCH('Table B Values'!A2262,'Planning Periods'!$A$2:$A$540,0))</f>
        <v>Orange County</v>
      </c>
    </row>
    <row r="2263" spans="1:11">
      <c r="A2263" t="s">
        <v>775</v>
      </c>
      <c r="B2263">
        <v>2018</v>
      </c>
      <c r="C2263">
        <v>0</v>
      </c>
      <c r="D2263">
        <v>0</v>
      </c>
      <c r="E2263">
        <v>0</v>
      </c>
      <c r="F2263">
        <v>10</v>
      </c>
      <c r="G2263">
        <v>0</v>
      </c>
      <c r="H2263">
        <v>28</v>
      </c>
      <c r="I2263">
        <v>0</v>
      </c>
      <c r="J2263" t="s">
        <v>1275</v>
      </c>
      <c r="K2263" t="str">
        <f>INDEX('Planning Periods'!$O$2:$O$540,MATCH('Table B Values'!A2263,'Planning Periods'!$A$2:$A$540,0))</f>
        <v>San Bernardino County</v>
      </c>
    </row>
    <row r="2264" spans="1:11">
      <c r="A2264" t="s">
        <v>778</v>
      </c>
      <c r="B2264">
        <v>2018</v>
      </c>
      <c r="C2264">
        <v>0</v>
      </c>
      <c r="D2264">
        <v>60</v>
      </c>
      <c r="E2264">
        <v>0</v>
      </c>
      <c r="F2264">
        <v>41</v>
      </c>
      <c r="G2264">
        <v>0</v>
      </c>
      <c r="H2264">
        <v>21</v>
      </c>
      <c r="I2264" s="356">
        <v>23</v>
      </c>
      <c r="J2264" t="s">
        <v>1275</v>
      </c>
      <c r="K2264" t="str">
        <f>INDEX('Planning Periods'!$O$2:$O$540,MATCH('Table B Values'!A2264,'Planning Periods'!$A$2:$A$540,0))</f>
        <v>Tulare County</v>
      </c>
    </row>
    <row r="2265" spans="1:11">
      <c r="A2265" t="s">
        <v>1216</v>
      </c>
      <c r="B2265">
        <v>2018</v>
      </c>
      <c r="C2265">
        <v>0</v>
      </c>
      <c r="D2265">
        <v>0</v>
      </c>
      <c r="E2265">
        <v>0</v>
      </c>
      <c r="F2265">
        <v>0</v>
      </c>
      <c r="G2265">
        <v>0</v>
      </c>
      <c r="H2265">
        <v>0</v>
      </c>
      <c r="I2265">
        <v>9</v>
      </c>
      <c r="J2265" t="s">
        <v>1275</v>
      </c>
      <c r="K2265" t="str">
        <f>INDEX('Planning Periods'!$O$2:$O$540,MATCH('Table B Values'!A2265,'Planning Periods'!$A$2:$A$540,0))</f>
        <v>Tuolumne County</v>
      </c>
    </row>
    <row r="2266" spans="1:11">
      <c r="A2266" t="s">
        <v>783</v>
      </c>
      <c r="B2266">
        <v>2018</v>
      </c>
      <c r="C2266">
        <v>0</v>
      </c>
      <c r="D2266">
        <v>0</v>
      </c>
      <c r="E2266">
        <v>0</v>
      </c>
      <c r="F2266">
        <v>0</v>
      </c>
      <c r="G2266">
        <v>0</v>
      </c>
      <c r="H2266">
        <v>7</v>
      </c>
      <c r="I2266">
        <v>1146</v>
      </c>
      <c r="J2266" t="s">
        <v>1275</v>
      </c>
      <c r="K2266" t="str">
        <f>INDEX('Planning Periods'!$O$2:$O$540,MATCH('Table B Values'!A2266,'Planning Periods'!$A$2:$A$540,0))</f>
        <v>San Joaquin County</v>
      </c>
    </row>
    <row r="2267" spans="1:11">
      <c r="A2267" t="s">
        <v>843</v>
      </c>
      <c r="B2267">
        <v>2018</v>
      </c>
      <c r="C2267">
        <v>0</v>
      </c>
      <c r="D2267">
        <v>0</v>
      </c>
      <c r="E2267">
        <v>0</v>
      </c>
      <c r="F2267">
        <v>0</v>
      </c>
      <c r="G2267">
        <v>0</v>
      </c>
      <c r="H2267">
        <v>0</v>
      </c>
      <c r="I2267">
        <v>1</v>
      </c>
      <c r="J2267" t="s">
        <v>1275</v>
      </c>
      <c r="K2267" t="str">
        <f>INDEX('Planning Periods'!$O$2:$O$540,MATCH('Table B Values'!A2267,'Planning Periods'!$A$2:$A$540,0))</f>
        <v>Amador County</v>
      </c>
    </row>
    <row r="2268" spans="1:11">
      <c r="A2268" t="s">
        <v>839</v>
      </c>
      <c r="B2268">
        <v>2018</v>
      </c>
      <c r="C2268">
        <v>0</v>
      </c>
      <c r="D2268">
        <v>0</v>
      </c>
      <c r="E2268">
        <v>0</v>
      </c>
      <c r="F2268">
        <v>0</v>
      </c>
      <c r="G2268">
        <v>0</v>
      </c>
      <c r="H2268">
        <v>0</v>
      </c>
      <c r="I2268">
        <v>21</v>
      </c>
      <c r="J2268" t="s">
        <v>1275</v>
      </c>
      <c r="K2268" t="str">
        <f>INDEX('Planning Periods'!$O$2:$O$540,MATCH('Table B Values'!A2268,'Planning Periods'!$A$2:$A$540,0))</f>
        <v>Kern County</v>
      </c>
    </row>
    <row r="2269" spans="1:11">
      <c r="A2269" t="s">
        <v>845</v>
      </c>
      <c r="B2269">
        <v>2018</v>
      </c>
      <c r="C2269">
        <v>0</v>
      </c>
      <c r="D2269">
        <v>0</v>
      </c>
      <c r="E2269">
        <v>0</v>
      </c>
      <c r="F2269">
        <v>0</v>
      </c>
      <c r="G2269">
        <v>0</v>
      </c>
      <c r="H2269">
        <v>2</v>
      </c>
      <c r="I2269">
        <v>6</v>
      </c>
      <c r="J2269" t="s">
        <v>1275</v>
      </c>
      <c r="K2269" t="str">
        <f>INDEX('Planning Periods'!$O$2:$O$540,MATCH('Table B Values'!A2269,'Planning Periods'!$A$2:$A$540,0))</f>
        <v>Kern County</v>
      </c>
    </row>
    <row r="2270" spans="1:11">
      <c r="A2270" t="s">
        <v>771</v>
      </c>
      <c r="B2270">
        <v>2018</v>
      </c>
      <c r="C2270">
        <v>0</v>
      </c>
      <c r="D2270">
        <v>2</v>
      </c>
      <c r="E2270">
        <v>0</v>
      </c>
      <c r="F2270">
        <v>1</v>
      </c>
      <c r="G2270">
        <v>0</v>
      </c>
      <c r="H2270">
        <v>2</v>
      </c>
      <c r="I2270">
        <v>5</v>
      </c>
      <c r="J2270" t="s">
        <v>1275</v>
      </c>
      <c r="K2270" t="str">
        <f>INDEX('Planning Periods'!$O$2:$O$540,MATCH('Table B Values'!A2270,'Planning Periods'!$A$2:$A$540,0))</f>
        <v>Sutter County</v>
      </c>
    </row>
    <row r="2271" spans="1:11">
      <c r="A2271" t="s">
        <v>1273</v>
      </c>
      <c r="B2271">
        <v>2018</v>
      </c>
      <c r="C2271">
        <v>0</v>
      </c>
      <c r="D2271">
        <v>0</v>
      </c>
      <c r="E2271">
        <v>0</v>
      </c>
      <c r="F2271">
        <v>1</v>
      </c>
      <c r="G2271">
        <v>0</v>
      </c>
      <c r="H2271">
        <v>0</v>
      </c>
      <c r="I2271">
        <v>4</v>
      </c>
      <c r="J2271" t="s">
        <v>1275</v>
      </c>
      <c r="K2271" t="str">
        <f>INDEX('Planning Periods'!$O$2:$O$540,MATCH('Table B Values'!A2271,'Planning Periods'!$A$2:$A$540,0))</f>
        <v>Marin County</v>
      </c>
    </row>
    <row r="2272" spans="1:11">
      <c r="A2272" t="s">
        <v>781</v>
      </c>
      <c r="B2272">
        <v>2018</v>
      </c>
      <c r="C2272">
        <v>0</v>
      </c>
      <c r="D2272">
        <v>0</v>
      </c>
      <c r="E2272">
        <v>0</v>
      </c>
      <c r="F2272">
        <v>0</v>
      </c>
      <c r="G2272">
        <v>0</v>
      </c>
      <c r="H2272">
        <v>0</v>
      </c>
      <c r="I2272">
        <v>33</v>
      </c>
      <c r="J2272" t="s">
        <v>1275</v>
      </c>
      <c r="K2272" t="str">
        <f>INDEX('Planning Periods'!$O$2:$O$540,MATCH('Table B Values'!A2272,'Planning Periods'!$A$2:$A$540,0))</f>
        <v>Los Angeles County</v>
      </c>
    </row>
    <row r="2273" spans="1:11">
      <c r="A2273" t="s">
        <v>833</v>
      </c>
      <c r="B2273">
        <v>2018</v>
      </c>
      <c r="C2273">
        <v>0</v>
      </c>
      <c r="D2273">
        <v>0</v>
      </c>
      <c r="E2273">
        <v>0</v>
      </c>
      <c r="F2273">
        <v>0</v>
      </c>
      <c r="G2273">
        <v>0</v>
      </c>
      <c r="H2273">
        <v>0</v>
      </c>
      <c r="I2273">
        <v>90</v>
      </c>
      <c r="J2273" t="s">
        <v>1275</v>
      </c>
      <c r="K2273" t="str">
        <f>INDEX('Planning Periods'!$O$2:$O$540,MATCH('Table B Values'!A2273,'Planning Periods'!$A$2:$A$540,0))</f>
        <v>Riverside County</v>
      </c>
    </row>
    <row r="2274" spans="1:11">
      <c r="A2274" t="s">
        <v>838</v>
      </c>
      <c r="B2274">
        <v>2018</v>
      </c>
      <c r="C2274">
        <v>3</v>
      </c>
      <c r="D2274">
        <v>0</v>
      </c>
      <c r="E2274">
        <v>0</v>
      </c>
      <c r="F2274">
        <v>0</v>
      </c>
      <c r="G2274">
        <v>0</v>
      </c>
      <c r="H2274">
        <v>47</v>
      </c>
      <c r="I2274">
        <v>32</v>
      </c>
      <c r="J2274" t="s">
        <v>1275</v>
      </c>
      <c r="K2274" t="str">
        <f>INDEX('Planning Periods'!$O$2:$O$540,MATCH('Table B Values'!A2274,'Planning Periods'!$A$2:$A$540,0))</f>
        <v>Ventura County</v>
      </c>
    </row>
    <row r="2275" spans="1:11">
      <c r="A2275" t="s">
        <v>809</v>
      </c>
      <c r="B2275">
        <v>2018</v>
      </c>
      <c r="C2275">
        <v>0</v>
      </c>
      <c r="D2275">
        <v>31</v>
      </c>
      <c r="E2275">
        <v>0</v>
      </c>
      <c r="F2275">
        <v>0</v>
      </c>
      <c r="G2275">
        <v>0</v>
      </c>
      <c r="H2275">
        <v>0</v>
      </c>
      <c r="I2275">
        <v>13</v>
      </c>
      <c r="J2275" t="s">
        <v>1275</v>
      </c>
      <c r="K2275" t="str">
        <f>INDEX('Planning Periods'!$O$2:$O$540,MATCH('Table B Values'!A2275,'Planning Periods'!$A$2:$A$540,0))</f>
        <v>Los Angeles County</v>
      </c>
    </row>
    <row r="2276" spans="1:11">
      <c r="A2276" t="s">
        <v>996</v>
      </c>
      <c r="B2276">
        <v>2018</v>
      </c>
      <c r="C2276">
        <v>0</v>
      </c>
      <c r="D2276">
        <v>0</v>
      </c>
      <c r="E2276">
        <v>0</v>
      </c>
      <c r="F2276">
        <v>0</v>
      </c>
      <c r="G2276">
        <v>0</v>
      </c>
      <c r="H2276">
        <v>5</v>
      </c>
      <c r="I2276">
        <v>233</v>
      </c>
      <c r="J2276" t="s">
        <v>1275</v>
      </c>
      <c r="K2276" t="str">
        <f>INDEX('Planning Periods'!$O$2:$O$540,MATCH('Table B Values'!A2276,'Planning Periods'!$A$2:$A$540,0))</f>
        <v>Orange County</v>
      </c>
    </row>
    <row r="2277" spans="1:11">
      <c r="A2277" t="s">
        <v>1088</v>
      </c>
      <c r="B2277">
        <v>2018</v>
      </c>
      <c r="C2277">
        <v>0</v>
      </c>
      <c r="D2277">
        <v>0</v>
      </c>
      <c r="E2277">
        <v>0</v>
      </c>
      <c r="F2277">
        <v>37</v>
      </c>
      <c r="G2277">
        <v>0</v>
      </c>
      <c r="H2277">
        <v>37</v>
      </c>
      <c r="I2277">
        <v>22</v>
      </c>
      <c r="J2277" t="s">
        <v>1275</v>
      </c>
      <c r="K2277" t="str">
        <f>INDEX('Planning Periods'!$O$2:$O$540,MATCH('Table B Values'!A2277,'Planning Periods'!$A$2:$A$540,0))</f>
        <v>San Mateo County</v>
      </c>
    </row>
    <row r="2278" spans="1:11">
      <c r="A2278" t="s">
        <v>1051</v>
      </c>
      <c r="B2278">
        <v>2018</v>
      </c>
      <c r="C2278">
        <v>0</v>
      </c>
      <c r="D2278">
        <v>0</v>
      </c>
      <c r="E2278">
        <v>0</v>
      </c>
      <c r="F2278">
        <v>2</v>
      </c>
      <c r="G2278">
        <v>2</v>
      </c>
      <c r="H2278">
        <v>8</v>
      </c>
      <c r="I2278">
        <v>34</v>
      </c>
      <c r="J2278" t="s">
        <v>1275</v>
      </c>
      <c r="K2278" t="str">
        <f>INDEX('Planning Periods'!$O$2:$O$540,MATCH('Table B Values'!A2278,'Planning Periods'!$A$2:$A$540,0))</f>
        <v>Contra Costa County</v>
      </c>
    </row>
    <row r="2279" spans="1:11">
      <c r="A2279" t="s">
        <v>999</v>
      </c>
      <c r="B2279">
        <v>2018</v>
      </c>
      <c r="C2279">
        <v>0</v>
      </c>
      <c r="D2279">
        <v>0</v>
      </c>
      <c r="E2279">
        <v>0</v>
      </c>
      <c r="F2279">
        <v>1</v>
      </c>
      <c r="G2279">
        <v>4</v>
      </c>
      <c r="H2279">
        <v>4</v>
      </c>
      <c r="I2279">
        <v>168</v>
      </c>
      <c r="J2279" t="s">
        <v>1275</v>
      </c>
      <c r="K2279" t="str">
        <f>INDEX('Planning Periods'!$O$2:$O$540,MATCH('Table B Values'!A2279,'Planning Periods'!$A$2:$A$540,0))</f>
        <v>Orange County</v>
      </c>
    </row>
    <row r="2280" spans="1:11">
      <c r="A2280" t="s">
        <v>1093</v>
      </c>
      <c r="B2280">
        <v>2018</v>
      </c>
      <c r="C2280">
        <v>18</v>
      </c>
      <c r="D2280">
        <v>1</v>
      </c>
      <c r="E2280">
        <v>0</v>
      </c>
      <c r="F2280">
        <v>0</v>
      </c>
      <c r="G2280">
        <v>0</v>
      </c>
      <c r="H2280">
        <v>15</v>
      </c>
      <c r="I2280">
        <v>2</v>
      </c>
      <c r="J2280" t="s">
        <v>1275</v>
      </c>
      <c r="K2280" t="str">
        <f>INDEX('Planning Periods'!$O$2:$O$540,MATCH('Table B Values'!A2280,'Planning Periods'!$A$2:$A$540,0))</f>
        <v>Santa Clara County</v>
      </c>
    </row>
    <row r="2281" spans="1:11">
      <c r="A2281" t="s">
        <v>852</v>
      </c>
      <c r="B2281">
        <v>2018</v>
      </c>
      <c r="C2281">
        <v>0</v>
      </c>
      <c r="D2281">
        <v>0</v>
      </c>
      <c r="E2281">
        <v>0</v>
      </c>
      <c r="F2281">
        <v>0</v>
      </c>
      <c r="G2281">
        <v>0</v>
      </c>
      <c r="H2281">
        <v>0</v>
      </c>
      <c r="I2281">
        <v>16</v>
      </c>
      <c r="J2281" t="s">
        <v>1275</v>
      </c>
      <c r="K2281" t="str">
        <f>INDEX('Planning Periods'!$O$2:$O$540,MATCH('Table B Values'!A2281,'Planning Periods'!$A$2:$A$540,0))</f>
        <v>Los Angeles County</v>
      </c>
    </row>
    <row r="2282" spans="1:11">
      <c r="A2282" t="s">
        <v>1083</v>
      </c>
      <c r="B2282">
        <v>2018</v>
      </c>
      <c r="C2282">
        <v>0</v>
      </c>
      <c r="D2282">
        <v>0</v>
      </c>
      <c r="E2282">
        <v>0</v>
      </c>
      <c r="F2282">
        <v>0</v>
      </c>
      <c r="G2282">
        <v>0</v>
      </c>
      <c r="H2282">
        <v>2</v>
      </c>
      <c r="I2282">
        <v>0</v>
      </c>
      <c r="J2282" t="s">
        <v>1275</v>
      </c>
      <c r="K2282" t="str">
        <f>INDEX('Planning Periods'!$O$2:$O$540,MATCH('Table B Values'!A2282,'Planning Periods'!$A$2:$A$540,0))</f>
        <v>Sonoma County</v>
      </c>
    </row>
    <row r="2283" spans="1:11">
      <c r="A2283" t="s">
        <v>1119</v>
      </c>
      <c r="B2283">
        <v>2018</v>
      </c>
      <c r="C2283">
        <v>0</v>
      </c>
      <c r="D2283">
        <v>0</v>
      </c>
      <c r="E2283">
        <v>0</v>
      </c>
      <c r="F2283">
        <v>3</v>
      </c>
      <c r="G2283">
        <v>0</v>
      </c>
      <c r="H2283">
        <v>1</v>
      </c>
      <c r="I2283">
        <v>177</v>
      </c>
      <c r="J2283" t="s">
        <v>1275</v>
      </c>
      <c r="K2283" t="str">
        <f>INDEX('Planning Periods'!$O$2:$O$540,MATCH('Table B Values'!A2283,'Planning Periods'!$A$2:$A$540,0))</f>
        <v>Orange County</v>
      </c>
    </row>
    <row r="2284" spans="1:11">
      <c r="A2284" t="s">
        <v>800</v>
      </c>
      <c r="B2284">
        <v>2018</v>
      </c>
      <c r="C2284">
        <v>0</v>
      </c>
      <c r="D2284">
        <v>0</v>
      </c>
      <c r="E2284">
        <v>4</v>
      </c>
      <c r="F2284">
        <v>0</v>
      </c>
      <c r="G2284">
        <v>4</v>
      </c>
      <c r="H2284">
        <v>0</v>
      </c>
      <c r="I2284">
        <v>271</v>
      </c>
      <c r="J2284" t="s">
        <v>1275</v>
      </c>
      <c r="K2284" t="str">
        <f>INDEX('Planning Periods'!$O$2:$O$540,MATCH('Table B Values'!A2284,'Planning Periods'!$A$2:$A$540,0))</f>
        <v>Los Angeles County</v>
      </c>
    </row>
    <row r="2285" spans="1:11">
      <c r="A2285" t="s">
        <v>1098</v>
      </c>
      <c r="B2285">
        <v>2018</v>
      </c>
      <c r="C2285">
        <v>0</v>
      </c>
      <c r="D2285">
        <v>0</v>
      </c>
      <c r="E2285">
        <v>0</v>
      </c>
      <c r="F2285">
        <v>0</v>
      </c>
      <c r="G2285">
        <v>0</v>
      </c>
      <c r="H2285">
        <v>1</v>
      </c>
      <c r="I2285">
        <v>4</v>
      </c>
      <c r="J2285" t="s">
        <v>1275</v>
      </c>
      <c r="K2285" t="str">
        <f>INDEX('Planning Periods'!$O$2:$O$540,MATCH('Table B Values'!A2285,'Planning Periods'!$A$2:$A$540,0))</f>
        <v>Del Norte County</v>
      </c>
    </row>
    <row r="2286" spans="1:11">
      <c r="A2286" t="s">
        <v>1064</v>
      </c>
      <c r="B2286">
        <v>2018</v>
      </c>
      <c r="C2286">
        <v>0</v>
      </c>
      <c r="D2286">
        <v>0</v>
      </c>
      <c r="E2286">
        <v>0</v>
      </c>
      <c r="F2286">
        <v>0</v>
      </c>
      <c r="G2286">
        <v>0</v>
      </c>
      <c r="H2286">
        <v>69</v>
      </c>
      <c r="I2286">
        <v>30</v>
      </c>
      <c r="J2286" t="s">
        <v>1275</v>
      </c>
      <c r="K2286" t="str">
        <f>INDEX('Planning Periods'!$O$2:$O$540,MATCH('Table B Values'!A2286,'Planning Periods'!$A$2:$A$540,0))</f>
        <v>Tulare County</v>
      </c>
    </row>
    <row r="2287" spans="1:11">
      <c r="A2287" t="s">
        <v>872</v>
      </c>
      <c r="B2287">
        <v>2018</v>
      </c>
      <c r="C2287">
        <v>0</v>
      </c>
      <c r="D2287">
        <v>0</v>
      </c>
      <c r="E2287">
        <v>0</v>
      </c>
      <c r="F2287">
        <v>0</v>
      </c>
      <c r="G2287">
        <v>0</v>
      </c>
      <c r="H2287">
        <v>0</v>
      </c>
      <c r="I2287">
        <v>33</v>
      </c>
      <c r="J2287" t="s">
        <v>1275</v>
      </c>
      <c r="K2287" t="str">
        <f>INDEX('Planning Periods'!$O$2:$O$540,MATCH('Table B Values'!A2287,'Planning Periods'!$A$2:$A$540,0))</f>
        <v>Los Angeles County</v>
      </c>
    </row>
    <row r="2288" spans="1:11">
      <c r="A2288" t="s">
        <v>992</v>
      </c>
      <c r="B2288">
        <v>2018</v>
      </c>
      <c r="C2288">
        <v>0</v>
      </c>
      <c r="D2288">
        <v>0</v>
      </c>
      <c r="E2288">
        <v>0</v>
      </c>
      <c r="F2288">
        <v>0</v>
      </c>
      <c r="G2288">
        <v>0</v>
      </c>
      <c r="H2288">
        <v>0</v>
      </c>
      <c r="I2288">
        <v>87</v>
      </c>
      <c r="J2288" t="s">
        <v>1275</v>
      </c>
      <c r="K2288" t="str">
        <f>INDEX('Planning Periods'!$O$2:$O$540,MATCH('Table B Values'!A2288,'Planning Periods'!$A$2:$A$540,0))</f>
        <v>Los Angeles County</v>
      </c>
    </row>
    <row r="2289" spans="1:11">
      <c r="A2289" t="s">
        <v>1292</v>
      </c>
      <c r="B2289">
        <v>2018</v>
      </c>
      <c r="C2289">
        <v>0</v>
      </c>
      <c r="D2289">
        <v>0</v>
      </c>
      <c r="E2289">
        <v>0</v>
      </c>
      <c r="F2289">
        <v>3</v>
      </c>
      <c r="G2289">
        <v>0</v>
      </c>
      <c r="H2289">
        <v>0</v>
      </c>
      <c r="I2289">
        <v>0</v>
      </c>
      <c r="J2289" t="s">
        <v>1275</v>
      </c>
      <c r="K2289" t="str">
        <f>INDEX('Planning Periods'!$O$2:$O$540,MATCH('Table B Values'!A2289,'Planning Periods'!$A$2:$A$540,0))</f>
        <v>Merced County</v>
      </c>
    </row>
    <row r="2290" spans="1:11">
      <c r="A2290" t="s">
        <v>988</v>
      </c>
      <c r="B2290">
        <v>2018</v>
      </c>
      <c r="C2290">
        <v>10</v>
      </c>
      <c r="D2290">
        <v>0</v>
      </c>
      <c r="E2290">
        <v>0</v>
      </c>
      <c r="F2290">
        <v>1</v>
      </c>
      <c r="G2290">
        <v>0</v>
      </c>
      <c r="H2290">
        <v>34</v>
      </c>
      <c r="I2290">
        <v>0</v>
      </c>
      <c r="J2290" t="s">
        <v>1275</v>
      </c>
      <c r="K2290" t="str">
        <f>INDEX('Planning Periods'!$O$2:$O$540,MATCH('Table B Values'!A2290,'Planning Periods'!$A$2:$A$540,0))</f>
        <v>Riverside County</v>
      </c>
    </row>
    <row r="2291" spans="1:11">
      <c r="A2291" t="s">
        <v>849</v>
      </c>
      <c r="B2291">
        <v>2018</v>
      </c>
      <c r="C2291">
        <v>58</v>
      </c>
      <c r="D2291">
        <v>0</v>
      </c>
      <c r="E2291">
        <v>32</v>
      </c>
      <c r="F2291">
        <v>0</v>
      </c>
      <c r="G2291">
        <v>0</v>
      </c>
      <c r="H2291">
        <v>176</v>
      </c>
      <c r="I2291">
        <v>103</v>
      </c>
      <c r="J2291" t="s">
        <v>1275</v>
      </c>
      <c r="K2291" t="str">
        <f>INDEX('Planning Periods'!$O$2:$O$540,MATCH('Table B Values'!A2291,'Planning Periods'!$A$2:$A$540,0))</f>
        <v>Yolo County</v>
      </c>
    </row>
    <row r="2292" spans="1:11">
      <c r="A2292" t="s">
        <v>994</v>
      </c>
      <c r="B2292">
        <v>2018</v>
      </c>
      <c r="C2292">
        <v>0</v>
      </c>
      <c r="D2292">
        <v>0</v>
      </c>
      <c r="E2292">
        <v>0</v>
      </c>
      <c r="F2292">
        <v>0</v>
      </c>
      <c r="G2292">
        <v>0</v>
      </c>
      <c r="H2292">
        <v>1</v>
      </c>
      <c r="I2292">
        <v>0</v>
      </c>
      <c r="J2292" t="s">
        <v>1275</v>
      </c>
      <c r="K2292" t="str">
        <f>INDEX('Planning Periods'!$O$2:$O$540,MATCH('Table B Values'!A2292,'Planning Periods'!$A$2:$A$540,0))</f>
        <v>San Diego County</v>
      </c>
    </row>
    <row r="2293" spans="1:11">
      <c r="A2293" t="s">
        <v>1048</v>
      </c>
      <c r="B2293">
        <v>2018</v>
      </c>
      <c r="C2293">
        <v>0</v>
      </c>
      <c r="D2293">
        <v>0</v>
      </c>
      <c r="E2293">
        <v>0</v>
      </c>
      <c r="F2293">
        <v>0</v>
      </c>
      <c r="G2293">
        <v>0</v>
      </c>
      <c r="H2293">
        <v>0</v>
      </c>
      <c r="I2293">
        <v>68</v>
      </c>
      <c r="J2293" t="s">
        <v>1275</v>
      </c>
      <c r="K2293" t="str">
        <f>INDEX('Planning Periods'!$O$2:$O$540,MATCH('Table B Values'!A2293,'Planning Periods'!$A$2:$A$540,0))</f>
        <v>Kern County</v>
      </c>
    </row>
    <row r="2294" spans="1:11">
      <c r="A2294" t="s">
        <v>990</v>
      </c>
      <c r="B2294">
        <v>2018</v>
      </c>
      <c r="C2294">
        <v>0</v>
      </c>
      <c r="D2294">
        <v>3</v>
      </c>
      <c r="E2294">
        <v>0</v>
      </c>
      <c r="F2294">
        <v>9</v>
      </c>
      <c r="G2294">
        <v>0</v>
      </c>
      <c r="H2294">
        <v>8</v>
      </c>
      <c r="I2294">
        <v>24</v>
      </c>
      <c r="J2294" t="s">
        <v>1275</v>
      </c>
      <c r="K2294" t="str">
        <f>INDEX('Planning Periods'!$O$2:$O$540,MATCH('Table B Values'!A2294,'Planning Periods'!$A$2:$A$540,0))</f>
        <v>Del Norte County</v>
      </c>
    </row>
    <row r="2295" spans="1:11">
      <c r="A2295" t="s">
        <v>1073</v>
      </c>
      <c r="B2295">
        <v>2018</v>
      </c>
      <c r="C2295">
        <v>0</v>
      </c>
      <c r="D2295">
        <v>5</v>
      </c>
      <c r="E2295">
        <v>0</v>
      </c>
      <c r="F2295">
        <v>0</v>
      </c>
      <c r="G2295">
        <v>0</v>
      </c>
      <c r="H2295">
        <v>2</v>
      </c>
      <c r="I2295">
        <v>0</v>
      </c>
      <c r="J2295" t="s">
        <v>1275</v>
      </c>
      <c r="K2295" t="str">
        <f>INDEX('Planning Periods'!$O$2:$O$540,MATCH('Table B Values'!A2295,'Planning Periods'!$A$2:$A$540,0))</f>
        <v>Marin County</v>
      </c>
    </row>
    <row r="2296" spans="1:11">
      <c r="A2296" t="s">
        <v>1158</v>
      </c>
      <c r="B2296">
        <v>2018</v>
      </c>
      <c r="C2296">
        <v>0</v>
      </c>
      <c r="D2296">
        <v>0</v>
      </c>
      <c r="E2296">
        <v>0</v>
      </c>
      <c r="F2296">
        <v>0</v>
      </c>
      <c r="G2296">
        <v>0</v>
      </c>
      <c r="H2296">
        <v>0</v>
      </c>
      <c r="I2296">
        <v>14</v>
      </c>
      <c r="J2296" t="s">
        <v>1275</v>
      </c>
      <c r="K2296" t="str">
        <f>INDEX('Planning Periods'!$O$2:$O$540,MATCH('Table B Values'!A2296,'Planning Periods'!$A$2:$A$540,0))</f>
        <v>Sonoma County</v>
      </c>
    </row>
    <row r="2297" spans="1:11">
      <c r="A2297" t="s">
        <v>1123</v>
      </c>
      <c r="B2297">
        <v>2018</v>
      </c>
      <c r="C2297">
        <v>0</v>
      </c>
      <c r="D2297">
        <v>1</v>
      </c>
      <c r="E2297">
        <v>0</v>
      </c>
      <c r="F2297">
        <v>1</v>
      </c>
      <c r="G2297">
        <v>0</v>
      </c>
      <c r="H2297">
        <v>2</v>
      </c>
      <c r="I2297">
        <v>5</v>
      </c>
      <c r="J2297" t="s">
        <v>1275</v>
      </c>
      <c r="K2297" t="str">
        <f>INDEX('Planning Periods'!$O$2:$O$540,MATCH('Table B Values'!A2297,'Planning Periods'!$A$2:$A$540,0))</f>
        <v>Lake County</v>
      </c>
    </row>
    <row r="2298" spans="1:11">
      <c r="A2298" t="s">
        <v>1291</v>
      </c>
      <c r="B2298">
        <v>2018</v>
      </c>
      <c r="C2298">
        <v>31</v>
      </c>
      <c r="D2298">
        <v>0</v>
      </c>
      <c r="E2298">
        <v>34</v>
      </c>
      <c r="F2298">
        <v>0</v>
      </c>
      <c r="G2298">
        <v>0</v>
      </c>
      <c r="H2298">
        <v>0</v>
      </c>
      <c r="I2298">
        <v>4</v>
      </c>
      <c r="J2298" t="s">
        <v>1275</v>
      </c>
      <c r="K2298" t="str">
        <f>INDEX('Planning Periods'!$O$2:$O$540,MATCH('Table B Values'!A2298,'Planning Periods'!$A$2:$A$540,0))</f>
        <v>San Mateo County</v>
      </c>
    </row>
    <row r="2299" spans="1:11">
      <c r="A2299" t="s">
        <v>1266</v>
      </c>
      <c r="B2299">
        <v>2018</v>
      </c>
      <c r="C2299">
        <v>0</v>
      </c>
      <c r="D2299">
        <v>0</v>
      </c>
      <c r="E2299">
        <v>0</v>
      </c>
      <c r="F2299">
        <v>0</v>
      </c>
      <c r="G2299">
        <v>0</v>
      </c>
      <c r="H2299">
        <v>14</v>
      </c>
      <c r="I2299">
        <v>30</v>
      </c>
      <c r="J2299" t="s">
        <v>1275</v>
      </c>
      <c r="K2299" t="str">
        <f>INDEX('Planning Periods'!$O$2:$O$540,MATCH('Table B Values'!A2299,'Planning Periods'!$A$2:$A$540,0))</f>
        <v>Fresno County</v>
      </c>
    </row>
    <row r="2300" spans="1:11">
      <c r="A2300" t="s">
        <v>1155</v>
      </c>
      <c r="B2300">
        <v>2018</v>
      </c>
      <c r="C2300">
        <v>0</v>
      </c>
      <c r="D2300">
        <v>0</v>
      </c>
      <c r="E2300">
        <v>2</v>
      </c>
      <c r="F2300">
        <v>0</v>
      </c>
      <c r="G2300">
        <v>0</v>
      </c>
      <c r="H2300">
        <v>411</v>
      </c>
      <c r="I2300">
        <v>694</v>
      </c>
      <c r="J2300" t="s">
        <v>1275</v>
      </c>
      <c r="K2300" t="str">
        <f>INDEX('Planning Periods'!$O$2:$O$540,MATCH('Table B Values'!A2300,'Planning Periods'!$A$2:$A$540,0))</f>
        <v>Fresno County</v>
      </c>
    </row>
    <row r="2301" spans="1:11">
      <c r="A2301" t="s">
        <v>1127</v>
      </c>
      <c r="B2301">
        <v>2018</v>
      </c>
      <c r="C2301">
        <v>0</v>
      </c>
      <c r="D2301">
        <v>2</v>
      </c>
      <c r="E2301">
        <v>0</v>
      </c>
      <c r="F2301">
        <v>0</v>
      </c>
      <c r="G2301">
        <v>0</v>
      </c>
      <c r="H2301">
        <v>0</v>
      </c>
      <c r="I2301">
        <v>16</v>
      </c>
      <c r="J2301" t="s">
        <v>1275</v>
      </c>
      <c r="K2301" t="str">
        <f>INDEX('Planning Periods'!$O$2:$O$540,MATCH('Table B Values'!A2301,'Planning Periods'!$A$2:$A$540,0))</f>
        <v>Sacramento County</v>
      </c>
    </row>
    <row r="2302" spans="1:11">
      <c r="A2302" t="s">
        <v>835</v>
      </c>
      <c r="B2302">
        <v>2018</v>
      </c>
      <c r="C2302">
        <v>0</v>
      </c>
      <c r="D2302">
        <v>0</v>
      </c>
      <c r="E2302">
        <v>0</v>
      </c>
      <c r="F2302">
        <v>0</v>
      </c>
      <c r="G2302">
        <v>0</v>
      </c>
      <c r="H2302">
        <v>0</v>
      </c>
      <c r="I2302">
        <v>1777</v>
      </c>
      <c r="J2302" t="s">
        <v>1275</v>
      </c>
      <c r="K2302" t="str">
        <f>INDEX('Planning Periods'!$O$2:$O$540,MATCH('Table B Values'!A2302,'Planning Periods'!$A$2:$A$540,0))</f>
        <v>San Diego County</v>
      </c>
    </row>
    <row r="2303" spans="1:11">
      <c r="A2303" t="s">
        <v>1122</v>
      </c>
      <c r="B2303">
        <v>2018</v>
      </c>
      <c r="C2303">
        <v>0</v>
      </c>
      <c r="D2303">
        <v>0</v>
      </c>
      <c r="E2303">
        <v>0</v>
      </c>
      <c r="F2303">
        <v>0</v>
      </c>
      <c r="G2303">
        <v>0</v>
      </c>
      <c r="H2303">
        <v>7</v>
      </c>
      <c r="I2303">
        <v>30</v>
      </c>
      <c r="J2303" t="s">
        <v>1275</v>
      </c>
      <c r="K2303" t="str">
        <f>INDEX('Planning Periods'!$O$2:$O$540,MATCH('Table B Values'!A2303,'Planning Periods'!$A$2:$A$540,0))</f>
        <v>Los Angeles County</v>
      </c>
    </row>
    <row r="2304" spans="1:11">
      <c r="A2304" t="s">
        <v>1079</v>
      </c>
      <c r="B2304">
        <v>2018</v>
      </c>
      <c r="C2304">
        <v>0</v>
      </c>
      <c r="D2304">
        <v>0</v>
      </c>
      <c r="E2304">
        <v>0</v>
      </c>
      <c r="F2304">
        <v>0</v>
      </c>
      <c r="G2304">
        <v>0</v>
      </c>
      <c r="H2304">
        <v>0</v>
      </c>
      <c r="I2304">
        <v>24</v>
      </c>
      <c r="J2304" t="s">
        <v>1275</v>
      </c>
      <c r="K2304" t="str">
        <f>INDEX('Planning Periods'!$O$2:$O$540,MATCH('Table B Values'!A2304,'Planning Periods'!$A$2:$A$540,0))</f>
        <v>Contra Costa County</v>
      </c>
    </row>
    <row r="2305" spans="1:11">
      <c r="A2305" t="s">
        <v>1081</v>
      </c>
      <c r="B2305">
        <v>2018</v>
      </c>
      <c r="C2305">
        <v>62</v>
      </c>
      <c r="D2305">
        <v>1</v>
      </c>
      <c r="E2305">
        <v>171</v>
      </c>
      <c r="F2305">
        <v>0</v>
      </c>
      <c r="G2305">
        <v>0</v>
      </c>
      <c r="H2305">
        <v>1</v>
      </c>
      <c r="I2305">
        <v>434</v>
      </c>
      <c r="J2305" t="s">
        <v>1275</v>
      </c>
      <c r="K2305" t="str">
        <f>INDEX('Planning Periods'!$O$2:$O$540,MATCH('Table B Values'!A2305,'Planning Periods'!$A$2:$A$540,0))</f>
        <v>Contra Costa County</v>
      </c>
    </row>
    <row r="2306" spans="1:11">
      <c r="A2306" t="s">
        <v>1071</v>
      </c>
      <c r="B2306">
        <v>2018</v>
      </c>
      <c r="C2306">
        <v>0</v>
      </c>
      <c r="D2306">
        <v>0</v>
      </c>
      <c r="E2306">
        <v>0</v>
      </c>
      <c r="F2306">
        <v>0</v>
      </c>
      <c r="G2306">
        <v>0</v>
      </c>
      <c r="H2306">
        <v>0</v>
      </c>
      <c r="I2306">
        <v>15</v>
      </c>
      <c r="J2306" t="s">
        <v>1275</v>
      </c>
      <c r="K2306" t="str">
        <f>INDEX('Planning Periods'!$O$2:$O$540,MATCH('Table B Values'!A2306,'Planning Periods'!$A$2:$A$540,0))</f>
        <v>San Diego County</v>
      </c>
    </row>
    <row r="2307" spans="1:11">
      <c r="A2307" t="s">
        <v>815</v>
      </c>
      <c r="B2307">
        <v>2018</v>
      </c>
      <c r="C2307">
        <v>11</v>
      </c>
      <c r="D2307">
        <v>0</v>
      </c>
      <c r="E2307">
        <v>73</v>
      </c>
      <c r="F2307">
        <v>0</v>
      </c>
      <c r="G2307">
        <v>1</v>
      </c>
      <c r="H2307">
        <v>0</v>
      </c>
      <c r="I2307">
        <v>336</v>
      </c>
      <c r="J2307" t="s">
        <v>1275</v>
      </c>
      <c r="K2307" t="str">
        <f>INDEX('Planning Periods'!$O$2:$O$540,MATCH('Table B Values'!A2307,'Planning Periods'!$A$2:$A$540,0))</f>
        <v>Riverside County</v>
      </c>
    </row>
    <row r="2308" spans="1:11">
      <c r="A2308" t="s">
        <v>1117</v>
      </c>
      <c r="B2308">
        <v>2018</v>
      </c>
      <c r="C2308">
        <v>0</v>
      </c>
      <c r="D2308">
        <v>0</v>
      </c>
      <c r="E2308">
        <v>0</v>
      </c>
      <c r="F2308">
        <v>0</v>
      </c>
      <c r="G2308">
        <v>0</v>
      </c>
      <c r="H2308">
        <v>4</v>
      </c>
      <c r="I2308">
        <v>13</v>
      </c>
      <c r="J2308" t="s">
        <v>1275</v>
      </c>
      <c r="K2308" t="str">
        <f>INDEX('Planning Periods'!$O$2:$O$540,MATCH('Table B Values'!A2308,'Planning Periods'!$A$2:$A$540,0))</f>
        <v>Tehama County</v>
      </c>
    </row>
    <row r="2309" spans="1:11">
      <c r="A2309" t="s">
        <v>948</v>
      </c>
      <c r="B2309">
        <v>2018</v>
      </c>
      <c r="C2309">
        <v>0</v>
      </c>
      <c r="D2309">
        <v>3</v>
      </c>
      <c r="E2309">
        <v>0</v>
      </c>
      <c r="F2309">
        <v>0</v>
      </c>
      <c r="G2309">
        <v>0</v>
      </c>
      <c r="H2309">
        <v>2</v>
      </c>
      <c r="I2309">
        <v>6</v>
      </c>
      <c r="J2309" t="s">
        <v>1275</v>
      </c>
      <c r="K2309" t="str">
        <f>INDEX('Planning Periods'!$O$2:$O$540,MATCH('Table B Values'!A2309,'Planning Periods'!$A$2:$A$540,0))</f>
        <v>Colusa County</v>
      </c>
    </row>
    <row r="2310" spans="1:11">
      <c r="A2310" t="s">
        <v>1124</v>
      </c>
      <c r="B2310">
        <v>2018</v>
      </c>
      <c r="C2310">
        <v>0</v>
      </c>
      <c r="D2310">
        <v>0</v>
      </c>
      <c r="E2310">
        <v>0</v>
      </c>
      <c r="F2310">
        <v>0</v>
      </c>
      <c r="G2310">
        <v>0</v>
      </c>
      <c r="H2310">
        <v>0</v>
      </c>
      <c r="I2310">
        <v>9</v>
      </c>
      <c r="J2310" t="s">
        <v>1275</v>
      </c>
      <c r="K2310" t="str">
        <f>INDEX('Planning Periods'!$O$2:$O$540,MATCH('Table B Values'!A2310,'Planning Periods'!$A$2:$A$540,0))</f>
        <v>Colusa County</v>
      </c>
    </row>
    <row r="2311" spans="1:11">
      <c r="A2311" t="s">
        <v>1125</v>
      </c>
      <c r="B2311">
        <v>2018</v>
      </c>
      <c r="C2311">
        <v>0</v>
      </c>
      <c r="D2311">
        <v>0</v>
      </c>
      <c r="E2311">
        <v>0</v>
      </c>
      <c r="F2311">
        <v>0</v>
      </c>
      <c r="G2311">
        <v>0</v>
      </c>
      <c r="H2311">
        <v>0</v>
      </c>
      <c r="I2311">
        <v>69</v>
      </c>
      <c r="J2311" t="s">
        <v>1275</v>
      </c>
      <c r="K2311" t="str">
        <f>INDEX('Planning Periods'!$O$2:$O$540,MATCH('Table B Values'!A2311,'Planning Periods'!$A$2:$A$540,0))</f>
        <v>San Bernardino County</v>
      </c>
    </row>
    <row r="2312" spans="1:11">
      <c r="A2312" t="s">
        <v>939</v>
      </c>
      <c r="B2312">
        <v>2018</v>
      </c>
      <c r="C2312">
        <v>0</v>
      </c>
      <c r="D2312">
        <v>0</v>
      </c>
      <c r="E2312">
        <v>0</v>
      </c>
      <c r="F2312">
        <v>6</v>
      </c>
      <c r="G2312">
        <v>0</v>
      </c>
      <c r="H2312">
        <v>0</v>
      </c>
      <c r="I2312">
        <v>18</v>
      </c>
      <c r="J2312" t="s">
        <v>1275</v>
      </c>
      <c r="K2312" t="str">
        <f>INDEX('Planning Periods'!$O$2:$O$540,MATCH('Table B Values'!A2312,'Planning Periods'!$A$2:$A$540,0))</f>
        <v>Los Angeles County</v>
      </c>
    </row>
    <row r="2313" spans="1:11">
      <c r="A2313" t="s">
        <v>866</v>
      </c>
      <c r="B2313">
        <v>2018</v>
      </c>
      <c r="C2313">
        <v>0</v>
      </c>
      <c r="D2313">
        <v>0</v>
      </c>
      <c r="E2313">
        <v>0</v>
      </c>
      <c r="F2313">
        <v>13</v>
      </c>
      <c r="G2313">
        <v>0</v>
      </c>
      <c r="H2313">
        <v>0</v>
      </c>
      <c r="I2313">
        <v>4</v>
      </c>
      <c r="J2313" t="s">
        <v>1275</v>
      </c>
      <c r="K2313" t="str">
        <f>INDEX('Planning Periods'!$O$2:$O$540,MATCH('Table B Values'!A2313,'Planning Periods'!$A$2:$A$540,0))</f>
        <v>Orange County</v>
      </c>
    </row>
    <row r="2314" spans="1:11">
      <c r="A2314" t="s">
        <v>966</v>
      </c>
      <c r="B2314">
        <v>2018</v>
      </c>
      <c r="C2314">
        <v>0</v>
      </c>
      <c r="D2314">
        <v>0</v>
      </c>
      <c r="E2314">
        <v>0</v>
      </c>
      <c r="F2314">
        <v>0</v>
      </c>
      <c r="G2314">
        <v>0</v>
      </c>
      <c r="H2314">
        <v>16</v>
      </c>
      <c r="I2314">
        <v>20</v>
      </c>
      <c r="J2314" t="s">
        <v>1275</v>
      </c>
      <c r="K2314" t="str">
        <f>INDEX('Planning Periods'!$O$2:$O$540,MATCH('Table B Values'!A2314,'Planning Periods'!$A$2:$A$540,0))</f>
        <v>Humboldt County</v>
      </c>
    </row>
    <row r="2315" spans="1:11">
      <c r="A2315" t="s">
        <v>961</v>
      </c>
      <c r="B2315">
        <v>2018</v>
      </c>
      <c r="C2315">
        <v>0</v>
      </c>
      <c r="D2315">
        <v>0</v>
      </c>
      <c r="E2315">
        <v>0</v>
      </c>
      <c r="F2315">
        <v>0</v>
      </c>
      <c r="G2315">
        <v>0</v>
      </c>
      <c r="H2315">
        <v>0</v>
      </c>
      <c r="I2315">
        <v>9</v>
      </c>
      <c r="J2315" t="s">
        <v>1275</v>
      </c>
      <c r="K2315" t="str">
        <f>INDEX('Planning Periods'!$O$2:$O$540,MATCH('Table B Values'!A2315,'Planning Periods'!$A$2:$A$540,0))</f>
        <v>Mendocino County</v>
      </c>
    </row>
    <row r="2316" spans="1:11">
      <c r="A2316" t="s">
        <v>1105</v>
      </c>
      <c r="B2316">
        <v>2018</v>
      </c>
      <c r="C2316">
        <v>0</v>
      </c>
      <c r="D2316">
        <v>0</v>
      </c>
      <c r="E2316">
        <v>0</v>
      </c>
      <c r="F2316">
        <v>0</v>
      </c>
      <c r="G2316">
        <v>0</v>
      </c>
      <c r="H2316">
        <v>0</v>
      </c>
      <c r="I2316">
        <v>34</v>
      </c>
      <c r="J2316" t="s">
        <v>1275</v>
      </c>
      <c r="K2316" t="str">
        <f>INDEX('Planning Periods'!$O$2:$O$540,MATCH('Table B Values'!A2316,'Planning Periods'!$A$2:$A$540,0))</f>
        <v>Fresno County</v>
      </c>
    </row>
    <row r="2317" spans="1:11">
      <c r="A2317" t="s">
        <v>963</v>
      </c>
      <c r="B2317">
        <v>2018</v>
      </c>
      <c r="C2317">
        <v>0</v>
      </c>
      <c r="D2317">
        <v>0</v>
      </c>
      <c r="E2317">
        <v>0</v>
      </c>
      <c r="F2317">
        <v>0</v>
      </c>
      <c r="G2317">
        <v>0</v>
      </c>
      <c r="H2317">
        <v>0</v>
      </c>
      <c r="I2317">
        <v>413</v>
      </c>
      <c r="J2317" t="s">
        <v>1275</v>
      </c>
      <c r="K2317" t="str">
        <f>INDEX('Planning Periods'!$O$2:$O$540,MATCH('Table B Values'!A2317,'Planning Periods'!$A$2:$A$540,0))</f>
        <v>San Bernardino County</v>
      </c>
    </row>
    <row r="2318" spans="1:11">
      <c r="A2318" t="s">
        <v>970</v>
      </c>
      <c r="B2318">
        <v>2018</v>
      </c>
      <c r="C2318">
        <v>0</v>
      </c>
      <c r="D2318">
        <v>0</v>
      </c>
      <c r="E2318">
        <v>0</v>
      </c>
      <c r="F2318">
        <v>0</v>
      </c>
      <c r="G2318">
        <v>0</v>
      </c>
      <c r="H2318">
        <v>19</v>
      </c>
      <c r="I2318">
        <v>0</v>
      </c>
      <c r="J2318" t="s">
        <v>1275</v>
      </c>
      <c r="K2318" t="str">
        <f>INDEX('Planning Periods'!$O$2:$O$540,MATCH('Table B Values'!A2318,'Planning Periods'!$A$2:$A$540,0))</f>
        <v>Ventura County</v>
      </c>
    </row>
    <row r="2319" spans="1:11">
      <c r="A2319" t="s">
        <v>972</v>
      </c>
      <c r="B2319">
        <v>2018</v>
      </c>
      <c r="C2319">
        <v>0</v>
      </c>
      <c r="D2319">
        <v>0</v>
      </c>
      <c r="E2319">
        <v>0</v>
      </c>
      <c r="F2319">
        <v>1</v>
      </c>
      <c r="G2319">
        <v>0</v>
      </c>
      <c r="H2319">
        <v>1</v>
      </c>
      <c r="I2319">
        <v>0</v>
      </c>
      <c r="J2319" t="s">
        <v>1275</v>
      </c>
      <c r="K2319" t="str">
        <f>INDEX('Planning Periods'!$O$2:$O$540,MATCH('Table B Values'!A2319,'Planning Periods'!$A$2:$A$540,0))</f>
        <v>Humboldt County</v>
      </c>
    </row>
    <row r="2320" spans="1:11">
      <c r="A2320" t="s">
        <v>869</v>
      </c>
      <c r="B2320">
        <v>2018</v>
      </c>
      <c r="C2320">
        <v>14</v>
      </c>
      <c r="D2320">
        <v>0</v>
      </c>
      <c r="E2320">
        <v>86</v>
      </c>
      <c r="F2320">
        <v>0</v>
      </c>
      <c r="G2320">
        <v>40</v>
      </c>
      <c r="H2320">
        <v>181</v>
      </c>
      <c r="I2320">
        <v>449</v>
      </c>
      <c r="J2320" t="s">
        <v>1275</v>
      </c>
      <c r="K2320" t="str">
        <f>INDEX('Planning Periods'!$O$2:$O$540,MATCH('Table B Values'!A2320,'Planning Periods'!$A$2:$A$540,0))</f>
        <v>Sacramento County</v>
      </c>
    </row>
    <row r="2321" spans="1:11">
      <c r="A2321" t="s">
        <v>984</v>
      </c>
      <c r="B2321">
        <v>2018</v>
      </c>
      <c r="C2321">
        <v>26</v>
      </c>
      <c r="D2321">
        <v>0</v>
      </c>
      <c r="E2321">
        <v>19</v>
      </c>
      <c r="F2321">
        <v>0</v>
      </c>
      <c r="G2321">
        <v>0</v>
      </c>
      <c r="H2321">
        <v>0</v>
      </c>
      <c r="I2321">
        <v>41</v>
      </c>
      <c r="J2321" t="s">
        <v>1275</v>
      </c>
      <c r="K2321" t="str">
        <f>INDEX('Planning Periods'!$O$2:$O$540,MATCH('Table B Values'!A2321,'Planning Periods'!$A$2:$A$540,0))</f>
        <v>Orange County</v>
      </c>
    </row>
    <row r="2322" spans="1:11">
      <c r="A2322" t="s">
        <v>1118</v>
      </c>
      <c r="B2322">
        <v>2018</v>
      </c>
      <c r="C2322">
        <v>2</v>
      </c>
      <c r="D2322">
        <v>26</v>
      </c>
      <c r="E2322">
        <v>0</v>
      </c>
      <c r="F2322">
        <v>9</v>
      </c>
      <c r="G2322">
        <v>0</v>
      </c>
      <c r="H2322">
        <v>18</v>
      </c>
      <c r="I2322">
        <v>0</v>
      </c>
      <c r="J2322" t="s">
        <v>1275</v>
      </c>
      <c r="K2322" t="str">
        <f>INDEX('Planning Periods'!$O$2:$O$540,MATCH('Table B Values'!A2322,'Planning Periods'!$A$2:$A$540,0))</f>
        <v>Fresno County</v>
      </c>
    </row>
    <row r="2323" spans="1:11">
      <c r="A2323" t="s">
        <v>987</v>
      </c>
      <c r="B2323">
        <v>2018</v>
      </c>
      <c r="C2323">
        <v>0</v>
      </c>
      <c r="D2323">
        <v>0</v>
      </c>
      <c r="E2323">
        <v>0</v>
      </c>
      <c r="F2323">
        <v>0</v>
      </c>
      <c r="G2323">
        <v>0</v>
      </c>
      <c r="H2323">
        <v>0</v>
      </c>
      <c r="I2323">
        <v>273</v>
      </c>
      <c r="J2323" t="s">
        <v>1275</v>
      </c>
      <c r="K2323" t="str">
        <f>INDEX('Planning Periods'!$O$2:$O$540,MATCH('Table B Values'!A2323,'Planning Periods'!$A$2:$A$540,0))</f>
        <v>Orange County</v>
      </c>
    </row>
    <row r="2324" spans="1:11">
      <c r="A2324" t="s">
        <v>983</v>
      </c>
      <c r="B2324">
        <v>2018</v>
      </c>
      <c r="C2324">
        <v>0</v>
      </c>
      <c r="D2324">
        <v>0</v>
      </c>
      <c r="E2324">
        <v>0</v>
      </c>
      <c r="F2324">
        <v>14</v>
      </c>
      <c r="G2324">
        <v>0</v>
      </c>
      <c r="H2324">
        <v>0</v>
      </c>
      <c r="I2324">
        <v>24</v>
      </c>
      <c r="J2324" t="s">
        <v>1275</v>
      </c>
      <c r="K2324" t="str">
        <f>INDEX('Planning Periods'!$O$2:$O$540,MATCH('Table B Values'!A2324,'Planning Periods'!$A$2:$A$540,0))</f>
        <v>Sacramento County</v>
      </c>
    </row>
    <row r="2325" spans="1:11">
      <c r="A2325" t="s">
        <v>1116</v>
      </c>
      <c r="B2325">
        <v>2018</v>
      </c>
      <c r="C2325">
        <v>135</v>
      </c>
      <c r="D2325">
        <v>0</v>
      </c>
      <c r="E2325">
        <v>0</v>
      </c>
      <c r="F2325">
        <v>0</v>
      </c>
      <c r="G2325">
        <v>0</v>
      </c>
      <c r="H2325">
        <v>0</v>
      </c>
      <c r="I2325">
        <v>1202</v>
      </c>
      <c r="J2325" t="s">
        <v>1275</v>
      </c>
      <c r="K2325" t="str">
        <f>INDEX('Planning Periods'!$O$2:$O$540,MATCH('Table B Values'!A2325,'Planning Periods'!$A$2:$A$540,0))</f>
        <v>Fresno County</v>
      </c>
    </row>
    <row r="2326" spans="1:11">
      <c r="A2326" t="s">
        <v>1112</v>
      </c>
      <c r="B2326">
        <v>2018</v>
      </c>
      <c r="C2326">
        <v>34</v>
      </c>
      <c r="D2326">
        <v>0</v>
      </c>
      <c r="E2326">
        <v>68</v>
      </c>
      <c r="F2326">
        <v>0</v>
      </c>
      <c r="G2326">
        <v>19</v>
      </c>
      <c r="H2326">
        <v>0</v>
      </c>
      <c r="I2326">
        <v>1742</v>
      </c>
      <c r="J2326" t="s">
        <v>1275</v>
      </c>
      <c r="K2326" t="str">
        <f>INDEX('Planning Periods'!$O$2:$O$540,MATCH('Table B Values'!A2326,'Planning Periods'!$A$2:$A$540,0))</f>
        <v>Alameda County</v>
      </c>
    </row>
    <row r="2327" spans="1:11">
      <c r="A2327" t="s">
        <v>1130</v>
      </c>
      <c r="B2327">
        <v>2018</v>
      </c>
      <c r="C2327">
        <v>0</v>
      </c>
      <c r="D2327">
        <v>0</v>
      </c>
      <c r="E2327">
        <v>0</v>
      </c>
      <c r="F2327">
        <v>0</v>
      </c>
      <c r="G2327">
        <v>0</v>
      </c>
      <c r="H2327">
        <v>0</v>
      </c>
      <c r="I2327">
        <v>311</v>
      </c>
      <c r="J2327" t="s">
        <v>1275</v>
      </c>
      <c r="K2327" t="str">
        <f>INDEX('Planning Periods'!$O$2:$O$540,MATCH('Table B Values'!A2327,'Planning Periods'!$A$2:$A$540,0))</f>
        <v>Solano County</v>
      </c>
    </row>
    <row r="2328" spans="1:11">
      <c r="A2328" t="s">
        <v>881</v>
      </c>
      <c r="B2328">
        <v>2018</v>
      </c>
      <c r="C2328">
        <v>0</v>
      </c>
      <c r="D2328">
        <v>0</v>
      </c>
      <c r="E2328">
        <v>0</v>
      </c>
      <c r="F2328">
        <v>0</v>
      </c>
      <c r="G2328">
        <v>0</v>
      </c>
      <c r="H2328">
        <v>0</v>
      </c>
      <c r="I2328">
        <v>452</v>
      </c>
      <c r="J2328" t="s">
        <v>1275</v>
      </c>
      <c r="K2328" t="str">
        <f>INDEX('Planning Periods'!$O$2:$O$540,MATCH('Table B Values'!A2328,'Planning Periods'!$A$2:$A$540,0))</f>
        <v>El Dorado County</v>
      </c>
    </row>
    <row r="2329" spans="1:11">
      <c r="A2329" t="s">
        <v>1126</v>
      </c>
      <c r="B2329">
        <v>2018</v>
      </c>
      <c r="C2329">
        <v>0</v>
      </c>
      <c r="D2329">
        <v>0</v>
      </c>
      <c r="E2329">
        <v>0</v>
      </c>
      <c r="F2329">
        <v>0</v>
      </c>
      <c r="G2329">
        <v>0</v>
      </c>
      <c r="H2329">
        <v>0</v>
      </c>
      <c r="I2329">
        <v>18</v>
      </c>
      <c r="J2329" t="s">
        <v>1275</v>
      </c>
      <c r="K2329" t="str">
        <f>INDEX('Planning Periods'!$O$2:$O$540,MATCH('Table B Values'!A2329,'Planning Periods'!$A$2:$A$540,0))</f>
        <v>Contra Costa County</v>
      </c>
    </row>
    <row r="2330" spans="1:11">
      <c r="A2330" t="s">
        <v>1011</v>
      </c>
      <c r="B2330">
        <v>2018</v>
      </c>
      <c r="C2330">
        <v>0</v>
      </c>
      <c r="D2330">
        <v>80</v>
      </c>
      <c r="E2330">
        <v>0</v>
      </c>
      <c r="F2330">
        <v>7</v>
      </c>
      <c r="G2330">
        <v>0</v>
      </c>
      <c r="H2330">
        <v>92</v>
      </c>
      <c r="I2330">
        <v>6</v>
      </c>
      <c r="J2330" t="s">
        <v>1275</v>
      </c>
      <c r="K2330" t="str">
        <f>INDEX('Planning Periods'!$O$2:$O$540,MATCH('Table B Values'!A2330,'Planning Periods'!$A$2:$A$540,0))</f>
        <v>Imperial County</v>
      </c>
    </row>
    <row r="2331" spans="1:11">
      <c r="A2331" t="s">
        <v>1004</v>
      </c>
      <c r="B2331">
        <v>2018</v>
      </c>
      <c r="C2331">
        <v>0</v>
      </c>
      <c r="D2331">
        <v>0</v>
      </c>
      <c r="E2331">
        <v>0</v>
      </c>
      <c r="F2331">
        <v>0</v>
      </c>
      <c r="G2331">
        <v>1</v>
      </c>
      <c r="H2331">
        <v>0</v>
      </c>
      <c r="I2331">
        <v>281</v>
      </c>
      <c r="J2331" t="s">
        <v>1275</v>
      </c>
      <c r="K2331" t="str">
        <f>INDEX('Planning Periods'!$O$2:$O$540,MATCH('Table B Values'!A2331,'Planning Periods'!$A$2:$A$540,0))</f>
        <v>Los Angeles County</v>
      </c>
    </row>
    <row r="2332" spans="1:11">
      <c r="A2332" t="s">
        <v>1013</v>
      </c>
      <c r="B2332">
        <v>2018</v>
      </c>
      <c r="C2332">
        <v>0</v>
      </c>
      <c r="D2332">
        <v>0</v>
      </c>
      <c r="E2332">
        <v>74</v>
      </c>
      <c r="F2332">
        <v>0</v>
      </c>
      <c r="G2332">
        <v>0</v>
      </c>
      <c r="H2332">
        <v>0</v>
      </c>
      <c r="I2332">
        <v>94</v>
      </c>
      <c r="J2332" t="s">
        <v>1275</v>
      </c>
      <c r="K2332" t="str">
        <f>INDEX('Planning Periods'!$O$2:$O$540,MATCH('Table B Values'!A2332,'Planning Periods'!$A$2:$A$540,0))</f>
        <v>San Diego County</v>
      </c>
    </row>
    <row r="2333" spans="1:11">
      <c r="A2333" t="s">
        <v>1058</v>
      </c>
      <c r="B2333">
        <v>2018</v>
      </c>
      <c r="C2333">
        <v>0</v>
      </c>
      <c r="D2333">
        <v>0</v>
      </c>
      <c r="E2333">
        <v>0</v>
      </c>
      <c r="F2333">
        <v>0</v>
      </c>
      <c r="G2333">
        <v>17</v>
      </c>
      <c r="H2333">
        <v>0</v>
      </c>
      <c r="I2333">
        <v>770</v>
      </c>
      <c r="J2333" t="s">
        <v>1275</v>
      </c>
      <c r="K2333" t="str">
        <f>INDEX('Planning Periods'!$O$2:$O$540,MATCH('Table B Values'!A2333,'Planning Periods'!$A$2:$A$540,0))</f>
        <v>Alameda County</v>
      </c>
    </row>
    <row r="2334" spans="1:11">
      <c r="A2334" t="s">
        <v>1008</v>
      </c>
      <c r="B2334">
        <v>2018</v>
      </c>
      <c r="C2334">
        <v>0</v>
      </c>
      <c r="D2334">
        <v>0</v>
      </c>
      <c r="E2334">
        <v>0</v>
      </c>
      <c r="F2334">
        <v>0</v>
      </c>
      <c r="G2334">
        <v>0</v>
      </c>
      <c r="H2334">
        <v>0</v>
      </c>
      <c r="I2334" s="356">
        <v>117</v>
      </c>
      <c r="J2334" t="s">
        <v>1275</v>
      </c>
      <c r="K2334" t="str">
        <f>INDEX('Planning Periods'!$O$2:$O$540,MATCH('Table B Values'!A2334,'Planning Periods'!$A$2:$A$540,0))</f>
        <v>Riverside County</v>
      </c>
    </row>
    <row r="2335" spans="1:11">
      <c r="A2335" t="s">
        <v>1271</v>
      </c>
      <c r="B2335">
        <v>2018</v>
      </c>
      <c r="C2335">
        <v>0</v>
      </c>
      <c r="D2335">
        <v>0</v>
      </c>
      <c r="E2335">
        <v>0</v>
      </c>
      <c r="F2335">
        <v>1</v>
      </c>
      <c r="G2335">
        <v>0</v>
      </c>
      <c r="H2335">
        <v>0</v>
      </c>
      <c r="I2335">
        <v>0</v>
      </c>
      <c r="J2335" t="s">
        <v>1275</v>
      </c>
      <c r="K2335" t="str">
        <f>INDEX('Planning Periods'!$O$2:$O$540,MATCH('Table B Values'!A2335,'Planning Periods'!$A$2:$A$540,0))</f>
        <v>Siskiyou County</v>
      </c>
    </row>
    <row r="2336" spans="1:11">
      <c r="A2336" t="s">
        <v>968</v>
      </c>
      <c r="B2336">
        <v>2018</v>
      </c>
      <c r="C2336">
        <v>38</v>
      </c>
      <c r="D2336">
        <v>0</v>
      </c>
      <c r="E2336">
        <v>12</v>
      </c>
      <c r="F2336">
        <v>0</v>
      </c>
      <c r="G2336">
        <v>0</v>
      </c>
      <c r="H2336">
        <v>0</v>
      </c>
      <c r="I2336">
        <v>30</v>
      </c>
      <c r="J2336" t="s">
        <v>1275</v>
      </c>
      <c r="K2336" t="str">
        <f>INDEX('Planning Periods'!$O$2:$O$540,MATCH('Table B Values'!A2336,'Planning Periods'!$A$2:$A$540,0))</f>
        <v>Humboldt County</v>
      </c>
    </row>
    <row r="2337" spans="1:11">
      <c r="A2337" t="s">
        <v>1129</v>
      </c>
      <c r="B2337">
        <v>2018</v>
      </c>
      <c r="C2337">
        <v>6</v>
      </c>
      <c r="D2337">
        <v>6</v>
      </c>
      <c r="E2337">
        <v>47</v>
      </c>
      <c r="F2337">
        <v>8</v>
      </c>
      <c r="G2337">
        <v>1</v>
      </c>
      <c r="H2337">
        <v>0</v>
      </c>
      <c r="I2337">
        <v>0</v>
      </c>
      <c r="J2337" t="s">
        <v>1275</v>
      </c>
      <c r="K2337" t="str">
        <f>INDEX('Planning Periods'!$O$2:$O$540,MATCH('Table B Values'!A2337,'Planning Periods'!$A$2:$A$540,0))</f>
        <v>Marin County</v>
      </c>
    </row>
    <row r="2338" spans="1:11">
      <c r="A2338" t="s">
        <v>902</v>
      </c>
      <c r="B2338">
        <v>2018</v>
      </c>
      <c r="C2338">
        <v>0</v>
      </c>
      <c r="D2338">
        <v>1</v>
      </c>
      <c r="E2338">
        <v>0</v>
      </c>
      <c r="F2338">
        <v>1</v>
      </c>
      <c r="G2338">
        <v>0</v>
      </c>
      <c r="H2338">
        <v>18</v>
      </c>
      <c r="I2338">
        <v>220</v>
      </c>
      <c r="J2338" t="s">
        <v>1275</v>
      </c>
      <c r="K2338" t="str">
        <f>INDEX('Planning Periods'!$O$2:$O$540,MATCH('Table B Values'!A2338,'Planning Periods'!$A$2:$A$540,0))</f>
        <v>San Diego County</v>
      </c>
    </row>
    <row r="2339" spans="1:11">
      <c r="A2339" t="s">
        <v>818</v>
      </c>
      <c r="B2339">
        <v>2018</v>
      </c>
      <c r="C2339">
        <v>0</v>
      </c>
      <c r="D2339">
        <v>0</v>
      </c>
      <c r="E2339">
        <v>0</v>
      </c>
      <c r="F2339">
        <v>0</v>
      </c>
      <c r="G2339">
        <v>0</v>
      </c>
      <c r="H2339">
        <v>0</v>
      </c>
      <c r="I2339" s="356">
        <v>793</v>
      </c>
      <c r="J2339" t="s">
        <v>1275</v>
      </c>
      <c r="K2339" t="str">
        <f>INDEX('Planning Periods'!$O$2:$O$540,MATCH('Table B Values'!A2339,'Planning Periods'!$A$2:$A$540,0))</f>
        <v>Sacramento County</v>
      </c>
    </row>
    <row r="2340" spans="1:11">
      <c r="A2340" t="s">
        <v>1002</v>
      </c>
      <c r="B2340">
        <v>2018</v>
      </c>
      <c r="C2340">
        <v>0</v>
      </c>
      <c r="D2340">
        <v>0</v>
      </c>
      <c r="E2340">
        <v>0</v>
      </c>
      <c r="F2340">
        <v>0</v>
      </c>
      <c r="G2340">
        <v>0</v>
      </c>
      <c r="H2340">
        <v>0</v>
      </c>
      <c r="I2340">
        <v>61</v>
      </c>
      <c r="J2340" t="s">
        <v>1275</v>
      </c>
      <c r="K2340" t="str">
        <f>INDEX('Planning Periods'!$O$2:$O$540,MATCH('Table B Values'!A2340,'Planning Periods'!$A$2:$A$540,0))</f>
        <v>Los Angeles County</v>
      </c>
    </row>
    <row r="2341" spans="1:11">
      <c r="A2341" t="s">
        <v>1128</v>
      </c>
      <c r="B2341">
        <v>2018</v>
      </c>
      <c r="C2341">
        <v>1</v>
      </c>
      <c r="D2341">
        <v>0</v>
      </c>
      <c r="E2341">
        <v>3</v>
      </c>
      <c r="F2341">
        <v>0</v>
      </c>
      <c r="G2341">
        <v>4</v>
      </c>
      <c r="H2341">
        <v>0</v>
      </c>
      <c r="I2341">
        <v>70</v>
      </c>
      <c r="J2341" t="s">
        <v>1275</v>
      </c>
      <c r="K2341" t="str">
        <f>INDEX('Planning Periods'!$O$2:$O$540,MATCH('Table B Values'!A2341,'Planning Periods'!$A$2:$A$540,0))</f>
        <v>Alameda County</v>
      </c>
    </row>
    <row r="2342" spans="1:11">
      <c r="A2342" t="s">
        <v>1134</v>
      </c>
      <c r="B2342">
        <v>2018</v>
      </c>
      <c r="C2342">
        <v>0</v>
      </c>
      <c r="D2342">
        <v>0</v>
      </c>
      <c r="E2342">
        <v>0</v>
      </c>
      <c r="F2342">
        <v>0</v>
      </c>
      <c r="G2342">
        <v>0</v>
      </c>
      <c r="H2342">
        <v>0</v>
      </c>
      <c r="I2342">
        <v>8</v>
      </c>
      <c r="J2342" t="s">
        <v>1275</v>
      </c>
      <c r="K2342" t="str">
        <f>INDEX('Planning Periods'!$O$2:$O$540,MATCH('Table B Values'!A2342,'Planning Periods'!$A$2:$A$540,0))</f>
        <v>San Joaquin County</v>
      </c>
    </row>
    <row r="2343" spans="1:11">
      <c r="A2343" t="s">
        <v>1006</v>
      </c>
      <c r="B2343">
        <v>2018</v>
      </c>
      <c r="C2343">
        <v>2</v>
      </c>
      <c r="D2343">
        <v>6</v>
      </c>
      <c r="E2343">
        <v>0</v>
      </c>
      <c r="F2343">
        <v>2</v>
      </c>
      <c r="G2343">
        <v>0</v>
      </c>
      <c r="H2343">
        <v>7</v>
      </c>
      <c r="I2343">
        <v>131</v>
      </c>
      <c r="J2343" t="s">
        <v>1275</v>
      </c>
      <c r="K2343" t="str">
        <f>INDEX('Planning Periods'!$O$2:$O$540,MATCH('Table B Values'!A2343,'Planning Periods'!$A$2:$A$540,0))</f>
        <v>San Diego County</v>
      </c>
    </row>
    <row r="2344" spans="1:11">
      <c r="A2344" t="s">
        <v>1153</v>
      </c>
      <c r="B2344">
        <v>2018</v>
      </c>
      <c r="C2344">
        <v>0</v>
      </c>
      <c r="D2344">
        <v>0</v>
      </c>
      <c r="E2344">
        <v>0</v>
      </c>
      <c r="F2344">
        <v>0</v>
      </c>
      <c r="G2344">
        <v>0</v>
      </c>
      <c r="H2344">
        <v>20</v>
      </c>
      <c r="I2344">
        <v>0</v>
      </c>
      <c r="J2344" t="s">
        <v>1275</v>
      </c>
      <c r="K2344" t="str">
        <f>INDEX('Planning Periods'!$O$2:$O$540,MATCH('Table B Values'!A2344,'Planning Periods'!$A$2:$A$540,0))</f>
        <v>Madera County</v>
      </c>
    </row>
    <row r="2345" spans="1:11">
      <c r="A2345" t="s">
        <v>1288</v>
      </c>
      <c r="B2345">
        <v>2018</v>
      </c>
      <c r="C2345">
        <v>0</v>
      </c>
      <c r="D2345">
        <v>0</v>
      </c>
      <c r="E2345">
        <v>0</v>
      </c>
      <c r="F2345">
        <v>0</v>
      </c>
      <c r="G2345">
        <v>0</v>
      </c>
      <c r="H2345">
        <v>0</v>
      </c>
      <c r="I2345">
        <v>1</v>
      </c>
      <c r="J2345" t="s">
        <v>1275</v>
      </c>
      <c r="K2345" t="str">
        <f>INDEX('Planning Periods'!$O$2:$O$540,MATCH('Table B Values'!A2345,'Planning Periods'!$A$2:$A$540,0))</f>
        <v>Riverside County</v>
      </c>
    </row>
    <row r="2346" spans="1:11">
      <c r="A2346" t="s">
        <v>1139</v>
      </c>
      <c r="B2346">
        <v>2018</v>
      </c>
      <c r="C2346">
        <v>0</v>
      </c>
      <c r="D2346">
        <v>0</v>
      </c>
      <c r="E2346">
        <v>0</v>
      </c>
      <c r="F2346">
        <v>0</v>
      </c>
      <c r="G2346">
        <v>0</v>
      </c>
      <c r="H2346">
        <v>0</v>
      </c>
      <c r="I2346">
        <v>343</v>
      </c>
      <c r="J2346" t="s">
        <v>1275</v>
      </c>
      <c r="K2346" t="str">
        <f>INDEX('Planning Periods'!$O$2:$O$540,MATCH('Table B Values'!A2346,'Planning Periods'!$A$2:$A$540,0))</f>
        <v>Riverside County</v>
      </c>
    </row>
    <row r="2347" spans="1:11">
      <c r="A2347" t="s">
        <v>1087</v>
      </c>
      <c r="B2347">
        <v>2018</v>
      </c>
      <c r="C2347">
        <v>0</v>
      </c>
      <c r="D2347">
        <v>0</v>
      </c>
      <c r="E2347">
        <v>0</v>
      </c>
      <c r="F2347">
        <v>0</v>
      </c>
      <c r="G2347">
        <v>0</v>
      </c>
      <c r="H2347">
        <v>0</v>
      </c>
      <c r="I2347">
        <v>49</v>
      </c>
      <c r="J2347" t="s">
        <v>1275</v>
      </c>
      <c r="K2347" t="str">
        <f>INDEX('Planning Periods'!$O$2:$O$540,MATCH('Table B Values'!A2347,'Planning Periods'!$A$2:$A$540,0))</f>
        <v>Los Angeles County</v>
      </c>
    </row>
    <row r="2348" spans="1:11">
      <c r="A2348" t="s">
        <v>1095</v>
      </c>
      <c r="B2348">
        <v>2018</v>
      </c>
      <c r="C2348">
        <v>4</v>
      </c>
      <c r="D2348">
        <v>0</v>
      </c>
      <c r="E2348">
        <v>0</v>
      </c>
      <c r="F2348">
        <v>0</v>
      </c>
      <c r="G2348">
        <v>0</v>
      </c>
      <c r="H2348">
        <v>0</v>
      </c>
      <c r="I2348" s="356">
        <v>49</v>
      </c>
      <c r="J2348" t="s">
        <v>1275</v>
      </c>
      <c r="K2348" t="str">
        <f>INDEX('Planning Periods'!$O$2:$O$540,MATCH('Table B Values'!A2348,'Planning Periods'!$A$2:$A$540,0))</f>
        <v>Los Angeles County</v>
      </c>
    </row>
    <row r="2349" spans="1:11">
      <c r="A2349" t="s">
        <v>1277</v>
      </c>
      <c r="B2349">
        <v>2018</v>
      </c>
      <c r="C2349">
        <v>0</v>
      </c>
      <c r="D2349">
        <v>0</v>
      </c>
      <c r="E2349">
        <v>36</v>
      </c>
      <c r="F2349">
        <v>0</v>
      </c>
      <c r="G2349">
        <v>0</v>
      </c>
      <c r="H2349">
        <v>15</v>
      </c>
      <c r="I2349">
        <v>0</v>
      </c>
      <c r="J2349" t="s">
        <v>1275</v>
      </c>
      <c r="K2349" t="str">
        <f>INDEX('Planning Periods'!$O$2:$O$540,MATCH('Table B Values'!A2349,'Planning Periods'!$A$2:$A$540,0))</f>
        <v>Kings County</v>
      </c>
    </row>
    <row r="2350" spans="1:11">
      <c r="A2350" t="s">
        <v>1102</v>
      </c>
      <c r="B2350">
        <v>2018</v>
      </c>
      <c r="C2350">
        <v>0</v>
      </c>
      <c r="D2350">
        <v>0</v>
      </c>
      <c r="E2350">
        <v>0</v>
      </c>
      <c r="F2350">
        <v>1</v>
      </c>
      <c r="G2350">
        <v>0</v>
      </c>
      <c r="H2350">
        <v>6</v>
      </c>
      <c r="I2350">
        <v>26</v>
      </c>
      <c r="J2350" t="s">
        <v>1275</v>
      </c>
      <c r="K2350" t="str">
        <f>INDEX('Planning Periods'!$O$2:$O$540,MATCH('Table B Values'!A2350,'Planning Periods'!$A$2:$A$540,0))</f>
        <v>Placer County</v>
      </c>
    </row>
    <row r="2351" spans="1:11">
      <c r="A2351" t="s">
        <v>1101</v>
      </c>
      <c r="B2351">
        <v>2018</v>
      </c>
      <c r="C2351">
        <v>0</v>
      </c>
      <c r="D2351">
        <v>0</v>
      </c>
      <c r="E2351">
        <v>0</v>
      </c>
      <c r="F2351">
        <v>0</v>
      </c>
      <c r="G2351">
        <v>1</v>
      </c>
      <c r="H2351">
        <v>0</v>
      </c>
      <c r="I2351">
        <v>86</v>
      </c>
      <c r="J2351" t="s">
        <v>1275</v>
      </c>
      <c r="K2351" t="str">
        <f>INDEX('Planning Periods'!$O$2:$O$540,MATCH('Table B Values'!A2351,'Planning Periods'!$A$2:$A$540,0))</f>
        <v>Los Angeles County</v>
      </c>
    </row>
    <row r="2352" spans="1:11">
      <c r="A2352" t="s">
        <v>1148</v>
      </c>
      <c r="B2352">
        <v>2018</v>
      </c>
      <c r="C2352">
        <v>0</v>
      </c>
      <c r="D2352">
        <v>0</v>
      </c>
      <c r="E2352">
        <v>1</v>
      </c>
      <c r="F2352">
        <v>0</v>
      </c>
      <c r="G2352">
        <v>1</v>
      </c>
      <c r="H2352">
        <v>0</v>
      </c>
      <c r="I2352">
        <v>1178</v>
      </c>
      <c r="J2352" t="s">
        <v>1275</v>
      </c>
      <c r="K2352" t="str">
        <f>INDEX('Planning Periods'!$O$2:$O$540,MATCH('Table B Values'!A2352,'Planning Periods'!$A$2:$A$540,0))</f>
        <v>Kern County</v>
      </c>
    </row>
    <row r="2353" spans="1:11">
      <c r="A2353" t="s">
        <v>1147</v>
      </c>
      <c r="B2353">
        <v>2018</v>
      </c>
      <c r="C2353">
        <v>0</v>
      </c>
      <c r="D2353">
        <v>0</v>
      </c>
      <c r="E2353">
        <v>6</v>
      </c>
      <c r="F2353">
        <v>0</v>
      </c>
      <c r="G2353">
        <v>0</v>
      </c>
      <c r="H2353">
        <v>183</v>
      </c>
      <c r="I2353">
        <v>0</v>
      </c>
      <c r="J2353" t="s">
        <v>1275</v>
      </c>
      <c r="K2353" t="str">
        <f>INDEX('Planning Periods'!$O$2:$O$540,MATCH('Table B Values'!A2353,'Planning Periods'!$A$2:$A$540,0))</f>
        <v>Los Angeles County</v>
      </c>
    </row>
    <row r="2354" spans="1:11">
      <c r="A2354" t="s">
        <v>1138</v>
      </c>
      <c r="B2354">
        <v>2018</v>
      </c>
      <c r="C2354">
        <v>0</v>
      </c>
      <c r="D2354">
        <v>0</v>
      </c>
      <c r="E2354">
        <v>0</v>
      </c>
      <c r="F2354">
        <v>0</v>
      </c>
      <c r="G2354">
        <v>0</v>
      </c>
      <c r="H2354">
        <v>5</v>
      </c>
      <c r="I2354">
        <v>0</v>
      </c>
      <c r="J2354" t="s">
        <v>1275</v>
      </c>
      <c r="K2354" t="str">
        <f>INDEX('Planning Periods'!$O$2:$O$540,MATCH('Table B Values'!A2354,'Planning Periods'!$A$2:$A$540,0))</f>
        <v>Riverside County</v>
      </c>
    </row>
    <row r="2355" spans="1:11">
      <c r="A2355" t="s">
        <v>1090</v>
      </c>
      <c r="B2355">
        <v>2018</v>
      </c>
      <c r="C2355">
        <v>0</v>
      </c>
      <c r="D2355">
        <v>0</v>
      </c>
      <c r="E2355">
        <v>0</v>
      </c>
      <c r="F2355">
        <v>0</v>
      </c>
      <c r="G2355">
        <v>0</v>
      </c>
      <c r="H2355">
        <v>0</v>
      </c>
      <c r="I2355">
        <v>1</v>
      </c>
      <c r="J2355" t="s">
        <v>1275</v>
      </c>
      <c r="K2355" t="str">
        <f>INDEX('Planning Periods'!$O$2:$O$540,MATCH('Table B Values'!A2355,'Planning Periods'!$A$2:$A$540,0))</f>
        <v>Inyo County</v>
      </c>
    </row>
    <row r="2356" spans="1:11">
      <c r="A2356" t="s">
        <v>1092</v>
      </c>
      <c r="B2356">
        <v>2018</v>
      </c>
      <c r="C2356">
        <v>0</v>
      </c>
      <c r="D2356">
        <v>0</v>
      </c>
      <c r="E2356">
        <v>0</v>
      </c>
      <c r="F2356">
        <v>2</v>
      </c>
      <c r="G2356">
        <v>0</v>
      </c>
      <c r="H2356">
        <v>5</v>
      </c>
      <c r="I2356">
        <v>27</v>
      </c>
      <c r="J2356" t="s">
        <v>1275</v>
      </c>
      <c r="K2356" t="str">
        <f>INDEX('Planning Periods'!$O$2:$O$540,MATCH('Table B Values'!A2356,'Planning Periods'!$A$2:$A$540,0))</f>
        <v>San Bernardino County</v>
      </c>
    </row>
    <row r="2357" spans="1:11">
      <c r="A2357" t="s">
        <v>1107</v>
      </c>
      <c r="B2357">
        <v>2018</v>
      </c>
      <c r="C2357">
        <v>0</v>
      </c>
      <c r="D2357">
        <v>0</v>
      </c>
      <c r="E2357">
        <v>0</v>
      </c>
      <c r="F2357">
        <v>0</v>
      </c>
      <c r="G2357">
        <v>0</v>
      </c>
      <c r="H2357">
        <v>0</v>
      </c>
      <c r="I2357">
        <v>328</v>
      </c>
      <c r="J2357" t="s">
        <v>1275</v>
      </c>
      <c r="K2357" t="str">
        <f>INDEX('Planning Periods'!$O$2:$O$540,MATCH('Table B Values'!A2357,'Planning Periods'!$A$2:$A$540,0))</f>
        <v>Orange County</v>
      </c>
    </row>
    <row r="2358" spans="1:11">
      <c r="A2358" t="s">
        <v>1106</v>
      </c>
      <c r="B2358">
        <v>2018</v>
      </c>
      <c r="C2358">
        <v>21</v>
      </c>
      <c r="D2358">
        <v>0</v>
      </c>
      <c r="E2358">
        <v>25</v>
      </c>
      <c r="F2358">
        <v>2</v>
      </c>
      <c r="G2358">
        <v>2</v>
      </c>
      <c r="H2358">
        <v>13</v>
      </c>
      <c r="I2358">
        <v>29</v>
      </c>
      <c r="J2358" t="s">
        <v>1275</v>
      </c>
      <c r="K2358" t="str">
        <f>INDEX('Planning Periods'!$O$2:$O$540,MATCH('Table B Values'!A2358,'Planning Periods'!$A$2:$A$540,0))</f>
        <v>Imperial County</v>
      </c>
    </row>
    <row r="2359" spans="1:11">
      <c r="A2359" t="s">
        <v>1085</v>
      </c>
      <c r="B2359">
        <v>2018</v>
      </c>
      <c r="C2359">
        <v>0</v>
      </c>
      <c r="D2359">
        <v>5</v>
      </c>
      <c r="E2359">
        <v>0</v>
      </c>
      <c r="F2359">
        <v>0</v>
      </c>
      <c r="G2359">
        <v>0</v>
      </c>
      <c r="H2359">
        <v>0</v>
      </c>
      <c r="I2359">
        <v>9</v>
      </c>
      <c r="J2359" t="s">
        <v>1275</v>
      </c>
      <c r="K2359" t="str">
        <f>INDEX('Planning Periods'!$O$2:$O$540,MATCH('Table B Values'!A2359,'Planning Periods'!$A$2:$A$540,0))</f>
        <v>Los Angeles County</v>
      </c>
    </row>
    <row r="2360" spans="1:11">
      <c r="A2360" t="s">
        <v>1135</v>
      </c>
      <c r="B2360">
        <v>2018</v>
      </c>
      <c r="C2360">
        <v>0</v>
      </c>
      <c r="D2360">
        <v>0</v>
      </c>
      <c r="E2360">
        <v>0</v>
      </c>
      <c r="F2360">
        <v>0</v>
      </c>
      <c r="G2360">
        <v>0</v>
      </c>
      <c r="H2360">
        <v>9</v>
      </c>
      <c r="I2360">
        <v>6</v>
      </c>
      <c r="J2360" t="s">
        <v>1275</v>
      </c>
      <c r="K2360" t="str">
        <f>INDEX('Planning Periods'!$O$2:$O$540,MATCH('Table B Values'!A2360,'Planning Periods'!$A$2:$A$540,0))</f>
        <v>San Mateo County</v>
      </c>
    </row>
    <row r="2361" spans="1:11">
      <c r="A2361" t="s">
        <v>1136</v>
      </c>
      <c r="B2361">
        <v>2018</v>
      </c>
      <c r="C2361">
        <v>0</v>
      </c>
      <c r="D2361">
        <v>0</v>
      </c>
      <c r="E2361">
        <v>0</v>
      </c>
      <c r="F2361">
        <v>0</v>
      </c>
      <c r="G2361">
        <v>0</v>
      </c>
      <c r="H2361">
        <v>3</v>
      </c>
      <c r="I2361" s="356">
        <v>0</v>
      </c>
      <c r="J2361" t="s">
        <v>1275</v>
      </c>
      <c r="K2361" t="str">
        <f>INDEX('Planning Periods'!$O$2:$O$540,MATCH('Table B Values'!A2361,'Planning Periods'!$A$2:$A$540,0))</f>
        <v>Solano County</v>
      </c>
    </row>
    <row r="2362" spans="1:11">
      <c r="A2362" t="s">
        <v>1141</v>
      </c>
      <c r="B2362">
        <v>2018</v>
      </c>
      <c r="C2362">
        <v>4</v>
      </c>
      <c r="D2362">
        <v>0</v>
      </c>
      <c r="E2362">
        <v>0</v>
      </c>
      <c r="F2362">
        <v>0</v>
      </c>
      <c r="G2362">
        <v>0</v>
      </c>
      <c r="H2362">
        <v>0</v>
      </c>
      <c r="I2362">
        <v>376</v>
      </c>
      <c r="J2362" t="s">
        <v>1275</v>
      </c>
      <c r="K2362" t="str">
        <f>INDEX('Planning Periods'!$O$2:$O$540,MATCH('Table B Values'!A2362,'Planning Periods'!$A$2:$A$540,0))</f>
        <v>Alameda County</v>
      </c>
    </row>
    <row r="2363" spans="1:11">
      <c r="A2363" t="s">
        <v>944</v>
      </c>
      <c r="B2363">
        <v>2018</v>
      </c>
      <c r="C2363">
        <v>0</v>
      </c>
      <c r="D2363">
        <v>1</v>
      </c>
      <c r="E2363">
        <v>0</v>
      </c>
      <c r="F2363">
        <v>4</v>
      </c>
      <c r="G2363">
        <v>0</v>
      </c>
      <c r="H2363">
        <v>21</v>
      </c>
      <c r="I2363">
        <v>7</v>
      </c>
      <c r="J2363" t="s">
        <v>1275</v>
      </c>
      <c r="K2363" t="str">
        <f>INDEX('Planning Periods'!$O$2:$O$540,MATCH('Table B Values'!A2363,'Planning Periods'!$A$2:$A$540,0))</f>
        <v>Amador County</v>
      </c>
    </row>
    <row r="2364" spans="1:11">
      <c r="A2364" t="s">
        <v>1218</v>
      </c>
      <c r="B2364">
        <v>2018</v>
      </c>
      <c r="C2364">
        <v>0</v>
      </c>
      <c r="D2364">
        <v>0</v>
      </c>
      <c r="E2364">
        <v>0</v>
      </c>
      <c r="F2364">
        <v>1</v>
      </c>
      <c r="G2364">
        <v>0</v>
      </c>
      <c r="H2364">
        <v>0</v>
      </c>
      <c r="I2364">
        <v>0</v>
      </c>
      <c r="J2364" t="s">
        <v>1275</v>
      </c>
      <c r="K2364" t="str">
        <f>INDEX('Planning Periods'!$O$2:$O$540,MATCH('Table B Values'!A2364,'Planning Periods'!$A$2:$A$540,0))</f>
        <v>Alpine County</v>
      </c>
    </row>
    <row r="2365" spans="1:11">
      <c r="A2365" t="s">
        <v>785</v>
      </c>
      <c r="B2365">
        <v>2018</v>
      </c>
      <c r="C2365">
        <v>0</v>
      </c>
      <c r="D2365">
        <v>0</v>
      </c>
      <c r="E2365">
        <v>0</v>
      </c>
      <c r="F2365">
        <v>0</v>
      </c>
      <c r="G2365">
        <v>5</v>
      </c>
      <c r="H2365">
        <v>0</v>
      </c>
      <c r="I2365">
        <v>944</v>
      </c>
      <c r="J2365" t="s">
        <v>1275</v>
      </c>
      <c r="K2365" t="str">
        <f>INDEX('Planning Periods'!$O$2:$O$540,MATCH('Table B Values'!A2365,'Planning Periods'!$A$2:$A$540,0))</f>
        <v>Orange County</v>
      </c>
    </row>
    <row r="2366" spans="1:11">
      <c r="A2366" t="s">
        <v>1144</v>
      </c>
      <c r="B2366">
        <v>2018</v>
      </c>
      <c r="C2366">
        <v>8</v>
      </c>
      <c r="D2366">
        <v>0</v>
      </c>
      <c r="E2366">
        <v>8</v>
      </c>
      <c r="F2366">
        <v>3</v>
      </c>
      <c r="G2366">
        <v>0</v>
      </c>
      <c r="H2366">
        <v>0</v>
      </c>
      <c r="I2366">
        <v>143</v>
      </c>
      <c r="J2366" t="s">
        <v>1275</v>
      </c>
      <c r="K2366" t="str">
        <f>INDEX('Planning Periods'!$O$2:$O$540,MATCH('Table B Values'!A2366,'Planning Periods'!$A$2:$A$540,0))</f>
        <v>Napa County</v>
      </c>
    </row>
    <row r="2367" spans="1:11">
      <c r="A2367" t="s">
        <v>1080</v>
      </c>
      <c r="B2367">
        <v>2018</v>
      </c>
      <c r="C2367">
        <v>0</v>
      </c>
      <c r="D2367">
        <v>0</v>
      </c>
      <c r="E2367">
        <v>2</v>
      </c>
      <c r="F2367">
        <v>0</v>
      </c>
      <c r="G2367">
        <v>0</v>
      </c>
      <c r="H2367">
        <v>0</v>
      </c>
      <c r="I2367">
        <v>32</v>
      </c>
      <c r="J2367" t="s">
        <v>1275</v>
      </c>
      <c r="K2367" t="str">
        <f>INDEX('Planning Periods'!$O$2:$O$540,MATCH('Table B Values'!A2367,'Planning Periods'!$A$2:$A$540,0))</f>
        <v>Los Angeles County</v>
      </c>
    </row>
    <row r="2368" spans="1:11">
      <c r="A2368" t="s">
        <v>873</v>
      </c>
      <c r="B2368">
        <v>2018</v>
      </c>
      <c r="C2368">
        <v>0</v>
      </c>
      <c r="D2368">
        <v>0</v>
      </c>
      <c r="E2368">
        <v>0</v>
      </c>
      <c r="F2368">
        <v>0</v>
      </c>
      <c r="G2368">
        <v>0</v>
      </c>
      <c r="H2368">
        <v>0</v>
      </c>
      <c r="I2368">
        <v>4</v>
      </c>
      <c r="J2368" t="s">
        <v>1275</v>
      </c>
      <c r="K2368" t="str">
        <f>INDEX('Planning Periods'!$O$2:$O$540,MATCH('Table B Values'!A2368,'Planning Periods'!$A$2:$A$540,0))</f>
        <v>Los Angeles County</v>
      </c>
    </row>
    <row r="2369" spans="1:11">
      <c r="A2369" t="s">
        <v>1115</v>
      </c>
      <c r="B2369">
        <v>2018</v>
      </c>
      <c r="C2369">
        <v>0</v>
      </c>
      <c r="D2369">
        <v>0</v>
      </c>
      <c r="E2369">
        <v>0</v>
      </c>
      <c r="F2369">
        <v>0</v>
      </c>
      <c r="G2369">
        <v>0</v>
      </c>
      <c r="H2369">
        <v>0</v>
      </c>
      <c r="I2369">
        <v>27</v>
      </c>
      <c r="J2369" t="s">
        <v>1275</v>
      </c>
      <c r="K2369" t="str">
        <f>INDEX('Planning Periods'!$O$2:$O$540,MATCH('Table B Values'!A2369,'Planning Periods'!$A$2:$A$540,0))</f>
        <v>San Bernardino County</v>
      </c>
    </row>
    <row r="2370" spans="1:11">
      <c r="A2370" t="s">
        <v>1146</v>
      </c>
      <c r="B2370">
        <v>2018</v>
      </c>
      <c r="C2370">
        <v>0</v>
      </c>
      <c r="D2370">
        <v>0</v>
      </c>
      <c r="E2370">
        <v>0</v>
      </c>
      <c r="F2370">
        <v>0</v>
      </c>
      <c r="G2370">
        <v>0</v>
      </c>
      <c r="H2370">
        <v>17</v>
      </c>
      <c r="I2370">
        <v>0</v>
      </c>
      <c r="J2370" t="s">
        <v>1275</v>
      </c>
      <c r="K2370" t="str">
        <f>INDEX('Planning Periods'!$O$2:$O$540,MATCH('Table B Values'!A2370,'Planning Periods'!$A$2:$A$540,0))</f>
        <v>Alameda County</v>
      </c>
    </row>
    <row r="2371" spans="1:11">
      <c r="A2371" t="s">
        <v>1145</v>
      </c>
      <c r="B2371">
        <v>2018</v>
      </c>
      <c r="C2371">
        <v>0</v>
      </c>
      <c r="D2371">
        <v>0</v>
      </c>
      <c r="E2371">
        <v>0</v>
      </c>
      <c r="F2371">
        <v>11</v>
      </c>
      <c r="G2371">
        <v>0</v>
      </c>
      <c r="H2371">
        <v>0</v>
      </c>
      <c r="I2371" s="356">
        <v>108</v>
      </c>
      <c r="J2371" t="s">
        <v>1275</v>
      </c>
      <c r="K2371" t="str">
        <f>INDEX('Planning Periods'!$O$2:$O$540,MATCH('Table B Values'!A2371,'Planning Periods'!$A$2:$A$540,0))</f>
        <v>Alameda County</v>
      </c>
    </row>
    <row r="2372" spans="1:11">
      <c r="A2372" t="s">
        <v>875</v>
      </c>
      <c r="B2372">
        <v>2018</v>
      </c>
      <c r="C2372">
        <v>1</v>
      </c>
      <c r="D2372">
        <v>0</v>
      </c>
      <c r="E2372">
        <v>0</v>
      </c>
      <c r="F2372">
        <v>0</v>
      </c>
      <c r="G2372">
        <v>0</v>
      </c>
      <c r="H2372">
        <v>0</v>
      </c>
      <c r="I2372">
        <v>180</v>
      </c>
      <c r="J2372" t="s">
        <v>1275</v>
      </c>
      <c r="K2372" t="str">
        <f>INDEX('Planning Periods'!$O$2:$O$540,MATCH('Table B Values'!A2372,'Planning Periods'!$A$2:$A$540,0))</f>
        <v>Alameda County</v>
      </c>
    </row>
    <row r="2373" spans="1:11">
      <c r="A2373" t="s">
        <v>1097</v>
      </c>
      <c r="B2373">
        <v>2018</v>
      </c>
      <c r="C2373">
        <v>0</v>
      </c>
      <c r="D2373">
        <v>0</v>
      </c>
      <c r="E2373">
        <v>0</v>
      </c>
      <c r="F2373">
        <v>0</v>
      </c>
      <c r="G2373">
        <v>0</v>
      </c>
      <c r="H2373">
        <v>7</v>
      </c>
      <c r="I2373">
        <v>12</v>
      </c>
      <c r="J2373" t="s">
        <v>1275</v>
      </c>
      <c r="K2373" t="str">
        <f>INDEX('Planning Periods'!$O$2:$O$540,MATCH('Table B Values'!A2373,'Planning Periods'!$A$2:$A$540,0))</f>
        <v>San Luis Obispo County</v>
      </c>
    </row>
    <row r="2374" spans="1:11">
      <c r="A2374" t="s">
        <v>1150</v>
      </c>
      <c r="B2374">
        <v>2018</v>
      </c>
      <c r="C2374">
        <v>0</v>
      </c>
      <c r="D2374">
        <v>0</v>
      </c>
      <c r="E2374">
        <v>0</v>
      </c>
      <c r="F2374">
        <v>0</v>
      </c>
      <c r="G2374">
        <v>0</v>
      </c>
      <c r="H2374">
        <v>102</v>
      </c>
      <c r="I2374">
        <v>0</v>
      </c>
      <c r="J2374" t="s">
        <v>1275</v>
      </c>
      <c r="K2374" t="str">
        <f>INDEX('Planning Periods'!$O$2:$O$540,MATCH('Table B Values'!A2374,'Planning Periods'!$A$2:$A$540,0))</f>
        <v>Kern County</v>
      </c>
    </row>
    <row r="2375" spans="1:11">
      <c r="A2375" t="s">
        <v>1099</v>
      </c>
      <c r="B2375">
        <v>2018</v>
      </c>
      <c r="C2375">
        <v>0</v>
      </c>
      <c r="D2375">
        <v>0</v>
      </c>
      <c r="E2375">
        <v>0</v>
      </c>
      <c r="F2375">
        <v>0</v>
      </c>
      <c r="G2375">
        <v>0</v>
      </c>
      <c r="H2375">
        <v>0</v>
      </c>
      <c r="I2375">
        <v>7</v>
      </c>
      <c r="J2375" t="s">
        <v>1275</v>
      </c>
      <c r="K2375" t="str">
        <f>INDEX('Planning Periods'!$O$2:$O$540,MATCH('Table B Values'!A2375,'Planning Periods'!$A$2:$A$540,0))</f>
        <v>Los Angeles County</v>
      </c>
    </row>
    <row r="2376" spans="1:11">
      <c r="A2376" t="s">
        <v>1151</v>
      </c>
      <c r="B2376">
        <v>2018</v>
      </c>
      <c r="C2376">
        <v>0</v>
      </c>
      <c r="D2376">
        <v>3</v>
      </c>
      <c r="E2376">
        <v>0</v>
      </c>
      <c r="F2376">
        <v>2</v>
      </c>
      <c r="G2376">
        <v>0</v>
      </c>
      <c r="H2376">
        <v>1</v>
      </c>
      <c r="I2376">
        <v>28</v>
      </c>
      <c r="J2376" t="s">
        <v>1275</v>
      </c>
      <c r="K2376" t="str">
        <f>INDEX('Planning Periods'!$O$2:$O$540,MATCH('Table B Values'!A2376,'Planning Periods'!$A$2:$A$540,0))</f>
        <v>San Mateo County</v>
      </c>
    </row>
    <row r="2377" spans="1:11">
      <c r="A2377" t="s">
        <v>1149</v>
      </c>
      <c r="B2377">
        <v>2018</v>
      </c>
      <c r="C2377">
        <v>0</v>
      </c>
      <c r="D2377">
        <v>0</v>
      </c>
      <c r="E2377">
        <v>0</v>
      </c>
      <c r="F2377">
        <v>0</v>
      </c>
      <c r="G2377">
        <v>0</v>
      </c>
      <c r="H2377">
        <v>0</v>
      </c>
      <c r="I2377">
        <v>16</v>
      </c>
      <c r="J2377" t="s">
        <v>1275</v>
      </c>
      <c r="K2377" t="str">
        <f>INDEX('Planning Periods'!$O$2:$O$540,MATCH('Table B Values'!A2377,'Planning Periods'!$A$2:$A$540,0))</f>
        <v>Merced County</v>
      </c>
    </row>
    <row r="2378" spans="1:11">
      <c r="A2378" t="s">
        <v>1076</v>
      </c>
      <c r="B2378">
        <v>2018</v>
      </c>
      <c r="C2378">
        <v>0</v>
      </c>
      <c r="D2378">
        <v>0</v>
      </c>
      <c r="E2378">
        <v>0</v>
      </c>
      <c r="F2378">
        <v>13</v>
      </c>
      <c r="G2378">
        <v>0</v>
      </c>
      <c r="H2378">
        <v>0</v>
      </c>
      <c r="I2378">
        <v>22</v>
      </c>
      <c r="J2378" t="s">
        <v>1275</v>
      </c>
      <c r="K2378" t="str">
        <f>INDEX('Planning Periods'!$O$2:$O$540,MATCH('Table B Values'!A2378,'Planning Periods'!$A$2:$A$540,0))</f>
        <v>San Luis Obispo County</v>
      </c>
    </row>
    <row r="2379" spans="1:11">
      <c r="A2379" t="s">
        <v>1078</v>
      </c>
      <c r="B2379">
        <v>2018</v>
      </c>
      <c r="C2379">
        <v>0</v>
      </c>
      <c r="D2379">
        <v>1</v>
      </c>
      <c r="E2379">
        <v>0</v>
      </c>
      <c r="F2379">
        <v>0</v>
      </c>
      <c r="G2379">
        <v>0</v>
      </c>
      <c r="H2379">
        <v>1</v>
      </c>
      <c r="I2379">
        <v>19</v>
      </c>
      <c r="J2379" t="s">
        <v>1275</v>
      </c>
      <c r="K2379" t="str">
        <f>INDEX('Planning Periods'!$O$2:$O$540,MATCH('Table B Values'!A2379,'Planning Periods'!$A$2:$A$540,0))</f>
        <v>Calaveras County</v>
      </c>
    </row>
    <row r="2380" spans="1:11">
      <c r="A2380" t="s">
        <v>1082</v>
      </c>
      <c r="B2380">
        <v>2018</v>
      </c>
      <c r="C2380">
        <v>0</v>
      </c>
      <c r="D2380">
        <v>0</v>
      </c>
      <c r="E2380">
        <v>0</v>
      </c>
      <c r="F2380">
        <v>1</v>
      </c>
      <c r="G2380">
        <v>0</v>
      </c>
      <c r="H2380">
        <v>1</v>
      </c>
      <c r="I2380">
        <v>27</v>
      </c>
      <c r="J2380" t="s">
        <v>1275</v>
      </c>
      <c r="K2380" t="str">
        <f>INDEX('Planning Periods'!$O$2:$O$540,MATCH('Table B Values'!A2380,'Planning Periods'!$A$2:$A$540,0))</f>
        <v>Shasta County</v>
      </c>
    </row>
    <row r="2381" spans="1:11">
      <c r="A2381" t="s">
        <v>1143</v>
      </c>
      <c r="B2381">
        <v>2018</v>
      </c>
      <c r="C2381">
        <v>0</v>
      </c>
      <c r="D2381">
        <v>1</v>
      </c>
      <c r="E2381">
        <v>0</v>
      </c>
      <c r="F2381">
        <v>1</v>
      </c>
      <c r="G2381">
        <v>0</v>
      </c>
      <c r="H2381">
        <v>0</v>
      </c>
      <c r="I2381">
        <v>119</v>
      </c>
      <c r="J2381" t="s">
        <v>1275</v>
      </c>
      <c r="K2381" t="str">
        <f>INDEX('Planning Periods'!$O$2:$O$540,MATCH('Table B Values'!A2381,'Planning Periods'!$A$2:$A$540,0))</f>
        <v>Contra Costa County</v>
      </c>
    </row>
    <row r="2382" spans="1:11">
      <c r="A2382" t="s">
        <v>797</v>
      </c>
      <c r="B2382">
        <v>2018</v>
      </c>
      <c r="C2382">
        <v>0</v>
      </c>
      <c r="D2382">
        <v>0</v>
      </c>
      <c r="E2382">
        <v>0</v>
      </c>
      <c r="F2382">
        <v>0</v>
      </c>
      <c r="G2382">
        <v>0</v>
      </c>
      <c r="H2382">
        <v>40</v>
      </c>
      <c r="I2382">
        <v>36</v>
      </c>
      <c r="J2382" t="s">
        <v>1275</v>
      </c>
      <c r="K2382" t="str">
        <f>INDEX('Planning Periods'!$O$2:$O$540,MATCH('Table B Values'!A2382,'Planning Periods'!$A$2:$A$540,0))</f>
        <v>Humboldt County</v>
      </c>
    </row>
    <row r="2383" spans="1:11">
      <c r="A2383" t="s">
        <v>1072</v>
      </c>
      <c r="B2383">
        <v>2018</v>
      </c>
      <c r="C2383">
        <v>0</v>
      </c>
      <c r="D2383">
        <v>0</v>
      </c>
      <c r="E2383">
        <v>0</v>
      </c>
      <c r="F2383">
        <v>0</v>
      </c>
      <c r="G2383">
        <v>0</v>
      </c>
      <c r="H2383">
        <v>0</v>
      </c>
      <c r="I2383" s="356">
        <v>69</v>
      </c>
      <c r="J2383" t="s">
        <v>1275</v>
      </c>
      <c r="K2383" t="str">
        <f>INDEX('Planning Periods'!$O$2:$O$540,MATCH('Table B Values'!A2383,'Planning Periods'!$A$2:$A$540,0))</f>
        <v>Los Angeles County</v>
      </c>
    </row>
    <row r="2384" spans="1:11">
      <c r="A2384" t="s">
        <v>1074</v>
      </c>
      <c r="B2384">
        <v>2018</v>
      </c>
      <c r="C2384">
        <v>0</v>
      </c>
      <c r="D2384">
        <v>0</v>
      </c>
      <c r="E2384">
        <v>0</v>
      </c>
      <c r="F2384">
        <v>0</v>
      </c>
      <c r="G2384">
        <v>0</v>
      </c>
      <c r="H2384">
        <v>0</v>
      </c>
      <c r="I2384">
        <v>0</v>
      </c>
      <c r="J2384" t="s">
        <v>1275</v>
      </c>
      <c r="K2384" t="str">
        <f>INDEX('Planning Periods'!$O$2:$O$540,MATCH('Table B Values'!A2384,'Planning Periods'!$A$2:$A$540,0))</f>
        <v>San Bernardino County</v>
      </c>
    </row>
    <row r="2385" spans="1:11">
      <c r="A2385" t="s">
        <v>1165</v>
      </c>
      <c r="B2385">
        <v>2018</v>
      </c>
      <c r="C2385">
        <v>0</v>
      </c>
      <c r="D2385">
        <v>2</v>
      </c>
      <c r="E2385">
        <v>0</v>
      </c>
      <c r="F2385">
        <v>0</v>
      </c>
      <c r="G2385">
        <v>0</v>
      </c>
      <c r="H2385">
        <v>1</v>
      </c>
      <c r="I2385">
        <v>9</v>
      </c>
      <c r="J2385" t="s">
        <v>1275</v>
      </c>
      <c r="K2385" t="str">
        <f>INDEX('Planning Periods'!$O$2:$O$540,MATCH('Table B Values'!A2385,'Planning Periods'!$A$2:$A$540,0))</f>
        <v>Santa Cruz County</v>
      </c>
    </row>
    <row r="2386" spans="1:11">
      <c r="A2386" t="s">
        <v>1091</v>
      </c>
      <c r="B2386">
        <v>2018</v>
      </c>
      <c r="C2386">
        <v>0</v>
      </c>
      <c r="D2386">
        <v>0</v>
      </c>
      <c r="E2386">
        <v>0</v>
      </c>
      <c r="F2386">
        <v>0</v>
      </c>
      <c r="G2386">
        <v>0</v>
      </c>
      <c r="H2386">
        <v>0</v>
      </c>
      <c r="I2386">
        <v>14</v>
      </c>
      <c r="J2386" t="s">
        <v>1275</v>
      </c>
      <c r="K2386" t="str">
        <f>INDEX('Planning Periods'!$O$2:$O$540,MATCH('Table B Values'!A2386,'Planning Periods'!$A$2:$A$540,0))</f>
        <v>Riverside County</v>
      </c>
    </row>
    <row r="2387" spans="1:11">
      <c r="A2387" t="s">
        <v>1293</v>
      </c>
      <c r="B2387">
        <v>2018</v>
      </c>
      <c r="C2387">
        <v>0</v>
      </c>
      <c r="D2387">
        <v>0</v>
      </c>
      <c r="E2387">
        <v>0</v>
      </c>
      <c r="F2387">
        <v>0</v>
      </c>
      <c r="G2387">
        <v>0</v>
      </c>
      <c r="H2387">
        <v>0</v>
      </c>
      <c r="I2387">
        <v>0</v>
      </c>
      <c r="J2387" t="s">
        <v>1275</v>
      </c>
      <c r="K2387" t="str">
        <f>INDEX('Planning Periods'!$O$2:$O$540,MATCH('Table B Values'!A2387,'Planning Periods'!$A$2:$A$540,0))</f>
        <v>Stanislaus County</v>
      </c>
    </row>
    <row r="2388" spans="1:11">
      <c r="A2388" t="s">
        <v>837</v>
      </c>
      <c r="B2388">
        <v>2018</v>
      </c>
      <c r="C2388">
        <v>0</v>
      </c>
      <c r="D2388">
        <v>0</v>
      </c>
      <c r="E2388">
        <v>2</v>
      </c>
      <c r="F2388">
        <v>0</v>
      </c>
      <c r="G2388">
        <v>0</v>
      </c>
      <c r="H2388">
        <v>0</v>
      </c>
      <c r="I2388">
        <v>448</v>
      </c>
      <c r="J2388" t="s">
        <v>1275</v>
      </c>
      <c r="K2388" t="str">
        <f>INDEX('Planning Periods'!$O$2:$O$540,MATCH('Table B Values'!A2388,'Planning Periods'!$A$2:$A$540,0))</f>
        <v>Butte County</v>
      </c>
    </row>
    <row r="2389" spans="1:11">
      <c r="A2389" t="s">
        <v>926</v>
      </c>
      <c r="B2389">
        <v>2018</v>
      </c>
      <c r="C2389">
        <v>0</v>
      </c>
      <c r="D2389">
        <v>0</v>
      </c>
      <c r="E2389">
        <v>0</v>
      </c>
      <c r="F2389">
        <v>0</v>
      </c>
      <c r="G2389">
        <v>0</v>
      </c>
      <c r="H2389">
        <v>0</v>
      </c>
      <c r="I2389">
        <v>224</v>
      </c>
      <c r="J2389" t="s">
        <v>1275</v>
      </c>
      <c r="K2389" t="str">
        <f>INDEX('Planning Periods'!$O$2:$O$540,MATCH('Table B Values'!A2389,'Planning Periods'!$A$2:$A$540,0))</f>
        <v>San Bernardino County</v>
      </c>
    </row>
    <row r="2390" spans="1:11">
      <c r="A2390" t="s">
        <v>1096</v>
      </c>
      <c r="B2390">
        <v>2018</v>
      </c>
      <c r="C2390">
        <v>0</v>
      </c>
      <c r="D2390">
        <v>0</v>
      </c>
      <c r="E2390">
        <v>0</v>
      </c>
      <c r="F2390">
        <v>0</v>
      </c>
      <c r="G2390">
        <v>0</v>
      </c>
      <c r="H2390">
        <v>0</v>
      </c>
      <c r="I2390">
        <v>521</v>
      </c>
      <c r="J2390" t="s">
        <v>1275</v>
      </c>
      <c r="K2390" t="str">
        <f>INDEX('Planning Periods'!$O$2:$O$540,MATCH('Table B Values'!A2390,'Planning Periods'!$A$2:$A$540,0))</f>
        <v>San Bernardino County</v>
      </c>
    </row>
    <row r="2391" spans="1:11">
      <c r="A2391" t="s">
        <v>1285</v>
      </c>
      <c r="B2391">
        <v>2018</v>
      </c>
      <c r="C2391">
        <v>0</v>
      </c>
      <c r="D2391">
        <v>0</v>
      </c>
      <c r="E2391">
        <v>0</v>
      </c>
      <c r="F2391">
        <v>0</v>
      </c>
      <c r="G2391">
        <v>0</v>
      </c>
      <c r="H2391">
        <v>0</v>
      </c>
      <c r="I2391">
        <v>7</v>
      </c>
      <c r="J2391" t="s">
        <v>1275</v>
      </c>
      <c r="K2391" t="str">
        <f>INDEX('Planning Periods'!$O$2:$O$540,MATCH('Table B Values'!A2391,'Planning Periods'!$A$2:$A$540,0))</f>
        <v>Monterey County</v>
      </c>
    </row>
    <row r="2392" spans="1:11">
      <c r="A2392" t="s">
        <v>1084</v>
      </c>
      <c r="B2392">
        <v>2018</v>
      </c>
      <c r="C2392">
        <v>0</v>
      </c>
      <c r="D2392">
        <v>0</v>
      </c>
      <c r="E2392">
        <v>4</v>
      </c>
      <c r="F2392">
        <v>1</v>
      </c>
      <c r="G2392">
        <v>0</v>
      </c>
      <c r="H2392">
        <v>28</v>
      </c>
      <c r="I2392">
        <v>210</v>
      </c>
      <c r="J2392" t="s">
        <v>1275</v>
      </c>
      <c r="K2392" t="str">
        <f>INDEX('Planning Periods'!$O$2:$O$540,MATCH('Table B Values'!A2392,'Planning Periods'!$A$2:$A$540,0))</f>
        <v>San Diego County</v>
      </c>
    </row>
    <row r="2393" spans="1:11">
      <c r="A2393" t="s">
        <v>1163</v>
      </c>
      <c r="B2393">
        <v>2018</v>
      </c>
      <c r="C2393">
        <v>0</v>
      </c>
      <c r="D2393">
        <v>0</v>
      </c>
      <c r="E2393">
        <v>0</v>
      </c>
      <c r="F2393">
        <v>0</v>
      </c>
      <c r="G2393">
        <v>0</v>
      </c>
      <c r="H2393">
        <v>0</v>
      </c>
      <c r="I2393">
        <v>1</v>
      </c>
      <c r="J2393" t="s">
        <v>1275</v>
      </c>
      <c r="K2393" t="str">
        <f>INDEX('Planning Periods'!$O$2:$O$540,MATCH('Table B Values'!A2393,'Planning Periods'!$A$2:$A$540,0))</f>
        <v>Santa Barbara County</v>
      </c>
    </row>
    <row r="2394" spans="1:11">
      <c r="A2394" t="s">
        <v>1094</v>
      </c>
      <c r="B2394">
        <v>2018</v>
      </c>
      <c r="C2394">
        <v>0</v>
      </c>
      <c r="D2394">
        <v>0</v>
      </c>
      <c r="E2394">
        <v>0</v>
      </c>
      <c r="F2394">
        <v>0</v>
      </c>
      <c r="G2394">
        <v>0</v>
      </c>
      <c r="H2394">
        <v>0</v>
      </c>
      <c r="I2394">
        <v>89</v>
      </c>
      <c r="J2394" t="s">
        <v>1275</v>
      </c>
      <c r="K2394" t="str">
        <f>INDEX('Planning Periods'!$O$2:$O$540,MATCH('Table B Values'!A2394,'Planning Periods'!$A$2:$A$540,0))</f>
        <v>Riverside County</v>
      </c>
    </row>
    <row r="2395" spans="1:11">
      <c r="A2395" t="s">
        <v>1086</v>
      </c>
      <c r="B2395">
        <v>2018</v>
      </c>
      <c r="C2395">
        <v>0</v>
      </c>
      <c r="D2395">
        <v>0</v>
      </c>
      <c r="E2395">
        <v>0</v>
      </c>
      <c r="F2395">
        <v>1</v>
      </c>
      <c r="G2395">
        <v>0</v>
      </c>
      <c r="H2395">
        <v>0</v>
      </c>
      <c r="I2395">
        <v>6</v>
      </c>
      <c r="J2395" t="s">
        <v>1275</v>
      </c>
      <c r="K2395" t="str">
        <f>INDEX('Planning Periods'!$O$2:$O$540,MATCH('Table B Values'!A2395,'Planning Periods'!$A$2:$A$540,0))</f>
        <v>Los Angeles County</v>
      </c>
    </row>
    <row r="2396" spans="1:11">
      <c r="A2396" t="s">
        <v>1164</v>
      </c>
      <c r="B2396">
        <v>2018</v>
      </c>
      <c r="C2396">
        <v>2</v>
      </c>
      <c r="D2396">
        <v>0</v>
      </c>
      <c r="E2396">
        <v>2</v>
      </c>
      <c r="F2396">
        <v>0</v>
      </c>
      <c r="G2396">
        <v>3</v>
      </c>
      <c r="H2396">
        <v>0</v>
      </c>
      <c r="I2396">
        <v>46</v>
      </c>
      <c r="J2396" t="s">
        <v>1275</v>
      </c>
      <c r="K2396" t="str">
        <f>INDEX('Planning Periods'!$O$2:$O$540,MATCH('Table B Values'!A2396,'Planning Periods'!$A$2:$A$540,0))</f>
        <v>Santa Clara County</v>
      </c>
    </row>
    <row r="2397" spans="1:11">
      <c r="A2397" t="s">
        <v>1104</v>
      </c>
      <c r="B2397">
        <v>2018</v>
      </c>
      <c r="C2397">
        <v>0</v>
      </c>
      <c r="D2397">
        <v>0</v>
      </c>
      <c r="E2397">
        <v>0</v>
      </c>
      <c r="F2397">
        <v>20</v>
      </c>
      <c r="G2397">
        <v>0</v>
      </c>
      <c r="H2397">
        <v>6</v>
      </c>
      <c r="I2397">
        <v>35</v>
      </c>
      <c r="J2397" t="s">
        <v>1275</v>
      </c>
      <c r="K2397" t="str">
        <f>INDEX('Planning Periods'!$O$2:$O$540,MATCH('Table B Values'!A2397,'Planning Periods'!$A$2:$A$540,0))</f>
        <v>Los Angeles County</v>
      </c>
    </row>
    <row r="2398" spans="1:11">
      <c r="A2398" t="s">
        <v>1159</v>
      </c>
      <c r="B2398">
        <v>2018</v>
      </c>
      <c r="C2398">
        <v>0</v>
      </c>
      <c r="D2398">
        <v>0</v>
      </c>
      <c r="E2398">
        <v>0</v>
      </c>
      <c r="F2398">
        <v>0</v>
      </c>
      <c r="G2398">
        <v>29</v>
      </c>
      <c r="H2398">
        <v>0</v>
      </c>
      <c r="I2398">
        <v>271</v>
      </c>
      <c r="J2398" t="s">
        <v>1275</v>
      </c>
      <c r="K2398" t="str">
        <f>INDEX('Planning Periods'!$O$2:$O$540,MATCH('Table B Values'!A2398,'Planning Periods'!$A$2:$A$540,0))</f>
        <v>San Mateo County</v>
      </c>
    </row>
    <row r="2399" spans="1:11">
      <c r="A2399" t="s">
        <v>954</v>
      </c>
      <c r="B2399">
        <v>2018</v>
      </c>
      <c r="C2399">
        <v>0</v>
      </c>
      <c r="D2399">
        <v>0</v>
      </c>
      <c r="E2399">
        <v>0</v>
      </c>
      <c r="F2399">
        <v>0</v>
      </c>
      <c r="G2399">
        <v>0</v>
      </c>
      <c r="H2399">
        <v>0</v>
      </c>
      <c r="I2399">
        <v>7</v>
      </c>
      <c r="J2399" t="s">
        <v>1275</v>
      </c>
      <c r="K2399" t="str">
        <f>INDEX('Planning Periods'!$O$2:$O$540,MATCH('Table B Values'!A2399,'Planning Periods'!$A$2:$A$540,0))</f>
        <v>Orange County</v>
      </c>
    </row>
    <row r="2400" spans="1:11">
      <c r="A2400" t="s">
        <v>1152</v>
      </c>
      <c r="B2400">
        <v>2018</v>
      </c>
      <c r="C2400">
        <v>0</v>
      </c>
      <c r="D2400">
        <v>0</v>
      </c>
      <c r="E2400">
        <v>0</v>
      </c>
      <c r="F2400">
        <v>0</v>
      </c>
      <c r="G2400">
        <v>0</v>
      </c>
      <c r="H2400">
        <v>22</v>
      </c>
      <c r="I2400">
        <v>323</v>
      </c>
      <c r="J2400" t="s">
        <v>1275</v>
      </c>
      <c r="K2400" t="str">
        <f>INDEX('Planning Periods'!$O$2:$O$540,MATCH('Table B Values'!A2400,'Planning Periods'!$A$2:$A$540,0))</f>
        <v>Contra Costa County</v>
      </c>
    </row>
    <row r="2401" spans="1:11">
      <c r="A2401" t="s">
        <v>1161</v>
      </c>
      <c r="B2401">
        <v>2018</v>
      </c>
      <c r="C2401">
        <v>0</v>
      </c>
      <c r="D2401">
        <v>0</v>
      </c>
      <c r="E2401">
        <v>0</v>
      </c>
      <c r="F2401">
        <v>0</v>
      </c>
      <c r="G2401">
        <v>0</v>
      </c>
      <c r="H2401">
        <v>0</v>
      </c>
      <c r="I2401">
        <v>36</v>
      </c>
      <c r="J2401" t="s">
        <v>1275</v>
      </c>
      <c r="K2401" t="str">
        <f>INDEX('Planning Periods'!$O$2:$O$540,MATCH('Table B Values'!A2401,'Planning Periods'!$A$2:$A$540,0))</f>
        <v>Santa Barbara County</v>
      </c>
    </row>
    <row r="2402" spans="1:11">
      <c r="A2402" t="s">
        <v>1160</v>
      </c>
      <c r="B2402">
        <v>2018</v>
      </c>
      <c r="C2402">
        <v>0</v>
      </c>
      <c r="D2402">
        <v>0</v>
      </c>
      <c r="E2402">
        <v>0</v>
      </c>
      <c r="F2402">
        <v>0</v>
      </c>
      <c r="G2402">
        <v>0</v>
      </c>
      <c r="H2402">
        <v>5</v>
      </c>
      <c r="I2402">
        <v>1</v>
      </c>
      <c r="J2402" t="s">
        <v>1275</v>
      </c>
      <c r="K2402" t="str">
        <f>INDEX('Planning Periods'!$O$2:$O$540,MATCH('Table B Values'!A2402,'Planning Periods'!$A$2:$A$540,0))</f>
        <v>San Mateo County</v>
      </c>
    </row>
    <row r="2403" spans="1:11">
      <c r="A2403" t="s">
        <v>1089</v>
      </c>
      <c r="B2403">
        <v>2018</v>
      </c>
      <c r="C2403">
        <v>1</v>
      </c>
      <c r="D2403">
        <v>0</v>
      </c>
      <c r="E2403">
        <v>0</v>
      </c>
      <c r="F2403">
        <v>0</v>
      </c>
      <c r="G2403">
        <v>7</v>
      </c>
      <c r="H2403">
        <v>221</v>
      </c>
      <c r="I2403">
        <v>238</v>
      </c>
      <c r="J2403" t="s">
        <v>1275</v>
      </c>
      <c r="K2403" t="str">
        <f>INDEX('Planning Periods'!$O$2:$O$540,MATCH('Table B Values'!A2403,'Planning Periods'!$A$2:$A$540,0))</f>
        <v>Ventura County</v>
      </c>
    </row>
    <row r="2404" spans="1:11">
      <c r="A2404" t="s">
        <v>951</v>
      </c>
      <c r="B2404">
        <v>2018</v>
      </c>
      <c r="C2404">
        <v>0</v>
      </c>
      <c r="D2404">
        <v>1</v>
      </c>
      <c r="E2404">
        <v>0</v>
      </c>
      <c r="F2404">
        <v>0</v>
      </c>
      <c r="G2404">
        <v>0</v>
      </c>
      <c r="H2404">
        <v>23</v>
      </c>
      <c r="I2404" s="356">
        <v>20</v>
      </c>
      <c r="J2404" t="s">
        <v>1275</v>
      </c>
      <c r="K2404" t="str">
        <f>INDEX('Planning Periods'!$O$2:$O$540,MATCH('Table B Values'!A2404,'Planning Periods'!$A$2:$A$540,0))</f>
        <v>Calaveras County</v>
      </c>
    </row>
    <row r="2405" spans="1:11">
      <c r="A2405" t="s">
        <v>1113</v>
      </c>
      <c r="B2405">
        <v>2018</v>
      </c>
      <c r="C2405">
        <v>4</v>
      </c>
      <c r="D2405">
        <v>0</v>
      </c>
      <c r="E2405">
        <v>0</v>
      </c>
      <c r="F2405">
        <v>0</v>
      </c>
      <c r="G2405">
        <v>0</v>
      </c>
      <c r="H2405">
        <v>1</v>
      </c>
      <c r="I2405">
        <v>78</v>
      </c>
      <c r="J2405" t="s">
        <v>1275</v>
      </c>
      <c r="K2405" t="str">
        <f>INDEX('Planning Periods'!$O$2:$O$540,MATCH('Table B Values'!A2405,'Planning Periods'!$A$2:$A$540,0))</f>
        <v>Los Angeles County</v>
      </c>
    </row>
    <row r="2406" spans="1:11">
      <c r="A2406" t="s">
        <v>1108</v>
      </c>
      <c r="B2406">
        <v>2018</v>
      </c>
      <c r="C2406">
        <v>0</v>
      </c>
      <c r="D2406">
        <v>0</v>
      </c>
      <c r="E2406">
        <v>0</v>
      </c>
      <c r="F2406">
        <v>8</v>
      </c>
      <c r="G2406">
        <v>0</v>
      </c>
      <c r="H2406">
        <v>72</v>
      </c>
      <c r="I2406">
        <v>73</v>
      </c>
      <c r="J2406" t="s">
        <v>1275</v>
      </c>
      <c r="K2406" t="str">
        <f>INDEX('Planning Periods'!$O$2:$O$540,MATCH('Table B Values'!A2406,'Planning Periods'!$A$2:$A$540,0))</f>
        <v>Butte County</v>
      </c>
    </row>
    <row r="2407" spans="1:11">
      <c r="A2407" t="s">
        <v>1110</v>
      </c>
      <c r="B2407">
        <v>2018</v>
      </c>
      <c r="C2407">
        <v>0</v>
      </c>
      <c r="D2407">
        <v>0</v>
      </c>
      <c r="E2407">
        <v>0</v>
      </c>
      <c r="F2407">
        <v>0</v>
      </c>
      <c r="G2407">
        <v>0</v>
      </c>
      <c r="H2407">
        <v>0</v>
      </c>
      <c r="I2407">
        <v>86</v>
      </c>
      <c r="J2407" t="s">
        <v>1275</v>
      </c>
      <c r="K2407" t="str">
        <f>INDEX('Planning Periods'!$O$2:$O$540,MATCH('Table B Values'!A2407,'Planning Periods'!$A$2:$A$540,0))</f>
        <v>Riverside County</v>
      </c>
    </row>
    <row r="2408" spans="1:11">
      <c r="A2408" t="s">
        <v>1268</v>
      </c>
      <c r="B2408">
        <v>2018</v>
      </c>
      <c r="C2408">
        <v>0</v>
      </c>
      <c r="D2408">
        <v>0</v>
      </c>
      <c r="E2408">
        <v>0</v>
      </c>
      <c r="F2408">
        <v>0</v>
      </c>
      <c r="G2408">
        <v>0</v>
      </c>
      <c r="H2408">
        <v>4</v>
      </c>
      <c r="I2408">
        <v>6</v>
      </c>
      <c r="J2408" t="s">
        <v>1275</v>
      </c>
      <c r="K2408" t="str">
        <f>INDEX('Planning Periods'!$O$2:$O$540,MATCH('Table B Values'!A2408,'Planning Periods'!$A$2:$A$540,0))</f>
        <v>Napa County</v>
      </c>
    </row>
    <row r="2409" spans="1:11">
      <c r="A2409" t="s">
        <v>1111</v>
      </c>
      <c r="B2409">
        <v>2018</v>
      </c>
      <c r="C2409">
        <v>0</v>
      </c>
      <c r="D2409">
        <v>0</v>
      </c>
      <c r="E2409">
        <v>0</v>
      </c>
      <c r="F2409">
        <v>1</v>
      </c>
      <c r="G2409">
        <v>0</v>
      </c>
      <c r="H2409">
        <v>0</v>
      </c>
      <c r="I2409">
        <v>0</v>
      </c>
      <c r="J2409" t="s">
        <v>1275</v>
      </c>
      <c r="K2409" t="str">
        <f>INDEX('Planning Periods'!$O$2:$O$540,MATCH('Table B Values'!A2409,'Planning Periods'!$A$2:$A$540,0))</f>
        <v>Imperial County</v>
      </c>
    </row>
    <row r="2410" spans="1:11">
      <c r="A2410" t="s">
        <v>986</v>
      </c>
      <c r="B2410">
        <v>2018</v>
      </c>
      <c r="C2410">
        <v>0</v>
      </c>
      <c r="D2410">
        <v>0</v>
      </c>
      <c r="E2410">
        <v>0</v>
      </c>
      <c r="F2410">
        <v>0</v>
      </c>
      <c r="G2410">
        <v>0</v>
      </c>
      <c r="H2410">
        <v>0</v>
      </c>
      <c r="I2410">
        <v>124</v>
      </c>
      <c r="J2410" t="s">
        <v>1275</v>
      </c>
      <c r="K2410" t="str">
        <f>INDEX('Planning Periods'!$O$2:$O$540,MATCH('Table B Values'!A2410,'Planning Periods'!$A$2:$A$540,0))</f>
        <v>Los Angeles County</v>
      </c>
    </row>
    <row r="2411" spans="1:11">
      <c r="A2411" t="s">
        <v>950</v>
      </c>
      <c r="B2411">
        <v>2018</v>
      </c>
      <c r="C2411">
        <v>0</v>
      </c>
      <c r="D2411">
        <v>0</v>
      </c>
      <c r="E2411">
        <v>0</v>
      </c>
      <c r="F2411">
        <v>4</v>
      </c>
      <c r="G2411">
        <v>0</v>
      </c>
      <c r="H2411">
        <v>0</v>
      </c>
      <c r="I2411">
        <v>16</v>
      </c>
      <c r="J2411" t="s">
        <v>1275</v>
      </c>
      <c r="K2411" t="str">
        <f>INDEX('Planning Periods'!$O$2:$O$540,MATCH('Table B Values'!A2411,'Planning Periods'!$A$2:$A$540,0))</f>
        <v>Ventura County</v>
      </c>
    </row>
    <row r="2412" spans="1:11">
      <c r="A2412" t="s">
        <v>947</v>
      </c>
      <c r="B2412">
        <v>2018</v>
      </c>
      <c r="C2412">
        <v>0</v>
      </c>
      <c r="D2412">
        <v>0</v>
      </c>
      <c r="E2412">
        <v>0</v>
      </c>
      <c r="F2412">
        <v>0</v>
      </c>
      <c r="G2412">
        <v>0</v>
      </c>
      <c r="H2412">
        <v>0</v>
      </c>
      <c r="I2412">
        <v>1</v>
      </c>
      <c r="J2412" t="s">
        <v>1275</v>
      </c>
      <c r="K2412" t="str">
        <f>INDEX('Planning Periods'!$O$2:$O$540,MATCH('Table B Values'!A2412,'Planning Periods'!$A$2:$A$540,0))</f>
        <v>Los Angeles County</v>
      </c>
    </row>
    <row r="2413" spans="1:11">
      <c r="A2413" t="s">
        <v>1265</v>
      </c>
      <c r="B2413">
        <v>2018</v>
      </c>
      <c r="C2413">
        <v>0</v>
      </c>
      <c r="D2413">
        <v>0</v>
      </c>
      <c r="E2413">
        <v>0</v>
      </c>
      <c r="F2413">
        <v>0</v>
      </c>
      <c r="G2413">
        <v>0</v>
      </c>
      <c r="H2413">
        <v>1</v>
      </c>
      <c r="I2413">
        <v>34</v>
      </c>
      <c r="J2413" t="s">
        <v>1275</v>
      </c>
      <c r="K2413" t="str">
        <f>INDEX('Planning Periods'!$O$2:$O$540,MATCH('Table B Values'!A2413,'Planning Periods'!$A$2:$A$540,0))</f>
        <v>Contra Costa County</v>
      </c>
    </row>
    <row r="2414" spans="1:11">
      <c r="A2414" t="s">
        <v>1264</v>
      </c>
      <c r="B2414">
        <v>2018</v>
      </c>
      <c r="C2414">
        <v>39</v>
      </c>
      <c r="D2414">
        <v>0</v>
      </c>
      <c r="E2414">
        <v>24</v>
      </c>
      <c r="F2414">
        <v>0</v>
      </c>
      <c r="G2414">
        <v>1</v>
      </c>
      <c r="H2414">
        <v>262</v>
      </c>
      <c r="I2414">
        <v>193</v>
      </c>
      <c r="J2414" t="s">
        <v>1275</v>
      </c>
      <c r="K2414" t="str">
        <f>INDEX('Planning Periods'!$O$2:$O$540,MATCH('Table B Values'!A2414,'Planning Periods'!$A$2:$A$540,0))</f>
        <v>Santa Clara County</v>
      </c>
    </row>
    <row r="2415" spans="1:11">
      <c r="A2415" t="s">
        <v>943</v>
      </c>
      <c r="B2415">
        <v>2018</v>
      </c>
      <c r="C2415">
        <v>0</v>
      </c>
      <c r="D2415">
        <v>0</v>
      </c>
      <c r="E2415">
        <v>0</v>
      </c>
      <c r="F2415">
        <v>0</v>
      </c>
      <c r="G2415">
        <v>0</v>
      </c>
      <c r="H2415">
        <v>135</v>
      </c>
      <c r="I2415">
        <v>415</v>
      </c>
      <c r="J2415" t="s">
        <v>1275</v>
      </c>
      <c r="K2415" t="str">
        <f>INDEX('Planning Periods'!$O$2:$O$540,MATCH('Table B Values'!A2415,'Planning Periods'!$A$2:$A$540,0))</f>
        <v>Riverside County</v>
      </c>
    </row>
    <row r="2416" spans="1:11">
      <c r="A2416" t="s">
        <v>1261</v>
      </c>
      <c r="B2416">
        <v>2018</v>
      </c>
      <c r="C2416">
        <v>0</v>
      </c>
      <c r="D2416">
        <v>0</v>
      </c>
      <c r="E2416">
        <v>0</v>
      </c>
      <c r="F2416">
        <v>0</v>
      </c>
      <c r="G2416">
        <v>4</v>
      </c>
      <c r="H2416">
        <v>0</v>
      </c>
      <c r="I2416">
        <v>230</v>
      </c>
      <c r="J2416" t="s">
        <v>1275</v>
      </c>
      <c r="K2416" t="str">
        <f>INDEX('Planning Periods'!$O$2:$O$540,MATCH('Table B Values'!A2416,'Planning Periods'!$A$2:$A$540,0))</f>
        <v>Monterey County</v>
      </c>
    </row>
    <row r="2417" spans="1:11">
      <c r="A2417" t="s">
        <v>931</v>
      </c>
      <c r="B2417">
        <v>2018</v>
      </c>
      <c r="C2417">
        <v>0</v>
      </c>
      <c r="D2417">
        <v>0</v>
      </c>
      <c r="E2417">
        <v>0</v>
      </c>
      <c r="F2417">
        <v>0</v>
      </c>
      <c r="G2417">
        <v>0</v>
      </c>
      <c r="H2417">
        <v>0</v>
      </c>
      <c r="I2417">
        <v>26</v>
      </c>
      <c r="J2417" t="s">
        <v>1275</v>
      </c>
      <c r="K2417" t="str">
        <f>INDEX('Planning Periods'!$O$2:$O$540,MATCH('Table B Values'!A2417,'Planning Periods'!$A$2:$A$540,0))</f>
        <v>Los Angeles County</v>
      </c>
    </row>
    <row r="2418" spans="1:11">
      <c r="A2418" t="s">
        <v>933</v>
      </c>
      <c r="B2418">
        <v>2018</v>
      </c>
      <c r="C2418">
        <v>0</v>
      </c>
      <c r="D2418">
        <v>0</v>
      </c>
      <c r="E2418">
        <v>0</v>
      </c>
      <c r="F2418">
        <v>0</v>
      </c>
      <c r="G2418">
        <v>0</v>
      </c>
      <c r="H2418">
        <v>0</v>
      </c>
      <c r="I2418">
        <v>221</v>
      </c>
      <c r="J2418" t="s">
        <v>1275</v>
      </c>
      <c r="K2418" t="str">
        <f>INDEX('Planning Periods'!$O$2:$O$540,MATCH('Table B Values'!A2418,'Planning Periods'!$A$2:$A$540,0))</f>
        <v>San Bernardino County</v>
      </c>
    </row>
    <row r="2419" spans="1:11">
      <c r="A2419" t="s">
        <v>1258</v>
      </c>
      <c r="B2419">
        <v>2018</v>
      </c>
      <c r="C2419">
        <v>0</v>
      </c>
      <c r="D2419">
        <v>0</v>
      </c>
      <c r="E2419">
        <v>0</v>
      </c>
      <c r="F2419">
        <v>0</v>
      </c>
      <c r="G2419">
        <v>0</v>
      </c>
      <c r="H2419">
        <v>0</v>
      </c>
      <c r="I2419">
        <v>4</v>
      </c>
      <c r="J2419" t="s">
        <v>1275</v>
      </c>
      <c r="K2419" t="str">
        <f>INDEX('Planning Periods'!$O$2:$O$540,MATCH('Table B Values'!A2419,'Planning Periods'!$A$2:$A$540,0))</f>
        <v>Monterey County</v>
      </c>
    </row>
    <row r="2420" spans="1:11">
      <c r="A2420" t="s">
        <v>1257</v>
      </c>
      <c r="B2420">
        <v>2018</v>
      </c>
      <c r="C2420">
        <v>0</v>
      </c>
      <c r="D2420">
        <v>8</v>
      </c>
      <c r="E2420">
        <v>0</v>
      </c>
      <c r="F2420">
        <v>0</v>
      </c>
      <c r="G2420">
        <v>0</v>
      </c>
      <c r="H2420">
        <v>0</v>
      </c>
      <c r="I2420">
        <v>0</v>
      </c>
      <c r="J2420" t="s">
        <v>1275</v>
      </c>
      <c r="K2420" t="str">
        <f>INDEX('Planning Periods'!$O$2:$O$540,MATCH('Table B Values'!A2420,'Planning Periods'!$A$2:$A$540,0))</f>
        <v>Santa Clara County</v>
      </c>
    </row>
    <row r="2421" spans="1:11">
      <c r="A2421" t="s">
        <v>858</v>
      </c>
      <c r="B2421">
        <v>2018</v>
      </c>
      <c r="C2421">
        <v>0</v>
      </c>
      <c r="D2421">
        <v>0</v>
      </c>
      <c r="E2421">
        <v>0</v>
      </c>
      <c r="F2421">
        <v>0</v>
      </c>
      <c r="G2421">
        <v>0</v>
      </c>
      <c r="H2421">
        <v>0</v>
      </c>
      <c r="I2421">
        <v>60</v>
      </c>
      <c r="J2421" t="s">
        <v>1275</v>
      </c>
      <c r="K2421" t="str">
        <f>INDEX('Planning Periods'!$O$2:$O$540,MATCH('Table B Values'!A2421,'Planning Periods'!$A$2:$A$540,0))</f>
        <v>San Diego County</v>
      </c>
    </row>
    <row r="2422" spans="1:11">
      <c r="A2422" t="s">
        <v>1252</v>
      </c>
      <c r="B2422">
        <v>2018</v>
      </c>
      <c r="C2422">
        <v>0</v>
      </c>
      <c r="D2422">
        <v>3</v>
      </c>
      <c r="E2422">
        <v>0</v>
      </c>
      <c r="F2422">
        <v>0</v>
      </c>
      <c r="G2422">
        <v>0</v>
      </c>
      <c r="H2422">
        <v>6</v>
      </c>
      <c r="I2422">
        <v>22</v>
      </c>
      <c r="J2422" t="s">
        <v>1275</v>
      </c>
      <c r="K2422" t="str">
        <f>INDEX('Planning Periods'!$O$2:$O$540,MATCH('Table B Values'!A2422,'Planning Periods'!$A$2:$A$540,0))</f>
        <v>Napa County</v>
      </c>
    </row>
    <row r="2423" spans="1:11">
      <c r="A2423" t="s">
        <v>911</v>
      </c>
      <c r="B2423">
        <v>2018</v>
      </c>
      <c r="C2423">
        <v>0</v>
      </c>
      <c r="D2423">
        <v>0</v>
      </c>
      <c r="E2423">
        <v>0</v>
      </c>
      <c r="F2423">
        <v>0</v>
      </c>
      <c r="G2423">
        <v>0</v>
      </c>
      <c r="H2423">
        <v>0</v>
      </c>
      <c r="I2423">
        <v>1</v>
      </c>
      <c r="J2423" t="s">
        <v>1275</v>
      </c>
      <c r="K2423" t="str">
        <f>INDEX('Planning Periods'!$O$2:$O$540,MATCH('Table B Values'!A2423,'Planning Periods'!$A$2:$A$540,0))</f>
        <v>San Bernardino County</v>
      </c>
    </row>
    <row r="2424" spans="1:11">
      <c r="A2424" t="s">
        <v>900</v>
      </c>
      <c r="B2424">
        <v>2018</v>
      </c>
      <c r="C2424">
        <v>0</v>
      </c>
      <c r="D2424">
        <v>0</v>
      </c>
      <c r="E2424">
        <v>0</v>
      </c>
      <c r="F2424">
        <v>1</v>
      </c>
      <c r="G2424">
        <v>0</v>
      </c>
      <c r="H2424">
        <v>1</v>
      </c>
      <c r="I2424">
        <v>1</v>
      </c>
      <c r="J2424" t="s">
        <v>1275</v>
      </c>
      <c r="K2424" t="str">
        <f>INDEX('Planning Periods'!$O$2:$O$540,MATCH('Table B Values'!A2424,'Planning Periods'!$A$2:$A$540,0))</f>
        <v>Nevada County</v>
      </c>
    </row>
    <row r="2425" spans="1:11">
      <c r="A2425" t="s">
        <v>1251</v>
      </c>
      <c r="B2425">
        <v>2018</v>
      </c>
      <c r="C2425">
        <v>53</v>
      </c>
      <c r="D2425">
        <v>0</v>
      </c>
      <c r="E2425">
        <v>15</v>
      </c>
      <c r="F2425">
        <v>0</v>
      </c>
      <c r="G2425">
        <v>0</v>
      </c>
      <c r="H2425">
        <v>0</v>
      </c>
      <c r="I2425">
        <v>523</v>
      </c>
      <c r="J2425" t="s">
        <v>1275</v>
      </c>
      <c r="K2425" t="str">
        <f>INDEX('Planning Periods'!$O$2:$O$540,MATCH('Table B Values'!A2425,'Planning Periods'!$A$2:$A$540,0))</f>
        <v>Napa County</v>
      </c>
    </row>
    <row r="2426" spans="1:11">
      <c r="A2426" t="s">
        <v>917</v>
      </c>
      <c r="B2426">
        <v>2018</v>
      </c>
      <c r="C2426">
        <v>0</v>
      </c>
      <c r="D2426">
        <v>0</v>
      </c>
      <c r="E2426">
        <v>0</v>
      </c>
      <c r="F2426">
        <v>0</v>
      </c>
      <c r="G2426">
        <v>2</v>
      </c>
      <c r="H2426">
        <v>0</v>
      </c>
      <c r="I2426">
        <v>38</v>
      </c>
      <c r="J2426" t="s">
        <v>1275</v>
      </c>
      <c r="K2426" t="str">
        <f>INDEX('Planning Periods'!$O$2:$O$540,MATCH('Table B Values'!A2426,'Planning Periods'!$A$2:$A$540,0))</f>
        <v>San Luis Obispo County</v>
      </c>
    </row>
    <row r="2427" spans="1:11">
      <c r="A2427" t="s">
        <v>1263</v>
      </c>
      <c r="B2427">
        <v>2018</v>
      </c>
      <c r="C2427">
        <v>0</v>
      </c>
      <c r="D2427">
        <v>0</v>
      </c>
      <c r="E2427">
        <v>10</v>
      </c>
      <c r="F2427">
        <v>0</v>
      </c>
      <c r="G2427">
        <v>0</v>
      </c>
      <c r="H2427">
        <v>0</v>
      </c>
      <c r="I2427">
        <v>320</v>
      </c>
      <c r="J2427" t="s">
        <v>1275</v>
      </c>
      <c r="K2427" t="str">
        <f>INDEX('Planning Periods'!$O$2:$O$540,MATCH('Table B Values'!A2427,'Planning Periods'!$A$2:$A$540,0))</f>
        <v>Santa Clara County</v>
      </c>
    </row>
    <row r="2428" spans="1:11">
      <c r="A2428" t="s">
        <v>915</v>
      </c>
      <c r="B2428">
        <v>2018</v>
      </c>
      <c r="C2428">
        <v>0</v>
      </c>
      <c r="D2428">
        <v>0</v>
      </c>
      <c r="E2428">
        <v>0</v>
      </c>
      <c r="F2428">
        <v>0</v>
      </c>
      <c r="G2428">
        <v>0</v>
      </c>
      <c r="H2428">
        <v>0</v>
      </c>
      <c r="I2428">
        <v>245</v>
      </c>
      <c r="J2428" t="s">
        <v>1275</v>
      </c>
      <c r="K2428" t="str">
        <f>INDEX('Planning Periods'!$O$2:$O$540,MATCH('Table B Values'!A2428,'Planning Periods'!$A$2:$A$540,0))</f>
        <v>Riverside County</v>
      </c>
    </row>
    <row r="2429" spans="1:11">
      <c r="A2429" t="s">
        <v>1230</v>
      </c>
      <c r="B2429">
        <v>2018</v>
      </c>
      <c r="C2429">
        <v>0</v>
      </c>
      <c r="D2429">
        <v>0</v>
      </c>
      <c r="E2429">
        <v>0</v>
      </c>
      <c r="F2429">
        <v>0</v>
      </c>
      <c r="G2429">
        <v>0</v>
      </c>
      <c r="H2429">
        <v>0</v>
      </c>
      <c r="I2429" s="356">
        <v>5</v>
      </c>
      <c r="J2429" t="s">
        <v>1275</v>
      </c>
      <c r="K2429" t="str">
        <f>INDEX('Planning Periods'!$O$2:$O$540,MATCH('Table B Values'!A2429,'Planning Periods'!$A$2:$A$540,0))</f>
        <v>Contra Costa County</v>
      </c>
    </row>
    <row r="2430" spans="1:11">
      <c r="A2430" t="s">
        <v>878</v>
      </c>
      <c r="B2430">
        <v>2018</v>
      </c>
      <c r="C2430">
        <v>0</v>
      </c>
      <c r="D2430">
        <v>0</v>
      </c>
      <c r="E2430">
        <v>0</v>
      </c>
      <c r="F2430">
        <v>0</v>
      </c>
      <c r="G2430">
        <v>0</v>
      </c>
      <c r="H2430">
        <v>0</v>
      </c>
      <c r="I2430">
        <v>56</v>
      </c>
      <c r="J2430" t="s">
        <v>1275</v>
      </c>
      <c r="K2430" t="str">
        <f>INDEX('Planning Periods'!$O$2:$O$540,MATCH('Table B Values'!A2430,'Planning Periods'!$A$2:$A$540,0))</f>
        <v>Mariposa County</v>
      </c>
    </row>
    <row r="2431" spans="1:11">
      <c r="A2431" t="s">
        <v>1194</v>
      </c>
      <c r="B2431">
        <v>2018</v>
      </c>
      <c r="C2431">
        <v>0</v>
      </c>
      <c r="D2431">
        <v>0</v>
      </c>
      <c r="E2431">
        <v>0</v>
      </c>
      <c r="F2431">
        <v>0</v>
      </c>
      <c r="G2431">
        <v>0</v>
      </c>
      <c r="H2431">
        <v>0</v>
      </c>
      <c r="I2431">
        <v>4</v>
      </c>
      <c r="J2431" t="s">
        <v>1275</v>
      </c>
      <c r="K2431" t="str">
        <f>INDEX('Planning Periods'!$O$2:$O$540,MATCH('Table B Values'!A2431,'Planning Periods'!$A$2:$A$540,0))</f>
        <v>Yuba County</v>
      </c>
    </row>
    <row r="2432" spans="1:11">
      <c r="A2432" t="s">
        <v>1234</v>
      </c>
      <c r="B2432">
        <v>2018</v>
      </c>
      <c r="C2432">
        <v>0</v>
      </c>
      <c r="D2432">
        <v>0</v>
      </c>
      <c r="E2432">
        <v>0</v>
      </c>
      <c r="F2432">
        <v>0</v>
      </c>
      <c r="G2432">
        <v>0</v>
      </c>
      <c r="H2432">
        <v>66</v>
      </c>
      <c r="I2432">
        <v>0</v>
      </c>
      <c r="J2432" t="s">
        <v>1275</v>
      </c>
      <c r="K2432" t="str">
        <f>INDEX('Planning Periods'!$O$2:$O$540,MATCH('Table B Values'!A2432,'Planning Periods'!$A$2:$A$540,0))</f>
        <v>Fresno County</v>
      </c>
    </row>
    <row r="2433" spans="1:11">
      <c r="A2433" t="s">
        <v>841</v>
      </c>
      <c r="B2433">
        <v>2018</v>
      </c>
      <c r="C2433">
        <v>0</v>
      </c>
      <c r="D2433">
        <v>0</v>
      </c>
      <c r="E2433">
        <v>0</v>
      </c>
      <c r="F2433">
        <v>0</v>
      </c>
      <c r="G2433">
        <v>0</v>
      </c>
      <c r="H2433">
        <v>0</v>
      </c>
      <c r="I2433">
        <v>79</v>
      </c>
      <c r="J2433" t="s">
        <v>1275</v>
      </c>
      <c r="K2433" t="str">
        <f>INDEX('Planning Periods'!$O$2:$O$540,MATCH('Table B Values'!A2433,'Planning Periods'!$A$2:$A$540,0))</f>
        <v>Mendocino County</v>
      </c>
    </row>
    <row r="2434" spans="1:11">
      <c r="A2434" t="s">
        <v>871</v>
      </c>
      <c r="B2434">
        <v>2018</v>
      </c>
      <c r="C2434">
        <v>0</v>
      </c>
      <c r="D2434">
        <v>0</v>
      </c>
      <c r="E2434">
        <v>0</v>
      </c>
      <c r="F2434">
        <v>0</v>
      </c>
      <c r="G2434">
        <v>0</v>
      </c>
      <c r="H2434">
        <v>0</v>
      </c>
      <c r="I2434">
        <v>43</v>
      </c>
      <c r="J2434" t="s">
        <v>1275</v>
      </c>
      <c r="K2434" t="str">
        <f>INDEX('Planning Periods'!$O$2:$O$540,MATCH('Table B Values'!A2434,'Planning Periods'!$A$2:$A$540,0))</f>
        <v>Los Angeles County</v>
      </c>
    </row>
    <row r="2435" spans="1:11">
      <c r="A2435" t="s">
        <v>1232</v>
      </c>
      <c r="B2435">
        <v>2018</v>
      </c>
      <c r="C2435">
        <v>0</v>
      </c>
      <c r="D2435">
        <v>4</v>
      </c>
      <c r="E2435">
        <v>0</v>
      </c>
      <c r="F2435">
        <v>5</v>
      </c>
      <c r="G2435">
        <v>0</v>
      </c>
      <c r="H2435">
        <v>4</v>
      </c>
      <c r="I2435">
        <v>476</v>
      </c>
      <c r="J2435" t="s">
        <v>1275</v>
      </c>
      <c r="K2435" t="str">
        <f>INDEX('Planning Periods'!$O$2:$O$540,MATCH('Table B Values'!A2435,'Planning Periods'!$A$2:$A$540,0))</f>
        <v>San Joaquin County</v>
      </c>
    </row>
    <row r="2436" spans="1:11">
      <c r="A2436" t="s">
        <v>1231</v>
      </c>
      <c r="B2436">
        <v>2018</v>
      </c>
      <c r="C2436">
        <v>0</v>
      </c>
      <c r="D2436">
        <v>0</v>
      </c>
      <c r="E2436">
        <v>0</v>
      </c>
      <c r="F2436">
        <v>0</v>
      </c>
      <c r="G2436">
        <v>0</v>
      </c>
      <c r="H2436">
        <v>0</v>
      </c>
      <c r="I2436">
        <v>121</v>
      </c>
      <c r="J2436" t="s">
        <v>1275</v>
      </c>
      <c r="K2436" t="str">
        <f>INDEX('Planning Periods'!$O$2:$O$540,MATCH('Table B Values'!A2436,'Planning Periods'!$A$2:$A$540,0))</f>
        <v>Monterey County</v>
      </c>
    </row>
    <row r="2437" spans="1:11">
      <c r="A2437" t="s">
        <v>1233</v>
      </c>
      <c r="B2437">
        <v>2018</v>
      </c>
      <c r="C2437">
        <v>1</v>
      </c>
      <c r="D2437">
        <v>7</v>
      </c>
      <c r="E2437">
        <v>0</v>
      </c>
      <c r="F2437">
        <v>0</v>
      </c>
      <c r="G2437">
        <v>0</v>
      </c>
      <c r="H2437">
        <v>3</v>
      </c>
      <c r="I2437">
        <v>36</v>
      </c>
      <c r="J2437" t="s">
        <v>1275</v>
      </c>
      <c r="K2437" t="str">
        <f>INDEX('Planning Periods'!$O$2:$O$540,MATCH('Table B Values'!A2437,'Planning Periods'!$A$2:$A$540,0))</f>
        <v>Marin County</v>
      </c>
    </row>
    <row r="2438" spans="1:11">
      <c r="A2438" t="s">
        <v>883</v>
      </c>
      <c r="B2438">
        <v>2018</v>
      </c>
      <c r="C2438">
        <v>0</v>
      </c>
      <c r="D2438">
        <v>0</v>
      </c>
      <c r="E2438">
        <v>0</v>
      </c>
      <c r="F2438">
        <v>0</v>
      </c>
      <c r="G2438">
        <v>0</v>
      </c>
      <c r="H2438">
        <v>0</v>
      </c>
      <c r="I2438" s="356">
        <v>5</v>
      </c>
      <c r="J2438" t="s">
        <v>1275</v>
      </c>
      <c r="K2438" t="str">
        <f>INDEX('Planning Periods'!$O$2:$O$540,MATCH('Table B Values'!A2438,'Planning Periods'!$A$2:$A$540,0))</f>
        <v>Orange County</v>
      </c>
    </row>
    <row r="2439" spans="1:11">
      <c r="A2439" t="s">
        <v>1237</v>
      </c>
      <c r="B2439">
        <v>2018</v>
      </c>
      <c r="C2439">
        <v>10</v>
      </c>
      <c r="D2439">
        <v>0</v>
      </c>
      <c r="E2439">
        <v>0</v>
      </c>
      <c r="F2439">
        <v>0</v>
      </c>
      <c r="G2439">
        <v>0</v>
      </c>
      <c r="H2439">
        <v>0</v>
      </c>
      <c r="I2439">
        <v>1776</v>
      </c>
      <c r="J2439" t="s">
        <v>1275</v>
      </c>
      <c r="K2439" t="str">
        <f>INDEX('Planning Periods'!$O$2:$O$540,MATCH('Table B Values'!A2439,'Planning Periods'!$A$2:$A$540,0))</f>
        <v>Santa Clara County</v>
      </c>
    </row>
    <row r="2440" spans="1:11">
      <c r="A2440" t="s">
        <v>1235</v>
      </c>
      <c r="B2440">
        <v>2018</v>
      </c>
      <c r="C2440">
        <v>0</v>
      </c>
      <c r="D2440">
        <v>5</v>
      </c>
      <c r="E2440">
        <v>0</v>
      </c>
      <c r="F2440">
        <v>3</v>
      </c>
      <c r="G2440">
        <v>0</v>
      </c>
      <c r="H2440">
        <v>3</v>
      </c>
      <c r="I2440">
        <v>4</v>
      </c>
      <c r="J2440" t="s">
        <v>1275</v>
      </c>
      <c r="K2440" t="str">
        <f>INDEX('Planning Periods'!$O$2:$O$540,MATCH('Table B Values'!A2440,'Planning Periods'!$A$2:$A$540,0))</f>
        <v>Marin County</v>
      </c>
    </row>
    <row r="2441" spans="1:11">
      <c r="A2441" t="s">
        <v>1259</v>
      </c>
      <c r="B2441">
        <v>2018</v>
      </c>
      <c r="C2441">
        <v>0</v>
      </c>
      <c r="D2441">
        <v>0</v>
      </c>
      <c r="E2441">
        <v>5</v>
      </c>
      <c r="F2441">
        <v>1</v>
      </c>
      <c r="G2441">
        <v>0</v>
      </c>
      <c r="H2441">
        <v>87</v>
      </c>
      <c r="I2441">
        <v>120</v>
      </c>
      <c r="J2441" t="s">
        <v>1275</v>
      </c>
      <c r="K2441" t="str">
        <f>INDEX('Planning Periods'!$O$2:$O$540,MATCH('Table B Values'!A2441,'Planning Periods'!$A$2:$A$540,0))</f>
        <v>Stanislaus County</v>
      </c>
    </row>
    <row r="2442" spans="1:11">
      <c r="A2442" t="s">
        <v>938</v>
      </c>
      <c r="B2442">
        <v>2018</v>
      </c>
      <c r="C2442">
        <v>0</v>
      </c>
      <c r="D2442">
        <v>0</v>
      </c>
      <c r="E2442">
        <v>0</v>
      </c>
      <c r="F2442">
        <v>9</v>
      </c>
      <c r="G2442">
        <v>0</v>
      </c>
      <c r="H2442">
        <v>11</v>
      </c>
      <c r="I2442">
        <v>7</v>
      </c>
      <c r="J2442" t="s">
        <v>1275</v>
      </c>
      <c r="K2442" t="str">
        <f>INDEX('Planning Periods'!$O$2:$O$540,MATCH('Table B Values'!A2442,'Planning Periods'!$A$2:$A$540,0))</f>
        <v>Mono County</v>
      </c>
    </row>
    <row r="2443" spans="1:11">
      <c r="A2443" t="s">
        <v>936</v>
      </c>
      <c r="B2443">
        <v>2018</v>
      </c>
      <c r="C2443">
        <v>0</v>
      </c>
      <c r="D2443">
        <v>0</v>
      </c>
      <c r="E2443">
        <v>0</v>
      </c>
      <c r="F2443">
        <v>2</v>
      </c>
      <c r="G2443">
        <v>0</v>
      </c>
      <c r="H2443">
        <v>3</v>
      </c>
      <c r="I2443">
        <v>3</v>
      </c>
      <c r="J2443" t="s">
        <v>1275</v>
      </c>
      <c r="K2443" t="str">
        <f>INDEX('Planning Periods'!$O$2:$O$540,MATCH('Table B Values'!A2443,'Planning Periods'!$A$2:$A$540,0))</f>
        <v>Modoc County</v>
      </c>
    </row>
    <row r="2444" spans="1:11">
      <c r="A2444" t="s">
        <v>880</v>
      </c>
      <c r="B2444">
        <v>2018</v>
      </c>
      <c r="C2444">
        <v>0</v>
      </c>
      <c r="D2444">
        <v>0</v>
      </c>
      <c r="E2444">
        <v>0</v>
      </c>
      <c r="F2444">
        <v>1</v>
      </c>
      <c r="G2444">
        <v>0</v>
      </c>
      <c r="H2444">
        <v>181</v>
      </c>
      <c r="I2444">
        <v>759</v>
      </c>
      <c r="J2444" t="s">
        <v>1275</v>
      </c>
      <c r="K2444" t="str">
        <f>INDEX('Planning Periods'!$O$2:$O$540,MATCH('Table B Values'!A2444,'Planning Periods'!$A$2:$A$540,0))</f>
        <v>Riverside County</v>
      </c>
    </row>
    <row r="2445" spans="1:11">
      <c r="A2445" t="s">
        <v>1239</v>
      </c>
      <c r="B2445">
        <v>2018</v>
      </c>
      <c r="C2445">
        <v>0</v>
      </c>
      <c r="D2445">
        <v>9</v>
      </c>
      <c r="E2445">
        <v>1</v>
      </c>
      <c r="F2445">
        <v>5</v>
      </c>
      <c r="G2445">
        <v>2</v>
      </c>
      <c r="H2445">
        <v>1</v>
      </c>
      <c r="I2445" s="356">
        <v>26</v>
      </c>
      <c r="J2445" t="s">
        <v>1275</v>
      </c>
      <c r="K2445" t="str">
        <f>INDEX('Planning Periods'!$O$2:$O$540,MATCH('Table B Values'!A2445,'Planning Periods'!$A$2:$A$540,0))</f>
        <v>San Mateo County</v>
      </c>
    </row>
    <row r="2446" spans="1:11">
      <c r="A2446" t="s">
        <v>1238</v>
      </c>
      <c r="B2446">
        <v>2018</v>
      </c>
      <c r="C2446">
        <v>0</v>
      </c>
      <c r="D2446">
        <v>0</v>
      </c>
      <c r="E2446">
        <v>0</v>
      </c>
      <c r="F2446">
        <v>11</v>
      </c>
      <c r="G2446">
        <v>0</v>
      </c>
      <c r="H2446">
        <v>1</v>
      </c>
      <c r="I2446">
        <v>148</v>
      </c>
      <c r="J2446" t="s">
        <v>1275</v>
      </c>
      <c r="K2446" t="str">
        <f>INDEX('Planning Periods'!$O$2:$O$540,MATCH('Table B Values'!A2446,'Planning Periods'!$A$2:$A$540,0))</f>
        <v>Merced County</v>
      </c>
    </row>
    <row r="2447" spans="1:11">
      <c r="A2447" t="s">
        <v>1240</v>
      </c>
      <c r="B2447">
        <v>2018</v>
      </c>
      <c r="C2447">
        <v>0</v>
      </c>
      <c r="D2447">
        <v>0</v>
      </c>
      <c r="E2447">
        <v>0</v>
      </c>
      <c r="F2447">
        <v>0</v>
      </c>
      <c r="G2447">
        <v>0</v>
      </c>
      <c r="H2447">
        <v>0</v>
      </c>
      <c r="I2447">
        <v>603</v>
      </c>
      <c r="J2447" t="s">
        <v>1275</v>
      </c>
      <c r="K2447" t="str">
        <f>INDEX('Planning Periods'!$O$2:$O$540,MATCH('Table B Values'!A2447,'Planning Periods'!$A$2:$A$540,0))</f>
        <v>Merced County</v>
      </c>
    </row>
    <row r="2448" spans="1:11">
      <c r="A2448" t="s">
        <v>919</v>
      </c>
      <c r="B2448">
        <v>2018</v>
      </c>
      <c r="C2448">
        <v>0</v>
      </c>
      <c r="D2448">
        <v>4</v>
      </c>
      <c r="E2448">
        <v>0</v>
      </c>
      <c r="F2448">
        <v>11</v>
      </c>
      <c r="G2448">
        <v>0</v>
      </c>
      <c r="H2448">
        <v>3</v>
      </c>
      <c r="I2448">
        <v>10</v>
      </c>
      <c r="J2448" t="s">
        <v>1275</v>
      </c>
      <c r="K2448" t="str">
        <f>INDEX('Planning Periods'!$O$2:$O$540,MATCH('Table B Values'!A2448,'Planning Periods'!$A$2:$A$540,0))</f>
        <v>Nevada County</v>
      </c>
    </row>
    <row r="2449" spans="1:11">
      <c r="A2449" t="s">
        <v>1199</v>
      </c>
      <c r="B2449">
        <v>2018</v>
      </c>
      <c r="C2449">
        <v>6</v>
      </c>
      <c r="D2449">
        <v>4</v>
      </c>
      <c r="E2449">
        <v>12</v>
      </c>
      <c r="F2449">
        <v>8</v>
      </c>
      <c r="G2449">
        <v>0</v>
      </c>
      <c r="H2449">
        <v>4</v>
      </c>
      <c r="I2449">
        <v>0</v>
      </c>
      <c r="J2449" t="s">
        <v>1275</v>
      </c>
      <c r="K2449" t="str">
        <f>INDEX('Planning Periods'!$O$2:$O$540,MATCH('Table B Values'!A2449,'Planning Periods'!$A$2:$A$540,0))</f>
        <v>Fresno County</v>
      </c>
    </row>
    <row r="2450" spans="1:11">
      <c r="A2450" t="s">
        <v>784</v>
      </c>
      <c r="B2450">
        <v>2018</v>
      </c>
      <c r="C2450">
        <v>0</v>
      </c>
      <c r="D2450">
        <v>0</v>
      </c>
      <c r="E2450">
        <v>0</v>
      </c>
      <c r="F2450">
        <v>0</v>
      </c>
      <c r="G2450">
        <v>0</v>
      </c>
      <c r="H2450">
        <v>0</v>
      </c>
      <c r="I2450">
        <v>43</v>
      </c>
      <c r="J2450" t="s">
        <v>1275</v>
      </c>
      <c r="K2450" t="str">
        <f>INDEX('Planning Periods'!$O$2:$O$540,MATCH('Table B Values'!A2450,'Planning Periods'!$A$2:$A$540,0))</f>
        <v>Los Angeles County</v>
      </c>
    </row>
    <row r="2451" spans="1:11">
      <c r="A2451" t="s">
        <v>776</v>
      </c>
      <c r="B2451">
        <v>2018</v>
      </c>
      <c r="C2451">
        <v>1</v>
      </c>
      <c r="D2451">
        <v>0</v>
      </c>
      <c r="E2451">
        <v>0</v>
      </c>
      <c r="F2451">
        <v>0</v>
      </c>
      <c r="G2451">
        <v>0</v>
      </c>
      <c r="H2451">
        <v>0</v>
      </c>
      <c r="I2451">
        <v>535</v>
      </c>
      <c r="J2451" t="s">
        <v>1275</v>
      </c>
      <c r="K2451" t="str">
        <f>INDEX('Planning Periods'!$O$2:$O$540,MATCH('Table B Values'!A2451,'Planning Periods'!$A$2:$A$540,0))</f>
        <v>Los Angeles County</v>
      </c>
    </row>
    <row r="2452" spans="1:11">
      <c r="A2452" t="s">
        <v>779</v>
      </c>
      <c r="B2452">
        <v>2018</v>
      </c>
      <c r="C2452">
        <v>54</v>
      </c>
      <c r="D2452">
        <v>0</v>
      </c>
      <c r="E2452">
        <v>21</v>
      </c>
      <c r="F2452">
        <v>0</v>
      </c>
      <c r="G2452">
        <v>0</v>
      </c>
      <c r="H2452">
        <v>13</v>
      </c>
      <c r="I2452">
        <v>12</v>
      </c>
      <c r="J2452" t="s">
        <v>1275</v>
      </c>
      <c r="K2452" t="str">
        <f>INDEX('Planning Periods'!$O$2:$O$540,MATCH('Table B Values'!A2452,'Planning Periods'!$A$2:$A$540,0))</f>
        <v>San Luis Obispo County</v>
      </c>
    </row>
    <row r="2453" spans="1:11">
      <c r="A2453" t="s">
        <v>1210</v>
      </c>
      <c r="B2453">
        <v>2018</v>
      </c>
      <c r="C2453">
        <v>0</v>
      </c>
      <c r="D2453">
        <v>0</v>
      </c>
      <c r="E2453">
        <v>0</v>
      </c>
      <c r="F2453">
        <v>0</v>
      </c>
      <c r="G2453">
        <v>0</v>
      </c>
      <c r="H2453">
        <v>0</v>
      </c>
      <c r="I2453">
        <v>54</v>
      </c>
      <c r="J2453" t="s">
        <v>1275</v>
      </c>
      <c r="K2453" t="str">
        <f>INDEX('Planning Periods'!$O$2:$O$540,MATCH('Table B Values'!A2453,'Planning Periods'!$A$2:$A$540,0))</f>
        <v>Santa Clara County</v>
      </c>
    </row>
    <row r="2454" spans="1:11">
      <c r="A2454" t="s">
        <v>820</v>
      </c>
      <c r="B2454">
        <v>2018</v>
      </c>
      <c r="C2454">
        <v>0</v>
      </c>
      <c r="D2454">
        <v>0</v>
      </c>
      <c r="E2454">
        <v>0</v>
      </c>
      <c r="F2454">
        <v>0</v>
      </c>
      <c r="G2454">
        <v>0</v>
      </c>
      <c r="H2454">
        <v>62</v>
      </c>
      <c r="I2454">
        <v>0</v>
      </c>
      <c r="J2454" t="s">
        <v>1275</v>
      </c>
      <c r="K2454" t="str">
        <f>INDEX('Planning Periods'!$O$2:$O$540,MATCH('Table B Values'!A2454,'Planning Periods'!$A$2:$A$540,0))</f>
        <v>Los Angeles County</v>
      </c>
    </row>
    <row r="2455" spans="1:11">
      <c r="A2455" t="s">
        <v>1214</v>
      </c>
      <c r="B2455">
        <v>2018</v>
      </c>
      <c r="C2455">
        <v>0</v>
      </c>
      <c r="D2455">
        <v>0</v>
      </c>
      <c r="E2455">
        <v>0</v>
      </c>
      <c r="F2455">
        <v>0</v>
      </c>
      <c r="G2455">
        <v>0</v>
      </c>
      <c r="H2455">
        <v>0</v>
      </c>
      <c r="I2455">
        <v>26</v>
      </c>
      <c r="J2455" t="s">
        <v>1275</v>
      </c>
      <c r="K2455" t="str">
        <f>INDEX('Planning Periods'!$O$2:$O$540,MATCH('Table B Values'!A2455,'Planning Periods'!$A$2:$A$540,0))</f>
        <v>San Mateo County</v>
      </c>
    </row>
    <row r="2456" spans="1:11">
      <c r="A2456" t="s">
        <v>782</v>
      </c>
      <c r="B2456">
        <v>2018</v>
      </c>
      <c r="C2456">
        <v>0</v>
      </c>
      <c r="D2456">
        <v>0</v>
      </c>
      <c r="E2456">
        <v>0</v>
      </c>
      <c r="F2456">
        <v>61</v>
      </c>
      <c r="G2456">
        <v>0</v>
      </c>
      <c r="H2456">
        <v>0</v>
      </c>
      <c r="I2456">
        <v>0</v>
      </c>
      <c r="J2456" t="s">
        <v>1275</v>
      </c>
      <c r="K2456" t="str">
        <f>INDEX('Planning Periods'!$O$2:$O$540,MATCH('Table B Values'!A2456,'Planning Periods'!$A$2:$A$540,0))</f>
        <v>Butte County</v>
      </c>
    </row>
    <row r="2457" spans="1:11">
      <c r="A2457" t="s">
        <v>1211</v>
      </c>
      <c r="B2457">
        <v>2018</v>
      </c>
      <c r="C2457">
        <v>0</v>
      </c>
      <c r="D2457">
        <v>0</v>
      </c>
      <c r="E2457">
        <v>0</v>
      </c>
      <c r="F2457">
        <v>0</v>
      </c>
      <c r="G2457">
        <v>0</v>
      </c>
      <c r="H2457">
        <v>1</v>
      </c>
      <c r="I2457">
        <v>29</v>
      </c>
      <c r="J2457" t="s">
        <v>1275</v>
      </c>
      <c r="K2457" t="str">
        <f>INDEX('Planning Periods'!$O$2:$O$540,MATCH('Table B Values'!A2457,'Planning Periods'!$A$2:$A$540,0))</f>
        <v>Los Angeles County</v>
      </c>
    </row>
    <row r="2458" spans="1:11">
      <c r="A2458" t="s">
        <v>799</v>
      </c>
      <c r="B2458">
        <v>2018</v>
      </c>
      <c r="C2458">
        <v>0</v>
      </c>
      <c r="D2458">
        <v>0</v>
      </c>
      <c r="E2458">
        <v>0</v>
      </c>
      <c r="F2458">
        <v>0</v>
      </c>
      <c r="G2458">
        <v>0</v>
      </c>
      <c r="H2458">
        <v>0</v>
      </c>
      <c r="I2458">
        <v>10</v>
      </c>
      <c r="J2458" t="s">
        <v>1275</v>
      </c>
      <c r="K2458" t="str">
        <f>INDEX('Planning Periods'!$O$2:$O$540,MATCH('Table B Values'!A2458,'Planning Periods'!$A$2:$A$540,0))</f>
        <v>San Luis Obispo County</v>
      </c>
    </row>
    <row r="2459" spans="1:11">
      <c r="A2459" t="s">
        <v>1204</v>
      </c>
      <c r="B2459">
        <v>2018</v>
      </c>
      <c r="C2459">
        <v>23</v>
      </c>
      <c r="D2459">
        <v>0</v>
      </c>
      <c r="E2459">
        <v>205</v>
      </c>
      <c r="F2459">
        <v>3</v>
      </c>
      <c r="G2459">
        <v>0</v>
      </c>
      <c r="H2459">
        <v>48</v>
      </c>
      <c r="I2459">
        <v>68</v>
      </c>
      <c r="J2459" t="s">
        <v>1275</v>
      </c>
      <c r="K2459" t="str">
        <f>INDEX('Planning Periods'!$O$2:$O$540,MATCH('Table B Values'!A2459,'Planning Periods'!$A$2:$A$540,0))</f>
        <v>Contra Costa County</v>
      </c>
    </row>
    <row r="2460" spans="1:11">
      <c r="A2460" t="s">
        <v>1203</v>
      </c>
      <c r="B2460">
        <v>2018</v>
      </c>
      <c r="C2460">
        <v>0</v>
      </c>
      <c r="D2460">
        <v>0</v>
      </c>
      <c r="E2460">
        <v>0</v>
      </c>
      <c r="F2460">
        <v>0</v>
      </c>
      <c r="G2460">
        <v>0</v>
      </c>
      <c r="H2460">
        <v>0</v>
      </c>
      <c r="I2460">
        <v>2</v>
      </c>
      <c r="J2460" t="s">
        <v>1275</v>
      </c>
      <c r="K2460" t="str">
        <f>INDEX('Planning Periods'!$O$2:$O$540,MATCH('Table B Values'!A2460,'Planning Periods'!$A$2:$A$540,0))</f>
        <v>Contra Costa County</v>
      </c>
    </row>
    <row r="2461" spans="1:11">
      <c r="A2461" t="s">
        <v>796</v>
      </c>
      <c r="B2461">
        <v>2018</v>
      </c>
      <c r="C2461">
        <v>0</v>
      </c>
      <c r="D2461">
        <v>0</v>
      </c>
      <c r="E2461">
        <v>0</v>
      </c>
      <c r="F2461">
        <v>0</v>
      </c>
      <c r="G2461">
        <v>0</v>
      </c>
      <c r="H2461">
        <v>0</v>
      </c>
      <c r="I2461">
        <v>13</v>
      </c>
      <c r="J2461" t="s">
        <v>1275</v>
      </c>
      <c r="K2461" t="str">
        <f>INDEX('Planning Periods'!$O$2:$O$540,MATCH('Table B Values'!A2461,'Planning Periods'!$A$2:$A$540,0))</f>
        <v>Los Angeles County</v>
      </c>
    </row>
    <row r="2462" spans="1:11">
      <c r="A2462" t="s">
        <v>1198</v>
      </c>
      <c r="B2462">
        <v>2018</v>
      </c>
      <c r="C2462">
        <v>0</v>
      </c>
      <c r="D2462">
        <v>0</v>
      </c>
      <c r="E2462">
        <v>4</v>
      </c>
      <c r="F2462">
        <v>0</v>
      </c>
      <c r="G2462">
        <v>6</v>
      </c>
      <c r="H2462">
        <v>25</v>
      </c>
      <c r="I2462" s="356">
        <v>77</v>
      </c>
      <c r="J2462" t="s">
        <v>1275</v>
      </c>
      <c r="K2462" t="str">
        <f>INDEX('Planning Periods'!$O$2:$O$540,MATCH('Table B Values'!A2462,'Planning Periods'!$A$2:$A$540,0))</f>
        <v>Sonoma County</v>
      </c>
    </row>
    <row r="2463" spans="1:11">
      <c r="A2463" t="s">
        <v>1200</v>
      </c>
      <c r="B2463">
        <v>2018</v>
      </c>
      <c r="C2463">
        <v>0</v>
      </c>
      <c r="D2463">
        <v>0</v>
      </c>
      <c r="E2463">
        <v>0</v>
      </c>
      <c r="F2463">
        <v>4</v>
      </c>
      <c r="G2463">
        <v>0</v>
      </c>
      <c r="H2463">
        <v>2</v>
      </c>
      <c r="I2463">
        <v>8</v>
      </c>
      <c r="J2463" t="s">
        <v>1275</v>
      </c>
      <c r="K2463" t="str">
        <f>INDEX('Planning Periods'!$O$2:$O$540,MATCH('Table B Values'!A2463,'Planning Periods'!$A$2:$A$540,0))</f>
        <v>Alameda County</v>
      </c>
    </row>
    <row r="2464" spans="1:11">
      <c r="A2464" t="s">
        <v>923</v>
      </c>
      <c r="B2464">
        <v>2018</v>
      </c>
      <c r="C2464">
        <v>0</v>
      </c>
      <c r="D2464">
        <v>0</v>
      </c>
      <c r="E2464">
        <v>0</v>
      </c>
      <c r="F2464">
        <v>0</v>
      </c>
      <c r="G2464">
        <v>0</v>
      </c>
      <c r="H2464">
        <v>27</v>
      </c>
      <c r="I2464">
        <v>267</v>
      </c>
      <c r="J2464" t="s">
        <v>1275</v>
      </c>
      <c r="K2464" t="str">
        <f>INDEX('Planning Periods'!$O$2:$O$540,MATCH('Table B Values'!A2464,'Planning Periods'!$A$2:$A$540,0))</f>
        <v>San Diego County</v>
      </c>
    </row>
    <row r="2465" spans="1:11">
      <c r="A2465" t="s">
        <v>1254</v>
      </c>
      <c r="B2465">
        <v>2018</v>
      </c>
      <c r="C2465">
        <v>0</v>
      </c>
      <c r="D2465">
        <v>0</v>
      </c>
      <c r="E2465">
        <v>0</v>
      </c>
      <c r="F2465">
        <v>0</v>
      </c>
      <c r="G2465">
        <v>0</v>
      </c>
      <c r="H2465">
        <v>0</v>
      </c>
      <c r="I2465">
        <v>192</v>
      </c>
      <c r="J2465" t="s">
        <v>1275</v>
      </c>
      <c r="K2465" t="str">
        <f>INDEX('Planning Periods'!$O$2:$O$540,MATCH('Table B Values'!A2465,'Planning Periods'!$A$2:$A$540,0))</f>
        <v>Contra Costa County</v>
      </c>
    </row>
    <row r="2466" spans="1:11">
      <c r="A2466" t="s">
        <v>1253</v>
      </c>
      <c r="B2466">
        <v>2018</v>
      </c>
      <c r="C2466">
        <v>204</v>
      </c>
      <c r="D2466">
        <v>0</v>
      </c>
      <c r="E2466">
        <v>85</v>
      </c>
      <c r="F2466">
        <v>0</v>
      </c>
      <c r="G2466">
        <v>45</v>
      </c>
      <c r="H2466">
        <v>3</v>
      </c>
      <c r="I2466">
        <v>4280</v>
      </c>
      <c r="J2466" t="s">
        <v>1275</v>
      </c>
      <c r="K2466" t="str">
        <f>INDEX('Planning Periods'!$O$2:$O$540,MATCH('Table B Values'!A2466,'Planning Periods'!$A$2:$A$540,0))</f>
        <v>Alameda County</v>
      </c>
    </row>
    <row r="2467" spans="1:11">
      <c r="A2467" t="s">
        <v>1255</v>
      </c>
      <c r="B2467">
        <v>2018</v>
      </c>
      <c r="C2467">
        <v>0</v>
      </c>
      <c r="D2467">
        <v>0</v>
      </c>
      <c r="E2467">
        <v>0</v>
      </c>
      <c r="F2467">
        <v>1</v>
      </c>
      <c r="G2467">
        <v>0</v>
      </c>
      <c r="H2467">
        <v>4</v>
      </c>
      <c r="I2467">
        <v>119</v>
      </c>
      <c r="J2467" t="s">
        <v>1275</v>
      </c>
      <c r="K2467" t="str">
        <f>INDEX('Planning Periods'!$O$2:$O$540,MATCH('Table B Values'!A2467,'Planning Periods'!$A$2:$A$540,0))</f>
        <v>Stanislaus County</v>
      </c>
    </row>
    <row r="2468" spans="1:11">
      <c r="A2468" t="s">
        <v>1249</v>
      </c>
      <c r="B2468">
        <v>2018</v>
      </c>
      <c r="C2468">
        <v>0</v>
      </c>
      <c r="D2468">
        <v>0</v>
      </c>
      <c r="E2468">
        <v>0</v>
      </c>
      <c r="F2468">
        <v>0</v>
      </c>
      <c r="G2468">
        <v>0</v>
      </c>
      <c r="H2468">
        <v>0</v>
      </c>
      <c r="I2468">
        <v>460</v>
      </c>
      <c r="J2468" t="s">
        <v>1275</v>
      </c>
      <c r="K2468" t="str">
        <f>INDEX('Planning Periods'!$O$2:$O$540,MATCH('Table B Values'!A2468,'Planning Periods'!$A$2:$A$540,0))</f>
        <v>Alameda County</v>
      </c>
    </row>
    <row r="2469" spans="1:11">
      <c r="A2469" t="s">
        <v>1250</v>
      </c>
      <c r="B2469">
        <v>2018</v>
      </c>
      <c r="C2469">
        <v>0</v>
      </c>
      <c r="D2469">
        <v>0</v>
      </c>
      <c r="E2469">
        <v>0</v>
      </c>
      <c r="F2469">
        <v>0</v>
      </c>
      <c r="G2469">
        <v>0</v>
      </c>
      <c r="H2469">
        <v>2</v>
      </c>
      <c r="I2469">
        <v>48</v>
      </c>
      <c r="J2469" t="s">
        <v>1275</v>
      </c>
      <c r="K2469" t="str">
        <f>INDEX('Planning Periods'!$O$2:$O$540,MATCH('Table B Values'!A2469,'Planning Periods'!$A$2:$A$540,0))</f>
        <v>Stanislaus County</v>
      </c>
    </row>
    <row r="2470" spans="1:11">
      <c r="A2470" t="s">
        <v>1256</v>
      </c>
      <c r="B2470">
        <v>2018</v>
      </c>
      <c r="C2470">
        <v>5</v>
      </c>
      <c r="D2470">
        <v>4</v>
      </c>
      <c r="E2470">
        <v>4</v>
      </c>
      <c r="F2470">
        <v>2</v>
      </c>
      <c r="G2470">
        <v>0</v>
      </c>
      <c r="H2470">
        <v>39</v>
      </c>
      <c r="I2470">
        <v>8</v>
      </c>
      <c r="J2470" t="s">
        <v>1275</v>
      </c>
      <c r="K2470" t="str">
        <f>INDEX('Planning Periods'!$O$2:$O$540,MATCH('Table B Values'!A2470,'Planning Periods'!$A$2:$A$540,0))</f>
        <v>Marin County</v>
      </c>
    </row>
    <row r="2471" spans="1:11">
      <c r="A2471" t="s">
        <v>921</v>
      </c>
      <c r="B2471">
        <v>2018</v>
      </c>
      <c r="C2471">
        <v>0</v>
      </c>
      <c r="D2471">
        <v>0</v>
      </c>
      <c r="E2471">
        <v>0</v>
      </c>
      <c r="F2471">
        <v>3</v>
      </c>
      <c r="G2471">
        <v>0</v>
      </c>
      <c r="H2471">
        <v>3</v>
      </c>
      <c r="I2471">
        <v>26</v>
      </c>
      <c r="J2471" t="s">
        <v>1275</v>
      </c>
      <c r="K2471" t="str">
        <f>INDEX('Planning Periods'!$O$2:$O$540,MATCH('Table B Values'!A2471,'Planning Periods'!$A$2:$A$540,0))</f>
        <v>Los Angeles County</v>
      </c>
    </row>
    <row r="2472" spans="1:11">
      <c r="A2472" t="s">
        <v>925</v>
      </c>
      <c r="B2472">
        <v>2018</v>
      </c>
      <c r="C2472">
        <v>0</v>
      </c>
      <c r="D2472">
        <v>1</v>
      </c>
      <c r="E2472">
        <v>0</v>
      </c>
      <c r="F2472">
        <v>0</v>
      </c>
      <c r="G2472">
        <v>0</v>
      </c>
      <c r="H2472">
        <v>0</v>
      </c>
      <c r="I2472" s="356">
        <v>35</v>
      </c>
      <c r="J2472" t="s">
        <v>1275</v>
      </c>
      <c r="K2472" t="str">
        <f>INDEX('Planning Periods'!$O$2:$O$540,MATCH('Table B Values'!A2472,'Planning Periods'!$A$2:$A$540,0))</f>
        <v>Orange County</v>
      </c>
    </row>
    <row r="2473" spans="1:11">
      <c r="A2473" t="s">
        <v>1205</v>
      </c>
      <c r="B2473">
        <v>2018</v>
      </c>
      <c r="C2473">
        <v>0</v>
      </c>
      <c r="D2473">
        <v>0</v>
      </c>
      <c r="E2473">
        <v>0</v>
      </c>
      <c r="F2473">
        <v>0</v>
      </c>
      <c r="G2473">
        <v>0</v>
      </c>
      <c r="H2473">
        <v>4</v>
      </c>
      <c r="I2473">
        <v>51</v>
      </c>
      <c r="J2473" t="s">
        <v>1275</v>
      </c>
      <c r="K2473" t="str">
        <f>INDEX('Planning Periods'!$O$2:$O$540,MATCH('Table B Values'!A2473,'Planning Periods'!$A$2:$A$540,0))</f>
        <v>Contra Costa County</v>
      </c>
    </row>
    <row r="2474" spans="1:11">
      <c r="A2474" t="s">
        <v>1208</v>
      </c>
      <c r="B2474">
        <v>2018</v>
      </c>
      <c r="C2474">
        <v>0</v>
      </c>
      <c r="D2474">
        <v>0</v>
      </c>
      <c r="E2474">
        <v>0</v>
      </c>
      <c r="F2474">
        <v>1</v>
      </c>
      <c r="G2474">
        <v>0</v>
      </c>
      <c r="H2474">
        <v>1</v>
      </c>
      <c r="I2474">
        <v>0</v>
      </c>
      <c r="J2474" t="s">
        <v>1275</v>
      </c>
      <c r="K2474" t="str">
        <f>INDEX('Planning Periods'!$O$2:$O$540,MATCH('Table B Values'!A2474,'Planning Periods'!$A$2:$A$540,0))</f>
        <v>Fresno County</v>
      </c>
    </row>
    <row r="2475" spans="1:11">
      <c r="A2475" t="s">
        <v>1206</v>
      </c>
      <c r="B2475">
        <v>2018</v>
      </c>
      <c r="C2475">
        <v>0</v>
      </c>
      <c r="D2475">
        <v>0</v>
      </c>
      <c r="E2475">
        <v>33</v>
      </c>
      <c r="F2475">
        <v>0</v>
      </c>
      <c r="G2475">
        <v>0</v>
      </c>
      <c r="H2475">
        <v>13</v>
      </c>
      <c r="I2475">
        <v>0</v>
      </c>
      <c r="J2475" t="s">
        <v>1275</v>
      </c>
      <c r="K2475" t="str">
        <f>INDEX('Planning Periods'!$O$2:$O$540,MATCH('Table B Values'!A2475,'Planning Periods'!$A$2:$A$540,0))</f>
        <v>Glenn County</v>
      </c>
    </row>
    <row r="2476" spans="1:11">
      <c r="A2476" t="s">
        <v>1213</v>
      </c>
      <c r="B2476">
        <v>2018</v>
      </c>
      <c r="C2476">
        <v>0</v>
      </c>
      <c r="D2476">
        <v>0</v>
      </c>
      <c r="E2476">
        <v>0</v>
      </c>
      <c r="F2476">
        <v>0</v>
      </c>
      <c r="G2476">
        <v>0</v>
      </c>
      <c r="H2476">
        <v>5</v>
      </c>
      <c r="I2476">
        <v>8</v>
      </c>
      <c r="J2476" t="s">
        <v>1275</v>
      </c>
      <c r="K2476" t="str">
        <f>INDEX('Planning Periods'!$O$2:$O$540,MATCH('Table B Values'!A2476,'Planning Periods'!$A$2:$A$540,0))</f>
        <v>Monterey County</v>
      </c>
    </row>
    <row r="2477" spans="1:11">
      <c r="A2477" t="s">
        <v>823</v>
      </c>
      <c r="B2477">
        <v>2018</v>
      </c>
      <c r="C2477">
        <v>51</v>
      </c>
      <c r="D2477">
        <v>0</v>
      </c>
      <c r="E2477">
        <v>229</v>
      </c>
      <c r="F2477">
        <v>1</v>
      </c>
      <c r="G2477">
        <v>0</v>
      </c>
      <c r="H2477">
        <v>0</v>
      </c>
      <c r="I2477">
        <v>146</v>
      </c>
      <c r="J2477" t="s">
        <v>1275</v>
      </c>
      <c r="K2477" t="str">
        <f>INDEX('Planning Periods'!$O$2:$O$540,MATCH('Table B Values'!A2477,'Planning Periods'!$A$2:$A$540,0))</f>
        <v>Ventura County</v>
      </c>
    </row>
    <row r="2478" spans="1:11">
      <c r="A2478" t="s">
        <v>814</v>
      </c>
      <c r="B2478">
        <v>2018</v>
      </c>
      <c r="C2478">
        <v>0</v>
      </c>
      <c r="D2478">
        <v>0</v>
      </c>
      <c r="E2478">
        <v>0</v>
      </c>
      <c r="F2478">
        <v>0</v>
      </c>
      <c r="G2478">
        <v>0</v>
      </c>
      <c r="H2478">
        <v>0</v>
      </c>
      <c r="I2478">
        <v>9</v>
      </c>
      <c r="J2478" t="s">
        <v>1275</v>
      </c>
      <c r="K2478" t="str">
        <f>INDEX('Planning Periods'!$O$2:$O$540,MATCH('Table B Values'!A2478,'Planning Periods'!$A$2:$A$540,0))</f>
        <v>Butte County</v>
      </c>
    </row>
    <row r="2479" spans="1:11">
      <c r="A2479" t="s">
        <v>802</v>
      </c>
      <c r="B2479">
        <v>2018</v>
      </c>
      <c r="C2479">
        <v>0</v>
      </c>
      <c r="D2479">
        <v>0</v>
      </c>
      <c r="E2479">
        <v>0</v>
      </c>
      <c r="F2479">
        <v>0</v>
      </c>
      <c r="G2479">
        <v>0</v>
      </c>
      <c r="H2479">
        <v>10</v>
      </c>
      <c r="I2479">
        <v>19</v>
      </c>
      <c r="J2479" t="s">
        <v>1275</v>
      </c>
      <c r="K2479" t="str">
        <f>INDEX('Planning Periods'!$O$2:$O$540,MATCH('Table B Values'!A2479,'Planning Periods'!$A$2:$A$540,0))</f>
        <v>Orange County</v>
      </c>
    </row>
    <row r="2480" spans="1:11">
      <c r="A2480" t="s">
        <v>811</v>
      </c>
      <c r="B2480">
        <v>2018</v>
      </c>
      <c r="C2480">
        <v>50</v>
      </c>
      <c r="D2480">
        <v>0</v>
      </c>
      <c r="E2480">
        <v>24</v>
      </c>
      <c r="F2480">
        <v>0</v>
      </c>
      <c r="G2480">
        <v>0</v>
      </c>
      <c r="H2480">
        <v>72</v>
      </c>
      <c r="I2480">
        <v>1167</v>
      </c>
      <c r="J2480" t="s">
        <v>1275</v>
      </c>
      <c r="K2480" t="str">
        <f>INDEX('Planning Periods'!$O$2:$O$540,MATCH('Table B Values'!A2480,'Planning Periods'!$A$2:$A$540,0))</f>
        <v>San Bernardino County</v>
      </c>
    </row>
    <row r="2481" spans="1:11">
      <c r="A2481" t="s">
        <v>808</v>
      </c>
      <c r="B2481">
        <v>2018</v>
      </c>
      <c r="C2481">
        <v>0</v>
      </c>
      <c r="D2481">
        <v>0</v>
      </c>
      <c r="E2481">
        <v>0</v>
      </c>
      <c r="F2481">
        <v>0</v>
      </c>
      <c r="G2481">
        <v>9</v>
      </c>
      <c r="H2481">
        <v>13</v>
      </c>
      <c r="I2481">
        <v>1</v>
      </c>
      <c r="J2481" t="s">
        <v>1275</v>
      </c>
      <c r="K2481" t="str">
        <f>INDEX('Planning Periods'!$O$2:$O$540,MATCH('Table B Values'!A2481,'Planning Periods'!$A$2:$A$540,0))</f>
        <v>Ventura County</v>
      </c>
    </row>
    <row r="2482" spans="1:11">
      <c r="A2482" t="s">
        <v>805</v>
      </c>
      <c r="B2482">
        <v>2018</v>
      </c>
      <c r="C2482">
        <v>0</v>
      </c>
      <c r="D2482">
        <v>0</v>
      </c>
      <c r="E2482">
        <v>0</v>
      </c>
      <c r="F2482">
        <v>0</v>
      </c>
      <c r="G2482">
        <v>0</v>
      </c>
      <c r="H2482">
        <v>0</v>
      </c>
      <c r="I2482">
        <v>606</v>
      </c>
      <c r="J2482" t="s">
        <v>1275</v>
      </c>
      <c r="K2482" t="str">
        <f>INDEX('Planning Periods'!$O$2:$O$540,MATCH('Table B Values'!A2482,'Planning Periods'!$A$2:$A$540,0))</f>
        <v>Orange County</v>
      </c>
    </row>
    <row r="2483" spans="1:11">
      <c r="A2483" t="s">
        <v>868</v>
      </c>
      <c r="B2483">
        <v>2018</v>
      </c>
      <c r="C2483">
        <v>0</v>
      </c>
      <c r="D2483">
        <v>0</v>
      </c>
      <c r="E2483">
        <v>0</v>
      </c>
      <c r="F2483">
        <v>0</v>
      </c>
      <c r="G2483">
        <v>0</v>
      </c>
      <c r="H2483">
        <v>0</v>
      </c>
      <c r="I2483">
        <v>38</v>
      </c>
      <c r="J2483" t="s">
        <v>1275</v>
      </c>
      <c r="K2483" t="str">
        <f>INDEX('Planning Periods'!$O$2:$O$540,MATCH('Table B Values'!A2483,'Planning Periods'!$A$2:$A$540,0))</f>
        <v>Mono County</v>
      </c>
    </row>
    <row r="2484" spans="1:11">
      <c r="A2484" t="s">
        <v>1063</v>
      </c>
      <c r="B2484">
        <v>2018</v>
      </c>
      <c r="C2484">
        <v>0</v>
      </c>
      <c r="D2484">
        <v>0</v>
      </c>
      <c r="E2484">
        <v>0</v>
      </c>
      <c r="F2484">
        <v>0</v>
      </c>
      <c r="G2484">
        <v>0</v>
      </c>
      <c r="H2484">
        <v>0</v>
      </c>
      <c r="I2484">
        <v>64</v>
      </c>
      <c r="J2484" t="s">
        <v>1275</v>
      </c>
      <c r="K2484" t="str">
        <f>INDEX('Planning Periods'!$O$2:$O$540,MATCH('Table B Values'!A2484,'Planning Periods'!$A$2:$A$540,0))</f>
        <v>San Diego County</v>
      </c>
    </row>
    <row r="2485" spans="1:11">
      <c r="A2485" t="s">
        <v>1298</v>
      </c>
      <c r="B2485">
        <v>2018</v>
      </c>
      <c r="C2485">
        <v>0</v>
      </c>
      <c r="D2485">
        <v>0</v>
      </c>
      <c r="E2485">
        <v>0</v>
      </c>
      <c r="F2485">
        <v>0</v>
      </c>
      <c r="G2485">
        <v>0</v>
      </c>
      <c r="H2485">
        <v>90</v>
      </c>
      <c r="I2485">
        <v>26</v>
      </c>
      <c r="J2485" t="s">
        <v>1275</v>
      </c>
      <c r="K2485" t="str">
        <f>INDEX('Planning Periods'!$O$2:$O$540,MATCH('Table B Values'!A2485,'Planning Periods'!$A$2:$A$540,0))</f>
        <v>Imperial County</v>
      </c>
    </row>
    <row r="2486" spans="1:11">
      <c r="A2486" t="s">
        <v>1297</v>
      </c>
      <c r="B2486">
        <v>2018</v>
      </c>
      <c r="C2486">
        <v>0</v>
      </c>
      <c r="D2486">
        <v>0</v>
      </c>
      <c r="E2486">
        <v>0</v>
      </c>
      <c r="F2486">
        <v>4</v>
      </c>
      <c r="G2486">
        <v>0</v>
      </c>
      <c r="H2486">
        <v>0</v>
      </c>
      <c r="I2486">
        <v>0</v>
      </c>
      <c r="J2486" t="s">
        <v>1275</v>
      </c>
      <c r="K2486" t="str">
        <f>INDEX('Planning Periods'!$O$2:$O$540,MATCH('Table B Values'!A2486,'Planning Periods'!$A$2:$A$540,0))</f>
        <v>Fresno County</v>
      </c>
    </row>
    <row r="2487" spans="1:11">
      <c r="A2487" t="s">
        <v>1166</v>
      </c>
      <c r="B2487">
        <v>2018</v>
      </c>
      <c r="C2487">
        <v>0</v>
      </c>
      <c r="D2487">
        <v>6</v>
      </c>
      <c r="E2487">
        <v>0</v>
      </c>
      <c r="F2487">
        <v>4</v>
      </c>
      <c r="G2487">
        <v>0</v>
      </c>
      <c r="H2487">
        <v>3</v>
      </c>
      <c r="I2487" s="356">
        <v>3</v>
      </c>
      <c r="J2487" t="s">
        <v>1275</v>
      </c>
      <c r="K2487" t="str">
        <f>INDEX('Planning Periods'!$O$2:$O$540,MATCH('Table B Values'!A2487,'Planning Periods'!$A$2:$A$540,0))</f>
        <v>San Mateo County</v>
      </c>
    </row>
    <row r="2488" spans="1:11">
      <c r="A2488" t="s">
        <v>1049</v>
      </c>
      <c r="B2488">
        <v>2018</v>
      </c>
      <c r="C2488">
        <v>0</v>
      </c>
      <c r="D2488">
        <v>0</v>
      </c>
      <c r="E2488">
        <v>0</v>
      </c>
      <c r="F2488">
        <v>0</v>
      </c>
      <c r="G2488">
        <v>0</v>
      </c>
      <c r="H2488">
        <v>0</v>
      </c>
      <c r="I2488">
        <v>17</v>
      </c>
      <c r="J2488" t="s">
        <v>1275</v>
      </c>
      <c r="K2488" t="str">
        <f>INDEX('Planning Periods'!$O$2:$O$540,MATCH('Table B Values'!A2488,'Planning Periods'!$A$2:$A$540,0))</f>
        <v>San Bernardino County</v>
      </c>
    </row>
    <row r="2489" spans="1:11">
      <c r="A2489" t="s">
        <v>1053</v>
      </c>
      <c r="B2489">
        <v>2018</v>
      </c>
      <c r="C2489">
        <v>0</v>
      </c>
      <c r="D2489">
        <v>0</v>
      </c>
      <c r="E2489">
        <v>0</v>
      </c>
      <c r="F2489">
        <v>0</v>
      </c>
      <c r="G2489">
        <v>0</v>
      </c>
      <c r="H2489">
        <v>202</v>
      </c>
      <c r="I2489">
        <v>213</v>
      </c>
      <c r="J2489" t="s">
        <v>1275</v>
      </c>
      <c r="K2489" t="str">
        <f>INDEX('Planning Periods'!$O$2:$O$540,MATCH('Table B Values'!A2489,'Planning Periods'!$A$2:$A$540,0))</f>
        <v>San Bernardino County</v>
      </c>
    </row>
    <row r="2490" spans="1:11">
      <c r="A2490" t="s">
        <v>1167</v>
      </c>
      <c r="B2490">
        <v>2018</v>
      </c>
      <c r="C2490">
        <v>0</v>
      </c>
      <c r="D2490">
        <v>0</v>
      </c>
      <c r="E2490">
        <v>0</v>
      </c>
      <c r="F2490">
        <v>0</v>
      </c>
      <c r="G2490">
        <v>0</v>
      </c>
      <c r="H2490">
        <v>1</v>
      </c>
      <c r="I2490">
        <v>87</v>
      </c>
      <c r="J2490" t="s">
        <v>1275</v>
      </c>
      <c r="K2490" t="str">
        <f>INDEX('Planning Periods'!$O$2:$O$540,MATCH('Table B Values'!A2490,'Planning Periods'!$A$2:$A$540,0))</f>
        <v>San Benito County</v>
      </c>
    </row>
    <row r="2491" spans="1:11">
      <c r="A2491" t="s">
        <v>1065</v>
      </c>
      <c r="B2491">
        <v>2018</v>
      </c>
      <c r="C2491">
        <v>0</v>
      </c>
      <c r="D2491">
        <v>0</v>
      </c>
      <c r="E2491">
        <v>0</v>
      </c>
      <c r="F2491">
        <v>6</v>
      </c>
      <c r="G2491">
        <v>0</v>
      </c>
      <c r="H2491">
        <v>0</v>
      </c>
      <c r="I2491">
        <v>0</v>
      </c>
      <c r="J2491" t="s">
        <v>1275</v>
      </c>
      <c r="K2491" t="str">
        <f>INDEX('Planning Periods'!$O$2:$O$540,MATCH('Table B Values'!A2491,'Planning Periods'!$A$2:$A$540,0))</f>
        <v>Los Angeles County</v>
      </c>
    </row>
    <row r="2492" spans="1:11">
      <c r="A2492" t="s">
        <v>863</v>
      </c>
      <c r="B2492">
        <v>2018</v>
      </c>
      <c r="C2492">
        <v>0</v>
      </c>
      <c r="D2492">
        <v>2</v>
      </c>
      <c r="E2492">
        <v>0</v>
      </c>
      <c r="F2492">
        <v>1</v>
      </c>
      <c r="G2492">
        <v>0</v>
      </c>
      <c r="H2492">
        <v>34</v>
      </c>
      <c r="I2492">
        <v>41</v>
      </c>
      <c r="J2492" t="s">
        <v>1275</v>
      </c>
      <c r="K2492" t="str">
        <f>INDEX('Planning Periods'!$O$2:$O$540,MATCH('Table B Values'!A2492,'Planning Periods'!$A$2:$A$540,0))</f>
        <v>Humboldt County</v>
      </c>
    </row>
    <row r="2493" spans="1:11">
      <c r="A2493" t="s">
        <v>1270</v>
      </c>
      <c r="B2493">
        <v>2018</v>
      </c>
      <c r="C2493">
        <v>0</v>
      </c>
      <c r="D2493">
        <v>0</v>
      </c>
      <c r="E2493">
        <v>0</v>
      </c>
      <c r="F2493">
        <v>0</v>
      </c>
      <c r="G2493">
        <v>0</v>
      </c>
      <c r="H2493">
        <v>0</v>
      </c>
      <c r="I2493">
        <v>8</v>
      </c>
      <c r="J2493" t="s">
        <v>1275</v>
      </c>
      <c r="K2493" t="str">
        <f>INDEX('Planning Periods'!$O$2:$O$540,MATCH('Table B Values'!A2493,'Planning Periods'!$A$2:$A$540,0))</f>
        <v>Stanislaus County</v>
      </c>
    </row>
    <row r="2494" spans="1:11">
      <c r="A2494" t="s">
        <v>941</v>
      </c>
      <c r="B2494">
        <v>2018</v>
      </c>
      <c r="C2494">
        <v>0</v>
      </c>
      <c r="D2494">
        <v>2</v>
      </c>
      <c r="E2494">
        <v>0</v>
      </c>
      <c r="F2494">
        <v>2</v>
      </c>
      <c r="G2494">
        <v>3</v>
      </c>
      <c r="H2494">
        <v>0</v>
      </c>
      <c r="I2494">
        <v>47</v>
      </c>
      <c r="J2494" t="s">
        <v>1275</v>
      </c>
      <c r="K2494" t="str">
        <f>INDEX('Planning Periods'!$O$2:$O$540,MATCH('Table B Values'!A2494,'Planning Periods'!$A$2:$A$540,0))</f>
        <v>Orange County</v>
      </c>
    </row>
    <row r="2495" spans="1:11">
      <c r="A2495" t="s">
        <v>1029</v>
      </c>
      <c r="B2495">
        <v>2018</v>
      </c>
      <c r="C2495">
        <v>0</v>
      </c>
      <c r="D2495">
        <v>0</v>
      </c>
      <c r="E2495">
        <v>0</v>
      </c>
      <c r="F2495">
        <v>0</v>
      </c>
      <c r="G2495">
        <v>0</v>
      </c>
      <c r="H2495">
        <v>0</v>
      </c>
      <c r="I2495">
        <v>19</v>
      </c>
      <c r="J2495" t="s">
        <v>1275</v>
      </c>
      <c r="K2495" t="str">
        <f>INDEX('Planning Periods'!$O$2:$O$540,MATCH('Table B Values'!A2495,'Planning Periods'!$A$2:$A$540,0))</f>
        <v>Los Angeles County</v>
      </c>
    </row>
    <row r="2496" spans="1:11">
      <c r="A2496" t="s">
        <v>1189</v>
      </c>
      <c r="B2496">
        <v>2018</v>
      </c>
      <c r="C2496">
        <v>0</v>
      </c>
      <c r="D2496">
        <v>0</v>
      </c>
      <c r="E2496">
        <v>0</v>
      </c>
      <c r="F2496">
        <v>11</v>
      </c>
      <c r="G2496">
        <v>0</v>
      </c>
      <c r="H2496">
        <v>1</v>
      </c>
      <c r="I2496">
        <v>8</v>
      </c>
      <c r="J2496" t="s">
        <v>1275</v>
      </c>
      <c r="K2496" t="str">
        <f>INDEX('Planning Periods'!$O$2:$O$540,MATCH('Table B Values'!A2496,'Planning Periods'!$A$2:$A$540,0))</f>
        <v>Kings County</v>
      </c>
    </row>
    <row r="2497" spans="1:11">
      <c r="A2497" t="s">
        <v>1020</v>
      </c>
      <c r="B2497">
        <v>2018</v>
      </c>
      <c r="C2497">
        <v>0</v>
      </c>
      <c r="D2497">
        <v>0</v>
      </c>
      <c r="E2497">
        <v>0</v>
      </c>
      <c r="F2497">
        <v>0</v>
      </c>
      <c r="G2497">
        <v>0</v>
      </c>
      <c r="H2497">
        <v>0</v>
      </c>
      <c r="I2497">
        <v>122</v>
      </c>
      <c r="J2497" t="s">
        <v>1275</v>
      </c>
      <c r="K2497" t="str">
        <f>INDEX('Planning Periods'!$O$2:$O$540,MATCH('Table B Values'!A2497,'Planning Periods'!$A$2:$A$540,0))</f>
        <v>San Diego County</v>
      </c>
    </row>
    <row r="2498" spans="1:11">
      <c r="A2498" t="s">
        <v>1188</v>
      </c>
      <c r="B2498">
        <v>2018</v>
      </c>
      <c r="C2498">
        <v>0</v>
      </c>
      <c r="D2498">
        <v>0</v>
      </c>
      <c r="E2498">
        <v>0</v>
      </c>
      <c r="F2498">
        <v>0</v>
      </c>
      <c r="G2498">
        <v>0</v>
      </c>
      <c r="H2498">
        <v>0</v>
      </c>
      <c r="I2498">
        <v>40</v>
      </c>
      <c r="J2498" t="s">
        <v>1275</v>
      </c>
      <c r="K2498" t="str">
        <f>INDEX('Planning Periods'!$O$2:$O$540,MATCH('Table B Values'!A2498,'Planning Periods'!$A$2:$A$540,0))</f>
        <v>Monterey County</v>
      </c>
    </row>
    <row r="2499" spans="1:11">
      <c r="A2499" t="s">
        <v>1060</v>
      </c>
      <c r="B2499">
        <v>2018</v>
      </c>
      <c r="C2499">
        <v>0</v>
      </c>
      <c r="D2499">
        <v>0</v>
      </c>
      <c r="E2499">
        <v>0</v>
      </c>
      <c r="F2499">
        <v>0</v>
      </c>
      <c r="G2499">
        <v>0</v>
      </c>
      <c r="H2499">
        <v>65</v>
      </c>
      <c r="I2499">
        <v>41</v>
      </c>
      <c r="J2499" t="s">
        <v>1275</v>
      </c>
      <c r="K2499" t="str">
        <f>INDEX('Planning Periods'!$O$2:$O$540,MATCH('Table B Values'!A2499,'Planning Periods'!$A$2:$A$540,0))</f>
        <v>Amador County</v>
      </c>
    </row>
    <row r="2500" spans="1:11">
      <c r="A2500" t="s">
        <v>1062</v>
      </c>
      <c r="B2500">
        <v>2018</v>
      </c>
      <c r="C2500">
        <v>0</v>
      </c>
      <c r="D2500">
        <v>0</v>
      </c>
      <c r="E2500">
        <v>0</v>
      </c>
      <c r="F2500">
        <v>0</v>
      </c>
      <c r="G2500">
        <v>0</v>
      </c>
      <c r="H2500">
        <v>0</v>
      </c>
      <c r="I2500">
        <v>31</v>
      </c>
      <c r="J2500" t="s">
        <v>1275</v>
      </c>
      <c r="K2500" t="str">
        <f>INDEX('Planning Periods'!$O$2:$O$540,MATCH('Table B Values'!A2500,'Planning Periods'!$A$2:$A$540,0))</f>
        <v>Riverside County</v>
      </c>
    </row>
    <row r="2501" spans="1:11">
      <c r="A2501" t="s">
        <v>1067</v>
      </c>
      <c r="B2501">
        <v>2018</v>
      </c>
      <c r="C2501">
        <v>0</v>
      </c>
      <c r="D2501">
        <v>0</v>
      </c>
      <c r="E2501">
        <v>0</v>
      </c>
      <c r="F2501">
        <v>0</v>
      </c>
      <c r="G2501">
        <v>0</v>
      </c>
      <c r="H2501">
        <v>0</v>
      </c>
      <c r="I2501">
        <v>46</v>
      </c>
      <c r="J2501" t="s">
        <v>1275</v>
      </c>
      <c r="K2501" t="str">
        <f>INDEX('Planning Periods'!$O$2:$O$540,MATCH('Table B Values'!A2501,'Planning Periods'!$A$2:$A$540,0))</f>
        <v>Riverside County</v>
      </c>
    </row>
    <row r="2502" spans="1:11">
      <c r="A2502" t="s">
        <v>856</v>
      </c>
      <c r="B2502">
        <v>2018</v>
      </c>
      <c r="C2502">
        <v>0</v>
      </c>
      <c r="D2502">
        <v>0</v>
      </c>
      <c r="E2502">
        <v>0</v>
      </c>
      <c r="F2502">
        <v>0</v>
      </c>
      <c r="G2502">
        <v>0</v>
      </c>
      <c r="H2502">
        <v>0</v>
      </c>
      <c r="I2502">
        <v>3455</v>
      </c>
      <c r="J2502" t="s">
        <v>1275</v>
      </c>
      <c r="K2502" t="str">
        <f>INDEX('Planning Periods'!$O$2:$O$540,MATCH('Table B Values'!A2502,'Planning Periods'!$A$2:$A$540,0))</f>
        <v>Orange County</v>
      </c>
    </row>
    <row r="2503" spans="1:11">
      <c r="A2503" t="s">
        <v>1176</v>
      </c>
      <c r="B2503">
        <v>2018</v>
      </c>
      <c r="C2503">
        <v>0</v>
      </c>
      <c r="D2503">
        <v>0</v>
      </c>
      <c r="E2503">
        <v>0</v>
      </c>
      <c r="F2503">
        <v>1</v>
      </c>
      <c r="G2503">
        <v>0</v>
      </c>
      <c r="H2503">
        <v>37</v>
      </c>
      <c r="I2503">
        <v>58</v>
      </c>
      <c r="J2503" t="s">
        <v>1275</v>
      </c>
      <c r="K2503" t="str">
        <f>INDEX('Planning Periods'!$O$2:$O$540,MATCH('Table B Values'!A2503,'Planning Periods'!$A$2:$A$540,0))</f>
        <v>Fresno County</v>
      </c>
    </row>
    <row r="2504" spans="1:11">
      <c r="A2504" t="s">
        <v>1030</v>
      </c>
      <c r="B2504">
        <v>2018</v>
      </c>
      <c r="C2504">
        <v>0</v>
      </c>
      <c r="D2504">
        <v>0</v>
      </c>
      <c r="E2504">
        <v>0</v>
      </c>
      <c r="F2504">
        <v>0</v>
      </c>
      <c r="G2504">
        <v>0</v>
      </c>
      <c r="H2504">
        <v>0</v>
      </c>
      <c r="I2504">
        <v>340</v>
      </c>
      <c r="J2504" t="s">
        <v>1275</v>
      </c>
      <c r="K2504" t="str">
        <f>INDEX('Planning Periods'!$O$2:$O$540,MATCH('Table B Values'!A2504,'Planning Periods'!$A$2:$A$540,0))</f>
        <v>Riverside County</v>
      </c>
    </row>
    <row r="2505" spans="1:11">
      <c r="A2505" t="s">
        <v>1025</v>
      </c>
      <c r="B2505">
        <v>2018</v>
      </c>
      <c r="C2505">
        <v>0</v>
      </c>
      <c r="D2505">
        <v>0</v>
      </c>
      <c r="E2505">
        <v>0</v>
      </c>
      <c r="F2505">
        <v>0</v>
      </c>
      <c r="G2505">
        <v>0</v>
      </c>
      <c r="H2505">
        <v>0</v>
      </c>
      <c r="I2505">
        <v>18</v>
      </c>
      <c r="J2505" t="s">
        <v>1275</v>
      </c>
      <c r="K2505" t="str">
        <f>INDEX('Planning Periods'!$O$2:$O$540,MATCH('Table B Values'!A2505,'Planning Periods'!$A$2:$A$540,0))</f>
        <v>Amador County</v>
      </c>
    </row>
    <row r="2506" spans="1:11">
      <c r="A2506" t="s">
        <v>1055</v>
      </c>
      <c r="B2506">
        <v>2018</v>
      </c>
      <c r="C2506">
        <v>0</v>
      </c>
      <c r="D2506">
        <v>0</v>
      </c>
      <c r="E2506">
        <v>0</v>
      </c>
      <c r="F2506">
        <v>0</v>
      </c>
      <c r="G2506">
        <v>0</v>
      </c>
      <c r="H2506">
        <v>1</v>
      </c>
      <c r="I2506">
        <v>10</v>
      </c>
      <c r="J2506" t="s">
        <v>1275</v>
      </c>
      <c r="K2506" t="str">
        <f>INDEX('Planning Periods'!$O$2:$O$540,MATCH('Table B Values'!A2506,'Planning Periods'!$A$2:$A$540,0))</f>
        <v>Los Angeles County</v>
      </c>
    </row>
    <row r="2507" spans="1:11">
      <c r="A2507" t="s">
        <v>982</v>
      </c>
      <c r="B2507">
        <v>2018</v>
      </c>
      <c r="C2507">
        <v>1</v>
      </c>
      <c r="D2507">
        <v>0</v>
      </c>
      <c r="E2507">
        <v>1</v>
      </c>
      <c r="F2507">
        <v>0</v>
      </c>
      <c r="G2507">
        <v>0</v>
      </c>
      <c r="H2507">
        <v>0</v>
      </c>
      <c r="I2507">
        <v>17</v>
      </c>
      <c r="J2507" t="s">
        <v>1275</v>
      </c>
      <c r="K2507" t="str">
        <f>INDEX('Planning Periods'!$O$2:$O$540,MATCH('Table B Values'!A2507,'Planning Periods'!$A$2:$A$540,0))</f>
        <v>San Bernardino County</v>
      </c>
    </row>
    <row r="2508" spans="1:11">
      <c r="A2508" t="s">
        <v>766</v>
      </c>
      <c r="B2508">
        <v>2018</v>
      </c>
      <c r="C2508">
        <v>0</v>
      </c>
      <c r="D2508">
        <v>1</v>
      </c>
      <c r="E2508">
        <v>0</v>
      </c>
      <c r="F2508">
        <v>1</v>
      </c>
      <c r="G2508">
        <v>0</v>
      </c>
      <c r="H2508">
        <v>0</v>
      </c>
      <c r="I2508">
        <v>115</v>
      </c>
      <c r="J2508" t="s">
        <v>1275</v>
      </c>
      <c r="K2508" t="str">
        <f>INDEX('Planning Periods'!$O$2:$O$540,MATCH('Table B Values'!A2508,'Planning Periods'!$A$2:$A$540,0))</f>
        <v>Santa Barbara County</v>
      </c>
    </row>
    <row r="2509" spans="1:11">
      <c r="A2509" t="s">
        <v>975</v>
      </c>
      <c r="B2509">
        <v>2018</v>
      </c>
      <c r="C2509">
        <v>0</v>
      </c>
      <c r="D2509">
        <v>1</v>
      </c>
      <c r="E2509">
        <v>0</v>
      </c>
      <c r="F2509">
        <v>4</v>
      </c>
      <c r="G2509">
        <v>0</v>
      </c>
      <c r="H2509">
        <v>5</v>
      </c>
      <c r="I2509">
        <v>7</v>
      </c>
      <c r="J2509" t="s">
        <v>1275</v>
      </c>
      <c r="K2509" t="str">
        <f>INDEX('Planning Periods'!$O$2:$O$540,MATCH('Table B Values'!A2509,'Planning Periods'!$A$2:$A$540,0))</f>
        <v>Glenn County</v>
      </c>
    </row>
    <row r="2510" spans="1:11">
      <c r="A2510" t="s">
        <v>979</v>
      </c>
      <c r="B2510">
        <v>2018</v>
      </c>
      <c r="C2510">
        <v>0</v>
      </c>
      <c r="D2510">
        <v>0</v>
      </c>
      <c r="E2510">
        <v>0</v>
      </c>
      <c r="F2510">
        <v>3</v>
      </c>
      <c r="G2510">
        <v>0</v>
      </c>
      <c r="H2510">
        <v>0</v>
      </c>
      <c r="I2510">
        <v>6</v>
      </c>
      <c r="J2510" t="s">
        <v>1275</v>
      </c>
      <c r="K2510" t="str">
        <f>INDEX('Planning Periods'!$O$2:$O$540,MATCH('Table B Values'!A2510,'Planning Periods'!$A$2:$A$540,0))</f>
        <v>Nevada County</v>
      </c>
    </row>
    <row r="2511" spans="1:11">
      <c r="A2511" t="s">
        <v>1114</v>
      </c>
      <c r="B2511">
        <v>2018</v>
      </c>
      <c r="C2511">
        <v>37</v>
      </c>
      <c r="D2511">
        <v>2</v>
      </c>
      <c r="E2511">
        <v>38</v>
      </c>
      <c r="F2511">
        <v>0</v>
      </c>
      <c r="G2511">
        <v>0</v>
      </c>
      <c r="H2511">
        <v>32</v>
      </c>
      <c r="I2511">
        <v>111</v>
      </c>
      <c r="J2511" t="s">
        <v>1275</v>
      </c>
      <c r="K2511" t="str">
        <f>INDEX('Planning Periods'!$O$2:$O$540,MATCH('Table B Values'!A2511,'Planning Periods'!$A$2:$A$540,0))</f>
        <v>Santa Clara County</v>
      </c>
    </row>
    <row r="2512" spans="1:11">
      <c r="A2512" t="s">
        <v>977</v>
      </c>
      <c r="B2512">
        <v>2018</v>
      </c>
      <c r="C2512">
        <v>0</v>
      </c>
      <c r="D2512">
        <v>0</v>
      </c>
      <c r="E2512">
        <v>0</v>
      </c>
      <c r="F2512">
        <v>0</v>
      </c>
      <c r="G2512">
        <v>0</v>
      </c>
      <c r="H2512">
        <v>0</v>
      </c>
      <c r="I2512">
        <v>51</v>
      </c>
      <c r="J2512" t="s">
        <v>1275</v>
      </c>
      <c r="K2512" t="str">
        <f>INDEX('Planning Periods'!$O$2:$O$540,MATCH('Table B Values'!A2512,'Planning Periods'!$A$2:$A$540,0))</f>
        <v>Los Angeles County</v>
      </c>
    </row>
    <row r="2513" spans="1:11">
      <c r="A2513" t="s">
        <v>812</v>
      </c>
      <c r="B2513">
        <v>2018</v>
      </c>
      <c r="C2513">
        <v>7</v>
      </c>
      <c r="D2513">
        <v>0</v>
      </c>
      <c r="E2513">
        <v>63</v>
      </c>
      <c r="F2513">
        <v>0</v>
      </c>
      <c r="G2513">
        <v>9</v>
      </c>
      <c r="H2513">
        <v>0</v>
      </c>
      <c r="I2513">
        <v>125</v>
      </c>
      <c r="J2513" t="s">
        <v>1275</v>
      </c>
      <c r="K2513" t="str">
        <f>INDEX('Planning Periods'!$O$2:$O$540,MATCH('Table B Values'!A2513,'Planning Periods'!$A$2:$A$540,0))</f>
        <v>Los Angeles County</v>
      </c>
    </row>
    <row r="2514" spans="1:11">
      <c r="A2514" t="s">
        <v>1173</v>
      </c>
      <c r="B2514">
        <v>2018</v>
      </c>
      <c r="C2514">
        <v>0</v>
      </c>
      <c r="D2514">
        <v>0</v>
      </c>
      <c r="E2514">
        <v>0</v>
      </c>
      <c r="F2514">
        <v>0</v>
      </c>
      <c r="G2514">
        <v>0</v>
      </c>
      <c r="H2514">
        <v>0</v>
      </c>
      <c r="I2514">
        <v>145</v>
      </c>
      <c r="J2514" t="s">
        <v>1275</v>
      </c>
      <c r="K2514" t="str">
        <f>INDEX('Planning Periods'!$O$2:$O$540,MATCH('Table B Values'!A2514,'Planning Periods'!$A$2:$A$540,0))</f>
        <v>Alameda County</v>
      </c>
    </row>
    <row r="2515" spans="1:11">
      <c r="A2515" t="s">
        <v>1052</v>
      </c>
      <c r="B2515">
        <v>2018</v>
      </c>
      <c r="C2515">
        <v>9</v>
      </c>
      <c r="D2515">
        <v>0</v>
      </c>
      <c r="E2515">
        <v>0</v>
      </c>
      <c r="F2515">
        <v>0</v>
      </c>
      <c r="G2515">
        <v>0</v>
      </c>
      <c r="H2515">
        <v>3</v>
      </c>
      <c r="I2515">
        <v>282</v>
      </c>
      <c r="J2515" t="s">
        <v>1275</v>
      </c>
      <c r="K2515" t="str">
        <f>INDEX('Planning Periods'!$O$2:$O$540,MATCH('Table B Values'!A2515,'Planning Periods'!$A$2:$A$540,0))</f>
        <v>Los Angeles County</v>
      </c>
    </row>
    <row r="2516" spans="1:11">
      <c r="A2516" t="s">
        <v>1296</v>
      </c>
      <c r="B2516">
        <v>2018</v>
      </c>
      <c r="C2516">
        <v>0</v>
      </c>
      <c r="D2516">
        <v>0</v>
      </c>
      <c r="E2516">
        <v>0</v>
      </c>
      <c r="F2516">
        <v>0</v>
      </c>
      <c r="G2516">
        <v>0</v>
      </c>
      <c r="H2516">
        <v>0</v>
      </c>
      <c r="I2516">
        <v>1</v>
      </c>
      <c r="J2516" t="s">
        <v>1275</v>
      </c>
      <c r="K2516" t="str">
        <f>INDEX('Planning Periods'!$O$2:$O$540,MATCH('Table B Values'!A2516,'Planning Periods'!$A$2:$A$540,0))</f>
        <v>Los Angeles County</v>
      </c>
    </row>
    <row r="2517" spans="1:11">
      <c r="A2517" t="s">
        <v>1174</v>
      </c>
      <c r="B2517">
        <v>2018</v>
      </c>
      <c r="C2517">
        <v>0</v>
      </c>
      <c r="D2517">
        <v>0</v>
      </c>
      <c r="E2517">
        <v>0</v>
      </c>
      <c r="F2517">
        <v>0</v>
      </c>
      <c r="G2517">
        <v>0</v>
      </c>
      <c r="H2517">
        <v>11</v>
      </c>
      <c r="I2517">
        <v>41</v>
      </c>
      <c r="J2517" t="s">
        <v>1275</v>
      </c>
      <c r="K2517" t="str">
        <f>INDEX('Planning Periods'!$O$2:$O$540,MATCH('Table B Values'!A2517,'Planning Periods'!$A$2:$A$540,0))</f>
        <v>Sonoma County</v>
      </c>
    </row>
    <row r="2518" spans="1:11">
      <c r="A2518" t="s">
        <v>1175</v>
      </c>
      <c r="B2518">
        <v>2018</v>
      </c>
      <c r="C2518">
        <v>0</v>
      </c>
      <c r="D2518">
        <v>0</v>
      </c>
      <c r="E2518">
        <v>0</v>
      </c>
      <c r="F2518">
        <v>0</v>
      </c>
      <c r="G2518">
        <v>0</v>
      </c>
      <c r="H2518">
        <v>0</v>
      </c>
      <c r="I2518">
        <v>227</v>
      </c>
      <c r="J2518" t="s">
        <v>1275</v>
      </c>
      <c r="K2518" t="str">
        <f>INDEX('Planning Periods'!$O$2:$O$540,MATCH('Table B Values'!A2518,'Planning Periods'!$A$2:$A$540,0))</f>
        <v>Contra Costa County</v>
      </c>
    </row>
    <row r="2519" spans="1:11">
      <c r="A2519" t="s">
        <v>1050</v>
      </c>
      <c r="B2519">
        <v>2018</v>
      </c>
      <c r="C2519">
        <v>0</v>
      </c>
      <c r="D2519">
        <v>0</v>
      </c>
      <c r="E2519">
        <v>0</v>
      </c>
      <c r="F2519">
        <v>3</v>
      </c>
      <c r="G2519">
        <v>0</v>
      </c>
      <c r="H2519">
        <v>59</v>
      </c>
      <c r="I2519">
        <v>1</v>
      </c>
      <c r="J2519" t="s">
        <v>1275</v>
      </c>
      <c r="K2519" t="str">
        <f>INDEX('Planning Periods'!$O$2:$O$540,MATCH('Table B Values'!A2519,'Planning Periods'!$A$2:$A$540,0))</f>
        <v>Riverside County</v>
      </c>
    </row>
    <row r="2520" spans="1:11">
      <c r="A2520" t="s">
        <v>1169</v>
      </c>
      <c r="B2520">
        <v>2018</v>
      </c>
      <c r="C2520">
        <v>0</v>
      </c>
      <c r="D2520">
        <v>0</v>
      </c>
      <c r="E2520">
        <v>0</v>
      </c>
      <c r="F2520">
        <v>0</v>
      </c>
      <c r="G2520">
        <v>0</v>
      </c>
      <c r="H2520">
        <v>0</v>
      </c>
      <c r="I2520">
        <v>202</v>
      </c>
      <c r="J2520" t="s">
        <v>1275</v>
      </c>
      <c r="K2520" t="str">
        <f>INDEX('Planning Periods'!$O$2:$O$540,MATCH('Table B Values'!A2520,'Planning Periods'!$A$2:$A$540,0))</f>
        <v>Kings County</v>
      </c>
    </row>
    <row r="2521" spans="1:11">
      <c r="A2521" t="s">
        <v>1015</v>
      </c>
      <c r="B2521">
        <v>2018</v>
      </c>
      <c r="C2521">
        <v>0</v>
      </c>
      <c r="D2521">
        <v>0</v>
      </c>
      <c r="E2521">
        <v>4</v>
      </c>
      <c r="F2521">
        <v>0</v>
      </c>
      <c r="G2521">
        <v>0</v>
      </c>
      <c r="H2521">
        <v>0</v>
      </c>
      <c r="I2521">
        <v>25</v>
      </c>
      <c r="J2521" t="s">
        <v>1275</v>
      </c>
      <c r="K2521" t="str">
        <f>INDEX('Planning Periods'!$O$2:$O$540,MATCH('Table B Values'!A2521,'Planning Periods'!$A$2:$A$540,0))</f>
        <v>San Luis Obispo County</v>
      </c>
    </row>
    <row r="2522" spans="1:11">
      <c r="A2522" t="s">
        <v>1192</v>
      </c>
      <c r="B2522">
        <v>2018</v>
      </c>
      <c r="C2522">
        <v>0</v>
      </c>
      <c r="D2522">
        <v>0</v>
      </c>
      <c r="E2522">
        <v>0</v>
      </c>
      <c r="F2522">
        <v>0</v>
      </c>
      <c r="G2522">
        <v>0</v>
      </c>
      <c r="H2522">
        <v>0</v>
      </c>
      <c r="I2522">
        <v>2</v>
      </c>
      <c r="J2522" t="s">
        <v>1275</v>
      </c>
      <c r="K2522" t="str">
        <f>INDEX('Planning Periods'!$O$2:$O$540,MATCH('Table B Values'!A2522,'Planning Periods'!$A$2:$A$540,0))</f>
        <v>Monterey County</v>
      </c>
    </row>
    <row r="2523" spans="1:11">
      <c r="A2523" t="s">
        <v>1168</v>
      </c>
      <c r="B2523">
        <v>2018</v>
      </c>
      <c r="C2523">
        <v>0</v>
      </c>
      <c r="D2523">
        <v>0</v>
      </c>
      <c r="E2523">
        <v>0</v>
      </c>
      <c r="F2523">
        <v>0</v>
      </c>
      <c r="G2523">
        <v>0</v>
      </c>
      <c r="H2523">
        <v>3</v>
      </c>
      <c r="I2523">
        <v>10</v>
      </c>
      <c r="J2523" t="s">
        <v>1275</v>
      </c>
      <c r="K2523" t="str">
        <f>INDEX('Planning Periods'!$O$2:$O$540,MATCH('Table B Values'!A2523,'Planning Periods'!$A$2:$A$540,0))</f>
        <v>San Mateo County</v>
      </c>
    </row>
    <row r="2524" spans="1:11">
      <c r="A2524" t="s">
        <v>1172</v>
      </c>
      <c r="B2524">
        <v>2018</v>
      </c>
      <c r="C2524">
        <v>30</v>
      </c>
      <c r="D2524">
        <v>0</v>
      </c>
      <c r="E2524">
        <v>7</v>
      </c>
      <c r="F2524">
        <v>0</v>
      </c>
      <c r="G2524">
        <v>0</v>
      </c>
      <c r="H2524">
        <v>0</v>
      </c>
      <c r="I2524">
        <v>62</v>
      </c>
      <c r="J2524" t="s">
        <v>1275</v>
      </c>
      <c r="K2524" t="str">
        <f>INDEX('Planning Periods'!$O$2:$O$540,MATCH('Table B Values'!A2524,'Planning Periods'!$A$2:$A$540,0))</f>
        <v>Santa Barbara County</v>
      </c>
    </row>
    <row r="2525" spans="1:11">
      <c r="A2525" t="s">
        <v>1043</v>
      </c>
      <c r="B2525">
        <v>2018</v>
      </c>
      <c r="C2525">
        <v>68</v>
      </c>
      <c r="D2525">
        <v>0</v>
      </c>
      <c r="E2525">
        <v>0</v>
      </c>
      <c r="F2525">
        <v>0</v>
      </c>
      <c r="G2525">
        <v>0</v>
      </c>
      <c r="H2525">
        <v>4</v>
      </c>
      <c r="I2525">
        <v>123</v>
      </c>
      <c r="J2525" t="s">
        <v>1275</v>
      </c>
      <c r="K2525" t="str">
        <f>INDEX('Planning Periods'!$O$2:$O$540,MATCH('Table B Values'!A2525,'Planning Periods'!$A$2:$A$540,0))</f>
        <v>Riverside County</v>
      </c>
    </row>
    <row r="2526" spans="1:11">
      <c r="A2526" t="s">
        <v>1242</v>
      </c>
      <c r="B2526">
        <v>2018</v>
      </c>
      <c r="C2526">
        <v>0</v>
      </c>
      <c r="D2526">
        <v>0</v>
      </c>
      <c r="E2526">
        <v>0</v>
      </c>
      <c r="F2526">
        <v>3</v>
      </c>
      <c r="G2526">
        <v>0</v>
      </c>
      <c r="H2526">
        <v>0</v>
      </c>
      <c r="I2526">
        <v>20</v>
      </c>
      <c r="J2526" t="s">
        <v>1275</v>
      </c>
      <c r="K2526" t="str">
        <f>INDEX('Planning Periods'!$O$2:$O$540,MATCH('Table B Values'!A2526,'Planning Periods'!$A$2:$A$540,0))</f>
        <v>Los Angeles County</v>
      </c>
    </row>
    <row r="2527" spans="1:11">
      <c r="A2527" t="s">
        <v>1243</v>
      </c>
      <c r="B2527">
        <v>2018</v>
      </c>
      <c r="C2527">
        <v>0</v>
      </c>
      <c r="D2527">
        <v>0</v>
      </c>
      <c r="E2527">
        <v>0</v>
      </c>
      <c r="F2527">
        <v>0</v>
      </c>
      <c r="G2527">
        <v>0</v>
      </c>
      <c r="H2527">
        <v>5</v>
      </c>
      <c r="I2527">
        <v>0</v>
      </c>
      <c r="J2527" t="s">
        <v>1275</v>
      </c>
      <c r="K2527" t="str">
        <f>INDEX('Planning Periods'!$O$2:$O$540,MATCH('Table B Values'!A2527,'Planning Periods'!$A$2:$A$540,0))</f>
        <v>Santa Barbara County</v>
      </c>
    </row>
    <row r="2528" spans="1:11">
      <c r="A2528" t="s">
        <v>906</v>
      </c>
      <c r="B2528">
        <v>2018</v>
      </c>
      <c r="C2528">
        <v>11</v>
      </c>
      <c r="D2528">
        <v>0</v>
      </c>
      <c r="E2528">
        <v>36</v>
      </c>
      <c r="F2528">
        <v>0</v>
      </c>
      <c r="G2528">
        <v>0</v>
      </c>
      <c r="H2528">
        <v>0</v>
      </c>
      <c r="I2528">
        <v>222</v>
      </c>
      <c r="J2528" t="s">
        <v>1275</v>
      </c>
      <c r="K2528" t="str">
        <f>INDEX('Planning Periods'!$O$2:$O$540,MATCH('Table B Values'!A2528,'Planning Periods'!$A$2:$A$540,0))</f>
        <v>Los Angeles County</v>
      </c>
    </row>
    <row r="2529" spans="1:11">
      <c r="A2529" t="s">
        <v>1181</v>
      </c>
      <c r="B2529">
        <v>2018</v>
      </c>
      <c r="C2529">
        <v>0</v>
      </c>
      <c r="D2529">
        <v>0</v>
      </c>
      <c r="E2529">
        <v>0</v>
      </c>
      <c r="F2529">
        <v>0</v>
      </c>
      <c r="G2529">
        <v>0</v>
      </c>
      <c r="H2529">
        <v>0</v>
      </c>
      <c r="I2529">
        <v>24</v>
      </c>
      <c r="J2529" t="s">
        <v>1275</v>
      </c>
      <c r="K2529" t="str">
        <f>INDEX('Planning Periods'!$O$2:$O$540,MATCH('Table B Values'!A2529,'Planning Periods'!$A$2:$A$540,0))</f>
        <v>Merced County</v>
      </c>
    </row>
    <row r="2530" spans="1:11">
      <c r="A2530" t="s">
        <v>1180</v>
      </c>
      <c r="B2530">
        <v>2018</v>
      </c>
      <c r="C2530">
        <v>34</v>
      </c>
      <c r="D2530">
        <v>0</v>
      </c>
      <c r="E2530">
        <v>10</v>
      </c>
      <c r="F2530">
        <v>0</v>
      </c>
      <c r="G2530">
        <v>8</v>
      </c>
      <c r="H2530">
        <v>18</v>
      </c>
      <c r="I2530">
        <v>235</v>
      </c>
      <c r="J2530" t="s">
        <v>1275</v>
      </c>
      <c r="K2530" t="str">
        <f>INDEX('Planning Periods'!$O$2:$O$540,MATCH('Table B Values'!A2530,'Planning Periods'!$A$2:$A$540,0))</f>
        <v>Alameda County</v>
      </c>
    </row>
    <row r="2531" spans="1:11">
      <c r="A2531" t="s">
        <v>892</v>
      </c>
      <c r="B2531">
        <v>2018</v>
      </c>
      <c r="C2531">
        <v>0</v>
      </c>
      <c r="D2531">
        <v>0</v>
      </c>
      <c r="E2531">
        <v>0</v>
      </c>
      <c r="F2531">
        <v>0</v>
      </c>
      <c r="G2531">
        <v>0</v>
      </c>
      <c r="H2531">
        <v>0</v>
      </c>
      <c r="I2531">
        <v>52</v>
      </c>
      <c r="J2531" t="s">
        <v>1275</v>
      </c>
      <c r="K2531" t="str">
        <f>INDEX('Planning Periods'!$O$2:$O$540,MATCH('Table B Values'!A2531,'Planning Periods'!$A$2:$A$540,0))</f>
        <v>Sutter County</v>
      </c>
    </row>
    <row r="2532" spans="1:11">
      <c r="A2532" t="s">
        <v>899</v>
      </c>
      <c r="B2532">
        <v>2018</v>
      </c>
      <c r="C2532">
        <v>0</v>
      </c>
      <c r="D2532">
        <v>36</v>
      </c>
      <c r="E2532">
        <v>0</v>
      </c>
      <c r="F2532">
        <v>50</v>
      </c>
      <c r="G2532">
        <v>0</v>
      </c>
      <c r="H2532">
        <v>1</v>
      </c>
      <c r="I2532">
        <v>40</v>
      </c>
      <c r="J2532" t="s">
        <v>1275</v>
      </c>
      <c r="K2532" t="str">
        <f>INDEX('Planning Periods'!$O$2:$O$540,MATCH('Table B Values'!A2532,'Planning Periods'!$A$2:$A$540,0))</f>
        <v>San Bernardino County</v>
      </c>
    </row>
    <row r="2533" spans="1:11">
      <c r="A2533" t="s">
        <v>1182</v>
      </c>
      <c r="B2533">
        <v>2018</v>
      </c>
      <c r="C2533">
        <v>0</v>
      </c>
      <c r="D2533">
        <v>0</v>
      </c>
      <c r="E2533">
        <v>0</v>
      </c>
      <c r="F2533">
        <v>0</v>
      </c>
      <c r="G2533">
        <v>0</v>
      </c>
      <c r="H2533">
        <v>48</v>
      </c>
      <c r="I2533">
        <v>170</v>
      </c>
      <c r="J2533" t="s">
        <v>1275</v>
      </c>
      <c r="K2533" t="str">
        <f>INDEX('Planning Periods'!$O$2:$O$540,MATCH('Table B Values'!A2533,'Planning Periods'!$A$2:$A$540,0))</f>
        <v>San Joaquin County</v>
      </c>
    </row>
    <row r="2534" spans="1:11">
      <c r="A2534" t="s">
        <v>1245</v>
      </c>
      <c r="B2534">
        <v>2018</v>
      </c>
      <c r="C2534">
        <v>0</v>
      </c>
      <c r="D2534">
        <v>0</v>
      </c>
      <c r="E2534">
        <v>0</v>
      </c>
      <c r="F2534">
        <v>0</v>
      </c>
      <c r="G2534">
        <v>0</v>
      </c>
      <c r="H2534">
        <v>0</v>
      </c>
      <c r="I2534">
        <v>69</v>
      </c>
      <c r="J2534" t="s">
        <v>1275</v>
      </c>
      <c r="K2534" t="str">
        <f>INDEX('Planning Periods'!$O$2:$O$540,MATCH('Table B Values'!A2534,'Planning Periods'!$A$2:$A$540,0))</f>
        <v>Madera County</v>
      </c>
    </row>
    <row r="2535" spans="1:11">
      <c r="A2535" t="s">
        <v>1246</v>
      </c>
      <c r="B2535">
        <v>2018</v>
      </c>
      <c r="C2535">
        <v>0</v>
      </c>
      <c r="D2535">
        <v>0</v>
      </c>
      <c r="E2535">
        <v>0</v>
      </c>
      <c r="F2535">
        <v>10</v>
      </c>
      <c r="G2535">
        <v>0</v>
      </c>
      <c r="H2535">
        <v>0</v>
      </c>
      <c r="I2535">
        <v>295</v>
      </c>
      <c r="J2535" t="s">
        <v>1275</v>
      </c>
      <c r="K2535" t="str">
        <f>INDEX('Planning Periods'!$O$2:$O$540,MATCH('Table B Values'!A2535,'Planning Periods'!$A$2:$A$540,0))</f>
        <v>Madera County</v>
      </c>
    </row>
    <row r="2536" spans="1:11">
      <c r="A2536" t="s">
        <v>876</v>
      </c>
      <c r="B2536">
        <v>2018</v>
      </c>
      <c r="C2536">
        <v>0</v>
      </c>
      <c r="D2536">
        <v>0</v>
      </c>
      <c r="E2536">
        <v>0</v>
      </c>
      <c r="F2536">
        <v>0</v>
      </c>
      <c r="G2536">
        <v>0</v>
      </c>
      <c r="H2536">
        <v>0</v>
      </c>
      <c r="I2536">
        <v>17</v>
      </c>
      <c r="J2536" t="s">
        <v>1275</v>
      </c>
      <c r="K2536" t="str">
        <f>INDEX('Planning Periods'!$O$2:$O$540,MATCH('Table B Values'!A2536,'Planning Periods'!$A$2:$A$540,0))</f>
        <v>Los Angeles County</v>
      </c>
    </row>
    <row r="2537" spans="1:11">
      <c r="A2537" t="s">
        <v>1247</v>
      </c>
      <c r="B2537">
        <v>2018</v>
      </c>
      <c r="C2537">
        <v>0</v>
      </c>
      <c r="D2537">
        <v>0</v>
      </c>
      <c r="E2537">
        <v>0</v>
      </c>
      <c r="F2537">
        <v>0</v>
      </c>
      <c r="G2537">
        <v>0</v>
      </c>
      <c r="H2537">
        <v>16</v>
      </c>
      <c r="I2537">
        <v>7</v>
      </c>
      <c r="J2537" t="s">
        <v>1275</v>
      </c>
      <c r="K2537" t="str">
        <f>INDEX('Planning Periods'!$O$2:$O$540,MATCH('Table B Values'!A2537,'Planning Periods'!$A$2:$A$540,0))</f>
        <v>Santa Clara County</v>
      </c>
    </row>
    <row r="2538" spans="1:11">
      <c r="A2538" t="s">
        <v>1244</v>
      </c>
      <c r="B2538">
        <v>2018</v>
      </c>
      <c r="C2538">
        <v>0</v>
      </c>
      <c r="D2538">
        <v>3</v>
      </c>
      <c r="E2538">
        <v>0</v>
      </c>
      <c r="F2538">
        <v>1</v>
      </c>
      <c r="G2538">
        <v>0</v>
      </c>
      <c r="H2538">
        <v>1</v>
      </c>
      <c r="I2538">
        <v>23</v>
      </c>
      <c r="J2538" t="s">
        <v>1275</v>
      </c>
      <c r="K2538" t="str">
        <f>INDEX('Planning Periods'!$O$2:$O$540,MATCH('Table B Values'!A2538,'Planning Periods'!$A$2:$A$540,0))</f>
        <v>Santa Clara County</v>
      </c>
    </row>
    <row r="2539" spans="1:11">
      <c r="A2539" t="s">
        <v>1241</v>
      </c>
      <c r="B2539">
        <v>2018</v>
      </c>
      <c r="C2539">
        <v>0</v>
      </c>
      <c r="D2539">
        <v>0</v>
      </c>
      <c r="E2539">
        <v>2</v>
      </c>
      <c r="F2539">
        <v>8</v>
      </c>
      <c r="G2539">
        <v>1</v>
      </c>
      <c r="H2539">
        <v>0</v>
      </c>
      <c r="I2539">
        <v>60</v>
      </c>
      <c r="J2539" t="s">
        <v>1275</v>
      </c>
      <c r="K2539" t="str">
        <f>INDEX('Planning Periods'!$O$2:$O$540,MATCH('Table B Values'!A2539,'Planning Periods'!$A$2:$A$540,0))</f>
        <v>Santa Clara County</v>
      </c>
    </row>
    <row r="2540" spans="1:11">
      <c r="A2540" t="s">
        <v>909</v>
      </c>
      <c r="B2540">
        <v>2018</v>
      </c>
      <c r="C2540">
        <v>0</v>
      </c>
      <c r="D2540">
        <v>0</v>
      </c>
      <c r="E2540">
        <v>0</v>
      </c>
      <c r="F2540">
        <v>0</v>
      </c>
      <c r="G2540">
        <v>0</v>
      </c>
      <c r="H2540">
        <v>0</v>
      </c>
      <c r="I2540">
        <v>64</v>
      </c>
      <c r="J2540" t="s">
        <v>1275</v>
      </c>
      <c r="K2540" t="str">
        <f>INDEX('Planning Periods'!$O$2:$O$540,MATCH('Table B Values'!A2540,'Planning Periods'!$A$2:$A$540,0))</f>
        <v>Orange County</v>
      </c>
    </row>
    <row r="2541" spans="1:11">
      <c r="A2541" t="s">
        <v>772</v>
      </c>
      <c r="B2541">
        <v>2018</v>
      </c>
      <c r="C2541">
        <v>1101</v>
      </c>
      <c r="D2541">
        <v>0</v>
      </c>
      <c r="E2541">
        <v>326</v>
      </c>
      <c r="F2541">
        <v>0</v>
      </c>
      <c r="G2541">
        <v>154</v>
      </c>
      <c r="H2541">
        <v>14</v>
      </c>
      <c r="I2541">
        <v>19236</v>
      </c>
      <c r="J2541" t="s">
        <v>1275</v>
      </c>
      <c r="K2541" t="str">
        <f>INDEX('Planning Periods'!$O$2:$O$540,MATCH('Table B Values'!A2541,'Planning Periods'!$A$2:$A$540,0))</f>
        <v>Los Angeles County</v>
      </c>
    </row>
    <row r="2542" spans="1:11">
      <c r="A2542" t="s">
        <v>1248</v>
      </c>
      <c r="B2542">
        <v>2018</v>
      </c>
      <c r="C2542">
        <v>0</v>
      </c>
      <c r="D2542">
        <v>0</v>
      </c>
      <c r="E2542">
        <v>0</v>
      </c>
      <c r="F2542">
        <v>1</v>
      </c>
      <c r="G2542">
        <v>0</v>
      </c>
      <c r="H2542">
        <v>4</v>
      </c>
      <c r="I2542">
        <v>258</v>
      </c>
      <c r="J2542" t="s">
        <v>1275</v>
      </c>
      <c r="K2542" t="str">
        <f>INDEX('Planning Periods'!$O$2:$O$540,MATCH('Table B Values'!A2542,'Planning Periods'!$A$2:$A$540,0))</f>
        <v>Merced County</v>
      </c>
    </row>
    <row r="2543" spans="1:11">
      <c r="A2543" t="s">
        <v>904</v>
      </c>
      <c r="B2543">
        <v>2018</v>
      </c>
      <c r="C2543">
        <v>38</v>
      </c>
      <c r="D2543">
        <v>0</v>
      </c>
      <c r="E2543">
        <v>14</v>
      </c>
      <c r="F2543">
        <v>0</v>
      </c>
      <c r="G2543">
        <v>19</v>
      </c>
      <c r="H2543">
        <v>0</v>
      </c>
      <c r="I2543">
        <v>562</v>
      </c>
      <c r="J2543" t="s">
        <v>1275</v>
      </c>
      <c r="K2543" t="str">
        <f>INDEX('Planning Periods'!$O$2:$O$540,MATCH('Table B Values'!A2543,'Planning Periods'!$A$2:$A$540,0))</f>
        <v>Los Angeles County</v>
      </c>
    </row>
    <row r="2544" spans="1:11">
      <c r="A2544" t="s">
        <v>1184</v>
      </c>
      <c r="B2544">
        <v>2018</v>
      </c>
      <c r="C2544">
        <v>0</v>
      </c>
      <c r="D2544">
        <v>0</v>
      </c>
      <c r="E2544">
        <v>0</v>
      </c>
      <c r="F2544">
        <v>1</v>
      </c>
      <c r="G2544">
        <v>0</v>
      </c>
      <c r="H2544">
        <v>20</v>
      </c>
      <c r="I2544">
        <v>0</v>
      </c>
      <c r="J2544" t="s">
        <v>1275</v>
      </c>
      <c r="K2544" t="str">
        <f>INDEX('Planning Periods'!$O$2:$O$540,MATCH('Table B Values'!A2544,'Planning Periods'!$A$2:$A$540,0))</f>
        <v>Tulare County</v>
      </c>
    </row>
    <row r="2545" spans="1:11">
      <c r="A2545" t="s">
        <v>1034</v>
      </c>
      <c r="B2545">
        <v>2018</v>
      </c>
      <c r="C2545">
        <v>0</v>
      </c>
      <c r="D2545">
        <v>0</v>
      </c>
      <c r="E2545">
        <v>0</v>
      </c>
      <c r="F2545">
        <v>2</v>
      </c>
      <c r="G2545">
        <v>0</v>
      </c>
      <c r="H2545">
        <v>56</v>
      </c>
      <c r="I2545">
        <v>286</v>
      </c>
      <c r="J2545" t="s">
        <v>1275</v>
      </c>
      <c r="K2545" t="str">
        <f>INDEX('Planning Periods'!$O$2:$O$540,MATCH('Table B Values'!A2545,'Planning Periods'!$A$2:$A$540,0))</f>
        <v>Riverside County</v>
      </c>
    </row>
    <row r="2546" spans="1:11">
      <c r="A2546" t="s">
        <v>1039</v>
      </c>
      <c r="B2546">
        <v>2018</v>
      </c>
      <c r="C2546">
        <v>0</v>
      </c>
      <c r="D2546">
        <v>0</v>
      </c>
      <c r="E2546">
        <v>24</v>
      </c>
      <c r="F2546">
        <v>0</v>
      </c>
      <c r="G2546">
        <v>0</v>
      </c>
      <c r="H2546">
        <v>0</v>
      </c>
      <c r="I2546">
        <v>1</v>
      </c>
      <c r="J2546" t="s">
        <v>1275</v>
      </c>
      <c r="K2546" t="str">
        <f>INDEX('Planning Periods'!$O$2:$O$540,MATCH('Table B Values'!A2546,'Planning Periods'!$A$2:$A$540,0))</f>
        <v>Lake County</v>
      </c>
    </row>
    <row r="2547" spans="1:11">
      <c r="A2547" t="s">
        <v>1032</v>
      </c>
      <c r="B2547">
        <v>2018</v>
      </c>
      <c r="C2547">
        <v>0</v>
      </c>
      <c r="D2547">
        <v>0</v>
      </c>
      <c r="E2547">
        <v>0</v>
      </c>
      <c r="F2547">
        <v>0</v>
      </c>
      <c r="G2547">
        <v>0</v>
      </c>
      <c r="H2547">
        <v>1</v>
      </c>
      <c r="I2547">
        <v>237</v>
      </c>
      <c r="J2547" t="s">
        <v>1275</v>
      </c>
      <c r="K2547" t="str">
        <f>INDEX('Planning Periods'!$O$2:$O$540,MATCH('Table B Values'!A2547,'Planning Periods'!$A$2:$A$540,0))</f>
        <v>Orange County</v>
      </c>
    </row>
    <row r="2548" spans="1:11">
      <c r="A2548" t="s">
        <v>929</v>
      </c>
      <c r="B2548">
        <v>2018</v>
      </c>
      <c r="C2548">
        <v>0</v>
      </c>
      <c r="D2548">
        <v>8</v>
      </c>
      <c r="E2548">
        <v>0</v>
      </c>
      <c r="F2548">
        <v>17</v>
      </c>
      <c r="G2548">
        <v>0</v>
      </c>
      <c r="H2548">
        <v>22</v>
      </c>
      <c r="I2548" s="356">
        <v>16</v>
      </c>
      <c r="J2548" t="s">
        <v>1275</v>
      </c>
      <c r="K2548" t="str">
        <f>INDEX('Planning Periods'!$O$2:$O$540,MATCH('Table B Values'!A2548,'Planning Periods'!$A$2:$A$540,0))</f>
        <v>Lake County</v>
      </c>
    </row>
    <row r="2549" spans="1:11">
      <c r="A2549" t="s">
        <v>1045</v>
      </c>
      <c r="B2549">
        <v>2018</v>
      </c>
      <c r="C2549">
        <v>0</v>
      </c>
      <c r="D2549">
        <v>0</v>
      </c>
      <c r="E2549">
        <v>1</v>
      </c>
      <c r="F2549">
        <v>0</v>
      </c>
      <c r="G2549">
        <v>0</v>
      </c>
      <c r="H2549">
        <v>4</v>
      </c>
      <c r="I2549">
        <v>7</v>
      </c>
      <c r="J2549" t="s">
        <v>1275</v>
      </c>
      <c r="K2549" t="str">
        <f>INDEX('Planning Periods'!$O$2:$O$540,MATCH('Table B Values'!A2549,'Planning Periods'!$A$2:$A$540,0))</f>
        <v>Orange County</v>
      </c>
    </row>
    <row r="2550" spans="1:11">
      <c r="A2550" t="s">
        <v>1191</v>
      </c>
      <c r="B2550">
        <v>2018</v>
      </c>
      <c r="C2550">
        <v>0</v>
      </c>
      <c r="D2550">
        <v>0</v>
      </c>
      <c r="E2550">
        <v>0</v>
      </c>
      <c r="F2550">
        <v>0</v>
      </c>
      <c r="G2550">
        <v>0</v>
      </c>
      <c r="H2550">
        <v>2</v>
      </c>
      <c r="I2550">
        <v>29</v>
      </c>
      <c r="J2550" t="s">
        <v>1275</v>
      </c>
      <c r="K2550" t="str">
        <f>INDEX('Planning Periods'!$O$2:$O$540,MATCH('Table B Values'!A2550,'Planning Periods'!$A$2:$A$540,0))</f>
        <v>Contra Costa County</v>
      </c>
    </row>
    <row r="2551" spans="1:11">
      <c r="A2551" t="s">
        <v>1041</v>
      </c>
      <c r="B2551">
        <v>2018</v>
      </c>
      <c r="C2551">
        <v>2</v>
      </c>
      <c r="D2551">
        <v>3</v>
      </c>
      <c r="E2551">
        <v>0</v>
      </c>
      <c r="F2551">
        <v>0</v>
      </c>
      <c r="G2551">
        <v>4</v>
      </c>
      <c r="H2551">
        <v>0</v>
      </c>
      <c r="I2551">
        <v>38</v>
      </c>
      <c r="J2551" t="s">
        <v>1275</v>
      </c>
      <c r="K2551" t="str">
        <f>INDEX('Planning Periods'!$O$2:$O$540,MATCH('Table B Values'!A2551,'Planning Periods'!$A$2:$A$540,0))</f>
        <v>Los Angeles County</v>
      </c>
    </row>
    <row r="2552" spans="1:11">
      <c r="A2552" t="s">
        <v>884</v>
      </c>
      <c r="B2552">
        <v>2018</v>
      </c>
      <c r="C2552">
        <v>9</v>
      </c>
      <c r="D2552">
        <v>0</v>
      </c>
      <c r="E2552">
        <v>0</v>
      </c>
      <c r="F2552">
        <v>0</v>
      </c>
      <c r="G2552">
        <v>0</v>
      </c>
      <c r="H2552">
        <v>0</v>
      </c>
      <c r="I2552">
        <v>291</v>
      </c>
      <c r="J2552" t="s">
        <v>1275</v>
      </c>
      <c r="K2552" t="str">
        <f>INDEX('Planning Periods'!$O$2:$O$540,MATCH('Table B Values'!A2552,'Planning Periods'!$A$2:$A$540,0))</f>
        <v>Orange County</v>
      </c>
    </row>
    <row r="2553" spans="1:11">
      <c r="A2553" t="s">
        <v>1183</v>
      </c>
      <c r="B2553">
        <v>2018</v>
      </c>
      <c r="C2553">
        <v>0</v>
      </c>
      <c r="D2553">
        <v>0</v>
      </c>
      <c r="E2553">
        <v>0</v>
      </c>
      <c r="F2553">
        <v>0</v>
      </c>
      <c r="G2553">
        <v>0</v>
      </c>
      <c r="H2553">
        <v>8</v>
      </c>
      <c r="I2553">
        <v>0</v>
      </c>
      <c r="J2553" t="s">
        <v>1275</v>
      </c>
      <c r="K2553" t="str">
        <f>INDEX('Planning Periods'!$O$2:$O$540,MATCH('Table B Values'!A2553,'Planning Periods'!$A$2:$A$540,0))</f>
        <v>Kings County</v>
      </c>
    </row>
    <row r="2554" spans="1:11">
      <c r="A2554" t="s">
        <v>890</v>
      </c>
      <c r="B2554">
        <v>2018</v>
      </c>
      <c r="C2554">
        <v>0</v>
      </c>
      <c r="D2554">
        <v>0</v>
      </c>
      <c r="E2554">
        <v>0</v>
      </c>
      <c r="F2554">
        <v>0</v>
      </c>
      <c r="G2554">
        <v>0</v>
      </c>
      <c r="H2554">
        <v>29</v>
      </c>
      <c r="I2554">
        <v>16</v>
      </c>
      <c r="J2554" t="s">
        <v>1275</v>
      </c>
      <c r="K2554" t="str">
        <f>INDEX('Planning Periods'!$O$2:$O$540,MATCH('Table B Values'!A2554,'Planning Periods'!$A$2:$A$540,0))</f>
        <v>Placer County</v>
      </c>
    </row>
    <row r="2555" spans="1:11">
      <c r="A2555" t="s">
        <v>897</v>
      </c>
      <c r="B2555">
        <v>2018</v>
      </c>
      <c r="C2555">
        <v>0</v>
      </c>
      <c r="D2555">
        <v>0</v>
      </c>
      <c r="E2555">
        <v>0</v>
      </c>
      <c r="F2555">
        <v>1</v>
      </c>
      <c r="G2555">
        <v>0</v>
      </c>
      <c r="H2555">
        <v>24</v>
      </c>
      <c r="I2555">
        <v>3</v>
      </c>
      <c r="J2555" t="s">
        <v>1275</v>
      </c>
      <c r="K2555" t="str">
        <f>INDEX('Planning Periods'!$O$2:$O$540,MATCH('Table B Values'!A2555,'Planning Periods'!$A$2:$A$540,0))</f>
        <v>San Diego County</v>
      </c>
    </row>
    <row r="2556" spans="1:11">
      <c r="A2556" t="s">
        <v>1157</v>
      </c>
      <c r="B2556">
        <v>2018</v>
      </c>
      <c r="C2556">
        <v>135</v>
      </c>
      <c r="D2556">
        <v>0</v>
      </c>
      <c r="E2556">
        <v>40</v>
      </c>
      <c r="F2556">
        <v>0</v>
      </c>
      <c r="G2556">
        <v>0</v>
      </c>
      <c r="H2556">
        <v>0</v>
      </c>
      <c r="I2556">
        <v>33</v>
      </c>
      <c r="J2556" t="s">
        <v>1275</v>
      </c>
      <c r="K2556" t="str">
        <f>INDEX('Planning Periods'!$O$2:$O$540,MATCH('Table B Values'!A2556,'Planning Periods'!$A$2:$A$540,0))</f>
        <v>Los Angeles County</v>
      </c>
    </row>
    <row r="2557" spans="1:11">
      <c r="A2557" t="s">
        <v>1037</v>
      </c>
      <c r="B2557">
        <v>2018</v>
      </c>
      <c r="C2557">
        <v>0</v>
      </c>
      <c r="D2557">
        <v>9</v>
      </c>
      <c r="E2557">
        <v>0</v>
      </c>
      <c r="F2557">
        <v>0</v>
      </c>
      <c r="G2557">
        <v>0</v>
      </c>
      <c r="H2557">
        <v>1</v>
      </c>
      <c r="I2557">
        <v>0</v>
      </c>
      <c r="J2557" t="s">
        <v>1275</v>
      </c>
      <c r="K2557" t="str">
        <f>INDEX('Planning Periods'!$O$2:$O$540,MATCH('Table B Values'!A2557,'Planning Periods'!$A$2:$A$540,0))</f>
        <v>Los Angeles County</v>
      </c>
    </row>
    <row r="2558" spans="1:11">
      <c r="A2558" t="s">
        <v>1177</v>
      </c>
      <c r="B2558">
        <v>2018</v>
      </c>
      <c r="C2558" s="356">
        <v>0</v>
      </c>
      <c r="D2558">
        <v>1</v>
      </c>
      <c r="E2558">
        <v>0</v>
      </c>
      <c r="F2558">
        <v>0</v>
      </c>
      <c r="G2558">
        <v>0</v>
      </c>
      <c r="H2558">
        <v>0</v>
      </c>
      <c r="I2558" s="356">
        <v>3</v>
      </c>
      <c r="J2558" t="s">
        <v>1275</v>
      </c>
      <c r="K2558" t="str">
        <f>INDEX('Planning Periods'!$O$2:$O$540,MATCH('Table B Values'!A2558,'Planning Periods'!$A$2:$A$540,0))</f>
        <v>Marin County</v>
      </c>
    </row>
    <row r="2559" spans="1:11">
      <c r="A2559" t="s">
        <v>1179</v>
      </c>
      <c r="B2559">
        <v>2018</v>
      </c>
      <c r="C2559">
        <v>0</v>
      </c>
      <c r="D2559">
        <v>0</v>
      </c>
      <c r="E2559">
        <v>0</v>
      </c>
      <c r="F2559">
        <v>0</v>
      </c>
      <c r="G2559">
        <v>0</v>
      </c>
      <c r="H2559">
        <v>0</v>
      </c>
      <c r="I2559">
        <v>20</v>
      </c>
      <c r="J2559" t="s">
        <v>1275</v>
      </c>
      <c r="K2559" t="str">
        <f>INDEX('Planning Periods'!$O$2:$O$540,MATCH('Table B Values'!A2559,'Planning Periods'!$A$2:$A$540,0))</f>
        <v>Los Angeles County</v>
      </c>
    </row>
    <row r="2560" spans="1:11">
      <c r="A2560" t="s">
        <v>1178</v>
      </c>
      <c r="B2560">
        <v>2018</v>
      </c>
      <c r="C2560">
        <v>0</v>
      </c>
      <c r="D2560">
        <v>0</v>
      </c>
      <c r="E2560">
        <v>0</v>
      </c>
      <c r="F2560">
        <v>0</v>
      </c>
      <c r="G2560">
        <v>0</v>
      </c>
      <c r="H2560">
        <v>0</v>
      </c>
      <c r="I2560">
        <v>383</v>
      </c>
      <c r="J2560" t="s">
        <v>1275</v>
      </c>
      <c r="K2560" t="str">
        <f>INDEX('Planning Periods'!$O$2:$O$540,MATCH('Table B Values'!A2560,'Planning Periods'!$A$2:$A$540,0))</f>
        <v>San Joaquin County</v>
      </c>
    </row>
    <row r="2561" spans="1:11">
      <c r="A2561" t="s">
        <v>1201</v>
      </c>
      <c r="B2561">
        <v>2017</v>
      </c>
      <c r="C2561">
        <v>0</v>
      </c>
      <c r="D2561">
        <v>0</v>
      </c>
      <c r="E2561">
        <v>0</v>
      </c>
      <c r="F2561">
        <v>0</v>
      </c>
      <c r="G2561">
        <v>0</v>
      </c>
      <c r="H2561">
        <v>2</v>
      </c>
      <c r="I2561">
        <v>5</v>
      </c>
      <c r="J2561" t="s">
        <v>1275</v>
      </c>
      <c r="K2561" t="str">
        <f>INDEX('Planning Periods'!$O$2:$O$540,MATCH('Table B Values'!A2561,'Planning Periods'!$A$2:$A$540,0))</f>
        <v>Contra Costa County</v>
      </c>
    </row>
    <row r="2562" spans="1:11">
      <c r="A2562" t="s">
        <v>1202</v>
      </c>
      <c r="B2562">
        <v>2017</v>
      </c>
      <c r="C2562">
        <v>0</v>
      </c>
      <c r="D2562">
        <v>0</v>
      </c>
      <c r="E2562">
        <v>6</v>
      </c>
      <c r="F2562">
        <v>1</v>
      </c>
      <c r="G2562">
        <v>0</v>
      </c>
      <c r="H2562">
        <v>6</v>
      </c>
      <c r="I2562">
        <v>102</v>
      </c>
      <c r="J2562" t="s">
        <v>1275</v>
      </c>
      <c r="K2562" t="str">
        <f>INDEX('Planning Periods'!$O$2:$O$540,MATCH('Table B Values'!A2562,'Planning Periods'!$A$2:$A$540,0))</f>
        <v>Alameda County</v>
      </c>
    </row>
    <row r="2563" spans="1:11">
      <c r="A2563" t="s">
        <v>853</v>
      </c>
      <c r="B2563">
        <v>2017</v>
      </c>
      <c r="C2563">
        <v>0</v>
      </c>
      <c r="D2563">
        <v>0</v>
      </c>
      <c r="E2563">
        <v>0</v>
      </c>
      <c r="F2563">
        <v>0</v>
      </c>
      <c r="G2563">
        <v>0</v>
      </c>
      <c r="H2563">
        <v>15</v>
      </c>
      <c r="I2563">
        <v>25</v>
      </c>
      <c r="J2563" t="s">
        <v>1275</v>
      </c>
      <c r="K2563" t="str">
        <f>INDEX('Planning Periods'!$O$2:$O$540,MATCH('Table B Values'!A2563,'Planning Periods'!$A$2:$A$540,0))</f>
        <v>Plumas County</v>
      </c>
    </row>
    <row r="2564" spans="1:11">
      <c r="A2564" t="s">
        <v>851</v>
      </c>
      <c r="B2564">
        <v>2017</v>
      </c>
      <c r="C2564">
        <v>0</v>
      </c>
      <c r="D2564">
        <v>0</v>
      </c>
      <c r="E2564">
        <v>0</v>
      </c>
      <c r="F2564">
        <v>0</v>
      </c>
      <c r="G2564">
        <v>0</v>
      </c>
      <c r="H2564">
        <v>18</v>
      </c>
      <c r="I2564">
        <v>1</v>
      </c>
      <c r="J2564" t="s">
        <v>1275</v>
      </c>
      <c r="K2564" t="str">
        <f>INDEX('Planning Periods'!$O$2:$O$540,MATCH('Table B Values'!A2564,'Planning Periods'!$A$2:$A$540,0))</f>
        <v>El Dorado County</v>
      </c>
    </row>
    <row r="2565" spans="1:11">
      <c r="A2565" t="s">
        <v>1204</v>
      </c>
      <c r="B2565">
        <v>2017</v>
      </c>
      <c r="C2565">
        <v>0</v>
      </c>
      <c r="D2565">
        <v>0</v>
      </c>
      <c r="E2565">
        <v>6</v>
      </c>
      <c r="F2565">
        <v>0</v>
      </c>
      <c r="G2565">
        <v>0</v>
      </c>
      <c r="H2565">
        <v>0</v>
      </c>
      <c r="I2565">
        <v>147</v>
      </c>
      <c r="J2565" t="s">
        <v>1275</v>
      </c>
      <c r="K2565" t="str">
        <f>INDEX('Planning Periods'!$O$2:$O$540,MATCH('Table B Values'!A2565,'Planning Periods'!$A$2:$A$540,0))</f>
        <v>Contra Costa County</v>
      </c>
    </row>
    <row r="2566" spans="1:11">
      <c r="A2566" t="s">
        <v>790</v>
      </c>
      <c r="B2566">
        <v>2017</v>
      </c>
      <c r="C2566">
        <v>0</v>
      </c>
      <c r="D2566">
        <v>0</v>
      </c>
      <c r="E2566">
        <v>0</v>
      </c>
      <c r="F2566">
        <v>0</v>
      </c>
      <c r="G2566">
        <v>0</v>
      </c>
      <c r="H2566">
        <v>0</v>
      </c>
      <c r="I2566">
        <v>9</v>
      </c>
      <c r="J2566" t="s">
        <v>1275</v>
      </c>
      <c r="K2566" t="str">
        <f>INDEX('Planning Periods'!$O$2:$O$540,MATCH('Table B Values'!A2566,'Planning Periods'!$A$2:$A$540,0))</f>
        <v>Orange County</v>
      </c>
    </row>
    <row r="2567" spans="1:11">
      <c r="A2567" t="s">
        <v>793</v>
      </c>
      <c r="B2567">
        <v>2017</v>
      </c>
      <c r="C2567">
        <v>0</v>
      </c>
      <c r="D2567">
        <v>0</v>
      </c>
      <c r="E2567">
        <v>3</v>
      </c>
      <c r="F2567">
        <v>0</v>
      </c>
      <c r="G2567">
        <v>0</v>
      </c>
      <c r="H2567">
        <v>50</v>
      </c>
      <c r="I2567">
        <v>283</v>
      </c>
      <c r="J2567" t="s">
        <v>1275</v>
      </c>
      <c r="K2567" t="str">
        <f>INDEX('Planning Periods'!$O$2:$O$540,MATCH('Table B Values'!A2567,'Planning Periods'!$A$2:$A$540,0))</f>
        <v>Placer County</v>
      </c>
    </row>
    <row r="2568" spans="1:11">
      <c r="A2568" t="s">
        <v>846</v>
      </c>
      <c r="B2568">
        <v>2017</v>
      </c>
      <c r="C2568">
        <v>0</v>
      </c>
      <c r="D2568">
        <v>0</v>
      </c>
      <c r="E2568">
        <v>0</v>
      </c>
      <c r="F2568">
        <v>0</v>
      </c>
      <c r="G2568">
        <v>0</v>
      </c>
      <c r="H2568">
        <v>0</v>
      </c>
      <c r="I2568">
        <v>18</v>
      </c>
      <c r="J2568" t="s">
        <v>1275</v>
      </c>
      <c r="K2568" t="str">
        <f>INDEX('Planning Periods'!$O$2:$O$540,MATCH('Table B Values'!A2568,'Planning Periods'!$A$2:$A$540,0))</f>
        <v>Amador County</v>
      </c>
    </row>
    <row r="2569" spans="1:11">
      <c r="A2569" t="s">
        <v>1226</v>
      </c>
      <c r="B2569">
        <v>2017</v>
      </c>
      <c r="C2569">
        <v>0</v>
      </c>
      <c r="D2569">
        <v>0</v>
      </c>
      <c r="E2569">
        <v>0</v>
      </c>
      <c r="F2569">
        <v>0</v>
      </c>
      <c r="G2569">
        <v>0</v>
      </c>
      <c r="H2569">
        <v>2</v>
      </c>
      <c r="I2569">
        <v>6</v>
      </c>
      <c r="J2569" t="s">
        <v>1275</v>
      </c>
      <c r="K2569" t="str">
        <f>INDEX('Planning Periods'!$O$2:$O$540,MATCH('Table B Values'!A2569,'Planning Periods'!$A$2:$A$540,0))</f>
        <v>San Mateo County</v>
      </c>
    </row>
    <row r="2570" spans="1:11">
      <c r="A2570" t="s">
        <v>862</v>
      </c>
      <c r="B2570">
        <v>2017</v>
      </c>
      <c r="C2570">
        <v>0</v>
      </c>
      <c r="D2570">
        <v>0</v>
      </c>
      <c r="E2570">
        <v>0</v>
      </c>
      <c r="F2570">
        <v>0</v>
      </c>
      <c r="G2570">
        <v>0</v>
      </c>
      <c r="H2570">
        <v>0</v>
      </c>
      <c r="I2570">
        <v>24</v>
      </c>
      <c r="J2570" t="s">
        <v>1275</v>
      </c>
      <c r="K2570" t="str">
        <f>INDEX('Planning Periods'!$O$2:$O$540,MATCH('Table B Values'!A2570,'Planning Periods'!$A$2:$A$540,0))</f>
        <v>San Diego County</v>
      </c>
    </row>
    <row r="2571" spans="1:11">
      <c r="A2571" t="s">
        <v>865</v>
      </c>
      <c r="B2571">
        <v>2017</v>
      </c>
      <c r="C2571">
        <v>50</v>
      </c>
      <c r="D2571">
        <v>0</v>
      </c>
      <c r="E2571">
        <v>0</v>
      </c>
      <c r="F2571">
        <v>0</v>
      </c>
      <c r="G2571">
        <v>0</v>
      </c>
      <c r="H2571">
        <v>110</v>
      </c>
      <c r="I2571">
        <v>306</v>
      </c>
      <c r="J2571" t="s">
        <v>1275</v>
      </c>
      <c r="K2571" t="str">
        <f>INDEX('Planning Periods'!$O$2:$O$540,MATCH('Table B Values'!A2571,'Planning Periods'!$A$2:$A$540,0))</f>
        <v>Sacramento County</v>
      </c>
    </row>
    <row r="2572" spans="1:11">
      <c r="A2572" t="s">
        <v>1225</v>
      </c>
      <c r="B2572">
        <v>2017</v>
      </c>
      <c r="C2572">
        <v>0</v>
      </c>
      <c r="D2572">
        <v>0</v>
      </c>
      <c r="E2572">
        <v>2</v>
      </c>
      <c r="F2572">
        <v>0</v>
      </c>
      <c r="G2572">
        <v>0</v>
      </c>
      <c r="H2572">
        <v>15</v>
      </c>
      <c r="I2572">
        <v>2</v>
      </c>
      <c r="J2572" t="s">
        <v>1275</v>
      </c>
      <c r="K2572" t="str">
        <f>INDEX('Planning Periods'!$O$2:$O$540,MATCH('Table B Values'!A2572,'Planning Periods'!$A$2:$A$540,0))</f>
        <v>Tulare County</v>
      </c>
    </row>
    <row r="2573" spans="1:11">
      <c r="A2573" t="s">
        <v>1286</v>
      </c>
      <c r="B2573">
        <v>2017</v>
      </c>
      <c r="C2573">
        <v>0</v>
      </c>
      <c r="D2573">
        <v>0</v>
      </c>
      <c r="E2573">
        <v>0</v>
      </c>
      <c r="F2573">
        <v>0</v>
      </c>
      <c r="G2573">
        <v>0</v>
      </c>
      <c r="H2573">
        <v>0</v>
      </c>
      <c r="I2573">
        <v>0</v>
      </c>
      <c r="J2573" t="s">
        <v>1275</v>
      </c>
      <c r="K2573" t="str">
        <f>INDEX('Planning Periods'!$O$2:$O$540,MATCH('Table B Values'!A2573,'Planning Periods'!$A$2:$A$540,0))</f>
        <v>Mendocino County</v>
      </c>
    </row>
    <row r="2574" spans="1:11">
      <c r="A2574" t="s">
        <v>1215</v>
      </c>
      <c r="B2574">
        <v>2017</v>
      </c>
      <c r="C2574">
        <v>0</v>
      </c>
      <c r="D2574">
        <v>0</v>
      </c>
      <c r="E2574">
        <v>0</v>
      </c>
      <c r="F2574">
        <v>0</v>
      </c>
      <c r="G2574">
        <v>0</v>
      </c>
      <c r="H2574">
        <v>0</v>
      </c>
      <c r="I2574">
        <v>211</v>
      </c>
      <c r="J2574" t="s">
        <v>1275</v>
      </c>
      <c r="K2574" t="str">
        <f>INDEX('Planning Periods'!$O$2:$O$540,MATCH('Table B Values'!A2574,'Planning Periods'!$A$2:$A$540,0))</f>
        <v>Los Angeles County</v>
      </c>
    </row>
    <row r="2575" spans="1:11">
      <c r="A2575" t="s">
        <v>848</v>
      </c>
      <c r="B2575">
        <v>2017</v>
      </c>
      <c r="C2575">
        <v>0</v>
      </c>
      <c r="D2575">
        <v>0</v>
      </c>
      <c r="E2575">
        <v>0</v>
      </c>
      <c r="F2575">
        <v>0</v>
      </c>
      <c r="G2575">
        <v>0</v>
      </c>
      <c r="H2575">
        <v>0</v>
      </c>
      <c r="I2575">
        <v>0</v>
      </c>
      <c r="J2575" t="s">
        <v>1275</v>
      </c>
      <c r="K2575" t="str">
        <f>INDEX('Planning Periods'!$O$2:$O$540,MATCH('Table B Values'!A2575,'Planning Periods'!$A$2:$A$540,0))</f>
        <v>Ventura County</v>
      </c>
    </row>
    <row r="2576" spans="1:11">
      <c r="A2576" t="s">
        <v>1210</v>
      </c>
      <c r="B2576">
        <v>2017</v>
      </c>
      <c r="C2576">
        <v>0</v>
      </c>
      <c r="D2576">
        <v>0</v>
      </c>
      <c r="E2576">
        <v>0</v>
      </c>
      <c r="F2576">
        <v>0</v>
      </c>
      <c r="G2576">
        <v>0</v>
      </c>
      <c r="H2576">
        <v>28</v>
      </c>
      <c r="I2576">
        <v>61</v>
      </c>
      <c r="J2576" t="s">
        <v>1275</v>
      </c>
      <c r="K2576" t="str">
        <f>INDEX('Planning Periods'!$O$2:$O$540,MATCH('Table B Values'!A2576,'Planning Periods'!$A$2:$A$540,0))</f>
        <v>Santa Clara County</v>
      </c>
    </row>
    <row r="2577" spans="1:11">
      <c r="A2577" t="s">
        <v>782</v>
      </c>
      <c r="B2577">
        <v>2017</v>
      </c>
      <c r="C2577">
        <v>0</v>
      </c>
      <c r="D2577">
        <v>0</v>
      </c>
      <c r="E2577">
        <v>2</v>
      </c>
      <c r="F2577">
        <v>0</v>
      </c>
      <c r="G2577">
        <v>0</v>
      </c>
      <c r="H2577">
        <v>1</v>
      </c>
      <c r="I2577">
        <v>16</v>
      </c>
      <c r="J2577" t="s">
        <v>1275</v>
      </c>
      <c r="K2577" t="str">
        <f>INDEX('Planning Periods'!$O$2:$O$540,MATCH('Table B Values'!A2577,'Planning Periods'!$A$2:$A$540,0))</f>
        <v>Butte County</v>
      </c>
    </row>
    <row r="2578" spans="1:11">
      <c r="A2578" t="s">
        <v>784</v>
      </c>
      <c r="B2578">
        <v>2017</v>
      </c>
      <c r="C2578">
        <v>0</v>
      </c>
      <c r="D2578">
        <v>0</v>
      </c>
      <c r="E2578">
        <v>0</v>
      </c>
      <c r="F2578">
        <v>0</v>
      </c>
      <c r="G2578">
        <v>0</v>
      </c>
      <c r="H2578">
        <v>0</v>
      </c>
      <c r="I2578">
        <v>1</v>
      </c>
      <c r="J2578" t="s">
        <v>1275</v>
      </c>
      <c r="K2578" t="str">
        <f>INDEX('Planning Periods'!$O$2:$O$540,MATCH('Table B Values'!A2578,'Planning Periods'!$A$2:$A$540,0))</f>
        <v>Los Angeles County</v>
      </c>
    </row>
    <row r="2579" spans="1:11">
      <c r="A2579" t="s">
        <v>820</v>
      </c>
      <c r="B2579">
        <v>2017</v>
      </c>
      <c r="C2579">
        <v>91</v>
      </c>
      <c r="D2579">
        <v>0</v>
      </c>
      <c r="E2579">
        <v>70</v>
      </c>
      <c r="F2579">
        <v>0</v>
      </c>
      <c r="G2579">
        <v>0</v>
      </c>
      <c r="H2579">
        <v>86</v>
      </c>
      <c r="I2579">
        <v>0</v>
      </c>
      <c r="J2579" t="s">
        <v>1275</v>
      </c>
      <c r="K2579" t="str">
        <f>INDEX('Planning Periods'!$O$2:$O$540,MATCH('Table B Values'!A2579,'Planning Periods'!$A$2:$A$540,0))</f>
        <v>Los Angeles County</v>
      </c>
    </row>
    <row r="2580" spans="1:11">
      <c r="A2580" t="s">
        <v>1214</v>
      </c>
      <c r="B2580">
        <v>2017</v>
      </c>
      <c r="C2580">
        <v>0</v>
      </c>
      <c r="D2580">
        <v>0</v>
      </c>
      <c r="E2580">
        <v>0</v>
      </c>
      <c r="F2580">
        <v>0</v>
      </c>
      <c r="G2580">
        <v>0</v>
      </c>
      <c r="H2580">
        <v>4</v>
      </c>
      <c r="I2580">
        <v>5</v>
      </c>
      <c r="J2580" t="s">
        <v>1275</v>
      </c>
      <c r="K2580" t="str">
        <f>INDEX('Planning Periods'!$O$2:$O$540,MATCH('Table B Values'!A2580,'Planning Periods'!$A$2:$A$540,0))</f>
        <v>San Mateo County</v>
      </c>
    </row>
    <row r="2581" spans="1:11">
      <c r="A2581" t="s">
        <v>825</v>
      </c>
      <c r="B2581">
        <v>2017</v>
      </c>
      <c r="C2581">
        <v>0</v>
      </c>
      <c r="D2581">
        <v>0</v>
      </c>
      <c r="E2581">
        <v>0</v>
      </c>
      <c r="F2581">
        <v>0</v>
      </c>
      <c r="G2581">
        <v>0</v>
      </c>
      <c r="H2581">
        <v>0</v>
      </c>
      <c r="I2581">
        <v>95</v>
      </c>
      <c r="J2581" t="s">
        <v>1275</v>
      </c>
      <c r="K2581" t="str">
        <f>INDEX('Planning Periods'!$O$2:$O$540,MATCH('Table B Values'!A2581,'Planning Periods'!$A$2:$A$540,0))</f>
        <v>Riverside County</v>
      </c>
    </row>
    <row r="2582" spans="1:11">
      <c r="A2582" t="s">
        <v>817</v>
      </c>
      <c r="B2582">
        <v>2017</v>
      </c>
      <c r="C2582">
        <v>0</v>
      </c>
      <c r="D2582">
        <v>0</v>
      </c>
      <c r="E2582">
        <v>0</v>
      </c>
      <c r="F2582">
        <v>0</v>
      </c>
      <c r="G2582">
        <v>0</v>
      </c>
      <c r="H2582">
        <v>0</v>
      </c>
      <c r="I2582">
        <v>394</v>
      </c>
      <c r="J2582" t="s">
        <v>1275</v>
      </c>
      <c r="K2582" t="str">
        <f>INDEX('Planning Periods'!$O$2:$O$540,MATCH('Table B Values'!A2582,'Planning Periods'!$A$2:$A$540,0))</f>
        <v>Riverside County</v>
      </c>
    </row>
    <row r="2583" spans="1:11">
      <c r="A2583" t="s">
        <v>1199</v>
      </c>
      <c r="B2583">
        <v>2017</v>
      </c>
      <c r="C2583">
        <v>4</v>
      </c>
      <c r="D2583">
        <v>3</v>
      </c>
      <c r="E2583">
        <v>17</v>
      </c>
      <c r="F2583">
        <v>10</v>
      </c>
      <c r="G2583">
        <v>0</v>
      </c>
      <c r="H2583">
        <v>0</v>
      </c>
      <c r="I2583">
        <v>0</v>
      </c>
      <c r="J2583" t="s">
        <v>1275</v>
      </c>
      <c r="K2583" t="str">
        <f>INDEX('Planning Periods'!$O$2:$O$540,MATCH('Table B Values'!A2583,'Planning Periods'!$A$2:$A$540,0))</f>
        <v>Fresno County</v>
      </c>
    </row>
    <row r="2584" spans="1:11">
      <c r="A2584" t="s">
        <v>1200</v>
      </c>
      <c r="B2584">
        <v>2017</v>
      </c>
      <c r="C2584">
        <v>1</v>
      </c>
      <c r="D2584">
        <v>0</v>
      </c>
      <c r="E2584">
        <v>0</v>
      </c>
      <c r="F2584">
        <v>2</v>
      </c>
      <c r="G2584">
        <v>0</v>
      </c>
      <c r="H2584">
        <v>3</v>
      </c>
      <c r="I2584">
        <v>1</v>
      </c>
      <c r="J2584" t="s">
        <v>1275</v>
      </c>
      <c r="K2584" t="str">
        <f>INDEX('Planning Periods'!$O$2:$O$540,MATCH('Table B Values'!A2584,'Planning Periods'!$A$2:$A$540,0))</f>
        <v>Alameda County</v>
      </c>
    </row>
    <row r="2585" spans="1:11">
      <c r="A2585" t="s">
        <v>1203</v>
      </c>
      <c r="B2585">
        <v>2017</v>
      </c>
      <c r="C2585">
        <v>0</v>
      </c>
      <c r="D2585">
        <v>0</v>
      </c>
      <c r="E2585">
        <v>0</v>
      </c>
      <c r="F2585">
        <v>0</v>
      </c>
      <c r="G2585">
        <v>0</v>
      </c>
      <c r="H2585">
        <v>0</v>
      </c>
      <c r="I2585">
        <v>2</v>
      </c>
      <c r="J2585" t="s">
        <v>1275</v>
      </c>
      <c r="K2585" t="str">
        <f>INDEX('Planning Periods'!$O$2:$O$540,MATCH('Table B Values'!A2585,'Planning Periods'!$A$2:$A$540,0))</f>
        <v>Contra Costa County</v>
      </c>
    </row>
    <row r="2586" spans="1:11">
      <c r="A2586" t="s">
        <v>799</v>
      </c>
      <c r="B2586">
        <v>2017</v>
      </c>
      <c r="C2586">
        <v>0</v>
      </c>
      <c r="D2586">
        <v>0</v>
      </c>
      <c r="E2586">
        <v>0</v>
      </c>
      <c r="F2586">
        <v>0</v>
      </c>
      <c r="G2586">
        <v>0</v>
      </c>
      <c r="H2586">
        <v>0</v>
      </c>
      <c r="I2586">
        <v>32</v>
      </c>
      <c r="J2586" t="s">
        <v>1275</v>
      </c>
      <c r="K2586" t="str">
        <f>INDEX('Planning Periods'!$O$2:$O$540,MATCH('Table B Values'!A2586,'Planning Periods'!$A$2:$A$540,0))</f>
        <v>San Luis Obispo County</v>
      </c>
    </row>
    <row r="2587" spans="1:11">
      <c r="A2587" t="s">
        <v>1198</v>
      </c>
      <c r="B2587">
        <v>2017</v>
      </c>
      <c r="C2587">
        <v>9</v>
      </c>
      <c r="D2587">
        <v>0</v>
      </c>
      <c r="E2587">
        <v>14</v>
      </c>
      <c r="F2587">
        <v>0</v>
      </c>
      <c r="G2587">
        <v>0</v>
      </c>
      <c r="H2587">
        <v>9</v>
      </c>
      <c r="I2587">
        <v>150</v>
      </c>
      <c r="J2587" t="s">
        <v>1275</v>
      </c>
      <c r="K2587" t="str">
        <f>INDEX('Planning Periods'!$O$2:$O$540,MATCH('Table B Values'!A2587,'Planning Periods'!$A$2:$A$540,0))</f>
        <v>Sonoma County</v>
      </c>
    </row>
    <row r="2588" spans="1:11">
      <c r="A2588" t="s">
        <v>776</v>
      </c>
      <c r="B2588">
        <v>2017</v>
      </c>
      <c r="C2588">
        <v>9</v>
      </c>
      <c r="D2588">
        <v>0</v>
      </c>
      <c r="E2588">
        <v>0</v>
      </c>
      <c r="F2588">
        <v>0</v>
      </c>
      <c r="G2588">
        <v>0</v>
      </c>
      <c r="H2588">
        <v>0</v>
      </c>
      <c r="I2588">
        <v>213</v>
      </c>
      <c r="J2588" t="s">
        <v>1275</v>
      </c>
      <c r="K2588" t="str">
        <f>INDEX('Planning Periods'!$O$2:$O$540,MATCH('Table B Values'!A2588,'Planning Periods'!$A$2:$A$540,0))</f>
        <v>Los Angeles County</v>
      </c>
    </row>
    <row r="2589" spans="1:11">
      <c r="A2589" t="s">
        <v>779</v>
      </c>
      <c r="B2589">
        <v>2017</v>
      </c>
      <c r="C2589">
        <v>52</v>
      </c>
      <c r="D2589">
        <v>0</v>
      </c>
      <c r="E2589">
        <v>23</v>
      </c>
      <c r="F2589">
        <v>0</v>
      </c>
      <c r="G2589">
        <v>0</v>
      </c>
      <c r="H2589">
        <v>150</v>
      </c>
      <c r="I2589">
        <v>17</v>
      </c>
      <c r="J2589" t="s">
        <v>1275</v>
      </c>
      <c r="K2589" t="str">
        <f>INDEX('Planning Periods'!$O$2:$O$540,MATCH('Table B Values'!A2589,'Planning Periods'!$A$2:$A$540,0))</f>
        <v>San Luis Obispo County</v>
      </c>
    </row>
    <row r="2590" spans="1:11">
      <c r="A2590" t="s">
        <v>787</v>
      </c>
      <c r="B2590">
        <v>2017</v>
      </c>
      <c r="C2590">
        <v>0</v>
      </c>
      <c r="D2590">
        <v>0</v>
      </c>
      <c r="E2590">
        <v>0</v>
      </c>
      <c r="F2590">
        <v>0</v>
      </c>
      <c r="G2590">
        <v>0</v>
      </c>
      <c r="H2590">
        <v>0</v>
      </c>
      <c r="I2590">
        <v>0</v>
      </c>
      <c r="J2590" t="s">
        <v>1275</v>
      </c>
      <c r="K2590" t="str">
        <f>INDEX('Planning Periods'!$O$2:$O$540,MATCH('Table B Values'!A2590,'Planning Periods'!$A$2:$A$540,0))</f>
        <v>Riverside County</v>
      </c>
    </row>
    <row r="2591" spans="1:11">
      <c r="A2591" t="s">
        <v>857</v>
      </c>
      <c r="B2591">
        <v>2017</v>
      </c>
      <c r="C2591">
        <v>18</v>
      </c>
      <c r="D2591">
        <v>0</v>
      </c>
      <c r="E2591">
        <v>11</v>
      </c>
      <c r="F2591">
        <v>0</v>
      </c>
      <c r="G2591">
        <v>0</v>
      </c>
      <c r="H2591">
        <v>31</v>
      </c>
      <c r="I2591">
        <v>296</v>
      </c>
      <c r="J2591" t="s">
        <v>1275</v>
      </c>
      <c r="K2591" t="str">
        <f>INDEX('Planning Periods'!$O$2:$O$540,MATCH('Table B Values'!A2591,'Planning Periods'!$A$2:$A$540,0))</f>
        <v>San Bernardino County</v>
      </c>
    </row>
    <row r="2592" spans="1:11">
      <c r="A2592" t="s">
        <v>887</v>
      </c>
      <c r="B2592">
        <v>2017</v>
      </c>
      <c r="C2592">
        <v>43</v>
      </c>
      <c r="D2592">
        <v>0</v>
      </c>
      <c r="E2592">
        <v>0</v>
      </c>
      <c r="F2592">
        <v>0</v>
      </c>
      <c r="G2592">
        <v>0</v>
      </c>
      <c r="H2592">
        <v>1000</v>
      </c>
      <c r="I2592">
        <v>644</v>
      </c>
      <c r="J2592" t="s">
        <v>1275</v>
      </c>
      <c r="K2592" t="str">
        <f>INDEX('Planning Periods'!$O$2:$O$540,MATCH('Table B Values'!A2592,'Planning Periods'!$A$2:$A$540,0))</f>
        <v>Placer County</v>
      </c>
    </row>
    <row r="2593" spans="1:11">
      <c r="A2593" t="s">
        <v>1224</v>
      </c>
      <c r="B2593">
        <v>2017</v>
      </c>
      <c r="C2593">
        <v>0</v>
      </c>
      <c r="D2593">
        <v>0</v>
      </c>
      <c r="E2593">
        <v>0</v>
      </c>
      <c r="F2593">
        <v>0</v>
      </c>
      <c r="G2593">
        <v>0</v>
      </c>
      <c r="H2593">
        <v>1</v>
      </c>
      <c r="I2593">
        <v>0</v>
      </c>
      <c r="J2593" t="s">
        <v>1275</v>
      </c>
      <c r="K2593" t="str">
        <f>INDEX('Planning Periods'!$O$2:$O$540,MATCH('Table B Values'!A2593,'Planning Periods'!$A$2:$A$540,0))</f>
        <v>Marin County</v>
      </c>
    </row>
    <row r="2594" spans="1:11">
      <c r="A2594" t="s">
        <v>777</v>
      </c>
      <c r="B2594">
        <v>2017</v>
      </c>
      <c r="C2594">
        <v>0</v>
      </c>
      <c r="D2594">
        <v>0</v>
      </c>
      <c r="E2594">
        <v>0</v>
      </c>
      <c r="F2594">
        <v>3</v>
      </c>
      <c r="G2594">
        <v>0</v>
      </c>
      <c r="H2594">
        <v>1757</v>
      </c>
      <c r="I2594">
        <v>1121</v>
      </c>
      <c r="J2594" t="s">
        <v>1275</v>
      </c>
      <c r="K2594" t="str">
        <f>INDEX('Planning Periods'!$O$2:$O$540,MATCH('Table B Values'!A2594,'Planning Periods'!$A$2:$A$540,0))</f>
        <v>Sacramento County</v>
      </c>
    </row>
    <row r="2595" spans="1:11">
      <c r="A2595" t="s">
        <v>953</v>
      </c>
      <c r="B2595">
        <v>2017</v>
      </c>
      <c r="C2595">
        <v>0</v>
      </c>
      <c r="D2595">
        <v>0</v>
      </c>
      <c r="E2595">
        <v>0</v>
      </c>
      <c r="F2595">
        <v>0</v>
      </c>
      <c r="G2595">
        <v>0</v>
      </c>
      <c r="H2595">
        <v>0</v>
      </c>
      <c r="I2595">
        <v>0</v>
      </c>
      <c r="J2595" t="s">
        <v>1275</v>
      </c>
      <c r="K2595" t="str">
        <f>INDEX('Planning Periods'!$O$2:$O$540,MATCH('Table B Values'!A2595,'Planning Periods'!$A$2:$A$540,0))</f>
        <v>Los Angeles County</v>
      </c>
    </row>
    <row r="2596" spans="1:11">
      <c r="A2596" t="s">
        <v>832</v>
      </c>
      <c r="B2596">
        <v>2017</v>
      </c>
      <c r="C2596">
        <v>0</v>
      </c>
      <c r="D2596">
        <v>0</v>
      </c>
      <c r="E2596">
        <v>0</v>
      </c>
      <c r="F2596">
        <v>0</v>
      </c>
      <c r="G2596">
        <v>0</v>
      </c>
      <c r="H2596">
        <v>181</v>
      </c>
      <c r="I2596">
        <v>643</v>
      </c>
      <c r="J2596" t="s">
        <v>1275</v>
      </c>
      <c r="K2596" t="str">
        <f>INDEX('Planning Periods'!$O$2:$O$540,MATCH('Table B Values'!A2596,'Planning Periods'!$A$2:$A$540,0))</f>
        <v>Placer County</v>
      </c>
    </row>
    <row r="2597" spans="1:11">
      <c r="A2597" t="s">
        <v>1223</v>
      </c>
      <c r="B2597">
        <v>2017</v>
      </c>
      <c r="C2597">
        <v>0</v>
      </c>
      <c r="D2597">
        <v>0</v>
      </c>
      <c r="E2597">
        <v>0</v>
      </c>
      <c r="F2597">
        <v>0</v>
      </c>
      <c r="G2597">
        <v>0</v>
      </c>
      <c r="H2597">
        <v>5</v>
      </c>
      <c r="I2597">
        <v>169</v>
      </c>
      <c r="J2597" t="s">
        <v>1275</v>
      </c>
      <c r="K2597" t="str">
        <f>INDEX('Planning Periods'!$O$2:$O$540,MATCH('Table B Values'!A2597,'Planning Periods'!$A$2:$A$540,0))</f>
        <v>Sonoma County</v>
      </c>
    </row>
    <row r="2598" spans="1:11">
      <c r="A2598" t="s">
        <v>840</v>
      </c>
      <c r="B2598">
        <v>2017</v>
      </c>
      <c r="C2598">
        <v>0</v>
      </c>
      <c r="D2598">
        <v>0</v>
      </c>
      <c r="E2598">
        <v>0</v>
      </c>
      <c r="F2598">
        <v>0</v>
      </c>
      <c r="G2598">
        <v>0</v>
      </c>
      <c r="H2598">
        <v>1</v>
      </c>
      <c r="I2598">
        <v>4</v>
      </c>
      <c r="J2598" t="s">
        <v>1275</v>
      </c>
      <c r="K2598" t="str">
        <f>INDEX('Planning Periods'!$O$2:$O$540,MATCH('Table B Values'!A2598,'Planning Periods'!$A$2:$A$540,0))</f>
        <v>Los Angeles County</v>
      </c>
    </row>
    <row r="2599" spans="1:11">
      <c r="A2599" t="s">
        <v>1036</v>
      </c>
      <c r="B2599">
        <v>2017</v>
      </c>
      <c r="C2599">
        <v>0</v>
      </c>
      <c r="D2599">
        <v>0</v>
      </c>
      <c r="E2599">
        <v>0</v>
      </c>
      <c r="F2599">
        <v>0</v>
      </c>
      <c r="G2599">
        <v>0</v>
      </c>
      <c r="H2599">
        <v>247</v>
      </c>
      <c r="I2599">
        <v>414</v>
      </c>
      <c r="J2599" t="s">
        <v>1275</v>
      </c>
      <c r="K2599" t="str">
        <f>INDEX('Planning Periods'!$O$2:$O$540,MATCH('Table B Values'!A2599,'Planning Periods'!$A$2:$A$540,0))</f>
        <v>Sacramento County</v>
      </c>
    </row>
    <row r="2600" spans="1:11">
      <c r="A2600" t="s">
        <v>962</v>
      </c>
      <c r="B2600">
        <v>2017</v>
      </c>
      <c r="C2600">
        <v>0</v>
      </c>
      <c r="D2600">
        <v>0</v>
      </c>
      <c r="E2600">
        <v>0</v>
      </c>
      <c r="F2600">
        <v>0</v>
      </c>
      <c r="G2600">
        <v>0</v>
      </c>
      <c r="H2600">
        <v>12</v>
      </c>
      <c r="I2600">
        <v>0</v>
      </c>
      <c r="J2600" t="s">
        <v>1275</v>
      </c>
      <c r="K2600" t="str">
        <f>INDEX('Planning Periods'!$O$2:$O$540,MATCH('Table B Values'!A2600,'Planning Periods'!$A$2:$A$540,0))</f>
        <v>San Benito County</v>
      </c>
    </row>
    <row r="2601" spans="1:11">
      <c r="A2601" t="s">
        <v>956</v>
      </c>
      <c r="B2601">
        <v>2017</v>
      </c>
      <c r="C2601">
        <v>51</v>
      </c>
      <c r="D2601">
        <v>0</v>
      </c>
      <c r="E2601">
        <v>23</v>
      </c>
      <c r="F2601">
        <v>0</v>
      </c>
      <c r="G2601">
        <v>0</v>
      </c>
      <c r="H2601">
        <v>9</v>
      </c>
      <c r="I2601">
        <v>1</v>
      </c>
      <c r="J2601" t="s">
        <v>1275</v>
      </c>
      <c r="K2601" t="str">
        <f>INDEX('Planning Periods'!$O$2:$O$540,MATCH('Table B Values'!A2601,'Planning Periods'!$A$2:$A$540,0))</f>
        <v>San Bernardino County</v>
      </c>
    </row>
    <row r="2602" spans="1:11">
      <c r="A2602" t="s">
        <v>959</v>
      </c>
      <c r="B2602">
        <v>2017</v>
      </c>
      <c r="C2602">
        <v>0</v>
      </c>
      <c r="D2602">
        <v>0</v>
      </c>
      <c r="E2602">
        <v>14</v>
      </c>
      <c r="F2602">
        <v>0</v>
      </c>
      <c r="G2602">
        <v>0</v>
      </c>
      <c r="H2602">
        <v>0</v>
      </c>
      <c r="I2602">
        <v>1</v>
      </c>
      <c r="J2602" t="s">
        <v>1275</v>
      </c>
      <c r="K2602" t="str">
        <f>INDEX('Planning Periods'!$O$2:$O$540,MATCH('Table B Values'!A2602,'Planning Periods'!$A$2:$A$540,0))</f>
        <v>San Mateo County</v>
      </c>
    </row>
    <row r="2603" spans="1:11">
      <c r="A2603" t="s">
        <v>1279</v>
      </c>
      <c r="B2603">
        <v>2017</v>
      </c>
      <c r="C2603">
        <v>0</v>
      </c>
      <c r="D2603">
        <v>0</v>
      </c>
      <c r="E2603">
        <v>0</v>
      </c>
      <c r="F2603">
        <v>0</v>
      </c>
      <c r="G2603">
        <v>0</v>
      </c>
      <c r="H2603">
        <v>0</v>
      </c>
      <c r="I2603">
        <v>96</v>
      </c>
      <c r="J2603" t="s">
        <v>1275</v>
      </c>
      <c r="K2603" t="str">
        <f>INDEX('Planning Periods'!$O$2:$O$540,MATCH('Table B Values'!A2603,'Planning Periods'!$A$2:$A$540,0))</f>
        <v>Marin County</v>
      </c>
    </row>
    <row r="2604" spans="1:11">
      <c r="A2604" t="s">
        <v>1278</v>
      </c>
      <c r="B2604">
        <v>2017</v>
      </c>
      <c r="C2604">
        <v>0</v>
      </c>
      <c r="D2604">
        <v>0</v>
      </c>
      <c r="E2604">
        <v>0</v>
      </c>
      <c r="F2604">
        <v>0</v>
      </c>
      <c r="G2604">
        <v>0</v>
      </c>
      <c r="H2604">
        <v>0</v>
      </c>
      <c r="I2604">
        <v>11</v>
      </c>
      <c r="J2604" t="s">
        <v>1275</v>
      </c>
      <c r="K2604" t="str">
        <f>INDEX('Planning Periods'!$O$2:$O$540,MATCH('Table B Values'!A2604,'Planning Periods'!$A$2:$A$540,0))</f>
        <v>Napa County</v>
      </c>
    </row>
    <row r="2605" spans="1:11">
      <c r="A2605" t="s">
        <v>967</v>
      </c>
      <c r="B2605">
        <v>2017</v>
      </c>
      <c r="C2605">
        <v>50</v>
      </c>
      <c r="D2605">
        <v>0</v>
      </c>
      <c r="E2605">
        <v>0</v>
      </c>
      <c r="F2605">
        <v>0</v>
      </c>
      <c r="G2605">
        <v>0</v>
      </c>
      <c r="H2605">
        <v>3</v>
      </c>
      <c r="I2605">
        <v>25</v>
      </c>
      <c r="J2605" t="s">
        <v>1275</v>
      </c>
      <c r="K2605" t="str">
        <f>INDEX('Planning Periods'!$O$2:$O$540,MATCH('Table B Values'!A2605,'Planning Periods'!$A$2:$A$540,0))</f>
        <v>Monterey County</v>
      </c>
    </row>
    <row r="2606" spans="1:11">
      <c r="A2606" t="s">
        <v>969</v>
      </c>
      <c r="B2606">
        <v>2017</v>
      </c>
      <c r="C2606">
        <v>0</v>
      </c>
      <c r="D2606">
        <v>1</v>
      </c>
      <c r="E2606">
        <v>2</v>
      </c>
      <c r="F2606">
        <v>0</v>
      </c>
      <c r="G2606">
        <v>0</v>
      </c>
      <c r="H2606">
        <v>4</v>
      </c>
      <c r="I2606">
        <v>5</v>
      </c>
      <c r="J2606" t="s">
        <v>1275</v>
      </c>
      <c r="K2606" t="str">
        <f>INDEX('Planning Periods'!$O$2:$O$540,MATCH('Table B Values'!A2606,'Planning Periods'!$A$2:$A$540,0))</f>
        <v>Marin County</v>
      </c>
    </row>
    <row r="2607" spans="1:11">
      <c r="A2607" t="s">
        <v>794</v>
      </c>
      <c r="B2607">
        <v>2017</v>
      </c>
      <c r="C2607">
        <v>0</v>
      </c>
      <c r="D2607">
        <v>0</v>
      </c>
      <c r="E2607">
        <v>0</v>
      </c>
      <c r="F2607">
        <v>0</v>
      </c>
      <c r="G2607">
        <v>0</v>
      </c>
      <c r="H2607">
        <v>17</v>
      </c>
      <c r="I2607">
        <v>135</v>
      </c>
      <c r="J2607" t="s">
        <v>1275</v>
      </c>
      <c r="K2607" t="str">
        <f>INDEX('Planning Periods'!$O$2:$O$540,MATCH('Table B Values'!A2607,'Planning Periods'!$A$2:$A$540,0))</f>
        <v>Shasta County</v>
      </c>
    </row>
    <row r="2608" spans="1:11">
      <c r="A2608" t="s">
        <v>788</v>
      </c>
      <c r="B2608">
        <v>2017</v>
      </c>
      <c r="C2608">
        <v>0</v>
      </c>
      <c r="D2608">
        <v>0</v>
      </c>
      <c r="E2608">
        <v>0</v>
      </c>
      <c r="F2608">
        <v>0</v>
      </c>
      <c r="G2608">
        <v>0</v>
      </c>
      <c r="H2608">
        <v>0</v>
      </c>
      <c r="I2608">
        <v>96</v>
      </c>
      <c r="J2608" t="s">
        <v>1275</v>
      </c>
      <c r="K2608" t="str">
        <f>INDEX('Planning Periods'!$O$2:$O$540,MATCH('Table B Values'!A2608,'Planning Periods'!$A$2:$A$540,0))</f>
        <v>San Bernardino County</v>
      </c>
    </row>
    <row r="2609" spans="1:11">
      <c r="A2609" t="s">
        <v>836</v>
      </c>
      <c r="B2609">
        <v>2017</v>
      </c>
      <c r="C2609">
        <v>0</v>
      </c>
      <c r="D2609">
        <v>0</v>
      </c>
      <c r="E2609">
        <v>0</v>
      </c>
      <c r="F2609">
        <v>0</v>
      </c>
      <c r="G2609">
        <v>0</v>
      </c>
      <c r="H2609">
        <v>0</v>
      </c>
      <c r="I2609">
        <v>0</v>
      </c>
      <c r="J2609" t="s">
        <v>1275</v>
      </c>
      <c r="K2609" t="str">
        <f>INDEX('Planning Periods'!$O$2:$O$540,MATCH('Table B Values'!A2609,'Planning Periods'!$A$2:$A$540,0))</f>
        <v>Los Angeles County</v>
      </c>
    </row>
    <row r="2610" spans="1:11">
      <c r="A2610" t="s">
        <v>834</v>
      </c>
      <c r="B2610">
        <v>2017</v>
      </c>
      <c r="C2610">
        <v>0</v>
      </c>
      <c r="D2610">
        <v>0</v>
      </c>
      <c r="E2610">
        <v>0</v>
      </c>
      <c r="F2610">
        <v>18</v>
      </c>
      <c r="G2610">
        <v>0</v>
      </c>
      <c r="H2610">
        <v>20</v>
      </c>
      <c r="I2610">
        <v>0</v>
      </c>
      <c r="J2610" t="s">
        <v>1275</v>
      </c>
      <c r="K2610" t="str">
        <f>INDEX('Planning Periods'!$O$2:$O$540,MATCH('Table B Values'!A2610,'Planning Periods'!$A$2:$A$540,0))</f>
        <v>Tehama County</v>
      </c>
    </row>
    <row r="2611" spans="1:11">
      <c r="A2611" t="s">
        <v>860</v>
      </c>
      <c r="B2611">
        <v>2017</v>
      </c>
      <c r="C2611">
        <v>0</v>
      </c>
      <c r="D2611">
        <v>0</v>
      </c>
      <c r="E2611">
        <v>0</v>
      </c>
      <c r="F2611">
        <v>0</v>
      </c>
      <c r="G2611">
        <v>0</v>
      </c>
      <c r="H2611">
        <v>1</v>
      </c>
      <c r="I2611">
        <v>36</v>
      </c>
      <c r="J2611" t="s">
        <v>1275</v>
      </c>
      <c r="K2611" t="str">
        <f>INDEX('Planning Periods'!$O$2:$O$540,MATCH('Table B Values'!A2611,'Planning Periods'!$A$2:$A$540,0))</f>
        <v>Riverside County</v>
      </c>
    </row>
    <row r="2612" spans="1:11">
      <c r="A2612" t="s">
        <v>831</v>
      </c>
      <c r="B2612">
        <v>2017</v>
      </c>
      <c r="C2612">
        <v>1</v>
      </c>
      <c r="D2612">
        <v>0</v>
      </c>
      <c r="E2612">
        <v>0</v>
      </c>
      <c r="F2612">
        <v>0</v>
      </c>
      <c r="G2612">
        <v>0</v>
      </c>
      <c r="H2612">
        <v>0</v>
      </c>
      <c r="I2612">
        <v>26</v>
      </c>
      <c r="J2612" t="s">
        <v>1275</v>
      </c>
      <c r="K2612" t="str">
        <f>INDEX('Planning Periods'!$O$2:$O$540,MATCH('Table B Values'!A2612,'Planning Periods'!$A$2:$A$540,0))</f>
        <v>Los Angeles County</v>
      </c>
    </row>
    <row r="2613" spans="1:11">
      <c r="A2613" t="s">
        <v>1287</v>
      </c>
      <c r="B2613">
        <v>2017</v>
      </c>
      <c r="C2613">
        <v>0</v>
      </c>
      <c r="D2613">
        <v>0</v>
      </c>
      <c r="E2613">
        <v>0</v>
      </c>
      <c r="F2613">
        <v>0</v>
      </c>
      <c r="G2613">
        <v>0</v>
      </c>
      <c r="H2613">
        <v>0</v>
      </c>
      <c r="I2613">
        <v>36</v>
      </c>
      <c r="J2613" t="s">
        <v>1275</v>
      </c>
      <c r="K2613" t="str">
        <f>INDEX('Planning Periods'!$O$2:$O$540,MATCH('Table B Values'!A2613,'Planning Periods'!$A$2:$A$540,0))</f>
        <v>Orange County</v>
      </c>
    </row>
    <row r="2614" spans="1:11">
      <c r="A2614" t="s">
        <v>1229</v>
      </c>
      <c r="B2614">
        <v>2017</v>
      </c>
      <c r="C2614">
        <v>0</v>
      </c>
      <c r="D2614">
        <v>0</v>
      </c>
      <c r="E2614">
        <v>36</v>
      </c>
      <c r="F2614">
        <v>0</v>
      </c>
      <c r="G2614">
        <v>0</v>
      </c>
      <c r="H2614">
        <v>0</v>
      </c>
      <c r="I2614">
        <v>8</v>
      </c>
      <c r="J2614" t="s">
        <v>1275</v>
      </c>
      <c r="K2614" t="str">
        <f>INDEX('Planning Periods'!$O$2:$O$540,MATCH('Table B Values'!A2614,'Planning Periods'!$A$2:$A$540,0))</f>
        <v>San Mateo County</v>
      </c>
    </row>
    <row r="2615" spans="1:11">
      <c r="A2615" t="s">
        <v>1219</v>
      </c>
      <c r="B2615">
        <v>2017</v>
      </c>
      <c r="C2615">
        <v>0</v>
      </c>
      <c r="D2615">
        <v>0</v>
      </c>
      <c r="E2615">
        <v>0</v>
      </c>
      <c r="F2615">
        <v>0</v>
      </c>
      <c r="G2615">
        <v>0</v>
      </c>
      <c r="H2615">
        <v>0</v>
      </c>
      <c r="I2615" s="356">
        <v>13</v>
      </c>
      <c r="J2615" t="s">
        <v>1275</v>
      </c>
      <c r="K2615" t="str">
        <f>INDEX('Planning Periods'!$O$2:$O$540,MATCH('Table B Values'!A2615,'Planning Periods'!$A$2:$A$540,0))</f>
        <v>Stanislaus County</v>
      </c>
    </row>
    <row r="2616" spans="1:11">
      <c r="A2616" t="s">
        <v>1209</v>
      </c>
      <c r="B2616">
        <v>2017</v>
      </c>
      <c r="C2616">
        <v>0</v>
      </c>
      <c r="D2616">
        <v>0</v>
      </c>
      <c r="E2616">
        <v>0</v>
      </c>
      <c r="F2616">
        <v>0</v>
      </c>
      <c r="G2616">
        <v>0</v>
      </c>
      <c r="H2616">
        <v>12</v>
      </c>
      <c r="I2616">
        <v>70</v>
      </c>
      <c r="J2616" t="s">
        <v>1275</v>
      </c>
      <c r="K2616" t="str">
        <f>INDEX('Planning Periods'!$O$2:$O$540,MATCH('Table B Values'!A2616,'Planning Periods'!$A$2:$A$540,0))</f>
        <v>Riverside County</v>
      </c>
    </row>
    <row r="2617" spans="1:11">
      <c r="A2617" t="s">
        <v>844</v>
      </c>
      <c r="B2617">
        <v>2017</v>
      </c>
      <c r="C2617">
        <v>86</v>
      </c>
      <c r="D2617">
        <v>0</v>
      </c>
      <c r="E2617">
        <v>27</v>
      </c>
      <c r="F2617">
        <v>0</v>
      </c>
      <c r="G2617">
        <v>0</v>
      </c>
      <c r="H2617">
        <v>505</v>
      </c>
      <c r="I2617">
        <v>62</v>
      </c>
      <c r="J2617" t="s">
        <v>1275</v>
      </c>
      <c r="K2617" t="str">
        <f>INDEX('Planning Periods'!$O$2:$O$540,MATCH('Table B Values'!A2617,'Planning Periods'!$A$2:$A$540,0))</f>
        <v>Riverside County</v>
      </c>
    </row>
    <row r="2618" spans="1:11">
      <c r="A2618" t="s">
        <v>1221</v>
      </c>
      <c r="B2618">
        <v>2017</v>
      </c>
      <c r="C2618">
        <v>0</v>
      </c>
      <c r="D2618">
        <v>0</v>
      </c>
      <c r="E2618">
        <v>0</v>
      </c>
      <c r="F2618">
        <v>4</v>
      </c>
      <c r="G2618">
        <v>0</v>
      </c>
      <c r="H2618">
        <v>73</v>
      </c>
      <c r="I2618">
        <v>75</v>
      </c>
      <c r="J2618" t="s">
        <v>1275</v>
      </c>
      <c r="K2618" t="str">
        <f>INDEX('Planning Periods'!$O$2:$O$540,MATCH('Table B Values'!A2618,'Planning Periods'!$A$2:$A$540,0))</f>
        <v>Solano County</v>
      </c>
    </row>
    <row r="2619" spans="1:11">
      <c r="A2619" t="s">
        <v>1227</v>
      </c>
      <c r="B2619">
        <v>2017</v>
      </c>
      <c r="C2619">
        <v>0</v>
      </c>
      <c r="D2619">
        <v>0</v>
      </c>
      <c r="E2619">
        <v>0</v>
      </c>
      <c r="F2619">
        <v>0</v>
      </c>
      <c r="G2619">
        <v>0</v>
      </c>
      <c r="H2619">
        <v>3</v>
      </c>
      <c r="I2619">
        <v>1</v>
      </c>
      <c r="J2619" t="s">
        <v>1275</v>
      </c>
      <c r="K2619" t="str">
        <f>INDEX('Planning Periods'!$O$2:$O$540,MATCH('Table B Values'!A2619,'Planning Periods'!$A$2:$A$540,0))</f>
        <v>Fresno County</v>
      </c>
    </row>
    <row r="2620" spans="1:11">
      <c r="A2620" t="s">
        <v>842</v>
      </c>
      <c r="B2620">
        <v>2017</v>
      </c>
      <c r="C2620">
        <v>0</v>
      </c>
      <c r="D2620">
        <v>0</v>
      </c>
      <c r="E2620">
        <v>0</v>
      </c>
      <c r="F2620">
        <v>0</v>
      </c>
      <c r="G2620">
        <v>0</v>
      </c>
      <c r="H2620">
        <v>0</v>
      </c>
      <c r="I2620">
        <v>7</v>
      </c>
      <c r="J2620" t="s">
        <v>1275</v>
      </c>
      <c r="K2620" t="str">
        <f>INDEX('Planning Periods'!$O$2:$O$540,MATCH('Table B Values'!A2620,'Planning Periods'!$A$2:$A$540,0))</f>
        <v>San Bernardino County</v>
      </c>
    </row>
    <row r="2621" spans="1:11">
      <c r="A2621" t="s">
        <v>1228</v>
      </c>
      <c r="B2621">
        <v>2017</v>
      </c>
      <c r="C2621">
        <v>79</v>
      </c>
      <c r="D2621">
        <v>0</v>
      </c>
      <c r="E2621">
        <v>0</v>
      </c>
      <c r="F2621">
        <v>0</v>
      </c>
      <c r="G2621">
        <v>0</v>
      </c>
      <c r="H2621">
        <v>0</v>
      </c>
      <c r="I2621">
        <v>59</v>
      </c>
      <c r="J2621" t="s">
        <v>1275</v>
      </c>
      <c r="K2621" t="str">
        <f>INDEX('Planning Periods'!$O$2:$O$540,MATCH('Table B Values'!A2621,'Planning Periods'!$A$2:$A$540,0))</f>
        <v>Contra Costa County</v>
      </c>
    </row>
    <row r="2622" spans="1:11">
      <c r="A2622" t="s">
        <v>1213</v>
      </c>
      <c r="B2622">
        <v>2017</v>
      </c>
      <c r="C2622">
        <v>0</v>
      </c>
      <c r="D2622">
        <v>0</v>
      </c>
      <c r="E2622">
        <v>0</v>
      </c>
      <c r="F2622">
        <v>0</v>
      </c>
      <c r="G2622">
        <v>0</v>
      </c>
      <c r="H2622">
        <v>0</v>
      </c>
      <c r="I2622">
        <v>1</v>
      </c>
      <c r="J2622" t="s">
        <v>1275</v>
      </c>
      <c r="K2622" t="str">
        <f>INDEX('Planning Periods'!$O$2:$O$540,MATCH('Table B Values'!A2622,'Planning Periods'!$A$2:$A$540,0))</f>
        <v>Monterey County</v>
      </c>
    </row>
    <row r="2623" spans="1:11">
      <c r="A2623" t="s">
        <v>883</v>
      </c>
      <c r="B2623">
        <v>2017</v>
      </c>
      <c r="C2623">
        <v>0</v>
      </c>
      <c r="D2623">
        <v>0</v>
      </c>
      <c r="E2623">
        <v>0</v>
      </c>
      <c r="F2623">
        <v>0</v>
      </c>
      <c r="G2623">
        <v>0</v>
      </c>
      <c r="H2623">
        <v>0</v>
      </c>
      <c r="I2623">
        <v>35</v>
      </c>
      <c r="J2623" t="s">
        <v>1275</v>
      </c>
      <c r="K2623" t="str">
        <f>INDEX('Planning Periods'!$O$2:$O$540,MATCH('Table B Values'!A2623,'Planning Periods'!$A$2:$A$540,0))</f>
        <v>Orange County</v>
      </c>
    </row>
    <row r="2624" spans="1:11">
      <c r="A2624" t="s">
        <v>1259</v>
      </c>
      <c r="B2624">
        <v>2017</v>
      </c>
      <c r="C2624">
        <v>0</v>
      </c>
      <c r="D2624">
        <v>0</v>
      </c>
      <c r="E2624">
        <v>0</v>
      </c>
      <c r="F2624">
        <v>0</v>
      </c>
      <c r="G2624">
        <v>0</v>
      </c>
      <c r="H2624">
        <v>3</v>
      </c>
      <c r="I2624">
        <v>137</v>
      </c>
      <c r="J2624" t="s">
        <v>1275</v>
      </c>
      <c r="K2624" t="str">
        <f>INDEX('Planning Periods'!$O$2:$O$540,MATCH('Table B Values'!A2624,'Planning Periods'!$A$2:$A$540,0))</f>
        <v>Stanislaus County</v>
      </c>
    </row>
    <row r="2625" spans="1:11">
      <c r="A2625" t="s">
        <v>936</v>
      </c>
      <c r="B2625">
        <v>2017</v>
      </c>
      <c r="C2625">
        <v>0</v>
      </c>
      <c r="D2625">
        <v>0</v>
      </c>
      <c r="E2625">
        <v>0</v>
      </c>
      <c r="F2625">
        <v>1</v>
      </c>
      <c r="G2625">
        <v>0</v>
      </c>
      <c r="H2625">
        <v>4</v>
      </c>
      <c r="I2625">
        <v>0</v>
      </c>
      <c r="J2625" t="s">
        <v>1275</v>
      </c>
      <c r="K2625" t="str">
        <f>INDEX('Planning Periods'!$O$2:$O$540,MATCH('Table B Values'!A2625,'Planning Periods'!$A$2:$A$540,0))</f>
        <v>Modoc County</v>
      </c>
    </row>
    <row r="2626" spans="1:11">
      <c r="A2626" t="s">
        <v>1237</v>
      </c>
      <c r="B2626">
        <v>2017</v>
      </c>
      <c r="C2626">
        <v>0</v>
      </c>
      <c r="D2626">
        <v>0</v>
      </c>
      <c r="E2626">
        <v>0</v>
      </c>
      <c r="F2626">
        <v>0</v>
      </c>
      <c r="G2626">
        <v>0</v>
      </c>
      <c r="H2626">
        <v>0</v>
      </c>
      <c r="I2626">
        <v>111</v>
      </c>
      <c r="J2626" t="s">
        <v>1275</v>
      </c>
      <c r="K2626" t="str">
        <f>INDEX('Planning Periods'!$O$2:$O$540,MATCH('Table B Values'!A2626,'Planning Periods'!$A$2:$A$540,0))</f>
        <v>Santa Clara County</v>
      </c>
    </row>
    <row r="2627" spans="1:11">
      <c r="A2627" t="s">
        <v>1238</v>
      </c>
      <c r="B2627">
        <v>2017</v>
      </c>
      <c r="C2627">
        <v>0</v>
      </c>
      <c r="D2627">
        <v>0</v>
      </c>
      <c r="E2627">
        <v>0</v>
      </c>
      <c r="F2627">
        <v>0</v>
      </c>
      <c r="G2627">
        <v>0</v>
      </c>
      <c r="H2627">
        <v>52</v>
      </c>
      <c r="I2627">
        <v>118</v>
      </c>
      <c r="J2627" t="s">
        <v>1275</v>
      </c>
      <c r="K2627" t="str">
        <f>INDEX('Planning Periods'!$O$2:$O$540,MATCH('Table B Values'!A2627,'Planning Periods'!$A$2:$A$540,0))</f>
        <v>Merced County</v>
      </c>
    </row>
    <row r="2628" spans="1:11">
      <c r="A2628" t="s">
        <v>1235</v>
      </c>
      <c r="B2628">
        <v>2017</v>
      </c>
      <c r="C2628">
        <v>0</v>
      </c>
      <c r="D2628">
        <v>6</v>
      </c>
      <c r="E2628">
        <v>0</v>
      </c>
      <c r="F2628">
        <v>5</v>
      </c>
      <c r="G2628">
        <v>0</v>
      </c>
      <c r="H2628">
        <v>5</v>
      </c>
      <c r="I2628">
        <v>4</v>
      </c>
      <c r="J2628" t="s">
        <v>1275</v>
      </c>
      <c r="K2628" t="str">
        <f>INDEX('Planning Periods'!$O$2:$O$540,MATCH('Table B Values'!A2628,'Planning Periods'!$A$2:$A$540,0))</f>
        <v>Marin County</v>
      </c>
    </row>
    <row r="2629" spans="1:11">
      <c r="A2629" t="s">
        <v>1236</v>
      </c>
      <c r="B2629">
        <v>2017</v>
      </c>
      <c r="C2629">
        <v>0</v>
      </c>
      <c r="D2629">
        <v>0</v>
      </c>
      <c r="E2629">
        <v>0</v>
      </c>
      <c r="F2629">
        <v>0</v>
      </c>
      <c r="G2629">
        <v>0</v>
      </c>
      <c r="H2629">
        <v>0</v>
      </c>
      <c r="I2629">
        <v>3</v>
      </c>
      <c r="J2629" t="s">
        <v>1275</v>
      </c>
      <c r="K2629" t="str">
        <f>INDEX('Planning Periods'!$O$2:$O$540,MATCH('Table B Values'!A2629,'Planning Periods'!$A$2:$A$540,0))</f>
        <v>San Mateo County</v>
      </c>
    </row>
    <row r="2630" spans="1:11">
      <c r="A2630" t="s">
        <v>938</v>
      </c>
      <c r="B2630">
        <v>2017</v>
      </c>
      <c r="C2630">
        <v>0</v>
      </c>
      <c r="D2630">
        <v>0</v>
      </c>
      <c r="E2630">
        <v>0</v>
      </c>
      <c r="F2630">
        <v>6</v>
      </c>
      <c r="G2630">
        <v>0</v>
      </c>
      <c r="H2630">
        <v>13</v>
      </c>
      <c r="I2630">
        <v>10</v>
      </c>
      <c r="J2630" t="s">
        <v>1275</v>
      </c>
      <c r="K2630" t="str">
        <f>INDEX('Planning Periods'!$O$2:$O$540,MATCH('Table B Values'!A2630,'Planning Periods'!$A$2:$A$540,0))</f>
        <v>Mono County</v>
      </c>
    </row>
    <row r="2631" spans="1:11">
      <c r="A2631" t="s">
        <v>1258</v>
      </c>
      <c r="B2631">
        <v>2017</v>
      </c>
      <c r="C2631">
        <v>19</v>
      </c>
      <c r="D2631">
        <v>0</v>
      </c>
      <c r="E2631">
        <v>0</v>
      </c>
      <c r="F2631">
        <v>0</v>
      </c>
      <c r="G2631">
        <v>0</v>
      </c>
      <c r="H2631">
        <v>0</v>
      </c>
      <c r="I2631">
        <v>10</v>
      </c>
      <c r="J2631" t="s">
        <v>1275</v>
      </c>
      <c r="K2631" t="str">
        <f>INDEX('Planning Periods'!$O$2:$O$540,MATCH('Table B Values'!A2631,'Planning Periods'!$A$2:$A$540,0))</f>
        <v>Monterey County</v>
      </c>
    </row>
    <row r="2632" spans="1:11">
      <c r="A2632" t="s">
        <v>1261</v>
      </c>
      <c r="B2632">
        <v>2017</v>
      </c>
      <c r="C2632">
        <v>7</v>
      </c>
      <c r="D2632">
        <v>75</v>
      </c>
      <c r="E2632">
        <v>7</v>
      </c>
      <c r="F2632">
        <v>0</v>
      </c>
      <c r="G2632">
        <v>0</v>
      </c>
      <c r="H2632">
        <v>20</v>
      </c>
      <c r="I2632">
        <v>316</v>
      </c>
      <c r="J2632" t="s">
        <v>1275</v>
      </c>
      <c r="K2632" t="str">
        <f>INDEX('Planning Periods'!$O$2:$O$540,MATCH('Table B Values'!A2632,'Planning Periods'!$A$2:$A$540,0))</f>
        <v>Monterey County</v>
      </c>
    </row>
    <row r="2633" spans="1:11">
      <c r="A2633" t="s">
        <v>947</v>
      </c>
      <c r="B2633">
        <v>2017</v>
      </c>
      <c r="C2633">
        <v>0</v>
      </c>
      <c r="D2633">
        <v>0</v>
      </c>
      <c r="E2633">
        <v>0</v>
      </c>
      <c r="F2633">
        <v>0</v>
      </c>
      <c r="G2633">
        <v>0</v>
      </c>
      <c r="H2633">
        <v>0</v>
      </c>
      <c r="I2633">
        <v>14</v>
      </c>
      <c r="J2633" t="s">
        <v>1275</v>
      </c>
      <c r="K2633" t="str">
        <f>INDEX('Planning Periods'!$O$2:$O$540,MATCH('Table B Values'!A2633,'Planning Periods'!$A$2:$A$540,0))</f>
        <v>Los Angeles County</v>
      </c>
    </row>
    <row r="2634" spans="1:11">
      <c r="A2634" t="s">
        <v>1257</v>
      </c>
      <c r="B2634">
        <v>2017</v>
      </c>
      <c r="C2634">
        <v>0</v>
      </c>
      <c r="D2634">
        <v>12</v>
      </c>
      <c r="E2634">
        <v>0</v>
      </c>
      <c r="F2634">
        <v>0</v>
      </c>
      <c r="G2634">
        <v>0</v>
      </c>
      <c r="H2634">
        <v>0</v>
      </c>
      <c r="I2634">
        <v>4</v>
      </c>
      <c r="J2634" t="s">
        <v>1275</v>
      </c>
      <c r="K2634" t="str">
        <f>INDEX('Planning Periods'!$O$2:$O$540,MATCH('Table B Values'!A2634,'Planning Periods'!$A$2:$A$540,0))</f>
        <v>Santa Clara County</v>
      </c>
    </row>
    <row r="2635" spans="1:11">
      <c r="A2635" t="s">
        <v>931</v>
      </c>
      <c r="B2635">
        <v>2017</v>
      </c>
      <c r="C2635">
        <v>0</v>
      </c>
      <c r="D2635">
        <v>0</v>
      </c>
      <c r="E2635">
        <v>0</v>
      </c>
      <c r="F2635">
        <v>0</v>
      </c>
      <c r="G2635">
        <v>0</v>
      </c>
      <c r="H2635">
        <v>2</v>
      </c>
      <c r="I2635">
        <v>22</v>
      </c>
      <c r="J2635" t="s">
        <v>1275</v>
      </c>
      <c r="K2635" t="str">
        <f>INDEX('Planning Periods'!$O$2:$O$540,MATCH('Table B Values'!A2635,'Planning Periods'!$A$2:$A$540,0))</f>
        <v>Los Angeles County</v>
      </c>
    </row>
    <row r="2636" spans="1:11">
      <c r="A2636" t="s">
        <v>1260</v>
      </c>
      <c r="B2636">
        <v>2017</v>
      </c>
      <c r="C2636">
        <v>0</v>
      </c>
      <c r="D2636">
        <v>0</v>
      </c>
      <c r="E2636">
        <v>0</v>
      </c>
      <c r="F2636">
        <v>0</v>
      </c>
      <c r="G2636">
        <v>0</v>
      </c>
      <c r="H2636">
        <v>0</v>
      </c>
      <c r="I2636">
        <v>0</v>
      </c>
      <c r="J2636" t="s">
        <v>1275</v>
      </c>
      <c r="K2636" t="str">
        <f>INDEX('Planning Periods'!$O$2:$O$540,MATCH('Table B Values'!A2636,'Planning Periods'!$A$2:$A$540,0))</f>
        <v>Siskiyou County</v>
      </c>
    </row>
    <row r="2637" spans="1:11">
      <c r="A2637" t="s">
        <v>933</v>
      </c>
      <c r="B2637">
        <v>2017</v>
      </c>
      <c r="C2637">
        <v>0</v>
      </c>
      <c r="D2637">
        <v>0</v>
      </c>
      <c r="E2637">
        <v>0</v>
      </c>
      <c r="F2637">
        <v>0</v>
      </c>
      <c r="G2637">
        <v>0</v>
      </c>
      <c r="H2637">
        <v>0</v>
      </c>
      <c r="I2637">
        <v>66</v>
      </c>
      <c r="J2637" t="s">
        <v>1275</v>
      </c>
      <c r="K2637" t="str">
        <f>INDEX('Planning Periods'!$O$2:$O$540,MATCH('Table B Values'!A2637,'Planning Periods'!$A$2:$A$540,0))</f>
        <v>San Bernardino County</v>
      </c>
    </row>
    <row r="2638" spans="1:11">
      <c r="A2638" t="s">
        <v>1233</v>
      </c>
      <c r="B2638">
        <v>2017</v>
      </c>
      <c r="C2638">
        <v>0</v>
      </c>
      <c r="D2638">
        <v>1</v>
      </c>
      <c r="E2638">
        <v>2</v>
      </c>
      <c r="F2638">
        <v>3</v>
      </c>
      <c r="G2638">
        <v>0</v>
      </c>
      <c r="H2638">
        <v>1</v>
      </c>
      <c r="I2638">
        <v>26</v>
      </c>
      <c r="J2638" t="s">
        <v>1275</v>
      </c>
      <c r="K2638" t="str">
        <f>INDEX('Planning Periods'!$O$2:$O$540,MATCH('Table B Values'!A2638,'Planning Periods'!$A$2:$A$540,0))</f>
        <v>Marin County</v>
      </c>
    </row>
    <row r="2639" spans="1:11">
      <c r="A2639" t="s">
        <v>1231</v>
      </c>
      <c r="B2639">
        <v>2017</v>
      </c>
      <c r="C2639">
        <v>1</v>
      </c>
      <c r="D2639">
        <v>41</v>
      </c>
      <c r="E2639">
        <v>1</v>
      </c>
      <c r="F2639">
        <v>5</v>
      </c>
      <c r="G2639">
        <v>0</v>
      </c>
      <c r="H2639">
        <v>147</v>
      </c>
      <c r="I2639">
        <v>22</v>
      </c>
      <c r="J2639" t="s">
        <v>1275</v>
      </c>
      <c r="K2639" t="str">
        <f>INDEX('Planning Periods'!$O$2:$O$540,MATCH('Table B Values'!A2639,'Planning Periods'!$A$2:$A$540,0))</f>
        <v>Monterey County</v>
      </c>
    </row>
    <row r="2640" spans="1:11">
      <c r="A2640" t="s">
        <v>878</v>
      </c>
      <c r="B2640">
        <v>2017</v>
      </c>
      <c r="C2640">
        <v>0</v>
      </c>
      <c r="D2640">
        <v>0</v>
      </c>
      <c r="E2640">
        <v>0</v>
      </c>
      <c r="F2640">
        <v>0</v>
      </c>
      <c r="G2640">
        <v>0</v>
      </c>
      <c r="H2640">
        <v>28</v>
      </c>
      <c r="I2640">
        <v>9</v>
      </c>
      <c r="J2640" t="s">
        <v>1275</v>
      </c>
      <c r="K2640" t="str">
        <f>INDEX('Planning Periods'!$O$2:$O$540,MATCH('Table B Values'!A2640,'Planning Periods'!$A$2:$A$540,0))</f>
        <v>Mariposa County</v>
      </c>
    </row>
    <row r="2641" spans="1:11">
      <c r="A2641" t="s">
        <v>871</v>
      </c>
      <c r="B2641">
        <v>2017</v>
      </c>
      <c r="C2641">
        <v>0</v>
      </c>
      <c r="D2641">
        <v>0</v>
      </c>
      <c r="E2641">
        <v>0</v>
      </c>
      <c r="F2641">
        <v>0</v>
      </c>
      <c r="G2641">
        <v>0</v>
      </c>
      <c r="H2641">
        <v>0</v>
      </c>
      <c r="I2641">
        <v>81</v>
      </c>
      <c r="J2641" t="s">
        <v>1275</v>
      </c>
      <c r="K2641" t="str">
        <f>INDEX('Planning Periods'!$O$2:$O$540,MATCH('Table B Values'!A2641,'Planning Periods'!$A$2:$A$540,0))</f>
        <v>Los Angeles County</v>
      </c>
    </row>
    <row r="2642" spans="1:11">
      <c r="A2642" t="s">
        <v>1246</v>
      </c>
      <c r="B2642">
        <v>2017</v>
      </c>
      <c r="C2642">
        <v>0</v>
      </c>
      <c r="D2642">
        <v>0</v>
      </c>
      <c r="E2642">
        <v>0</v>
      </c>
      <c r="F2642">
        <v>11</v>
      </c>
      <c r="G2642">
        <v>0</v>
      </c>
      <c r="H2642">
        <v>0</v>
      </c>
      <c r="I2642">
        <v>148</v>
      </c>
      <c r="J2642" t="s">
        <v>1275</v>
      </c>
      <c r="K2642" t="str">
        <f>INDEX('Planning Periods'!$O$2:$O$540,MATCH('Table B Values'!A2642,'Planning Periods'!$A$2:$A$540,0))</f>
        <v>Madera County</v>
      </c>
    </row>
    <row r="2643" spans="1:11">
      <c r="A2643" t="s">
        <v>876</v>
      </c>
      <c r="B2643">
        <v>2017</v>
      </c>
      <c r="C2643">
        <v>0</v>
      </c>
      <c r="D2643">
        <v>0</v>
      </c>
      <c r="E2643">
        <v>0</v>
      </c>
      <c r="F2643">
        <v>0</v>
      </c>
      <c r="G2643">
        <v>0</v>
      </c>
      <c r="H2643">
        <v>0</v>
      </c>
      <c r="I2643">
        <v>17</v>
      </c>
      <c r="J2643" t="s">
        <v>1275</v>
      </c>
      <c r="K2643" t="str">
        <f>INDEX('Planning Periods'!$O$2:$O$540,MATCH('Table B Values'!A2643,'Planning Periods'!$A$2:$A$540,0))</f>
        <v>Los Angeles County</v>
      </c>
    </row>
    <row r="2644" spans="1:11">
      <c r="A2644" t="s">
        <v>868</v>
      </c>
      <c r="B2644">
        <v>2017</v>
      </c>
      <c r="C2644">
        <v>0</v>
      </c>
      <c r="D2644">
        <v>0</v>
      </c>
      <c r="E2644">
        <v>0</v>
      </c>
      <c r="F2644">
        <v>0</v>
      </c>
      <c r="G2644">
        <v>0</v>
      </c>
      <c r="H2644">
        <v>0</v>
      </c>
      <c r="I2644">
        <v>14</v>
      </c>
      <c r="J2644" t="s">
        <v>1275</v>
      </c>
      <c r="K2644" t="str">
        <f>INDEX('Planning Periods'!$O$2:$O$540,MATCH('Table B Values'!A2644,'Planning Periods'!$A$2:$A$540,0))</f>
        <v>Mono County</v>
      </c>
    </row>
    <row r="2645" spans="1:11">
      <c r="A2645" t="s">
        <v>1230</v>
      </c>
      <c r="B2645">
        <v>2017</v>
      </c>
      <c r="C2645">
        <v>0</v>
      </c>
      <c r="D2645">
        <v>0</v>
      </c>
      <c r="E2645">
        <v>0</v>
      </c>
      <c r="F2645">
        <v>0</v>
      </c>
      <c r="G2645">
        <v>0</v>
      </c>
      <c r="H2645">
        <v>0</v>
      </c>
      <c r="I2645">
        <v>2</v>
      </c>
      <c r="J2645" t="s">
        <v>1275</v>
      </c>
      <c r="K2645" t="str">
        <f>INDEX('Planning Periods'!$O$2:$O$540,MATCH('Table B Values'!A2645,'Planning Periods'!$A$2:$A$540,0))</f>
        <v>Contra Costa County</v>
      </c>
    </row>
    <row r="2646" spans="1:11">
      <c r="A2646" t="s">
        <v>880</v>
      </c>
      <c r="B2646">
        <v>2017</v>
      </c>
      <c r="C2646">
        <v>0</v>
      </c>
      <c r="D2646">
        <v>3</v>
      </c>
      <c r="E2646">
        <v>0</v>
      </c>
      <c r="F2646">
        <v>9</v>
      </c>
      <c r="G2646">
        <v>0</v>
      </c>
      <c r="H2646">
        <v>168</v>
      </c>
      <c r="I2646">
        <v>514</v>
      </c>
      <c r="J2646" t="s">
        <v>1275</v>
      </c>
      <c r="K2646" t="str">
        <f>INDEX('Planning Periods'!$O$2:$O$540,MATCH('Table B Values'!A2646,'Planning Periods'!$A$2:$A$540,0))</f>
        <v>Riverside County</v>
      </c>
    </row>
    <row r="2647" spans="1:11">
      <c r="A2647" t="s">
        <v>1239</v>
      </c>
      <c r="B2647">
        <v>2017</v>
      </c>
      <c r="C2647">
        <v>0</v>
      </c>
      <c r="D2647">
        <v>8</v>
      </c>
      <c r="E2647">
        <v>2</v>
      </c>
      <c r="F2647">
        <v>4</v>
      </c>
      <c r="G2647">
        <v>0</v>
      </c>
      <c r="H2647">
        <v>1</v>
      </c>
      <c r="I2647">
        <v>20</v>
      </c>
      <c r="J2647" t="s">
        <v>1275</v>
      </c>
      <c r="K2647" t="str">
        <f>INDEX('Planning Periods'!$O$2:$O$540,MATCH('Table B Values'!A2647,'Planning Periods'!$A$2:$A$540,0))</f>
        <v>San Mateo County</v>
      </c>
    </row>
    <row r="2648" spans="1:11">
      <c r="A2648" t="s">
        <v>1240</v>
      </c>
      <c r="B2648">
        <v>2017</v>
      </c>
      <c r="C2648">
        <v>0</v>
      </c>
      <c r="D2648">
        <v>0</v>
      </c>
      <c r="E2648">
        <v>0</v>
      </c>
      <c r="F2648">
        <v>0</v>
      </c>
      <c r="G2648">
        <v>0</v>
      </c>
      <c r="H2648">
        <v>145</v>
      </c>
      <c r="I2648">
        <v>82</v>
      </c>
      <c r="J2648" t="s">
        <v>1275</v>
      </c>
      <c r="K2648" t="str">
        <f>INDEX('Planning Periods'!$O$2:$O$540,MATCH('Table B Values'!A2648,'Planning Periods'!$A$2:$A$540,0))</f>
        <v>Merced County</v>
      </c>
    </row>
    <row r="2649" spans="1:11">
      <c r="A2649" t="s">
        <v>1234</v>
      </c>
      <c r="B2649">
        <v>2017</v>
      </c>
      <c r="C2649">
        <v>0</v>
      </c>
      <c r="D2649">
        <v>0</v>
      </c>
      <c r="E2649">
        <v>0</v>
      </c>
      <c r="F2649">
        <v>0</v>
      </c>
      <c r="G2649">
        <v>0</v>
      </c>
      <c r="H2649">
        <v>61</v>
      </c>
      <c r="I2649">
        <v>5</v>
      </c>
      <c r="J2649" t="s">
        <v>1275</v>
      </c>
      <c r="K2649" t="str">
        <f>INDEX('Planning Periods'!$O$2:$O$540,MATCH('Table B Values'!A2649,'Planning Periods'!$A$2:$A$540,0))</f>
        <v>Fresno County</v>
      </c>
    </row>
    <row r="2650" spans="1:11">
      <c r="A2650" t="s">
        <v>1194</v>
      </c>
      <c r="B2650">
        <v>2017</v>
      </c>
      <c r="C2650">
        <v>0</v>
      </c>
      <c r="D2650">
        <v>0</v>
      </c>
      <c r="E2650">
        <v>0</v>
      </c>
      <c r="F2650">
        <v>0</v>
      </c>
      <c r="G2650">
        <v>0</v>
      </c>
      <c r="H2650">
        <v>0</v>
      </c>
      <c r="I2650">
        <v>1</v>
      </c>
      <c r="J2650" t="s">
        <v>1275</v>
      </c>
      <c r="K2650" t="str">
        <f>INDEX('Planning Periods'!$O$2:$O$540,MATCH('Table B Values'!A2650,'Planning Periods'!$A$2:$A$540,0))</f>
        <v>Yuba County</v>
      </c>
    </row>
    <row r="2651" spans="1:11">
      <c r="A2651" t="s">
        <v>1280</v>
      </c>
      <c r="B2651">
        <v>2017</v>
      </c>
      <c r="C2651">
        <v>0</v>
      </c>
      <c r="D2651">
        <v>0</v>
      </c>
      <c r="E2651">
        <v>0</v>
      </c>
      <c r="F2651">
        <v>0</v>
      </c>
      <c r="G2651">
        <v>0</v>
      </c>
      <c r="H2651">
        <v>25</v>
      </c>
      <c r="I2651">
        <v>0</v>
      </c>
      <c r="J2651" t="s">
        <v>1275</v>
      </c>
      <c r="K2651" t="str">
        <f>INDEX('Planning Periods'!$O$2:$O$540,MATCH('Table B Values'!A2651,'Planning Periods'!$A$2:$A$540,0))</f>
        <v>Kern County</v>
      </c>
    </row>
    <row r="2652" spans="1:11">
      <c r="A2652" t="s">
        <v>841</v>
      </c>
      <c r="B2652">
        <v>2017</v>
      </c>
      <c r="C2652">
        <v>55</v>
      </c>
      <c r="D2652">
        <v>0</v>
      </c>
      <c r="E2652">
        <v>23</v>
      </c>
      <c r="F2652">
        <v>0</v>
      </c>
      <c r="G2652">
        <v>0</v>
      </c>
      <c r="H2652">
        <v>36</v>
      </c>
      <c r="I2652">
        <v>66</v>
      </c>
      <c r="J2652" t="s">
        <v>1275</v>
      </c>
      <c r="K2652" t="str">
        <f>INDEX('Planning Periods'!$O$2:$O$540,MATCH('Table B Values'!A2652,'Planning Periods'!$A$2:$A$540,0))</f>
        <v>Mendocino County</v>
      </c>
    </row>
    <row r="2653" spans="1:11">
      <c r="A2653" t="s">
        <v>950</v>
      </c>
      <c r="B2653">
        <v>2017</v>
      </c>
      <c r="C2653">
        <v>0</v>
      </c>
      <c r="D2653">
        <v>0</v>
      </c>
      <c r="E2653">
        <v>0</v>
      </c>
      <c r="F2653">
        <v>0</v>
      </c>
      <c r="G2653">
        <v>0</v>
      </c>
      <c r="H2653">
        <v>0</v>
      </c>
      <c r="I2653">
        <v>88</v>
      </c>
      <c r="J2653" t="s">
        <v>1275</v>
      </c>
      <c r="K2653" t="str">
        <f>INDEX('Planning Periods'!$O$2:$O$540,MATCH('Table B Values'!A2653,'Planning Periods'!$A$2:$A$540,0))</f>
        <v>Ventura County</v>
      </c>
    </row>
    <row r="2654" spans="1:11">
      <c r="A2654" t="s">
        <v>1254</v>
      </c>
      <c r="B2654">
        <v>2017</v>
      </c>
      <c r="C2654">
        <v>8</v>
      </c>
      <c r="D2654">
        <v>0</v>
      </c>
      <c r="E2654">
        <v>66</v>
      </c>
      <c r="F2654">
        <v>0</v>
      </c>
      <c r="G2654">
        <v>0</v>
      </c>
      <c r="H2654">
        <v>51</v>
      </c>
      <c r="I2654">
        <v>117</v>
      </c>
      <c r="J2654" t="s">
        <v>1275</v>
      </c>
      <c r="K2654" t="str">
        <f>INDEX('Planning Periods'!$O$2:$O$540,MATCH('Table B Values'!A2654,'Planning Periods'!$A$2:$A$540,0))</f>
        <v>Contra Costa County</v>
      </c>
    </row>
    <row r="2655" spans="1:11">
      <c r="A2655" t="s">
        <v>923</v>
      </c>
      <c r="B2655">
        <v>2017</v>
      </c>
      <c r="C2655">
        <v>43</v>
      </c>
      <c r="D2655">
        <v>0</v>
      </c>
      <c r="E2655">
        <v>117</v>
      </c>
      <c r="F2655">
        <v>0</v>
      </c>
      <c r="G2655">
        <v>0</v>
      </c>
      <c r="H2655">
        <v>0</v>
      </c>
      <c r="I2655">
        <v>39</v>
      </c>
      <c r="J2655" t="s">
        <v>1275</v>
      </c>
      <c r="K2655" t="str">
        <f>INDEX('Planning Periods'!$O$2:$O$540,MATCH('Table B Values'!A2655,'Planning Periods'!$A$2:$A$540,0))</f>
        <v>San Diego County</v>
      </c>
    </row>
    <row r="2656" spans="1:11">
      <c r="A2656" t="s">
        <v>808</v>
      </c>
      <c r="B2656">
        <v>2017</v>
      </c>
      <c r="C2656">
        <v>0</v>
      </c>
      <c r="D2656">
        <v>0</v>
      </c>
      <c r="E2656">
        <v>0</v>
      </c>
      <c r="F2656">
        <v>0</v>
      </c>
      <c r="G2656">
        <v>0</v>
      </c>
      <c r="H2656">
        <v>2</v>
      </c>
      <c r="I2656">
        <v>9</v>
      </c>
      <c r="J2656" t="s">
        <v>1275</v>
      </c>
      <c r="K2656" t="str">
        <f>INDEX('Planning Periods'!$O$2:$O$540,MATCH('Table B Values'!A2656,'Planning Periods'!$A$2:$A$540,0))</f>
        <v>Ventura County</v>
      </c>
    </row>
    <row r="2657" spans="1:11">
      <c r="A2657" t="s">
        <v>1253</v>
      </c>
      <c r="B2657">
        <v>2017</v>
      </c>
      <c r="C2657">
        <v>247</v>
      </c>
      <c r="D2657">
        <v>0</v>
      </c>
      <c r="E2657">
        <v>66</v>
      </c>
      <c r="F2657">
        <v>0</v>
      </c>
      <c r="G2657">
        <v>0</v>
      </c>
      <c r="H2657">
        <v>11</v>
      </c>
      <c r="I2657">
        <v>4019</v>
      </c>
      <c r="J2657" t="s">
        <v>1275</v>
      </c>
      <c r="K2657" t="str">
        <f>INDEX('Planning Periods'!$O$2:$O$540,MATCH('Table B Values'!A2657,'Planning Periods'!$A$2:$A$540,0))</f>
        <v>Alameda County</v>
      </c>
    </row>
    <row r="2658" spans="1:11">
      <c r="A2658" t="s">
        <v>921</v>
      </c>
      <c r="B2658">
        <v>2017</v>
      </c>
      <c r="C2658">
        <v>0</v>
      </c>
      <c r="D2658">
        <v>1</v>
      </c>
      <c r="E2658">
        <v>0</v>
      </c>
      <c r="F2658">
        <v>0</v>
      </c>
      <c r="G2658">
        <v>0</v>
      </c>
      <c r="H2658">
        <v>7</v>
      </c>
      <c r="I2658">
        <v>49</v>
      </c>
      <c r="J2658" t="s">
        <v>1275</v>
      </c>
      <c r="K2658" t="str">
        <f>INDEX('Planning Periods'!$O$2:$O$540,MATCH('Table B Values'!A2658,'Planning Periods'!$A$2:$A$540,0))</f>
        <v>Los Angeles County</v>
      </c>
    </row>
    <row r="2659" spans="1:11">
      <c r="A2659" t="s">
        <v>1256</v>
      </c>
      <c r="B2659">
        <v>2017</v>
      </c>
      <c r="C2659">
        <v>0</v>
      </c>
      <c r="D2659">
        <v>2</v>
      </c>
      <c r="E2659">
        <v>0</v>
      </c>
      <c r="F2659">
        <v>1</v>
      </c>
      <c r="G2659">
        <v>0</v>
      </c>
      <c r="H2659">
        <v>0</v>
      </c>
      <c r="I2659">
        <v>6</v>
      </c>
      <c r="J2659" t="s">
        <v>1275</v>
      </c>
      <c r="K2659" t="str">
        <f>INDEX('Planning Periods'!$O$2:$O$540,MATCH('Table B Values'!A2659,'Planning Periods'!$A$2:$A$540,0))</f>
        <v>Marin County</v>
      </c>
    </row>
    <row r="2660" spans="1:11">
      <c r="A2660" t="s">
        <v>1255</v>
      </c>
      <c r="B2660">
        <v>2017</v>
      </c>
      <c r="C2660">
        <v>0</v>
      </c>
      <c r="D2660">
        <v>0</v>
      </c>
      <c r="E2660">
        <v>0</v>
      </c>
      <c r="F2660">
        <v>0</v>
      </c>
      <c r="G2660">
        <v>0</v>
      </c>
      <c r="H2660">
        <v>76</v>
      </c>
      <c r="I2660">
        <v>34</v>
      </c>
      <c r="J2660" t="s">
        <v>1275</v>
      </c>
      <c r="K2660" t="str">
        <f>INDEX('Planning Periods'!$O$2:$O$540,MATCH('Table B Values'!A2660,'Planning Periods'!$A$2:$A$540,0))</f>
        <v>Stanislaus County</v>
      </c>
    </row>
    <row r="2661" spans="1:11">
      <c r="A2661" t="s">
        <v>811</v>
      </c>
      <c r="B2661">
        <v>2017</v>
      </c>
      <c r="C2661">
        <v>0</v>
      </c>
      <c r="D2661">
        <v>0</v>
      </c>
      <c r="E2661">
        <v>0</v>
      </c>
      <c r="F2661">
        <v>0</v>
      </c>
      <c r="G2661">
        <v>0</v>
      </c>
      <c r="H2661">
        <v>520</v>
      </c>
      <c r="I2661">
        <v>1136</v>
      </c>
      <c r="J2661" t="s">
        <v>1275</v>
      </c>
      <c r="K2661" t="str">
        <f>INDEX('Planning Periods'!$O$2:$O$540,MATCH('Table B Values'!A2661,'Planning Periods'!$A$2:$A$540,0))</f>
        <v>San Bernardino County</v>
      </c>
    </row>
    <row r="2662" spans="1:11">
      <c r="A2662" t="s">
        <v>1206</v>
      </c>
      <c r="B2662">
        <v>2017</v>
      </c>
      <c r="C2662">
        <v>0</v>
      </c>
      <c r="D2662">
        <v>0</v>
      </c>
      <c r="E2662">
        <v>0</v>
      </c>
      <c r="F2662">
        <v>0</v>
      </c>
      <c r="G2662">
        <v>0</v>
      </c>
      <c r="H2662">
        <v>7</v>
      </c>
      <c r="I2662">
        <v>0</v>
      </c>
      <c r="J2662" t="s">
        <v>1275</v>
      </c>
      <c r="K2662" t="str">
        <f>INDEX('Planning Periods'!$O$2:$O$540,MATCH('Table B Values'!A2662,'Planning Periods'!$A$2:$A$540,0))</f>
        <v>Glenn County</v>
      </c>
    </row>
    <row r="2663" spans="1:11">
      <c r="A2663" t="s">
        <v>814</v>
      </c>
      <c r="B2663">
        <v>2017</v>
      </c>
      <c r="C2663">
        <v>0</v>
      </c>
      <c r="D2663">
        <v>0</v>
      </c>
      <c r="E2663">
        <v>0</v>
      </c>
      <c r="F2663">
        <v>0</v>
      </c>
      <c r="G2663">
        <v>0</v>
      </c>
      <c r="H2663">
        <v>0</v>
      </c>
      <c r="I2663">
        <v>3</v>
      </c>
      <c r="J2663" t="s">
        <v>1275</v>
      </c>
      <c r="K2663" t="str">
        <f>INDEX('Planning Periods'!$O$2:$O$540,MATCH('Table B Values'!A2663,'Planning Periods'!$A$2:$A$540,0))</f>
        <v>Butte County</v>
      </c>
    </row>
    <row r="2664" spans="1:11">
      <c r="A2664" t="s">
        <v>823</v>
      </c>
      <c r="B2664">
        <v>2017</v>
      </c>
      <c r="C2664">
        <v>30</v>
      </c>
      <c r="D2664">
        <v>0</v>
      </c>
      <c r="E2664">
        <v>234</v>
      </c>
      <c r="F2664">
        <v>0</v>
      </c>
      <c r="G2664">
        <v>0</v>
      </c>
      <c r="H2664">
        <v>371</v>
      </c>
      <c r="I2664">
        <v>138</v>
      </c>
      <c r="J2664" t="s">
        <v>1275</v>
      </c>
      <c r="K2664" t="str">
        <f>INDEX('Planning Periods'!$O$2:$O$540,MATCH('Table B Values'!A2664,'Planning Periods'!$A$2:$A$540,0))</f>
        <v>Ventura County</v>
      </c>
    </row>
    <row r="2665" spans="1:11">
      <c r="A2665" t="s">
        <v>1205</v>
      </c>
      <c r="B2665">
        <v>2017</v>
      </c>
      <c r="C2665">
        <v>0</v>
      </c>
      <c r="D2665">
        <v>0</v>
      </c>
      <c r="E2665">
        <v>0</v>
      </c>
      <c r="F2665">
        <v>0</v>
      </c>
      <c r="G2665">
        <v>0</v>
      </c>
      <c r="H2665">
        <v>7</v>
      </c>
      <c r="I2665">
        <v>37</v>
      </c>
      <c r="J2665" t="s">
        <v>1275</v>
      </c>
      <c r="K2665" t="str">
        <f>INDEX('Planning Periods'!$O$2:$O$540,MATCH('Table B Values'!A2665,'Planning Periods'!$A$2:$A$540,0))</f>
        <v>Contra Costa County</v>
      </c>
    </row>
    <row r="2666" spans="1:11">
      <c r="A2666" t="s">
        <v>802</v>
      </c>
      <c r="B2666">
        <v>2017</v>
      </c>
      <c r="C2666">
        <v>0</v>
      </c>
      <c r="D2666">
        <v>0</v>
      </c>
      <c r="E2666">
        <v>0</v>
      </c>
      <c r="F2666">
        <v>0</v>
      </c>
      <c r="G2666">
        <v>0</v>
      </c>
      <c r="H2666">
        <v>4</v>
      </c>
      <c r="I2666">
        <v>75</v>
      </c>
      <c r="J2666" t="s">
        <v>1275</v>
      </c>
      <c r="K2666" t="str">
        <f>INDEX('Planning Periods'!$O$2:$O$540,MATCH('Table B Values'!A2666,'Planning Periods'!$A$2:$A$540,0))</f>
        <v>Orange County</v>
      </c>
    </row>
    <row r="2667" spans="1:11">
      <c r="A2667" t="s">
        <v>805</v>
      </c>
      <c r="B2667">
        <v>2017</v>
      </c>
      <c r="C2667">
        <v>0</v>
      </c>
      <c r="D2667">
        <v>0</v>
      </c>
      <c r="E2667">
        <v>0</v>
      </c>
      <c r="F2667">
        <v>0</v>
      </c>
      <c r="G2667">
        <v>0</v>
      </c>
      <c r="H2667">
        <v>0</v>
      </c>
      <c r="I2667">
        <v>1388</v>
      </c>
      <c r="J2667" t="s">
        <v>1275</v>
      </c>
      <c r="K2667" t="str">
        <f>INDEX('Planning Periods'!$O$2:$O$540,MATCH('Table B Values'!A2667,'Planning Periods'!$A$2:$A$540,0))</f>
        <v>Orange County</v>
      </c>
    </row>
    <row r="2668" spans="1:11">
      <c r="A2668" t="s">
        <v>1208</v>
      </c>
      <c r="B2668">
        <v>2017</v>
      </c>
      <c r="C2668">
        <v>0</v>
      </c>
      <c r="D2668">
        <v>0</v>
      </c>
      <c r="E2668">
        <v>0</v>
      </c>
      <c r="F2668">
        <v>2</v>
      </c>
      <c r="G2668">
        <v>0</v>
      </c>
      <c r="H2668">
        <v>0</v>
      </c>
      <c r="I2668">
        <v>0</v>
      </c>
      <c r="J2668" t="s">
        <v>1275</v>
      </c>
      <c r="K2668" t="str">
        <f>INDEX('Planning Periods'!$O$2:$O$540,MATCH('Table B Values'!A2668,'Planning Periods'!$A$2:$A$540,0))</f>
        <v>Fresno County</v>
      </c>
    </row>
    <row r="2669" spans="1:11">
      <c r="A2669" t="s">
        <v>1263</v>
      </c>
      <c r="B2669">
        <v>2017</v>
      </c>
      <c r="C2669">
        <v>98</v>
      </c>
      <c r="D2669">
        <v>0</v>
      </c>
      <c r="E2669">
        <v>23</v>
      </c>
      <c r="F2669">
        <v>0</v>
      </c>
      <c r="G2669">
        <v>0</v>
      </c>
      <c r="H2669">
        <v>0</v>
      </c>
      <c r="I2669">
        <v>1418</v>
      </c>
      <c r="J2669" t="s">
        <v>1275</v>
      </c>
      <c r="K2669" t="str">
        <f>INDEX('Planning Periods'!$O$2:$O$540,MATCH('Table B Values'!A2669,'Planning Periods'!$A$2:$A$540,0))</f>
        <v>Santa Clara County</v>
      </c>
    </row>
    <row r="2670" spans="1:11">
      <c r="A2670" t="s">
        <v>915</v>
      </c>
      <c r="B2670">
        <v>2017</v>
      </c>
      <c r="C2670">
        <v>0</v>
      </c>
      <c r="D2670">
        <v>0</v>
      </c>
      <c r="E2670">
        <v>0</v>
      </c>
      <c r="F2670">
        <v>0</v>
      </c>
      <c r="G2670">
        <v>0</v>
      </c>
      <c r="H2670">
        <v>0</v>
      </c>
      <c r="I2670">
        <v>225</v>
      </c>
      <c r="J2670" t="s">
        <v>1275</v>
      </c>
      <c r="K2670" t="str">
        <f>INDEX('Planning Periods'!$O$2:$O$540,MATCH('Table B Values'!A2670,'Planning Periods'!$A$2:$A$540,0))</f>
        <v>Riverside County</v>
      </c>
    </row>
    <row r="2671" spans="1:11">
      <c r="A2671" t="s">
        <v>1251</v>
      </c>
      <c r="B2671">
        <v>2017</v>
      </c>
      <c r="C2671">
        <v>0</v>
      </c>
      <c r="D2671">
        <v>0</v>
      </c>
      <c r="E2671">
        <v>1</v>
      </c>
      <c r="F2671">
        <v>0</v>
      </c>
      <c r="G2671">
        <v>0</v>
      </c>
      <c r="H2671">
        <v>0</v>
      </c>
      <c r="I2671">
        <v>37</v>
      </c>
      <c r="J2671" t="s">
        <v>1275</v>
      </c>
      <c r="K2671" t="str">
        <f>INDEX('Planning Periods'!$O$2:$O$540,MATCH('Table B Values'!A2671,'Planning Periods'!$A$2:$A$540,0))</f>
        <v>Napa County</v>
      </c>
    </row>
    <row r="2672" spans="1:11">
      <c r="A2672" t="s">
        <v>1262</v>
      </c>
      <c r="B2672">
        <v>2017</v>
      </c>
      <c r="C2672">
        <v>0</v>
      </c>
      <c r="D2672">
        <v>0</v>
      </c>
      <c r="E2672">
        <v>0</v>
      </c>
      <c r="F2672">
        <v>0</v>
      </c>
      <c r="G2672">
        <v>0</v>
      </c>
      <c r="H2672">
        <v>2</v>
      </c>
      <c r="I2672">
        <v>0</v>
      </c>
      <c r="J2672" t="s">
        <v>1275</v>
      </c>
      <c r="K2672" t="str">
        <f>INDEX('Planning Periods'!$O$2:$O$540,MATCH('Table B Values'!A2672,'Planning Periods'!$A$2:$A$540,0))</f>
        <v>Siskiyou County</v>
      </c>
    </row>
    <row r="2673" spans="1:11">
      <c r="A2673" t="s">
        <v>1265</v>
      </c>
      <c r="B2673">
        <v>2017</v>
      </c>
      <c r="C2673">
        <v>0</v>
      </c>
      <c r="D2673">
        <v>0</v>
      </c>
      <c r="E2673">
        <v>0</v>
      </c>
      <c r="F2673">
        <v>0</v>
      </c>
      <c r="G2673">
        <v>0</v>
      </c>
      <c r="H2673">
        <v>0</v>
      </c>
      <c r="I2673">
        <v>31</v>
      </c>
      <c r="J2673" t="s">
        <v>1275</v>
      </c>
      <c r="K2673" t="str">
        <f>INDEX('Planning Periods'!$O$2:$O$540,MATCH('Table B Values'!A2673,'Planning Periods'!$A$2:$A$540,0))</f>
        <v>Contra Costa County</v>
      </c>
    </row>
    <row r="2674" spans="1:11">
      <c r="A2674" t="s">
        <v>943</v>
      </c>
      <c r="B2674">
        <v>2017</v>
      </c>
      <c r="C2674">
        <v>0</v>
      </c>
      <c r="D2674">
        <v>0</v>
      </c>
      <c r="E2674">
        <v>0</v>
      </c>
      <c r="F2674">
        <v>0</v>
      </c>
      <c r="G2674">
        <v>0</v>
      </c>
      <c r="H2674">
        <v>84</v>
      </c>
      <c r="I2674">
        <v>341</v>
      </c>
      <c r="J2674" t="s">
        <v>1275</v>
      </c>
      <c r="K2674" t="str">
        <f>INDEX('Planning Periods'!$O$2:$O$540,MATCH('Table B Values'!A2674,'Planning Periods'!$A$2:$A$540,0))</f>
        <v>Riverside County</v>
      </c>
    </row>
    <row r="2675" spans="1:11">
      <c r="A2675" t="s">
        <v>1264</v>
      </c>
      <c r="B2675">
        <v>2017</v>
      </c>
      <c r="C2675">
        <v>0</v>
      </c>
      <c r="D2675">
        <v>0</v>
      </c>
      <c r="E2675">
        <v>13</v>
      </c>
      <c r="F2675">
        <v>0</v>
      </c>
      <c r="G2675">
        <v>0</v>
      </c>
      <c r="H2675">
        <v>9</v>
      </c>
      <c r="I2675">
        <v>192</v>
      </c>
      <c r="J2675" t="s">
        <v>1275</v>
      </c>
      <c r="K2675" t="str">
        <f>INDEX('Planning Periods'!$O$2:$O$540,MATCH('Table B Values'!A2675,'Planning Periods'!$A$2:$A$540,0))</f>
        <v>Santa Clara County</v>
      </c>
    </row>
    <row r="2676" spans="1:11">
      <c r="A2676" t="s">
        <v>1252</v>
      </c>
      <c r="B2676">
        <v>2017</v>
      </c>
      <c r="C2676">
        <v>0</v>
      </c>
      <c r="D2676">
        <v>0</v>
      </c>
      <c r="E2676">
        <v>0</v>
      </c>
      <c r="F2676">
        <v>0</v>
      </c>
      <c r="G2676">
        <v>0</v>
      </c>
      <c r="H2676">
        <v>16</v>
      </c>
      <c r="I2676">
        <v>14</v>
      </c>
      <c r="J2676" t="s">
        <v>1275</v>
      </c>
      <c r="K2676" t="str">
        <f>INDEX('Planning Periods'!$O$2:$O$540,MATCH('Table B Values'!A2676,'Planning Periods'!$A$2:$A$540,0))</f>
        <v>Napa County</v>
      </c>
    </row>
    <row r="2677" spans="1:11">
      <c r="A2677" t="s">
        <v>1249</v>
      </c>
      <c r="B2677">
        <v>2017</v>
      </c>
      <c r="C2677">
        <v>15</v>
      </c>
      <c r="D2677">
        <v>0</v>
      </c>
      <c r="E2677">
        <v>59</v>
      </c>
      <c r="F2677">
        <v>0</v>
      </c>
      <c r="G2677">
        <v>0</v>
      </c>
      <c r="H2677">
        <v>0</v>
      </c>
      <c r="I2677">
        <v>490</v>
      </c>
      <c r="J2677" t="s">
        <v>1275</v>
      </c>
      <c r="K2677" t="str">
        <f>INDEX('Planning Periods'!$O$2:$O$540,MATCH('Table B Values'!A2677,'Planning Periods'!$A$2:$A$540,0))</f>
        <v>Alameda County</v>
      </c>
    </row>
    <row r="2678" spans="1:11">
      <c r="A2678" t="s">
        <v>925</v>
      </c>
      <c r="B2678">
        <v>2017</v>
      </c>
      <c r="C2678">
        <v>91</v>
      </c>
      <c r="D2678">
        <v>0</v>
      </c>
      <c r="E2678">
        <v>0</v>
      </c>
      <c r="F2678">
        <v>0</v>
      </c>
      <c r="G2678">
        <v>0</v>
      </c>
      <c r="H2678">
        <v>0</v>
      </c>
      <c r="I2678">
        <v>1087</v>
      </c>
      <c r="J2678" t="s">
        <v>1275</v>
      </c>
      <c r="K2678" t="str">
        <f>INDEX('Planning Periods'!$O$2:$O$540,MATCH('Table B Values'!A2678,'Planning Periods'!$A$2:$A$540,0))</f>
        <v>Orange County</v>
      </c>
    </row>
    <row r="2679" spans="1:11">
      <c r="A2679" t="s">
        <v>928</v>
      </c>
      <c r="B2679">
        <v>2017</v>
      </c>
      <c r="C2679">
        <v>0</v>
      </c>
      <c r="D2679">
        <v>0</v>
      </c>
      <c r="E2679">
        <v>0</v>
      </c>
      <c r="F2679">
        <v>0</v>
      </c>
      <c r="G2679">
        <v>0</v>
      </c>
      <c r="H2679">
        <v>0</v>
      </c>
      <c r="I2679">
        <v>2</v>
      </c>
      <c r="J2679" t="s">
        <v>1275</v>
      </c>
      <c r="K2679" t="str">
        <f>INDEX('Planning Periods'!$O$2:$O$540,MATCH('Table B Values'!A2679,'Planning Periods'!$A$2:$A$540,0))</f>
        <v>Riverside County</v>
      </c>
    </row>
    <row r="2680" spans="1:11">
      <c r="A2680" t="s">
        <v>919</v>
      </c>
      <c r="B2680">
        <v>2017</v>
      </c>
      <c r="C2680">
        <v>0</v>
      </c>
      <c r="D2680">
        <v>8</v>
      </c>
      <c r="E2680">
        <v>0</v>
      </c>
      <c r="F2680">
        <v>18</v>
      </c>
      <c r="G2680">
        <v>0</v>
      </c>
      <c r="H2680">
        <v>27</v>
      </c>
      <c r="I2680">
        <v>60</v>
      </c>
      <c r="J2680" t="s">
        <v>1275</v>
      </c>
      <c r="K2680" t="str">
        <f>INDEX('Planning Periods'!$O$2:$O$540,MATCH('Table B Values'!A2680,'Planning Periods'!$A$2:$A$540,0))</f>
        <v>Nevada County</v>
      </c>
    </row>
    <row r="2681" spans="1:11">
      <c r="A2681" t="s">
        <v>858</v>
      </c>
      <c r="B2681">
        <v>2017</v>
      </c>
      <c r="C2681">
        <v>0</v>
      </c>
      <c r="D2681">
        <v>0</v>
      </c>
      <c r="E2681">
        <v>0</v>
      </c>
      <c r="F2681">
        <v>0</v>
      </c>
      <c r="G2681">
        <v>0</v>
      </c>
      <c r="H2681">
        <v>116</v>
      </c>
      <c r="I2681">
        <v>7</v>
      </c>
      <c r="J2681" t="s">
        <v>1275</v>
      </c>
      <c r="K2681" t="str">
        <f>INDEX('Planning Periods'!$O$2:$O$540,MATCH('Table B Values'!A2681,'Planning Periods'!$A$2:$A$540,0))</f>
        <v>San Diego County</v>
      </c>
    </row>
    <row r="2682" spans="1:11">
      <c r="A2682" t="s">
        <v>911</v>
      </c>
      <c r="B2682">
        <v>2017</v>
      </c>
      <c r="C2682">
        <v>0</v>
      </c>
      <c r="D2682">
        <v>0</v>
      </c>
      <c r="E2682">
        <v>0</v>
      </c>
      <c r="F2682">
        <v>0</v>
      </c>
      <c r="G2682">
        <v>0</v>
      </c>
      <c r="H2682">
        <v>0</v>
      </c>
      <c r="I2682">
        <v>3</v>
      </c>
      <c r="J2682" t="s">
        <v>1275</v>
      </c>
      <c r="K2682" t="str">
        <f>INDEX('Planning Periods'!$O$2:$O$540,MATCH('Table B Values'!A2682,'Planning Periods'!$A$2:$A$540,0))</f>
        <v>San Bernardino County</v>
      </c>
    </row>
    <row r="2683" spans="1:11">
      <c r="A2683" t="s">
        <v>900</v>
      </c>
      <c r="B2683">
        <v>2017</v>
      </c>
      <c r="C2683">
        <v>0</v>
      </c>
      <c r="D2683">
        <v>0</v>
      </c>
      <c r="E2683">
        <v>0</v>
      </c>
      <c r="F2683">
        <v>1</v>
      </c>
      <c r="G2683">
        <v>0</v>
      </c>
      <c r="H2683">
        <v>3</v>
      </c>
      <c r="I2683">
        <v>0</v>
      </c>
      <c r="J2683" t="s">
        <v>1275</v>
      </c>
      <c r="K2683" t="str">
        <f>INDEX('Planning Periods'!$O$2:$O$540,MATCH('Table B Values'!A2683,'Planning Periods'!$A$2:$A$540,0))</f>
        <v>Nevada County</v>
      </c>
    </row>
    <row r="2684" spans="1:11">
      <c r="A2684" t="s">
        <v>770</v>
      </c>
      <c r="B2684">
        <v>2017</v>
      </c>
      <c r="C2684">
        <v>0</v>
      </c>
      <c r="D2684">
        <v>0</v>
      </c>
      <c r="E2684">
        <v>0</v>
      </c>
      <c r="F2684">
        <v>0</v>
      </c>
      <c r="G2684">
        <v>0</v>
      </c>
      <c r="H2684">
        <v>3</v>
      </c>
      <c r="I2684">
        <v>18</v>
      </c>
      <c r="J2684" t="s">
        <v>1275</v>
      </c>
      <c r="K2684" t="str">
        <f>INDEX('Planning Periods'!$O$2:$O$540,MATCH('Table B Values'!A2684,'Planning Periods'!$A$2:$A$540,0))</f>
        <v>Stanislaus County</v>
      </c>
    </row>
    <row r="2685" spans="1:11">
      <c r="A2685" t="s">
        <v>773</v>
      </c>
      <c r="B2685">
        <v>2017</v>
      </c>
      <c r="C2685">
        <v>1</v>
      </c>
      <c r="D2685">
        <v>0</v>
      </c>
      <c r="E2685">
        <v>0</v>
      </c>
      <c r="F2685">
        <v>0</v>
      </c>
      <c r="G2685">
        <v>0</v>
      </c>
      <c r="H2685">
        <v>0</v>
      </c>
      <c r="I2685">
        <v>13</v>
      </c>
      <c r="J2685" t="s">
        <v>1275</v>
      </c>
      <c r="K2685" t="str">
        <f>INDEX('Planning Periods'!$O$2:$O$540,MATCH('Table B Values'!A2685,'Planning Periods'!$A$2:$A$540,0))</f>
        <v>Orange County</v>
      </c>
    </row>
    <row r="2686" spans="1:11">
      <c r="A2686" t="s">
        <v>775</v>
      </c>
      <c r="B2686">
        <v>2017</v>
      </c>
      <c r="C2686">
        <v>0</v>
      </c>
      <c r="D2686">
        <v>0</v>
      </c>
      <c r="E2686">
        <v>0</v>
      </c>
      <c r="F2686">
        <v>0</v>
      </c>
      <c r="G2686">
        <v>0</v>
      </c>
      <c r="H2686">
        <v>10</v>
      </c>
      <c r="I2686">
        <v>0</v>
      </c>
      <c r="J2686" t="s">
        <v>1275</v>
      </c>
      <c r="K2686" t="str">
        <f>INDEX('Planning Periods'!$O$2:$O$540,MATCH('Table B Values'!A2686,'Planning Periods'!$A$2:$A$540,0))</f>
        <v>San Bernardino County</v>
      </c>
    </row>
    <row r="2687" spans="1:11">
      <c r="A2687" t="s">
        <v>1216</v>
      </c>
      <c r="B2687">
        <v>2017</v>
      </c>
      <c r="C2687">
        <v>0</v>
      </c>
      <c r="D2687">
        <v>0</v>
      </c>
      <c r="E2687">
        <v>2</v>
      </c>
      <c r="F2687">
        <v>0</v>
      </c>
      <c r="G2687">
        <v>0</v>
      </c>
      <c r="H2687">
        <v>0</v>
      </c>
      <c r="I2687">
        <v>71</v>
      </c>
      <c r="J2687" t="s">
        <v>1275</v>
      </c>
      <c r="K2687" t="str">
        <f>INDEX('Planning Periods'!$O$2:$O$540,MATCH('Table B Values'!A2687,'Planning Periods'!$A$2:$A$540,0))</f>
        <v>Tuolumne County</v>
      </c>
    </row>
    <row r="2688" spans="1:11">
      <c r="A2688" t="s">
        <v>981</v>
      </c>
      <c r="B2688">
        <v>2017</v>
      </c>
      <c r="C2688">
        <v>0</v>
      </c>
      <c r="D2688">
        <v>0</v>
      </c>
      <c r="E2688">
        <v>0</v>
      </c>
      <c r="F2688">
        <v>0</v>
      </c>
      <c r="G2688">
        <v>0</v>
      </c>
      <c r="H2688">
        <v>0</v>
      </c>
      <c r="I2688">
        <v>93</v>
      </c>
      <c r="J2688" t="s">
        <v>1275</v>
      </c>
      <c r="K2688" t="str">
        <f>INDEX('Planning Periods'!$O$2:$O$540,MATCH('Table B Values'!A2688,'Planning Periods'!$A$2:$A$540,0))</f>
        <v>Nevada County</v>
      </c>
    </row>
    <row r="2689" spans="1:11">
      <c r="A2689" t="s">
        <v>786</v>
      </c>
      <c r="B2689">
        <v>2017</v>
      </c>
      <c r="C2689">
        <v>0</v>
      </c>
      <c r="D2689">
        <v>0</v>
      </c>
      <c r="E2689">
        <v>7</v>
      </c>
      <c r="F2689">
        <v>0</v>
      </c>
      <c r="G2689">
        <v>0</v>
      </c>
      <c r="H2689">
        <v>0</v>
      </c>
      <c r="I2689">
        <v>354</v>
      </c>
      <c r="J2689" t="s">
        <v>1275</v>
      </c>
      <c r="K2689" t="str">
        <f>INDEX('Planning Periods'!$O$2:$O$540,MATCH('Table B Values'!A2689,'Planning Periods'!$A$2:$A$540,0))</f>
        <v>Tulare County</v>
      </c>
    </row>
    <row r="2690" spans="1:11">
      <c r="A2690" t="s">
        <v>778</v>
      </c>
      <c r="B2690">
        <v>2017</v>
      </c>
      <c r="C2690">
        <v>0</v>
      </c>
      <c r="D2690">
        <v>33</v>
      </c>
      <c r="E2690">
        <v>0</v>
      </c>
      <c r="F2690">
        <v>84</v>
      </c>
      <c r="G2690">
        <v>0</v>
      </c>
      <c r="H2690">
        <v>16</v>
      </c>
      <c r="I2690">
        <v>13</v>
      </c>
      <c r="J2690" t="s">
        <v>1275</v>
      </c>
      <c r="K2690" t="str">
        <f>INDEX('Planning Periods'!$O$2:$O$540,MATCH('Table B Values'!A2690,'Planning Periods'!$A$2:$A$540,0))</f>
        <v>Tulare County</v>
      </c>
    </row>
    <row r="2691" spans="1:11">
      <c r="A2691" t="s">
        <v>821</v>
      </c>
      <c r="B2691">
        <v>2017</v>
      </c>
      <c r="C2691">
        <v>0</v>
      </c>
      <c r="D2691">
        <v>0</v>
      </c>
      <c r="E2691">
        <v>0</v>
      </c>
      <c r="F2691">
        <v>0</v>
      </c>
      <c r="G2691">
        <v>0</v>
      </c>
      <c r="H2691">
        <v>0</v>
      </c>
      <c r="I2691">
        <v>4</v>
      </c>
      <c r="J2691" t="s">
        <v>1275</v>
      </c>
      <c r="K2691" t="str">
        <f>INDEX('Planning Periods'!$O$2:$O$540,MATCH('Table B Values'!A2691,'Planning Periods'!$A$2:$A$540,0))</f>
        <v>Mendocino County</v>
      </c>
    </row>
    <row r="2692" spans="1:11">
      <c r="A2692" t="s">
        <v>801</v>
      </c>
      <c r="B2692">
        <v>2017</v>
      </c>
      <c r="C2692">
        <v>36</v>
      </c>
      <c r="D2692">
        <v>0</v>
      </c>
      <c r="E2692">
        <v>34</v>
      </c>
      <c r="F2692">
        <v>0</v>
      </c>
      <c r="G2692">
        <v>0</v>
      </c>
      <c r="H2692">
        <v>19</v>
      </c>
      <c r="I2692">
        <v>646</v>
      </c>
      <c r="J2692" t="s">
        <v>1275</v>
      </c>
      <c r="K2692" t="str">
        <f>INDEX('Planning Periods'!$O$2:$O$540,MATCH('Table B Values'!A2692,'Planning Periods'!$A$2:$A$540,0))</f>
        <v>Ventura County</v>
      </c>
    </row>
    <row r="2693" spans="1:11">
      <c r="A2693" t="s">
        <v>792</v>
      </c>
      <c r="B2693">
        <v>2017</v>
      </c>
      <c r="C2693">
        <v>0</v>
      </c>
      <c r="D2693">
        <v>7</v>
      </c>
      <c r="E2693">
        <v>0</v>
      </c>
      <c r="F2693">
        <v>14</v>
      </c>
      <c r="G2693">
        <v>0</v>
      </c>
      <c r="H2693">
        <v>15</v>
      </c>
      <c r="I2693">
        <v>45</v>
      </c>
      <c r="J2693" t="s">
        <v>1275</v>
      </c>
      <c r="K2693" t="str">
        <f>INDEX('Planning Periods'!$O$2:$O$540,MATCH('Table B Values'!A2693,'Planning Periods'!$A$2:$A$540,0))</f>
        <v>Ventura County</v>
      </c>
    </row>
    <row r="2694" spans="1:11">
      <c r="A2694" t="s">
        <v>795</v>
      </c>
      <c r="B2694">
        <v>2017</v>
      </c>
      <c r="C2694">
        <v>0</v>
      </c>
      <c r="D2694">
        <v>0</v>
      </c>
      <c r="E2694">
        <v>0</v>
      </c>
      <c r="F2694">
        <v>0</v>
      </c>
      <c r="G2694">
        <v>0</v>
      </c>
      <c r="H2694">
        <v>104</v>
      </c>
      <c r="I2694" s="356">
        <v>14</v>
      </c>
      <c r="J2694" t="s">
        <v>1275</v>
      </c>
      <c r="K2694" t="str">
        <f>INDEX('Planning Periods'!$O$2:$O$540,MATCH('Table B Values'!A2694,'Planning Periods'!$A$2:$A$540,0))</f>
        <v>San Bernardino County</v>
      </c>
    </row>
    <row r="2695" spans="1:11">
      <c r="A2695" t="s">
        <v>810</v>
      </c>
      <c r="B2695">
        <v>2017</v>
      </c>
      <c r="C2695">
        <v>0</v>
      </c>
      <c r="D2695">
        <v>0</v>
      </c>
      <c r="E2695">
        <v>0</v>
      </c>
      <c r="F2695">
        <v>0</v>
      </c>
      <c r="G2695">
        <v>0</v>
      </c>
      <c r="H2695">
        <v>0</v>
      </c>
      <c r="I2695">
        <v>44</v>
      </c>
      <c r="J2695" t="s">
        <v>1275</v>
      </c>
      <c r="K2695" t="str">
        <f>INDEX('Planning Periods'!$O$2:$O$540,MATCH('Table B Values'!A2695,'Planning Periods'!$A$2:$A$540,0))</f>
        <v>Solano County</v>
      </c>
    </row>
    <row r="2696" spans="1:11">
      <c r="A2696" t="s">
        <v>789</v>
      </c>
      <c r="B2696">
        <v>2017</v>
      </c>
      <c r="C2696">
        <v>0</v>
      </c>
      <c r="D2696">
        <v>0</v>
      </c>
      <c r="E2696">
        <v>0</v>
      </c>
      <c r="F2696">
        <v>0</v>
      </c>
      <c r="G2696">
        <v>0</v>
      </c>
      <c r="H2696">
        <v>3</v>
      </c>
      <c r="I2696">
        <v>27</v>
      </c>
      <c r="J2696" t="s">
        <v>1275</v>
      </c>
      <c r="K2696" t="str">
        <f>INDEX('Planning Periods'!$O$2:$O$540,MATCH('Table B Values'!A2696,'Planning Periods'!$A$2:$A$540,0))</f>
        <v>Alameda County</v>
      </c>
    </row>
    <row r="2697" spans="1:11">
      <c r="A2697" t="s">
        <v>804</v>
      </c>
      <c r="B2697">
        <v>2017</v>
      </c>
      <c r="C2697">
        <v>0</v>
      </c>
      <c r="D2697">
        <v>0</v>
      </c>
      <c r="E2697">
        <v>0</v>
      </c>
      <c r="F2697">
        <v>0</v>
      </c>
      <c r="G2697">
        <v>0</v>
      </c>
      <c r="H2697">
        <v>0</v>
      </c>
      <c r="I2697">
        <v>99</v>
      </c>
      <c r="J2697" t="s">
        <v>1275</v>
      </c>
      <c r="K2697" t="str">
        <f>INDEX('Planning Periods'!$O$2:$O$540,MATCH('Table B Values'!A2697,'Planning Periods'!$A$2:$A$540,0))</f>
        <v>San Bernardino County</v>
      </c>
    </row>
    <row r="2698" spans="1:11">
      <c r="A2698" t="s">
        <v>807</v>
      </c>
      <c r="B2698">
        <v>2017</v>
      </c>
      <c r="C2698">
        <v>14</v>
      </c>
      <c r="D2698">
        <v>0</v>
      </c>
      <c r="E2698">
        <v>24</v>
      </c>
      <c r="F2698">
        <v>2</v>
      </c>
      <c r="G2698">
        <v>0</v>
      </c>
      <c r="H2698">
        <v>214</v>
      </c>
      <c r="I2698">
        <v>63</v>
      </c>
      <c r="J2698" t="s">
        <v>1275</v>
      </c>
      <c r="K2698" t="str">
        <f>INDEX('Planning Periods'!$O$2:$O$540,MATCH('Table B Values'!A2698,'Planning Periods'!$A$2:$A$540,0))</f>
        <v>Solano County</v>
      </c>
    </row>
    <row r="2699" spans="1:11">
      <c r="A2699" t="s">
        <v>845</v>
      </c>
      <c r="B2699">
        <v>2017</v>
      </c>
      <c r="C2699">
        <v>0</v>
      </c>
      <c r="D2699">
        <v>0</v>
      </c>
      <c r="E2699">
        <v>0</v>
      </c>
      <c r="F2699">
        <v>0</v>
      </c>
      <c r="G2699">
        <v>0</v>
      </c>
      <c r="H2699">
        <v>3</v>
      </c>
      <c r="I2699">
        <v>12</v>
      </c>
      <c r="J2699" t="s">
        <v>1275</v>
      </c>
      <c r="K2699" t="str">
        <f>INDEX('Planning Periods'!$O$2:$O$540,MATCH('Table B Values'!A2699,'Planning Periods'!$A$2:$A$540,0))</f>
        <v>Kern County</v>
      </c>
    </row>
    <row r="2700" spans="1:11">
      <c r="A2700" t="s">
        <v>1299</v>
      </c>
      <c r="B2700">
        <v>2017</v>
      </c>
      <c r="C2700">
        <v>0</v>
      </c>
      <c r="D2700">
        <v>0</v>
      </c>
      <c r="E2700">
        <v>0</v>
      </c>
      <c r="F2700">
        <v>0</v>
      </c>
      <c r="G2700">
        <v>0</v>
      </c>
      <c r="H2700">
        <v>0</v>
      </c>
      <c r="I2700">
        <v>0</v>
      </c>
      <c r="J2700" t="s">
        <v>1275</v>
      </c>
      <c r="K2700" t="str">
        <f>INDEX('Planning Periods'!$O$2:$O$540,MATCH('Table B Values'!A2700,'Planning Periods'!$A$2:$A$540,0))</f>
        <v>Tehama County</v>
      </c>
    </row>
    <row r="2701" spans="1:11">
      <c r="A2701" t="s">
        <v>1059</v>
      </c>
      <c r="B2701">
        <v>2017</v>
      </c>
      <c r="C2701">
        <v>0</v>
      </c>
      <c r="D2701">
        <v>0</v>
      </c>
      <c r="E2701">
        <v>0</v>
      </c>
      <c r="F2701">
        <v>40</v>
      </c>
      <c r="G2701">
        <v>0</v>
      </c>
      <c r="H2701">
        <v>55</v>
      </c>
      <c r="I2701">
        <v>0</v>
      </c>
      <c r="J2701" t="s">
        <v>1275</v>
      </c>
      <c r="K2701" t="str">
        <f>INDEX('Planning Periods'!$O$2:$O$540,MATCH('Table B Values'!A2701,'Planning Periods'!$A$2:$A$540,0))</f>
        <v>Tehama County</v>
      </c>
    </row>
    <row r="2702" spans="1:11">
      <c r="A2702" t="s">
        <v>843</v>
      </c>
      <c r="B2702">
        <v>2017</v>
      </c>
      <c r="C2702">
        <v>0</v>
      </c>
      <c r="D2702">
        <v>0</v>
      </c>
      <c r="E2702">
        <v>0</v>
      </c>
      <c r="F2702">
        <v>0</v>
      </c>
      <c r="G2702">
        <v>0</v>
      </c>
      <c r="H2702">
        <v>17</v>
      </c>
      <c r="I2702">
        <v>2</v>
      </c>
      <c r="J2702" t="s">
        <v>1275</v>
      </c>
      <c r="K2702" t="str">
        <f>INDEX('Planning Periods'!$O$2:$O$540,MATCH('Table B Values'!A2702,'Planning Periods'!$A$2:$A$540,0))</f>
        <v>Amador County</v>
      </c>
    </row>
    <row r="2703" spans="1:11">
      <c r="A2703" t="s">
        <v>819</v>
      </c>
      <c r="B2703">
        <v>2017</v>
      </c>
      <c r="C2703">
        <v>0</v>
      </c>
      <c r="D2703">
        <v>0</v>
      </c>
      <c r="E2703">
        <v>0</v>
      </c>
      <c r="F2703">
        <v>0</v>
      </c>
      <c r="G2703">
        <v>0</v>
      </c>
      <c r="H2703">
        <v>0</v>
      </c>
      <c r="I2703">
        <v>19</v>
      </c>
      <c r="J2703" t="s">
        <v>1275</v>
      </c>
      <c r="K2703" t="str">
        <f>INDEX('Planning Periods'!$O$2:$O$540,MATCH('Table B Values'!A2703,'Planning Periods'!$A$2:$A$540,0))</f>
        <v>Solano County</v>
      </c>
    </row>
    <row r="2704" spans="1:11">
      <c r="A2704" t="s">
        <v>830</v>
      </c>
      <c r="B2704">
        <v>2017</v>
      </c>
      <c r="C2704">
        <v>46</v>
      </c>
      <c r="D2704">
        <v>0</v>
      </c>
      <c r="E2704">
        <v>20</v>
      </c>
      <c r="F2704">
        <v>0</v>
      </c>
      <c r="G2704">
        <v>0</v>
      </c>
      <c r="H2704">
        <v>47</v>
      </c>
      <c r="I2704">
        <v>381</v>
      </c>
      <c r="J2704" t="s">
        <v>1275</v>
      </c>
      <c r="K2704" t="str">
        <f>INDEX('Planning Periods'!$O$2:$O$540,MATCH('Table B Values'!A2704,'Planning Periods'!$A$2:$A$540,0))</f>
        <v>Santa Clara County</v>
      </c>
    </row>
    <row r="2705" spans="1:11">
      <c r="A2705" t="s">
        <v>771</v>
      </c>
      <c r="B2705">
        <v>2017</v>
      </c>
      <c r="C2705">
        <v>0</v>
      </c>
      <c r="D2705">
        <v>0</v>
      </c>
      <c r="E2705">
        <v>0</v>
      </c>
      <c r="F2705">
        <v>0</v>
      </c>
      <c r="G2705">
        <v>0</v>
      </c>
      <c r="H2705">
        <v>3</v>
      </c>
      <c r="I2705">
        <v>13</v>
      </c>
      <c r="J2705" t="s">
        <v>1275</v>
      </c>
      <c r="K2705" t="str">
        <f>INDEX('Planning Periods'!$O$2:$O$540,MATCH('Table B Values'!A2705,'Planning Periods'!$A$2:$A$540,0))</f>
        <v>Sutter County</v>
      </c>
    </row>
    <row r="2706" spans="1:11">
      <c r="A2706" t="s">
        <v>833</v>
      </c>
      <c r="B2706">
        <v>2017</v>
      </c>
      <c r="C2706">
        <v>15</v>
      </c>
      <c r="D2706">
        <v>0</v>
      </c>
      <c r="E2706">
        <v>0</v>
      </c>
      <c r="F2706">
        <v>0</v>
      </c>
      <c r="G2706">
        <v>0</v>
      </c>
      <c r="H2706">
        <v>15</v>
      </c>
      <c r="I2706">
        <v>84</v>
      </c>
      <c r="J2706" t="s">
        <v>1275</v>
      </c>
      <c r="K2706" t="str">
        <f>INDEX('Planning Periods'!$O$2:$O$540,MATCH('Table B Values'!A2706,'Planning Periods'!$A$2:$A$540,0))</f>
        <v>Riverside County</v>
      </c>
    </row>
    <row r="2707" spans="1:11">
      <c r="A2707" t="s">
        <v>783</v>
      </c>
      <c r="B2707">
        <v>2017</v>
      </c>
      <c r="C2707">
        <v>0</v>
      </c>
      <c r="D2707">
        <v>0</v>
      </c>
      <c r="E2707">
        <v>0</v>
      </c>
      <c r="F2707">
        <v>0</v>
      </c>
      <c r="G2707">
        <v>0</v>
      </c>
      <c r="H2707">
        <v>3</v>
      </c>
      <c r="I2707">
        <v>301</v>
      </c>
      <c r="J2707" t="s">
        <v>1275</v>
      </c>
      <c r="K2707" t="str">
        <f>INDEX('Planning Periods'!$O$2:$O$540,MATCH('Table B Values'!A2707,'Planning Periods'!$A$2:$A$540,0))</f>
        <v>San Joaquin County</v>
      </c>
    </row>
    <row r="2708" spans="1:11">
      <c r="A2708" t="s">
        <v>1290</v>
      </c>
      <c r="B2708">
        <v>2017</v>
      </c>
      <c r="C2708">
        <v>0</v>
      </c>
      <c r="D2708">
        <v>0</v>
      </c>
      <c r="E2708">
        <v>0</v>
      </c>
      <c r="F2708">
        <v>0</v>
      </c>
      <c r="G2708">
        <v>0</v>
      </c>
      <c r="H2708">
        <v>0</v>
      </c>
      <c r="I2708">
        <v>1</v>
      </c>
      <c r="J2708" t="s">
        <v>1275</v>
      </c>
      <c r="K2708" t="str">
        <f>INDEX('Planning Periods'!$O$2:$O$540,MATCH('Table B Values'!A2708,'Planning Periods'!$A$2:$A$540,0))</f>
        <v>Humboldt County</v>
      </c>
    </row>
    <row r="2709" spans="1:11">
      <c r="A2709" t="s">
        <v>974</v>
      </c>
      <c r="B2709">
        <v>2017</v>
      </c>
      <c r="C2709">
        <v>0</v>
      </c>
      <c r="D2709">
        <v>0</v>
      </c>
      <c r="E2709">
        <v>0</v>
      </c>
      <c r="F2709">
        <v>0</v>
      </c>
      <c r="G2709">
        <v>0</v>
      </c>
      <c r="H2709">
        <v>0</v>
      </c>
      <c r="I2709">
        <v>78</v>
      </c>
      <c r="J2709" t="s">
        <v>1275</v>
      </c>
      <c r="K2709" t="str">
        <f>INDEX('Planning Periods'!$O$2:$O$540,MATCH('Table B Values'!A2709,'Planning Periods'!$A$2:$A$540,0))</f>
        <v>Trinity County</v>
      </c>
    </row>
    <row r="2710" spans="1:11">
      <c r="A2710" t="s">
        <v>781</v>
      </c>
      <c r="B2710">
        <v>2017</v>
      </c>
      <c r="C2710">
        <v>0</v>
      </c>
      <c r="D2710">
        <v>0</v>
      </c>
      <c r="E2710">
        <v>0</v>
      </c>
      <c r="F2710">
        <v>0</v>
      </c>
      <c r="G2710">
        <v>0</v>
      </c>
      <c r="H2710">
        <v>4</v>
      </c>
      <c r="I2710">
        <v>9</v>
      </c>
      <c r="J2710" t="s">
        <v>1275</v>
      </c>
      <c r="K2710" t="str">
        <f>INDEX('Planning Periods'!$O$2:$O$540,MATCH('Table B Values'!A2710,'Planning Periods'!$A$2:$A$540,0))</f>
        <v>Los Angeles County</v>
      </c>
    </row>
    <row r="2711" spans="1:11">
      <c r="A2711" t="s">
        <v>809</v>
      </c>
      <c r="B2711">
        <v>2017</v>
      </c>
      <c r="C2711">
        <v>0</v>
      </c>
      <c r="D2711">
        <v>0</v>
      </c>
      <c r="E2711">
        <v>1</v>
      </c>
      <c r="F2711">
        <v>0</v>
      </c>
      <c r="G2711">
        <v>0</v>
      </c>
      <c r="H2711">
        <v>5</v>
      </c>
      <c r="I2711">
        <v>92</v>
      </c>
      <c r="J2711" t="s">
        <v>1275</v>
      </c>
      <c r="K2711" t="str">
        <f>INDEX('Planning Periods'!$O$2:$O$540,MATCH('Table B Values'!A2711,'Planning Periods'!$A$2:$A$540,0))</f>
        <v>Los Angeles County</v>
      </c>
    </row>
    <row r="2712" spans="1:11">
      <c r="A2712" t="s">
        <v>838</v>
      </c>
      <c r="B2712">
        <v>2017</v>
      </c>
      <c r="C2712">
        <v>0</v>
      </c>
      <c r="D2712">
        <v>0</v>
      </c>
      <c r="E2712">
        <v>0</v>
      </c>
      <c r="F2712">
        <v>0</v>
      </c>
      <c r="G2712">
        <v>0</v>
      </c>
      <c r="H2712">
        <v>50</v>
      </c>
      <c r="I2712">
        <v>16</v>
      </c>
      <c r="J2712" t="s">
        <v>1275</v>
      </c>
      <c r="K2712" t="str">
        <f>INDEX('Planning Periods'!$O$2:$O$540,MATCH('Table B Values'!A2712,'Planning Periods'!$A$2:$A$540,0))</f>
        <v>Ventura County</v>
      </c>
    </row>
    <row r="2713" spans="1:11">
      <c r="A2713" t="s">
        <v>1273</v>
      </c>
      <c r="B2713">
        <v>2017</v>
      </c>
      <c r="C2713">
        <v>0</v>
      </c>
      <c r="D2713">
        <v>0</v>
      </c>
      <c r="E2713">
        <v>0</v>
      </c>
      <c r="F2713">
        <v>0</v>
      </c>
      <c r="G2713">
        <v>0</v>
      </c>
      <c r="H2713">
        <v>0</v>
      </c>
      <c r="I2713">
        <v>7</v>
      </c>
      <c r="J2713" t="s">
        <v>1275</v>
      </c>
      <c r="K2713" t="str">
        <f>INDEX('Planning Periods'!$O$2:$O$540,MATCH('Table B Values'!A2713,'Planning Periods'!$A$2:$A$540,0))</f>
        <v>Marin County</v>
      </c>
    </row>
    <row r="2714" spans="1:11">
      <c r="A2714" t="s">
        <v>798</v>
      </c>
      <c r="B2714">
        <v>2017</v>
      </c>
      <c r="C2714">
        <v>0</v>
      </c>
      <c r="D2714">
        <v>0</v>
      </c>
      <c r="E2714">
        <v>0</v>
      </c>
      <c r="F2714">
        <v>0</v>
      </c>
      <c r="G2714">
        <v>0</v>
      </c>
      <c r="H2714">
        <v>0</v>
      </c>
      <c r="I2714">
        <v>1</v>
      </c>
      <c r="J2714" t="s">
        <v>1275</v>
      </c>
      <c r="K2714" t="str">
        <f>INDEX('Planning Periods'!$O$2:$O$540,MATCH('Table B Values'!A2714,'Planning Periods'!$A$2:$A$540,0))</f>
        <v>Orange County</v>
      </c>
    </row>
    <row r="2715" spans="1:11">
      <c r="A2715" t="s">
        <v>864</v>
      </c>
      <c r="B2715">
        <v>2017</v>
      </c>
      <c r="C2715">
        <v>0</v>
      </c>
      <c r="D2715">
        <v>2</v>
      </c>
      <c r="E2715">
        <v>0</v>
      </c>
      <c r="F2715">
        <v>1</v>
      </c>
      <c r="G2715">
        <v>0</v>
      </c>
      <c r="H2715">
        <v>0</v>
      </c>
      <c r="I2715">
        <v>1</v>
      </c>
      <c r="J2715" t="s">
        <v>1275</v>
      </c>
      <c r="K2715" t="str">
        <f>INDEX('Planning Periods'!$O$2:$O$540,MATCH('Table B Values'!A2715,'Planning Periods'!$A$2:$A$540,0))</f>
        <v>Tulare County</v>
      </c>
    </row>
    <row r="2716" spans="1:11">
      <c r="A2716" t="s">
        <v>806</v>
      </c>
      <c r="B2716">
        <v>2017</v>
      </c>
      <c r="C2716">
        <v>79</v>
      </c>
      <c r="D2716">
        <v>0</v>
      </c>
      <c r="E2716">
        <v>0</v>
      </c>
      <c r="F2716">
        <v>0</v>
      </c>
      <c r="G2716">
        <v>0</v>
      </c>
      <c r="H2716">
        <v>32</v>
      </c>
      <c r="I2716">
        <v>99</v>
      </c>
      <c r="J2716" t="s">
        <v>1275</v>
      </c>
      <c r="K2716" t="str">
        <f>INDEX('Planning Periods'!$O$2:$O$540,MATCH('Table B Values'!A2716,'Planning Periods'!$A$2:$A$540,0))</f>
        <v>Yolo County</v>
      </c>
    </row>
    <row r="2717" spans="1:11">
      <c r="A2717" t="s">
        <v>850</v>
      </c>
      <c r="B2717">
        <v>2017</v>
      </c>
      <c r="C2717">
        <v>0</v>
      </c>
      <c r="D2717">
        <v>6</v>
      </c>
      <c r="E2717">
        <v>0</v>
      </c>
      <c r="F2717">
        <v>1</v>
      </c>
      <c r="G2717">
        <v>0</v>
      </c>
      <c r="H2717">
        <v>1</v>
      </c>
      <c r="I2717">
        <v>5</v>
      </c>
      <c r="J2717" t="s">
        <v>1275</v>
      </c>
      <c r="K2717" t="str">
        <f>INDEX('Planning Periods'!$O$2:$O$540,MATCH('Table B Values'!A2717,'Planning Periods'!$A$2:$A$540,0))</f>
        <v>San Mateo County</v>
      </c>
    </row>
    <row r="2718" spans="1:11">
      <c r="A2718" t="s">
        <v>861</v>
      </c>
      <c r="B2718">
        <v>2017</v>
      </c>
      <c r="C2718">
        <v>0</v>
      </c>
      <c r="D2718">
        <v>0</v>
      </c>
      <c r="E2718">
        <v>0</v>
      </c>
      <c r="F2718">
        <v>0</v>
      </c>
      <c r="G2718">
        <v>0</v>
      </c>
      <c r="H2718">
        <v>0</v>
      </c>
      <c r="I2718">
        <v>11</v>
      </c>
      <c r="J2718" t="s">
        <v>1275</v>
      </c>
      <c r="K2718" t="str">
        <f>INDEX('Planning Periods'!$O$2:$O$540,MATCH('Table B Values'!A2718,'Planning Periods'!$A$2:$A$540,0))</f>
        <v>Yolo County</v>
      </c>
    </row>
    <row r="2719" spans="1:11">
      <c r="A2719" t="s">
        <v>905</v>
      </c>
      <c r="B2719">
        <v>2017</v>
      </c>
      <c r="C2719">
        <v>0</v>
      </c>
      <c r="D2719">
        <v>0</v>
      </c>
      <c r="E2719">
        <v>0</v>
      </c>
      <c r="F2719">
        <v>0</v>
      </c>
      <c r="G2719">
        <v>0</v>
      </c>
      <c r="H2719">
        <v>10</v>
      </c>
      <c r="I2719">
        <v>110</v>
      </c>
      <c r="J2719" t="s">
        <v>1275</v>
      </c>
      <c r="K2719" t="str">
        <f>INDEX('Planning Periods'!$O$2:$O$540,MATCH('Table B Values'!A2719,'Planning Periods'!$A$2:$A$540,0))</f>
        <v>Riverside County</v>
      </c>
    </row>
    <row r="2720" spans="1:11">
      <c r="A2720" t="s">
        <v>910</v>
      </c>
      <c r="B2720">
        <v>2017</v>
      </c>
      <c r="C2720">
        <v>0</v>
      </c>
      <c r="D2720">
        <v>0</v>
      </c>
      <c r="E2720">
        <v>0</v>
      </c>
      <c r="F2720">
        <v>0</v>
      </c>
      <c r="G2720">
        <v>0</v>
      </c>
      <c r="H2720">
        <v>0</v>
      </c>
      <c r="I2720">
        <v>2</v>
      </c>
      <c r="J2720" t="s">
        <v>1275</v>
      </c>
      <c r="K2720" t="str">
        <f>INDEX('Planning Periods'!$O$2:$O$540,MATCH('Table B Values'!A2720,'Planning Periods'!$A$2:$A$540,0))</f>
        <v>Glenn County</v>
      </c>
    </row>
    <row r="2721" spans="1:11">
      <c r="A2721" t="s">
        <v>859</v>
      </c>
      <c r="B2721">
        <v>2017</v>
      </c>
      <c r="C2721">
        <v>0</v>
      </c>
      <c r="D2721">
        <v>0</v>
      </c>
      <c r="E2721">
        <v>0</v>
      </c>
      <c r="F2721">
        <v>0</v>
      </c>
      <c r="G2721">
        <v>0</v>
      </c>
      <c r="H2721">
        <v>0</v>
      </c>
      <c r="I2721">
        <v>5</v>
      </c>
      <c r="J2721" t="s">
        <v>1275</v>
      </c>
      <c r="K2721" t="str">
        <f>INDEX('Planning Periods'!$O$2:$O$540,MATCH('Table B Values'!A2721,'Planning Periods'!$A$2:$A$540,0))</f>
        <v>Sonoma County</v>
      </c>
    </row>
    <row r="2722" spans="1:11">
      <c r="A2722" t="s">
        <v>774</v>
      </c>
      <c r="B2722">
        <v>2017</v>
      </c>
      <c r="C2722">
        <v>0</v>
      </c>
      <c r="D2722">
        <v>3</v>
      </c>
      <c r="E2722">
        <v>0</v>
      </c>
      <c r="F2722">
        <v>4</v>
      </c>
      <c r="G2722">
        <v>0</v>
      </c>
      <c r="H2722">
        <v>3</v>
      </c>
      <c r="I2722" s="356">
        <v>0</v>
      </c>
      <c r="J2722" t="s">
        <v>1275</v>
      </c>
      <c r="K2722" t="str">
        <f>INDEX('Planning Periods'!$O$2:$O$540,MATCH('Table B Values'!A2722,'Planning Periods'!$A$2:$A$540,0))</f>
        <v>Yolo County</v>
      </c>
    </row>
    <row r="2723" spans="1:11">
      <c r="A2723" t="s">
        <v>885</v>
      </c>
      <c r="B2723">
        <v>2017</v>
      </c>
      <c r="C2723">
        <v>4</v>
      </c>
      <c r="D2723">
        <v>0</v>
      </c>
      <c r="E2723">
        <v>0</v>
      </c>
      <c r="F2723">
        <v>0</v>
      </c>
      <c r="G2723">
        <v>0</v>
      </c>
      <c r="H2723">
        <v>0</v>
      </c>
      <c r="I2723">
        <v>256</v>
      </c>
      <c r="J2723" t="s">
        <v>1275</v>
      </c>
      <c r="K2723" t="str">
        <f>INDEX('Planning Periods'!$O$2:$O$540,MATCH('Table B Values'!A2723,'Planning Periods'!$A$2:$A$540,0))</f>
        <v>Yuba County</v>
      </c>
    </row>
    <row r="2724" spans="1:11">
      <c r="A2724" t="s">
        <v>877</v>
      </c>
      <c r="B2724">
        <v>2017</v>
      </c>
      <c r="C2724">
        <v>0</v>
      </c>
      <c r="D2724">
        <v>0</v>
      </c>
      <c r="E2724">
        <v>30</v>
      </c>
      <c r="F2724">
        <v>0</v>
      </c>
      <c r="G2724">
        <v>0</v>
      </c>
      <c r="H2724">
        <v>18</v>
      </c>
      <c r="I2724">
        <v>9</v>
      </c>
      <c r="J2724" t="s">
        <v>1275</v>
      </c>
      <c r="K2724" t="str">
        <f>INDEX('Planning Periods'!$O$2:$O$540,MATCH('Table B Values'!A2724,'Planning Periods'!$A$2:$A$540,0))</f>
        <v>San Bernardino County</v>
      </c>
    </row>
    <row r="2725" spans="1:11">
      <c r="A2725" t="s">
        <v>870</v>
      </c>
      <c r="B2725">
        <v>2017</v>
      </c>
      <c r="C2725">
        <v>0</v>
      </c>
      <c r="D2725">
        <v>0</v>
      </c>
      <c r="E2725">
        <v>0</v>
      </c>
      <c r="F2725">
        <v>0</v>
      </c>
      <c r="G2725">
        <v>0</v>
      </c>
      <c r="H2725">
        <v>0</v>
      </c>
      <c r="I2725">
        <v>37</v>
      </c>
      <c r="J2725" t="s">
        <v>1275</v>
      </c>
      <c r="K2725" t="str">
        <f>INDEX('Planning Periods'!$O$2:$O$540,MATCH('Table B Values'!A2725,'Planning Periods'!$A$2:$A$540,0))</f>
        <v>San Bernardino County</v>
      </c>
    </row>
    <row r="2726" spans="1:11">
      <c r="A2726" t="s">
        <v>882</v>
      </c>
      <c r="B2726">
        <v>2017</v>
      </c>
      <c r="C2726">
        <v>2</v>
      </c>
      <c r="D2726">
        <v>0</v>
      </c>
      <c r="E2726">
        <v>4</v>
      </c>
      <c r="F2726">
        <v>0</v>
      </c>
      <c r="G2726">
        <v>0</v>
      </c>
      <c r="H2726">
        <v>38</v>
      </c>
      <c r="I2726">
        <v>0</v>
      </c>
      <c r="J2726" t="s">
        <v>1275</v>
      </c>
      <c r="K2726" t="str">
        <f>INDEX('Planning Periods'!$O$2:$O$540,MATCH('Table B Values'!A2726,'Planning Periods'!$A$2:$A$540,0))</f>
        <v>Sutter County</v>
      </c>
    </row>
    <row r="2727" spans="1:11">
      <c r="A2727" t="s">
        <v>854</v>
      </c>
      <c r="B2727">
        <v>2017</v>
      </c>
      <c r="C2727">
        <v>25</v>
      </c>
      <c r="D2727">
        <v>1</v>
      </c>
      <c r="E2727">
        <v>4</v>
      </c>
      <c r="F2727">
        <v>0</v>
      </c>
      <c r="G2727">
        <v>0</v>
      </c>
      <c r="H2727">
        <v>7</v>
      </c>
      <c r="I2727">
        <v>64</v>
      </c>
      <c r="J2727" t="s">
        <v>1275</v>
      </c>
      <c r="K2727" t="str">
        <f>INDEX('Planning Periods'!$O$2:$O$540,MATCH('Table B Values'!A2727,'Planning Periods'!$A$2:$A$540,0))</f>
        <v>Orange County</v>
      </c>
    </row>
    <row r="2728" spans="1:11">
      <c r="A2728" t="s">
        <v>867</v>
      </c>
      <c r="B2728">
        <v>2017</v>
      </c>
      <c r="C2728">
        <v>0</v>
      </c>
      <c r="D2728">
        <v>0</v>
      </c>
      <c r="E2728">
        <v>0</v>
      </c>
      <c r="F2728">
        <v>0</v>
      </c>
      <c r="G2728">
        <v>0</v>
      </c>
      <c r="H2728">
        <v>2</v>
      </c>
      <c r="I2728">
        <v>3</v>
      </c>
      <c r="J2728" t="s">
        <v>1275</v>
      </c>
      <c r="K2728" t="str">
        <f>INDEX('Planning Periods'!$O$2:$O$540,MATCH('Table B Values'!A2728,'Planning Periods'!$A$2:$A$540,0))</f>
        <v>Napa County</v>
      </c>
    </row>
    <row r="2729" spans="1:11">
      <c r="A2729" t="s">
        <v>879</v>
      </c>
      <c r="B2729">
        <v>2017</v>
      </c>
      <c r="C2729">
        <v>0</v>
      </c>
      <c r="D2729">
        <v>0</v>
      </c>
      <c r="E2729">
        <v>0</v>
      </c>
      <c r="F2729">
        <v>0</v>
      </c>
      <c r="G2729">
        <v>0</v>
      </c>
      <c r="H2729">
        <v>3</v>
      </c>
      <c r="I2729">
        <v>0</v>
      </c>
      <c r="J2729" t="s">
        <v>1275</v>
      </c>
      <c r="K2729" t="str">
        <f>INDEX('Planning Periods'!$O$2:$O$540,MATCH('Table B Values'!A2729,'Planning Periods'!$A$2:$A$540,0))</f>
        <v>Siskiyou County</v>
      </c>
    </row>
    <row r="2730" spans="1:11">
      <c r="A2730" t="s">
        <v>893</v>
      </c>
      <c r="B2730">
        <v>2017</v>
      </c>
      <c r="C2730">
        <v>0</v>
      </c>
      <c r="D2730">
        <v>0</v>
      </c>
      <c r="E2730">
        <v>0</v>
      </c>
      <c r="F2730">
        <v>37</v>
      </c>
      <c r="G2730">
        <v>0</v>
      </c>
      <c r="H2730">
        <v>1</v>
      </c>
      <c r="I2730">
        <v>82</v>
      </c>
      <c r="J2730" t="s">
        <v>1275</v>
      </c>
      <c r="K2730" t="str">
        <f>INDEX('Planning Periods'!$O$2:$O$540,MATCH('Table B Values'!A2730,'Planning Periods'!$A$2:$A$540,0))</f>
        <v>Kern County</v>
      </c>
    </row>
    <row r="2731" spans="1:11">
      <c r="A2731" t="s">
        <v>888</v>
      </c>
      <c r="B2731">
        <v>2017</v>
      </c>
      <c r="C2731">
        <v>0</v>
      </c>
      <c r="D2731">
        <v>0</v>
      </c>
      <c r="E2731">
        <v>0</v>
      </c>
      <c r="F2731">
        <v>0</v>
      </c>
      <c r="G2731">
        <v>0</v>
      </c>
      <c r="H2731">
        <v>0</v>
      </c>
      <c r="I2731">
        <v>1</v>
      </c>
      <c r="J2731" t="s">
        <v>1275</v>
      </c>
      <c r="K2731" t="str">
        <f>INDEX('Planning Periods'!$O$2:$O$540,MATCH('Table B Values'!A2731,'Planning Periods'!$A$2:$A$540,0))</f>
        <v>Stanislaus County</v>
      </c>
    </row>
    <row r="2732" spans="1:11">
      <c r="A2732" t="s">
        <v>889</v>
      </c>
      <c r="B2732">
        <v>2017</v>
      </c>
      <c r="C2732">
        <v>1</v>
      </c>
      <c r="D2732">
        <v>0</v>
      </c>
      <c r="E2732">
        <v>3</v>
      </c>
      <c r="F2732">
        <v>0</v>
      </c>
      <c r="G2732">
        <v>0</v>
      </c>
      <c r="H2732">
        <v>7</v>
      </c>
      <c r="I2732" s="356">
        <v>103</v>
      </c>
      <c r="J2732" t="s">
        <v>1275</v>
      </c>
      <c r="K2732" t="str">
        <f>INDEX('Planning Periods'!$O$2:$O$540,MATCH('Table B Values'!A2732,'Planning Periods'!$A$2:$A$540,0))</f>
        <v>Santa Cruz County</v>
      </c>
    </row>
    <row r="2733" spans="1:11">
      <c r="A2733" t="s">
        <v>901</v>
      </c>
      <c r="B2733">
        <v>2017</v>
      </c>
      <c r="C2733">
        <v>0</v>
      </c>
      <c r="D2733">
        <v>0</v>
      </c>
      <c r="E2733">
        <v>0</v>
      </c>
      <c r="F2733">
        <v>0</v>
      </c>
      <c r="G2733">
        <v>0</v>
      </c>
      <c r="H2733" s="356">
        <v>6</v>
      </c>
      <c r="I2733" s="356">
        <v>119</v>
      </c>
      <c r="J2733" t="s">
        <v>1275</v>
      </c>
      <c r="K2733" t="str">
        <f>INDEX('Planning Periods'!$O$2:$O$540,MATCH('Table B Values'!A2733,'Planning Periods'!$A$2:$A$540,0))</f>
        <v>Contra Costa County</v>
      </c>
    </row>
    <row r="2734" spans="1:11">
      <c r="A2734" t="s">
        <v>847</v>
      </c>
      <c r="B2734">
        <v>2017</v>
      </c>
      <c r="C2734">
        <v>2</v>
      </c>
      <c r="D2734">
        <v>0</v>
      </c>
      <c r="E2734">
        <v>72</v>
      </c>
      <c r="F2734">
        <v>0</v>
      </c>
      <c r="G2734">
        <v>0</v>
      </c>
      <c r="H2734">
        <v>29</v>
      </c>
      <c r="I2734">
        <v>403</v>
      </c>
      <c r="J2734" t="s">
        <v>1275</v>
      </c>
      <c r="K2734" t="str">
        <f>INDEX('Planning Periods'!$O$2:$O$540,MATCH('Table B Values'!A2734,'Planning Periods'!$A$2:$A$540,0))</f>
        <v>Tulare County</v>
      </c>
    </row>
    <row r="2735" spans="1:11">
      <c r="A2735" t="s">
        <v>896</v>
      </c>
      <c r="B2735">
        <v>2017</v>
      </c>
      <c r="C2735">
        <v>0</v>
      </c>
      <c r="D2735">
        <v>0</v>
      </c>
      <c r="E2735">
        <v>0</v>
      </c>
      <c r="F2735">
        <v>0</v>
      </c>
      <c r="G2735">
        <v>0</v>
      </c>
      <c r="H2735">
        <v>0</v>
      </c>
      <c r="I2735">
        <v>154</v>
      </c>
      <c r="J2735" t="s">
        <v>1275</v>
      </c>
      <c r="K2735" t="str">
        <f>INDEX('Planning Periods'!$O$2:$O$540,MATCH('Table B Values'!A2735,'Planning Periods'!$A$2:$A$540,0))</f>
        <v>San Diego County</v>
      </c>
    </row>
    <row r="2736" spans="1:11">
      <c r="A2736" t="s">
        <v>898</v>
      </c>
      <c r="B2736">
        <v>2017</v>
      </c>
      <c r="C2736">
        <v>0</v>
      </c>
      <c r="D2736">
        <v>0</v>
      </c>
      <c r="E2736">
        <v>0</v>
      </c>
      <c r="F2736">
        <v>0</v>
      </c>
      <c r="G2736">
        <v>0</v>
      </c>
      <c r="H2736">
        <v>0</v>
      </c>
      <c r="I2736">
        <v>87</v>
      </c>
      <c r="J2736" t="s">
        <v>1275</v>
      </c>
      <c r="K2736" t="str">
        <f>INDEX('Planning Periods'!$O$2:$O$540,MATCH('Table B Values'!A2736,'Planning Periods'!$A$2:$A$540,0))</f>
        <v>Los Angeles County</v>
      </c>
    </row>
    <row r="2737" spans="1:11">
      <c r="A2737" t="s">
        <v>891</v>
      </c>
      <c r="B2737">
        <v>2017</v>
      </c>
      <c r="C2737">
        <v>0</v>
      </c>
      <c r="D2737">
        <v>0</v>
      </c>
      <c r="E2737">
        <v>0</v>
      </c>
      <c r="F2737">
        <v>0</v>
      </c>
      <c r="G2737">
        <v>0</v>
      </c>
      <c r="H2737">
        <v>0</v>
      </c>
      <c r="I2737">
        <v>2</v>
      </c>
      <c r="J2737" t="s">
        <v>1275</v>
      </c>
      <c r="K2737" t="str">
        <f>INDEX('Planning Periods'!$O$2:$O$540,MATCH('Table B Values'!A2737,'Planning Periods'!$A$2:$A$540,0))</f>
        <v>Los Angeles County</v>
      </c>
    </row>
    <row r="2738" spans="1:11">
      <c r="A2738" t="s">
        <v>918</v>
      </c>
      <c r="B2738">
        <v>2017</v>
      </c>
      <c r="C2738">
        <v>0</v>
      </c>
      <c r="D2738">
        <v>0</v>
      </c>
      <c r="E2738">
        <v>0</v>
      </c>
      <c r="F2738">
        <v>0</v>
      </c>
      <c r="G2738">
        <v>0</v>
      </c>
      <c r="H2738">
        <v>0</v>
      </c>
      <c r="I2738">
        <v>0</v>
      </c>
      <c r="J2738" t="s">
        <v>1275</v>
      </c>
      <c r="K2738" t="str">
        <f>INDEX('Planning Periods'!$O$2:$O$540,MATCH('Table B Values'!A2738,'Planning Periods'!$A$2:$A$540,0))</f>
        <v>Imperial County</v>
      </c>
    </row>
    <row r="2739" spans="1:11">
      <c r="A2739" t="s">
        <v>1001</v>
      </c>
      <c r="B2739">
        <v>2017</v>
      </c>
      <c r="C2739">
        <v>0</v>
      </c>
      <c r="D2739">
        <v>0</v>
      </c>
      <c r="E2739">
        <v>0</v>
      </c>
      <c r="F2739">
        <v>0</v>
      </c>
      <c r="G2739">
        <v>0</v>
      </c>
      <c r="H2739">
        <v>0</v>
      </c>
      <c r="I2739">
        <v>0</v>
      </c>
      <c r="J2739" t="s">
        <v>1275</v>
      </c>
      <c r="K2739" t="str">
        <f>INDEX('Planning Periods'!$O$2:$O$540,MATCH('Table B Values'!A2739,'Planning Periods'!$A$2:$A$540,0))</f>
        <v>Yuba County</v>
      </c>
    </row>
    <row r="2740" spans="1:11">
      <c r="A2740" t="s">
        <v>913</v>
      </c>
      <c r="B2740">
        <v>2017</v>
      </c>
      <c r="C2740">
        <v>0</v>
      </c>
      <c r="D2740">
        <v>0</v>
      </c>
      <c r="E2740">
        <v>0</v>
      </c>
      <c r="F2740">
        <v>0</v>
      </c>
      <c r="G2740">
        <v>0</v>
      </c>
      <c r="H2740">
        <v>52</v>
      </c>
      <c r="I2740">
        <v>3</v>
      </c>
      <c r="J2740" t="s">
        <v>1275</v>
      </c>
      <c r="K2740" t="str">
        <f>INDEX('Planning Periods'!$O$2:$O$540,MATCH('Table B Values'!A2740,'Planning Periods'!$A$2:$A$540,0))</f>
        <v>Los Angeles County</v>
      </c>
    </row>
    <row r="2741" spans="1:11">
      <c r="A2741" t="s">
        <v>916</v>
      </c>
      <c r="B2741">
        <v>2017</v>
      </c>
      <c r="C2741">
        <v>0</v>
      </c>
      <c r="D2741">
        <v>0</v>
      </c>
      <c r="E2741">
        <v>0</v>
      </c>
      <c r="F2741">
        <v>0</v>
      </c>
      <c r="G2741">
        <v>0</v>
      </c>
      <c r="H2741">
        <v>0</v>
      </c>
      <c r="I2741">
        <v>80</v>
      </c>
      <c r="J2741" t="s">
        <v>1275</v>
      </c>
      <c r="K2741" t="str">
        <f>INDEX('Planning Periods'!$O$2:$O$540,MATCH('Table B Values'!A2741,'Planning Periods'!$A$2:$A$540,0))</f>
        <v>Orange County</v>
      </c>
    </row>
    <row r="2742" spans="1:11">
      <c r="A2742" t="s">
        <v>903</v>
      </c>
      <c r="B2742">
        <v>2017</v>
      </c>
      <c r="C2742">
        <v>0</v>
      </c>
      <c r="D2742">
        <v>0</v>
      </c>
      <c r="E2742">
        <v>15</v>
      </c>
      <c r="F2742">
        <v>0</v>
      </c>
      <c r="G2742">
        <v>0</v>
      </c>
      <c r="H2742">
        <v>8</v>
      </c>
      <c r="I2742">
        <v>161</v>
      </c>
      <c r="J2742" t="s">
        <v>1275</v>
      </c>
      <c r="K2742" t="str">
        <f>INDEX('Planning Periods'!$O$2:$O$540,MATCH('Table B Values'!A2742,'Planning Periods'!$A$2:$A$540,0))</f>
        <v>Los Angeles County</v>
      </c>
    </row>
    <row r="2743" spans="1:11">
      <c r="A2743" t="s">
        <v>907</v>
      </c>
      <c r="B2743">
        <v>2017</v>
      </c>
      <c r="C2743">
        <v>0</v>
      </c>
      <c r="D2743">
        <v>0</v>
      </c>
      <c r="E2743">
        <v>0</v>
      </c>
      <c r="F2743">
        <v>0</v>
      </c>
      <c r="G2743">
        <v>0</v>
      </c>
      <c r="H2743">
        <v>125</v>
      </c>
      <c r="I2743">
        <v>12</v>
      </c>
      <c r="J2743" t="s">
        <v>1275</v>
      </c>
      <c r="K2743" t="str">
        <f>INDEX('Planning Periods'!$O$2:$O$540,MATCH('Table B Values'!A2743,'Planning Periods'!$A$2:$A$540,0))</f>
        <v>Yolo County</v>
      </c>
    </row>
    <row r="2744" spans="1:11">
      <c r="A2744" t="s">
        <v>965</v>
      </c>
      <c r="B2744">
        <v>2017</v>
      </c>
      <c r="C2744">
        <v>0</v>
      </c>
      <c r="D2744">
        <v>0</v>
      </c>
      <c r="E2744">
        <v>0</v>
      </c>
      <c r="F2744">
        <v>0</v>
      </c>
      <c r="G2744">
        <v>0</v>
      </c>
      <c r="H2744">
        <v>0</v>
      </c>
      <c r="I2744">
        <v>0</v>
      </c>
      <c r="J2744" t="s">
        <v>1275</v>
      </c>
      <c r="K2744" t="str">
        <f>INDEX('Planning Periods'!$O$2:$O$540,MATCH('Table B Values'!A2744,'Planning Periods'!$A$2:$A$540,0))</f>
        <v>Los Angeles County</v>
      </c>
    </row>
    <row r="2745" spans="1:11">
      <c r="A2745" t="s">
        <v>816</v>
      </c>
      <c r="B2745">
        <v>2017</v>
      </c>
      <c r="C2745">
        <v>164</v>
      </c>
      <c r="D2745">
        <v>0</v>
      </c>
      <c r="E2745">
        <v>0</v>
      </c>
      <c r="F2745">
        <v>0</v>
      </c>
      <c r="G2745">
        <v>0</v>
      </c>
      <c r="H2745">
        <v>47</v>
      </c>
      <c r="I2745">
        <v>175</v>
      </c>
      <c r="J2745" t="s">
        <v>1275</v>
      </c>
      <c r="K2745" t="str">
        <f>INDEX('Planning Periods'!$O$2:$O$540,MATCH('Table B Values'!A2745,'Planning Periods'!$A$2:$A$540,0))</f>
        <v>San Joaquin County</v>
      </c>
    </row>
    <row r="2746" spans="1:11">
      <c r="A2746" t="s">
        <v>949</v>
      </c>
      <c r="B2746">
        <v>2017</v>
      </c>
      <c r="C2746">
        <v>0</v>
      </c>
      <c r="D2746">
        <v>0</v>
      </c>
      <c r="E2746">
        <v>0</v>
      </c>
      <c r="F2746">
        <v>0</v>
      </c>
      <c r="G2746">
        <v>0</v>
      </c>
      <c r="H2746">
        <v>7</v>
      </c>
      <c r="I2746">
        <v>0</v>
      </c>
      <c r="J2746" t="s">
        <v>1275</v>
      </c>
      <c r="K2746" t="str">
        <f>INDEX('Planning Periods'!$O$2:$O$540,MATCH('Table B Values'!A2746,'Planning Periods'!$A$2:$A$540,0))</f>
        <v>Contra Costa County</v>
      </c>
    </row>
    <row r="2747" spans="1:11">
      <c r="A2747" t="s">
        <v>942</v>
      </c>
      <c r="B2747">
        <v>2017</v>
      </c>
      <c r="C2747">
        <v>0</v>
      </c>
      <c r="D2747">
        <v>0</v>
      </c>
      <c r="E2747">
        <v>0</v>
      </c>
      <c r="F2747">
        <v>7</v>
      </c>
      <c r="G2747">
        <v>0</v>
      </c>
      <c r="H2747">
        <v>0</v>
      </c>
      <c r="I2747">
        <v>20</v>
      </c>
      <c r="J2747" t="s">
        <v>1275</v>
      </c>
      <c r="K2747" t="str">
        <f>INDEX('Planning Periods'!$O$2:$O$540,MATCH('Table B Values'!A2747,'Planning Periods'!$A$2:$A$540,0))</f>
        <v>Marin County</v>
      </c>
    </row>
    <row r="2748" spans="1:11">
      <c r="A2748" t="s">
        <v>945</v>
      </c>
      <c r="B2748">
        <v>2017</v>
      </c>
      <c r="C2748">
        <v>0</v>
      </c>
      <c r="D2748">
        <v>0</v>
      </c>
      <c r="E2748">
        <v>0</v>
      </c>
      <c r="F2748">
        <v>0</v>
      </c>
      <c r="G2748">
        <v>0</v>
      </c>
      <c r="H2748">
        <v>0</v>
      </c>
      <c r="I2748">
        <v>188</v>
      </c>
      <c r="J2748" t="s">
        <v>1275</v>
      </c>
      <c r="K2748" t="str">
        <f>INDEX('Planning Periods'!$O$2:$O$540,MATCH('Table B Values'!A2748,'Planning Periods'!$A$2:$A$540,0))</f>
        <v>Contra Costa County</v>
      </c>
    </row>
    <row r="2749" spans="1:11">
      <c r="A2749" t="s">
        <v>957</v>
      </c>
      <c r="B2749">
        <v>2017</v>
      </c>
      <c r="C2749">
        <v>7</v>
      </c>
      <c r="D2749">
        <v>1</v>
      </c>
      <c r="E2749">
        <v>30</v>
      </c>
      <c r="F2749">
        <v>1</v>
      </c>
      <c r="G2749">
        <v>0</v>
      </c>
      <c r="H2749">
        <v>4</v>
      </c>
      <c r="I2749">
        <v>45</v>
      </c>
      <c r="J2749" t="s">
        <v>1275</v>
      </c>
      <c r="K2749" t="str">
        <f>INDEX('Planning Periods'!$O$2:$O$540,MATCH('Table B Values'!A2749,'Planning Periods'!$A$2:$A$540,0))</f>
        <v>San Mateo County</v>
      </c>
    </row>
    <row r="2750" spans="1:11">
      <c r="A2750" t="s">
        <v>829</v>
      </c>
      <c r="B2750">
        <v>2017</v>
      </c>
      <c r="C2750">
        <v>31</v>
      </c>
      <c r="D2750">
        <v>0</v>
      </c>
      <c r="E2750">
        <v>11</v>
      </c>
      <c r="F2750">
        <v>0</v>
      </c>
      <c r="G2750">
        <v>0</v>
      </c>
      <c r="H2750">
        <v>0</v>
      </c>
      <c r="I2750">
        <v>436</v>
      </c>
      <c r="J2750" t="s">
        <v>1275</v>
      </c>
      <c r="K2750" t="str">
        <f>INDEX('Planning Periods'!$O$2:$O$540,MATCH('Table B Values'!A2750,'Planning Periods'!$A$2:$A$540,0))</f>
        <v>San Diego County</v>
      </c>
    </row>
    <row r="2751" spans="1:11">
      <c r="A2751" t="s">
        <v>952</v>
      </c>
      <c r="B2751">
        <v>2017</v>
      </c>
      <c r="C2751">
        <v>1</v>
      </c>
      <c r="D2751">
        <v>0</v>
      </c>
      <c r="E2751">
        <v>0</v>
      </c>
      <c r="F2751">
        <v>0</v>
      </c>
      <c r="G2751">
        <v>0</v>
      </c>
      <c r="H2751">
        <v>2</v>
      </c>
      <c r="I2751">
        <v>7</v>
      </c>
      <c r="J2751" t="s">
        <v>1275</v>
      </c>
      <c r="K2751" t="str">
        <f>INDEX('Planning Periods'!$O$2:$O$540,MATCH('Table B Values'!A2751,'Planning Periods'!$A$2:$A$540,0))</f>
        <v>Los Angeles County</v>
      </c>
    </row>
    <row r="2752" spans="1:11">
      <c r="A2752" t="s">
        <v>955</v>
      </c>
      <c r="B2752">
        <v>2017</v>
      </c>
      <c r="C2752">
        <v>37</v>
      </c>
      <c r="D2752">
        <v>0</v>
      </c>
      <c r="E2752">
        <v>0</v>
      </c>
      <c r="F2752">
        <v>0</v>
      </c>
      <c r="G2752">
        <v>0</v>
      </c>
      <c r="H2752">
        <v>4</v>
      </c>
      <c r="I2752">
        <v>424</v>
      </c>
      <c r="J2752" t="s">
        <v>1275</v>
      </c>
      <c r="K2752" t="str">
        <f>INDEX('Planning Periods'!$O$2:$O$540,MATCH('Table B Values'!A2752,'Planning Periods'!$A$2:$A$540,0))</f>
        <v>San Mateo County</v>
      </c>
    </row>
    <row r="2753" spans="1:11">
      <c r="A2753" t="s">
        <v>803</v>
      </c>
      <c r="B2753">
        <v>2017</v>
      </c>
      <c r="C2753">
        <v>49</v>
      </c>
      <c r="D2753">
        <v>0</v>
      </c>
      <c r="E2753">
        <v>20</v>
      </c>
      <c r="F2753">
        <v>0</v>
      </c>
      <c r="G2753">
        <v>0</v>
      </c>
      <c r="H2753">
        <v>15</v>
      </c>
      <c r="I2753">
        <v>115</v>
      </c>
      <c r="J2753" t="s">
        <v>1275</v>
      </c>
      <c r="K2753" t="str">
        <f>INDEX('Planning Periods'!$O$2:$O$540,MATCH('Table B Values'!A2753,'Planning Periods'!$A$2:$A$540,0))</f>
        <v>Orange County</v>
      </c>
    </row>
    <row r="2754" spans="1:11">
      <c r="A2754" t="s">
        <v>1016</v>
      </c>
      <c r="B2754">
        <v>2017</v>
      </c>
      <c r="C2754">
        <v>0</v>
      </c>
      <c r="D2754">
        <v>0</v>
      </c>
      <c r="E2754">
        <v>0</v>
      </c>
      <c r="F2754">
        <v>0</v>
      </c>
      <c r="G2754">
        <v>0</v>
      </c>
      <c r="H2754">
        <v>0</v>
      </c>
      <c r="I2754">
        <v>578</v>
      </c>
      <c r="J2754" t="s">
        <v>1275</v>
      </c>
      <c r="K2754" t="str">
        <f>INDEX('Planning Periods'!$O$2:$O$540,MATCH('Table B Values'!A2754,'Planning Periods'!$A$2:$A$540,0))</f>
        <v>Los Angeles County</v>
      </c>
    </row>
    <row r="2755" spans="1:11">
      <c r="A2755" t="s">
        <v>1019</v>
      </c>
      <c r="B2755">
        <v>2017</v>
      </c>
      <c r="C2755">
        <v>0</v>
      </c>
      <c r="D2755">
        <v>0</v>
      </c>
      <c r="E2755">
        <v>13</v>
      </c>
      <c r="F2755">
        <v>0</v>
      </c>
      <c r="G2755">
        <v>0</v>
      </c>
      <c r="H2755">
        <v>41</v>
      </c>
      <c r="I2755">
        <v>109</v>
      </c>
      <c r="J2755" t="s">
        <v>1275</v>
      </c>
      <c r="K2755" t="str">
        <f>INDEX('Planning Periods'!$O$2:$O$540,MATCH('Table B Values'!A2755,'Planning Periods'!$A$2:$A$540,0))</f>
        <v>Santa Cruz County</v>
      </c>
    </row>
    <row r="2756" spans="1:11">
      <c r="A2756" t="s">
        <v>1021</v>
      </c>
      <c r="B2756">
        <v>2017</v>
      </c>
      <c r="C2756">
        <v>0</v>
      </c>
      <c r="D2756">
        <v>0</v>
      </c>
      <c r="E2756">
        <v>0</v>
      </c>
      <c r="F2756">
        <v>0</v>
      </c>
      <c r="G2756">
        <v>0</v>
      </c>
      <c r="H2756">
        <v>28</v>
      </c>
      <c r="I2756">
        <v>76</v>
      </c>
      <c r="J2756" t="s">
        <v>1275</v>
      </c>
      <c r="K2756" t="str">
        <f>INDEX('Planning Periods'!$O$2:$O$540,MATCH('Table B Values'!A2756,'Planning Periods'!$A$2:$A$540,0))</f>
        <v>Santa Cruz County</v>
      </c>
    </row>
    <row r="2757" spans="1:11">
      <c r="A2757" t="s">
        <v>1023</v>
      </c>
      <c r="B2757">
        <v>2017</v>
      </c>
      <c r="C2757">
        <v>0</v>
      </c>
      <c r="D2757">
        <v>13</v>
      </c>
      <c r="E2757">
        <v>0</v>
      </c>
      <c r="F2757">
        <v>0</v>
      </c>
      <c r="G2757">
        <v>0</v>
      </c>
      <c r="H2757">
        <v>0</v>
      </c>
      <c r="I2757" s="356">
        <v>43</v>
      </c>
      <c r="J2757" t="s">
        <v>1275</v>
      </c>
      <c r="K2757" t="str">
        <f>INDEX('Planning Periods'!$O$2:$O$540,MATCH('Table B Values'!A2757,'Planning Periods'!$A$2:$A$540,0))</f>
        <v>Santa Clara County</v>
      </c>
    </row>
    <row r="2758" spans="1:11">
      <c r="A2758" t="s">
        <v>1024</v>
      </c>
      <c r="B2758">
        <v>2017</v>
      </c>
      <c r="C2758">
        <v>0</v>
      </c>
      <c r="D2758">
        <v>0</v>
      </c>
      <c r="E2758">
        <v>0</v>
      </c>
      <c r="F2758">
        <v>0</v>
      </c>
      <c r="G2758">
        <v>0</v>
      </c>
      <c r="H2758">
        <v>0</v>
      </c>
      <c r="I2758">
        <v>117</v>
      </c>
      <c r="J2758" t="s">
        <v>1275</v>
      </c>
      <c r="K2758" t="str">
        <f>INDEX('Planning Periods'!$O$2:$O$540,MATCH('Table B Values'!A2758,'Planning Periods'!$A$2:$A$540,0))</f>
        <v>Santa Barbara County</v>
      </c>
    </row>
    <row r="2759" spans="1:11">
      <c r="A2759" t="s">
        <v>1026</v>
      </c>
      <c r="B2759">
        <v>2017</v>
      </c>
      <c r="C2759">
        <v>8</v>
      </c>
      <c r="D2759">
        <v>0</v>
      </c>
      <c r="E2759">
        <v>0</v>
      </c>
      <c r="F2759">
        <v>1</v>
      </c>
      <c r="G2759">
        <v>0</v>
      </c>
      <c r="H2759">
        <v>54</v>
      </c>
      <c r="I2759">
        <v>145</v>
      </c>
      <c r="J2759" t="s">
        <v>1275</v>
      </c>
      <c r="K2759" t="str">
        <f>INDEX('Planning Periods'!$O$2:$O$540,MATCH('Table B Values'!A2759,'Planning Periods'!$A$2:$A$540,0))</f>
        <v>Santa Barbara County</v>
      </c>
    </row>
    <row r="2760" spans="1:11">
      <c r="A2760" t="s">
        <v>1028</v>
      </c>
      <c r="B2760">
        <v>2017</v>
      </c>
      <c r="C2760">
        <v>0</v>
      </c>
      <c r="D2760">
        <v>0</v>
      </c>
      <c r="E2760">
        <v>0</v>
      </c>
      <c r="F2760">
        <v>0</v>
      </c>
      <c r="G2760">
        <v>0</v>
      </c>
      <c r="H2760">
        <v>6</v>
      </c>
      <c r="I2760">
        <v>1609</v>
      </c>
      <c r="J2760" t="s">
        <v>1275</v>
      </c>
      <c r="K2760" t="str">
        <f>INDEX('Planning Periods'!$O$2:$O$540,MATCH('Table B Values'!A2760,'Planning Periods'!$A$2:$A$540,0))</f>
        <v>Santa Clara County</v>
      </c>
    </row>
    <row r="2761" spans="1:11">
      <c r="A2761" t="s">
        <v>985</v>
      </c>
      <c r="B2761">
        <v>2017</v>
      </c>
      <c r="C2761">
        <v>0</v>
      </c>
      <c r="D2761">
        <v>0</v>
      </c>
      <c r="E2761">
        <v>0</v>
      </c>
      <c r="F2761">
        <v>0</v>
      </c>
      <c r="G2761">
        <v>0</v>
      </c>
      <c r="H2761">
        <v>0</v>
      </c>
      <c r="I2761">
        <v>7</v>
      </c>
      <c r="J2761" t="s">
        <v>1275</v>
      </c>
      <c r="K2761" t="str">
        <f>INDEX('Planning Periods'!$O$2:$O$540,MATCH('Table B Values'!A2761,'Planning Periods'!$A$2:$A$540,0))</f>
        <v>Los Angeles County</v>
      </c>
    </row>
    <row r="2762" spans="1:11">
      <c r="A2762" t="s">
        <v>980</v>
      </c>
      <c r="B2762">
        <v>2017</v>
      </c>
      <c r="C2762">
        <v>0</v>
      </c>
      <c r="D2762">
        <v>0</v>
      </c>
      <c r="E2762">
        <v>0</v>
      </c>
      <c r="F2762">
        <v>24</v>
      </c>
      <c r="G2762">
        <v>0</v>
      </c>
      <c r="H2762">
        <v>3</v>
      </c>
      <c r="I2762">
        <v>2</v>
      </c>
      <c r="J2762" t="s">
        <v>1275</v>
      </c>
      <c r="K2762" t="str">
        <f>INDEX('Planning Periods'!$O$2:$O$540,MATCH('Table B Values'!A2762,'Planning Periods'!$A$2:$A$540,0))</f>
        <v>Los Angeles County</v>
      </c>
    </row>
    <row r="2763" spans="1:11">
      <c r="A2763" t="s">
        <v>973</v>
      </c>
      <c r="B2763">
        <v>2017</v>
      </c>
      <c r="C2763">
        <v>460</v>
      </c>
      <c r="D2763">
        <v>0</v>
      </c>
      <c r="E2763">
        <v>436</v>
      </c>
      <c r="F2763">
        <v>0</v>
      </c>
      <c r="G2763">
        <v>0</v>
      </c>
      <c r="H2763">
        <v>463</v>
      </c>
      <c r="I2763">
        <v>3472</v>
      </c>
      <c r="J2763" t="s">
        <v>1275</v>
      </c>
      <c r="K2763" t="str">
        <f>INDEX('Planning Periods'!$O$2:$O$540,MATCH('Table B Values'!A2763,'Planning Periods'!$A$2:$A$540,0))</f>
        <v>San Francisco County</v>
      </c>
    </row>
    <row r="2764" spans="1:11">
      <c r="A2764" t="s">
        <v>914</v>
      </c>
      <c r="B2764">
        <v>2017</v>
      </c>
      <c r="C2764">
        <v>0</v>
      </c>
      <c r="D2764">
        <v>0</v>
      </c>
      <c r="E2764">
        <v>0</v>
      </c>
      <c r="F2764">
        <v>52</v>
      </c>
      <c r="G2764">
        <v>0</v>
      </c>
      <c r="H2764">
        <v>71</v>
      </c>
      <c r="I2764" s="356">
        <v>532</v>
      </c>
      <c r="J2764" t="s">
        <v>1275</v>
      </c>
      <c r="K2764" t="str">
        <f>INDEX('Planning Periods'!$O$2:$O$540,MATCH('Table B Values'!A2764,'Planning Periods'!$A$2:$A$540,0))</f>
        <v>San Diego County</v>
      </c>
    </row>
    <row r="2765" spans="1:11">
      <c r="A2765" t="s">
        <v>960</v>
      </c>
      <c r="B2765">
        <v>2017</v>
      </c>
      <c r="C2765">
        <v>1</v>
      </c>
      <c r="D2765">
        <v>0</v>
      </c>
      <c r="E2765">
        <v>0</v>
      </c>
      <c r="F2765">
        <v>0</v>
      </c>
      <c r="G2765">
        <v>0</v>
      </c>
      <c r="H2765">
        <v>1</v>
      </c>
      <c r="I2765">
        <v>44</v>
      </c>
      <c r="J2765" t="s">
        <v>1275</v>
      </c>
      <c r="K2765" t="str">
        <f>INDEX('Planning Periods'!$O$2:$O$540,MATCH('Table B Values'!A2765,'Planning Periods'!$A$2:$A$540,0))</f>
        <v>San Mateo County</v>
      </c>
    </row>
    <row r="2766" spans="1:11">
      <c r="A2766" t="s">
        <v>971</v>
      </c>
      <c r="B2766">
        <v>2017</v>
      </c>
      <c r="C2766">
        <v>0</v>
      </c>
      <c r="D2766">
        <v>0</v>
      </c>
      <c r="E2766">
        <v>0</v>
      </c>
      <c r="F2766">
        <v>0</v>
      </c>
      <c r="G2766">
        <v>0</v>
      </c>
      <c r="H2766">
        <v>4</v>
      </c>
      <c r="I2766">
        <v>96</v>
      </c>
      <c r="J2766" t="s">
        <v>1275</v>
      </c>
      <c r="K2766" t="str">
        <f>INDEX('Planning Periods'!$O$2:$O$540,MATCH('Table B Values'!A2766,'Planning Periods'!$A$2:$A$540,0))</f>
        <v>Orange County</v>
      </c>
    </row>
    <row r="2767" spans="1:11">
      <c r="A2767" t="s">
        <v>769</v>
      </c>
      <c r="B2767">
        <v>2017</v>
      </c>
      <c r="C2767">
        <v>324</v>
      </c>
      <c r="D2767">
        <v>0</v>
      </c>
      <c r="E2767">
        <v>295</v>
      </c>
      <c r="F2767">
        <v>6</v>
      </c>
      <c r="G2767">
        <v>0</v>
      </c>
      <c r="H2767">
        <v>0</v>
      </c>
      <c r="I2767">
        <v>4395</v>
      </c>
      <c r="J2767" t="s">
        <v>1275</v>
      </c>
      <c r="K2767" t="str">
        <f>INDEX('Planning Periods'!$O$2:$O$540,MATCH('Table B Values'!A2767,'Planning Periods'!$A$2:$A$540,0))</f>
        <v>San Diego County</v>
      </c>
    </row>
    <row r="2768" spans="1:11">
      <c r="A2768" t="s">
        <v>976</v>
      </c>
      <c r="B2768">
        <v>2017</v>
      </c>
      <c r="C2768">
        <v>0</v>
      </c>
      <c r="D2768">
        <v>0</v>
      </c>
      <c r="E2768">
        <v>0</v>
      </c>
      <c r="F2768">
        <v>0</v>
      </c>
      <c r="G2768">
        <v>0</v>
      </c>
      <c r="H2768">
        <v>2</v>
      </c>
      <c r="I2768" s="356">
        <v>102</v>
      </c>
      <c r="J2768" t="s">
        <v>1275</v>
      </c>
      <c r="K2768" t="str">
        <f>INDEX('Planning Periods'!$O$2:$O$540,MATCH('Table B Values'!A2768,'Planning Periods'!$A$2:$A$540,0))</f>
        <v>Los Angeles County</v>
      </c>
    </row>
    <row r="2769" spans="1:11">
      <c r="A2769" t="s">
        <v>922</v>
      </c>
      <c r="B2769">
        <v>2017</v>
      </c>
      <c r="C2769">
        <v>27</v>
      </c>
      <c r="D2769">
        <v>0</v>
      </c>
      <c r="E2769">
        <v>57</v>
      </c>
      <c r="F2769">
        <v>0</v>
      </c>
      <c r="G2769">
        <v>0</v>
      </c>
      <c r="H2769">
        <v>0</v>
      </c>
      <c r="I2769">
        <v>8</v>
      </c>
      <c r="J2769" t="s">
        <v>1275</v>
      </c>
      <c r="K2769" t="str">
        <f>INDEX('Planning Periods'!$O$2:$O$540,MATCH('Table B Values'!A2769,'Planning Periods'!$A$2:$A$540,0))</f>
        <v>Alameda County</v>
      </c>
    </row>
    <row r="2770" spans="1:11">
      <c r="A2770" t="s">
        <v>826</v>
      </c>
      <c r="B2770">
        <v>2017</v>
      </c>
      <c r="C2770">
        <v>41</v>
      </c>
      <c r="D2770">
        <v>0</v>
      </c>
      <c r="E2770">
        <v>9</v>
      </c>
      <c r="F2770">
        <v>0</v>
      </c>
      <c r="G2770">
        <v>0</v>
      </c>
      <c r="H2770">
        <v>0</v>
      </c>
      <c r="I2770">
        <v>164</v>
      </c>
      <c r="J2770" t="s">
        <v>1275</v>
      </c>
      <c r="K2770" t="str">
        <f>INDEX('Planning Periods'!$O$2:$O$540,MATCH('Table B Values'!A2770,'Planning Periods'!$A$2:$A$540,0))</f>
        <v>San Luis Obispo County</v>
      </c>
    </row>
    <row r="2771" spans="1:11">
      <c r="A2771" t="s">
        <v>927</v>
      </c>
      <c r="B2771">
        <v>2017</v>
      </c>
      <c r="C2771">
        <v>3</v>
      </c>
      <c r="D2771">
        <v>9</v>
      </c>
      <c r="E2771">
        <v>5</v>
      </c>
      <c r="F2771">
        <v>9</v>
      </c>
      <c r="G2771">
        <v>0</v>
      </c>
      <c r="H2771">
        <v>45</v>
      </c>
      <c r="I2771">
        <v>371</v>
      </c>
      <c r="J2771" t="s">
        <v>1275</v>
      </c>
      <c r="K2771" t="str">
        <f>INDEX('Planning Periods'!$O$2:$O$540,MATCH('Table B Values'!A2771,'Planning Periods'!$A$2:$A$540,0))</f>
        <v>San Luis Obispo County</v>
      </c>
    </row>
    <row r="2772" spans="1:11">
      <c r="A2772" t="s">
        <v>930</v>
      </c>
      <c r="B2772">
        <v>2017</v>
      </c>
      <c r="C2772">
        <v>0</v>
      </c>
      <c r="D2772">
        <v>0</v>
      </c>
      <c r="E2772">
        <v>0</v>
      </c>
      <c r="F2772">
        <v>0</v>
      </c>
      <c r="G2772">
        <v>0</v>
      </c>
      <c r="H2772">
        <v>0</v>
      </c>
      <c r="I2772">
        <v>103</v>
      </c>
      <c r="J2772" t="s">
        <v>1275</v>
      </c>
      <c r="K2772" t="str">
        <f>INDEX('Planning Periods'!$O$2:$O$540,MATCH('Table B Values'!A2772,'Planning Periods'!$A$2:$A$540,0))</f>
        <v>Orange County</v>
      </c>
    </row>
    <row r="2773" spans="1:11">
      <c r="A2773" t="s">
        <v>978</v>
      </c>
      <c r="B2773">
        <v>2017</v>
      </c>
      <c r="C2773">
        <v>0</v>
      </c>
      <c r="D2773">
        <v>0</v>
      </c>
      <c r="E2773">
        <v>0</v>
      </c>
      <c r="F2773">
        <v>0</v>
      </c>
      <c r="G2773">
        <v>0</v>
      </c>
      <c r="H2773">
        <v>0</v>
      </c>
      <c r="I2773">
        <v>216</v>
      </c>
      <c r="J2773" t="s">
        <v>1275</v>
      </c>
      <c r="K2773" t="str">
        <f>INDEX('Planning Periods'!$O$2:$O$540,MATCH('Table B Values'!A2773,'Planning Periods'!$A$2:$A$540,0))</f>
        <v>Riverside County</v>
      </c>
    </row>
    <row r="2774" spans="1:11">
      <c r="A2774" t="s">
        <v>935</v>
      </c>
      <c r="B2774">
        <v>2017</v>
      </c>
      <c r="C2774">
        <v>0</v>
      </c>
      <c r="D2774">
        <v>0</v>
      </c>
      <c r="E2774">
        <v>70</v>
      </c>
      <c r="F2774">
        <v>0</v>
      </c>
      <c r="G2774">
        <v>0</v>
      </c>
      <c r="H2774">
        <v>93</v>
      </c>
      <c r="I2774">
        <v>180</v>
      </c>
      <c r="J2774" t="s">
        <v>1275</v>
      </c>
      <c r="K2774" t="str">
        <f>INDEX('Planning Periods'!$O$2:$O$540,MATCH('Table B Values'!A2774,'Planning Periods'!$A$2:$A$540,0))</f>
        <v>San Joaquin County</v>
      </c>
    </row>
    <row r="2775" spans="1:11">
      <c r="A2775" t="s">
        <v>937</v>
      </c>
      <c r="B2775">
        <v>2017</v>
      </c>
      <c r="C2775">
        <v>190</v>
      </c>
      <c r="D2775">
        <v>0</v>
      </c>
      <c r="E2775">
        <v>0</v>
      </c>
      <c r="F2775">
        <v>0</v>
      </c>
      <c r="G2775">
        <v>0</v>
      </c>
      <c r="H2775">
        <v>285</v>
      </c>
      <c r="I2775">
        <v>2622</v>
      </c>
      <c r="J2775" t="s">
        <v>1275</v>
      </c>
      <c r="K2775" t="str">
        <f>INDEX('Planning Periods'!$O$2:$O$540,MATCH('Table B Values'!A2775,'Planning Periods'!$A$2:$A$540,0))</f>
        <v>Santa Clara County</v>
      </c>
    </row>
    <row r="2776" spans="1:11">
      <c r="A2776" t="s">
        <v>958</v>
      </c>
      <c r="B2776">
        <v>2017</v>
      </c>
      <c r="C2776">
        <v>0</v>
      </c>
      <c r="D2776">
        <v>0</v>
      </c>
      <c r="E2776">
        <v>0</v>
      </c>
      <c r="F2776">
        <v>1</v>
      </c>
      <c r="G2776">
        <v>0</v>
      </c>
      <c r="H2776">
        <v>0</v>
      </c>
      <c r="I2776">
        <v>14</v>
      </c>
      <c r="J2776" t="s">
        <v>1275</v>
      </c>
      <c r="K2776" t="str">
        <f>INDEX('Planning Periods'!$O$2:$O$540,MATCH('Table B Values'!A2776,'Planning Periods'!$A$2:$A$540,0))</f>
        <v>Los Angeles County</v>
      </c>
    </row>
    <row r="2777" spans="1:11">
      <c r="A2777" t="s">
        <v>1284</v>
      </c>
      <c r="B2777">
        <v>2017</v>
      </c>
      <c r="C2777">
        <v>0</v>
      </c>
      <c r="D2777">
        <v>0</v>
      </c>
      <c r="E2777">
        <v>0</v>
      </c>
      <c r="F2777">
        <v>0</v>
      </c>
      <c r="G2777">
        <v>0</v>
      </c>
      <c r="H2777">
        <v>1</v>
      </c>
      <c r="I2777">
        <v>23</v>
      </c>
      <c r="J2777" t="s">
        <v>1275</v>
      </c>
      <c r="K2777" t="str">
        <f>INDEX('Planning Periods'!$O$2:$O$540,MATCH('Table B Values'!A2777,'Planning Periods'!$A$2:$A$540,0))</f>
        <v>Santa Barbara County</v>
      </c>
    </row>
    <row r="2778" spans="1:11">
      <c r="A2778" t="s">
        <v>1003</v>
      </c>
      <c r="B2778">
        <v>2017</v>
      </c>
      <c r="C2778">
        <v>0</v>
      </c>
      <c r="D2778">
        <v>0</v>
      </c>
      <c r="E2778">
        <v>0</v>
      </c>
      <c r="F2778">
        <v>0</v>
      </c>
      <c r="G2778">
        <v>0</v>
      </c>
      <c r="H2778">
        <v>1</v>
      </c>
      <c r="I2778" s="356">
        <v>9</v>
      </c>
      <c r="J2778" t="s">
        <v>1275</v>
      </c>
      <c r="K2778" t="str">
        <f>INDEX('Planning Periods'!$O$2:$O$540,MATCH('Table B Values'!A2778,'Planning Periods'!$A$2:$A$540,0))</f>
        <v>Sonoma County</v>
      </c>
    </row>
    <row r="2779" spans="1:11">
      <c r="A2779" t="s">
        <v>1005</v>
      </c>
      <c r="B2779">
        <v>2017</v>
      </c>
      <c r="C2779">
        <v>0</v>
      </c>
      <c r="D2779">
        <v>0</v>
      </c>
      <c r="E2779">
        <v>10</v>
      </c>
      <c r="F2779">
        <v>0</v>
      </c>
      <c r="G2779">
        <v>0</v>
      </c>
      <c r="H2779">
        <v>57</v>
      </c>
      <c r="I2779" s="356">
        <v>168</v>
      </c>
      <c r="J2779" t="s">
        <v>1275</v>
      </c>
      <c r="K2779" t="str">
        <f>INDEX('Planning Periods'!$O$2:$O$540,MATCH('Table B Values'!A2779,'Planning Periods'!$A$2:$A$540,0))</f>
        <v>Sonoma County</v>
      </c>
    </row>
    <row r="2780" spans="1:11">
      <c r="A2780" t="s">
        <v>1283</v>
      </c>
      <c r="B2780">
        <v>2017</v>
      </c>
      <c r="C2780">
        <v>0</v>
      </c>
      <c r="D2780">
        <v>0</v>
      </c>
      <c r="E2780">
        <v>0</v>
      </c>
      <c r="F2780">
        <v>0</v>
      </c>
      <c r="G2780">
        <v>0</v>
      </c>
      <c r="H2780">
        <v>0</v>
      </c>
      <c r="I2780">
        <v>79</v>
      </c>
      <c r="J2780" t="s">
        <v>1275</v>
      </c>
      <c r="K2780" t="str">
        <f>INDEX('Planning Periods'!$O$2:$O$540,MATCH('Table B Values'!A2780,'Planning Periods'!$A$2:$A$540,0))</f>
        <v>Monterey County</v>
      </c>
    </row>
    <row r="2781" spans="1:11">
      <c r="A2781" t="s">
        <v>1010</v>
      </c>
      <c r="B2781">
        <v>2017</v>
      </c>
      <c r="C2781">
        <v>30</v>
      </c>
      <c r="D2781">
        <v>0</v>
      </c>
      <c r="E2781">
        <v>0</v>
      </c>
      <c r="F2781">
        <v>0</v>
      </c>
      <c r="G2781">
        <v>0</v>
      </c>
      <c r="H2781" s="356">
        <v>12</v>
      </c>
      <c r="I2781" s="356">
        <v>59</v>
      </c>
      <c r="J2781" t="s">
        <v>1275</v>
      </c>
      <c r="K2781" t="str">
        <f>INDEX('Planning Periods'!$O$2:$O$540,MATCH('Table B Values'!A2781,'Planning Periods'!$A$2:$A$540,0))</f>
        <v>Ventura County</v>
      </c>
    </row>
    <row r="2782" spans="1:11">
      <c r="A2782" t="s">
        <v>1014</v>
      </c>
      <c r="B2782">
        <v>2017</v>
      </c>
      <c r="C2782">
        <v>0</v>
      </c>
      <c r="D2782">
        <v>0</v>
      </c>
      <c r="E2782">
        <v>2</v>
      </c>
      <c r="F2782">
        <v>0</v>
      </c>
      <c r="G2782">
        <v>0</v>
      </c>
      <c r="H2782">
        <v>3</v>
      </c>
      <c r="I2782">
        <v>12</v>
      </c>
      <c r="J2782" t="s">
        <v>1275</v>
      </c>
      <c r="K2782" t="str">
        <f>INDEX('Planning Periods'!$O$2:$O$540,MATCH('Table B Values'!A2782,'Planning Periods'!$A$2:$A$540,0))</f>
        <v>San Diego County</v>
      </c>
    </row>
    <row r="2783" spans="1:11">
      <c r="A2783" t="s">
        <v>1009</v>
      </c>
      <c r="B2783">
        <v>2017</v>
      </c>
      <c r="C2783">
        <v>0</v>
      </c>
      <c r="D2783">
        <v>0</v>
      </c>
      <c r="E2783">
        <v>0</v>
      </c>
      <c r="F2783">
        <v>6</v>
      </c>
      <c r="G2783">
        <v>0</v>
      </c>
      <c r="H2783">
        <v>5</v>
      </c>
      <c r="I2783">
        <v>9</v>
      </c>
      <c r="J2783" t="s">
        <v>1275</v>
      </c>
      <c r="K2783" t="str">
        <f>INDEX('Planning Periods'!$O$2:$O$540,MATCH('Table B Values'!A2783,'Planning Periods'!$A$2:$A$540,0))</f>
        <v>Solano County</v>
      </c>
    </row>
    <row r="2784" spans="1:11">
      <c r="A2784" t="s">
        <v>1054</v>
      </c>
      <c r="B2784">
        <v>2017</v>
      </c>
      <c r="C2784">
        <v>0</v>
      </c>
      <c r="D2784">
        <v>0</v>
      </c>
      <c r="E2784">
        <v>0</v>
      </c>
      <c r="F2784">
        <v>0</v>
      </c>
      <c r="G2784">
        <v>0</v>
      </c>
      <c r="H2784">
        <v>1</v>
      </c>
      <c r="I2784">
        <v>0</v>
      </c>
      <c r="J2784" t="s">
        <v>1275</v>
      </c>
      <c r="K2784" t="str">
        <f>INDEX('Planning Periods'!$O$2:$O$540,MATCH('Table B Values'!A2784,'Planning Periods'!$A$2:$A$540,0))</f>
        <v>Tuolumne County</v>
      </c>
    </row>
    <row r="2785" spans="1:11">
      <c r="A2785" t="s">
        <v>828</v>
      </c>
      <c r="B2785">
        <v>2017</v>
      </c>
      <c r="C2785">
        <v>80</v>
      </c>
      <c r="D2785">
        <v>0</v>
      </c>
      <c r="E2785">
        <v>0</v>
      </c>
      <c r="F2785">
        <v>0</v>
      </c>
      <c r="G2785">
        <v>0</v>
      </c>
      <c r="H2785">
        <v>5</v>
      </c>
      <c r="I2785">
        <v>283</v>
      </c>
      <c r="J2785" t="s">
        <v>1275</v>
      </c>
      <c r="K2785" t="str">
        <f>INDEX('Planning Periods'!$O$2:$O$540,MATCH('Table B Values'!A2785,'Planning Periods'!$A$2:$A$540,0))</f>
        <v>San Mateo County</v>
      </c>
    </row>
    <row r="2786" spans="1:11">
      <c r="A2786" t="s">
        <v>822</v>
      </c>
      <c r="B2786">
        <v>2017</v>
      </c>
      <c r="C2786">
        <v>0</v>
      </c>
      <c r="D2786">
        <v>0</v>
      </c>
      <c r="E2786">
        <v>0</v>
      </c>
      <c r="F2786">
        <v>0</v>
      </c>
      <c r="G2786">
        <v>0</v>
      </c>
      <c r="H2786">
        <v>11</v>
      </c>
      <c r="I2786">
        <v>120</v>
      </c>
      <c r="J2786" t="s">
        <v>1275</v>
      </c>
      <c r="K2786" t="str">
        <f>INDEX('Planning Periods'!$O$2:$O$540,MATCH('Table B Values'!A2786,'Planning Periods'!$A$2:$A$540,0))</f>
        <v>Stanislaus County</v>
      </c>
    </row>
    <row r="2787" spans="1:11">
      <c r="A2787" t="s">
        <v>813</v>
      </c>
      <c r="B2787">
        <v>2017</v>
      </c>
      <c r="C2787">
        <v>0</v>
      </c>
      <c r="D2787">
        <v>0</v>
      </c>
      <c r="E2787">
        <v>0</v>
      </c>
      <c r="F2787">
        <v>0</v>
      </c>
      <c r="G2787">
        <v>0</v>
      </c>
      <c r="H2787">
        <v>2</v>
      </c>
      <c r="I2787" s="356">
        <v>0</v>
      </c>
      <c r="J2787" t="s">
        <v>1275</v>
      </c>
      <c r="K2787" t="str">
        <f>INDEX('Planning Periods'!$O$2:$O$540,MATCH('Table B Values'!A2787,'Planning Periods'!$A$2:$A$540,0))</f>
        <v>Orange County</v>
      </c>
    </row>
    <row r="2788" spans="1:11">
      <c r="A2788" t="s">
        <v>827</v>
      </c>
      <c r="B2788">
        <v>2017</v>
      </c>
      <c r="C2788">
        <v>0</v>
      </c>
      <c r="D2788">
        <v>0</v>
      </c>
      <c r="E2788">
        <v>0</v>
      </c>
      <c r="F2788">
        <v>0</v>
      </c>
      <c r="G2788">
        <v>0</v>
      </c>
      <c r="H2788">
        <v>1</v>
      </c>
      <c r="I2788">
        <v>18</v>
      </c>
      <c r="J2788" t="s">
        <v>1275</v>
      </c>
      <c r="K2788" t="str">
        <f>INDEX('Planning Periods'!$O$2:$O$540,MATCH('Table B Values'!A2788,'Planning Periods'!$A$2:$A$540,0))</f>
        <v>Los Angeles County</v>
      </c>
    </row>
    <row r="2789" spans="1:11">
      <c r="A2789" t="s">
        <v>1007</v>
      </c>
      <c r="B2789">
        <v>2017</v>
      </c>
      <c r="C2789">
        <v>0</v>
      </c>
      <c r="D2789">
        <v>0</v>
      </c>
      <c r="E2789">
        <v>0</v>
      </c>
      <c r="F2789">
        <v>1</v>
      </c>
      <c r="G2789">
        <v>0</v>
      </c>
      <c r="H2789">
        <v>0</v>
      </c>
      <c r="I2789">
        <v>1</v>
      </c>
      <c r="J2789" t="s">
        <v>1275</v>
      </c>
      <c r="K2789" t="str">
        <f>INDEX('Planning Periods'!$O$2:$O$540,MATCH('Table B Values'!A2789,'Planning Periods'!$A$2:$A$540,0))</f>
        <v>Los Angeles County</v>
      </c>
    </row>
    <row r="2790" spans="1:11">
      <c r="A2790" t="s">
        <v>920</v>
      </c>
      <c r="B2790">
        <v>2017</v>
      </c>
      <c r="C2790">
        <v>0</v>
      </c>
      <c r="D2790">
        <v>0</v>
      </c>
      <c r="E2790">
        <v>0</v>
      </c>
      <c r="F2790">
        <v>0</v>
      </c>
      <c r="G2790">
        <v>0</v>
      </c>
      <c r="H2790">
        <v>14</v>
      </c>
      <c r="I2790">
        <v>4</v>
      </c>
      <c r="J2790" t="s">
        <v>1275</v>
      </c>
      <c r="K2790" t="str">
        <f>INDEX('Planning Periods'!$O$2:$O$540,MATCH('Table B Values'!A2790,'Planning Periods'!$A$2:$A$540,0))</f>
        <v>Los Angeles County</v>
      </c>
    </row>
    <row r="2791" spans="1:11">
      <c r="A2791" t="s">
        <v>824</v>
      </c>
      <c r="B2791">
        <v>2017</v>
      </c>
      <c r="C2791">
        <v>0</v>
      </c>
      <c r="D2791">
        <v>0</v>
      </c>
      <c r="E2791">
        <v>0</v>
      </c>
      <c r="F2791">
        <v>0</v>
      </c>
      <c r="G2791">
        <v>0</v>
      </c>
      <c r="H2791">
        <v>4</v>
      </c>
      <c r="I2791">
        <v>35</v>
      </c>
      <c r="J2791" t="s">
        <v>1275</v>
      </c>
      <c r="K2791" t="str">
        <f>INDEX('Planning Periods'!$O$2:$O$540,MATCH('Table B Values'!A2791,'Planning Periods'!$A$2:$A$540,0))</f>
        <v>El Dorado County</v>
      </c>
    </row>
    <row r="2792" spans="1:11">
      <c r="A2792" t="s">
        <v>1044</v>
      </c>
      <c r="B2792">
        <v>2017</v>
      </c>
      <c r="C2792">
        <v>0</v>
      </c>
      <c r="D2792">
        <v>0</v>
      </c>
      <c r="E2792">
        <v>0</v>
      </c>
      <c r="F2792">
        <v>0</v>
      </c>
      <c r="G2792">
        <v>0</v>
      </c>
      <c r="H2792">
        <v>16</v>
      </c>
      <c r="I2792">
        <v>128</v>
      </c>
      <c r="J2792" t="s">
        <v>1275</v>
      </c>
      <c r="K2792" t="str">
        <f>INDEX('Planning Periods'!$O$2:$O$540,MATCH('Table B Values'!A2792,'Planning Periods'!$A$2:$A$540,0))</f>
        <v>San Diego County</v>
      </c>
    </row>
    <row r="2793" spans="1:11">
      <c r="A2793" t="s">
        <v>1038</v>
      </c>
      <c r="B2793">
        <v>2017</v>
      </c>
      <c r="C2793">
        <v>0</v>
      </c>
      <c r="D2793">
        <v>0</v>
      </c>
      <c r="E2793">
        <v>14</v>
      </c>
      <c r="F2793">
        <v>0</v>
      </c>
      <c r="G2793">
        <v>0</v>
      </c>
      <c r="H2793">
        <v>4</v>
      </c>
      <c r="I2793">
        <v>7</v>
      </c>
      <c r="J2793" t="s">
        <v>1275</v>
      </c>
      <c r="K2793" t="str">
        <f>INDEX('Planning Periods'!$O$2:$O$540,MATCH('Table B Values'!A2793,'Planning Periods'!$A$2:$A$540,0))</f>
        <v>Santa Clara County</v>
      </c>
    </row>
    <row r="2794" spans="1:11">
      <c r="A2794" t="s">
        <v>1031</v>
      </c>
      <c r="B2794">
        <v>2017</v>
      </c>
      <c r="C2794">
        <v>1</v>
      </c>
      <c r="D2794">
        <v>0</v>
      </c>
      <c r="E2794">
        <v>0</v>
      </c>
      <c r="F2794">
        <v>2</v>
      </c>
      <c r="G2794">
        <v>0</v>
      </c>
      <c r="H2794">
        <v>1</v>
      </c>
      <c r="I2794">
        <v>1</v>
      </c>
      <c r="J2794" t="s">
        <v>1275</v>
      </c>
      <c r="K2794" t="str">
        <f>INDEX('Planning Periods'!$O$2:$O$540,MATCH('Table B Values'!A2794,'Planning Periods'!$A$2:$A$540,0))</f>
        <v>Marin County</v>
      </c>
    </row>
    <row r="2795" spans="1:11">
      <c r="A2795" t="s">
        <v>1042</v>
      </c>
      <c r="B2795">
        <v>2017</v>
      </c>
      <c r="C2795">
        <v>56</v>
      </c>
      <c r="D2795">
        <v>0</v>
      </c>
      <c r="E2795">
        <v>22</v>
      </c>
      <c r="F2795">
        <v>0</v>
      </c>
      <c r="G2795">
        <v>0</v>
      </c>
      <c r="H2795">
        <v>16</v>
      </c>
      <c r="I2795">
        <v>251</v>
      </c>
      <c r="J2795" t="s">
        <v>1275</v>
      </c>
      <c r="K2795" t="str">
        <f>INDEX('Planning Periods'!$O$2:$O$540,MATCH('Table B Values'!A2795,'Planning Periods'!$A$2:$A$540,0))</f>
        <v>Sonoma County</v>
      </c>
    </row>
    <row r="2796" spans="1:11">
      <c r="A2796" t="s">
        <v>1040</v>
      </c>
      <c r="B2796">
        <v>2017</v>
      </c>
      <c r="C2796">
        <v>0</v>
      </c>
      <c r="D2796">
        <v>0</v>
      </c>
      <c r="E2796">
        <v>0</v>
      </c>
      <c r="F2796">
        <v>0</v>
      </c>
      <c r="G2796">
        <v>0</v>
      </c>
      <c r="H2796">
        <v>391</v>
      </c>
      <c r="I2796">
        <v>125</v>
      </c>
      <c r="J2796" t="s">
        <v>1275</v>
      </c>
      <c r="K2796" t="str">
        <f>INDEX('Planning Periods'!$O$2:$O$540,MATCH('Table B Values'!A2796,'Planning Periods'!$A$2:$A$540,0))</f>
        <v>Santa Barbara County</v>
      </c>
    </row>
    <row r="2797" spans="1:11">
      <c r="A2797" t="s">
        <v>791</v>
      </c>
      <c r="B2797">
        <v>2017</v>
      </c>
      <c r="C2797">
        <v>93</v>
      </c>
      <c r="D2797">
        <v>0</v>
      </c>
      <c r="E2797">
        <v>21</v>
      </c>
      <c r="F2797">
        <v>0</v>
      </c>
      <c r="G2797">
        <v>0</v>
      </c>
      <c r="H2797">
        <v>8</v>
      </c>
      <c r="I2797">
        <v>569</v>
      </c>
      <c r="J2797" t="s">
        <v>1275</v>
      </c>
      <c r="K2797" t="str">
        <f>INDEX('Planning Periods'!$O$2:$O$540,MATCH('Table B Values'!A2797,'Planning Periods'!$A$2:$A$540,0))</f>
        <v>Los Angeles County</v>
      </c>
    </row>
    <row r="2798" spans="1:11">
      <c r="A2798" t="s">
        <v>1300</v>
      </c>
      <c r="B2798">
        <v>2017</v>
      </c>
      <c r="C2798">
        <v>0</v>
      </c>
      <c r="D2798">
        <v>0</v>
      </c>
      <c r="E2798">
        <v>10</v>
      </c>
      <c r="F2798">
        <v>0</v>
      </c>
      <c r="G2798">
        <v>0</v>
      </c>
      <c r="H2798">
        <v>6</v>
      </c>
      <c r="I2798">
        <v>1</v>
      </c>
      <c r="J2798" t="s">
        <v>1275</v>
      </c>
      <c r="K2798" t="str">
        <f>INDEX('Planning Periods'!$O$2:$O$540,MATCH('Table B Values'!A2798,'Planning Periods'!$A$2:$A$540,0))</f>
        <v>Ventura County</v>
      </c>
    </row>
    <row r="2799" spans="1:11">
      <c r="A2799" t="s">
        <v>1033</v>
      </c>
      <c r="B2799">
        <v>2017</v>
      </c>
      <c r="C2799">
        <v>0</v>
      </c>
      <c r="D2799">
        <v>0</v>
      </c>
      <c r="E2799">
        <v>3</v>
      </c>
      <c r="F2799">
        <v>0</v>
      </c>
      <c r="G2799">
        <v>0</v>
      </c>
      <c r="H2799">
        <v>4</v>
      </c>
      <c r="I2799">
        <v>38</v>
      </c>
      <c r="J2799" t="s">
        <v>1275</v>
      </c>
      <c r="K2799" t="str">
        <f>INDEX('Planning Periods'!$O$2:$O$540,MATCH('Table B Values'!A2799,'Planning Periods'!$A$2:$A$540,0))</f>
        <v>Santa Cruz County</v>
      </c>
    </row>
    <row r="2800" spans="1:11">
      <c r="A2800" t="s">
        <v>989</v>
      </c>
      <c r="B2800">
        <v>2017</v>
      </c>
      <c r="C2800">
        <v>0</v>
      </c>
      <c r="D2800">
        <v>0</v>
      </c>
      <c r="E2800">
        <v>1</v>
      </c>
      <c r="F2800">
        <v>3</v>
      </c>
      <c r="G2800">
        <v>0</v>
      </c>
      <c r="H2800">
        <v>29</v>
      </c>
      <c r="I2800">
        <v>2</v>
      </c>
      <c r="J2800" t="s">
        <v>1275</v>
      </c>
      <c r="K2800" t="str">
        <f>INDEX('Planning Periods'!$O$2:$O$540,MATCH('Table B Values'!A2800,'Planning Periods'!$A$2:$A$540,0))</f>
        <v>Shasta County</v>
      </c>
    </row>
    <row r="2801" spans="1:11">
      <c r="A2801" t="s">
        <v>991</v>
      </c>
      <c r="B2801">
        <v>2017</v>
      </c>
      <c r="C2801">
        <v>0</v>
      </c>
      <c r="D2801">
        <v>0</v>
      </c>
      <c r="E2801">
        <v>0</v>
      </c>
      <c r="F2801">
        <v>1</v>
      </c>
      <c r="G2801">
        <v>0</v>
      </c>
      <c r="H2801">
        <v>3</v>
      </c>
      <c r="I2801">
        <v>0</v>
      </c>
      <c r="J2801" t="s">
        <v>1275</v>
      </c>
      <c r="K2801" t="str">
        <f>INDEX('Planning Periods'!$O$2:$O$540,MATCH('Table B Values'!A2801,'Planning Periods'!$A$2:$A$540,0))</f>
        <v>Los Angeles County</v>
      </c>
    </row>
    <row r="2802" spans="1:11">
      <c r="A2802" t="s">
        <v>1000</v>
      </c>
      <c r="B2802">
        <v>2017</v>
      </c>
      <c r="C2802">
        <v>0</v>
      </c>
      <c r="D2802">
        <v>0</v>
      </c>
      <c r="E2802">
        <v>0</v>
      </c>
      <c r="F2802">
        <v>0</v>
      </c>
      <c r="G2802">
        <v>0</v>
      </c>
      <c r="H2802">
        <v>0</v>
      </c>
      <c r="I2802">
        <v>24</v>
      </c>
      <c r="J2802" t="s">
        <v>1275</v>
      </c>
      <c r="K2802" t="str">
        <f>INDEX('Planning Periods'!$O$2:$O$540,MATCH('Table B Values'!A2802,'Planning Periods'!$A$2:$A$540,0))</f>
        <v>Los Angeles County</v>
      </c>
    </row>
    <row r="2803" spans="1:11">
      <c r="A2803" t="s">
        <v>993</v>
      </c>
      <c r="B2803">
        <v>2017</v>
      </c>
      <c r="C2803">
        <v>0</v>
      </c>
      <c r="D2803">
        <v>0</v>
      </c>
      <c r="E2803">
        <v>0</v>
      </c>
      <c r="F2803">
        <v>0</v>
      </c>
      <c r="G2803">
        <v>0</v>
      </c>
      <c r="H2803">
        <v>6</v>
      </c>
      <c r="I2803">
        <v>141</v>
      </c>
      <c r="J2803" t="s">
        <v>1275</v>
      </c>
      <c r="K2803" t="str">
        <f>INDEX('Planning Periods'!$O$2:$O$540,MATCH('Table B Values'!A2803,'Planning Periods'!$A$2:$A$540,0))</f>
        <v>Kern County</v>
      </c>
    </row>
    <row r="2804" spans="1:11">
      <c r="A2804" t="s">
        <v>995</v>
      </c>
      <c r="B2804">
        <v>2017</v>
      </c>
      <c r="C2804">
        <v>0</v>
      </c>
      <c r="D2804">
        <v>0</v>
      </c>
      <c r="E2804">
        <v>0</v>
      </c>
      <c r="F2804">
        <v>0</v>
      </c>
      <c r="G2804">
        <v>0</v>
      </c>
      <c r="H2804">
        <v>1</v>
      </c>
      <c r="I2804" s="356">
        <v>0</v>
      </c>
      <c r="J2804" t="s">
        <v>1275</v>
      </c>
      <c r="K2804" t="str">
        <f>INDEX('Planning Periods'!$O$2:$O$540,MATCH('Table B Values'!A2804,'Planning Periods'!$A$2:$A$540,0))</f>
        <v>Monterey County</v>
      </c>
    </row>
    <row r="2805" spans="1:11">
      <c r="A2805" t="s">
        <v>997</v>
      </c>
      <c r="B2805">
        <v>2017</v>
      </c>
      <c r="C2805">
        <v>0</v>
      </c>
      <c r="D2805">
        <v>0</v>
      </c>
      <c r="E2805">
        <v>2</v>
      </c>
      <c r="F2805">
        <v>0</v>
      </c>
      <c r="G2805">
        <v>0</v>
      </c>
      <c r="H2805">
        <v>6</v>
      </c>
      <c r="I2805">
        <v>11</v>
      </c>
      <c r="J2805" t="s">
        <v>1275</v>
      </c>
      <c r="K2805" t="str">
        <f>INDEX('Planning Periods'!$O$2:$O$540,MATCH('Table B Values'!A2805,'Planning Periods'!$A$2:$A$540,0))</f>
        <v>Sonoma County</v>
      </c>
    </row>
    <row r="2806" spans="1:11">
      <c r="A2806" t="s">
        <v>998</v>
      </c>
      <c r="B2806">
        <v>2017</v>
      </c>
      <c r="C2806">
        <v>0</v>
      </c>
      <c r="D2806">
        <v>0</v>
      </c>
      <c r="E2806">
        <v>0</v>
      </c>
      <c r="F2806">
        <v>0</v>
      </c>
      <c r="G2806">
        <v>0</v>
      </c>
      <c r="H2806">
        <v>5</v>
      </c>
      <c r="I2806">
        <v>2</v>
      </c>
      <c r="J2806" t="s">
        <v>1275</v>
      </c>
      <c r="K2806" t="str">
        <f>INDEX('Planning Periods'!$O$2:$O$540,MATCH('Table B Values'!A2806,'Planning Periods'!$A$2:$A$540,0))</f>
        <v>Fresno County</v>
      </c>
    </row>
    <row r="2807" spans="1:11">
      <c r="A2807" t="s">
        <v>1163</v>
      </c>
      <c r="B2807">
        <v>2017</v>
      </c>
      <c r="C2807">
        <v>0</v>
      </c>
      <c r="D2807">
        <v>0</v>
      </c>
      <c r="E2807">
        <v>3</v>
      </c>
      <c r="F2807">
        <v>0</v>
      </c>
      <c r="G2807">
        <v>0</v>
      </c>
      <c r="H2807">
        <v>0</v>
      </c>
      <c r="I2807">
        <v>0</v>
      </c>
      <c r="J2807" t="s">
        <v>1275</v>
      </c>
      <c r="K2807" t="str">
        <f>INDEX('Planning Periods'!$O$2:$O$540,MATCH('Table B Values'!A2807,'Planning Periods'!$A$2:$A$540,0))</f>
        <v>Santa Barbara County</v>
      </c>
    </row>
    <row r="2808" spans="1:11">
      <c r="A2808" t="s">
        <v>1086</v>
      </c>
      <c r="B2808">
        <v>2017</v>
      </c>
      <c r="C2808">
        <v>39</v>
      </c>
      <c r="D2808">
        <v>0</v>
      </c>
      <c r="E2808">
        <v>56</v>
      </c>
      <c r="F2808">
        <v>0</v>
      </c>
      <c r="G2808">
        <v>0</v>
      </c>
      <c r="H2808">
        <v>84</v>
      </c>
      <c r="I2808">
        <v>0</v>
      </c>
      <c r="J2808" t="s">
        <v>1275</v>
      </c>
      <c r="K2808" t="str">
        <f>INDEX('Planning Periods'!$O$2:$O$540,MATCH('Table B Values'!A2808,'Planning Periods'!$A$2:$A$540,0))</f>
        <v>Los Angeles County</v>
      </c>
    </row>
    <row r="2809" spans="1:11">
      <c r="A2809" t="s">
        <v>1094</v>
      </c>
      <c r="B2809">
        <v>2017</v>
      </c>
      <c r="C2809">
        <v>0</v>
      </c>
      <c r="D2809">
        <v>0</v>
      </c>
      <c r="E2809">
        <v>0</v>
      </c>
      <c r="F2809">
        <v>0</v>
      </c>
      <c r="G2809">
        <v>0</v>
      </c>
      <c r="H2809">
        <v>69</v>
      </c>
      <c r="I2809">
        <v>0</v>
      </c>
      <c r="J2809" t="s">
        <v>1275</v>
      </c>
      <c r="K2809" t="str">
        <f>INDEX('Planning Periods'!$O$2:$O$540,MATCH('Table B Values'!A2809,'Planning Periods'!$A$2:$A$540,0))</f>
        <v>Riverside County</v>
      </c>
    </row>
    <row r="2810" spans="1:11">
      <c r="A2810" t="s">
        <v>1084</v>
      </c>
      <c r="B2810">
        <v>2017</v>
      </c>
      <c r="C2810">
        <v>0</v>
      </c>
      <c r="D2810">
        <v>0</v>
      </c>
      <c r="E2810">
        <v>8</v>
      </c>
      <c r="F2810">
        <v>2</v>
      </c>
      <c r="G2810">
        <v>0</v>
      </c>
      <c r="H2810">
        <v>18</v>
      </c>
      <c r="I2810">
        <v>624</v>
      </c>
      <c r="J2810" t="s">
        <v>1275</v>
      </c>
      <c r="K2810" t="str">
        <f>INDEX('Planning Periods'!$O$2:$O$540,MATCH('Table B Values'!A2810,'Planning Periods'!$A$2:$A$540,0))</f>
        <v>San Diego County</v>
      </c>
    </row>
    <row r="2811" spans="1:11">
      <c r="A2811" t="s">
        <v>1164</v>
      </c>
      <c r="B2811">
        <v>2017</v>
      </c>
      <c r="C2811">
        <v>0</v>
      </c>
      <c r="D2811">
        <v>0</v>
      </c>
      <c r="E2811">
        <v>1</v>
      </c>
      <c r="F2811">
        <v>0</v>
      </c>
      <c r="G2811">
        <v>0</v>
      </c>
      <c r="H2811">
        <v>4</v>
      </c>
      <c r="I2811">
        <v>59</v>
      </c>
      <c r="J2811" t="s">
        <v>1275</v>
      </c>
      <c r="K2811" t="str">
        <f>INDEX('Planning Periods'!$O$2:$O$540,MATCH('Table B Values'!A2811,'Planning Periods'!$A$2:$A$540,0))</f>
        <v>Santa Clara County</v>
      </c>
    </row>
    <row r="2812" spans="1:11">
      <c r="A2812" t="s">
        <v>1091</v>
      </c>
      <c r="B2812">
        <v>2017</v>
      </c>
      <c r="C2812">
        <v>0</v>
      </c>
      <c r="D2812">
        <v>0</v>
      </c>
      <c r="E2812">
        <v>0</v>
      </c>
      <c r="F2812">
        <v>0</v>
      </c>
      <c r="G2812">
        <v>0</v>
      </c>
      <c r="H2812">
        <v>2</v>
      </c>
      <c r="I2812">
        <v>3</v>
      </c>
      <c r="J2812" t="s">
        <v>1275</v>
      </c>
      <c r="K2812" t="str">
        <f>INDEX('Planning Periods'!$O$2:$O$540,MATCH('Table B Values'!A2812,'Planning Periods'!$A$2:$A$540,0))</f>
        <v>Riverside County</v>
      </c>
    </row>
    <row r="2813" spans="1:11">
      <c r="A2813" t="s">
        <v>1165</v>
      </c>
      <c r="B2813">
        <v>2017</v>
      </c>
      <c r="C2813">
        <v>0</v>
      </c>
      <c r="D2813">
        <v>0</v>
      </c>
      <c r="E2813">
        <v>0</v>
      </c>
      <c r="F2813">
        <v>0</v>
      </c>
      <c r="G2813">
        <v>0</v>
      </c>
      <c r="H2813">
        <v>1</v>
      </c>
      <c r="I2813">
        <v>20</v>
      </c>
      <c r="J2813" t="s">
        <v>1275</v>
      </c>
      <c r="K2813" t="str">
        <f>INDEX('Planning Periods'!$O$2:$O$540,MATCH('Table B Values'!A2813,'Planning Periods'!$A$2:$A$540,0))</f>
        <v>Santa Cruz County</v>
      </c>
    </row>
    <row r="2814" spans="1:11">
      <c r="A2814" t="s">
        <v>1293</v>
      </c>
      <c r="B2814">
        <v>2017</v>
      </c>
      <c r="C2814">
        <v>0</v>
      </c>
      <c r="D2814">
        <v>0</v>
      </c>
      <c r="E2814">
        <v>0</v>
      </c>
      <c r="F2814">
        <v>0</v>
      </c>
      <c r="G2814">
        <v>0</v>
      </c>
      <c r="H2814">
        <v>5</v>
      </c>
      <c r="I2814">
        <v>0</v>
      </c>
      <c r="J2814" t="s">
        <v>1275</v>
      </c>
      <c r="K2814" t="str">
        <f>INDEX('Planning Periods'!$O$2:$O$540,MATCH('Table B Values'!A2814,'Planning Periods'!$A$2:$A$540,0))</f>
        <v>Stanislaus County</v>
      </c>
    </row>
    <row r="2815" spans="1:11">
      <c r="A2815" t="s">
        <v>835</v>
      </c>
      <c r="B2815">
        <v>2017</v>
      </c>
      <c r="C2815">
        <v>0</v>
      </c>
      <c r="D2815">
        <v>0</v>
      </c>
      <c r="E2815">
        <v>0</v>
      </c>
      <c r="F2815">
        <v>0</v>
      </c>
      <c r="G2815">
        <v>0</v>
      </c>
      <c r="H2815">
        <v>13</v>
      </c>
      <c r="I2815">
        <v>1043</v>
      </c>
      <c r="J2815" t="s">
        <v>1275</v>
      </c>
      <c r="K2815" t="str">
        <f>INDEX('Planning Periods'!$O$2:$O$540,MATCH('Table B Values'!A2815,'Planning Periods'!$A$2:$A$540,0))</f>
        <v>San Diego County</v>
      </c>
    </row>
    <row r="2816" spans="1:11">
      <c r="A2816" t="s">
        <v>1127</v>
      </c>
      <c r="B2816">
        <v>2017</v>
      </c>
      <c r="C2816">
        <v>0</v>
      </c>
      <c r="D2816">
        <v>1</v>
      </c>
      <c r="E2816">
        <v>0</v>
      </c>
      <c r="F2816">
        <v>0</v>
      </c>
      <c r="G2816">
        <v>0</v>
      </c>
      <c r="H2816">
        <v>0</v>
      </c>
      <c r="I2816">
        <v>12</v>
      </c>
      <c r="J2816" t="s">
        <v>1275</v>
      </c>
      <c r="K2816" t="str">
        <f>INDEX('Planning Periods'!$O$2:$O$540,MATCH('Table B Values'!A2816,'Planning Periods'!$A$2:$A$540,0))</f>
        <v>Sacramento County</v>
      </c>
    </row>
    <row r="2817" spans="1:11">
      <c r="A2817" t="s">
        <v>1122</v>
      </c>
      <c r="B2817">
        <v>2017</v>
      </c>
      <c r="C2817">
        <v>0</v>
      </c>
      <c r="D2817">
        <v>0</v>
      </c>
      <c r="E2817">
        <v>0</v>
      </c>
      <c r="F2817">
        <v>0</v>
      </c>
      <c r="G2817">
        <v>0</v>
      </c>
      <c r="H2817">
        <v>16</v>
      </c>
      <c r="I2817">
        <v>316</v>
      </c>
      <c r="J2817" t="s">
        <v>1275</v>
      </c>
      <c r="K2817" t="str">
        <f>INDEX('Planning Periods'!$O$2:$O$540,MATCH('Table B Values'!A2817,'Planning Periods'!$A$2:$A$540,0))</f>
        <v>Los Angeles County</v>
      </c>
    </row>
    <row r="2818" spans="1:11">
      <c r="A2818" t="s">
        <v>926</v>
      </c>
      <c r="B2818">
        <v>2017</v>
      </c>
      <c r="C2818">
        <v>0</v>
      </c>
      <c r="D2818">
        <v>0</v>
      </c>
      <c r="E2818">
        <v>0</v>
      </c>
      <c r="F2818">
        <v>0</v>
      </c>
      <c r="G2818">
        <v>0</v>
      </c>
      <c r="H2818">
        <v>668</v>
      </c>
      <c r="I2818">
        <v>362</v>
      </c>
      <c r="J2818" t="s">
        <v>1275</v>
      </c>
      <c r="K2818" t="str">
        <f>INDEX('Planning Periods'!$O$2:$O$540,MATCH('Table B Values'!A2818,'Planning Periods'!$A$2:$A$540,0))</f>
        <v>San Bernardino County</v>
      </c>
    </row>
    <row r="2819" spans="1:11">
      <c r="A2819" t="s">
        <v>1100</v>
      </c>
      <c r="B2819">
        <v>2017</v>
      </c>
      <c r="C2819">
        <v>0</v>
      </c>
      <c r="D2819">
        <v>0</v>
      </c>
      <c r="E2819">
        <v>0</v>
      </c>
      <c r="F2819">
        <v>0</v>
      </c>
      <c r="G2819">
        <v>0</v>
      </c>
      <c r="H2819">
        <v>0</v>
      </c>
      <c r="I2819">
        <v>0</v>
      </c>
      <c r="J2819" t="s">
        <v>1275</v>
      </c>
      <c r="K2819" t="str">
        <f>INDEX('Planning Periods'!$O$2:$O$540,MATCH('Table B Values'!A2819,'Planning Periods'!$A$2:$A$540,0))</f>
        <v>Los Angeles County</v>
      </c>
    </row>
    <row r="2820" spans="1:11">
      <c r="A2820" t="s">
        <v>837</v>
      </c>
      <c r="B2820">
        <v>2017</v>
      </c>
      <c r="C2820">
        <v>0</v>
      </c>
      <c r="D2820">
        <v>0</v>
      </c>
      <c r="E2820">
        <v>2</v>
      </c>
      <c r="F2820">
        <v>0</v>
      </c>
      <c r="G2820">
        <v>0</v>
      </c>
      <c r="H2820">
        <v>260</v>
      </c>
      <c r="I2820">
        <v>376</v>
      </c>
      <c r="J2820" t="s">
        <v>1275</v>
      </c>
      <c r="K2820" t="str">
        <f>INDEX('Planning Periods'!$O$2:$O$540,MATCH('Table B Values'!A2820,'Planning Periods'!$A$2:$A$540,0))</f>
        <v>Butte County</v>
      </c>
    </row>
    <row r="2821" spans="1:11">
      <c r="A2821" t="s">
        <v>1096</v>
      </c>
      <c r="B2821">
        <v>2017</v>
      </c>
      <c r="C2821">
        <v>0</v>
      </c>
      <c r="D2821">
        <v>0</v>
      </c>
      <c r="E2821">
        <v>0</v>
      </c>
      <c r="F2821">
        <v>0</v>
      </c>
      <c r="G2821">
        <v>0</v>
      </c>
      <c r="H2821" s="356">
        <v>0</v>
      </c>
      <c r="I2821">
        <v>630</v>
      </c>
      <c r="J2821" t="s">
        <v>1275</v>
      </c>
      <c r="K2821" t="str">
        <f>INDEX('Planning Periods'!$O$2:$O$540,MATCH('Table B Values'!A2821,'Planning Periods'!$A$2:$A$540,0))</f>
        <v>San Bernardino County</v>
      </c>
    </row>
    <row r="2822" spans="1:11">
      <c r="A2822" t="s">
        <v>954</v>
      </c>
      <c r="B2822">
        <v>2017</v>
      </c>
      <c r="C2822">
        <v>0</v>
      </c>
      <c r="D2822">
        <v>0</v>
      </c>
      <c r="E2822">
        <v>0</v>
      </c>
      <c r="F2822">
        <v>0</v>
      </c>
      <c r="G2822">
        <v>0</v>
      </c>
      <c r="H2822">
        <v>83</v>
      </c>
      <c r="I2822">
        <v>0</v>
      </c>
      <c r="J2822" t="s">
        <v>1275</v>
      </c>
      <c r="K2822" t="str">
        <f>INDEX('Planning Periods'!$O$2:$O$540,MATCH('Table B Values'!A2822,'Planning Periods'!$A$2:$A$540,0))</f>
        <v>Orange County</v>
      </c>
    </row>
    <row r="2823" spans="1:11">
      <c r="A2823" t="s">
        <v>1104</v>
      </c>
      <c r="B2823">
        <v>2017</v>
      </c>
      <c r="C2823">
        <v>0</v>
      </c>
      <c r="D2823">
        <v>0</v>
      </c>
      <c r="E2823">
        <v>0</v>
      </c>
      <c r="F2823">
        <v>0</v>
      </c>
      <c r="G2823">
        <v>0</v>
      </c>
      <c r="H2823">
        <v>0</v>
      </c>
      <c r="I2823">
        <v>17</v>
      </c>
      <c r="J2823" t="s">
        <v>1275</v>
      </c>
      <c r="K2823" t="str">
        <f>INDEX('Planning Periods'!$O$2:$O$540,MATCH('Table B Values'!A2823,'Planning Periods'!$A$2:$A$540,0))</f>
        <v>Los Angeles County</v>
      </c>
    </row>
    <row r="2824" spans="1:11">
      <c r="A2824" t="s">
        <v>1159</v>
      </c>
      <c r="B2824">
        <v>2017</v>
      </c>
      <c r="C2824">
        <v>0</v>
      </c>
      <c r="D2824">
        <v>0</v>
      </c>
      <c r="E2824">
        <v>0</v>
      </c>
      <c r="F2824">
        <v>0</v>
      </c>
      <c r="G2824">
        <v>0</v>
      </c>
      <c r="H2824">
        <v>0</v>
      </c>
      <c r="I2824">
        <v>13</v>
      </c>
      <c r="J2824" t="s">
        <v>1275</v>
      </c>
      <c r="K2824" t="str">
        <f>INDEX('Planning Periods'!$O$2:$O$540,MATCH('Table B Values'!A2824,'Planning Periods'!$A$2:$A$540,0))</f>
        <v>San Mateo County</v>
      </c>
    </row>
    <row r="2825" spans="1:11">
      <c r="A2825" t="s">
        <v>1161</v>
      </c>
      <c r="B2825">
        <v>2017</v>
      </c>
      <c r="C2825">
        <v>0</v>
      </c>
      <c r="D2825">
        <v>0</v>
      </c>
      <c r="E2825">
        <v>0</v>
      </c>
      <c r="F2825">
        <v>0</v>
      </c>
      <c r="G2825">
        <v>0</v>
      </c>
      <c r="H2825">
        <v>1</v>
      </c>
      <c r="I2825">
        <v>38</v>
      </c>
      <c r="J2825" t="s">
        <v>1275</v>
      </c>
      <c r="K2825" t="str">
        <f>INDEX('Planning Periods'!$O$2:$O$540,MATCH('Table B Values'!A2825,'Planning Periods'!$A$2:$A$540,0))</f>
        <v>Santa Barbara County</v>
      </c>
    </row>
    <row r="2826" spans="1:11">
      <c r="A2826" t="s">
        <v>1107</v>
      </c>
      <c r="B2826">
        <v>2017</v>
      </c>
      <c r="C2826">
        <v>0</v>
      </c>
      <c r="D2826">
        <v>0</v>
      </c>
      <c r="E2826">
        <v>0</v>
      </c>
      <c r="F2826">
        <v>0</v>
      </c>
      <c r="G2826">
        <v>0</v>
      </c>
      <c r="H2826">
        <v>21</v>
      </c>
      <c r="I2826">
        <v>435</v>
      </c>
      <c r="J2826" t="s">
        <v>1275</v>
      </c>
      <c r="K2826" t="str">
        <f>INDEX('Planning Periods'!$O$2:$O$540,MATCH('Table B Values'!A2826,'Planning Periods'!$A$2:$A$540,0))</f>
        <v>Orange County</v>
      </c>
    </row>
    <row r="2827" spans="1:11">
      <c r="A2827" t="s">
        <v>1152</v>
      </c>
      <c r="B2827">
        <v>2017</v>
      </c>
      <c r="C2827">
        <v>2</v>
      </c>
      <c r="D2827">
        <v>0</v>
      </c>
      <c r="E2827">
        <v>0</v>
      </c>
      <c r="F2827">
        <v>0</v>
      </c>
      <c r="G2827">
        <v>0</v>
      </c>
      <c r="H2827">
        <v>1</v>
      </c>
      <c r="I2827">
        <v>503</v>
      </c>
      <c r="J2827" t="s">
        <v>1275</v>
      </c>
      <c r="K2827" t="str">
        <f>INDEX('Planning Periods'!$O$2:$O$540,MATCH('Table B Values'!A2827,'Planning Periods'!$A$2:$A$540,0))</f>
        <v>Contra Costa County</v>
      </c>
    </row>
    <row r="2828" spans="1:11">
      <c r="A2828" t="s">
        <v>1160</v>
      </c>
      <c r="B2828">
        <v>2017</v>
      </c>
      <c r="C2828">
        <v>0</v>
      </c>
      <c r="D2828">
        <v>0</v>
      </c>
      <c r="E2828">
        <v>0</v>
      </c>
      <c r="F2828">
        <v>0</v>
      </c>
      <c r="G2828">
        <v>0</v>
      </c>
      <c r="H2828">
        <v>3</v>
      </c>
      <c r="I2828">
        <v>4</v>
      </c>
      <c r="J2828" t="s">
        <v>1275</v>
      </c>
      <c r="K2828" t="str">
        <f>INDEX('Planning Periods'!$O$2:$O$540,MATCH('Table B Values'!A2828,'Planning Periods'!$A$2:$A$540,0))</f>
        <v>San Mateo County</v>
      </c>
    </row>
    <row r="2829" spans="1:11">
      <c r="A2829" t="s">
        <v>1108</v>
      </c>
      <c r="B2829">
        <v>2017</v>
      </c>
      <c r="C2829">
        <v>0</v>
      </c>
      <c r="D2829">
        <v>0</v>
      </c>
      <c r="E2829">
        <v>8</v>
      </c>
      <c r="F2829">
        <v>0</v>
      </c>
      <c r="G2829">
        <v>0</v>
      </c>
      <c r="H2829">
        <v>25</v>
      </c>
      <c r="I2829">
        <v>117</v>
      </c>
      <c r="J2829" t="s">
        <v>1275</v>
      </c>
      <c r="K2829" t="str">
        <f>INDEX('Planning Periods'!$O$2:$O$540,MATCH('Table B Values'!A2829,'Planning Periods'!$A$2:$A$540,0))</f>
        <v>Butte County</v>
      </c>
    </row>
    <row r="2830" spans="1:11">
      <c r="A2830" t="s">
        <v>1111</v>
      </c>
      <c r="B2830">
        <v>2017</v>
      </c>
      <c r="C2830">
        <v>0</v>
      </c>
      <c r="D2830">
        <v>0</v>
      </c>
      <c r="E2830">
        <v>0</v>
      </c>
      <c r="F2830">
        <v>0</v>
      </c>
      <c r="G2830">
        <v>0</v>
      </c>
      <c r="H2830">
        <v>0</v>
      </c>
      <c r="I2830">
        <v>0</v>
      </c>
      <c r="J2830" t="s">
        <v>1275</v>
      </c>
      <c r="K2830" t="str">
        <f>INDEX('Planning Periods'!$O$2:$O$540,MATCH('Table B Values'!A2830,'Planning Periods'!$A$2:$A$540,0))</f>
        <v>Imperial County</v>
      </c>
    </row>
    <row r="2831" spans="1:11">
      <c r="A2831" t="s">
        <v>1268</v>
      </c>
      <c r="B2831">
        <v>2017</v>
      </c>
      <c r="C2831">
        <v>23</v>
      </c>
      <c r="D2831">
        <v>0</v>
      </c>
      <c r="E2831">
        <v>6</v>
      </c>
      <c r="F2831">
        <v>1</v>
      </c>
      <c r="G2831">
        <v>0</v>
      </c>
      <c r="H2831">
        <v>3</v>
      </c>
      <c r="I2831">
        <v>22</v>
      </c>
      <c r="J2831" t="s">
        <v>1275</v>
      </c>
      <c r="K2831" t="str">
        <f>INDEX('Planning Periods'!$O$2:$O$540,MATCH('Table B Values'!A2831,'Planning Periods'!$A$2:$A$540,0))</f>
        <v>Napa County</v>
      </c>
    </row>
    <row r="2832" spans="1:11">
      <c r="A2832" t="s">
        <v>1089</v>
      </c>
      <c r="B2832">
        <v>2017</v>
      </c>
      <c r="C2832">
        <v>72</v>
      </c>
      <c r="D2832">
        <v>0</v>
      </c>
      <c r="E2832">
        <v>54</v>
      </c>
      <c r="F2832">
        <v>0</v>
      </c>
      <c r="G2832">
        <v>0</v>
      </c>
      <c r="H2832">
        <v>407</v>
      </c>
      <c r="I2832">
        <v>200</v>
      </c>
      <c r="J2832" t="s">
        <v>1275</v>
      </c>
      <c r="K2832" t="str">
        <f>INDEX('Planning Periods'!$O$2:$O$540,MATCH('Table B Values'!A2832,'Planning Periods'!$A$2:$A$540,0))</f>
        <v>Ventura County</v>
      </c>
    </row>
    <row r="2833" spans="1:11">
      <c r="A2833" t="s">
        <v>1110</v>
      </c>
      <c r="B2833">
        <v>2017</v>
      </c>
      <c r="C2833">
        <v>0</v>
      </c>
      <c r="D2833">
        <v>0</v>
      </c>
      <c r="E2833">
        <v>0</v>
      </c>
      <c r="F2833">
        <v>0</v>
      </c>
      <c r="G2833">
        <v>0</v>
      </c>
      <c r="H2833">
        <v>0</v>
      </c>
      <c r="I2833">
        <v>43</v>
      </c>
      <c r="J2833" t="s">
        <v>1275</v>
      </c>
      <c r="K2833" t="str">
        <f>INDEX('Planning Periods'!$O$2:$O$540,MATCH('Table B Values'!A2833,'Planning Periods'!$A$2:$A$540,0))</f>
        <v>Riverside County</v>
      </c>
    </row>
    <row r="2834" spans="1:11">
      <c r="A2834" t="s">
        <v>1113</v>
      </c>
      <c r="B2834">
        <v>2017</v>
      </c>
      <c r="C2834">
        <v>0</v>
      </c>
      <c r="D2834">
        <v>0</v>
      </c>
      <c r="E2834">
        <v>0</v>
      </c>
      <c r="F2834">
        <v>0</v>
      </c>
      <c r="G2834">
        <v>0</v>
      </c>
      <c r="H2834">
        <v>4</v>
      </c>
      <c r="I2834">
        <v>18</v>
      </c>
      <c r="J2834" t="s">
        <v>1275</v>
      </c>
      <c r="K2834" t="str">
        <f>INDEX('Planning Periods'!$O$2:$O$540,MATCH('Table B Values'!A2834,'Planning Periods'!$A$2:$A$540,0))</f>
        <v>Los Angeles County</v>
      </c>
    </row>
    <row r="2835" spans="1:11">
      <c r="A2835" t="s">
        <v>951</v>
      </c>
      <c r="B2835">
        <v>2017</v>
      </c>
      <c r="C2835">
        <v>0</v>
      </c>
      <c r="D2835">
        <v>25</v>
      </c>
      <c r="E2835">
        <v>0</v>
      </c>
      <c r="F2835">
        <v>27</v>
      </c>
      <c r="G2835">
        <v>0</v>
      </c>
      <c r="H2835">
        <v>29</v>
      </c>
      <c r="I2835">
        <v>77</v>
      </c>
      <c r="J2835" t="s">
        <v>1275</v>
      </c>
      <c r="K2835" t="str">
        <f>INDEX('Planning Periods'!$O$2:$O$540,MATCH('Table B Values'!A2835,'Planning Periods'!$A$2:$A$540,0))</f>
        <v>Calaveras County</v>
      </c>
    </row>
    <row r="2836" spans="1:11">
      <c r="A2836" t="s">
        <v>1295</v>
      </c>
      <c r="B2836">
        <v>2017</v>
      </c>
      <c r="C2836">
        <v>0</v>
      </c>
      <c r="D2836">
        <v>0</v>
      </c>
      <c r="E2836">
        <v>0</v>
      </c>
      <c r="F2836">
        <v>0</v>
      </c>
      <c r="G2836">
        <v>0</v>
      </c>
      <c r="H2836">
        <v>10</v>
      </c>
      <c r="I2836">
        <v>0</v>
      </c>
      <c r="J2836" t="s">
        <v>1275</v>
      </c>
      <c r="K2836" t="str">
        <f>INDEX('Planning Periods'!$O$2:$O$540,MATCH('Table B Values'!A2836,'Planning Periods'!$A$2:$A$540,0))</f>
        <v>Imperial County</v>
      </c>
    </row>
    <row r="2837" spans="1:11">
      <c r="A2837" t="s">
        <v>1156</v>
      </c>
      <c r="B2837">
        <v>2017</v>
      </c>
      <c r="C2837">
        <v>0</v>
      </c>
      <c r="D2837">
        <v>0</v>
      </c>
      <c r="E2837">
        <v>0</v>
      </c>
      <c r="F2837">
        <v>1</v>
      </c>
      <c r="G2837">
        <v>0</v>
      </c>
      <c r="H2837">
        <v>0</v>
      </c>
      <c r="I2837">
        <v>8</v>
      </c>
      <c r="J2837" t="s">
        <v>1275</v>
      </c>
      <c r="K2837" t="str">
        <f>INDEX('Planning Periods'!$O$2:$O$540,MATCH('Table B Values'!A2837,'Planning Periods'!$A$2:$A$540,0))</f>
        <v>Contra Costa County</v>
      </c>
    </row>
    <row r="2838" spans="1:11">
      <c r="A2838" t="s">
        <v>1093</v>
      </c>
      <c r="B2838">
        <v>2017</v>
      </c>
      <c r="C2838">
        <v>0</v>
      </c>
      <c r="D2838">
        <v>0</v>
      </c>
      <c r="E2838">
        <v>0</v>
      </c>
      <c r="F2838">
        <v>0</v>
      </c>
      <c r="G2838">
        <v>0</v>
      </c>
      <c r="H2838">
        <v>12</v>
      </c>
      <c r="I2838">
        <v>16</v>
      </c>
      <c r="J2838" t="s">
        <v>1275</v>
      </c>
      <c r="K2838" t="str">
        <f>INDEX('Planning Periods'!$O$2:$O$540,MATCH('Table B Values'!A2838,'Planning Periods'!$A$2:$A$540,0))</f>
        <v>Santa Clara County</v>
      </c>
    </row>
    <row r="2839" spans="1:11">
      <c r="A2839" t="s">
        <v>996</v>
      </c>
      <c r="B2839">
        <v>2017</v>
      </c>
      <c r="C2839">
        <v>4</v>
      </c>
      <c r="D2839">
        <v>0</v>
      </c>
      <c r="E2839">
        <v>2</v>
      </c>
      <c r="F2839">
        <v>0</v>
      </c>
      <c r="G2839">
        <v>0</v>
      </c>
      <c r="H2839">
        <v>0</v>
      </c>
      <c r="I2839">
        <v>144</v>
      </c>
      <c r="J2839" t="s">
        <v>1275</v>
      </c>
      <c r="K2839" t="str">
        <f>INDEX('Planning Periods'!$O$2:$O$540,MATCH('Table B Values'!A2839,'Planning Periods'!$A$2:$A$540,0))</f>
        <v>Orange County</v>
      </c>
    </row>
    <row r="2840" spans="1:11">
      <c r="A2840" t="s">
        <v>1088</v>
      </c>
      <c r="B2840">
        <v>2017</v>
      </c>
      <c r="C2840">
        <v>21</v>
      </c>
      <c r="D2840">
        <v>0</v>
      </c>
      <c r="E2840">
        <v>183</v>
      </c>
      <c r="F2840">
        <v>17</v>
      </c>
      <c r="G2840">
        <v>0</v>
      </c>
      <c r="H2840">
        <v>18</v>
      </c>
      <c r="I2840">
        <v>17</v>
      </c>
      <c r="J2840" t="s">
        <v>1275</v>
      </c>
      <c r="K2840" t="str">
        <f>INDEX('Planning Periods'!$O$2:$O$540,MATCH('Table B Values'!A2840,'Planning Periods'!$A$2:$A$540,0))</f>
        <v>San Mateo County</v>
      </c>
    </row>
    <row r="2841" spans="1:11">
      <c r="A2841" t="s">
        <v>800</v>
      </c>
      <c r="B2841">
        <v>2017</v>
      </c>
      <c r="C2841">
        <v>6</v>
      </c>
      <c r="D2841">
        <v>0</v>
      </c>
      <c r="E2841">
        <v>0</v>
      </c>
      <c r="F2841">
        <v>0</v>
      </c>
      <c r="G2841">
        <v>0</v>
      </c>
      <c r="H2841">
        <v>0</v>
      </c>
      <c r="I2841">
        <v>83</v>
      </c>
      <c r="J2841" t="s">
        <v>1275</v>
      </c>
      <c r="K2841" t="str">
        <f>INDEX('Planning Periods'!$O$2:$O$540,MATCH('Table B Values'!A2841,'Planning Periods'!$A$2:$A$540,0))</f>
        <v>Los Angeles County</v>
      </c>
    </row>
    <row r="2842" spans="1:11">
      <c r="A2842" t="s">
        <v>1083</v>
      </c>
      <c r="B2842">
        <v>2017</v>
      </c>
      <c r="C2842">
        <v>3</v>
      </c>
      <c r="D2842">
        <v>0</v>
      </c>
      <c r="E2842">
        <v>0</v>
      </c>
      <c r="F2842">
        <v>10</v>
      </c>
      <c r="G2842">
        <v>0</v>
      </c>
      <c r="H2842">
        <v>11</v>
      </c>
      <c r="I2842">
        <v>22</v>
      </c>
      <c r="J2842" t="s">
        <v>1275</v>
      </c>
      <c r="K2842" t="str">
        <f>INDEX('Planning Periods'!$O$2:$O$540,MATCH('Table B Values'!A2842,'Planning Periods'!$A$2:$A$540,0))</f>
        <v>Sonoma County</v>
      </c>
    </row>
    <row r="2843" spans="1:11">
      <c r="A2843" t="s">
        <v>1098</v>
      </c>
      <c r="B2843">
        <v>2017</v>
      </c>
      <c r="C2843">
        <v>0</v>
      </c>
      <c r="D2843">
        <v>0</v>
      </c>
      <c r="E2843">
        <v>0</v>
      </c>
      <c r="F2843">
        <v>0</v>
      </c>
      <c r="G2843">
        <v>0</v>
      </c>
      <c r="H2843">
        <v>8</v>
      </c>
      <c r="I2843">
        <v>0</v>
      </c>
      <c r="J2843" t="s">
        <v>1275</v>
      </c>
      <c r="K2843" t="str">
        <f>INDEX('Planning Periods'!$O$2:$O$540,MATCH('Table B Values'!A2843,'Planning Periods'!$A$2:$A$540,0))</f>
        <v>Del Norte County</v>
      </c>
    </row>
    <row r="2844" spans="1:11">
      <c r="A2844" t="s">
        <v>1070</v>
      </c>
      <c r="B2844">
        <v>2017</v>
      </c>
      <c r="C2844">
        <v>0</v>
      </c>
      <c r="D2844">
        <v>0</v>
      </c>
      <c r="E2844">
        <v>0</v>
      </c>
      <c r="F2844">
        <v>0</v>
      </c>
      <c r="G2844">
        <v>0</v>
      </c>
      <c r="H2844" s="356">
        <v>0</v>
      </c>
      <c r="I2844" s="356">
        <v>0</v>
      </c>
      <c r="J2844" t="s">
        <v>1275</v>
      </c>
      <c r="K2844" t="str">
        <f>INDEX('Planning Periods'!$O$2:$O$540,MATCH('Table B Values'!A2844,'Planning Periods'!$A$2:$A$540,0))</f>
        <v>Los Angeles County</v>
      </c>
    </row>
    <row r="2845" spans="1:11">
      <c r="A2845" t="s">
        <v>999</v>
      </c>
      <c r="B2845">
        <v>2017</v>
      </c>
      <c r="C2845">
        <v>0</v>
      </c>
      <c r="D2845">
        <v>0</v>
      </c>
      <c r="E2845">
        <v>0</v>
      </c>
      <c r="F2845">
        <v>0</v>
      </c>
      <c r="G2845">
        <v>0</v>
      </c>
      <c r="H2845">
        <v>8</v>
      </c>
      <c r="I2845" s="356">
        <v>60</v>
      </c>
      <c r="J2845" t="s">
        <v>1275</v>
      </c>
      <c r="K2845" t="str">
        <f>INDEX('Planning Periods'!$O$2:$O$540,MATCH('Table B Values'!A2845,'Planning Periods'!$A$2:$A$540,0))</f>
        <v>Orange County</v>
      </c>
    </row>
    <row r="2846" spans="1:11">
      <c r="A2846" t="s">
        <v>1048</v>
      </c>
      <c r="B2846">
        <v>2017</v>
      </c>
      <c r="C2846">
        <v>0</v>
      </c>
      <c r="D2846">
        <v>0</v>
      </c>
      <c r="E2846">
        <v>0</v>
      </c>
      <c r="F2846">
        <v>0</v>
      </c>
      <c r="G2846">
        <v>0</v>
      </c>
      <c r="H2846">
        <v>9</v>
      </c>
      <c r="I2846">
        <v>21</v>
      </c>
      <c r="J2846" t="s">
        <v>1275</v>
      </c>
      <c r="K2846" t="str">
        <f>INDEX('Planning Periods'!$O$2:$O$540,MATCH('Table B Values'!A2846,'Planning Periods'!$A$2:$A$540,0))</f>
        <v>Kern County</v>
      </c>
    </row>
    <row r="2847" spans="1:11">
      <c r="A2847" t="s">
        <v>988</v>
      </c>
      <c r="B2847">
        <v>2017</v>
      </c>
      <c r="C2847">
        <v>0</v>
      </c>
      <c r="D2847">
        <v>43</v>
      </c>
      <c r="E2847">
        <v>0</v>
      </c>
      <c r="F2847">
        <v>0</v>
      </c>
      <c r="G2847">
        <v>0</v>
      </c>
      <c r="H2847">
        <v>0</v>
      </c>
      <c r="I2847">
        <v>0</v>
      </c>
      <c r="J2847" t="s">
        <v>1275</v>
      </c>
      <c r="K2847" t="str">
        <f>INDEX('Planning Periods'!$O$2:$O$540,MATCH('Table B Values'!A2847,'Planning Periods'!$A$2:$A$540,0))</f>
        <v>Riverside County</v>
      </c>
    </row>
    <row r="2848" spans="1:11">
      <c r="A2848" t="s">
        <v>872</v>
      </c>
      <c r="B2848">
        <v>2017</v>
      </c>
      <c r="C2848">
        <v>0</v>
      </c>
      <c r="D2848">
        <v>0</v>
      </c>
      <c r="E2848">
        <v>0</v>
      </c>
      <c r="F2848">
        <v>0</v>
      </c>
      <c r="G2848">
        <v>0</v>
      </c>
      <c r="H2848">
        <v>0</v>
      </c>
      <c r="I2848">
        <v>77</v>
      </c>
      <c r="J2848" t="s">
        <v>1275</v>
      </c>
      <c r="K2848" t="str">
        <f>INDEX('Planning Periods'!$O$2:$O$540,MATCH('Table B Values'!A2848,'Planning Periods'!$A$2:$A$540,0))</f>
        <v>Los Angeles County</v>
      </c>
    </row>
    <row r="2849" spans="1:11">
      <c r="A2849" t="s">
        <v>990</v>
      </c>
      <c r="B2849">
        <v>2017</v>
      </c>
      <c r="C2849">
        <v>0</v>
      </c>
      <c r="D2849">
        <v>9</v>
      </c>
      <c r="E2849">
        <v>0</v>
      </c>
      <c r="F2849">
        <v>8</v>
      </c>
      <c r="G2849">
        <v>0</v>
      </c>
      <c r="H2849">
        <v>3</v>
      </c>
      <c r="I2849">
        <v>14</v>
      </c>
      <c r="J2849" t="s">
        <v>1275</v>
      </c>
      <c r="K2849" t="str">
        <f>INDEX('Planning Periods'!$O$2:$O$540,MATCH('Table B Values'!A2849,'Planning Periods'!$A$2:$A$540,0))</f>
        <v>Del Norte County</v>
      </c>
    </row>
    <row r="2850" spans="1:11">
      <c r="A2850" t="s">
        <v>1051</v>
      </c>
      <c r="B2850">
        <v>2017</v>
      </c>
      <c r="C2850">
        <v>0</v>
      </c>
      <c r="D2850">
        <v>0</v>
      </c>
      <c r="E2850">
        <v>0</v>
      </c>
      <c r="F2850">
        <v>5</v>
      </c>
      <c r="G2850">
        <v>0</v>
      </c>
      <c r="H2850">
        <v>7</v>
      </c>
      <c r="I2850">
        <v>36</v>
      </c>
      <c r="J2850" t="s">
        <v>1275</v>
      </c>
      <c r="K2850" t="str">
        <f>INDEX('Planning Periods'!$O$2:$O$540,MATCH('Table B Values'!A2850,'Planning Periods'!$A$2:$A$540,0))</f>
        <v>Contra Costa County</v>
      </c>
    </row>
    <row r="2851" spans="1:11">
      <c r="A2851" t="s">
        <v>849</v>
      </c>
      <c r="B2851">
        <v>2017</v>
      </c>
      <c r="C2851">
        <v>1</v>
      </c>
      <c r="D2851">
        <v>0</v>
      </c>
      <c r="E2851">
        <v>10</v>
      </c>
      <c r="F2851">
        <v>0</v>
      </c>
      <c r="G2851">
        <v>0</v>
      </c>
      <c r="H2851">
        <v>15</v>
      </c>
      <c r="I2851">
        <v>188</v>
      </c>
      <c r="J2851" t="s">
        <v>1275</v>
      </c>
      <c r="K2851" t="str">
        <f>INDEX('Planning Periods'!$O$2:$O$540,MATCH('Table B Values'!A2851,'Planning Periods'!$A$2:$A$540,0))</f>
        <v>Yolo County</v>
      </c>
    </row>
    <row r="2852" spans="1:11">
      <c r="A2852" t="s">
        <v>994</v>
      </c>
      <c r="B2852">
        <v>2017</v>
      </c>
      <c r="C2852">
        <v>0</v>
      </c>
      <c r="D2852">
        <v>0</v>
      </c>
      <c r="E2852">
        <v>0</v>
      </c>
      <c r="F2852">
        <v>0</v>
      </c>
      <c r="G2852">
        <v>0</v>
      </c>
      <c r="H2852">
        <v>0</v>
      </c>
      <c r="I2852">
        <v>7</v>
      </c>
      <c r="J2852" t="s">
        <v>1275</v>
      </c>
      <c r="K2852" t="str">
        <f>INDEX('Planning Periods'!$O$2:$O$540,MATCH('Table B Values'!A2852,'Planning Periods'!$A$2:$A$540,0))</f>
        <v>San Diego County</v>
      </c>
    </row>
    <row r="2853" spans="1:11">
      <c r="A2853" t="s">
        <v>1266</v>
      </c>
      <c r="B2853">
        <v>2017</v>
      </c>
      <c r="C2853">
        <v>0</v>
      </c>
      <c r="D2853">
        <v>0</v>
      </c>
      <c r="E2853">
        <v>0</v>
      </c>
      <c r="F2853">
        <v>0</v>
      </c>
      <c r="G2853">
        <v>0</v>
      </c>
      <c r="H2853">
        <v>3</v>
      </c>
      <c r="I2853">
        <v>39</v>
      </c>
      <c r="J2853" t="s">
        <v>1275</v>
      </c>
      <c r="K2853" t="str">
        <f>INDEX('Planning Periods'!$O$2:$O$540,MATCH('Table B Values'!A2853,'Planning Periods'!$A$2:$A$540,0))</f>
        <v>Fresno County</v>
      </c>
    </row>
    <row r="2854" spans="1:11">
      <c r="A2854" t="s">
        <v>1154</v>
      </c>
      <c r="B2854">
        <v>2017</v>
      </c>
      <c r="C2854">
        <v>0</v>
      </c>
      <c r="D2854">
        <v>0</v>
      </c>
      <c r="E2854">
        <v>0</v>
      </c>
      <c r="F2854">
        <v>0</v>
      </c>
      <c r="G2854">
        <v>0</v>
      </c>
      <c r="H2854">
        <v>0</v>
      </c>
      <c r="I2854">
        <v>0</v>
      </c>
      <c r="J2854" t="s">
        <v>1275</v>
      </c>
      <c r="K2854" t="str">
        <f>INDEX('Planning Periods'!$O$2:$O$540,MATCH('Table B Values'!A2854,'Planning Periods'!$A$2:$A$540,0))</f>
        <v>Placer County</v>
      </c>
    </row>
    <row r="2855" spans="1:11">
      <c r="A2855" t="s">
        <v>1291</v>
      </c>
      <c r="B2855">
        <v>2017</v>
      </c>
      <c r="C2855">
        <v>0</v>
      </c>
      <c r="D2855">
        <v>0</v>
      </c>
      <c r="E2855">
        <v>0</v>
      </c>
      <c r="F2855">
        <v>0</v>
      </c>
      <c r="G2855">
        <v>0</v>
      </c>
      <c r="H2855">
        <v>0</v>
      </c>
      <c r="I2855">
        <v>6</v>
      </c>
      <c r="J2855" t="s">
        <v>1275</v>
      </c>
      <c r="K2855" t="str">
        <f>INDEX('Planning Periods'!$O$2:$O$540,MATCH('Table B Values'!A2855,'Planning Periods'!$A$2:$A$540,0))</f>
        <v>San Mateo County</v>
      </c>
    </row>
    <row r="2856" spans="1:11">
      <c r="A2856" t="s">
        <v>1121</v>
      </c>
      <c r="B2856">
        <v>2017</v>
      </c>
      <c r="C2856">
        <v>26</v>
      </c>
      <c r="D2856">
        <v>0</v>
      </c>
      <c r="E2856">
        <v>19</v>
      </c>
      <c r="F2856">
        <v>0</v>
      </c>
      <c r="G2856">
        <v>0</v>
      </c>
      <c r="H2856">
        <v>0</v>
      </c>
      <c r="I2856">
        <v>0</v>
      </c>
      <c r="J2856" t="s">
        <v>1275</v>
      </c>
      <c r="K2856" t="str">
        <f>INDEX('Planning Periods'!$O$2:$O$540,MATCH('Table B Values'!A2856,'Planning Periods'!$A$2:$A$540,0))</f>
        <v>Riverside County</v>
      </c>
    </row>
    <row r="2857" spans="1:11">
      <c r="A2857" t="s">
        <v>1123</v>
      </c>
      <c r="B2857">
        <v>2017</v>
      </c>
      <c r="C2857">
        <v>0</v>
      </c>
      <c r="D2857">
        <v>1</v>
      </c>
      <c r="E2857">
        <v>0</v>
      </c>
      <c r="F2857">
        <v>1</v>
      </c>
      <c r="G2857">
        <v>0</v>
      </c>
      <c r="H2857">
        <v>0</v>
      </c>
      <c r="I2857">
        <v>0</v>
      </c>
      <c r="J2857" t="s">
        <v>1275</v>
      </c>
      <c r="K2857" t="str">
        <f>INDEX('Planning Periods'!$O$2:$O$540,MATCH('Table B Values'!A2857,'Planning Periods'!$A$2:$A$540,0))</f>
        <v>Lake County</v>
      </c>
    </row>
    <row r="2858" spans="1:11">
      <c r="A2858" t="s">
        <v>1158</v>
      </c>
      <c r="B2858">
        <v>2017</v>
      </c>
      <c r="C2858">
        <v>0</v>
      </c>
      <c r="D2858">
        <v>0</v>
      </c>
      <c r="E2858">
        <v>0</v>
      </c>
      <c r="F2858">
        <v>0</v>
      </c>
      <c r="G2858">
        <v>0</v>
      </c>
      <c r="H2858">
        <v>3</v>
      </c>
      <c r="I2858">
        <v>22</v>
      </c>
      <c r="J2858" t="s">
        <v>1275</v>
      </c>
      <c r="K2858" t="str">
        <f>INDEX('Planning Periods'!$O$2:$O$540,MATCH('Table B Values'!A2858,'Planning Periods'!$A$2:$A$540,0))</f>
        <v>Sonoma County</v>
      </c>
    </row>
    <row r="2859" spans="1:11">
      <c r="A2859" t="s">
        <v>1155</v>
      </c>
      <c r="B2859">
        <v>2017</v>
      </c>
      <c r="C2859">
        <v>0</v>
      </c>
      <c r="D2859">
        <v>0</v>
      </c>
      <c r="E2859">
        <v>20</v>
      </c>
      <c r="F2859">
        <v>0</v>
      </c>
      <c r="G2859">
        <v>0</v>
      </c>
      <c r="H2859">
        <v>480</v>
      </c>
      <c r="I2859">
        <v>542</v>
      </c>
      <c r="J2859" t="s">
        <v>1275</v>
      </c>
      <c r="K2859" t="str">
        <f>INDEX('Planning Periods'!$O$2:$O$540,MATCH('Table B Values'!A2859,'Planning Periods'!$A$2:$A$540,0))</f>
        <v>Fresno County</v>
      </c>
    </row>
    <row r="2860" spans="1:11">
      <c r="A2860" t="s">
        <v>1125</v>
      </c>
      <c r="B2860">
        <v>2017</v>
      </c>
      <c r="C2860">
        <v>0</v>
      </c>
      <c r="D2860">
        <v>0</v>
      </c>
      <c r="E2860">
        <v>0</v>
      </c>
      <c r="F2860">
        <v>0</v>
      </c>
      <c r="G2860">
        <v>0</v>
      </c>
      <c r="H2860">
        <v>2</v>
      </c>
      <c r="I2860">
        <v>16</v>
      </c>
      <c r="J2860" t="s">
        <v>1275</v>
      </c>
      <c r="K2860" t="str">
        <f>INDEX('Planning Periods'!$O$2:$O$540,MATCH('Table B Values'!A2860,'Planning Periods'!$A$2:$A$540,0))</f>
        <v>San Bernardino County</v>
      </c>
    </row>
    <row r="2861" spans="1:11">
      <c r="A2861" t="s">
        <v>1071</v>
      </c>
      <c r="B2861">
        <v>2017</v>
      </c>
      <c r="C2861">
        <v>0</v>
      </c>
      <c r="D2861">
        <v>0</v>
      </c>
      <c r="E2861">
        <v>0</v>
      </c>
      <c r="F2861">
        <v>0</v>
      </c>
      <c r="G2861">
        <v>0</v>
      </c>
      <c r="H2861">
        <v>0</v>
      </c>
      <c r="I2861">
        <v>36</v>
      </c>
      <c r="J2861" t="s">
        <v>1275</v>
      </c>
      <c r="K2861" t="str">
        <f>INDEX('Planning Periods'!$O$2:$O$540,MATCH('Table B Values'!A2861,'Planning Periods'!$A$2:$A$540,0))</f>
        <v>San Diego County</v>
      </c>
    </row>
    <row r="2862" spans="1:11">
      <c r="A2862" t="s">
        <v>1073</v>
      </c>
      <c r="B2862">
        <v>2017</v>
      </c>
      <c r="C2862">
        <v>0</v>
      </c>
      <c r="D2862">
        <v>1</v>
      </c>
      <c r="E2862">
        <v>0</v>
      </c>
      <c r="F2862">
        <v>0</v>
      </c>
      <c r="G2862">
        <v>0</v>
      </c>
      <c r="H2862">
        <v>2</v>
      </c>
      <c r="I2862">
        <v>2</v>
      </c>
      <c r="J2862" t="s">
        <v>1275</v>
      </c>
      <c r="K2862" t="str">
        <f>INDEX('Planning Periods'!$O$2:$O$540,MATCH('Table B Values'!A2862,'Planning Periods'!$A$2:$A$540,0))</f>
        <v>Marin County</v>
      </c>
    </row>
    <row r="2863" spans="1:11">
      <c r="A2863" t="s">
        <v>1119</v>
      </c>
      <c r="B2863">
        <v>2017</v>
      </c>
      <c r="C2863">
        <v>0</v>
      </c>
      <c r="D2863">
        <v>0</v>
      </c>
      <c r="E2863">
        <v>0</v>
      </c>
      <c r="F2863">
        <v>0</v>
      </c>
      <c r="G2863">
        <v>0</v>
      </c>
      <c r="H2863">
        <v>0</v>
      </c>
      <c r="I2863">
        <v>260</v>
      </c>
      <c r="J2863" t="s">
        <v>1275</v>
      </c>
      <c r="K2863" t="str">
        <f>INDEX('Planning Periods'!$O$2:$O$540,MATCH('Table B Values'!A2863,'Planning Periods'!$A$2:$A$540,0))</f>
        <v>Orange County</v>
      </c>
    </row>
    <row r="2864" spans="1:11">
      <c r="A2864" t="s">
        <v>815</v>
      </c>
      <c r="B2864">
        <v>2017</v>
      </c>
      <c r="C2864">
        <v>0</v>
      </c>
      <c r="D2864">
        <v>0</v>
      </c>
      <c r="E2864">
        <v>0</v>
      </c>
      <c r="F2864">
        <v>0</v>
      </c>
      <c r="G2864">
        <v>0</v>
      </c>
      <c r="H2864">
        <v>4</v>
      </c>
      <c r="I2864">
        <v>207</v>
      </c>
      <c r="J2864" t="s">
        <v>1275</v>
      </c>
      <c r="K2864" t="str">
        <f>INDEX('Planning Periods'!$O$2:$O$540,MATCH('Table B Values'!A2864,'Planning Periods'!$A$2:$A$540,0))</f>
        <v>Riverside County</v>
      </c>
    </row>
    <row r="2865" spans="1:11">
      <c r="A2865" t="s">
        <v>948</v>
      </c>
      <c r="B2865">
        <v>2017</v>
      </c>
      <c r="C2865">
        <v>0</v>
      </c>
      <c r="D2865">
        <v>2</v>
      </c>
      <c r="E2865">
        <v>0</v>
      </c>
      <c r="F2865">
        <v>1</v>
      </c>
      <c r="G2865">
        <v>0</v>
      </c>
      <c r="H2865">
        <v>0</v>
      </c>
      <c r="I2865">
        <v>6</v>
      </c>
      <c r="J2865" t="s">
        <v>1275</v>
      </c>
      <c r="K2865" t="str">
        <f>INDEX('Planning Periods'!$O$2:$O$540,MATCH('Table B Values'!A2865,'Planning Periods'!$A$2:$A$540,0))</f>
        <v>Colusa County</v>
      </c>
    </row>
    <row r="2866" spans="1:11">
      <c r="A2866" t="s">
        <v>1079</v>
      </c>
      <c r="B2866">
        <v>2017</v>
      </c>
      <c r="C2866">
        <v>0</v>
      </c>
      <c r="D2866">
        <v>0</v>
      </c>
      <c r="E2866">
        <v>0</v>
      </c>
      <c r="F2866">
        <v>0</v>
      </c>
      <c r="G2866">
        <v>0</v>
      </c>
      <c r="H2866">
        <v>0</v>
      </c>
      <c r="I2866">
        <v>53</v>
      </c>
      <c r="J2866" t="s">
        <v>1275</v>
      </c>
      <c r="K2866" t="str">
        <f>INDEX('Planning Periods'!$O$2:$O$540,MATCH('Table B Values'!A2866,'Planning Periods'!$A$2:$A$540,0))</f>
        <v>Contra Costa County</v>
      </c>
    </row>
    <row r="2867" spans="1:11">
      <c r="A2867" t="s">
        <v>1081</v>
      </c>
      <c r="B2867">
        <v>2017</v>
      </c>
      <c r="C2867">
        <v>0</v>
      </c>
      <c r="D2867">
        <v>0</v>
      </c>
      <c r="E2867">
        <v>3</v>
      </c>
      <c r="F2867">
        <v>0</v>
      </c>
      <c r="G2867">
        <v>0</v>
      </c>
      <c r="H2867">
        <v>31</v>
      </c>
      <c r="I2867">
        <v>244</v>
      </c>
      <c r="J2867" t="s">
        <v>1275</v>
      </c>
      <c r="K2867" t="str">
        <f>INDEX('Planning Periods'!$O$2:$O$540,MATCH('Table B Values'!A2867,'Planning Periods'!$A$2:$A$540,0))</f>
        <v>Contra Costa County</v>
      </c>
    </row>
    <row r="2868" spans="1:11">
      <c r="A2868" t="s">
        <v>1106</v>
      </c>
      <c r="B2868">
        <v>2017</v>
      </c>
      <c r="C2868">
        <v>4</v>
      </c>
      <c r="D2868">
        <v>2</v>
      </c>
      <c r="E2868">
        <v>12</v>
      </c>
      <c r="F2868">
        <v>2</v>
      </c>
      <c r="G2868">
        <v>0</v>
      </c>
      <c r="H2868">
        <v>40</v>
      </c>
      <c r="I2868">
        <v>3</v>
      </c>
      <c r="J2868" t="s">
        <v>1275</v>
      </c>
      <c r="K2868" t="str">
        <f>INDEX('Planning Periods'!$O$2:$O$540,MATCH('Table B Values'!A2868,'Planning Periods'!$A$2:$A$540,0))</f>
        <v>Imperial County</v>
      </c>
    </row>
    <row r="2869" spans="1:11">
      <c r="A2869" t="s">
        <v>875</v>
      </c>
      <c r="B2869">
        <v>2017</v>
      </c>
      <c r="C2869">
        <v>18</v>
      </c>
      <c r="D2869">
        <v>0</v>
      </c>
      <c r="E2869">
        <v>4</v>
      </c>
      <c r="F2869">
        <v>0</v>
      </c>
      <c r="G2869">
        <v>0</v>
      </c>
      <c r="H2869">
        <v>5</v>
      </c>
      <c r="I2869">
        <v>66</v>
      </c>
      <c r="J2869" t="s">
        <v>1275</v>
      </c>
      <c r="K2869" t="str">
        <f>INDEX('Planning Periods'!$O$2:$O$540,MATCH('Table B Values'!A2869,'Planning Periods'!$A$2:$A$540,0))</f>
        <v>Alameda County</v>
      </c>
    </row>
    <row r="2870" spans="1:11">
      <c r="A2870" t="s">
        <v>1145</v>
      </c>
      <c r="B2870">
        <v>2017</v>
      </c>
      <c r="C2870">
        <v>0</v>
      </c>
      <c r="D2870">
        <v>0</v>
      </c>
      <c r="E2870">
        <v>0</v>
      </c>
      <c r="F2870">
        <v>3</v>
      </c>
      <c r="G2870">
        <v>0</v>
      </c>
      <c r="H2870">
        <v>0</v>
      </c>
      <c r="I2870">
        <v>32</v>
      </c>
      <c r="J2870" t="s">
        <v>1275</v>
      </c>
      <c r="K2870" t="str">
        <f>INDEX('Planning Periods'!$O$2:$O$540,MATCH('Table B Values'!A2870,'Planning Periods'!$A$2:$A$540,0))</f>
        <v>Alameda County</v>
      </c>
    </row>
    <row r="2871" spans="1:11">
      <c r="A2871" t="s">
        <v>1146</v>
      </c>
      <c r="B2871">
        <v>2017</v>
      </c>
      <c r="C2871">
        <v>0</v>
      </c>
      <c r="D2871">
        <v>0</v>
      </c>
      <c r="E2871">
        <v>0</v>
      </c>
      <c r="F2871">
        <v>0</v>
      </c>
      <c r="G2871">
        <v>0</v>
      </c>
      <c r="H2871">
        <v>4</v>
      </c>
      <c r="I2871">
        <v>8</v>
      </c>
      <c r="J2871" t="s">
        <v>1275</v>
      </c>
      <c r="K2871" t="str">
        <f>INDEX('Planning Periods'!$O$2:$O$540,MATCH('Table B Values'!A2871,'Planning Periods'!$A$2:$A$540,0))</f>
        <v>Alameda County</v>
      </c>
    </row>
    <row r="2872" spans="1:11">
      <c r="A2872" t="s">
        <v>873</v>
      </c>
      <c r="B2872">
        <v>2017</v>
      </c>
      <c r="C2872">
        <v>0</v>
      </c>
      <c r="D2872">
        <v>0</v>
      </c>
      <c r="E2872">
        <v>0</v>
      </c>
      <c r="F2872">
        <v>0</v>
      </c>
      <c r="G2872">
        <v>0</v>
      </c>
      <c r="H2872">
        <v>0</v>
      </c>
      <c r="I2872" s="356">
        <v>7</v>
      </c>
      <c r="J2872" t="s">
        <v>1275</v>
      </c>
      <c r="K2872" t="str">
        <f>INDEX('Planning Periods'!$O$2:$O$540,MATCH('Table B Values'!A2872,'Planning Periods'!$A$2:$A$540,0))</f>
        <v>Los Angeles County</v>
      </c>
    </row>
    <row r="2873" spans="1:11">
      <c r="A2873" t="s">
        <v>1080</v>
      </c>
      <c r="B2873">
        <v>2017</v>
      </c>
      <c r="C2873">
        <v>0</v>
      </c>
      <c r="D2873">
        <v>0</v>
      </c>
      <c r="E2873">
        <v>0</v>
      </c>
      <c r="F2873">
        <v>0</v>
      </c>
      <c r="G2873">
        <v>0</v>
      </c>
      <c r="H2873">
        <v>0</v>
      </c>
      <c r="I2873">
        <v>74</v>
      </c>
      <c r="J2873" t="s">
        <v>1275</v>
      </c>
      <c r="K2873" t="str">
        <f>INDEX('Planning Periods'!$O$2:$O$540,MATCH('Table B Values'!A2873,'Planning Periods'!$A$2:$A$540,0))</f>
        <v>Los Angeles County</v>
      </c>
    </row>
    <row r="2874" spans="1:11">
      <c r="A2874" t="s">
        <v>1082</v>
      </c>
      <c r="B2874">
        <v>2017</v>
      </c>
      <c r="C2874">
        <v>23</v>
      </c>
      <c r="D2874">
        <v>0</v>
      </c>
      <c r="E2874">
        <v>15</v>
      </c>
      <c r="F2874">
        <v>0</v>
      </c>
      <c r="G2874">
        <v>0</v>
      </c>
      <c r="H2874">
        <v>40</v>
      </c>
      <c r="I2874">
        <v>23</v>
      </c>
      <c r="J2874" t="s">
        <v>1275</v>
      </c>
      <c r="K2874" t="str">
        <f>INDEX('Planning Periods'!$O$2:$O$540,MATCH('Table B Values'!A2874,'Planning Periods'!$A$2:$A$540,0))</f>
        <v>Shasta County</v>
      </c>
    </row>
    <row r="2875" spans="1:11">
      <c r="A2875" t="s">
        <v>1078</v>
      </c>
      <c r="B2875">
        <v>2017</v>
      </c>
      <c r="C2875">
        <v>0</v>
      </c>
      <c r="D2875">
        <v>0</v>
      </c>
      <c r="E2875">
        <v>0</v>
      </c>
      <c r="F2875">
        <v>0</v>
      </c>
      <c r="G2875">
        <v>0</v>
      </c>
      <c r="H2875">
        <v>3</v>
      </c>
      <c r="I2875">
        <v>40</v>
      </c>
      <c r="J2875" t="s">
        <v>1275</v>
      </c>
      <c r="K2875" t="str">
        <f>INDEX('Planning Periods'!$O$2:$O$540,MATCH('Table B Values'!A2875,'Planning Periods'!$A$2:$A$540,0))</f>
        <v>Calaveras County</v>
      </c>
    </row>
    <row r="2876" spans="1:11">
      <c r="A2876" t="s">
        <v>1143</v>
      </c>
      <c r="B2876">
        <v>2017</v>
      </c>
      <c r="C2876">
        <v>2</v>
      </c>
      <c r="D2876">
        <v>0</v>
      </c>
      <c r="E2876">
        <v>0</v>
      </c>
      <c r="F2876">
        <v>0</v>
      </c>
      <c r="G2876">
        <v>0</v>
      </c>
      <c r="H2876">
        <v>0</v>
      </c>
      <c r="I2876">
        <v>41</v>
      </c>
      <c r="J2876" t="s">
        <v>1275</v>
      </c>
      <c r="K2876" t="str">
        <f>INDEX('Planning Periods'!$O$2:$O$540,MATCH('Table B Values'!A2876,'Planning Periods'!$A$2:$A$540,0))</f>
        <v>Contra Costa County</v>
      </c>
    </row>
    <row r="2877" spans="1:11">
      <c r="A2877" t="s">
        <v>785</v>
      </c>
      <c r="B2877">
        <v>2017</v>
      </c>
      <c r="C2877">
        <v>2</v>
      </c>
      <c r="D2877">
        <v>0</v>
      </c>
      <c r="E2877">
        <v>0</v>
      </c>
      <c r="F2877">
        <v>0</v>
      </c>
      <c r="G2877">
        <v>0</v>
      </c>
      <c r="H2877">
        <v>0</v>
      </c>
      <c r="I2877">
        <v>1533</v>
      </c>
      <c r="J2877" t="s">
        <v>1275</v>
      </c>
      <c r="K2877" t="str">
        <f>INDEX('Planning Periods'!$O$2:$O$540,MATCH('Table B Values'!A2877,'Planning Periods'!$A$2:$A$540,0))</f>
        <v>Orange County</v>
      </c>
    </row>
    <row r="2878" spans="1:11">
      <c r="A2878" t="s">
        <v>1301</v>
      </c>
      <c r="B2878">
        <v>2017</v>
      </c>
      <c r="C2878">
        <v>0</v>
      </c>
      <c r="D2878">
        <v>0</v>
      </c>
      <c r="E2878">
        <v>0</v>
      </c>
      <c r="F2878">
        <v>0</v>
      </c>
      <c r="G2878">
        <v>0</v>
      </c>
      <c r="H2878">
        <v>0</v>
      </c>
      <c r="I2878">
        <v>0</v>
      </c>
      <c r="J2878" t="s">
        <v>1275</v>
      </c>
      <c r="K2878" t="str">
        <f>INDEX('Planning Periods'!$O$2:$O$540,MATCH('Table B Values'!A2878,'Planning Periods'!$A$2:$A$540,0))</f>
        <v>Orange County</v>
      </c>
    </row>
    <row r="2879" spans="1:11">
      <c r="A2879" t="s">
        <v>1218</v>
      </c>
      <c r="B2879">
        <v>2017</v>
      </c>
      <c r="C2879">
        <v>0</v>
      </c>
      <c r="D2879">
        <v>0</v>
      </c>
      <c r="E2879">
        <v>0</v>
      </c>
      <c r="F2879">
        <v>2</v>
      </c>
      <c r="G2879">
        <v>0</v>
      </c>
      <c r="H2879">
        <v>3</v>
      </c>
      <c r="I2879">
        <v>3</v>
      </c>
      <c r="J2879" t="s">
        <v>1275</v>
      </c>
      <c r="K2879" t="str">
        <f>INDEX('Planning Periods'!$O$2:$O$540,MATCH('Table B Values'!A2879,'Planning Periods'!$A$2:$A$540,0))</f>
        <v>Alpine County</v>
      </c>
    </row>
    <row r="2880" spans="1:11">
      <c r="A2880" t="s">
        <v>1144</v>
      </c>
      <c r="B2880">
        <v>2017</v>
      </c>
      <c r="C2880">
        <v>49</v>
      </c>
      <c r="D2880">
        <v>0</v>
      </c>
      <c r="E2880">
        <v>20</v>
      </c>
      <c r="F2880">
        <v>0</v>
      </c>
      <c r="G2880">
        <v>0</v>
      </c>
      <c r="H2880">
        <v>1</v>
      </c>
      <c r="I2880">
        <v>0</v>
      </c>
      <c r="J2880" t="s">
        <v>1275</v>
      </c>
      <c r="K2880" t="str">
        <f>INDEX('Planning Periods'!$O$2:$O$540,MATCH('Table B Values'!A2880,'Planning Periods'!$A$2:$A$540,0))</f>
        <v>Napa County</v>
      </c>
    </row>
    <row r="2881" spans="1:11">
      <c r="A2881" t="s">
        <v>1074</v>
      </c>
      <c r="B2881">
        <v>2017</v>
      </c>
      <c r="C2881">
        <v>0</v>
      </c>
      <c r="D2881">
        <v>0</v>
      </c>
      <c r="E2881">
        <v>0</v>
      </c>
      <c r="F2881">
        <v>0</v>
      </c>
      <c r="G2881">
        <v>0</v>
      </c>
      <c r="H2881">
        <v>0</v>
      </c>
      <c r="I2881">
        <v>0</v>
      </c>
      <c r="J2881" t="s">
        <v>1275</v>
      </c>
      <c r="K2881" t="str">
        <f>INDEX('Planning Periods'!$O$2:$O$540,MATCH('Table B Values'!A2881,'Planning Periods'!$A$2:$A$540,0))</f>
        <v>San Bernardino County</v>
      </c>
    </row>
    <row r="2882" spans="1:11">
      <c r="A2882" t="s">
        <v>1087</v>
      </c>
      <c r="B2882">
        <v>2017</v>
      </c>
      <c r="C2882">
        <v>0</v>
      </c>
      <c r="D2882">
        <v>0</v>
      </c>
      <c r="E2882">
        <v>0</v>
      </c>
      <c r="F2882">
        <v>0</v>
      </c>
      <c r="G2882">
        <v>0</v>
      </c>
      <c r="H2882">
        <v>0</v>
      </c>
      <c r="I2882">
        <v>64</v>
      </c>
      <c r="J2882" t="s">
        <v>1275</v>
      </c>
      <c r="K2882" t="str">
        <f>INDEX('Planning Periods'!$O$2:$O$540,MATCH('Table B Values'!A2882,'Planning Periods'!$A$2:$A$540,0))</f>
        <v>Los Angeles County</v>
      </c>
    </row>
    <row r="2883" spans="1:11">
      <c r="A2883" t="s">
        <v>1135</v>
      </c>
      <c r="B2883">
        <v>2017</v>
      </c>
      <c r="C2883">
        <v>0</v>
      </c>
      <c r="D2883">
        <v>0</v>
      </c>
      <c r="E2883">
        <v>0</v>
      </c>
      <c r="F2883">
        <v>0</v>
      </c>
      <c r="G2883">
        <v>0</v>
      </c>
      <c r="H2883">
        <v>4</v>
      </c>
      <c r="I2883">
        <v>109</v>
      </c>
      <c r="J2883" t="s">
        <v>1275</v>
      </c>
      <c r="K2883" t="str">
        <f>INDEX('Planning Periods'!$O$2:$O$540,MATCH('Table B Values'!A2883,'Planning Periods'!$A$2:$A$540,0))</f>
        <v>San Mateo County</v>
      </c>
    </row>
    <row r="2884" spans="1:11">
      <c r="A2884" t="s">
        <v>1276</v>
      </c>
      <c r="B2884">
        <v>2017</v>
      </c>
      <c r="C2884">
        <v>0</v>
      </c>
      <c r="D2884">
        <v>0</v>
      </c>
      <c r="E2884">
        <v>0</v>
      </c>
      <c r="F2884">
        <v>0</v>
      </c>
      <c r="G2884">
        <v>0</v>
      </c>
      <c r="H2884">
        <v>2</v>
      </c>
      <c r="I2884">
        <v>0</v>
      </c>
      <c r="J2884" t="s">
        <v>1275</v>
      </c>
      <c r="K2884" t="str">
        <f>INDEX('Planning Periods'!$O$2:$O$540,MATCH('Table B Values'!A2884,'Planning Periods'!$A$2:$A$540,0))</f>
        <v>Marin County</v>
      </c>
    </row>
    <row r="2885" spans="1:11">
      <c r="A2885" t="s">
        <v>1095</v>
      </c>
      <c r="B2885">
        <v>2017</v>
      </c>
      <c r="C2885">
        <v>0</v>
      </c>
      <c r="D2885">
        <v>0</v>
      </c>
      <c r="E2885">
        <v>0</v>
      </c>
      <c r="F2885">
        <v>0</v>
      </c>
      <c r="G2885">
        <v>0</v>
      </c>
      <c r="H2885">
        <v>5</v>
      </c>
      <c r="I2885">
        <v>7</v>
      </c>
      <c r="J2885" t="s">
        <v>1275</v>
      </c>
      <c r="K2885" t="str">
        <f>INDEX('Planning Periods'!$O$2:$O$540,MATCH('Table B Values'!A2885,'Planning Periods'!$A$2:$A$540,0))</f>
        <v>Los Angeles County</v>
      </c>
    </row>
    <row r="2886" spans="1:11">
      <c r="A2886" t="s">
        <v>1302</v>
      </c>
      <c r="B2886">
        <v>2017</v>
      </c>
      <c r="C2886">
        <v>0</v>
      </c>
      <c r="D2886">
        <v>0</v>
      </c>
      <c r="E2886">
        <v>0</v>
      </c>
      <c r="F2886">
        <v>0</v>
      </c>
      <c r="G2886">
        <v>0</v>
      </c>
      <c r="H2886">
        <v>2</v>
      </c>
      <c r="I2886">
        <v>1</v>
      </c>
      <c r="J2886" t="s">
        <v>1275</v>
      </c>
      <c r="K2886" t="str">
        <f>INDEX('Planning Periods'!$O$2:$O$540,MATCH('Table B Values'!A2886,'Planning Periods'!$A$2:$A$540,0))</f>
        <v>San Bernardino County</v>
      </c>
    </row>
    <row r="2887" spans="1:11">
      <c r="A2887" t="s">
        <v>1139</v>
      </c>
      <c r="B2887">
        <v>2017</v>
      </c>
      <c r="C2887">
        <v>0</v>
      </c>
      <c r="D2887">
        <v>0</v>
      </c>
      <c r="E2887">
        <v>0</v>
      </c>
      <c r="F2887">
        <v>0</v>
      </c>
      <c r="G2887">
        <v>0</v>
      </c>
      <c r="H2887">
        <v>323</v>
      </c>
      <c r="I2887">
        <v>423</v>
      </c>
      <c r="J2887" t="s">
        <v>1275</v>
      </c>
      <c r="K2887" t="str">
        <f>INDEX('Planning Periods'!$O$2:$O$540,MATCH('Table B Values'!A2887,'Planning Periods'!$A$2:$A$540,0))</f>
        <v>Riverside County</v>
      </c>
    </row>
    <row r="2888" spans="1:11">
      <c r="A2888" t="s">
        <v>1140</v>
      </c>
      <c r="B2888">
        <v>2017</v>
      </c>
      <c r="C2888">
        <v>65</v>
      </c>
      <c r="D2888">
        <v>0</v>
      </c>
      <c r="E2888">
        <v>0</v>
      </c>
      <c r="F2888">
        <v>0</v>
      </c>
      <c r="G2888">
        <v>0</v>
      </c>
      <c r="H2888">
        <v>0</v>
      </c>
      <c r="I2888">
        <v>62</v>
      </c>
      <c r="J2888" t="s">
        <v>1275</v>
      </c>
      <c r="K2888" t="str">
        <f>INDEX('Planning Periods'!$O$2:$O$540,MATCH('Table B Values'!A2888,'Planning Periods'!$A$2:$A$540,0))</f>
        <v>Los Angeles County</v>
      </c>
    </row>
    <row r="2889" spans="1:11">
      <c r="A2889" t="s">
        <v>1136</v>
      </c>
      <c r="B2889">
        <v>2017</v>
      </c>
      <c r="C2889">
        <v>1</v>
      </c>
      <c r="D2889">
        <v>0</v>
      </c>
      <c r="E2889">
        <v>0</v>
      </c>
      <c r="F2889">
        <v>0</v>
      </c>
      <c r="G2889">
        <v>0</v>
      </c>
      <c r="H2889">
        <v>0</v>
      </c>
      <c r="I2889">
        <v>8</v>
      </c>
      <c r="J2889" t="s">
        <v>1275</v>
      </c>
      <c r="K2889" t="str">
        <f>INDEX('Planning Periods'!$O$2:$O$540,MATCH('Table B Values'!A2889,'Planning Periods'!$A$2:$A$540,0))</f>
        <v>Solano County</v>
      </c>
    </row>
    <row r="2890" spans="1:11">
      <c r="A2890" t="s">
        <v>1090</v>
      </c>
      <c r="B2890">
        <v>2017</v>
      </c>
      <c r="C2890">
        <v>0</v>
      </c>
      <c r="D2890">
        <v>0</v>
      </c>
      <c r="E2890">
        <v>0</v>
      </c>
      <c r="F2890">
        <v>0</v>
      </c>
      <c r="G2890">
        <v>0</v>
      </c>
      <c r="H2890">
        <v>0</v>
      </c>
      <c r="I2890">
        <v>0</v>
      </c>
      <c r="J2890" t="s">
        <v>1275</v>
      </c>
      <c r="K2890" t="str">
        <f>INDEX('Planning Periods'!$O$2:$O$540,MATCH('Table B Values'!A2890,'Planning Periods'!$A$2:$A$540,0))</f>
        <v>Inyo County</v>
      </c>
    </row>
    <row r="2891" spans="1:11">
      <c r="A2891" t="s">
        <v>1138</v>
      </c>
      <c r="B2891">
        <v>2017</v>
      </c>
      <c r="C2891">
        <v>0</v>
      </c>
      <c r="D2891">
        <v>0</v>
      </c>
      <c r="E2891">
        <v>0</v>
      </c>
      <c r="F2891">
        <v>0</v>
      </c>
      <c r="G2891">
        <v>0</v>
      </c>
      <c r="H2891">
        <v>2</v>
      </c>
      <c r="I2891">
        <v>1</v>
      </c>
      <c r="J2891" t="s">
        <v>1275</v>
      </c>
      <c r="K2891" t="str">
        <f>INDEX('Planning Periods'!$O$2:$O$540,MATCH('Table B Values'!A2891,'Planning Periods'!$A$2:$A$540,0))</f>
        <v>Riverside County</v>
      </c>
    </row>
    <row r="2892" spans="1:11">
      <c r="A2892" t="s">
        <v>1137</v>
      </c>
      <c r="B2892">
        <v>2017</v>
      </c>
      <c r="C2892">
        <v>0</v>
      </c>
      <c r="D2892">
        <v>0</v>
      </c>
      <c r="E2892">
        <v>0</v>
      </c>
      <c r="F2892">
        <v>0</v>
      </c>
      <c r="G2892">
        <v>0</v>
      </c>
      <c r="H2892">
        <v>0</v>
      </c>
      <c r="I2892">
        <v>2</v>
      </c>
      <c r="J2892" t="s">
        <v>1275</v>
      </c>
      <c r="K2892" t="str">
        <f>INDEX('Planning Periods'!$O$2:$O$540,MATCH('Table B Values'!A2892,'Planning Periods'!$A$2:$A$540,0))</f>
        <v>Los Angeles County</v>
      </c>
    </row>
    <row r="2893" spans="1:11">
      <c r="A2893" t="s">
        <v>1142</v>
      </c>
      <c r="B2893">
        <v>2017</v>
      </c>
      <c r="C2893">
        <v>0</v>
      </c>
      <c r="D2893">
        <v>0</v>
      </c>
      <c r="E2893">
        <v>0</v>
      </c>
      <c r="F2893">
        <v>0</v>
      </c>
      <c r="G2893">
        <v>0</v>
      </c>
      <c r="H2893">
        <v>1</v>
      </c>
      <c r="I2893">
        <v>0</v>
      </c>
      <c r="J2893" t="s">
        <v>1275</v>
      </c>
      <c r="K2893" t="str">
        <f>INDEX('Planning Periods'!$O$2:$O$540,MATCH('Table B Values'!A2893,'Planning Periods'!$A$2:$A$540,0))</f>
        <v>Butte County</v>
      </c>
    </row>
    <row r="2894" spans="1:11">
      <c r="A2894" t="s">
        <v>1141</v>
      </c>
      <c r="B2894">
        <v>2017</v>
      </c>
      <c r="C2894">
        <v>59</v>
      </c>
      <c r="D2894">
        <v>0</v>
      </c>
      <c r="E2894">
        <v>3</v>
      </c>
      <c r="F2894">
        <v>0</v>
      </c>
      <c r="G2894">
        <v>0</v>
      </c>
      <c r="H2894">
        <v>0</v>
      </c>
      <c r="I2894">
        <v>531</v>
      </c>
      <c r="J2894" t="s">
        <v>1275</v>
      </c>
      <c r="K2894" t="str">
        <f>INDEX('Planning Periods'!$O$2:$O$540,MATCH('Table B Values'!A2894,'Planning Periods'!$A$2:$A$540,0))</f>
        <v>Alameda County</v>
      </c>
    </row>
    <row r="2895" spans="1:11">
      <c r="A2895" t="s">
        <v>1085</v>
      </c>
      <c r="B2895">
        <v>2017</v>
      </c>
      <c r="C2895">
        <v>0</v>
      </c>
      <c r="D2895">
        <v>0</v>
      </c>
      <c r="E2895">
        <v>0</v>
      </c>
      <c r="F2895">
        <v>0</v>
      </c>
      <c r="G2895">
        <v>0</v>
      </c>
      <c r="H2895">
        <v>0</v>
      </c>
      <c r="I2895">
        <v>16</v>
      </c>
      <c r="J2895" t="s">
        <v>1275</v>
      </c>
      <c r="K2895" t="str">
        <f>INDEX('Planning Periods'!$O$2:$O$540,MATCH('Table B Values'!A2895,'Planning Periods'!$A$2:$A$540,0))</f>
        <v>Los Angeles County</v>
      </c>
    </row>
    <row r="2896" spans="1:11">
      <c r="A2896" t="s">
        <v>1092</v>
      </c>
      <c r="B2896">
        <v>2017</v>
      </c>
      <c r="C2896">
        <v>0</v>
      </c>
      <c r="D2896">
        <v>0</v>
      </c>
      <c r="E2896">
        <v>0</v>
      </c>
      <c r="F2896">
        <v>0</v>
      </c>
      <c r="G2896">
        <v>0</v>
      </c>
      <c r="H2896">
        <v>4</v>
      </c>
      <c r="I2896">
        <v>23</v>
      </c>
      <c r="J2896" t="s">
        <v>1275</v>
      </c>
      <c r="K2896" t="str">
        <f>INDEX('Planning Periods'!$O$2:$O$540,MATCH('Table B Values'!A2896,'Planning Periods'!$A$2:$A$540,0))</f>
        <v>San Bernardino County</v>
      </c>
    </row>
    <row r="2897" spans="1:11">
      <c r="A2897" t="s">
        <v>1150</v>
      </c>
      <c r="B2897">
        <v>2017</v>
      </c>
      <c r="C2897">
        <v>0</v>
      </c>
      <c r="D2897">
        <v>0</v>
      </c>
      <c r="E2897">
        <v>0</v>
      </c>
      <c r="F2897">
        <v>6</v>
      </c>
      <c r="G2897">
        <v>0</v>
      </c>
      <c r="H2897">
        <v>79</v>
      </c>
      <c r="I2897">
        <v>0</v>
      </c>
      <c r="J2897" t="s">
        <v>1275</v>
      </c>
      <c r="K2897" t="str">
        <f>INDEX('Planning Periods'!$O$2:$O$540,MATCH('Table B Values'!A2897,'Planning Periods'!$A$2:$A$540,0))</f>
        <v>Kern County</v>
      </c>
    </row>
    <row r="2898" spans="1:11">
      <c r="A2898" t="s">
        <v>1097</v>
      </c>
      <c r="B2898">
        <v>2017</v>
      </c>
      <c r="C2898">
        <v>0</v>
      </c>
      <c r="D2898">
        <v>0</v>
      </c>
      <c r="E2898">
        <v>0</v>
      </c>
      <c r="F2898">
        <v>0</v>
      </c>
      <c r="G2898">
        <v>0</v>
      </c>
      <c r="H2898">
        <v>1</v>
      </c>
      <c r="I2898">
        <v>76</v>
      </c>
      <c r="J2898" t="s">
        <v>1275</v>
      </c>
      <c r="K2898" t="str">
        <f>INDEX('Planning Periods'!$O$2:$O$540,MATCH('Table B Values'!A2898,'Planning Periods'!$A$2:$A$540,0))</f>
        <v>San Luis Obispo County</v>
      </c>
    </row>
    <row r="2899" spans="1:11">
      <c r="A2899" t="s">
        <v>1151</v>
      </c>
      <c r="B2899">
        <v>2017</v>
      </c>
      <c r="C2899">
        <v>0</v>
      </c>
      <c r="D2899">
        <v>6</v>
      </c>
      <c r="E2899">
        <v>0</v>
      </c>
      <c r="F2899">
        <v>5</v>
      </c>
      <c r="G2899">
        <v>0</v>
      </c>
      <c r="H2899">
        <v>0</v>
      </c>
      <c r="I2899" s="356">
        <v>25</v>
      </c>
      <c r="J2899" t="s">
        <v>1275</v>
      </c>
      <c r="K2899" t="str">
        <f>INDEX('Planning Periods'!$O$2:$O$540,MATCH('Table B Values'!A2899,'Planning Periods'!$A$2:$A$540,0))</f>
        <v>San Mateo County</v>
      </c>
    </row>
    <row r="2900" spans="1:11">
      <c r="A2900" t="s">
        <v>1099</v>
      </c>
      <c r="B2900">
        <v>2017</v>
      </c>
      <c r="C2900">
        <v>0</v>
      </c>
      <c r="D2900">
        <v>0</v>
      </c>
      <c r="E2900">
        <v>0</v>
      </c>
      <c r="F2900">
        <v>0</v>
      </c>
      <c r="G2900">
        <v>0</v>
      </c>
      <c r="H2900">
        <v>0</v>
      </c>
      <c r="I2900">
        <v>8</v>
      </c>
      <c r="J2900" t="s">
        <v>1275</v>
      </c>
      <c r="K2900" t="str">
        <f>INDEX('Planning Periods'!$O$2:$O$540,MATCH('Table B Values'!A2900,'Planning Periods'!$A$2:$A$540,0))</f>
        <v>Los Angeles County</v>
      </c>
    </row>
    <row r="2901" spans="1:11">
      <c r="A2901" t="s">
        <v>1072</v>
      </c>
      <c r="B2901">
        <v>2017</v>
      </c>
      <c r="C2901">
        <v>0</v>
      </c>
      <c r="D2901">
        <v>0</v>
      </c>
      <c r="E2901">
        <v>0</v>
      </c>
      <c r="F2901">
        <v>0</v>
      </c>
      <c r="G2901">
        <v>0</v>
      </c>
      <c r="H2901">
        <v>38</v>
      </c>
      <c r="I2901">
        <v>101</v>
      </c>
      <c r="J2901" t="s">
        <v>1275</v>
      </c>
      <c r="K2901" t="str">
        <f>INDEX('Planning Periods'!$O$2:$O$540,MATCH('Table B Values'!A2901,'Planning Periods'!$A$2:$A$540,0))</f>
        <v>Los Angeles County</v>
      </c>
    </row>
    <row r="2902" spans="1:11">
      <c r="A2902" t="s">
        <v>797</v>
      </c>
      <c r="B2902">
        <v>2017</v>
      </c>
      <c r="C2902">
        <v>0</v>
      </c>
      <c r="D2902">
        <v>0</v>
      </c>
      <c r="E2902">
        <v>0</v>
      </c>
      <c r="F2902">
        <v>0</v>
      </c>
      <c r="G2902">
        <v>0</v>
      </c>
      <c r="H2902">
        <v>164</v>
      </c>
      <c r="I2902">
        <v>5</v>
      </c>
      <c r="J2902" t="s">
        <v>1275</v>
      </c>
      <c r="K2902" t="str">
        <f>INDEX('Planning Periods'!$O$2:$O$540,MATCH('Table B Values'!A2902,'Planning Periods'!$A$2:$A$540,0))</f>
        <v>Humboldt County</v>
      </c>
    </row>
    <row r="2903" spans="1:11">
      <c r="A2903" t="s">
        <v>1076</v>
      </c>
      <c r="B2903">
        <v>2017</v>
      </c>
      <c r="C2903">
        <v>0</v>
      </c>
      <c r="D2903">
        <v>0</v>
      </c>
      <c r="E2903">
        <v>0</v>
      </c>
      <c r="F2903">
        <v>4</v>
      </c>
      <c r="G2903">
        <v>0</v>
      </c>
      <c r="H2903">
        <v>0</v>
      </c>
      <c r="I2903">
        <v>37</v>
      </c>
      <c r="J2903" t="s">
        <v>1275</v>
      </c>
      <c r="K2903" t="str">
        <f>INDEX('Planning Periods'!$O$2:$O$540,MATCH('Table B Values'!A2903,'Planning Periods'!$A$2:$A$540,0))</f>
        <v>San Luis Obispo County</v>
      </c>
    </row>
    <row r="2904" spans="1:11">
      <c r="A2904" t="s">
        <v>1149</v>
      </c>
      <c r="B2904">
        <v>2017</v>
      </c>
      <c r="C2904">
        <v>0</v>
      </c>
      <c r="D2904">
        <v>0</v>
      </c>
      <c r="E2904">
        <v>0</v>
      </c>
      <c r="F2904">
        <v>0</v>
      </c>
      <c r="G2904">
        <v>0</v>
      </c>
      <c r="H2904">
        <v>0</v>
      </c>
      <c r="I2904">
        <v>133</v>
      </c>
      <c r="J2904" t="s">
        <v>1275</v>
      </c>
      <c r="K2904" t="str">
        <f>INDEX('Planning Periods'!$O$2:$O$540,MATCH('Table B Values'!A2904,'Planning Periods'!$A$2:$A$540,0))</f>
        <v>Merced County</v>
      </c>
    </row>
    <row r="2905" spans="1:11">
      <c r="A2905" t="s">
        <v>1148</v>
      </c>
      <c r="B2905">
        <v>2017</v>
      </c>
      <c r="C2905">
        <v>182</v>
      </c>
      <c r="D2905">
        <v>0</v>
      </c>
      <c r="E2905">
        <v>76</v>
      </c>
      <c r="F2905">
        <v>0</v>
      </c>
      <c r="G2905">
        <v>0</v>
      </c>
      <c r="H2905">
        <v>4388</v>
      </c>
      <c r="I2905">
        <v>3117</v>
      </c>
      <c r="J2905" t="s">
        <v>1275</v>
      </c>
      <c r="K2905" t="str">
        <f>INDEX('Planning Periods'!$O$2:$O$540,MATCH('Table B Values'!A2905,'Planning Periods'!$A$2:$A$540,0))</f>
        <v>Kern County</v>
      </c>
    </row>
    <row r="2906" spans="1:11">
      <c r="A2906" t="s">
        <v>1101</v>
      </c>
      <c r="B2906">
        <v>2017</v>
      </c>
      <c r="C2906">
        <v>0</v>
      </c>
      <c r="D2906">
        <v>0</v>
      </c>
      <c r="E2906">
        <v>0</v>
      </c>
      <c r="F2906">
        <v>0</v>
      </c>
      <c r="G2906">
        <v>0</v>
      </c>
      <c r="H2906">
        <v>1</v>
      </c>
      <c r="I2906">
        <v>56</v>
      </c>
      <c r="J2906" t="s">
        <v>1275</v>
      </c>
      <c r="K2906" t="str">
        <f>INDEX('Planning Periods'!$O$2:$O$540,MATCH('Table B Values'!A2906,'Planning Periods'!$A$2:$A$540,0))</f>
        <v>Los Angeles County</v>
      </c>
    </row>
    <row r="2907" spans="1:11">
      <c r="A2907" t="s">
        <v>1288</v>
      </c>
      <c r="B2907">
        <v>2017</v>
      </c>
      <c r="C2907">
        <v>0</v>
      </c>
      <c r="D2907">
        <v>0</v>
      </c>
      <c r="E2907">
        <v>0</v>
      </c>
      <c r="F2907">
        <v>0</v>
      </c>
      <c r="G2907">
        <v>0</v>
      </c>
      <c r="H2907">
        <v>0</v>
      </c>
      <c r="I2907">
        <v>0</v>
      </c>
      <c r="J2907" t="s">
        <v>1275</v>
      </c>
      <c r="K2907" t="str">
        <f>INDEX('Planning Periods'!$O$2:$O$540,MATCH('Table B Values'!A2907,'Planning Periods'!$A$2:$A$540,0))</f>
        <v>Riverside County</v>
      </c>
    </row>
    <row r="2908" spans="1:11">
      <c r="A2908" t="s">
        <v>1147</v>
      </c>
      <c r="B2908">
        <v>2017</v>
      </c>
      <c r="C2908">
        <v>0</v>
      </c>
      <c r="D2908">
        <v>0</v>
      </c>
      <c r="E2908">
        <v>0</v>
      </c>
      <c r="F2908">
        <v>0</v>
      </c>
      <c r="G2908">
        <v>0</v>
      </c>
      <c r="H2908">
        <v>158</v>
      </c>
      <c r="I2908">
        <v>0</v>
      </c>
      <c r="J2908" t="s">
        <v>1275</v>
      </c>
      <c r="K2908" t="str">
        <f>INDEX('Planning Periods'!$O$2:$O$540,MATCH('Table B Values'!A2908,'Planning Periods'!$A$2:$A$540,0))</f>
        <v>Los Angeles County</v>
      </c>
    </row>
    <row r="2909" spans="1:11">
      <c r="A2909" t="s">
        <v>1102</v>
      </c>
      <c r="B2909">
        <v>2017</v>
      </c>
      <c r="C2909">
        <v>0</v>
      </c>
      <c r="D2909">
        <v>0</v>
      </c>
      <c r="E2909">
        <v>0</v>
      </c>
      <c r="F2909">
        <v>0</v>
      </c>
      <c r="G2909">
        <v>0</v>
      </c>
      <c r="H2909">
        <v>22</v>
      </c>
      <c r="I2909">
        <v>17</v>
      </c>
      <c r="J2909" t="s">
        <v>1275</v>
      </c>
      <c r="K2909" t="str">
        <f>INDEX('Planning Periods'!$O$2:$O$540,MATCH('Table B Values'!A2909,'Planning Periods'!$A$2:$A$540,0))</f>
        <v>Placer County</v>
      </c>
    </row>
    <row r="2910" spans="1:11">
      <c r="A2910" t="s">
        <v>1294</v>
      </c>
      <c r="B2910">
        <v>2017</v>
      </c>
      <c r="C2910">
        <v>0</v>
      </c>
      <c r="D2910">
        <v>0</v>
      </c>
      <c r="E2910">
        <v>0</v>
      </c>
      <c r="F2910">
        <v>0</v>
      </c>
      <c r="G2910">
        <v>0</v>
      </c>
      <c r="H2910">
        <v>0</v>
      </c>
      <c r="I2910">
        <v>1</v>
      </c>
      <c r="J2910" t="s">
        <v>1275</v>
      </c>
      <c r="K2910" t="str">
        <f>INDEX('Planning Periods'!$O$2:$O$540,MATCH('Table B Values'!A2910,'Planning Periods'!$A$2:$A$540,0))</f>
        <v>Los Angeles County</v>
      </c>
    </row>
    <row r="2911" spans="1:11">
      <c r="A2911" t="s">
        <v>1277</v>
      </c>
      <c r="B2911">
        <v>2017</v>
      </c>
      <c r="C2911">
        <v>0</v>
      </c>
      <c r="D2911">
        <v>0</v>
      </c>
      <c r="E2911">
        <v>2</v>
      </c>
      <c r="F2911">
        <v>0</v>
      </c>
      <c r="G2911">
        <v>0</v>
      </c>
      <c r="H2911">
        <v>6</v>
      </c>
      <c r="I2911">
        <v>0</v>
      </c>
      <c r="J2911" t="s">
        <v>1275</v>
      </c>
      <c r="K2911" t="str">
        <f>INDEX('Planning Periods'!$O$2:$O$540,MATCH('Table B Values'!A2911,'Planning Periods'!$A$2:$A$540,0))</f>
        <v>Kings County</v>
      </c>
    </row>
    <row r="2912" spans="1:11">
      <c r="A2912" t="s">
        <v>1187</v>
      </c>
      <c r="B2912">
        <v>2017</v>
      </c>
      <c r="C2912">
        <v>0</v>
      </c>
      <c r="D2912">
        <v>0</v>
      </c>
      <c r="E2912">
        <v>0</v>
      </c>
      <c r="F2912">
        <v>0</v>
      </c>
      <c r="G2912">
        <v>0</v>
      </c>
      <c r="H2912">
        <v>0</v>
      </c>
      <c r="I2912">
        <v>0</v>
      </c>
      <c r="J2912" t="s">
        <v>1275</v>
      </c>
      <c r="K2912" t="str">
        <f>INDEX('Planning Periods'!$O$2:$O$540,MATCH('Table B Values'!A2912,'Planning Periods'!$A$2:$A$540,0))</f>
        <v>Kern County</v>
      </c>
    </row>
    <row r="2913" spans="1:11">
      <c r="A2913" t="s">
        <v>1188</v>
      </c>
      <c r="B2913">
        <v>2017</v>
      </c>
      <c r="C2913">
        <v>0</v>
      </c>
      <c r="D2913">
        <v>0</v>
      </c>
      <c r="E2913">
        <v>2</v>
      </c>
      <c r="F2913">
        <v>0</v>
      </c>
      <c r="G2913">
        <v>0</v>
      </c>
      <c r="H2913">
        <v>5</v>
      </c>
      <c r="I2913">
        <v>31</v>
      </c>
      <c r="J2913" t="s">
        <v>1275</v>
      </c>
      <c r="K2913" t="str">
        <f>INDEX('Planning Periods'!$O$2:$O$540,MATCH('Table B Values'!A2913,'Planning Periods'!$A$2:$A$540,0))</f>
        <v>Monterey County</v>
      </c>
    </row>
    <row r="2914" spans="1:11">
      <c r="A2914" t="s">
        <v>1189</v>
      </c>
      <c r="B2914">
        <v>2017</v>
      </c>
      <c r="C2914">
        <v>0</v>
      </c>
      <c r="D2914">
        <v>0</v>
      </c>
      <c r="E2914">
        <v>8</v>
      </c>
      <c r="F2914">
        <v>0</v>
      </c>
      <c r="G2914">
        <v>0</v>
      </c>
      <c r="H2914">
        <v>1</v>
      </c>
      <c r="I2914" s="356">
        <v>8</v>
      </c>
      <c r="J2914" t="s">
        <v>1275</v>
      </c>
      <c r="K2914" t="str">
        <f>INDEX('Planning Periods'!$O$2:$O$540,MATCH('Table B Values'!A2914,'Planning Periods'!$A$2:$A$540,0))</f>
        <v>Kings County</v>
      </c>
    </row>
    <row r="2915" spans="1:11">
      <c r="A2915" t="s">
        <v>1176</v>
      </c>
      <c r="B2915">
        <v>2017</v>
      </c>
      <c r="C2915">
        <v>0</v>
      </c>
      <c r="D2915">
        <v>0</v>
      </c>
      <c r="E2915">
        <v>5</v>
      </c>
      <c r="F2915">
        <v>0</v>
      </c>
      <c r="G2915">
        <v>0</v>
      </c>
      <c r="H2915">
        <v>34</v>
      </c>
      <c r="I2915" s="356">
        <v>9</v>
      </c>
      <c r="J2915" t="s">
        <v>1275</v>
      </c>
      <c r="K2915" t="str">
        <f>INDEX('Planning Periods'!$O$2:$O$540,MATCH('Table B Values'!A2915,'Planning Periods'!$A$2:$A$540,0))</f>
        <v>Fresno County</v>
      </c>
    </row>
    <row r="2916" spans="1:11">
      <c r="A2916" t="s">
        <v>1027</v>
      </c>
      <c r="B2916">
        <v>2017</v>
      </c>
      <c r="C2916">
        <v>3</v>
      </c>
      <c r="D2916">
        <v>0</v>
      </c>
      <c r="E2916">
        <v>2</v>
      </c>
      <c r="F2916">
        <v>0</v>
      </c>
      <c r="G2916">
        <v>0</v>
      </c>
      <c r="H2916">
        <v>4</v>
      </c>
      <c r="I2916">
        <v>0</v>
      </c>
      <c r="J2916" t="s">
        <v>1275</v>
      </c>
      <c r="K2916" t="str">
        <f>INDEX('Planning Periods'!$O$2:$O$540,MATCH('Table B Values'!A2916,'Planning Periods'!$A$2:$A$540,0))</f>
        <v>Los Angeles County</v>
      </c>
    </row>
    <row r="2917" spans="1:11">
      <c r="A2917" t="s">
        <v>1303</v>
      </c>
      <c r="B2917">
        <v>2017</v>
      </c>
      <c r="C2917">
        <v>0</v>
      </c>
      <c r="D2917">
        <v>0</v>
      </c>
      <c r="E2917">
        <v>0</v>
      </c>
      <c r="F2917">
        <v>0</v>
      </c>
      <c r="G2917">
        <v>0</v>
      </c>
      <c r="H2917">
        <v>0</v>
      </c>
      <c r="I2917">
        <v>0</v>
      </c>
      <c r="J2917" t="s">
        <v>1275</v>
      </c>
      <c r="K2917" t="str">
        <f>INDEX('Planning Periods'!$O$2:$O$540,MATCH('Table B Values'!A2917,'Planning Periods'!$A$2:$A$540,0))</f>
        <v>Sacramento County</v>
      </c>
    </row>
    <row r="2918" spans="1:11">
      <c r="A2918" t="s">
        <v>1025</v>
      </c>
      <c r="B2918">
        <v>2017</v>
      </c>
      <c r="C2918">
        <v>0</v>
      </c>
      <c r="D2918">
        <v>0</v>
      </c>
      <c r="E2918">
        <v>0</v>
      </c>
      <c r="F2918">
        <v>0</v>
      </c>
      <c r="G2918">
        <v>0</v>
      </c>
      <c r="H2918">
        <v>13</v>
      </c>
      <c r="I2918">
        <v>0</v>
      </c>
      <c r="J2918" t="s">
        <v>1275</v>
      </c>
      <c r="K2918" t="str">
        <f>INDEX('Planning Periods'!$O$2:$O$540,MATCH('Table B Values'!A2918,'Planning Periods'!$A$2:$A$540,0))</f>
        <v>Amador County</v>
      </c>
    </row>
    <row r="2919" spans="1:11">
      <c r="A2919" t="s">
        <v>1186</v>
      </c>
      <c r="B2919">
        <v>2017</v>
      </c>
      <c r="C2919">
        <v>0</v>
      </c>
      <c r="D2919">
        <v>0</v>
      </c>
      <c r="E2919">
        <v>0</v>
      </c>
      <c r="F2919">
        <v>0</v>
      </c>
      <c r="G2919">
        <v>0</v>
      </c>
      <c r="H2919">
        <v>19</v>
      </c>
      <c r="I2919">
        <v>0</v>
      </c>
      <c r="J2919" t="s">
        <v>1275</v>
      </c>
      <c r="K2919" t="str">
        <f>INDEX('Planning Periods'!$O$2:$O$540,MATCH('Table B Values'!A2919,'Planning Periods'!$A$2:$A$540,0))</f>
        <v>Fresno County</v>
      </c>
    </row>
    <row r="2920" spans="1:11">
      <c r="A2920" t="s">
        <v>924</v>
      </c>
      <c r="B2920">
        <v>2017</v>
      </c>
      <c r="C2920">
        <v>0</v>
      </c>
      <c r="D2920">
        <v>0</v>
      </c>
      <c r="E2920">
        <v>0</v>
      </c>
      <c r="F2920">
        <v>0</v>
      </c>
      <c r="G2920">
        <v>0</v>
      </c>
      <c r="H2920">
        <v>0</v>
      </c>
      <c r="I2920">
        <v>10</v>
      </c>
      <c r="J2920" t="s">
        <v>1275</v>
      </c>
      <c r="K2920" t="str">
        <f>INDEX('Planning Periods'!$O$2:$O$540,MATCH('Table B Values'!A2920,'Planning Periods'!$A$2:$A$540,0))</f>
        <v>Orange County</v>
      </c>
    </row>
    <row r="2921" spans="1:11">
      <c r="A2921" t="s">
        <v>1043</v>
      </c>
      <c r="B2921">
        <v>2017</v>
      </c>
      <c r="C2921">
        <v>0</v>
      </c>
      <c r="D2921">
        <v>0</v>
      </c>
      <c r="E2921">
        <v>0</v>
      </c>
      <c r="F2921">
        <v>0</v>
      </c>
      <c r="G2921">
        <v>0</v>
      </c>
      <c r="H2921">
        <v>0</v>
      </c>
      <c r="I2921">
        <v>102</v>
      </c>
      <c r="J2921" t="s">
        <v>1275</v>
      </c>
      <c r="K2921" t="str">
        <f>INDEX('Planning Periods'!$O$2:$O$540,MATCH('Table B Values'!A2921,'Planning Periods'!$A$2:$A$540,0))</f>
        <v>Riverside County</v>
      </c>
    </row>
    <row r="2922" spans="1:11">
      <c r="A2922" t="s">
        <v>1041</v>
      </c>
      <c r="B2922">
        <v>2017</v>
      </c>
      <c r="C2922">
        <v>1</v>
      </c>
      <c r="D2922">
        <v>0</v>
      </c>
      <c r="E2922">
        <v>0</v>
      </c>
      <c r="F2922">
        <v>0</v>
      </c>
      <c r="G2922">
        <v>0</v>
      </c>
      <c r="H2922">
        <v>0</v>
      </c>
      <c r="I2922">
        <v>20</v>
      </c>
      <c r="J2922" t="s">
        <v>1275</v>
      </c>
      <c r="K2922" t="str">
        <f>INDEX('Planning Periods'!$O$2:$O$540,MATCH('Table B Values'!A2922,'Planning Periods'!$A$2:$A$540,0))</f>
        <v>Los Angeles County</v>
      </c>
    </row>
    <row r="2923" spans="1:11">
      <c r="A2923" t="s">
        <v>1018</v>
      </c>
      <c r="B2923">
        <v>2017</v>
      </c>
      <c r="C2923">
        <v>0</v>
      </c>
      <c r="D2923">
        <v>0</v>
      </c>
      <c r="E2923">
        <v>0</v>
      </c>
      <c r="F2923">
        <v>0</v>
      </c>
      <c r="G2923">
        <v>0</v>
      </c>
      <c r="H2923">
        <v>1</v>
      </c>
      <c r="I2923">
        <v>31</v>
      </c>
      <c r="J2923" t="s">
        <v>1275</v>
      </c>
      <c r="K2923" t="str">
        <f>INDEX('Planning Periods'!$O$2:$O$540,MATCH('Table B Values'!A2923,'Planning Periods'!$A$2:$A$540,0))</f>
        <v>Los Angeles County</v>
      </c>
    </row>
    <row r="2924" spans="1:11">
      <c r="A2924" t="s">
        <v>1029</v>
      </c>
      <c r="B2924">
        <v>2017</v>
      </c>
      <c r="C2924">
        <v>0</v>
      </c>
      <c r="D2924">
        <v>0</v>
      </c>
      <c r="E2924">
        <v>0</v>
      </c>
      <c r="F2924">
        <v>0</v>
      </c>
      <c r="G2924">
        <v>0</v>
      </c>
      <c r="H2924">
        <v>0</v>
      </c>
      <c r="I2924">
        <v>11</v>
      </c>
      <c r="J2924" t="s">
        <v>1275</v>
      </c>
      <c r="K2924" t="str">
        <f>INDEX('Planning Periods'!$O$2:$O$540,MATCH('Table B Values'!A2924,'Planning Periods'!$A$2:$A$540,0))</f>
        <v>Los Angeles County</v>
      </c>
    </row>
    <row r="2925" spans="1:11">
      <c r="A2925" t="s">
        <v>941</v>
      </c>
      <c r="B2925">
        <v>2017</v>
      </c>
      <c r="C2925">
        <v>0</v>
      </c>
      <c r="D2925">
        <v>0</v>
      </c>
      <c r="E2925">
        <v>0</v>
      </c>
      <c r="F2925">
        <v>0</v>
      </c>
      <c r="G2925">
        <v>0</v>
      </c>
      <c r="H2925">
        <v>0</v>
      </c>
      <c r="I2925">
        <v>41</v>
      </c>
      <c r="J2925" t="s">
        <v>1275</v>
      </c>
      <c r="K2925" t="str">
        <f>INDEX('Planning Periods'!$O$2:$O$540,MATCH('Table B Values'!A2925,'Planning Periods'!$A$2:$A$540,0))</f>
        <v>Orange County</v>
      </c>
    </row>
    <row r="2926" spans="1:11">
      <c r="A2926" t="s">
        <v>1020</v>
      </c>
      <c r="B2926">
        <v>2017</v>
      </c>
      <c r="C2926">
        <v>0</v>
      </c>
      <c r="D2926">
        <v>0</v>
      </c>
      <c r="E2926">
        <v>0</v>
      </c>
      <c r="F2926">
        <v>7</v>
      </c>
      <c r="G2926">
        <v>0</v>
      </c>
      <c r="H2926">
        <v>0</v>
      </c>
      <c r="I2926">
        <v>24</v>
      </c>
      <c r="J2926" t="s">
        <v>1275</v>
      </c>
      <c r="K2926" t="str">
        <f>INDEX('Planning Periods'!$O$2:$O$540,MATCH('Table B Values'!A2926,'Planning Periods'!$A$2:$A$540,0))</f>
        <v>San Diego County</v>
      </c>
    </row>
    <row r="2927" spans="1:11">
      <c r="A2927" t="s">
        <v>1297</v>
      </c>
      <c r="B2927">
        <v>2017</v>
      </c>
      <c r="C2927">
        <v>0</v>
      </c>
      <c r="D2927">
        <v>0</v>
      </c>
      <c r="E2927">
        <v>0</v>
      </c>
      <c r="F2927">
        <v>0</v>
      </c>
      <c r="G2927">
        <v>0</v>
      </c>
      <c r="H2927">
        <v>0</v>
      </c>
      <c r="I2927">
        <v>0</v>
      </c>
      <c r="J2927" t="s">
        <v>1275</v>
      </c>
      <c r="K2927" t="str">
        <f>INDEX('Planning Periods'!$O$2:$O$540,MATCH('Table B Values'!A2927,'Planning Periods'!$A$2:$A$540,0))</f>
        <v>Fresno County</v>
      </c>
    </row>
    <row r="2928" spans="1:11">
      <c r="A2928" t="s">
        <v>1298</v>
      </c>
      <c r="B2928">
        <v>2017</v>
      </c>
      <c r="C2928">
        <v>0</v>
      </c>
      <c r="D2928">
        <v>0</v>
      </c>
      <c r="E2928">
        <v>0</v>
      </c>
      <c r="F2928">
        <v>0</v>
      </c>
      <c r="G2928">
        <v>0</v>
      </c>
      <c r="H2928">
        <v>79</v>
      </c>
      <c r="I2928">
        <v>36</v>
      </c>
      <c r="J2928" t="s">
        <v>1275</v>
      </c>
      <c r="K2928" t="str">
        <f>INDEX('Planning Periods'!$O$2:$O$540,MATCH('Table B Values'!A2928,'Planning Periods'!$A$2:$A$540,0))</f>
        <v>Imperial County</v>
      </c>
    </row>
    <row r="2929" spans="1:11">
      <c r="A2929" t="s">
        <v>1063</v>
      </c>
      <c r="B2929">
        <v>2017</v>
      </c>
      <c r="C2929">
        <v>0</v>
      </c>
      <c r="D2929">
        <v>0</v>
      </c>
      <c r="E2929">
        <v>0</v>
      </c>
      <c r="F2929">
        <v>0</v>
      </c>
      <c r="G2929">
        <v>0</v>
      </c>
      <c r="H2929">
        <v>0</v>
      </c>
      <c r="I2929">
        <v>117</v>
      </c>
      <c r="J2929" t="s">
        <v>1275</v>
      </c>
      <c r="K2929" t="str">
        <f>INDEX('Planning Periods'!$O$2:$O$540,MATCH('Table B Values'!A2929,'Planning Periods'!$A$2:$A$540,0))</f>
        <v>San Diego County</v>
      </c>
    </row>
    <row r="2930" spans="1:11">
      <c r="A2930" t="s">
        <v>1065</v>
      </c>
      <c r="B2930">
        <v>2017</v>
      </c>
      <c r="C2930">
        <v>0</v>
      </c>
      <c r="D2930">
        <v>0</v>
      </c>
      <c r="E2930">
        <v>0</v>
      </c>
      <c r="F2930">
        <v>0</v>
      </c>
      <c r="G2930">
        <v>0</v>
      </c>
      <c r="H2930">
        <v>7</v>
      </c>
      <c r="I2930">
        <v>0</v>
      </c>
      <c r="J2930" t="s">
        <v>1275</v>
      </c>
      <c r="K2930" t="str">
        <f>INDEX('Planning Periods'!$O$2:$O$540,MATCH('Table B Values'!A2930,'Planning Periods'!$A$2:$A$540,0))</f>
        <v>Los Angeles County</v>
      </c>
    </row>
    <row r="2931" spans="1:11">
      <c r="A2931" t="s">
        <v>1047</v>
      </c>
      <c r="B2931">
        <v>2017</v>
      </c>
      <c r="C2931">
        <v>0</v>
      </c>
      <c r="D2931">
        <v>0</v>
      </c>
      <c r="E2931">
        <v>0</v>
      </c>
      <c r="F2931">
        <v>1</v>
      </c>
      <c r="G2931">
        <v>0</v>
      </c>
      <c r="H2931">
        <v>1</v>
      </c>
      <c r="I2931">
        <v>1</v>
      </c>
      <c r="J2931" t="s">
        <v>1275</v>
      </c>
      <c r="K2931" t="str">
        <f>INDEX('Planning Periods'!$O$2:$O$540,MATCH('Table B Values'!A2931,'Planning Periods'!$A$2:$A$540,0))</f>
        <v>Imperial County</v>
      </c>
    </row>
    <row r="2932" spans="1:11">
      <c r="A2932" t="s">
        <v>1270</v>
      </c>
      <c r="B2932">
        <v>2017</v>
      </c>
      <c r="C2932">
        <v>0</v>
      </c>
      <c r="D2932">
        <v>0</v>
      </c>
      <c r="E2932">
        <v>0</v>
      </c>
      <c r="F2932">
        <v>0</v>
      </c>
      <c r="G2932">
        <v>0</v>
      </c>
      <c r="H2932">
        <v>0</v>
      </c>
      <c r="I2932">
        <v>16</v>
      </c>
      <c r="J2932" t="s">
        <v>1275</v>
      </c>
      <c r="K2932" t="str">
        <f>INDEX('Planning Periods'!$O$2:$O$540,MATCH('Table B Values'!A2932,'Planning Periods'!$A$2:$A$540,0))</f>
        <v>Stanislaus County</v>
      </c>
    </row>
    <row r="2933" spans="1:11">
      <c r="A2933" t="s">
        <v>863</v>
      </c>
      <c r="B2933">
        <v>2017</v>
      </c>
      <c r="C2933">
        <v>0</v>
      </c>
      <c r="D2933">
        <v>7</v>
      </c>
      <c r="E2933">
        <v>0</v>
      </c>
      <c r="F2933">
        <v>15</v>
      </c>
      <c r="G2933">
        <v>0</v>
      </c>
      <c r="H2933">
        <v>86</v>
      </c>
      <c r="I2933">
        <v>12</v>
      </c>
      <c r="J2933" t="s">
        <v>1275</v>
      </c>
      <c r="K2933" t="str">
        <f>INDEX('Planning Periods'!$O$2:$O$540,MATCH('Table B Values'!A2933,'Planning Periods'!$A$2:$A$540,0))</f>
        <v>Humboldt County</v>
      </c>
    </row>
    <row r="2934" spans="1:11">
      <c r="A2934" t="s">
        <v>1069</v>
      </c>
      <c r="B2934">
        <v>2017</v>
      </c>
      <c r="C2934">
        <v>0</v>
      </c>
      <c r="D2934">
        <v>0</v>
      </c>
      <c r="E2934">
        <v>0</v>
      </c>
      <c r="F2934">
        <v>0</v>
      </c>
      <c r="G2934">
        <v>0</v>
      </c>
      <c r="H2934">
        <v>13</v>
      </c>
      <c r="I2934">
        <v>0</v>
      </c>
      <c r="J2934" t="s">
        <v>1275</v>
      </c>
      <c r="K2934" t="str">
        <f>INDEX('Planning Periods'!$O$2:$O$540,MATCH('Table B Values'!A2934,'Planning Periods'!$A$2:$A$540,0))</f>
        <v>Imperial County</v>
      </c>
    </row>
    <row r="2935" spans="1:11">
      <c r="A2935" t="s">
        <v>1056</v>
      </c>
      <c r="B2935">
        <v>2017</v>
      </c>
      <c r="C2935">
        <v>0</v>
      </c>
      <c r="D2935">
        <v>0</v>
      </c>
      <c r="E2935">
        <v>0</v>
      </c>
      <c r="F2935">
        <v>0</v>
      </c>
      <c r="G2935">
        <v>0</v>
      </c>
      <c r="H2935">
        <v>0</v>
      </c>
      <c r="I2935">
        <v>7</v>
      </c>
      <c r="J2935" t="s">
        <v>1275</v>
      </c>
      <c r="K2935" t="str">
        <f>INDEX('Planning Periods'!$O$2:$O$540,MATCH('Table B Values'!A2935,'Planning Periods'!$A$2:$A$540,0))</f>
        <v>Inyo County</v>
      </c>
    </row>
    <row r="2936" spans="1:11">
      <c r="A2936" t="s">
        <v>1060</v>
      </c>
      <c r="B2936">
        <v>2017</v>
      </c>
      <c r="C2936">
        <v>0</v>
      </c>
      <c r="D2936">
        <v>0</v>
      </c>
      <c r="E2936">
        <v>0</v>
      </c>
      <c r="F2936">
        <v>0</v>
      </c>
      <c r="G2936">
        <v>0</v>
      </c>
      <c r="H2936">
        <v>1</v>
      </c>
      <c r="I2936">
        <v>31</v>
      </c>
      <c r="J2936" t="s">
        <v>1275</v>
      </c>
      <c r="K2936" t="str">
        <f>INDEX('Planning Periods'!$O$2:$O$540,MATCH('Table B Values'!A2936,'Planning Periods'!$A$2:$A$540,0))</f>
        <v>Amador County</v>
      </c>
    </row>
    <row r="2937" spans="1:11">
      <c r="A2937" t="s">
        <v>856</v>
      </c>
      <c r="B2937">
        <v>2017</v>
      </c>
      <c r="C2937">
        <v>24</v>
      </c>
      <c r="D2937">
        <v>0</v>
      </c>
      <c r="E2937">
        <v>0</v>
      </c>
      <c r="F2937">
        <v>0</v>
      </c>
      <c r="G2937">
        <v>0</v>
      </c>
      <c r="H2937">
        <v>2158</v>
      </c>
      <c r="I2937">
        <v>2396</v>
      </c>
      <c r="J2937" t="s">
        <v>1275</v>
      </c>
      <c r="K2937" t="str">
        <f>INDEX('Planning Periods'!$O$2:$O$540,MATCH('Table B Values'!A2937,'Planning Periods'!$A$2:$A$540,0))</f>
        <v>Orange County</v>
      </c>
    </row>
    <row r="2938" spans="1:11">
      <c r="A2938" t="s">
        <v>1057</v>
      </c>
      <c r="B2938">
        <v>2017</v>
      </c>
      <c r="C2938">
        <v>39</v>
      </c>
      <c r="D2938">
        <v>0</v>
      </c>
      <c r="E2938">
        <v>1</v>
      </c>
      <c r="F2938">
        <v>0</v>
      </c>
      <c r="G2938">
        <v>0</v>
      </c>
      <c r="H2938">
        <v>0</v>
      </c>
      <c r="I2938">
        <v>13</v>
      </c>
      <c r="J2938" t="s">
        <v>1275</v>
      </c>
      <c r="K2938" t="str">
        <f>INDEX('Planning Periods'!$O$2:$O$540,MATCH('Table B Values'!A2938,'Planning Periods'!$A$2:$A$540,0))</f>
        <v>Los Angeles County</v>
      </c>
    </row>
    <row r="2939" spans="1:11">
      <c r="A2939" t="s">
        <v>1067</v>
      </c>
      <c r="B2939">
        <v>2017</v>
      </c>
      <c r="C2939">
        <v>0</v>
      </c>
      <c r="D2939">
        <v>0</v>
      </c>
      <c r="E2939">
        <v>0</v>
      </c>
      <c r="F2939">
        <v>0</v>
      </c>
      <c r="G2939">
        <v>0</v>
      </c>
      <c r="H2939">
        <v>0</v>
      </c>
      <c r="I2939">
        <v>24</v>
      </c>
      <c r="J2939" t="s">
        <v>1275</v>
      </c>
      <c r="K2939" t="str">
        <f>INDEX('Planning Periods'!$O$2:$O$540,MATCH('Table B Values'!A2939,'Planning Periods'!$A$2:$A$540,0))</f>
        <v>Riverside County</v>
      </c>
    </row>
    <row r="2940" spans="1:11">
      <c r="A2940" t="s">
        <v>1062</v>
      </c>
      <c r="B2940">
        <v>2017</v>
      </c>
      <c r="C2940">
        <v>0</v>
      </c>
      <c r="D2940">
        <v>0</v>
      </c>
      <c r="E2940">
        <v>0</v>
      </c>
      <c r="F2940">
        <v>0</v>
      </c>
      <c r="G2940">
        <v>0</v>
      </c>
      <c r="H2940">
        <v>0</v>
      </c>
      <c r="I2940">
        <v>247</v>
      </c>
      <c r="J2940" t="s">
        <v>1275</v>
      </c>
      <c r="K2940" t="str">
        <f>INDEX('Planning Periods'!$O$2:$O$540,MATCH('Table B Values'!A2940,'Planning Periods'!$A$2:$A$540,0))</f>
        <v>Riverside County</v>
      </c>
    </row>
    <row r="2941" spans="1:11">
      <c r="A2941" t="s">
        <v>1304</v>
      </c>
      <c r="B2941">
        <v>2017</v>
      </c>
      <c r="C2941">
        <v>0</v>
      </c>
      <c r="D2941">
        <v>0</v>
      </c>
      <c r="E2941">
        <v>0</v>
      </c>
      <c r="F2941">
        <v>0</v>
      </c>
      <c r="G2941">
        <v>0</v>
      </c>
      <c r="H2941">
        <v>0</v>
      </c>
      <c r="I2941">
        <v>0</v>
      </c>
      <c r="J2941" t="s">
        <v>1275</v>
      </c>
      <c r="K2941" t="str">
        <f>INDEX('Planning Periods'!$O$2:$O$540,MATCH('Table B Values'!A2941,'Planning Periods'!$A$2:$A$540,0))</f>
        <v>Los Angeles County</v>
      </c>
    </row>
    <row r="2942" spans="1:11">
      <c r="A2942" t="s">
        <v>1191</v>
      </c>
      <c r="B2942">
        <v>2017</v>
      </c>
      <c r="C2942">
        <v>0</v>
      </c>
      <c r="D2942">
        <v>0</v>
      </c>
      <c r="E2942">
        <v>1</v>
      </c>
      <c r="F2942">
        <v>0</v>
      </c>
      <c r="G2942">
        <v>0</v>
      </c>
      <c r="H2942">
        <v>9</v>
      </c>
      <c r="I2942">
        <v>25</v>
      </c>
      <c r="J2942" t="s">
        <v>1275</v>
      </c>
      <c r="K2942" t="str">
        <f>INDEX('Planning Periods'!$O$2:$O$540,MATCH('Table B Values'!A2942,'Planning Periods'!$A$2:$A$540,0))</f>
        <v>Contra Costa County</v>
      </c>
    </row>
    <row r="2943" spans="1:11">
      <c r="A2943" t="s">
        <v>1243</v>
      </c>
      <c r="B2943">
        <v>2017</v>
      </c>
      <c r="C2943">
        <v>0</v>
      </c>
      <c r="D2943">
        <v>0</v>
      </c>
      <c r="E2943">
        <v>0</v>
      </c>
      <c r="F2943">
        <v>0</v>
      </c>
      <c r="G2943">
        <v>0</v>
      </c>
      <c r="H2943">
        <v>0</v>
      </c>
      <c r="I2943" s="356">
        <v>4</v>
      </c>
      <c r="J2943" t="s">
        <v>1275</v>
      </c>
      <c r="K2943" t="str">
        <f>INDEX('Planning Periods'!$O$2:$O$540,MATCH('Table B Values'!A2943,'Planning Periods'!$A$2:$A$540,0))</f>
        <v>Santa Barbara County</v>
      </c>
    </row>
    <row r="2944" spans="1:11">
      <c r="A2944" t="s">
        <v>906</v>
      </c>
      <c r="B2944">
        <v>2017</v>
      </c>
      <c r="C2944">
        <v>158</v>
      </c>
      <c r="D2944">
        <v>0</v>
      </c>
      <c r="E2944">
        <v>4</v>
      </c>
      <c r="F2944">
        <v>0</v>
      </c>
      <c r="G2944">
        <v>0</v>
      </c>
      <c r="H2944">
        <v>0</v>
      </c>
      <c r="I2944">
        <v>363</v>
      </c>
      <c r="J2944" t="s">
        <v>1275</v>
      </c>
      <c r="K2944" t="str">
        <f>INDEX('Planning Periods'!$O$2:$O$540,MATCH('Table B Values'!A2944,'Planning Periods'!$A$2:$A$540,0))</f>
        <v>Los Angeles County</v>
      </c>
    </row>
    <row r="2945" spans="1:11">
      <c r="A2945" t="s">
        <v>1195</v>
      </c>
      <c r="B2945">
        <v>2017</v>
      </c>
      <c r="C2945">
        <v>0</v>
      </c>
      <c r="D2945">
        <v>0</v>
      </c>
      <c r="E2945">
        <v>0</v>
      </c>
      <c r="F2945">
        <v>0</v>
      </c>
      <c r="G2945">
        <v>0</v>
      </c>
      <c r="H2945">
        <v>1</v>
      </c>
      <c r="I2945">
        <v>11</v>
      </c>
      <c r="J2945" t="s">
        <v>1275</v>
      </c>
      <c r="K2945" t="str">
        <f>INDEX('Planning Periods'!$O$2:$O$540,MATCH('Table B Values'!A2945,'Planning Periods'!$A$2:$A$540,0))</f>
        <v>Placer County</v>
      </c>
    </row>
    <row r="2946" spans="1:11">
      <c r="A2946" t="s">
        <v>1242</v>
      </c>
      <c r="B2946">
        <v>2017</v>
      </c>
      <c r="C2946">
        <v>0</v>
      </c>
      <c r="D2946">
        <v>0</v>
      </c>
      <c r="E2946">
        <v>0</v>
      </c>
      <c r="F2946">
        <v>2</v>
      </c>
      <c r="G2946">
        <v>0</v>
      </c>
      <c r="H2946">
        <v>5</v>
      </c>
      <c r="I2946">
        <v>11</v>
      </c>
      <c r="J2946" t="s">
        <v>1275</v>
      </c>
      <c r="K2946" t="str">
        <f>INDEX('Planning Periods'!$O$2:$O$540,MATCH('Table B Values'!A2946,'Planning Periods'!$A$2:$A$540,0))</f>
        <v>Los Angeles County</v>
      </c>
    </row>
    <row r="2947" spans="1:11">
      <c r="A2947" t="s">
        <v>1180</v>
      </c>
      <c r="B2947">
        <v>2017</v>
      </c>
      <c r="C2947">
        <v>52</v>
      </c>
      <c r="D2947">
        <v>0</v>
      </c>
      <c r="E2947">
        <v>24</v>
      </c>
      <c r="F2947">
        <v>0</v>
      </c>
      <c r="G2947">
        <v>0</v>
      </c>
      <c r="H2947">
        <v>15</v>
      </c>
      <c r="I2947">
        <v>311</v>
      </c>
      <c r="J2947" t="s">
        <v>1275</v>
      </c>
      <c r="K2947" t="str">
        <f>INDEX('Planning Periods'!$O$2:$O$540,MATCH('Table B Values'!A2947,'Planning Periods'!$A$2:$A$540,0))</f>
        <v>Alameda County</v>
      </c>
    </row>
    <row r="2948" spans="1:11">
      <c r="A2948" t="s">
        <v>1181</v>
      </c>
      <c r="B2948">
        <v>2017</v>
      </c>
      <c r="C2948">
        <v>0</v>
      </c>
      <c r="D2948">
        <v>0</v>
      </c>
      <c r="E2948">
        <v>5</v>
      </c>
      <c r="F2948">
        <v>0</v>
      </c>
      <c r="G2948">
        <v>0</v>
      </c>
      <c r="H2948">
        <v>0</v>
      </c>
      <c r="I2948">
        <v>69</v>
      </c>
      <c r="J2948" t="s">
        <v>1275</v>
      </c>
      <c r="K2948" t="str">
        <f>INDEX('Planning Periods'!$O$2:$O$540,MATCH('Table B Values'!A2948,'Planning Periods'!$A$2:$A$540,0))</f>
        <v>Merced County</v>
      </c>
    </row>
    <row r="2949" spans="1:11">
      <c r="A2949" t="s">
        <v>1182</v>
      </c>
      <c r="B2949">
        <v>2017</v>
      </c>
      <c r="C2949">
        <v>52</v>
      </c>
      <c r="D2949">
        <v>0</v>
      </c>
      <c r="E2949">
        <v>27</v>
      </c>
      <c r="F2949">
        <v>0</v>
      </c>
      <c r="G2949">
        <v>0</v>
      </c>
      <c r="H2949">
        <v>0</v>
      </c>
      <c r="I2949">
        <v>211</v>
      </c>
      <c r="J2949" t="s">
        <v>1275</v>
      </c>
      <c r="K2949" t="str">
        <f>INDEX('Planning Periods'!$O$2:$O$540,MATCH('Table B Values'!A2949,'Planning Periods'!$A$2:$A$540,0))</f>
        <v>San Joaquin County</v>
      </c>
    </row>
    <row r="2950" spans="1:11">
      <c r="A2950" t="s">
        <v>909</v>
      </c>
      <c r="B2950">
        <v>2017</v>
      </c>
      <c r="C2950">
        <v>0</v>
      </c>
      <c r="D2950">
        <v>0</v>
      </c>
      <c r="E2950">
        <v>0</v>
      </c>
      <c r="F2950">
        <v>0</v>
      </c>
      <c r="G2950">
        <v>0</v>
      </c>
      <c r="H2950">
        <v>0</v>
      </c>
      <c r="I2950">
        <v>5</v>
      </c>
      <c r="J2950" t="s">
        <v>1275</v>
      </c>
      <c r="K2950" t="str">
        <f>INDEX('Planning Periods'!$O$2:$O$540,MATCH('Table B Values'!A2950,'Planning Periods'!$A$2:$A$540,0))</f>
        <v>Orange County</v>
      </c>
    </row>
    <row r="2951" spans="1:11">
      <c r="A2951" t="s">
        <v>1248</v>
      </c>
      <c r="B2951">
        <v>2017</v>
      </c>
      <c r="C2951">
        <v>0</v>
      </c>
      <c r="D2951">
        <v>0</v>
      </c>
      <c r="E2951">
        <v>0</v>
      </c>
      <c r="F2951">
        <v>0</v>
      </c>
      <c r="G2951">
        <v>0</v>
      </c>
      <c r="H2951">
        <v>0</v>
      </c>
      <c r="I2951">
        <v>217</v>
      </c>
      <c r="J2951" t="s">
        <v>1275</v>
      </c>
      <c r="K2951" t="str">
        <f>INDEX('Planning Periods'!$O$2:$O$540,MATCH('Table B Values'!A2951,'Planning Periods'!$A$2:$A$540,0))</f>
        <v>Merced County</v>
      </c>
    </row>
    <row r="2952" spans="1:11">
      <c r="A2952" t="s">
        <v>1247</v>
      </c>
      <c r="B2952">
        <v>2017</v>
      </c>
      <c r="C2952">
        <v>0</v>
      </c>
      <c r="D2952">
        <v>0</v>
      </c>
      <c r="E2952">
        <v>0</v>
      </c>
      <c r="F2952">
        <v>0</v>
      </c>
      <c r="G2952">
        <v>0</v>
      </c>
      <c r="H2952">
        <v>4</v>
      </c>
      <c r="I2952">
        <v>9</v>
      </c>
      <c r="J2952" t="s">
        <v>1275</v>
      </c>
      <c r="K2952" t="str">
        <f>INDEX('Planning Periods'!$O$2:$O$540,MATCH('Table B Values'!A2952,'Planning Periods'!$A$2:$A$540,0))</f>
        <v>Santa Clara County</v>
      </c>
    </row>
    <row r="2953" spans="1:11">
      <c r="A2953" t="s">
        <v>1245</v>
      </c>
      <c r="B2953">
        <v>2017</v>
      </c>
      <c r="C2953">
        <v>0</v>
      </c>
      <c r="D2953">
        <v>12</v>
      </c>
      <c r="E2953">
        <v>0</v>
      </c>
      <c r="F2953">
        <v>112</v>
      </c>
      <c r="G2953">
        <v>0</v>
      </c>
      <c r="H2953">
        <v>176</v>
      </c>
      <c r="I2953">
        <v>0</v>
      </c>
      <c r="J2953" t="s">
        <v>1275</v>
      </c>
      <c r="K2953" t="str">
        <f>INDEX('Planning Periods'!$O$2:$O$540,MATCH('Table B Values'!A2953,'Planning Periods'!$A$2:$A$540,0))</f>
        <v>Madera County</v>
      </c>
    </row>
    <row r="2954" spans="1:11">
      <c r="A2954" t="s">
        <v>904</v>
      </c>
      <c r="B2954">
        <v>2017</v>
      </c>
      <c r="C2954">
        <v>354</v>
      </c>
      <c r="D2954">
        <v>0</v>
      </c>
      <c r="E2954">
        <v>108</v>
      </c>
      <c r="F2954">
        <v>0</v>
      </c>
      <c r="G2954">
        <v>0</v>
      </c>
      <c r="H2954">
        <v>0</v>
      </c>
      <c r="I2954">
        <v>622</v>
      </c>
      <c r="J2954" t="s">
        <v>1275</v>
      </c>
      <c r="K2954" t="str">
        <f>INDEX('Planning Periods'!$O$2:$O$540,MATCH('Table B Values'!A2954,'Planning Periods'!$A$2:$A$540,0))</f>
        <v>Los Angeles County</v>
      </c>
    </row>
    <row r="2955" spans="1:11">
      <c r="A2955" t="s">
        <v>1241</v>
      </c>
      <c r="B2955">
        <v>2017</v>
      </c>
      <c r="C2955">
        <v>0</v>
      </c>
      <c r="D2955">
        <v>0</v>
      </c>
      <c r="E2955">
        <v>0</v>
      </c>
      <c r="F2955">
        <v>0</v>
      </c>
      <c r="G2955">
        <v>0</v>
      </c>
      <c r="H2955">
        <v>0</v>
      </c>
      <c r="I2955">
        <v>49</v>
      </c>
      <c r="J2955" t="s">
        <v>1275</v>
      </c>
      <c r="K2955" t="str">
        <f>INDEX('Planning Periods'!$O$2:$O$540,MATCH('Table B Values'!A2955,'Planning Periods'!$A$2:$A$540,0))</f>
        <v>Santa Clara County</v>
      </c>
    </row>
    <row r="2956" spans="1:11">
      <c r="A2956" t="s">
        <v>1244</v>
      </c>
      <c r="B2956">
        <v>2017</v>
      </c>
      <c r="C2956">
        <v>5</v>
      </c>
      <c r="D2956">
        <v>0</v>
      </c>
      <c r="E2956">
        <v>2</v>
      </c>
      <c r="F2956">
        <v>0</v>
      </c>
      <c r="G2956">
        <v>0</v>
      </c>
      <c r="H2956">
        <v>2</v>
      </c>
      <c r="I2956">
        <v>4</v>
      </c>
      <c r="J2956" t="s">
        <v>1275</v>
      </c>
      <c r="K2956" t="str">
        <f>INDEX('Planning Periods'!$O$2:$O$540,MATCH('Table B Values'!A2956,'Planning Periods'!$A$2:$A$540,0))</f>
        <v>Santa Clara County</v>
      </c>
    </row>
    <row r="2957" spans="1:11">
      <c r="A2957" t="s">
        <v>772</v>
      </c>
      <c r="B2957">
        <v>2017</v>
      </c>
      <c r="C2957">
        <v>697</v>
      </c>
      <c r="D2957">
        <v>0</v>
      </c>
      <c r="E2957">
        <v>255</v>
      </c>
      <c r="F2957">
        <v>0</v>
      </c>
      <c r="G2957">
        <v>0</v>
      </c>
      <c r="H2957">
        <v>27</v>
      </c>
      <c r="I2957">
        <v>13040</v>
      </c>
      <c r="J2957" t="s">
        <v>1275</v>
      </c>
      <c r="K2957" t="str">
        <f>INDEX('Planning Periods'!$O$2:$O$540,MATCH('Table B Values'!A2957,'Planning Periods'!$A$2:$A$540,0))</f>
        <v>Los Angeles County</v>
      </c>
    </row>
    <row r="2958" spans="1:11">
      <c r="A2958" t="s">
        <v>1034</v>
      </c>
      <c r="B2958">
        <v>2017</v>
      </c>
      <c r="C2958">
        <v>0</v>
      </c>
      <c r="D2958">
        <v>2</v>
      </c>
      <c r="E2958">
        <v>0</v>
      </c>
      <c r="F2958">
        <v>0</v>
      </c>
      <c r="G2958">
        <v>0</v>
      </c>
      <c r="H2958">
        <v>129</v>
      </c>
      <c r="I2958">
        <v>435</v>
      </c>
      <c r="J2958" t="s">
        <v>1275</v>
      </c>
      <c r="K2958" t="str">
        <f>INDEX('Planning Periods'!$O$2:$O$540,MATCH('Table B Values'!A2958,'Planning Periods'!$A$2:$A$540,0))</f>
        <v>Riverside County</v>
      </c>
    </row>
    <row r="2959" spans="1:11">
      <c r="A2959" t="s">
        <v>1032</v>
      </c>
      <c r="B2959">
        <v>2017</v>
      </c>
      <c r="C2959">
        <v>0</v>
      </c>
      <c r="D2959">
        <v>0</v>
      </c>
      <c r="E2959">
        <v>0</v>
      </c>
      <c r="F2959">
        <v>0</v>
      </c>
      <c r="G2959">
        <v>0</v>
      </c>
      <c r="H2959">
        <v>2</v>
      </c>
      <c r="I2959">
        <v>749</v>
      </c>
      <c r="J2959" t="s">
        <v>1275</v>
      </c>
      <c r="K2959" t="str">
        <f>INDEX('Planning Periods'!$O$2:$O$540,MATCH('Table B Values'!A2959,'Planning Periods'!$A$2:$A$540,0))</f>
        <v>Orange County</v>
      </c>
    </row>
    <row r="2960" spans="1:11">
      <c r="A2960" t="s">
        <v>1039</v>
      </c>
      <c r="B2960">
        <v>2017</v>
      </c>
      <c r="C2960">
        <v>0</v>
      </c>
      <c r="D2960">
        <v>0</v>
      </c>
      <c r="E2960">
        <v>0</v>
      </c>
      <c r="F2960">
        <v>0</v>
      </c>
      <c r="G2960">
        <v>0</v>
      </c>
      <c r="H2960">
        <v>0</v>
      </c>
      <c r="I2960">
        <v>4</v>
      </c>
      <c r="J2960" t="s">
        <v>1275</v>
      </c>
      <c r="K2960" t="str">
        <f>INDEX('Planning Periods'!$O$2:$O$540,MATCH('Table B Values'!A2960,'Planning Periods'!$A$2:$A$540,0))</f>
        <v>Lake County</v>
      </c>
    </row>
    <row r="2961" spans="1:11">
      <c r="A2961" t="s">
        <v>1305</v>
      </c>
      <c r="B2961">
        <v>2017</v>
      </c>
      <c r="C2961">
        <v>0</v>
      </c>
      <c r="D2961">
        <v>0</v>
      </c>
      <c r="E2961">
        <v>0</v>
      </c>
      <c r="F2961">
        <v>0</v>
      </c>
      <c r="G2961">
        <v>0</v>
      </c>
      <c r="H2961">
        <v>0</v>
      </c>
      <c r="I2961">
        <v>0</v>
      </c>
      <c r="J2961" t="s">
        <v>1275</v>
      </c>
      <c r="K2961" t="str">
        <f>INDEX('Planning Periods'!$O$2:$O$540,MATCH('Table B Values'!A2961,'Planning Periods'!$A$2:$A$540,0))</f>
        <v>Orange County</v>
      </c>
    </row>
    <row r="2962" spans="1:11">
      <c r="A2962" t="s">
        <v>1045</v>
      </c>
      <c r="B2962">
        <v>2017</v>
      </c>
      <c r="C2962">
        <v>0</v>
      </c>
      <c r="D2962">
        <v>0</v>
      </c>
      <c r="E2962">
        <v>1</v>
      </c>
      <c r="F2962">
        <v>0</v>
      </c>
      <c r="G2962">
        <v>0</v>
      </c>
      <c r="H2962">
        <v>3</v>
      </c>
      <c r="I2962">
        <v>19</v>
      </c>
      <c r="J2962" t="s">
        <v>1275</v>
      </c>
      <c r="K2962" t="str">
        <f>INDEX('Planning Periods'!$O$2:$O$540,MATCH('Table B Values'!A2962,'Planning Periods'!$A$2:$A$540,0))</f>
        <v>Orange County</v>
      </c>
    </row>
    <row r="2963" spans="1:11">
      <c r="A2963" t="s">
        <v>1190</v>
      </c>
      <c r="B2963">
        <v>2017</v>
      </c>
      <c r="C2963">
        <v>0</v>
      </c>
      <c r="D2963">
        <v>0</v>
      </c>
      <c r="E2963">
        <v>0</v>
      </c>
      <c r="F2963">
        <v>0</v>
      </c>
      <c r="G2963">
        <v>0</v>
      </c>
      <c r="H2963">
        <v>1</v>
      </c>
      <c r="I2963">
        <v>1</v>
      </c>
      <c r="J2963" t="s">
        <v>1275</v>
      </c>
      <c r="K2963" t="str">
        <f>INDEX('Planning Periods'!$O$2:$O$540,MATCH('Table B Values'!A2963,'Planning Periods'!$A$2:$A$540,0))</f>
        <v>Orange County</v>
      </c>
    </row>
    <row r="2964" spans="1:11">
      <c r="A2964" t="s">
        <v>884</v>
      </c>
      <c r="B2964">
        <v>2017</v>
      </c>
      <c r="C2964">
        <v>0</v>
      </c>
      <c r="D2964">
        <v>0</v>
      </c>
      <c r="E2964">
        <v>24</v>
      </c>
      <c r="F2964">
        <v>0</v>
      </c>
      <c r="G2964">
        <v>0</v>
      </c>
      <c r="H2964">
        <v>0</v>
      </c>
      <c r="I2964">
        <v>211</v>
      </c>
      <c r="J2964" t="s">
        <v>1275</v>
      </c>
      <c r="K2964" t="str">
        <f>INDEX('Planning Periods'!$O$2:$O$540,MATCH('Table B Values'!A2964,'Planning Periods'!$A$2:$A$540,0))</f>
        <v>Orange County</v>
      </c>
    </row>
    <row r="2965" spans="1:11">
      <c r="A2965" t="s">
        <v>1037</v>
      </c>
      <c r="B2965">
        <v>2017</v>
      </c>
      <c r="C2965">
        <v>0</v>
      </c>
      <c r="D2965">
        <v>2</v>
      </c>
      <c r="E2965">
        <v>0</v>
      </c>
      <c r="F2965">
        <v>0</v>
      </c>
      <c r="G2965">
        <v>0</v>
      </c>
      <c r="H2965">
        <v>0</v>
      </c>
      <c r="I2965">
        <v>48</v>
      </c>
      <c r="J2965" t="s">
        <v>1275</v>
      </c>
      <c r="K2965" t="str">
        <f>INDEX('Planning Periods'!$O$2:$O$540,MATCH('Table B Values'!A2965,'Planning Periods'!$A$2:$A$540,0))</f>
        <v>Los Angeles County</v>
      </c>
    </row>
    <row r="2966" spans="1:11">
      <c r="A2966" t="s">
        <v>890</v>
      </c>
      <c r="B2966">
        <v>2017</v>
      </c>
      <c r="C2966">
        <v>0</v>
      </c>
      <c r="D2966">
        <v>0</v>
      </c>
      <c r="E2966">
        <v>0</v>
      </c>
      <c r="F2966">
        <v>0</v>
      </c>
      <c r="G2966">
        <v>0</v>
      </c>
      <c r="H2966">
        <v>4</v>
      </c>
      <c r="I2966">
        <v>223</v>
      </c>
      <c r="J2966" t="s">
        <v>1275</v>
      </c>
      <c r="K2966" t="str">
        <f>INDEX('Planning Periods'!$O$2:$O$540,MATCH('Table B Values'!A2966,'Planning Periods'!$A$2:$A$540,0))</f>
        <v>Placer County</v>
      </c>
    </row>
    <row r="2967" spans="1:11">
      <c r="A2967" t="s">
        <v>1184</v>
      </c>
      <c r="B2967">
        <v>2017</v>
      </c>
      <c r="C2967">
        <v>32</v>
      </c>
      <c r="D2967">
        <v>1</v>
      </c>
      <c r="E2967">
        <v>18</v>
      </c>
      <c r="F2967">
        <v>1</v>
      </c>
      <c r="G2967">
        <v>0</v>
      </c>
      <c r="H2967">
        <v>20</v>
      </c>
      <c r="I2967">
        <v>0</v>
      </c>
      <c r="J2967" t="s">
        <v>1275</v>
      </c>
      <c r="K2967" t="str">
        <f>INDEX('Planning Periods'!$O$2:$O$540,MATCH('Table B Values'!A2967,'Planning Periods'!$A$2:$A$540,0))</f>
        <v>Tulare County</v>
      </c>
    </row>
    <row r="2968" spans="1:11">
      <c r="A2968" t="s">
        <v>892</v>
      </c>
      <c r="B2968">
        <v>2017</v>
      </c>
      <c r="C2968">
        <v>0</v>
      </c>
      <c r="D2968">
        <v>0</v>
      </c>
      <c r="E2968">
        <v>0</v>
      </c>
      <c r="F2968">
        <v>0</v>
      </c>
      <c r="G2968">
        <v>0</v>
      </c>
      <c r="H2968">
        <v>0</v>
      </c>
      <c r="I2968">
        <v>1</v>
      </c>
      <c r="J2968" t="s">
        <v>1275</v>
      </c>
      <c r="K2968" t="str">
        <f>INDEX('Planning Periods'!$O$2:$O$540,MATCH('Table B Values'!A2968,'Planning Periods'!$A$2:$A$540,0))</f>
        <v>Sutter County</v>
      </c>
    </row>
    <row r="2969" spans="1:11">
      <c r="A2969" t="s">
        <v>897</v>
      </c>
      <c r="B2969">
        <v>2017</v>
      </c>
      <c r="C2969">
        <v>0</v>
      </c>
      <c r="D2969">
        <v>0</v>
      </c>
      <c r="E2969">
        <v>5</v>
      </c>
      <c r="F2969">
        <v>0</v>
      </c>
      <c r="G2969">
        <v>0</v>
      </c>
      <c r="H2969">
        <v>14</v>
      </c>
      <c r="I2969">
        <v>7</v>
      </c>
      <c r="J2969" t="s">
        <v>1275</v>
      </c>
      <c r="K2969" t="str">
        <f>INDEX('Planning Periods'!$O$2:$O$540,MATCH('Table B Values'!A2969,'Planning Periods'!$A$2:$A$540,0))</f>
        <v>San Diego County</v>
      </c>
    </row>
    <row r="2970" spans="1:11">
      <c r="A2970" t="s">
        <v>1177</v>
      </c>
      <c r="B2970">
        <v>2017</v>
      </c>
      <c r="C2970">
        <v>0</v>
      </c>
      <c r="D2970">
        <v>0</v>
      </c>
      <c r="E2970">
        <v>0</v>
      </c>
      <c r="F2970">
        <v>1</v>
      </c>
      <c r="G2970">
        <v>0</v>
      </c>
      <c r="H2970">
        <v>0</v>
      </c>
      <c r="I2970">
        <v>0</v>
      </c>
      <c r="J2970" t="s">
        <v>1275</v>
      </c>
      <c r="K2970" t="str">
        <f>INDEX('Planning Periods'!$O$2:$O$540,MATCH('Table B Values'!A2970,'Planning Periods'!$A$2:$A$540,0))</f>
        <v>Marin County</v>
      </c>
    </row>
    <row r="2971" spans="1:11">
      <c r="A2971" t="s">
        <v>1178</v>
      </c>
      <c r="B2971">
        <v>2017</v>
      </c>
      <c r="C2971">
        <v>0</v>
      </c>
      <c r="D2971">
        <v>0</v>
      </c>
      <c r="E2971">
        <v>0</v>
      </c>
      <c r="F2971">
        <v>0</v>
      </c>
      <c r="G2971">
        <v>0</v>
      </c>
      <c r="H2971">
        <v>0</v>
      </c>
      <c r="I2971">
        <v>297</v>
      </c>
      <c r="J2971" t="s">
        <v>1275</v>
      </c>
      <c r="K2971" t="str">
        <f>INDEX('Planning Periods'!$O$2:$O$540,MATCH('Table B Values'!A2971,'Planning Periods'!$A$2:$A$540,0))</f>
        <v>San Joaquin County</v>
      </c>
    </row>
    <row r="2972" spans="1:11">
      <c r="A2972" t="s">
        <v>1179</v>
      </c>
      <c r="B2972">
        <v>2017</v>
      </c>
      <c r="C2972">
        <v>0</v>
      </c>
      <c r="D2972">
        <v>0</v>
      </c>
      <c r="E2972">
        <v>0</v>
      </c>
      <c r="F2972">
        <v>0</v>
      </c>
      <c r="G2972">
        <v>0</v>
      </c>
      <c r="H2972">
        <v>0</v>
      </c>
      <c r="I2972">
        <v>13</v>
      </c>
      <c r="J2972" t="s">
        <v>1275</v>
      </c>
      <c r="K2972" t="str">
        <f>INDEX('Planning Periods'!$O$2:$O$540,MATCH('Table B Values'!A2972,'Planning Periods'!$A$2:$A$540,0))</f>
        <v>Los Angeles County</v>
      </c>
    </row>
    <row r="2973" spans="1:11">
      <c r="A2973" t="s">
        <v>1167</v>
      </c>
      <c r="B2973">
        <v>2017</v>
      </c>
      <c r="C2973">
        <v>0</v>
      </c>
      <c r="D2973">
        <v>0</v>
      </c>
      <c r="E2973">
        <v>0</v>
      </c>
      <c r="F2973">
        <v>0</v>
      </c>
      <c r="G2973">
        <v>0</v>
      </c>
      <c r="H2973">
        <v>91</v>
      </c>
      <c r="I2973">
        <v>219</v>
      </c>
      <c r="J2973" t="s">
        <v>1275</v>
      </c>
      <c r="K2973" t="str">
        <f>INDEX('Planning Periods'!$O$2:$O$540,MATCH('Table B Values'!A2973,'Planning Periods'!$A$2:$A$540,0))</f>
        <v>San Benito County</v>
      </c>
    </row>
    <row r="2974" spans="1:11">
      <c r="A2974" t="s">
        <v>1271</v>
      </c>
      <c r="B2974">
        <v>2017</v>
      </c>
      <c r="C2974">
        <v>0</v>
      </c>
      <c r="D2974">
        <v>0</v>
      </c>
      <c r="E2974">
        <v>0</v>
      </c>
      <c r="F2974">
        <v>0</v>
      </c>
      <c r="G2974">
        <v>0</v>
      </c>
      <c r="H2974">
        <v>1</v>
      </c>
      <c r="I2974">
        <v>0</v>
      </c>
      <c r="J2974" t="s">
        <v>1275</v>
      </c>
      <c r="K2974" t="str">
        <f>INDEX('Planning Periods'!$O$2:$O$540,MATCH('Table B Values'!A2974,'Planning Periods'!$A$2:$A$540,0))</f>
        <v>Siskiyou County</v>
      </c>
    </row>
    <row r="2975" spans="1:11">
      <c r="A2975" t="s">
        <v>968</v>
      </c>
      <c r="B2975">
        <v>2017</v>
      </c>
      <c r="C2975">
        <v>0</v>
      </c>
      <c r="D2975">
        <v>0</v>
      </c>
      <c r="E2975">
        <v>0</v>
      </c>
      <c r="F2975">
        <v>0</v>
      </c>
      <c r="G2975">
        <v>0</v>
      </c>
      <c r="H2975">
        <v>0</v>
      </c>
      <c r="I2975">
        <v>16</v>
      </c>
      <c r="J2975" t="s">
        <v>1275</v>
      </c>
      <c r="K2975" t="str">
        <f>INDEX('Planning Periods'!$O$2:$O$540,MATCH('Table B Values'!A2975,'Planning Periods'!$A$2:$A$540,0))</f>
        <v>Humboldt County</v>
      </c>
    </row>
    <row r="2976" spans="1:11">
      <c r="A2976" t="s">
        <v>1133</v>
      </c>
      <c r="B2976">
        <v>2017</v>
      </c>
      <c r="C2976">
        <v>0</v>
      </c>
      <c r="D2976">
        <v>0</v>
      </c>
      <c r="E2976">
        <v>0</v>
      </c>
      <c r="F2976">
        <v>2</v>
      </c>
      <c r="G2976">
        <v>0</v>
      </c>
      <c r="H2976">
        <v>2</v>
      </c>
      <c r="I2976">
        <v>6</v>
      </c>
      <c r="J2976" t="s">
        <v>1275</v>
      </c>
      <c r="K2976" t="str">
        <f>INDEX('Planning Periods'!$O$2:$O$540,MATCH('Table B Values'!A2976,'Planning Periods'!$A$2:$A$540,0))</f>
        <v>Tulare County</v>
      </c>
    </row>
    <row r="2977" spans="1:11">
      <c r="A2977" t="s">
        <v>902</v>
      </c>
      <c r="B2977">
        <v>2017</v>
      </c>
      <c r="C2977">
        <v>46</v>
      </c>
      <c r="D2977">
        <v>0</v>
      </c>
      <c r="E2977">
        <v>34</v>
      </c>
      <c r="F2977">
        <v>0</v>
      </c>
      <c r="G2977">
        <v>0</v>
      </c>
      <c r="H2977">
        <v>5</v>
      </c>
      <c r="I2977">
        <v>410</v>
      </c>
      <c r="J2977" t="s">
        <v>1275</v>
      </c>
      <c r="K2977" t="str">
        <f>INDEX('Planning Periods'!$O$2:$O$540,MATCH('Table B Values'!A2977,'Planning Periods'!$A$2:$A$540,0))</f>
        <v>San Diego County</v>
      </c>
    </row>
    <row r="2978" spans="1:11">
      <c r="A2978" t="s">
        <v>818</v>
      </c>
      <c r="B2978">
        <v>2017</v>
      </c>
      <c r="C2978">
        <v>35</v>
      </c>
      <c r="D2978">
        <v>0</v>
      </c>
      <c r="E2978">
        <v>62</v>
      </c>
      <c r="F2978">
        <v>0</v>
      </c>
      <c r="G2978">
        <v>0</v>
      </c>
      <c r="H2978">
        <v>0</v>
      </c>
      <c r="I2978">
        <v>433</v>
      </c>
      <c r="J2978" t="s">
        <v>1275</v>
      </c>
      <c r="K2978" t="str">
        <f>INDEX('Planning Periods'!$O$2:$O$540,MATCH('Table B Values'!A2978,'Planning Periods'!$A$2:$A$540,0))</f>
        <v>Sacramento County</v>
      </c>
    </row>
    <row r="2979" spans="1:11">
      <c r="A2979" t="s">
        <v>1128</v>
      </c>
      <c r="B2979">
        <v>2017</v>
      </c>
      <c r="C2979">
        <v>81</v>
      </c>
      <c r="D2979">
        <v>0</v>
      </c>
      <c r="E2979">
        <v>16</v>
      </c>
      <c r="F2979">
        <v>0</v>
      </c>
      <c r="G2979">
        <v>0</v>
      </c>
      <c r="H2979">
        <v>14</v>
      </c>
      <c r="I2979">
        <v>201</v>
      </c>
      <c r="J2979" t="s">
        <v>1275</v>
      </c>
      <c r="K2979" t="str">
        <f>INDEX('Planning Periods'!$O$2:$O$540,MATCH('Table B Values'!A2979,'Planning Periods'!$A$2:$A$540,0))</f>
        <v>Alameda County</v>
      </c>
    </row>
    <row r="2980" spans="1:11">
      <c r="A2980" t="s">
        <v>1006</v>
      </c>
      <c r="B2980">
        <v>2017</v>
      </c>
      <c r="C2980">
        <v>4</v>
      </c>
      <c r="D2980">
        <v>0</v>
      </c>
      <c r="E2980">
        <v>1</v>
      </c>
      <c r="F2980">
        <v>0</v>
      </c>
      <c r="G2980">
        <v>0</v>
      </c>
      <c r="H2980">
        <v>0</v>
      </c>
      <c r="I2980">
        <v>109</v>
      </c>
      <c r="J2980" t="s">
        <v>1275</v>
      </c>
      <c r="K2980" t="str">
        <f>INDEX('Planning Periods'!$O$2:$O$540,MATCH('Table B Values'!A2980,'Planning Periods'!$A$2:$A$540,0))</f>
        <v>San Diego County</v>
      </c>
    </row>
    <row r="2981" spans="1:11">
      <c r="A2981" t="s">
        <v>1129</v>
      </c>
      <c r="B2981">
        <v>2017</v>
      </c>
      <c r="C2981">
        <v>1</v>
      </c>
      <c r="D2981">
        <v>0</v>
      </c>
      <c r="E2981">
        <v>1</v>
      </c>
      <c r="F2981">
        <v>0</v>
      </c>
      <c r="G2981">
        <v>0</v>
      </c>
      <c r="H2981">
        <v>1</v>
      </c>
      <c r="I2981">
        <v>5</v>
      </c>
      <c r="J2981" t="s">
        <v>1275</v>
      </c>
      <c r="K2981" t="str">
        <f>INDEX('Planning Periods'!$O$2:$O$540,MATCH('Table B Values'!A2981,'Planning Periods'!$A$2:$A$540,0))</f>
        <v>Marin County</v>
      </c>
    </row>
    <row r="2982" spans="1:11">
      <c r="A2982" t="s">
        <v>869</v>
      </c>
      <c r="B2982">
        <v>2017</v>
      </c>
      <c r="C2982">
        <v>6</v>
      </c>
      <c r="D2982">
        <v>0</v>
      </c>
      <c r="E2982">
        <v>0</v>
      </c>
      <c r="F2982">
        <v>0</v>
      </c>
      <c r="G2982">
        <v>0</v>
      </c>
      <c r="H2982">
        <v>358</v>
      </c>
      <c r="I2982">
        <v>138</v>
      </c>
      <c r="J2982" t="s">
        <v>1275</v>
      </c>
      <c r="K2982" t="str">
        <f>INDEX('Planning Periods'!$O$2:$O$540,MATCH('Table B Values'!A2982,'Planning Periods'!$A$2:$A$540,0))</f>
        <v>Sacramento County</v>
      </c>
    </row>
    <row r="2983" spans="1:11">
      <c r="A2983" t="s">
        <v>963</v>
      </c>
      <c r="B2983">
        <v>2017</v>
      </c>
      <c r="C2983">
        <v>0</v>
      </c>
      <c r="D2983">
        <v>0</v>
      </c>
      <c r="E2983">
        <v>0</v>
      </c>
      <c r="F2983">
        <v>0</v>
      </c>
      <c r="G2983">
        <v>0</v>
      </c>
      <c r="H2983">
        <v>0</v>
      </c>
      <c r="I2983">
        <v>435</v>
      </c>
      <c r="J2983" t="s">
        <v>1275</v>
      </c>
      <c r="K2983" t="str">
        <f>INDEX('Planning Periods'!$O$2:$O$540,MATCH('Table B Values'!A2983,'Planning Periods'!$A$2:$A$540,0))</f>
        <v>San Bernardino County</v>
      </c>
    </row>
    <row r="2984" spans="1:11">
      <c r="A2984" t="s">
        <v>966</v>
      </c>
      <c r="B2984">
        <v>2017</v>
      </c>
      <c r="C2984">
        <v>0</v>
      </c>
      <c r="D2984">
        <v>0</v>
      </c>
      <c r="E2984">
        <v>0</v>
      </c>
      <c r="F2984">
        <v>0</v>
      </c>
      <c r="G2984">
        <v>0</v>
      </c>
      <c r="H2984">
        <v>4</v>
      </c>
      <c r="I2984">
        <v>5</v>
      </c>
      <c r="J2984" t="s">
        <v>1275</v>
      </c>
      <c r="K2984" t="str">
        <f>INDEX('Planning Periods'!$O$2:$O$540,MATCH('Table B Values'!A2984,'Planning Periods'!$A$2:$A$540,0))</f>
        <v>Humboldt County</v>
      </c>
    </row>
    <row r="2985" spans="1:11">
      <c r="A2985" t="s">
        <v>1109</v>
      </c>
      <c r="B2985">
        <v>2017</v>
      </c>
      <c r="C2985">
        <v>15</v>
      </c>
      <c r="D2985">
        <v>0</v>
      </c>
      <c r="E2985">
        <v>15</v>
      </c>
      <c r="F2985">
        <v>0</v>
      </c>
      <c r="G2985">
        <v>0</v>
      </c>
      <c r="H2985">
        <v>0</v>
      </c>
      <c r="I2985">
        <v>0</v>
      </c>
      <c r="J2985" t="s">
        <v>1275</v>
      </c>
      <c r="K2985" t="str">
        <f>INDEX('Planning Periods'!$O$2:$O$540,MATCH('Table B Values'!A2985,'Planning Periods'!$A$2:$A$540,0))</f>
        <v>Fresno County</v>
      </c>
    </row>
    <row r="2986" spans="1:11">
      <c r="A2986" t="s">
        <v>1130</v>
      </c>
      <c r="B2986">
        <v>2017</v>
      </c>
      <c r="C2986">
        <v>0</v>
      </c>
      <c r="D2986">
        <v>0</v>
      </c>
      <c r="E2986">
        <v>0</v>
      </c>
      <c r="F2986">
        <v>0</v>
      </c>
      <c r="G2986">
        <v>0</v>
      </c>
      <c r="H2986">
        <v>1</v>
      </c>
      <c r="I2986">
        <v>435</v>
      </c>
      <c r="J2986" t="s">
        <v>1275</v>
      </c>
      <c r="K2986" t="str">
        <f>INDEX('Planning Periods'!$O$2:$O$540,MATCH('Table B Values'!A2986,'Planning Periods'!$A$2:$A$540,0))</f>
        <v>Solano County</v>
      </c>
    </row>
    <row r="2987" spans="1:11">
      <c r="A2987" t="s">
        <v>1132</v>
      </c>
      <c r="B2987">
        <v>2017</v>
      </c>
      <c r="C2987">
        <v>0</v>
      </c>
      <c r="D2987">
        <v>6</v>
      </c>
      <c r="E2987">
        <v>0</v>
      </c>
      <c r="F2987">
        <v>7</v>
      </c>
      <c r="G2987">
        <v>0</v>
      </c>
      <c r="H2987">
        <v>5</v>
      </c>
      <c r="I2987">
        <v>5</v>
      </c>
      <c r="J2987" t="s">
        <v>1275</v>
      </c>
      <c r="K2987" t="str">
        <f>INDEX('Planning Periods'!$O$2:$O$540,MATCH('Table B Values'!A2987,'Planning Periods'!$A$2:$A$540,0))</f>
        <v>Tulare County</v>
      </c>
    </row>
    <row r="2988" spans="1:11">
      <c r="A2988" t="s">
        <v>972</v>
      </c>
      <c r="B2988">
        <v>2017</v>
      </c>
      <c r="C2988">
        <v>0</v>
      </c>
      <c r="D2988">
        <v>0</v>
      </c>
      <c r="E2988">
        <v>0</v>
      </c>
      <c r="F2988">
        <v>0</v>
      </c>
      <c r="G2988">
        <v>0</v>
      </c>
      <c r="H2988">
        <v>2</v>
      </c>
      <c r="I2988">
        <v>0</v>
      </c>
      <c r="J2988" t="s">
        <v>1275</v>
      </c>
      <c r="K2988" t="str">
        <f>INDEX('Planning Periods'!$O$2:$O$540,MATCH('Table B Values'!A2988,'Planning Periods'!$A$2:$A$540,0))</f>
        <v>Humboldt County</v>
      </c>
    </row>
    <row r="2989" spans="1:11">
      <c r="A2989" t="s">
        <v>939</v>
      </c>
      <c r="B2989">
        <v>2017</v>
      </c>
      <c r="C2989">
        <v>0</v>
      </c>
      <c r="D2989">
        <v>0</v>
      </c>
      <c r="E2989">
        <v>0</v>
      </c>
      <c r="F2989">
        <v>0</v>
      </c>
      <c r="G2989">
        <v>0</v>
      </c>
      <c r="H2989">
        <v>1</v>
      </c>
      <c r="I2989">
        <v>1</v>
      </c>
      <c r="J2989" t="s">
        <v>1275</v>
      </c>
      <c r="K2989" t="str">
        <f>INDEX('Planning Periods'!$O$2:$O$540,MATCH('Table B Values'!A2989,'Planning Periods'!$A$2:$A$540,0))</f>
        <v>Los Angeles County</v>
      </c>
    </row>
    <row r="2990" spans="1:11">
      <c r="A2990" t="s">
        <v>1058</v>
      </c>
      <c r="B2990">
        <v>2017</v>
      </c>
      <c r="C2990">
        <v>0</v>
      </c>
      <c r="D2990">
        <v>0</v>
      </c>
      <c r="E2990">
        <v>0</v>
      </c>
      <c r="F2990">
        <v>0</v>
      </c>
      <c r="G2990">
        <v>0</v>
      </c>
      <c r="H2990">
        <v>8</v>
      </c>
      <c r="I2990">
        <v>1187</v>
      </c>
      <c r="J2990" t="s">
        <v>1275</v>
      </c>
      <c r="K2990" t="str">
        <f>INDEX('Planning Periods'!$O$2:$O$540,MATCH('Table B Values'!A2990,'Planning Periods'!$A$2:$A$540,0))</f>
        <v>Alameda County</v>
      </c>
    </row>
    <row r="2991" spans="1:11">
      <c r="A2991" t="s">
        <v>1193</v>
      </c>
      <c r="B2991">
        <v>2017</v>
      </c>
      <c r="C2991">
        <v>0</v>
      </c>
      <c r="D2991">
        <v>0</v>
      </c>
      <c r="E2991">
        <v>0</v>
      </c>
      <c r="F2991">
        <v>0</v>
      </c>
      <c r="G2991">
        <v>0</v>
      </c>
      <c r="H2991">
        <v>0</v>
      </c>
      <c r="I2991">
        <v>1</v>
      </c>
      <c r="J2991" t="s">
        <v>1275</v>
      </c>
      <c r="K2991" t="str">
        <f>INDEX('Planning Periods'!$O$2:$O$540,MATCH('Table B Values'!A2991,'Planning Periods'!$A$2:$A$540,0))</f>
        <v>Siskiyou County</v>
      </c>
    </row>
    <row r="2992" spans="1:11">
      <c r="A2992" t="s">
        <v>992</v>
      </c>
      <c r="B2992">
        <v>2017</v>
      </c>
      <c r="C2992">
        <v>0</v>
      </c>
      <c r="D2992">
        <v>0</v>
      </c>
      <c r="E2992">
        <v>0</v>
      </c>
      <c r="F2992">
        <v>0</v>
      </c>
      <c r="G2992">
        <v>0</v>
      </c>
      <c r="H2992">
        <v>0</v>
      </c>
      <c r="I2992">
        <v>135</v>
      </c>
      <c r="J2992" t="s">
        <v>1275</v>
      </c>
      <c r="K2992" t="str">
        <f>INDEX('Planning Periods'!$O$2:$O$540,MATCH('Table B Values'!A2992,'Planning Periods'!$A$2:$A$540,0))</f>
        <v>Los Angeles County</v>
      </c>
    </row>
    <row r="2993" spans="1:11">
      <c r="A2993" t="s">
        <v>1064</v>
      </c>
      <c r="B2993">
        <v>2017</v>
      </c>
      <c r="C2993">
        <v>43</v>
      </c>
      <c r="D2993">
        <v>0</v>
      </c>
      <c r="E2993">
        <v>0</v>
      </c>
      <c r="F2993">
        <v>19</v>
      </c>
      <c r="G2993">
        <v>0</v>
      </c>
      <c r="H2993">
        <v>46</v>
      </c>
      <c r="I2993">
        <v>11</v>
      </c>
      <c r="J2993" t="s">
        <v>1275</v>
      </c>
      <c r="K2993" t="str">
        <f>INDEX('Planning Periods'!$O$2:$O$540,MATCH('Table B Values'!A2993,'Planning Periods'!$A$2:$A$540,0))</f>
        <v>Tulare County</v>
      </c>
    </row>
    <row r="2994" spans="1:11">
      <c r="A2994" t="s">
        <v>1066</v>
      </c>
      <c r="B2994">
        <v>2017</v>
      </c>
      <c r="C2994">
        <v>0</v>
      </c>
      <c r="D2994">
        <v>0</v>
      </c>
      <c r="E2994">
        <v>0</v>
      </c>
      <c r="F2994">
        <v>0</v>
      </c>
      <c r="G2994">
        <v>0</v>
      </c>
      <c r="H2994">
        <v>0</v>
      </c>
      <c r="I2994">
        <v>104</v>
      </c>
      <c r="J2994" t="s">
        <v>1275</v>
      </c>
      <c r="K2994" t="str">
        <f>INDEX('Planning Periods'!$O$2:$O$540,MATCH('Table B Values'!A2994,'Planning Periods'!$A$2:$A$540,0))</f>
        <v>Solano County</v>
      </c>
    </row>
    <row r="2995" spans="1:11">
      <c r="A2995" t="s">
        <v>1068</v>
      </c>
      <c r="B2995">
        <v>2017</v>
      </c>
      <c r="C2995">
        <v>0</v>
      </c>
      <c r="D2995">
        <v>0</v>
      </c>
      <c r="E2995">
        <v>0</v>
      </c>
      <c r="F2995">
        <v>0</v>
      </c>
      <c r="G2995">
        <v>0</v>
      </c>
      <c r="H2995">
        <v>0</v>
      </c>
      <c r="I2995">
        <v>0</v>
      </c>
      <c r="J2995" t="s">
        <v>1275</v>
      </c>
      <c r="K2995" t="str">
        <f>INDEX('Planning Periods'!$O$2:$O$540,MATCH('Table B Values'!A2995,'Planning Periods'!$A$2:$A$540,0))</f>
        <v>Siskiyou County</v>
      </c>
    </row>
    <row r="2996" spans="1:11">
      <c r="A2996" t="s">
        <v>1061</v>
      </c>
      <c r="B2996">
        <v>2017</v>
      </c>
      <c r="C2996">
        <v>16</v>
      </c>
      <c r="D2996">
        <v>0</v>
      </c>
      <c r="E2996">
        <v>24</v>
      </c>
      <c r="F2996">
        <v>0</v>
      </c>
      <c r="G2996">
        <v>0</v>
      </c>
      <c r="H2996">
        <v>0</v>
      </c>
      <c r="I2996">
        <v>5</v>
      </c>
      <c r="J2996" t="s">
        <v>1275</v>
      </c>
      <c r="K2996" t="str">
        <f>INDEX('Planning Periods'!$O$2:$O$540,MATCH('Table B Values'!A2996,'Planning Periods'!$A$2:$A$540,0))</f>
        <v>San Mateo County</v>
      </c>
    </row>
    <row r="2997" spans="1:11">
      <c r="A2997" t="s">
        <v>881</v>
      </c>
      <c r="B2997">
        <v>2017</v>
      </c>
      <c r="C2997">
        <v>16</v>
      </c>
      <c r="D2997">
        <v>0</v>
      </c>
      <c r="E2997">
        <v>31</v>
      </c>
      <c r="F2997">
        <v>28</v>
      </c>
      <c r="G2997">
        <v>0</v>
      </c>
      <c r="H2997">
        <v>15</v>
      </c>
      <c r="I2997">
        <v>697</v>
      </c>
      <c r="J2997" t="s">
        <v>1275</v>
      </c>
      <c r="K2997" t="str">
        <f>INDEX('Planning Periods'!$O$2:$O$540,MATCH('Table B Values'!A2997,'Planning Periods'!$A$2:$A$540,0))</f>
        <v>El Dorado County</v>
      </c>
    </row>
    <row r="2998" spans="1:11">
      <c r="A2998" t="s">
        <v>1004</v>
      </c>
      <c r="B2998">
        <v>2017</v>
      </c>
      <c r="C2998">
        <v>55</v>
      </c>
      <c r="D2998">
        <v>0</v>
      </c>
      <c r="E2998">
        <v>0</v>
      </c>
      <c r="F2998">
        <v>0</v>
      </c>
      <c r="G2998">
        <v>0</v>
      </c>
      <c r="H2998">
        <v>0</v>
      </c>
      <c r="I2998">
        <v>191</v>
      </c>
      <c r="J2998" t="s">
        <v>1275</v>
      </c>
      <c r="K2998" t="str">
        <f>INDEX('Planning Periods'!$O$2:$O$540,MATCH('Table B Values'!A2998,'Planning Periods'!$A$2:$A$540,0))</f>
        <v>Los Angeles County</v>
      </c>
    </row>
    <row r="2999" spans="1:11">
      <c r="A2999" t="s">
        <v>1002</v>
      </c>
      <c r="B2999">
        <v>2017</v>
      </c>
      <c r="C2999">
        <v>4</v>
      </c>
      <c r="D2999">
        <v>0</v>
      </c>
      <c r="E2999">
        <v>2</v>
      </c>
      <c r="F2999">
        <v>0</v>
      </c>
      <c r="G2999">
        <v>0</v>
      </c>
      <c r="H2999">
        <v>0</v>
      </c>
      <c r="I2999">
        <v>114</v>
      </c>
      <c r="J2999" t="s">
        <v>1275</v>
      </c>
      <c r="K2999" t="str">
        <f>INDEX('Planning Periods'!$O$2:$O$540,MATCH('Table B Values'!A2999,'Planning Periods'!$A$2:$A$540,0))</f>
        <v>Los Angeles County</v>
      </c>
    </row>
    <row r="3000" spans="1:11">
      <c r="A3000" t="s">
        <v>1126</v>
      </c>
      <c r="B3000">
        <v>2017</v>
      </c>
      <c r="C3000">
        <v>62</v>
      </c>
      <c r="D3000">
        <v>0</v>
      </c>
      <c r="E3000">
        <v>0</v>
      </c>
      <c r="F3000">
        <v>0</v>
      </c>
      <c r="G3000">
        <v>0</v>
      </c>
      <c r="H3000">
        <v>0</v>
      </c>
      <c r="I3000">
        <v>7</v>
      </c>
      <c r="J3000" t="s">
        <v>1275</v>
      </c>
      <c r="K3000" t="str">
        <f>INDEX('Planning Periods'!$O$2:$O$540,MATCH('Table B Values'!A3000,'Planning Periods'!$A$2:$A$540,0))</f>
        <v>Contra Costa County</v>
      </c>
    </row>
    <row r="3001" spans="1:11">
      <c r="A3001" t="s">
        <v>1008</v>
      </c>
      <c r="B3001">
        <v>2017</v>
      </c>
      <c r="C3001">
        <v>0</v>
      </c>
      <c r="D3001">
        <v>0</v>
      </c>
      <c r="E3001">
        <v>0</v>
      </c>
      <c r="F3001">
        <v>0</v>
      </c>
      <c r="G3001">
        <v>0</v>
      </c>
      <c r="H3001">
        <v>0</v>
      </c>
      <c r="I3001">
        <v>233</v>
      </c>
      <c r="J3001" t="s">
        <v>1275</v>
      </c>
      <c r="K3001" t="str">
        <f>INDEX('Planning Periods'!$O$2:$O$540,MATCH('Table B Values'!A3001,'Planning Periods'!$A$2:$A$540,0))</f>
        <v>Riverside County</v>
      </c>
    </row>
    <row r="3002" spans="1:11">
      <c r="A3002" t="s">
        <v>1013</v>
      </c>
      <c r="B3002">
        <v>2017</v>
      </c>
      <c r="C3002">
        <v>0</v>
      </c>
      <c r="D3002">
        <v>0</v>
      </c>
      <c r="E3002">
        <v>0</v>
      </c>
      <c r="F3002">
        <v>0</v>
      </c>
      <c r="G3002">
        <v>0</v>
      </c>
      <c r="H3002">
        <v>0</v>
      </c>
      <c r="I3002">
        <v>51</v>
      </c>
      <c r="J3002" t="s">
        <v>1275</v>
      </c>
      <c r="K3002" t="str">
        <f>INDEX('Planning Periods'!$O$2:$O$540,MATCH('Table B Values'!A3002,'Planning Periods'!$A$2:$A$540,0))</f>
        <v>San Diego County</v>
      </c>
    </row>
    <row r="3003" spans="1:11">
      <c r="A3003" t="s">
        <v>1011</v>
      </c>
      <c r="B3003">
        <v>2017</v>
      </c>
      <c r="C3003">
        <v>0</v>
      </c>
      <c r="D3003">
        <v>0</v>
      </c>
      <c r="E3003">
        <v>0</v>
      </c>
      <c r="F3003">
        <v>67</v>
      </c>
      <c r="G3003">
        <v>0</v>
      </c>
      <c r="H3003">
        <v>7</v>
      </c>
      <c r="I3003">
        <v>0</v>
      </c>
      <c r="J3003" t="s">
        <v>1275</v>
      </c>
      <c r="K3003" t="str">
        <f>INDEX('Planning Periods'!$O$2:$O$540,MATCH('Table B Values'!A3003,'Planning Periods'!$A$2:$A$540,0))</f>
        <v>Imperial County</v>
      </c>
    </row>
    <row r="3004" spans="1:11">
      <c r="A3004" t="s">
        <v>1103</v>
      </c>
      <c r="B3004">
        <v>2017</v>
      </c>
      <c r="C3004">
        <v>0</v>
      </c>
      <c r="D3004">
        <v>1</v>
      </c>
      <c r="E3004">
        <v>0</v>
      </c>
      <c r="F3004">
        <v>0</v>
      </c>
      <c r="G3004">
        <v>0</v>
      </c>
      <c r="H3004">
        <v>0</v>
      </c>
      <c r="I3004">
        <v>0</v>
      </c>
      <c r="J3004" t="s">
        <v>1275</v>
      </c>
      <c r="K3004" t="str">
        <f>INDEX('Planning Periods'!$O$2:$O$540,MATCH('Table B Values'!A3004,'Planning Periods'!$A$2:$A$540,0))</f>
        <v>San Mateo County</v>
      </c>
    </row>
    <row r="3005" spans="1:11">
      <c r="A3005" t="s">
        <v>1015</v>
      </c>
      <c r="B3005">
        <v>2017</v>
      </c>
      <c r="C3005">
        <v>0</v>
      </c>
      <c r="D3005">
        <v>0</v>
      </c>
      <c r="E3005">
        <v>0</v>
      </c>
      <c r="F3005">
        <v>0</v>
      </c>
      <c r="G3005">
        <v>0</v>
      </c>
      <c r="H3005">
        <v>0</v>
      </c>
      <c r="I3005">
        <v>17</v>
      </c>
      <c r="J3005" t="s">
        <v>1275</v>
      </c>
      <c r="K3005" t="str">
        <f>INDEX('Planning Periods'!$O$2:$O$540,MATCH('Table B Values'!A3005,'Planning Periods'!$A$2:$A$540,0))</f>
        <v>San Luis Obispo County</v>
      </c>
    </row>
    <row r="3006" spans="1:11">
      <c r="A3006" t="s">
        <v>1168</v>
      </c>
      <c r="B3006">
        <v>2017</v>
      </c>
      <c r="C3006">
        <v>0</v>
      </c>
      <c r="D3006">
        <v>0</v>
      </c>
      <c r="E3006">
        <v>0</v>
      </c>
      <c r="F3006">
        <v>0</v>
      </c>
      <c r="G3006">
        <v>0</v>
      </c>
      <c r="H3006">
        <v>3</v>
      </c>
      <c r="I3006">
        <v>12</v>
      </c>
      <c r="J3006" t="s">
        <v>1275</v>
      </c>
      <c r="K3006" t="str">
        <f>INDEX('Planning Periods'!$O$2:$O$540,MATCH('Table B Values'!A3006,'Planning Periods'!$A$2:$A$540,0))</f>
        <v>San Mateo County</v>
      </c>
    </row>
    <row r="3007" spans="1:11">
      <c r="A3007" t="s">
        <v>1169</v>
      </c>
      <c r="B3007">
        <v>2017</v>
      </c>
      <c r="C3007">
        <v>0</v>
      </c>
      <c r="D3007">
        <v>0</v>
      </c>
      <c r="E3007">
        <v>0</v>
      </c>
      <c r="F3007">
        <v>0</v>
      </c>
      <c r="G3007">
        <v>0</v>
      </c>
      <c r="H3007">
        <v>6</v>
      </c>
      <c r="I3007">
        <v>177</v>
      </c>
      <c r="J3007" t="s">
        <v>1275</v>
      </c>
      <c r="K3007" t="str">
        <f>INDEX('Planning Periods'!$O$2:$O$540,MATCH('Table B Values'!A3007,'Planning Periods'!$A$2:$A$540,0))</f>
        <v>Kings County</v>
      </c>
    </row>
    <row r="3008" spans="1:11">
      <c r="A3008" t="s">
        <v>1171</v>
      </c>
      <c r="B3008">
        <v>2017</v>
      </c>
      <c r="C3008">
        <v>0</v>
      </c>
      <c r="D3008">
        <v>0</v>
      </c>
      <c r="E3008">
        <v>0</v>
      </c>
      <c r="F3008">
        <v>0</v>
      </c>
      <c r="G3008">
        <v>0</v>
      </c>
      <c r="H3008">
        <v>0</v>
      </c>
      <c r="I3008">
        <v>19</v>
      </c>
      <c r="J3008" t="s">
        <v>1275</v>
      </c>
      <c r="K3008" t="str">
        <f>INDEX('Planning Periods'!$O$2:$O$540,MATCH('Table B Values'!A3008,'Planning Periods'!$A$2:$A$540,0))</f>
        <v>Butte County</v>
      </c>
    </row>
    <row r="3009" spans="1:11">
      <c r="A3009" t="s">
        <v>982</v>
      </c>
      <c r="B3009">
        <v>2017</v>
      </c>
      <c r="C3009">
        <v>0</v>
      </c>
      <c r="D3009">
        <v>0</v>
      </c>
      <c r="E3009">
        <v>0</v>
      </c>
      <c r="F3009">
        <v>0</v>
      </c>
      <c r="G3009">
        <v>0</v>
      </c>
      <c r="H3009">
        <v>1</v>
      </c>
      <c r="I3009">
        <v>21</v>
      </c>
      <c r="J3009" t="s">
        <v>1275</v>
      </c>
      <c r="K3009" t="str">
        <f>INDEX('Planning Periods'!$O$2:$O$540,MATCH('Table B Values'!A3009,'Planning Periods'!$A$2:$A$540,0))</f>
        <v>San Bernardino County</v>
      </c>
    </row>
    <row r="3010" spans="1:11">
      <c r="A3010" t="s">
        <v>979</v>
      </c>
      <c r="B3010">
        <v>2017</v>
      </c>
      <c r="C3010">
        <v>2</v>
      </c>
      <c r="D3010">
        <v>0</v>
      </c>
      <c r="E3010">
        <v>0</v>
      </c>
      <c r="F3010">
        <v>2</v>
      </c>
      <c r="G3010">
        <v>0</v>
      </c>
      <c r="H3010">
        <v>1</v>
      </c>
      <c r="I3010">
        <v>38</v>
      </c>
      <c r="J3010" t="s">
        <v>1275</v>
      </c>
      <c r="K3010" t="str">
        <f>INDEX('Planning Periods'!$O$2:$O$540,MATCH('Table B Values'!A3010,'Planning Periods'!$A$2:$A$540,0))</f>
        <v>Nevada County</v>
      </c>
    </row>
    <row r="3011" spans="1:11">
      <c r="A3011" t="s">
        <v>1192</v>
      </c>
      <c r="B3011">
        <v>2017</v>
      </c>
      <c r="C3011">
        <v>49</v>
      </c>
      <c r="D3011">
        <v>0</v>
      </c>
      <c r="E3011">
        <v>14</v>
      </c>
      <c r="F3011">
        <v>0</v>
      </c>
      <c r="G3011">
        <v>0</v>
      </c>
      <c r="H3011">
        <v>2</v>
      </c>
      <c r="I3011">
        <v>7</v>
      </c>
      <c r="J3011" t="s">
        <v>1275</v>
      </c>
      <c r="K3011" t="str">
        <f>INDEX('Planning Periods'!$O$2:$O$540,MATCH('Table B Values'!A3011,'Planning Periods'!$A$2:$A$540,0))</f>
        <v>Monterey County</v>
      </c>
    </row>
    <row r="3012" spans="1:11">
      <c r="A3012" t="s">
        <v>1052</v>
      </c>
      <c r="B3012">
        <v>2017</v>
      </c>
      <c r="C3012">
        <v>0</v>
      </c>
      <c r="D3012">
        <v>0</v>
      </c>
      <c r="E3012">
        <v>0</v>
      </c>
      <c r="F3012">
        <v>0</v>
      </c>
      <c r="G3012">
        <v>0</v>
      </c>
      <c r="H3012">
        <v>5</v>
      </c>
      <c r="I3012">
        <v>37</v>
      </c>
      <c r="J3012" t="s">
        <v>1275</v>
      </c>
      <c r="K3012" t="str">
        <f>INDEX('Planning Periods'!$O$2:$O$540,MATCH('Table B Values'!A3012,'Planning Periods'!$A$2:$A$540,0))</f>
        <v>Los Angeles County</v>
      </c>
    </row>
    <row r="3013" spans="1:11">
      <c r="A3013" t="s">
        <v>1053</v>
      </c>
      <c r="B3013">
        <v>2017</v>
      </c>
      <c r="C3013">
        <v>0</v>
      </c>
      <c r="D3013">
        <v>0</v>
      </c>
      <c r="E3013">
        <v>0</v>
      </c>
      <c r="F3013">
        <v>0</v>
      </c>
      <c r="G3013">
        <v>0</v>
      </c>
      <c r="H3013">
        <v>0</v>
      </c>
      <c r="I3013">
        <v>230</v>
      </c>
      <c r="J3013" t="s">
        <v>1275</v>
      </c>
      <c r="K3013" t="str">
        <f>INDEX('Planning Periods'!$O$2:$O$540,MATCH('Table B Values'!A3013,'Planning Periods'!$A$2:$A$540,0))</f>
        <v>San Bernardino County</v>
      </c>
    </row>
    <row r="3014" spans="1:11">
      <c r="A3014" t="s">
        <v>1049</v>
      </c>
      <c r="B3014">
        <v>2017</v>
      </c>
      <c r="C3014">
        <v>0</v>
      </c>
      <c r="D3014">
        <v>0</v>
      </c>
      <c r="E3014">
        <v>0</v>
      </c>
      <c r="F3014">
        <v>0</v>
      </c>
      <c r="G3014">
        <v>0</v>
      </c>
      <c r="H3014">
        <v>9</v>
      </c>
      <c r="I3014">
        <v>70</v>
      </c>
      <c r="J3014" t="s">
        <v>1275</v>
      </c>
      <c r="K3014" t="str">
        <f>INDEX('Planning Periods'!$O$2:$O$540,MATCH('Table B Values'!A3014,'Planning Periods'!$A$2:$A$540,0))</f>
        <v>San Bernardino County</v>
      </c>
    </row>
    <row r="3015" spans="1:11">
      <c r="A3015" t="s">
        <v>1166</v>
      </c>
      <c r="B3015">
        <v>2017</v>
      </c>
      <c r="C3015">
        <v>0</v>
      </c>
      <c r="D3015">
        <v>8</v>
      </c>
      <c r="E3015">
        <v>0</v>
      </c>
      <c r="F3015">
        <v>3</v>
      </c>
      <c r="G3015">
        <v>0</v>
      </c>
      <c r="H3015">
        <v>4</v>
      </c>
      <c r="I3015">
        <v>3</v>
      </c>
      <c r="J3015" t="s">
        <v>1275</v>
      </c>
      <c r="K3015" t="str">
        <f>INDEX('Planning Periods'!$O$2:$O$540,MATCH('Table B Values'!A3015,'Planning Periods'!$A$2:$A$540,0))</f>
        <v>San Mateo County</v>
      </c>
    </row>
    <row r="3016" spans="1:11">
      <c r="A3016" t="s">
        <v>1175</v>
      </c>
      <c r="B3016">
        <v>2017</v>
      </c>
      <c r="C3016">
        <v>0</v>
      </c>
      <c r="D3016">
        <v>0</v>
      </c>
      <c r="E3016">
        <v>0</v>
      </c>
      <c r="F3016">
        <v>0</v>
      </c>
      <c r="G3016">
        <v>0</v>
      </c>
      <c r="H3016">
        <v>0</v>
      </c>
      <c r="I3016">
        <v>41</v>
      </c>
      <c r="J3016" t="s">
        <v>1275</v>
      </c>
      <c r="K3016" t="str">
        <f>INDEX('Planning Periods'!$O$2:$O$540,MATCH('Table B Values'!A3016,'Planning Periods'!$A$2:$A$540,0))</f>
        <v>Contra Costa County</v>
      </c>
    </row>
    <row r="3017" spans="1:11">
      <c r="A3017" t="s">
        <v>1173</v>
      </c>
      <c r="B3017">
        <v>2017</v>
      </c>
      <c r="C3017">
        <v>40</v>
      </c>
      <c r="D3017">
        <v>0</v>
      </c>
      <c r="E3017">
        <v>19</v>
      </c>
      <c r="F3017">
        <v>0</v>
      </c>
      <c r="G3017">
        <v>0</v>
      </c>
      <c r="H3017">
        <v>0</v>
      </c>
      <c r="I3017">
        <v>395</v>
      </c>
      <c r="J3017" t="s">
        <v>1275</v>
      </c>
      <c r="K3017" t="str">
        <f>INDEX('Planning Periods'!$O$2:$O$540,MATCH('Table B Values'!A3017,'Planning Periods'!$A$2:$A$540,0))</f>
        <v>Alameda County</v>
      </c>
    </row>
    <row r="3018" spans="1:11">
      <c r="A3018" t="s">
        <v>1174</v>
      </c>
      <c r="B3018">
        <v>2017</v>
      </c>
      <c r="C3018">
        <v>12</v>
      </c>
      <c r="D3018">
        <v>0</v>
      </c>
      <c r="E3018">
        <v>20</v>
      </c>
      <c r="F3018">
        <v>0</v>
      </c>
      <c r="G3018">
        <v>0</v>
      </c>
      <c r="H3018">
        <v>29</v>
      </c>
      <c r="I3018">
        <v>16</v>
      </c>
      <c r="J3018" t="s">
        <v>1275</v>
      </c>
      <c r="K3018" t="str">
        <f>INDEX('Planning Periods'!$O$2:$O$540,MATCH('Table B Values'!A3018,'Planning Periods'!$A$2:$A$540,0))</f>
        <v>Sonoma County</v>
      </c>
    </row>
    <row r="3019" spans="1:11">
      <c r="A3019" t="s">
        <v>1050</v>
      </c>
      <c r="B3019">
        <v>2017</v>
      </c>
      <c r="C3019">
        <v>0</v>
      </c>
      <c r="D3019">
        <v>0</v>
      </c>
      <c r="E3019">
        <v>0</v>
      </c>
      <c r="F3019">
        <v>0</v>
      </c>
      <c r="G3019">
        <v>0</v>
      </c>
      <c r="H3019">
        <v>2</v>
      </c>
      <c r="I3019">
        <v>12</v>
      </c>
      <c r="J3019" t="s">
        <v>1275</v>
      </c>
      <c r="K3019" t="str">
        <f>INDEX('Planning Periods'!$O$2:$O$540,MATCH('Table B Values'!A3019,'Planning Periods'!$A$2:$A$540,0))</f>
        <v>Riverside County</v>
      </c>
    </row>
    <row r="3020" spans="1:11">
      <c r="A3020" t="s">
        <v>1118</v>
      </c>
      <c r="B3020">
        <v>2017</v>
      </c>
      <c r="C3020">
        <v>0</v>
      </c>
      <c r="D3020">
        <v>0</v>
      </c>
      <c r="E3020">
        <v>0</v>
      </c>
      <c r="F3020">
        <v>0</v>
      </c>
      <c r="G3020">
        <v>0</v>
      </c>
      <c r="H3020">
        <v>54</v>
      </c>
      <c r="I3020">
        <v>71</v>
      </c>
      <c r="J3020" t="s">
        <v>1275</v>
      </c>
      <c r="K3020" t="str">
        <f>INDEX('Planning Periods'!$O$2:$O$540,MATCH('Table B Values'!A3020,'Planning Periods'!$A$2:$A$540,0))</f>
        <v>Fresno County</v>
      </c>
    </row>
    <row r="3021" spans="1:11">
      <c r="A3021" t="s">
        <v>984</v>
      </c>
      <c r="B3021">
        <v>2017</v>
      </c>
      <c r="C3021">
        <v>39</v>
      </c>
      <c r="D3021">
        <v>0</v>
      </c>
      <c r="E3021">
        <v>17</v>
      </c>
      <c r="F3021">
        <v>0</v>
      </c>
      <c r="G3021">
        <v>0</v>
      </c>
      <c r="H3021">
        <v>2</v>
      </c>
      <c r="I3021">
        <v>363</v>
      </c>
      <c r="J3021" t="s">
        <v>1275</v>
      </c>
      <c r="K3021" t="str">
        <f>INDEX('Planning Periods'!$O$2:$O$540,MATCH('Table B Values'!A3021,'Planning Periods'!$A$2:$A$540,0))</f>
        <v>Orange County</v>
      </c>
    </row>
    <row r="3022" spans="1:11">
      <c r="A3022" t="s">
        <v>983</v>
      </c>
      <c r="B3022">
        <v>2017</v>
      </c>
      <c r="C3022">
        <v>0</v>
      </c>
      <c r="D3022">
        <v>0</v>
      </c>
      <c r="E3022">
        <v>0</v>
      </c>
      <c r="F3022">
        <v>0</v>
      </c>
      <c r="G3022">
        <v>0</v>
      </c>
      <c r="H3022">
        <v>0</v>
      </c>
      <c r="I3022" s="356">
        <v>71</v>
      </c>
      <c r="J3022" t="s">
        <v>1275</v>
      </c>
      <c r="K3022" t="str">
        <f>INDEX('Planning Periods'!$O$2:$O$540,MATCH('Table B Values'!A3022,'Planning Periods'!$A$2:$A$540,0))</f>
        <v>Sacramento County</v>
      </c>
    </row>
    <row r="3023" spans="1:11">
      <c r="A3023" t="s">
        <v>1116</v>
      </c>
      <c r="B3023">
        <v>2017</v>
      </c>
      <c r="C3023">
        <v>0</v>
      </c>
      <c r="D3023">
        <v>0</v>
      </c>
      <c r="E3023">
        <v>4</v>
      </c>
      <c r="F3023">
        <v>0</v>
      </c>
      <c r="G3023">
        <v>0</v>
      </c>
      <c r="H3023">
        <v>787</v>
      </c>
      <c r="I3023">
        <v>676</v>
      </c>
      <c r="J3023" t="s">
        <v>1275</v>
      </c>
      <c r="K3023" t="str">
        <f>INDEX('Planning Periods'!$O$2:$O$540,MATCH('Table B Values'!A3023,'Planning Periods'!$A$2:$A$540,0))</f>
        <v>Fresno County</v>
      </c>
    </row>
    <row r="3024" spans="1:11">
      <c r="A3024" t="s">
        <v>866</v>
      </c>
      <c r="B3024">
        <v>2017</v>
      </c>
      <c r="C3024">
        <v>0</v>
      </c>
      <c r="D3024">
        <v>0</v>
      </c>
      <c r="E3024">
        <v>0</v>
      </c>
      <c r="F3024">
        <v>0</v>
      </c>
      <c r="G3024">
        <v>0</v>
      </c>
      <c r="H3024">
        <v>6</v>
      </c>
      <c r="I3024">
        <v>8</v>
      </c>
      <c r="J3024" t="s">
        <v>1275</v>
      </c>
      <c r="K3024" t="str">
        <f>INDEX('Planning Periods'!$O$2:$O$540,MATCH('Table B Values'!A3024,'Planning Periods'!$A$2:$A$540,0))</f>
        <v>Orange County</v>
      </c>
    </row>
    <row r="3025" spans="1:11">
      <c r="A3025" t="s">
        <v>1105</v>
      </c>
      <c r="B3025">
        <v>2017</v>
      </c>
      <c r="C3025">
        <v>0</v>
      </c>
      <c r="D3025">
        <v>0</v>
      </c>
      <c r="E3025">
        <v>0</v>
      </c>
      <c r="F3025">
        <v>0</v>
      </c>
      <c r="G3025">
        <v>0</v>
      </c>
      <c r="H3025">
        <v>0</v>
      </c>
      <c r="I3025">
        <v>27</v>
      </c>
      <c r="J3025" t="s">
        <v>1275</v>
      </c>
      <c r="K3025" t="str">
        <f>INDEX('Planning Periods'!$O$2:$O$540,MATCH('Table B Values'!A3025,'Planning Periods'!$A$2:$A$540,0))</f>
        <v>Fresno County</v>
      </c>
    </row>
    <row r="3026" spans="1:11">
      <c r="A3026" t="s">
        <v>1112</v>
      </c>
      <c r="B3026">
        <v>2017</v>
      </c>
      <c r="C3026">
        <v>217</v>
      </c>
      <c r="D3026">
        <v>0</v>
      </c>
      <c r="E3026">
        <v>249</v>
      </c>
      <c r="F3026">
        <v>0</v>
      </c>
      <c r="G3026">
        <v>0</v>
      </c>
      <c r="H3026">
        <v>0</v>
      </c>
      <c r="I3026" s="356">
        <v>1601</v>
      </c>
      <c r="J3026" t="s">
        <v>1275</v>
      </c>
      <c r="K3026" t="str">
        <f>INDEX('Planning Periods'!$O$2:$O$540,MATCH('Table B Values'!A3026,'Planning Periods'!$A$2:$A$540,0))</f>
        <v>Alameda County</v>
      </c>
    </row>
    <row r="3027" spans="1:11">
      <c r="A3027" t="s">
        <v>987</v>
      </c>
      <c r="B3027">
        <v>2017</v>
      </c>
      <c r="C3027">
        <v>13</v>
      </c>
      <c r="D3027">
        <v>0</v>
      </c>
      <c r="E3027">
        <v>33</v>
      </c>
      <c r="F3027">
        <v>0</v>
      </c>
      <c r="G3027">
        <v>0</v>
      </c>
      <c r="H3027">
        <v>13</v>
      </c>
      <c r="I3027">
        <v>9</v>
      </c>
      <c r="J3027" t="s">
        <v>1275</v>
      </c>
      <c r="K3027" t="str">
        <f>INDEX('Planning Periods'!$O$2:$O$540,MATCH('Table B Values'!A3027,'Planning Periods'!$A$2:$A$540,0))</f>
        <v>Orange County</v>
      </c>
    </row>
    <row r="3028" spans="1:11">
      <c r="A3028" t="s">
        <v>975</v>
      </c>
      <c r="B3028">
        <v>2017</v>
      </c>
      <c r="C3028">
        <v>0</v>
      </c>
      <c r="D3028">
        <v>4</v>
      </c>
      <c r="E3028">
        <v>0</v>
      </c>
      <c r="F3028">
        <v>3</v>
      </c>
      <c r="G3028">
        <v>0</v>
      </c>
      <c r="H3028">
        <v>5</v>
      </c>
      <c r="I3028">
        <v>13</v>
      </c>
      <c r="J3028" t="s">
        <v>1275</v>
      </c>
      <c r="K3028" t="str">
        <f>INDEX('Planning Periods'!$O$2:$O$540,MATCH('Table B Values'!A3028,'Planning Periods'!$A$2:$A$540,0))</f>
        <v>Glenn County</v>
      </c>
    </row>
    <row r="3029" spans="1:11">
      <c r="A3029" t="s">
        <v>766</v>
      </c>
      <c r="B3029">
        <v>2017</v>
      </c>
      <c r="C3029">
        <v>0</v>
      </c>
      <c r="D3029">
        <v>0</v>
      </c>
      <c r="E3029">
        <v>0</v>
      </c>
      <c r="F3029">
        <v>0</v>
      </c>
      <c r="G3029">
        <v>0</v>
      </c>
      <c r="H3029">
        <v>7</v>
      </c>
      <c r="I3029">
        <v>210</v>
      </c>
      <c r="J3029" t="s">
        <v>1275</v>
      </c>
      <c r="K3029" t="str">
        <f>INDEX('Planning Periods'!$O$2:$O$540,MATCH('Table B Values'!A3029,'Planning Periods'!$A$2:$A$540,0))</f>
        <v>Santa Barbara County</v>
      </c>
    </row>
    <row r="3030" spans="1:11">
      <c r="A3030" t="s">
        <v>1269</v>
      </c>
      <c r="B3030">
        <v>2017</v>
      </c>
      <c r="C3030">
        <v>0</v>
      </c>
      <c r="D3030">
        <v>0</v>
      </c>
      <c r="E3030">
        <v>0</v>
      </c>
      <c r="F3030">
        <v>0</v>
      </c>
      <c r="G3030">
        <v>0</v>
      </c>
      <c r="H3030">
        <v>0</v>
      </c>
      <c r="I3030">
        <v>0</v>
      </c>
      <c r="J3030" t="s">
        <v>1275</v>
      </c>
      <c r="K3030" t="str">
        <f>INDEX('Planning Periods'!$O$2:$O$540,MATCH('Table B Values'!A3030,'Planning Periods'!$A$2:$A$540,0))</f>
        <v>Monterey County</v>
      </c>
    </row>
    <row r="3031" spans="1:11">
      <c r="A3031" t="s">
        <v>977</v>
      </c>
      <c r="B3031">
        <v>2017</v>
      </c>
      <c r="C3031">
        <v>0</v>
      </c>
      <c r="D3031">
        <v>0</v>
      </c>
      <c r="E3031">
        <v>0</v>
      </c>
      <c r="F3031">
        <v>0</v>
      </c>
      <c r="G3031">
        <v>0</v>
      </c>
      <c r="H3031">
        <v>0</v>
      </c>
      <c r="I3031">
        <v>84</v>
      </c>
      <c r="J3031" t="s">
        <v>1275</v>
      </c>
      <c r="K3031" t="str">
        <f>INDEX('Planning Periods'!$O$2:$O$540,MATCH('Table B Values'!A3031,'Planning Periods'!$A$2:$A$540,0))</f>
        <v>Los Angeles County</v>
      </c>
    </row>
    <row r="3032" spans="1:11">
      <c r="A3032" t="s">
        <v>986</v>
      </c>
      <c r="B3032">
        <v>2017</v>
      </c>
      <c r="C3032">
        <v>0</v>
      </c>
      <c r="D3032">
        <v>0</v>
      </c>
      <c r="E3032">
        <v>0</v>
      </c>
      <c r="F3032">
        <v>0</v>
      </c>
      <c r="G3032">
        <v>0</v>
      </c>
      <c r="H3032">
        <v>6</v>
      </c>
      <c r="I3032">
        <v>44</v>
      </c>
      <c r="J3032" t="s">
        <v>1275</v>
      </c>
      <c r="K3032" t="str">
        <f>INDEX('Planning Periods'!$O$2:$O$540,MATCH('Table B Values'!A3032,'Planning Periods'!$A$2:$A$540,0))</f>
        <v>Los Angeles County</v>
      </c>
    </row>
    <row r="3033" spans="1:11">
      <c r="A3033" t="s">
        <v>1114</v>
      </c>
      <c r="B3033">
        <v>2017</v>
      </c>
      <c r="C3033">
        <v>0</v>
      </c>
      <c r="D3033">
        <v>0</v>
      </c>
      <c r="E3033">
        <v>202</v>
      </c>
      <c r="F3033">
        <v>0</v>
      </c>
      <c r="G3033">
        <v>0</v>
      </c>
      <c r="H3033">
        <v>0</v>
      </c>
      <c r="I3033">
        <v>243</v>
      </c>
      <c r="J3033" t="s">
        <v>1275</v>
      </c>
      <c r="K3033" t="str">
        <f>INDEX('Planning Periods'!$O$2:$O$540,MATCH('Table B Values'!A3033,'Planning Periods'!$A$2:$A$540,0))</f>
        <v>Santa Clara County</v>
      </c>
    </row>
    <row r="3034" spans="1:11">
      <c r="A3034" t="s">
        <v>812</v>
      </c>
      <c r="B3034">
        <v>2017</v>
      </c>
      <c r="C3034">
        <v>5</v>
      </c>
      <c r="D3034">
        <v>0</v>
      </c>
      <c r="E3034">
        <v>37</v>
      </c>
      <c r="F3034">
        <v>0</v>
      </c>
      <c r="G3034">
        <v>0</v>
      </c>
      <c r="H3034">
        <v>0</v>
      </c>
      <c r="I3034">
        <v>610</v>
      </c>
      <c r="J3034" t="s">
        <v>1275</v>
      </c>
      <c r="K3034" t="str">
        <f>INDEX('Planning Periods'!$O$2:$O$540,MATCH('Table B Values'!A3034,'Planning Periods'!$A$2:$A$540,0))</f>
        <v>Los Angeles County</v>
      </c>
    </row>
    <row r="3035" spans="1:11">
      <c r="A3035" t="s">
        <v>925</v>
      </c>
      <c r="B3035">
        <v>2016</v>
      </c>
      <c r="C3035">
        <v>0</v>
      </c>
      <c r="D3035">
        <v>0</v>
      </c>
      <c r="E3035">
        <v>0</v>
      </c>
      <c r="F3035">
        <v>0</v>
      </c>
      <c r="G3035">
        <v>0</v>
      </c>
      <c r="H3035">
        <v>0</v>
      </c>
      <c r="I3035">
        <v>186</v>
      </c>
      <c r="J3035" t="s">
        <v>1275</v>
      </c>
      <c r="K3035" t="str">
        <f>INDEX('Planning Periods'!$O$2:$O$540,MATCH('Table B Values'!A3035,'Planning Periods'!$A$2:$A$540,0))</f>
        <v>Orange County</v>
      </c>
    </row>
    <row r="3036" spans="1:11">
      <c r="A3036" t="s">
        <v>921</v>
      </c>
      <c r="B3036">
        <v>2016</v>
      </c>
      <c r="C3036">
        <v>0</v>
      </c>
      <c r="D3036">
        <v>0</v>
      </c>
      <c r="E3036">
        <v>0</v>
      </c>
      <c r="F3036">
        <v>0</v>
      </c>
      <c r="G3036">
        <v>0</v>
      </c>
      <c r="H3036">
        <v>8</v>
      </c>
      <c r="I3036">
        <v>5</v>
      </c>
      <c r="J3036" t="s">
        <v>1275</v>
      </c>
      <c r="K3036" t="str">
        <f>INDEX('Planning Periods'!$O$2:$O$540,MATCH('Table B Values'!A3036,'Planning Periods'!$A$2:$A$540,0))</f>
        <v>Los Angeles County</v>
      </c>
    </row>
    <row r="3037" spans="1:11">
      <c r="A3037" t="s">
        <v>1256</v>
      </c>
      <c r="B3037">
        <v>2016</v>
      </c>
      <c r="C3037">
        <v>1</v>
      </c>
      <c r="D3037">
        <v>0</v>
      </c>
      <c r="E3037">
        <v>2</v>
      </c>
      <c r="F3037">
        <v>0</v>
      </c>
      <c r="G3037">
        <v>0</v>
      </c>
      <c r="H3037">
        <v>0</v>
      </c>
      <c r="I3037">
        <v>5</v>
      </c>
      <c r="J3037" t="s">
        <v>1275</v>
      </c>
      <c r="K3037" t="str">
        <f>INDEX('Planning Periods'!$O$2:$O$540,MATCH('Table B Values'!A3037,'Planning Periods'!$A$2:$A$540,0))</f>
        <v>Marin County</v>
      </c>
    </row>
    <row r="3038" spans="1:11">
      <c r="A3038" t="s">
        <v>1249</v>
      </c>
      <c r="B3038">
        <v>2016</v>
      </c>
      <c r="C3038">
        <v>0</v>
      </c>
      <c r="D3038">
        <v>0</v>
      </c>
      <c r="E3038">
        <v>0</v>
      </c>
      <c r="F3038">
        <v>0</v>
      </c>
      <c r="G3038">
        <v>0</v>
      </c>
      <c r="H3038">
        <v>0</v>
      </c>
      <c r="I3038">
        <v>0</v>
      </c>
      <c r="J3038" t="s">
        <v>1275</v>
      </c>
      <c r="K3038" t="str">
        <f>INDEX('Planning Periods'!$O$2:$O$540,MATCH('Table B Values'!A3038,'Planning Periods'!$A$2:$A$540,0))</f>
        <v>Alameda County</v>
      </c>
    </row>
    <row r="3039" spans="1:11">
      <c r="A3039" t="s">
        <v>911</v>
      </c>
      <c r="B3039">
        <v>2016</v>
      </c>
      <c r="C3039">
        <v>0</v>
      </c>
      <c r="D3039">
        <v>0</v>
      </c>
      <c r="E3039">
        <v>0</v>
      </c>
      <c r="F3039">
        <v>0</v>
      </c>
      <c r="G3039">
        <v>0</v>
      </c>
      <c r="H3039">
        <v>6</v>
      </c>
      <c r="I3039">
        <v>2</v>
      </c>
      <c r="J3039" t="s">
        <v>1275</v>
      </c>
      <c r="K3039" t="str">
        <f>INDEX('Planning Periods'!$O$2:$O$540,MATCH('Table B Values'!A3039,'Planning Periods'!$A$2:$A$540,0))</f>
        <v>San Bernardino County</v>
      </c>
    </row>
    <row r="3040" spans="1:11">
      <c r="A3040" t="s">
        <v>900</v>
      </c>
      <c r="B3040">
        <v>2016</v>
      </c>
      <c r="C3040">
        <v>0</v>
      </c>
      <c r="D3040">
        <v>0</v>
      </c>
      <c r="E3040">
        <v>0</v>
      </c>
      <c r="F3040">
        <v>1</v>
      </c>
      <c r="G3040">
        <v>0</v>
      </c>
      <c r="H3040">
        <v>3</v>
      </c>
      <c r="I3040">
        <v>0</v>
      </c>
      <c r="J3040" t="s">
        <v>1275</v>
      </c>
      <c r="K3040" t="str">
        <f>INDEX('Planning Periods'!$O$2:$O$540,MATCH('Table B Values'!A3040,'Planning Periods'!$A$2:$A$540,0))</f>
        <v>Nevada County</v>
      </c>
    </row>
    <row r="3041" spans="1:11">
      <c r="A3041" t="s">
        <v>919</v>
      </c>
      <c r="B3041">
        <v>2016</v>
      </c>
      <c r="C3041">
        <v>7</v>
      </c>
      <c r="D3041">
        <v>0</v>
      </c>
      <c r="E3041">
        <v>18</v>
      </c>
      <c r="F3041">
        <v>0</v>
      </c>
      <c r="G3041">
        <v>0</v>
      </c>
      <c r="H3041">
        <v>22</v>
      </c>
      <c r="I3041">
        <v>54</v>
      </c>
      <c r="J3041" t="s">
        <v>1275</v>
      </c>
      <c r="K3041" t="str">
        <f>INDEX('Planning Periods'!$O$2:$O$540,MATCH('Table B Values'!A3041,'Planning Periods'!$A$2:$A$540,0))</f>
        <v>Nevada County</v>
      </c>
    </row>
    <row r="3042" spans="1:11">
      <c r="A3042" t="s">
        <v>1255</v>
      </c>
      <c r="B3042">
        <v>2016</v>
      </c>
      <c r="C3042">
        <v>0</v>
      </c>
      <c r="D3042">
        <v>0</v>
      </c>
      <c r="E3042">
        <v>0</v>
      </c>
      <c r="F3042">
        <v>0</v>
      </c>
      <c r="G3042">
        <v>0</v>
      </c>
      <c r="H3042">
        <v>4</v>
      </c>
      <c r="I3042">
        <v>101</v>
      </c>
      <c r="J3042" t="s">
        <v>1275</v>
      </c>
      <c r="K3042" t="str">
        <f>INDEX('Planning Periods'!$O$2:$O$540,MATCH('Table B Values'!A3042,'Planning Periods'!$A$2:$A$540,0))</f>
        <v>Stanislaus County</v>
      </c>
    </row>
    <row r="3043" spans="1:11">
      <c r="A3043" t="s">
        <v>811</v>
      </c>
      <c r="B3043">
        <v>2016</v>
      </c>
      <c r="C3043">
        <v>0</v>
      </c>
      <c r="D3043">
        <v>0</v>
      </c>
      <c r="E3043">
        <v>0</v>
      </c>
      <c r="F3043">
        <v>0</v>
      </c>
      <c r="G3043">
        <v>0</v>
      </c>
      <c r="H3043">
        <v>340</v>
      </c>
      <c r="I3043">
        <v>287</v>
      </c>
      <c r="J3043" t="s">
        <v>1275</v>
      </c>
      <c r="K3043" t="str">
        <f>INDEX('Planning Periods'!$O$2:$O$540,MATCH('Table B Values'!A3043,'Planning Periods'!$A$2:$A$540,0))</f>
        <v>San Bernardino County</v>
      </c>
    </row>
    <row r="3044" spans="1:11">
      <c r="A3044" t="s">
        <v>802</v>
      </c>
      <c r="B3044">
        <v>2016</v>
      </c>
      <c r="C3044">
        <v>9</v>
      </c>
      <c r="D3044">
        <v>0</v>
      </c>
      <c r="E3044">
        <v>72</v>
      </c>
      <c r="F3044">
        <v>0</v>
      </c>
      <c r="G3044">
        <v>0</v>
      </c>
      <c r="H3044">
        <v>4</v>
      </c>
      <c r="I3044">
        <v>22</v>
      </c>
      <c r="J3044" t="s">
        <v>1275</v>
      </c>
      <c r="K3044" t="str">
        <f>INDEX('Planning Periods'!$O$2:$O$540,MATCH('Table B Values'!A3044,'Planning Periods'!$A$2:$A$540,0))</f>
        <v>Orange County</v>
      </c>
    </row>
    <row r="3045" spans="1:11">
      <c r="A3045" t="s">
        <v>805</v>
      </c>
      <c r="B3045">
        <v>2016</v>
      </c>
      <c r="C3045">
        <v>81</v>
      </c>
      <c r="D3045">
        <v>0</v>
      </c>
      <c r="E3045">
        <v>151</v>
      </c>
      <c r="F3045">
        <v>0</v>
      </c>
      <c r="G3045">
        <v>0</v>
      </c>
      <c r="H3045">
        <v>0</v>
      </c>
      <c r="I3045" s="356">
        <v>780</v>
      </c>
      <c r="J3045" t="s">
        <v>1275</v>
      </c>
      <c r="K3045" t="str">
        <f>INDEX('Planning Periods'!$O$2:$O$540,MATCH('Table B Values'!A3045,'Planning Periods'!$A$2:$A$540,0))</f>
        <v>Orange County</v>
      </c>
    </row>
    <row r="3046" spans="1:11">
      <c r="A3046" t="s">
        <v>808</v>
      </c>
      <c r="B3046">
        <v>2016</v>
      </c>
      <c r="C3046">
        <v>0</v>
      </c>
      <c r="D3046">
        <v>0</v>
      </c>
      <c r="E3046">
        <v>0</v>
      </c>
      <c r="F3046">
        <v>0</v>
      </c>
      <c r="G3046">
        <v>0</v>
      </c>
      <c r="H3046">
        <v>8</v>
      </c>
      <c r="I3046">
        <v>0</v>
      </c>
      <c r="J3046" t="s">
        <v>1275</v>
      </c>
      <c r="K3046" t="str">
        <f>INDEX('Planning Periods'!$O$2:$O$540,MATCH('Table B Values'!A3046,'Planning Periods'!$A$2:$A$540,0))</f>
        <v>Ventura County</v>
      </c>
    </row>
    <row r="3047" spans="1:11">
      <c r="A3047" t="s">
        <v>1253</v>
      </c>
      <c r="B3047">
        <v>2016</v>
      </c>
      <c r="C3047">
        <v>26</v>
      </c>
      <c r="D3047">
        <v>0</v>
      </c>
      <c r="E3047">
        <v>13</v>
      </c>
      <c r="F3047">
        <v>0</v>
      </c>
      <c r="G3047">
        <v>0</v>
      </c>
      <c r="H3047">
        <v>0</v>
      </c>
      <c r="I3047">
        <v>2082</v>
      </c>
      <c r="J3047" t="s">
        <v>1275</v>
      </c>
      <c r="K3047" t="str">
        <f>INDEX('Planning Periods'!$O$2:$O$540,MATCH('Table B Values'!A3047,'Planning Periods'!$A$2:$A$540,0))</f>
        <v>Alameda County</v>
      </c>
    </row>
    <row r="3048" spans="1:11">
      <c r="A3048" t="s">
        <v>1254</v>
      </c>
      <c r="B3048">
        <v>2016</v>
      </c>
      <c r="C3048">
        <v>0</v>
      </c>
      <c r="D3048">
        <v>0</v>
      </c>
      <c r="E3048">
        <v>0</v>
      </c>
      <c r="F3048">
        <v>0</v>
      </c>
      <c r="G3048">
        <v>0</v>
      </c>
      <c r="H3048">
        <v>88</v>
      </c>
      <c r="I3048">
        <v>208</v>
      </c>
      <c r="J3048" t="s">
        <v>1275</v>
      </c>
      <c r="K3048" t="str">
        <f>INDEX('Planning Periods'!$O$2:$O$540,MATCH('Table B Values'!A3048,'Planning Periods'!$A$2:$A$540,0))</f>
        <v>Contra Costa County</v>
      </c>
    </row>
    <row r="3049" spans="1:11">
      <c r="A3049" t="s">
        <v>923</v>
      </c>
      <c r="B3049">
        <v>2016</v>
      </c>
      <c r="C3049">
        <v>0</v>
      </c>
      <c r="D3049">
        <v>0</v>
      </c>
      <c r="E3049">
        <v>0</v>
      </c>
      <c r="F3049">
        <v>0</v>
      </c>
      <c r="G3049">
        <v>0</v>
      </c>
      <c r="H3049">
        <v>0</v>
      </c>
      <c r="I3049" s="356">
        <v>0</v>
      </c>
      <c r="J3049" t="s">
        <v>1275</v>
      </c>
      <c r="K3049" t="str">
        <f>INDEX('Planning Periods'!$O$2:$O$540,MATCH('Table B Values'!A3049,'Planning Periods'!$A$2:$A$540,0))</f>
        <v>San Diego County</v>
      </c>
    </row>
    <row r="3050" spans="1:11">
      <c r="A3050" t="s">
        <v>1261</v>
      </c>
      <c r="B3050">
        <v>2016</v>
      </c>
      <c r="C3050">
        <v>0</v>
      </c>
      <c r="D3050">
        <v>0</v>
      </c>
      <c r="E3050">
        <v>0</v>
      </c>
      <c r="F3050">
        <v>0</v>
      </c>
      <c r="G3050">
        <v>0</v>
      </c>
      <c r="H3050">
        <v>3</v>
      </c>
      <c r="I3050">
        <v>260</v>
      </c>
      <c r="J3050" t="s">
        <v>1275</v>
      </c>
      <c r="K3050" t="str">
        <f>INDEX('Planning Periods'!$O$2:$O$540,MATCH('Table B Values'!A3050,'Planning Periods'!$A$2:$A$540,0))</f>
        <v>Monterey County</v>
      </c>
    </row>
    <row r="3051" spans="1:11">
      <c r="A3051" t="s">
        <v>950</v>
      </c>
      <c r="B3051">
        <v>2016</v>
      </c>
      <c r="C3051">
        <v>0</v>
      </c>
      <c r="D3051">
        <v>0</v>
      </c>
      <c r="E3051">
        <v>0</v>
      </c>
      <c r="F3051">
        <v>0</v>
      </c>
      <c r="G3051">
        <v>0</v>
      </c>
      <c r="H3051">
        <v>0</v>
      </c>
      <c r="I3051">
        <v>88</v>
      </c>
      <c r="J3051" t="s">
        <v>1275</v>
      </c>
      <c r="K3051" t="str">
        <f>INDEX('Planning Periods'!$O$2:$O$540,MATCH('Table B Values'!A3051,'Planning Periods'!$A$2:$A$540,0))</f>
        <v>Ventura County</v>
      </c>
    </row>
    <row r="3052" spans="1:11">
      <c r="A3052" t="s">
        <v>1265</v>
      </c>
      <c r="B3052">
        <v>2016</v>
      </c>
      <c r="C3052">
        <v>0</v>
      </c>
      <c r="D3052">
        <v>0</v>
      </c>
      <c r="E3052">
        <v>0</v>
      </c>
      <c r="F3052">
        <v>0</v>
      </c>
      <c r="G3052">
        <v>0</v>
      </c>
      <c r="H3052">
        <v>0</v>
      </c>
      <c r="I3052">
        <v>35</v>
      </c>
      <c r="J3052" t="s">
        <v>1275</v>
      </c>
      <c r="K3052" t="str">
        <f>INDEX('Planning Periods'!$O$2:$O$540,MATCH('Table B Values'!A3052,'Planning Periods'!$A$2:$A$540,0))</f>
        <v>Contra Costa County</v>
      </c>
    </row>
    <row r="3053" spans="1:11">
      <c r="A3053" t="s">
        <v>1258</v>
      </c>
      <c r="B3053">
        <v>2016</v>
      </c>
      <c r="C3053">
        <v>0</v>
      </c>
      <c r="D3053">
        <v>0</v>
      </c>
      <c r="E3053">
        <v>0</v>
      </c>
      <c r="F3053">
        <v>0</v>
      </c>
      <c r="G3053">
        <v>0</v>
      </c>
      <c r="H3053">
        <v>0</v>
      </c>
      <c r="I3053">
        <v>2</v>
      </c>
      <c r="J3053" t="s">
        <v>1275</v>
      </c>
      <c r="K3053" t="str">
        <f>INDEX('Planning Periods'!$O$2:$O$540,MATCH('Table B Values'!A3053,'Planning Periods'!$A$2:$A$540,0))</f>
        <v>Monterey County</v>
      </c>
    </row>
    <row r="3054" spans="1:11">
      <c r="A3054" t="s">
        <v>931</v>
      </c>
      <c r="B3054">
        <v>2016</v>
      </c>
      <c r="C3054">
        <v>0</v>
      </c>
      <c r="D3054">
        <v>0</v>
      </c>
      <c r="E3054">
        <v>0</v>
      </c>
      <c r="F3054">
        <v>0</v>
      </c>
      <c r="G3054">
        <v>0</v>
      </c>
      <c r="H3054">
        <v>0</v>
      </c>
      <c r="I3054">
        <v>445</v>
      </c>
      <c r="J3054" t="s">
        <v>1275</v>
      </c>
      <c r="K3054" t="str">
        <f>INDEX('Planning Periods'!$O$2:$O$540,MATCH('Table B Values'!A3054,'Planning Periods'!$A$2:$A$540,0))</f>
        <v>Los Angeles County</v>
      </c>
    </row>
    <row r="3055" spans="1:11">
      <c r="A3055" t="s">
        <v>933</v>
      </c>
      <c r="B3055">
        <v>2016</v>
      </c>
      <c r="C3055">
        <v>0</v>
      </c>
      <c r="D3055">
        <v>0</v>
      </c>
      <c r="E3055">
        <v>0</v>
      </c>
      <c r="F3055">
        <v>0</v>
      </c>
      <c r="G3055">
        <v>0</v>
      </c>
      <c r="H3055">
        <v>0</v>
      </c>
      <c r="I3055">
        <v>39</v>
      </c>
      <c r="J3055" t="s">
        <v>1275</v>
      </c>
      <c r="K3055" t="str">
        <f>INDEX('Planning Periods'!$O$2:$O$540,MATCH('Table B Values'!A3055,'Planning Periods'!$A$2:$A$540,0))</f>
        <v>San Bernardino County</v>
      </c>
    </row>
    <row r="3056" spans="1:11">
      <c r="A3056" t="s">
        <v>1257</v>
      </c>
      <c r="B3056">
        <v>2016</v>
      </c>
      <c r="C3056">
        <v>5</v>
      </c>
      <c r="D3056">
        <v>0</v>
      </c>
      <c r="E3056">
        <v>0</v>
      </c>
      <c r="F3056">
        <v>0</v>
      </c>
      <c r="G3056">
        <v>0</v>
      </c>
      <c r="H3056">
        <v>0</v>
      </c>
      <c r="I3056">
        <v>8</v>
      </c>
      <c r="J3056" t="s">
        <v>1275</v>
      </c>
      <c r="K3056" t="str">
        <f>INDEX('Planning Periods'!$O$2:$O$540,MATCH('Table B Values'!A3056,'Planning Periods'!$A$2:$A$540,0))</f>
        <v>Santa Clara County</v>
      </c>
    </row>
    <row r="3057" spans="1:11">
      <c r="A3057" t="s">
        <v>943</v>
      </c>
      <c r="B3057">
        <v>2016</v>
      </c>
      <c r="C3057">
        <v>0</v>
      </c>
      <c r="D3057">
        <v>0</v>
      </c>
      <c r="E3057">
        <v>0</v>
      </c>
      <c r="F3057">
        <v>0</v>
      </c>
      <c r="G3057">
        <v>0</v>
      </c>
      <c r="H3057">
        <v>0</v>
      </c>
      <c r="I3057">
        <v>119</v>
      </c>
      <c r="J3057" t="s">
        <v>1275</v>
      </c>
      <c r="K3057" t="str">
        <f>INDEX('Planning Periods'!$O$2:$O$540,MATCH('Table B Values'!A3057,'Planning Periods'!$A$2:$A$540,0))</f>
        <v>Riverside County</v>
      </c>
    </row>
    <row r="3058" spans="1:11">
      <c r="A3058" t="s">
        <v>1251</v>
      </c>
      <c r="B3058">
        <v>2016</v>
      </c>
      <c r="C3058">
        <v>0</v>
      </c>
      <c r="D3058">
        <v>0</v>
      </c>
      <c r="E3058">
        <v>6</v>
      </c>
      <c r="F3058">
        <v>0</v>
      </c>
      <c r="G3058">
        <v>0</v>
      </c>
      <c r="H3058">
        <v>4</v>
      </c>
      <c r="I3058">
        <v>135</v>
      </c>
      <c r="J3058" t="s">
        <v>1275</v>
      </c>
      <c r="K3058" t="str">
        <f>INDEX('Planning Periods'!$O$2:$O$540,MATCH('Table B Values'!A3058,'Planning Periods'!$A$2:$A$540,0))</f>
        <v>Napa County</v>
      </c>
    </row>
    <row r="3059" spans="1:11">
      <c r="A3059" t="s">
        <v>1252</v>
      </c>
      <c r="B3059">
        <v>2016</v>
      </c>
      <c r="C3059">
        <v>0</v>
      </c>
      <c r="D3059">
        <v>0</v>
      </c>
      <c r="E3059">
        <v>0</v>
      </c>
      <c r="F3059">
        <v>1</v>
      </c>
      <c r="G3059">
        <v>0</v>
      </c>
      <c r="H3059">
        <v>13</v>
      </c>
      <c r="I3059">
        <v>14</v>
      </c>
      <c r="J3059" t="s">
        <v>1275</v>
      </c>
      <c r="K3059" t="str">
        <f>INDEX('Planning Periods'!$O$2:$O$540,MATCH('Table B Values'!A3059,'Planning Periods'!$A$2:$A$540,0))</f>
        <v>Napa County</v>
      </c>
    </row>
    <row r="3060" spans="1:11">
      <c r="A3060" t="s">
        <v>858</v>
      </c>
      <c r="B3060">
        <v>2016</v>
      </c>
      <c r="C3060">
        <v>45</v>
      </c>
      <c r="D3060">
        <v>0</v>
      </c>
      <c r="E3060">
        <v>0</v>
      </c>
      <c r="F3060">
        <v>0</v>
      </c>
      <c r="G3060">
        <v>0</v>
      </c>
      <c r="H3060">
        <v>46</v>
      </c>
      <c r="I3060">
        <v>12</v>
      </c>
      <c r="J3060" t="s">
        <v>1275</v>
      </c>
      <c r="K3060" t="str">
        <f>INDEX('Planning Periods'!$O$2:$O$540,MATCH('Table B Values'!A3060,'Planning Periods'!$A$2:$A$540,0))</f>
        <v>San Diego County</v>
      </c>
    </row>
    <row r="3061" spans="1:11">
      <c r="A3061" t="s">
        <v>915</v>
      </c>
      <c r="B3061">
        <v>2016</v>
      </c>
      <c r="C3061">
        <v>0</v>
      </c>
      <c r="D3061">
        <v>0</v>
      </c>
      <c r="E3061">
        <v>0</v>
      </c>
      <c r="F3061">
        <v>0</v>
      </c>
      <c r="G3061">
        <v>0</v>
      </c>
      <c r="H3061">
        <v>0</v>
      </c>
      <c r="I3061">
        <v>559</v>
      </c>
      <c r="J3061" t="s">
        <v>1275</v>
      </c>
      <c r="K3061" t="str">
        <f>INDEX('Planning Periods'!$O$2:$O$540,MATCH('Table B Values'!A3061,'Planning Periods'!$A$2:$A$540,0))</f>
        <v>Riverside County</v>
      </c>
    </row>
    <row r="3062" spans="1:11">
      <c r="A3062" t="s">
        <v>1264</v>
      </c>
      <c r="B3062">
        <v>2016</v>
      </c>
      <c r="C3062">
        <v>29</v>
      </c>
      <c r="D3062">
        <v>0</v>
      </c>
      <c r="E3062">
        <v>23</v>
      </c>
      <c r="F3062">
        <v>0</v>
      </c>
      <c r="G3062">
        <v>0</v>
      </c>
      <c r="H3062">
        <v>6</v>
      </c>
      <c r="I3062">
        <v>219</v>
      </c>
      <c r="J3062" t="s">
        <v>1275</v>
      </c>
      <c r="K3062" t="str">
        <f>INDEX('Planning Periods'!$O$2:$O$540,MATCH('Table B Values'!A3062,'Planning Periods'!$A$2:$A$540,0))</f>
        <v>Santa Clara County</v>
      </c>
    </row>
    <row r="3063" spans="1:11">
      <c r="A3063" t="s">
        <v>1262</v>
      </c>
      <c r="B3063">
        <v>2016</v>
      </c>
      <c r="C3063">
        <v>0</v>
      </c>
      <c r="D3063">
        <v>0</v>
      </c>
      <c r="E3063">
        <v>0</v>
      </c>
      <c r="F3063">
        <v>0</v>
      </c>
      <c r="G3063">
        <v>0</v>
      </c>
      <c r="H3063">
        <v>2</v>
      </c>
      <c r="I3063">
        <v>8</v>
      </c>
      <c r="J3063" t="s">
        <v>1275</v>
      </c>
      <c r="K3063" t="str">
        <f>INDEX('Planning Periods'!$O$2:$O$540,MATCH('Table B Values'!A3063,'Planning Periods'!$A$2:$A$540,0))</f>
        <v>Siskiyou County</v>
      </c>
    </row>
    <row r="3064" spans="1:11">
      <c r="A3064" t="s">
        <v>1263</v>
      </c>
      <c r="B3064">
        <v>2016</v>
      </c>
      <c r="C3064">
        <v>17</v>
      </c>
      <c r="D3064">
        <v>0</v>
      </c>
      <c r="E3064">
        <v>109</v>
      </c>
      <c r="F3064">
        <v>0</v>
      </c>
      <c r="G3064">
        <v>0</v>
      </c>
      <c r="H3064">
        <v>0</v>
      </c>
      <c r="I3064">
        <v>376</v>
      </c>
      <c r="J3064" t="s">
        <v>1275</v>
      </c>
      <c r="K3064" t="str">
        <f>INDEX('Planning Periods'!$O$2:$O$540,MATCH('Table B Values'!A3064,'Planning Periods'!$A$2:$A$540,0))</f>
        <v>Santa Clara County</v>
      </c>
    </row>
    <row r="3065" spans="1:11">
      <c r="A3065" t="s">
        <v>1205</v>
      </c>
      <c r="B3065">
        <v>2016</v>
      </c>
      <c r="C3065">
        <v>0</v>
      </c>
      <c r="D3065">
        <v>0</v>
      </c>
      <c r="E3065">
        <v>0</v>
      </c>
      <c r="F3065">
        <v>0</v>
      </c>
      <c r="G3065">
        <v>0</v>
      </c>
      <c r="H3065">
        <v>2</v>
      </c>
      <c r="I3065">
        <v>53</v>
      </c>
      <c r="J3065" t="s">
        <v>1275</v>
      </c>
      <c r="K3065" t="str">
        <f>INDEX('Planning Periods'!$O$2:$O$540,MATCH('Table B Values'!A3065,'Planning Periods'!$A$2:$A$540,0))</f>
        <v>Contra Costa County</v>
      </c>
    </row>
    <row r="3066" spans="1:11">
      <c r="A3066" t="s">
        <v>790</v>
      </c>
      <c r="B3066">
        <v>2016</v>
      </c>
      <c r="C3066">
        <v>0</v>
      </c>
      <c r="D3066">
        <v>0</v>
      </c>
      <c r="E3066">
        <v>0</v>
      </c>
      <c r="F3066">
        <v>0</v>
      </c>
      <c r="G3066">
        <v>0</v>
      </c>
      <c r="H3066">
        <v>10</v>
      </c>
      <c r="I3066" s="356">
        <v>23</v>
      </c>
      <c r="J3066" t="s">
        <v>1275</v>
      </c>
      <c r="K3066" t="str">
        <f>INDEX('Planning Periods'!$O$2:$O$540,MATCH('Table B Values'!A3066,'Planning Periods'!$A$2:$A$540,0))</f>
        <v>Orange County</v>
      </c>
    </row>
    <row r="3067" spans="1:11">
      <c r="A3067" t="s">
        <v>793</v>
      </c>
      <c r="B3067">
        <v>2016</v>
      </c>
      <c r="C3067">
        <v>36</v>
      </c>
      <c r="D3067">
        <v>0</v>
      </c>
      <c r="E3067">
        <v>31</v>
      </c>
      <c r="F3067">
        <v>0</v>
      </c>
      <c r="G3067">
        <v>0</v>
      </c>
      <c r="H3067">
        <v>15</v>
      </c>
      <c r="I3067">
        <v>334</v>
      </c>
      <c r="J3067" t="s">
        <v>1275</v>
      </c>
      <c r="K3067" t="str">
        <f>INDEX('Planning Periods'!$O$2:$O$540,MATCH('Table B Values'!A3067,'Planning Periods'!$A$2:$A$540,0))</f>
        <v>Placer County</v>
      </c>
    </row>
    <row r="3068" spans="1:11">
      <c r="A3068" t="s">
        <v>851</v>
      </c>
      <c r="B3068">
        <v>2016</v>
      </c>
      <c r="C3068">
        <v>0</v>
      </c>
      <c r="D3068">
        <v>0</v>
      </c>
      <c r="E3068">
        <v>0</v>
      </c>
      <c r="F3068">
        <v>0</v>
      </c>
      <c r="G3068">
        <v>0</v>
      </c>
      <c r="H3068">
        <v>15</v>
      </c>
      <c r="I3068">
        <v>53</v>
      </c>
      <c r="J3068" t="s">
        <v>1275</v>
      </c>
      <c r="K3068" t="str">
        <f>INDEX('Planning Periods'!$O$2:$O$540,MATCH('Table B Values'!A3068,'Planning Periods'!$A$2:$A$540,0))</f>
        <v>El Dorado County</v>
      </c>
    </row>
    <row r="3069" spans="1:11">
      <c r="A3069" t="s">
        <v>1204</v>
      </c>
      <c r="B3069">
        <v>2016</v>
      </c>
      <c r="C3069">
        <v>0</v>
      </c>
      <c r="D3069">
        <v>0</v>
      </c>
      <c r="E3069">
        <v>2</v>
      </c>
      <c r="F3069">
        <v>0</v>
      </c>
      <c r="G3069">
        <v>0</v>
      </c>
      <c r="H3069">
        <v>0</v>
      </c>
      <c r="I3069">
        <v>171</v>
      </c>
      <c r="J3069" t="s">
        <v>1275</v>
      </c>
      <c r="K3069" t="str">
        <f>INDEX('Planning Periods'!$O$2:$O$540,MATCH('Table B Values'!A3069,'Planning Periods'!$A$2:$A$540,0))</f>
        <v>Contra Costa County</v>
      </c>
    </row>
    <row r="3070" spans="1:11">
      <c r="A3070" t="s">
        <v>1200</v>
      </c>
      <c r="B3070">
        <v>2016</v>
      </c>
      <c r="C3070">
        <v>2</v>
      </c>
      <c r="D3070">
        <v>0</v>
      </c>
      <c r="E3070">
        <v>0</v>
      </c>
      <c r="F3070">
        <v>0</v>
      </c>
      <c r="G3070">
        <v>0</v>
      </c>
      <c r="H3070">
        <v>0</v>
      </c>
      <c r="I3070">
        <v>3</v>
      </c>
      <c r="J3070" t="s">
        <v>1275</v>
      </c>
      <c r="K3070" t="str">
        <f>INDEX('Planning Periods'!$O$2:$O$540,MATCH('Table B Values'!A3070,'Planning Periods'!$A$2:$A$540,0))</f>
        <v>Alameda County</v>
      </c>
    </row>
    <row r="3071" spans="1:11">
      <c r="A3071" t="s">
        <v>1203</v>
      </c>
      <c r="B3071">
        <v>2016</v>
      </c>
      <c r="C3071">
        <v>0</v>
      </c>
      <c r="D3071">
        <v>0</v>
      </c>
      <c r="E3071">
        <v>0</v>
      </c>
      <c r="F3071">
        <v>0</v>
      </c>
      <c r="G3071">
        <v>0</v>
      </c>
      <c r="H3071">
        <v>1</v>
      </c>
      <c r="I3071">
        <v>2</v>
      </c>
      <c r="J3071" t="s">
        <v>1275</v>
      </c>
      <c r="K3071" t="str">
        <f>INDEX('Planning Periods'!$O$2:$O$540,MATCH('Table B Values'!A3071,'Planning Periods'!$A$2:$A$540,0))</f>
        <v>Contra Costa County</v>
      </c>
    </row>
    <row r="3072" spans="1:11">
      <c r="A3072" t="s">
        <v>799</v>
      </c>
      <c r="B3072">
        <v>2016</v>
      </c>
      <c r="C3072">
        <v>0</v>
      </c>
      <c r="D3072">
        <v>0</v>
      </c>
      <c r="E3072">
        <v>0</v>
      </c>
      <c r="F3072">
        <v>0</v>
      </c>
      <c r="G3072">
        <v>0</v>
      </c>
      <c r="H3072">
        <v>0</v>
      </c>
      <c r="I3072">
        <v>65</v>
      </c>
      <c r="J3072" t="s">
        <v>1275</v>
      </c>
      <c r="K3072" t="str">
        <f>INDEX('Planning Periods'!$O$2:$O$540,MATCH('Table B Values'!A3072,'Planning Periods'!$A$2:$A$540,0))</f>
        <v>San Luis Obispo County</v>
      </c>
    </row>
    <row r="3073" spans="1:11">
      <c r="A3073" t="s">
        <v>1201</v>
      </c>
      <c r="B3073">
        <v>2016</v>
      </c>
      <c r="C3073">
        <v>0</v>
      </c>
      <c r="D3073">
        <v>0</v>
      </c>
      <c r="E3073">
        <v>0</v>
      </c>
      <c r="F3073">
        <v>0</v>
      </c>
      <c r="G3073">
        <v>0</v>
      </c>
      <c r="H3073">
        <v>0</v>
      </c>
      <c r="I3073">
        <v>6</v>
      </c>
      <c r="J3073" t="s">
        <v>1275</v>
      </c>
      <c r="K3073" t="str">
        <f>INDEX('Planning Periods'!$O$2:$O$540,MATCH('Table B Values'!A3073,'Planning Periods'!$A$2:$A$540,0))</f>
        <v>Contra Costa County</v>
      </c>
    </row>
    <row r="3074" spans="1:11">
      <c r="A3074" t="s">
        <v>1226</v>
      </c>
      <c r="B3074">
        <v>2016</v>
      </c>
      <c r="C3074">
        <v>0</v>
      </c>
      <c r="D3074">
        <v>0</v>
      </c>
      <c r="E3074">
        <v>0</v>
      </c>
      <c r="F3074">
        <v>0</v>
      </c>
      <c r="G3074">
        <v>0</v>
      </c>
      <c r="H3074">
        <v>1</v>
      </c>
      <c r="I3074">
        <v>8</v>
      </c>
      <c r="J3074" t="s">
        <v>1275</v>
      </c>
      <c r="K3074" t="str">
        <f>INDEX('Planning Periods'!$O$2:$O$540,MATCH('Table B Values'!A3074,'Planning Periods'!$A$2:$A$540,0))</f>
        <v>San Mateo County</v>
      </c>
    </row>
    <row r="3075" spans="1:11">
      <c r="A3075" t="s">
        <v>862</v>
      </c>
      <c r="B3075">
        <v>2016</v>
      </c>
      <c r="C3075">
        <v>0</v>
      </c>
      <c r="D3075">
        <v>0</v>
      </c>
      <c r="E3075">
        <v>0</v>
      </c>
      <c r="F3075">
        <v>0</v>
      </c>
      <c r="G3075">
        <v>0</v>
      </c>
      <c r="H3075">
        <v>0</v>
      </c>
      <c r="I3075">
        <v>17</v>
      </c>
      <c r="J3075" t="s">
        <v>1275</v>
      </c>
      <c r="K3075" t="str">
        <f>INDEX('Planning Periods'!$O$2:$O$540,MATCH('Table B Values'!A3075,'Planning Periods'!$A$2:$A$540,0))</f>
        <v>San Diego County</v>
      </c>
    </row>
    <row r="3076" spans="1:11">
      <c r="A3076" t="s">
        <v>865</v>
      </c>
      <c r="B3076">
        <v>2016</v>
      </c>
      <c r="C3076">
        <v>0</v>
      </c>
      <c r="D3076">
        <v>0</v>
      </c>
      <c r="E3076">
        <v>0</v>
      </c>
      <c r="F3076">
        <v>0</v>
      </c>
      <c r="G3076">
        <v>0</v>
      </c>
      <c r="H3076">
        <v>0</v>
      </c>
      <c r="I3076">
        <v>330</v>
      </c>
      <c r="J3076" t="s">
        <v>1275</v>
      </c>
      <c r="K3076" t="str">
        <f>INDEX('Planning Periods'!$O$2:$O$540,MATCH('Table B Values'!A3076,'Planning Periods'!$A$2:$A$540,0))</f>
        <v>Sacramento County</v>
      </c>
    </row>
    <row r="3077" spans="1:11">
      <c r="A3077" t="s">
        <v>1225</v>
      </c>
      <c r="B3077">
        <v>2016</v>
      </c>
      <c r="C3077">
        <v>0</v>
      </c>
      <c r="D3077">
        <v>0</v>
      </c>
      <c r="E3077">
        <v>2</v>
      </c>
      <c r="F3077">
        <v>0</v>
      </c>
      <c r="G3077">
        <v>0</v>
      </c>
      <c r="H3077">
        <v>40</v>
      </c>
      <c r="I3077">
        <v>1</v>
      </c>
      <c r="J3077" t="s">
        <v>1275</v>
      </c>
      <c r="K3077" t="str">
        <f>INDEX('Planning Periods'!$O$2:$O$540,MATCH('Table B Values'!A3077,'Planning Periods'!$A$2:$A$540,0))</f>
        <v>Tulare County</v>
      </c>
    </row>
    <row r="3078" spans="1:11">
      <c r="A3078" t="s">
        <v>1202</v>
      </c>
      <c r="B3078">
        <v>2016</v>
      </c>
      <c r="C3078">
        <v>128</v>
      </c>
      <c r="D3078">
        <v>0</v>
      </c>
      <c r="E3078">
        <v>21</v>
      </c>
      <c r="F3078">
        <v>0</v>
      </c>
      <c r="G3078">
        <v>0</v>
      </c>
      <c r="H3078">
        <v>10</v>
      </c>
      <c r="I3078">
        <v>228</v>
      </c>
      <c r="J3078" t="s">
        <v>1275</v>
      </c>
      <c r="K3078" t="str">
        <f>INDEX('Planning Periods'!$O$2:$O$540,MATCH('Table B Values'!A3078,'Planning Periods'!$A$2:$A$540,0))</f>
        <v>Alameda County</v>
      </c>
    </row>
    <row r="3079" spans="1:11">
      <c r="A3079" t="s">
        <v>853</v>
      </c>
      <c r="B3079">
        <v>2016</v>
      </c>
      <c r="C3079">
        <v>0</v>
      </c>
      <c r="D3079">
        <v>0</v>
      </c>
      <c r="E3079">
        <v>0</v>
      </c>
      <c r="F3079">
        <v>0</v>
      </c>
      <c r="G3079">
        <v>0</v>
      </c>
      <c r="H3079">
        <v>4</v>
      </c>
      <c r="I3079" s="356">
        <v>34</v>
      </c>
      <c r="J3079" t="s">
        <v>1275</v>
      </c>
      <c r="K3079" t="str">
        <f>INDEX('Planning Periods'!$O$2:$O$540,MATCH('Table B Values'!A3079,'Planning Periods'!$A$2:$A$540,0))</f>
        <v>Plumas County</v>
      </c>
    </row>
    <row r="3080" spans="1:11">
      <c r="A3080" t="s">
        <v>1286</v>
      </c>
      <c r="B3080">
        <v>2016</v>
      </c>
      <c r="C3080">
        <v>0</v>
      </c>
      <c r="D3080">
        <v>0</v>
      </c>
      <c r="E3080">
        <v>0</v>
      </c>
      <c r="F3080">
        <v>0</v>
      </c>
      <c r="G3080">
        <v>0</v>
      </c>
      <c r="H3080">
        <v>0</v>
      </c>
      <c r="I3080">
        <v>0</v>
      </c>
      <c r="J3080" t="s">
        <v>1275</v>
      </c>
      <c r="K3080" t="str">
        <f>INDEX('Planning Periods'!$O$2:$O$540,MATCH('Table B Values'!A3080,'Planning Periods'!$A$2:$A$540,0))</f>
        <v>Mendocino County</v>
      </c>
    </row>
    <row r="3081" spans="1:11">
      <c r="A3081" t="s">
        <v>1214</v>
      </c>
      <c r="B3081">
        <v>2016</v>
      </c>
      <c r="C3081">
        <v>0</v>
      </c>
      <c r="D3081">
        <v>0</v>
      </c>
      <c r="E3081">
        <v>0</v>
      </c>
      <c r="F3081">
        <v>0</v>
      </c>
      <c r="G3081">
        <v>0</v>
      </c>
      <c r="H3081">
        <v>1</v>
      </c>
      <c r="I3081" s="356">
        <v>12</v>
      </c>
      <c r="J3081" t="s">
        <v>1275</v>
      </c>
      <c r="K3081" t="str">
        <f>INDEX('Planning Periods'!$O$2:$O$540,MATCH('Table B Values'!A3081,'Planning Periods'!$A$2:$A$540,0))</f>
        <v>San Mateo County</v>
      </c>
    </row>
    <row r="3082" spans="1:11">
      <c r="A3082" t="s">
        <v>825</v>
      </c>
      <c r="B3082">
        <v>2016</v>
      </c>
      <c r="C3082">
        <v>0</v>
      </c>
      <c r="D3082">
        <v>0</v>
      </c>
      <c r="E3082">
        <v>0</v>
      </c>
      <c r="F3082">
        <v>0</v>
      </c>
      <c r="G3082">
        <v>0</v>
      </c>
      <c r="H3082">
        <v>0</v>
      </c>
      <c r="I3082">
        <v>80</v>
      </c>
      <c r="J3082" t="s">
        <v>1275</v>
      </c>
      <c r="K3082" t="str">
        <f>INDEX('Planning Periods'!$O$2:$O$540,MATCH('Table B Values'!A3082,'Planning Periods'!$A$2:$A$540,0))</f>
        <v>Riverside County</v>
      </c>
    </row>
    <row r="3083" spans="1:11">
      <c r="A3083" t="s">
        <v>817</v>
      </c>
      <c r="B3083">
        <v>2016</v>
      </c>
      <c r="C3083">
        <v>0</v>
      </c>
      <c r="D3083">
        <v>0</v>
      </c>
      <c r="E3083">
        <v>0</v>
      </c>
      <c r="F3083">
        <v>0</v>
      </c>
      <c r="G3083">
        <v>0</v>
      </c>
      <c r="H3083">
        <v>0</v>
      </c>
      <c r="I3083">
        <v>0</v>
      </c>
      <c r="J3083" t="s">
        <v>1275</v>
      </c>
      <c r="K3083" t="str">
        <f>INDEX('Planning Periods'!$O$2:$O$540,MATCH('Table B Values'!A3083,'Planning Periods'!$A$2:$A$540,0))</f>
        <v>Riverside County</v>
      </c>
    </row>
    <row r="3084" spans="1:11">
      <c r="A3084" t="s">
        <v>1213</v>
      </c>
      <c r="B3084">
        <v>2016</v>
      </c>
      <c r="C3084">
        <v>0</v>
      </c>
      <c r="D3084">
        <v>0</v>
      </c>
      <c r="E3084">
        <v>0</v>
      </c>
      <c r="F3084">
        <v>0</v>
      </c>
      <c r="G3084">
        <v>0</v>
      </c>
      <c r="H3084" s="356">
        <v>0</v>
      </c>
      <c r="I3084" s="356">
        <v>4</v>
      </c>
      <c r="J3084" t="s">
        <v>1275</v>
      </c>
      <c r="K3084" t="str">
        <f>INDEX('Planning Periods'!$O$2:$O$540,MATCH('Table B Values'!A3084,'Planning Periods'!$A$2:$A$540,0))</f>
        <v>Monterey County</v>
      </c>
    </row>
    <row r="3085" spans="1:11">
      <c r="A3085" t="s">
        <v>1206</v>
      </c>
      <c r="B3085">
        <v>2016</v>
      </c>
      <c r="C3085">
        <v>0</v>
      </c>
      <c r="D3085">
        <v>0</v>
      </c>
      <c r="E3085">
        <v>39</v>
      </c>
      <c r="F3085">
        <v>0</v>
      </c>
      <c r="G3085">
        <v>0</v>
      </c>
      <c r="H3085">
        <v>5</v>
      </c>
      <c r="I3085">
        <v>0</v>
      </c>
      <c r="J3085" t="s">
        <v>1275</v>
      </c>
      <c r="K3085" t="str">
        <f>INDEX('Planning Periods'!$O$2:$O$540,MATCH('Table B Values'!A3085,'Planning Periods'!$A$2:$A$540,0))</f>
        <v>Glenn County</v>
      </c>
    </row>
    <row r="3086" spans="1:11">
      <c r="A3086" t="s">
        <v>814</v>
      </c>
      <c r="B3086">
        <v>2016</v>
      </c>
      <c r="C3086">
        <v>0</v>
      </c>
      <c r="D3086">
        <v>8</v>
      </c>
      <c r="E3086">
        <v>0</v>
      </c>
      <c r="F3086">
        <v>6</v>
      </c>
      <c r="G3086">
        <v>0</v>
      </c>
      <c r="H3086">
        <v>0</v>
      </c>
      <c r="I3086">
        <v>1</v>
      </c>
      <c r="J3086" t="s">
        <v>1275</v>
      </c>
      <c r="K3086" t="str">
        <f>INDEX('Planning Periods'!$O$2:$O$540,MATCH('Table B Values'!A3086,'Planning Periods'!$A$2:$A$540,0))</f>
        <v>Butte County</v>
      </c>
    </row>
    <row r="3087" spans="1:11">
      <c r="A3087" t="s">
        <v>823</v>
      </c>
      <c r="B3087">
        <v>2016</v>
      </c>
      <c r="C3087">
        <v>50</v>
      </c>
      <c r="D3087">
        <v>0</v>
      </c>
      <c r="E3087">
        <v>118</v>
      </c>
      <c r="F3087">
        <v>89</v>
      </c>
      <c r="G3087">
        <v>0</v>
      </c>
      <c r="H3087">
        <v>2</v>
      </c>
      <c r="I3087">
        <v>80</v>
      </c>
      <c r="J3087" t="s">
        <v>1275</v>
      </c>
      <c r="K3087" t="str">
        <f>INDEX('Planning Periods'!$O$2:$O$540,MATCH('Table B Values'!A3087,'Planning Periods'!$A$2:$A$540,0))</f>
        <v>Ventura County</v>
      </c>
    </row>
    <row r="3088" spans="1:11">
      <c r="A3088" t="s">
        <v>1210</v>
      </c>
      <c r="B3088">
        <v>2016</v>
      </c>
      <c r="C3088">
        <v>0</v>
      </c>
      <c r="D3088">
        <v>0</v>
      </c>
      <c r="E3088">
        <v>0</v>
      </c>
      <c r="F3088">
        <v>0</v>
      </c>
      <c r="G3088">
        <v>0</v>
      </c>
      <c r="H3088">
        <v>3</v>
      </c>
      <c r="I3088">
        <v>15</v>
      </c>
      <c r="J3088" t="s">
        <v>1275</v>
      </c>
      <c r="K3088" t="str">
        <f>INDEX('Planning Periods'!$O$2:$O$540,MATCH('Table B Values'!A3088,'Planning Periods'!$A$2:$A$540,0))</f>
        <v>Santa Clara County</v>
      </c>
    </row>
    <row r="3089" spans="1:11">
      <c r="A3089" t="s">
        <v>779</v>
      </c>
      <c r="B3089">
        <v>2016</v>
      </c>
      <c r="C3089">
        <v>0</v>
      </c>
      <c r="D3089">
        <v>0</v>
      </c>
      <c r="E3089">
        <v>0</v>
      </c>
      <c r="F3089">
        <v>0</v>
      </c>
      <c r="G3089">
        <v>0</v>
      </c>
      <c r="H3089">
        <v>21</v>
      </c>
      <c r="I3089">
        <v>44</v>
      </c>
      <c r="J3089" t="s">
        <v>1275</v>
      </c>
      <c r="K3089" t="str">
        <f>INDEX('Planning Periods'!$O$2:$O$540,MATCH('Table B Values'!A3089,'Planning Periods'!$A$2:$A$540,0))</f>
        <v>San Luis Obispo County</v>
      </c>
    </row>
    <row r="3090" spans="1:11">
      <c r="A3090" t="s">
        <v>787</v>
      </c>
      <c r="B3090">
        <v>2016</v>
      </c>
      <c r="C3090">
        <v>0</v>
      </c>
      <c r="D3090">
        <v>0</v>
      </c>
      <c r="E3090">
        <v>0</v>
      </c>
      <c r="F3090">
        <v>0</v>
      </c>
      <c r="G3090">
        <v>0</v>
      </c>
      <c r="H3090">
        <v>0</v>
      </c>
      <c r="I3090">
        <v>701</v>
      </c>
      <c r="J3090" t="s">
        <v>1275</v>
      </c>
      <c r="K3090" t="str">
        <f>INDEX('Planning Periods'!$O$2:$O$540,MATCH('Table B Values'!A3090,'Planning Periods'!$A$2:$A$540,0))</f>
        <v>Riverside County</v>
      </c>
    </row>
    <row r="3091" spans="1:11">
      <c r="A3091" t="s">
        <v>1198</v>
      </c>
      <c r="B3091">
        <v>2016</v>
      </c>
      <c r="C3091">
        <v>0</v>
      </c>
      <c r="D3091">
        <v>0</v>
      </c>
      <c r="E3091">
        <v>0</v>
      </c>
      <c r="F3091">
        <v>0</v>
      </c>
      <c r="G3091">
        <v>0</v>
      </c>
      <c r="H3091">
        <v>8</v>
      </c>
      <c r="I3091">
        <v>206</v>
      </c>
      <c r="J3091" t="s">
        <v>1275</v>
      </c>
      <c r="K3091" t="str">
        <f>INDEX('Planning Periods'!$O$2:$O$540,MATCH('Table B Values'!A3091,'Planning Periods'!$A$2:$A$540,0))</f>
        <v>Sonoma County</v>
      </c>
    </row>
    <row r="3092" spans="1:11">
      <c r="A3092" t="s">
        <v>776</v>
      </c>
      <c r="B3092">
        <v>2016</v>
      </c>
      <c r="C3092">
        <v>1</v>
      </c>
      <c r="D3092">
        <v>0</v>
      </c>
      <c r="E3092">
        <v>34</v>
      </c>
      <c r="F3092">
        <v>0</v>
      </c>
      <c r="G3092">
        <v>0</v>
      </c>
      <c r="H3092">
        <v>18</v>
      </c>
      <c r="I3092">
        <v>357</v>
      </c>
      <c r="J3092" t="s">
        <v>1275</v>
      </c>
      <c r="K3092" t="str">
        <f>INDEX('Planning Periods'!$O$2:$O$540,MATCH('Table B Values'!A3092,'Planning Periods'!$A$2:$A$540,0))</f>
        <v>Los Angeles County</v>
      </c>
    </row>
    <row r="3093" spans="1:11">
      <c r="A3093" t="s">
        <v>782</v>
      </c>
      <c r="B3093">
        <v>2016</v>
      </c>
      <c r="C3093">
        <v>0</v>
      </c>
      <c r="D3093">
        <v>0</v>
      </c>
      <c r="E3093">
        <v>7</v>
      </c>
      <c r="F3093">
        <v>0</v>
      </c>
      <c r="G3093">
        <v>0</v>
      </c>
      <c r="H3093">
        <v>3</v>
      </c>
      <c r="I3093">
        <v>17</v>
      </c>
      <c r="J3093" t="s">
        <v>1275</v>
      </c>
      <c r="K3093" t="str">
        <f>INDEX('Planning Periods'!$O$2:$O$540,MATCH('Table B Values'!A3093,'Planning Periods'!$A$2:$A$540,0))</f>
        <v>Butte County</v>
      </c>
    </row>
    <row r="3094" spans="1:11">
      <c r="A3094" t="s">
        <v>784</v>
      </c>
      <c r="B3094">
        <v>2016</v>
      </c>
      <c r="C3094">
        <v>0</v>
      </c>
      <c r="D3094">
        <v>0</v>
      </c>
      <c r="E3094">
        <v>0</v>
      </c>
      <c r="F3094">
        <v>0</v>
      </c>
      <c r="G3094">
        <v>0</v>
      </c>
      <c r="H3094">
        <v>0</v>
      </c>
      <c r="I3094" s="356">
        <v>1</v>
      </c>
      <c r="J3094" t="s">
        <v>1275</v>
      </c>
      <c r="K3094" t="str">
        <f>INDEX('Planning Periods'!$O$2:$O$540,MATCH('Table B Values'!A3094,'Planning Periods'!$A$2:$A$540,0))</f>
        <v>Los Angeles County</v>
      </c>
    </row>
    <row r="3095" spans="1:11">
      <c r="A3095" t="s">
        <v>1199</v>
      </c>
      <c r="B3095">
        <v>2016</v>
      </c>
      <c r="C3095">
        <v>48</v>
      </c>
      <c r="D3095">
        <v>8</v>
      </c>
      <c r="E3095">
        <v>2</v>
      </c>
      <c r="F3095">
        <v>2</v>
      </c>
      <c r="G3095">
        <v>0</v>
      </c>
      <c r="H3095">
        <v>3</v>
      </c>
      <c r="I3095">
        <v>0</v>
      </c>
      <c r="J3095" t="s">
        <v>1275</v>
      </c>
      <c r="K3095" t="str">
        <f>INDEX('Planning Periods'!$O$2:$O$540,MATCH('Table B Values'!A3095,'Planning Periods'!$A$2:$A$540,0))</f>
        <v>Fresno County</v>
      </c>
    </row>
    <row r="3096" spans="1:11">
      <c r="A3096" t="s">
        <v>938</v>
      </c>
      <c r="B3096">
        <v>2016</v>
      </c>
      <c r="C3096">
        <v>0</v>
      </c>
      <c r="D3096">
        <v>0</v>
      </c>
      <c r="E3096">
        <v>0</v>
      </c>
      <c r="F3096">
        <v>5</v>
      </c>
      <c r="G3096">
        <v>0</v>
      </c>
      <c r="H3096">
        <v>12</v>
      </c>
      <c r="I3096">
        <v>9</v>
      </c>
      <c r="J3096" t="s">
        <v>1275</v>
      </c>
      <c r="K3096" t="str">
        <f>INDEX('Planning Periods'!$O$2:$O$540,MATCH('Table B Values'!A3096,'Planning Periods'!$A$2:$A$540,0))</f>
        <v>Mono County</v>
      </c>
    </row>
    <row r="3097" spans="1:11">
      <c r="A3097" t="s">
        <v>1034</v>
      </c>
      <c r="B3097">
        <v>2016</v>
      </c>
      <c r="C3097">
        <v>0</v>
      </c>
      <c r="D3097">
        <v>0</v>
      </c>
      <c r="E3097">
        <v>0</v>
      </c>
      <c r="F3097">
        <v>0</v>
      </c>
      <c r="G3097">
        <v>0</v>
      </c>
      <c r="H3097">
        <v>203</v>
      </c>
      <c r="I3097">
        <v>258</v>
      </c>
      <c r="J3097" t="s">
        <v>1275</v>
      </c>
      <c r="K3097" t="str">
        <f>INDEX('Planning Periods'!$O$2:$O$540,MATCH('Table B Values'!A3097,'Planning Periods'!$A$2:$A$540,0))</f>
        <v>Riverside County</v>
      </c>
    </row>
    <row r="3098" spans="1:11">
      <c r="A3098" t="s">
        <v>1032</v>
      </c>
      <c r="B3098">
        <v>2016</v>
      </c>
      <c r="C3098">
        <v>0</v>
      </c>
      <c r="D3098">
        <v>0</v>
      </c>
      <c r="E3098">
        <v>0</v>
      </c>
      <c r="F3098">
        <v>0</v>
      </c>
      <c r="G3098">
        <v>0</v>
      </c>
      <c r="H3098">
        <v>8</v>
      </c>
      <c r="I3098">
        <v>489</v>
      </c>
      <c r="J3098" t="s">
        <v>1275</v>
      </c>
      <c r="K3098" t="str">
        <f>INDEX('Planning Periods'!$O$2:$O$540,MATCH('Table B Values'!A3098,'Planning Periods'!$A$2:$A$540,0))</f>
        <v>Orange County</v>
      </c>
    </row>
    <row r="3099" spans="1:11">
      <c r="A3099" t="s">
        <v>1039</v>
      </c>
      <c r="B3099">
        <v>2016</v>
      </c>
      <c r="C3099">
        <v>0</v>
      </c>
      <c r="D3099">
        <v>0</v>
      </c>
      <c r="E3099">
        <v>0</v>
      </c>
      <c r="F3099">
        <v>0</v>
      </c>
      <c r="G3099">
        <v>0</v>
      </c>
      <c r="H3099">
        <v>0</v>
      </c>
      <c r="I3099">
        <v>2</v>
      </c>
      <c r="J3099" t="s">
        <v>1275</v>
      </c>
      <c r="K3099" t="str">
        <f>INDEX('Planning Periods'!$O$2:$O$540,MATCH('Table B Values'!A3099,'Planning Periods'!$A$2:$A$540,0))</f>
        <v>Lake County</v>
      </c>
    </row>
    <row r="3100" spans="1:11">
      <c r="A3100" t="s">
        <v>1305</v>
      </c>
      <c r="B3100">
        <v>2016</v>
      </c>
      <c r="C3100">
        <v>0</v>
      </c>
      <c r="D3100">
        <v>0</v>
      </c>
      <c r="E3100">
        <v>0</v>
      </c>
      <c r="F3100">
        <v>0</v>
      </c>
      <c r="G3100">
        <v>0</v>
      </c>
      <c r="H3100">
        <v>0</v>
      </c>
      <c r="I3100">
        <v>0</v>
      </c>
      <c r="J3100" t="s">
        <v>1275</v>
      </c>
      <c r="K3100" t="str">
        <f>INDEX('Planning Periods'!$O$2:$O$540,MATCH('Table B Values'!A3100,'Planning Periods'!$A$2:$A$540,0))</f>
        <v>Orange County</v>
      </c>
    </row>
    <row r="3101" spans="1:11">
      <c r="A3101" t="s">
        <v>1045</v>
      </c>
      <c r="B3101">
        <v>2016</v>
      </c>
      <c r="C3101">
        <v>0</v>
      </c>
      <c r="D3101">
        <v>0</v>
      </c>
      <c r="E3101">
        <v>0</v>
      </c>
      <c r="F3101">
        <v>0</v>
      </c>
      <c r="G3101">
        <v>0</v>
      </c>
      <c r="H3101">
        <v>4</v>
      </c>
      <c r="I3101">
        <v>8</v>
      </c>
      <c r="J3101" t="s">
        <v>1275</v>
      </c>
      <c r="K3101" t="str">
        <f>INDEX('Planning Periods'!$O$2:$O$540,MATCH('Table B Values'!A3101,'Planning Periods'!$A$2:$A$540,0))</f>
        <v>Orange County</v>
      </c>
    </row>
    <row r="3102" spans="1:11">
      <c r="A3102" t="s">
        <v>1190</v>
      </c>
      <c r="B3102">
        <v>2016</v>
      </c>
      <c r="C3102">
        <v>0</v>
      </c>
      <c r="D3102">
        <v>0</v>
      </c>
      <c r="E3102">
        <v>0</v>
      </c>
      <c r="F3102">
        <v>0</v>
      </c>
      <c r="G3102">
        <v>0</v>
      </c>
      <c r="H3102">
        <v>291</v>
      </c>
      <c r="I3102">
        <v>1</v>
      </c>
      <c r="J3102" t="s">
        <v>1275</v>
      </c>
      <c r="K3102" t="str">
        <f>INDEX('Planning Periods'!$O$2:$O$540,MATCH('Table B Values'!A3102,'Planning Periods'!$A$2:$A$540,0))</f>
        <v>Orange County</v>
      </c>
    </row>
    <row r="3103" spans="1:11">
      <c r="A3103" t="s">
        <v>884</v>
      </c>
      <c r="B3103">
        <v>2016</v>
      </c>
      <c r="C3103">
        <v>18</v>
      </c>
      <c r="D3103">
        <v>0</v>
      </c>
      <c r="E3103">
        <v>0</v>
      </c>
      <c r="F3103">
        <v>0</v>
      </c>
      <c r="G3103">
        <v>0</v>
      </c>
      <c r="H3103">
        <v>0</v>
      </c>
      <c r="I3103">
        <v>508</v>
      </c>
      <c r="J3103" t="s">
        <v>1275</v>
      </c>
      <c r="K3103" t="str">
        <f>INDEX('Planning Periods'!$O$2:$O$540,MATCH('Table B Values'!A3103,'Planning Periods'!$A$2:$A$540,0))</f>
        <v>Orange County</v>
      </c>
    </row>
    <row r="3104" spans="1:11">
      <c r="A3104" t="s">
        <v>1037</v>
      </c>
      <c r="B3104">
        <v>2016</v>
      </c>
      <c r="C3104">
        <v>0</v>
      </c>
      <c r="D3104">
        <v>0</v>
      </c>
      <c r="E3104">
        <v>0</v>
      </c>
      <c r="F3104">
        <v>0</v>
      </c>
      <c r="G3104">
        <v>0</v>
      </c>
      <c r="H3104">
        <v>0</v>
      </c>
      <c r="I3104" s="356">
        <v>20</v>
      </c>
      <c r="J3104" t="s">
        <v>1275</v>
      </c>
      <c r="K3104" t="str">
        <f>INDEX('Planning Periods'!$O$2:$O$540,MATCH('Table B Values'!A3104,'Planning Periods'!$A$2:$A$540,0))</f>
        <v>Los Angeles County</v>
      </c>
    </row>
    <row r="3105" spans="1:11">
      <c r="A3105" t="s">
        <v>890</v>
      </c>
      <c r="B3105">
        <v>2016</v>
      </c>
      <c r="C3105">
        <v>0</v>
      </c>
      <c r="D3105">
        <v>0</v>
      </c>
      <c r="E3105">
        <v>0</v>
      </c>
      <c r="F3105">
        <v>0</v>
      </c>
      <c r="G3105">
        <v>0</v>
      </c>
      <c r="H3105">
        <v>0</v>
      </c>
      <c r="I3105">
        <v>217</v>
      </c>
      <c r="J3105" t="s">
        <v>1275</v>
      </c>
      <c r="K3105" t="str">
        <f>INDEX('Planning Periods'!$O$2:$O$540,MATCH('Table B Values'!A3105,'Planning Periods'!$A$2:$A$540,0))</f>
        <v>Placer County</v>
      </c>
    </row>
    <row r="3106" spans="1:11">
      <c r="A3106" t="s">
        <v>1184</v>
      </c>
      <c r="B3106">
        <v>2016</v>
      </c>
      <c r="C3106">
        <v>3</v>
      </c>
      <c r="D3106">
        <v>0</v>
      </c>
      <c r="E3106">
        <v>20</v>
      </c>
      <c r="F3106">
        <v>0</v>
      </c>
      <c r="G3106">
        <v>0</v>
      </c>
      <c r="H3106">
        <v>0</v>
      </c>
      <c r="I3106">
        <v>1</v>
      </c>
      <c r="J3106" t="s">
        <v>1275</v>
      </c>
      <c r="K3106" t="str">
        <f>INDEX('Planning Periods'!$O$2:$O$540,MATCH('Table B Values'!A3106,'Planning Periods'!$A$2:$A$540,0))</f>
        <v>Tulare County</v>
      </c>
    </row>
    <row r="3107" spans="1:11">
      <c r="A3107" t="s">
        <v>892</v>
      </c>
      <c r="B3107">
        <v>2016</v>
      </c>
      <c r="C3107">
        <v>0</v>
      </c>
      <c r="D3107">
        <v>0</v>
      </c>
      <c r="E3107">
        <v>0</v>
      </c>
      <c r="F3107">
        <v>0</v>
      </c>
      <c r="G3107">
        <v>0</v>
      </c>
      <c r="H3107">
        <v>0</v>
      </c>
      <c r="I3107">
        <v>2</v>
      </c>
      <c r="J3107" t="s">
        <v>1275</v>
      </c>
      <c r="K3107" t="str">
        <f>INDEX('Planning Periods'!$O$2:$O$540,MATCH('Table B Values'!A3107,'Planning Periods'!$A$2:$A$540,0))</f>
        <v>Sutter County</v>
      </c>
    </row>
    <row r="3108" spans="1:11">
      <c r="A3108" t="s">
        <v>897</v>
      </c>
      <c r="B3108">
        <v>2016</v>
      </c>
      <c r="C3108">
        <v>1</v>
      </c>
      <c r="D3108">
        <v>0</v>
      </c>
      <c r="E3108">
        <v>2</v>
      </c>
      <c r="F3108">
        <v>0</v>
      </c>
      <c r="G3108">
        <v>0</v>
      </c>
      <c r="H3108">
        <v>15</v>
      </c>
      <c r="I3108">
        <v>0</v>
      </c>
      <c r="J3108" t="s">
        <v>1275</v>
      </c>
      <c r="K3108" t="str">
        <f>INDEX('Planning Periods'!$O$2:$O$540,MATCH('Table B Values'!A3108,'Planning Periods'!$A$2:$A$540,0))</f>
        <v>San Diego County</v>
      </c>
    </row>
    <row r="3109" spans="1:11">
      <c r="A3109" t="s">
        <v>1177</v>
      </c>
      <c r="B3109">
        <v>2016</v>
      </c>
      <c r="C3109">
        <v>0</v>
      </c>
      <c r="D3109">
        <v>0</v>
      </c>
      <c r="E3109">
        <v>0</v>
      </c>
      <c r="F3109">
        <v>0</v>
      </c>
      <c r="G3109">
        <v>0</v>
      </c>
      <c r="H3109">
        <v>1</v>
      </c>
      <c r="I3109">
        <v>3</v>
      </c>
      <c r="J3109" t="s">
        <v>1275</v>
      </c>
      <c r="K3109" t="str">
        <f>INDEX('Planning Periods'!$O$2:$O$540,MATCH('Table B Values'!A3109,'Planning Periods'!$A$2:$A$540,0))</f>
        <v>Marin County</v>
      </c>
    </row>
    <row r="3110" spans="1:11">
      <c r="A3110" t="s">
        <v>1178</v>
      </c>
      <c r="B3110">
        <v>2016</v>
      </c>
      <c r="C3110">
        <v>0</v>
      </c>
      <c r="D3110">
        <v>0</v>
      </c>
      <c r="E3110">
        <v>0</v>
      </c>
      <c r="F3110">
        <v>0</v>
      </c>
      <c r="G3110">
        <v>0</v>
      </c>
      <c r="H3110">
        <v>0</v>
      </c>
      <c r="I3110">
        <v>170</v>
      </c>
      <c r="J3110" t="s">
        <v>1275</v>
      </c>
      <c r="K3110" t="str">
        <f>INDEX('Planning Periods'!$O$2:$O$540,MATCH('Table B Values'!A3110,'Planning Periods'!$A$2:$A$540,0))</f>
        <v>San Joaquin County</v>
      </c>
    </row>
    <row r="3111" spans="1:11">
      <c r="A3111" t="s">
        <v>1179</v>
      </c>
      <c r="B3111">
        <v>2016</v>
      </c>
      <c r="C3111">
        <v>0</v>
      </c>
      <c r="D3111">
        <v>0</v>
      </c>
      <c r="E3111">
        <v>0</v>
      </c>
      <c r="F3111">
        <v>0</v>
      </c>
      <c r="G3111">
        <v>0</v>
      </c>
      <c r="H3111">
        <v>0</v>
      </c>
      <c r="I3111">
        <v>3</v>
      </c>
      <c r="J3111" t="s">
        <v>1275</v>
      </c>
      <c r="K3111" t="str">
        <f>INDEX('Planning Periods'!$O$2:$O$540,MATCH('Table B Values'!A3111,'Planning Periods'!$A$2:$A$540,0))</f>
        <v>Los Angeles County</v>
      </c>
    </row>
    <row r="3112" spans="1:11">
      <c r="A3112" t="s">
        <v>1060</v>
      </c>
      <c r="B3112">
        <v>2016</v>
      </c>
      <c r="C3112">
        <v>0</v>
      </c>
      <c r="D3112">
        <v>0</v>
      </c>
      <c r="E3112">
        <v>0</v>
      </c>
      <c r="F3112">
        <v>0</v>
      </c>
      <c r="G3112">
        <v>0</v>
      </c>
      <c r="H3112">
        <v>0</v>
      </c>
      <c r="I3112">
        <v>3</v>
      </c>
      <c r="J3112" t="s">
        <v>1275</v>
      </c>
      <c r="K3112" t="str">
        <f>INDEX('Planning Periods'!$O$2:$O$540,MATCH('Table B Values'!A3112,'Planning Periods'!$A$2:$A$540,0))</f>
        <v>Amador County</v>
      </c>
    </row>
    <row r="3113" spans="1:11">
      <c r="A3113" t="s">
        <v>856</v>
      </c>
      <c r="B3113">
        <v>2016</v>
      </c>
      <c r="C3113">
        <v>724</v>
      </c>
      <c r="D3113">
        <v>0</v>
      </c>
      <c r="E3113">
        <v>2</v>
      </c>
      <c r="F3113">
        <v>0</v>
      </c>
      <c r="G3113">
        <v>0</v>
      </c>
      <c r="H3113">
        <v>4582</v>
      </c>
      <c r="I3113">
        <v>2987</v>
      </c>
      <c r="J3113" t="s">
        <v>1275</v>
      </c>
      <c r="K3113" t="str">
        <f>INDEX('Planning Periods'!$O$2:$O$540,MATCH('Table B Values'!A3113,'Planning Periods'!$A$2:$A$540,0))</f>
        <v>Orange County</v>
      </c>
    </row>
    <row r="3114" spans="1:11">
      <c r="A3114" t="s">
        <v>1025</v>
      </c>
      <c r="B3114">
        <v>2016</v>
      </c>
      <c r="C3114">
        <v>0</v>
      </c>
      <c r="D3114">
        <v>0</v>
      </c>
      <c r="E3114">
        <v>0</v>
      </c>
      <c r="F3114">
        <v>0</v>
      </c>
      <c r="G3114">
        <v>0</v>
      </c>
      <c r="H3114">
        <v>4</v>
      </c>
      <c r="I3114">
        <v>0</v>
      </c>
      <c r="J3114" t="s">
        <v>1275</v>
      </c>
      <c r="K3114" t="str">
        <f>INDEX('Planning Periods'!$O$2:$O$540,MATCH('Table B Values'!A3114,'Planning Periods'!$A$2:$A$540,0))</f>
        <v>Amador County</v>
      </c>
    </row>
    <row r="3115" spans="1:11">
      <c r="A3115" t="s">
        <v>1056</v>
      </c>
      <c r="B3115">
        <v>2016</v>
      </c>
      <c r="C3115">
        <v>0</v>
      </c>
      <c r="D3115">
        <v>0</v>
      </c>
      <c r="E3115">
        <v>0</v>
      </c>
      <c r="F3115">
        <v>0</v>
      </c>
      <c r="G3115">
        <v>0</v>
      </c>
      <c r="H3115">
        <v>0</v>
      </c>
      <c r="I3115">
        <v>9</v>
      </c>
      <c r="J3115" t="s">
        <v>1275</v>
      </c>
      <c r="K3115" t="str">
        <f>INDEX('Planning Periods'!$O$2:$O$540,MATCH('Table B Values'!A3115,'Planning Periods'!$A$2:$A$540,0))</f>
        <v>Inyo County</v>
      </c>
    </row>
    <row r="3116" spans="1:11">
      <c r="A3116" t="s">
        <v>1067</v>
      </c>
      <c r="B3116">
        <v>2016</v>
      </c>
      <c r="C3116">
        <v>0</v>
      </c>
      <c r="D3116">
        <v>0</v>
      </c>
      <c r="E3116">
        <v>0</v>
      </c>
      <c r="F3116">
        <v>0</v>
      </c>
      <c r="G3116">
        <v>0</v>
      </c>
      <c r="H3116">
        <v>0</v>
      </c>
      <c r="I3116">
        <v>36</v>
      </c>
      <c r="J3116" t="s">
        <v>1275</v>
      </c>
      <c r="K3116" t="str">
        <f>INDEX('Planning Periods'!$O$2:$O$540,MATCH('Table B Values'!A3116,'Planning Periods'!$A$2:$A$540,0))</f>
        <v>Riverside County</v>
      </c>
    </row>
    <row r="3117" spans="1:11">
      <c r="A3117" t="s">
        <v>1062</v>
      </c>
      <c r="B3117">
        <v>2016</v>
      </c>
      <c r="C3117">
        <v>0</v>
      </c>
      <c r="D3117">
        <v>0</v>
      </c>
      <c r="E3117">
        <v>0</v>
      </c>
      <c r="F3117">
        <v>0</v>
      </c>
      <c r="G3117">
        <v>0</v>
      </c>
      <c r="H3117">
        <v>0</v>
      </c>
      <c r="I3117">
        <v>228</v>
      </c>
      <c r="J3117" t="s">
        <v>1275</v>
      </c>
      <c r="K3117" t="str">
        <f>INDEX('Planning Periods'!$O$2:$O$540,MATCH('Table B Values'!A3117,'Planning Periods'!$A$2:$A$540,0))</f>
        <v>Riverside County</v>
      </c>
    </row>
    <row r="3118" spans="1:11">
      <c r="A3118" t="s">
        <v>1057</v>
      </c>
      <c r="B3118">
        <v>2016</v>
      </c>
      <c r="C3118">
        <v>0</v>
      </c>
      <c r="D3118">
        <v>0</v>
      </c>
      <c r="E3118">
        <v>0</v>
      </c>
      <c r="F3118">
        <v>0</v>
      </c>
      <c r="G3118">
        <v>0</v>
      </c>
      <c r="H3118">
        <v>0</v>
      </c>
      <c r="I3118">
        <v>12</v>
      </c>
      <c r="J3118" t="s">
        <v>1275</v>
      </c>
      <c r="K3118" t="str">
        <f>INDEX('Planning Periods'!$O$2:$O$540,MATCH('Table B Values'!A3118,'Planning Periods'!$A$2:$A$540,0))</f>
        <v>Los Angeles County</v>
      </c>
    </row>
    <row r="3119" spans="1:11">
      <c r="A3119" t="s">
        <v>1187</v>
      </c>
      <c r="B3119">
        <v>2016</v>
      </c>
      <c r="C3119">
        <v>103</v>
      </c>
      <c r="D3119">
        <v>0</v>
      </c>
      <c r="E3119">
        <v>57</v>
      </c>
      <c r="F3119">
        <v>0</v>
      </c>
      <c r="G3119">
        <v>0</v>
      </c>
      <c r="H3119">
        <v>0</v>
      </c>
      <c r="I3119">
        <v>3</v>
      </c>
      <c r="J3119" t="s">
        <v>1275</v>
      </c>
      <c r="K3119" t="str">
        <f>INDEX('Planning Periods'!$O$2:$O$540,MATCH('Table B Values'!A3119,'Planning Periods'!$A$2:$A$540,0))</f>
        <v>Kern County</v>
      </c>
    </row>
    <row r="3120" spans="1:11">
      <c r="A3120" t="s">
        <v>924</v>
      </c>
      <c r="B3120">
        <v>2016</v>
      </c>
      <c r="C3120">
        <v>0</v>
      </c>
      <c r="D3120">
        <v>0</v>
      </c>
      <c r="E3120">
        <v>0</v>
      </c>
      <c r="F3120">
        <v>0</v>
      </c>
      <c r="G3120">
        <v>0</v>
      </c>
      <c r="H3120">
        <v>0</v>
      </c>
      <c r="I3120">
        <v>0</v>
      </c>
      <c r="J3120" t="s">
        <v>1275</v>
      </c>
      <c r="K3120" t="str">
        <f>INDEX('Planning Periods'!$O$2:$O$540,MATCH('Table B Values'!A3120,'Planning Periods'!$A$2:$A$540,0))</f>
        <v>Orange County</v>
      </c>
    </row>
    <row r="3121" spans="1:11">
      <c r="A3121" t="s">
        <v>1041</v>
      </c>
      <c r="B3121">
        <v>2016</v>
      </c>
      <c r="C3121">
        <v>0</v>
      </c>
      <c r="D3121">
        <v>0</v>
      </c>
      <c r="E3121">
        <v>0</v>
      </c>
      <c r="F3121">
        <v>0</v>
      </c>
      <c r="G3121">
        <v>0</v>
      </c>
      <c r="H3121">
        <v>0</v>
      </c>
      <c r="I3121" s="356">
        <v>10</v>
      </c>
      <c r="J3121" t="s">
        <v>1275</v>
      </c>
      <c r="K3121" t="str">
        <f>INDEX('Planning Periods'!$O$2:$O$540,MATCH('Table B Values'!A3121,'Planning Periods'!$A$2:$A$540,0))</f>
        <v>Los Angeles County</v>
      </c>
    </row>
    <row r="3122" spans="1:11">
      <c r="A3122" t="s">
        <v>1191</v>
      </c>
      <c r="B3122">
        <v>2016</v>
      </c>
      <c r="C3122">
        <v>2</v>
      </c>
      <c r="D3122">
        <v>0</v>
      </c>
      <c r="E3122">
        <v>2</v>
      </c>
      <c r="F3122">
        <v>0</v>
      </c>
      <c r="G3122">
        <v>0</v>
      </c>
      <c r="H3122">
        <v>10</v>
      </c>
      <c r="I3122">
        <v>62</v>
      </c>
      <c r="J3122" t="s">
        <v>1275</v>
      </c>
      <c r="K3122" t="str">
        <f>INDEX('Planning Periods'!$O$2:$O$540,MATCH('Table B Values'!A3122,'Planning Periods'!$A$2:$A$540,0))</f>
        <v>Contra Costa County</v>
      </c>
    </row>
    <row r="3123" spans="1:11">
      <c r="A3123" t="s">
        <v>1020</v>
      </c>
      <c r="B3123">
        <v>2016</v>
      </c>
      <c r="C3123">
        <v>0</v>
      </c>
      <c r="D3123">
        <v>0</v>
      </c>
      <c r="E3123">
        <v>0</v>
      </c>
      <c r="F3123">
        <v>0</v>
      </c>
      <c r="G3123">
        <v>0</v>
      </c>
      <c r="H3123">
        <v>0</v>
      </c>
      <c r="I3123">
        <v>106</v>
      </c>
      <c r="J3123" t="s">
        <v>1275</v>
      </c>
      <c r="K3123" t="str">
        <f>INDEX('Planning Periods'!$O$2:$O$540,MATCH('Table B Values'!A3123,'Planning Periods'!$A$2:$A$540,0))</f>
        <v>San Diego County</v>
      </c>
    </row>
    <row r="3124" spans="1:11">
      <c r="A3124" t="s">
        <v>1188</v>
      </c>
      <c r="B3124">
        <v>2016</v>
      </c>
      <c r="C3124">
        <v>0</v>
      </c>
      <c r="D3124">
        <v>0</v>
      </c>
      <c r="E3124">
        <v>4</v>
      </c>
      <c r="F3124">
        <v>0</v>
      </c>
      <c r="G3124">
        <v>0</v>
      </c>
      <c r="H3124">
        <v>1</v>
      </c>
      <c r="I3124">
        <v>30</v>
      </c>
      <c r="J3124" t="s">
        <v>1275</v>
      </c>
      <c r="K3124" t="str">
        <f>INDEX('Planning Periods'!$O$2:$O$540,MATCH('Table B Values'!A3124,'Planning Periods'!$A$2:$A$540,0))</f>
        <v>Monterey County</v>
      </c>
    </row>
    <row r="3125" spans="1:11">
      <c r="A3125" t="s">
        <v>1029</v>
      </c>
      <c r="B3125">
        <v>2016</v>
      </c>
      <c r="C3125">
        <v>0</v>
      </c>
      <c r="D3125">
        <v>0</v>
      </c>
      <c r="E3125">
        <v>0</v>
      </c>
      <c r="F3125">
        <v>0</v>
      </c>
      <c r="G3125">
        <v>0</v>
      </c>
      <c r="H3125">
        <v>0</v>
      </c>
      <c r="I3125">
        <v>0</v>
      </c>
      <c r="J3125" t="s">
        <v>1275</v>
      </c>
      <c r="K3125" t="str">
        <f>INDEX('Planning Periods'!$O$2:$O$540,MATCH('Table B Values'!A3125,'Planning Periods'!$A$2:$A$540,0))</f>
        <v>Los Angeles County</v>
      </c>
    </row>
    <row r="3126" spans="1:11">
      <c r="A3126" t="s">
        <v>941</v>
      </c>
      <c r="B3126">
        <v>2016</v>
      </c>
      <c r="C3126">
        <v>0</v>
      </c>
      <c r="D3126">
        <v>0</v>
      </c>
      <c r="E3126">
        <v>0</v>
      </c>
      <c r="F3126">
        <v>0</v>
      </c>
      <c r="G3126">
        <v>0</v>
      </c>
      <c r="H3126">
        <v>0</v>
      </c>
      <c r="I3126">
        <v>357</v>
      </c>
      <c r="J3126" t="s">
        <v>1275</v>
      </c>
      <c r="K3126" t="str">
        <f>INDEX('Planning Periods'!$O$2:$O$540,MATCH('Table B Values'!A3126,'Planning Periods'!$A$2:$A$540,0))</f>
        <v>Orange County</v>
      </c>
    </row>
    <row r="3127" spans="1:11">
      <c r="A3127" t="s">
        <v>1180</v>
      </c>
      <c r="B3127">
        <v>2016</v>
      </c>
      <c r="C3127">
        <v>0</v>
      </c>
      <c r="D3127">
        <v>0</v>
      </c>
      <c r="E3127">
        <v>4</v>
      </c>
      <c r="F3127">
        <v>12</v>
      </c>
      <c r="G3127">
        <v>0</v>
      </c>
      <c r="H3127">
        <v>395</v>
      </c>
      <c r="I3127">
        <v>15</v>
      </c>
      <c r="J3127" t="s">
        <v>1275</v>
      </c>
      <c r="K3127" t="str">
        <f>INDEX('Planning Periods'!$O$2:$O$540,MATCH('Table B Values'!A3127,'Planning Periods'!$A$2:$A$540,0))</f>
        <v>Alameda County</v>
      </c>
    </row>
    <row r="3128" spans="1:11">
      <c r="A3128" t="s">
        <v>1280</v>
      </c>
      <c r="B3128">
        <v>2016</v>
      </c>
      <c r="C3128">
        <v>0</v>
      </c>
      <c r="D3128">
        <v>6</v>
      </c>
      <c r="E3128">
        <v>0</v>
      </c>
      <c r="F3128">
        <v>6</v>
      </c>
      <c r="G3128">
        <v>0</v>
      </c>
      <c r="H3128">
        <v>7</v>
      </c>
      <c r="I3128">
        <v>0</v>
      </c>
      <c r="J3128" t="s">
        <v>1275</v>
      </c>
      <c r="K3128" t="str">
        <f>INDEX('Planning Periods'!$O$2:$O$540,MATCH('Table B Values'!A3128,'Planning Periods'!$A$2:$A$540,0))</f>
        <v>Kern County</v>
      </c>
    </row>
    <row r="3129" spans="1:11">
      <c r="A3129" t="s">
        <v>841</v>
      </c>
      <c r="B3129">
        <v>2016</v>
      </c>
      <c r="C3129">
        <v>0</v>
      </c>
      <c r="D3129">
        <v>0</v>
      </c>
      <c r="E3129">
        <v>7</v>
      </c>
      <c r="F3129">
        <v>0</v>
      </c>
      <c r="G3129">
        <v>0</v>
      </c>
      <c r="H3129">
        <v>36</v>
      </c>
      <c r="I3129">
        <v>40</v>
      </c>
      <c r="J3129" t="s">
        <v>1275</v>
      </c>
      <c r="K3129" t="str">
        <f>INDEX('Planning Periods'!$O$2:$O$540,MATCH('Table B Values'!A3129,'Planning Periods'!$A$2:$A$540,0))</f>
        <v>Mendocino County</v>
      </c>
    </row>
    <row r="3130" spans="1:11">
      <c r="A3130" t="s">
        <v>880</v>
      </c>
      <c r="B3130">
        <v>2016</v>
      </c>
      <c r="C3130">
        <v>0</v>
      </c>
      <c r="D3130">
        <v>3</v>
      </c>
      <c r="E3130">
        <v>0</v>
      </c>
      <c r="F3130">
        <v>2</v>
      </c>
      <c r="G3130">
        <v>0</v>
      </c>
      <c r="H3130">
        <v>184</v>
      </c>
      <c r="I3130">
        <v>349</v>
      </c>
      <c r="J3130" t="s">
        <v>1275</v>
      </c>
      <c r="K3130" t="str">
        <f>INDEX('Planning Periods'!$O$2:$O$540,MATCH('Table B Values'!A3130,'Planning Periods'!$A$2:$A$540,0))</f>
        <v>Riverside County</v>
      </c>
    </row>
    <row r="3131" spans="1:11">
      <c r="A3131" t="s">
        <v>1230</v>
      </c>
      <c r="B3131">
        <v>2016</v>
      </c>
      <c r="C3131">
        <v>0</v>
      </c>
      <c r="D3131">
        <v>0</v>
      </c>
      <c r="E3131">
        <v>0</v>
      </c>
      <c r="F3131">
        <v>0</v>
      </c>
      <c r="G3131">
        <v>0</v>
      </c>
      <c r="H3131">
        <v>1</v>
      </c>
      <c r="I3131">
        <v>27</v>
      </c>
      <c r="J3131" t="s">
        <v>1275</v>
      </c>
      <c r="K3131" t="str">
        <f>INDEX('Planning Periods'!$O$2:$O$540,MATCH('Table B Values'!A3131,'Planning Periods'!$A$2:$A$540,0))</f>
        <v>Contra Costa County</v>
      </c>
    </row>
    <row r="3132" spans="1:11">
      <c r="A3132" t="s">
        <v>1233</v>
      </c>
      <c r="B3132">
        <v>2016</v>
      </c>
      <c r="C3132">
        <v>1</v>
      </c>
      <c r="D3132">
        <v>1</v>
      </c>
      <c r="E3132">
        <v>2</v>
      </c>
      <c r="F3132">
        <v>3</v>
      </c>
      <c r="G3132">
        <v>0</v>
      </c>
      <c r="H3132">
        <v>2</v>
      </c>
      <c r="I3132">
        <v>21</v>
      </c>
      <c r="J3132" t="s">
        <v>1275</v>
      </c>
      <c r="K3132" t="str">
        <f>INDEX('Planning Periods'!$O$2:$O$540,MATCH('Table B Values'!A3132,'Planning Periods'!$A$2:$A$540,0))</f>
        <v>Marin County</v>
      </c>
    </row>
    <row r="3133" spans="1:11">
      <c r="A3133" t="s">
        <v>1231</v>
      </c>
      <c r="B3133">
        <v>2016</v>
      </c>
      <c r="C3133">
        <v>0</v>
      </c>
      <c r="D3133">
        <v>0</v>
      </c>
      <c r="E3133">
        <v>0</v>
      </c>
      <c r="F3133">
        <v>0</v>
      </c>
      <c r="G3133">
        <v>0</v>
      </c>
      <c r="H3133">
        <v>0</v>
      </c>
      <c r="I3133">
        <v>74</v>
      </c>
      <c r="J3133" t="s">
        <v>1275</v>
      </c>
      <c r="K3133" t="str">
        <f>INDEX('Planning Periods'!$O$2:$O$540,MATCH('Table B Values'!A3133,'Planning Periods'!$A$2:$A$540,0))</f>
        <v>Monterey County</v>
      </c>
    </row>
    <row r="3134" spans="1:11">
      <c r="A3134" t="s">
        <v>878</v>
      </c>
      <c r="B3134">
        <v>2016</v>
      </c>
      <c r="C3134">
        <v>0</v>
      </c>
      <c r="D3134">
        <v>0</v>
      </c>
      <c r="E3134">
        <v>0</v>
      </c>
      <c r="F3134">
        <v>0</v>
      </c>
      <c r="G3134">
        <v>0</v>
      </c>
      <c r="H3134">
        <v>19</v>
      </c>
      <c r="I3134">
        <v>28</v>
      </c>
      <c r="J3134" t="s">
        <v>1275</v>
      </c>
      <c r="K3134" t="str">
        <f>INDEX('Planning Periods'!$O$2:$O$540,MATCH('Table B Values'!A3134,'Planning Periods'!$A$2:$A$540,0))</f>
        <v>Mariposa County</v>
      </c>
    </row>
    <row r="3135" spans="1:11">
      <c r="A3135" t="s">
        <v>1239</v>
      </c>
      <c r="B3135">
        <v>2016</v>
      </c>
      <c r="C3135">
        <v>42</v>
      </c>
      <c r="D3135">
        <v>3</v>
      </c>
      <c r="E3135">
        <v>0</v>
      </c>
      <c r="F3135">
        <v>4</v>
      </c>
      <c r="G3135">
        <v>0</v>
      </c>
      <c r="H3135">
        <v>0</v>
      </c>
      <c r="I3135">
        <v>17</v>
      </c>
      <c r="J3135" t="s">
        <v>1275</v>
      </c>
      <c r="K3135" t="str">
        <f>INDEX('Planning Periods'!$O$2:$O$540,MATCH('Table B Values'!A3135,'Planning Periods'!$A$2:$A$540,0))</f>
        <v>San Mateo County</v>
      </c>
    </row>
    <row r="3136" spans="1:11">
      <c r="A3136" t="s">
        <v>883</v>
      </c>
      <c r="B3136">
        <v>2016</v>
      </c>
      <c r="C3136">
        <v>1</v>
      </c>
      <c r="D3136">
        <v>0</v>
      </c>
      <c r="E3136">
        <v>0</v>
      </c>
      <c r="F3136">
        <v>0</v>
      </c>
      <c r="G3136">
        <v>0</v>
      </c>
      <c r="H3136">
        <v>0</v>
      </c>
      <c r="I3136">
        <v>6</v>
      </c>
      <c r="J3136" t="s">
        <v>1275</v>
      </c>
      <c r="K3136" t="str">
        <f>INDEX('Planning Periods'!$O$2:$O$540,MATCH('Table B Values'!A3136,'Planning Periods'!$A$2:$A$540,0))</f>
        <v>Orange County</v>
      </c>
    </row>
    <row r="3137" spans="1:11">
      <c r="A3137" t="s">
        <v>1259</v>
      </c>
      <c r="B3137">
        <v>2016</v>
      </c>
      <c r="C3137">
        <v>0</v>
      </c>
      <c r="D3137">
        <v>0</v>
      </c>
      <c r="E3137">
        <v>50</v>
      </c>
      <c r="F3137">
        <v>0</v>
      </c>
      <c r="G3137">
        <v>0</v>
      </c>
      <c r="H3137">
        <v>56</v>
      </c>
      <c r="I3137">
        <v>150</v>
      </c>
      <c r="J3137" t="s">
        <v>1275</v>
      </c>
      <c r="K3137" t="str">
        <f>INDEX('Planning Periods'!$O$2:$O$540,MATCH('Table B Values'!A3137,'Planning Periods'!$A$2:$A$540,0))</f>
        <v>Stanislaus County</v>
      </c>
    </row>
    <row r="3138" spans="1:11">
      <c r="A3138" t="s">
        <v>936</v>
      </c>
      <c r="B3138">
        <v>2016</v>
      </c>
      <c r="C3138">
        <v>0</v>
      </c>
      <c r="D3138">
        <v>0</v>
      </c>
      <c r="E3138">
        <v>0</v>
      </c>
      <c r="F3138">
        <v>3</v>
      </c>
      <c r="G3138">
        <v>0</v>
      </c>
      <c r="H3138">
        <v>6</v>
      </c>
      <c r="I3138">
        <v>0</v>
      </c>
      <c r="J3138" t="s">
        <v>1275</v>
      </c>
      <c r="K3138" t="str">
        <f>INDEX('Planning Periods'!$O$2:$O$540,MATCH('Table B Values'!A3138,'Planning Periods'!$A$2:$A$540,0))</f>
        <v>Modoc County</v>
      </c>
    </row>
    <row r="3139" spans="1:11">
      <c r="A3139" t="s">
        <v>1237</v>
      </c>
      <c r="B3139">
        <v>2016</v>
      </c>
      <c r="C3139">
        <v>0</v>
      </c>
      <c r="D3139">
        <v>0</v>
      </c>
      <c r="E3139">
        <v>0</v>
      </c>
      <c r="F3139">
        <v>0</v>
      </c>
      <c r="G3139">
        <v>0</v>
      </c>
      <c r="H3139">
        <v>0</v>
      </c>
      <c r="I3139">
        <v>82</v>
      </c>
      <c r="J3139" t="s">
        <v>1275</v>
      </c>
      <c r="K3139" t="str">
        <f>INDEX('Planning Periods'!$O$2:$O$540,MATCH('Table B Values'!A3139,'Planning Periods'!$A$2:$A$540,0))</f>
        <v>Santa Clara County</v>
      </c>
    </row>
    <row r="3140" spans="1:11">
      <c r="A3140" t="s">
        <v>1238</v>
      </c>
      <c r="B3140">
        <v>2016</v>
      </c>
      <c r="C3140">
        <v>0</v>
      </c>
      <c r="D3140">
        <v>0</v>
      </c>
      <c r="E3140">
        <v>0</v>
      </c>
      <c r="F3140">
        <v>0</v>
      </c>
      <c r="G3140">
        <v>0</v>
      </c>
      <c r="H3140">
        <v>37</v>
      </c>
      <c r="I3140">
        <v>137</v>
      </c>
      <c r="J3140" t="s">
        <v>1275</v>
      </c>
      <c r="K3140" t="str">
        <f>INDEX('Planning Periods'!$O$2:$O$540,MATCH('Table B Values'!A3140,'Planning Periods'!$A$2:$A$540,0))</f>
        <v>Merced County</v>
      </c>
    </row>
    <row r="3141" spans="1:11">
      <c r="A3141" t="s">
        <v>1235</v>
      </c>
      <c r="B3141">
        <v>2016</v>
      </c>
      <c r="C3141">
        <v>0</v>
      </c>
      <c r="D3141">
        <v>4</v>
      </c>
      <c r="E3141">
        <v>0</v>
      </c>
      <c r="F3141">
        <v>3</v>
      </c>
      <c r="G3141">
        <v>0</v>
      </c>
      <c r="H3141">
        <v>2</v>
      </c>
      <c r="I3141">
        <v>2</v>
      </c>
      <c r="J3141" t="s">
        <v>1275</v>
      </c>
      <c r="K3141" t="str">
        <f>INDEX('Planning Periods'!$O$2:$O$540,MATCH('Table B Values'!A3141,'Planning Periods'!$A$2:$A$540,0))</f>
        <v>Marin County</v>
      </c>
    </row>
    <row r="3142" spans="1:11">
      <c r="A3142" t="s">
        <v>1236</v>
      </c>
      <c r="B3142">
        <v>2016</v>
      </c>
      <c r="C3142">
        <v>0</v>
      </c>
      <c r="D3142">
        <v>0</v>
      </c>
      <c r="E3142">
        <v>0</v>
      </c>
      <c r="F3142">
        <v>0</v>
      </c>
      <c r="G3142">
        <v>0</v>
      </c>
      <c r="H3142">
        <v>0</v>
      </c>
      <c r="I3142">
        <v>0</v>
      </c>
      <c r="J3142" t="s">
        <v>1275</v>
      </c>
      <c r="K3142" t="str">
        <f>INDEX('Planning Periods'!$O$2:$O$540,MATCH('Table B Values'!A3142,'Planning Periods'!$A$2:$A$540,0))</f>
        <v>San Mateo County</v>
      </c>
    </row>
    <row r="3143" spans="1:11">
      <c r="A3143" t="s">
        <v>1241</v>
      </c>
      <c r="B3143">
        <v>2016</v>
      </c>
      <c r="C3143">
        <v>0</v>
      </c>
      <c r="D3143">
        <v>0</v>
      </c>
      <c r="E3143">
        <v>0</v>
      </c>
      <c r="F3143">
        <v>0</v>
      </c>
      <c r="G3143">
        <v>0</v>
      </c>
      <c r="H3143">
        <v>0</v>
      </c>
      <c r="I3143">
        <v>9</v>
      </c>
      <c r="J3143" t="s">
        <v>1275</v>
      </c>
      <c r="K3143" t="str">
        <f>INDEX('Planning Periods'!$O$2:$O$540,MATCH('Table B Values'!A3143,'Planning Periods'!$A$2:$A$540,0))</f>
        <v>Santa Clara County</v>
      </c>
    </row>
    <row r="3144" spans="1:11">
      <c r="A3144" t="s">
        <v>1244</v>
      </c>
      <c r="B3144">
        <v>2016</v>
      </c>
      <c r="C3144">
        <v>0</v>
      </c>
      <c r="D3144">
        <v>4</v>
      </c>
      <c r="E3144">
        <v>0</v>
      </c>
      <c r="F3144">
        <v>3</v>
      </c>
      <c r="G3144">
        <v>0</v>
      </c>
      <c r="H3144">
        <v>1</v>
      </c>
      <c r="I3144">
        <v>11</v>
      </c>
      <c r="J3144" t="s">
        <v>1275</v>
      </c>
      <c r="K3144" t="str">
        <f>INDEX('Planning Periods'!$O$2:$O$540,MATCH('Table B Values'!A3144,'Planning Periods'!$A$2:$A$540,0))</f>
        <v>Santa Clara County</v>
      </c>
    </row>
    <row r="3145" spans="1:11">
      <c r="A3145" t="s">
        <v>772</v>
      </c>
      <c r="B3145">
        <v>2016</v>
      </c>
      <c r="C3145">
        <v>718</v>
      </c>
      <c r="D3145">
        <v>0</v>
      </c>
      <c r="E3145">
        <v>604</v>
      </c>
      <c r="F3145">
        <v>0</v>
      </c>
      <c r="G3145">
        <v>0</v>
      </c>
      <c r="H3145">
        <v>143</v>
      </c>
      <c r="I3145">
        <v>12231</v>
      </c>
      <c r="J3145" t="s">
        <v>1275</v>
      </c>
      <c r="K3145" t="str">
        <f>INDEX('Planning Periods'!$O$2:$O$540,MATCH('Table B Values'!A3145,'Planning Periods'!$A$2:$A$540,0))</f>
        <v>Los Angeles County</v>
      </c>
    </row>
    <row r="3146" spans="1:11">
      <c r="A3146" t="s">
        <v>906</v>
      </c>
      <c r="B3146">
        <v>2016</v>
      </c>
      <c r="C3146">
        <v>0</v>
      </c>
      <c r="D3146">
        <v>0</v>
      </c>
      <c r="E3146">
        <v>0</v>
      </c>
      <c r="F3146">
        <v>0</v>
      </c>
      <c r="G3146">
        <v>0</v>
      </c>
      <c r="H3146">
        <v>0</v>
      </c>
      <c r="I3146">
        <v>675</v>
      </c>
      <c r="J3146" t="s">
        <v>1275</v>
      </c>
      <c r="K3146" t="str">
        <f>INDEX('Planning Periods'!$O$2:$O$540,MATCH('Table B Values'!A3146,'Planning Periods'!$A$2:$A$540,0))</f>
        <v>Los Angeles County</v>
      </c>
    </row>
    <row r="3147" spans="1:11">
      <c r="A3147" t="s">
        <v>1181</v>
      </c>
      <c r="B3147">
        <v>2016</v>
      </c>
      <c r="C3147">
        <v>0</v>
      </c>
      <c r="D3147">
        <v>0</v>
      </c>
      <c r="E3147">
        <v>0</v>
      </c>
      <c r="F3147">
        <v>0</v>
      </c>
      <c r="G3147">
        <v>0</v>
      </c>
      <c r="H3147">
        <v>0</v>
      </c>
      <c r="I3147">
        <v>34</v>
      </c>
      <c r="J3147" t="s">
        <v>1275</v>
      </c>
      <c r="K3147" t="str">
        <f>INDEX('Planning Periods'!$O$2:$O$540,MATCH('Table B Values'!A3147,'Planning Periods'!$A$2:$A$540,0))</f>
        <v>Merced County</v>
      </c>
    </row>
    <row r="3148" spans="1:11">
      <c r="A3148" t="s">
        <v>1242</v>
      </c>
      <c r="B3148">
        <v>2016</v>
      </c>
      <c r="C3148">
        <v>0</v>
      </c>
      <c r="D3148">
        <v>0</v>
      </c>
      <c r="E3148">
        <v>0</v>
      </c>
      <c r="F3148">
        <v>2</v>
      </c>
      <c r="G3148">
        <v>0</v>
      </c>
      <c r="H3148">
        <v>13</v>
      </c>
      <c r="I3148">
        <v>6</v>
      </c>
      <c r="J3148" t="s">
        <v>1275</v>
      </c>
      <c r="K3148" t="str">
        <f>INDEX('Planning Periods'!$O$2:$O$540,MATCH('Table B Values'!A3148,'Planning Periods'!$A$2:$A$540,0))</f>
        <v>Los Angeles County</v>
      </c>
    </row>
    <row r="3149" spans="1:11">
      <c r="A3149" t="s">
        <v>1243</v>
      </c>
      <c r="B3149">
        <v>2016</v>
      </c>
      <c r="C3149">
        <v>0</v>
      </c>
      <c r="D3149">
        <v>0</v>
      </c>
      <c r="E3149">
        <v>0</v>
      </c>
      <c r="F3149">
        <v>0</v>
      </c>
      <c r="G3149">
        <v>0</v>
      </c>
      <c r="H3149">
        <v>0</v>
      </c>
      <c r="I3149" s="356">
        <v>0</v>
      </c>
      <c r="J3149" t="s">
        <v>1275</v>
      </c>
      <c r="K3149" t="str">
        <f>INDEX('Planning Periods'!$O$2:$O$540,MATCH('Table B Values'!A3149,'Planning Periods'!$A$2:$A$540,0))</f>
        <v>Santa Barbara County</v>
      </c>
    </row>
    <row r="3150" spans="1:11">
      <c r="A3150" t="s">
        <v>904</v>
      </c>
      <c r="B3150">
        <v>2016</v>
      </c>
      <c r="C3150">
        <v>35</v>
      </c>
      <c r="D3150">
        <v>0</v>
      </c>
      <c r="E3150">
        <v>0</v>
      </c>
      <c r="F3150">
        <v>0</v>
      </c>
      <c r="G3150">
        <v>0</v>
      </c>
      <c r="H3150">
        <v>0</v>
      </c>
      <c r="I3150" s="356">
        <v>620</v>
      </c>
      <c r="J3150" t="s">
        <v>1275</v>
      </c>
      <c r="K3150" t="str">
        <f>INDEX('Planning Periods'!$O$2:$O$540,MATCH('Table B Values'!A3150,'Planning Periods'!$A$2:$A$540,0))</f>
        <v>Los Angeles County</v>
      </c>
    </row>
    <row r="3151" spans="1:11">
      <c r="A3151" t="s">
        <v>876</v>
      </c>
      <c r="B3151">
        <v>2016</v>
      </c>
      <c r="C3151">
        <v>0</v>
      </c>
      <c r="D3151">
        <v>0</v>
      </c>
      <c r="E3151">
        <v>0</v>
      </c>
      <c r="F3151">
        <v>0</v>
      </c>
      <c r="G3151">
        <v>0</v>
      </c>
      <c r="H3151">
        <v>0</v>
      </c>
      <c r="I3151">
        <v>3</v>
      </c>
      <c r="J3151" t="s">
        <v>1275</v>
      </c>
      <c r="K3151" t="str">
        <f>INDEX('Planning Periods'!$O$2:$O$540,MATCH('Table B Values'!A3151,'Planning Periods'!$A$2:$A$540,0))</f>
        <v>Los Angeles County</v>
      </c>
    </row>
    <row r="3152" spans="1:11">
      <c r="A3152" t="s">
        <v>868</v>
      </c>
      <c r="B3152">
        <v>2016</v>
      </c>
      <c r="C3152">
        <v>0</v>
      </c>
      <c r="D3152">
        <v>0</v>
      </c>
      <c r="E3152">
        <v>0</v>
      </c>
      <c r="F3152">
        <v>0</v>
      </c>
      <c r="G3152">
        <v>0</v>
      </c>
      <c r="H3152">
        <v>0</v>
      </c>
      <c r="I3152">
        <v>23</v>
      </c>
      <c r="J3152" t="s">
        <v>1275</v>
      </c>
      <c r="K3152" t="str">
        <f>INDEX('Planning Periods'!$O$2:$O$540,MATCH('Table B Values'!A3152,'Planning Periods'!$A$2:$A$540,0))</f>
        <v>Mono County</v>
      </c>
    </row>
    <row r="3153" spans="1:11">
      <c r="A3153" t="s">
        <v>871</v>
      </c>
      <c r="B3153">
        <v>2016</v>
      </c>
      <c r="C3153">
        <v>0</v>
      </c>
      <c r="D3153">
        <v>0</v>
      </c>
      <c r="E3153">
        <v>0</v>
      </c>
      <c r="F3153">
        <v>0</v>
      </c>
      <c r="G3153">
        <v>0</v>
      </c>
      <c r="H3153">
        <v>0</v>
      </c>
      <c r="I3153">
        <v>40</v>
      </c>
      <c r="J3153" t="s">
        <v>1275</v>
      </c>
      <c r="K3153" t="str">
        <f>INDEX('Planning Periods'!$O$2:$O$540,MATCH('Table B Values'!A3153,'Planning Periods'!$A$2:$A$540,0))</f>
        <v>Los Angeles County</v>
      </c>
    </row>
    <row r="3154" spans="1:11">
      <c r="A3154" t="s">
        <v>1246</v>
      </c>
      <c r="B3154">
        <v>2016</v>
      </c>
      <c r="C3154">
        <v>0</v>
      </c>
      <c r="D3154">
        <v>0</v>
      </c>
      <c r="E3154">
        <v>20</v>
      </c>
      <c r="F3154">
        <v>0</v>
      </c>
      <c r="G3154">
        <v>0</v>
      </c>
      <c r="H3154">
        <v>0</v>
      </c>
      <c r="I3154">
        <v>0</v>
      </c>
      <c r="J3154" t="s">
        <v>1275</v>
      </c>
      <c r="K3154" t="str">
        <f>INDEX('Planning Periods'!$O$2:$O$540,MATCH('Table B Values'!A3154,'Planning Periods'!$A$2:$A$540,0))</f>
        <v>Madera County</v>
      </c>
    </row>
    <row r="3155" spans="1:11">
      <c r="A3155" t="s">
        <v>1248</v>
      </c>
      <c r="B3155">
        <v>2016</v>
      </c>
      <c r="C3155">
        <v>41</v>
      </c>
      <c r="D3155">
        <v>0</v>
      </c>
      <c r="E3155">
        <v>21</v>
      </c>
      <c r="F3155">
        <v>0</v>
      </c>
      <c r="G3155">
        <v>0</v>
      </c>
      <c r="H3155">
        <v>7</v>
      </c>
      <c r="I3155">
        <v>0</v>
      </c>
      <c r="J3155" t="s">
        <v>1275</v>
      </c>
      <c r="K3155" t="str">
        <f>INDEX('Planning Periods'!$O$2:$O$540,MATCH('Table B Values'!A3155,'Planning Periods'!$A$2:$A$540,0))</f>
        <v>Merced County</v>
      </c>
    </row>
    <row r="3156" spans="1:11">
      <c r="A3156" t="s">
        <v>1247</v>
      </c>
      <c r="B3156">
        <v>2016</v>
      </c>
      <c r="C3156">
        <v>0</v>
      </c>
      <c r="D3156">
        <v>0</v>
      </c>
      <c r="E3156">
        <v>2</v>
      </c>
      <c r="F3156">
        <v>0</v>
      </c>
      <c r="G3156">
        <v>0</v>
      </c>
      <c r="H3156">
        <v>3</v>
      </c>
      <c r="I3156">
        <v>38</v>
      </c>
      <c r="J3156" t="s">
        <v>1275</v>
      </c>
      <c r="K3156" t="str">
        <f>INDEX('Planning Periods'!$O$2:$O$540,MATCH('Table B Values'!A3156,'Planning Periods'!$A$2:$A$540,0))</f>
        <v>Santa Clara County</v>
      </c>
    </row>
    <row r="3157" spans="1:11">
      <c r="A3157" t="s">
        <v>1245</v>
      </c>
      <c r="B3157">
        <v>2016</v>
      </c>
      <c r="C3157">
        <v>0</v>
      </c>
      <c r="D3157">
        <v>104</v>
      </c>
      <c r="E3157">
        <v>0</v>
      </c>
      <c r="F3157">
        <v>304</v>
      </c>
      <c r="G3157">
        <v>0</v>
      </c>
      <c r="H3157">
        <v>137</v>
      </c>
      <c r="I3157">
        <v>4</v>
      </c>
      <c r="J3157" t="s">
        <v>1275</v>
      </c>
      <c r="K3157" t="str">
        <f>INDEX('Planning Periods'!$O$2:$O$540,MATCH('Table B Values'!A3157,'Planning Periods'!$A$2:$A$540,0))</f>
        <v>Madera County</v>
      </c>
    </row>
    <row r="3158" spans="1:11">
      <c r="A3158" t="s">
        <v>1007</v>
      </c>
      <c r="B3158">
        <v>2016</v>
      </c>
      <c r="C3158">
        <v>0</v>
      </c>
      <c r="D3158">
        <v>0</v>
      </c>
      <c r="E3158">
        <v>0</v>
      </c>
      <c r="F3158">
        <v>6</v>
      </c>
      <c r="G3158">
        <v>0</v>
      </c>
      <c r="H3158">
        <v>0</v>
      </c>
      <c r="I3158">
        <v>25</v>
      </c>
      <c r="J3158" t="s">
        <v>1275</v>
      </c>
      <c r="K3158" t="str">
        <f>INDEX('Planning Periods'!$O$2:$O$540,MATCH('Table B Values'!A3158,'Planning Periods'!$A$2:$A$540,0))</f>
        <v>Los Angeles County</v>
      </c>
    </row>
    <row r="3159" spans="1:11">
      <c r="A3159" t="s">
        <v>920</v>
      </c>
      <c r="B3159">
        <v>2016</v>
      </c>
      <c r="C3159">
        <v>0</v>
      </c>
      <c r="D3159">
        <v>0</v>
      </c>
      <c r="E3159">
        <v>0</v>
      </c>
      <c r="F3159">
        <v>0</v>
      </c>
      <c r="G3159">
        <v>0</v>
      </c>
      <c r="H3159">
        <v>15</v>
      </c>
      <c r="I3159">
        <v>4</v>
      </c>
      <c r="J3159" t="s">
        <v>1275</v>
      </c>
      <c r="K3159" t="str">
        <f>INDEX('Planning Periods'!$O$2:$O$540,MATCH('Table B Values'!A3159,'Planning Periods'!$A$2:$A$540,0))</f>
        <v>Los Angeles County</v>
      </c>
    </row>
    <row r="3160" spans="1:11">
      <c r="A3160" t="s">
        <v>827</v>
      </c>
      <c r="B3160">
        <v>2016</v>
      </c>
      <c r="C3160">
        <v>0</v>
      </c>
      <c r="D3160">
        <v>0</v>
      </c>
      <c r="E3160">
        <v>0</v>
      </c>
      <c r="F3160">
        <v>0</v>
      </c>
      <c r="G3160">
        <v>0</v>
      </c>
      <c r="H3160">
        <v>0</v>
      </c>
      <c r="I3160">
        <v>11</v>
      </c>
      <c r="J3160" t="s">
        <v>1275</v>
      </c>
      <c r="K3160" t="str">
        <f>INDEX('Planning Periods'!$O$2:$O$540,MATCH('Table B Values'!A3160,'Planning Periods'!$A$2:$A$540,0))</f>
        <v>Los Angeles County</v>
      </c>
    </row>
    <row r="3161" spans="1:11">
      <c r="A3161" t="s">
        <v>1054</v>
      </c>
      <c r="B3161">
        <v>2016</v>
      </c>
      <c r="C3161">
        <v>0</v>
      </c>
      <c r="D3161">
        <v>0</v>
      </c>
      <c r="E3161">
        <v>8</v>
      </c>
      <c r="F3161">
        <v>0</v>
      </c>
      <c r="G3161">
        <v>0</v>
      </c>
      <c r="H3161">
        <v>2</v>
      </c>
      <c r="I3161">
        <v>4</v>
      </c>
      <c r="J3161" t="s">
        <v>1275</v>
      </c>
      <c r="K3161" t="str">
        <f>INDEX('Planning Periods'!$O$2:$O$540,MATCH('Table B Values'!A3161,'Planning Periods'!$A$2:$A$540,0))</f>
        <v>Tuolumne County</v>
      </c>
    </row>
    <row r="3162" spans="1:11">
      <c r="A3162" t="s">
        <v>1284</v>
      </c>
      <c r="B3162">
        <v>2016</v>
      </c>
      <c r="C3162">
        <v>35</v>
      </c>
      <c r="D3162">
        <v>0</v>
      </c>
      <c r="E3162">
        <v>10</v>
      </c>
      <c r="F3162">
        <v>0</v>
      </c>
      <c r="G3162">
        <v>0</v>
      </c>
      <c r="H3162">
        <v>0</v>
      </c>
      <c r="I3162">
        <v>23</v>
      </c>
      <c r="J3162" t="s">
        <v>1275</v>
      </c>
      <c r="K3162" t="str">
        <f>INDEX('Planning Periods'!$O$2:$O$540,MATCH('Table B Values'!A3162,'Planning Periods'!$A$2:$A$540,0))</f>
        <v>Santa Barbara County</v>
      </c>
    </row>
    <row r="3163" spans="1:11">
      <c r="A3163" t="s">
        <v>1003</v>
      </c>
      <c r="B3163">
        <v>2016</v>
      </c>
      <c r="C3163">
        <v>0</v>
      </c>
      <c r="D3163">
        <v>0</v>
      </c>
      <c r="E3163">
        <v>0</v>
      </c>
      <c r="F3163">
        <v>0</v>
      </c>
      <c r="G3163">
        <v>0</v>
      </c>
      <c r="H3163">
        <v>0</v>
      </c>
      <c r="I3163">
        <v>12</v>
      </c>
      <c r="J3163" t="s">
        <v>1275</v>
      </c>
      <c r="K3163" t="str">
        <f>INDEX('Planning Periods'!$O$2:$O$540,MATCH('Table B Values'!A3163,'Planning Periods'!$A$2:$A$540,0))</f>
        <v>Sonoma County</v>
      </c>
    </row>
    <row r="3164" spans="1:11">
      <c r="A3164" t="s">
        <v>1005</v>
      </c>
      <c r="B3164">
        <v>2016</v>
      </c>
      <c r="C3164">
        <v>78</v>
      </c>
      <c r="D3164">
        <v>0</v>
      </c>
      <c r="E3164">
        <v>17</v>
      </c>
      <c r="F3164">
        <v>1</v>
      </c>
      <c r="G3164">
        <v>0</v>
      </c>
      <c r="H3164">
        <v>55</v>
      </c>
      <c r="I3164">
        <v>154</v>
      </c>
      <c r="J3164" t="s">
        <v>1275</v>
      </c>
      <c r="K3164" t="str">
        <f>INDEX('Planning Periods'!$O$2:$O$540,MATCH('Table B Values'!A3164,'Planning Periods'!$A$2:$A$540,0))</f>
        <v>Sonoma County</v>
      </c>
    </row>
    <row r="3165" spans="1:11">
      <c r="A3165" t="s">
        <v>828</v>
      </c>
      <c r="B3165">
        <v>2016</v>
      </c>
      <c r="C3165">
        <v>0</v>
      </c>
      <c r="D3165">
        <v>0</v>
      </c>
      <c r="E3165">
        <v>1</v>
      </c>
      <c r="F3165">
        <v>0</v>
      </c>
      <c r="G3165">
        <v>0</v>
      </c>
      <c r="H3165">
        <v>13</v>
      </c>
      <c r="I3165">
        <v>92</v>
      </c>
      <c r="J3165" t="s">
        <v>1275</v>
      </c>
      <c r="K3165" t="str">
        <f>INDEX('Planning Periods'!$O$2:$O$540,MATCH('Table B Values'!A3165,'Planning Periods'!$A$2:$A$540,0))</f>
        <v>San Mateo County</v>
      </c>
    </row>
    <row r="3166" spans="1:11">
      <c r="A3166" t="s">
        <v>771</v>
      </c>
      <c r="B3166">
        <v>2016</v>
      </c>
      <c r="C3166">
        <v>0</v>
      </c>
      <c r="D3166">
        <v>0</v>
      </c>
      <c r="E3166">
        <v>0</v>
      </c>
      <c r="F3166">
        <v>0</v>
      </c>
      <c r="G3166">
        <v>0</v>
      </c>
      <c r="H3166">
        <v>2</v>
      </c>
      <c r="I3166">
        <v>8</v>
      </c>
      <c r="J3166" t="s">
        <v>1275</v>
      </c>
      <c r="K3166" t="str">
        <f>INDEX('Planning Periods'!$O$2:$O$540,MATCH('Table B Values'!A3166,'Planning Periods'!$A$2:$A$540,0))</f>
        <v>Sutter County</v>
      </c>
    </row>
    <row r="3167" spans="1:11">
      <c r="A3167" t="s">
        <v>843</v>
      </c>
      <c r="B3167">
        <v>2016</v>
      </c>
      <c r="C3167">
        <v>0</v>
      </c>
      <c r="D3167">
        <v>0</v>
      </c>
      <c r="E3167">
        <v>0</v>
      </c>
      <c r="F3167">
        <v>0</v>
      </c>
      <c r="G3167">
        <v>0</v>
      </c>
      <c r="H3167">
        <v>1</v>
      </c>
      <c r="I3167">
        <v>10</v>
      </c>
      <c r="J3167" t="s">
        <v>1275</v>
      </c>
      <c r="K3167" t="str">
        <f>INDEX('Planning Periods'!$O$2:$O$540,MATCH('Table B Values'!A3167,'Planning Periods'!$A$2:$A$540,0))</f>
        <v>Amador County</v>
      </c>
    </row>
    <row r="3168" spans="1:11">
      <c r="A3168" t="s">
        <v>845</v>
      </c>
      <c r="B3168">
        <v>2016</v>
      </c>
      <c r="C3168">
        <v>0</v>
      </c>
      <c r="D3168">
        <v>0</v>
      </c>
      <c r="E3168">
        <v>0</v>
      </c>
      <c r="F3168">
        <v>0</v>
      </c>
      <c r="G3168">
        <v>0</v>
      </c>
      <c r="H3168">
        <v>0</v>
      </c>
      <c r="I3168">
        <v>9</v>
      </c>
      <c r="J3168" t="s">
        <v>1275</v>
      </c>
      <c r="K3168" t="str">
        <f>INDEX('Planning Periods'!$O$2:$O$540,MATCH('Table B Values'!A3168,'Planning Periods'!$A$2:$A$540,0))</f>
        <v>Kern County</v>
      </c>
    </row>
    <row r="3169" spans="1:11">
      <c r="A3169" t="s">
        <v>830</v>
      </c>
      <c r="B3169">
        <v>2016</v>
      </c>
      <c r="C3169">
        <v>0</v>
      </c>
      <c r="D3169">
        <v>0</v>
      </c>
      <c r="E3169">
        <v>1</v>
      </c>
      <c r="F3169">
        <v>0</v>
      </c>
      <c r="G3169">
        <v>0</v>
      </c>
      <c r="H3169">
        <v>32</v>
      </c>
      <c r="I3169">
        <v>222</v>
      </c>
      <c r="J3169" t="s">
        <v>1275</v>
      </c>
      <c r="K3169" t="str">
        <f>INDEX('Planning Periods'!$O$2:$O$540,MATCH('Table B Values'!A3169,'Planning Periods'!$A$2:$A$540,0))</f>
        <v>Santa Clara County</v>
      </c>
    </row>
    <row r="3170" spans="1:11">
      <c r="A3170" t="s">
        <v>822</v>
      </c>
      <c r="B3170">
        <v>2016</v>
      </c>
      <c r="C3170">
        <v>0</v>
      </c>
      <c r="D3170">
        <v>0</v>
      </c>
      <c r="E3170">
        <v>0</v>
      </c>
      <c r="F3170">
        <v>10</v>
      </c>
      <c r="G3170">
        <v>0</v>
      </c>
      <c r="H3170">
        <v>3</v>
      </c>
      <c r="I3170">
        <v>121</v>
      </c>
      <c r="J3170" t="s">
        <v>1275</v>
      </c>
      <c r="K3170" t="str">
        <f>INDEX('Planning Periods'!$O$2:$O$540,MATCH('Table B Values'!A3170,'Planning Periods'!$A$2:$A$540,0))</f>
        <v>Stanislaus County</v>
      </c>
    </row>
    <row r="3171" spans="1:11">
      <c r="A3171" t="s">
        <v>813</v>
      </c>
      <c r="B3171">
        <v>2016</v>
      </c>
      <c r="C3171">
        <v>0</v>
      </c>
      <c r="D3171">
        <v>0</v>
      </c>
      <c r="E3171">
        <v>0</v>
      </c>
      <c r="F3171">
        <v>0</v>
      </c>
      <c r="G3171">
        <v>0</v>
      </c>
      <c r="H3171">
        <v>0</v>
      </c>
      <c r="I3171">
        <v>25</v>
      </c>
      <c r="J3171" t="s">
        <v>1275</v>
      </c>
      <c r="K3171" t="str">
        <f>INDEX('Planning Periods'!$O$2:$O$540,MATCH('Table B Values'!A3171,'Planning Periods'!$A$2:$A$540,0))</f>
        <v>Orange County</v>
      </c>
    </row>
    <row r="3172" spans="1:11">
      <c r="A3172" t="s">
        <v>819</v>
      </c>
      <c r="B3172">
        <v>2016</v>
      </c>
      <c r="C3172">
        <v>0</v>
      </c>
      <c r="D3172">
        <v>0</v>
      </c>
      <c r="E3172">
        <v>0</v>
      </c>
      <c r="F3172">
        <v>0</v>
      </c>
      <c r="G3172">
        <v>0</v>
      </c>
      <c r="H3172">
        <v>0</v>
      </c>
      <c r="I3172">
        <v>52</v>
      </c>
      <c r="J3172" t="s">
        <v>1275</v>
      </c>
      <c r="K3172" t="str">
        <f>INDEX('Planning Periods'!$O$2:$O$540,MATCH('Table B Values'!A3172,'Planning Periods'!$A$2:$A$540,0))</f>
        <v>Solano County</v>
      </c>
    </row>
    <row r="3173" spans="1:11">
      <c r="A3173" t="s">
        <v>995</v>
      </c>
      <c r="B3173">
        <v>2016</v>
      </c>
      <c r="C3173">
        <v>0</v>
      </c>
      <c r="D3173">
        <v>0</v>
      </c>
      <c r="E3173">
        <v>0</v>
      </c>
      <c r="F3173">
        <v>0</v>
      </c>
      <c r="G3173">
        <v>0</v>
      </c>
      <c r="H3173">
        <v>1</v>
      </c>
      <c r="I3173">
        <v>0</v>
      </c>
      <c r="J3173" t="s">
        <v>1275</v>
      </c>
      <c r="K3173" t="str">
        <f>INDEX('Planning Periods'!$O$2:$O$540,MATCH('Table B Values'!A3173,'Planning Periods'!$A$2:$A$540,0))</f>
        <v>Monterey County</v>
      </c>
    </row>
    <row r="3174" spans="1:11">
      <c r="A3174" t="s">
        <v>997</v>
      </c>
      <c r="B3174">
        <v>2016</v>
      </c>
      <c r="C3174">
        <v>0</v>
      </c>
      <c r="D3174">
        <v>0</v>
      </c>
      <c r="E3174">
        <v>0</v>
      </c>
      <c r="F3174">
        <v>0</v>
      </c>
      <c r="G3174">
        <v>0</v>
      </c>
      <c r="H3174">
        <v>6</v>
      </c>
      <c r="I3174">
        <v>2</v>
      </c>
      <c r="J3174" t="s">
        <v>1275</v>
      </c>
      <c r="K3174" t="str">
        <f>INDEX('Planning Periods'!$O$2:$O$540,MATCH('Table B Values'!A3174,'Planning Periods'!$A$2:$A$540,0))</f>
        <v>Sonoma County</v>
      </c>
    </row>
    <row r="3175" spans="1:11">
      <c r="A3175" t="s">
        <v>998</v>
      </c>
      <c r="B3175">
        <v>2016</v>
      </c>
      <c r="C3175">
        <v>18</v>
      </c>
      <c r="D3175">
        <v>0</v>
      </c>
      <c r="E3175">
        <v>29</v>
      </c>
      <c r="F3175">
        <v>0</v>
      </c>
      <c r="G3175">
        <v>0</v>
      </c>
      <c r="H3175">
        <v>0</v>
      </c>
      <c r="I3175">
        <v>0</v>
      </c>
      <c r="J3175" t="s">
        <v>1275</v>
      </c>
      <c r="K3175" t="str">
        <f>INDEX('Planning Periods'!$O$2:$O$540,MATCH('Table B Values'!A3175,'Planning Periods'!$A$2:$A$540,0))</f>
        <v>Fresno County</v>
      </c>
    </row>
    <row r="3176" spans="1:11">
      <c r="A3176" t="s">
        <v>1033</v>
      </c>
      <c r="B3176">
        <v>2016</v>
      </c>
      <c r="C3176">
        <v>0</v>
      </c>
      <c r="D3176">
        <v>0</v>
      </c>
      <c r="E3176">
        <v>0</v>
      </c>
      <c r="F3176">
        <v>0</v>
      </c>
      <c r="G3176">
        <v>0</v>
      </c>
      <c r="H3176">
        <v>0</v>
      </c>
      <c r="I3176">
        <v>9</v>
      </c>
      <c r="J3176" t="s">
        <v>1275</v>
      </c>
      <c r="K3176" t="str">
        <f>INDEX('Planning Periods'!$O$2:$O$540,MATCH('Table B Values'!A3176,'Planning Periods'!$A$2:$A$540,0))</f>
        <v>Santa Cruz County</v>
      </c>
    </row>
    <row r="3177" spans="1:11">
      <c r="A3177" t="s">
        <v>1044</v>
      </c>
      <c r="B3177">
        <v>2016</v>
      </c>
      <c r="C3177">
        <v>0</v>
      </c>
      <c r="D3177">
        <v>0</v>
      </c>
      <c r="E3177">
        <v>0</v>
      </c>
      <c r="F3177">
        <v>2</v>
      </c>
      <c r="G3177">
        <v>0</v>
      </c>
      <c r="H3177">
        <v>0</v>
      </c>
      <c r="I3177">
        <v>50</v>
      </c>
      <c r="J3177" t="s">
        <v>1275</v>
      </c>
      <c r="K3177" t="str">
        <f>INDEX('Planning Periods'!$O$2:$O$540,MATCH('Table B Values'!A3177,'Planning Periods'!$A$2:$A$540,0))</f>
        <v>San Diego County</v>
      </c>
    </row>
    <row r="3178" spans="1:11">
      <c r="A3178" t="s">
        <v>1038</v>
      </c>
      <c r="B3178">
        <v>2016</v>
      </c>
      <c r="C3178">
        <v>0</v>
      </c>
      <c r="D3178">
        <v>0</v>
      </c>
      <c r="E3178">
        <v>11</v>
      </c>
      <c r="F3178">
        <v>0</v>
      </c>
      <c r="G3178">
        <v>0</v>
      </c>
      <c r="H3178">
        <v>1</v>
      </c>
      <c r="I3178" s="356">
        <v>6</v>
      </c>
      <c r="J3178" t="s">
        <v>1275</v>
      </c>
      <c r="K3178" t="str">
        <f>INDEX('Planning Periods'!$O$2:$O$540,MATCH('Table B Values'!A3178,'Planning Periods'!$A$2:$A$540,0))</f>
        <v>Santa Clara County</v>
      </c>
    </row>
    <row r="3179" spans="1:11">
      <c r="A3179" t="s">
        <v>1031</v>
      </c>
      <c r="B3179">
        <v>2016</v>
      </c>
      <c r="C3179">
        <v>1</v>
      </c>
      <c r="D3179">
        <v>0</v>
      </c>
      <c r="E3179">
        <v>1</v>
      </c>
      <c r="F3179">
        <v>0</v>
      </c>
      <c r="G3179">
        <v>0</v>
      </c>
      <c r="H3179">
        <v>0</v>
      </c>
      <c r="I3179">
        <v>3</v>
      </c>
      <c r="J3179" t="s">
        <v>1275</v>
      </c>
      <c r="K3179" t="str">
        <f>INDEX('Planning Periods'!$O$2:$O$540,MATCH('Table B Values'!A3179,'Planning Periods'!$A$2:$A$540,0))</f>
        <v>Marin County</v>
      </c>
    </row>
    <row r="3180" spans="1:11">
      <c r="A3180" t="s">
        <v>993</v>
      </c>
      <c r="B3180">
        <v>2016</v>
      </c>
      <c r="C3180">
        <v>0</v>
      </c>
      <c r="D3180">
        <v>0</v>
      </c>
      <c r="E3180">
        <v>0</v>
      </c>
      <c r="F3180">
        <v>0</v>
      </c>
      <c r="G3180">
        <v>0</v>
      </c>
      <c r="H3180">
        <v>8</v>
      </c>
      <c r="I3180">
        <v>149</v>
      </c>
      <c r="J3180" t="s">
        <v>1275</v>
      </c>
      <c r="K3180" t="str">
        <f>INDEX('Planning Periods'!$O$2:$O$540,MATCH('Table B Values'!A3180,'Planning Periods'!$A$2:$A$540,0))</f>
        <v>Kern County</v>
      </c>
    </row>
    <row r="3181" spans="1:11">
      <c r="A3181" t="s">
        <v>1014</v>
      </c>
      <c r="B3181">
        <v>2016</v>
      </c>
      <c r="C3181">
        <v>0</v>
      </c>
      <c r="D3181">
        <v>0</v>
      </c>
      <c r="E3181">
        <v>1</v>
      </c>
      <c r="F3181">
        <v>0</v>
      </c>
      <c r="G3181">
        <v>0</v>
      </c>
      <c r="H3181">
        <v>0</v>
      </c>
      <c r="I3181">
        <v>5</v>
      </c>
      <c r="J3181" t="s">
        <v>1275</v>
      </c>
      <c r="K3181" t="str">
        <f>INDEX('Planning Periods'!$O$2:$O$540,MATCH('Table B Values'!A3181,'Planning Periods'!$A$2:$A$540,0))</f>
        <v>San Diego County</v>
      </c>
    </row>
    <row r="3182" spans="1:11">
      <c r="A3182" t="s">
        <v>1009</v>
      </c>
      <c r="B3182">
        <v>2016</v>
      </c>
      <c r="C3182">
        <v>0</v>
      </c>
      <c r="D3182">
        <v>3</v>
      </c>
      <c r="E3182">
        <v>0</v>
      </c>
      <c r="F3182">
        <v>8</v>
      </c>
      <c r="G3182">
        <v>0</v>
      </c>
      <c r="H3182">
        <v>5</v>
      </c>
      <c r="I3182" s="356">
        <v>16</v>
      </c>
      <c r="J3182" t="s">
        <v>1275</v>
      </c>
      <c r="K3182" t="str">
        <f>INDEX('Planning Periods'!$O$2:$O$540,MATCH('Table B Values'!A3182,'Planning Periods'!$A$2:$A$540,0))</f>
        <v>Solano County</v>
      </c>
    </row>
    <row r="3183" spans="1:11">
      <c r="A3183" t="s">
        <v>1283</v>
      </c>
      <c r="B3183">
        <v>2016</v>
      </c>
      <c r="C3183">
        <v>0</v>
      </c>
      <c r="D3183">
        <v>0</v>
      </c>
      <c r="E3183">
        <v>0</v>
      </c>
      <c r="F3183">
        <v>0</v>
      </c>
      <c r="G3183">
        <v>0</v>
      </c>
      <c r="H3183">
        <v>0</v>
      </c>
      <c r="I3183">
        <v>83</v>
      </c>
      <c r="J3183" t="s">
        <v>1275</v>
      </c>
      <c r="K3183" t="str">
        <f>INDEX('Planning Periods'!$O$2:$O$540,MATCH('Table B Values'!A3183,'Planning Periods'!$A$2:$A$540,0))</f>
        <v>Monterey County</v>
      </c>
    </row>
    <row r="3184" spans="1:11">
      <c r="A3184" t="s">
        <v>1010</v>
      </c>
      <c r="B3184">
        <v>2016</v>
      </c>
      <c r="C3184">
        <v>0</v>
      </c>
      <c r="D3184">
        <v>0</v>
      </c>
      <c r="E3184">
        <v>1</v>
      </c>
      <c r="F3184">
        <v>0</v>
      </c>
      <c r="G3184">
        <v>0</v>
      </c>
      <c r="H3184">
        <v>0</v>
      </c>
      <c r="I3184">
        <v>152</v>
      </c>
      <c r="J3184" t="s">
        <v>1275</v>
      </c>
      <c r="K3184" t="str">
        <f>INDEX('Planning Periods'!$O$2:$O$540,MATCH('Table B Values'!A3184,'Planning Periods'!$A$2:$A$540,0))</f>
        <v>Ventura County</v>
      </c>
    </row>
    <row r="3185" spans="1:11">
      <c r="A3185" t="s">
        <v>989</v>
      </c>
      <c r="B3185">
        <v>2016</v>
      </c>
      <c r="C3185">
        <v>2</v>
      </c>
      <c r="D3185">
        <v>0</v>
      </c>
      <c r="E3185">
        <v>0</v>
      </c>
      <c r="F3185">
        <v>0</v>
      </c>
      <c r="G3185">
        <v>0</v>
      </c>
      <c r="H3185">
        <v>8</v>
      </c>
      <c r="I3185">
        <v>0</v>
      </c>
      <c r="J3185" t="s">
        <v>1275</v>
      </c>
      <c r="K3185" t="str">
        <f>INDEX('Planning Periods'!$O$2:$O$540,MATCH('Table B Values'!A3185,'Planning Periods'!$A$2:$A$540,0))</f>
        <v>Shasta County</v>
      </c>
    </row>
    <row r="3186" spans="1:11">
      <c r="A3186" t="s">
        <v>991</v>
      </c>
      <c r="B3186">
        <v>2016</v>
      </c>
      <c r="C3186">
        <v>0</v>
      </c>
      <c r="D3186">
        <v>0</v>
      </c>
      <c r="E3186">
        <v>0</v>
      </c>
      <c r="F3186">
        <v>1</v>
      </c>
      <c r="G3186">
        <v>0</v>
      </c>
      <c r="H3186">
        <v>0</v>
      </c>
      <c r="I3186">
        <v>0</v>
      </c>
      <c r="J3186" t="s">
        <v>1275</v>
      </c>
      <c r="K3186" t="str">
        <f>INDEX('Planning Periods'!$O$2:$O$540,MATCH('Table B Values'!A3186,'Planning Periods'!$A$2:$A$540,0))</f>
        <v>Los Angeles County</v>
      </c>
    </row>
    <row r="3187" spans="1:11">
      <c r="A3187" t="s">
        <v>1000</v>
      </c>
      <c r="B3187">
        <v>2016</v>
      </c>
      <c r="C3187">
        <v>0</v>
      </c>
      <c r="D3187">
        <v>0</v>
      </c>
      <c r="E3187">
        <v>0</v>
      </c>
      <c r="F3187">
        <v>0</v>
      </c>
      <c r="G3187">
        <v>0</v>
      </c>
      <c r="H3187">
        <v>0</v>
      </c>
      <c r="I3187">
        <v>3</v>
      </c>
      <c r="J3187" t="s">
        <v>1275</v>
      </c>
      <c r="K3187" t="str">
        <f>INDEX('Planning Periods'!$O$2:$O$540,MATCH('Table B Values'!A3187,'Planning Periods'!$A$2:$A$540,0))</f>
        <v>Los Angeles County</v>
      </c>
    </row>
    <row r="3188" spans="1:11">
      <c r="A3188" t="s">
        <v>1059</v>
      </c>
      <c r="B3188">
        <v>2016</v>
      </c>
      <c r="C3188">
        <v>0</v>
      </c>
      <c r="D3188">
        <v>0</v>
      </c>
      <c r="E3188">
        <v>23</v>
      </c>
      <c r="F3188">
        <v>0</v>
      </c>
      <c r="G3188">
        <v>0</v>
      </c>
      <c r="H3188">
        <v>8</v>
      </c>
      <c r="I3188">
        <v>0</v>
      </c>
      <c r="J3188" t="s">
        <v>1275</v>
      </c>
      <c r="K3188" t="str">
        <f>INDEX('Planning Periods'!$O$2:$O$540,MATCH('Table B Values'!A3188,'Planning Periods'!$A$2:$A$540,0))</f>
        <v>Tehama County</v>
      </c>
    </row>
    <row r="3189" spans="1:11">
      <c r="A3189" t="s">
        <v>792</v>
      </c>
      <c r="B3189">
        <v>2016</v>
      </c>
      <c r="C3189">
        <v>0</v>
      </c>
      <c r="D3189">
        <v>4</v>
      </c>
      <c r="E3189">
        <v>0</v>
      </c>
      <c r="F3189">
        <v>8</v>
      </c>
      <c r="G3189">
        <v>0</v>
      </c>
      <c r="H3189">
        <v>7</v>
      </c>
      <c r="I3189">
        <v>44</v>
      </c>
      <c r="J3189" t="s">
        <v>1275</v>
      </c>
      <c r="K3189" t="str">
        <f>INDEX('Planning Periods'!$O$2:$O$540,MATCH('Table B Values'!A3189,'Planning Periods'!$A$2:$A$540,0))</f>
        <v>Ventura County</v>
      </c>
    </row>
    <row r="3190" spans="1:11">
      <c r="A3190" t="s">
        <v>847</v>
      </c>
      <c r="B3190">
        <v>2016</v>
      </c>
      <c r="C3190">
        <v>36</v>
      </c>
      <c r="D3190">
        <v>42</v>
      </c>
      <c r="E3190">
        <v>0</v>
      </c>
      <c r="F3190">
        <v>118</v>
      </c>
      <c r="G3190">
        <v>0</v>
      </c>
      <c r="H3190">
        <v>279</v>
      </c>
      <c r="I3190">
        <v>246</v>
      </c>
      <c r="J3190" t="s">
        <v>1275</v>
      </c>
      <c r="K3190" t="str">
        <f>INDEX('Planning Periods'!$O$2:$O$540,MATCH('Table B Values'!A3190,'Planning Periods'!$A$2:$A$540,0))</f>
        <v>Tulare County</v>
      </c>
    </row>
    <row r="3191" spans="1:11">
      <c r="A3191" t="s">
        <v>896</v>
      </c>
      <c r="B3191">
        <v>2016</v>
      </c>
      <c r="C3191">
        <v>0</v>
      </c>
      <c r="D3191">
        <v>0</v>
      </c>
      <c r="E3191">
        <v>0</v>
      </c>
      <c r="F3191">
        <v>0</v>
      </c>
      <c r="G3191">
        <v>0</v>
      </c>
      <c r="H3191">
        <v>0</v>
      </c>
      <c r="I3191">
        <v>35</v>
      </c>
      <c r="J3191" t="s">
        <v>1275</v>
      </c>
      <c r="K3191" t="str">
        <f>INDEX('Planning Periods'!$O$2:$O$540,MATCH('Table B Values'!A3191,'Planning Periods'!$A$2:$A$540,0))</f>
        <v>San Diego County</v>
      </c>
    </row>
    <row r="3192" spans="1:11">
      <c r="A3192" t="s">
        <v>801</v>
      </c>
      <c r="B3192">
        <v>2016</v>
      </c>
      <c r="C3192">
        <v>0</v>
      </c>
      <c r="D3192">
        <v>0</v>
      </c>
      <c r="E3192">
        <v>12</v>
      </c>
      <c r="F3192">
        <v>0</v>
      </c>
      <c r="G3192">
        <v>0</v>
      </c>
      <c r="H3192">
        <v>0</v>
      </c>
      <c r="I3192">
        <v>223</v>
      </c>
      <c r="J3192" t="s">
        <v>1275</v>
      </c>
      <c r="K3192" t="str">
        <f>INDEX('Planning Periods'!$O$2:$O$540,MATCH('Table B Values'!A3192,'Planning Periods'!$A$2:$A$540,0))</f>
        <v>Ventura County</v>
      </c>
    </row>
    <row r="3193" spans="1:11">
      <c r="A3193" t="s">
        <v>804</v>
      </c>
      <c r="B3193">
        <v>2016</v>
      </c>
      <c r="C3193">
        <v>0</v>
      </c>
      <c r="D3193">
        <v>0</v>
      </c>
      <c r="E3193">
        <v>0</v>
      </c>
      <c r="F3193">
        <v>0</v>
      </c>
      <c r="G3193">
        <v>0</v>
      </c>
      <c r="H3193">
        <v>0</v>
      </c>
      <c r="I3193">
        <v>103</v>
      </c>
      <c r="J3193" t="s">
        <v>1275</v>
      </c>
      <c r="K3193" t="str">
        <f>INDEX('Planning Periods'!$O$2:$O$540,MATCH('Table B Values'!A3193,'Planning Periods'!$A$2:$A$540,0))</f>
        <v>San Bernardino County</v>
      </c>
    </row>
    <row r="3194" spans="1:11">
      <c r="A3194" t="s">
        <v>807</v>
      </c>
      <c r="B3194">
        <v>2016</v>
      </c>
      <c r="C3194">
        <v>0</v>
      </c>
      <c r="D3194">
        <v>0</v>
      </c>
      <c r="E3194">
        <v>0</v>
      </c>
      <c r="F3194">
        <v>0</v>
      </c>
      <c r="G3194">
        <v>0</v>
      </c>
      <c r="H3194">
        <v>160</v>
      </c>
      <c r="I3194">
        <v>177</v>
      </c>
      <c r="J3194" t="s">
        <v>1275</v>
      </c>
      <c r="K3194" t="str">
        <f>INDEX('Planning Periods'!$O$2:$O$540,MATCH('Table B Values'!A3194,'Planning Periods'!$A$2:$A$540,0))</f>
        <v>Solano County</v>
      </c>
    </row>
    <row r="3195" spans="1:11">
      <c r="A3195" t="s">
        <v>810</v>
      </c>
      <c r="B3195">
        <v>2016</v>
      </c>
      <c r="C3195">
        <v>0</v>
      </c>
      <c r="D3195">
        <v>0</v>
      </c>
      <c r="E3195">
        <v>0</v>
      </c>
      <c r="F3195">
        <v>0</v>
      </c>
      <c r="G3195">
        <v>0</v>
      </c>
      <c r="H3195">
        <v>0</v>
      </c>
      <c r="I3195">
        <v>47</v>
      </c>
      <c r="J3195" t="s">
        <v>1275</v>
      </c>
      <c r="K3195" t="str">
        <f>INDEX('Planning Periods'!$O$2:$O$540,MATCH('Table B Values'!A3195,'Planning Periods'!$A$2:$A$540,0))</f>
        <v>Solano County</v>
      </c>
    </row>
    <row r="3196" spans="1:11">
      <c r="A3196" t="s">
        <v>898</v>
      </c>
      <c r="B3196">
        <v>2016</v>
      </c>
      <c r="C3196">
        <v>0</v>
      </c>
      <c r="D3196">
        <v>0</v>
      </c>
      <c r="E3196">
        <v>0</v>
      </c>
      <c r="F3196">
        <v>0</v>
      </c>
      <c r="G3196">
        <v>0</v>
      </c>
      <c r="H3196">
        <v>0</v>
      </c>
      <c r="I3196">
        <v>12</v>
      </c>
      <c r="J3196" t="s">
        <v>1275</v>
      </c>
      <c r="K3196" t="str">
        <f>INDEX('Planning Periods'!$O$2:$O$540,MATCH('Table B Values'!A3196,'Planning Periods'!$A$2:$A$540,0))</f>
        <v>Los Angeles County</v>
      </c>
    </row>
    <row r="3197" spans="1:11">
      <c r="A3197" t="s">
        <v>891</v>
      </c>
      <c r="B3197">
        <v>2016</v>
      </c>
      <c r="C3197">
        <v>0</v>
      </c>
      <c r="D3197">
        <v>0</v>
      </c>
      <c r="E3197">
        <v>0</v>
      </c>
      <c r="F3197">
        <v>0</v>
      </c>
      <c r="G3197">
        <v>0</v>
      </c>
      <c r="H3197">
        <v>0</v>
      </c>
      <c r="I3197">
        <v>37</v>
      </c>
      <c r="J3197" t="s">
        <v>1275</v>
      </c>
      <c r="K3197" t="str">
        <f>INDEX('Planning Periods'!$O$2:$O$540,MATCH('Table B Values'!A3197,'Planning Periods'!$A$2:$A$540,0))</f>
        <v>Los Angeles County</v>
      </c>
    </row>
    <row r="3198" spans="1:11">
      <c r="A3198" t="s">
        <v>903</v>
      </c>
      <c r="B3198">
        <v>2016</v>
      </c>
      <c r="C3198">
        <v>27</v>
      </c>
      <c r="D3198">
        <v>0</v>
      </c>
      <c r="E3198">
        <v>13</v>
      </c>
      <c r="F3198">
        <v>0</v>
      </c>
      <c r="G3198">
        <v>0</v>
      </c>
      <c r="H3198">
        <v>20</v>
      </c>
      <c r="I3198">
        <v>589</v>
      </c>
      <c r="J3198" t="s">
        <v>1275</v>
      </c>
      <c r="K3198" t="str">
        <f>INDEX('Planning Periods'!$O$2:$O$540,MATCH('Table B Values'!A3198,'Planning Periods'!$A$2:$A$540,0))</f>
        <v>Los Angeles County</v>
      </c>
    </row>
    <row r="3199" spans="1:11">
      <c r="A3199" t="s">
        <v>907</v>
      </c>
      <c r="B3199">
        <v>2016</v>
      </c>
      <c r="C3199">
        <v>0</v>
      </c>
      <c r="D3199">
        <v>0</v>
      </c>
      <c r="E3199">
        <v>0</v>
      </c>
      <c r="F3199">
        <v>0</v>
      </c>
      <c r="G3199">
        <v>0</v>
      </c>
      <c r="H3199">
        <v>83</v>
      </c>
      <c r="I3199">
        <v>20</v>
      </c>
      <c r="J3199" t="s">
        <v>1275</v>
      </c>
      <c r="K3199" t="str">
        <f>INDEX('Planning Periods'!$O$2:$O$540,MATCH('Table B Values'!A3199,'Planning Periods'!$A$2:$A$540,0))</f>
        <v>Yolo County</v>
      </c>
    </row>
    <row r="3200" spans="1:11">
      <c r="A3200" t="s">
        <v>889</v>
      </c>
      <c r="B3200">
        <v>2016</v>
      </c>
      <c r="C3200">
        <v>20</v>
      </c>
      <c r="D3200">
        <v>0</v>
      </c>
      <c r="E3200">
        <v>2</v>
      </c>
      <c r="F3200">
        <v>0</v>
      </c>
      <c r="G3200">
        <v>0</v>
      </c>
      <c r="H3200">
        <v>4</v>
      </c>
      <c r="I3200">
        <v>27</v>
      </c>
      <c r="J3200" t="s">
        <v>1275</v>
      </c>
      <c r="K3200" t="str">
        <f>INDEX('Planning Periods'!$O$2:$O$540,MATCH('Table B Values'!A3200,'Planning Periods'!$A$2:$A$540,0))</f>
        <v>Santa Cruz County</v>
      </c>
    </row>
    <row r="3201" spans="1:11">
      <c r="A3201" t="s">
        <v>901</v>
      </c>
      <c r="B3201">
        <v>2016</v>
      </c>
      <c r="C3201">
        <v>42</v>
      </c>
      <c r="D3201">
        <v>0</v>
      </c>
      <c r="E3201">
        <v>16</v>
      </c>
      <c r="F3201">
        <v>0</v>
      </c>
      <c r="G3201">
        <v>0</v>
      </c>
      <c r="H3201">
        <v>12</v>
      </c>
      <c r="I3201">
        <v>392</v>
      </c>
      <c r="J3201" t="s">
        <v>1275</v>
      </c>
      <c r="K3201" t="str">
        <f>INDEX('Planning Periods'!$O$2:$O$540,MATCH('Table B Values'!A3201,'Planning Periods'!$A$2:$A$540,0))</f>
        <v>Contra Costa County</v>
      </c>
    </row>
    <row r="3202" spans="1:11">
      <c r="A3202" t="s">
        <v>893</v>
      </c>
      <c r="B3202">
        <v>2016</v>
      </c>
      <c r="C3202">
        <v>0</v>
      </c>
      <c r="D3202">
        <v>0</v>
      </c>
      <c r="E3202">
        <v>0</v>
      </c>
      <c r="F3202">
        <v>16</v>
      </c>
      <c r="G3202">
        <v>0</v>
      </c>
      <c r="H3202">
        <v>3</v>
      </c>
      <c r="I3202">
        <v>85</v>
      </c>
      <c r="J3202" t="s">
        <v>1275</v>
      </c>
      <c r="K3202" t="str">
        <f>INDEX('Planning Periods'!$O$2:$O$540,MATCH('Table B Values'!A3202,'Planning Periods'!$A$2:$A$540,0))</f>
        <v>Kern County</v>
      </c>
    </row>
    <row r="3203" spans="1:11">
      <c r="A3203" t="s">
        <v>888</v>
      </c>
      <c r="B3203">
        <v>2016</v>
      </c>
      <c r="C3203">
        <v>0</v>
      </c>
      <c r="D3203">
        <v>0</v>
      </c>
      <c r="E3203">
        <v>0</v>
      </c>
      <c r="F3203">
        <v>0</v>
      </c>
      <c r="G3203">
        <v>0</v>
      </c>
      <c r="H3203">
        <v>0</v>
      </c>
      <c r="I3203">
        <v>3</v>
      </c>
      <c r="J3203" t="s">
        <v>1275</v>
      </c>
      <c r="K3203" t="str">
        <f>INDEX('Planning Periods'!$O$2:$O$540,MATCH('Table B Values'!A3203,'Planning Periods'!$A$2:$A$540,0))</f>
        <v>Stanislaus County</v>
      </c>
    </row>
    <row r="3204" spans="1:11">
      <c r="A3204" t="s">
        <v>781</v>
      </c>
      <c r="B3204">
        <v>2016</v>
      </c>
      <c r="C3204">
        <v>0</v>
      </c>
      <c r="D3204">
        <v>0</v>
      </c>
      <c r="E3204">
        <v>0</v>
      </c>
      <c r="F3204">
        <v>0</v>
      </c>
      <c r="G3204">
        <v>0</v>
      </c>
      <c r="H3204">
        <v>1</v>
      </c>
      <c r="I3204">
        <v>49</v>
      </c>
      <c r="J3204" t="s">
        <v>1275</v>
      </c>
      <c r="K3204" t="str">
        <f>INDEX('Planning Periods'!$O$2:$O$540,MATCH('Table B Values'!A3204,'Planning Periods'!$A$2:$A$540,0))</f>
        <v>Los Angeles County</v>
      </c>
    </row>
    <row r="3205" spans="1:11">
      <c r="A3205" t="s">
        <v>783</v>
      </c>
      <c r="B3205">
        <v>2016</v>
      </c>
      <c r="C3205">
        <v>0</v>
      </c>
      <c r="D3205">
        <v>0</v>
      </c>
      <c r="E3205">
        <v>0</v>
      </c>
      <c r="F3205">
        <v>0</v>
      </c>
      <c r="G3205">
        <v>0</v>
      </c>
      <c r="H3205">
        <v>2</v>
      </c>
      <c r="I3205">
        <v>1003</v>
      </c>
      <c r="J3205" t="s">
        <v>1275</v>
      </c>
      <c r="K3205" t="str">
        <f>INDEX('Planning Periods'!$O$2:$O$540,MATCH('Table B Values'!A3205,'Planning Periods'!$A$2:$A$540,0))</f>
        <v>San Joaquin County</v>
      </c>
    </row>
    <row r="3206" spans="1:11">
      <c r="A3206" t="s">
        <v>981</v>
      </c>
      <c r="B3206">
        <v>2016</v>
      </c>
      <c r="C3206">
        <v>0</v>
      </c>
      <c r="D3206">
        <v>0</v>
      </c>
      <c r="E3206">
        <v>0</v>
      </c>
      <c r="F3206">
        <v>0</v>
      </c>
      <c r="G3206">
        <v>0</v>
      </c>
      <c r="H3206">
        <v>0</v>
      </c>
      <c r="I3206">
        <v>116</v>
      </c>
      <c r="J3206" t="s">
        <v>1275</v>
      </c>
      <c r="K3206" t="str">
        <f>INDEX('Planning Periods'!$O$2:$O$540,MATCH('Table B Values'!A3206,'Planning Periods'!$A$2:$A$540,0))</f>
        <v>Nevada County</v>
      </c>
    </row>
    <row r="3207" spans="1:11">
      <c r="A3207" t="s">
        <v>1273</v>
      </c>
      <c r="B3207">
        <v>2016</v>
      </c>
      <c r="C3207">
        <v>0</v>
      </c>
      <c r="D3207">
        <v>0</v>
      </c>
      <c r="E3207">
        <v>0</v>
      </c>
      <c r="F3207">
        <v>0</v>
      </c>
      <c r="G3207">
        <v>0</v>
      </c>
      <c r="H3207">
        <v>0</v>
      </c>
      <c r="I3207">
        <v>2</v>
      </c>
      <c r="J3207" t="s">
        <v>1275</v>
      </c>
      <c r="K3207" t="str">
        <f>INDEX('Planning Periods'!$O$2:$O$540,MATCH('Table B Values'!A3207,'Planning Periods'!$A$2:$A$540,0))</f>
        <v>Marin County</v>
      </c>
    </row>
    <row r="3208" spans="1:11">
      <c r="A3208" t="s">
        <v>833</v>
      </c>
      <c r="B3208">
        <v>2016</v>
      </c>
      <c r="C3208">
        <v>0</v>
      </c>
      <c r="D3208">
        <v>0</v>
      </c>
      <c r="E3208">
        <v>0</v>
      </c>
      <c r="F3208">
        <v>0</v>
      </c>
      <c r="G3208">
        <v>0</v>
      </c>
      <c r="H3208">
        <v>0</v>
      </c>
      <c r="I3208">
        <v>299</v>
      </c>
      <c r="J3208" t="s">
        <v>1275</v>
      </c>
      <c r="K3208" t="str">
        <f>INDEX('Planning Periods'!$O$2:$O$540,MATCH('Table B Values'!A3208,'Planning Periods'!$A$2:$A$540,0))</f>
        <v>Riverside County</v>
      </c>
    </row>
    <row r="3209" spans="1:11">
      <c r="A3209" t="s">
        <v>809</v>
      </c>
      <c r="B3209">
        <v>2016</v>
      </c>
      <c r="C3209">
        <v>0</v>
      </c>
      <c r="D3209">
        <v>0</v>
      </c>
      <c r="E3209">
        <v>5</v>
      </c>
      <c r="F3209">
        <v>0</v>
      </c>
      <c r="G3209">
        <v>0</v>
      </c>
      <c r="H3209">
        <v>0</v>
      </c>
      <c r="I3209">
        <v>97</v>
      </c>
      <c r="J3209" t="s">
        <v>1275</v>
      </c>
      <c r="K3209" t="str">
        <f>INDEX('Planning Periods'!$O$2:$O$540,MATCH('Table B Values'!A3209,'Planning Periods'!$A$2:$A$540,0))</f>
        <v>Los Angeles County</v>
      </c>
    </row>
    <row r="3210" spans="1:11">
      <c r="A3210" t="s">
        <v>838</v>
      </c>
      <c r="B3210">
        <v>2016</v>
      </c>
      <c r="C3210">
        <v>0</v>
      </c>
      <c r="D3210">
        <v>0</v>
      </c>
      <c r="E3210">
        <v>0</v>
      </c>
      <c r="F3210">
        <v>0</v>
      </c>
      <c r="G3210">
        <v>0</v>
      </c>
      <c r="H3210">
        <v>38</v>
      </c>
      <c r="I3210">
        <v>62</v>
      </c>
      <c r="J3210" t="s">
        <v>1275</v>
      </c>
      <c r="K3210" t="str">
        <f>INDEX('Planning Periods'!$O$2:$O$540,MATCH('Table B Values'!A3210,'Planning Periods'!$A$2:$A$540,0))</f>
        <v>Ventura County</v>
      </c>
    </row>
    <row r="3211" spans="1:11">
      <c r="A3211" t="s">
        <v>786</v>
      </c>
      <c r="B3211">
        <v>2016</v>
      </c>
      <c r="C3211">
        <v>0</v>
      </c>
      <c r="D3211">
        <v>0</v>
      </c>
      <c r="E3211">
        <v>0</v>
      </c>
      <c r="F3211">
        <v>0</v>
      </c>
      <c r="G3211">
        <v>0</v>
      </c>
      <c r="H3211">
        <v>0</v>
      </c>
      <c r="I3211">
        <v>335</v>
      </c>
      <c r="J3211" t="s">
        <v>1275</v>
      </c>
      <c r="K3211" t="str">
        <f>INDEX('Planning Periods'!$O$2:$O$540,MATCH('Table B Values'!A3211,'Planning Periods'!$A$2:$A$540,0))</f>
        <v>Tulare County</v>
      </c>
    </row>
    <row r="3212" spans="1:11">
      <c r="A3212" t="s">
        <v>775</v>
      </c>
      <c r="B3212">
        <v>2016</v>
      </c>
      <c r="C3212">
        <v>0</v>
      </c>
      <c r="D3212">
        <v>0</v>
      </c>
      <c r="E3212">
        <v>0</v>
      </c>
      <c r="F3212">
        <v>0</v>
      </c>
      <c r="G3212">
        <v>0</v>
      </c>
      <c r="H3212">
        <v>1</v>
      </c>
      <c r="I3212">
        <v>0</v>
      </c>
      <c r="J3212" t="s">
        <v>1275</v>
      </c>
      <c r="K3212" t="str">
        <f>INDEX('Planning Periods'!$O$2:$O$540,MATCH('Table B Values'!A3212,'Planning Periods'!$A$2:$A$540,0))</f>
        <v>San Bernardino County</v>
      </c>
    </row>
    <row r="3213" spans="1:11">
      <c r="A3213" t="s">
        <v>821</v>
      </c>
      <c r="B3213">
        <v>2016</v>
      </c>
      <c r="C3213">
        <v>0</v>
      </c>
      <c r="D3213">
        <v>0</v>
      </c>
      <c r="E3213">
        <v>0</v>
      </c>
      <c r="F3213">
        <v>0</v>
      </c>
      <c r="G3213">
        <v>0</v>
      </c>
      <c r="H3213">
        <v>0</v>
      </c>
      <c r="I3213" s="356">
        <v>7</v>
      </c>
      <c r="J3213" t="s">
        <v>1275</v>
      </c>
      <c r="K3213" t="str">
        <f>INDEX('Planning Periods'!$O$2:$O$540,MATCH('Table B Values'!A3213,'Planning Periods'!$A$2:$A$540,0))</f>
        <v>Mendocino County</v>
      </c>
    </row>
    <row r="3214" spans="1:11">
      <c r="A3214" t="s">
        <v>789</v>
      </c>
      <c r="B3214">
        <v>2016</v>
      </c>
      <c r="C3214">
        <v>0</v>
      </c>
      <c r="D3214">
        <v>0</v>
      </c>
      <c r="E3214">
        <v>0</v>
      </c>
      <c r="F3214">
        <v>0</v>
      </c>
      <c r="G3214">
        <v>0</v>
      </c>
      <c r="H3214">
        <v>1</v>
      </c>
      <c r="I3214">
        <v>1</v>
      </c>
      <c r="J3214" t="s">
        <v>1275</v>
      </c>
      <c r="K3214" t="str">
        <f>INDEX('Planning Periods'!$O$2:$O$540,MATCH('Table B Values'!A3214,'Planning Periods'!$A$2:$A$540,0))</f>
        <v>Alameda County</v>
      </c>
    </row>
    <row r="3215" spans="1:11">
      <c r="A3215" t="s">
        <v>773</v>
      </c>
      <c r="B3215">
        <v>2016</v>
      </c>
      <c r="C3215">
        <v>1</v>
      </c>
      <c r="D3215">
        <v>0</v>
      </c>
      <c r="E3215">
        <v>0</v>
      </c>
      <c r="F3215">
        <v>0</v>
      </c>
      <c r="G3215">
        <v>0</v>
      </c>
      <c r="H3215">
        <v>0</v>
      </c>
      <c r="I3215">
        <v>157</v>
      </c>
      <c r="J3215" t="s">
        <v>1275</v>
      </c>
      <c r="K3215" t="str">
        <f>INDEX('Planning Periods'!$O$2:$O$540,MATCH('Table B Values'!A3215,'Planning Periods'!$A$2:$A$540,0))</f>
        <v>Orange County</v>
      </c>
    </row>
    <row r="3216" spans="1:11">
      <c r="A3216" t="s">
        <v>778</v>
      </c>
      <c r="B3216">
        <v>2016</v>
      </c>
      <c r="C3216">
        <v>0</v>
      </c>
      <c r="D3216">
        <v>67</v>
      </c>
      <c r="E3216">
        <v>0</v>
      </c>
      <c r="F3216">
        <v>27</v>
      </c>
      <c r="G3216">
        <v>0</v>
      </c>
      <c r="H3216">
        <v>57</v>
      </c>
      <c r="I3216">
        <v>58</v>
      </c>
      <c r="J3216" t="s">
        <v>1275</v>
      </c>
      <c r="K3216" t="str">
        <f>INDEX('Planning Periods'!$O$2:$O$540,MATCH('Table B Values'!A3216,'Planning Periods'!$A$2:$A$540,0))</f>
        <v>Tulare County</v>
      </c>
    </row>
    <row r="3217" spans="1:11">
      <c r="A3217" t="s">
        <v>1216</v>
      </c>
      <c r="B3217">
        <v>2016</v>
      </c>
      <c r="C3217">
        <v>0</v>
      </c>
      <c r="D3217">
        <v>0</v>
      </c>
      <c r="E3217">
        <v>2</v>
      </c>
      <c r="F3217">
        <v>0</v>
      </c>
      <c r="G3217">
        <v>0</v>
      </c>
      <c r="H3217">
        <v>0</v>
      </c>
      <c r="I3217">
        <v>0</v>
      </c>
      <c r="J3217" t="s">
        <v>1275</v>
      </c>
      <c r="K3217" t="str">
        <f>INDEX('Planning Periods'!$O$2:$O$540,MATCH('Table B Values'!A3217,'Planning Periods'!$A$2:$A$540,0))</f>
        <v>Tuolumne County</v>
      </c>
    </row>
    <row r="3218" spans="1:11">
      <c r="A3218" t="s">
        <v>770</v>
      </c>
      <c r="B3218">
        <v>2016</v>
      </c>
      <c r="C3218">
        <v>1</v>
      </c>
      <c r="D3218">
        <v>0</v>
      </c>
      <c r="E3218">
        <v>120</v>
      </c>
      <c r="F3218">
        <v>0</v>
      </c>
      <c r="G3218">
        <v>0</v>
      </c>
      <c r="H3218">
        <v>547</v>
      </c>
      <c r="I3218">
        <v>13</v>
      </c>
      <c r="J3218" t="s">
        <v>1275</v>
      </c>
      <c r="K3218" t="str">
        <f>INDEX('Planning Periods'!$O$2:$O$540,MATCH('Table B Values'!A3218,'Planning Periods'!$A$2:$A$540,0))</f>
        <v>Stanislaus County</v>
      </c>
    </row>
    <row r="3219" spans="1:11">
      <c r="A3219" t="s">
        <v>1042</v>
      </c>
      <c r="B3219">
        <v>2016</v>
      </c>
      <c r="C3219">
        <v>38</v>
      </c>
      <c r="D3219">
        <v>0</v>
      </c>
      <c r="E3219">
        <v>3</v>
      </c>
      <c r="F3219">
        <v>0</v>
      </c>
      <c r="G3219">
        <v>0</v>
      </c>
      <c r="H3219">
        <v>16</v>
      </c>
      <c r="I3219">
        <v>246</v>
      </c>
      <c r="J3219" t="s">
        <v>1275</v>
      </c>
      <c r="K3219" t="str">
        <f>INDEX('Planning Periods'!$O$2:$O$540,MATCH('Table B Values'!A3219,'Planning Periods'!$A$2:$A$540,0))</f>
        <v>Sonoma County</v>
      </c>
    </row>
    <row r="3220" spans="1:11">
      <c r="A3220" t="s">
        <v>777</v>
      </c>
      <c r="B3220">
        <v>2016</v>
      </c>
      <c r="C3220">
        <v>0</v>
      </c>
      <c r="D3220">
        <v>0</v>
      </c>
      <c r="E3220">
        <v>27</v>
      </c>
      <c r="F3220">
        <v>0</v>
      </c>
      <c r="G3220">
        <v>0</v>
      </c>
      <c r="H3220">
        <v>820</v>
      </c>
      <c r="I3220">
        <v>730</v>
      </c>
      <c r="J3220" t="s">
        <v>1275</v>
      </c>
      <c r="K3220" t="str">
        <f>INDEX('Planning Periods'!$O$2:$O$540,MATCH('Table B Values'!A3220,'Planning Periods'!$A$2:$A$540,0))</f>
        <v>Sacramento County</v>
      </c>
    </row>
    <row r="3221" spans="1:11">
      <c r="A3221" t="s">
        <v>1036</v>
      </c>
      <c r="B3221">
        <v>2016</v>
      </c>
      <c r="C3221">
        <v>46</v>
      </c>
      <c r="D3221">
        <v>0</v>
      </c>
      <c r="E3221">
        <v>0</v>
      </c>
      <c r="F3221">
        <v>0</v>
      </c>
      <c r="G3221">
        <v>0</v>
      </c>
      <c r="H3221">
        <v>274</v>
      </c>
      <c r="I3221">
        <v>353</v>
      </c>
      <c r="J3221" t="s">
        <v>1275</v>
      </c>
      <c r="K3221" t="str">
        <f>INDEX('Planning Periods'!$O$2:$O$540,MATCH('Table B Values'!A3221,'Planning Periods'!$A$2:$A$540,0))</f>
        <v>Sacramento County</v>
      </c>
    </row>
    <row r="3222" spans="1:11">
      <c r="A3222" t="s">
        <v>1278</v>
      </c>
      <c r="B3222">
        <v>2016</v>
      </c>
      <c r="C3222">
        <v>5</v>
      </c>
      <c r="D3222">
        <v>0</v>
      </c>
      <c r="E3222">
        <v>3</v>
      </c>
      <c r="F3222">
        <v>0</v>
      </c>
      <c r="G3222">
        <v>0</v>
      </c>
      <c r="H3222">
        <v>0</v>
      </c>
      <c r="I3222">
        <v>6</v>
      </c>
      <c r="J3222" t="s">
        <v>1275</v>
      </c>
      <c r="K3222" t="str">
        <f>INDEX('Planning Periods'!$O$2:$O$540,MATCH('Table B Values'!A3222,'Planning Periods'!$A$2:$A$540,0))</f>
        <v>Napa County</v>
      </c>
    </row>
    <row r="3223" spans="1:11">
      <c r="A3223" t="s">
        <v>1224</v>
      </c>
      <c r="B3223">
        <v>2016</v>
      </c>
      <c r="C3223">
        <v>1</v>
      </c>
      <c r="D3223">
        <v>0</v>
      </c>
      <c r="E3223">
        <v>0</v>
      </c>
      <c r="F3223">
        <v>0</v>
      </c>
      <c r="G3223">
        <v>0</v>
      </c>
      <c r="H3223">
        <v>0</v>
      </c>
      <c r="I3223">
        <v>1</v>
      </c>
      <c r="J3223" t="s">
        <v>1275</v>
      </c>
      <c r="K3223" t="str">
        <f>INDEX('Planning Periods'!$O$2:$O$540,MATCH('Table B Values'!A3223,'Planning Periods'!$A$2:$A$540,0))</f>
        <v>Marin County</v>
      </c>
    </row>
    <row r="3224" spans="1:11">
      <c r="A3224" t="s">
        <v>1223</v>
      </c>
      <c r="B3224">
        <v>2016</v>
      </c>
      <c r="C3224">
        <v>0</v>
      </c>
      <c r="D3224">
        <v>0</v>
      </c>
      <c r="E3224">
        <v>0</v>
      </c>
      <c r="F3224">
        <v>0</v>
      </c>
      <c r="G3224">
        <v>0</v>
      </c>
      <c r="H3224">
        <v>1</v>
      </c>
      <c r="I3224">
        <v>125</v>
      </c>
      <c r="J3224" t="s">
        <v>1275</v>
      </c>
      <c r="K3224" t="str">
        <f>INDEX('Planning Periods'!$O$2:$O$540,MATCH('Table B Values'!A3224,'Planning Periods'!$A$2:$A$540,0))</f>
        <v>Sonoma County</v>
      </c>
    </row>
    <row r="3225" spans="1:11">
      <c r="A3225" t="s">
        <v>953</v>
      </c>
      <c r="B3225">
        <v>2016</v>
      </c>
      <c r="C3225">
        <v>0</v>
      </c>
      <c r="D3225">
        <v>0</v>
      </c>
      <c r="E3225">
        <v>0</v>
      </c>
      <c r="F3225">
        <v>0</v>
      </c>
      <c r="G3225">
        <v>0</v>
      </c>
      <c r="H3225">
        <v>0</v>
      </c>
      <c r="I3225">
        <v>0</v>
      </c>
      <c r="J3225" t="s">
        <v>1275</v>
      </c>
      <c r="K3225" t="str">
        <f>INDEX('Planning Periods'!$O$2:$O$540,MATCH('Table B Values'!A3225,'Planning Periods'!$A$2:$A$540,0))</f>
        <v>Los Angeles County</v>
      </c>
    </row>
    <row r="3226" spans="1:11">
      <c r="A3226" t="s">
        <v>887</v>
      </c>
      <c r="B3226">
        <v>2016</v>
      </c>
      <c r="C3226">
        <v>42</v>
      </c>
      <c r="D3226">
        <v>0</v>
      </c>
      <c r="E3226">
        <v>15</v>
      </c>
      <c r="F3226">
        <v>0</v>
      </c>
      <c r="G3226">
        <v>0</v>
      </c>
      <c r="H3226">
        <v>216</v>
      </c>
      <c r="I3226">
        <v>584</v>
      </c>
      <c r="J3226" t="s">
        <v>1275</v>
      </c>
      <c r="K3226" t="str">
        <f>INDEX('Planning Periods'!$O$2:$O$540,MATCH('Table B Values'!A3226,'Planning Periods'!$A$2:$A$540,0))</f>
        <v>Placer County</v>
      </c>
    </row>
    <row r="3227" spans="1:11">
      <c r="A3227" t="s">
        <v>967</v>
      </c>
      <c r="B3227">
        <v>2016</v>
      </c>
      <c r="C3227">
        <v>24</v>
      </c>
      <c r="D3227">
        <v>0</v>
      </c>
      <c r="E3227">
        <v>16</v>
      </c>
      <c r="F3227">
        <v>0</v>
      </c>
      <c r="G3227">
        <v>0</v>
      </c>
      <c r="H3227">
        <v>1</v>
      </c>
      <c r="I3227">
        <v>52</v>
      </c>
      <c r="J3227" t="s">
        <v>1275</v>
      </c>
      <c r="K3227" t="str">
        <f>INDEX('Planning Periods'!$O$2:$O$540,MATCH('Table B Values'!A3227,'Planning Periods'!$A$2:$A$540,0))</f>
        <v>Monterey County</v>
      </c>
    </row>
    <row r="3228" spans="1:11">
      <c r="A3228" t="s">
        <v>960</v>
      </c>
      <c r="B3228">
        <v>2016</v>
      </c>
      <c r="C3228">
        <v>4</v>
      </c>
      <c r="D3228">
        <v>0</v>
      </c>
      <c r="E3228">
        <v>13</v>
      </c>
      <c r="F3228">
        <v>0</v>
      </c>
      <c r="G3228">
        <v>0</v>
      </c>
      <c r="H3228">
        <v>10</v>
      </c>
      <c r="I3228">
        <v>358</v>
      </c>
      <c r="J3228" t="s">
        <v>1275</v>
      </c>
      <c r="K3228" t="str">
        <f>INDEX('Planning Periods'!$O$2:$O$540,MATCH('Table B Values'!A3228,'Planning Periods'!$A$2:$A$540,0))</f>
        <v>San Mateo County</v>
      </c>
    </row>
    <row r="3229" spans="1:11">
      <c r="A3229" t="s">
        <v>971</v>
      </c>
      <c r="B3229">
        <v>2016</v>
      </c>
      <c r="C3229">
        <v>0</v>
      </c>
      <c r="D3229">
        <v>0</v>
      </c>
      <c r="E3229">
        <v>0</v>
      </c>
      <c r="F3229">
        <v>0</v>
      </c>
      <c r="G3229">
        <v>0</v>
      </c>
      <c r="H3229">
        <v>0</v>
      </c>
      <c r="I3229">
        <v>107</v>
      </c>
      <c r="J3229" t="s">
        <v>1275</v>
      </c>
      <c r="K3229" t="str">
        <f>INDEX('Planning Periods'!$O$2:$O$540,MATCH('Table B Values'!A3229,'Planning Periods'!$A$2:$A$540,0))</f>
        <v>Orange County</v>
      </c>
    </row>
    <row r="3230" spans="1:11">
      <c r="A3230" t="s">
        <v>769</v>
      </c>
      <c r="B3230">
        <v>2016</v>
      </c>
      <c r="C3230">
        <v>103</v>
      </c>
      <c r="D3230">
        <v>0</v>
      </c>
      <c r="E3230">
        <v>253</v>
      </c>
      <c r="F3230">
        <v>0</v>
      </c>
      <c r="G3230">
        <v>0</v>
      </c>
      <c r="H3230">
        <v>0</v>
      </c>
      <c r="I3230">
        <v>7028</v>
      </c>
      <c r="J3230" t="s">
        <v>1275</v>
      </c>
      <c r="K3230" t="str">
        <f>INDEX('Planning Periods'!$O$2:$O$540,MATCH('Table B Values'!A3230,'Planning Periods'!$A$2:$A$540,0))</f>
        <v>San Diego County</v>
      </c>
    </row>
    <row r="3231" spans="1:11">
      <c r="A3231" t="s">
        <v>959</v>
      </c>
      <c r="B3231">
        <v>2016</v>
      </c>
      <c r="C3231">
        <v>0</v>
      </c>
      <c r="D3231">
        <v>0</v>
      </c>
      <c r="E3231">
        <v>4</v>
      </c>
      <c r="F3231">
        <v>0</v>
      </c>
      <c r="G3231">
        <v>0</v>
      </c>
      <c r="H3231">
        <v>41</v>
      </c>
      <c r="I3231">
        <v>42</v>
      </c>
      <c r="J3231" t="s">
        <v>1275</v>
      </c>
      <c r="K3231" t="str">
        <f>INDEX('Planning Periods'!$O$2:$O$540,MATCH('Table B Values'!A3231,'Planning Periods'!$A$2:$A$540,0))</f>
        <v>San Mateo County</v>
      </c>
    </row>
    <row r="3232" spans="1:11">
      <c r="A3232" t="s">
        <v>969</v>
      </c>
      <c r="B3232">
        <v>2016</v>
      </c>
      <c r="C3232">
        <v>1</v>
      </c>
      <c r="D3232">
        <v>0</v>
      </c>
      <c r="E3232">
        <v>0</v>
      </c>
      <c r="F3232">
        <v>0</v>
      </c>
      <c r="G3232">
        <v>0</v>
      </c>
      <c r="H3232">
        <v>1</v>
      </c>
      <c r="I3232">
        <v>4</v>
      </c>
      <c r="J3232" t="s">
        <v>1275</v>
      </c>
      <c r="K3232" t="str">
        <f>INDEX('Planning Periods'!$O$2:$O$540,MATCH('Table B Values'!A3232,'Planning Periods'!$A$2:$A$540,0))</f>
        <v>Marin County</v>
      </c>
    </row>
    <row r="3233" spans="1:11">
      <c r="A3233" t="s">
        <v>1279</v>
      </c>
      <c r="B3233">
        <v>2016</v>
      </c>
      <c r="C3233">
        <v>0</v>
      </c>
      <c r="D3233">
        <v>0</v>
      </c>
      <c r="E3233">
        <v>0</v>
      </c>
      <c r="F3233">
        <v>0</v>
      </c>
      <c r="G3233">
        <v>0</v>
      </c>
      <c r="H3233">
        <v>0</v>
      </c>
      <c r="I3233">
        <v>61</v>
      </c>
      <c r="J3233" t="s">
        <v>1275</v>
      </c>
      <c r="K3233" t="str">
        <f>INDEX('Planning Periods'!$O$2:$O$540,MATCH('Table B Values'!A3233,'Planning Periods'!$A$2:$A$540,0))</f>
        <v>Marin County</v>
      </c>
    </row>
    <row r="3234" spans="1:11">
      <c r="A3234" t="s">
        <v>956</v>
      </c>
      <c r="B3234">
        <v>2016</v>
      </c>
      <c r="C3234">
        <v>0</v>
      </c>
      <c r="D3234">
        <v>33</v>
      </c>
      <c r="E3234">
        <v>0</v>
      </c>
      <c r="F3234">
        <v>142</v>
      </c>
      <c r="G3234">
        <v>0</v>
      </c>
      <c r="H3234">
        <v>123</v>
      </c>
      <c r="I3234">
        <v>200</v>
      </c>
      <c r="J3234" t="s">
        <v>1275</v>
      </c>
      <c r="K3234" t="str">
        <f>INDEX('Planning Periods'!$O$2:$O$540,MATCH('Table B Values'!A3234,'Planning Periods'!$A$2:$A$540,0))</f>
        <v>San Bernardino County</v>
      </c>
    </row>
    <row r="3235" spans="1:11">
      <c r="A3235" t="s">
        <v>794</v>
      </c>
      <c r="B3235">
        <v>2016</v>
      </c>
      <c r="C3235">
        <v>0</v>
      </c>
      <c r="D3235">
        <v>0</v>
      </c>
      <c r="E3235">
        <v>0</v>
      </c>
      <c r="F3235">
        <v>0</v>
      </c>
      <c r="G3235">
        <v>0</v>
      </c>
      <c r="H3235">
        <v>6</v>
      </c>
      <c r="I3235">
        <v>128</v>
      </c>
      <c r="J3235" t="s">
        <v>1275</v>
      </c>
      <c r="K3235" t="str">
        <f>INDEX('Planning Periods'!$O$2:$O$540,MATCH('Table B Values'!A3235,'Planning Periods'!$A$2:$A$540,0))</f>
        <v>Shasta County</v>
      </c>
    </row>
    <row r="3236" spans="1:11">
      <c r="A3236" t="s">
        <v>788</v>
      </c>
      <c r="B3236">
        <v>2016</v>
      </c>
      <c r="C3236">
        <v>0</v>
      </c>
      <c r="D3236">
        <v>0</v>
      </c>
      <c r="E3236">
        <v>0</v>
      </c>
      <c r="F3236">
        <v>0</v>
      </c>
      <c r="G3236">
        <v>0</v>
      </c>
      <c r="H3236">
        <v>2</v>
      </c>
      <c r="I3236">
        <v>42</v>
      </c>
      <c r="J3236" t="s">
        <v>1275</v>
      </c>
      <c r="K3236" t="str">
        <f>INDEX('Planning Periods'!$O$2:$O$540,MATCH('Table B Values'!A3236,'Planning Periods'!$A$2:$A$540,0))</f>
        <v>San Bernardino County</v>
      </c>
    </row>
    <row r="3237" spans="1:11">
      <c r="A3237" t="s">
        <v>836</v>
      </c>
      <c r="B3237">
        <v>2016</v>
      </c>
      <c r="C3237">
        <v>0</v>
      </c>
      <c r="D3237">
        <v>0</v>
      </c>
      <c r="E3237">
        <v>0</v>
      </c>
      <c r="F3237">
        <v>0</v>
      </c>
      <c r="G3237">
        <v>0</v>
      </c>
      <c r="H3237">
        <v>0</v>
      </c>
      <c r="I3237">
        <v>21</v>
      </c>
      <c r="J3237" t="s">
        <v>1275</v>
      </c>
      <c r="K3237" t="str">
        <f>INDEX('Planning Periods'!$O$2:$O$540,MATCH('Table B Values'!A3237,'Planning Periods'!$A$2:$A$540,0))</f>
        <v>Los Angeles County</v>
      </c>
    </row>
    <row r="3238" spans="1:11">
      <c r="A3238" t="s">
        <v>834</v>
      </c>
      <c r="B3238">
        <v>2016</v>
      </c>
      <c r="C3238">
        <v>0</v>
      </c>
      <c r="D3238">
        <v>0</v>
      </c>
      <c r="E3238">
        <v>0</v>
      </c>
      <c r="F3238">
        <v>0</v>
      </c>
      <c r="G3238">
        <v>0</v>
      </c>
      <c r="H3238">
        <v>4</v>
      </c>
      <c r="I3238">
        <v>0</v>
      </c>
      <c r="J3238" t="s">
        <v>1275</v>
      </c>
      <c r="K3238" t="str">
        <f>INDEX('Planning Periods'!$O$2:$O$540,MATCH('Table B Values'!A3238,'Planning Periods'!$A$2:$A$540,0))</f>
        <v>Tehama County</v>
      </c>
    </row>
    <row r="3239" spans="1:11">
      <c r="A3239" t="s">
        <v>857</v>
      </c>
      <c r="B3239">
        <v>2016</v>
      </c>
      <c r="C3239">
        <v>0</v>
      </c>
      <c r="D3239">
        <v>0</v>
      </c>
      <c r="E3239">
        <v>0</v>
      </c>
      <c r="F3239">
        <v>0</v>
      </c>
      <c r="G3239">
        <v>0</v>
      </c>
      <c r="H3239">
        <v>0</v>
      </c>
      <c r="I3239">
        <v>171</v>
      </c>
      <c r="J3239" t="s">
        <v>1275</v>
      </c>
      <c r="K3239" t="str">
        <f>INDEX('Planning Periods'!$O$2:$O$540,MATCH('Table B Values'!A3239,'Planning Periods'!$A$2:$A$540,0))</f>
        <v>San Bernardino County</v>
      </c>
    </row>
    <row r="3240" spans="1:11">
      <c r="A3240" t="s">
        <v>831</v>
      </c>
      <c r="B3240">
        <v>2016</v>
      </c>
      <c r="C3240">
        <v>4</v>
      </c>
      <c r="D3240">
        <v>0</v>
      </c>
      <c r="E3240">
        <v>0</v>
      </c>
      <c r="F3240">
        <v>0</v>
      </c>
      <c r="G3240">
        <v>0</v>
      </c>
      <c r="H3240">
        <v>0</v>
      </c>
      <c r="I3240">
        <v>48</v>
      </c>
      <c r="J3240" t="s">
        <v>1275</v>
      </c>
      <c r="K3240" t="str">
        <f>INDEX('Planning Periods'!$O$2:$O$540,MATCH('Table B Values'!A3240,'Planning Periods'!$A$2:$A$540,0))</f>
        <v>Los Angeles County</v>
      </c>
    </row>
    <row r="3241" spans="1:11">
      <c r="A3241" t="s">
        <v>1287</v>
      </c>
      <c r="B3241">
        <v>2016</v>
      </c>
      <c r="C3241">
        <v>0</v>
      </c>
      <c r="D3241">
        <v>0</v>
      </c>
      <c r="E3241">
        <v>0</v>
      </c>
      <c r="F3241">
        <v>0</v>
      </c>
      <c r="G3241">
        <v>0</v>
      </c>
      <c r="H3241">
        <v>0</v>
      </c>
      <c r="I3241">
        <v>0</v>
      </c>
      <c r="J3241" t="s">
        <v>1275</v>
      </c>
      <c r="K3241" t="str">
        <f>INDEX('Planning Periods'!$O$2:$O$540,MATCH('Table B Values'!A3241,'Planning Periods'!$A$2:$A$540,0))</f>
        <v>Orange County</v>
      </c>
    </row>
    <row r="3242" spans="1:11">
      <c r="A3242" t="s">
        <v>1229</v>
      </c>
      <c r="B3242">
        <v>2016</v>
      </c>
      <c r="C3242">
        <v>7</v>
      </c>
      <c r="D3242">
        <v>0</v>
      </c>
      <c r="E3242">
        <v>0</v>
      </c>
      <c r="F3242">
        <v>16</v>
      </c>
      <c r="G3242">
        <v>0</v>
      </c>
      <c r="H3242">
        <v>0</v>
      </c>
      <c r="I3242">
        <v>240</v>
      </c>
      <c r="J3242" t="s">
        <v>1275</v>
      </c>
      <c r="K3242" t="str">
        <f>INDEX('Planning Periods'!$O$2:$O$540,MATCH('Table B Values'!A3242,'Planning Periods'!$A$2:$A$540,0))</f>
        <v>San Mateo County</v>
      </c>
    </row>
    <row r="3243" spans="1:11">
      <c r="A3243" t="s">
        <v>1219</v>
      </c>
      <c r="B3243">
        <v>2016</v>
      </c>
      <c r="C3243">
        <v>33</v>
      </c>
      <c r="D3243">
        <v>0</v>
      </c>
      <c r="E3243">
        <v>38</v>
      </c>
      <c r="F3243">
        <v>0</v>
      </c>
      <c r="G3243">
        <v>0</v>
      </c>
      <c r="H3243">
        <v>0</v>
      </c>
      <c r="I3243">
        <v>0</v>
      </c>
      <c r="J3243" t="s">
        <v>1275</v>
      </c>
      <c r="K3243" t="str">
        <f>INDEX('Planning Periods'!$O$2:$O$540,MATCH('Table B Values'!A3243,'Planning Periods'!$A$2:$A$540,0))</f>
        <v>Stanislaus County</v>
      </c>
    </row>
    <row r="3244" spans="1:11">
      <c r="A3244" t="s">
        <v>844</v>
      </c>
      <c r="B3244">
        <v>2016</v>
      </c>
      <c r="C3244">
        <v>23</v>
      </c>
      <c r="D3244">
        <v>0</v>
      </c>
      <c r="E3244">
        <v>2</v>
      </c>
      <c r="F3244">
        <v>0</v>
      </c>
      <c r="G3244">
        <v>0</v>
      </c>
      <c r="H3244">
        <v>0</v>
      </c>
      <c r="I3244" s="356">
        <v>394</v>
      </c>
      <c r="J3244" t="s">
        <v>1275</v>
      </c>
      <c r="K3244" t="str">
        <f>INDEX('Planning Periods'!$O$2:$O$540,MATCH('Table B Values'!A3244,'Planning Periods'!$A$2:$A$540,0))</f>
        <v>Riverside County</v>
      </c>
    </row>
    <row r="3245" spans="1:11">
      <c r="A3245" t="s">
        <v>832</v>
      </c>
      <c r="B3245">
        <v>2016</v>
      </c>
      <c r="C3245">
        <v>0</v>
      </c>
      <c r="D3245">
        <v>0</v>
      </c>
      <c r="E3245">
        <v>0</v>
      </c>
      <c r="F3245">
        <v>0</v>
      </c>
      <c r="G3245">
        <v>0</v>
      </c>
      <c r="H3245">
        <v>349</v>
      </c>
      <c r="I3245">
        <v>407</v>
      </c>
      <c r="J3245" t="s">
        <v>1275</v>
      </c>
      <c r="K3245" t="str">
        <f>INDEX('Planning Periods'!$O$2:$O$540,MATCH('Table B Values'!A3245,'Planning Periods'!$A$2:$A$540,0))</f>
        <v>Placer County</v>
      </c>
    </row>
    <row r="3246" spans="1:11">
      <c r="A3246" t="s">
        <v>1221</v>
      </c>
      <c r="B3246">
        <v>2016</v>
      </c>
      <c r="C3246">
        <v>0</v>
      </c>
      <c r="D3246">
        <v>0</v>
      </c>
      <c r="E3246">
        <v>0</v>
      </c>
      <c r="F3246">
        <v>0</v>
      </c>
      <c r="G3246">
        <v>0</v>
      </c>
      <c r="H3246">
        <v>12</v>
      </c>
      <c r="I3246">
        <v>156</v>
      </c>
      <c r="J3246" t="s">
        <v>1275</v>
      </c>
      <c r="K3246" t="str">
        <f>INDEX('Planning Periods'!$O$2:$O$540,MATCH('Table B Values'!A3246,'Planning Periods'!$A$2:$A$540,0))</f>
        <v>Solano County</v>
      </c>
    </row>
    <row r="3247" spans="1:11">
      <c r="A3247" t="s">
        <v>1227</v>
      </c>
      <c r="B3247">
        <v>2016</v>
      </c>
      <c r="C3247">
        <v>0</v>
      </c>
      <c r="D3247">
        <v>0</v>
      </c>
      <c r="E3247">
        <v>0</v>
      </c>
      <c r="F3247">
        <v>0</v>
      </c>
      <c r="G3247">
        <v>0</v>
      </c>
      <c r="H3247">
        <v>9</v>
      </c>
      <c r="I3247">
        <v>0</v>
      </c>
      <c r="J3247" t="s">
        <v>1275</v>
      </c>
      <c r="K3247" t="str">
        <f>INDEX('Planning Periods'!$O$2:$O$540,MATCH('Table B Values'!A3247,'Planning Periods'!$A$2:$A$540,0))</f>
        <v>Fresno County</v>
      </c>
    </row>
    <row r="3248" spans="1:11">
      <c r="A3248" t="s">
        <v>842</v>
      </c>
      <c r="B3248">
        <v>2016</v>
      </c>
      <c r="C3248">
        <v>0</v>
      </c>
      <c r="D3248">
        <v>0</v>
      </c>
      <c r="E3248">
        <v>0</v>
      </c>
      <c r="F3248">
        <v>0</v>
      </c>
      <c r="G3248">
        <v>0</v>
      </c>
      <c r="H3248">
        <v>0</v>
      </c>
      <c r="I3248">
        <v>5</v>
      </c>
      <c r="J3248" t="s">
        <v>1275</v>
      </c>
      <c r="K3248" t="str">
        <f>INDEX('Planning Periods'!$O$2:$O$540,MATCH('Table B Values'!A3248,'Planning Periods'!$A$2:$A$540,0))</f>
        <v>San Bernardino County</v>
      </c>
    </row>
    <row r="3249" spans="1:11">
      <c r="A3249" t="s">
        <v>1228</v>
      </c>
      <c r="B3249">
        <v>2016</v>
      </c>
      <c r="C3249">
        <v>0</v>
      </c>
      <c r="D3249">
        <v>0</v>
      </c>
      <c r="E3249">
        <v>0</v>
      </c>
      <c r="F3249">
        <v>0</v>
      </c>
      <c r="G3249">
        <v>0</v>
      </c>
      <c r="H3249">
        <v>0</v>
      </c>
      <c r="I3249">
        <v>56</v>
      </c>
      <c r="J3249" t="s">
        <v>1275</v>
      </c>
      <c r="K3249" t="str">
        <f>INDEX('Planning Periods'!$O$2:$O$540,MATCH('Table B Values'!A3249,'Planning Periods'!$A$2:$A$540,0))</f>
        <v>Contra Costa County</v>
      </c>
    </row>
    <row r="3250" spans="1:11">
      <c r="A3250" t="s">
        <v>914</v>
      </c>
      <c r="B3250">
        <v>2016</v>
      </c>
      <c r="C3250">
        <v>0</v>
      </c>
      <c r="D3250">
        <v>0</v>
      </c>
      <c r="E3250">
        <v>24</v>
      </c>
      <c r="F3250">
        <v>0</v>
      </c>
      <c r="G3250">
        <v>0</v>
      </c>
      <c r="H3250">
        <v>177</v>
      </c>
      <c r="I3250" s="356">
        <v>381</v>
      </c>
      <c r="J3250" t="s">
        <v>1275</v>
      </c>
      <c r="K3250" t="str">
        <f>INDEX('Planning Periods'!$O$2:$O$540,MATCH('Table B Values'!A3250,'Planning Periods'!$A$2:$A$540,0))</f>
        <v>San Diego County</v>
      </c>
    </row>
    <row r="3251" spans="1:11">
      <c r="A3251" t="s">
        <v>803</v>
      </c>
      <c r="B3251">
        <v>2016</v>
      </c>
      <c r="C3251">
        <v>0</v>
      </c>
      <c r="D3251">
        <v>0</v>
      </c>
      <c r="E3251">
        <v>12</v>
      </c>
      <c r="F3251">
        <v>0</v>
      </c>
      <c r="G3251">
        <v>0</v>
      </c>
      <c r="H3251">
        <v>5</v>
      </c>
      <c r="I3251">
        <v>285</v>
      </c>
      <c r="J3251" t="s">
        <v>1275</v>
      </c>
      <c r="K3251" t="str">
        <f>INDEX('Planning Periods'!$O$2:$O$540,MATCH('Table B Values'!A3251,'Planning Periods'!$A$2:$A$540,0))</f>
        <v>Orange County</v>
      </c>
    </row>
    <row r="3252" spans="1:11">
      <c r="A3252" t="s">
        <v>1024</v>
      </c>
      <c r="B3252">
        <v>2016</v>
      </c>
      <c r="C3252">
        <v>61</v>
      </c>
      <c r="D3252">
        <v>0</v>
      </c>
      <c r="E3252">
        <v>36</v>
      </c>
      <c r="F3252">
        <v>0</v>
      </c>
      <c r="G3252">
        <v>0</v>
      </c>
      <c r="H3252">
        <v>0</v>
      </c>
      <c r="I3252">
        <v>159</v>
      </c>
      <c r="J3252" t="s">
        <v>1275</v>
      </c>
      <c r="K3252" t="str">
        <f>INDEX('Planning Periods'!$O$2:$O$540,MATCH('Table B Values'!A3252,'Planning Periods'!$A$2:$A$540,0))</f>
        <v>Santa Barbara County</v>
      </c>
    </row>
    <row r="3253" spans="1:11">
      <c r="A3253" t="s">
        <v>1026</v>
      </c>
      <c r="B3253">
        <v>2016</v>
      </c>
      <c r="C3253">
        <v>0</v>
      </c>
      <c r="D3253">
        <v>0</v>
      </c>
      <c r="E3253">
        <v>0</v>
      </c>
      <c r="F3253">
        <v>7</v>
      </c>
      <c r="G3253">
        <v>0</v>
      </c>
      <c r="H3253">
        <v>13</v>
      </c>
      <c r="I3253">
        <v>31</v>
      </c>
      <c r="J3253" t="s">
        <v>1275</v>
      </c>
      <c r="K3253" t="str">
        <f>INDEX('Planning Periods'!$O$2:$O$540,MATCH('Table B Values'!A3253,'Planning Periods'!$A$2:$A$540,0))</f>
        <v>Santa Barbara County</v>
      </c>
    </row>
    <row r="3254" spans="1:11">
      <c r="A3254" t="s">
        <v>946</v>
      </c>
      <c r="B3254">
        <v>2016</v>
      </c>
      <c r="C3254">
        <v>0</v>
      </c>
      <c r="D3254">
        <v>0</v>
      </c>
      <c r="E3254">
        <v>0</v>
      </c>
      <c r="F3254">
        <v>0</v>
      </c>
      <c r="G3254">
        <v>0</v>
      </c>
      <c r="H3254">
        <v>0</v>
      </c>
      <c r="I3254">
        <v>0</v>
      </c>
      <c r="J3254" t="s">
        <v>1275</v>
      </c>
      <c r="K3254" t="str">
        <f>INDEX('Planning Periods'!$O$2:$O$540,MATCH('Table B Values'!A3254,'Planning Periods'!$A$2:$A$540,0))</f>
        <v>Fresno County</v>
      </c>
    </row>
    <row r="3255" spans="1:11">
      <c r="A3255" t="s">
        <v>949</v>
      </c>
      <c r="B3255">
        <v>2016</v>
      </c>
      <c r="C3255">
        <v>0</v>
      </c>
      <c r="D3255">
        <v>0</v>
      </c>
      <c r="E3255">
        <v>2</v>
      </c>
      <c r="F3255">
        <v>0</v>
      </c>
      <c r="G3255">
        <v>0</v>
      </c>
      <c r="H3255">
        <v>5</v>
      </c>
      <c r="I3255">
        <v>0</v>
      </c>
      <c r="J3255" t="s">
        <v>1275</v>
      </c>
      <c r="K3255" t="str">
        <f>INDEX('Planning Periods'!$O$2:$O$540,MATCH('Table B Values'!A3255,'Planning Periods'!$A$2:$A$540,0))</f>
        <v>Contra Costa County</v>
      </c>
    </row>
    <row r="3256" spans="1:11">
      <c r="A3256" t="s">
        <v>942</v>
      </c>
      <c r="B3256">
        <v>2016</v>
      </c>
      <c r="C3256">
        <v>0</v>
      </c>
      <c r="D3256">
        <v>0</v>
      </c>
      <c r="E3256">
        <v>5</v>
      </c>
      <c r="F3256">
        <v>0</v>
      </c>
      <c r="G3256">
        <v>0</v>
      </c>
      <c r="H3256">
        <v>0</v>
      </c>
      <c r="I3256">
        <v>21</v>
      </c>
      <c r="J3256" t="s">
        <v>1275</v>
      </c>
      <c r="K3256" t="str">
        <f>INDEX('Planning Periods'!$O$2:$O$540,MATCH('Table B Values'!A3256,'Planning Periods'!$A$2:$A$540,0))</f>
        <v>Marin County</v>
      </c>
    </row>
    <row r="3257" spans="1:11">
      <c r="A3257" t="s">
        <v>945</v>
      </c>
      <c r="B3257">
        <v>2016</v>
      </c>
      <c r="C3257">
        <v>20</v>
      </c>
      <c r="D3257">
        <v>0</v>
      </c>
      <c r="E3257">
        <v>82</v>
      </c>
      <c r="F3257">
        <v>0</v>
      </c>
      <c r="G3257">
        <v>0</v>
      </c>
      <c r="H3257">
        <v>162</v>
      </c>
      <c r="I3257" s="356">
        <v>618</v>
      </c>
      <c r="J3257" t="s">
        <v>1275</v>
      </c>
      <c r="K3257" t="str">
        <f>INDEX('Planning Periods'!$O$2:$O$540,MATCH('Table B Values'!A3257,'Planning Periods'!$A$2:$A$540,0))</f>
        <v>Contra Costa County</v>
      </c>
    </row>
    <row r="3258" spans="1:11">
      <c r="A3258" t="s">
        <v>1028</v>
      </c>
      <c r="B3258">
        <v>2016</v>
      </c>
      <c r="C3258">
        <v>1</v>
      </c>
      <c r="D3258">
        <v>0</v>
      </c>
      <c r="E3258">
        <v>1</v>
      </c>
      <c r="F3258">
        <v>0</v>
      </c>
      <c r="G3258">
        <v>0</v>
      </c>
      <c r="H3258">
        <v>16</v>
      </c>
      <c r="I3258">
        <v>399</v>
      </c>
      <c r="J3258" t="s">
        <v>1275</v>
      </c>
      <c r="K3258" t="str">
        <f>INDEX('Planning Periods'!$O$2:$O$540,MATCH('Table B Values'!A3258,'Planning Periods'!$A$2:$A$540,0))</f>
        <v>Santa Clara County</v>
      </c>
    </row>
    <row r="3259" spans="1:11">
      <c r="A3259" t="s">
        <v>958</v>
      </c>
      <c r="B3259">
        <v>2016</v>
      </c>
      <c r="C3259">
        <v>0</v>
      </c>
      <c r="D3259">
        <v>0</v>
      </c>
      <c r="E3259">
        <v>0</v>
      </c>
      <c r="F3259">
        <v>0</v>
      </c>
      <c r="G3259">
        <v>0</v>
      </c>
      <c r="H3259">
        <v>0</v>
      </c>
      <c r="I3259">
        <v>0</v>
      </c>
      <c r="J3259" t="s">
        <v>1275</v>
      </c>
      <c r="K3259" t="str">
        <f>INDEX('Planning Periods'!$O$2:$O$540,MATCH('Table B Values'!A3259,'Planning Periods'!$A$2:$A$540,0))</f>
        <v>Los Angeles County</v>
      </c>
    </row>
    <row r="3260" spans="1:11">
      <c r="A3260" t="s">
        <v>1040</v>
      </c>
      <c r="B3260">
        <v>2016</v>
      </c>
      <c r="C3260">
        <v>27</v>
      </c>
      <c r="D3260">
        <v>0</v>
      </c>
      <c r="E3260">
        <v>59</v>
      </c>
      <c r="F3260">
        <v>0</v>
      </c>
      <c r="G3260">
        <v>0</v>
      </c>
      <c r="H3260">
        <v>14</v>
      </c>
      <c r="I3260">
        <v>191</v>
      </c>
      <c r="J3260" t="s">
        <v>1275</v>
      </c>
      <c r="K3260" t="str">
        <f>INDEX('Planning Periods'!$O$2:$O$540,MATCH('Table B Values'!A3260,'Planning Periods'!$A$2:$A$540,0))</f>
        <v>Santa Barbara County</v>
      </c>
    </row>
    <row r="3261" spans="1:11">
      <c r="A3261" t="s">
        <v>791</v>
      </c>
      <c r="B3261">
        <v>2016</v>
      </c>
      <c r="C3261">
        <v>6</v>
      </c>
      <c r="D3261">
        <v>0</v>
      </c>
      <c r="E3261">
        <v>6</v>
      </c>
      <c r="F3261">
        <v>0</v>
      </c>
      <c r="G3261">
        <v>0</v>
      </c>
      <c r="H3261">
        <v>0</v>
      </c>
      <c r="I3261">
        <v>244</v>
      </c>
      <c r="J3261" t="s">
        <v>1275</v>
      </c>
      <c r="K3261" t="str">
        <f>INDEX('Planning Periods'!$O$2:$O$540,MATCH('Table B Values'!A3261,'Planning Periods'!$A$2:$A$540,0))</f>
        <v>Los Angeles County</v>
      </c>
    </row>
    <row r="3262" spans="1:11">
      <c r="A3262" t="s">
        <v>1021</v>
      </c>
      <c r="B3262">
        <v>2016</v>
      </c>
      <c r="C3262">
        <v>42</v>
      </c>
      <c r="D3262">
        <v>0</v>
      </c>
      <c r="E3262">
        <v>24</v>
      </c>
      <c r="F3262">
        <v>0</v>
      </c>
      <c r="G3262">
        <v>0</v>
      </c>
      <c r="H3262">
        <v>19</v>
      </c>
      <c r="I3262">
        <v>32</v>
      </c>
      <c r="J3262" t="s">
        <v>1275</v>
      </c>
      <c r="K3262" t="str">
        <f>INDEX('Planning Periods'!$O$2:$O$540,MATCH('Table B Values'!A3262,'Planning Periods'!$A$2:$A$540,0))</f>
        <v>Santa Cruz County</v>
      </c>
    </row>
    <row r="3263" spans="1:11">
      <c r="A3263" t="s">
        <v>1023</v>
      </c>
      <c r="B3263">
        <v>2016</v>
      </c>
      <c r="C3263">
        <v>11</v>
      </c>
      <c r="D3263">
        <v>0</v>
      </c>
      <c r="E3263">
        <v>0</v>
      </c>
      <c r="F3263">
        <v>0</v>
      </c>
      <c r="G3263">
        <v>0</v>
      </c>
      <c r="H3263">
        <v>0</v>
      </c>
      <c r="I3263">
        <v>66</v>
      </c>
      <c r="J3263" t="s">
        <v>1275</v>
      </c>
      <c r="K3263" t="str">
        <f>INDEX('Planning Periods'!$O$2:$O$540,MATCH('Table B Values'!A3263,'Planning Periods'!$A$2:$A$540,0))</f>
        <v>Santa Clara County</v>
      </c>
    </row>
    <row r="3264" spans="1:11">
      <c r="A3264" t="s">
        <v>1016</v>
      </c>
      <c r="B3264">
        <v>2016</v>
      </c>
      <c r="C3264">
        <v>10</v>
      </c>
      <c r="D3264">
        <v>0</v>
      </c>
      <c r="E3264">
        <v>19</v>
      </c>
      <c r="F3264">
        <v>0</v>
      </c>
      <c r="G3264">
        <v>0</v>
      </c>
      <c r="H3264">
        <v>0</v>
      </c>
      <c r="I3264">
        <v>433</v>
      </c>
      <c r="J3264" t="s">
        <v>1275</v>
      </c>
      <c r="K3264" t="str">
        <f>INDEX('Planning Periods'!$O$2:$O$540,MATCH('Table B Values'!A3264,'Planning Periods'!$A$2:$A$540,0))</f>
        <v>Los Angeles County</v>
      </c>
    </row>
    <row r="3265" spans="1:11">
      <c r="A3265" t="s">
        <v>1019</v>
      </c>
      <c r="B3265">
        <v>2016</v>
      </c>
      <c r="C3265">
        <v>1</v>
      </c>
      <c r="D3265">
        <v>0</v>
      </c>
      <c r="E3265">
        <v>15</v>
      </c>
      <c r="F3265">
        <v>0</v>
      </c>
      <c r="G3265">
        <v>0</v>
      </c>
      <c r="H3265">
        <v>112</v>
      </c>
      <c r="I3265">
        <v>44</v>
      </c>
      <c r="J3265" t="s">
        <v>1275</v>
      </c>
      <c r="K3265" t="str">
        <f>INDEX('Planning Periods'!$O$2:$O$540,MATCH('Table B Values'!A3265,'Planning Periods'!$A$2:$A$540,0))</f>
        <v>Santa Cruz County</v>
      </c>
    </row>
    <row r="3266" spans="1:11">
      <c r="A3266" t="s">
        <v>978</v>
      </c>
      <c r="B3266">
        <v>2016</v>
      </c>
      <c r="C3266">
        <v>0</v>
      </c>
      <c r="D3266">
        <v>0</v>
      </c>
      <c r="E3266">
        <v>0</v>
      </c>
      <c r="F3266">
        <v>0</v>
      </c>
      <c r="G3266">
        <v>0</v>
      </c>
      <c r="H3266">
        <v>0</v>
      </c>
      <c r="I3266">
        <v>0</v>
      </c>
      <c r="J3266" t="s">
        <v>1275</v>
      </c>
      <c r="K3266" t="str">
        <f>INDEX('Planning Periods'!$O$2:$O$540,MATCH('Table B Values'!A3266,'Planning Periods'!$A$2:$A$540,0))</f>
        <v>Riverside County</v>
      </c>
    </row>
    <row r="3267" spans="1:11">
      <c r="A3267" t="s">
        <v>935</v>
      </c>
      <c r="B3267">
        <v>2016</v>
      </c>
      <c r="C3267">
        <v>0</v>
      </c>
      <c r="D3267">
        <v>1</v>
      </c>
      <c r="E3267">
        <v>0</v>
      </c>
      <c r="F3267">
        <v>134</v>
      </c>
      <c r="G3267">
        <v>0</v>
      </c>
      <c r="H3267">
        <v>96</v>
      </c>
      <c r="I3267">
        <v>234</v>
      </c>
      <c r="J3267" t="s">
        <v>1275</v>
      </c>
      <c r="K3267" t="str">
        <f>INDEX('Planning Periods'!$O$2:$O$540,MATCH('Table B Values'!A3267,'Planning Periods'!$A$2:$A$540,0))</f>
        <v>San Joaquin County</v>
      </c>
    </row>
    <row r="3268" spans="1:11">
      <c r="A3268" t="s">
        <v>937</v>
      </c>
      <c r="B3268">
        <v>2016</v>
      </c>
      <c r="C3268">
        <v>314</v>
      </c>
      <c r="D3268">
        <v>0</v>
      </c>
      <c r="E3268">
        <v>0</v>
      </c>
      <c r="F3268">
        <v>0</v>
      </c>
      <c r="G3268">
        <v>0</v>
      </c>
      <c r="H3268">
        <v>0</v>
      </c>
      <c r="I3268">
        <v>1774</v>
      </c>
      <c r="J3268" t="s">
        <v>1275</v>
      </c>
      <c r="K3268" t="str">
        <f>INDEX('Planning Periods'!$O$2:$O$540,MATCH('Table B Values'!A3268,'Planning Periods'!$A$2:$A$540,0))</f>
        <v>Santa Clara County</v>
      </c>
    </row>
    <row r="3269" spans="1:11">
      <c r="A3269" t="s">
        <v>976</v>
      </c>
      <c r="B3269">
        <v>2016</v>
      </c>
      <c r="C3269">
        <v>0</v>
      </c>
      <c r="D3269">
        <v>0</v>
      </c>
      <c r="E3269">
        <v>0</v>
      </c>
      <c r="F3269">
        <v>2</v>
      </c>
      <c r="G3269">
        <v>0</v>
      </c>
      <c r="H3269">
        <v>31</v>
      </c>
      <c r="I3269">
        <v>37</v>
      </c>
      <c r="J3269" t="s">
        <v>1275</v>
      </c>
      <c r="K3269" t="str">
        <f>INDEX('Planning Periods'!$O$2:$O$540,MATCH('Table B Values'!A3269,'Planning Periods'!$A$2:$A$540,0))</f>
        <v>Los Angeles County</v>
      </c>
    </row>
    <row r="3270" spans="1:11">
      <c r="A3270" t="s">
        <v>985</v>
      </c>
      <c r="B3270">
        <v>2016</v>
      </c>
      <c r="C3270">
        <v>0</v>
      </c>
      <c r="D3270">
        <v>0</v>
      </c>
      <c r="E3270">
        <v>0</v>
      </c>
      <c r="F3270">
        <v>0</v>
      </c>
      <c r="G3270">
        <v>0</v>
      </c>
      <c r="H3270">
        <v>0</v>
      </c>
      <c r="I3270">
        <v>18</v>
      </c>
      <c r="J3270" t="s">
        <v>1275</v>
      </c>
      <c r="K3270" t="str">
        <f>INDEX('Planning Periods'!$O$2:$O$540,MATCH('Table B Values'!A3270,'Planning Periods'!$A$2:$A$540,0))</f>
        <v>Los Angeles County</v>
      </c>
    </row>
    <row r="3271" spans="1:11">
      <c r="A3271" t="s">
        <v>980</v>
      </c>
      <c r="B3271">
        <v>2016</v>
      </c>
      <c r="C3271">
        <v>0</v>
      </c>
      <c r="D3271">
        <v>0</v>
      </c>
      <c r="E3271">
        <v>0</v>
      </c>
      <c r="F3271">
        <v>5</v>
      </c>
      <c r="G3271">
        <v>0</v>
      </c>
      <c r="H3271">
        <v>0</v>
      </c>
      <c r="I3271">
        <v>9</v>
      </c>
      <c r="J3271" t="s">
        <v>1275</v>
      </c>
      <c r="K3271" t="str">
        <f>INDEX('Planning Periods'!$O$2:$O$540,MATCH('Table B Values'!A3271,'Planning Periods'!$A$2:$A$540,0))</f>
        <v>Los Angeles County</v>
      </c>
    </row>
    <row r="3272" spans="1:11">
      <c r="A3272" t="s">
        <v>973</v>
      </c>
      <c r="B3272">
        <v>2016</v>
      </c>
      <c r="C3272">
        <v>357</v>
      </c>
      <c r="D3272">
        <v>0</v>
      </c>
      <c r="E3272">
        <v>216</v>
      </c>
      <c r="F3272">
        <v>0</v>
      </c>
      <c r="G3272">
        <v>0</v>
      </c>
      <c r="H3272">
        <v>228</v>
      </c>
      <c r="I3272">
        <v>1864</v>
      </c>
      <c r="J3272" t="s">
        <v>1275</v>
      </c>
      <c r="K3272" t="str">
        <f>INDEX('Planning Periods'!$O$2:$O$540,MATCH('Table B Values'!A3272,'Planning Periods'!$A$2:$A$540,0))</f>
        <v>San Francisco County</v>
      </c>
    </row>
    <row r="3273" spans="1:11">
      <c r="A3273" t="s">
        <v>930</v>
      </c>
      <c r="B3273">
        <v>2016</v>
      </c>
      <c r="C3273">
        <v>0</v>
      </c>
      <c r="D3273">
        <v>0</v>
      </c>
      <c r="E3273">
        <v>0</v>
      </c>
      <c r="F3273">
        <v>0</v>
      </c>
      <c r="G3273">
        <v>0</v>
      </c>
      <c r="H3273">
        <v>0</v>
      </c>
      <c r="I3273">
        <v>62</v>
      </c>
      <c r="J3273" t="s">
        <v>1275</v>
      </c>
      <c r="K3273" t="str">
        <f>INDEX('Planning Periods'!$O$2:$O$540,MATCH('Table B Values'!A3273,'Planning Periods'!$A$2:$A$540,0))</f>
        <v>Orange County</v>
      </c>
    </row>
    <row r="3274" spans="1:11">
      <c r="A3274" t="s">
        <v>952</v>
      </c>
      <c r="B3274">
        <v>2016</v>
      </c>
      <c r="C3274">
        <v>0</v>
      </c>
      <c r="D3274">
        <v>0</v>
      </c>
      <c r="E3274">
        <v>0</v>
      </c>
      <c r="F3274">
        <v>0</v>
      </c>
      <c r="G3274">
        <v>0</v>
      </c>
      <c r="H3274">
        <v>2</v>
      </c>
      <c r="I3274">
        <v>8</v>
      </c>
      <c r="J3274" t="s">
        <v>1275</v>
      </c>
      <c r="K3274" t="str">
        <f>INDEX('Planning Periods'!$O$2:$O$540,MATCH('Table B Values'!A3274,'Planning Periods'!$A$2:$A$540,0))</f>
        <v>Los Angeles County</v>
      </c>
    </row>
    <row r="3275" spans="1:11">
      <c r="A3275" t="s">
        <v>955</v>
      </c>
      <c r="B3275">
        <v>2016</v>
      </c>
      <c r="C3275">
        <v>12</v>
      </c>
      <c r="D3275">
        <v>0</v>
      </c>
      <c r="E3275">
        <v>3</v>
      </c>
      <c r="F3275">
        <v>0</v>
      </c>
      <c r="G3275">
        <v>0</v>
      </c>
      <c r="H3275">
        <v>2</v>
      </c>
      <c r="I3275">
        <v>172</v>
      </c>
      <c r="J3275" t="s">
        <v>1275</v>
      </c>
      <c r="K3275" t="str">
        <f>INDEX('Planning Periods'!$O$2:$O$540,MATCH('Table B Values'!A3275,'Planning Periods'!$A$2:$A$540,0))</f>
        <v>San Mateo County</v>
      </c>
    </row>
    <row r="3276" spans="1:11">
      <c r="A3276" t="s">
        <v>957</v>
      </c>
      <c r="B3276">
        <v>2016</v>
      </c>
      <c r="C3276">
        <v>0</v>
      </c>
      <c r="D3276">
        <v>0</v>
      </c>
      <c r="E3276">
        <v>0</v>
      </c>
      <c r="F3276">
        <v>3</v>
      </c>
      <c r="G3276">
        <v>0</v>
      </c>
      <c r="H3276">
        <v>7</v>
      </c>
      <c r="I3276">
        <v>50</v>
      </c>
      <c r="J3276" t="s">
        <v>1275</v>
      </c>
      <c r="K3276" t="str">
        <f>INDEX('Planning Periods'!$O$2:$O$540,MATCH('Table B Values'!A3276,'Planning Periods'!$A$2:$A$540,0))</f>
        <v>San Mateo County</v>
      </c>
    </row>
    <row r="3277" spans="1:11">
      <c r="A3277" t="s">
        <v>829</v>
      </c>
      <c r="B3277">
        <v>2016</v>
      </c>
      <c r="C3277">
        <v>0</v>
      </c>
      <c r="D3277">
        <v>0</v>
      </c>
      <c r="E3277">
        <v>0</v>
      </c>
      <c r="F3277">
        <v>0</v>
      </c>
      <c r="G3277">
        <v>0</v>
      </c>
      <c r="H3277">
        <v>0</v>
      </c>
      <c r="I3277">
        <v>329</v>
      </c>
      <c r="J3277" t="s">
        <v>1275</v>
      </c>
      <c r="K3277" t="str">
        <f>INDEX('Planning Periods'!$O$2:$O$540,MATCH('Table B Values'!A3277,'Planning Periods'!$A$2:$A$540,0))</f>
        <v>San Diego County</v>
      </c>
    </row>
    <row r="3278" spans="1:11">
      <c r="A3278" t="s">
        <v>922</v>
      </c>
      <c r="B3278">
        <v>2016</v>
      </c>
      <c r="C3278">
        <v>0</v>
      </c>
      <c r="D3278">
        <v>0</v>
      </c>
      <c r="E3278">
        <v>0</v>
      </c>
      <c r="F3278">
        <v>0</v>
      </c>
      <c r="G3278">
        <v>0</v>
      </c>
      <c r="H3278">
        <v>0</v>
      </c>
      <c r="I3278">
        <v>3</v>
      </c>
      <c r="J3278" t="s">
        <v>1275</v>
      </c>
      <c r="K3278" t="str">
        <f>INDEX('Planning Periods'!$O$2:$O$540,MATCH('Table B Values'!A3278,'Planning Periods'!$A$2:$A$540,0))</f>
        <v>Alameda County</v>
      </c>
    </row>
    <row r="3279" spans="1:11">
      <c r="A3279" t="s">
        <v>826</v>
      </c>
      <c r="B3279">
        <v>2016</v>
      </c>
      <c r="C3279">
        <v>19</v>
      </c>
      <c r="D3279">
        <v>0</v>
      </c>
      <c r="E3279">
        <v>1</v>
      </c>
      <c r="F3279">
        <v>0</v>
      </c>
      <c r="G3279">
        <v>0</v>
      </c>
      <c r="H3279">
        <v>3</v>
      </c>
      <c r="I3279">
        <v>111</v>
      </c>
      <c r="J3279" t="s">
        <v>1275</v>
      </c>
      <c r="K3279" t="str">
        <f>INDEX('Planning Periods'!$O$2:$O$540,MATCH('Table B Values'!A3279,'Planning Periods'!$A$2:$A$540,0))</f>
        <v>San Luis Obispo County</v>
      </c>
    </row>
    <row r="3280" spans="1:11">
      <c r="A3280" t="s">
        <v>927</v>
      </c>
      <c r="B3280">
        <v>2016</v>
      </c>
      <c r="C3280">
        <v>14</v>
      </c>
      <c r="D3280">
        <v>6</v>
      </c>
      <c r="E3280">
        <v>34</v>
      </c>
      <c r="F3280">
        <v>9</v>
      </c>
      <c r="G3280">
        <v>0</v>
      </c>
      <c r="H3280">
        <v>48</v>
      </c>
      <c r="I3280">
        <v>278</v>
      </c>
      <c r="J3280" t="s">
        <v>1275</v>
      </c>
      <c r="K3280" t="str">
        <f>INDEX('Planning Periods'!$O$2:$O$540,MATCH('Table B Values'!A3280,'Planning Periods'!$A$2:$A$540,0))</f>
        <v>San Luis Obispo County</v>
      </c>
    </row>
    <row r="3281" spans="1:11">
      <c r="A3281" t="s">
        <v>1102</v>
      </c>
      <c r="B3281">
        <v>2016</v>
      </c>
      <c r="C3281">
        <v>0</v>
      </c>
      <c r="D3281">
        <v>0</v>
      </c>
      <c r="E3281">
        <v>0</v>
      </c>
      <c r="F3281">
        <v>0</v>
      </c>
      <c r="G3281">
        <v>0</v>
      </c>
      <c r="H3281">
        <v>9</v>
      </c>
      <c r="I3281">
        <v>13</v>
      </c>
      <c r="J3281" t="s">
        <v>1275</v>
      </c>
      <c r="K3281" t="str">
        <f>INDEX('Planning Periods'!$O$2:$O$540,MATCH('Table B Values'!A3281,'Planning Periods'!$A$2:$A$540,0))</f>
        <v>Placer County</v>
      </c>
    </row>
    <row r="3282" spans="1:11">
      <c r="A3282" t="s">
        <v>1294</v>
      </c>
      <c r="B3282">
        <v>2016</v>
      </c>
      <c r="C3282">
        <v>0</v>
      </c>
      <c r="D3282">
        <v>0</v>
      </c>
      <c r="E3282">
        <v>0</v>
      </c>
      <c r="F3282">
        <v>0</v>
      </c>
      <c r="G3282">
        <v>0</v>
      </c>
      <c r="H3282">
        <v>0</v>
      </c>
      <c r="I3282">
        <v>0</v>
      </c>
      <c r="J3282" t="s">
        <v>1275</v>
      </c>
      <c r="K3282" t="str">
        <f>INDEX('Planning Periods'!$O$2:$O$540,MATCH('Table B Values'!A3282,'Planning Periods'!$A$2:$A$540,0))</f>
        <v>Los Angeles County</v>
      </c>
    </row>
    <row r="3283" spans="1:11">
      <c r="A3283" t="s">
        <v>1147</v>
      </c>
      <c r="B3283">
        <v>2016</v>
      </c>
      <c r="C3283">
        <v>0</v>
      </c>
      <c r="D3283">
        <v>0</v>
      </c>
      <c r="E3283">
        <v>0</v>
      </c>
      <c r="F3283">
        <v>0</v>
      </c>
      <c r="G3283">
        <v>0</v>
      </c>
      <c r="H3283">
        <v>110</v>
      </c>
      <c r="I3283">
        <v>0</v>
      </c>
      <c r="J3283" t="s">
        <v>1275</v>
      </c>
      <c r="K3283" t="str">
        <f>INDEX('Planning Periods'!$O$2:$O$540,MATCH('Table B Values'!A3283,'Planning Periods'!$A$2:$A$540,0))</f>
        <v>Los Angeles County</v>
      </c>
    </row>
    <row r="3284" spans="1:11">
      <c r="A3284" t="s">
        <v>1149</v>
      </c>
      <c r="B3284">
        <v>2016</v>
      </c>
      <c r="C3284">
        <v>0</v>
      </c>
      <c r="D3284">
        <v>0</v>
      </c>
      <c r="E3284">
        <v>0</v>
      </c>
      <c r="F3284">
        <v>0</v>
      </c>
      <c r="G3284">
        <v>0</v>
      </c>
      <c r="H3284">
        <v>0</v>
      </c>
      <c r="I3284">
        <v>235</v>
      </c>
      <c r="J3284" t="s">
        <v>1275</v>
      </c>
      <c r="K3284" t="str">
        <f>INDEX('Planning Periods'!$O$2:$O$540,MATCH('Table B Values'!A3284,'Planning Periods'!$A$2:$A$540,0))</f>
        <v>Merced County</v>
      </c>
    </row>
    <row r="3285" spans="1:11">
      <c r="A3285" t="s">
        <v>1150</v>
      </c>
      <c r="B3285">
        <v>2016</v>
      </c>
      <c r="C3285">
        <v>0</v>
      </c>
      <c r="D3285">
        <v>0</v>
      </c>
      <c r="E3285">
        <v>11</v>
      </c>
      <c r="F3285">
        <v>13</v>
      </c>
      <c r="G3285">
        <v>0</v>
      </c>
      <c r="H3285">
        <v>29</v>
      </c>
      <c r="I3285">
        <v>0</v>
      </c>
      <c r="J3285" t="s">
        <v>1275</v>
      </c>
      <c r="K3285" t="str">
        <f>INDEX('Planning Periods'!$O$2:$O$540,MATCH('Table B Values'!A3285,'Planning Periods'!$A$2:$A$540,0))</f>
        <v>Kern County</v>
      </c>
    </row>
    <row r="3286" spans="1:11">
      <c r="A3286" t="s">
        <v>1097</v>
      </c>
      <c r="B3286">
        <v>2016</v>
      </c>
      <c r="C3286">
        <v>45</v>
      </c>
      <c r="D3286">
        <v>0</v>
      </c>
      <c r="E3286">
        <v>25</v>
      </c>
      <c r="F3286">
        <v>0</v>
      </c>
      <c r="G3286">
        <v>0</v>
      </c>
      <c r="H3286">
        <v>29</v>
      </c>
      <c r="I3286">
        <v>21</v>
      </c>
      <c r="J3286" t="s">
        <v>1275</v>
      </c>
      <c r="K3286" t="str">
        <f>INDEX('Planning Periods'!$O$2:$O$540,MATCH('Table B Values'!A3286,'Planning Periods'!$A$2:$A$540,0))</f>
        <v>San Luis Obispo County</v>
      </c>
    </row>
    <row r="3287" spans="1:11">
      <c r="A3287" t="s">
        <v>1151</v>
      </c>
      <c r="B3287">
        <v>2016</v>
      </c>
      <c r="C3287">
        <v>0</v>
      </c>
      <c r="D3287">
        <v>5</v>
      </c>
      <c r="E3287">
        <v>0</v>
      </c>
      <c r="F3287">
        <v>3</v>
      </c>
      <c r="G3287">
        <v>0</v>
      </c>
      <c r="H3287">
        <v>2</v>
      </c>
      <c r="I3287">
        <v>5</v>
      </c>
      <c r="J3287" t="s">
        <v>1275</v>
      </c>
      <c r="K3287" t="str">
        <f>INDEX('Planning Periods'!$O$2:$O$540,MATCH('Table B Values'!A3287,'Planning Periods'!$A$2:$A$540,0))</f>
        <v>San Mateo County</v>
      </c>
    </row>
    <row r="3288" spans="1:11">
      <c r="A3288" t="s">
        <v>1101</v>
      </c>
      <c r="B3288">
        <v>2016</v>
      </c>
      <c r="C3288">
        <v>0</v>
      </c>
      <c r="D3288">
        <v>0</v>
      </c>
      <c r="E3288">
        <v>0</v>
      </c>
      <c r="F3288">
        <v>0</v>
      </c>
      <c r="G3288">
        <v>0</v>
      </c>
      <c r="H3288">
        <v>0</v>
      </c>
      <c r="I3288">
        <v>31</v>
      </c>
      <c r="J3288" t="s">
        <v>1275</v>
      </c>
      <c r="K3288" t="str">
        <f>INDEX('Planning Periods'!$O$2:$O$540,MATCH('Table B Values'!A3288,'Planning Periods'!$A$2:$A$540,0))</f>
        <v>Los Angeles County</v>
      </c>
    </row>
    <row r="3289" spans="1:11">
      <c r="A3289" t="s">
        <v>1087</v>
      </c>
      <c r="B3289">
        <v>2016</v>
      </c>
      <c r="C3289">
        <v>0</v>
      </c>
      <c r="D3289">
        <v>0</v>
      </c>
      <c r="E3289">
        <v>6</v>
      </c>
      <c r="F3289">
        <v>0</v>
      </c>
      <c r="G3289">
        <v>0</v>
      </c>
      <c r="H3289">
        <v>6</v>
      </c>
      <c r="I3289">
        <v>108</v>
      </c>
      <c r="J3289" t="s">
        <v>1275</v>
      </c>
      <c r="K3289" t="str">
        <f>INDEX('Planning Periods'!$O$2:$O$540,MATCH('Table B Values'!A3289,'Planning Periods'!$A$2:$A$540,0))</f>
        <v>Los Angeles County</v>
      </c>
    </row>
    <row r="3290" spans="1:11">
      <c r="A3290" t="s">
        <v>1135</v>
      </c>
      <c r="B3290">
        <v>2016</v>
      </c>
      <c r="C3290">
        <v>0</v>
      </c>
      <c r="D3290">
        <v>0</v>
      </c>
      <c r="E3290">
        <v>0</v>
      </c>
      <c r="F3290">
        <v>0</v>
      </c>
      <c r="G3290">
        <v>0</v>
      </c>
      <c r="H3290">
        <v>0</v>
      </c>
      <c r="I3290">
        <v>7</v>
      </c>
      <c r="J3290" t="s">
        <v>1275</v>
      </c>
      <c r="K3290" t="str">
        <f>INDEX('Planning Periods'!$O$2:$O$540,MATCH('Table B Values'!A3290,'Planning Periods'!$A$2:$A$540,0))</f>
        <v>San Mateo County</v>
      </c>
    </row>
    <row r="3291" spans="1:11">
      <c r="A3291" t="s">
        <v>1276</v>
      </c>
      <c r="B3291">
        <v>2016</v>
      </c>
      <c r="C3291">
        <v>0</v>
      </c>
      <c r="D3291">
        <v>0</v>
      </c>
      <c r="E3291">
        <v>0</v>
      </c>
      <c r="F3291">
        <v>0</v>
      </c>
      <c r="G3291">
        <v>0</v>
      </c>
      <c r="H3291">
        <v>0</v>
      </c>
      <c r="I3291">
        <v>0</v>
      </c>
      <c r="J3291" t="s">
        <v>1275</v>
      </c>
      <c r="K3291" t="str">
        <f>INDEX('Planning Periods'!$O$2:$O$540,MATCH('Table B Values'!A3291,'Planning Periods'!$A$2:$A$540,0))</f>
        <v>Marin County</v>
      </c>
    </row>
    <row r="3292" spans="1:11">
      <c r="A3292" t="s">
        <v>1095</v>
      </c>
      <c r="B3292">
        <v>2016</v>
      </c>
      <c r="C3292">
        <v>0</v>
      </c>
      <c r="D3292">
        <v>0</v>
      </c>
      <c r="E3292">
        <v>0</v>
      </c>
      <c r="F3292">
        <v>0</v>
      </c>
      <c r="G3292">
        <v>0</v>
      </c>
      <c r="H3292">
        <v>0</v>
      </c>
      <c r="I3292">
        <v>5</v>
      </c>
      <c r="J3292" t="s">
        <v>1275</v>
      </c>
      <c r="K3292" t="str">
        <f>INDEX('Planning Periods'!$O$2:$O$540,MATCH('Table B Values'!A3292,'Planning Periods'!$A$2:$A$540,0))</f>
        <v>Los Angeles County</v>
      </c>
    </row>
    <row r="3293" spans="1:11">
      <c r="A3293" t="s">
        <v>1288</v>
      </c>
      <c r="B3293">
        <v>2016</v>
      </c>
      <c r="C3293">
        <v>0</v>
      </c>
      <c r="D3293">
        <v>0</v>
      </c>
      <c r="E3293">
        <v>0</v>
      </c>
      <c r="F3293">
        <v>0</v>
      </c>
      <c r="G3293">
        <v>0</v>
      </c>
      <c r="H3293">
        <v>0</v>
      </c>
      <c r="I3293">
        <v>0</v>
      </c>
      <c r="J3293" t="s">
        <v>1275</v>
      </c>
      <c r="K3293" t="str">
        <f>INDEX('Planning Periods'!$O$2:$O$540,MATCH('Table B Values'!A3293,'Planning Periods'!$A$2:$A$540,0))</f>
        <v>Riverside County</v>
      </c>
    </row>
    <row r="3294" spans="1:11">
      <c r="A3294" t="s">
        <v>1302</v>
      </c>
      <c r="B3294">
        <v>2016</v>
      </c>
      <c r="C3294">
        <v>0</v>
      </c>
      <c r="D3294">
        <v>0</v>
      </c>
      <c r="E3294">
        <v>0</v>
      </c>
      <c r="F3294">
        <v>0</v>
      </c>
      <c r="G3294">
        <v>0</v>
      </c>
      <c r="H3294">
        <v>0</v>
      </c>
      <c r="I3294">
        <v>0</v>
      </c>
      <c r="J3294" t="s">
        <v>1275</v>
      </c>
      <c r="K3294" t="str">
        <f>INDEX('Planning Periods'!$O$2:$O$540,MATCH('Table B Values'!A3294,'Planning Periods'!$A$2:$A$540,0))</f>
        <v>San Bernardino County</v>
      </c>
    </row>
    <row r="3295" spans="1:11">
      <c r="A3295" t="s">
        <v>1140</v>
      </c>
      <c r="B3295">
        <v>2016</v>
      </c>
      <c r="C3295">
        <v>0</v>
      </c>
      <c r="D3295">
        <v>0</v>
      </c>
      <c r="E3295">
        <v>0</v>
      </c>
      <c r="F3295">
        <v>0</v>
      </c>
      <c r="G3295">
        <v>0</v>
      </c>
      <c r="H3295">
        <v>0</v>
      </c>
      <c r="I3295">
        <v>10</v>
      </c>
      <c r="J3295" t="s">
        <v>1275</v>
      </c>
      <c r="K3295" t="str">
        <f>INDEX('Planning Periods'!$O$2:$O$540,MATCH('Table B Values'!A3295,'Planning Periods'!$A$2:$A$540,0))</f>
        <v>Los Angeles County</v>
      </c>
    </row>
    <row r="3296" spans="1:11">
      <c r="A3296" t="s">
        <v>1080</v>
      </c>
      <c r="B3296">
        <v>2016</v>
      </c>
      <c r="C3296">
        <v>0</v>
      </c>
      <c r="D3296">
        <v>0</v>
      </c>
      <c r="E3296">
        <v>0</v>
      </c>
      <c r="F3296">
        <v>0</v>
      </c>
      <c r="G3296">
        <v>0</v>
      </c>
      <c r="H3296">
        <v>0</v>
      </c>
      <c r="I3296">
        <v>38</v>
      </c>
      <c r="J3296" t="s">
        <v>1275</v>
      </c>
      <c r="K3296" t="str">
        <f>INDEX('Planning Periods'!$O$2:$O$540,MATCH('Table B Values'!A3296,'Planning Periods'!$A$2:$A$540,0))</f>
        <v>Los Angeles County</v>
      </c>
    </row>
    <row r="3297" spans="1:11">
      <c r="A3297" t="s">
        <v>1301</v>
      </c>
      <c r="B3297">
        <v>2016</v>
      </c>
      <c r="C3297">
        <v>50</v>
      </c>
      <c r="D3297">
        <v>0</v>
      </c>
      <c r="E3297">
        <v>148</v>
      </c>
      <c r="F3297">
        <v>0</v>
      </c>
      <c r="G3297">
        <v>0</v>
      </c>
      <c r="H3297">
        <v>4</v>
      </c>
      <c r="I3297">
        <v>0</v>
      </c>
      <c r="J3297" t="s">
        <v>1275</v>
      </c>
      <c r="K3297" t="str">
        <f>INDEX('Planning Periods'!$O$2:$O$540,MATCH('Table B Values'!A3297,'Planning Periods'!$A$2:$A$540,0))</f>
        <v>Orange County</v>
      </c>
    </row>
    <row r="3298" spans="1:11">
      <c r="A3298" t="s">
        <v>1218</v>
      </c>
      <c r="B3298">
        <v>2016</v>
      </c>
      <c r="C3298">
        <v>0</v>
      </c>
      <c r="D3298">
        <v>0</v>
      </c>
      <c r="E3298">
        <v>0</v>
      </c>
      <c r="F3298">
        <v>0</v>
      </c>
      <c r="G3298">
        <v>0</v>
      </c>
      <c r="H3298">
        <v>0</v>
      </c>
      <c r="I3298">
        <v>2</v>
      </c>
      <c r="J3298" t="s">
        <v>1275</v>
      </c>
      <c r="K3298" t="str">
        <f>INDEX('Planning Periods'!$O$2:$O$540,MATCH('Table B Values'!A3298,'Planning Periods'!$A$2:$A$540,0))</f>
        <v>Alpine County</v>
      </c>
    </row>
    <row r="3299" spans="1:11">
      <c r="A3299" t="s">
        <v>1146</v>
      </c>
      <c r="B3299">
        <v>2016</v>
      </c>
      <c r="C3299">
        <v>0</v>
      </c>
      <c r="D3299">
        <v>0</v>
      </c>
      <c r="E3299">
        <v>0</v>
      </c>
      <c r="F3299">
        <v>0</v>
      </c>
      <c r="G3299">
        <v>0</v>
      </c>
      <c r="H3299">
        <v>0</v>
      </c>
      <c r="I3299">
        <v>186</v>
      </c>
      <c r="J3299" t="s">
        <v>1275</v>
      </c>
      <c r="K3299" t="str">
        <f>INDEX('Planning Periods'!$O$2:$O$540,MATCH('Table B Values'!A3299,'Planning Periods'!$A$2:$A$540,0))</f>
        <v>Alameda County</v>
      </c>
    </row>
    <row r="3300" spans="1:11">
      <c r="A3300" t="s">
        <v>873</v>
      </c>
      <c r="B3300">
        <v>2016</v>
      </c>
      <c r="C3300">
        <v>0</v>
      </c>
      <c r="D3300">
        <v>0</v>
      </c>
      <c r="E3300">
        <v>0</v>
      </c>
      <c r="F3300">
        <v>0</v>
      </c>
      <c r="G3300">
        <v>0</v>
      </c>
      <c r="H3300">
        <v>0</v>
      </c>
      <c r="I3300">
        <v>2</v>
      </c>
      <c r="J3300" t="s">
        <v>1275</v>
      </c>
      <c r="K3300" t="str">
        <f>INDEX('Planning Periods'!$O$2:$O$540,MATCH('Table B Values'!A3300,'Planning Periods'!$A$2:$A$540,0))</f>
        <v>Los Angeles County</v>
      </c>
    </row>
    <row r="3301" spans="1:11">
      <c r="A3301" t="s">
        <v>875</v>
      </c>
      <c r="B3301">
        <v>2016</v>
      </c>
      <c r="C3301">
        <v>17</v>
      </c>
      <c r="D3301">
        <v>0</v>
      </c>
      <c r="E3301">
        <v>14</v>
      </c>
      <c r="F3301">
        <v>0</v>
      </c>
      <c r="G3301">
        <v>0</v>
      </c>
      <c r="H3301">
        <v>7</v>
      </c>
      <c r="I3301">
        <v>61</v>
      </c>
      <c r="J3301" t="s">
        <v>1275</v>
      </c>
      <c r="K3301" t="str">
        <f>INDEX('Planning Periods'!$O$2:$O$540,MATCH('Table B Values'!A3301,'Planning Periods'!$A$2:$A$540,0))</f>
        <v>Alameda County</v>
      </c>
    </row>
    <row r="3302" spans="1:11">
      <c r="A3302" t="s">
        <v>1145</v>
      </c>
      <c r="B3302">
        <v>2016</v>
      </c>
      <c r="C3302">
        <v>85</v>
      </c>
      <c r="D3302">
        <v>0</v>
      </c>
      <c r="E3302">
        <v>8</v>
      </c>
      <c r="F3302">
        <v>0</v>
      </c>
      <c r="G3302">
        <v>0</v>
      </c>
      <c r="H3302">
        <v>0</v>
      </c>
      <c r="I3302">
        <v>9</v>
      </c>
      <c r="J3302" t="s">
        <v>1275</v>
      </c>
      <c r="K3302" t="str">
        <f>INDEX('Planning Periods'!$O$2:$O$540,MATCH('Table B Values'!A3302,'Planning Periods'!$A$2:$A$540,0))</f>
        <v>Alameda County</v>
      </c>
    </row>
    <row r="3303" spans="1:11">
      <c r="A3303" t="s">
        <v>1144</v>
      </c>
      <c r="B3303">
        <v>2016</v>
      </c>
      <c r="C3303">
        <v>0</v>
      </c>
      <c r="D3303">
        <v>0</v>
      </c>
      <c r="E3303">
        <v>0</v>
      </c>
      <c r="F3303">
        <v>0</v>
      </c>
      <c r="G3303">
        <v>0</v>
      </c>
      <c r="H3303" s="356">
        <v>0</v>
      </c>
      <c r="I3303" s="356">
        <v>0</v>
      </c>
      <c r="J3303" t="s">
        <v>1275</v>
      </c>
      <c r="K3303" t="str">
        <f>INDEX('Planning Periods'!$O$2:$O$540,MATCH('Table B Values'!A3303,'Planning Periods'!$A$2:$A$540,0))</f>
        <v>Napa County</v>
      </c>
    </row>
    <row r="3304" spans="1:11">
      <c r="A3304" t="s">
        <v>1074</v>
      </c>
      <c r="B3304">
        <v>2016</v>
      </c>
      <c r="C3304">
        <v>0</v>
      </c>
      <c r="D3304">
        <v>0</v>
      </c>
      <c r="E3304">
        <v>0</v>
      </c>
      <c r="F3304">
        <v>0</v>
      </c>
      <c r="G3304">
        <v>0</v>
      </c>
      <c r="H3304">
        <v>0</v>
      </c>
      <c r="I3304">
        <v>0</v>
      </c>
      <c r="J3304" t="s">
        <v>1275</v>
      </c>
      <c r="K3304" t="str">
        <f>INDEX('Planning Periods'!$O$2:$O$540,MATCH('Table B Values'!A3304,'Planning Periods'!$A$2:$A$540,0))</f>
        <v>San Bernardino County</v>
      </c>
    </row>
    <row r="3305" spans="1:11">
      <c r="A3305" t="s">
        <v>797</v>
      </c>
      <c r="B3305">
        <v>2016</v>
      </c>
      <c r="C3305">
        <v>0</v>
      </c>
      <c r="D3305">
        <v>0</v>
      </c>
      <c r="E3305">
        <v>0</v>
      </c>
      <c r="F3305">
        <v>0</v>
      </c>
      <c r="G3305">
        <v>0</v>
      </c>
      <c r="H3305">
        <v>43</v>
      </c>
      <c r="I3305">
        <v>7</v>
      </c>
      <c r="J3305" t="s">
        <v>1275</v>
      </c>
      <c r="K3305" t="str">
        <f>INDEX('Planning Periods'!$O$2:$O$540,MATCH('Table B Values'!A3305,'Planning Periods'!$A$2:$A$540,0))</f>
        <v>Humboldt County</v>
      </c>
    </row>
    <row r="3306" spans="1:11">
      <c r="A3306" t="s">
        <v>1099</v>
      </c>
      <c r="B3306">
        <v>2016</v>
      </c>
      <c r="C3306">
        <v>0</v>
      </c>
      <c r="D3306">
        <v>0</v>
      </c>
      <c r="E3306">
        <v>0</v>
      </c>
      <c r="F3306">
        <v>0</v>
      </c>
      <c r="G3306">
        <v>0</v>
      </c>
      <c r="H3306">
        <v>0</v>
      </c>
      <c r="I3306">
        <v>22</v>
      </c>
      <c r="J3306" t="s">
        <v>1275</v>
      </c>
      <c r="K3306" t="str">
        <f>INDEX('Planning Periods'!$O$2:$O$540,MATCH('Table B Values'!A3306,'Planning Periods'!$A$2:$A$540,0))</f>
        <v>Los Angeles County</v>
      </c>
    </row>
    <row r="3307" spans="1:11">
      <c r="A3307" t="s">
        <v>1143</v>
      </c>
      <c r="B3307">
        <v>2016</v>
      </c>
      <c r="C3307">
        <v>84</v>
      </c>
      <c r="D3307">
        <v>0</v>
      </c>
      <c r="E3307">
        <v>0</v>
      </c>
      <c r="F3307">
        <v>0</v>
      </c>
      <c r="G3307">
        <v>0</v>
      </c>
      <c r="H3307">
        <v>1</v>
      </c>
      <c r="I3307">
        <v>42</v>
      </c>
      <c r="J3307" t="s">
        <v>1275</v>
      </c>
      <c r="K3307" t="str">
        <f>INDEX('Planning Periods'!$O$2:$O$540,MATCH('Table B Values'!A3307,'Planning Periods'!$A$2:$A$540,0))</f>
        <v>Contra Costa County</v>
      </c>
    </row>
    <row r="3308" spans="1:11">
      <c r="A3308" t="s">
        <v>785</v>
      </c>
      <c r="B3308">
        <v>2016</v>
      </c>
      <c r="C3308">
        <v>0</v>
      </c>
      <c r="D3308">
        <v>0</v>
      </c>
      <c r="E3308">
        <v>0</v>
      </c>
      <c r="F3308">
        <v>0</v>
      </c>
      <c r="G3308">
        <v>0</v>
      </c>
      <c r="H3308">
        <v>0</v>
      </c>
      <c r="I3308">
        <v>1317</v>
      </c>
      <c r="J3308" t="s">
        <v>1275</v>
      </c>
      <c r="K3308" t="str">
        <f>INDEX('Planning Periods'!$O$2:$O$540,MATCH('Table B Values'!A3308,'Planning Periods'!$A$2:$A$540,0))</f>
        <v>Orange County</v>
      </c>
    </row>
    <row r="3309" spans="1:11">
      <c r="A3309" t="s">
        <v>1082</v>
      </c>
      <c r="B3309">
        <v>2016</v>
      </c>
      <c r="C3309">
        <v>0</v>
      </c>
      <c r="D3309">
        <v>0</v>
      </c>
      <c r="E3309">
        <v>4</v>
      </c>
      <c r="F3309">
        <v>0</v>
      </c>
      <c r="G3309">
        <v>0</v>
      </c>
      <c r="H3309">
        <v>33</v>
      </c>
      <c r="I3309">
        <v>9</v>
      </c>
      <c r="J3309" t="s">
        <v>1275</v>
      </c>
      <c r="K3309" t="str">
        <f>INDEX('Planning Periods'!$O$2:$O$540,MATCH('Table B Values'!A3309,'Planning Periods'!$A$2:$A$540,0))</f>
        <v>Shasta County</v>
      </c>
    </row>
    <row r="3310" spans="1:11">
      <c r="A3310" t="s">
        <v>1078</v>
      </c>
      <c r="B3310">
        <v>2016</v>
      </c>
      <c r="C3310">
        <v>0</v>
      </c>
      <c r="D3310">
        <v>0</v>
      </c>
      <c r="E3310">
        <v>0</v>
      </c>
      <c r="F3310">
        <v>2</v>
      </c>
      <c r="G3310">
        <v>0</v>
      </c>
      <c r="H3310">
        <v>2</v>
      </c>
      <c r="I3310" s="356">
        <v>26</v>
      </c>
      <c r="J3310" t="s">
        <v>1275</v>
      </c>
      <c r="K3310" t="str">
        <f>INDEX('Planning Periods'!$O$2:$O$540,MATCH('Table B Values'!A3310,'Planning Periods'!$A$2:$A$540,0))</f>
        <v>Calaveras County</v>
      </c>
    </row>
    <row r="3311" spans="1:11">
      <c r="A3311" t="s">
        <v>972</v>
      </c>
      <c r="B3311">
        <v>2016</v>
      </c>
      <c r="C3311">
        <v>0</v>
      </c>
      <c r="D3311">
        <v>0</v>
      </c>
      <c r="E3311">
        <v>0</v>
      </c>
      <c r="F3311">
        <v>0</v>
      </c>
      <c r="G3311">
        <v>0</v>
      </c>
      <c r="H3311">
        <v>0</v>
      </c>
      <c r="I3311">
        <v>4</v>
      </c>
      <c r="J3311" t="s">
        <v>1275</v>
      </c>
      <c r="K3311" t="str">
        <f>INDEX('Planning Periods'!$O$2:$O$540,MATCH('Table B Values'!A3311,'Planning Periods'!$A$2:$A$540,0))</f>
        <v>Humboldt County</v>
      </c>
    </row>
    <row r="3312" spans="1:11">
      <c r="A3312" t="s">
        <v>869</v>
      </c>
      <c r="B3312">
        <v>2016</v>
      </c>
      <c r="C3312">
        <v>0</v>
      </c>
      <c r="D3312">
        <v>0</v>
      </c>
      <c r="E3312">
        <v>0</v>
      </c>
      <c r="F3312">
        <v>0</v>
      </c>
      <c r="G3312">
        <v>0</v>
      </c>
      <c r="H3312">
        <v>74</v>
      </c>
      <c r="I3312">
        <v>99</v>
      </c>
      <c r="J3312" t="s">
        <v>1275</v>
      </c>
      <c r="K3312" t="str">
        <f>INDEX('Planning Periods'!$O$2:$O$540,MATCH('Table B Values'!A3312,'Planning Periods'!$A$2:$A$540,0))</f>
        <v>Sacramento County</v>
      </c>
    </row>
    <row r="3313" spans="1:11">
      <c r="A3313" t="s">
        <v>963</v>
      </c>
      <c r="B3313">
        <v>2016</v>
      </c>
      <c r="C3313">
        <v>0</v>
      </c>
      <c r="D3313">
        <v>0</v>
      </c>
      <c r="E3313">
        <v>0</v>
      </c>
      <c r="F3313">
        <v>0</v>
      </c>
      <c r="G3313">
        <v>0</v>
      </c>
      <c r="H3313">
        <v>0</v>
      </c>
      <c r="I3313">
        <v>444</v>
      </c>
      <c r="J3313" t="s">
        <v>1275</v>
      </c>
      <c r="K3313" t="str">
        <f>INDEX('Planning Periods'!$O$2:$O$540,MATCH('Table B Values'!A3313,'Planning Periods'!$A$2:$A$540,0))</f>
        <v>San Bernardino County</v>
      </c>
    </row>
    <row r="3314" spans="1:11">
      <c r="A3314" t="s">
        <v>1132</v>
      </c>
      <c r="B3314">
        <v>2016</v>
      </c>
      <c r="C3314">
        <v>0</v>
      </c>
      <c r="D3314">
        <v>0</v>
      </c>
      <c r="E3314">
        <v>6</v>
      </c>
      <c r="F3314">
        <v>0</v>
      </c>
      <c r="G3314">
        <v>0</v>
      </c>
      <c r="H3314">
        <v>6</v>
      </c>
      <c r="I3314">
        <v>0</v>
      </c>
      <c r="J3314" t="s">
        <v>1275</v>
      </c>
      <c r="K3314" t="str">
        <f>INDEX('Planning Periods'!$O$2:$O$540,MATCH('Table B Values'!A3314,'Planning Periods'!$A$2:$A$540,0))</f>
        <v>Tulare County</v>
      </c>
    </row>
    <row r="3315" spans="1:11">
      <c r="A3315" t="s">
        <v>968</v>
      </c>
      <c r="B3315">
        <v>2016</v>
      </c>
      <c r="C3315">
        <v>0</v>
      </c>
      <c r="D3315">
        <v>0</v>
      </c>
      <c r="E3315">
        <v>0</v>
      </c>
      <c r="F3315">
        <v>0</v>
      </c>
      <c r="G3315">
        <v>0</v>
      </c>
      <c r="H3315">
        <v>0</v>
      </c>
      <c r="I3315">
        <v>4</v>
      </c>
      <c r="J3315" t="s">
        <v>1275</v>
      </c>
      <c r="K3315" t="str">
        <f>INDEX('Planning Periods'!$O$2:$O$540,MATCH('Table B Values'!A3315,'Planning Periods'!$A$2:$A$540,0))</f>
        <v>Humboldt County</v>
      </c>
    </row>
    <row r="3316" spans="1:11">
      <c r="A3316" t="s">
        <v>1129</v>
      </c>
      <c r="B3316">
        <v>2016</v>
      </c>
      <c r="C3316">
        <v>0</v>
      </c>
      <c r="D3316">
        <v>0</v>
      </c>
      <c r="E3316">
        <v>0</v>
      </c>
      <c r="F3316">
        <v>0</v>
      </c>
      <c r="G3316">
        <v>0</v>
      </c>
      <c r="H3316">
        <v>0</v>
      </c>
      <c r="I3316">
        <v>5</v>
      </c>
      <c r="J3316" t="s">
        <v>1275</v>
      </c>
      <c r="K3316" t="str">
        <f>INDEX('Planning Periods'!$O$2:$O$540,MATCH('Table B Values'!A3316,'Planning Periods'!$A$2:$A$540,0))</f>
        <v>Marin County</v>
      </c>
    </row>
    <row r="3317" spans="1:11">
      <c r="A3317" t="s">
        <v>1130</v>
      </c>
      <c r="B3317">
        <v>2016</v>
      </c>
      <c r="C3317">
        <v>0</v>
      </c>
      <c r="D3317">
        <v>0</v>
      </c>
      <c r="E3317">
        <v>0</v>
      </c>
      <c r="F3317">
        <v>0</v>
      </c>
      <c r="G3317">
        <v>0</v>
      </c>
      <c r="H3317">
        <v>63</v>
      </c>
      <c r="I3317">
        <v>200</v>
      </c>
      <c r="J3317" t="s">
        <v>1275</v>
      </c>
      <c r="K3317" t="str">
        <f>INDEX('Planning Periods'!$O$2:$O$540,MATCH('Table B Values'!A3317,'Planning Periods'!$A$2:$A$540,0))</f>
        <v>Solano County</v>
      </c>
    </row>
    <row r="3318" spans="1:11">
      <c r="A3318" t="s">
        <v>1103</v>
      </c>
      <c r="B3318">
        <v>2016</v>
      </c>
      <c r="C3318">
        <v>0</v>
      </c>
      <c r="D3318">
        <v>0</v>
      </c>
      <c r="E3318">
        <v>0</v>
      </c>
      <c r="F3318">
        <v>0</v>
      </c>
      <c r="G3318">
        <v>0</v>
      </c>
      <c r="H3318">
        <v>0</v>
      </c>
      <c r="I3318">
        <v>74</v>
      </c>
      <c r="J3318" t="s">
        <v>1275</v>
      </c>
      <c r="K3318" t="str">
        <f>INDEX('Planning Periods'!$O$2:$O$540,MATCH('Table B Values'!A3318,'Planning Periods'!$A$2:$A$540,0))</f>
        <v>San Mateo County</v>
      </c>
    </row>
    <row r="3319" spans="1:11">
      <c r="A3319" t="s">
        <v>1118</v>
      </c>
      <c r="B3319">
        <v>2016</v>
      </c>
      <c r="C3319">
        <v>0</v>
      </c>
      <c r="D3319">
        <v>0</v>
      </c>
      <c r="E3319">
        <v>0</v>
      </c>
      <c r="F3319">
        <v>0</v>
      </c>
      <c r="G3319">
        <v>0</v>
      </c>
      <c r="H3319">
        <v>63</v>
      </c>
      <c r="I3319">
        <v>38</v>
      </c>
      <c r="J3319" t="s">
        <v>1275</v>
      </c>
      <c r="K3319" t="str">
        <f>INDEX('Planning Periods'!$O$2:$O$540,MATCH('Table B Values'!A3319,'Planning Periods'!$A$2:$A$540,0))</f>
        <v>Fresno County</v>
      </c>
    </row>
    <row r="3320" spans="1:11">
      <c r="A3320" t="s">
        <v>984</v>
      </c>
      <c r="B3320">
        <v>2016</v>
      </c>
      <c r="C3320">
        <v>43</v>
      </c>
      <c r="D3320">
        <v>148</v>
      </c>
      <c r="E3320">
        <v>97</v>
      </c>
      <c r="F3320">
        <v>0</v>
      </c>
      <c r="G3320">
        <v>0</v>
      </c>
      <c r="H3320">
        <v>1</v>
      </c>
      <c r="I3320">
        <v>236</v>
      </c>
      <c r="J3320" t="s">
        <v>1275</v>
      </c>
      <c r="K3320" t="str">
        <f>INDEX('Planning Periods'!$O$2:$O$540,MATCH('Table B Values'!A3320,'Planning Periods'!$A$2:$A$540,0))</f>
        <v>Orange County</v>
      </c>
    </row>
    <row r="3321" spans="1:11">
      <c r="A3321" t="s">
        <v>983</v>
      </c>
      <c r="B3321">
        <v>2016</v>
      </c>
      <c r="C3321">
        <v>0</v>
      </c>
      <c r="D3321">
        <v>0</v>
      </c>
      <c r="E3321">
        <v>0</v>
      </c>
      <c r="F3321">
        <v>0</v>
      </c>
      <c r="G3321">
        <v>0</v>
      </c>
      <c r="H3321">
        <v>0</v>
      </c>
      <c r="I3321">
        <v>134</v>
      </c>
      <c r="J3321" t="s">
        <v>1275</v>
      </c>
      <c r="K3321" t="str">
        <f>INDEX('Planning Periods'!$O$2:$O$540,MATCH('Table B Values'!A3321,'Planning Periods'!$A$2:$A$540,0))</f>
        <v>Sacramento County</v>
      </c>
    </row>
    <row r="3322" spans="1:11">
      <c r="A3322" t="s">
        <v>1116</v>
      </c>
      <c r="B3322">
        <v>2016</v>
      </c>
      <c r="C3322">
        <v>23</v>
      </c>
      <c r="D3322">
        <v>0</v>
      </c>
      <c r="E3322">
        <v>8</v>
      </c>
      <c r="F3322">
        <v>0</v>
      </c>
      <c r="G3322">
        <v>0</v>
      </c>
      <c r="H3322">
        <v>334</v>
      </c>
      <c r="I3322" s="356">
        <v>923</v>
      </c>
      <c r="J3322" t="s">
        <v>1275</v>
      </c>
      <c r="K3322" t="str">
        <f>INDEX('Planning Periods'!$O$2:$O$540,MATCH('Table B Values'!A3322,'Planning Periods'!$A$2:$A$540,0))</f>
        <v>Fresno County</v>
      </c>
    </row>
    <row r="3323" spans="1:11">
      <c r="A3323" t="s">
        <v>866</v>
      </c>
      <c r="B3323">
        <v>2016</v>
      </c>
      <c r="C3323">
        <v>0</v>
      </c>
      <c r="D3323">
        <v>0</v>
      </c>
      <c r="E3323">
        <v>0</v>
      </c>
      <c r="F3323">
        <v>0</v>
      </c>
      <c r="G3323">
        <v>0</v>
      </c>
      <c r="H3323">
        <v>0</v>
      </c>
      <c r="I3323">
        <v>10</v>
      </c>
      <c r="J3323" t="s">
        <v>1275</v>
      </c>
      <c r="K3323" t="str">
        <f>INDEX('Planning Periods'!$O$2:$O$540,MATCH('Table B Values'!A3323,'Planning Periods'!$A$2:$A$540,0))</f>
        <v>Orange County</v>
      </c>
    </row>
    <row r="3324" spans="1:11">
      <c r="A3324" t="s">
        <v>1105</v>
      </c>
      <c r="B3324">
        <v>2016</v>
      </c>
      <c r="C3324">
        <v>0</v>
      </c>
      <c r="D3324">
        <v>0</v>
      </c>
      <c r="E3324">
        <v>0</v>
      </c>
      <c r="F3324">
        <v>0</v>
      </c>
      <c r="G3324">
        <v>0</v>
      </c>
      <c r="H3324">
        <v>5</v>
      </c>
      <c r="I3324">
        <v>64</v>
      </c>
      <c r="J3324" t="s">
        <v>1275</v>
      </c>
      <c r="K3324" t="str">
        <f>INDEX('Planning Periods'!$O$2:$O$540,MATCH('Table B Values'!A3324,'Planning Periods'!$A$2:$A$540,0))</f>
        <v>Fresno County</v>
      </c>
    </row>
    <row r="3325" spans="1:11">
      <c r="A3325" t="s">
        <v>1112</v>
      </c>
      <c r="B3325">
        <v>2016</v>
      </c>
      <c r="C3325">
        <v>2</v>
      </c>
      <c r="D3325">
        <v>0</v>
      </c>
      <c r="E3325">
        <v>0</v>
      </c>
      <c r="F3325">
        <v>0</v>
      </c>
      <c r="G3325">
        <v>0</v>
      </c>
      <c r="H3325">
        <v>0</v>
      </c>
      <c r="I3325">
        <v>452</v>
      </c>
      <c r="J3325" t="s">
        <v>1275</v>
      </c>
      <c r="K3325" t="str">
        <f>INDEX('Planning Periods'!$O$2:$O$540,MATCH('Table B Values'!A3325,'Planning Periods'!$A$2:$A$540,0))</f>
        <v>Alameda County</v>
      </c>
    </row>
    <row r="3326" spans="1:11">
      <c r="A3326" t="s">
        <v>1061</v>
      </c>
      <c r="B3326">
        <v>2016</v>
      </c>
      <c r="C3326">
        <v>0</v>
      </c>
      <c r="D3326">
        <v>0</v>
      </c>
      <c r="E3326">
        <v>0</v>
      </c>
      <c r="F3326">
        <v>0</v>
      </c>
      <c r="G3326">
        <v>0</v>
      </c>
      <c r="H3326">
        <v>33</v>
      </c>
      <c r="I3326">
        <v>0</v>
      </c>
      <c r="J3326" t="s">
        <v>1275</v>
      </c>
      <c r="K3326" t="str">
        <f>INDEX('Planning Periods'!$O$2:$O$540,MATCH('Table B Values'!A3326,'Planning Periods'!$A$2:$A$540,0))</f>
        <v>San Mateo County</v>
      </c>
    </row>
    <row r="3327" spans="1:11">
      <c r="A3327" t="s">
        <v>1008</v>
      </c>
      <c r="B3327">
        <v>2016</v>
      </c>
      <c r="C3327">
        <v>0</v>
      </c>
      <c r="D3327">
        <v>0</v>
      </c>
      <c r="E3327">
        <v>0</v>
      </c>
      <c r="F3327">
        <v>0</v>
      </c>
      <c r="G3327">
        <v>0</v>
      </c>
      <c r="H3327">
        <v>0</v>
      </c>
      <c r="I3327">
        <v>515</v>
      </c>
      <c r="J3327" t="s">
        <v>1275</v>
      </c>
      <c r="K3327" t="str">
        <f>INDEX('Planning Periods'!$O$2:$O$540,MATCH('Table B Values'!A3327,'Planning Periods'!$A$2:$A$540,0))</f>
        <v>Riverside County</v>
      </c>
    </row>
    <row r="3328" spans="1:11">
      <c r="A3328" t="s">
        <v>1013</v>
      </c>
      <c r="B3328">
        <v>2016</v>
      </c>
      <c r="C3328">
        <v>0</v>
      </c>
      <c r="D3328">
        <v>0</v>
      </c>
      <c r="E3328">
        <v>6</v>
      </c>
      <c r="F3328">
        <v>0</v>
      </c>
      <c r="G3328">
        <v>0</v>
      </c>
      <c r="H3328">
        <v>0</v>
      </c>
      <c r="I3328">
        <v>78</v>
      </c>
      <c r="J3328" t="s">
        <v>1275</v>
      </c>
      <c r="K3328" t="str">
        <f>INDEX('Planning Periods'!$O$2:$O$540,MATCH('Table B Values'!A3328,'Planning Periods'!$A$2:$A$540,0))</f>
        <v>San Diego County</v>
      </c>
    </row>
    <row r="3329" spans="1:11">
      <c r="A3329" t="s">
        <v>1193</v>
      </c>
      <c r="B3329">
        <v>2016</v>
      </c>
      <c r="C3329">
        <v>0</v>
      </c>
      <c r="D3329">
        <v>0</v>
      </c>
      <c r="E3329">
        <v>0</v>
      </c>
      <c r="F3329">
        <v>0</v>
      </c>
      <c r="G3329">
        <v>0</v>
      </c>
      <c r="H3329">
        <v>0</v>
      </c>
      <c r="I3329">
        <v>1</v>
      </c>
      <c r="J3329" t="s">
        <v>1275</v>
      </c>
      <c r="K3329" t="str">
        <f>INDEX('Planning Periods'!$O$2:$O$540,MATCH('Table B Values'!A3329,'Planning Periods'!$A$2:$A$540,0))</f>
        <v>Siskiyou County</v>
      </c>
    </row>
    <row r="3330" spans="1:11">
      <c r="A3330" t="s">
        <v>992</v>
      </c>
      <c r="B3330">
        <v>2016</v>
      </c>
      <c r="C3330">
        <v>0</v>
      </c>
      <c r="D3330">
        <v>0</v>
      </c>
      <c r="E3330">
        <v>6</v>
      </c>
      <c r="F3330">
        <v>0</v>
      </c>
      <c r="G3330">
        <v>0</v>
      </c>
      <c r="H3330">
        <v>0</v>
      </c>
      <c r="I3330">
        <v>44</v>
      </c>
      <c r="J3330" t="s">
        <v>1275</v>
      </c>
      <c r="K3330" t="str">
        <f>INDEX('Planning Periods'!$O$2:$O$540,MATCH('Table B Values'!A3330,'Planning Periods'!$A$2:$A$540,0))</f>
        <v>Los Angeles County</v>
      </c>
    </row>
    <row r="3331" spans="1:11">
      <c r="A3331" t="s">
        <v>939</v>
      </c>
      <c r="B3331">
        <v>2016</v>
      </c>
      <c r="C3331">
        <v>0</v>
      </c>
      <c r="D3331">
        <v>0</v>
      </c>
      <c r="E3331">
        <v>0</v>
      </c>
      <c r="F3331">
        <v>0</v>
      </c>
      <c r="G3331">
        <v>0</v>
      </c>
      <c r="H3331">
        <v>2</v>
      </c>
      <c r="I3331">
        <v>0</v>
      </c>
      <c r="J3331" t="s">
        <v>1275</v>
      </c>
      <c r="K3331" t="str">
        <f>INDEX('Planning Periods'!$O$2:$O$540,MATCH('Table B Values'!A3331,'Planning Periods'!$A$2:$A$540,0))</f>
        <v>Los Angeles County</v>
      </c>
    </row>
    <row r="3332" spans="1:11">
      <c r="A3332" t="s">
        <v>1058</v>
      </c>
      <c r="B3332">
        <v>2016</v>
      </c>
      <c r="C3332">
        <v>0</v>
      </c>
      <c r="D3332">
        <v>0</v>
      </c>
      <c r="E3332">
        <v>0</v>
      </c>
      <c r="F3332">
        <v>0</v>
      </c>
      <c r="G3332">
        <v>0</v>
      </c>
      <c r="H3332">
        <v>2</v>
      </c>
      <c r="I3332">
        <v>612</v>
      </c>
      <c r="J3332" t="s">
        <v>1275</v>
      </c>
      <c r="K3332" t="str">
        <f>INDEX('Planning Periods'!$O$2:$O$540,MATCH('Table B Values'!A3332,'Planning Periods'!$A$2:$A$540,0))</f>
        <v>Alameda County</v>
      </c>
    </row>
    <row r="3333" spans="1:11">
      <c r="A3333" t="s">
        <v>1011</v>
      </c>
      <c r="B3333">
        <v>2016</v>
      </c>
      <c r="C3333">
        <v>0</v>
      </c>
      <c r="D3333">
        <v>0</v>
      </c>
      <c r="E3333">
        <v>6</v>
      </c>
      <c r="F3333">
        <v>0</v>
      </c>
      <c r="G3333">
        <v>0</v>
      </c>
      <c r="H3333">
        <v>0</v>
      </c>
      <c r="I3333">
        <v>4</v>
      </c>
      <c r="J3333" t="s">
        <v>1275</v>
      </c>
      <c r="K3333" t="str">
        <f>INDEX('Planning Periods'!$O$2:$O$540,MATCH('Table B Values'!A3333,'Planning Periods'!$A$2:$A$540,0))</f>
        <v>Imperial County</v>
      </c>
    </row>
    <row r="3334" spans="1:11">
      <c r="A3334" t="s">
        <v>1128</v>
      </c>
      <c r="B3334">
        <v>2016</v>
      </c>
      <c r="C3334">
        <v>0</v>
      </c>
      <c r="D3334">
        <v>0</v>
      </c>
      <c r="E3334">
        <v>0</v>
      </c>
      <c r="F3334">
        <v>0</v>
      </c>
      <c r="G3334">
        <v>0</v>
      </c>
      <c r="H3334">
        <v>0</v>
      </c>
      <c r="I3334">
        <v>1</v>
      </c>
      <c r="J3334" t="s">
        <v>1275</v>
      </c>
      <c r="K3334" t="str">
        <f>INDEX('Planning Periods'!$O$2:$O$540,MATCH('Table B Values'!A3334,'Planning Periods'!$A$2:$A$540,0))</f>
        <v>Alameda County</v>
      </c>
    </row>
    <row r="3335" spans="1:11">
      <c r="A3335" t="s">
        <v>1006</v>
      </c>
      <c r="B3335">
        <v>2016</v>
      </c>
      <c r="C3335">
        <v>0</v>
      </c>
      <c r="D3335">
        <v>0</v>
      </c>
      <c r="E3335">
        <v>2</v>
      </c>
      <c r="F3335">
        <v>0</v>
      </c>
      <c r="G3335">
        <v>0</v>
      </c>
      <c r="H3335">
        <v>1</v>
      </c>
      <c r="I3335">
        <v>87</v>
      </c>
      <c r="J3335" t="s">
        <v>1275</v>
      </c>
      <c r="K3335" t="str">
        <f>INDEX('Planning Periods'!$O$2:$O$540,MATCH('Table B Values'!A3335,'Planning Periods'!$A$2:$A$540,0))</f>
        <v>San Diego County</v>
      </c>
    </row>
    <row r="3336" spans="1:11">
      <c r="A3336" t="s">
        <v>902</v>
      </c>
      <c r="B3336">
        <v>2016</v>
      </c>
      <c r="C3336">
        <v>0</v>
      </c>
      <c r="D3336">
        <v>0</v>
      </c>
      <c r="E3336">
        <v>0</v>
      </c>
      <c r="F3336">
        <v>0</v>
      </c>
      <c r="G3336">
        <v>0</v>
      </c>
      <c r="H3336">
        <v>1</v>
      </c>
      <c r="I3336">
        <v>163</v>
      </c>
      <c r="J3336" t="s">
        <v>1275</v>
      </c>
      <c r="K3336" t="str">
        <f>INDEX('Planning Periods'!$O$2:$O$540,MATCH('Table B Values'!A3336,'Planning Periods'!$A$2:$A$540,0))</f>
        <v>San Diego County</v>
      </c>
    </row>
    <row r="3337" spans="1:11">
      <c r="A3337" t="s">
        <v>818</v>
      </c>
      <c r="B3337">
        <v>2016</v>
      </c>
      <c r="C3337">
        <v>0</v>
      </c>
      <c r="D3337">
        <v>0</v>
      </c>
      <c r="E3337">
        <v>0</v>
      </c>
      <c r="F3337">
        <v>0</v>
      </c>
      <c r="G3337">
        <v>0</v>
      </c>
      <c r="H3337">
        <v>1</v>
      </c>
      <c r="I3337">
        <v>453</v>
      </c>
      <c r="J3337" t="s">
        <v>1275</v>
      </c>
      <c r="K3337" t="str">
        <f>INDEX('Planning Periods'!$O$2:$O$540,MATCH('Table B Values'!A3337,'Planning Periods'!$A$2:$A$540,0))</f>
        <v>Sacramento County</v>
      </c>
    </row>
    <row r="3338" spans="1:11">
      <c r="A3338" t="s">
        <v>1126</v>
      </c>
      <c r="B3338">
        <v>2016</v>
      </c>
      <c r="C3338">
        <v>0</v>
      </c>
      <c r="D3338">
        <v>0</v>
      </c>
      <c r="E3338">
        <v>0</v>
      </c>
      <c r="F3338">
        <v>0</v>
      </c>
      <c r="G3338">
        <v>0</v>
      </c>
      <c r="H3338">
        <v>0</v>
      </c>
      <c r="I3338">
        <v>7</v>
      </c>
      <c r="J3338" t="s">
        <v>1275</v>
      </c>
      <c r="K3338" t="str">
        <f>INDEX('Planning Periods'!$O$2:$O$540,MATCH('Table B Values'!A3338,'Planning Periods'!$A$2:$A$540,0))</f>
        <v>Contra Costa County</v>
      </c>
    </row>
    <row r="3339" spans="1:11">
      <c r="A3339" t="s">
        <v>881</v>
      </c>
      <c r="B3339">
        <v>2016</v>
      </c>
      <c r="C3339">
        <v>0</v>
      </c>
      <c r="D3339">
        <v>0</v>
      </c>
      <c r="E3339">
        <v>57</v>
      </c>
      <c r="F3339">
        <v>0</v>
      </c>
      <c r="G3339">
        <v>0</v>
      </c>
      <c r="H3339">
        <v>12</v>
      </c>
      <c r="I3339">
        <v>656</v>
      </c>
      <c r="J3339" t="s">
        <v>1275</v>
      </c>
      <c r="K3339" t="str">
        <f>INDEX('Planning Periods'!$O$2:$O$540,MATCH('Table B Values'!A3339,'Planning Periods'!$A$2:$A$540,0))</f>
        <v>El Dorado County</v>
      </c>
    </row>
    <row r="3340" spans="1:11">
      <c r="A3340" t="s">
        <v>1004</v>
      </c>
      <c r="B3340">
        <v>2016</v>
      </c>
      <c r="C3340">
        <v>48</v>
      </c>
      <c r="D3340">
        <v>0</v>
      </c>
      <c r="E3340">
        <v>0</v>
      </c>
      <c r="F3340">
        <v>0</v>
      </c>
      <c r="G3340">
        <v>0</v>
      </c>
      <c r="H3340">
        <v>0</v>
      </c>
      <c r="I3340">
        <v>36</v>
      </c>
      <c r="J3340" t="s">
        <v>1275</v>
      </c>
      <c r="K3340" t="str">
        <f>INDEX('Planning Periods'!$O$2:$O$540,MATCH('Table B Values'!A3340,'Planning Periods'!$A$2:$A$540,0))</f>
        <v>Los Angeles County</v>
      </c>
    </row>
    <row r="3341" spans="1:11">
      <c r="A3341" t="s">
        <v>987</v>
      </c>
      <c r="B3341">
        <v>2016</v>
      </c>
      <c r="C3341">
        <v>0</v>
      </c>
      <c r="D3341">
        <v>0</v>
      </c>
      <c r="E3341">
        <v>0</v>
      </c>
      <c r="F3341">
        <v>0</v>
      </c>
      <c r="G3341">
        <v>0</v>
      </c>
      <c r="H3341">
        <v>9</v>
      </c>
      <c r="I3341">
        <v>10</v>
      </c>
      <c r="J3341" t="s">
        <v>1275</v>
      </c>
      <c r="K3341" t="str">
        <f>INDEX('Planning Periods'!$O$2:$O$540,MATCH('Table B Values'!A3341,'Planning Periods'!$A$2:$A$540,0))</f>
        <v>Orange County</v>
      </c>
    </row>
    <row r="3342" spans="1:11">
      <c r="A3342" t="s">
        <v>1053</v>
      </c>
      <c r="B3342">
        <v>2016</v>
      </c>
      <c r="C3342">
        <v>0</v>
      </c>
      <c r="D3342">
        <v>0</v>
      </c>
      <c r="E3342">
        <v>20</v>
      </c>
      <c r="F3342">
        <v>0</v>
      </c>
      <c r="G3342">
        <v>0</v>
      </c>
      <c r="H3342">
        <v>75</v>
      </c>
      <c r="I3342">
        <v>172</v>
      </c>
      <c r="J3342" t="s">
        <v>1275</v>
      </c>
      <c r="K3342" t="str">
        <f>INDEX('Planning Periods'!$O$2:$O$540,MATCH('Table B Values'!A3342,'Planning Periods'!$A$2:$A$540,0))</f>
        <v>San Bernardino County</v>
      </c>
    </row>
    <row r="3343" spans="1:11">
      <c r="A3343" t="s">
        <v>1049</v>
      </c>
      <c r="B3343">
        <v>2016</v>
      </c>
      <c r="C3343">
        <v>0</v>
      </c>
      <c r="D3343">
        <v>0</v>
      </c>
      <c r="E3343">
        <v>0</v>
      </c>
      <c r="F3343">
        <v>0</v>
      </c>
      <c r="G3343">
        <v>0</v>
      </c>
      <c r="H3343">
        <v>6</v>
      </c>
      <c r="I3343">
        <v>18</v>
      </c>
      <c r="J3343" t="s">
        <v>1275</v>
      </c>
      <c r="K3343" t="str">
        <f>INDEX('Planning Periods'!$O$2:$O$540,MATCH('Table B Values'!A3343,'Planning Periods'!$A$2:$A$540,0))</f>
        <v>San Bernardino County</v>
      </c>
    </row>
    <row r="3344" spans="1:11">
      <c r="A3344" t="s">
        <v>1166</v>
      </c>
      <c r="B3344">
        <v>2016</v>
      </c>
      <c r="C3344">
        <v>0</v>
      </c>
      <c r="D3344">
        <v>4</v>
      </c>
      <c r="E3344">
        <v>0</v>
      </c>
      <c r="F3344">
        <v>2</v>
      </c>
      <c r="G3344">
        <v>0</v>
      </c>
      <c r="H3344">
        <v>2</v>
      </c>
      <c r="I3344">
        <v>2</v>
      </c>
      <c r="J3344" t="s">
        <v>1275</v>
      </c>
      <c r="K3344" t="str">
        <f>INDEX('Planning Periods'!$O$2:$O$540,MATCH('Table B Values'!A3344,'Planning Periods'!$A$2:$A$540,0))</f>
        <v>San Mateo County</v>
      </c>
    </row>
    <row r="3345" spans="1:11">
      <c r="A3345" t="s">
        <v>1175</v>
      </c>
      <c r="B3345">
        <v>2016</v>
      </c>
      <c r="C3345">
        <v>0</v>
      </c>
      <c r="D3345">
        <v>0</v>
      </c>
      <c r="E3345">
        <v>0</v>
      </c>
      <c r="F3345">
        <v>1</v>
      </c>
      <c r="G3345">
        <v>0</v>
      </c>
      <c r="H3345">
        <v>0</v>
      </c>
      <c r="I3345">
        <v>30</v>
      </c>
      <c r="J3345" t="s">
        <v>1275</v>
      </c>
      <c r="K3345" t="str">
        <f>INDEX('Planning Periods'!$O$2:$O$540,MATCH('Table B Values'!A3345,'Planning Periods'!$A$2:$A$540,0))</f>
        <v>Contra Costa County</v>
      </c>
    </row>
    <row r="3346" spans="1:11">
      <c r="A3346" t="s">
        <v>1173</v>
      </c>
      <c r="B3346">
        <v>2016</v>
      </c>
      <c r="C3346">
        <v>0</v>
      </c>
      <c r="D3346">
        <v>0</v>
      </c>
      <c r="E3346">
        <v>0</v>
      </c>
      <c r="F3346">
        <v>0</v>
      </c>
      <c r="G3346">
        <v>0</v>
      </c>
      <c r="H3346">
        <v>0</v>
      </c>
      <c r="I3346">
        <v>225</v>
      </c>
      <c r="J3346" t="s">
        <v>1275</v>
      </c>
      <c r="K3346" t="str">
        <f>INDEX('Planning Periods'!$O$2:$O$540,MATCH('Table B Values'!A3346,'Planning Periods'!$A$2:$A$540,0))</f>
        <v>Alameda County</v>
      </c>
    </row>
    <row r="3347" spans="1:11">
      <c r="A3347" t="s">
        <v>1174</v>
      </c>
      <c r="B3347">
        <v>2016</v>
      </c>
      <c r="C3347">
        <v>2</v>
      </c>
      <c r="D3347">
        <v>0</v>
      </c>
      <c r="E3347">
        <v>3</v>
      </c>
      <c r="F3347">
        <v>0</v>
      </c>
      <c r="G3347">
        <v>0</v>
      </c>
      <c r="H3347">
        <v>4</v>
      </c>
      <c r="I3347">
        <v>23</v>
      </c>
      <c r="J3347" t="s">
        <v>1275</v>
      </c>
      <c r="K3347" t="str">
        <f>INDEX('Planning Periods'!$O$2:$O$540,MATCH('Table B Values'!A3347,'Planning Periods'!$A$2:$A$540,0))</f>
        <v>Sonoma County</v>
      </c>
    </row>
    <row r="3348" spans="1:11">
      <c r="A3348" t="s">
        <v>1050</v>
      </c>
      <c r="B3348">
        <v>2016</v>
      </c>
      <c r="C3348">
        <v>0</v>
      </c>
      <c r="D3348">
        <v>0</v>
      </c>
      <c r="E3348">
        <v>29</v>
      </c>
      <c r="F3348">
        <v>0</v>
      </c>
      <c r="G3348">
        <v>0</v>
      </c>
      <c r="H3348">
        <v>25</v>
      </c>
      <c r="I3348">
        <v>8</v>
      </c>
      <c r="J3348" t="s">
        <v>1275</v>
      </c>
      <c r="K3348" t="str">
        <f>INDEX('Planning Periods'!$O$2:$O$540,MATCH('Table B Values'!A3348,'Planning Periods'!$A$2:$A$540,0))</f>
        <v>Riverside County</v>
      </c>
    </row>
    <row r="3349" spans="1:11">
      <c r="A3349" t="s">
        <v>1167</v>
      </c>
      <c r="B3349">
        <v>2016</v>
      </c>
      <c r="C3349">
        <v>0</v>
      </c>
      <c r="D3349">
        <v>0</v>
      </c>
      <c r="E3349">
        <v>0</v>
      </c>
      <c r="F3349">
        <v>0</v>
      </c>
      <c r="G3349">
        <v>0</v>
      </c>
      <c r="H3349">
        <v>12</v>
      </c>
      <c r="I3349">
        <v>87</v>
      </c>
      <c r="J3349" t="s">
        <v>1275</v>
      </c>
      <c r="K3349" t="str">
        <f>INDEX('Planning Periods'!$O$2:$O$540,MATCH('Table B Values'!A3349,'Planning Periods'!$A$2:$A$540,0))</f>
        <v>San Benito County</v>
      </c>
    </row>
    <row r="3350" spans="1:11">
      <c r="A3350" t="s">
        <v>1298</v>
      </c>
      <c r="B3350">
        <v>2016</v>
      </c>
      <c r="C3350">
        <v>0</v>
      </c>
      <c r="D3350">
        <v>0</v>
      </c>
      <c r="E3350">
        <v>0</v>
      </c>
      <c r="F3350">
        <v>0</v>
      </c>
      <c r="G3350">
        <v>0</v>
      </c>
      <c r="H3350" s="356">
        <v>227</v>
      </c>
      <c r="I3350">
        <v>40</v>
      </c>
      <c r="J3350" t="s">
        <v>1275</v>
      </c>
      <c r="K3350" t="str">
        <f>INDEX('Planning Periods'!$O$2:$O$540,MATCH('Table B Values'!A3350,'Planning Periods'!$A$2:$A$540,0))</f>
        <v>Imperial County</v>
      </c>
    </row>
    <row r="3351" spans="1:11">
      <c r="A3351" t="s">
        <v>1063</v>
      </c>
      <c r="B3351">
        <v>2016</v>
      </c>
      <c r="C3351">
        <v>0</v>
      </c>
      <c r="D3351">
        <v>0</v>
      </c>
      <c r="E3351">
        <v>0</v>
      </c>
      <c r="F3351">
        <v>0</v>
      </c>
      <c r="G3351">
        <v>0</v>
      </c>
      <c r="H3351">
        <v>0</v>
      </c>
      <c r="I3351">
        <v>13</v>
      </c>
      <c r="J3351" t="s">
        <v>1275</v>
      </c>
      <c r="K3351" t="str">
        <f>INDEX('Planning Periods'!$O$2:$O$540,MATCH('Table B Values'!A3351,'Planning Periods'!$A$2:$A$540,0))</f>
        <v>San Diego County</v>
      </c>
    </row>
    <row r="3352" spans="1:11">
      <c r="A3352" t="s">
        <v>1069</v>
      </c>
      <c r="B3352">
        <v>2016</v>
      </c>
      <c r="C3352">
        <v>0</v>
      </c>
      <c r="D3352">
        <v>0</v>
      </c>
      <c r="E3352">
        <v>0</v>
      </c>
      <c r="F3352">
        <v>0</v>
      </c>
      <c r="G3352">
        <v>0</v>
      </c>
      <c r="H3352">
        <v>24</v>
      </c>
      <c r="I3352">
        <v>0</v>
      </c>
      <c r="J3352" t="s">
        <v>1275</v>
      </c>
      <c r="K3352" t="str">
        <f>INDEX('Planning Periods'!$O$2:$O$540,MATCH('Table B Values'!A3352,'Planning Periods'!$A$2:$A$540,0))</f>
        <v>Imperial County</v>
      </c>
    </row>
    <row r="3353" spans="1:11">
      <c r="A3353" t="s">
        <v>1297</v>
      </c>
      <c r="B3353">
        <v>2016</v>
      </c>
      <c r="C3353">
        <v>0</v>
      </c>
      <c r="D3353">
        <v>0</v>
      </c>
      <c r="E3353">
        <v>22</v>
      </c>
      <c r="F3353">
        <v>0</v>
      </c>
      <c r="G3353">
        <v>0</v>
      </c>
      <c r="H3353">
        <v>34</v>
      </c>
      <c r="I3353">
        <v>0</v>
      </c>
      <c r="J3353" t="s">
        <v>1275</v>
      </c>
      <c r="K3353" t="str">
        <f>INDEX('Planning Periods'!$O$2:$O$540,MATCH('Table B Values'!A3353,'Planning Periods'!$A$2:$A$540,0))</f>
        <v>Fresno County</v>
      </c>
    </row>
    <row r="3354" spans="1:11">
      <c r="A3354" t="s">
        <v>1270</v>
      </c>
      <c r="B3354">
        <v>2016</v>
      </c>
      <c r="C3354">
        <v>0</v>
      </c>
      <c r="D3354">
        <v>0</v>
      </c>
      <c r="E3354">
        <v>0</v>
      </c>
      <c r="F3354">
        <v>0</v>
      </c>
      <c r="G3354">
        <v>0</v>
      </c>
      <c r="H3354">
        <v>0</v>
      </c>
      <c r="I3354">
        <v>15</v>
      </c>
      <c r="J3354" t="s">
        <v>1275</v>
      </c>
      <c r="K3354" t="str">
        <f>INDEX('Planning Periods'!$O$2:$O$540,MATCH('Table B Values'!A3354,'Planning Periods'!$A$2:$A$540,0))</f>
        <v>Stanislaus County</v>
      </c>
    </row>
    <row r="3355" spans="1:11">
      <c r="A3355" t="s">
        <v>863</v>
      </c>
      <c r="B3355">
        <v>2016</v>
      </c>
      <c r="C3355">
        <v>0</v>
      </c>
      <c r="D3355">
        <v>3</v>
      </c>
      <c r="E3355">
        <v>0</v>
      </c>
      <c r="F3355">
        <v>11</v>
      </c>
      <c r="G3355">
        <v>0</v>
      </c>
      <c r="H3355">
        <v>30</v>
      </c>
      <c r="I3355">
        <v>27</v>
      </c>
      <c r="J3355" t="s">
        <v>1275</v>
      </c>
      <c r="K3355" t="str">
        <f>INDEX('Planning Periods'!$O$2:$O$540,MATCH('Table B Values'!A3355,'Planning Periods'!$A$2:$A$540,0))</f>
        <v>Humboldt County</v>
      </c>
    </row>
    <row r="3356" spans="1:11">
      <c r="A3356" t="s">
        <v>1065</v>
      </c>
      <c r="B3356">
        <v>2016</v>
      </c>
      <c r="C3356">
        <v>0</v>
      </c>
      <c r="D3356">
        <v>0</v>
      </c>
      <c r="E3356">
        <v>21</v>
      </c>
      <c r="F3356">
        <v>0</v>
      </c>
      <c r="G3356">
        <v>0</v>
      </c>
      <c r="H3356">
        <v>3</v>
      </c>
      <c r="I3356">
        <v>0</v>
      </c>
      <c r="J3356" t="s">
        <v>1275</v>
      </c>
      <c r="K3356" t="str">
        <f>INDEX('Planning Periods'!$O$2:$O$540,MATCH('Table B Values'!A3356,'Planning Periods'!$A$2:$A$540,0))</f>
        <v>Los Angeles County</v>
      </c>
    </row>
    <row r="3357" spans="1:11">
      <c r="A3357" t="s">
        <v>975</v>
      </c>
      <c r="B3357">
        <v>2016</v>
      </c>
      <c r="C3357">
        <v>1</v>
      </c>
      <c r="D3357">
        <v>0</v>
      </c>
      <c r="E3357">
        <v>0</v>
      </c>
      <c r="F3357">
        <v>3</v>
      </c>
      <c r="G3357">
        <v>0</v>
      </c>
      <c r="H3357">
        <v>2</v>
      </c>
      <c r="I3357">
        <v>7</v>
      </c>
      <c r="J3357" t="s">
        <v>1275</v>
      </c>
      <c r="K3357" t="str">
        <f>INDEX('Planning Periods'!$O$2:$O$540,MATCH('Table B Values'!A3357,'Planning Periods'!$A$2:$A$540,0))</f>
        <v>Glenn County</v>
      </c>
    </row>
    <row r="3358" spans="1:11">
      <c r="A3358" t="s">
        <v>766</v>
      </c>
      <c r="B3358">
        <v>2016</v>
      </c>
      <c r="C3358">
        <v>4</v>
      </c>
      <c r="D3358">
        <v>0</v>
      </c>
      <c r="E3358">
        <v>73</v>
      </c>
      <c r="F3358">
        <v>0</v>
      </c>
      <c r="G3358">
        <v>0</v>
      </c>
      <c r="H3358">
        <v>0</v>
      </c>
      <c r="I3358">
        <v>244</v>
      </c>
      <c r="J3358" t="s">
        <v>1275</v>
      </c>
      <c r="K3358" t="str">
        <f>INDEX('Planning Periods'!$O$2:$O$540,MATCH('Table B Values'!A3358,'Planning Periods'!$A$2:$A$540,0))</f>
        <v>Santa Barbara County</v>
      </c>
    </row>
    <row r="3359" spans="1:11">
      <c r="A3359" t="s">
        <v>1269</v>
      </c>
      <c r="B3359">
        <v>2016</v>
      </c>
      <c r="C3359">
        <v>0</v>
      </c>
      <c r="D3359">
        <v>0</v>
      </c>
      <c r="E3359">
        <v>0</v>
      </c>
      <c r="F3359">
        <v>0</v>
      </c>
      <c r="G3359">
        <v>0</v>
      </c>
      <c r="H3359">
        <v>0</v>
      </c>
      <c r="I3359">
        <v>0</v>
      </c>
      <c r="J3359" t="s">
        <v>1275</v>
      </c>
      <c r="K3359" t="str">
        <f>INDEX('Planning Periods'!$O$2:$O$540,MATCH('Table B Values'!A3359,'Planning Periods'!$A$2:$A$540,0))</f>
        <v>Monterey County</v>
      </c>
    </row>
    <row r="3360" spans="1:11">
      <c r="A3360" t="s">
        <v>977</v>
      </c>
      <c r="B3360">
        <v>2016</v>
      </c>
      <c r="C3360">
        <v>0</v>
      </c>
      <c r="D3360">
        <v>0</v>
      </c>
      <c r="E3360">
        <v>0</v>
      </c>
      <c r="F3360">
        <v>0</v>
      </c>
      <c r="G3360">
        <v>0</v>
      </c>
      <c r="H3360">
        <v>0</v>
      </c>
      <c r="I3360">
        <v>329</v>
      </c>
      <c r="J3360" t="s">
        <v>1275</v>
      </c>
      <c r="K3360" t="str">
        <f>INDEX('Planning Periods'!$O$2:$O$540,MATCH('Table B Values'!A3360,'Planning Periods'!$A$2:$A$540,0))</f>
        <v>Los Angeles County</v>
      </c>
    </row>
    <row r="3361" spans="1:11">
      <c r="A3361" t="s">
        <v>986</v>
      </c>
      <c r="B3361">
        <v>2016</v>
      </c>
      <c r="C3361">
        <v>0</v>
      </c>
      <c r="D3361">
        <v>0</v>
      </c>
      <c r="E3361">
        <v>0</v>
      </c>
      <c r="F3361">
        <v>0</v>
      </c>
      <c r="G3361">
        <v>0</v>
      </c>
      <c r="H3361">
        <v>28</v>
      </c>
      <c r="I3361">
        <v>74</v>
      </c>
      <c r="J3361" t="s">
        <v>1275</v>
      </c>
      <c r="K3361" t="str">
        <f>INDEX('Planning Periods'!$O$2:$O$540,MATCH('Table B Values'!A3361,'Planning Periods'!$A$2:$A$540,0))</f>
        <v>Los Angeles County</v>
      </c>
    </row>
    <row r="3362" spans="1:11">
      <c r="A3362" t="s">
        <v>1114</v>
      </c>
      <c r="B3362">
        <v>2016</v>
      </c>
      <c r="C3362">
        <v>0</v>
      </c>
      <c r="D3362">
        <v>0</v>
      </c>
      <c r="E3362">
        <v>0</v>
      </c>
      <c r="F3362">
        <v>0</v>
      </c>
      <c r="G3362">
        <v>0</v>
      </c>
      <c r="H3362">
        <v>0</v>
      </c>
      <c r="I3362">
        <v>321</v>
      </c>
      <c r="J3362" t="s">
        <v>1275</v>
      </c>
      <c r="K3362" t="str">
        <f>INDEX('Planning Periods'!$O$2:$O$540,MATCH('Table B Values'!A3362,'Planning Periods'!$A$2:$A$540,0))</f>
        <v>Santa Clara County</v>
      </c>
    </row>
    <row r="3363" spans="1:11">
      <c r="A3363" t="s">
        <v>812</v>
      </c>
      <c r="B3363">
        <v>2016</v>
      </c>
      <c r="C3363">
        <v>12</v>
      </c>
      <c r="D3363">
        <v>0</v>
      </c>
      <c r="E3363">
        <v>12</v>
      </c>
      <c r="F3363">
        <v>0</v>
      </c>
      <c r="G3363">
        <v>0</v>
      </c>
      <c r="H3363">
        <v>0</v>
      </c>
      <c r="I3363">
        <v>1187</v>
      </c>
      <c r="J3363" t="s">
        <v>1275</v>
      </c>
      <c r="K3363" t="str">
        <f>INDEX('Planning Periods'!$O$2:$O$540,MATCH('Table B Values'!A3363,'Planning Periods'!$A$2:$A$540,0))</f>
        <v>Los Angeles County</v>
      </c>
    </row>
    <row r="3364" spans="1:11">
      <c r="A3364" t="s">
        <v>982</v>
      </c>
      <c r="B3364">
        <v>2016</v>
      </c>
      <c r="C3364">
        <v>0</v>
      </c>
      <c r="D3364">
        <v>0</v>
      </c>
      <c r="E3364">
        <v>0</v>
      </c>
      <c r="F3364">
        <v>0</v>
      </c>
      <c r="G3364">
        <v>0</v>
      </c>
      <c r="H3364">
        <v>5</v>
      </c>
      <c r="I3364">
        <v>0</v>
      </c>
      <c r="J3364" t="s">
        <v>1275</v>
      </c>
      <c r="K3364" t="str">
        <f>INDEX('Planning Periods'!$O$2:$O$540,MATCH('Table B Values'!A3364,'Planning Periods'!$A$2:$A$540,0))</f>
        <v>San Bernardino County</v>
      </c>
    </row>
    <row r="3365" spans="1:11">
      <c r="A3365" t="s">
        <v>1168</v>
      </c>
      <c r="B3365">
        <v>2016</v>
      </c>
      <c r="C3365">
        <v>0</v>
      </c>
      <c r="D3365">
        <v>0</v>
      </c>
      <c r="E3365">
        <v>0</v>
      </c>
      <c r="F3365">
        <v>0</v>
      </c>
      <c r="G3365">
        <v>0</v>
      </c>
      <c r="H3365">
        <v>6</v>
      </c>
      <c r="I3365">
        <v>14</v>
      </c>
      <c r="J3365" t="s">
        <v>1275</v>
      </c>
      <c r="K3365" t="str">
        <f>INDEX('Planning Periods'!$O$2:$O$540,MATCH('Table B Values'!A3365,'Planning Periods'!$A$2:$A$540,0))</f>
        <v>San Mateo County</v>
      </c>
    </row>
    <row r="3366" spans="1:11">
      <c r="A3366" t="s">
        <v>1169</v>
      </c>
      <c r="B3366">
        <v>2016</v>
      </c>
      <c r="C3366">
        <v>0</v>
      </c>
      <c r="D3366">
        <v>0</v>
      </c>
      <c r="E3366">
        <v>0</v>
      </c>
      <c r="F3366">
        <v>0</v>
      </c>
      <c r="G3366">
        <v>0</v>
      </c>
      <c r="H3366">
        <v>49</v>
      </c>
      <c r="I3366">
        <v>276</v>
      </c>
      <c r="J3366" t="s">
        <v>1275</v>
      </c>
      <c r="K3366" t="str">
        <f>INDEX('Planning Periods'!$O$2:$O$540,MATCH('Table B Values'!A3366,'Planning Periods'!$A$2:$A$540,0))</f>
        <v>Kings County</v>
      </c>
    </row>
    <row r="3367" spans="1:11">
      <c r="A3367" t="s">
        <v>1052</v>
      </c>
      <c r="B3367">
        <v>2016</v>
      </c>
      <c r="C3367">
        <v>0</v>
      </c>
      <c r="D3367">
        <v>0</v>
      </c>
      <c r="E3367">
        <v>0</v>
      </c>
      <c r="F3367">
        <v>0</v>
      </c>
      <c r="G3367">
        <v>0</v>
      </c>
      <c r="H3367">
        <v>0</v>
      </c>
      <c r="I3367">
        <v>4</v>
      </c>
      <c r="J3367" t="s">
        <v>1275</v>
      </c>
      <c r="K3367" t="str">
        <f>INDEX('Planning Periods'!$O$2:$O$540,MATCH('Table B Values'!A3367,'Planning Periods'!$A$2:$A$540,0))</f>
        <v>Los Angeles County</v>
      </c>
    </row>
    <row r="3368" spans="1:11">
      <c r="A3368" t="s">
        <v>1015</v>
      </c>
      <c r="B3368">
        <v>2016</v>
      </c>
      <c r="C3368">
        <v>0</v>
      </c>
      <c r="D3368">
        <v>0</v>
      </c>
      <c r="E3368">
        <v>2</v>
      </c>
      <c r="F3368">
        <v>0</v>
      </c>
      <c r="G3368">
        <v>0</v>
      </c>
      <c r="H3368">
        <v>0</v>
      </c>
      <c r="I3368">
        <v>21</v>
      </c>
      <c r="J3368" t="s">
        <v>1275</v>
      </c>
      <c r="K3368" t="str">
        <f>INDEX('Planning Periods'!$O$2:$O$540,MATCH('Table B Values'!A3368,'Planning Periods'!$A$2:$A$540,0))</f>
        <v>San Luis Obispo County</v>
      </c>
    </row>
    <row r="3369" spans="1:11">
      <c r="A3369" t="s">
        <v>979</v>
      </c>
      <c r="B3369">
        <v>2016</v>
      </c>
      <c r="C3369">
        <v>1</v>
      </c>
      <c r="D3369">
        <v>0</v>
      </c>
      <c r="E3369">
        <v>0</v>
      </c>
      <c r="F3369">
        <v>0</v>
      </c>
      <c r="G3369">
        <v>0</v>
      </c>
      <c r="H3369">
        <v>1</v>
      </c>
      <c r="I3369" s="356">
        <v>0</v>
      </c>
      <c r="J3369" t="s">
        <v>1275</v>
      </c>
      <c r="K3369" t="str">
        <f>INDEX('Planning Periods'!$O$2:$O$540,MATCH('Table B Values'!A3369,'Planning Periods'!$A$2:$A$540,0))</f>
        <v>Nevada County</v>
      </c>
    </row>
    <row r="3370" spans="1:11">
      <c r="A3370" t="s">
        <v>1192</v>
      </c>
      <c r="B3370">
        <v>2016</v>
      </c>
      <c r="C3370">
        <v>0</v>
      </c>
      <c r="D3370">
        <v>0</v>
      </c>
      <c r="E3370">
        <v>12</v>
      </c>
      <c r="F3370">
        <v>0</v>
      </c>
      <c r="G3370">
        <v>0</v>
      </c>
      <c r="H3370">
        <v>0</v>
      </c>
      <c r="I3370">
        <v>2</v>
      </c>
      <c r="J3370" t="s">
        <v>1275</v>
      </c>
      <c r="K3370" t="str">
        <f>INDEX('Planning Periods'!$O$2:$O$540,MATCH('Table B Values'!A3370,'Planning Periods'!$A$2:$A$540,0))</f>
        <v>Monterey County</v>
      </c>
    </row>
    <row r="3371" spans="1:11">
      <c r="A3371" t="s">
        <v>1171</v>
      </c>
      <c r="B3371">
        <v>2016</v>
      </c>
      <c r="C3371">
        <v>0</v>
      </c>
      <c r="D3371">
        <v>0</v>
      </c>
      <c r="E3371">
        <v>0</v>
      </c>
      <c r="F3371">
        <v>0</v>
      </c>
      <c r="G3371">
        <v>0</v>
      </c>
      <c r="H3371">
        <v>0</v>
      </c>
      <c r="I3371">
        <v>16</v>
      </c>
      <c r="J3371" t="s">
        <v>1275</v>
      </c>
      <c r="K3371" t="str">
        <f>INDEX('Planning Periods'!$O$2:$O$540,MATCH('Table B Values'!A3371,'Planning Periods'!$A$2:$A$540,0))</f>
        <v>Butte County</v>
      </c>
    </row>
    <row r="3372" spans="1:11">
      <c r="A3372" t="s">
        <v>1066</v>
      </c>
      <c r="B3372">
        <v>2016</v>
      </c>
      <c r="C3372">
        <v>0</v>
      </c>
      <c r="D3372">
        <v>0</v>
      </c>
      <c r="E3372">
        <v>54</v>
      </c>
      <c r="F3372">
        <v>0</v>
      </c>
      <c r="G3372">
        <v>0</v>
      </c>
      <c r="H3372">
        <v>0</v>
      </c>
      <c r="I3372">
        <v>43</v>
      </c>
      <c r="J3372" t="s">
        <v>1275</v>
      </c>
      <c r="K3372" t="str">
        <f>INDEX('Planning Periods'!$O$2:$O$540,MATCH('Table B Values'!A3372,'Planning Periods'!$A$2:$A$540,0))</f>
        <v>Solano County</v>
      </c>
    </row>
    <row r="3373" spans="1:11">
      <c r="A3373" t="s">
        <v>1164</v>
      </c>
      <c r="B3373">
        <v>2016</v>
      </c>
      <c r="C3373">
        <v>9</v>
      </c>
      <c r="D3373">
        <v>0</v>
      </c>
      <c r="E3373">
        <v>1</v>
      </c>
      <c r="F3373">
        <v>0</v>
      </c>
      <c r="G3373">
        <v>0</v>
      </c>
      <c r="H3373">
        <v>9</v>
      </c>
      <c r="I3373" s="356">
        <v>214</v>
      </c>
      <c r="J3373" t="s">
        <v>1275</v>
      </c>
      <c r="K3373" t="str">
        <f>INDEX('Planning Periods'!$O$2:$O$540,MATCH('Table B Values'!A3373,'Planning Periods'!$A$2:$A$540,0))</f>
        <v>Santa Clara County</v>
      </c>
    </row>
    <row r="3374" spans="1:11">
      <c r="A3374" t="s">
        <v>1091</v>
      </c>
      <c r="B3374">
        <v>2016</v>
      </c>
      <c r="C3374">
        <v>0</v>
      </c>
      <c r="D3374">
        <v>0</v>
      </c>
      <c r="E3374">
        <v>0</v>
      </c>
      <c r="F3374">
        <v>0</v>
      </c>
      <c r="G3374">
        <v>0</v>
      </c>
      <c r="H3374">
        <v>3</v>
      </c>
      <c r="I3374">
        <v>5</v>
      </c>
      <c r="J3374" t="s">
        <v>1275</v>
      </c>
      <c r="K3374" t="str">
        <f>INDEX('Planning Periods'!$O$2:$O$540,MATCH('Table B Values'!A3374,'Planning Periods'!$A$2:$A$540,0))</f>
        <v>Riverside County</v>
      </c>
    </row>
    <row r="3375" spans="1:11">
      <c r="A3375" t="s">
        <v>1165</v>
      </c>
      <c r="B3375">
        <v>2016</v>
      </c>
      <c r="C3375">
        <v>0</v>
      </c>
      <c r="D3375">
        <v>0</v>
      </c>
      <c r="E3375">
        <v>0</v>
      </c>
      <c r="F3375">
        <v>0</v>
      </c>
      <c r="G3375">
        <v>0</v>
      </c>
      <c r="H3375">
        <v>0</v>
      </c>
      <c r="I3375">
        <v>1</v>
      </c>
      <c r="J3375" t="s">
        <v>1275</v>
      </c>
      <c r="K3375" t="str">
        <f>INDEX('Planning Periods'!$O$2:$O$540,MATCH('Table B Values'!A3375,'Planning Periods'!$A$2:$A$540,0))</f>
        <v>Santa Cruz County</v>
      </c>
    </row>
    <row r="3376" spans="1:11">
      <c r="A3376" t="s">
        <v>1089</v>
      </c>
      <c r="B3376">
        <v>2016</v>
      </c>
      <c r="C3376">
        <v>34</v>
      </c>
      <c r="D3376">
        <v>0</v>
      </c>
      <c r="E3376">
        <v>30</v>
      </c>
      <c r="F3376">
        <v>0</v>
      </c>
      <c r="G3376">
        <v>0</v>
      </c>
      <c r="H3376">
        <v>52</v>
      </c>
      <c r="I3376">
        <v>121</v>
      </c>
      <c r="J3376" t="s">
        <v>1275</v>
      </c>
      <c r="K3376" t="str">
        <f>INDEX('Planning Periods'!$O$2:$O$540,MATCH('Table B Values'!A3376,'Planning Periods'!$A$2:$A$540,0))</f>
        <v>Ventura County</v>
      </c>
    </row>
    <row r="3377" spans="1:11">
      <c r="A3377" t="s">
        <v>1295</v>
      </c>
      <c r="B3377">
        <v>2016</v>
      </c>
      <c r="C3377">
        <v>0</v>
      </c>
      <c r="D3377">
        <v>0</v>
      </c>
      <c r="E3377">
        <v>0</v>
      </c>
      <c r="F3377">
        <v>0</v>
      </c>
      <c r="G3377">
        <v>0</v>
      </c>
      <c r="H3377">
        <v>2</v>
      </c>
      <c r="I3377">
        <v>0</v>
      </c>
      <c r="J3377" t="s">
        <v>1275</v>
      </c>
      <c r="K3377" t="str">
        <f>INDEX('Planning Periods'!$O$2:$O$540,MATCH('Table B Values'!A3377,'Planning Periods'!$A$2:$A$540,0))</f>
        <v>Imperial County</v>
      </c>
    </row>
    <row r="3378" spans="1:11">
      <c r="A3378" t="s">
        <v>1110</v>
      </c>
      <c r="B3378">
        <v>2016</v>
      </c>
      <c r="C3378">
        <v>0</v>
      </c>
      <c r="D3378">
        <v>0</v>
      </c>
      <c r="E3378">
        <v>0</v>
      </c>
      <c r="F3378">
        <v>0</v>
      </c>
      <c r="G3378">
        <v>0</v>
      </c>
      <c r="H3378">
        <v>0</v>
      </c>
      <c r="I3378">
        <v>116</v>
      </c>
      <c r="J3378" t="s">
        <v>1275</v>
      </c>
      <c r="K3378" t="str">
        <f>INDEX('Planning Periods'!$O$2:$O$540,MATCH('Table B Values'!A3378,'Planning Periods'!$A$2:$A$540,0))</f>
        <v>Riverside County</v>
      </c>
    </row>
    <row r="3379" spans="1:11">
      <c r="A3379" t="s">
        <v>1268</v>
      </c>
      <c r="B3379">
        <v>2016</v>
      </c>
      <c r="C3379">
        <v>0</v>
      </c>
      <c r="D3379">
        <v>0</v>
      </c>
      <c r="E3379">
        <v>0</v>
      </c>
      <c r="F3379">
        <v>0</v>
      </c>
      <c r="G3379">
        <v>0</v>
      </c>
      <c r="H3379">
        <v>0</v>
      </c>
      <c r="I3379" s="356">
        <v>4</v>
      </c>
      <c r="J3379" t="s">
        <v>1275</v>
      </c>
      <c r="K3379" t="str">
        <f>INDEX('Planning Periods'!$O$2:$O$540,MATCH('Table B Values'!A3379,'Planning Periods'!$A$2:$A$540,0))</f>
        <v>Napa County</v>
      </c>
    </row>
    <row r="3380" spans="1:11">
      <c r="A3380" t="s">
        <v>1084</v>
      </c>
      <c r="B3380">
        <v>2016</v>
      </c>
      <c r="C3380">
        <v>7</v>
      </c>
      <c r="D3380">
        <v>0</v>
      </c>
      <c r="E3380">
        <v>163</v>
      </c>
      <c r="F3380">
        <v>0</v>
      </c>
      <c r="G3380">
        <v>0</v>
      </c>
      <c r="H3380">
        <v>74</v>
      </c>
      <c r="I3380">
        <v>439</v>
      </c>
      <c r="J3380" t="s">
        <v>1275</v>
      </c>
      <c r="K3380" t="str">
        <f>INDEX('Planning Periods'!$O$2:$O$540,MATCH('Table B Values'!A3380,'Planning Periods'!$A$2:$A$540,0))</f>
        <v>San Diego County</v>
      </c>
    </row>
    <row r="3381" spans="1:11">
      <c r="A3381" t="s">
        <v>1100</v>
      </c>
      <c r="B3381">
        <v>2016</v>
      </c>
      <c r="C3381">
        <v>0</v>
      </c>
      <c r="D3381">
        <v>0</v>
      </c>
      <c r="E3381">
        <v>0</v>
      </c>
      <c r="F3381">
        <v>0</v>
      </c>
      <c r="G3381">
        <v>0</v>
      </c>
      <c r="H3381">
        <v>0</v>
      </c>
      <c r="I3381">
        <v>132</v>
      </c>
      <c r="J3381" t="s">
        <v>1275</v>
      </c>
      <c r="K3381" t="str">
        <f>INDEX('Planning Periods'!$O$2:$O$540,MATCH('Table B Values'!A3381,'Planning Periods'!$A$2:$A$540,0))</f>
        <v>Los Angeles County</v>
      </c>
    </row>
    <row r="3382" spans="1:11">
      <c r="A3382" t="s">
        <v>837</v>
      </c>
      <c r="B3382">
        <v>2016</v>
      </c>
      <c r="C3382">
        <v>59</v>
      </c>
      <c r="D3382">
        <v>0</v>
      </c>
      <c r="E3382">
        <v>54</v>
      </c>
      <c r="F3382">
        <v>0</v>
      </c>
      <c r="G3382">
        <v>0</v>
      </c>
      <c r="H3382">
        <v>65</v>
      </c>
      <c r="I3382" s="356">
        <v>435</v>
      </c>
      <c r="J3382" t="s">
        <v>1275</v>
      </c>
      <c r="K3382" t="str">
        <f>INDEX('Planning Periods'!$O$2:$O$540,MATCH('Table B Values'!A3382,'Planning Periods'!$A$2:$A$540,0))</f>
        <v>Butte County</v>
      </c>
    </row>
    <row r="3383" spans="1:11">
      <c r="A3383" t="s">
        <v>1096</v>
      </c>
      <c r="B3383">
        <v>2016</v>
      </c>
      <c r="C3383">
        <v>0</v>
      </c>
      <c r="D3383">
        <v>0</v>
      </c>
      <c r="E3383">
        <v>203</v>
      </c>
      <c r="F3383">
        <v>0</v>
      </c>
      <c r="G3383">
        <v>0</v>
      </c>
      <c r="H3383">
        <v>0</v>
      </c>
      <c r="I3383">
        <v>370</v>
      </c>
      <c r="J3383" t="s">
        <v>1275</v>
      </c>
      <c r="K3383" t="str">
        <f>INDEX('Planning Periods'!$O$2:$O$540,MATCH('Table B Values'!A3383,'Planning Periods'!$A$2:$A$540,0))</f>
        <v>San Bernardino County</v>
      </c>
    </row>
    <row r="3384" spans="1:11">
      <c r="A3384" t="s">
        <v>1293</v>
      </c>
      <c r="B3384">
        <v>2016</v>
      </c>
      <c r="C3384">
        <v>0</v>
      </c>
      <c r="D3384">
        <v>0</v>
      </c>
      <c r="E3384">
        <v>0</v>
      </c>
      <c r="F3384">
        <v>0</v>
      </c>
      <c r="G3384">
        <v>0</v>
      </c>
      <c r="H3384">
        <v>0</v>
      </c>
      <c r="I3384">
        <v>0</v>
      </c>
      <c r="J3384" t="s">
        <v>1275</v>
      </c>
      <c r="K3384" t="str">
        <f>INDEX('Planning Periods'!$O$2:$O$540,MATCH('Table B Values'!A3384,'Planning Periods'!$A$2:$A$540,0))</f>
        <v>Stanislaus County</v>
      </c>
    </row>
    <row r="3385" spans="1:11">
      <c r="A3385" t="s">
        <v>1163</v>
      </c>
      <c r="B3385">
        <v>2016</v>
      </c>
      <c r="C3385">
        <v>0</v>
      </c>
      <c r="D3385">
        <v>0</v>
      </c>
      <c r="E3385">
        <v>0</v>
      </c>
      <c r="F3385">
        <v>0</v>
      </c>
      <c r="G3385">
        <v>0</v>
      </c>
      <c r="H3385">
        <v>0</v>
      </c>
      <c r="I3385">
        <v>4</v>
      </c>
      <c r="J3385" t="s">
        <v>1275</v>
      </c>
      <c r="K3385" t="str">
        <f>INDEX('Planning Periods'!$O$2:$O$540,MATCH('Table B Values'!A3385,'Planning Periods'!$A$2:$A$540,0))</f>
        <v>Santa Barbara County</v>
      </c>
    </row>
    <row r="3386" spans="1:11">
      <c r="A3386" t="s">
        <v>1086</v>
      </c>
      <c r="B3386">
        <v>2016</v>
      </c>
      <c r="C3386">
        <v>0</v>
      </c>
      <c r="D3386">
        <v>0</v>
      </c>
      <c r="E3386">
        <v>0</v>
      </c>
      <c r="F3386">
        <v>0</v>
      </c>
      <c r="G3386">
        <v>0</v>
      </c>
      <c r="H3386">
        <v>35</v>
      </c>
      <c r="I3386">
        <v>0</v>
      </c>
      <c r="J3386" t="s">
        <v>1275</v>
      </c>
      <c r="K3386" t="str">
        <f>INDEX('Planning Periods'!$O$2:$O$540,MATCH('Table B Values'!A3386,'Planning Periods'!$A$2:$A$540,0))</f>
        <v>Los Angeles County</v>
      </c>
    </row>
    <row r="3387" spans="1:11">
      <c r="A3387" t="s">
        <v>1094</v>
      </c>
      <c r="B3387">
        <v>2016</v>
      </c>
      <c r="C3387">
        <v>0</v>
      </c>
      <c r="D3387">
        <v>0</v>
      </c>
      <c r="E3387">
        <v>0</v>
      </c>
      <c r="F3387">
        <v>0</v>
      </c>
      <c r="G3387">
        <v>0</v>
      </c>
      <c r="H3387">
        <v>0</v>
      </c>
      <c r="I3387">
        <v>0</v>
      </c>
      <c r="J3387" t="s">
        <v>1275</v>
      </c>
      <c r="K3387" t="str">
        <f>INDEX('Planning Periods'!$O$2:$O$540,MATCH('Table B Values'!A3387,'Planning Periods'!$A$2:$A$540,0))</f>
        <v>Riverside County</v>
      </c>
    </row>
    <row r="3388" spans="1:11">
      <c r="A3388" t="s">
        <v>1106</v>
      </c>
      <c r="B3388">
        <v>2016</v>
      </c>
      <c r="C3388">
        <v>5</v>
      </c>
      <c r="D3388">
        <v>0</v>
      </c>
      <c r="E3388">
        <v>7</v>
      </c>
      <c r="F3388">
        <v>0</v>
      </c>
      <c r="G3388">
        <v>0</v>
      </c>
      <c r="H3388">
        <v>54</v>
      </c>
      <c r="I3388">
        <v>0</v>
      </c>
      <c r="J3388" t="s">
        <v>1275</v>
      </c>
      <c r="K3388" t="str">
        <f>INDEX('Planning Periods'!$O$2:$O$540,MATCH('Table B Values'!A3388,'Planning Periods'!$A$2:$A$540,0))</f>
        <v>Imperial County</v>
      </c>
    </row>
    <row r="3389" spans="1:11">
      <c r="A3389" t="s">
        <v>1107</v>
      </c>
      <c r="B3389">
        <v>2016</v>
      </c>
      <c r="C3389">
        <v>0</v>
      </c>
      <c r="D3389">
        <v>0</v>
      </c>
      <c r="E3389">
        <v>0</v>
      </c>
      <c r="F3389">
        <v>0</v>
      </c>
      <c r="G3389">
        <v>0</v>
      </c>
      <c r="H3389">
        <v>0</v>
      </c>
      <c r="I3389">
        <v>194</v>
      </c>
      <c r="J3389" t="s">
        <v>1275</v>
      </c>
      <c r="K3389" t="str">
        <f>INDEX('Planning Periods'!$O$2:$O$540,MATCH('Table B Values'!A3389,'Planning Periods'!$A$2:$A$540,0))</f>
        <v>Orange County</v>
      </c>
    </row>
    <row r="3390" spans="1:11">
      <c r="A3390" t="s">
        <v>1152</v>
      </c>
      <c r="B3390">
        <v>2016</v>
      </c>
      <c r="C3390">
        <v>0</v>
      </c>
      <c r="D3390">
        <v>0</v>
      </c>
      <c r="E3390">
        <v>3</v>
      </c>
      <c r="F3390">
        <v>0</v>
      </c>
      <c r="G3390">
        <v>0</v>
      </c>
      <c r="H3390">
        <v>0</v>
      </c>
      <c r="I3390">
        <v>540</v>
      </c>
      <c r="J3390" t="s">
        <v>1275</v>
      </c>
      <c r="K3390" t="str">
        <f>INDEX('Planning Periods'!$O$2:$O$540,MATCH('Table B Values'!A3390,'Planning Periods'!$A$2:$A$540,0))</f>
        <v>Contra Costa County</v>
      </c>
    </row>
    <row r="3391" spans="1:11">
      <c r="A3391" t="s">
        <v>1090</v>
      </c>
      <c r="B3391">
        <v>2016</v>
      </c>
      <c r="C3391">
        <v>0</v>
      </c>
      <c r="D3391">
        <v>0</v>
      </c>
      <c r="E3391">
        <v>0</v>
      </c>
      <c r="F3391">
        <v>0</v>
      </c>
      <c r="G3391">
        <v>0</v>
      </c>
      <c r="H3391">
        <v>6</v>
      </c>
      <c r="I3391">
        <v>0</v>
      </c>
      <c r="J3391" t="s">
        <v>1275</v>
      </c>
      <c r="K3391" t="str">
        <f>INDEX('Planning Periods'!$O$2:$O$540,MATCH('Table B Values'!A3391,'Planning Periods'!$A$2:$A$540,0))</f>
        <v>Inyo County</v>
      </c>
    </row>
    <row r="3392" spans="1:11">
      <c r="A3392" t="s">
        <v>1136</v>
      </c>
      <c r="B3392">
        <v>2016</v>
      </c>
      <c r="C3392">
        <v>0</v>
      </c>
      <c r="D3392">
        <v>0</v>
      </c>
      <c r="E3392">
        <v>2</v>
      </c>
      <c r="F3392">
        <v>0</v>
      </c>
      <c r="G3392">
        <v>0</v>
      </c>
      <c r="H3392">
        <v>0</v>
      </c>
      <c r="I3392">
        <v>1</v>
      </c>
      <c r="J3392" t="s">
        <v>1275</v>
      </c>
      <c r="K3392" t="str">
        <f>INDEX('Planning Periods'!$O$2:$O$540,MATCH('Table B Values'!A3392,'Planning Periods'!$A$2:$A$540,0))</f>
        <v>Solano County</v>
      </c>
    </row>
    <row r="3393" spans="1:11">
      <c r="A3393" t="s">
        <v>1141</v>
      </c>
      <c r="B3393">
        <v>2016</v>
      </c>
      <c r="C3393">
        <v>21</v>
      </c>
      <c r="D3393">
        <v>0</v>
      </c>
      <c r="E3393">
        <v>0</v>
      </c>
      <c r="F3393">
        <v>0</v>
      </c>
      <c r="G3393">
        <v>0</v>
      </c>
      <c r="H3393">
        <v>90</v>
      </c>
      <c r="I3393">
        <v>183</v>
      </c>
      <c r="J3393" t="s">
        <v>1275</v>
      </c>
      <c r="K3393" t="str">
        <f>INDEX('Planning Periods'!$O$2:$O$540,MATCH('Table B Values'!A3393,'Planning Periods'!$A$2:$A$540,0))</f>
        <v>Alameda County</v>
      </c>
    </row>
    <row r="3394" spans="1:11">
      <c r="A3394" t="s">
        <v>1085</v>
      </c>
      <c r="B3394">
        <v>2016</v>
      </c>
      <c r="C3394">
        <v>0</v>
      </c>
      <c r="D3394">
        <v>0</v>
      </c>
      <c r="E3394">
        <v>0</v>
      </c>
      <c r="F3394">
        <v>0</v>
      </c>
      <c r="G3394">
        <v>0</v>
      </c>
      <c r="H3394">
        <v>2</v>
      </c>
      <c r="I3394">
        <v>16</v>
      </c>
      <c r="J3394" t="s">
        <v>1275</v>
      </c>
      <c r="K3394" t="str">
        <f>INDEX('Planning Periods'!$O$2:$O$540,MATCH('Table B Values'!A3394,'Planning Periods'!$A$2:$A$540,0))</f>
        <v>Los Angeles County</v>
      </c>
    </row>
    <row r="3395" spans="1:11">
      <c r="A3395" t="s">
        <v>1160</v>
      </c>
      <c r="B3395">
        <v>2016</v>
      </c>
      <c r="C3395">
        <v>0</v>
      </c>
      <c r="D3395">
        <v>0</v>
      </c>
      <c r="E3395">
        <v>0</v>
      </c>
      <c r="F3395">
        <v>0</v>
      </c>
      <c r="G3395">
        <v>0</v>
      </c>
      <c r="H3395">
        <v>3</v>
      </c>
      <c r="I3395">
        <v>4</v>
      </c>
      <c r="J3395" t="s">
        <v>1275</v>
      </c>
      <c r="K3395" t="str">
        <f>INDEX('Planning Periods'!$O$2:$O$540,MATCH('Table B Values'!A3395,'Planning Periods'!$A$2:$A$540,0))</f>
        <v>San Mateo County</v>
      </c>
    </row>
    <row r="3396" spans="1:11">
      <c r="A3396" t="s">
        <v>1108</v>
      </c>
      <c r="B3396">
        <v>2016</v>
      </c>
      <c r="C3396">
        <v>0</v>
      </c>
      <c r="D3396">
        <v>0</v>
      </c>
      <c r="E3396">
        <v>0</v>
      </c>
      <c r="F3396">
        <v>0</v>
      </c>
      <c r="G3396">
        <v>0</v>
      </c>
      <c r="H3396">
        <v>8</v>
      </c>
      <c r="I3396">
        <v>90</v>
      </c>
      <c r="J3396" t="s">
        <v>1275</v>
      </c>
      <c r="K3396" t="str">
        <f>INDEX('Planning Periods'!$O$2:$O$540,MATCH('Table B Values'!A3396,'Planning Periods'!$A$2:$A$540,0))</f>
        <v>Butte County</v>
      </c>
    </row>
    <row r="3397" spans="1:11">
      <c r="A3397" t="s">
        <v>1113</v>
      </c>
      <c r="B3397">
        <v>2016</v>
      </c>
      <c r="C3397">
        <v>0</v>
      </c>
      <c r="D3397">
        <v>0</v>
      </c>
      <c r="E3397">
        <v>0</v>
      </c>
      <c r="F3397">
        <v>0</v>
      </c>
      <c r="G3397">
        <v>0</v>
      </c>
      <c r="H3397">
        <v>2</v>
      </c>
      <c r="I3397">
        <v>43</v>
      </c>
      <c r="J3397" t="s">
        <v>1275</v>
      </c>
      <c r="K3397" t="str">
        <f>INDEX('Planning Periods'!$O$2:$O$540,MATCH('Table B Values'!A3397,'Planning Periods'!$A$2:$A$540,0))</f>
        <v>Los Angeles County</v>
      </c>
    </row>
    <row r="3398" spans="1:11">
      <c r="A3398" t="s">
        <v>951</v>
      </c>
      <c r="B3398">
        <v>2016</v>
      </c>
      <c r="C3398">
        <v>0</v>
      </c>
      <c r="D3398">
        <v>60</v>
      </c>
      <c r="E3398">
        <v>0</v>
      </c>
      <c r="F3398">
        <v>36</v>
      </c>
      <c r="G3398">
        <v>0</v>
      </c>
      <c r="H3398">
        <v>104</v>
      </c>
      <c r="I3398">
        <v>48</v>
      </c>
      <c r="J3398" t="s">
        <v>1275</v>
      </c>
      <c r="K3398" t="str">
        <f>INDEX('Planning Periods'!$O$2:$O$540,MATCH('Table B Values'!A3398,'Planning Periods'!$A$2:$A$540,0))</f>
        <v>Calaveras County</v>
      </c>
    </row>
    <row r="3399" spans="1:11">
      <c r="A3399" t="s">
        <v>1159</v>
      </c>
      <c r="B3399">
        <v>2016</v>
      </c>
      <c r="C3399">
        <v>0</v>
      </c>
      <c r="D3399">
        <v>0</v>
      </c>
      <c r="E3399">
        <v>0</v>
      </c>
      <c r="F3399">
        <v>0</v>
      </c>
      <c r="G3399">
        <v>0</v>
      </c>
      <c r="H3399">
        <v>0</v>
      </c>
      <c r="I3399">
        <v>133</v>
      </c>
      <c r="J3399" t="s">
        <v>1275</v>
      </c>
      <c r="K3399" t="str">
        <f>INDEX('Planning Periods'!$O$2:$O$540,MATCH('Table B Values'!A3399,'Planning Periods'!$A$2:$A$540,0))</f>
        <v>San Mateo County</v>
      </c>
    </row>
    <row r="3400" spans="1:11">
      <c r="A3400" t="s">
        <v>1161</v>
      </c>
      <c r="B3400">
        <v>2016</v>
      </c>
      <c r="C3400">
        <v>0</v>
      </c>
      <c r="D3400">
        <v>0</v>
      </c>
      <c r="E3400">
        <v>0</v>
      </c>
      <c r="F3400">
        <v>0</v>
      </c>
      <c r="G3400">
        <v>0</v>
      </c>
      <c r="H3400">
        <v>0</v>
      </c>
      <c r="I3400">
        <v>51</v>
      </c>
      <c r="J3400" t="s">
        <v>1275</v>
      </c>
      <c r="K3400" t="str">
        <f>INDEX('Planning Periods'!$O$2:$O$540,MATCH('Table B Values'!A3400,'Planning Periods'!$A$2:$A$540,0))</f>
        <v>Santa Barbara County</v>
      </c>
    </row>
    <row r="3401" spans="1:11">
      <c r="A3401" t="s">
        <v>954</v>
      </c>
      <c r="B3401">
        <v>2016</v>
      </c>
      <c r="C3401">
        <v>0</v>
      </c>
      <c r="D3401">
        <v>0</v>
      </c>
      <c r="E3401">
        <v>0</v>
      </c>
      <c r="F3401">
        <v>0</v>
      </c>
      <c r="G3401">
        <v>0</v>
      </c>
      <c r="H3401">
        <v>26</v>
      </c>
      <c r="I3401">
        <v>116</v>
      </c>
      <c r="J3401" t="s">
        <v>1275</v>
      </c>
      <c r="K3401" t="str">
        <f>INDEX('Planning Periods'!$O$2:$O$540,MATCH('Table B Values'!A3401,'Planning Periods'!$A$2:$A$540,0))</f>
        <v>Orange County</v>
      </c>
    </row>
    <row r="3402" spans="1:11">
      <c r="A3402" t="s">
        <v>1104</v>
      </c>
      <c r="B3402">
        <v>2016</v>
      </c>
      <c r="C3402">
        <v>0</v>
      </c>
      <c r="D3402">
        <v>0</v>
      </c>
      <c r="E3402">
        <v>0</v>
      </c>
      <c r="F3402">
        <v>0</v>
      </c>
      <c r="G3402">
        <v>0</v>
      </c>
      <c r="H3402">
        <v>0</v>
      </c>
      <c r="I3402">
        <v>275</v>
      </c>
      <c r="J3402" t="s">
        <v>1275</v>
      </c>
      <c r="K3402" t="str">
        <f>INDEX('Planning Periods'!$O$2:$O$540,MATCH('Table B Values'!A3402,'Planning Periods'!$A$2:$A$540,0))</f>
        <v>Los Angeles County</v>
      </c>
    </row>
    <row r="3403" spans="1:11">
      <c r="A3403" t="s">
        <v>926</v>
      </c>
      <c r="B3403">
        <v>2016</v>
      </c>
      <c r="C3403">
        <v>0</v>
      </c>
      <c r="D3403">
        <v>0</v>
      </c>
      <c r="E3403">
        <v>0</v>
      </c>
      <c r="F3403">
        <v>0</v>
      </c>
      <c r="G3403">
        <v>0</v>
      </c>
      <c r="H3403">
        <v>357</v>
      </c>
      <c r="I3403">
        <v>91</v>
      </c>
      <c r="J3403" t="s">
        <v>1275</v>
      </c>
      <c r="K3403" t="str">
        <f>INDEX('Planning Periods'!$O$2:$O$540,MATCH('Table B Values'!A3403,'Planning Periods'!$A$2:$A$540,0))</f>
        <v>San Bernardino County</v>
      </c>
    </row>
    <row r="3404" spans="1:11">
      <c r="A3404" t="s">
        <v>1093</v>
      </c>
      <c r="B3404">
        <v>2016</v>
      </c>
      <c r="C3404">
        <v>0</v>
      </c>
      <c r="D3404">
        <v>0</v>
      </c>
      <c r="E3404">
        <v>0</v>
      </c>
      <c r="F3404">
        <v>0</v>
      </c>
      <c r="G3404">
        <v>0</v>
      </c>
      <c r="H3404">
        <v>18</v>
      </c>
      <c r="I3404">
        <v>9</v>
      </c>
      <c r="J3404" t="s">
        <v>1275</v>
      </c>
      <c r="K3404" t="str">
        <f>INDEX('Planning Periods'!$O$2:$O$540,MATCH('Table B Values'!A3404,'Planning Periods'!$A$2:$A$540,0))</f>
        <v>Santa Clara County</v>
      </c>
    </row>
    <row r="3405" spans="1:11">
      <c r="A3405" t="s">
        <v>996</v>
      </c>
      <c r="B3405">
        <v>2016</v>
      </c>
      <c r="C3405">
        <v>0</v>
      </c>
      <c r="D3405">
        <v>0</v>
      </c>
      <c r="E3405">
        <v>3</v>
      </c>
      <c r="F3405">
        <v>0</v>
      </c>
      <c r="G3405">
        <v>0</v>
      </c>
      <c r="H3405">
        <v>4</v>
      </c>
      <c r="I3405">
        <v>132</v>
      </c>
      <c r="J3405" t="s">
        <v>1275</v>
      </c>
      <c r="K3405" t="str">
        <f>INDEX('Planning Periods'!$O$2:$O$540,MATCH('Table B Values'!A3405,'Planning Periods'!$A$2:$A$540,0))</f>
        <v>Orange County</v>
      </c>
    </row>
    <row r="3406" spans="1:11">
      <c r="A3406" t="s">
        <v>1088</v>
      </c>
      <c r="B3406">
        <v>2016</v>
      </c>
      <c r="C3406">
        <v>0</v>
      </c>
      <c r="D3406">
        <v>0</v>
      </c>
      <c r="E3406">
        <v>7</v>
      </c>
      <c r="F3406">
        <v>0</v>
      </c>
      <c r="G3406">
        <v>0</v>
      </c>
      <c r="H3406">
        <v>17</v>
      </c>
      <c r="I3406">
        <v>140</v>
      </c>
      <c r="J3406" t="s">
        <v>1275</v>
      </c>
      <c r="K3406" t="str">
        <f>INDEX('Planning Periods'!$O$2:$O$540,MATCH('Table B Values'!A3406,'Planning Periods'!$A$2:$A$540,0))</f>
        <v>San Mateo County</v>
      </c>
    </row>
    <row r="3407" spans="1:11">
      <c r="A3407" t="s">
        <v>1070</v>
      </c>
      <c r="B3407">
        <v>2016</v>
      </c>
      <c r="C3407">
        <v>0</v>
      </c>
      <c r="D3407">
        <v>0</v>
      </c>
      <c r="E3407">
        <v>0</v>
      </c>
      <c r="F3407">
        <v>0</v>
      </c>
      <c r="G3407">
        <v>0</v>
      </c>
      <c r="H3407">
        <v>0</v>
      </c>
      <c r="I3407">
        <v>0</v>
      </c>
      <c r="J3407" t="s">
        <v>1275</v>
      </c>
      <c r="K3407" t="str">
        <f>INDEX('Planning Periods'!$O$2:$O$540,MATCH('Table B Values'!A3407,'Planning Periods'!$A$2:$A$540,0))</f>
        <v>Los Angeles County</v>
      </c>
    </row>
    <row r="3408" spans="1:11">
      <c r="A3408" t="s">
        <v>1073</v>
      </c>
      <c r="B3408">
        <v>2016</v>
      </c>
      <c r="C3408">
        <v>1</v>
      </c>
      <c r="D3408">
        <v>1</v>
      </c>
      <c r="E3408">
        <v>1</v>
      </c>
      <c r="F3408">
        <v>0</v>
      </c>
      <c r="G3408">
        <v>0</v>
      </c>
      <c r="H3408">
        <v>1</v>
      </c>
      <c r="I3408">
        <v>13</v>
      </c>
      <c r="J3408" t="s">
        <v>1275</v>
      </c>
      <c r="K3408" t="str">
        <f>INDEX('Planning Periods'!$O$2:$O$540,MATCH('Table B Values'!A3408,'Planning Periods'!$A$2:$A$540,0))</f>
        <v>Marin County</v>
      </c>
    </row>
    <row r="3409" spans="1:11">
      <c r="A3409" t="s">
        <v>1119</v>
      </c>
      <c r="B3409">
        <v>2016</v>
      </c>
      <c r="C3409">
        <v>0</v>
      </c>
      <c r="D3409">
        <v>0</v>
      </c>
      <c r="E3409">
        <v>0</v>
      </c>
      <c r="F3409">
        <v>0</v>
      </c>
      <c r="G3409">
        <v>0</v>
      </c>
      <c r="H3409">
        <v>0</v>
      </c>
      <c r="I3409">
        <v>115</v>
      </c>
      <c r="J3409" t="s">
        <v>1275</v>
      </c>
      <c r="K3409" t="str">
        <f>INDEX('Planning Periods'!$O$2:$O$540,MATCH('Table B Values'!A3409,'Planning Periods'!$A$2:$A$540,0))</f>
        <v>Orange County</v>
      </c>
    </row>
    <row r="3410" spans="1:11">
      <c r="A3410" t="s">
        <v>1083</v>
      </c>
      <c r="B3410">
        <v>2016</v>
      </c>
      <c r="C3410">
        <v>1</v>
      </c>
      <c r="D3410">
        <v>0</v>
      </c>
      <c r="E3410">
        <v>3</v>
      </c>
      <c r="F3410">
        <v>0</v>
      </c>
      <c r="G3410">
        <v>0</v>
      </c>
      <c r="H3410">
        <v>0</v>
      </c>
      <c r="I3410">
        <v>16</v>
      </c>
      <c r="J3410" t="s">
        <v>1275</v>
      </c>
      <c r="K3410" t="str">
        <f>INDEX('Planning Periods'!$O$2:$O$540,MATCH('Table B Values'!A3410,'Planning Periods'!$A$2:$A$540,0))</f>
        <v>Sonoma County</v>
      </c>
    </row>
    <row r="3411" spans="1:11">
      <c r="A3411" t="s">
        <v>999</v>
      </c>
      <c r="B3411">
        <v>2016</v>
      </c>
      <c r="C3411">
        <v>0</v>
      </c>
      <c r="D3411">
        <v>0</v>
      </c>
      <c r="E3411">
        <v>0</v>
      </c>
      <c r="F3411">
        <v>0</v>
      </c>
      <c r="G3411">
        <v>0</v>
      </c>
      <c r="H3411">
        <v>4</v>
      </c>
      <c r="I3411">
        <v>34</v>
      </c>
      <c r="J3411" t="s">
        <v>1275</v>
      </c>
      <c r="K3411" t="str">
        <f>INDEX('Planning Periods'!$O$2:$O$540,MATCH('Table B Values'!A3411,'Planning Periods'!$A$2:$A$540,0))</f>
        <v>Orange County</v>
      </c>
    </row>
    <row r="3412" spans="1:11">
      <c r="A3412" t="s">
        <v>1048</v>
      </c>
      <c r="B3412">
        <v>2016</v>
      </c>
      <c r="C3412">
        <v>0</v>
      </c>
      <c r="D3412">
        <v>0</v>
      </c>
      <c r="E3412">
        <v>0</v>
      </c>
      <c r="F3412">
        <v>0</v>
      </c>
      <c r="G3412">
        <v>0</v>
      </c>
      <c r="H3412">
        <v>44</v>
      </c>
      <c r="I3412">
        <v>1</v>
      </c>
      <c r="J3412" t="s">
        <v>1275</v>
      </c>
      <c r="K3412" t="str">
        <f>INDEX('Planning Periods'!$O$2:$O$540,MATCH('Table B Values'!A3412,'Planning Periods'!$A$2:$A$540,0))</f>
        <v>Kern County</v>
      </c>
    </row>
    <row r="3413" spans="1:11">
      <c r="A3413" t="s">
        <v>872</v>
      </c>
      <c r="B3413">
        <v>2016</v>
      </c>
      <c r="C3413">
        <v>0</v>
      </c>
      <c r="D3413">
        <v>0</v>
      </c>
      <c r="E3413">
        <v>0</v>
      </c>
      <c r="F3413">
        <v>0</v>
      </c>
      <c r="G3413">
        <v>0</v>
      </c>
      <c r="H3413">
        <v>0</v>
      </c>
      <c r="I3413">
        <v>15</v>
      </c>
      <c r="J3413" t="s">
        <v>1275</v>
      </c>
      <c r="K3413" t="str">
        <f>INDEX('Planning Periods'!$O$2:$O$540,MATCH('Table B Values'!A3413,'Planning Periods'!$A$2:$A$540,0))</f>
        <v>Los Angeles County</v>
      </c>
    </row>
    <row r="3414" spans="1:11">
      <c r="A3414" t="s">
        <v>1064</v>
      </c>
      <c r="B3414">
        <v>2016</v>
      </c>
      <c r="C3414">
        <v>0</v>
      </c>
      <c r="D3414">
        <v>0</v>
      </c>
      <c r="E3414">
        <v>0</v>
      </c>
      <c r="F3414">
        <v>9</v>
      </c>
      <c r="G3414">
        <v>0</v>
      </c>
      <c r="H3414">
        <v>12</v>
      </c>
      <c r="I3414">
        <v>0</v>
      </c>
      <c r="J3414" t="s">
        <v>1275</v>
      </c>
      <c r="K3414" t="str">
        <f>INDEX('Planning Periods'!$O$2:$O$540,MATCH('Table B Values'!A3414,'Planning Periods'!$A$2:$A$540,0))</f>
        <v>Tulare County</v>
      </c>
    </row>
    <row r="3415" spans="1:11">
      <c r="A3415" t="s">
        <v>990</v>
      </c>
      <c r="B3415">
        <v>2016</v>
      </c>
      <c r="C3415">
        <v>0</v>
      </c>
      <c r="D3415">
        <v>3</v>
      </c>
      <c r="E3415">
        <v>0</v>
      </c>
      <c r="F3415">
        <v>0</v>
      </c>
      <c r="G3415">
        <v>0</v>
      </c>
      <c r="H3415">
        <v>4</v>
      </c>
      <c r="I3415">
        <v>17</v>
      </c>
      <c r="J3415" t="s">
        <v>1275</v>
      </c>
      <c r="K3415" t="str">
        <f>INDEX('Planning Periods'!$O$2:$O$540,MATCH('Table B Values'!A3415,'Planning Periods'!$A$2:$A$540,0))</f>
        <v>Del Norte County</v>
      </c>
    </row>
    <row r="3416" spans="1:11">
      <c r="A3416" t="s">
        <v>1051</v>
      </c>
      <c r="B3416">
        <v>2016</v>
      </c>
      <c r="C3416">
        <v>0</v>
      </c>
      <c r="D3416">
        <v>0</v>
      </c>
      <c r="E3416">
        <v>2</v>
      </c>
      <c r="F3416">
        <v>0</v>
      </c>
      <c r="G3416">
        <v>0</v>
      </c>
      <c r="H3416">
        <v>4</v>
      </c>
      <c r="I3416">
        <v>50</v>
      </c>
      <c r="J3416" t="s">
        <v>1275</v>
      </c>
      <c r="K3416" t="str">
        <f>INDEX('Planning Periods'!$O$2:$O$540,MATCH('Table B Values'!A3416,'Planning Periods'!$A$2:$A$540,0))</f>
        <v>Contra Costa County</v>
      </c>
    </row>
    <row r="3417" spans="1:11">
      <c r="A3417" t="s">
        <v>849</v>
      </c>
      <c r="B3417">
        <v>2016</v>
      </c>
      <c r="C3417">
        <v>42</v>
      </c>
      <c r="D3417">
        <v>0</v>
      </c>
      <c r="E3417">
        <v>19</v>
      </c>
      <c r="F3417">
        <v>8</v>
      </c>
      <c r="G3417">
        <v>0</v>
      </c>
      <c r="H3417">
        <v>16</v>
      </c>
      <c r="I3417">
        <v>183</v>
      </c>
      <c r="J3417" t="s">
        <v>1275</v>
      </c>
      <c r="K3417" t="str">
        <f>INDEX('Planning Periods'!$O$2:$O$540,MATCH('Table B Values'!A3417,'Planning Periods'!$A$2:$A$540,0))</f>
        <v>Yolo County</v>
      </c>
    </row>
    <row r="3418" spans="1:11">
      <c r="A3418" t="s">
        <v>994</v>
      </c>
      <c r="B3418">
        <v>2016</v>
      </c>
      <c r="C3418">
        <v>0</v>
      </c>
      <c r="D3418">
        <v>0</v>
      </c>
      <c r="E3418">
        <v>0</v>
      </c>
      <c r="F3418">
        <v>0</v>
      </c>
      <c r="G3418">
        <v>0</v>
      </c>
      <c r="H3418">
        <v>0</v>
      </c>
      <c r="I3418">
        <v>11</v>
      </c>
      <c r="J3418" t="s">
        <v>1275</v>
      </c>
      <c r="K3418" t="str">
        <f>INDEX('Planning Periods'!$O$2:$O$540,MATCH('Table B Values'!A3418,'Planning Periods'!$A$2:$A$540,0))</f>
        <v>San Diego County</v>
      </c>
    </row>
    <row r="3419" spans="1:11">
      <c r="A3419" t="s">
        <v>1158</v>
      </c>
      <c r="B3419">
        <v>2016</v>
      </c>
      <c r="C3419">
        <v>0</v>
      </c>
      <c r="D3419">
        <v>0</v>
      </c>
      <c r="E3419">
        <v>0</v>
      </c>
      <c r="F3419">
        <v>0</v>
      </c>
      <c r="G3419">
        <v>0</v>
      </c>
      <c r="H3419">
        <v>2</v>
      </c>
      <c r="I3419">
        <v>13</v>
      </c>
      <c r="J3419" t="s">
        <v>1275</v>
      </c>
      <c r="K3419" t="str">
        <f>INDEX('Planning Periods'!$O$2:$O$540,MATCH('Table B Values'!A3419,'Planning Periods'!$A$2:$A$540,0))</f>
        <v>Sonoma County</v>
      </c>
    </row>
    <row r="3420" spans="1:11">
      <c r="A3420" t="s">
        <v>1155</v>
      </c>
      <c r="B3420">
        <v>2016</v>
      </c>
      <c r="C3420">
        <v>0</v>
      </c>
      <c r="D3420">
        <v>0</v>
      </c>
      <c r="E3420">
        <v>5</v>
      </c>
      <c r="F3420">
        <v>0</v>
      </c>
      <c r="G3420">
        <v>0</v>
      </c>
      <c r="H3420">
        <v>395</v>
      </c>
      <c r="I3420">
        <v>689</v>
      </c>
      <c r="J3420" t="s">
        <v>1275</v>
      </c>
      <c r="K3420" t="str">
        <f>INDEX('Planning Periods'!$O$2:$O$540,MATCH('Table B Values'!A3420,'Planning Periods'!$A$2:$A$540,0))</f>
        <v>Fresno County</v>
      </c>
    </row>
    <row r="3421" spans="1:11">
      <c r="A3421" t="s">
        <v>1121</v>
      </c>
      <c r="B3421">
        <v>2016</v>
      </c>
      <c r="C3421">
        <v>0</v>
      </c>
      <c r="D3421">
        <v>0</v>
      </c>
      <c r="E3421">
        <v>0</v>
      </c>
      <c r="F3421">
        <v>0</v>
      </c>
      <c r="G3421">
        <v>0</v>
      </c>
      <c r="H3421">
        <v>0</v>
      </c>
      <c r="I3421">
        <v>0</v>
      </c>
      <c r="J3421" t="s">
        <v>1275</v>
      </c>
      <c r="K3421" t="str">
        <f>INDEX('Planning Periods'!$O$2:$O$540,MATCH('Table B Values'!A3421,'Planning Periods'!$A$2:$A$540,0))</f>
        <v>Riverside County</v>
      </c>
    </row>
    <row r="3422" spans="1:11">
      <c r="A3422" t="s">
        <v>1123</v>
      </c>
      <c r="B3422">
        <v>2016</v>
      </c>
      <c r="C3422">
        <v>0</v>
      </c>
      <c r="D3422">
        <v>0</v>
      </c>
      <c r="E3422">
        <v>0</v>
      </c>
      <c r="F3422">
        <v>0</v>
      </c>
      <c r="G3422">
        <v>0</v>
      </c>
      <c r="H3422">
        <v>1</v>
      </c>
      <c r="I3422">
        <v>0</v>
      </c>
      <c r="J3422" t="s">
        <v>1275</v>
      </c>
      <c r="K3422" t="str">
        <f>INDEX('Planning Periods'!$O$2:$O$540,MATCH('Table B Values'!A3422,'Planning Periods'!$A$2:$A$540,0))</f>
        <v>Lake County</v>
      </c>
    </row>
    <row r="3423" spans="1:11">
      <c r="A3423" t="s">
        <v>835</v>
      </c>
      <c r="B3423">
        <v>2016</v>
      </c>
      <c r="C3423">
        <v>22</v>
      </c>
      <c r="D3423">
        <v>0</v>
      </c>
      <c r="E3423">
        <v>186</v>
      </c>
      <c r="F3423">
        <v>0</v>
      </c>
      <c r="G3423">
        <v>0</v>
      </c>
      <c r="H3423">
        <v>2</v>
      </c>
      <c r="I3423">
        <v>849</v>
      </c>
      <c r="J3423" t="s">
        <v>1275</v>
      </c>
      <c r="K3423" t="str">
        <f>INDEX('Planning Periods'!$O$2:$O$540,MATCH('Table B Values'!A3423,'Planning Periods'!$A$2:$A$540,0))</f>
        <v>San Diego County</v>
      </c>
    </row>
    <row r="3424" spans="1:11">
      <c r="A3424" t="s">
        <v>1127</v>
      </c>
      <c r="B3424">
        <v>2016</v>
      </c>
      <c r="C3424">
        <v>0</v>
      </c>
      <c r="D3424">
        <v>0</v>
      </c>
      <c r="E3424">
        <v>0</v>
      </c>
      <c r="F3424">
        <v>0</v>
      </c>
      <c r="G3424">
        <v>0</v>
      </c>
      <c r="H3424">
        <v>24</v>
      </c>
      <c r="I3424">
        <v>0</v>
      </c>
      <c r="J3424" t="s">
        <v>1275</v>
      </c>
      <c r="K3424" t="str">
        <f>INDEX('Planning Periods'!$O$2:$O$540,MATCH('Table B Values'!A3424,'Planning Periods'!$A$2:$A$540,0))</f>
        <v>Sacramento County</v>
      </c>
    </row>
    <row r="3425" spans="1:11">
      <c r="A3425" t="s">
        <v>1156</v>
      </c>
      <c r="B3425">
        <v>2016</v>
      </c>
      <c r="C3425">
        <v>0</v>
      </c>
      <c r="D3425">
        <v>0</v>
      </c>
      <c r="E3425">
        <v>0</v>
      </c>
      <c r="F3425">
        <v>1</v>
      </c>
      <c r="G3425">
        <v>0</v>
      </c>
      <c r="H3425">
        <v>0</v>
      </c>
      <c r="I3425">
        <v>0</v>
      </c>
      <c r="J3425" t="s">
        <v>1275</v>
      </c>
      <c r="K3425" t="str">
        <f>INDEX('Planning Periods'!$O$2:$O$540,MATCH('Table B Values'!A3425,'Planning Periods'!$A$2:$A$540,0))</f>
        <v>Contra Costa County</v>
      </c>
    </row>
    <row r="3426" spans="1:11">
      <c r="A3426" t="s">
        <v>1266</v>
      </c>
      <c r="B3426">
        <v>2016</v>
      </c>
      <c r="C3426">
        <v>0</v>
      </c>
      <c r="D3426">
        <v>0</v>
      </c>
      <c r="E3426">
        <v>0</v>
      </c>
      <c r="F3426">
        <v>0</v>
      </c>
      <c r="G3426">
        <v>0</v>
      </c>
      <c r="H3426">
        <v>0</v>
      </c>
      <c r="I3426">
        <v>0</v>
      </c>
      <c r="J3426" t="s">
        <v>1275</v>
      </c>
      <c r="K3426" t="str">
        <f>INDEX('Planning Periods'!$O$2:$O$540,MATCH('Table B Values'!A3426,'Planning Periods'!$A$2:$A$540,0))</f>
        <v>Fresno County</v>
      </c>
    </row>
    <row r="3427" spans="1:11">
      <c r="A3427" t="s">
        <v>1081</v>
      </c>
      <c r="B3427">
        <v>2016</v>
      </c>
      <c r="C3427">
        <v>0</v>
      </c>
      <c r="D3427">
        <v>0</v>
      </c>
      <c r="E3427">
        <v>0</v>
      </c>
      <c r="F3427">
        <v>0</v>
      </c>
      <c r="G3427">
        <v>0</v>
      </c>
      <c r="H3427">
        <v>28</v>
      </c>
      <c r="I3427">
        <v>201</v>
      </c>
      <c r="J3427" t="s">
        <v>1275</v>
      </c>
      <c r="K3427" t="str">
        <f>INDEX('Planning Periods'!$O$2:$O$540,MATCH('Table B Values'!A3427,'Planning Periods'!$A$2:$A$540,0))</f>
        <v>Contra Costa County</v>
      </c>
    </row>
    <row r="3428" spans="1:11">
      <c r="A3428" t="s">
        <v>815</v>
      </c>
      <c r="B3428">
        <v>2016</v>
      </c>
      <c r="C3428">
        <v>0</v>
      </c>
      <c r="D3428">
        <v>0</v>
      </c>
      <c r="E3428">
        <v>0</v>
      </c>
      <c r="F3428">
        <v>0</v>
      </c>
      <c r="G3428">
        <v>0</v>
      </c>
      <c r="H3428">
        <v>57</v>
      </c>
      <c r="I3428">
        <v>8</v>
      </c>
      <c r="J3428" t="s">
        <v>1275</v>
      </c>
      <c r="K3428" t="str">
        <f>INDEX('Planning Periods'!$O$2:$O$540,MATCH('Table B Values'!A3428,'Planning Periods'!$A$2:$A$540,0))</f>
        <v>Riverside County</v>
      </c>
    </row>
    <row r="3429" spans="1:11">
      <c r="A3429" t="s">
        <v>1071</v>
      </c>
      <c r="B3429">
        <v>2016</v>
      </c>
      <c r="C3429">
        <v>0</v>
      </c>
      <c r="D3429">
        <v>0</v>
      </c>
      <c r="E3429">
        <v>0</v>
      </c>
      <c r="F3429">
        <v>0</v>
      </c>
      <c r="G3429">
        <v>0</v>
      </c>
      <c r="H3429">
        <v>0</v>
      </c>
      <c r="I3429">
        <v>63</v>
      </c>
      <c r="J3429" t="s">
        <v>1275</v>
      </c>
      <c r="K3429" t="str">
        <f>INDEX('Planning Periods'!$O$2:$O$540,MATCH('Table B Values'!A3429,'Planning Periods'!$A$2:$A$540,0))</f>
        <v>San Diego County</v>
      </c>
    </row>
    <row r="3430" spans="1:11">
      <c r="A3430" t="s">
        <v>1079</v>
      </c>
      <c r="B3430">
        <v>2016</v>
      </c>
      <c r="C3430">
        <v>19</v>
      </c>
      <c r="D3430">
        <v>0</v>
      </c>
      <c r="E3430">
        <v>3</v>
      </c>
      <c r="F3430">
        <v>0</v>
      </c>
      <c r="G3430">
        <v>0</v>
      </c>
      <c r="H3430">
        <v>0</v>
      </c>
      <c r="I3430">
        <v>55</v>
      </c>
      <c r="J3430" t="s">
        <v>1275</v>
      </c>
      <c r="K3430" t="str">
        <f>INDEX('Planning Periods'!$O$2:$O$540,MATCH('Table B Values'!A3430,'Planning Periods'!$A$2:$A$540,0))</f>
        <v>Contra Costa County</v>
      </c>
    </row>
    <row r="3431" spans="1:11">
      <c r="A3431" t="s">
        <v>1291</v>
      </c>
      <c r="B3431">
        <v>2016</v>
      </c>
      <c r="C3431">
        <v>0</v>
      </c>
      <c r="D3431">
        <v>0</v>
      </c>
      <c r="E3431">
        <v>0</v>
      </c>
      <c r="F3431">
        <v>0</v>
      </c>
      <c r="G3431">
        <v>0</v>
      </c>
      <c r="H3431">
        <v>0</v>
      </c>
      <c r="I3431">
        <v>0</v>
      </c>
      <c r="J3431" t="s">
        <v>1275</v>
      </c>
      <c r="K3431" t="str">
        <f>INDEX('Planning Periods'!$O$2:$O$540,MATCH('Table B Values'!A3431,'Planning Periods'!$A$2:$A$540,0))</f>
        <v>San Mateo County</v>
      </c>
    </row>
    <row r="3432" spans="1:11">
      <c r="A3432" t="s">
        <v>1125</v>
      </c>
      <c r="B3432">
        <v>2016</v>
      </c>
      <c r="C3432">
        <v>0</v>
      </c>
      <c r="D3432">
        <v>0</v>
      </c>
      <c r="E3432">
        <v>0</v>
      </c>
      <c r="F3432">
        <v>0</v>
      </c>
      <c r="G3432">
        <v>0</v>
      </c>
      <c r="H3432">
        <v>3</v>
      </c>
      <c r="I3432">
        <v>6</v>
      </c>
      <c r="J3432" t="s">
        <v>1275</v>
      </c>
      <c r="K3432" t="str">
        <f>INDEX('Planning Periods'!$O$2:$O$540,MATCH('Table B Values'!A3432,'Planning Periods'!$A$2:$A$540,0))</f>
        <v>San Bernardino County</v>
      </c>
    </row>
    <row r="3433" spans="1:11">
      <c r="A3433" t="s">
        <v>948</v>
      </c>
      <c r="B3433">
        <v>2016</v>
      </c>
      <c r="C3433">
        <v>0</v>
      </c>
      <c r="D3433">
        <v>0</v>
      </c>
      <c r="E3433">
        <v>0</v>
      </c>
      <c r="F3433">
        <v>2</v>
      </c>
      <c r="G3433">
        <v>0</v>
      </c>
      <c r="H3433">
        <v>7</v>
      </c>
      <c r="I3433">
        <v>2</v>
      </c>
      <c r="J3433" t="s">
        <v>1275</v>
      </c>
      <c r="K3433" t="str">
        <f>INDEX('Planning Periods'!$O$2:$O$540,MATCH('Table B Values'!A3433,'Planning Periods'!$A$2:$A$540,0))</f>
        <v>Colusa County</v>
      </c>
    </row>
    <row r="3434" spans="1:11">
      <c r="A3434" t="s">
        <v>885</v>
      </c>
      <c r="B3434">
        <v>2016</v>
      </c>
      <c r="C3434">
        <v>11</v>
      </c>
      <c r="D3434">
        <v>0</v>
      </c>
      <c r="E3434">
        <v>0</v>
      </c>
      <c r="F3434">
        <v>0</v>
      </c>
      <c r="G3434">
        <v>0</v>
      </c>
      <c r="H3434">
        <v>0</v>
      </c>
      <c r="I3434">
        <v>196</v>
      </c>
      <c r="J3434" t="s">
        <v>1275</v>
      </c>
      <c r="K3434" t="str">
        <f>INDEX('Planning Periods'!$O$2:$O$540,MATCH('Table B Values'!A3434,'Planning Periods'!$A$2:$A$540,0))</f>
        <v>Yuba County</v>
      </c>
    </row>
    <row r="3435" spans="1:11">
      <c r="A3435" t="s">
        <v>877</v>
      </c>
      <c r="B3435">
        <v>2016</v>
      </c>
      <c r="C3435">
        <v>0</v>
      </c>
      <c r="D3435">
        <v>0</v>
      </c>
      <c r="E3435">
        <v>30</v>
      </c>
      <c r="F3435">
        <v>0</v>
      </c>
      <c r="G3435">
        <v>0</v>
      </c>
      <c r="H3435">
        <v>17</v>
      </c>
      <c r="I3435">
        <v>102</v>
      </c>
      <c r="J3435" t="s">
        <v>1275</v>
      </c>
      <c r="K3435" t="str">
        <f>INDEX('Planning Periods'!$O$2:$O$540,MATCH('Table B Values'!A3435,'Planning Periods'!$A$2:$A$540,0))</f>
        <v>San Bernardino County</v>
      </c>
    </row>
    <row r="3436" spans="1:11">
      <c r="A3436" t="s">
        <v>870</v>
      </c>
      <c r="B3436">
        <v>2016</v>
      </c>
      <c r="C3436">
        <v>0</v>
      </c>
      <c r="D3436">
        <v>0</v>
      </c>
      <c r="E3436">
        <v>0</v>
      </c>
      <c r="F3436">
        <v>0</v>
      </c>
      <c r="G3436">
        <v>0</v>
      </c>
      <c r="H3436">
        <v>0</v>
      </c>
      <c r="I3436">
        <v>17</v>
      </c>
      <c r="J3436" t="s">
        <v>1275</v>
      </c>
      <c r="K3436" t="str">
        <f>INDEX('Planning Periods'!$O$2:$O$540,MATCH('Table B Values'!A3436,'Planning Periods'!$A$2:$A$540,0))</f>
        <v>San Bernardino County</v>
      </c>
    </row>
    <row r="3437" spans="1:11">
      <c r="A3437" t="s">
        <v>910</v>
      </c>
      <c r="B3437">
        <v>2016</v>
      </c>
      <c r="C3437">
        <v>0</v>
      </c>
      <c r="D3437">
        <v>0</v>
      </c>
      <c r="E3437">
        <v>2</v>
      </c>
      <c r="F3437">
        <v>0</v>
      </c>
      <c r="G3437">
        <v>0</v>
      </c>
      <c r="H3437">
        <v>1</v>
      </c>
      <c r="I3437">
        <v>0</v>
      </c>
      <c r="J3437" t="s">
        <v>1275</v>
      </c>
      <c r="K3437" t="str">
        <f>INDEX('Planning Periods'!$O$2:$O$540,MATCH('Table B Values'!A3437,'Planning Periods'!$A$2:$A$540,0))</f>
        <v>Glenn County</v>
      </c>
    </row>
    <row r="3438" spans="1:11">
      <c r="A3438" t="s">
        <v>859</v>
      </c>
      <c r="B3438">
        <v>2016</v>
      </c>
      <c r="C3438">
        <v>0</v>
      </c>
      <c r="D3438">
        <v>0</v>
      </c>
      <c r="E3438">
        <v>0</v>
      </c>
      <c r="F3438">
        <v>0</v>
      </c>
      <c r="G3438">
        <v>0</v>
      </c>
      <c r="H3438">
        <v>0</v>
      </c>
      <c r="I3438">
        <v>3</v>
      </c>
      <c r="J3438" t="s">
        <v>1275</v>
      </c>
      <c r="K3438" t="str">
        <f>INDEX('Planning Periods'!$O$2:$O$540,MATCH('Table B Values'!A3438,'Planning Periods'!$A$2:$A$540,0))</f>
        <v>Sonoma County</v>
      </c>
    </row>
    <row r="3439" spans="1:11">
      <c r="A3439" t="s">
        <v>861</v>
      </c>
      <c r="B3439">
        <v>2016</v>
      </c>
      <c r="C3439">
        <v>0</v>
      </c>
      <c r="D3439">
        <v>0</v>
      </c>
      <c r="E3439">
        <v>0</v>
      </c>
      <c r="F3439">
        <v>0</v>
      </c>
      <c r="G3439">
        <v>0</v>
      </c>
      <c r="H3439">
        <v>7</v>
      </c>
      <c r="I3439">
        <v>26</v>
      </c>
      <c r="J3439" t="s">
        <v>1275</v>
      </c>
      <c r="K3439" t="str">
        <f>INDEX('Planning Periods'!$O$2:$O$540,MATCH('Table B Values'!A3439,'Planning Periods'!$A$2:$A$540,0))</f>
        <v>Yolo County</v>
      </c>
    </row>
    <row r="3440" spans="1:11">
      <c r="A3440" t="s">
        <v>905</v>
      </c>
      <c r="B3440">
        <v>2016</v>
      </c>
      <c r="C3440">
        <v>0</v>
      </c>
      <c r="D3440">
        <v>0</v>
      </c>
      <c r="E3440">
        <v>0</v>
      </c>
      <c r="F3440">
        <v>0</v>
      </c>
      <c r="G3440">
        <v>0</v>
      </c>
      <c r="H3440">
        <v>9</v>
      </c>
      <c r="I3440">
        <v>141</v>
      </c>
      <c r="J3440" t="s">
        <v>1275</v>
      </c>
      <c r="K3440" t="str">
        <f>INDEX('Planning Periods'!$O$2:$O$540,MATCH('Table B Values'!A3440,'Planning Periods'!$A$2:$A$540,0))</f>
        <v>Riverside County</v>
      </c>
    </row>
    <row r="3441" spans="1:11">
      <c r="A3441" t="s">
        <v>916</v>
      </c>
      <c r="B3441">
        <v>2016</v>
      </c>
      <c r="C3441">
        <v>0</v>
      </c>
      <c r="D3441">
        <v>0</v>
      </c>
      <c r="E3441">
        <v>0</v>
      </c>
      <c r="F3441">
        <v>0</v>
      </c>
      <c r="G3441">
        <v>0</v>
      </c>
      <c r="H3441">
        <v>0</v>
      </c>
      <c r="I3441">
        <v>9</v>
      </c>
      <c r="J3441" t="s">
        <v>1275</v>
      </c>
      <c r="K3441" t="str">
        <f>INDEX('Planning Periods'!$O$2:$O$540,MATCH('Table B Values'!A3441,'Planning Periods'!$A$2:$A$540,0))</f>
        <v>Orange County</v>
      </c>
    </row>
    <row r="3442" spans="1:11">
      <c r="A3442" t="s">
        <v>918</v>
      </c>
      <c r="B3442">
        <v>2016</v>
      </c>
      <c r="C3442">
        <v>0</v>
      </c>
      <c r="D3442">
        <v>0</v>
      </c>
      <c r="E3442">
        <v>0</v>
      </c>
      <c r="F3442">
        <v>0</v>
      </c>
      <c r="G3442">
        <v>0</v>
      </c>
      <c r="H3442">
        <v>0</v>
      </c>
      <c r="I3442">
        <v>0</v>
      </c>
      <c r="J3442" t="s">
        <v>1275</v>
      </c>
      <c r="K3442" t="str">
        <f>INDEX('Planning Periods'!$O$2:$O$540,MATCH('Table B Values'!A3442,'Planning Periods'!$A$2:$A$540,0))</f>
        <v>Imperial County</v>
      </c>
    </row>
    <row r="3443" spans="1:11">
      <c r="A3443" t="s">
        <v>913</v>
      </c>
      <c r="B3443">
        <v>2016</v>
      </c>
      <c r="C3443">
        <v>0</v>
      </c>
      <c r="D3443">
        <v>0</v>
      </c>
      <c r="E3443">
        <v>0</v>
      </c>
      <c r="F3443">
        <v>0</v>
      </c>
      <c r="G3443">
        <v>0</v>
      </c>
      <c r="H3443">
        <v>13</v>
      </c>
      <c r="I3443" s="356">
        <v>38</v>
      </c>
      <c r="J3443" t="s">
        <v>1275</v>
      </c>
      <c r="K3443" t="str">
        <f>INDEX('Planning Periods'!$O$2:$O$540,MATCH('Table B Values'!A3443,'Planning Periods'!$A$2:$A$540,0))</f>
        <v>Los Angeles County</v>
      </c>
    </row>
    <row r="3444" spans="1:11">
      <c r="A3444" t="s">
        <v>864</v>
      </c>
      <c r="B3444">
        <v>2016</v>
      </c>
      <c r="C3444">
        <v>0</v>
      </c>
      <c r="D3444">
        <v>3</v>
      </c>
      <c r="E3444">
        <v>0</v>
      </c>
      <c r="F3444">
        <v>3</v>
      </c>
      <c r="G3444">
        <v>0</v>
      </c>
      <c r="H3444">
        <v>1</v>
      </c>
      <c r="I3444">
        <v>0</v>
      </c>
      <c r="J3444" t="s">
        <v>1275</v>
      </c>
      <c r="K3444" t="str">
        <f>INDEX('Planning Periods'!$O$2:$O$540,MATCH('Table B Values'!A3444,'Planning Periods'!$A$2:$A$540,0))</f>
        <v>Tulare County</v>
      </c>
    </row>
    <row r="3445" spans="1:11">
      <c r="A3445" t="s">
        <v>867</v>
      </c>
      <c r="B3445">
        <v>2016</v>
      </c>
      <c r="C3445">
        <v>0</v>
      </c>
      <c r="D3445">
        <v>0</v>
      </c>
      <c r="E3445">
        <v>0</v>
      </c>
      <c r="F3445">
        <v>0</v>
      </c>
      <c r="G3445">
        <v>0</v>
      </c>
      <c r="H3445">
        <v>1</v>
      </c>
      <c r="I3445">
        <v>0</v>
      </c>
      <c r="J3445" t="s">
        <v>1275</v>
      </c>
      <c r="K3445" t="str">
        <f>INDEX('Planning Periods'!$O$2:$O$540,MATCH('Table B Values'!A3445,'Planning Periods'!$A$2:$A$540,0))</f>
        <v>Napa County</v>
      </c>
    </row>
    <row r="3446" spans="1:11">
      <c r="A3446" t="s">
        <v>879</v>
      </c>
      <c r="B3446">
        <v>2016</v>
      </c>
      <c r="C3446">
        <v>0</v>
      </c>
      <c r="D3446">
        <v>0</v>
      </c>
      <c r="E3446">
        <v>0</v>
      </c>
      <c r="F3446">
        <v>0</v>
      </c>
      <c r="G3446">
        <v>0</v>
      </c>
      <c r="H3446">
        <v>0</v>
      </c>
      <c r="I3446">
        <v>0</v>
      </c>
      <c r="J3446" t="s">
        <v>1275</v>
      </c>
      <c r="K3446" t="str">
        <f>INDEX('Planning Periods'!$O$2:$O$540,MATCH('Table B Values'!A3446,'Planning Periods'!$A$2:$A$540,0))</f>
        <v>Siskiyou County</v>
      </c>
    </row>
    <row r="3447" spans="1:11">
      <c r="A3447" t="s">
        <v>882</v>
      </c>
      <c r="B3447">
        <v>2016</v>
      </c>
      <c r="C3447">
        <v>1</v>
      </c>
      <c r="D3447">
        <v>0</v>
      </c>
      <c r="E3447">
        <v>5</v>
      </c>
      <c r="F3447">
        <v>0</v>
      </c>
      <c r="G3447">
        <v>0</v>
      </c>
      <c r="H3447">
        <v>47</v>
      </c>
      <c r="I3447">
        <v>0</v>
      </c>
      <c r="J3447" t="s">
        <v>1275</v>
      </c>
      <c r="K3447" t="str">
        <f>INDEX('Planning Periods'!$O$2:$O$540,MATCH('Table B Values'!A3447,'Planning Periods'!$A$2:$A$540,0))</f>
        <v>Sutter County</v>
      </c>
    </row>
    <row r="3448" spans="1:11">
      <c r="A3448" t="s">
        <v>854</v>
      </c>
      <c r="B3448">
        <v>2016</v>
      </c>
      <c r="C3448">
        <v>20</v>
      </c>
      <c r="D3448">
        <v>4</v>
      </c>
      <c r="E3448">
        <v>4</v>
      </c>
      <c r="F3448">
        <v>0</v>
      </c>
      <c r="G3448">
        <v>0</v>
      </c>
      <c r="H3448">
        <v>0</v>
      </c>
      <c r="I3448">
        <v>130</v>
      </c>
      <c r="J3448" t="s">
        <v>1275</v>
      </c>
      <c r="K3448" t="str">
        <f>INDEX('Planning Periods'!$O$2:$O$540,MATCH('Table B Values'!A3448,'Planning Periods'!$A$2:$A$540,0))</f>
        <v>Orange County</v>
      </c>
    </row>
    <row r="3449" spans="1:11">
      <c r="A3449" t="s">
        <v>806</v>
      </c>
      <c r="B3449">
        <v>2016</v>
      </c>
      <c r="C3449">
        <v>0</v>
      </c>
      <c r="D3449">
        <v>0</v>
      </c>
      <c r="E3449">
        <v>1</v>
      </c>
      <c r="F3449">
        <v>0</v>
      </c>
      <c r="G3449">
        <v>0</v>
      </c>
      <c r="H3449">
        <v>67</v>
      </c>
      <c r="I3449">
        <v>199</v>
      </c>
      <c r="J3449" t="s">
        <v>1275</v>
      </c>
      <c r="K3449" t="str">
        <f>INDEX('Planning Periods'!$O$2:$O$540,MATCH('Table B Values'!A3449,'Planning Periods'!$A$2:$A$540,0))</f>
        <v>Yolo County</v>
      </c>
    </row>
    <row r="3450" spans="1:11">
      <c r="A3450" t="s">
        <v>850</v>
      </c>
      <c r="B3450">
        <v>2016</v>
      </c>
      <c r="C3450">
        <v>0</v>
      </c>
      <c r="D3450">
        <v>5</v>
      </c>
      <c r="E3450">
        <v>0</v>
      </c>
      <c r="F3450">
        <v>1</v>
      </c>
      <c r="G3450">
        <v>0</v>
      </c>
      <c r="H3450">
        <v>1</v>
      </c>
      <c r="I3450">
        <v>8</v>
      </c>
      <c r="J3450" t="s">
        <v>1275</v>
      </c>
      <c r="K3450" t="str">
        <f>INDEX('Planning Periods'!$O$2:$O$540,MATCH('Table B Values'!A3450,'Planning Periods'!$A$2:$A$540,0))</f>
        <v>San Mateo County</v>
      </c>
    </row>
    <row r="3451" spans="1:11">
      <c r="A3451" t="s">
        <v>774</v>
      </c>
      <c r="B3451">
        <v>2016</v>
      </c>
      <c r="C3451">
        <v>40</v>
      </c>
      <c r="D3451">
        <v>0</v>
      </c>
      <c r="E3451">
        <v>0</v>
      </c>
      <c r="F3451">
        <v>4</v>
      </c>
      <c r="G3451">
        <v>0</v>
      </c>
      <c r="H3451">
        <v>7</v>
      </c>
      <c r="I3451">
        <v>3</v>
      </c>
      <c r="J3451" t="s">
        <v>1275</v>
      </c>
      <c r="K3451" t="str">
        <f>INDEX('Planning Periods'!$O$2:$O$540,MATCH('Table B Values'!A3451,'Planning Periods'!$A$2:$A$540,0))</f>
        <v>Yolo County</v>
      </c>
    </row>
    <row r="3452" spans="1:11">
      <c r="A3452" t="s">
        <v>861</v>
      </c>
      <c r="B3452">
        <v>2015</v>
      </c>
      <c r="C3452">
        <v>0</v>
      </c>
      <c r="D3452">
        <v>0</v>
      </c>
      <c r="E3452">
        <v>0</v>
      </c>
      <c r="F3452">
        <v>0</v>
      </c>
      <c r="G3452">
        <v>0</v>
      </c>
      <c r="H3452">
        <v>0</v>
      </c>
      <c r="I3452">
        <v>32</v>
      </c>
      <c r="J3452" t="s">
        <v>1275</v>
      </c>
      <c r="K3452" t="str">
        <f>INDEX('Planning Periods'!$O$2:$O$540,MATCH('Table B Values'!A3452,'Planning Periods'!$A$2:$A$540,0))</f>
        <v>Yolo County</v>
      </c>
    </row>
    <row r="3453" spans="1:11">
      <c r="A3453" t="s">
        <v>864</v>
      </c>
      <c r="B3453">
        <v>2015</v>
      </c>
      <c r="C3453">
        <v>0</v>
      </c>
      <c r="D3453">
        <v>0</v>
      </c>
      <c r="E3453">
        <v>0</v>
      </c>
      <c r="F3453">
        <v>0</v>
      </c>
      <c r="G3453">
        <v>0</v>
      </c>
      <c r="H3453">
        <v>6</v>
      </c>
      <c r="I3453">
        <v>0</v>
      </c>
      <c r="J3453" t="s">
        <v>1275</v>
      </c>
      <c r="K3453" t="str">
        <f>INDEX('Planning Periods'!$O$2:$O$540,MATCH('Table B Values'!A3453,'Planning Periods'!$A$2:$A$540,0))</f>
        <v>Tulare County</v>
      </c>
    </row>
    <row r="3454" spans="1:11">
      <c r="A3454" t="s">
        <v>806</v>
      </c>
      <c r="B3454">
        <v>2015</v>
      </c>
      <c r="C3454">
        <v>0</v>
      </c>
      <c r="D3454">
        <v>0</v>
      </c>
      <c r="E3454">
        <v>1</v>
      </c>
      <c r="F3454">
        <v>0</v>
      </c>
      <c r="G3454">
        <v>0</v>
      </c>
      <c r="H3454">
        <v>37</v>
      </c>
      <c r="I3454">
        <v>114</v>
      </c>
      <c r="J3454" t="s">
        <v>1275</v>
      </c>
      <c r="K3454" t="str">
        <f>INDEX('Planning Periods'!$O$2:$O$540,MATCH('Table B Values'!A3454,'Planning Periods'!$A$2:$A$540,0))</f>
        <v>Yolo County</v>
      </c>
    </row>
    <row r="3455" spans="1:11">
      <c r="A3455" t="s">
        <v>859</v>
      </c>
      <c r="B3455">
        <v>2015</v>
      </c>
      <c r="C3455">
        <v>0</v>
      </c>
      <c r="D3455">
        <v>0</v>
      </c>
      <c r="E3455">
        <v>0</v>
      </c>
      <c r="F3455">
        <v>0</v>
      </c>
      <c r="G3455">
        <v>0</v>
      </c>
      <c r="H3455">
        <v>0</v>
      </c>
      <c r="I3455">
        <v>55</v>
      </c>
      <c r="J3455" t="s">
        <v>1275</v>
      </c>
      <c r="K3455" t="str">
        <f>INDEX('Planning Periods'!$O$2:$O$540,MATCH('Table B Values'!A3455,'Planning Periods'!$A$2:$A$540,0))</f>
        <v>Sonoma County</v>
      </c>
    </row>
    <row r="3456" spans="1:11">
      <c r="A3456" t="s">
        <v>913</v>
      </c>
      <c r="B3456">
        <v>2015</v>
      </c>
      <c r="C3456">
        <v>0</v>
      </c>
      <c r="D3456">
        <v>0</v>
      </c>
      <c r="E3456">
        <v>0</v>
      </c>
      <c r="F3456">
        <v>0</v>
      </c>
      <c r="G3456">
        <v>0</v>
      </c>
      <c r="H3456">
        <v>78</v>
      </c>
      <c r="I3456">
        <v>0</v>
      </c>
      <c r="J3456" t="s">
        <v>1275</v>
      </c>
      <c r="K3456" t="str">
        <f>INDEX('Planning Periods'!$O$2:$O$540,MATCH('Table B Values'!A3456,'Planning Periods'!$A$2:$A$540,0))</f>
        <v>Los Angeles County</v>
      </c>
    </row>
    <row r="3457" spans="1:11">
      <c r="A3457" t="s">
        <v>905</v>
      </c>
      <c r="B3457">
        <v>2015</v>
      </c>
      <c r="C3457">
        <v>0</v>
      </c>
      <c r="D3457">
        <v>0</v>
      </c>
      <c r="E3457">
        <v>0</v>
      </c>
      <c r="F3457">
        <v>0</v>
      </c>
      <c r="G3457">
        <v>0</v>
      </c>
      <c r="H3457">
        <v>2</v>
      </c>
      <c r="I3457">
        <v>12</v>
      </c>
      <c r="J3457" t="s">
        <v>1275</v>
      </c>
      <c r="K3457" t="str">
        <f>INDEX('Planning Periods'!$O$2:$O$540,MATCH('Table B Values'!A3457,'Planning Periods'!$A$2:$A$540,0))</f>
        <v>Riverside County</v>
      </c>
    </row>
    <row r="3458" spans="1:11">
      <c r="A3458" t="s">
        <v>910</v>
      </c>
      <c r="B3458">
        <v>2015</v>
      </c>
      <c r="C3458">
        <v>49</v>
      </c>
      <c r="D3458">
        <v>0</v>
      </c>
      <c r="E3458">
        <v>0</v>
      </c>
      <c r="F3458">
        <v>0</v>
      </c>
      <c r="G3458">
        <v>0</v>
      </c>
      <c r="H3458">
        <v>0</v>
      </c>
      <c r="I3458">
        <v>0</v>
      </c>
      <c r="J3458" t="s">
        <v>1275</v>
      </c>
      <c r="K3458" t="str">
        <f>INDEX('Planning Periods'!$O$2:$O$540,MATCH('Table B Values'!A3458,'Planning Periods'!$A$2:$A$540,0))</f>
        <v>Glenn County</v>
      </c>
    </row>
    <row r="3459" spans="1:11">
      <c r="A3459" t="s">
        <v>850</v>
      </c>
      <c r="B3459">
        <v>2015</v>
      </c>
      <c r="C3459">
        <v>0</v>
      </c>
      <c r="D3459">
        <v>1</v>
      </c>
      <c r="E3459">
        <v>0</v>
      </c>
      <c r="F3459">
        <v>0</v>
      </c>
      <c r="G3459">
        <v>0</v>
      </c>
      <c r="H3459">
        <v>0</v>
      </c>
      <c r="I3459">
        <v>4</v>
      </c>
      <c r="J3459" t="s">
        <v>1275</v>
      </c>
      <c r="K3459" t="str">
        <f>INDEX('Planning Periods'!$O$2:$O$540,MATCH('Table B Values'!A3459,'Planning Periods'!$A$2:$A$540,0))</f>
        <v>San Mateo County</v>
      </c>
    </row>
    <row r="3460" spans="1:11">
      <c r="A3460" t="s">
        <v>882</v>
      </c>
      <c r="B3460">
        <v>2015</v>
      </c>
      <c r="C3460">
        <v>0</v>
      </c>
      <c r="D3460">
        <v>0</v>
      </c>
      <c r="E3460">
        <v>2</v>
      </c>
      <c r="F3460">
        <v>0</v>
      </c>
      <c r="G3460">
        <v>0</v>
      </c>
      <c r="H3460">
        <v>45</v>
      </c>
      <c r="I3460">
        <v>0</v>
      </c>
      <c r="J3460" t="s">
        <v>1275</v>
      </c>
      <c r="K3460" t="str">
        <f>INDEX('Planning Periods'!$O$2:$O$540,MATCH('Table B Values'!A3460,'Planning Periods'!$A$2:$A$540,0))</f>
        <v>Sutter County</v>
      </c>
    </row>
    <row r="3461" spans="1:11">
      <c r="A3461" t="s">
        <v>885</v>
      </c>
      <c r="B3461">
        <v>2015</v>
      </c>
      <c r="C3461">
        <v>22</v>
      </c>
      <c r="D3461">
        <v>0</v>
      </c>
      <c r="E3461">
        <v>0</v>
      </c>
      <c r="F3461">
        <v>0</v>
      </c>
      <c r="G3461">
        <v>0</v>
      </c>
      <c r="H3461">
        <v>0</v>
      </c>
      <c r="I3461">
        <v>197</v>
      </c>
      <c r="J3461" t="s">
        <v>1275</v>
      </c>
      <c r="K3461" t="str">
        <f>INDEX('Planning Periods'!$O$2:$O$540,MATCH('Table B Values'!A3461,'Planning Periods'!$A$2:$A$540,0))</f>
        <v>Yuba County</v>
      </c>
    </row>
    <row r="3462" spans="1:11">
      <c r="A3462" t="s">
        <v>877</v>
      </c>
      <c r="B3462">
        <v>2015</v>
      </c>
      <c r="C3462">
        <v>42</v>
      </c>
      <c r="D3462">
        <v>0</v>
      </c>
      <c r="E3462">
        <v>7</v>
      </c>
      <c r="F3462">
        <v>31</v>
      </c>
      <c r="G3462">
        <v>0</v>
      </c>
      <c r="H3462">
        <v>0</v>
      </c>
      <c r="I3462">
        <v>111</v>
      </c>
      <c r="J3462" t="s">
        <v>1275</v>
      </c>
      <c r="K3462" t="str">
        <f>INDEX('Planning Periods'!$O$2:$O$540,MATCH('Table B Values'!A3462,'Planning Periods'!$A$2:$A$540,0))</f>
        <v>San Bernardino County</v>
      </c>
    </row>
    <row r="3463" spans="1:11">
      <c r="A3463" t="s">
        <v>879</v>
      </c>
      <c r="B3463">
        <v>2015</v>
      </c>
      <c r="C3463">
        <v>0</v>
      </c>
      <c r="D3463">
        <v>0</v>
      </c>
      <c r="E3463">
        <v>0</v>
      </c>
      <c r="F3463">
        <v>0</v>
      </c>
      <c r="G3463">
        <v>0</v>
      </c>
      <c r="H3463">
        <v>2</v>
      </c>
      <c r="I3463">
        <v>0</v>
      </c>
      <c r="J3463" t="s">
        <v>1275</v>
      </c>
      <c r="K3463" t="str">
        <f>INDEX('Planning Periods'!$O$2:$O$540,MATCH('Table B Values'!A3463,'Planning Periods'!$A$2:$A$540,0))</f>
        <v>Siskiyou County</v>
      </c>
    </row>
    <row r="3464" spans="1:11">
      <c r="A3464" t="s">
        <v>774</v>
      </c>
      <c r="B3464">
        <v>2015</v>
      </c>
      <c r="C3464">
        <v>0</v>
      </c>
      <c r="D3464">
        <v>0</v>
      </c>
      <c r="E3464">
        <v>0</v>
      </c>
      <c r="F3464">
        <v>1</v>
      </c>
      <c r="G3464">
        <v>0</v>
      </c>
      <c r="H3464">
        <v>2</v>
      </c>
      <c r="I3464">
        <v>8</v>
      </c>
      <c r="J3464" t="s">
        <v>1275</v>
      </c>
      <c r="K3464" t="str">
        <f>INDEX('Planning Periods'!$O$2:$O$540,MATCH('Table B Values'!A3464,'Planning Periods'!$A$2:$A$540,0))</f>
        <v>Yolo County</v>
      </c>
    </row>
    <row r="3465" spans="1:11">
      <c r="A3465" t="s">
        <v>854</v>
      </c>
      <c r="B3465">
        <v>2015</v>
      </c>
      <c r="C3465">
        <v>54</v>
      </c>
      <c r="D3465">
        <v>3</v>
      </c>
      <c r="E3465">
        <v>14</v>
      </c>
      <c r="F3465">
        <v>0</v>
      </c>
      <c r="G3465">
        <v>0</v>
      </c>
      <c r="H3465">
        <v>14</v>
      </c>
      <c r="I3465">
        <v>285</v>
      </c>
      <c r="J3465" t="s">
        <v>1275</v>
      </c>
      <c r="K3465" t="str">
        <f>INDEX('Planning Periods'!$O$2:$O$540,MATCH('Table B Values'!A3465,'Planning Periods'!$A$2:$A$540,0))</f>
        <v>Orange County</v>
      </c>
    </row>
    <row r="3466" spans="1:11">
      <c r="A3466" t="s">
        <v>867</v>
      </c>
      <c r="B3466">
        <v>2015</v>
      </c>
      <c r="C3466">
        <v>1</v>
      </c>
      <c r="D3466">
        <v>0</v>
      </c>
      <c r="E3466">
        <v>1</v>
      </c>
      <c r="F3466">
        <v>0</v>
      </c>
      <c r="G3466">
        <v>0</v>
      </c>
      <c r="H3466">
        <v>6</v>
      </c>
      <c r="I3466">
        <v>11</v>
      </c>
      <c r="J3466" t="s">
        <v>1275</v>
      </c>
      <c r="K3466" t="str">
        <f>INDEX('Planning Periods'!$O$2:$O$540,MATCH('Table B Values'!A3466,'Planning Periods'!$A$2:$A$540,0))</f>
        <v>Napa County</v>
      </c>
    </row>
    <row r="3467" spans="1:11">
      <c r="A3467" t="s">
        <v>847</v>
      </c>
      <c r="B3467">
        <v>2015</v>
      </c>
      <c r="C3467">
        <v>9</v>
      </c>
      <c r="D3467">
        <v>0</v>
      </c>
      <c r="E3467">
        <v>106</v>
      </c>
      <c r="F3467">
        <v>0</v>
      </c>
      <c r="G3467">
        <v>0</v>
      </c>
      <c r="H3467">
        <v>132</v>
      </c>
      <c r="I3467">
        <v>367</v>
      </c>
      <c r="J3467" t="s">
        <v>1275</v>
      </c>
      <c r="K3467" t="str">
        <f>INDEX('Planning Periods'!$O$2:$O$540,MATCH('Table B Values'!A3467,'Planning Periods'!$A$2:$A$540,0))</f>
        <v>Tulare County</v>
      </c>
    </row>
    <row r="3468" spans="1:11">
      <c r="A3468" t="s">
        <v>896</v>
      </c>
      <c r="B3468">
        <v>2015</v>
      </c>
      <c r="C3468">
        <v>0</v>
      </c>
      <c r="D3468">
        <v>0</v>
      </c>
      <c r="E3468">
        <v>0</v>
      </c>
      <c r="F3468">
        <v>0</v>
      </c>
      <c r="G3468">
        <v>0</v>
      </c>
      <c r="H3468">
        <v>0</v>
      </c>
      <c r="I3468">
        <v>415</v>
      </c>
      <c r="J3468" t="s">
        <v>1275</v>
      </c>
      <c r="K3468" t="str">
        <f>INDEX('Planning Periods'!$O$2:$O$540,MATCH('Table B Values'!A3468,'Planning Periods'!$A$2:$A$540,0))</f>
        <v>San Diego County</v>
      </c>
    </row>
    <row r="3469" spans="1:11">
      <c r="A3469" t="s">
        <v>901</v>
      </c>
      <c r="B3469">
        <v>2015</v>
      </c>
      <c r="C3469">
        <v>0</v>
      </c>
      <c r="D3469">
        <v>0</v>
      </c>
      <c r="E3469">
        <v>0</v>
      </c>
      <c r="F3469">
        <v>0</v>
      </c>
      <c r="G3469">
        <v>0</v>
      </c>
      <c r="H3469">
        <v>3</v>
      </c>
      <c r="I3469">
        <v>562</v>
      </c>
      <c r="J3469" t="s">
        <v>1275</v>
      </c>
      <c r="K3469" t="str">
        <f>INDEX('Planning Periods'!$O$2:$O$540,MATCH('Table B Values'!A3469,'Planning Periods'!$A$2:$A$540,0))</f>
        <v>Contra Costa County</v>
      </c>
    </row>
    <row r="3470" spans="1:11">
      <c r="A3470" t="s">
        <v>792</v>
      </c>
      <c r="B3470">
        <v>2015</v>
      </c>
      <c r="C3470">
        <v>0</v>
      </c>
      <c r="D3470">
        <v>8</v>
      </c>
      <c r="E3470">
        <v>0</v>
      </c>
      <c r="F3470">
        <v>12</v>
      </c>
      <c r="G3470">
        <v>0</v>
      </c>
      <c r="H3470">
        <v>13</v>
      </c>
      <c r="I3470">
        <v>46</v>
      </c>
      <c r="J3470" t="s">
        <v>1275</v>
      </c>
      <c r="K3470" t="str">
        <f>INDEX('Planning Periods'!$O$2:$O$540,MATCH('Table B Values'!A3470,'Planning Periods'!$A$2:$A$540,0))</f>
        <v>Ventura County</v>
      </c>
    </row>
    <row r="3471" spans="1:11">
      <c r="A3471" t="s">
        <v>804</v>
      </c>
      <c r="B3471">
        <v>2015</v>
      </c>
      <c r="C3471">
        <v>0</v>
      </c>
      <c r="D3471">
        <v>0</v>
      </c>
      <c r="E3471">
        <v>0</v>
      </c>
      <c r="F3471">
        <v>0</v>
      </c>
      <c r="G3471">
        <v>0</v>
      </c>
      <c r="H3471">
        <v>0</v>
      </c>
      <c r="I3471">
        <v>100</v>
      </c>
      <c r="J3471" t="s">
        <v>1275</v>
      </c>
      <c r="K3471" t="str">
        <f>INDEX('Planning Periods'!$O$2:$O$540,MATCH('Table B Values'!A3471,'Planning Periods'!$A$2:$A$540,0))</f>
        <v>San Bernardino County</v>
      </c>
    </row>
    <row r="3472" spans="1:11">
      <c r="A3472" t="s">
        <v>807</v>
      </c>
      <c r="B3472">
        <v>2015</v>
      </c>
      <c r="C3472">
        <v>20</v>
      </c>
      <c r="D3472">
        <v>0</v>
      </c>
      <c r="E3472">
        <v>46</v>
      </c>
      <c r="F3472">
        <v>0</v>
      </c>
      <c r="G3472">
        <v>0</v>
      </c>
      <c r="H3472">
        <v>158</v>
      </c>
      <c r="I3472">
        <v>212</v>
      </c>
      <c r="J3472" t="s">
        <v>1275</v>
      </c>
      <c r="K3472" t="str">
        <f>INDEX('Planning Periods'!$O$2:$O$540,MATCH('Table B Values'!A3472,'Planning Periods'!$A$2:$A$540,0))</f>
        <v>Solano County</v>
      </c>
    </row>
    <row r="3473" spans="1:11">
      <c r="A3473" t="s">
        <v>801</v>
      </c>
      <c r="B3473">
        <v>2015</v>
      </c>
      <c r="C3473">
        <v>49</v>
      </c>
      <c r="D3473">
        <v>0</v>
      </c>
      <c r="E3473">
        <v>0</v>
      </c>
      <c r="F3473">
        <v>0</v>
      </c>
      <c r="G3473">
        <v>0</v>
      </c>
      <c r="H3473">
        <v>41</v>
      </c>
      <c r="I3473">
        <v>55</v>
      </c>
      <c r="J3473" t="s">
        <v>1275</v>
      </c>
      <c r="K3473" t="str">
        <f>INDEX('Planning Periods'!$O$2:$O$540,MATCH('Table B Values'!A3473,'Planning Periods'!$A$2:$A$540,0))</f>
        <v>Ventura County</v>
      </c>
    </row>
    <row r="3474" spans="1:11">
      <c r="A3474" t="s">
        <v>893</v>
      </c>
      <c r="B3474">
        <v>2015</v>
      </c>
      <c r="C3474">
        <v>0</v>
      </c>
      <c r="D3474">
        <v>0</v>
      </c>
      <c r="E3474">
        <v>0</v>
      </c>
      <c r="F3474">
        <v>8</v>
      </c>
      <c r="G3474">
        <v>0</v>
      </c>
      <c r="H3474">
        <v>0</v>
      </c>
      <c r="I3474">
        <v>37</v>
      </c>
      <c r="J3474" t="s">
        <v>1275</v>
      </c>
      <c r="K3474" t="str">
        <f>INDEX('Planning Periods'!$O$2:$O$540,MATCH('Table B Values'!A3474,'Planning Periods'!$A$2:$A$540,0))</f>
        <v>Kern County</v>
      </c>
    </row>
    <row r="3475" spans="1:11">
      <c r="A3475" t="s">
        <v>965</v>
      </c>
      <c r="B3475">
        <v>2015</v>
      </c>
      <c r="C3475">
        <v>0</v>
      </c>
      <c r="D3475">
        <v>0</v>
      </c>
      <c r="E3475">
        <v>0</v>
      </c>
      <c r="F3475">
        <v>0</v>
      </c>
      <c r="G3475">
        <v>0</v>
      </c>
      <c r="H3475">
        <v>0</v>
      </c>
      <c r="I3475">
        <v>1</v>
      </c>
      <c r="J3475" t="s">
        <v>1275</v>
      </c>
      <c r="K3475" t="str">
        <f>INDEX('Planning Periods'!$O$2:$O$540,MATCH('Table B Values'!A3475,'Planning Periods'!$A$2:$A$540,0))</f>
        <v>Los Angeles County</v>
      </c>
    </row>
    <row r="3476" spans="1:11">
      <c r="A3476" t="s">
        <v>916</v>
      </c>
      <c r="B3476">
        <v>2015</v>
      </c>
      <c r="C3476">
        <v>0</v>
      </c>
      <c r="D3476">
        <v>0</v>
      </c>
      <c r="E3476">
        <v>0</v>
      </c>
      <c r="F3476">
        <v>0</v>
      </c>
      <c r="G3476">
        <v>0</v>
      </c>
      <c r="H3476">
        <v>0</v>
      </c>
      <c r="I3476">
        <v>81</v>
      </c>
      <c r="J3476" t="s">
        <v>1275</v>
      </c>
      <c r="K3476" t="str">
        <f>INDEX('Planning Periods'!$O$2:$O$540,MATCH('Table B Values'!A3476,'Planning Periods'!$A$2:$A$540,0))</f>
        <v>Orange County</v>
      </c>
    </row>
    <row r="3477" spans="1:11">
      <c r="A3477" t="s">
        <v>918</v>
      </c>
      <c r="B3477">
        <v>2015</v>
      </c>
      <c r="C3477">
        <v>0</v>
      </c>
      <c r="D3477">
        <v>0</v>
      </c>
      <c r="E3477">
        <v>0</v>
      </c>
      <c r="F3477">
        <v>0</v>
      </c>
      <c r="G3477">
        <v>0</v>
      </c>
      <c r="H3477">
        <v>0</v>
      </c>
      <c r="I3477">
        <v>0</v>
      </c>
      <c r="J3477" t="s">
        <v>1275</v>
      </c>
      <c r="K3477" t="str">
        <f>INDEX('Planning Periods'!$O$2:$O$540,MATCH('Table B Values'!A3477,'Planning Periods'!$A$2:$A$540,0))</f>
        <v>Imperial County</v>
      </c>
    </row>
    <row r="3478" spans="1:11">
      <c r="A3478" t="s">
        <v>907</v>
      </c>
      <c r="B3478">
        <v>2015</v>
      </c>
      <c r="C3478">
        <v>58</v>
      </c>
      <c r="D3478">
        <v>0</v>
      </c>
      <c r="E3478">
        <v>18</v>
      </c>
      <c r="F3478">
        <v>0</v>
      </c>
      <c r="G3478">
        <v>0</v>
      </c>
      <c r="H3478">
        <v>42</v>
      </c>
      <c r="I3478">
        <v>19</v>
      </c>
      <c r="J3478" t="s">
        <v>1275</v>
      </c>
      <c r="K3478" t="str">
        <f>INDEX('Planning Periods'!$O$2:$O$540,MATCH('Table B Values'!A3478,'Planning Periods'!$A$2:$A$540,0))</f>
        <v>Yolo County</v>
      </c>
    </row>
    <row r="3479" spans="1:11">
      <c r="A3479" t="s">
        <v>888</v>
      </c>
      <c r="B3479">
        <v>2015</v>
      </c>
      <c r="C3479">
        <v>0</v>
      </c>
      <c r="D3479">
        <v>0</v>
      </c>
      <c r="E3479">
        <v>0</v>
      </c>
      <c r="F3479">
        <v>0</v>
      </c>
      <c r="G3479">
        <v>0</v>
      </c>
      <c r="H3479">
        <v>0</v>
      </c>
      <c r="I3479">
        <v>1</v>
      </c>
      <c r="J3479" t="s">
        <v>1275</v>
      </c>
      <c r="K3479" t="str">
        <f>INDEX('Planning Periods'!$O$2:$O$540,MATCH('Table B Values'!A3479,'Planning Periods'!$A$2:$A$540,0))</f>
        <v>Stanislaus County</v>
      </c>
    </row>
    <row r="3480" spans="1:11">
      <c r="A3480" t="s">
        <v>891</v>
      </c>
      <c r="B3480">
        <v>2015</v>
      </c>
      <c r="C3480">
        <v>0</v>
      </c>
      <c r="D3480">
        <v>0</v>
      </c>
      <c r="E3480">
        <v>0</v>
      </c>
      <c r="F3480">
        <v>0</v>
      </c>
      <c r="G3480">
        <v>0</v>
      </c>
      <c r="H3480">
        <v>0</v>
      </c>
      <c r="I3480">
        <v>140</v>
      </c>
      <c r="J3480" t="s">
        <v>1275</v>
      </c>
      <c r="K3480" t="str">
        <f>INDEX('Planning Periods'!$O$2:$O$540,MATCH('Table B Values'!A3480,'Planning Periods'!$A$2:$A$540,0))</f>
        <v>Los Angeles County</v>
      </c>
    </row>
    <row r="3481" spans="1:11">
      <c r="A3481" t="s">
        <v>903</v>
      </c>
      <c r="B3481">
        <v>2015</v>
      </c>
      <c r="C3481">
        <v>42</v>
      </c>
      <c r="D3481">
        <v>0</v>
      </c>
      <c r="E3481">
        <v>43</v>
      </c>
      <c r="F3481">
        <v>0</v>
      </c>
      <c r="G3481">
        <v>0</v>
      </c>
      <c r="H3481" s="356">
        <v>0</v>
      </c>
      <c r="I3481" s="356">
        <v>390</v>
      </c>
      <c r="J3481" t="s">
        <v>1275</v>
      </c>
      <c r="K3481" t="str">
        <f>INDEX('Planning Periods'!$O$2:$O$540,MATCH('Table B Values'!A3481,'Planning Periods'!$A$2:$A$540,0))</f>
        <v>Los Angeles County</v>
      </c>
    </row>
    <row r="3482" spans="1:11">
      <c r="A3482" t="s">
        <v>870</v>
      </c>
      <c r="B3482">
        <v>2015</v>
      </c>
      <c r="C3482">
        <v>0</v>
      </c>
      <c r="D3482">
        <v>0</v>
      </c>
      <c r="E3482">
        <v>0</v>
      </c>
      <c r="F3482">
        <v>0</v>
      </c>
      <c r="G3482">
        <v>0</v>
      </c>
      <c r="H3482">
        <v>0</v>
      </c>
      <c r="I3482">
        <v>17</v>
      </c>
      <c r="J3482" t="s">
        <v>1275</v>
      </c>
      <c r="K3482" t="str">
        <f>INDEX('Planning Periods'!$O$2:$O$540,MATCH('Table B Values'!A3482,'Planning Periods'!$A$2:$A$540,0))</f>
        <v>San Bernardino County</v>
      </c>
    </row>
    <row r="3483" spans="1:11">
      <c r="A3483" t="s">
        <v>789</v>
      </c>
      <c r="B3483">
        <v>2015</v>
      </c>
      <c r="C3483">
        <v>0</v>
      </c>
      <c r="D3483">
        <v>0</v>
      </c>
      <c r="E3483">
        <v>0</v>
      </c>
      <c r="F3483">
        <v>0</v>
      </c>
      <c r="G3483">
        <v>0</v>
      </c>
      <c r="H3483">
        <v>2</v>
      </c>
      <c r="I3483" s="356">
        <v>288</v>
      </c>
      <c r="J3483" t="s">
        <v>1275</v>
      </c>
      <c r="K3483" t="str">
        <f>INDEX('Planning Periods'!$O$2:$O$540,MATCH('Table B Values'!A3483,'Planning Periods'!$A$2:$A$540,0))</f>
        <v>Alameda County</v>
      </c>
    </row>
    <row r="3484" spans="1:11">
      <c r="A3484" t="s">
        <v>1033</v>
      </c>
      <c r="B3484">
        <v>2015</v>
      </c>
      <c r="C3484">
        <v>0</v>
      </c>
      <c r="D3484">
        <v>0</v>
      </c>
      <c r="E3484">
        <v>0</v>
      </c>
      <c r="F3484">
        <v>0</v>
      </c>
      <c r="G3484">
        <v>0</v>
      </c>
      <c r="H3484">
        <v>0</v>
      </c>
      <c r="I3484">
        <v>5</v>
      </c>
      <c r="J3484" t="s">
        <v>1275</v>
      </c>
      <c r="K3484" t="str">
        <f>INDEX('Planning Periods'!$O$2:$O$540,MATCH('Table B Values'!A3484,'Planning Periods'!$A$2:$A$540,0))</f>
        <v>Santa Cruz County</v>
      </c>
    </row>
    <row r="3485" spans="1:11">
      <c r="A3485" t="s">
        <v>995</v>
      </c>
      <c r="B3485">
        <v>2015</v>
      </c>
      <c r="C3485">
        <v>0</v>
      </c>
      <c r="D3485">
        <v>0</v>
      </c>
      <c r="E3485">
        <v>0</v>
      </c>
      <c r="F3485">
        <v>0</v>
      </c>
      <c r="G3485">
        <v>0</v>
      </c>
      <c r="H3485">
        <v>1</v>
      </c>
      <c r="I3485">
        <v>0</v>
      </c>
      <c r="J3485" t="s">
        <v>1275</v>
      </c>
      <c r="K3485" t="str">
        <f>INDEX('Planning Periods'!$O$2:$O$540,MATCH('Table B Values'!A3485,'Planning Periods'!$A$2:$A$540,0))</f>
        <v>Monterey County</v>
      </c>
    </row>
    <row r="3486" spans="1:11">
      <c r="A3486" t="s">
        <v>997</v>
      </c>
      <c r="B3486">
        <v>2015</v>
      </c>
      <c r="C3486">
        <v>0</v>
      </c>
      <c r="D3486">
        <v>0</v>
      </c>
      <c r="E3486">
        <v>1</v>
      </c>
      <c r="F3486">
        <v>0</v>
      </c>
      <c r="G3486">
        <v>0</v>
      </c>
      <c r="H3486">
        <v>2</v>
      </c>
      <c r="I3486">
        <v>9</v>
      </c>
      <c r="J3486" t="s">
        <v>1275</v>
      </c>
      <c r="K3486" t="str">
        <f>INDEX('Planning Periods'!$O$2:$O$540,MATCH('Table B Values'!A3486,'Planning Periods'!$A$2:$A$540,0))</f>
        <v>Sonoma County</v>
      </c>
    </row>
    <row r="3487" spans="1:11">
      <c r="A3487" t="s">
        <v>1031</v>
      </c>
      <c r="B3487">
        <v>2015</v>
      </c>
      <c r="C3487">
        <v>0</v>
      </c>
      <c r="D3487">
        <v>8</v>
      </c>
      <c r="E3487">
        <v>0</v>
      </c>
      <c r="F3487">
        <v>14</v>
      </c>
      <c r="G3487">
        <v>0</v>
      </c>
      <c r="H3487">
        <v>3</v>
      </c>
      <c r="I3487">
        <v>1</v>
      </c>
      <c r="J3487" t="s">
        <v>1275</v>
      </c>
      <c r="K3487" t="str">
        <f>INDEX('Planning Periods'!$O$2:$O$540,MATCH('Table B Values'!A3487,'Planning Periods'!$A$2:$A$540,0))</f>
        <v>Marin County</v>
      </c>
    </row>
    <row r="3488" spans="1:11">
      <c r="A3488" t="s">
        <v>1042</v>
      </c>
      <c r="B3488">
        <v>2015</v>
      </c>
      <c r="C3488">
        <v>0</v>
      </c>
      <c r="D3488">
        <v>0</v>
      </c>
      <c r="E3488">
        <v>24</v>
      </c>
      <c r="F3488">
        <v>0</v>
      </c>
      <c r="G3488">
        <v>0</v>
      </c>
      <c r="H3488">
        <v>8</v>
      </c>
      <c r="I3488">
        <v>94</v>
      </c>
      <c r="J3488" t="s">
        <v>1275</v>
      </c>
      <c r="K3488" t="str">
        <f>INDEX('Planning Periods'!$O$2:$O$540,MATCH('Table B Values'!A3488,'Planning Periods'!$A$2:$A$540,0))</f>
        <v>Sonoma County</v>
      </c>
    </row>
    <row r="3489" spans="1:11">
      <c r="A3489" t="s">
        <v>1044</v>
      </c>
      <c r="B3489">
        <v>2015</v>
      </c>
      <c r="C3489">
        <v>0</v>
      </c>
      <c r="D3489">
        <v>0</v>
      </c>
      <c r="E3489">
        <v>0</v>
      </c>
      <c r="F3489">
        <v>0</v>
      </c>
      <c r="G3489">
        <v>0</v>
      </c>
      <c r="H3489">
        <v>0</v>
      </c>
      <c r="I3489">
        <v>5</v>
      </c>
      <c r="J3489" t="s">
        <v>1275</v>
      </c>
      <c r="K3489" t="str">
        <f>INDEX('Planning Periods'!$O$2:$O$540,MATCH('Table B Values'!A3489,'Planning Periods'!$A$2:$A$540,0))</f>
        <v>San Diego County</v>
      </c>
    </row>
    <row r="3490" spans="1:11">
      <c r="A3490" t="s">
        <v>1038</v>
      </c>
      <c r="B3490">
        <v>2015</v>
      </c>
      <c r="C3490">
        <v>0</v>
      </c>
      <c r="D3490">
        <v>0</v>
      </c>
      <c r="E3490">
        <v>7</v>
      </c>
      <c r="F3490">
        <v>0</v>
      </c>
      <c r="G3490">
        <v>0</v>
      </c>
      <c r="H3490">
        <v>1</v>
      </c>
      <c r="I3490">
        <v>6</v>
      </c>
      <c r="J3490" t="s">
        <v>1275</v>
      </c>
      <c r="K3490" t="str">
        <f>INDEX('Planning Periods'!$O$2:$O$540,MATCH('Table B Values'!A3490,'Planning Periods'!$A$2:$A$540,0))</f>
        <v>Santa Clara County</v>
      </c>
    </row>
    <row r="3491" spans="1:11">
      <c r="A3491" t="s">
        <v>998</v>
      </c>
      <c r="B3491">
        <v>2015</v>
      </c>
      <c r="C3491">
        <v>74</v>
      </c>
      <c r="D3491">
        <v>0</v>
      </c>
      <c r="E3491">
        <v>20</v>
      </c>
      <c r="F3491">
        <v>0</v>
      </c>
      <c r="G3491">
        <v>0</v>
      </c>
      <c r="H3491">
        <v>44</v>
      </c>
      <c r="I3491">
        <v>0</v>
      </c>
      <c r="J3491" t="s">
        <v>1275</v>
      </c>
      <c r="K3491" t="str">
        <f>INDEX('Planning Periods'!$O$2:$O$540,MATCH('Table B Values'!A3491,'Planning Periods'!$A$2:$A$540,0))</f>
        <v>Fresno County</v>
      </c>
    </row>
    <row r="3492" spans="1:11">
      <c r="A3492" t="s">
        <v>1010</v>
      </c>
      <c r="B3492">
        <v>2015</v>
      </c>
      <c r="C3492">
        <v>0</v>
      </c>
      <c r="D3492">
        <v>0</v>
      </c>
      <c r="E3492">
        <v>0</v>
      </c>
      <c r="F3492">
        <v>0</v>
      </c>
      <c r="G3492">
        <v>0</v>
      </c>
      <c r="H3492">
        <v>15</v>
      </c>
      <c r="I3492">
        <v>11</v>
      </c>
      <c r="J3492" t="s">
        <v>1275</v>
      </c>
      <c r="K3492" t="str">
        <f>INDEX('Planning Periods'!$O$2:$O$540,MATCH('Table B Values'!A3492,'Planning Periods'!$A$2:$A$540,0))</f>
        <v>Ventura County</v>
      </c>
    </row>
    <row r="3493" spans="1:11">
      <c r="A3493" t="s">
        <v>1014</v>
      </c>
      <c r="B3493">
        <v>2015</v>
      </c>
      <c r="C3493">
        <v>0</v>
      </c>
      <c r="D3493">
        <v>0</v>
      </c>
      <c r="E3493">
        <v>1</v>
      </c>
      <c r="F3493">
        <v>0</v>
      </c>
      <c r="G3493">
        <v>0</v>
      </c>
      <c r="H3493">
        <v>0</v>
      </c>
      <c r="I3493">
        <v>3</v>
      </c>
      <c r="J3493" t="s">
        <v>1275</v>
      </c>
      <c r="K3493" t="str">
        <f>INDEX('Planning Periods'!$O$2:$O$540,MATCH('Table B Values'!A3493,'Planning Periods'!$A$2:$A$540,0))</f>
        <v>San Diego County</v>
      </c>
    </row>
    <row r="3494" spans="1:11">
      <c r="A3494" t="s">
        <v>1009</v>
      </c>
      <c r="B3494">
        <v>2015</v>
      </c>
      <c r="C3494">
        <v>0</v>
      </c>
      <c r="D3494">
        <v>0</v>
      </c>
      <c r="E3494">
        <v>0</v>
      </c>
      <c r="F3494">
        <v>11</v>
      </c>
      <c r="G3494">
        <v>0</v>
      </c>
      <c r="H3494">
        <v>7</v>
      </c>
      <c r="I3494">
        <v>14</v>
      </c>
      <c r="J3494" t="s">
        <v>1275</v>
      </c>
      <c r="K3494" t="str">
        <f>INDEX('Planning Periods'!$O$2:$O$540,MATCH('Table B Values'!A3494,'Planning Periods'!$A$2:$A$540,0))</f>
        <v>Solano County</v>
      </c>
    </row>
    <row r="3495" spans="1:11">
      <c r="A3495" t="s">
        <v>1000</v>
      </c>
      <c r="B3495">
        <v>2015</v>
      </c>
      <c r="C3495">
        <v>44</v>
      </c>
      <c r="D3495">
        <v>0</v>
      </c>
      <c r="E3495">
        <v>27</v>
      </c>
      <c r="F3495">
        <v>0</v>
      </c>
      <c r="G3495">
        <v>0</v>
      </c>
      <c r="H3495">
        <v>2</v>
      </c>
      <c r="I3495" s="356">
        <v>0</v>
      </c>
      <c r="J3495" t="s">
        <v>1275</v>
      </c>
      <c r="K3495" t="str">
        <f>INDEX('Planning Periods'!$O$2:$O$540,MATCH('Table B Values'!A3495,'Planning Periods'!$A$2:$A$540,0))</f>
        <v>Los Angeles County</v>
      </c>
    </row>
    <row r="3496" spans="1:11">
      <c r="A3496" t="s">
        <v>993</v>
      </c>
      <c r="B3496">
        <v>2015</v>
      </c>
      <c r="C3496">
        <v>0</v>
      </c>
      <c r="D3496">
        <v>0</v>
      </c>
      <c r="E3496">
        <v>0</v>
      </c>
      <c r="F3496">
        <v>0</v>
      </c>
      <c r="G3496">
        <v>0</v>
      </c>
      <c r="H3496">
        <v>26</v>
      </c>
      <c r="I3496">
        <v>144</v>
      </c>
      <c r="J3496" t="s">
        <v>1275</v>
      </c>
      <c r="K3496" t="str">
        <f>INDEX('Planning Periods'!$O$2:$O$540,MATCH('Table B Values'!A3496,'Planning Periods'!$A$2:$A$540,0))</f>
        <v>Kern County</v>
      </c>
    </row>
    <row r="3497" spans="1:11">
      <c r="A3497" t="s">
        <v>989</v>
      </c>
      <c r="B3497">
        <v>2015</v>
      </c>
      <c r="C3497">
        <v>7</v>
      </c>
      <c r="D3497">
        <v>0</v>
      </c>
      <c r="E3497">
        <v>13</v>
      </c>
      <c r="F3497">
        <v>0</v>
      </c>
      <c r="G3497">
        <v>0</v>
      </c>
      <c r="H3497">
        <v>0</v>
      </c>
      <c r="I3497">
        <v>0</v>
      </c>
      <c r="J3497" t="s">
        <v>1275</v>
      </c>
      <c r="K3497" t="str">
        <f>INDEX('Planning Periods'!$O$2:$O$540,MATCH('Table B Values'!A3497,'Planning Periods'!$A$2:$A$540,0))</f>
        <v>Shasta County</v>
      </c>
    </row>
    <row r="3498" spans="1:11">
      <c r="A3498" t="s">
        <v>991</v>
      </c>
      <c r="B3498">
        <v>2015</v>
      </c>
      <c r="C3498">
        <v>0</v>
      </c>
      <c r="D3498">
        <v>0</v>
      </c>
      <c r="E3498">
        <v>0</v>
      </c>
      <c r="F3498">
        <v>0</v>
      </c>
      <c r="G3498">
        <v>0</v>
      </c>
      <c r="H3498">
        <v>0</v>
      </c>
      <c r="I3498">
        <v>42</v>
      </c>
      <c r="J3498" t="s">
        <v>1275</v>
      </c>
      <c r="K3498" t="str">
        <f>INDEX('Planning Periods'!$O$2:$O$540,MATCH('Table B Values'!A3498,'Planning Periods'!$A$2:$A$540,0))</f>
        <v>Los Angeles County</v>
      </c>
    </row>
    <row r="3499" spans="1:11">
      <c r="A3499" t="s">
        <v>803</v>
      </c>
      <c r="B3499">
        <v>2015</v>
      </c>
      <c r="C3499">
        <v>0</v>
      </c>
      <c r="D3499">
        <v>0</v>
      </c>
      <c r="E3499">
        <v>0</v>
      </c>
      <c r="F3499">
        <v>0</v>
      </c>
      <c r="G3499">
        <v>0</v>
      </c>
      <c r="H3499">
        <v>11</v>
      </c>
      <c r="I3499">
        <v>127</v>
      </c>
      <c r="J3499" t="s">
        <v>1275</v>
      </c>
      <c r="K3499" t="str">
        <f>INDEX('Planning Periods'!$O$2:$O$540,MATCH('Table B Values'!A3499,'Planning Periods'!$A$2:$A$540,0))</f>
        <v>Orange County</v>
      </c>
    </row>
    <row r="3500" spans="1:11">
      <c r="A3500" t="s">
        <v>1024</v>
      </c>
      <c r="B3500">
        <v>2015</v>
      </c>
      <c r="C3500">
        <v>0</v>
      </c>
      <c r="D3500">
        <v>0</v>
      </c>
      <c r="E3500">
        <v>0</v>
      </c>
      <c r="F3500">
        <v>0</v>
      </c>
      <c r="G3500">
        <v>0</v>
      </c>
      <c r="H3500">
        <v>4</v>
      </c>
      <c r="I3500" s="356">
        <v>290</v>
      </c>
      <c r="J3500" t="s">
        <v>1275</v>
      </c>
      <c r="K3500" t="str">
        <f>INDEX('Planning Periods'!$O$2:$O$540,MATCH('Table B Values'!A3500,'Planning Periods'!$A$2:$A$540,0))</f>
        <v>Santa Barbara County</v>
      </c>
    </row>
    <row r="3501" spans="1:11">
      <c r="A3501" t="s">
        <v>1026</v>
      </c>
      <c r="B3501">
        <v>2015</v>
      </c>
      <c r="C3501">
        <v>49</v>
      </c>
      <c r="D3501">
        <v>0</v>
      </c>
      <c r="E3501">
        <v>36</v>
      </c>
      <c r="F3501">
        <v>5</v>
      </c>
      <c r="G3501">
        <v>0</v>
      </c>
      <c r="H3501">
        <v>44</v>
      </c>
      <c r="I3501">
        <v>94</v>
      </c>
      <c r="J3501" t="s">
        <v>1275</v>
      </c>
      <c r="K3501" t="str">
        <f>INDEX('Planning Periods'!$O$2:$O$540,MATCH('Table B Values'!A3501,'Planning Periods'!$A$2:$A$540,0))</f>
        <v>Santa Barbara County</v>
      </c>
    </row>
    <row r="3502" spans="1:11">
      <c r="A3502" t="s">
        <v>945</v>
      </c>
      <c r="B3502">
        <v>2015</v>
      </c>
      <c r="C3502">
        <v>0</v>
      </c>
      <c r="D3502">
        <v>0</v>
      </c>
      <c r="E3502">
        <v>0</v>
      </c>
      <c r="F3502">
        <v>0</v>
      </c>
      <c r="G3502">
        <v>0</v>
      </c>
      <c r="H3502">
        <v>2</v>
      </c>
      <c r="I3502">
        <v>386</v>
      </c>
      <c r="J3502" t="s">
        <v>1275</v>
      </c>
      <c r="K3502" t="str">
        <f>INDEX('Planning Periods'!$O$2:$O$540,MATCH('Table B Values'!A3502,'Planning Periods'!$A$2:$A$540,0))</f>
        <v>Contra Costa County</v>
      </c>
    </row>
    <row r="3503" spans="1:11">
      <c r="A3503" t="s">
        <v>957</v>
      </c>
      <c r="B3503">
        <v>2015</v>
      </c>
      <c r="C3503">
        <v>0</v>
      </c>
      <c r="D3503">
        <v>0</v>
      </c>
      <c r="E3503">
        <v>0</v>
      </c>
      <c r="F3503">
        <v>1</v>
      </c>
      <c r="G3503">
        <v>0</v>
      </c>
      <c r="H3503">
        <v>6</v>
      </c>
      <c r="I3503">
        <v>53</v>
      </c>
      <c r="J3503" t="s">
        <v>1275</v>
      </c>
      <c r="K3503" t="str">
        <f>INDEX('Planning Periods'!$O$2:$O$540,MATCH('Table B Values'!A3503,'Planning Periods'!$A$2:$A$540,0))</f>
        <v>San Mateo County</v>
      </c>
    </row>
    <row r="3504" spans="1:11">
      <c r="A3504" t="s">
        <v>949</v>
      </c>
      <c r="B3504">
        <v>2015</v>
      </c>
      <c r="C3504">
        <v>0</v>
      </c>
      <c r="D3504">
        <v>0</v>
      </c>
      <c r="E3504">
        <v>0</v>
      </c>
      <c r="F3504">
        <v>0</v>
      </c>
      <c r="G3504">
        <v>0</v>
      </c>
      <c r="H3504">
        <v>1</v>
      </c>
      <c r="I3504">
        <v>29</v>
      </c>
      <c r="J3504" t="s">
        <v>1275</v>
      </c>
      <c r="K3504" t="str">
        <f>INDEX('Planning Periods'!$O$2:$O$540,MATCH('Table B Values'!A3504,'Planning Periods'!$A$2:$A$540,0))</f>
        <v>Contra Costa County</v>
      </c>
    </row>
    <row r="3505" spans="1:11">
      <c r="A3505" t="s">
        <v>942</v>
      </c>
      <c r="B3505">
        <v>2015</v>
      </c>
      <c r="C3505">
        <v>2</v>
      </c>
      <c r="D3505">
        <v>0</v>
      </c>
      <c r="E3505">
        <v>10</v>
      </c>
      <c r="F3505">
        <v>4</v>
      </c>
      <c r="G3505">
        <v>0</v>
      </c>
      <c r="H3505">
        <v>10</v>
      </c>
      <c r="I3505">
        <v>94</v>
      </c>
      <c r="J3505" t="s">
        <v>1275</v>
      </c>
      <c r="K3505" t="str">
        <f>INDEX('Planning Periods'!$O$2:$O$540,MATCH('Table B Values'!A3505,'Planning Periods'!$A$2:$A$540,0))</f>
        <v>Marin County</v>
      </c>
    </row>
    <row r="3506" spans="1:11">
      <c r="A3506" t="s">
        <v>1028</v>
      </c>
      <c r="B3506">
        <v>2015</v>
      </c>
      <c r="C3506">
        <v>0</v>
      </c>
      <c r="D3506">
        <v>0</v>
      </c>
      <c r="E3506">
        <v>0</v>
      </c>
      <c r="F3506">
        <v>0</v>
      </c>
      <c r="G3506">
        <v>0</v>
      </c>
      <c r="H3506">
        <v>19</v>
      </c>
      <c r="I3506">
        <v>212</v>
      </c>
      <c r="J3506" t="s">
        <v>1275</v>
      </c>
      <c r="K3506" t="str">
        <f>INDEX('Planning Periods'!$O$2:$O$540,MATCH('Table B Values'!A3506,'Planning Periods'!$A$2:$A$540,0))</f>
        <v>Santa Clara County</v>
      </c>
    </row>
    <row r="3507" spans="1:11">
      <c r="A3507" t="s">
        <v>958</v>
      </c>
      <c r="B3507">
        <v>2015</v>
      </c>
      <c r="C3507">
        <v>0</v>
      </c>
      <c r="D3507">
        <v>0</v>
      </c>
      <c r="E3507">
        <v>0</v>
      </c>
      <c r="F3507">
        <v>0</v>
      </c>
      <c r="G3507">
        <v>0</v>
      </c>
      <c r="H3507">
        <v>0</v>
      </c>
      <c r="I3507">
        <v>51</v>
      </c>
      <c r="J3507" t="s">
        <v>1275</v>
      </c>
      <c r="K3507" t="str">
        <f>INDEX('Planning Periods'!$O$2:$O$540,MATCH('Table B Values'!A3507,'Planning Periods'!$A$2:$A$540,0))</f>
        <v>Los Angeles County</v>
      </c>
    </row>
    <row r="3508" spans="1:11">
      <c r="A3508" t="s">
        <v>1040</v>
      </c>
      <c r="B3508">
        <v>2015</v>
      </c>
      <c r="C3508">
        <v>0</v>
      </c>
      <c r="D3508">
        <v>0</v>
      </c>
      <c r="E3508">
        <v>0</v>
      </c>
      <c r="F3508">
        <v>0</v>
      </c>
      <c r="G3508">
        <v>0</v>
      </c>
      <c r="H3508">
        <v>286</v>
      </c>
      <c r="I3508">
        <v>150</v>
      </c>
      <c r="J3508" t="s">
        <v>1275</v>
      </c>
      <c r="K3508" t="str">
        <f>INDEX('Planning Periods'!$O$2:$O$540,MATCH('Table B Values'!A3508,'Planning Periods'!$A$2:$A$540,0))</f>
        <v>Santa Barbara County</v>
      </c>
    </row>
    <row r="3509" spans="1:11">
      <c r="A3509" t="s">
        <v>791</v>
      </c>
      <c r="B3509">
        <v>2015</v>
      </c>
      <c r="C3509">
        <v>37</v>
      </c>
      <c r="D3509">
        <v>0</v>
      </c>
      <c r="E3509">
        <v>0</v>
      </c>
      <c r="F3509">
        <v>0</v>
      </c>
      <c r="G3509">
        <v>0</v>
      </c>
      <c r="H3509">
        <v>1</v>
      </c>
      <c r="I3509">
        <v>108</v>
      </c>
      <c r="J3509" t="s">
        <v>1275</v>
      </c>
      <c r="K3509" t="str">
        <f>INDEX('Planning Periods'!$O$2:$O$540,MATCH('Table B Values'!A3509,'Planning Periods'!$A$2:$A$540,0))</f>
        <v>Los Angeles County</v>
      </c>
    </row>
    <row r="3510" spans="1:11">
      <c r="A3510" t="s">
        <v>1021</v>
      </c>
      <c r="B3510">
        <v>2015</v>
      </c>
      <c r="C3510">
        <v>1</v>
      </c>
      <c r="D3510">
        <v>0</v>
      </c>
      <c r="E3510">
        <v>3</v>
      </c>
      <c r="F3510">
        <v>0</v>
      </c>
      <c r="G3510">
        <v>0</v>
      </c>
      <c r="H3510">
        <v>50</v>
      </c>
      <c r="I3510">
        <v>67</v>
      </c>
      <c r="J3510" t="s">
        <v>1275</v>
      </c>
      <c r="K3510" t="str">
        <f>INDEX('Planning Periods'!$O$2:$O$540,MATCH('Table B Values'!A3510,'Planning Periods'!$A$2:$A$540,0))</f>
        <v>Santa Cruz County</v>
      </c>
    </row>
    <row r="3511" spans="1:11">
      <c r="A3511" t="s">
        <v>1023</v>
      </c>
      <c r="B3511">
        <v>2015</v>
      </c>
      <c r="C3511">
        <v>5</v>
      </c>
      <c r="D3511">
        <v>0</v>
      </c>
      <c r="E3511">
        <v>0</v>
      </c>
      <c r="F3511">
        <v>0</v>
      </c>
      <c r="G3511">
        <v>0</v>
      </c>
      <c r="H3511">
        <v>0</v>
      </c>
      <c r="I3511" s="356">
        <v>60</v>
      </c>
      <c r="J3511" t="s">
        <v>1275</v>
      </c>
      <c r="K3511" t="str">
        <f>INDEX('Planning Periods'!$O$2:$O$540,MATCH('Table B Values'!A3511,'Planning Periods'!$A$2:$A$540,0))</f>
        <v>Santa Clara County</v>
      </c>
    </row>
    <row r="3512" spans="1:11">
      <c r="A3512" t="s">
        <v>1016</v>
      </c>
      <c r="B3512">
        <v>2015</v>
      </c>
      <c r="C3512">
        <v>0</v>
      </c>
      <c r="D3512">
        <v>0</v>
      </c>
      <c r="E3512">
        <v>73</v>
      </c>
      <c r="F3512">
        <v>0</v>
      </c>
      <c r="G3512">
        <v>0</v>
      </c>
      <c r="H3512">
        <v>11</v>
      </c>
      <c r="I3512">
        <v>306</v>
      </c>
      <c r="J3512" t="s">
        <v>1275</v>
      </c>
      <c r="K3512" t="str">
        <f>INDEX('Planning Periods'!$O$2:$O$540,MATCH('Table B Values'!A3512,'Planning Periods'!$A$2:$A$540,0))</f>
        <v>Los Angeles County</v>
      </c>
    </row>
    <row r="3513" spans="1:11">
      <c r="A3513" t="s">
        <v>1019</v>
      </c>
      <c r="B3513">
        <v>2015</v>
      </c>
      <c r="C3513">
        <v>5</v>
      </c>
      <c r="D3513">
        <v>0</v>
      </c>
      <c r="E3513">
        <v>7</v>
      </c>
      <c r="F3513">
        <v>0</v>
      </c>
      <c r="G3513">
        <v>0</v>
      </c>
      <c r="H3513">
        <v>39</v>
      </c>
      <c r="I3513">
        <v>94</v>
      </c>
      <c r="J3513" t="s">
        <v>1275</v>
      </c>
      <c r="K3513" t="str">
        <f>INDEX('Planning Periods'!$O$2:$O$540,MATCH('Table B Values'!A3513,'Planning Periods'!$A$2:$A$540,0))</f>
        <v>Santa Cruz County</v>
      </c>
    </row>
    <row r="3514" spans="1:11">
      <c r="A3514" t="s">
        <v>1283</v>
      </c>
      <c r="B3514">
        <v>2015</v>
      </c>
      <c r="C3514">
        <v>0</v>
      </c>
      <c r="D3514">
        <v>0</v>
      </c>
      <c r="E3514">
        <v>0</v>
      </c>
      <c r="F3514">
        <v>0</v>
      </c>
      <c r="G3514">
        <v>0</v>
      </c>
      <c r="H3514">
        <v>0</v>
      </c>
      <c r="I3514">
        <v>3</v>
      </c>
      <c r="J3514" t="s">
        <v>1275</v>
      </c>
      <c r="K3514" t="str">
        <f>INDEX('Planning Periods'!$O$2:$O$540,MATCH('Table B Values'!A3514,'Planning Periods'!$A$2:$A$540,0))</f>
        <v>Monterey County</v>
      </c>
    </row>
    <row r="3515" spans="1:11">
      <c r="A3515" t="s">
        <v>1273</v>
      </c>
      <c r="B3515">
        <v>2015</v>
      </c>
      <c r="C3515">
        <v>0</v>
      </c>
      <c r="D3515">
        <v>0</v>
      </c>
      <c r="E3515">
        <v>0</v>
      </c>
      <c r="F3515">
        <v>0</v>
      </c>
      <c r="G3515">
        <v>0</v>
      </c>
      <c r="H3515">
        <v>0</v>
      </c>
      <c r="I3515">
        <v>0</v>
      </c>
      <c r="J3515" t="s">
        <v>1275</v>
      </c>
      <c r="K3515" t="str">
        <f>INDEX('Planning Periods'!$O$2:$O$540,MATCH('Table B Values'!A3515,'Planning Periods'!$A$2:$A$540,0))</f>
        <v>Marin County</v>
      </c>
    </row>
    <row r="3516" spans="1:11">
      <c r="A3516" t="s">
        <v>781</v>
      </c>
      <c r="B3516">
        <v>2015</v>
      </c>
      <c r="C3516">
        <v>0</v>
      </c>
      <c r="D3516">
        <v>0</v>
      </c>
      <c r="E3516">
        <v>0</v>
      </c>
      <c r="F3516">
        <v>0</v>
      </c>
      <c r="G3516">
        <v>0</v>
      </c>
      <c r="H3516">
        <v>0</v>
      </c>
      <c r="I3516">
        <v>21</v>
      </c>
      <c r="J3516" t="s">
        <v>1275</v>
      </c>
      <c r="K3516" t="str">
        <f>INDEX('Planning Periods'!$O$2:$O$540,MATCH('Table B Values'!A3516,'Planning Periods'!$A$2:$A$540,0))</f>
        <v>Los Angeles County</v>
      </c>
    </row>
    <row r="3517" spans="1:11">
      <c r="A3517" t="s">
        <v>783</v>
      </c>
      <c r="B3517">
        <v>2015</v>
      </c>
      <c r="C3517">
        <v>0</v>
      </c>
      <c r="D3517">
        <v>0</v>
      </c>
      <c r="E3517">
        <v>0</v>
      </c>
      <c r="F3517">
        <v>0</v>
      </c>
      <c r="G3517">
        <v>0</v>
      </c>
      <c r="H3517">
        <v>0</v>
      </c>
      <c r="I3517">
        <v>0</v>
      </c>
      <c r="J3517" t="s">
        <v>1275</v>
      </c>
      <c r="K3517" t="str">
        <f>INDEX('Planning Periods'!$O$2:$O$540,MATCH('Table B Values'!A3517,'Planning Periods'!$A$2:$A$540,0))</f>
        <v>San Joaquin County</v>
      </c>
    </row>
    <row r="3518" spans="1:11">
      <c r="A3518" t="s">
        <v>838</v>
      </c>
      <c r="B3518">
        <v>2015</v>
      </c>
      <c r="C3518">
        <v>0</v>
      </c>
      <c r="D3518">
        <v>0</v>
      </c>
      <c r="E3518">
        <v>0</v>
      </c>
      <c r="F3518">
        <v>0</v>
      </c>
      <c r="G3518">
        <v>0</v>
      </c>
      <c r="H3518">
        <v>0</v>
      </c>
      <c r="I3518">
        <v>115</v>
      </c>
      <c r="J3518" t="s">
        <v>1275</v>
      </c>
      <c r="K3518" t="str">
        <f>INDEX('Planning Periods'!$O$2:$O$540,MATCH('Table B Values'!A3518,'Planning Periods'!$A$2:$A$540,0))</f>
        <v>Ventura County</v>
      </c>
    </row>
    <row r="3519" spans="1:11">
      <c r="A3519" t="s">
        <v>1059</v>
      </c>
      <c r="B3519">
        <v>2015</v>
      </c>
      <c r="C3519">
        <v>0</v>
      </c>
      <c r="D3519">
        <v>0</v>
      </c>
      <c r="E3519">
        <v>0</v>
      </c>
      <c r="F3519">
        <v>28</v>
      </c>
      <c r="G3519">
        <v>0</v>
      </c>
      <c r="H3519">
        <v>33</v>
      </c>
      <c r="I3519">
        <v>4</v>
      </c>
      <c r="J3519" t="s">
        <v>1275</v>
      </c>
      <c r="K3519" t="str">
        <f>INDEX('Planning Periods'!$O$2:$O$540,MATCH('Table B Values'!A3519,'Planning Periods'!$A$2:$A$540,0))</f>
        <v>Tehama County</v>
      </c>
    </row>
    <row r="3520" spans="1:11">
      <c r="A3520" t="s">
        <v>833</v>
      </c>
      <c r="B3520">
        <v>2015</v>
      </c>
      <c r="C3520">
        <v>0</v>
      </c>
      <c r="D3520">
        <v>0</v>
      </c>
      <c r="E3520">
        <v>0</v>
      </c>
      <c r="F3520">
        <v>0</v>
      </c>
      <c r="G3520">
        <v>0</v>
      </c>
      <c r="H3520">
        <v>0</v>
      </c>
      <c r="I3520">
        <v>223</v>
      </c>
      <c r="J3520" t="s">
        <v>1275</v>
      </c>
      <c r="K3520" t="str">
        <f>INDEX('Planning Periods'!$O$2:$O$540,MATCH('Table B Values'!A3520,'Planning Periods'!$A$2:$A$540,0))</f>
        <v>Riverside County</v>
      </c>
    </row>
    <row r="3521" spans="1:11">
      <c r="A3521" t="s">
        <v>809</v>
      </c>
      <c r="B3521">
        <v>2015</v>
      </c>
      <c r="C3521">
        <v>0</v>
      </c>
      <c r="D3521">
        <v>0</v>
      </c>
      <c r="E3521">
        <v>1</v>
      </c>
      <c r="F3521">
        <v>0</v>
      </c>
      <c r="G3521">
        <v>0</v>
      </c>
      <c r="H3521">
        <v>0</v>
      </c>
      <c r="I3521" s="356">
        <v>119</v>
      </c>
      <c r="J3521" t="s">
        <v>1275</v>
      </c>
      <c r="K3521" t="str">
        <f>INDEX('Planning Periods'!$O$2:$O$540,MATCH('Table B Values'!A3521,'Planning Periods'!$A$2:$A$540,0))</f>
        <v>Los Angeles County</v>
      </c>
    </row>
    <row r="3522" spans="1:11">
      <c r="A3522" t="s">
        <v>981</v>
      </c>
      <c r="B3522">
        <v>2015</v>
      </c>
      <c r="C3522">
        <v>0</v>
      </c>
      <c r="D3522">
        <v>0</v>
      </c>
      <c r="E3522">
        <v>0</v>
      </c>
      <c r="F3522">
        <v>0</v>
      </c>
      <c r="G3522">
        <v>0</v>
      </c>
      <c r="H3522">
        <v>0</v>
      </c>
      <c r="I3522">
        <v>87</v>
      </c>
      <c r="J3522" t="s">
        <v>1275</v>
      </c>
      <c r="K3522" t="str">
        <f>INDEX('Planning Periods'!$O$2:$O$540,MATCH('Table B Values'!A3522,'Planning Periods'!$A$2:$A$540,0))</f>
        <v>Nevada County</v>
      </c>
    </row>
    <row r="3523" spans="1:11">
      <c r="A3523" t="s">
        <v>773</v>
      </c>
      <c r="B3523">
        <v>2015</v>
      </c>
      <c r="C3523">
        <v>0</v>
      </c>
      <c r="D3523">
        <v>0</v>
      </c>
      <c r="E3523">
        <v>0</v>
      </c>
      <c r="F3523">
        <v>0</v>
      </c>
      <c r="G3523">
        <v>0</v>
      </c>
      <c r="H3523">
        <v>0</v>
      </c>
      <c r="I3523">
        <v>240</v>
      </c>
      <c r="J3523" t="s">
        <v>1275</v>
      </c>
      <c r="K3523" t="str">
        <f>INDEX('Planning Periods'!$O$2:$O$540,MATCH('Table B Values'!A3523,'Planning Periods'!$A$2:$A$540,0))</f>
        <v>Orange County</v>
      </c>
    </row>
    <row r="3524" spans="1:11">
      <c r="A3524" t="s">
        <v>775</v>
      </c>
      <c r="B3524">
        <v>2015</v>
      </c>
      <c r="C3524">
        <v>0</v>
      </c>
      <c r="D3524">
        <v>0</v>
      </c>
      <c r="E3524">
        <v>0</v>
      </c>
      <c r="F3524">
        <v>0</v>
      </c>
      <c r="G3524">
        <v>0</v>
      </c>
      <c r="H3524">
        <v>5</v>
      </c>
      <c r="I3524">
        <v>0</v>
      </c>
      <c r="J3524" t="s">
        <v>1275</v>
      </c>
      <c r="K3524" t="str">
        <f>INDEX('Planning Periods'!$O$2:$O$540,MATCH('Table B Values'!A3524,'Planning Periods'!$A$2:$A$540,0))</f>
        <v>San Bernardino County</v>
      </c>
    </row>
    <row r="3525" spans="1:11">
      <c r="A3525" t="s">
        <v>821</v>
      </c>
      <c r="B3525">
        <v>2015</v>
      </c>
      <c r="C3525">
        <v>31</v>
      </c>
      <c r="D3525">
        <v>0</v>
      </c>
      <c r="E3525">
        <v>10</v>
      </c>
      <c r="F3525">
        <v>0</v>
      </c>
      <c r="G3525">
        <v>0</v>
      </c>
      <c r="H3525">
        <v>0</v>
      </c>
      <c r="I3525" s="356">
        <v>5</v>
      </c>
      <c r="J3525" t="s">
        <v>1275</v>
      </c>
      <c r="K3525" t="str">
        <f>INDEX('Planning Periods'!$O$2:$O$540,MATCH('Table B Values'!A3525,'Planning Periods'!$A$2:$A$540,0))</f>
        <v>Mendocino County</v>
      </c>
    </row>
    <row r="3526" spans="1:11">
      <c r="A3526" t="s">
        <v>770</v>
      </c>
      <c r="B3526">
        <v>2015</v>
      </c>
      <c r="C3526">
        <v>1</v>
      </c>
      <c r="D3526">
        <v>0</v>
      </c>
      <c r="E3526">
        <v>3</v>
      </c>
      <c r="F3526">
        <v>0</v>
      </c>
      <c r="G3526">
        <v>0</v>
      </c>
      <c r="H3526">
        <v>41</v>
      </c>
      <c r="I3526">
        <v>15</v>
      </c>
      <c r="J3526" t="s">
        <v>1275</v>
      </c>
      <c r="K3526" t="str">
        <f>INDEX('Planning Periods'!$O$2:$O$540,MATCH('Table B Values'!A3526,'Planning Periods'!$A$2:$A$540,0))</f>
        <v>Stanislaus County</v>
      </c>
    </row>
    <row r="3527" spans="1:11">
      <c r="A3527" t="s">
        <v>786</v>
      </c>
      <c r="B3527">
        <v>2015</v>
      </c>
      <c r="C3527">
        <v>0</v>
      </c>
      <c r="D3527">
        <v>0</v>
      </c>
      <c r="E3527">
        <v>0</v>
      </c>
      <c r="F3527">
        <v>0</v>
      </c>
      <c r="G3527">
        <v>0</v>
      </c>
      <c r="H3527">
        <v>0</v>
      </c>
      <c r="I3527">
        <v>485</v>
      </c>
      <c r="J3527" t="s">
        <v>1275</v>
      </c>
      <c r="K3527" t="str">
        <f>INDEX('Planning Periods'!$O$2:$O$540,MATCH('Table B Values'!A3527,'Planning Periods'!$A$2:$A$540,0))</f>
        <v>Tulare County</v>
      </c>
    </row>
    <row r="3528" spans="1:11">
      <c r="A3528" t="s">
        <v>778</v>
      </c>
      <c r="B3528">
        <v>2015</v>
      </c>
      <c r="C3528">
        <v>0</v>
      </c>
      <c r="D3528">
        <v>55</v>
      </c>
      <c r="E3528">
        <v>0</v>
      </c>
      <c r="F3528">
        <v>63</v>
      </c>
      <c r="G3528">
        <v>0</v>
      </c>
      <c r="H3528">
        <v>25</v>
      </c>
      <c r="I3528">
        <v>23</v>
      </c>
      <c r="J3528" t="s">
        <v>1275</v>
      </c>
      <c r="K3528" t="str">
        <f>INDEX('Planning Periods'!$O$2:$O$540,MATCH('Table B Values'!A3528,'Planning Periods'!$A$2:$A$540,0))</f>
        <v>Tulare County</v>
      </c>
    </row>
    <row r="3529" spans="1:11">
      <c r="A3529" t="s">
        <v>1216</v>
      </c>
      <c r="B3529">
        <v>2015</v>
      </c>
      <c r="C3529">
        <v>0</v>
      </c>
      <c r="D3529">
        <v>0</v>
      </c>
      <c r="E3529">
        <v>0</v>
      </c>
      <c r="F3529">
        <v>0</v>
      </c>
      <c r="G3529">
        <v>0</v>
      </c>
      <c r="H3529">
        <v>0</v>
      </c>
      <c r="I3529">
        <v>33</v>
      </c>
      <c r="J3529" t="s">
        <v>1275</v>
      </c>
      <c r="K3529" t="str">
        <f>INDEX('Planning Periods'!$O$2:$O$540,MATCH('Table B Values'!A3529,'Planning Periods'!$A$2:$A$540,0))</f>
        <v>Tuolumne County</v>
      </c>
    </row>
    <row r="3530" spans="1:11">
      <c r="A3530" t="s">
        <v>1007</v>
      </c>
      <c r="B3530">
        <v>2015</v>
      </c>
      <c r="C3530">
        <v>0</v>
      </c>
      <c r="D3530">
        <v>0</v>
      </c>
      <c r="E3530">
        <v>0</v>
      </c>
      <c r="F3530">
        <v>2</v>
      </c>
      <c r="G3530">
        <v>0</v>
      </c>
      <c r="H3530">
        <v>0</v>
      </c>
      <c r="I3530">
        <v>33</v>
      </c>
      <c r="J3530" t="s">
        <v>1275</v>
      </c>
      <c r="K3530" t="str">
        <f>INDEX('Planning Periods'!$O$2:$O$540,MATCH('Table B Values'!A3530,'Planning Periods'!$A$2:$A$540,0))</f>
        <v>Los Angeles County</v>
      </c>
    </row>
    <row r="3531" spans="1:11">
      <c r="A3531" t="s">
        <v>920</v>
      </c>
      <c r="B3531">
        <v>2015</v>
      </c>
      <c r="C3531">
        <v>0</v>
      </c>
      <c r="D3531">
        <v>0</v>
      </c>
      <c r="E3531">
        <v>0</v>
      </c>
      <c r="F3531">
        <v>0</v>
      </c>
      <c r="G3531">
        <v>0</v>
      </c>
      <c r="H3531">
        <v>12</v>
      </c>
      <c r="I3531">
        <v>3</v>
      </c>
      <c r="J3531" t="s">
        <v>1275</v>
      </c>
      <c r="K3531" t="str">
        <f>INDEX('Planning Periods'!$O$2:$O$540,MATCH('Table B Values'!A3531,'Planning Periods'!$A$2:$A$540,0))</f>
        <v>Los Angeles County</v>
      </c>
    </row>
    <row r="3532" spans="1:11">
      <c r="A3532" t="s">
        <v>827</v>
      </c>
      <c r="B3532">
        <v>2015</v>
      </c>
      <c r="C3532">
        <v>0</v>
      </c>
      <c r="D3532">
        <v>0</v>
      </c>
      <c r="E3532">
        <v>0</v>
      </c>
      <c r="F3532">
        <v>0</v>
      </c>
      <c r="G3532">
        <v>0</v>
      </c>
      <c r="H3532">
        <v>0</v>
      </c>
      <c r="I3532">
        <v>6</v>
      </c>
      <c r="J3532" t="s">
        <v>1275</v>
      </c>
      <c r="K3532" t="str">
        <f>INDEX('Planning Periods'!$O$2:$O$540,MATCH('Table B Values'!A3532,'Planning Periods'!$A$2:$A$540,0))</f>
        <v>Los Angeles County</v>
      </c>
    </row>
    <row r="3533" spans="1:11">
      <c r="A3533" t="s">
        <v>1054</v>
      </c>
      <c r="B3533">
        <v>2015</v>
      </c>
      <c r="C3533">
        <v>0</v>
      </c>
      <c r="D3533">
        <v>0</v>
      </c>
      <c r="E3533">
        <v>0</v>
      </c>
      <c r="F3533">
        <v>1</v>
      </c>
      <c r="G3533">
        <v>0</v>
      </c>
      <c r="H3533">
        <v>2</v>
      </c>
      <c r="I3533">
        <v>0</v>
      </c>
      <c r="J3533" t="s">
        <v>1275</v>
      </c>
      <c r="K3533" t="str">
        <f>INDEX('Planning Periods'!$O$2:$O$540,MATCH('Table B Values'!A3533,'Planning Periods'!$A$2:$A$540,0))</f>
        <v>Tuolumne County</v>
      </c>
    </row>
    <row r="3534" spans="1:11">
      <c r="A3534" t="s">
        <v>1284</v>
      </c>
      <c r="B3534">
        <v>2015</v>
      </c>
      <c r="C3534">
        <v>0</v>
      </c>
      <c r="D3534">
        <v>0</v>
      </c>
      <c r="E3534">
        <v>0</v>
      </c>
      <c r="F3534">
        <v>0</v>
      </c>
      <c r="G3534">
        <v>0</v>
      </c>
      <c r="H3534">
        <v>0</v>
      </c>
      <c r="I3534">
        <v>35</v>
      </c>
      <c r="J3534" t="s">
        <v>1275</v>
      </c>
      <c r="K3534" t="str">
        <f>INDEX('Planning Periods'!$O$2:$O$540,MATCH('Table B Values'!A3534,'Planning Periods'!$A$2:$A$540,0))</f>
        <v>Santa Barbara County</v>
      </c>
    </row>
    <row r="3535" spans="1:11">
      <c r="A3535" t="s">
        <v>1003</v>
      </c>
      <c r="B3535">
        <v>2015</v>
      </c>
      <c r="C3535">
        <v>0</v>
      </c>
      <c r="D3535">
        <v>0</v>
      </c>
      <c r="E3535">
        <v>0</v>
      </c>
      <c r="F3535">
        <v>0</v>
      </c>
      <c r="G3535">
        <v>0</v>
      </c>
      <c r="H3535">
        <v>4</v>
      </c>
      <c r="I3535">
        <v>8</v>
      </c>
      <c r="J3535" t="s">
        <v>1275</v>
      </c>
      <c r="K3535" t="str">
        <f>INDEX('Planning Periods'!$O$2:$O$540,MATCH('Table B Values'!A3535,'Planning Periods'!$A$2:$A$540,0))</f>
        <v>Sonoma County</v>
      </c>
    </row>
    <row r="3536" spans="1:11">
      <c r="A3536" t="s">
        <v>1005</v>
      </c>
      <c r="B3536">
        <v>2015</v>
      </c>
      <c r="C3536">
        <v>24</v>
      </c>
      <c r="D3536">
        <v>0</v>
      </c>
      <c r="E3536">
        <v>46</v>
      </c>
      <c r="F3536">
        <v>0</v>
      </c>
      <c r="G3536">
        <v>0</v>
      </c>
      <c r="H3536">
        <v>44</v>
      </c>
      <c r="I3536">
        <v>79</v>
      </c>
      <c r="J3536" t="s">
        <v>1275</v>
      </c>
      <c r="K3536" t="str">
        <f>INDEX('Planning Periods'!$O$2:$O$540,MATCH('Table B Values'!A3536,'Planning Periods'!$A$2:$A$540,0))</f>
        <v>Sonoma County</v>
      </c>
    </row>
    <row r="3537" spans="1:11">
      <c r="A3537" t="s">
        <v>828</v>
      </c>
      <c r="B3537">
        <v>2015</v>
      </c>
      <c r="C3537">
        <v>0</v>
      </c>
      <c r="D3537">
        <v>0</v>
      </c>
      <c r="E3537">
        <v>3</v>
      </c>
      <c r="F3537">
        <v>0</v>
      </c>
      <c r="G3537">
        <v>0</v>
      </c>
      <c r="H3537">
        <v>10</v>
      </c>
      <c r="I3537">
        <v>28</v>
      </c>
      <c r="J3537" t="s">
        <v>1275</v>
      </c>
      <c r="K3537" t="str">
        <f>INDEX('Planning Periods'!$O$2:$O$540,MATCH('Table B Values'!A3537,'Planning Periods'!$A$2:$A$540,0))</f>
        <v>San Mateo County</v>
      </c>
    </row>
    <row r="3538" spans="1:11">
      <c r="A3538" t="s">
        <v>771</v>
      </c>
      <c r="B3538">
        <v>2015</v>
      </c>
      <c r="C3538">
        <v>0</v>
      </c>
      <c r="D3538">
        <v>0</v>
      </c>
      <c r="E3538">
        <v>0</v>
      </c>
      <c r="F3538">
        <v>0</v>
      </c>
      <c r="G3538">
        <v>0</v>
      </c>
      <c r="H3538">
        <v>7</v>
      </c>
      <c r="I3538">
        <v>19</v>
      </c>
      <c r="J3538" t="s">
        <v>1275</v>
      </c>
      <c r="K3538" t="str">
        <f>INDEX('Planning Periods'!$O$2:$O$540,MATCH('Table B Values'!A3538,'Planning Periods'!$A$2:$A$540,0))</f>
        <v>Sutter County</v>
      </c>
    </row>
    <row r="3539" spans="1:11">
      <c r="A3539" t="s">
        <v>843</v>
      </c>
      <c r="B3539">
        <v>2015</v>
      </c>
      <c r="C3539">
        <v>0</v>
      </c>
      <c r="D3539">
        <v>0</v>
      </c>
      <c r="E3539">
        <v>0</v>
      </c>
      <c r="F3539">
        <v>0</v>
      </c>
      <c r="G3539">
        <v>0</v>
      </c>
      <c r="H3539">
        <v>1</v>
      </c>
      <c r="I3539">
        <v>0</v>
      </c>
      <c r="J3539" t="s">
        <v>1275</v>
      </c>
      <c r="K3539" t="str">
        <f>INDEX('Planning Periods'!$O$2:$O$540,MATCH('Table B Values'!A3539,'Planning Periods'!$A$2:$A$540,0))</f>
        <v>Amador County</v>
      </c>
    </row>
    <row r="3540" spans="1:11">
      <c r="A3540" t="s">
        <v>845</v>
      </c>
      <c r="B3540">
        <v>2015</v>
      </c>
      <c r="C3540">
        <v>0</v>
      </c>
      <c r="D3540">
        <v>0</v>
      </c>
      <c r="E3540">
        <v>0</v>
      </c>
      <c r="F3540">
        <v>0</v>
      </c>
      <c r="G3540">
        <v>0</v>
      </c>
      <c r="H3540">
        <v>0</v>
      </c>
      <c r="I3540">
        <v>11</v>
      </c>
      <c r="J3540" t="s">
        <v>1275</v>
      </c>
      <c r="K3540" t="str">
        <f>INDEX('Planning Periods'!$O$2:$O$540,MATCH('Table B Values'!A3540,'Planning Periods'!$A$2:$A$540,0))</f>
        <v>Kern County</v>
      </c>
    </row>
    <row r="3541" spans="1:11">
      <c r="A3541" t="s">
        <v>830</v>
      </c>
      <c r="B3541">
        <v>2015</v>
      </c>
      <c r="C3541">
        <v>43</v>
      </c>
      <c r="D3541">
        <v>0</v>
      </c>
      <c r="E3541">
        <v>0</v>
      </c>
      <c r="F3541">
        <v>0</v>
      </c>
      <c r="G3541">
        <v>0</v>
      </c>
      <c r="H3541">
        <v>26</v>
      </c>
      <c r="I3541">
        <v>796</v>
      </c>
      <c r="J3541" t="s">
        <v>1275</v>
      </c>
      <c r="K3541" t="str">
        <f>INDEX('Planning Periods'!$O$2:$O$540,MATCH('Table B Values'!A3541,'Planning Periods'!$A$2:$A$540,0))</f>
        <v>Santa Clara County</v>
      </c>
    </row>
    <row r="3542" spans="1:11">
      <c r="A3542" t="s">
        <v>822</v>
      </c>
      <c r="B3542">
        <v>2015</v>
      </c>
      <c r="C3542">
        <v>0</v>
      </c>
      <c r="D3542">
        <v>0</v>
      </c>
      <c r="E3542">
        <v>0</v>
      </c>
      <c r="F3542">
        <v>0</v>
      </c>
      <c r="G3542">
        <v>0</v>
      </c>
      <c r="H3542">
        <v>30</v>
      </c>
      <c r="I3542" s="356">
        <v>76</v>
      </c>
      <c r="J3542" t="s">
        <v>1275</v>
      </c>
      <c r="K3542" t="str">
        <f>INDEX('Planning Periods'!$O$2:$O$540,MATCH('Table B Values'!A3542,'Planning Periods'!$A$2:$A$540,0))</f>
        <v>Stanislaus County</v>
      </c>
    </row>
    <row r="3543" spans="1:11">
      <c r="A3543" t="s">
        <v>813</v>
      </c>
      <c r="B3543">
        <v>2015</v>
      </c>
      <c r="C3543">
        <v>0</v>
      </c>
      <c r="D3543">
        <v>0</v>
      </c>
      <c r="E3543">
        <v>0</v>
      </c>
      <c r="F3543">
        <v>0</v>
      </c>
      <c r="G3543">
        <v>0</v>
      </c>
      <c r="H3543">
        <v>0</v>
      </c>
      <c r="I3543">
        <v>37</v>
      </c>
      <c r="J3543" t="s">
        <v>1275</v>
      </c>
      <c r="K3543" t="str">
        <f>INDEX('Planning Periods'!$O$2:$O$540,MATCH('Table B Values'!A3543,'Planning Periods'!$A$2:$A$540,0))</f>
        <v>Orange County</v>
      </c>
    </row>
    <row r="3544" spans="1:11">
      <c r="A3544" t="s">
        <v>819</v>
      </c>
      <c r="B3544">
        <v>2015</v>
      </c>
      <c r="C3544">
        <v>0</v>
      </c>
      <c r="D3544">
        <v>0</v>
      </c>
      <c r="E3544">
        <v>0</v>
      </c>
      <c r="F3544">
        <v>0</v>
      </c>
      <c r="G3544">
        <v>0</v>
      </c>
      <c r="H3544">
        <v>0</v>
      </c>
      <c r="I3544">
        <v>8</v>
      </c>
      <c r="J3544" t="s">
        <v>1275</v>
      </c>
      <c r="K3544" t="str">
        <f>INDEX('Planning Periods'!$O$2:$O$540,MATCH('Table B Values'!A3544,'Planning Periods'!$A$2:$A$540,0))</f>
        <v>Solano County</v>
      </c>
    </row>
    <row r="3545" spans="1:11">
      <c r="A3545" t="s">
        <v>955</v>
      </c>
      <c r="B3545">
        <v>2015</v>
      </c>
      <c r="C3545">
        <v>0</v>
      </c>
      <c r="D3545">
        <v>0</v>
      </c>
      <c r="E3545">
        <v>23</v>
      </c>
      <c r="F3545">
        <v>0</v>
      </c>
      <c r="G3545">
        <v>0</v>
      </c>
      <c r="H3545">
        <v>88</v>
      </c>
      <c r="I3545">
        <v>480</v>
      </c>
      <c r="J3545" t="s">
        <v>1275</v>
      </c>
      <c r="K3545" t="str">
        <f>INDEX('Planning Periods'!$O$2:$O$540,MATCH('Table B Values'!A3545,'Planning Periods'!$A$2:$A$540,0))</f>
        <v>San Mateo County</v>
      </c>
    </row>
    <row r="3546" spans="1:11">
      <c r="A3546" t="s">
        <v>1049</v>
      </c>
      <c r="B3546">
        <v>2015</v>
      </c>
      <c r="C3546">
        <v>0</v>
      </c>
      <c r="D3546">
        <v>0</v>
      </c>
      <c r="E3546">
        <v>0</v>
      </c>
      <c r="F3546">
        <v>0</v>
      </c>
      <c r="G3546">
        <v>0</v>
      </c>
      <c r="H3546">
        <v>0</v>
      </c>
      <c r="I3546">
        <v>6</v>
      </c>
      <c r="J3546" t="s">
        <v>1275</v>
      </c>
      <c r="K3546" t="str">
        <f>INDEX('Planning Periods'!$O$2:$O$540,MATCH('Table B Values'!A3546,'Planning Periods'!$A$2:$A$540,0))</f>
        <v>San Bernardino County</v>
      </c>
    </row>
    <row r="3547" spans="1:11">
      <c r="A3547" t="s">
        <v>1166</v>
      </c>
      <c r="B3547">
        <v>2015</v>
      </c>
      <c r="C3547">
        <v>0</v>
      </c>
      <c r="D3547">
        <v>16</v>
      </c>
      <c r="E3547">
        <v>0</v>
      </c>
      <c r="F3547">
        <v>8</v>
      </c>
      <c r="G3547">
        <v>0</v>
      </c>
      <c r="H3547">
        <v>10</v>
      </c>
      <c r="I3547">
        <v>5</v>
      </c>
      <c r="J3547" t="s">
        <v>1275</v>
      </c>
      <c r="K3547" t="str">
        <f>INDEX('Planning Periods'!$O$2:$O$540,MATCH('Table B Values'!A3547,'Planning Periods'!$A$2:$A$540,0))</f>
        <v>San Mateo County</v>
      </c>
    </row>
    <row r="3548" spans="1:11">
      <c r="A3548" t="s">
        <v>1167</v>
      </c>
      <c r="B3548">
        <v>2015</v>
      </c>
      <c r="C3548">
        <v>0</v>
      </c>
      <c r="D3548">
        <v>0</v>
      </c>
      <c r="E3548">
        <v>0</v>
      </c>
      <c r="F3548">
        <v>0</v>
      </c>
      <c r="G3548">
        <v>0</v>
      </c>
      <c r="H3548">
        <v>0</v>
      </c>
      <c r="I3548">
        <v>68</v>
      </c>
      <c r="J3548" t="s">
        <v>1275</v>
      </c>
      <c r="K3548" t="str">
        <f>INDEX('Planning Periods'!$O$2:$O$540,MATCH('Table B Values'!A3548,'Planning Periods'!$A$2:$A$540,0))</f>
        <v>San Benito County</v>
      </c>
    </row>
    <row r="3549" spans="1:11">
      <c r="A3549" t="s">
        <v>1053</v>
      </c>
      <c r="B3549">
        <v>2015</v>
      </c>
      <c r="C3549">
        <v>0</v>
      </c>
      <c r="D3549">
        <v>0</v>
      </c>
      <c r="E3549">
        <v>0</v>
      </c>
      <c r="F3549">
        <v>0</v>
      </c>
      <c r="G3549">
        <v>0</v>
      </c>
      <c r="H3549">
        <v>0</v>
      </c>
      <c r="I3549">
        <v>98</v>
      </c>
      <c r="J3549" t="s">
        <v>1275</v>
      </c>
      <c r="K3549" t="str">
        <f>INDEX('Planning Periods'!$O$2:$O$540,MATCH('Table B Values'!A3549,'Planning Periods'!$A$2:$A$540,0))</f>
        <v>San Bernardino County</v>
      </c>
    </row>
    <row r="3550" spans="1:11">
      <c r="A3550" t="s">
        <v>1174</v>
      </c>
      <c r="B3550">
        <v>2015</v>
      </c>
      <c r="C3550">
        <v>1</v>
      </c>
      <c r="D3550">
        <v>0</v>
      </c>
      <c r="E3550">
        <v>2</v>
      </c>
      <c r="F3550">
        <v>0</v>
      </c>
      <c r="G3550">
        <v>0</v>
      </c>
      <c r="H3550">
        <v>12</v>
      </c>
      <c r="I3550">
        <v>44</v>
      </c>
      <c r="J3550" t="s">
        <v>1275</v>
      </c>
      <c r="K3550" t="str">
        <f>INDEX('Planning Periods'!$O$2:$O$540,MATCH('Table B Values'!A3550,'Planning Periods'!$A$2:$A$540,0))</f>
        <v>Sonoma County</v>
      </c>
    </row>
    <row r="3551" spans="1:11">
      <c r="A3551" t="s">
        <v>1050</v>
      </c>
      <c r="B3551">
        <v>2015</v>
      </c>
      <c r="C3551">
        <v>0</v>
      </c>
      <c r="D3551">
        <v>0</v>
      </c>
      <c r="E3551">
        <v>12</v>
      </c>
      <c r="F3551">
        <v>2</v>
      </c>
      <c r="G3551">
        <v>0</v>
      </c>
      <c r="H3551">
        <v>76</v>
      </c>
      <c r="I3551">
        <v>17</v>
      </c>
      <c r="J3551" t="s">
        <v>1275</v>
      </c>
      <c r="K3551" t="str">
        <f>INDEX('Planning Periods'!$O$2:$O$540,MATCH('Table B Values'!A3551,'Planning Periods'!$A$2:$A$540,0))</f>
        <v>Riverside County</v>
      </c>
    </row>
    <row r="3552" spans="1:11">
      <c r="A3552" t="s">
        <v>1175</v>
      </c>
      <c r="B3552">
        <v>2015</v>
      </c>
      <c r="C3552">
        <v>0</v>
      </c>
      <c r="D3552">
        <v>0</v>
      </c>
      <c r="E3552">
        <v>0</v>
      </c>
      <c r="F3552">
        <v>0</v>
      </c>
      <c r="G3552">
        <v>0</v>
      </c>
      <c r="H3552">
        <v>0</v>
      </c>
      <c r="I3552">
        <v>190</v>
      </c>
      <c r="J3552" t="s">
        <v>1275</v>
      </c>
      <c r="K3552" t="str">
        <f>INDEX('Planning Periods'!$O$2:$O$540,MATCH('Table B Values'!A3552,'Planning Periods'!$A$2:$A$540,0))</f>
        <v>Contra Costa County</v>
      </c>
    </row>
    <row r="3553" spans="1:11">
      <c r="A3553" t="s">
        <v>1270</v>
      </c>
      <c r="B3553">
        <v>2015</v>
      </c>
      <c r="C3553">
        <v>0</v>
      </c>
      <c r="D3553">
        <v>0</v>
      </c>
      <c r="E3553">
        <v>0</v>
      </c>
      <c r="F3553">
        <v>0</v>
      </c>
      <c r="G3553">
        <v>0</v>
      </c>
      <c r="H3553">
        <v>0</v>
      </c>
      <c r="I3553">
        <v>32</v>
      </c>
      <c r="J3553" t="s">
        <v>1275</v>
      </c>
      <c r="K3553" t="str">
        <f>INDEX('Planning Periods'!$O$2:$O$540,MATCH('Table B Values'!A3553,'Planning Periods'!$A$2:$A$540,0))</f>
        <v>Stanislaus County</v>
      </c>
    </row>
    <row r="3554" spans="1:11">
      <c r="A3554" t="s">
        <v>1063</v>
      </c>
      <c r="B3554">
        <v>2015</v>
      </c>
      <c r="C3554">
        <v>0</v>
      </c>
      <c r="D3554">
        <v>0</v>
      </c>
      <c r="E3554">
        <v>0</v>
      </c>
      <c r="F3554">
        <v>0</v>
      </c>
      <c r="G3554">
        <v>0</v>
      </c>
      <c r="H3554">
        <v>0</v>
      </c>
      <c r="I3554">
        <v>20</v>
      </c>
      <c r="J3554" t="s">
        <v>1275</v>
      </c>
      <c r="K3554" t="str">
        <f>INDEX('Planning Periods'!$O$2:$O$540,MATCH('Table B Values'!A3554,'Planning Periods'!$A$2:$A$540,0))</f>
        <v>San Diego County</v>
      </c>
    </row>
    <row r="3555" spans="1:11">
      <c r="A3555" t="s">
        <v>1067</v>
      </c>
      <c r="B3555">
        <v>2015</v>
      </c>
      <c r="C3555">
        <v>0</v>
      </c>
      <c r="D3555">
        <v>0</v>
      </c>
      <c r="E3555">
        <v>0</v>
      </c>
      <c r="F3555">
        <v>0</v>
      </c>
      <c r="G3555">
        <v>0</v>
      </c>
      <c r="H3555">
        <v>0</v>
      </c>
      <c r="I3555">
        <v>43</v>
      </c>
      <c r="J3555" t="s">
        <v>1275</v>
      </c>
      <c r="K3555" t="str">
        <f>INDEX('Planning Periods'!$O$2:$O$540,MATCH('Table B Values'!A3555,'Planning Periods'!$A$2:$A$540,0))</f>
        <v>Riverside County</v>
      </c>
    </row>
    <row r="3556" spans="1:11">
      <c r="A3556" t="s">
        <v>1062</v>
      </c>
      <c r="B3556">
        <v>2015</v>
      </c>
      <c r="C3556">
        <v>0</v>
      </c>
      <c r="D3556">
        <v>0</v>
      </c>
      <c r="E3556">
        <v>0</v>
      </c>
      <c r="F3556">
        <v>0</v>
      </c>
      <c r="G3556">
        <v>0</v>
      </c>
      <c r="H3556">
        <v>0</v>
      </c>
      <c r="I3556">
        <v>319</v>
      </c>
      <c r="J3556" t="s">
        <v>1275</v>
      </c>
      <c r="K3556" t="str">
        <f>INDEX('Planning Periods'!$O$2:$O$540,MATCH('Table B Values'!A3556,'Planning Periods'!$A$2:$A$540,0))</f>
        <v>Riverside County</v>
      </c>
    </row>
    <row r="3557" spans="1:11">
      <c r="A3557" t="s">
        <v>1298</v>
      </c>
      <c r="B3557">
        <v>2015</v>
      </c>
      <c r="C3557">
        <v>0</v>
      </c>
      <c r="D3557">
        <v>0</v>
      </c>
      <c r="E3557">
        <v>10</v>
      </c>
      <c r="F3557">
        <v>0</v>
      </c>
      <c r="G3557">
        <v>0</v>
      </c>
      <c r="H3557">
        <v>77</v>
      </c>
      <c r="I3557">
        <v>19</v>
      </c>
      <c r="J3557" t="s">
        <v>1275</v>
      </c>
      <c r="K3557" t="str">
        <f>INDEX('Planning Periods'!$O$2:$O$540,MATCH('Table B Values'!A3557,'Planning Periods'!$A$2:$A$540,0))</f>
        <v>Imperial County</v>
      </c>
    </row>
    <row r="3558" spans="1:11">
      <c r="A3558" t="s">
        <v>863</v>
      </c>
      <c r="B3558">
        <v>2015</v>
      </c>
      <c r="C3558">
        <v>0</v>
      </c>
      <c r="D3558">
        <v>5</v>
      </c>
      <c r="E3558">
        <v>0</v>
      </c>
      <c r="F3558">
        <v>4</v>
      </c>
      <c r="G3558">
        <v>0</v>
      </c>
      <c r="H3558">
        <v>53</v>
      </c>
      <c r="I3558">
        <v>39</v>
      </c>
      <c r="J3558" t="s">
        <v>1275</v>
      </c>
      <c r="K3558" t="str">
        <f>INDEX('Planning Periods'!$O$2:$O$540,MATCH('Table B Values'!A3558,'Planning Periods'!$A$2:$A$540,0))</f>
        <v>Humboldt County</v>
      </c>
    </row>
    <row r="3559" spans="1:11">
      <c r="A3559" t="s">
        <v>1065</v>
      </c>
      <c r="B3559">
        <v>2015</v>
      </c>
      <c r="C3559">
        <v>0</v>
      </c>
      <c r="D3559">
        <v>0</v>
      </c>
      <c r="E3559">
        <v>0</v>
      </c>
      <c r="F3559">
        <v>0</v>
      </c>
      <c r="G3559">
        <v>0</v>
      </c>
      <c r="H3559">
        <v>1</v>
      </c>
      <c r="I3559">
        <v>0</v>
      </c>
      <c r="J3559" t="s">
        <v>1275</v>
      </c>
      <c r="K3559" t="str">
        <f>INDEX('Planning Periods'!$O$2:$O$540,MATCH('Table B Values'!A3559,'Planning Periods'!$A$2:$A$540,0))</f>
        <v>Los Angeles County</v>
      </c>
    </row>
    <row r="3560" spans="1:11">
      <c r="A3560" t="s">
        <v>1297</v>
      </c>
      <c r="B3560">
        <v>2015</v>
      </c>
      <c r="C3560">
        <v>0</v>
      </c>
      <c r="D3560">
        <v>0</v>
      </c>
      <c r="E3560">
        <v>0</v>
      </c>
      <c r="F3560">
        <v>0</v>
      </c>
      <c r="G3560">
        <v>0</v>
      </c>
      <c r="H3560">
        <v>0</v>
      </c>
      <c r="I3560" s="356">
        <v>0</v>
      </c>
      <c r="J3560" t="s">
        <v>1275</v>
      </c>
      <c r="K3560" t="str">
        <f>INDEX('Planning Periods'!$O$2:$O$540,MATCH('Table B Values'!A3560,'Planning Periods'!$A$2:$A$540,0))</f>
        <v>Fresno County</v>
      </c>
    </row>
    <row r="3561" spans="1:11">
      <c r="A3561" t="s">
        <v>975</v>
      </c>
      <c r="B3561">
        <v>2015</v>
      </c>
      <c r="C3561">
        <v>4</v>
      </c>
      <c r="D3561">
        <v>0</v>
      </c>
      <c r="E3561">
        <v>0</v>
      </c>
      <c r="F3561">
        <v>1</v>
      </c>
      <c r="G3561">
        <v>0</v>
      </c>
      <c r="H3561">
        <v>1</v>
      </c>
      <c r="I3561" s="356">
        <v>6</v>
      </c>
      <c r="J3561" t="s">
        <v>1275</v>
      </c>
      <c r="K3561" t="str">
        <f>INDEX('Planning Periods'!$O$2:$O$540,MATCH('Table B Values'!A3561,'Planning Periods'!$A$2:$A$540,0))</f>
        <v>Glenn County</v>
      </c>
    </row>
    <row r="3562" spans="1:11">
      <c r="A3562" t="s">
        <v>766</v>
      </c>
      <c r="B3562">
        <v>2015</v>
      </c>
      <c r="C3562">
        <v>0</v>
      </c>
      <c r="D3562">
        <v>0</v>
      </c>
      <c r="E3562">
        <v>0</v>
      </c>
      <c r="F3562">
        <v>0</v>
      </c>
      <c r="G3562">
        <v>0</v>
      </c>
      <c r="H3562">
        <v>5</v>
      </c>
      <c r="I3562">
        <v>346</v>
      </c>
      <c r="J3562" t="s">
        <v>1275</v>
      </c>
      <c r="K3562" t="str">
        <f>INDEX('Planning Periods'!$O$2:$O$540,MATCH('Table B Values'!A3562,'Planning Periods'!$A$2:$A$540,0))</f>
        <v>Santa Barbara County</v>
      </c>
    </row>
    <row r="3563" spans="1:11">
      <c r="A3563" t="s">
        <v>1269</v>
      </c>
      <c r="B3563">
        <v>2015</v>
      </c>
      <c r="C3563">
        <v>0</v>
      </c>
      <c r="D3563">
        <v>0</v>
      </c>
      <c r="E3563">
        <v>0</v>
      </c>
      <c r="F3563">
        <v>0</v>
      </c>
      <c r="G3563">
        <v>0</v>
      </c>
      <c r="H3563">
        <v>0</v>
      </c>
      <c r="I3563">
        <v>0</v>
      </c>
      <c r="J3563" t="s">
        <v>1275</v>
      </c>
      <c r="K3563" t="str">
        <f>INDEX('Planning Periods'!$O$2:$O$540,MATCH('Table B Values'!A3563,'Planning Periods'!$A$2:$A$540,0))</f>
        <v>Monterey County</v>
      </c>
    </row>
    <row r="3564" spans="1:11">
      <c r="A3564" t="s">
        <v>977</v>
      </c>
      <c r="B3564">
        <v>2015</v>
      </c>
      <c r="C3564">
        <v>0</v>
      </c>
      <c r="D3564">
        <v>0</v>
      </c>
      <c r="E3564">
        <v>0</v>
      </c>
      <c r="F3564">
        <v>0</v>
      </c>
      <c r="G3564">
        <v>0</v>
      </c>
      <c r="H3564">
        <v>0</v>
      </c>
      <c r="I3564">
        <v>22</v>
      </c>
      <c r="J3564" t="s">
        <v>1275</v>
      </c>
      <c r="K3564" t="str">
        <f>INDEX('Planning Periods'!$O$2:$O$540,MATCH('Table B Values'!A3564,'Planning Periods'!$A$2:$A$540,0))</f>
        <v>Los Angeles County</v>
      </c>
    </row>
    <row r="3565" spans="1:11">
      <c r="A3565" t="s">
        <v>986</v>
      </c>
      <c r="B3565">
        <v>2015</v>
      </c>
      <c r="C3565">
        <v>0</v>
      </c>
      <c r="D3565">
        <v>0</v>
      </c>
      <c r="E3565">
        <v>0</v>
      </c>
      <c r="F3565">
        <v>0</v>
      </c>
      <c r="G3565">
        <v>0</v>
      </c>
      <c r="H3565">
        <v>14</v>
      </c>
      <c r="I3565">
        <v>42</v>
      </c>
      <c r="J3565" t="s">
        <v>1275</v>
      </c>
      <c r="K3565" t="str">
        <f>INDEX('Planning Periods'!$O$2:$O$540,MATCH('Table B Values'!A3565,'Planning Periods'!$A$2:$A$540,0))</f>
        <v>Los Angeles County</v>
      </c>
    </row>
    <row r="3566" spans="1:11">
      <c r="A3566" t="s">
        <v>1114</v>
      </c>
      <c r="B3566">
        <v>2015</v>
      </c>
      <c r="C3566">
        <v>26</v>
      </c>
      <c r="D3566">
        <v>0</v>
      </c>
      <c r="E3566">
        <v>247</v>
      </c>
      <c r="F3566">
        <v>0</v>
      </c>
      <c r="G3566">
        <v>0</v>
      </c>
      <c r="H3566">
        <v>14</v>
      </c>
      <c r="I3566">
        <v>406</v>
      </c>
      <c r="J3566" t="s">
        <v>1275</v>
      </c>
      <c r="K3566" t="str">
        <f>INDEX('Planning Periods'!$O$2:$O$540,MATCH('Table B Values'!A3566,'Planning Periods'!$A$2:$A$540,0))</f>
        <v>Santa Clara County</v>
      </c>
    </row>
    <row r="3567" spans="1:11">
      <c r="A3567" t="s">
        <v>812</v>
      </c>
      <c r="B3567">
        <v>2015</v>
      </c>
      <c r="C3567">
        <v>0</v>
      </c>
      <c r="D3567">
        <v>0</v>
      </c>
      <c r="E3567">
        <v>0</v>
      </c>
      <c r="F3567">
        <v>0</v>
      </c>
      <c r="G3567">
        <v>0</v>
      </c>
      <c r="H3567">
        <v>1</v>
      </c>
      <c r="I3567">
        <v>776</v>
      </c>
      <c r="J3567" t="s">
        <v>1275</v>
      </c>
      <c r="K3567" t="str">
        <f>INDEX('Planning Periods'!$O$2:$O$540,MATCH('Table B Values'!A3567,'Planning Periods'!$A$2:$A$540,0))</f>
        <v>Los Angeles County</v>
      </c>
    </row>
    <row r="3568" spans="1:11">
      <c r="A3568" t="s">
        <v>982</v>
      </c>
      <c r="B3568">
        <v>2015</v>
      </c>
      <c r="C3568">
        <v>0</v>
      </c>
      <c r="D3568">
        <v>0</v>
      </c>
      <c r="E3568">
        <v>0</v>
      </c>
      <c r="F3568">
        <v>0</v>
      </c>
      <c r="G3568">
        <v>0</v>
      </c>
      <c r="H3568">
        <v>10</v>
      </c>
      <c r="I3568">
        <v>0</v>
      </c>
      <c r="J3568" t="s">
        <v>1275</v>
      </c>
      <c r="K3568" t="str">
        <f>INDEX('Planning Periods'!$O$2:$O$540,MATCH('Table B Values'!A3568,'Planning Periods'!$A$2:$A$540,0))</f>
        <v>San Bernardino County</v>
      </c>
    </row>
    <row r="3569" spans="1:11">
      <c r="A3569" t="s">
        <v>1168</v>
      </c>
      <c r="B3569">
        <v>2015</v>
      </c>
      <c r="C3569">
        <v>0</v>
      </c>
      <c r="D3569">
        <v>0</v>
      </c>
      <c r="E3569">
        <v>0</v>
      </c>
      <c r="F3569">
        <v>0</v>
      </c>
      <c r="G3569">
        <v>0</v>
      </c>
      <c r="H3569">
        <v>0</v>
      </c>
      <c r="I3569">
        <v>9</v>
      </c>
      <c r="J3569" t="s">
        <v>1275</v>
      </c>
      <c r="K3569" t="str">
        <f>INDEX('Planning Periods'!$O$2:$O$540,MATCH('Table B Values'!A3569,'Planning Periods'!$A$2:$A$540,0))</f>
        <v>San Mateo County</v>
      </c>
    </row>
    <row r="3570" spans="1:11">
      <c r="A3570" t="s">
        <v>1052</v>
      </c>
      <c r="B3570">
        <v>2015</v>
      </c>
      <c r="C3570">
        <v>0</v>
      </c>
      <c r="D3570">
        <v>0</v>
      </c>
      <c r="E3570">
        <v>127</v>
      </c>
      <c r="F3570">
        <v>0</v>
      </c>
      <c r="G3570">
        <v>0</v>
      </c>
      <c r="H3570">
        <v>0</v>
      </c>
      <c r="I3570">
        <v>0</v>
      </c>
      <c r="J3570" t="s">
        <v>1275</v>
      </c>
      <c r="K3570" t="str">
        <f>INDEX('Planning Periods'!$O$2:$O$540,MATCH('Table B Values'!A3570,'Planning Periods'!$A$2:$A$540,0))</f>
        <v>Los Angeles County</v>
      </c>
    </row>
    <row r="3571" spans="1:11">
      <c r="A3571" t="s">
        <v>1173</v>
      </c>
      <c r="B3571">
        <v>2015</v>
      </c>
      <c r="C3571">
        <v>0</v>
      </c>
      <c r="D3571">
        <v>0</v>
      </c>
      <c r="E3571">
        <v>0</v>
      </c>
      <c r="F3571">
        <v>0</v>
      </c>
      <c r="G3571">
        <v>0</v>
      </c>
      <c r="H3571">
        <v>0</v>
      </c>
      <c r="I3571">
        <v>108</v>
      </c>
      <c r="J3571" t="s">
        <v>1275</v>
      </c>
      <c r="K3571" t="str">
        <f>INDEX('Planning Periods'!$O$2:$O$540,MATCH('Table B Values'!A3571,'Planning Periods'!$A$2:$A$540,0))</f>
        <v>Alameda County</v>
      </c>
    </row>
    <row r="3572" spans="1:11">
      <c r="A3572" t="s">
        <v>1015</v>
      </c>
      <c r="B3572">
        <v>2015</v>
      </c>
      <c r="C3572">
        <v>0</v>
      </c>
      <c r="D3572">
        <v>0</v>
      </c>
      <c r="E3572">
        <v>2</v>
      </c>
      <c r="F3572">
        <v>0</v>
      </c>
      <c r="G3572">
        <v>0</v>
      </c>
      <c r="H3572">
        <v>0</v>
      </c>
      <c r="I3572">
        <v>30</v>
      </c>
      <c r="J3572" t="s">
        <v>1275</v>
      </c>
      <c r="K3572" t="str">
        <f>INDEX('Planning Periods'!$O$2:$O$540,MATCH('Table B Values'!A3572,'Planning Periods'!$A$2:$A$540,0))</f>
        <v>San Luis Obispo County</v>
      </c>
    </row>
    <row r="3573" spans="1:11">
      <c r="A3573" t="s">
        <v>979</v>
      </c>
      <c r="B3573">
        <v>2015</v>
      </c>
      <c r="C3573">
        <v>2</v>
      </c>
      <c r="D3573">
        <v>0</v>
      </c>
      <c r="E3573">
        <v>0</v>
      </c>
      <c r="F3573">
        <v>0</v>
      </c>
      <c r="G3573">
        <v>0</v>
      </c>
      <c r="H3573">
        <v>0</v>
      </c>
      <c r="I3573">
        <v>5</v>
      </c>
      <c r="J3573" t="s">
        <v>1275</v>
      </c>
      <c r="K3573" t="str">
        <f>INDEX('Planning Periods'!$O$2:$O$540,MATCH('Table B Values'!A3573,'Planning Periods'!$A$2:$A$540,0))</f>
        <v>Nevada County</v>
      </c>
    </row>
    <row r="3574" spans="1:11">
      <c r="A3574" t="s">
        <v>1192</v>
      </c>
      <c r="B3574">
        <v>2015</v>
      </c>
      <c r="C3574">
        <v>4</v>
      </c>
      <c r="D3574">
        <v>0</v>
      </c>
      <c r="E3574">
        <v>27</v>
      </c>
      <c r="F3574">
        <v>0</v>
      </c>
      <c r="G3574">
        <v>0</v>
      </c>
      <c r="H3574">
        <v>22</v>
      </c>
      <c r="I3574">
        <v>3</v>
      </c>
      <c r="J3574" t="s">
        <v>1275</v>
      </c>
      <c r="K3574" t="str">
        <f>INDEX('Planning Periods'!$O$2:$O$540,MATCH('Table B Values'!A3574,'Planning Periods'!$A$2:$A$540,0))</f>
        <v>Monterey County</v>
      </c>
    </row>
    <row r="3575" spans="1:11">
      <c r="A3575" t="s">
        <v>1171</v>
      </c>
      <c r="B3575">
        <v>2015</v>
      </c>
      <c r="C3575">
        <v>0</v>
      </c>
      <c r="D3575">
        <v>0</v>
      </c>
      <c r="E3575">
        <v>0</v>
      </c>
      <c r="F3575">
        <v>0</v>
      </c>
      <c r="G3575">
        <v>0</v>
      </c>
      <c r="H3575">
        <v>0</v>
      </c>
      <c r="I3575">
        <v>3</v>
      </c>
      <c r="J3575" t="s">
        <v>1275</v>
      </c>
      <c r="K3575" t="str">
        <f>INDEX('Planning Periods'!$O$2:$O$540,MATCH('Table B Values'!A3575,'Planning Periods'!$A$2:$A$540,0))</f>
        <v>Butte County</v>
      </c>
    </row>
    <row r="3576" spans="1:11">
      <c r="A3576" t="s">
        <v>1057</v>
      </c>
      <c r="B3576">
        <v>2015</v>
      </c>
      <c r="C3576">
        <v>0</v>
      </c>
      <c r="D3576">
        <v>0</v>
      </c>
      <c r="E3576">
        <v>0</v>
      </c>
      <c r="F3576">
        <v>0</v>
      </c>
      <c r="G3576">
        <v>0</v>
      </c>
      <c r="H3576">
        <v>0</v>
      </c>
      <c r="I3576">
        <v>5</v>
      </c>
      <c r="J3576" t="s">
        <v>1275</v>
      </c>
      <c r="K3576" t="str">
        <f>INDEX('Planning Periods'!$O$2:$O$540,MATCH('Table B Values'!A3576,'Planning Periods'!$A$2:$A$540,0))</f>
        <v>Los Angeles County</v>
      </c>
    </row>
    <row r="3577" spans="1:11">
      <c r="A3577" t="s">
        <v>1177</v>
      </c>
      <c r="B3577">
        <v>2015</v>
      </c>
      <c r="C3577">
        <v>3</v>
      </c>
      <c r="D3577">
        <v>0</v>
      </c>
      <c r="E3577">
        <v>9</v>
      </c>
      <c r="F3577">
        <v>0</v>
      </c>
      <c r="G3577">
        <v>0</v>
      </c>
      <c r="H3577">
        <v>8</v>
      </c>
      <c r="I3577">
        <v>83</v>
      </c>
      <c r="J3577" t="s">
        <v>1275</v>
      </c>
      <c r="K3577" t="str">
        <f>INDEX('Planning Periods'!$O$2:$O$540,MATCH('Table B Values'!A3577,'Planning Periods'!$A$2:$A$540,0))</f>
        <v>Marin County</v>
      </c>
    </row>
    <row r="3578" spans="1:11">
      <c r="A3578" t="s">
        <v>1178</v>
      </c>
      <c r="B3578">
        <v>2015</v>
      </c>
      <c r="C3578">
        <v>0</v>
      </c>
      <c r="D3578">
        <v>0</v>
      </c>
      <c r="E3578">
        <v>0</v>
      </c>
      <c r="F3578">
        <v>0</v>
      </c>
      <c r="G3578">
        <v>0</v>
      </c>
      <c r="H3578">
        <v>0</v>
      </c>
      <c r="I3578">
        <v>343</v>
      </c>
      <c r="J3578" t="s">
        <v>1275</v>
      </c>
      <c r="K3578" t="str">
        <f>INDEX('Planning Periods'!$O$2:$O$540,MATCH('Table B Values'!A3578,'Planning Periods'!$A$2:$A$540,0))</f>
        <v>San Joaquin County</v>
      </c>
    </row>
    <row r="3579" spans="1:11">
      <c r="A3579" t="s">
        <v>897</v>
      </c>
      <c r="B3579">
        <v>2015</v>
      </c>
      <c r="C3579">
        <v>0</v>
      </c>
      <c r="D3579">
        <v>0</v>
      </c>
      <c r="E3579">
        <v>5</v>
      </c>
      <c r="F3579">
        <v>0</v>
      </c>
      <c r="G3579">
        <v>0</v>
      </c>
      <c r="H3579">
        <v>0</v>
      </c>
      <c r="I3579">
        <v>72</v>
      </c>
      <c r="J3579" t="s">
        <v>1275</v>
      </c>
      <c r="K3579" t="str">
        <f>INDEX('Planning Periods'!$O$2:$O$540,MATCH('Table B Values'!A3579,'Planning Periods'!$A$2:$A$540,0))</f>
        <v>San Diego County</v>
      </c>
    </row>
    <row r="3580" spans="1:11">
      <c r="A3580" t="s">
        <v>1037</v>
      </c>
      <c r="B3580">
        <v>2015</v>
      </c>
      <c r="C3580">
        <v>0</v>
      </c>
      <c r="D3580">
        <v>0</v>
      </c>
      <c r="E3580">
        <v>0</v>
      </c>
      <c r="F3580">
        <v>0</v>
      </c>
      <c r="G3580">
        <v>0</v>
      </c>
      <c r="H3580">
        <v>0</v>
      </c>
      <c r="I3580">
        <v>52</v>
      </c>
      <c r="J3580" t="s">
        <v>1275</v>
      </c>
      <c r="K3580" t="str">
        <f>INDEX('Planning Periods'!$O$2:$O$540,MATCH('Table B Values'!A3580,'Planning Periods'!$A$2:$A$540,0))</f>
        <v>Los Angeles County</v>
      </c>
    </row>
    <row r="3581" spans="1:11">
      <c r="A3581" t="s">
        <v>1034</v>
      </c>
      <c r="B3581">
        <v>2015</v>
      </c>
      <c r="C3581">
        <v>0</v>
      </c>
      <c r="D3581">
        <v>0</v>
      </c>
      <c r="E3581">
        <v>0</v>
      </c>
      <c r="F3581">
        <v>0</v>
      </c>
      <c r="G3581">
        <v>0</v>
      </c>
      <c r="H3581">
        <v>341</v>
      </c>
      <c r="I3581">
        <v>2</v>
      </c>
      <c r="J3581" t="s">
        <v>1275</v>
      </c>
      <c r="K3581" t="str">
        <f>INDEX('Planning Periods'!$O$2:$O$540,MATCH('Table B Values'!A3581,'Planning Periods'!$A$2:$A$540,0))</f>
        <v>Riverside County</v>
      </c>
    </row>
    <row r="3582" spans="1:11">
      <c r="A3582" t="s">
        <v>1032</v>
      </c>
      <c r="B3582">
        <v>2015</v>
      </c>
      <c r="C3582">
        <v>0</v>
      </c>
      <c r="D3582">
        <v>0</v>
      </c>
      <c r="E3582">
        <v>0</v>
      </c>
      <c r="F3582">
        <v>0</v>
      </c>
      <c r="G3582">
        <v>0</v>
      </c>
      <c r="H3582" s="356">
        <v>48</v>
      </c>
      <c r="I3582" s="356">
        <v>461</v>
      </c>
      <c r="J3582" t="s">
        <v>1275</v>
      </c>
      <c r="K3582" t="str">
        <f>INDEX('Planning Periods'!$O$2:$O$540,MATCH('Table B Values'!A3582,'Planning Periods'!$A$2:$A$540,0))</f>
        <v>Orange County</v>
      </c>
    </row>
    <row r="3583" spans="1:11">
      <c r="A3583" t="s">
        <v>1039</v>
      </c>
      <c r="B3583">
        <v>2015</v>
      </c>
      <c r="C3583">
        <v>0</v>
      </c>
      <c r="D3583">
        <v>0</v>
      </c>
      <c r="E3583">
        <v>0</v>
      </c>
      <c r="F3583">
        <v>0</v>
      </c>
      <c r="G3583">
        <v>0</v>
      </c>
      <c r="H3583">
        <v>0</v>
      </c>
      <c r="I3583">
        <v>0</v>
      </c>
      <c r="J3583" t="s">
        <v>1275</v>
      </c>
      <c r="K3583" t="str">
        <f>INDEX('Planning Periods'!$O$2:$O$540,MATCH('Table B Values'!A3583,'Planning Periods'!$A$2:$A$540,0))</f>
        <v>Lake County</v>
      </c>
    </row>
    <row r="3584" spans="1:11">
      <c r="A3584" t="s">
        <v>890</v>
      </c>
      <c r="B3584">
        <v>2015</v>
      </c>
      <c r="C3584">
        <v>0</v>
      </c>
      <c r="D3584">
        <v>0</v>
      </c>
      <c r="E3584">
        <v>0</v>
      </c>
      <c r="F3584">
        <v>0</v>
      </c>
      <c r="G3584">
        <v>0</v>
      </c>
      <c r="H3584">
        <v>0</v>
      </c>
      <c r="I3584">
        <v>234</v>
      </c>
      <c r="J3584" t="s">
        <v>1275</v>
      </c>
      <c r="K3584" t="str">
        <f>INDEX('Planning Periods'!$O$2:$O$540,MATCH('Table B Values'!A3584,'Planning Periods'!$A$2:$A$540,0))</f>
        <v>Placer County</v>
      </c>
    </row>
    <row r="3585" spans="1:11">
      <c r="A3585" t="s">
        <v>1243</v>
      </c>
      <c r="B3585">
        <v>2015</v>
      </c>
      <c r="C3585">
        <v>0</v>
      </c>
      <c r="D3585">
        <v>0</v>
      </c>
      <c r="E3585">
        <v>0</v>
      </c>
      <c r="F3585">
        <v>0</v>
      </c>
      <c r="G3585">
        <v>0</v>
      </c>
      <c r="H3585">
        <v>44</v>
      </c>
      <c r="I3585">
        <v>0</v>
      </c>
      <c r="J3585" t="s">
        <v>1275</v>
      </c>
      <c r="K3585" t="str">
        <f>INDEX('Planning Periods'!$O$2:$O$540,MATCH('Table B Values'!A3585,'Planning Periods'!$A$2:$A$540,0))</f>
        <v>Santa Barbara County</v>
      </c>
    </row>
    <row r="3586" spans="1:11">
      <c r="A3586" t="s">
        <v>906</v>
      </c>
      <c r="B3586">
        <v>2015</v>
      </c>
      <c r="C3586">
        <v>111</v>
      </c>
      <c r="D3586">
        <v>0</v>
      </c>
      <c r="E3586">
        <v>8</v>
      </c>
      <c r="F3586">
        <v>0</v>
      </c>
      <c r="G3586">
        <v>0</v>
      </c>
      <c r="H3586">
        <v>0</v>
      </c>
      <c r="I3586">
        <v>31</v>
      </c>
      <c r="J3586" t="s">
        <v>1275</v>
      </c>
      <c r="K3586" t="str">
        <f>INDEX('Planning Periods'!$O$2:$O$540,MATCH('Table B Values'!A3586,'Planning Periods'!$A$2:$A$540,0))</f>
        <v>Los Angeles County</v>
      </c>
    </row>
    <row r="3587" spans="1:11">
      <c r="A3587" t="s">
        <v>1241</v>
      </c>
      <c r="B3587">
        <v>2015</v>
      </c>
      <c r="C3587">
        <v>1</v>
      </c>
      <c r="D3587">
        <v>0</v>
      </c>
      <c r="E3587">
        <v>17</v>
      </c>
      <c r="F3587">
        <v>0</v>
      </c>
      <c r="G3587">
        <v>0</v>
      </c>
      <c r="H3587">
        <v>1</v>
      </c>
      <c r="I3587" s="356">
        <v>224</v>
      </c>
      <c r="J3587" t="s">
        <v>1275</v>
      </c>
      <c r="K3587" t="str">
        <f>INDEX('Planning Periods'!$O$2:$O$540,MATCH('Table B Values'!A3587,'Planning Periods'!$A$2:$A$540,0))</f>
        <v>Santa Clara County</v>
      </c>
    </row>
    <row r="3588" spans="1:11">
      <c r="A3588" t="s">
        <v>1242</v>
      </c>
      <c r="B3588">
        <v>2015</v>
      </c>
      <c r="C3588">
        <v>0</v>
      </c>
      <c r="D3588">
        <v>0</v>
      </c>
      <c r="E3588">
        <v>0</v>
      </c>
      <c r="F3588">
        <v>2</v>
      </c>
      <c r="G3588">
        <v>0</v>
      </c>
      <c r="H3588">
        <v>0</v>
      </c>
      <c r="I3588">
        <v>0</v>
      </c>
      <c r="J3588" t="s">
        <v>1275</v>
      </c>
      <c r="K3588" t="str">
        <f>INDEX('Planning Periods'!$O$2:$O$540,MATCH('Table B Values'!A3588,'Planning Periods'!$A$2:$A$540,0))</f>
        <v>Los Angeles County</v>
      </c>
    </row>
    <row r="3589" spans="1:11">
      <c r="A3589" t="s">
        <v>1184</v>
      </c>
      <c r="B3589">
        <v>2015</v>
      </c>
      <c r="C3589">
        <v>4</v>
      </c>
      <c r="D3589">
        <v>0</v>
      </c>
      <c r="E3589">
        <v>27</v>
      </c>
      <c r="F3589">
        <v>1</v>
      </c>
      <c r="G3589">
        <v>0</v>
      </c>
      <c r="H3589">
        <v>7</v>
      </c>
      <c r="I3589">
        <v>9</v>
      </c>
      <c r="J3589" t="s">
        <v>1275</v>
      </c>
      <c r="K3589" t="str">
        <f>INDEX('Planning Periods'!$O$2:$O$540,MATCH('Table B Values'!A3589,'Planning Periods'!$A$2:$A$540,0))</f>
        <v>Tulare County</v>
      </c>
    </row>
    <row r="3590" spans="1:11">
      <c r="A3590" t="s">
        <v>892</v>
      </c>
      <c r="B3590">
        <v>2015</v>
      </c>
      <c r="C3590">
        <v>46</v>
      </c>
      <c r="D3590">
        <v>0</v>
      </c>
      <c r="E3590">
        <v>37</v>
      </c>
      <c r="F3590">
        <v>0</v>
      </c>
      <c r="G3590">
        <v>0</v>
      </c>
      <c r="H3590">
        <v>2</v>
      </c>
      <c r="I3590">
        <v>2</v>
      </c>
      <c r="J3590" t="s">
        <v>1275</v>
      </c>
      <c r="K3590" t="str">
        <f>INDEX('Planning Periods'!$O$2:$O$540,MATCH('Table B Values'!A3590,'Planning Periods'!$A$2:$A$540,0))</f>
        <v>Sutter County</v>
      </c>
    </row>
    <row r="3591" spans="1:11">
      <c r="A3591" t="s">
        <v>1180</v>
      </c>
      <c r="B3591">
        <v>2015</v>
      </c>
      <c r="C3591">
        <v>0</v>
      </c>
      <c r="D3591">
        <v>0</v>
      </c>
      <c r="E3591">
        <v>2</v>
      </c>
      <c r="F3591">
        <v>0</v>
      </c>
      <c r="G3591">
        <v>0</v>
      </c>
      <c r="H3591">
        <v>14</v>
      </c>
      <c r="I3591">
        <v>420</v>
      </c>
      <c r="J3591" t="s">
        <v>1275</v>
      </c>
      <c r="K3591" t="str">
        <f>INDEX('Planning Periods'!$O$2:$O$540,MATCH('Table B Values'!A3591,'Planning Periods'!$A$2:$A$540,0))</f>
        <v>Alameda County</v>
      </c>
    </row>
    <row r="3592" spans="1:11">
      <c r="A3592" t="s">
        <v>1188</v>
      </c>
      <c r="B3592">
        <v>2015</v>
      </c>
      <c r="C3592">
        <v>0</v>
      </c>
      <c r="D3592">
        <v>0</v>
      </c>
      <c r="E3592">
        <v>0</v>
      </c>
      <c r="F3592">
        <v>0</v>
      </c>
      <c r="G3592">
        <v>0</v>
      </c>
      <c r="H3592">
        <v>0</v>
      </c>
      <c r="I3592">
        <v>25</v>
      </c>
      <c r="J3592" t="s">
        <v>1275</v>
      </c>
      <c r="K3592" t="str">
        <f>INDEX('Planning Periods'!$O$2:$O$540,MATCH('Table B Values'!A3592,'Planning Periods'!$A$2:$A$540,0))</f>
        <v>Monterey County</v>
      </c>
    </row>
    <row r="3593" spans="1:11">
      <c r="A3593" t="s">
        <v>1029</v>
      </c>
      <c r="B3593">
        <v>2015</v>
      </c>
      <c r="C3593">
        <v>0</v>
      </c>
      <c r="D3593">
        <v>0</v>
      </c>
      <c r="E3593">
        <v>0</v>
      </c>
      <c r="F3593">
        <v>0</v>
      </c>
      <c r="G3593">
        <v>0</v>
      </c>
      <c r="H3593">
        <v>0</v>
      </c>
      <c r="I3593">
        <v>18</v>
      </c>
      <c r="J3593" t="s">
        <v>1275</v>
      </c>
      <c r="K3593" t="str">
        <f>INDEX('Planning Periods'!$O$2:$O$540,MATCH('Table B Values'!A3593,'Planning Periods'!$A$2:$A$540,0))</f>
        <v>Los Angeles County</v>
      </c>
    </row>
    <row r="3594" spans="1:11">
      <c r="A3594" t="s">
        <v>941</v>
      </c>
      <c r="B3594">
        <v>2015</v>
      </c>
      <c r="C3594">
        <v>0</v>
      </c>
      <c r="D3594">
        <v>0</v>
      </c>
      <c r="E3594">
        <v>3</v>
      </c>
      <c r="F3594">
        <v>0</v>
      </c>
      <c r="G3594">
        <v>0</v>
      </c>
      <c r="H3594">
        <v>4</v>
      </c>
      <c r="I3594">
        <v>22</v>
      </c>
      <c r="J3594" t="s">
        <v>1275</v>
      </c>
      <c r="K3594" t="str">
        <f>INDEX('Planning Periods'!$O$2:$O$540,MATCH('Table B Values'!A3594,'Planning Periods'!$A$2:$A$540,0))</f>
        <v>Orange County</v>
      </c>
    </row>
    <row r="3595" spans="1:11">
      <c r="A3595" t="s">
        <v>1187</v>
      </c>
      <c r="B3595">
        <v>2015</v>
      </c>
      <c r="C3595">
        <v>0</v>
      </c>
      <c r="D3595">
        <v>0</v>
      </c>
      <c r="E3595">
        <v>0</v>
      </c>
      <c r="F3595">
        <v>0</v>
      </c>
      <c r="G3595">
        <v>0</v>
      </c>
      <c r="H3595">
        <v>0</v>
      </c>
      <c r="I3595">
        <v>0</v>
      </c>
      <c r="J3595" t="s">
        <v>1275</v>
      </c>
      <c r="K3595" t="str">
        <f>INDEX('Planning Periods'!$O$2:$O$540,MATCH('Table B Values'!A3595,'Planning Periods'!$A$2:$A$540,0))</f>
        <v>Kern County</v>
      </c>
    </row>
    <row r="3596" spans="1:11">
      <c r="A3596" t="s">
        <v>1056</v>
      </c>
      <c r="B3596">
        <v>2015</v>
      </c>
      <c r="C3596">
        <v>0</v>
      </c>
      <c r="D3596">
        <v>0</v>
      </c>
      <c r="E3596">
        <v>0</v>
      </c>
      <c r="F3596">
        <v>0</v>
      </c>
      <c r="G3596">
        <v>0</v>
      </c>
      <c r="H3596">
        <v>0</v>
      </c>
      <c r="I3596">
        <v>2</v>
      </c>
      <c r="J3596" t="s">
        <v>1275</v>
      </c>
      <c r="K3596" t="str">
        <f>INDEX('Planning Periods'!$O$2:$O$540,MATCH('Table B Values'!A3596,'Planning Periods'!$A$2:$A$540,0))</f>
        <v>Inyo County</v>
      </c>
    </row>
    <row r="3597" spans="1:11">
      <c r="A3597" t="s">
        <v>856</v>
      </c>
      <c r="B3597">
        <v>2015</v>
      </c>
      <c r="C3597">
        <v>22</v>
      </c>
      <c r="D3597">
        <v>0</v>
      </c>
      <c r="E3597">
        <v>1</v>
      </c>
      <c r="F3597">
        <v>0</v>
      </c>
      <c r="G3597">
        <v>0</v>
      </c>
      <c r="H3597">
        <v>4531</v>
      </c>
      <c r="I3597">
        <v>1645</v>
      </c>
      <c r="J3597" t="s">
        <v>1275</v>
      </c>
      <c r="K3597" t="str">
        <f>INDEX('Planning Periods'!$O$2:$O$540,MATCH('Table B Values'!A3597,'Planning Periods'!$A$2:$A$540,0))</f>
        <v>Orange County</v>
      </c>
    </row>
    <row r="3598" spans="1:11">
      <c r="A3598" t="s">
        <v>1025</v>
      </c>
      <c r="B3598">
        <v>2015</v>
      </c>
      <c r="C3598">
        <v>0</v>
      </c>
      <c r="D3598">
        <v>0</v>
      </c>
      <c r="E3598">
        <v>0</v>
      </c>
      <c r="F3598">
        <v>0</v>
      </c>
      <c r="G3598">
        <v>0</v>
      </c>
      <c r="H3598">
        <v>11</v>
      </c>
      <c r="I3598">
        <v>0</v>
      </c>
      <c r="J3598" t="s">
        <v>1275</v>
      </c>
      <c r="K3598" t="str">
        <f>INDEX('Planning Periods'!$O$2:$O$540,MATCH('Table B Values'!A3598,'Planning Periods'!$A$2:$A$540,0))</f>
        <v>Amador County</v>
      </c>
    </row>
    <row r="3599" spans="1:11">
      <c r="A3599" t="s">
        <v>1020</v>
      </c>
      <c r="B3599">
        <v>2015</v>
      </c>
      <c r="C3599">
        <v>0</v>
      </c>
      <c r="D3599">
        <v>0</v>
      </c>
      <c r="E3599">
        <v>0</v>
      </c>
      <c r="F3599">
        <v>1</v>
      </c>
      <c r="G3599">
        <v>0</v>
      </c>
      <c r="H3599">
        <v>0</v>
      </c>
      <c r="I3599">
        <v>28</v>
      </c>
      <c r="J3599" t="s">
        <v>1275</v>
      </c>
      <c r="K3599" t="str">
        <f>INDEX('Planning Periods'!$O$2:$O$540,MATCH('Table B Values'!A3599,'Planning Periods'!$A$2:$A$540,0))</f>
        <v>San Diego County</v>
      </c>
    </row>
    <row r="3600" spans="1:11">
      <c r="A3600" t="s">
        <v>1190</v>
      </c>
      <c r="B3600">
        <v>2015</v>
      </c>
      <c r="C3600">
        <v>0</v>
      </c>
      <c r="D3600">
        <v>0</v>
      </c>
      <c r="E3600">
        <v>0</v>
      </c>
      <c r="F3600">
        <v>0</v>
      </c>
      <c r="G3600">
        <v>0</v>
      </c>
      <c r="H3600">
        <v>0</v>
      </c>
      <c r="I3600">
        <v>0</v>
      </c>
      <c r="J3600" t="s">
        <v>1275</v>
      </c>
      <c r="K3600" t="str">
        <f>INDEX('Planning Periods'!$O$2:$O$540,MATCH('Table B Values'!A3600,'Planning Periods'!$A$2:$A$540,0))</f>
        <v>Orange County</v>
      </c>
    </row>
    <row r="3601" spans="1:11">
      <c r="A3601" t="s">
        <v>884</v>
      </c>
      <c r="B3601">
        <v>2015</v>
      </c>
      <c r="C3601">
        <v>0</v>
      </c>
      <c r="D3601">
        <v>0</v>
      </c>
      <c r="E3601">
        <v>0</v>
      </c>
      <c r="F3601">
        <v>0</v>
      </c>
      <c r="G3601">
        <v>0</v>
      </c>
      <c r="H3601">
        <v>2</v>
      </c>
      <c r="I3601">
        <v>4</v>
      </c>
      <c r="J3601" t="s">
        <v>1275</v>
      </c>
      <c r="K3601" t="str">
        <f>INDEX('Planning Periods'!$O$2:$O$540,MATCH('Table B Values'!A3601,'Planning Periods'!$A$2:$A$540,0))</f>
        <v>Orange County</v>
      </c>
    </row>
    <row r="3602" spans="1:11">
      <c r="A3602" t="s">
        <v>1305</v>
      </c>
      <c r="B3602">
        <v>2015</v>
      </c>
      <c r="C3602">
        <v>0</v>
      </c>
      <c r="D3602">
        <v>0</v>
      </c>
      <c r="E3602">
        <v>0</v>
      </c>
      <c r="F3602">
        <v>0</v>
      </c>
      <c r="G3602">
        <v>0</v>
      </c>
      <c r="H3602">
        <v>0</v>
      </c>
      <c r="I3602">
        <v>0</v>
      </c>
      <c r="J3602" t="s">
        <v>1275</v>
      </c>
      <c r="K3602" t="str">
        <f>INDEX('Planning Periods'!$O$2:$O$540,MATCH('Table B Values'!A3602,'Planning Periods'!$A$2:$A$540,0))</f>
        <v>Orange County</v>
      </c>
    </row>
    <row r="3603" spans="1:11">
      <c r="A3603" t="s">
        <v>1045</v>
      </c>
      <c r="B3603">
        <v>2015</v>
      </c>
      <c r="C3603">
        <v>0</v>
      </c>
      <c r="D3603">
        <v>0</v>
      </c>
      <c r="E3603">
        <v>0</v>
      </c>
      <c r="F3603">
        <v>0</v>
      </c>
      <c r="G3603">
        <v>0</v>
      </c>
      <c r="H3603">
        <v>0</v>
      </c>
      <c r="I3603">
        <v>15</v>
      </c>
      <c r="J3603" t="s">
        <v>1275</v>
      </c>
      <c r="K3603" t="str">
        <f>INDEX('Planning Periods'!$O$2:$O$540,MATCH('Table B Values'!A3603,'Planning Periods'!$A$2:$A$540,0))</f>
        <v>Orange County</v>
      </c>
    </row>
    <row r="3604" spans="1:11">
      <c r="A3604" t="s">
        <v>924</v>
      </c>
      <c r="B3604">
        <v>2015</v>
      </c>
      <c r="C3604">
        <v>0</v>
      </c>
      <c r="D3604">
        <v>0</v>
      </c>
      <c r="E3604">
        <v>0</v>
      </c>
      <c r="F3604">
        <v>0</v>
      </c>
      <c r="G3604">
        <v>0</v>
      </c>
      <c r="H3604">
        <v>0</v>
      </c>
      <c r="I3604">
        <v>0</v>
      </c>
      <c r="J3604" t="s">
        <v>1275</v>
      </c>
      <c r="K3604" t="str">
        <f>INDEX('Planning Periods'!$O$2:$O$540,MATCH('Table B Values'!A3604,'Planning Periods'!$A$2:$A$540,0))</f>
        <v>Orange County</v>
      </c>
    </row>
    <row r="3605" spans="1:11">
      <c r="A3605" t="s">
        <v>1041</v>
      </c>
      <c r="B3605">
        <v>2015</v>
      </c>
      <c r="C3605">
        <v>0</v>
      </c>
      <c r="D3605">
        <v>0</v>
      </c>
      <c r="E3605">
        <v>0</v>
      </c>
      <c r="F3605">
        <v>1</v>
      </c>
      <c r="G3605">
        <v>0</v>
      </c>
      <c r="H3605">
        <v>0</v>
      </c>
      <c r="I3605">
        <v>4</v>
      </c>
      <c r="J3605" t="s">
        <v>1275</v>
      </c>
      <c r="K3605" t="str">
        <f>INDEX('Planning Periods'!$O$2:$O$540,MATCH('Table B Values'!A3605,'Planning Periods'!$A$2:$A$540,0))</f>
        <v>Los Angeles County</v>
      </c>
    </row>
    <row r="3606" spans="1:11">
      <c r="A3606" t="s">
        <v>1191</v>
      </c>
      <c r="B3606">
        <v>2015</v>
      </c>
      <c r="C3606">
        <v>0</v>
      </c>
      <c r="D3606">
        <v>0</v>
      </c>
      <c r="E3606">
        <v>0</v>
      </c>
      <c r="F3606">
        <v>0</v>
      </c>
      <c r="G3606">
        <v>0</v>
      </c>
      <c r="H3606">
        <v>3</v>
      </c>
      <c r="I3606">
        <v>13</v>
      </c>
      <c r="J3606" t="s">
        <v>1275</v>
      </c>
      <c r="K3606" t="str">
        <f>INDEX('Planning Periods'!$O$2:$O$540,MATCH('Table B Values'!A3606,'Planning Periods'!$A$2:$A$540,0))</f>
        <v>Contra Costa County</v>
      </c>
    </row>
    <row r="3607" spans="1:11">
      <c r="A3607" t="s">
        <v>987</v>
      </c>
      <c r="B3607">
        <v>2015</v>
      </c>
      <c r="C3607">
        <v>0</v>
      </c>
      <c r="D3607">
        <v>0</v>
      </c>
      <c r="E3607">
        <v>0</v>
      </c>
      <c r="F3607">
        <v>0</v>
      </c>
      <c r="G3607">
        <v>0</v>
      </c>
      <c r="H3607">
        <v>7</v>
      </c>
      <c r="I3607">
        <v>46</v>
      </c>
      <c r="J3607" t="s">
        <v>1275</v>
      </c>
      <c r="K3607" t="str">
        <f>INDEX('Planning Periods'!$O$2:$O$540,MATCH('Table B Values'!A3607,'Planning Periods'!$A$2:$A$540,0))</f>
        <v>Orange County</v>
      </c>
    </row>
    <row r="3608" spans="1:11">
      <c r="A3608" t="s">
        <v>1093</v>
      </c>
      <c r="B3608">
        <v>2015</v>
      </c>
      <c r="C3608">
        <v>0</v>
      </c>
      <c r="D3608">
        <v>0</v>
      </c>
      <c r="E3608">
        <v>0</v>
      </c>
      <c r="F3608">
        <v>0</v>
      </c>
      <c r="G3608">
        <v>0</v>
      </c>
      <c r="H3608">
        <v>14</v>
      </c>
      <c r="I3608">
        <v>164</v>
      </c>
      <c r="J3608" t="s">
        <v>1275</v>
      </c>
      <c r="K3608" t="str">
        <f>INDEX('Planning Periods'!$O$2:$O$540,MATCH('Table B Values'!A3608,'Planning Periods'!$A$2:$A$540,0))</f>
        <v>Santa Clara County</v>
      </c>
    </row>
    <row r="3609" spans="1:11">
      <c r="A3609" t="s">
        <v>996</v>
      </c>
      <c r="B3609">
        <v>2015</v>
      </c>
      <c r="C3609">
        <v>5</v>
      </c>
      <c r="D3609">
        <v>0</v>
      </c>
      <c r="E3609">
        <v>3</v>
      </c>
      <c r="F3609">
        <v>0</v>
      </c>
      <c r="G3609">
        <v>0</v>
      </c>
      <c r="H3609">
        <v>2</v>
      </c>
      <c r="I3609">
        <v>5</v>
      </c>
      <c r="J3609" t="s">
        <v>1275</v>
      </c>
      <c r="K3609" t="str">
        <f>INDEX('Planning Periods'!$O$2:$O$540,MATCH('Table B Values'!A3609,'Planning Periods'!$A$2:$A$540,0))</f>
        <v>Orange County</v>
      </c>
    </row>
    <row r="3610" spans="1:11">
      <c r="A3610" t="s">
        <v>1088</v>
      </c>
      <c r="B3610">
        <v>2015</v>
      </c>
      <c r="C3610">
        <v>38</v>
      </c>
      <c r="D3610">
        <v>0</v>
      </c>
      <c r="E3610">
        <v>15</v>
      </c>
      <c r="F3610">
        <v>0</v>
      </c>
      <c r="G3610">
        <v>0</v>
      </c>
      <c r="H3610">
        <v>14</v>
      </c>
      <c r="I3610">
        <v>89</v>
      </c>
      <c r="J3610" t="s">
        <v>1275</v>
      </c>
      <c r="K3610" t="str">
        <f>INDEX('Planning Periods'!$O$2:$O$540,MATCH('Table B Values'!A3610,'Planning Periods'!$A$2:$A$540,0))</f>
        <v>San Mateo County</v>
      </c>
    </row>
    <row r="3611" spans="1:11">
      <c r="A3611" t="s">
        <v>1083</v>
      </c>
      <c r="B3611">
        <v>2015</v>
      </c>
      <c r="C3611">
        <v>0</v>
      </c>
      <c r="D3611">
        <v>0</v>
      </c>
      <c r="E3611">
        <v>0</v>
      </c>
      <c r="F3611">
        <v>0</v>
      </c>
      <c r="G3611">
        <v>0</v>
      </c>
      <c r="H3611">
        <v>2</v>
      </c>
      <c r="I3611">
        <v>3</v>
      </c>
      <c r="J3611" t="s">
        <v>1275</v>
      </c>
      <c r="K3611" t="str">
        <f>INDEX('Planning Periods'!$O$2:$O$540,MATCH('Table B Values'!A3611,'Planning Periods'!$A$2:$A$540,0))</f>
        <v>Sonoma County</v>
      </c>
    </row>
    <row r="3612" spans="1:11">
      <c r="A3612" t="s">
        <v>1071</v>
      </c>
      <c r="B3612">
        <v>2015</v>
      </c>
      <c r="C3612">
        <v>0</v>
      </c>
      <c r="D3612">
        <v>0</v>
      </c>
      <c r="E3612">
        <v>0</v>
      </c>
      <c r="F3612">
        <v>0</v>
      </c>
      <c r="G3612">
        <v>0</v>
      </c>
      <c r="H3612">
        <v>0</v>
      </c>
      <c r="I3612">
        <v>53</v>
      </c>
      <c r="J3612" t="s">
        <v>1275</v>
      </c>
      <c r="K3612" t="str">
        <f>INDEX('Planning Periods'!$O$2:$O$540,MATCH('Table B Values'!A3612,'Planning Periods'!$A$2:$A$540,0))</f>
        <v>San Diego County</v>
      </c>
    </row>
    <row r="3613" spans="1:11">
      <c r="A3613" t="s">
        <v>1073</v>
      </c>
      <c r="B3613">
        <v>2015</v>
      </c>
      <c r="C3613">
        <v>4</v>
      </c>
      <c r="D3613">
        <v>1</v>
      </c>
      <c r="E3613">
        <v>12</v>
      </c>
      <c r="F3613">
        <v>0</v>
      </c>
      <c r="G3613">
        <v>0</v>
      </c>
      <c r="H3613">
        <v>2</v>
      </c>
      <c r="I3613">
        <v>164</v>
      </c>
      <c r="J3613" t="s">
        <v>1275</v>
      </c>
      <c r="K3613" t="str">
        <f>INDEX('Planning Periods'!$O$2:$O$540,MATCH('Table B Values'!A3613,'Planning Periods'!$A$2:$A$540,0))</f>
        <v>Marin County</v>
      </c>
    </row>
    <row r="3614" spans="1:11">
      <c r="A3614" t="s">
        <v>1119</v>
      </c>
      <c r="B3614">
        <v>2015</v>
      </c>
      <c r="C3614">
        <v>0</v>
      </c>
      <c r="D3614">
        <v>0</v>
      </c>
      <c r="E3614">
        <v>0</v>
      </c>
      <c r="F3614">
        <v>0</v>
      </c>
      <c r="G3614">
        <v>0</v>
      </c>
      <c r="H3614">
        <v>0</v>
      </c>
      <c r="I3614">
        <v>93</v>
      </c>
      <c r="J3614" t="s">
        <v>1275</v>
      </c>
      <c r="K3614" t="str">
        <f>INDEX('Planning Periods'!$O$2:$O$540,MATCH('Table B Values'!A3614,'Planning Periods'!$A$2:$A$540,0))</f>
        <v>Orange County</v>
      </c>
    </row>
    <row r="3615" spans="1:11">
      <c r="A3615" t="s">
        <v>999</v>
      </c>
      <c r="B3615">
        <v>2015</v>
      </c>
      <c r="C3615">
        <v>0</v>
      </c>
      <c r="D3615">
        <v>0</v>
      </c>
      <c r="E3615">
        <v>0</v>
      </c>
      <c r="F3615">
        <v>0</v>
      </c>
      <c r="G3615">
        <v>0</v>
      </c>
      <c r="H3615">
        <v>2</v>
      </c>
      <c r="I3615">
        <v>36</v>
      </c>
      <c r="J3615" t="s">
        <v>1275</v>
      </c>
      <c r="K3615" t="str">
        <f>INDEX('Planning Periods'!$O$2:$O$540,MATCH('Table B Values'!A3615,'Planning Periods'!$A$2:$A$540,0))</f>
        <v>Orange County</v>
      </c>
    </row>
    <row r="3616" spans="1:11">
      <c r="A3616" t="s">
        <v>1048</v>
      </c>
      <c r="B3616">
        <v>2015</v>
      </c>
      <c r="C3616">
        <v>0</v>
      </c>
      <c r="D3616">
        <v>0</v>
      </c>
      <c r="E3616">
        <v>0</v>
      </c>
      <c r="F3616">
        <v>0</v>
      </c>
      <c r="G3616">
        <v>0</v>
      </c>
      <c r="H3616">
        <v>2</v>
      </c>
      <c r="I3616">
        <v>0</v>
      </c>
      <c r="J3616" t="s">
        <v>1275</v>
      </c>
      <c r="K3616" t="str">
        <f>INDEX('Planning Periods'!$O$2:$O$540,MATCH('Table B Values'!A3616,'Planning Periods'!$A$2:$A$540,0))</f>
        <v>Kern County</v>
      </c>
    </row>
    <row r="3617" spans="1:11">
      <c r="A3617" t="s">
        <v>872</v>
      </c>
      <c r="B3617">
        <v>2015</v>
      </c>
      <c r="C3617">
        <v>0</v>
      </c>
      <c r="D3617">
        <v>0</v>
      </c>
      <c r="E3617">
        <v>0</v>
      </c>
      <c r="F3617">
        <v>0</v>
      </c>
      <c r="G3617">
        <v>0</v>
      </c>
      <c r="H3617">
        <v>0</v>
      </c>
      <c r="I3617">
        <v>127</v>
      </c>
      <c r="J3617" t="s">
        <v>1275</v>
      </c>
      <c r="K3617" t="str">
        <f>INDEX('Planning Periods'!$O$2:$O$540,MATCH('Table B Values'!A3617,'Planning Periods'!$A$2:$A$540,0))</f>
        <v>Los Angeles County</v>
      </c>
    </row>
    <row r="3618" spans="1:11">
      <c r="A3618" t="s">
        <v>1064</v>
      </c>
      <c r="B3618">
        <v>2015</v>
      </c>
      <c r="C3618">
        <v>0</v>
      </c>
      <c r="D3618">
        <v>0</v>
      </c>
      <c r="E3618">
        <v>0</v>
      </c>
      <c r="F3618">
        <v>64</v>
      </c>
      <c r="G3618">
        <v>0</v>
      </c>
      <c r="H3618">
        <v>50</v>
      </c>
      <c r="I3618">
        <v>0</v>
      </c>
      <c r="J3618" t="s">
        <v>1275</v>
      </c>
      <c r="K3618" t="str">
        <f>INDEX('Planning Periods'!$O$2:$O$540,MATCH('Table B Values'!A3618,'Planning Periods'!$A$2:$A$540,0))</f>
        <v>Tulare County</v>
      </c>
    </row>
    <row r="3619" spans="1:11">
      <c r="A3619" t="s">
        <v>990</v>
      </c>
      <c r="B3619">
        <v>2015</v>
      </c>
      <c r="C3619">
        <v>0</v>
      </c>
      <c r="D3619">
        <v>4</v>
      </c>
      <c r="E3619">
        <v>0</v>
      </c>
      <c r="F3619">
        <v>4</v>
      </c>
      <c r="G3619">
        <v>0</v>
      </c>
      <c r="H3619">
        <v>4</v>
      </c>
      <c r="I3619">
        <v>17</v>
      </c>
      <c r="J3619" t="s">
        <v>1275</v>
      </c>
      <c r="K3619" t="str">
        <f>INDEX('Planning Periods'!$O$2:$O$540,MATCH('Table B Values'!A3619,'Planning Periods'!$A$2:$A$540,0))</f>
        <v>Del Norte County</v>
      </c>
    </row>
    <row r="3620" spans="1:11">
      <c r="A3620" t="s">
        <v>1051</v>
      </c>
      <c r="B3620">
        <v>2015</v>
      </c>
      <c r="C3620">
        <v>0</v>
      </c>
      <c r="D3620">
        <v>0</v>
      </c>
      <c r="E3620">
        <v>0</v>
      </c>
      <c r="F3620">
        <v>1</v>
      </c>
      <c r="G3620">
        <v>0</v>
      </c>
      <c r="H3620">
        <v>13</v>
      </c>
      <c r="I3620">
        <v>87</v>
      </c>
      <c r="J3620" t="s">
        <v>1275</v>
      </c>
      <c r="K3620" t="str">
        <f>INDEX('Planning Periods'!$O$2:$O$540,MATCH('Table B Values'!A3620,'Planning Periods'!$A$2:$A$540,0))</f>
        <v>Contra Costa County</v>
      </c>
    </row>
    <row r="3621" spans="1:11">
      <c r="A3621" t="s">
        <v>849</v>
      </c>
      <c r="B3621">
        <v>2015</v>
      </c>
      <c r="C3621">
        <v>0</v>
      </c>
      <c r="D3621">
        <v>0</v>
      </c>
      <c r="E3621">
        <v>0</v>
      </c>
      <c r="F3621">
        <v>8</v>
      </c>
      <c r="G3621">
        <v>0</v>
      </c>
      <c r="H3621">
        <v>3</v>
      </c>
      <c r="I3621">
        <v>94</v>
      </c>
      <c r="J3621" t="s">
        <v>1275</v>
      </c>
      <c r="K3621" t="str">
        <f>INDEX('Planning Periods'!$O$2:$O$540,MATCH('Table B Values'!A3621,'Planning Periods'!$A$2:$A$540,0))</f>
        <v>Yolo County</v>
      </c>
    </row>
    <row r="3622" spans="1:11">
      <c r="A3622" t="s">
        <v>994</v>
      </c>
      <c r="B3622">
        <v>2015</v>
      </c>
      <c r="C3622">
        <v>0</v>
      </c>
      <c r="D3622">
        <v>0</v>
      </c>
      <c r="E3622">
        <v>0</v>
      </c>
      <c r="F3622">
        <v>0</v>
      </c>
      <c r="G3622">
        <v>0</v>
      </c>
      <c r="H3622">
        <v>0</v>
      </c>
      <c r="I3622">
        <v>4</v>
      </c>
      <c r="J3622" t="s">
        <v>1275</v>
      </c>
      <c r="K3622" t="str">
        <f>INDEX('Planning Periods'!$O$2:$O$540,MATCH('Table B Values'!A3622,'Planning Periods'!$A$2:$A$540,0))</f>
        <v>San Diego County</v>
      </c>
    </row>
    <row r="3623" spans="1:11">
      <c r="A3623" t="s">
        <v>1123</v>
      </c>
      <c r="B3623">
        <v>2015</v>
      </c>
      <c r="C3623">
        <v>1</v>
      </c>
      <c r="D3623">
        <v>0</v>
      </c>
      <c r="E3623">
        <v>0</v>
      </c>
      <c r="F3623">
        <v>0</v>
      </c>
      <c r="G3623">
        <v>0</v>
      </c>
      <c r="H3623">
        <v>0</v>
      </c>
      <c r="I3623">
        <v>1</v>
      </c>
      <c r="J3623" t="s">
        <v>1275</v>
      </c>
      <c r="K3623" t="str">
        <f>INDEX('Planning Periods'!$O$2:$O$540,MATCH('Table B Values'!A3623,'Planning Periods'!$A$2:$A$540,0))</f>
        <v>Lake County</v>
      </c>
    </row>
    <row r="3624" spans="1:11">
      <c r="A3624" t="s">
        <v>1158</v>
      </c>
      <c r="B3624">
        <v>2015</v>
      </c>
      <c r="C3624">
        <v>25</v>
      </c>
      <c r="D3624">
        <v>0</v>
      </c>
      <c r="E3624">
        <v>7</v>
      </c>
      <c r="F3624">
        <v>0</v>
      </c>
      <c r="G3624">
        <v>0</v>
      </c>
      <c r="H3624">
        <v>0</v>
      </c>
      <c r="I3624" s="356">
        <v>0</v>
      </c>
      <c r="J3624" t="s">
        <v>1275</v>
      </c>
      <c r="K3624" t="str">
        <f>INDEX('Planning Periods'!$O$2:$O$540,MATCH('Table B Values'!A3624,'Planning Periods'!$A$2:$A$540,0))</f>
        <v>Sonoma County</v>
      </c>
    </row>
    <row r="3625" spans="1:11">
      <c r="A3625" t="s">
        <v>1155</v>
      </c>
      <c r="B3625">
        <v>2015</v>
      </c>
      <c r="C3625">
        <v>0</v>
      </c>
      <c r="D3625">
        <v>0</v>
      </c>
      <c r="E3625">
        <v>0</v>
      </c>
      <c r="F3625">
        <v>0</v>
      </c>
      <c r="G3625">
        <v>0</v>
      </c>
      <c r="H3625">
        <v>456</v>
      </c>
      <c r="I3625">
        <v>1296</v>
      </c>
      <c r="J3625" t="s">
        <v>1275</v>
      </c>
      <c r="K3625" t="str">
        <f>INDEX('Planning Periods'!$O$2:$O$540,MATCH('Table B Values'!A3625,'Planning Periods'!$A$2:$A$540,0))</f>
        <v>Fresno County</v>
      </c>
    </row>
    <row r="3626" spans="1:11">
      <c r="A3626" t="s">
        <v>1156</v>
      </c>
      <c r="B3626">
        <v>2015</v>
      </c>
      <c r="C3626">
        <v>0</v>
      </c>
      <c r="D3626">
        <v>0</v>
      </c>
      <c r="E3626">
        <v>0</v>
      </c>
      <c r="F3626">
        <v>0</v>
      </c>
      <c r="G3626">
        <v>0</v>
      </c>
      <c r="H3626">
        <v>0</v>
      </c>
      <c r="I3626">
        <v>0</v>
      </c>
      <c r="J3626" t="s">
        <v>1275</v>
      </c>
      <c r="K3626" t="str">
        <f>INDEX('Planning Periods'!$O$2:$O$540,MATCH('Table B Values'!A3626,'Planning Periods'!$A$2:$A$540,0))</f>
        <v>Contra Costa County</v>
      </c>
    </row>
    <row r="3627" spans="1:11">
      <c r="A3627" t="s">
        <v>926</v>
      </c>
      <c r="B3627">
        <v>2015</v>
      </c>
      <c r="C3627">
        <v>0</v>
      </c>
      <c r="D3627">
        <v>0</v>
      </c>
      <c r="E3627">
        <v>0</v>
      </c>
      <c r="F3627">
        <v>0</v>
      </c>
      <c r="G3627">
        <v>0</v>
      </c>
      <c r="H3627">
        <v>11</v>
      </c>
      <c r="I3627">
        <v>94</v>
      </c>
      <c r="J3627" t="s">
        <v>1275</v>
      </c>
      <c r="K3627" t="str">
        <f>INDEX('Planning Periods'!$O$2:$O$540,MATCH('Table B Values'!A3627,'Planning Periods'!$A$2:$A$540,0))</f>
        <v>San Bernardino County</v>
      </c>
    </row>
    <row r="3628" spans="1:11">
      <c r="A3628" t="s">
        <v>835</v>
      </c>
      <c r="B3628">
        <v>2015</v>
      </c>
      <c r="C3628">
        <v>0</v>
      </c>
      <c r="D3628">
        <v>0</v>
      </c>
      <c r="E3628">
        <v>0</v>
      </c>
      <c r="F3628">
        <v>0</v>
      </c>
      <c r="G3628">
        <v>0</v>
      </c>
      <c r="H3628">
        <v>0</v>
      </c>
      <c r="I3628" s="356">
        <v>689</v>
      </c>
      <c r="J3628" t="s">
        <v>1275</v>
      </c>
      <c r="K3628" t="str">
        <f>INDEX('Planning Periods'!$O$2:$O$540,MATCH('Table B Values'!A3628,'Planning Periods'!$A$2:$A$540,0))</f>
        <v>San Diego County</v>
      </c>
    </row>
    <row r="3629" spans="1:11">
      <c r="A3629" t="s">
        <v>1127</v>
      </c>
      <c r="B3629">
        <v>2015</v>
      </c>
      <c r="C3629">
        <v>0</v>
      </c>
      <c r="D3629">
        <v>0</v>
      </c>
      <c r="E3629">
        <v>1</v>
      </c>
      <c r="F3629">
        <v>0</v>
      </c>
      <c r="G3629">
        <v>0</v>
      </c>
      <c r="H3629">
        <v>0</v>
      </c>
      <c r="I3629">
        <v>43</v>
      </c>
      <c r="J3629" t="s">
        <v>1275</v>
      </c>
      <c r="K3629" t="str">
        <f>INDEX('Planning Periods'!$O$2:$O$540,MATCH('Table B Values'!A3629,'Planning Periods'!$A$2:$A$540,0))</f>
        <v>Sacramento County</v>
      </c>
    </row>
    <row r="3630" spans="1:11">
      <c r="A3630" t="s">
        <v>1121</v>
      </c>
      <c r="B3630">
        <v>2015</v>
      </c>
      <c r="C3630">
        <v>0</v>
      </c>
      <c r="D3630">
        <v>0</v>
      </c>
      <c r="E3630">
        <v>0</v>
      </c>
      <c r="F3630">
        <v>0</v>
      </c>
      <c r="G3630">
        <v>0</v>
      </c>
      <c r="H3630">
        <v>0</v>
      </c>
      <c r="I3630">
        <v>24</v>
      </c>
      <c r="J3630" t="s">
        <v>1275</v>
      </c>
      <c r="K3630" t="str">
        <f>INDEX('Planning Periods'!$O$2:$O$540,MATCH('Table B Values'!A3630,'Planning Periods'!$A$2:$A$540,0))</f>
        <v>Riverside County</v>
      </c>
    </row>
    <row r="3631" spans="1:11">
      <c r="A3631" t="s">
        <v>1079</v>
      </c>
      <c r="B3631">
        <v>2015</v>
      </c>
      <c r="C3631">
        <v>0</v>
      </c>
      <c r="D3631">
        <v>0</v>
      </c>
      <c r="E3631">
        <v>0</v>
      </c>
      <c r="F3631">
        <v>0</v>
      </c>
      <c r="G3631">
        <v>0</v>
      </c>
      <c r="H3631">
        <v>4</v>
      </c>
      <c r="I3631">
        <v>33</v>
      </c>
      <c r="J3631" t="s">
        <v>1275</v>
      </c>
      <c r="K3631" t="str">
        <f>INDEX('Planning Periods'!$O$2:$O$540,MATCH('Table B Values'!A3631,'Planning Periods'!$A$2:$A$540,0))</f>
        <v>Contra Costa County</v>
      </c>
    </row>
    <row r="3632" spans="1:11">
      <c r="A3632" t="s">
        <v>1081</v>
      </c>
      <c r="B3632">
        <v>2015</v>
      </c>
      <c r="C3632">
        <v>0</v>
      </c>
      <c r="D3632">
        <v>0</v>
      </c>
      <c r="E3632">
        <v>0</v>
      </c>
      <c r="F3632">
        <v>8</v>
      </c>
      <c r="G3632">
        <v>0</v>
      </c>
      <c r="H3632">
        <v>65</v>
      </c>
      <c r="I3632">
        <v>276</v>
      </c>
      <c r="J3632" t="s">
        <v>1275</v>
      </c>
      <c r="K3632" t="str">
        <f>INDEX('Planning Periods'!$O$2:$O$540,MATCH('Table B Values'!A3632,'Planning Periods'!$A$2:$A$540,0))</f>
        <v>Contra Costa County</v>
      </c>
    </row>
    <row r="3633" spans="1:11">
      <c r="A3633" t="s">
        <v>815</v>
      </c>
      <c r="B3633">
        <v>2015</v>
      </c>
      <c r="C3633">
        <v>0</v>
      </c>
      <c r="D3633">
        <v>0</v>
      </c>
      <c r="E3633">
        <v>0</v>
      </c>
      <c r="F3633">
        <v>0</v>
      </c>
      <c r="G3633">
        <v>0</v>
      </c>
      <c r="H3633">
        <v>2</v>
      </c>
      <c r="I3633" s="356">
        <v>559</v>
      </c>
      <c r="J3633" t="s">
        <v>1275</v>
      </c>
      <c r="K3633" t="str">
        <f>INDEX('Planning Periods'!$O$2:$O$540,MATCH('Table B Values'!A3633,'Planning Periods'!$A$2:$A$540,0))</f>
        <v>Riverside County</v>
      </c>
    </row>
    <row r="3634" spans="1:11">
      <c r="A3634" t="s">
        <v>948</v>
      </c>
      <c r="B3634">
        <v>2015</v>
      </c>
      <c r="C3634">
        <v>1</v>
      </c>
      <c r="D3634">
        <v>0</v>
      </c>
      <c r="E3634">
        <v>0</v>
      </c>
      <c r="F3634">
        <v>1</v>
      </c>
      <c r="G3634">
        <v>0</v>
      </c>
      <c r="H3634" s="356">
        <v>30</v>
      </c>
      <c r="I3634">
        <v>13</v>
      </c>
      <c r="J3634" t="s">
        <v>1275</v>
      </c>
      <c r="K3634" t="str">
        <f>INDEX('Planning Periods'!$O$2:$O$540,MATCH('Table B Values'!A3634,'Planning Periods'!$A$2:$A$540,0))</f>
        <v>Colusa County</v>
      </c>
    </row>
    <row r="3635" spans="1:11">
      <c r="A3635" t="s">
        <v>1266</v>
      </c>
      <c r="B3635">
        <v>2015</v>
      </c>
      <c r="C3635">
        <v>36</v>
      </c>
      <c r="D3635">
        <v>0</v>
      </c>
      <c r="E3635">
        <v>32</v>
      </c>
      <c r="F3635">
        <v>0</v>
      </c>
      <c r="G3635">
        <v>0</v>
      </c>
      <c r="H3635">
        <v>24</v>
      </c>
      <c r="I3635">
        <v>15</v>
      </c>
      <c r="J3635" t="s">
        <v>1275</v>
      </c>
      <c r="K3635" t="str">
        <f>INDEX('Planning Periods'!$O$2:$O$540,MATCH('Table B Values'!A3635,'Planning Periods'!$A$2:$A$540,0))</f>
        <v>Fresno County</v>
      </c>
    </row>
    <row r="3636" spans="1:11">
      <c r="A3636" t="s">
        <v>1291</v>
      </c>
      <c r="B3636">
        <v>2015</v>
      </c>
      <c r="C3636">
        <v>0</v>
      </c>
      <c r="D3636">
        <v>0</v>
      </c>
      <c r="E3636">
        <v>0</v>
      </c>
      <c r="F3636">
        <v>0</v>
      </c>
      <c r="G3636">
        <v>0</v>
      </c>
      <c r="H3636">
        <v>0</v>
      </c>
      <c r="I3636">
        <v>0</v>
      </c>
      <c r="J3636" t="s">
        <v>1275</v>
      </c>
      <c r="K3636" t="str">
        <f>INDEX('Planning Periods'!$O$2:$O$540,MATCH('Table B Values'!A3636,'Planning Periods'!$A$2:$A$540,0))</f>
        <v>San Mateo County</v>
      </c>
    </row>
    <row r="3637" spans="1:11">
      <c r="A3637" t="s">
        <v>1125</v>
      </c>
      <c r="B3637">
        <v>2015</v>
      </c>
      <c r="C3637">
        <v>0</v>
      </c>
      <c r="D3637">
        <v>0</v>
      </c>
      <c r="E3637">
        <v>0</v>
      </c>
      <c r="F3637">
        <v>0</v>
      </c>
      <c r="G3637">
        <v>0</v>
      </c>
      <c r="H3637">
        <v>3</v>
      </c>
      <c r="I3637">
        <v>13</v>
      </c>
      <c r="J3637" t="s">
        <v>1275</v>
      </c>
      <c r="K3637" t="str">
        <f>INDEX('Planning Periods'!$O$2:$O$540,MATCH('Table B Values'!A3637,'Planning Periods'!$A$2:$A$540,0))</f>
        <v>San Bernardino County</v>
      </c>
    </row>
    <row r="3638" spans="1:11">
      <c r="A3638" t="s">
        <v>1066</v>
      </c>
      <c r="B3638">
        <v>2015</v>
      </c>
      <c r="C3638">
        <v>0</v>
      </c>
      <c r="D3638">
        <v>0</v>
      </c>
      <c r="E3638">
        <v>0</v>
      </c>
      <c r="F3638">
        <v>0</v>
      </c>
      <c r="G3638">
        <v>0</v>
      </c>
      <c r="H3638" s="356">
        <v>59</v>
      </c>
      <c r="I3638" s="356">
        <v>0</v>
      </c>
      <c r="J3638" t="s">
        <v>1275</v>
      </c>
      <c r="K3638" t="str">
        <f>INDEX('Planning Periods'!$O$2:$O$540,MATCH('Table B Values'!A3638,'Planning Periods'!$A$2:$A$540,0))</f>
        <v>Solano County</v>
      </c>
    </row>
    <row r="3639" spans="1:11">
      <c r="A3639" t="s">
        <v>972</v>
      </c>
      <c r="B3639">
        <v>2015</v>
      </c>
      <c r="C3639">
        <v>0</v>
      </c>
      <c r="D3639">
        <v>0</v>
      </c>
      <c r="E3639">
        <v>0</v>
      </c>
      <c r="F3639">
        <v>0</v>
      </c>
      <c r="G3639">
        <v>0</v>
      </c>
      <c r="H3639">
        <v>0</v>
      </c>
      <c r="I3639">
        <v>0</v>
      </c>
      <c r="J3639" t="s">
        <v>1275</v>
      </c>
      <c r="K3639" t="str">
        <f>INDEX('Planning Periods'!$O$2:$O$540,MATCH('Table B Values'!A3639,'Planning Periods'!$A$2:$A$540,0))</f>
        <v>Humboldt County</v>
      </c>
    </row>
    <row r="3640" spans="1:11">
      <c r="A3640" t="s">
        <v>869</v>
      </c>
      <c r="B3640">
        <v>2015</v>
      </c>
      <c r="C3640">
        <v>0</v>
      </c>
      <c r="D3640">
        <v>0</v>
      </c>
      <c r="E3640">
        <v>0</v>
      </c>
      <c r="F3640">
        <v>0</v>
      </c>
      <c r="G3640">
        <v>0</v>
      </c>
      <c r="H3640">
        <v>54</v>
      </c>
      <c r="I3640">
        <v>180</v>
      </c>
      <c r="J3640" t="s">
        <v>1275</v>
      </c>
      <c r="K3640" t="str">
        <f>INDEX('Planning Periods'!$O$2:$O$540,MATCH('Table B Values'!A3640,'Planning Periods'!$A$2:$A$540,0))</f>
        <v>Sacramento County</v>
      </c>
    </row>
    <row r="3641" spans="1:11">
      <c r="A3641" t="s">
        <v>963</v>
      </c>
      <c r="B3641">
        <v>2015</v>
      </c>
      <c r="C3641">
        <v>0</v>
      </c>
      <c r="D3641">
        <v>0</v>
      </c>
      <c r="E3641">
        <v>147</v>
      </c>
      <c r="F3641">
        <v>0</v>
      </c>
      <c r="G3641">
        <v>0</v>
      </c>
      <c r="H3641">
        <v>0</v>
      </c>
      <c r="I3641">
        <v>368</v>
      </c>
      <c r="J3641" t="s">
        <v>1275</v>
      </c>
      <c r="K3641" t="str">
        <f>INDEX('Planning Periods'!$O$2:$O$540,MATCH('Table B Values'!A3641,'Planning Periods'!$A$2:$A$540,0))</f>
        <v>San Bernardino County</v>
      </c>
    </row>
    <row r="3642" spans="1:11">
      <c r="A3642" t="s">
        <v>1130</v>
      </c>
      <c r="B3642">
        <v>2015</v>
      </c>
      <c r="C3642">
        <v>0</v>
      </c>
      <c r="D3642">
        <v>0</v>
      </c>
      <c r="E3642">
        <v>0</v>
      </c>
      <c r="F3642">
        <v>0</v>
      </c>
      <c r="G3642">
        <v>0</v>
      </c>
      <c r="H3642">
        <v>290</v>
      </c>
      <c r="I3642" s="356">
        <v>448</v>
      </c>
      <c r="J3642" t="s">
        <v>1275</v>
      </c>
      <c r="K3642" t="str">
        <f>INDEX('Planning Periods'!$O$2:$O$540,MATCH('Table B Values'!A3642,'Planning Periods'!$A$2:$A$540,0))</f>
        <v>Solano County</v>
      </c>
    </row>
    <row r="3643" spans="1:11">
      <c r="A3643" t="s">
        <v>902</v>
      </c>
      <c r="B3643">
        <v>2015</v>
      </c>
      <c r="C3643">
        <v>0</v>
      </c>
      <c r="D3643">
        <v>0</v>
      </c>
      <c r="E3643">
        <v>11</v>
      </c>
      <c r="F3643">
        <v>0</v>
      </c>
      <c r="G3643">
        <v>0</v>
      </c>
      <c r="H3643">
        <v>0</v>
      </c>
      <c r="I3643">
        <v>7</v>
      </c>
      <c r="J3643" t="s">
        <v>1275</v>
      </c>
      <c r="K3643" t="str">
        <f>INDEX('Planning Periods'!$O$2:$O$540,MATCH('Table B Values'!A3643,'Planning Periods'!$A$2:$A$540,0))</f>
        <v>San Diego County</v>
      </c>
    </row>
    <row r="3644" spans="1:11">
      <c r="A3644" t="s">
        <v>968</v>
      </c>
      <c r="B3644">
        <v>2015</v>
      </c>
      <c r="C3644">
        <v>0</v>
      </c>
      <c r="D3644">
        <v>0</v>
      </c>
      <c r="E3644">
        <v>49</v>
      </c>
      <c r="F3644">
        <v>6</v>
      </c>
      <c r="G3644">
        <v>0</v>
      </c>
      <c r="H3644">
        <v>8</v>
      </c>
      <c r="I3644">
        <v>14</v>
      </c>
      <c r="J3644" t="s">
        <v>1275</v>
      </c>
      <c r="K3644" t="str">
        <f>INDEX('Planning Periods'!$O$2:$O$540,MATCH('Table B Values'!A3644,'Planning Periods'!$A$2:$A$540,0))</f>
        <v>Humboldt County</v>
      </c>
    </row>
    <row r="3645" spans="1:11">
      <c r="A3645" t="s">
        <v>1129</v>
      </c>
      <c r="B3645">
        <v>2015</v>
      </c>
      <c r="C3645">
        <v>0</v>
      </c>
      <c r="D3645">
        <v>0</v>
      </c>
      <c r="E3645">
        <v>0</v>
      </c>
      <c r="F3645">
        <v>0</v>
      </c>
      <c r="G3645">
        <v>0</v>
      </c>
      <c r="H3645">
        <v>0</v>
      </c>
      <c r="I3645">
        <v>0</v>
      </c>
      <c r="J3645" t="s">
        <v>1275</v>
      </c>
      <c r="K3645" t="str">
        <f>INDEX('Planning Periods'!$O$2:$O$540,MATCH('Table B Values'!A3645,'Planning Periods'!$A$2:$A$540,0))</f>
        <v>Marin County</v>
      </c>
    </row>
    <row r="3646" spans="1:11">
      <c r="A3646" t="s">
        <v>961</v>
      </c>
      <c r="B3646">
        <v>2015</v>
      </c>
      <c r="C3646">
        <v>0</v>
      </c>
      <c r="D3646">
        <v>0</v>
      </c>
      <c r="E3646">
        <v>2</v>
      </c>
      <c r="F3646">
        <v>0</v>
      </c>
      <c r="G3646">
        <v>0</v>
      </c>
      <c r="H3646">
        <v>0</v>
      </c>
      <c r="I3646">
        <v>3</v>
      </c>
      <c r="J3646" t="s">
        <v>1275</v>
      </c>
      <c r="K3646" t="str">
        <f>INDEX('Planning Periods'!$O$2:$O$540,MATCH('Table B Values'!A3646,'Planning Periods'!$A$2:$A$540,0))</f>
        <v>Mendocino County</v>
      </c>
    </row>
    <row r="3647" spans="1:11">
      <c r="A3647" t="s">
        <v>1118</v>
      </c>
      <c r="B3647">
        <v>2015</v>
      </c>
      <c r="C3647">
        <v>0</v>
      </c>
      <c r="D3647">
        <v>0</v>
      </c>
      <c r="E3647">
        <v>0</v>
      </c>
      <c r="F3647">
        <v>0</v>
      </c>
      <c r="G3647">
        <v>0</v>
      </c>
      <c r="H3647">
        <v>102</v>
      </c>
      <c r="I3647">
        <v>162</v>
      </c>
      <c r="J3647" t="s">
        <v>1275</v>
      </c>
      <c r="K3647" t="str">
        <f>INDEX('Planning Periods'!$O$2:$O$540,MATCH('Table B Values'!A3647,'Planning Periods'!$A$2:$A$540,0))</f>
        <v>Fresno County</v>
      </c>
    </row>
    <row r="3648" spans="1:11">
      <c r="A3648" t="s">
        <v>984</v>
      </c>
      <c r="B3648">
        <v>2015</v>
      </c>
      <c r="C3648">
        <v>0</v>
      </c>
      <c r="D3648">
        <v>0</v>
      </c>
      <c r="E3648">
        <v>0</v>
      </c>
      <c r="F3648">
        <v>0</v>
      </c>
      <c r="G3648">
        <v>0</v>
      </c>
      <c r="H3648">
        <v>0</v>
      </c>
      <c r="I3648">
        <v>131</v>
      </c>
      <c r="J3648" t="s">
        <v>1275</v>
      </c>
      <c r="K3648" t="str">
        <f>INDEX('Planning Periods'!$O$2:$O$540,MATCH('Table B Values'!A3648,'Planning Periods'!$A$2:$A$540,0))</f>
        <v>Orange County</v>
      </c>
    </row>
    <row r="3649" spans="1:11">
      <c r="A3649" t="s">
        <v>983</v>
      </c>
      <c r="B3649">
        <v>2015</v>
      </c>
      <c r="C3649">
        <v>0</v>
      </c>
      <c r="D3649">
        <v>0</v>
      </c>
      <c r="E3649">
        <v>0</v>
      </c>
      <c r="F3649">
        <v>0</v>
      </c>
      <c r="G3649">
        <v>0</v>
      </c>
      <c r="H3649">
        <v>0</v>
      </c>
      <c r="I3649">
        <v>45</v>
      </c>
      <c r="J3649" t="s">
        <v>1275</v>
      </c>
      <c r="K3649" t="str">
        <f>INDEX('Planning Periods'!$O$2:$O$540,MATCH('Table B Values'!A3649,'Planning Periods'!$A$2:$A$540,0))</f>
        <v>Sacramento County</v>
      </c>
    </row>
    <row r="3650" spans="1:11">
      <c r="A3650" t="s">
        <v>1116</v>
      </c>
      <c r="B3650">
        <v>2015</v>
      </c>
      <c r="C3650">
        <v>290</v>
      </c>
      <c r="D3650">
        <v>0</v>
      </c>
      <c r="E3650">
        <v>268</v>
      </c>
      <c r="F3650">
        <v>0</v>
      </c>
      <c r="G3650">
        <v>0</v>
      </c>
      <c r="H3650">
        <v>384</v>
      </c>
      <c r="I3650">
        <v>2328</v>
      </c>
      <c r="J3650" t="s">
        <v>1275</v>
      </c>
      <c r="K3650" t="str">
        <f>INDEX('Planning Periods'!$O$2:$O$540,MATCH('Table B Values'!A3650,'Planning Periods'!$A$2:$A$540,0))</f>
        <v>Fresno County</v>
      </c>
    </row>
    <row r="3651" spans="1:11">
      <c r="A3651" t="s">
        <v>1103</v>
      </c>
      <c r="B3651">
        <v>2015</v>
      </c>
      <c r="C3651">
        <v>83</v>
      </c>
      <c r="D3651">
        <v>0</v>
      </c>
      <c r="E3651">
        <v>49</v>
      </c>
      <c r="F3651">
        <v>0</v>
      </c>
      <c r="G3651">
        <v>0</v>
      </c>
      <c r="H3651">
        <v>14</v>
      </c>
      <c r="I3651">
        <v>563</v>
      </c>
      <c r="J3651" t="s">
        <v>1275</v>
      </c>
      <c r="K3651" t="str">
        <f>INDEX('Planning Periods'!$O$2:$O$540,MATCH('Table B Values'!A3651,'Planning Periods'!$A$2:$A$540,0))</f>
        <v>San Mateo County</v>
      </c>
    </row>
    <row r="3652" spans="1:11">
      <c r="A3652" t="s">
        <v>866</v>
      </c>
      <c r="B3652">
        <v>2015</v>
      </c>
      <c r="C3652">
        <v>0</v>
      </c>
      <c r="D3652">
        <v>0</v>
      </c>
      <c r="E3652">
        <v>0</v>
      </c>
      <c r="F3652">
        <v>0</v>
      </c>
      <c r="G3652">
        <v>0</v>
      </c>
      <c r="H3652">
        <v>0</v>
      </c>
      <c r="I3652">
        <v>6</v>
      </c>
      <c r="J3652" t="s">
        <v>1275</v>
      </c>
      <c r="K3652" t="str">
        <f>INDEX('Planning Periods'!$O$2:$O$540,MATCH('Table B Values'!A3652,'Planning Periods'!$A$2:$A$540,0))</f>
        <v>Orange County</v>
      </c>
    </row>
    <row r="3653" spans="1:11">
      <c r="A3653" t="s">
        <v>1112</v>
      </c>
      <c r="B3653">
        <v>2015</v>
      </c>
      <c r="C3653">
        <v>64</v>
      </c>
      <c r="D3653">
        <v>0</v>
      </c>
      <c r="E3653">
        <v>0</v>
      </c>
      <c r="F3653">
        <v>0</v>
      </c>
      <c r="G3653">
        <v>0</v>
      </c>
      <c r="H3653">
        <v>0</v>
      </c>
      <c r="I3653">
        <v>383</v>
      </c>
      <c r="J3653" t="s">
        <v>1275</v>
      </c>
      <c r="K3653" t="str">
        <f>INDEX('Planning Periods'!$O$2:$O$540,MATCH('Table B Values'!A3653,'Planning Periods'!$A$2:$A$540,0))</f>
        <v>Alameda County</v>
      </c>
    </row>
    <row r="3654" spans="1:11">
      <c r="A3654" t="s">
        <v>1193</v>
      </c>
      <c r="B3654">
        <v>2015</v>
      </c>
      <c r="C3654">
        <v>0</v>
      </c>
      <c r="D3654">
        <v>0</v>
      </c>
      <c r="E3654">
        <v>0</v>
      </c>
      <c r="F3654">
        <v>0</v>
      </c>
      <c r="G3654">
        <v>0</v>
      </c>
      <c r="H3654">
        <v>0</v>
      </c>
      <c r="I3654">
        <v>1</v>
      </c>
      <c r="J3654" t="s">
        <v>1275</v>
      </c>
      <c r="K3654" t="str">
        <f>INDEX('Planning Periods'!$O$2:$O$540,MATCH('Table B Values'!A3654,'Planning Periods'!$A$2:$A$540,0))</f>
        <v>Siskiyou County</v>
      </c>
    </row>
    <row r="3655" spans="1:11">
      <c r="A3655" t="s">
        <v>1061</v>
      </c>
      <c r="B3655">
        <v>2015</v>
      </c>
      <c r="C3655">
        <v>0</v>
      </c>
      <c r="D3655">
        <v>0</v>
      </c>
      <c r="E3655">
        <v>8</v>
      </c>
      <c r="F3655">
        <v>0</v>
      </c>
      <c r="G3655">
        <v>0</v>
      </c>
      <c r="H3655">
        <v>0</v>
      </c>
      <c r="I3655">
        <v>0</v>
      </c>
      <c r="J3655" t="s">
        <v>1275</v>
      </c>
      <c r="K3655" t="str">
        <f>INDEX('Planning Periods'!$O$2:$O$540,MATCH('Table B Values'!A3655,'Planning Periods'!$A$2:$A$540,0))</f>
        <v>San Mateo County</v>
      </c>
    </row>
    <row r="3656" spans="1:11">
      <c r="A3656" t="s">
        <v>1008</v>
      </c>
      <c r="B3656">
        <v>2015</v>
      </c>
      <c r="C3656">
        <v>0</v>
      </c>
      <c r="D3656">
        <v>0</v>
      </c>
      <c r="E3656">
        <v>0</v>
      </c>
      <c r="F3656">
        <v>0</v>
      </c>
      <c r="G3656">
        <v>0</v>
      </c>
      <c r="H3656">
        <v>0</v>
      </c>
      <c r="I3656">
        <v>306</v>
      </c>
      <c r="J3656" t="s">
        <v>1275</v>
      </c>
      <c r="K3656" t="str">
        <f>INDEX('Planning Periods'!$O$2:$O$540,MATCH('Table B Values'!A3656,'Planning Periods'!$A$2:$A$540,0))</f>
        <v>Riverside County</v>
      </c>
    </row>
    <row r="3657" spans="1:11">
      <c r="A3657" t="s">
        <v>1058</v>
      </c>
      <c r="B3657">
        <v>2015</v>
      </c>
      <c r="C3657">
        <v>26</v>
      </c>
      <c r="D3657">
        <v>0</v>
      </c>
      <c r="E3657">
        <v>39</v>
      </c>
      <c r="F3657">
        <v>0</v>
      </c>
      <c r="G3657">
        <v>0</v>
      </c>
      <c r="H3657">
        <v>4</v>
      </c>
      <c r="I3657">
        <v>839</v>
      </c>
      <c r="J3657" t="s">
        <v>1275</v>
      </c>
      <c r="K3657" t="str">
        <f>INDEX('Planning Periods'!$O$2:$O$540,MATCH('Table B Values'!A3657,'Planning Periods'!$A$2:$A$540,0))</f>
        <v>Alameda County</v>
      </c>
    </row>
    <row r="3658" spans="1:11">
      <c r="A3658" t="s">
        <v>1068</v>
      </c>
      <c r="B3658">
        <v>2015</v>
      </c>
      <c r="C3658">
        <v>0</v>
      </c>
      <c r="D3658">
        <v>0</v>
      </c>
      <c r="E3658">
        <v>1</v>
      </c>
      <c r="F3658">
        <v>0</v>
      </c>
      <c r="G3658">
        <v>0</v>
      </c>
      <c r="H3658">
        <v>1</v>
      </c>
      <c r="I3658">
        <v>0</v>
      </c>
      <c r="J3658" t="s">
        <v>1275</v>
      </c>
      <c r="K3658" t="str">
        <f>INDEX('Planning Periods'!$O$2:$O$540,MATCH('Table B Values'!A3658,'Planning Periods'!$A$2:$A$540,0))</f>
        <v>Siskiyou County</v>
      </c>
    </row>
    <row r="3659" spans="1:11">
      <c r="A3659" t="s">
        <v>992</v>
      </c>
      <c r="B3659">
        <v>2015</v>
      </c>
      <c r="C3659">
        <v>0</v>
      </c>
      <c r="D3659">
        <v>0</v>
      </c>
      <c r="E3659">
        <v>0</v>
      </c>
      <c r="F3659">
        <v>0</v>
      </c>
      <c r="G3659">
        <v>0</v>
      </c>
      <c r="H3659">
        <v>50</v>
      </c>
      <c r="I3659">
        <v>13</v>
      </c>
      <c r="J3659" t="s">
        <v>1275</v>
      </c>
      <c r="K3659" t="str">
        <f>INDEX('Planning Periods'!$O$2:$O$540,MATCH('Table B Values'!A3659,'Planning Periods'!$A$2:$A$540,0))</f>
        <v>Los Angeles County</v>
      </c>
    </row>
    <row r="3660" spans="1:11">
      <c r="A3660" t="s">
        <v>939</v>
      </c>
      <c r="B3660">
        <v>2015</v>
      </c>
      <c r="C3660">
        <v>42</v>
      </c>
      <c r="D3660">
        <v>0</v>
      </c>
      <c r="E3660">
        <v>1</v>
      </c>
      <c r="F3660">
        <v>0</v>
      </c>
      <c r="G3660">
        <v>0</v>
      </c>
      <c r="H3660">
        <v>0</v>
      </c>
      <c r="I3660">
        <v>0</v>
      </c>
      <c r="J3660" t="s">
        <v>1275</v>
      </c>
      <c r="K3660" t="str">
        <f>INDEX('Planning Periods'!$O$2:$O$540,MATCH('Table B Values'!A3660,'Planning Periods'!$A$2:$A$540,0))</f>
        <v>Los Angeles County</v>
      </c>
    </row>
    <row r="3661" spans="1:11">
      <c r="A3661" t="s">
        <v>1013</v>
      </c>
      <c r="B3661">
        <v>2015</v>
      </c>
      <c r="C3661">
        <v>0</v>
      </c>
      <c r="D3661">
        <v>0</v>
      </c>
      <c r="E3661">
        <v>1</v>
      </c>
      <c r="F3661">
        <v>0</v>
      </c>
      <c r="G3661">
        <v>0</v>
      </c>
      <c r="H3661">
        <v>2</v>
      </c>
      <c r="I3661">
        <v>23</v>
      </c>
      <c r="J3661" t="s">
        <v>1275</v>
      </c>
      <c r="K3661" t="str">
        <f>INDEX('Planning Periods'!$O$2:$O$540,MATCH('Table B Values'!A3661,'Planning Periods'!$A$2:$A$540,0))</f>
        <v>San Diego County</v>
      </c>
    </row>
    <row r="3662" spans="1:11">
      <c r="A3662" t="s">
        <v>818</v>
      </c>
      <c r="B3662">
        <v>2015</v>
      </c>
      <c r="C3662">
        <v>0</v>
      </c>
      <c r="D3662">
        <v>0</v>
      </c>
      <c r="E3662">
        <v>0</v>
      </c>
      <c r="F3662">
        <v>0</v>
      </c>
      <c r="G3662">
        <v>0</v>
      </c>
      <c r="H3662">
        <v>23</v>
      </c>
      <c r="I3662">
        <v>616</v>
      </c>
      <c r="J3662" t="s">
        <v>1275</v>
      </c>
      <c r="K3662" t="str">
        <f>INDEX('Planning Periods'!$O$2:$O$540,MATCH('Table B Values'!A3662,'Planning Periods'!$A$2:$A$540,0))</f>
        <v>Sacramento County</v>
      </c>
    </row>
    <row r="3663" spans="1:11">
      <c r="A3663" t="s">
        <v>1128</v>
      </c>
      <c r="B3663">
        <v>2015</v>
      </c>
      <c r="C3663">
        <v>5</v>
      </c>
      <c r="D3663">
        <v>0</v>
      </c>
      <c r="E3663">
        <v>0</v>
      </c>
      <c r="F3663">
        <v>0</v>
      </c>
      <c r="G3663">
        <v>0</v>
      </c>
      <c r="H3663">
        <v>7</v>
      </c>
      <c r="I3663">
        <v>178</v>
      </c>
      <c r="J3663" t="s">
        <v>1275</v>
      </c>
      <c r="K3663" t="str">
        <f>INDEX('Planning Periods'!$O$2:$O$540,MATCH('Table B Values'!A3663,'Planning Periods'!$A$2:$A$540,0))</f>
        <v>Alameda County</v>
      </c>
    </row>
    <row r="3664" spans="1:11">
      <c r="A3664" t="s">
        <v>1006</v>
      </c>
      <c r="B3664">
        <v>2015</v>
      </c>
      <c r="C3664">
        <v>0</v>
      </c>
      <c r="D3664">
        <v>0</v>
      </c>
      <c r="E3664">
        <v>3</v>
      </c>
      <c r="F3664">
        <v>0</v>
      </c>
      <c r="G3664">
        <v>0</v>
      </c>
      <c r="H3664">
        <v>0</v>
      </c>
      <c r="I3664">
        <v>155</v>
      </c>
      <c r="J3664" t="s">
        <v>1275</v>
      </c>
      <c r="K3664" t="str">
        <f>INDEX('Planning Periods'!$O$2:$O$540,MATCH('Table B Values'!A3664,'Planning Periods'!$A$2:$A$540,0))</f>
        <v>San Diego County</v>
      </c>
    </row>
    <row r="3665" spans="1:11">
      <c r="A3665" t="s">
        <v>1004</v>
      </c>
      <c r="B3665">
        <v>2015</v>
      </c>
      <c r="C3665">
        <v>96</v>
      </c>
      <c r="D3665">
        <v>0</v>
      </c>
      <c r="E3665">
        <v>36</v>
      </c>
      <c r="F3665">
        <v>0</v>
      </c>
      <c r="G3665">
        <v>0</v>
      </c>
      <c r="H3665">
        <v>0</v>
      </c>
      <c r="I3665">
        <v>8</v>
      </c>
      <c r="J3665" t="s">
        <v>1275</v>
      </c>
      <c r="K3665" t="str">
        <f>INDEX('Planning Periods'!$O$2:$O$540,MATCH('Table B Values'!A3665,'Planning Periods'!$A$2:$A$540,0))</f>
        <v>Los Angeles County</v>
      </c>
    </row>
    <row r="3666" spans="1:11">
      <c r="A3666" t="s">
        <v>1011</v>
      </c>
      <c r="B3666">
        <v>2015</v>
      </c>
      <c r="C3666">
        <v>0</v>
      </c>
      <c r="D3666">
        <v>0</v>
      </c>
      <c r="E3666">
        <v>5</v>
      </c>
      <c r="F3666">
        <v>0</v>
      </c>
      <c r="G3666">
        <v>0</v>
      </c>
      <c r="H3666">
        <v>84</v>
      </c>
      <c r="I3666">
        <v>11</v>
      </c>
      <c r="J3666" t="s">
        <v>1275</v>
      </c>
      <c r="K3666" t="str">
        <f>INDEX('Planning Periods'!$O$2:$O$540,MATCH('Table B Values'!A3666,'Planning Periods'!$A$2:$A$540,0))</f>
        <v>Imperial County</v>
      </c>
    </row>
    <row r="3667" spans="1:11">
      <c r="A3667" t="s">
        <v>1126</v>
      </c>
      <c r="B3667">
        <v>2015</v>
      </c>
      <c r="C3667">
        <v>0</v>
      </c>
      <c r="D3667">
        <v>0</v>
      </c>
      <c r="E3667">
        <v>6</v>
      </c>
      <c r="F3667">
        <v>0</v>
      </c>
      <c r="G3667">
        <v>0</v>
      </c>
      <c r="H3667">
        <v>26</v>
      </c>
      <c r="I3667">
        <v>229</v>
      </c>
      <c r="J3667" t="s">
        <v>1275</v>
      </c>
      <c r="K3667" t="str">
        <f>INDEX('Planning Periods'!$O$2:$O$540,MATCH('Table B Values'!A3667,'Planning Periods'!$A$2:$A$540,0))</f>
        <v>Contra Costa County</v>
      </c>
    </row>
    <row r="3668" spans="1:11">
      <c r="A3668" t="s">
        <v>881</v>
      </c>
      <c r="B3668">
        <v>2015</v>
      </c>
      <c r="C3668">
        <v>0</v>
      </c>
      <c r="D3668">
        <v>0</v>
      </c>
      <c r="E3668">
        <v>53</v>
      </c>
      <c r="F3668">
        <v>0</v>
      </c>
      <c r="G3668">
        <v>0</v>
      </c>
      <c r="H3668">
        <v>0</v>
      </c>
      <c r="I3668">
        <v>512</v>
      </c>
      <c r="J3668" t="s">
        <v>1275</v>
      </c>
      <c r="K3668" t="str">
        <f>INDEX('Planning Periods'!$O$2:$O$540,MATCH('Table B Values'!A3668,'Planning Periods'!$A$2:$A$540,0))</f>
        <v>El Dorado County</v>
      </c>
    </row>
    <row r="3669" spans="1:11">
      <c r="A3669" t="s">
        <v>857</v>
      </c>
      <c r="B3669">
        <v>2015</v>
      </c>
      <c r="C3669">
        <v>0</v>
      </c>
      <c r="D3669">
        <v>0</v>
      </c>
      <c r="E3669">
        <v>0</v>
      </c>
      <c r="F3669">
        <v>0</v>
      </c>
      <c r="G3669">
        <v>0</v>
      </c>
      <c r="H3669">
        <v>0</v>
      </c>
      <c r="I3669">
        <v>425</v>
      </c>
      <c r="J3669" t="s">
        <v>1275</v>
      </c>
      <c r="K3669" t="str">
        <f>INDEX('Planning Periods'!$O$2:$O$540,MATCH('Table B Values'!A3669,'Planning Periods'!$A$2:$A$540,0))</f>
        <v>San Bernardino County</v>
      </c>
    </row>
    <row r="3670" spans="1:11">
      <c r="A3670" t="s">
        <v>831</v>
      </c>
      <c r="B3670">
        <v>2015</v>
      </c>
      <c r="C3670">
        <v>0</v>
      </c>
      <c r="D3670">
        <v>0</v>
      </c>
      <c r="E3670">
        <v>0</v>
      </c>
      <c r="F3670">
        <v>0</v>
      </c>
      <c r="G3670">
        <v>0</v>
      </c>
      <c r="H3670">
        <v>0</v>
      </c>
      <c r="I3670">
        <v>4</v>
      </c>
      <c r="J3670" t="s">
        <v>1275</v>
      </c>
      <c r="K3670" t="str">
        <f>INDEX('Planning Periods'!$O$2:$O$540,MATCH('Table B Values'!A3670,'Planning Periods'!$A$2:$A$540,0))</f>
        <v>Los Angeles County</v>
      </c>
    </row>
    <row r="3671" spans="1:11">
      <c r="A3671" t="s">
        <v>1287</v>
      </c>
      <c r="B3671">
        <v>2015</v>
      </c>
      <c r="C3671">
        <v>0</v>
      </c>
      <c r="D3671">
        <v>0</v>
      </c>
      <c r="E3671">
        <v>0</v>
      </c>
      <c r="F3671">
        <v>0</v>
      </c>
      <c r="G3671">
        <v>0</v>
      </c>
      <c r="H3671">
        <v>0</v>
      </c>
      <c r="I3671">
        <v>0</v>
      </c>
      <c r="J3671" t="s">
        <v>1275</v>
      </c>
      <c r="K3671" t="str">
        <f>INDEX('Planning Periods'!$O$2:$O$540,MATCH('Table B Values'!A3671,'Planning Periods'!$A$2:$A$540,0))</f>
        <v>Orange County</v>
      </c>
    </row>
    <row r="3672" spans="1:11">
      <c r="A3672" t="s">
        <v>865</v>
      </c>
      <c r="B3672">
        <v>2015</v>
      </c>
      <c r="C3672">
        <v>50</v>
      </c>
      <c r="D3672">
        <v>0</v>
      </c>
      <c r="E3672">
        <v>0</v>
      </c>
      <c r="F3672">
        <v>0</v>
      </c>
      <c r="G3672">
        <v>0</v>
      </c>
      <c r="H3672">
        <v>0</v>
      </c>
      <c r="I3672">
        <v>402</v>
      </c>
      <c r="J3672" t="s">
        <v>1275</v>
      </c>
      <c r="K3672" t="str">
        <f>INDEX('Planning Periods'!$O$2:$O$540,MATCH('Table B Values'!A3672,'Planning Periods'!$A$2:$A$540,0))</f>
        <v>Sacramento County</v>
      </c>
    </row>
    <row r="3673" spans="1:11">
      <c r="A3673" t="s">
        <v>1225</v>
      </c>
      <c r="B3673">
        <v>2015</v>
      </c>
      <c r="C3673">
        <v>0</v>
      </c>
      <c r="D3673">
        <v>0</v>
      </c>
      <c r="E3673">
        <v>3</v>
      </c>
      <c r="F3673">
        <v>0</v>
      </c>
      <c r="G3673">
        <v>0</v>
      </c>
      <c r="H3673">
        <v>97</v>
      </c>
      <c r="I3673">
        <v>8</v>
      </c>
      <c r="J3673" t="s">
        <v>1275</v>
      </c>
      <c r="K3673" t="str">
        <f>INDEX('Planning Periods'!$O$2:$O$540,MATCH('Table B Values'!A3673,'Planning Periods'!$A$2:$A$540,0))</f>
        <v>Tulare County</v>
      </c>
    </row>
    <row r="3674" spans="1:11">
      <c r="A3674" t="s">
        <v>1226</v>
      </c>
      <c r="B3674">
        <v>2015</v>
      </c>
      <c r="C3674">
        <v>0</v>
      </c>
      <c r="D3674">
        <v>0</v>
      </c>
      <c r="E3674">
        <v>0</v>
      </c>
      <c r="F3674">
        <v>0</v>
      </c>
      <c r="G3674">
        <v>0</v>
      </c>
      <c r="H3674">
        <v>0</v>
      </c>
      <c r="I3674">
        <v>8</v>
      </c>
      <c r="J3674" t="s">
        <v>1275</v>
      </c>
      <c r="K3674" t="str">
        <f>INDEX('Planning Periods'!$O$2:$O$540,MATCH('Table B Values'!A3674,'Planning Periods'!$A$2:$A$540,0))</f>
        <v>San Mateo County</v>
      </c>
    </row>
    <row r="3675" spans="1:11">
      <c r="A3675" t="s">
        <v>862</v>
      </c>
      <c r="B3675">
        <v>2015</v>
      </c>
      <c r="C3675">
        <v>0</v>
      </c>
      <c r="D3675">
        <v>0</v>
      </c>
      <c r="E3675">
        <v>0</v>
      </c>
      <c r="F3675">
        <v>0</v>
      </c>
      <c r="G3675">
        <v>0</v>
      </c>
      <c r="H3675">
        <v>0</v>
      </c>
      <c r="I3675">
        <v>11</v>
      </c>
      <c r="J3675" t="s">
        <v>1275</v>
      </c>
      <c r="K3675" t="str">
        <f>INDEX('Planning Periods'!$O$2:$O$540,MATCH('Table B Values'!A3675,'Planning Periods'!$A$2:$A$540,0))</f>
        <v>San Diego County</v>
      </c>
    </row>
    <row r="3676" spans="1:11">
      <c r="A3676" t="s">
        <v>834</v>
      </c>
      <c r="B3676">
        <v>2015</v>
      </c>
      <c r="C3676">
        <v>0</v>
      </c>
      <c r="D3676">
        <v>0</v>
      </c>
      <c r="E3676">
        <v>0</v>
      </c>
      <c r="F3676">
        <v>0</v>
      </c>
      <c r="G3676">
        <v>0</v>
      </c>
      <c r="H3676">
        <v>1</v>
      </c>
      <c r="I3676">
        <v>0</v>
      </c>
      <c r="J3676" t="s">
        <v>1275</v>
      </c>
      <c r="K3676" t="str">
        <f>INDEX('Planning Periods'!$O$2:$O$540,MATCH('Table B Values'!A3676,'Planning Periods'!$A$2:$A$540,0))</f>
        <v>Tehama County</v>
      </c>
    </row>
    <row r="3677" spans="1:11">
      <c r="A3677" t="s">
        <v>1227</v>
      </c>
      <c r="B3677">
        <v>2015</v>
      </c>
      <c r="C3677">
        <v>55</v>
      </c>
      <c r="D3677">
        <v>0</v>
      </c>
      <c r="E3677">
        <v>0</v>
      </c>
      <c r="F3677">
        <v>0</v>
      </c>
      <c r="G3677">
        <v>0</v>
      </c>
      <c r="H3677">
        <v>3</v>
      </c>
      <c r="I3677" s="356">
        <v>5</v>
      </c>
      <c r="J3677" t="s">
        <v>1275</v>
      </c>
      <c r="K3677" t="str">
        <f>INDEX('Planning Periods'!$O$2:$O$540,MATCH('Table B Values'!A3677,'Planning Periods'!$A$2:$A$540,0))</f>
        <v>Fresno County</v>
      </c>
    </row>
    <row r="3678" spans="1:11">
      <c r="A3678" t="s">
        <v>842</v>
      </c>
      <c r="B3678">
        <v>2015</v>
      </c>
      <c r="C3678">
        <v>0</v>
      </c>
      <c r="D3678">
        <v>0</v>
      </c>
      <c r="E3678">
        <v>0</v>
      </c>
      <c r="F3678">
        <v>0</v>
      </c>
      <c r="G3678">
        <v>0</v>
      </c>
      <c r="H3678">
        <v>0</v>
      </c>
      <c r="I3678">
        <v>8</v>
      </c>
      <c r="J3678" t="s">
        <v>1275</v>
      </c>
      <c r="K3678" t="str">
        <f>INDEX('Planning Periods'!$O$2:$O$540,MATCH('Table B Values'!A3678,'Planning Periods'!$A$2:$A$540,0))</f>
        <v>San Bernardino County</v>
      </c>
    </row>
    <row r="3679" spans="1:11">
      <c r="A3679" t="s">
        <v>1228</v>
      </c>
      <c r="B3679">
        <v>2015</v>
      </c>
      <c r="C3679">
        <v>7</v>
      </c>
      <c r="D3679">
        <v>0</v>
      </c>
      <c r="E3679">
        <v>133</v>
      </c>
      <c r="F3679">
        <v>0</v>
      </c>
      <c r="G3679">
        <v>0</v>
      </c>
      <c r="H3679">
        <v>0</v>
      </c>
      <c r="I3679">
        <v>177</v>
      </c>
      <c r="J3679" t="s">
        <v>1275</v>
      </c>
      <c r="K3679" t="str">
        <f>INDEX('Planning Periods'!$O$2:$O$540,MATCH('Table B Values'!A3679,'Planning Periods'!$A$2:$A$540,0))</f>
        <v>Contra Costa County</v>
      </c>
    </row>
    <row r="3680" spans="1:11">
      <c r="A3680" t="s">
        <v>1229</v>
      </c>
      <c r="B3680">
        <v>2015</v>
      </c>
      <c r="C3680">
        <v>5</v>
      </c>
      <c r="D3680">
        <v>0</v>
      </c>
      <c r="E3680">
        <v>32</v>
      </c>
      <c r="F3680">
        <v>2</v>
      </c>
      <c r="G3680">
        <v>0</v>
      </c>
      <c r="H3680">
        <v>0</v>
      </c>
      <c r="I3680">
        <v>1678</v>
      </c>
      <c r="J3680" t="s">
        <v>1275</v>
      </c>
      <c r="K3680" t="str">
        <f>INDEX('Planning Periods'!$O$2:$O$540,MATCH('Table B Values'!A3680,'Planning Periods'!$A$2:$A$540,0))</f>
        <v>San Mateo County</v>
      </c>
    </row>
    <row r="3681" spans="1:11">
      <c r="A3681" t="s">
        <v>794</v>
      </c>
      <c r="B3681">
        <v>2015</v>
      </c>
      <c r="C3681">
        <v>35</v>
      </c>
      <c r="D3681">
        <v>0</v>
      </c>
      <c r="E3681">
        <v>48</v>
      </c>
      <c r="F3681">
        <v>0</v>
      </c>
      <c r="G3681">
        <v>0</v>
      </c>
      <c r="H3681">
        <v>63</v>
      </c>
      <c r="I3681">
        <v>174</v>
      </c>
      <c r="J3681" t="s">
        <v>1275</v>
      </c>
      <c r="K3681" t="str">
        <f>INDEX('Planning Periods'!$O$2:$O$540,MATCH('Table B Values'!A3681,'Planning Periods'!$A$2:$A$540,0))</f>
        <v>Shasta County</v>
      </c>
    </row>
    <row r="3682" spans="1:11">
      <c r="A3682" t="s">
        <v>788</v>
      </c>
      <c r="B3682">
        <v>2015</v>
      </c>
      <c r="C3682">
        <v>0</v>
      </c>
      <c r="D3682">
        <v>0</v>
      </c>
      <c r="E3682">
        <v>0</v>
      </c>
      <c r="F3682">
        <v>0</v>
      </c>
      <c r="G3682">
        <v>0</v>
      </c>
      <c r="H3682">
        <v>2</v>
      </c>
      <c r="I3682">
        <v>68</v>
      </c>
      <c r="J3682" t="s">
        <v>1275</v>
      </c>
      <c r="K3682" t="str">
        <f>INDEX('Planning Periods'!$O$2:$O$540,MATCH('Table B Values'!A3682,'Planning Periods'!$A$2:$A$540,0))</f>
        <v>San Bernardino County</v>
      </c>
    </row>
    <row r="3683" spans="1:11">
      <c r="A3683" t="s">
        <v>836</v>
      </c>
      <c r="B3683">
        <v>2015</v>
      </c>
      <c r="C3683">
        <v>0</v>
      </c>
      <c r="D3683">
        <v>0</v>
      </c>
      <c r="E3683">
        <v>0</v>
      </c>
      <c r="F3683">
        <v>0</v>
      </c>
      <c r="G3683">
        <v>0</v>
      </c>
      <c r="H3683">
        <v>0</v>
      </c>
      <c r="I3683">
        <v>68</v>
      </c>
      <c r="J3683" t="s">
        <v>1275</v>
      </c>
      <c r="K3683" t="str">
        <f>INDEX('Planning Periods'!$O$2:$O$540,MATCH('Table B Values'!A3683,'Planning Periods'!$A$2:$A$540,0))</f>
        <v>Los Angeles County</v>
      </c>
    </row>
    <row r="3684" spans="1:11">
      <c r="A3684" t="s">
        <v>1198</v>
      </c>
      <c r="B3684">
        <v>2015</v>
      </c>
      <c r="C3684">
        <v>0</v>
      </c>
      <c r="D3684">
        <v>0</v>
      </c>
      <c r="E3684">
        <v>0</v>
      </c>
      <c r="F3684">
        <v>0</v>
      </c>
      <c r="G3684">
        <v>0</v>
      </c>
      <c r="H3684">
        <v>7</v>
      </c>
      <c r="I3684">
        <v>235</v>
      </c>
      <c r="J3684" t="s">
        <v>1275</v>
      </c>
      <c r="K3684" t="str">
        <f>INDEX('Planning Periods'!$O$2:$O$540,MATCH('Table B Values'!A3684,'Planning Periods'!$A$2:$A$540,0))</f>
        <v>Sonoma County</v>
      </c>
    </row>
    <row r="3685" spans="1:11">
      <c r="A3685" t="s">
        <v>1200</v>
      </c>
      <c r="B3685">
        <v>2015</v>
      </c>
      <c r="C3685">
        <v>1</v>
      </c>
      <c r="D3685">
        <v>0</v>
      </c>
      <c r="E3685">
        <v>1</v>
      </c>
      <c r="F3685">
        <v>1</v>
      </c>
      <c r="G3685">
        <v>0</v>
      </c>
      <c r="H3685">
        <v>2</v>
      </c>
      <c r="I3685">
        <v>7</v>
      </c>
      <c r="J3685" t="s">
        <v>1275</v>
      </c>
      <c r="K3685" t="str">
        <f>INDEX('Planning Periods'!$O$2:$O$540,MATCH('Table B Values'!A3685,'Planning Periods'!$A$2:$A$540,0))</f>
        <v>Alameda County</v>
      </c>
    </row>
    <row r="3686" spans="1:11">
      <c r="A3686" t="s">
        <v>1203</v>
      </c>
      <c r="B3686">
        <v>2015</v>
      </c>
      <c r="C3686">
        <v>0</v>
      </c>
      <c r="D3686">
        <v>0</v>
      </c>
      <c r="E3686">
        <v>0</v>
      </c>
      <c r="F3686">
        <v>0</v>
      </c>
      <c r="G3686">
        <v>0</v>
      </c>
      <c r="H3686">
        <v>0</v>
      </c>
      <c r="I3686">
        <v>0</v>
      </c>
      <c r="J3686" t="s">
        <v>1275</v>
      </c>
      <c r="K3686" t="str">
        <f>INDEX('Planning Periods'!$O$2:$O$540,MATCH('Table B Values'!A3686,'Planning Periods'!$A$2:$A$540,0))</f>
        <v>Contra Costa County</v>
      </c>
    </row>
    <row r="3687" spans="1:11">
      <c r="A3687" t="s">
        <v>787</v>
      </c>
      <c r="B3687">
        <v>2015</v>
      </c>
      <c r="C3687">
        <v>0</v>
      </c>
      <c r="D3687">
        <v>0</v>
      </c>
      <c r="E3687">
        <v>0</v>
      </c>
      <c r="F3687">
        <v>0</v>
      </c>
      <c r="G3687">
        <v>0</v>
      </c>
      <c r="H3687">
        <v>0</v>
      </c>
      <c r="I3687">
        <v>222</v>
      </c>
      <c r="J3687" t="s">
        <v>1275</v>
      </c>
      <c r="K3687" t="str">
        <f>INDEX('Planning Periods'!$O$2:$O$540,MATCH('Table B Values'!A3687,'Planning Periods'!$A$2:$A$540,0))</f>
        <v>Riverside County</v>
      </c>
    </row>
    <row r="3688" spans="1:11">
      <c r="A3688" t="s">
        <v>1199</v>
      </c>
      <c r="B3688">
        <v>2015</v>
      </c>
      <c r="C3688">
        <v>43</v>
      </c>
      <c r="D3688">
        <v>10</v>
      </c>
      <c r="E3688">
        <v>0</v>
      </c>
      <c r="F3688">
        <v>2</v>
      </c>
      <c r="G3688">
        <v>0</v>
      </c>
      <c r="H3688">
        <v>0</v>
      </c>
      <c r="I3688">
        <v>0</v>
      </c>
      <c r="J3688" t="s">
        <v>1275</v>
      </c>
      <c r="K3688" t="str">
        <f>INDEX('Planning Periods'!$O$2:$O$540,MATCH('Table B Values'!A3688,'Planning Periods'!$A$2:$A$540,0))</f>
        <v>Fresno County</v>
      </c>
    </row>
    <row r="3689" spans="1:11">
      <c r="A3689" t="s">
        <v>776</v>
      </c>
      <c r="B3689">
        <v>2015</v>
      </c>
      <c r="C3689">
        <v>104</v>
      </c>
      <c r="D3689">
        <v>0</v>
      </c>
      <c r="E3689">
        <v>0</v>
      </c>
      <c r="F3689">
        <v>0</v>
      </c>
      <c r="G3689">
        <v>0</v>
      </c>
      <c r="H3689">
        <v>10</v>
      </c>
      <c r="I3689">
        <v>508</v>
      </c>
      <c r="J3689" t="s">
        <v>1275</v>
      </c>
      <c r="K3689" t="str">
        <f>INDEX('Planning Periods'!$O$2:$O$540,MATCH('Table B Values'!A3689,'Planning Periods'!$A$2:$A$540,0))</f>
        <v>Los Angeles County</v>
      </c>
    </row>
    <row r="3690" spans="1:11">
      <c r="A3690" t="s">
        <v>779</v>
      </c>
      <c r="B3690">
        <v>2015</v>
      </c>
      <c r="C3690">
        <v>49</v>
      </c>
      <c r="D3690">
        <v>0</v>
      </c>
      <c r="E3690">
        <v>20</v>
      </c>
      <c r="F3690">
        <v>0</v>
      </c>
      <c r="G3690">
        <v>0</v>
      </c>
      <c r="H3690">
        <v>23</v>
      </c>
      <c r="I3690">
        <v>61</v>
      </c>
      <c r="J3690" t="s">
        <v>1275</v>
      </c>
      <c r="K3690" t="str">
        <f>INDEX('Planning Periods'!$O$2:$O$540,MATCH('Table B Values'!A3690,'Planning Periods'!$A$2:$A$540,0))</f>
        <v>San Luis Obispo County</v>
      </c>
    </row>
    <row r="3691" spans="1:11">
      <c r="A3691" t="s">
        <v>799</v>
      </c>
      <c r="B3691">
        <v>2015</v>
      </c>
      <c r="C3691" s="356">
        <v>0</v>
      </c>
      <c r="D3691">
        <v>0</v>
      </c>
      <c r="E3691">
        <v>0</v>
      </c>
      <c r="F3691">
        <v>0</v>
      </c>
      <c r="G3691">
        <v>0</v>
      </c>
      <c r="H3691">
        <v>0</v>
      </c>
      <c r="I3691" s="356">
        <v>55</v>
      </c>
      <c r="J3691" t="s">
        <v>1275</v>
      </c>
      <c r="K3691" t="str">
        <f>INDEX('Planning Periods'!$O$2:$O$540,MATCH('Table B Values'!A3691,'Planning Periods'!$A$2:$A$540,0))</f>
        <v>San Luis Obispo County</v>
      </c>
    </row>
    <row r="3692" spans="1:11">
      <c r="A3692" t="s">
        <v>1201</v>
      </c>
      <c r="B3692">
        <v>2015</v>
      </c>
      <c r="C3692">
        <v>0</v>
      </c>
      <c r="D3692">
        <v>0</v>
      </c>
      <c r="E3692">
        <v>0</v>
      </c>
      <c r="F3692">
        <v>0</v>
      </c>
      <c r="G3692">
        <v>0</v>
      </c>
      <c r="H3692">
        <v>2</v>
      </c>
      <c r="I3692">
        <v>6</v>
      </c>
      <c r="J3692" t="s">
        <v>1275</v>
      </c>
      <c r="K3692" t="str">
        <f>INDEX('Planning Periods'!$O$2:$O$540,MATCH('Table B Values'!A3692,'Planning Periods'!$A$2:$A$540,0))</f>
        <v>Contra Costa County</v>
      </c>
    </row>
    <row r="3693" spans="1:11">
      <c r="A3693" t="s">
        <v>1202</v>
      </c>
      <c r="B3693">
        <v>2015</v>
      </c>
      <c r="C3693">
        <v>54</v>
      </c>
      <c r="D3693">
        <v>0</v>
      </c>
      <c r="E3693">
        <v>16</v>
      </c>
      <c r="F3693">
        <v>0</v>
      </c>
      <c r="G3693">
        <v>0</v>
      </c>
      <c r="H3693">
        <v>2</v>
      </c>
      <c r="I3693">
        <v>819</v>
      </c>
      <c r="J3693" t="s">
        <v>1275</v>
      </c>
      <c r="K3693" t="str">
        <f>INDEX('Planning Periods'!$O$2:$O$540,MATCH('Table B Values'!A3693,'Planning Periods'!$A$2:$A$540,0))</f>
        <v>Alameda County</v>
      </c>
    </row>
    <row r="3694" spans="1:11">
      <c r="A3694" t="s">
        <v>1286</v>
      </c>
      <c r="B3694">
        <v>2015</v>
      </c>
      <c r="C3694">
        <v>0</v>
      </c>
      <c r="D3694">
        <v>0</v>
      </c>
      <c r="E3694">
        <v>0</v>
      </c>
      <c r="F3694">
        <v>0</v>
      </c>
      <c r="G3694">
        <v>0</v>
      </c>
      <c r="H3694">
        <v>1</v>
      </c>
      <c r="I3694" s="356">
        <v>0</v>
      </c>
      <c r="J3694" t="s">
        <v>1275</v>
      </c>
      <c r="K3694" t="str">
        <f>INDEX('Planning Periods'!$O$2:$O$540,MATCH('Table B Values'!A3694,'Planning Periods'!$A$2:$A$540,0))</f>
        <v>Mendocino County</v>
      </c>
    </row>
    <row r="3695" spans="1:11">
      <c r="A3695" t="s">
        <v>851</v>
      </c>
      <c r="B3695">
        <v>2015</v>
      </c>
      <c r="C3695">
        <v>0</v>
      </c>
      <c r="D3695">
        <v>0</v>
      </c>
      <c r="E3695">
        <v>0</v>
      </c>
      <c r="F3695">
        <v>0</v>
      </c>
      <c r="G3695">
        <v>0</v>
      </c>
      <c r="H3695">
        <v>4</v>
      </c>
      <c r="I3695">
        <v>20</v>
      </c>
      <c r="J3695" t="s">
        <v>1275</v>
      </c>
      <c r="K3695" t="str">
        <f>INDEX('Planning Periods'!$O$2:$O$540,MATCH('Table B Values'!A3695,'Planning Periods'!$A$2:$A$540,0))</f>
        <v>El Dorado County</v>
      </c>
    </row>
    <row r="3696" spans="1:11">
      <c r="A3696" t="s">
        <v>1204</v>
      </c>
      <c r="B3696">
        <v>2015</v>
      </c>
      <c r="C3696">
        <v>0</v>
      </c>
      <c r="D3696">
        <v>0</v>
      </c>
      <c r="E3696">
        <v>2</v>
      </c>
      <c r="F3696">
        <v>0</v>
      </c>
      <c r="G3696">
        <v>0</v>
      </c>
      <c r="H3696">
        <v>150</v>
      </c>
      <c r="I3696" s="356">
        <v>252</v>
      </c>
      <c r="J3696" t="s">
        <v>1275</v>
      </c>
      <c r="K3696" t="str">
        <f>INDEX('Planning Periods'!$O$2:$O$540,MATCH('Table B Values'!A3696,'Planning Periods'!$A$2:$A$540,0))</f>
        <v>Contra Costa County</v>
      </c>
    </row>
    <row r="3697" spans="1:11">
      <c r="A3697" t="s">
        <v>790</v>
      </c>
      <c r="B3697">
        <v>2015</v>
      </c>
      <c r="C3697">
        <v>0</v>
      </c>
      <c r="D3697">
        <v>0</v>
      </c>
      <c r="E3697">
        <v>0</v>
      </c>
      <c r="F3697">
        <v>0</v>
      </c>
      <c r="G3697">
        <v>0</v>
      </c>
      <c r="H3697">
        <v>10</v>
      </c>
      <c r="I3697">
        <v>45</v>
      </c>
      <c r="J3697" t="s">
        <v>1275</v>
      </c>
      <c r="K3697" t="str">
        <f>INDEX('Planning Periods'!$O$2:$O$540,MATCH('Table B Values'!A3697,'Planning Periods'!$A$2:$A$540,0))</f>
        <v>Orange County</v>
      </c>
    </row>
    <row r="3698" spans="1:11">
      <c r="A3698" t="s">
        <v>793</v>
      </c>
      <c r="B3698">
        <v>2015</v>
      </c>
      <c r="C3698">
        <v>0</v>
      </c>
      <c r="D3698">
        <v>0</v>
      </c>
      <c r="E3698">
        <v>1</v>
      </c>
      <c r="F3698">
        <v>15</v>
      </c>
      <c r="G3698">
        <v>0</v>
      </c>
      <c r="H3698">
        <v>0</v>
      </c>
      <c r="I3698">
        <v>282</v>
      </c>
      <c r="J3698" t="s">
        <v>1275</v>
      </c>
      <c r="K3698" t="str">
        <f>INDEX('Planning Periods'!$O$2:$O$540,MATCH('Table B Values'!A3698,'Planning Periods'!$A$2:$A$540,0))</f>
        <v>Placer County</v>
      </c>
    </row>
    <row r="3699" spans="1:11">
      <c r="A3699" t="s">
        <v>1221</v>
      </c>
      <c r="B3699">
        <v>2015</v>
      </c>
      <c r="C3699">
        <v>0</v>
      </c>
      <c r="D3699">
        <v>0</v>
      </c>
      <c r="E3699">
        <v>0</v>
      </c>
      <c r="F3699">
        <v>0</v>
      </c>
      <c r="G3699">
        <v>0</v>
      </c>
      <c r="H3699">
        <v>67</v>
      </c>
      <c r="I3699">
        <v>80</v>
      </c>
      <c r="J3699" t="s">
        <v>1275</v>
      </c>
      <c r="K3699" t="str">
        <f>INDEX('Planning Periods'!$O$2:$O$540,MATCH('Table B Values'!A3699,'Planning Periods'!$A$2:$A$540,0))</f>
        <v>Solano County</v>
      </c>
    </row>
    <row r="3700" spans="1:11">
      <c r="A3700" t="s">
        <v>980</v>
      </c>
      <c r="B3700">
        <v>2015</v>
      </c>
      <c r="C3700">
        <v>0</v>
      </c>
      <c r="D3700">
        <v>0</v>
      </c>
      <c r="E3700">
        <v>0</v>
      </c>
      <c r="F3700">
        <v>5</v>
      </c>
      <c r="G3700">
        <v>0</v>
      </c>
      <c r="H3700">
        <v>0</v>
      </c>
      <c r="I3700">
        <v>0</v>
      </c>
      <c r="J3700" t="s">
        <v>1275</v>
      </c>
      <c r="K3700" t="str">
        <f>INDEX('Planning Periods'!$O$2:$O$540,MATCH('Table B Values'!A3700,'Planning Periods'!$A$2:$A$540,0))</f>
        <v>Los Angeles County</v>
      </c>
    </row>
    <row r="3701" spans="1:11">
      <c r="A3701" t="s">
        <v>973</v>
      </c>
      <c r="B3701">
        <v>2015</v>
      </c>
      <c r="C3701">
        <v>541</v>
      </c>
      <c r="D3701">
        <v>0</v>
      </c>
      <c r="E3701">
        <v>411</v>
      </c>
      <c r="F3701">
        <v>0</v>
      </c>
      <c r="G3701">
        <v>0</v>
      </c>
      <c r="H3701">
        <v>116</v>
      </c>
      <c r="I3701">
        <v>2674</v>
      </c>
      <c r="J3701" t="s">
        <v>1275</v>
      </c>
      <c r="K3701" t="str">
        <f>INDEX('Planning Periods'!$O$2:$O$540,MATCH('Table B Values'!A3701,'Planning Periods'!$A$2:$A$540,0))</f>
        <v>San Francisco County</v>
      </c>
    </row>
    <row r="3702" spans="1:11">
      <c r="A3702" t="s">
        <v>976</v>
      </c>
      <c r="B3702">
        <v>2015</v>
      </c>
      <c r="C3702">
        <v>0</v>
      </c>
      <c r="D3702">
        <v>1</v>
      </c>
      <c r="E3702">
        <v>0</v>
      </c>
      <c r="F3702">
        <v>0</v>
      </c>
      <c r="G3702">
        <v>0</v>
      </c>
      <c r="H3702">
        <v>54</v>
      </c>
      <c r="I3702">
        <v>63</v>
      </c>
      <c r="J3702" t="s">
        <v>1275</v>
      </c>
      <c r="K3702" t="str">
        <f>INDEX('Planning Periods'!$O$2:$O$540,MATCH('Table B Values'!A3702,'Planning Periods'!$A$2:$A$540,0))</f>
        <v>Los Angeles County</v>
      </c>
    </row>
    <row r="3703" spans="1:11">
      <c r="A3703" t="s">
        <v>985</v>
      </c>
      <c r="B3703">
        <v>2015</v>
      </c>
      <c r="C3703">
        <v>0</v>
      </c>
      <c r="D3703">
        <v>0</v>
      </c>
      <c r="E3703">
        <v>0</v>
      </c>
      <c r="F3703">
        <v>0</v>
      </c>
      <c r="G3703">
        <v>0</v>
      </c>
      <c r="H3703">
        <v>0</v>
      </c>
      <c r="I3703">
        <v>7</v>
      </c>
      <c r="J3703" t="s">
        <v>1275</v>
      </c>
      <c r="K3703" t="str">
        <f>INDEX('Planning Periods'!$O$2:$O$540,MATCH('Table B Values'!A3703,'Planning Periods'!$A$2:$A$540,0))</f>
        <v>Los Angeles County</v>
      </c>
    </row>
    <row r="3704" spans="1:11">
      <c r="A3704" t="s">
        <v>971</v>
      </c>
      <c r="B3704">
        <v>2015</v>
      </c>
      <c r="C3704">
        <v>0</v>
      </c>
      <c r="D3704">
        <v>0</v>
      </c>
      <c r="E3704">
        <v>0</v>
      </c>
      <c r="F3704">
        <v>0</v>
      </c>
      <c r="G3704">
        <v>0</v>
      </c>
      <c r="H3704">
        <v>1</v>
      </c>
      <c r="I3704">
        <v>129</v>
      </c>
      <c r="J3704" t="s">
        <v>1275</v>
      </c>
      <c r="K3704" t="str">
        <f>INDEX('Planning Periods'!$O$2:$O$540,MATCH('Table B Values'!A3704,'Planning Periods'!$A$2:$A$540,0))</f>
        <v>Orange County</v>
      </c>
    </row>
    <row r="3705" spans="1:11">
      <c r="A3705" t="s">
        <v>769</v>
      </c>
      <c r="B3705">
        <v>2015</v>
      </c>
      <c r="C3705">
        <v>265</v>
      </c>
      <c r="D3705">
        <v>0</v>
      </c>
      <c r="E3705">
        <v>446</v>
      </c>
      <c r="F3705">
        <v>0</v>
      </c>
      <c r="G3705">
        <v>0</v>
      </c>
      <c r="H3705">
        <v>0</v>
      </c>
      <c r="I3705">
        <v>4221</v>
      </c>
      <c r="J3705" t="s">
        <v>1275</v>
      </c>
      <c r="K3705" t="str">
        <f>INDEX('Planning Periods'!$O$2:$O$540,MATCH('Table B Values'!A3705,'Planning Periods'!$A$2:$A$540,0))</f>
        <v>San Diego County</v>
      </c>
    </row>
    <row r="3706" spans="1:11">
      <c r="A3706" t="s">
        <v>914</v>
      </c>
      <c r="B3706">
        <v>2015</v>
      </c>
      <c r="C3706">
        <v>2</v>
      </c>
      <c r="D3706">
        <v>0</v>
      </c>
      <c r="E3706">
        <v>24</v>
      </c>
      <c r="F3706">
        <v>0</v>
      </c>
      <c r="G3706">
        <v>0</v>
      </c>
      <c r="H3706">
        <v>228</v>
      </c>
      <c r="I3706">
        <v>613</v>
      </c>
      <c r="J3706" t="s">
        <v>1275</v>
      </c>
      <c r="K3706" t="str">
        <f>INDEX('Planning Periods'!$O$2:$O$540,MATCH('Table B Values'!A3706,'Planning Periods'!$A$2:$A$540,0))</f>
        <v>San Diego County</v>
      </c>
    </row>
    <row r="3707" spans="1:11">
      <c r="A3707" t="s">
        <v>935</v>
      </c>
      <c r="B3707">
        <v>2015</v>
      </c>
      <c r="C3707">
        <v>0</v>
      </c>
      <c r="D3707">
        <v>10</v>
      </c>
      <c r="E3707">
        <v>10</v>
      </c>
      <c r="F3707">
        <v>46</v>
      </c>
      <c r="G3707">
        <v>0</v>
      </c>
      <c r="H3707">
        <v>90</v>
      </c>
      <c r="I3707">
        <v>183</v>
      </c>
      <c r="J3707" t="s">
        <v>1275</v>
      </c>
      <c r="K3707" t="str">
        <f>INDEX('Planning Periods'!$O$2:$O$540,MATCH('Table B Values'!A3707,'Planning Periods'!$A$2:$A$540,0))</f>
        <v>San Joaquin County</v>
      </c>
    </row>
    <row r="3708" spans="1:11">
      <c r="A3708" t="s">
        <v>927</v>
      </c>
      <c r="B3708">
        <v>2015</v>
      </c>
      <c r="C3708">
        <v>2</v>
      </c>
      <c r="D3708">
        <v>5</v>
      </c>
      <c r="E3708">
        <v>3</v>
      </c>
      <c r="F3708">
        <v>7</v>
      </c>
      <c r="G3708">
        <v>0</v>
      </c>
      <c r="H3708">
        <v>27</v>
      </c>
      <c r="I3708">
        <v>282</v>
      </c>
      <c r="J3708" t="s">
        <v>1275</v>
      </c>
      <c r="K3708" t="str">
        <f>INDEX('Planning Periods'!$O$2:$O$540,MATCH('Table B Values'!A3708,'Planning Periods'!$A$2:$A$540,0))</f>
        <v>San Luis Obispo County</v>
      </c>
    </row>
    <row r="3709" spans="1:11">
      <c r="A3709" t="s">
        <v>829</v>
      </c>
      <c r="B3709">
        <v>2015</v>
      </c>
      <c r="C3709">
        <v>51</v>
      </c>
      <c r="D3709">
        <v>0</v>
      </c>
      <c r="E3709">
        <v>54</v>
      </c>
      <c r="F3709">
        <v>0</v>
      </c>
      <c r="G3709">
        <v>0</v>
      </c>
      <c r="H3709">
        <v>1</v>
      </c>
      <c r="I3709">
        <v>487</v>
      </c>
      <c r="J3709" t="s">
        <v>1275</v>
      </c>
      <c r="K3709" t="str">
        <f>INDEX('Planning Periods'!$O$2:$O$540,MATCH('Table B Values'!A3709,'Planning Periods'!$A$2:$A$540,0))</f>
        <v>San Diego County</v>
      </c>
    </row>
    <row r="3710" spans="1:11">
      <c r="A3710" t="s">
        <v>952</v>
      </c>
      <c r="B3710">
        <v>2015</v>
      </c>
      <c r="C3710">
        <v>0</v>
      </c>
      <c r="D3710">
        <v>0</v>
      </c>
      <c r="E3710">
        <v>0</v>
      </c>
      <c r="F3710">
        <v>0</v>
      </c>
      <c r="G3710">
        <v>0</v>
      </c>
      <c r="H3710">
        <v>0</v>
      </c>
      <c r="I3710" s="356">
        <v>9</v>
      </c>
      <c r="J3710" t="s">
        <v>1275</v>
      </c>
      <c r="K3710" t="str">
        <f>INDEX('Planning Periods'!$O$2:$O$540,MATCH('Table B Values'!A3710,'Planning Periods'!$A$2:$A$540,0))</f>
        <v>Los Angeles County</v>
      </c>
    </row>
    <row r="3711" spans="1:11">
      <c r="A3711" t="s">
        <v>826</v>
      </c>
      <c r="B3711">
        <v>2015</v>
      </c>
      <c r="C3711">
        <v>1</v>
      </c>
      <c r="D3711">
        <v>0</v>
      </c>
      <c r="E3711">
        <v>1</v>
      </c>
      <c r="F3711">
        <v>0</v>
      </c>
      <c r="G3711">
        <v>0</v>
      </c>
      <c r="H3711">
        <v>2</v>
      </c>
      <c r="I3711">
        <v>168</v>
      </c>
      <c r="J3711" t="s">
        <v>1275</v>
      </c>
      <c r="K3711" t="str">
        <f>INDEX('Planning Periods'!$O$2:$O$540,MATCH('Table B Values'!A3711,'Planning Periods'!$A$2:$A$540,0))</f>
        <v>San Luis Obispo County</v>
      </c>
    </row>
    <row r="3712" spans="1:11">
      <c r="A3712" t="s">
        <v>937</v>
      </c>
      <c r="B3712">
        <v>2015</v>
      </c>
      <c r="C3712">
        <v>70</v>
      </c>
      <c r="D3712">
        <v>0</v>
      </c>
      <c r="E3712">
        <v>0</v>
      </c>
      <c r="F3712">
        <v>0</v>
      </c>
      <c r="G3712">
        <v>0</v>
      </c>
      <c r="H3712">
        <v>0</v>
      </c>
      <c r="I3712">
        <v>1951</v>
      </c>
      <c r="J3712" t="s">
        <v>1275</v>
      </c>
      <c r="K3712" t="str">
        <f>INDEX('Planning Periods'!$O$2:$O$540,MATCH('Table B Values'!A3712,'Planning Periods'!$A$2:$A$540,0))</f>
        <v>Santa Clara County</v>
      </c>
    </row>
    <row r="3713" spans="1:11">
      <c r="A3713" t="s">
        <v>930</v>
      </c>
      <c r="B3713">
        <v>2015</v>
      </c>
      <c r="C3713">
        <v>0</v>
      </c>
      <c r="D3713">
        <v>0</v>
      </c>
      <c r="E3713">
        <v>0</v>
      </c>
      <c r="F3713">
        <v>0</v>
      </c>
      <c r="G3713">
        <v>0</v>
      </c>
      <c r="H3713">
        <v>0</v>
      </c>
      <c r="I3713">
        <v>96</v>
      </c>
      <c r="J3713" t="s">
        <v>1275</v>
      </c>
      <c r="K3713" t="str">
        <f>INDEX('Planning Periods'!$O$2:$O$540,MATCH('Table B Values'!A3713,'Planning Periods'!$A$2:$A$540,0))</f>
        <v>Orange County</v>
      </c>
    </row>
    <row r="3714" spans="1:11">
      <c r="A3714" t="s">
        <v>922</v>
      </c>
      <c r="B3714">
        <v>2015</v>
      </c>
      <c r="C3714">
        <v>82</v>
      </c>
      <c r="D3714">
        <v>0</v>
      </c>
      <c r="E3714">
        <v>31</v>
      </c>
      <c r="F3714">
        <v>0</v>
      </c>
      <c r="G3714">
        <v>0</v>
      </c>
      <c r="H3714">
        <v>0</v>
      </c>
      <c r="I3714">
        <v>5</v>
      </c>
      <c r="J3714" t="s">
        <v>1275</v>
      </c>
      <c r="K3714" t="str">
        <f>INDEX('Planning Periods'!$O$2:$O$540,MATCH('Table B Values'!A3714,'Planning Periods'!$A$2:$A$540,0))</f>
        <v>Alameda County</v>
      </c>
    </row>
    <row r="3715" spans="1:11">
      <c r="A3715" t="s">
        <v>953</v>
      </c>
      <c r="B3715">
        <v>2015</v>
      </c>
      <c r="C3715">
        <v>0</v>
      </c>
      <c r="D3715">
        <v>0</v>
      </c>
      <c r="E3715">
        <v>0</v>
      </c>
      <c r="F3715">
        <v>0</v>
      </c>
      <c r="G3715">
        <v>0</v>
      </c>
      <c r="H3715">
        <v>0</v>
      </c>
      <c r="I3715" s="356">
        <v>0</v>
      </c>
      <c r="J3715" t="s">
        <v>1275</v>
      </c>
      <c r="K3715" t="str">
        <f>INDEX('Planning Periods'!$O$2:$O$540,MATCH('Table B Values'!A3715,'Planning Periods'!$A$2:$A$540,0))</f>
        <v>Los Angeles County</v>
      </c>
    </row>
    <row r="3716" spans="1:11">
      <c r="A3716" t="s">
        <v>887</v>
      </c>
      <c r="B3716">
        <v>2015</v>
      </c>
      <c r="C3716">
        <v>0</v>
      </c>
      <c r="D3716">
        <v>0</v>
      </c>
      <c r="E3716">
        <v>0</v>
      </c>
      <c r="F3716">
        <v>0</v>
      </c>
      <c r="G3716">
        <v>0</v>
      </c>
      <c r="H3716">
        <v>378</v>
      </c>
      <c r="I3716">
        <v>544</v>
      </c>
      <c r="J3716" t="s">
        <v>1275</v>
      </c>
      <c r="K3716" t="str">
        <f>INDEX('Planning Periods'!$O$2:$O$540,MATCH('Table B Values'!A3716,'Planning Periods'!$A$2:$A$540,0))</f>
        <v>Placer County</v>
      </c>
    </row>
    <row r="3717" spans="1:11">
      <c r="A3717" t="s">
        <v>1224</v>
      </c>
      <c r="B3717">
        <v>2015</v>
      </c>
      <c r="C3717">
        <v>1</v>
      </c>
      <c r="D3717">
        <v>0</v>
      </c>
      <c r="E3717">
        <v>0</v>
      </c>
      <c r="F3717">
        <v>0</v>
      </c>
      <c r="G3717">
        <v>0</v>
      </c>
      <c r="H3717">
        <v>1</v>
      </c>
      <c r="I3717">
        <v>0</v>
      </c>
      <c r="J3717" t="s">
        <v>1275</v>
      </c>
      <c r="K3717" t="str">
        <f>INDEX('Planning Periods'!$O$2:$O$540,MATCH('Table B Values'!A3717,'Planning Periods'!$A$2:$A$540,0))</f>
        <v>Marin County</v>
      </c>
    </row>
    <row r="3718" spans="1:11">
      <c r="A3718" t="s">
        <v>1223</v>
      </c>
      <c r="B3718">
        <v>2015</v>
      </c>
      <c r="C3718">
        <v>0</v>
      </c>
      <c r="D3718">
        <v>0</v>
      </c>
      <c r="E3718">
        <v>0</v>
      </c>
      <c r="F3718">
        <v>0</v>
      </c>
      <c r="G3718">
        <v>0</v>
      </c>
      <c r="H3718">
        <v>0</v>
      </c>
      <c r="I3718">
        <v>86</v>
      </c>
      <c r="J3718" t="s">
        <v>1275</v>
      </c>
      <c r="K3718" t="str">
        <f>INDEX('Planning Periods'!$O$2:$O$540,MATCH('Table B Values'!A3718,'Planning Periods'!$A$2:$A$540,0))</f>
        <v>Sonoma County</v>
      </c>
    </row>
    <row r="3719" spans="1:11">
      <c r="A3719" t="s">
        <v>1219</v>
      </c>
      <c r="B3719">
        <v>2015</v>
      </c>
      <c r="C3719">
        <v>0</v>
      </c>
      <c r="D3719">
        <v>0</v>
      </c>
      <c r="E3719">
        <v>0</v>
      </c>
      <c r="F3719">
        <v>0</v>
      </c>
      <c r="G3719">
        <v>0</v>
      </c>
      <c r="H3719">
        <v>0</v>
      </c>
      <c r="I3719">
        <v>52</v>
      </c>
      <c r="J3719" t="s">
        <v>1275</v>
      </c>
      <c r="K3719" t="str">
        <f>INDEX('Planning Periods'!$O$2:$O$540,MATCH('Table B Values'!A3719,'Planning Periods'!$A$2:$A$540,0))</f>
        <v>Stanislaus County</v>
      </c>
    </row>
    <row r="3720" spans="1:11">
      <c r="A3720" t="s">
        <v>844</v>
      </c>
      <c r="B3720">
        <v>2015</v>
      </c>
      <c r="C3720">
        <v>3</v>
      </c>
      <c r="D3720">
        <v>9</v>
      </c>
      <c r="E3720">
        <v>8</v>
      </c>
      <c r="F3720">
        <v>0</v>
      </c>
      <c r="G3720">
        <v>0</v>
      </c>
      <c r="H3720">
        <v>98</v>
      </c>
      <c r="I3720">
        <v>914</v>
      </c>
      <c r="J3720" t="s">
        <v>1275</v>
      </c>
      <c r="K3720" t="str">
        <f>INDEX('Planning Periods'!$O$2:$O$540,MATCH('Table B Values'!A3720,'Planning Periods'!$A$2:$A$540,0))</f>
        <v>Riverside County</v>
      </c>
    </row>
    <row r="3721" spans="1:11">
      <c r="A3721" t="s">
        <v>832</v>
      </c>
      <c r="B3721">
        <v>2015</v>
      </c>
      <c r="C3721">
        <v>0</v>
      </c>
      <c r="D3721">
        <v>0</v>
      </c>
      <c r="E3721">
        <v>0</v>
      </c>
      <c r="F3721">
        <v>0</v>
      </c>
      <c r="G3721">
        <v>0</v>
      </c>
      <c r="H3721">
        <v>385</v>
      </c>
      <c r="I3721">
        <v>312</v>
      </c>
      <c r="J3721" t="s">
        <v>1275</v>
      </c>
      <c r="K3721" t="str">
        <f>INDEX('Planning Periods'!$O$2:$O$540,MATCH('Table B Values'!A3721,'Planning Periods'!$A$2:$A$540,0))</f>
        <v>Placer County</v>
      </c>
    </row>
    <row r="3722" spans="1:11">
      <c r="A3722" t="s">
        <v>777</v>
      </c>
      <c r="B3722">
        <v>2015</v>
      </c>
      <c r="C3722">
        <v>0</v>
      </c>
      <c r="D3722">
        <v>0</v>
      </c>
      <c r="E3722">
        <v>0</v>
      </c>
      <c r="F3722">
        <v>68</v>
      </c>
      <c r="G3722">
        <v>0</v>
      </c>
      <c r="H3722">
        <v>851</v>
      </c>
      <c r="I3722">
        <v>104</v>
      </c>
      <c r="J3722" t="s">
        <v>1275</v>
      </c>
      <c r="K3722" t="str">
        <f>INDEX('Planning Periods'!$O$2:$O$540,MATCH('Table B Values'!A3722,'Planning Periods'!$A$2:$A$540,0))</f>
        <v>Sacramento County</v>
      </c>
    </row>
    <row r="3723" spans="1:11">
      <c r="A3723" t="s">
        <v>956</v>
      </c>
      <c r="B3723">
        <v>2015</v>
      </c>
      <c r="C3723">
        <v>0</v>
      </c>
      <c r="D3723">
        <v>16</v>
      </c>
      <c r="E3723">
        <v>0</v>
      </c>
      <c r="F3723">
        <v>236</v>
      </c>
      <c r="G3723">
        <v>0</v>
      </c>
      <c r="H3723">
        <v>86</v>
      </c>
      <c r="I3723">
        <v>126</v>
      </c>
      <c r="J3723" t="s">
        <v>1275</v>
      </c>
      <c r="K3723" t="str">
        <f>INDEX('Planning Periods'!$O$2:$O$540,MATCH('Table B Values'!A3723,'Planning Periods'!$A$2:$A$540,0))</f>
        <v>San Bernardino County</v>
      </c>
    </row>
    <row r="3724" spans="1:11">
      <c r="A3724" t="s">
        <v>959</v>
      </c>
      <c r="B3724">
        <v>2015</v>
      </c>
      <c r="C3724">
        <v>0</v>
      </c>
      <c r="D3724">
        <v>0</v>
      </c>
      <c r="E3724">
        <v>0</v>
      </c>
      <c r="F3724">
        <v>0</v>
      </c>
      <c r="G3724">
        <v>0</v>
      </c>
      <c r="H3724">
        <v>1</v>
      </c>
      <c r="I3724">
        <v>9</v>
      </c>
      <c r="J3724" t="s">
        <v>1275</v>
      </c>
      <c r="K3724" t="str">
        <f>INDEX('Planning Periods'!$O$2:$O$540,MATCH('Table B Values'!A3724,'Planning Periods'!$A$2:$A$540,0))</f>
        <v>San Mateo County</v>
      </c>
    </row>
    <row r="3725" spans="1:11">
      <c r="A3725" t="s">
        <v>960</v>
      </c>
      <c r="B3725">
        <v>2015</v>
      </c>
      <c r="C3725">
        <v>0</v>
      </c>
      <c r="D3725">
        <v>0</v>
      </c>
      <c r="E3725">
        <v>0</v>
      </c>
      <c r="F3725">
        <v>0</v>
      </c>
      <c r="G3725">
        <v>0</v>
      </c>
      <c r="H3725">
        <v>0</v>
      </c>
      <c r="I3725">
        <v>4</v>
      </c>
      <c r="J3725" t="s">
        <v>1275</v>
      </c>
      <c r="K3725" t="str">
        <f>INDEX('Planning Periods'!$O$2:$O$540,MATCH('Table B Values'!A3725,'Planning Periods'!$A$2:$A$540,0))</f>
        <v>San Mateo County</v>
      </c>
    </row>
    <row r="3726" spans="1:11">
      <c r="A3726" t="s">
        <v>1279</v>
      </c>
      <c r="B3726">
        <v>2015</v>
      </c>
      <c r="C3726">
        <v>0</v>
      </c>
      <c r="D3726">
        <v>0</v>
      </c>
      <c r="E3726">
        <v>0</v>
      </c>
      <c r="F3726">
        <v>0</v>
      </c>
      <c r="G3726">
        <v>0</v>
      </c>
      <c r="H3726">
        <v>2</v>
      </c>
      <c r="I3726">
        <v>17</v>
      </c>
      <c r="J3726" t="s">
        <v>1275</v>
      </c>
      <c r="K3726" t="str">
        <f>INDEX('Planning Periods'!$O$2:$O$540,MATCH('Table B Values'!A3726,'Planning Periods'!$A$2:$A$540,0))</f>
        <v>Marin County</v>
      </c>
    </row>
    <row r="3727" spans="1:11">
      <c r="A3727" t="s">
        <v>1036</v>
      </c>
      <c r="B3727">
        <v>2015</v>
      </c>
      <c r="C3727">
        <v>30</v>
      </c>
      <c r="D3727">
        <v>0</v>
      </c>
      <c r="E3727">
        <v>117</v>
      </c>
      <c r="F3727">
        <v>0</v>
      </c>
      <c r="G3727">
        <v>0</v>
      </c>
      <c r="H3727">
        <v>135</v>
      </c>
      <c r="I3727">
        <v>264</v>
      </c>
      <c r="J3727" t="s">
        <v>1275</v>
      </c>
      <c r="K3727" t="str">
        <f>INDEX('Planning Periods'!$O$2:$O$540,MATCH('Table B Values'!A3727,'Planning Periods'!$A$2:$A$540,0))</f>
        <v>Sacramento County</v>
      </c>
    </row>
    <row r="3728" spans="1:11">
      <c r="A3728" t="s">
        <v>1278</v>
      </c>
      <c r="B3728">
        <v>2015</v>
      </c>
      <c r="C3728">
        <v>0</v>
      </c>
      <c r="D3728">
        <v>0</v>
      </c>
      <c r="E3728">
        <v>0</v>
      </c>
      <c r="F3728">
        <v>0</v>
      </c>
      <c r="G3728">
        <v>0</v>
      </c>
      <c r="H3728">
        <v>4</v>
      </c>
      <c r="I3728" s="356">
        <v>23</v>
      </c>
      <c r="J3728" t="s">
        <v>1275</v>
      </c>
      <c r="K3728" t="str">
        <f>INDEX('Planning Periods'!$O$2:$O$540,MATCH('Table B Values'!A3728,'Planning Periods'!$A$2:$A$540,0))</f>
        <v>Napa County</v>
      </c>
    </row>
    <row r="3729" spans="1:11">
      <c r="A3729" t="s">
        <v>969</v>
      </c>
      <c r="B3729">
        <v>2015</v>
      </c>
      <c r="C3729">
        <v>0</v>
      </c>
      <c r="D3729">
        <v>2</v>
      </c>
      <c r="E3729">
        <v>0</v>
      </c>
      <c r="F3729">
        <v>0</v>
      </c>
      <c r="G3729">
        <v>0</v>
      </c>
      <c r="H3729">
        <v>2</v>
      </c>
      <c r="I3729">
        <v>1</v>
      </c>
      <c r="J3729" t="s">
        <v>1275</v>
      </c>
      <c r="K3729" t="str">
        <f>INDEX('Planning Periods'!$O$2:$O$540,MATCH('Table B Values'!A3729,'Planning Periods'!$A$2:$A$540,0))</f>
        <v>Marin County</v>
      </c>
    </row>
    <row r="3730" spans="1:11">
      <c r="A3730" t="s">
        <v>784</v>
      </c>
      <c r="B3730">
        <v>2015</v>
      </c>
      <c r="C3730">
        <v>0</v>
      </c>
      <c r="D3730">
        <v>0</v>
      </c>
      <c r="E3730">
        <v>0</v>
      </c>
      <c r="F3730">
        <v>0</v>
      </c>
      <c r="G3730">
        <v>0</v>
      </c>
      <c r="H3730">
        <v>0</v>
      </c>
      <c r="I3730" s="356">
        <v>4</v>
      </c>
      <c r="J3730" t="s">
        <v>1275</v>
      </c>
      <c r="K3730" t="str">
        <f>INDEX('Planning Periods'!$O$2:$O$540,MATCH('Table B Values'!A3730,'Planning Periods'!$A$2:$A$540,0))</f>
        <v>Los Angeles County</v>
      </c>
    </row>
    <row r="3731" spans="1:11">
      <c r="A3731" t="s">
        <v>883</v>
      </c>
      <c r="B3731">
        <v>2015</v>
      </c>
      <c r="C3731">
        <v>3</v>
      </c>
      <c r="D3731">
        <v>0</v>
      </c>
      <c r="E3731">
        <v>22</v>
      </c>
      <c r="F3731">
        <v>0</v>
      </c>
      <c r="G3731">
        <v>0</v>
      </c>
      <c r="H3731">
        <v>0</v>
      </c>
      <c r="I3731">
        <v>468</v>
      </c>
      <c r="J3731" t="s">
        <v>1275</v>
      </c>
      <c r="K3731" t="str">
        <f>INDEX('Planning Periods'!$O$2:$O$540,MATCH('Table B Values'!A3731,'Planning Periods'!$A$2:$A$540,0))</f>
        <v>Orange County</v>
      </c>
    </row>
    <row r="3732" spans="1:11">
      <c r="A3732" t="s">
        <v>1259</v>
      </c>
      <c r="B3732">
        <v>2015</v>
      </c>
      <c r="C3732">
        <v>0</v>
      </c>
      <c r="D3732">
        <v>0</v>
      </c>
      <c r="E3732">
        <v>0</v>
      </c>
      <c r="F3732">
        <v>0</v>
      </c>
      <c r="G3732">
        <v>0</v>
      </c>
      <c r="H3732">
        <v>0</v>
      </c>
      <c r="I3732">
        <v>18</v>
      </c>
      <c r="J3732" t="s">
        <v>1275</v>
      </c>
      <c r="K3732" t="str">
        <f>INDEX('Planning Periods'!$O$2:$O$540,MATCH('Table B Values'!A3732,'Planning Periods'!$A$2:$A$540,0))</f>
        <v>Stanislaus County</v>
      </c>
    </row>
    <row r="3733" spans="1:11">
      <c r="A3733" t="s">
        <v>936</v>
      </c>
      <c r="B3733">
        <v>2015</v>
      </c>
      <c r="C3733">
        <v>0</v>
      </c>
      <c r="D3733">
        <v>2</v>
      </c>
      <c r="E3733">
        <v>0</v>
      </c>
      <c r="F3733">
        <v>1</v>
      </c>
      <c r="G3733">
        <v>0</v>
      </c>
      <c r="H3733">
        <v>9</v>
      </c>
      <c r="I3733">
        <v>0</v>
      </c>
      <c r="J3733" t="s">
        <v>1275</v>
      </c>
      <c r="K3733" t="str">
        <f>INDEX('Planning Periods'!$O$2:$O$540,MATCH('Table B Values'!A3733,'Planning Periods'!$A$2:$A$540,0))</f>
        <v>Modoc County</v>
      </c>
    </row>
    <row r="3734" spans="1:11">
      <c r="A3734" t="s">
        <v>1237</v>
      </c>
      <c r="B3734">
        <v>2015</v>
      </c>
      <c r="C3734">
        <v>0</v>
      </c>
      <c r="D3734">
        <v>0</v>
      </c>
      <c r="E3734">
        <v>0</v>
      </c>
      <c r="F3734">
        <v>0</v>
      </c>
      <c r="G3734">
        <v>0</v>
      </c>
      <c r="H3734">
        <v>0</v>
      </c>
      <c r="I3734">
        <v>270</v>
      </c>
      <c r="J3734" t="s">
        <v>1275</v>
      </c>
      <c r="K3734" t="str">
        <f>INDEX('Planning Periods'!$O$2:$O$540,MATCH('Table B Values'!A3734,'Planning Periods'!$A$2:$A$540,0))</f>
        <v>Santa Clara County</v>
      </c>
    </row>
    <row r="3735" spans="1:11">
      <c r="A3735" t="s">
        <v>1239</v>
      </c>
      <c r="B3735">
        <v>2015</v>
      </c>
      <c r="C3735">
        <v>84</v>
      </c>
      <c r="D3735">
        <v>1</v>
      </c>
      <c r="E3735">
        <v>20</v>
      </c>
      <c r="F3735">
        <v>2</v>
      </c>
      <c r="G3735">
        <v>0</v>
      </c>
      <c r="H3735">
        <v>0</v>
      </c>
      <c r="I3735">
        <v>712</v>
      </c>
      <c r="J3735" t="s">
        <v>1275</v>
      </c>
      <c r="K3735" t="str">
        <f>INDEX('Planning Periods'!$O$2:$O$540,MATCH('Table B Values'!A3735,'Planning Periods'!$A$2:$A$540,0))</f>
        <v>San Mateo County</v>
      </c>
    </row>
    <row r="3736" spans="1:11">
      <c r="A3736" t="s">
        <v>1238</v>
      </c>
      <c r="B3736">
        <v>2015</v>
      </c>
      <c r="C3736">
        <v>0</v>
      </c>
      <c r="D3736">
        <v>0</v>
      </c>
      <c r="E3736">
        <v>0</v>
      </c>
      <c r="F3736">
        <v>0</v>
      </c>
      <c r="G3736">
        <v>0</v>
      </c>
      <c r="H3736">
        <v>10</v>
      </c>
      <c r="I3736">
        <v>45</v>
      </c>
      <c r="J3736" t="s">
        <v>1275</v>
      </c>
      <c r="K3736" t="str">
        <f>INDEX('Planning Periods'!$O$2:$O$540,MATCH('Table B Values'!A3736,'Planning Periods'!$A$2:$A$540,0))</f>
        <v>Merced County</v>
      </c>
    </row>
    <row r="3737" spans="1:11">
      <c r="A3737" t="s">
        <v>1235</v>
      </c>
      <c r="B3737">
        <v>2015</v>
      </c>
      <c r="C3737">
        <v>0</v>
      </c>
      <c r="D3737">
        <v>6</v>
      </c>
      <c r="E3737">
        <v>0</v>
      </c>
      <c r="F3737">
        <v>8</v>
      </c>
      <c r="G3737">
        <v>0</v>
      </c>
      <c r="H3737">
        <v>3</v>
      </c>
      <c r="I3737">
        <v>9</v>
      </c>
      <c r="J3737" t="s">
        <v>1275</v>
      </c>
      <c r="K3737" t="str">
        <f>INDEX('Planning Periods'!$O$2:$O$540,MATCH('Table B Values'!A3737,'Planning Periods'!$A$2:$A$540,0))</f>
        <v>Marin County</v>
      </c>
    </row>
    <row r="3738" spans="1:11">
      <c r="A3738" t="s">
        <v>938</v>
      </c>
      <c r="B3738">
        <v>2015</v>
      </c>
      <c r="C3738">
        <v>0</v>
      </c>
      <c r="D3738">
        <v>0</v>
      </c>
      <c r="E3738">
        <v>0</v>
      </c>
      <c r="F3738">
        <v>2</v>
      </c>
      <c r="G3738">
        <v>0</v>
      </c>
      <c r="H3738">
        <v>10</v>
      </c>
      <c r="I3738">
        <v>14</v>
      </c>
      <c r="J3738" t="s">
        <v>1275</v>
      </c>
      <c r="K3738" t="str">
        <f>INDEX('Planning Periods'!$O$2:$O$540,MATCH('Table B Values'!A3738,'Planning Periods'!$A$2:$A$540,0))</f>
        <v>Mono County</v>
      </c>
    </row>
    <row r="3739" spans="1:11">
      <c r="A3739" t="s">
        <v>1261</v>
      </c>
      <c r="B3739">
        <v>2015</v>
      </c>
      <c r="C3739">
        <v>37</v>
      </c>
      <c r="D3739">
        <v>100</v>
      </c>
      <c r="E3739">
        <v>6</v>
      </c>
      <c r="F3739">
        <v>0</v>
      </c>
      <c r="G3739">
        <v>0</v>
      </c>
      <c r="H3739">
        <v>0</v>
      </c>
      <c r="I3739">
        <v>189</v>
      </c>
      <c r="J3739" t="s">
        <v>1275</v>
      </c>
      <c r="K3739" t="str">
        <f>INDEX('Planning Periods'!$O$2:$O$540,MATCH('Table B Values'!A3739,'Planning Periods'!$A$2:$A$540,0))</f>
        <v>Monterey County</v>
      </c>
    </row>
    <row r="3740" spans="1:11">
      <c r="A3740" t="s">
        <v>950</v>
      </c>
      <c r="B3740">
        <v>2015</v>
      </c>
      <c r="C3740">
        <v>5</v>
      </c>
      <c r="D3740">
        <v>0</v>
      </c>
      <c r="E3740">
        <v>15</v>
      </c>
      <c r="F3740">
        <v>0</v>
      </c>
      <c r="G3740">
        <v>0</v>
      </c>
      <c r="H3740">
        <v>9</v>
      </c>
      <c r="I3740">
        <v>144</v>
      </c>
      <c r="J3740" t="s">
        <v>1275</v>
      </c>
      <c r="K3740" t="str">
        <f>INDEX('Planning Periods'!$O$2:$O$540,MATCH('Table B Values'!A3740,'Planning Periods'!$A$2:$A$540,0))</f>
        <v>Ventura County</v>
      </c>
    </row>
    <row r="3741" spans="1:11">
      <c r="A3741" t="s">
        <v>1265</v>
      </c>
      <c r="B3741">
        <v>2015</v>
      </c>
      <c r="C3741">
        <v>0</v>
      </c>
      <c r="D3741">
        <v>0</v>
      </c>
      <c r="E3741">
        <v>0</v>
      </c>
      <c r="F3741">
        <v>0</v>
      </c>
      <c r="G3741">
        <v>0</v>
      </c>
      <c r="H3741">
        <v>0</v>
      </c>
      <c r="I3741">
        <v>8</v>
      </c>
      <c r="J3741" t="s">
        <v>1275</v>
      </c>
      <c r="K3741" t="str">
        <f>INDEX('Planning Periods'!$O$2:$O$540,MATCH('Table B Values'!A3741,'Planning Periods'!$A$2:$A$540,0))</f>
        <v>Contra Costa County</v>
      </c>
    </row>
    <row r="3742" spans="1:11">
      <c r="A3742" t="s">
        <v>1258</v>
      </c>
      <c r="B3742">
        <v>2015</v>
      </c>
      <c r="C3742">
        <v>0</v>
      </c>
      <c r="D3742">
        <v>0</v>
      </c>
      <c r="E3742">
        <v>0</v>
      </c>
      <c r="F3742">
        <v>0</v>
      </c>
      <c r="G3742">
        <v>0</v>
      </c>
      <c r="H3742">
        <v>2</v>
      </c>
      <c r="I3742">
        <v>55</v>
      </c>
      <c r="J3742" t="s">
        <v>1275</v>
      </c>
      <c r="K3742" t="str">
        <f>INDEX('Planning Periods'!$O$2:$O$540,MATCH('Table B Values'!A3742,'Planning Periods'!$A$2:$A$540,0))</f>
        <v>Monterey County</v>
      </c>
    </row>
    <row r="3743" spans="1:11">
      <c r="A3743" t="s">
        <v>931</v>
      </c>
      <c r="B3743">
        <v>2015</v>
      </c>
      <c r="C3743">
        <v>0</v>
      </c>
      <c r="D3743">
        <v>0</v>
      </c>
      <c r="E3743">
        <v>0</v>
      </c>
      <c r="F3743">
        <v>0</v>
      </c>
      <c r="G3743">
        <v>0</v>
      </c>
      <c r="H3743">
        <v>0</v>
      </c>
      <c r="I3743">
        <v>9</v>
      </c>
      <c r="J3743" t="s">
        <v>1275</v>
      </c>
      <c r="K3743" t="str">
        <f>INDEX('Planning Periods'!$O$2:$O$540,MATCH('Table B Values'!A3743,'Planning Periods'!$A$2:$A$540,0))</f>
        <v>Los Angeles County</v>
      </c>
    </row>
    <row r="3744" spans="1:11">
      <c r="A3744" t="s">
        <v>933</v>
      </c>
      <c r="B3744">
        <v>2015</v>
      </c>
      <c r="C3744">
        <v>0</v>
      </c>
      <c r="D3744">
        <v>0</v>
      </c>
      <c r="E3744">
        <v>0</v>
      </c>
      <c r="F3744">
        <v>0</v>
      </c>
      <c r="G3744">
        <v>0</v>
      </c>
      <c r="H3744">
        <v>0</v>
      </c>
      <c r="I3744">
        <v>20</v>
      </c>
      <c r="J3744" t="s">
        <v>1275</v>
      </c>
      <c r="K3744" t="str">
        <f>INDEX('Planning Periods'!$O$2:$O$540,MATCH('Table B Values'!A3744,'Planning Periods'!$A$2:$A$540,0))</f>
        <v>San Bernardino County</v>
      </c>
    </row>
    <row r="3745" spans="1:11">
      <c r="A3745" t="s">
        <v>1257</v>
      </c>
      <c r="B3745">
        <v>2015</v>
      </c>
      <c r="C3745">
        <v>0</v>
      </c>
      <c r="D3745">
        <v>4</v>
      </c>
      <c r="E3745">
        <v>0</v>
      </c>
      <c r="F3745">
        <v>0</v>
      </c>
      <c r="G3745">
        <v>0</v>
      </c>
      <c r="H3745">
        <v>1</v>
      </c>
      <c r="I3745">
        <v>2</v>
      </c>
      <c r="J3745" t="s">
        <v>1275</v>
      </c>
      <c r="K3745" t="str">
        <f>INDEX('Planning Periods'!$O$2:$O$540,MATCH('Table B Values'!A3745,'Planning Periods'!$A$2:$A$540,0))</f>
        <v>Santa Clara County</v>
      </c>
    </row>
    <row r="3746" spans="1:11">
      <c r="A3746" t="s">
        <v>1245</v>
      </c>
      <c r="B3746">
        <v>2015</v>
      </c>
      <c r="C3746">
        <v>2</v>
      </c>
      <c r="D3746">
        <v>0</v>
      </c>
      <c r="E3746">
        <v>140</v>
      </c>
      <c r="F3746">
        <v>0</v>
      </c>
      <c r="G3746">
        <v>0</v>
      </c>
      <c r="H3746">
        <v>17</v>
      </c>
      <c r="I3746">
        <v>1</v>
      </c>
      <c r="J3746" t="s">
        <v>1275</v>
      </c>
      <c r="K3746" t="str">
        <f>INDEX('Planning Periods'!$O$2:$O$540,MATCH('Table B Values'!A3746,'Planning Periods'!$A$2:$A$540,0))</f>
        <v>Madera County</v>
      </c>
    </row>
    <row r="3747" spans="1:11">
      <c r="A3747" t="s">
        <v>1246</v>
      </c>
      <c r="B3747">
        <v>2015</v>
      </c>
      <c r="C3747">
        <v>0</v>
      </c>
      <c r="D3747">
        <v>0</v>
      </c>
      <c r="E3747">
        <v>0</v>
      </c>
      <c r="F3747">
        <v>0</v>
      </c>
      <c r="G3747">
        <v>0</v>
      </c>
      <c r="H3747">
        <v>0</v>
      </c>
      <c r="I3747">
        <v>0</v>
      </c>
      <c r="J3747" t="s">
        <v>1275</v>
      </c>
      <c r="K3747" t="str">
        <f>INDEX('Planning Periods'!$O$2:$O$540,MATCH('Table B Values'!A3747,'Planning Periods'!$A$2:$A$540,0))</f>
        <v>Madera County</v>
      </c>
    </row>
    <row r="3748" spans="1:11">
      <c r="A3748" t="s">
        <v>876</v>
      </c>
      <c r="B3748">
        <v>2015</v>
      </c>
      <c r="C3748">
        <v>0</v>
      </c>
      <c r="D3748">
        <v>0</v>
      </c>
      <c r="E3748">
        <v>0</v>
      </c>
      <c r="F3748">
        <v>0</v>
      </c>
      <c r="G3748">
        <v>0</v>
      </c>
      <c r="H3748">
        <v>0</v>
      </c>
      <c r="I3748">
        <v>16</v>
      </c>
      <c r="J3748" t="s">
        <v>1275</v>
      </c>
      <c r="K3748" t="str">
        <f>INDEX('Planning Periods'!$O$2:$O$540,MATCH('Table B Values'!A3748,'Planning Periods'!$A$2:$A$540,0))</f>
        <v>Los Angeles County</v>
      </c>
    </row>
    <row r="3749" spans="1:11">
      <c r="A3749" t="s">
        <v>1247</v>
      </c>
      <c r="B3749">
        <v>2015</v>
      </c>
      <c r="C3749">
        <v>0</v>
      </c>
      <c r="D3749">
        <v>0</v>
      </c>
      <c r="E3749">
        <v>0</v>
      </c>
      <c r="F3749">
        <v>0</v>
      </c>
      <c r="G3749">
        <v>0</v>
      </c>
      <c r="H3749">
        <v>2</v>
      </c>
      <c r="I3749">
        <v>13</v>
      </c>
      <c r="J3749" t="s">
        <v>1275</v>
      </c>
      <c r="K3749" t="str">
        <f>INDEX('Planning Periods'!$O$2:$O$540,MATCH('Table B Values'!A3749,'Planning Periods'!$A$2:$A$540,0))</f>
        <v>Santa Clara County</v>
      </c>
    </row>
    <row r="3750" spans="1:11">
      <c r="A3750" t="s">
        <v>1244</v>
      </c>
      <c r="B3750">
        <v>2015</v>
      </c>
      <c r="C3750">
        <v>0</v>
      </c>
      <c r="D3750">
        <v>5</v>
      </c>
      <c r="E3750">
        <v>0</v>
      </c>
      <c r="F3750">
        <v>2</v>
      </c>
      <c r="G3750">
        <v>0</v>
      </c>
      <c r="H3750">
        <v>2</v>
      </c>
      <c r="I3750">
        <v>8</v>
      </c>
      <c r="J3750" t="s">
        <v>1275</v>
      </c>
      <c r="K3750" t="str">
        <f>INDEX('Planning Periods'!$O$2:$O$540,MATCH('Table B Values'!A3750,'Planning Periods'!$A$2:$A$540,0))</f>
        <v>Santa Clara County</v>
      </c>
    </row>
    <row r="3751" spans="1:11">
      <c r="A3751" t="s">
        <v>772</v>
      </c>
      <c r="B3751">
        <v>2015</v>
      </c>
      <c r="C3751">
        <v>893</v>
      </c>
      <c r="D3751">
        <v>0</v>
      </c>
      <c r="E3751">
        <v>536</v>
      </c>
      <c r="F3751">
        <v>0</v>
      </c>
      <c r="G3751">
        <v>0</v>
      </c>
      <c r="H3751">
        <v>45</v>
      </c>
      <c r="I3751">
        <v>15833</v>
      </c>
      <c r="J3751" t="s">
        <v>1275</v>
      </c>
      <c r="K3751" t="str">
        <f>INDEX('Planning Periods'!$O$2:$O$540,MATCH('Table B Values'!A3751,'Planning Periods'!$A$2:$A$540,0))</f>
        <v>Los Angeles County</v>
      </c>
    </row>
    <row r="3752" spans="1:11">
      <c r="A3752" t="s">
        <v>904</v>
      </c>
      <c r="B3752">
        <v>2015</v>
      </c>
      <c r="C3752">
        <v>32</v>
      </c>
      <c r="D3752">
        <v>0</v>
      </c>
      <c r="E3752">
        <v>0</v>
      </c>
      <c r="F3752">
        <v>0</v>
      </c>
      <c r="G3752">
        <v>0</v>
      </c>
      <c r="H3752">
        <v>0</v>
      </c>
      <c r="I3752">
        <v>1790</v>
      </c>
      <c r="J3752" t="s">
        <v>1275</v>
      </c>
      <c r="K3752" t="str">
        <f>INDEX('Planning Periods'!$O$2:$O$540,MATCH('Table B Values'!A3752,'Planning Periods'!$A$2:$A$540,0))</f>
        <v>Los Angeles County</v>
      </c>
    </row>
    <row r="3753" spans="1:11">
      <c r="A3753" t="s">
        <v>868</v>
      </c>
      <c r="B3753">
        <v>2015</v>
      </c>
      <c r="C3753">
        <v>0</v>
      </c>
      <c r="D3753">
        <v>0</v>
      </c>
      <c r="E3753">
        <v>0</v>
      </c>
      <c r="F3753">
        <v>0</v>
      </c>
      <c r="G3753">
        <v>0</v>
      </c>
      <c r="H3753">
        <v>0</v>
      </c>
      <c r="I3753">
        <v>22</v>
      </c>
      <c r="J3753" t="s">
        <v>1275</v>
      </c>
      <c r="K3753" t="str">
        <f>INDEX('Planning Periods'!$O$2:$O$540,MATCH('Table B Values'!A3753,'Planning Periods'!$A$2:$A$540,0))</f>
        <v>Mono County</v>
      </c>
    </row>
    <row r="3754" spans="1:11">
      <c r="A3754" t="s">
        <v>1280</v>
      </c>
      <c r="B3754">
        <v>2015</v>
      </c>
      <c r="C3754">
        <v>0</v>
      </c>
      <c r="D3754">
        <v>0</v>
      </c>
      <c r="E3754">
        <v>29</v>
      </c>
      <c r="F3754">
        <v>0</v>
      </c>
      <c r="G3754">
        <v>0</v>
      </c>
      <c r="H3754">
        <v>36</v>
      </c>
      <c r="I3754">
        <v>0</v>
      </c>
      <c r="J3754" t="s">
        <v>1275</v>
      </c>
      <c r="K3754" t="str">
        <f>INDEX('Planning Periods'!$O$2:$O$540,MATCH('Table B Values'!A3754,'Planning Periods'!$A$2:$A$540,0))</f>
        <v>Kern County</v>
      </c>
    </row>
    <row r="3755" spans="1:11">
      <c r="A3755" t="s">
        <v>841</v>
      </c>
      <c r="B3755">
        <v>2015</v>
      </c>
      <c r="C3755">
        <v>0</v>
      </c>
      <c r="D3755">
        <v>0</v>
      </c>
      <c r="E3755">
        <v>0</v>
      </c>
      <c r="F3755">
        <v>0</v>
      </c>
      <c r="G3755">
        <v>0</v>
      </c>
      <c r="H3755">
        <v>56</v>
      </c>
      <c r="I3755">
        <v>52</v>
      </c>
      <c r="J3755" t="s">
        <v>1275</v>
      </c>
      <c r="K3755" t="str">
        <f>INDEX('Planning Periods'!$O$2:$O$540,MATCH('Table B Values'!A3755,'Planning Periods'!$A$2:$A$540,0))</f>
        <v>Mendocino County</v>
      </c>
    </row>
    <row r="3756" spans="1:11">
      <c r="A3756" t="s">
        <v>880</v>
      </c>
      <c r="B3756">
        <v>2015</v>
      </c>
      <c r="C3756">
        <v>0</v>
      </c>
      <c r="D3756">
        <v>4</v>
      </c>
      <c r="E3756">
        <v>0</v>
      </c>
      <c r="F3756">
        <v>0</v>
      </c>
      <c r="G3756">
        <v>0</v>
      </c>
      <c r="H3756">
        <v>193</v>
      </c>
      <c r="I3756">
        <v>215</v>
      </c>
      <c r="J3756" t="s">
        <v>1275</v>
      </c>
      <c r="K3756" t="str">
        <f>INDEX('Planning Periods'!$O$2:$O$540,MATCH('Table B Values'!A3756,'Planning Periods'!$A$2:$A$540,0))</f>
        <v>Riverside County</v>
      </c>
    </row>
    <row r="3757" spans="1:11">
      <c r="A3757" t="s">
        <v>878</v>
      </c>
      <c r="B3757">
        <v>2015</v>
      </c>
      <c r="C3757">
        <v>0</v>
      </c>
      <c r="D3757">
        <v>0</v>
      </c>
      <c r="E3757">
        <v>0</v>
      </c>
      <c r="F3757">
        <v>0</v>
      </c>
      <c r="G3757">
        <v>0</v>
      </c>
      <c r="H3757">
        <v>44</v>
      </c>
      <c r="I3757" s="356">
        <v>10</v>
      </c>
      <c r="J3757" t="s">
        <v>1275</v>
      </c>
      <c r="K3757" t="str">
        <f>INDEX('Planning Periods'!$O$2:$O$540,MATCH('Table B Values'!A3757,'Planning Periods'!$A$2:$A$540,0))</f>
        <v>Mariposa County</v>
      </c>
    </row>
    <row r="3758" spans="1:11">
      <c r="A3758" t="s">
        <v>871</v>
      </c>
      <c r="B3758">
        <v>2015</v>
      </c>
      <c r="C3758">
        <v>0</v>
      </c>
      <c r="D3758">
        <v>0</v>
      </c>
      <c r="E3758">
        <v>0</v>
      </c>
      <c r="F3758">
        <v>0</v>
      </c>
      <c r="G3758">
        <v>0</v>
      </c>
      <c r="H3758">
        <v>0</v>
      </c>
      <c r="I3758">
        <v>86</v>
      </c>
      <c r="J3758" t="s">
        <v>1275</v>
      </c>
      <c r="K3758" t="str">
        <f>INDEX('Planning Periods'!$O$2:$O$540,MATCH('Table B Values'!A3758,'Planning Periods'!$A$2:$A$540,0))</f>
        <v>Los Angeles County</v>
      </c>
    </row>
    <row r="3759" spans="1:11">
      <c r="A3759" t="s">
        <v>1233</v>
      </c>
      <c r="B3759">
        <v>2015</v>
      </c>
      <c r="C3759">
        <v>6</v>
      </c>
      <c r="D3759">
        <v>1</v>
      </c>
      <c r="E3759">
        <v>3</v>
      </c>
      <c r="F3759">
        <v>3</v>
      </c>
      <c r="G3759">
        <v>0</v>
      </c>
      <c r="H3759">
        <v>3</v>
      </c>
      <c r="I3759">
        <v>23</v>
      </c>
      <c r="J3759" t="s">
        <v>1275</v>
      </c>
      <c r="K3759" t="str">
        <f>INDEX('Planning Periods'!$O$2:$O$540,MATCH('Table B Values'!A3759,'Planning Periods'!$A$2:$A$540,0))</f>
        <v>Marin County</v>
      </c>
    </row>
    <row r="3760" spans="1:11">
      <c r="A3760" t="s">
        <v>1231</v>
      </c>
      <c r="B3760">
        <v>2015</v>
      </c>
      <c r="C3760">
        <v>0</v>
      </c>
      <c r="D3760">
        <v>0</v>
      </c>
      <c r="E3760">
        <v>0</v>
      </c>
      <c r="F3760">
        <v>0</v>
      </c>
      <c r="G3760">
        <v>0</v>
      </c>
      <c r="H3760">
        <v>0</v>
      </c>
      <c r="I3760">
        <v>61</v>
      </c>
      <c r="J3760" t="s">
        <v>1275</v>
      </c>
      <c r="K3760" t="str">
        <f>INDEX('Planning Periods'!$O$2:$O$540,MATCH('Table B Values'!A3760,'Planning Periods'!$A$2:$A$540,0))</f>
        <v>Monterey County</v>
      </c>
    </row>
    <row r="3761" spans="1:11">
      <c r="A3761" t="s">
        <v>943</v>
      </c>
      <c r="B3761">
        <v>2015</v>
      </c>
      <c r="C3761">
        <v>0</v>
      </c>
      <c r="D3761">
        <v>0</v>
      </c>
      <c r="E3761">
        <v>0</v>
      </c>
      <c r="F3761">
        <v>0</v>
      </c>
      <c r="G3761">
        <v>0</v>
      </c>
      <c r="H3761">
        <v>0</v>
      </c>
      <c r="I3761">
        <v>103</v>
      </c>
      <c r="J3761" t="s">
        <v>1275</v>
      </c>
      <c r="K3761" t="str">
        <f>INDEX('Planning Periods'!$O$2:$O$540,MATCH('Table B Values'!A3761,'Planning Periods'!$A$2:$A$540,0))</f>
        <v>Riverside County</v>
      </c>
    </row>
    <row r="3762" spans="1:11">
      <c r="A3762" t="s">
        <v>805</v>
      </c>
      <c r="B3762">
        <v>2015</v>
      </c>
      <c r="C3762">
        <v>0</v>
      </c>
      <c r="D3762">
        <v>0</v>
      </c>
      <c r="E3762">
        <v>0</v>
      </c>
      <c r="F3762">
        <v>0</v>
      </c>
      <c r="G3762">
        <v>0</v>
      </c>
      <c r="H3762">
        <v>0</v>
      </c>
      <c r="I3762">
        <v>513</v>
      </c>
      <c r="J3762" t="s">
        <v>1275</v>
      </c>
      <c r="K3762" t="str">
        <f>INDEX('Planning Periods'!$O$2:$O$540,MATCH('Table B Values'!A3762,'Planning Periods'!$A$2:$A$540,0))</f>
        <v>Orange County</v>
      </c>
    </row>
    <row r="3763" spans="1:11">
      <c r="A3763" t="s">
        <v>1205</v>
      </c>
      <c r="B3763">
        <v>2015</v>
      </c>
      <c r="C3763">
        <v>0</v>
      </c>
      <c r="D3763">
        <v>0</v>
      </c>
      <c r="E3763">
        <v>0</v>
      </c>
      <c r="F3763">
        <v>0</v>
      </c>
      <c r="G3763">
        <v>0</v>
      </c>
      <c r="H3763">
        <v>0</v>
      </c>
      <c r="I3763">
        <v>44</v>
      </c>
      <c r="J3763" t="s">
        <v>1275</v>
      </c>
      <c r="K3763" t="str">
        <f>INDEX('Planning Periods'!$O$2:$O$540,MATCH('Table B Values'!A3763,'Planning Periods'!$A$2:$A$540,0))</f>
        <v>Contra Costa County</v>
      </c>
    </row>
    <row r="3764" spans="1:11">
      <c r="A3764" t="s">
        <v>1206</v>
      </c>
      <c r="B3764">
        <v>2015</v>
      </c>
      <c r="C3764">
        <v>0</v>
      </c>
      <c r="D3764">
        <v>0</v>
      </c>
      <c r="E3764">
        <v>0</v>
      </c>
      <c r="F3764">
        <v>0</v>
      </c>
      <c r="G3764">
        <v>0</v>
      </c>
      <c r="H3764">
        <v>10</v>
      </c>
      <c r="I3764">
        <v>0</v>
      </c>
      <c r="J3764" t="s">
        <v>1275</v>
      </c>
      <c r="K3764" t="str">
        <f>INDEX('Planning Periods'!$O$2:$O$540,MATCH('Table B Values'!A3764,'Planning Periods'!$A$2:$A$540,0))</f>
        <v>Glenn County</v>
      </c>
    </row>
    <row r="3765" spans="1:11">
      <c r="A3765" t="s">
        <v>802</v>
      </c>
      <c r="B3765">
        <v>2015</v>
      </c>
      <c r="C3765">
        <v>0</v>
      </c>
      <c r="D3765">
        <v>0</v>
      </c>
      <c r="E3765">
        <v>0</v>
      </c>
      <c r="F3765">
        <v>0</v>
      </c>
      <c r="G3765">
        <v>0</v>
      </c>
      <c r="H3765">
        <v>264</v>
      </c>
      <c r="I3765">
        <v>3</v>
      </c>
      <c r="J3765" t="s">
        <v>1275</v>
      </c>
      <c r="K3765" t="str">
        <f>INDEX('Planning Periods'!$O$2:$O$540,MATCH('Table B Values'!A3765,'Planning Periods'!$A$2:$A$540,0))</f>
        <v>Orange County</v>
      </c>
    </row>
    <row r="3766" spans="1:11">
      <c r="A3766" t="s">
        <v>923</v>
      </c>
      <c r="B3766">
        <v>2015</v>
      </c>
      <c r="C3766">
        <v>0</v>
      </c>
      <c r="D3766">
        <v>0</v>
      </c>
      <c r="E3766">
        <v>0</v>
      </c>
      <c r="F3766">
        <v>0</v>
      </c>
      <c r="G3766">
        <v>0</v>
      </c>
      <c r="H3766">
        <v>27</v>
      </c>
      <c r="I3766">
        <v>73</v>
      </c>
      <c r="J3766" t="s">
        <v>1275</v>
      </c>
      <c r="K3766" t="str">
        <f>INDEX('Planning Periods'!$O$2:$O$540,MATCH('Table B Values'!A3766,'Planning Periods'!$A$2:$A$540,0))</f>
        <v>San Diego County</v>
      </c>
    </row>
    <row r="3767" spans="1:11">
      <c r="A3767" t="s">
        <v>808</v>
      </c>
      <c r="B3767">
        <v>2015</v>
      </c>
      <c r="C3767">
        <v>0</v>
      </c>
      <c r="D3767">
        <v>0</v>
      </c>
      <c r="E3767">
        <v>0</v>
      </c>
      <c r="F3767">
        <v>0</v>
      </c>
      <c r="G3767">
        <v>0</v>
      </c>
      <c r="H3767">
        <v>3</v>
      </c>
      <c r="I3767">
        <v>1</v>
      </c>
      <c r="J3767" t="s">
        <v>1275</v>
      </c>
      <c r="K3767" t="str">
        <f>INDEX('Planning Periods'!$O$2:$O$540,MATCH('Table B Values'!A3767,'Planning Periods'!$A$2:$A$540,0))</f>
        <v>Ventura County</v>
      </c>
    </row>
    <row r="3768" spans="1:11">
      <c r="A3768" t="s">
        <v>811</v>
      </c>
      <c r="B3768">
        <v>2015</v>
      </c>
      <c r="C3768">
        <v>0</v>
      </c>
      <c r="D3768">
        <v>0</v>
      </c>
      <c r="E3768">
        <v>0</v>
      </c>
      <c r="F3768">
        <v>0</v>
      </c>
      <c r="G3768">
        <v>0</v>
      </c>
      <c r="H3768">
        <v>138</v>
      </c>
      <c r="I3768">
        <v>420</v>
      </c>
      <c r="J3768" t="s">
        <v>1275</v>
      </c>
      <c r="K3768" t="str">
        <f>INDEX('Planning Periods'!$O$2:$O$540,MATCH('Table B Values'!A3768,'Planning Periods'!$A$2:$A$540,0))</f>
        <v>San Bernardino County</v>
      </c>
    </row>
    <row r="3769" spans="1:11">
      <c r="A3769" t="s">
        <v>814</v>
      </c>
      <c r="B3769">
        <v>2015</v>
      </c>
      <c r="C3769">
        <v>0</v>
      </c>
      <c r="D3769">
        <v>2</v>
      </c>
      <c r="E3769">
        <v>0</v>
      </c>
      <c r="F3769">
        <v>4</v>
      </c>
      <c r="G3769">
        <v>0</v>
      </c>
      <c r="H3769">
        <v>0</v>
      </c>
      <c r="I3769">
        <v>11</v>
      </c>
      <c r="J3769" t="s">
        <v>1275</v>
      </c>
      <c r="K3769" t="str">
        <f>INDEX('Planning Periods'!$O$2:$O$540,MATCH('Table B Values'!A3769,'Planning Periods'!$A$2:$A$540,0))</f>
        <v>Butte County</v>
      </c>
    </row>
    <row r="3770" spans="1:11">
      <c r="A3770" t="s">
        <v>817</v>
      </c>
      <c r="B3770">
        <v>2015</v>
      </c>
      <c r="C3770">
        <v>0</v>
      </c>
      <c r="D3770">
        <v>0</v>
      </c>
      <c r="E3770">
        <v>0</v>
      </c>
      <c r="F3770">
        <v>0</v>
      </c>
      <c r="G3770">
        <v>0</v>
      </c>
      <c r="H3770" s="356">
        <v>0</v>
      </c>
      <c r="I3770" s="356">
        <v>188</v>
      </c>
      <c r="J3770" t="s">
        <v>1275</v>
      </c>
      <c r="K3770" t="str">
        <f>INDEX('Planning Periods'!$O$2:$O$540,MATCH('Table B Values'!A3770,'Planning Periods'!$A$2:$A$540,0))</f>
        <v>Riverside County</v>
      </c>
    </row>
    <row r="3771" spans="1:11">
      <c r="A3771" t="s">
        <v>820</v>
      </c>
      <c r="B3771">
        <v>2015</v>
      </c>
      <c r="C3771">
        <v>0</v>
      </c>
      <c r="D3771">
        <v>0</v>
      </c>
      <c r="E3771">
        <v>0</v>
      </c>
      <c r="F3771">
        <v>0</v>
      </c>
      <c r="G3771">
        <v>0</v>
      </c>
      <c r="H3771">
        <v>0</v>
      </c>
      <c r="I3771">
        <v>95</v>
      </c>
      <c r="J3771" t="s">
        <v>1275</v>
      </c>
      <c r="K3771" t="str">
        <f>INDEX('Planning Periods'!$O$2:$O$540,MATCH('Table B Values'!A3771,'Planning Periods'!$A$2:$A$540,0))</f>
        <v>Los Angeles County</v>
      </c>
    </row>
    <row r="3772" spans="1:11">
      <c r="A3772" t="s">
        <v>1210</v>
      </c>
      <c r="B3772">
        <v>2015</v>
      </c>
      <c r="C3772">
        <v>43</v>
      </c>
      <c r="D3772">
        <v>0</v>
      </c>
      <c r="E3772">
        <v>58</v>
      </c>
      <c r="F3772">
        <v>0</v>
      </c>
      <c r="G3772">
        <v>0</v>
      </c>
      <c r="H3772">
        <v>11</v>
      </c>
      <c r="I3772">
        <v>174</v>
      </c>
      <c r="J3772" t="s">
        <v>1275</v>
      </c>
      <c r="K3772" t="str">
        <f>INDEX('Planning Periods'!$O$2:$O$540,MATCH('Table B Values'!A3772,'Planning Periods'!$A$2:$A$540,0))</f>
        <v>Santa Clara County</v>
      </c>
    </row>
    <row r="3773" spans="1:11">
      <c r="A3773" t="s">
        <v>825</v>
      </c>
      <c r="B3773">
        <v>2015</v>
      </c>
      <c r="C3773">
        <v>38</v>
      </c>
      <c r="D3773">
        <v>0</v>
      </c>
      <c r="E3773">
        <v>36</v>
      </c>
      <c r="F3773">
        <v>0</v>
      </c>
      <c r="G3773">
        <v>0</v>
      </c>
      <c r="H3773">
        <v>0</v>
      </c>
      <c r="I3773">
        <v>0</v>
      </c>
      <c r="J3773" t="s">
        <v>1275</v>
      </c>
      <c r="K3773" t="str">
        <f>INDEX('Planning Periods'!$O$2:$O$540,MATCH('Table B Values'!A3773,'Planning Periods'!$A$2:$A$540,0))</f>
        <v>Riverside County</v>
      </c>
    </row>
    <row r="3774" spans="1:11">
      <c r="A3774" t="s">
        <v>823</v>
      </c>
      <c r="B3774">
        <v>2015</v>
      </c>
      <c r="C3774">
        <v>0</v>
      </c>
      <c r="D3774">
        <v>0</v>
      </c>
      <c r="E3774">
        <v>0</v>
      </c>
      <c r="F3774">
        <v>0</v>
      </c>
      <c r="G3774">
        <v>0</v>
      </c>
      <c r="H3774">
        <v>0</v>
      </c>
      <c r="I3774">
        <v>5</v>
      </c>
      <c r="J3774" t="s">
        <v>1275</v>
      </c>
      <c r="K3774" t="str">
        <f>INDEX('Planning Periods'!$O$2:$O$540,MATCH('Table B Values'!A3774,'Planning Periods'!$A$2:$A$540,0))</f>
        <v>Ventura County</v>
      </c>
    </row>
    <row r="3775" spans="1:11">
      <c r="A3775" t="s">
        <v>1213</v>
      </c>
      <c r="B3775">
        <v>2015</v>
      </c>
      <c r="C3775">
        <v>0</v>
      </c>
      <c r="D3775">
        <v>0</v>
      </c>
      <c r="E3775">
        <v>0</v>
      </c>
      <c r="F3775">
        <v>0</v>
      </c>
      <c r="G3775">
        <v>0</v>
      </c>
      <c r="H3775">
        <v>0</v>
      </c>
      <c r="I3775" s="356">
        <v>25</v>
      </c>
      <c r="J3775" t="s">
        <v>1275</v>
      </c>
      <c r="K3775" t="str">
        <f>INDEX('Planning Periods'!$O$2:$O$540,MATCH('Table B Values'!A3775,'Planning Periods'!$A$2:$A$540,0))</f>
        <v>Monterey County</v>
      </c>
    </row>
    <row r="3776" spans="1:11">
      <c r="A3776" t="s">
        <v>1214</v>
      </c>
      <c r="B3776">
        <v>2015</v>
      </c>
      <c r="C3776">
        <v>0</v>
      </c>
      <c r="D3776">
        <v>0</v>
      </c>
      <c r="E3776">
        <v>0</v>
      </c>
      <c r="F3776">
        <v>0</v>
      </c>
      <c r="G3776">
        <v>0</v>
      </c>
      <c r="H3776">
        <v>1</v>
      </c>
      <c r="I3776">
        <v>7</v>
      </c>
      <c r="J3776" t="s">
        <v>1275</v>
      </c>
      <c r="K3776" t="str">
        <f>INDEX('Planning Periods'!$O$2:$O$540,MATCH('Table B Values'!A3776,'Planning Periods'!$A$2:$A$540,0))</f>
        <v>San Mateo County</v>
      </c>
    </row>
    <row r="3777" spans="1:11">
      <c r="A3777" t="s">
        <v>1252</v>
      </c>
      <c r="B3777">
        <v>2015</v>
      </c>
      <c r="C3777">
        <v>0</v>
      </c>
      <c r="D3777">
        <v>0</v>
      </c>
      <c r="E3777">
        <v>0</v>
      </c>
      <c r="F3777">
        <v>0</v>
      </c>
      <c r="G3777">
        <v>0</v>
      </c>
      <c r="H3777">
        <v>8</v>
      </c>
      <c r="I3777">
        <v>11</v>
      </c>
      <c r="J3777" t="s">
        <v>1275</v>
      </c>
      <c r="K3777" t="str">
        <f>INDEX('Planning Periods'!$O$2:$O$540,MATCH('Table B Values'!A3777,'Planning Periods'!$A$2:$A$540,0))</f>
        <v>Napa County</v>
      </c>
    </row>
    <row r="3778" spans="1:11">
      <c r="A3778" t="s">
        <v>858</v>
      </c>
      <c r="B3778">
        <v>2015</v>
      </c>
      <c r="C3778">
        <v>0</v>
      </c>
      <c r="D3778">
        <v>0</v>
      </c>
      <c r="E3778">
        <v>0</v>
      </c>
      <c r="F3778">
        <v>0</v>
      </c>
      <c r="G3778">
        <v>0</v>
      </c>
      <c r="H3778">
        <v>0</v>
      </c>
      <c r="I3778">
        <v>143</v>
      </c>
      <c r="J3778" t="s">
        <v>1275</v>
      </c>
      <c r="K3778" t="str">
        <f>INDEX('Planning Periods'!$O$2:$O$540,MATCH('Table B Values'!A3778,'Planning Periods'!$A$2:$A$540,0))</f>
        <v>San Diego County</v>
      </c>
    </row>
    <row r="3779" spans="1:11">
      <c r="A3779" t="s">
        <v>911</v>
      </c>
      <c r="B3779">
        <v>2015</v>
      </c>
      <c r="C3779">
        <v>0</v>
      </c>
      <c r="D3779">
        <v>0</v>
      </c>
      <c r="E3779">
        <v>0</v>
      </c>
      <c r="F3779">
        <v>0</v>
      </c>
      <c r="G3779">
        <v>0</v>
      </c>
      <c r="H3779">
        <v>0</v>
      </c>
      <c r="I3779">
        <v>6</v>
      </c>
      <c r="J3779" t="s">
        <v>1275</v>
      </c>
      <c r="K3779" t="str">
        <f>INDEX('Planning Periods'!$O$2:$O$540,MATCH('Table B Values'!A3779,'Planning Periods'!$A$2:$A$540,0))</f>
        <v>San Bernardino County</v>
      </c>
    </row>
    <row r="3780" spans="1:11">
      <c r="A3780" t="s">
        <v>1251</v>
      </c>
      <c r="B3780">
        <v>2015</v>
      </c>
      <c r="C3780">
        <v>0</v>
      </c>
      <c r="D3780">
        <v>0</v>
      </c>
      <c r="E3780">
        <v>0</v>
      </c>
      <c r="F3780">
        <v>0</v>
      </c>
      <c r="G3780">
        <v>0</v>
      </c>
      <c r="H3780">
        <v>0</v>
      </c>
      <c r="I3780">
        <v>0</v>
      </c>
      <c r="J3780" t="s">
        <v>1275</v>
      </c>
      <c r="K3780" t="str">
        <f>INDEX('Planning Periods'!$O$2:$O$540,MATCH('Table B Values'!A3780,'Planning Periods'!$A$2:$A$540,0))</f>
        <v>Napa County</v>
      </c>
    </row>
    <row r="3781" spans="1:11">
      <c r="A3781" t="s">
        <v>1264</v>
      </c>
      <c r="B3781">
        <v>2015</v>
      </c>
      <c r="C3781">
        <v>12</v>
      </c>
      <c r="D3781">
        <v>0</v>
      </c>
      <c r="E3781">
        <v>118</v>
      </c>
      <c r="F3781">
        <v>0</v>
      </c>
      <c r="G3781">
        <v>0</v>
      </c>
      <c r="H3781">
        <v>107</v>
      </c>
      <c r="I3781" s="356">
        <v>647</v>
      </c>
      <c r="J3781" t="s">
        <v>1275</v>
      </c>
      <c r="K3781" t="str">
        <f>INDEX('Planning Periods'!$O$2:$O$540,MATCH('Table B Values'!A3781,'Planning Periods'!$A$2:$A$540,0))</f>
        <v>Santa Clara County</v>
      </c>
    </row>
    <row r="3782" spans="1:11">
      <c r="A3782" t="s">
        <v>1263</v>
      </c>
      <c r="B3782">
        <v>2015</v>
      </c>
      <c r="C3782">
        <v>0</v>
      </c>
      <c r="D3782">
        <v>0</v>
      </c>
      <c r="E3782">
        <v>9</v>
      </c>
      <c r="F3782">
        <v>0</v>
      </c>
      <c r="G3782">
        <v>0</v>
      </c>
      <c r="H3782">
        <v>0</v>
      </c>
      <c r="I3782">
        <v>278</v>
      </c>
      <c r="J3782" t="s">
        <v>1275</v>
      </c>
      <c r="K3782" t="str">
        <f>INDEX('Planning Periods'!$O$2:$O$540,MATCH('Table B Values'!A3782,'Planning Periods'!$A$2:$A$540,0))</f>
        <v>Santa Clara County</v>
      </c>
    </row>
    <row r="3783" spans="1:11">
      <c r="A3783" t="s">
        <v>915</v>
      </c>
      <c r="B3783">
        <v>2015</v>
      </c>
      <c r="C3783">
        <v>0</v>
      </c>
      <c r="D3783">
        <v>0</v>
      </c>
      <c r="E3783">
        <v>0</v>
      </c>
      <c r="F3783">
        <v>0</v>
      </c>
      <c r="G3783">
        <v>0</v>
      </c>
      <c r="H3783">
        <v>0</v>
      </c>
      <c r="I3783">
        <v>93</v>
      </c>
      <c r="J3783" t="s">
        <v>1275</v>
      </c>
      <c r="K3783" t="str">
        <f>INDEX('Planning Periods'!$O$2:$O$540,MATCH('Table B Values'!A3783,'Planning Periods'!$A$2:$A$540,0))</f>
        <v>Riverside County</v>
      </c>
    </row>
    <row r="3784" spans="1:11">
      <c r="A3784" t="s">
        <v>900</v>
      </c>
      <c r="B3784">
        <v>2015</v>
      </c>
      <c r="C3784">
        <v>0</v>
      </c>
      <c r="D3784">
        <v>0</v>
      </c>
      <c r="E3784">
        <v>0</v>
      </c>
      <c r="F3784">
        <v>1</v>
      </c>
      <c r="G3784">
        <v>0</v>
      </c>
      <c r="H3784">
        <v>1</v>
      </c>
      <c r="I3784">
        <v>0</v>
      </c>
      <c r="J3784" t="s">
        <v>1275</v>
      </c>
      <c r="K3784" t="str">
        <f>INDEX('Planning Periods'!$O$2:$O$540,MATCH('Table B Values'!A3784,'Planning Periods'!$A$2:$A$540,0))</f>
        <v>Nevada County</v>
      </c>
    </row>
    <row r="3785" spans="1:11">
      <c r="A3785" t="s">
        <v>1256</v>
      </c>
      <c r="B3785">
        <v>2015</v>
      </c>
      <c r="C3785">
        <v>16</v>
      </c>
      <c r="D3785">
        <v>0</v>
      </c>
      <c r="E3785">
        <v>0</v>
      </c>
      <c r="F3785">
        <v>0</v>
      </c>
      <c r="G3785">
        <v>0</v>
      </c>
      <c r="H3785">
        <v>1</v>
      </c>
      <c r="I3785">
        <v>15</v>
      </c>
      <c r="J3785" t="s">
        <v>1275</v>
      </c>
      <c r="K3785" t="str">
        <f>INDEX('Planning Periods'!$O$2:$O$540,MATCH('Table B Values'!A3785,'Planning Periods'!$A$2:$A$540,0))</f>
        <v>Marin County</v>
      </c>
    </row>
    <row r="3786" spans="1:11">
      <c r="A3786" t="s">
        <v>1253</v>
      </c>
      <c r="B3786">
        <v>2015</v>
      </c>
      <c r="C3786">
        <v>98</v>
      </c>
      <c r="D3786">
        <v>0</v>
      </c>
      <c r="E3786">
        <v>30</v>
      </c>
      <c r="F3786">
        <v>0</v>
      </c>
      <c r="G3786">
        <v>0</v>
      </c>
      <c r="H3786">
        <v>0</v>
      </c>
      <c r="I3786">
        <v>643</v>
      </c>
      <c r="J3786" t="s">
        <v>1275</v>
      </c>
      <c r="K3786" t="str">
        <f>INDEX('Planning Periods'!$O$2:$O$540,MATCH('Table B Values'!A3786,'Planning Periods'!$A$2:$A$540,0))</f>
        <v>Alameda County</v>
      </c>
    </row>
    <row r="3787" spans="1:11">
      <c r="A3787" t="s">
        <v>1254</v>
      </c>
      <c r="B3787">
        <v>2015</v>
      </c>
      <c r="C3787">
        <v>0</v>
      </c>
      <c r="D3787">
        <v>0</v>
      </c>
      <c r="E3787">
        <v>0</v>
      </c>
      <c r="F3787">
        <v>0</v>
      </c>
      <c r="G3787">
        <v>0</v>
      </c>
      <c r="H3787">
        <v>70</v>
      </c>
      <c r="I3787">
        <v>164</v>
      </c>
      <c r="J3787" t="s">
        <v>1275</v>
      </c>
      <c r="K3787" t="str">
        <f>INDEX('Planning Periods'!$O$2:$O$540,MATCH('Table B Values'!A3787,'Planning Periods'!$A$2:$A$540,0))</f>
        <v>Contra Costa County</v>
      </c>
    </row>
    <row r="3788" spans="1:11">
      <c r="A3788" t="s">
        <v>921</v>
      </c>
      <c r="B3788">
        <v>2015</v>
      </c>
      <c r="C3788">
        <v>0</v>
      </c>
      <c r="D3788">
        <v>0</v>
      </c>
      <c r="E3788">
        <v>0</v>
      </c>
      <c r="F3788">
        <v>0</v>
      </c>
      <c r="G3788">
        <v>0</v>
      </c>
      <c r="H3788">
        <v>0</v>
      </c>
      <c r="I3788">
        <v>4</v>
      </c>
      <c r="J3788" t="s">
        <v>1275</v>
      </c>
      <c r="K3788" t="str">
        <f>INDEX('Planning Periods'!$O$2:$O$540,MATCH('Table B Values'!A3788,'Planning Periods'!$A$2:$A$540,0))</f>
        <v>Los Angeles County</v>
      </c>
    </row>
    <row r="3789" spans="1:11">
      <c r="A3789" t="s">
        <v>919</v>
      </c>
      <c r="B3789">
        <v>2015</v>
      </c>
      <c r="C3789">
        <v>0</v>
      </c>
      <c r="D3789">
        <v>27</v>
      </c>
      <c r="E3789">
        <v>20</v>
      </c>
      <c r="F3789">
        <v>1</v>
      </c>
      <c r="G3789">
        <v>0</v>
      </c>
      <c r="H3789">
        <v>29</v>
      </c>
      <c r="I3789">
        <v>70</v>
      </c>
      <c r="J3789" t="s">
        <v>1275</v>
      </c>
      <c r="K3789" t="str">
        <f>INDEX('Planning Periods'!$O$2:$O$540,MATCH('Table B Values'!A3789,'Planning Periods'!$A$2:$A$540,0))</f>
        <v>Nevada County</v>
      </c>
    </row>
    <row r="3790" spans="1:11">
      <c r="A3790" t="s">
        <v>1249</v>
      </c>
      <c r="B3790">
        <v>2015</v>
      </c>
      <c r="C3790">
        <v>0</v>
      </c>
      <c r="D3790">
        <v>0</v>
      </c>
      <c r="E3790">
        <v>0</v>
      </c>
      <c r="F3790">
        <v>0</v>
      </c>
      <c r="G3790">
        <v>0</v>
      </c>
      <c r="H3790">
        <v>36</v>
      </c>
      <c r="I3790">
        <v>40</v>
      </c>
      <c r="J3790" t="s">
        <v>1275</v>
      </c>
      <c r="K3790" t="str">
        <f>INDEX('Planning Periods'!$O$2:$O$540,MATCH('Table B Values'!A3790,'Planning Periods'!$A$2:$A$540,0))</f>
        <v>Alameda County</v>
      </c>
    </row>
    <row r="3791" spans="1:11">
      <c r="A3791" t="s">
        <v>925</v>
      </c>
      <c r="B3791">
        <v>2015</v>
      </c>
      <c r="C3791">
        <v>0</v>
      </c>
      <c r="D3791">
        <v>0</v>
      </c>
      <c r="E3791">
        <v>0</v>
      </c>
      <c r="F3791">
        <v>0</v>
      </c>
      <c r="G3791">
        <v>0</v>
      </c>
      <c r="H3791">
        <v>0</v>
      </c>
      <c r="I3791">
        <v>197</v>
      </c>
      <c r="J3791" t="s">
        <v>1275</v>
      </c>
      <c r="K3791" t="str">
        <f>INDEX('Planning Periods'!$O$2:$O$540,MATCH('Table B Values'!A3791,'Planning Periods'!$A$2:$A$540,0))</f>
        <v>Orange County</v>
      </c>
    </row>
    <row r="3792" spans="1:11">
      <c r="A3792" t="s">
        <v>1151</v>
      </c>
      <c r="B3792">
        <v>2015</v>
      </c>
      <c r="C3792">
        <v>12</v>
      </c>
      <c r="D3792">
        <v>0</v>
      </c>
      <c r="E3792">
        <v>0</v>
      </c>
      <c r="F3792">
        <v>0</v>
      </c>
      <c r="G3792">
        <v>0</v>
      </c>
      <c r="H3792">
        <v>0</v>
      </c>
      <c r="I3792">
        <v>0</v>
      </c>
      <c r="J3792" t="s">
        <v>1275</v>
      </c>
      <c r="K3792" t="str">
        <f>INDEX('Planning Periods'!$O$2:$O$540,MATCH('Table B Values'!A3792,'Planning Periods'!$A$2:$A$540,0))</f>
        <v>San Mateo County</v>
      </c>
    </row>
    <row r="3793" spans="1:11">
      <c r="A3793" t="s">
        <v>1149</v>
      </c>
      <c r="B3793">
        <v>2015</v>
      </c>
      <c r="C3793">
        <v>0</v>
      </c>
      <c r="D3793">
        <v>0</v>
      </c>
      <c r="E3793">
        <v>0</v>
      </c>
      <c r="F3793">
        <v>0</v>
      </c>
      <c r="G3793">
        <v>0</v>
      </c>
      <c r="H3793">
        <v>0</v>
      </c>
      <c r="I3793">
        <v>0</v>
      </c>
      <c r="J3793" t="s">
        <v>1275</v>
      </c>
      <c r="K3793" t="str">
        <f>INDEX('Planning Periods'!$O$2:$O$540,MATCH('Table B Values'!A3793,'Planning Periods'!$A$2:$A$540,0))</f>
        <v>Merced County</v>
      </c>
    </row>
    <row r="3794" spans="1:11">
      <c r="A3794" t="s">
        <v>1102</v>
      </c>
      <c r="B3794">
        <v>2015</v>
      </c>
      <c r="C3794">
        <v>0</v>
      </c>
      <c r="D3794">
        <v>0</v>
      </c>
      <c r="E3794">
        <v>0</v>
      </c>
      <c r="F3794">
        <v>0</v>
      </c>
      <c r="G3794">
        <v>0</v>
      </c>
      <c r="H3794">
        <v>0</v>
      </c>
      <c r="I3794">
        <v>10</v>
      </c>
      <c r="J3794" t="s">
        <v>1275</v>
      </c>
      <c r="K3794" t="str">
        <f>INDEX('Planning Periods'!$O$2:$O$540,MATCH('Table B Values'!A3794,'Planning Periods'!$A$2:$A$540,0))</f>
        <v>Placer County</v>
      </c>
    </row>
    <row r="3795" spans="1:11">
      <c r="A3795" t="s">
        <v>1097</v>
      </c>
      <c r="B3795">
        <v>2015</v>
      </c>
      <c r="C3795">
        <v>1</v>
      </c>
      <c r="D3795">
        <v>0</v>
      </c>
      <c r="E3795">
        <v>0</v>
      </c>
      <c r="F3795">
        <v>0</v>
      </c>
      <c r="G3795">
        <v>0</v>
      </c>
      <c r="H3795">
        <v>58</v>
      </c>
      <c r="I3795">
        <v>29</v>
      </c>
      <c r="J3795" t="s">
        <v>1275</v>
      </c>
      <c r="K3795" t="str">
        <f>INDEX('Planning Periods'!$O$2:$O$540,MATCH('Table B Values'!A3795,'Planning Periods'!$A$2:$A$540,0))</f>
        <v>San Luis Obispo County</v>
      </c>
    </row>
    <row r="3796" spans="1:11">
      <c r="A3796" t="s">
        <v>797</v>
      </c>
      <c r="B3796">
        <v>2015</v>
      </c>
      <c r="C3796">
        <v>17</v>
      </c>
      <c r="D3796">
        <v>0</v>
      </c>
      <c r="E3796">
        <v>0</v>
      </c>
      <c r="F3796">
        <v>0</v>
      </c>
      <c r="G3796">
        <v>0</v>
      </c>
      <c r="H3796">
        <v>3</v>
      </c>
      <c r="I3796">
        <v>2</v>
      </c>
      <c r="J3796" t="s">
        <v>1275</v>
      </c>
      <c r="K3796" t="str">
        <f>INDEX('Planning Periods'!$O$2:$O$540,MATCH('Table B Values'!A3796,'Planning Periods'!$A$2:$A$540,0))</f>
        <v>Humboldt County</v>
      </c>
    </row>
    <row r="3797" spans="1:11">
      <c r="A3797" t="s">
        <v>1099</v>
      </c>
      <c r="B3797">
        <v>2015</v>
      </c>
      <c r="C3797">
        <v>0</v>
      </c>
      <c r="D3797">
        <v>0</v>
      </c>
      <c r="E3797">
        <v>0</v>
      </c>
      <c r="F3797">
        <v>0</v>
      </c>
      <c r="G3797">
        <v>0</v>
      </c>
      <c r="H3797">
        <v>0</v>
      </c>
      <c r="I3797">
        <v>8</v>
      </c>
      <c r="J3797" t="s">
        <v>1275</v>
      </c>
      <c r="K3797" t="str">
        <f>INDEX('Planning Periods'!$O$2:$O$540,MATCH('Table B Values'!A3797,'Planning Periods'!$A$2:$A$540,0))</f>
        <v>Los Angeles County</v>
      </c>
    </row>
    <row r="3798" spans="1:11">
      <c r="A3798" t="s">
        <v>1150</v>
      </c>
      <c r="B3798">
        <v>2015</v>
      </c>
      <c r="C3798">
        <v>0</v>
      </c>
      <c r="D3798">
        <v>0</v>
      </c>
      <c r="E3798">
        <v>9</v>
      </c>
      <c r="F3798">
        <v>17</v>
      </c>
      <c r="G3798">
        <v>0</v>
      </c>
      <c r="H3798">
        <v>60</v>
      </c>
      <c r="I3798">
        <v>0</v>
      </c>
      <c r="J3798" t="s">
        <v>1275</v>
      </c>
      <c r="K3798" t="str">
        <f>INDEX('Planning Periods'!$O$2:$O$540,MATCH('Table B Values'!A3798,'Planning Periods'!$A$2:$A$540,0))</f>
        <v>Kern County</v>
      </c>
    </row>
    <row r="3799" spans="1:11">
      <c r="A3799" t="s">
        <v>1294</v>
      </c>
      <c r="B3799">
        <v>2015</v>
      </c>
      <c r="C3799">
        <v>0</v>
      </c>
      <c r="D3799">
        <v>0</v>
      </c>
      <c r="E3799">
        <v>0</v>
      </c>
      <c r="F3799">
        <v>0</v>
      </c>
      <c r="G3799">
        <v>0</v>
      </c>
      <c r="H3799">
        <v>0</v>
      </c>
      <c r="I3799">
        <v>1</v>
      </c>
      <c r="J3799" t="s">
        <v>1275</v>
      </c>
      <c r="K3799" t="str">
        <f>INDEX('Planning Periods'!$O$2:$O$540,MATCH('Table B Values'!A3799,'Planning Periods'!$A$2:$A$540,0))</f>
        <v>Los Angeles County</v>
      </c>
    </row>
    <row r="3800" spans="1:11">
      <c r="A3800" t="s">
        <v>1140</v>
      </c>
      <c r="B3800">
        <v>2015</v>
      </c>
      <c r="C3800">
        <v>0</v>
      </c>
      <c r="D3800">
        <v>0</v>
      </c>
      <c r="E3800">
        <v>0</v>
      </c>
      <c r="F3800">
        <v>0</v>
      </c>
      <c r="G3800">
        <v>0</v>
      </c>
      <c r="H3800">
        <v>3</v>
      </c>
      <c r="I3800">
        <v>0</v>
      </c>
      <c r="J3800" t="s">
        <v>1275</v>
      </c>
      <c r="K3800" t="str">
        <f>INDEX('Planning Periods'!$O$2:$O$540,MATCH('Table B Values'!A3800,'Planning Periods'!$A$2:$A$540,0))</f>
        <v>Los Angeles County</v>
      </c>
    </row>
    <row r="3801" spans="1:11">
      <c r="A3801" t="s">
        <v>1095</v>
      </c>
      <c r="B3801">
        <v>2015</v>
      </c>
      <c r="C3801">
        <v>0</v>
      </c>
      <c r="D3801">
        <v>0</v>
      </c>
      <c r="E3801">
        <v>0</v>
      </c>
      <c r="F3801">
        <v>0</v>
      </c>
      <c r="G3801">
        <v>0</v>
      </c>
      <c r="H3801">
        <v>1</v>
      </c>
      <c r="I3801">
        <v>3</v>
      </c>
      <c r="J3801" t="s">
        <v>1275</v>
      </c>
      <c r="K3801" t="str">
        <f>INDEX('Planning Periods'!$O$2:$O$540,MATCH('Table B Values'!A3801,'Planning Periods'!$A$2:$A$540,0))</f>
        <v>Los Angeles County</v>
      </c>
    </row>
    <row r="3802" spans="1:11">
      <c r="A3802" t="s">
        <v>1087</v>
      </c>
      <c r="B3802">
        <v>2015</v>
      </c>
      <c r="C3802">
        <v>0</v>
      </c>
      <c r="D3802">
        <v>0</v>
      </c>
      <c r="E3802">
        <v>0</v>
      </c>
      <c r="F3802">
        <v>0</v>
      </c>
      <c r="G3802">
        <v>0</v>
      </c>
      <c r="H3802">
        <v>0</v>
      </c>
      <c r="I3802">
        <v>3</v>
      </c>
      <c r="J3802" t="s">
        <v>1275</v>
      </c>
      <c r="K3802" t="str">
        <f>INDEX('Planning Periods'!$O$2:$O$540,MATCH('Table B Values'!A3802,'Planning Periods'!$A$2:$A$540,0))</f>
        <v>Los Angeles County</v>
      </c>
    </row>
    <row r="3803" spans="1:11">
      <c r="A3803" t="s">
        <v>1302</v>
      </c>
      <c r="B3803">
        <v>2015</v>
      </c>
      <c r="C3803">
        <v>0</v>
      </c>
      <c r="D3803">
        <v>0</v>
      </c>
      <c r="E3803">
        <v>0</v>
      </c>
      <c r="F3803">
        <v>0</v>
      </c>
      <c r="G3803">
        <v>0</v>
      </c>
      <c r="H3803">
        <v>0</v>
      </c>
      <c r="I3803">
        <v>6</v>
      </c>
      <c r="J3803" t="s">
        <v>1275</v>
      </c>
      <c r="K3803" t="str">
        <f>INDEX('Planning Periods'!$O$2:$O$540,MATCH('Table B Values'!A3803,'Planning Periods'!$A$2:$A$540,0))</f>
        <v>San Bernardino County</v>
      </c>
    </row>
    <row r="3804" spans="1:11">
      <c r="A3804" t="s">
        <v>1147</v>
      </c>
      <c r="B3804">
        <v>2015</v>
      </c>
      <c r="C3804">
        <v>0</v>
      </c>
      <c r="D3804">
        <v>0</v>
      </c>
      <c r="E3804">
        <v>0</v>
      </c>
      <c r="F3804">
        <v>0</v>
      </c>
      <c r="G3804">
        <v>0</v>
      </c>
      <c r="H3804">
        <v>112</v>
      </c>
      <c r="I3804">
        <v>0</v>
      </c>
      <c r="J3804" t="s">
        <v>1275</v>
      </c>
      <c r="K3804" t="str">
        <f>INDEX('Planning Periods'!$O$2:$O$540,MATCH('Table B Values'!A3804,'Planning Periods'!$A$2:$A$540,0))</f>
        <v>Los Angeles County</v>
      </c>
    </row>
    <row r="3805" spans="1:11">
      <c r="A3805" t="s">
        <v>1101</v>
      </c>
      <c r="B3805">
        <v>2015</v>
      </c>
      <c r="C3805">
        <v>0</v>
      </c>
      <c r="D3805">
        <v>0</v>
      </c>
      <c r="E3805">
        <v>1</v>
      </c>
      <c r="F3805">
        <v>0</v>
      </c>
      <c r="G3805">
        <v>0</v>
      </c>
      <c r="H3805">
        <v>0</v>
      </c>
      <c r="I3805">
        <v>21</v>
      </c>
      <c r="J3805" t="s">
        <v>1275</v>
      </c>
      <c r="K3805" t="str">
        <f>INDEX('Planning Periods'!$O$2:$O$540,MATCH('Table B Values'!A3805,'Planning Periods'!$A$2:$A$540,0))</f>
        <v>Los Angeles County</v>
      </c>
    </row>
    <row r="3806" spans="1:11">
      <c r="A3806" t="s">
        <v>1288</v>
      </c>
      <c r="B3806">
        <v>2015</v>
      </c>
      <c r="C3806">
        <v>0</v>
      </c>
      <c r="D3806">
        <v>0</v>
      </c>
      <c r="E3806">
        <v>0</v>
      </c>
      <c r="F3806">
        <v>0</v>
      </c>
      <c r="G3806">
        <v>0</v>
      </c>
      <c r="H3806">
        <v>0</v>
      </c>
      <c r="I3806">
        <v>0</v>
      </c>
      <c r="J3806" t="s">
        <v>1275</v>
      </c>
      <c r="K3806" t="str">
        <f>INDEX('Planning Periods'!$O$2:$O$540,MATCH('Table B Values'!A3806,'Planning Periods'!$A$2:$A$540,0))</f>
        <v>Riverside County</v>
      </c>
    </row>
    <row r="3807" spans="1:11">
      <c r="A3807" t="s">
        <v>875</v>
      </c>
      <c r="B3807">
        <v>2015</v>
      </c>
      <c r="C3807">
        <v>19</v>
      </c>
      <c r="D3807">
        <v>0</v>
      </c>
      <c r="E3807">
        <v>22</v>
      </c>
      <c r="F3807">
        <v>0</v>
      </c>
      <c r="G3807">
        <v>0</v>
      </c>
      <c r="H3807">
        <v>14</v>
      </c>
      <c r="I3807">
        <v>192</v>
      </c>
      <c r="J3807" t="s">
        <v>1275</v>
      </c>
      <c r="K3807" t="str">
        <f>INDEX('Planning Periods'!$O$2:$O$540,MATCH('Table B Values'!A3807,'Planning Periods'!$A$2:$A$540,0))</f>
        <v>Alameda County</v>
      </c>
    </row>
    <row r="3808" spans="1:11">
      <c r="A3808" t="s">
        <v>1145</v>
      </c>
      <c r="B3808">
        <v>2015</v>
      </c>
      <c r="C3808">
        <v>35</v>
      </c>
      <c r="D3808">
        <v>0</v>
      </c>
      <c r="E3808">
        <v>65</v>
      </c>
      <c r="F3808">
        <v>0</v>
      </c>
      <c r="G3808">
        <v>0</v>
      </c>
      <c r="H3808">
        <v>21</v>
      </c>
      <c r="I3808">
        <v>17</v>
      </c>
      <c r="J3808" t="s">
        <v>1275</v>
      </c>
      <c r="K3808" t="str">
        <f>INDEX('Planning Periods'!$O$2:$O$540,MATCH('Table B Values'!A3808,'Planning Periods'!$A$2:$A$540,0))</f>
        <v>Alameda County</v>
      </c>
    </row>
    <row r="3809" spans="1:11">
      <c r="A3809" t="s">
        <v>1080</v>
      </c>
      <c r="B3809">
        <v>2015</v>
      </c>
      <c r="C3809">
        <v>0</v>
      </c>
      <c r="D3809">
        <v>0</v>
      </c>
      <c r="E3809">
        <v>0</v>
      </c>
      <c r="F3809">
        <v>0</v>
      </c>
      <c r="G3809">
        <v>0</v>
      </c>
      <c r="H3809">
        <v>0</v>
      </c>
      <c r="I3809">
        <v>0</v>
      </c>
      <c r="J3809" t="s">
        <v>1275</v>
      </c>
      <c r="K3809" t="str">
        <f>INDEX('Planning Periods'!$O$2:$O$540,MATCH('Table B Values'!A3809,'Planning Periods'!$A$2:$A$540,0))</f>
        <v>Los Angeles County</v>
      </c>
    </row>
    <row r="3810" spans="1:11">
      <c r="A3810" t="s">
        <v>873</v>
      </c>
      <c r="B3810">
        <v>2015</v>
      </c>
      <c r="C3810">
        <v>0</v>
      </c>
      <c r="D3810">
        <v>0</v>
      </c>
      <c r="E3810">
        <v>0</v>
      </c>
      <c r="F3810">
        <v>0</v>
      </c>
      <c r="G3810">
        <v>0</v>
      </c>
      <c r="H3810">
        <v>0</v>
      </c>
      <c r="I3810">
        <v>15</v>
      </c>
      <c r="J3810" t="s">
        <v>1275</v>
      </c>
      <c r="K3810" t="str">
        <f>INDEX('Planning Periods'!$O$2:$O$540,MATCH('Table B Values'!A3810,'Planning Periods'!$A$2:$A$540,0))</f>
        <v>Los Angeles County</v>
      </c>
    </row>
    <row r="3811" spans="1:11">
      <c r="A3811" t="s">
        <v>1301</v>
      </c>
      <c r="B3811">
        <v>2015</v>
      </c>
      <c r="C3811">
        <v>33</v>
      </c>
      <c r="D3811">
        <v>0</v>
      </c>
      <c r="E3811">
        <v>187</v>
      </c>
      <c r="F3811">
        <v>0</v>
      </c>
      <c r="G3811">
        <v>0</v>
      </c>
      <c r="H3811">
        <v>419</v>
      </c>
      <c r="I3811">
        <v>0</v>
      </c>
      <c r="J3811" t="s">
        <v>1275</v>
      </c>
      <c r="K3811" t="str">
        <f>INDEX('Planning Periods'!$O$2:$O$540,MATCH('Table B Values'!A3811,'Planning Periods'!$A$2:$A$540,0))</f>
        <v>Orange County</v>
      </c>
    </row>
    <row r="3812" spans="1:11">
      <c r="A3812" t="s">
        <v>1078</v>
      </c>
      <c r="B3812">
        <v>2015</v>
      </c>
      <c r="C3812">
        <v>0</v>
      </c>
      <c r="D3812">
        <v>0</v>
      </c>
      <c r="E3812">
        <v>0</v>
      </c>
      <c r="F3812">
        <v>0</v>
      </c>
      <c r="G3812">
        <v>0</v>
      </c>
      <c r="H3812">
        <v>0</v>
      </c>
      <c r="I3812">
        <v>8</v>
      </c>
      <c r="J3812" t="s">
        <v>1275</v>
      </c>
      <c r="K3812" t="str">
        <f>INDEX('Planning Periods'!$O$2:$O$540,MATCH('Table B Values'!A3812,'Planning Periods'!$A$2:$A$540,0))</f>
        <v>Calaveras County</v>
      </c>
    </row>
    <row r="3813" spans="1:11">
      <c r="A3813" t="s">
        <v>1143</v>
      </c>
      <c r="B3813">
        <v>2015</v>
      </c>
      <c r="C3813">
        <v>0</v>
      </c>
      <c r="D3813">
        <v>1</v>
      </c>
      <c r="E3813">
        <v>0</v>
      </c>
      <c r="F3813">
        <v>0</v>
      </c>
      <c r="G3813">
        <v>0</v>
      </c>
      <c r="H3813">
        <v>19</v>
      </c>
      <c r="I3813">
        <v>47</v>
      </c>
      <c r="J3813" t="s">
        <v>1275</v>
      </c>
      <c r="K3813" t="str">
        <f>INDEX('Planning Periods'!$O$2:$O$540,MATCH('Table B Values'!A3813,'Planning Periods'!$A$2:$A$540,0))</f>
        <v>Contra Costa County</v>
      </c>
    </row>
    <row r="3814" spans="1:11">
      <c r="A3814" t="s">
        <v>1074</v>
      </c>
      <c r="B3814">
        <v>2015</v>
      </c>
      <c r="C3814">
        <v>0</v>
      </c>
      <c r="D3814">
        <v>0</v>
      </c>
      <c r="E3814">
        <v>0</v>
      </c>
      <c r="F3814">
        <v>0</v>
      </c>
      <c r="G3814">
        <v>0</v>
      </c>
      <c r="H3814">
        <v>0</v>
      </c>
      <c r="I3814">
        <v>0</v>
      </c>
      <c r="J3814" t="s">
        <v>1275</v>
      </c>
      <c r="K3814" t="str">
        <f>INDEX('Planning Periods'!$O$2:$O$540,MATCH('Table B Values'!A3814,'Planning Periods'!$A$2:$A$540,0))</f>
        <v>San Bernardino County</v>
      </c>
    </row>
    <row r="3815" spans="1:11">
      <c r="A3815" t="s">
        <v>1082</v>
      </c>
      <c r="B3815">
        <v>2015</v>
      </c>
      <c r="C3815">
        <v>0</v>
      </c>
      <c r="D3815">
        <v>0</v>
      </c>
      <c r="E3815">
        <v>0</v>
      </c>
      <c r="F3815">
        <v>0</v>
      </c>
      <c r="G3815">
        <v>0</v>
      </c>
      <c r="H3815">
        <v>19</v>
      </c>
      <c r="I3815">
        <v>1</v>
      </c>
      <c r="J3815" t="s">
        <v>1275</v>
      </c>
      <c r="K3815" t="str">
        <f>INDEX('Planning Periods'!$O$2:$O$540,MATCH('Table B Values'!A3815,'Planning Periods'!$A$2:$A$540,0))</f>
        <v>Shasta County</v>
      </c>
    </row>
    <row r="3816" spans="1:11">
      <c r="A3816" t="s">
        <v>1218</v>
      </c>
      <c r="B3816">
        <v>2015</v>
      </c>
      <c r="C3816">
        <v>0</v>
      </c>
      <c r="D3816">
        <v>0</v>
      </c>
      <c r="E3816">
        <v>0</v>
      </c>
      <c r="F3816">
        <v>0</v>
      </c>
      <c r="G3816">
        <v>0</v>
      </c>
      <c r="H3816">
        <v>0</v>
      </c>
      <c r="I3816">
        <v>4</v>
      </c>
      <c r="J3816" t="s">
        <v>1275</v>
      </c>
      <c r="K3816" t="str">
        <f>INDEX('Planning Periods'!$O$2:$O$540,MATCH('Table B Values'!A3816,'Planning Periods'!$A$2:$A$540,0))</f>
        <v>Alpine County</v>
      </c>
    </row>
    <row r="3817" spans="1:11">
      <c r="A3817" t="s">
        <v>1144</v>
      </c>
      <c r="B3817">
        <v>2015</v>
      </c>
      <c r="C3817">
        <v>0</v>
      </c>
      <c r="D3817">
        <v>0</v>
      </c>
      <c r="E3817">
        <v>9</v>
      </c>
      <c r="F3817">
        <v>0</v>
      </c>
      <c r="G3817">
        <v>0</v>
      </c>
      <c r="H3817">
        <v>140</v>
      </c>
      <c r="I3817">
        <v>0</v>
      </c>
      <c r="J3817" t="s">
        <v>1275</v>
      </c>
      <c r="K3817" t="str">
        <f>INDEX('Planning Periods'!$O$2:$O$540,MATCH('Table B Values'!A3817,'Planning Periods'!$A$2:$A$540,0))</f>
        <v>Napa County</v>
      </c>
    </row>
    <row r="3818" spans="1:11">
      <c r="A3818" t="s">
        <v>785</v>
      </c>
      <c r="B3818">
        <v>2015</v>
      </c>
      <c r="C3818">
        <v>69</v>
      </c>
      <c r="D3818">
        <v>0</v>
      </c>
      <c r="E3818">
        <v>13</v>
      </c>
      <c r="F3818">
        <v>0</v>
      </c>
      <c r="G3818">
        <v>0</v>
      </c>
      <c r="H3818">
        <v>23</v>
      </c>
      <c r="I3818">
        <v>1169</v>
      </c>
      <c r="J3818" t="s">
        <v>1275</v>
      </c>
      <c r="K3818" t="str">
        <f>INDEX('Planning Periods'!$O$2:$O$540,MATCH('Table B Values'!A3818,'Planning Periods'!$A$2:$A$540,0))</f>
        <v>Orange County</v>
      </c>
    </row>
    <row r="3819" spans="1:11">
      <c r="A3819" t="s">
        <v>1135</v>
      </c>
      <c r="B3819">
        <v>2015</v>
      </c>
      <c r="C3819">
        <v>0</v>
      </c>
      <c r="D3819">
        <v>0</v>
      </c>
      <c r="E3819">
        <v>0</v>
      </c>
      <c r="F3819">
        <v>0</v>
      </c>
      <c r="G3819">
        <v>0</v>
      </c>
      <c r="H3819">
        <v>0</v>
      </c>
      <c r="I3819">
        <v>7</v>
      </c>
      <c r="J3819" t="s">
        <v>1275</v>
      </c>
      <c r="K3819" t="str">
        <f>INDEX('Planning Periods'!$O$2:$O$540,MATCH('Table B Values'!A3819,'Planning Periods'!$A$2:$A$540,0))</f>
        <v>San Mateo County</v>
      </c>
    </row>
    <row r="3820" spans="1:11">
      <c r="A3820" t="s">
        <v>1089</v>
      </c>
      <c r="B3820">
        <v>2015</v>
      </c>
      <c r="C3820">
        <v>0</v>
      </c>
      <c r="D3820">
        <v>0</v>
      </c>
      <c r="E3820">
        <v>0</v>
      </c>
      <c r="F3820">
        <v>0</v>
      </c>
      <c r="G3820">
        <v>0</v>
      </c>
      <c r="H3820">
        <v>2</v>
      </c>
      <c r="I3820">
        <v>94</v>
      </c>
      <c r="J3820" t="s">
        <v>1275</v>
      </c>
      <c r="K3820" t="str">
        <f>INDEX('Planning Periods'!$O$2:$O$540,MATCH('Table B Values'!A3820,'Planning Periods'!$A$2:$A$540,0))</f>
        <v>Ventura County</v>
      </c>
    </row>
    <row r="3821" spans="1:11">
      <c r="A3821" t="s">
        <v>1164</v>
      </c>
      <c r="B3821">
        <v>2015</v>
      </c>
      <c r="C3821">
        <v>0</v>
      </c>
      <c r="D3821">
        <v>0</v>
      </c>
      <c r="E3821">
        <v>0</v>
      </c>
      <c r="F3821">
        <v>0</v>
      </c>
      <c r="G3821">
        <v>0</v>
      </c>
      <c r="H3821">
        <v>0</v>
      </c>
      <c r="I3821">
        <v>52</v>
      </c>
      <c r="J3821" t="s">
        <v>1275</v>
      </c>
      <c r="K3821" t="str">
        <f>INDEX('Planning Periods'!$O$2:$O$540,MATCH('Table B Values'!A3821,'Planning Periods'!$A$2:$A$540,0))</f>
        <v>Santa Clara County</v>
      </c>
    </row>
    <row r="3822" spans="1:11">
      <c r="A3822" t="s">
        <v>1091</v>
      </c>
      <c r="B3822">
        <v>2015</v>
      </c>
      <c r="C3822">
        <v>0</v>
      </c>
      <c r="D3822">
        <v>0</v>
      </c>
      <c r="E3822">
        <v>0</v>
      </c>
      <c r="F3822">
        <v>0</v>
      </c>
      <c r="G3822">
        <v>0</v>
      </c>
      <c r="H3822">
        <v>4</v>
      </c>
      <c r="I3822">
        <v>6</v>
      </c>
      <c r="J3822" t="s">
        <v>1275</v>
      </c>
      <c r="K3822" t="str">
        <f>INDEX('Planning Periods'!$O$2:$O$540,MATCH('Table B Values'!A3822,'Planning Periods'!$A$2:$A$540,0))</f>
        <v>Riverside County</v>
      </c>
    </row>
    <row r="3823" spans="1:11">
      <c r="A3823" t="s">
        <v>1268</v>
      </c>
      <c r="B3823">
        <v>2015</v>
      </c>
      <c r="C3823">
        <v>0</v>
      </c>
      <c r="D3823">
        <v>0</v>
      </c>
      <c r="E3823">
        <v>0</v>
      </c>
      <c r="F3823">
        <v>0</v>
      </c>
      <c r="G3823">
        <v>0</v>
      </c>
      <c r="H3823">
        <v>0</v>
      </c>
      <c r="I3823">
        <v>4</v>
      </c>
      <c r="J3823" t="s">
        <v>1275</v>
      </c>
      <c r="K3823" t="str">
        <f>INDEX('Planning Periods'!$O$2:$O$540,MATCH('Table B Values'!A3823,'Planning Periods'!$A$2:$A$540,0))</f>
        <v>Napa County</v>
      </c>
    </row>
    <row r="3824" spans="1:11">
      <c r="A3824" t="s">
        <v>951</v>
      </c>
      <c r="B3824">
        <v>2015</v>
      </c>
      <c r="C3824">
        <v>0</v>
      </c>
      <c r="D3824">
        <v>8</v>
      </c>
      <c r="E3824">
        <v>0</v>
      </c>
      <c r="F3824">
        <v>15</v>
      </c>
      <c r="G3824">
        <v>0</v>
      </c>
      <c r="H3824">
        <v>45</v>
      </c>
      <c r="I3824">
        <v>49</v>
      </c>
      <c r="J3824" t="s">
        <v>1275</v>
      </c>
      <c r="K3824" t="str">
        <f>INDEX('Planning Periods'!$O$2:$O$540,MATCH('Table B Values'!A3824,'Planning Periods'!$A$2:$A$540,0))</f>
        <v>Calaveras County</v>
      </c>
    </row>
    <row r="3825" spans="1:11">
      <c r="A3825" t="s">
        <v>1295</v>
      </c>
      <c r="B3825">
        <v>2015</v>
      </c>
      <c r="C3825">
        <v>0</v>
      </c>
      <c r="D3825">
        <v>0</v>
      </c>
      <c r="E3825">
        <v>0</v>
      </c>
      <c r="F3825">
        <v>0</v>
      </c>
      <c r="G3825">
        <v>0</v>
      </c>
      <c r="H3825">
        <v>10</v>
      </c>
      <c r="I3825">
        <v>0</v>
      </c>
      <c r="J3825" t="s">
        <v>1275</v>
      </c>
      <c r="K3825" t="str">
        <f>INDEX('Planning Periods'!$O$2:$O$540,MATCH('Table B Values'!A3825,'Planning Periods'!$A$2:$A$540,0))</f>
        <v>Imperial County</v>
      </c>
    </row>
    <row r="3826" spans="1:11">
      <c r="A3826" t="s">
        <v>1110</v>
      </c>
      <c r="B3826">
        <v>2015</v>
      </c>
      <c r="C3826">
        <v>0</v>
      </c>
      <c r="D3826">
        <v>0</v>
      </c>
      <c r="E3826">
        <v>0</v>
      </c>
      <c r="F3826">
        <v>0</v>
      </c>
      <c r="G3826">
        <v>0</v>
      </c>
      <c r="H3826">
        <v>0</v>
      </c>
      <c r="I3826">
        <v>77</v>
      </c>
      <c r="J3826" t="s">
        <v>1275</v>
      </c>
      <c r="K3826" t="str">
        <f>INDEX('Planning Periods'!$O$2:$O$540,MATCH('Table B Values'!A3826,'Planning Periods'!$A$2:$A$540,0))</f>
        <v>Riverside County</v>
      </c>
    </row>
    <row r="3827" spans="1:11">
      <c r="A3827" t="s">
        <v>1165</v>
      </c>
      <c r="B3827">
        <v>2015</v>
      </c>
      <c r="C3827">
        <v>0</v>
      </c>
      <c r="D3827">
        <v>0</v>
      </c>
      <c r="E3827">
        <v>0</v>
      </c>
      <c r="F3827">
        <v>0</v>
      </c>
      <c r="G3827">
        <v>0</v>
      </c>
      <c r="H3827">
        <v>0</v>
      </c>
      <c r="I3827">
        <v>2</v>
      </c>
      <c r="J3827" t="s">
        <v>1275</v>
      </c>
      <c r="K3827" t="str">
        <f>INDEX('Planning Periods'!$O$2:$O$540,MATCH('Table B Values'!A3827,'Planning Periods'!$A$2:$A$540,0))</f>
        <v>Santa Cruz County</v>
      </c>
    </row>
    <row r="3828" spans="1:11">
      <c r="A3828" t="s">
        <v>1100</v>
      </c>
      <c r="B3828">
        <v>2015</v>
      </c>
      <c r="C3828">
        <v>0</v>
      </c>
      <c r="D3828">
        <v>0</v>
      </c>
      <c r="E3828">
        <v>0</v>
      </c>
      <c r="F3828">
        <v>0</v>
      </c>
      <c r="G3828">
        <v>0</v>
      </c>
      <c r="H3828">
        <v>0</v>
      </c>
      <c r="I3828">
        <v>0</v>
      </c>
      <c r="J3828" t="s">
        <v>1275</v>
      </c>
      <c r="K3828" t="str">
        <f>INDEX('Planning Periods'!$O$2:$O$540,MATCH('Table B Values'!A3828,'Planning Periods'!$A$2:$A$540,0))</f>
        <v>Los Angeles County</v>
      </c>
    </row>
    <row r="3829" spans="1:11">
      <c r="A3829" t="s">
        <v>837</v>
      </c>
      <c r="B3829">
        <v>2015</v>
      </c>
      <c r="C3829">
        <v>0</v>
      </c>
      <c r="D3829">
        <v>0</v>
      </c>
      <c r="E3829">
        <v>2</v>
      </c>
      <c r="F3829">
        <v>0</v>
      </c>
      <c r="G3829">
        <v>0</v>
      </c>
      <c r="H3829">
        <v>0</v>
      </c>
      <c r="I3829">
        <v>520</v>
      </c>
      <c r="J3829" t="s">
        <v>1275</v>
      </c>
      <c r="K3829" t="str">
        <f>INDEX('Planning Periods'!$O$2:$O$540,MATCH('Table B Values'!A3829,'Planning Periods'!$A$2:$A$540,0))</f>
        <v>Butte County</v>
      </c>
    </row>
    <row r="3830" spans="1:11">
      <c r="A3830" t="s">
        <v>1096</v>
      </c>
      <c r="B3830">
        <v>2015</v>
      </c>
      <c r="C3830">
        <v>135</v>
      </c>
      <c r="D3830">
        <v>0</v>
      </c>
      <c r="E3830">
        <v>0</v>
      </c>
      <c r="F3830">
        <v>0</v>
      </c>
      <c r="G3830">
        <v>0</v>
      </c>
      <c r="H3830">
        <v>0</v>
      </c>
      <c r="I3830">
        <v>342</v>
      </c>
      <c r="J3830" t="s">
        <v>1275</v>
      </c>
      <c r="K3830" t="str">
        <f>INDEX('Planning Periods'!$O$2:$O$540,MATCH('Table B Values'!A3830,'Planning Periods'!$A$2:$A$540,0))</f>
        <v>San Bernardino County</v>
      </c>
    </row>
    <row r="3831" spans="1:11">
      <c r="A3831" t="s">
        <v>1094</v>
      </c>
      <c r="B3831">
        <v>2015</v>
      </c>
      <c r="C3831">
        <v>0</v>
      </c>
      <c r="D3831">
        <v>0</v>
      </c>
      <c r="E3831">
        <v>0</v>
      </c>
      <c r="F3831">
        <v>0</v>
      </c>
      <c r="G3831">
        <v>0</v>
      </c>
      <c r="H3831">
        <v>21</v>
      </c>
      <c r="I3831">
        <v>3</v>
      </c>
      <c r="J3831" t="s">
        <v>1275</v>
      </c>
      <c r="K3831" t="str">
        <f>INDEX('Planning Periods'!$O$2:$O$540,MATCH('Table B Values'!A3831,'Planning Periods'!$A$2:$A$540,0))</f>
        <v>Riverside County</v>
      </c>
    </row>
    <row r="3832" spans="1:11">
      <c r="A3832" t="s">
        <v>1084</v>
      </c>
      <c r="B3832">
        <v>2015</v>
      </c>
      <c r="C3832">
        <v>0</v>
      </c>
      <c r="D3832">
        <v>0</v>
      </c>
      <c r="E3832">
        <v>9</v>
      </c>
      <c r="F3832">
        <v>0</v>
      </c>
      <c r="G3832">
        <v>0</v>
      </c>
      <c r="H3832">
        <v>20</v>
      </c>
      <c r="I3832">
        <v>200</v>
      </c>
      <c r="J3832" t="s">
        <v>1275</v>
      </c>
      <c r="K3832" t="str">
        <f>INDEX('Planning Periods'!$O$2:$O$540,MATCH('Table B Values'!A3832,'Planning Periods'!$A$2:$A$540,0))</f>
        <v>San Diego County</v>
      </c>
    </row>
    <row r="3833" spans="1:11">
      <c r="A3833" t="s">
        <v>1163</v>
      </c>
      <c r="B3833">
        <v>2015</v>
      </c>
      <c r="C3833">
        <v>33</v>
      </c>
      <c r="D3833">
        <v>0</v>
      </c>
      <c r="E3833">
        <v>9</v>
      </c>
      <c r="F3833">
        <v>0</v>
      </c>
      <c r="G3833">
        <v>0</v>
      </c>
      <c r="H3833" s="356">
        <v>2</v>
      </c>
      <c r="I3833" s="356">
        <v>82</v>
      </c>
      <c r="J3833" t="s">
        <v>1275</v>
      </c>
      <c r="K3833" t="str">
        <f>INDEX('Planning Periods'!$O$2:$O$540,MATCH('Table B Values'!A3833,'Planning Periods'!$A$2:$A$540,0))</f>
        <v>Santa Barbara County</v>
      </c>
    </row>
    <row r="3834" spans="1:11">
      <c r="A3834" t="s">
        <v>1086</v>
      </c>
      <c r="B3834">
        <v>2015</v>
      </c>
      <c r="C3834">
        <v>0</v>
      </c>
      <c r="D3834">
        <v>0</v>
      </c>
      <c r="E3834">
        <v>0</v>
      </c>
      <c r="F3834">
        <v>0</v>
      </c>
      <c r="G3834">
        <v>0</v>
      </c>
      <c r="H3834">
        <v>11</v>
      </c>
      <c r="I3834">
        <v>83</v>
      </c>
      <c r="J3834" t="s">
        <v>1275</v>
      </c>
      <c r="K3834" t="str">
        <f>INDEX('Planning Periods'!$O$2:$O$540,MATCH('Table B Values'!A3834,'Planning Periods'!$A$2:$A$540,0))</f>
        <v>Los Angeles County</v>
      </c>
    </row>
    <row r="3835" spans="1:11">
      <c r="A3835" t="s">
        <v>1142</v>
      </c>
      <c r="B3835">
        <v>2015</v>
      </c>
      <c r="C3835">
        <v>26</v>
      </c>
      <c r="D3835">
        <v>0</v>
      </c>
      <c r="E3835">
        <v>30</v>
      </c>
      <c r="F3835">
        <v>0</v>
      </c>
      <c r="G3835">
        <v>0</v>
      </c>
      <c r="H3835">
        <v>0</v>
      </c>
      <c r="I3835" s="356">
        <v>0</v>
      </c>
      <c r="J3835" t="s">
        <v>1275</v>
      </c>
      <c r="K3835" t="str">
        <f>INDEX('Planning Periods'!$O$2:$O$540,MATCH('Table B Values'!A3835,'Planning Periods'!$A$2:$A$540,0))</f>
        <v>Butte County</v>
      </c>
    </row>
    <row r="3836" spans="1:11">
      <c r="A3836" t="s">
        <v>1090</v>
      </c>
      <c r="B3836">
        <v>2015</v>
      </c>
      <c r="C3836">
        <v>0</v>
      </c>
      <c r="D3836">
        <v>0</v>
      </c>
      <c r="E3836">
        <v>1</v>
      </c>
      <c r="F3836">
        <v>0</v>
      </c>
      <c r="G3836">
        <v>0</v>
      </c>
      <c r="H3836">
        <v>2</v>
      </c>
      <c r="I3836">
        <v>0</v>
      </c>
      <c r="J3836" t="s">
        <v>1275</v>
      </c>
      <c r="K3836" t="str">
        <f>INDEX('Planning Periods'!$O$2:$O$540,MATCH('Table B Values'!A3836,'Planning Periods'!$A$2:$A$540,0))</f>
        <v>Inyo County</v>
      </c>
    </row>
    <row r="3837" spans="1:11">
      <c r="A3837" t="s">
        <v>1106</v>
      </c>
      <c r="B3837">
        <v>2015</v>
      </c>
      <c r="C3837">
        <v>20</v>
      </c>
      <c r="D3837">
        <v>0</v>
      </c>
      <c r="E3837">
        <v>27</v>
      </c>
      <c r="F3837">
        <v>0</v>
      </c>
      <c r="G3837">
        <v>0</v>
      </c>
      <c r="H3837">
        <v>0</v>
      </c>
      <c r="I3837">
        <v>0</v>
      </c>
      <c r="J3837" t="s">
        <v>1275</v>
      </c>
      <c r="K3837" t="str">
        <f>INDEX('Planning Periods'!$O$2:$O$540,MATCH('Table B Values'!A3837,'Planning Periods'!$A$2:$A$540,0))</f>
        <v>Imperial County</v>
      </c>
    </row>
    <row r="3838" spans="1:11">
      <c r="A3838" t="s">
        <v>1085</v>
      </c>
      <c r="B3838">
        <v>2015</v>
      </c>
      <c r="C3838">
        <v>2</v>
      </c>
      <c r="D3838">
        <v>0</v>
      </c>
      <c r="E3838">
        <v>0</v>
      </c>
      <c r="F3838">
        <v>0</v>
      </c>
      <c r="G3838">
        <v>0</v>
      </c>
      <c r="H3838">
        <v>0</v>
      </c>
      <c r="I3838">
        <v>21</v>
      </c>
      <c r="J3838" t="s">
        <v>1275</v>
      </c>
      <c r="K3838" t="str">
        <f>INDEX('Planning Periods'!$O$2:$O$540,MATCH('Table B Values'!A3838,'Planning Periods'!$A$2:$A$540,0))</f>
        <v>Los Angeles County</v>
      </c>
    </row>
    <row r="3839" spans="1:11">
      <c r="A3839" t="s">
        <v>1276</v>
      </c>
      <c r="B3839">
        <v>2015</v>
      </c>
      <c r="C3839">
        <v>0</v>
      </c>
      <c r="D3839">
        <v>0</v>
      </c>
      <c r="E3839">
        <v>0</v>
      </c>
      <c r="F3839">
        <v>0</v>
      </c>
      <c r="G3839">
        <v>0</v>
      </c>
      <c r="H3839">
        <v>0</v>
      </c>
      <c r="I3839">
        <v>0</v>
      </c>
      <c r="J3839" t="s">
        <v>1275</v>
      </c>
      <c r="K3839" t="str">
        <f>INDEX('Planning Periods'!$O$2:$O$540,MATCH('Table B Values'!A3839,'Planning Periods'!$A$2:$A$540,0))</f>
        <v>Marin County</v>
      </c>
    </row>
    <row r="3840" spans="1:11">
      <c r="A3840" t="s">
        <v>1136</v>
      </c>
      <c r="B3840">
        <v>2015</v>
      </c>
      <c r="C3840">
        <v>0</v>
      </c>
      <c r="D3840">
        <v>0</v>
      </c>
      <c r="E3840">
        <v>1</v>
      </c>
      <c r="F3840">
        <v>0</v>
      </c>
      <c r="G3840">
        <v>0</v>
      </c>
      <c r="H3840">
        <v>0</v>
      </c>
      <c r="I3840">
        <v>2</v>
      </c>
      <c r="J3840" t="s">
        <v>1275</v>
      </c>
      <c r="K3840" t="str">
        <f>INDEX('Planning Periods'!$O$2:$O$540,MATCH('Table B Values'!A3840,'Planning Periods'!$A$2:$A$540,0))</f>
        <v>Solano County</v>
      </c>
    </row>
    <row r="3841" spans="1:11">
      <c r="A3841" t="s">
        <v>1141</v>
      </c>
      <c r="B3841">
        <v>2015</v>
      </c>
      <c r="C3841">
        <v>70</v>
      </c>
      <c r="D3841">
        <v>0</v>
      </c>
      <c r="E3841">
        <v>25</v>
      </c>
      <c r="F3841">
        <v>0</v>
      </c>
      <c r="G3841">
        <v>0</v>
      </c>
      <c r="H3841">
        <v>1</v>
      </c>
      <c r="I3841">
        <v>392</v>
      </c>
      <c r="J3841" t="s">
        <v>1275</v>
      </c>
      <c r="K3841" t="str">
        <f>INDEX('Planning Periods'!$O$2:$O$540,MATCH('Table B Values'!A3841,'Planning Periods'!$A$2:$A$540,0))</f>
        <v>Alameda County</v>
      </c>
    </row>
    <row r="3842" spans="1:11">
      <c r="A3842" t="s">
        <v>1107</v>
      </c>
      <c r="B3842">
        <v>2015</v>
      </c>
      <c r="C3842">
        <v>0</v>
      </c>
      <c r="D3842">
        <v>0</v>
      </c>
      <c r="E3842">
        <v>0</v>
      </c>
      <c r="F3842">
        <v>0</v>
      </c>
      <c r="G3842">
        <v>0</v>
      </c>
      <c r="H3842">
        <v>0</v>
      </c>
      <c r="I3842">
        <v>461</v>
      </c>
      <c r="J3842" t="s">
        <v>1275</v>
      </c>
      <c r="K3842" t="str">
        <f>INDEX('Planning Periods'!$O$2:$O$540,MATCH('Table B Values'!A3842,'Planning Periods'!$A$2:$A$540,0))</f>
        <v>Orange County</v>
      </c>
    </row>
    <row r="3843" spans="1:11">
      <c r="A3843" t="s">
        <v>1104</v>
      </c>
      <c r="B3843">
        <v>2015</v>
      </c>
      <c r="C3843">
        <v>0</v>
      </c>
      <c r="D3843">
        <v>0</v>
      </c>
      <c r="E3843">
        <v>0</v>
      </c>
      <c r="F3843">
        <v>0</v>
      </c>
      <c r="G3843">
        <v>0</v>
      </c>
      <c r="H3843">
        <v>0</v>
      </c>
      <c r="I3843" s="356">
        <v>14</v>
      </c>
      <c r="J3843" t="s">
        <v>1275</v>
      </c>
      <c r="K3843" t="str">
        <f>INDEX('Planning Periods'!$O$2:$O$540,MATCH('Table B Values'!A3843,'Planning Periods'!$A$2:$A$540,0))</f>
        <v>Los Angeles County</v>
      </c>
    </row>
    <row r="3844" spans="1:11">
      <c r="A3844" t="s">
        <v>1159</v>
      </c>
      <c r="B3844">
        <v>2015</v>
      </c>
      <c r="C3844">
        <v>0</v>
      </c>
      <c r="D3844">
        <v>0</v>
      </c>
      <c r="E3844">
        <v>0</v>
      </c>
      <c r="F3844">
        <v>0</v>
      </c>
      <c r="G3844">
        <v>0</v>
      </c>
      <c r="H3844">
        <v>0</v>
      </c>
      <c r="I3844">
        <v>5</v>
      </c>
      <c r="J3844" t="s">
        <v>1275</v>
      </c>
      <c r="K3844" t="str">
        <f>INDEX('Planning Periods'!$O$2:$O$540,MATCH('Table B Values'!A3844,'Planning Periods'!$A$2:$A$540,0))</f>
        <v>San Mateo County</v>
      </c>
    </row>
    <row r="3845" spans="1:11">
      <c r="A3845" t="s">
        <v>1113</v>
      </c>
      <c r="B3845">
        <v>2015</v>
      </c>
      <c r="C3845">
        <v>8</v>
      </c>
      <c r="D3845">
        <v>0</v>
      </c>
      <c r="E3845">
        <v>0</v>
      </c>
      <c r="F3845">
        <v>0</v>
      </c>
      <c r="G3845">
        <v>0</v>
      </c>
      <c r="H3845">
        <v>1</v>
      </c>
      <c r="I3845">
        <v>15</v>
      </c>
      <c r="J3845" t="s">
        <v>1275</v>
      </c>
      <c r="K3845" t="str">
        <f>INDEX('Planning Periods'!$O$2:$O$540,MATCH('Table B Values'!A3845,'Planning Periods'!$A$2:$A$540,0))</f>
        <v>Los Angeles County</v>
      </c>
    </row>
    <row r="3846" spans="1:11">
      <c r="A3846" t="s">
        <v>954</v>
      </c>
      <c r="B3846">
        <v>2015</v>
      </c>
      <c r="C3846">
        <v>0</v>
      </c>
      <c r="D3846">
        <v>0</v>
      </c>
      <c r="E3846">
        <v>0</v>
      </c>
      <c r="F3846">
        <v>0</v>
      </c>
      <c r="G3846">
        <v>0</v>
      </c>
      <c r="H3846">
        <v>72</v>
      </c>
      <c r="I3846">
        <v>65</v>
      </c>
      <c r="J3846" t="s">
        <v>1275</v>
      </c>
      <c r="K3846" t="str">
        <f>INDEX('Planning Periods'!$O$2:$O$540,MATCH('Table B Values'!A3846,'Planning Periods'!$A$2:$A$540,0))</f>
        <v>Orange County</v>
      </c>
    </row>
    <row r="3847" spans="1:11">
      <c r="A3847" t="s">
        <v>1152</v>
      </c>
      <c r="B3847">
        <v>2015</v>
      </c>
      <c r="C3847">
        <v>0</v>
      </c>
      <c r="D3847">
        <v>0</v>
      </c>
      <c r="E3847">
        <v>5</v>
      </c>
      <c r="F3847">
        <v>0</v>
      </c>
      <c r="G3847">
        <v>0</v>
      </c>
      <c r="H3847">
        <v>0</v>
      </c>
      <c r="I3847">
        <v>449</v>
      </c>
      <c r="J3847" t="s">
        <v>1275</v>
      </c>
      <c r="K3847" t="str">
        <f>INDEX('Planning Periods'!$O$2:$O$540,MATCH('Table B Values'!A3847,'Planning Periods'!$A$2:$A$540,0))</f>
        <v>Contra Costa County</v>
      </c>
    </row>
    <row r="3848" spans="1:11">
      <c r="A3848" t="s">
        <v>1160</v>
      </c>
      <c r="B3848">
        <v>2015</v>
      </c>
      <c r="C3848">
        <v>0</v>
      </c>
      <c r="D3848">
        <v>0</v>
      </c>
      <c r="E3848">
        <v>0</v>
      </c>
      <c r="F3848">
        <v>0</v>
      </c>
      <c r="G3848">
        <v>0</v>
      </c>
      <c r="H3848">
        <v>1</v>
      </c>
      <c r="I3848">
        <v>2</v>
      </c>
      <c r="J3848" t="s">
        <v>1275</v>
      </c>
      <c r="K3848" t="str">
        <f>INDEX('Planning Periods'!$O$2:$O$540,MATCH('Table B Values'!A3848,'Planning Periods'!$A$2:$A$540,0))</f>
        <v>San Mateo County</v>
      </c>
    </row>
    <row r="3849" spans="1:11">
      <c r="A3849" t="s">
        <v>1161</v>
      </c>
      <c r="B3849">
        <v>2015</v>
      </c>
      <c r="C3849">
        <v>5</v>
      </c>
      <c r="D3849">
        <v>0</v>
      </c>
      <c r="E3849">
        <v>4</v>
      </c>
      <c r="F3849">
        <v>0</v>
      </c>
      <c r="G3849">
        <v>0</v>
      </c>
      <c r="H3849">
        <v>60</v>
      </c>
      <c r="I3849">
        <v>0</v>
      </c>
      <c r="J3849" t="s">
        <v>1275</v>
      </c>
      <c r="K3849" t="str">
        <f>INDEX('Planning Periods'!$O$2:$O$540,MATCH('Table B Values'!A3849,'Planning Periods'!$A$2:$A$540,0))</f>
        <v>Santa Barbara County</v>
      </c>
    </row>
    <row r="3850" spans="1:11">
      <c r="A3850" t="s">
        <v>1102</v>
      </c>
      <c r="B3850">
        <v>2014</v>
      </c>
      <c r="C3850">
        <v>0</v>
      </c>
      <c r="D3850">
        <v>0</v>
      </c>
      <c r="E3850">
        <v>0</v>
      </c>
      <c r="F3850">
        <v>0</v>
      </c>
      <c r="G3850">
        <v>0</v>
      </c>
      <c r="H3850">
        <v>0</v>
      </c>
      <c r="I3850">
        <v>13</v>
      </c>
      <c r="J3850" t="s">
        <v>1275</v>
      </c>
      <c r="K3850" t="str">
        <f>INDEX('Planning Periods'!$O$2:$O$540,MATCH('Table B Values'!A3850,'Planning Periods'!$A$2:$A$540,0))</f>
        <v>Placer County</v>
      </c>
    </row>
    <row r="3851" spans="1:11">
      <c r="A3851" t="s">
        <v>1294</v>
      </c>
      <c r="B3851">
        <v>2014</v>
      </c>
      <c r="C3851">
        <v>0</v>
      </c>
      <c r="D3851">
        <v>0</v>
      </c>
      <c r="E3851">
        <v>0</v>
      </c>
      <c r="F3851">
        <v>0</v>
      </c>
      <c r="G3851">
        <v>0</v>
      </c>
      <c r="H3851">
        <v>0</v>
      </c>
      <c r="I3851">
        <v>2</v>
      </c>
      <c r="J3851" t="s">
        <v>1275</v>
      </c>
      <c r="K3851" t="str">
        <f>INDEX('Planning Periods'!$O$2:$O$540,MATCH('Table B Values'!A3851,'Planning Periods'!$A$2:$A$540,0))</f>
        <v>Los Angeles County</v>
      </c>
    </row>
    <row r="3852" spans="1:11">
      <c r="A3852" t="s">
        <v>1277</v>
      </c>
      <c r="B3852">
        <v>2014</v>
      </c>
      <c r="C3852">
        <v>0</v>
      </c>
      <c r="D3852">
        <v>0</v>
      </c>
      <c r="E3852">
        <v>2</v>
      </c>
      <c r="F3852">
        <v>0</v>
      </c>
      <c r="G3852">
        <v>0</v>
      </c>
      <c r="H3852">
        <v>0</v>
      </c>
      <c r="I3852">
        <v>0</v>
      </c>
      <c r="J3852" t="s">
        <v>1275</v>
      </c>
      <c r="K3852" t="str">
        <f>INDEX('Planning Periods'!$O$2:$O$540,MATCH('Table B Values'!A3852,'Planning Periods'!$A$2:$A$540,0))</f>
        <v>Kings County</v>
      </c>
    </row>
    <row r="3853" spans="1:11">
      <c r="A3853" t="s">
        <v>1149</v>
      </c>
      <c r="B3853">
        <v>2014</v>
      </c>
      <c r="C3853">
        <v>0</v>
      </c>
      <c r="D3853">
        <v>0</v>
      </c>
      <c r="E3853">
        <v>0</v>
      </c>
      <c r="F3853">
        <v>0</v>
      </c>
      <c r="G3853">
        <v>0</v>
      </c>
      <c r="H3853">
        <v>0</v>
      </c>
      <c r="I3853">
        <v>0</v>
      </c>
      <c r="J3853" t="s">
        <v>1275</v>
      </c>
      <c r="K3853" t="str">
        <f>INDEX('Planning Periods'!$O$2:$O$540,MATCH('Table B Values'!A3853,'Planning Periods'!$A$2:$A$540,0))</f>
        <v>Merced County</v>
      </c>
    </row>
    <row r="3854" spans="1:11">
      <c r="A3854" t="s">
        <v>1150</v>
      </c>
      <c r="B3854">
        <v>2014</v>
      </c>
      <c r="C3854">
        <v>0</v>
      </c>
      <c r="D3854">
        <v>0</v>
      </c>
      <c r="E3854">
        <v>15</v>
      </c>
      <c r="F3854">
        <v>0</v>
      </c>
      <c r="G3854">
        <v>0</v>
      </c>
      <c r="H3854">
        <v>2</v>
      </c>
      <c r="I3854">
        <v>0</v>
      </c>
      <c r="J3854" t="s">
        <v>1275</v>
      </c>
      <c r="K3854" t="str">
        <f>INDEX('Planning Periods'!$O$2:$O$540,MATCH('Table B Values'!A3854,'Planning Periods'!$A$2:$A$540,0))</f>
        <v>Kern County</v>
      </c>
    </row>
    <row r="3855" spans="1:11">
      <c r="A3855" t="s">
        <v>1097</v>
      </c>
      <c r="B3855">
        <v>2014</v>
      </c>
      <c r="C3855">
        <v>2</v>
      </c>
      <c r="D3855">
        <v>0</v>
      </c>
      <c r="E3855">
        <v>1</v>
      </c>
      <c r="F3855">
        <v>0</v>
      </c>
      <c r="G3855">
        <v>0</v>
      </c>
      <c r="H3855">
        <v>76</v>
      </c>
      <c r="I3855">
        <v>106</v>
      </c>
      <c r="J3855" t="s">
        <v>1275</v>
      </c>
      <c r="K3855" t="str">
        <f>INDEX('Planning Periods'!$O$2:$O$540,MATCH('Table B Values'!A3855,'Planning Periods'!$A$2:$A$540,0))</f>
        <v>San Luis Obispo County</v>
      </c>
    </row>
    <row r="3856" spans="1:11">
      <c r="A3856" t="s">
        <v>1151</v>
      </c>
      <c r="B3856">
        <v>2014</v>
      </c>
      <c r="C3856">
        <v>0</v>
      </c>
      <c r="D3856">
        <v>1</v>
      </c>
      <c r="E3856">
        <v>0</v>
      </c>
      <c r="F3856">
        <v>3</v>
      </c>
      <c r="G3856">
        <v>0</v>
      </c>
      <c r="H3856">
        <v>0</v>
      </c>
      <c r="I3856">
        <v>1</v>
      </c>
      <c r="J3856" t="s">
        <v>1275</v>
      </c>
      <c r="K3856" t="str">
        <f>INDEX('Planning Periods'!$O$2:$O$540,MATCH('Table B Values'!A3856,'Planning Periods'!$A$2:$A$540,0))</f>
        <v>San Mateo County</v>
      </c>
    </row>
    <row r="3857" spans="1:11">
      <c r="A3857" t="s">
        <v>1147</v>
      </c>
      <c r="B3857">
        <v>2014</v>
      </c>
      <c r="C3857">
        <v>0</v>
      </c>
      <c r="D3857">
        <v>0</v>
      </c>
      <c r="E3857">
        <v>0</v>
      </c>
      <c r="F3857">
        <v>0</v>
      </c>
      <c r="G3857">
        <v>0</v>
      </c>
      <c r="H3857">
        <v>298</v>
      </c>
      <c r="I3857">
        <v>0</v>
      </c>
      <c r="J3857" t="s">
        <v>1275</v>
      </c>
      <c r="K3857" t="str">
        <f>INDEX('Planning Periods'!$O$2:$O$540,MATCH('Table B Values'!A3857,'Planning Periods'!$A$2:$A$540,0))</f>
        <v>Los Angeles County</v>
      </c>
    </row>
    <row r="3858" spans="1:11">
      <c r="A3858" t="s">
        <v>1087</v>
      </c>
      <c r="B3858">
        <v>2014</v>
      </c>
      <c r="C3858">
        <v>0</v>
      </c>
      <c r="D3858">
        <v>0</v>
      </c>
      <c r="E3858">
        <v>0</v>
      </c>
      <c r="F3858">
        <v>0</v>
      </c>
      <c r="G3858">
        <v>0</v>
      </c>
      <c r="H3858">
        <v>0</v>
      </c>
      <c r="I3858">
        <v>67</v>
      </c>
      <c r="J3858" t="s">
        <v>1275</v>
      </c>
      <c r="K3858" t="str">
        <f>INDEX('Planning Periods'!$O$2:$O$540,MATCH('Table B Values'!A3858,'Planning Periods'!$A$2:$A$540,0))</f>
        <v>Los Angeles County</v>
      </c>
    </row>
    <row r="3859" spans="1:11">
      <c r="A3859" t="s">
        <v>1135</v>
      </c>
      <c r="B3859">
        <v>2014</v>
      </c>
      <c r="C3859">
        <v>0</v>
      </c>
      <c r="D3859">
        <v>0</v>
      </c>
      <c r="E3859">
        <v>0</v>
      </c>
      <c r="F3859">
        <v>0</v>
      </c>
      <c r="G3859">
        <v>0</v>
      </c>
      <c r="H3859">
        <v>0</v>
      </c>
      <c r="I3859">
        <v>25</v>
      </c>
      <c r="J3859" t="s">
        <v>1275</v>
      </c>
      <c r="K3859" t="str">
        <f>INDEX('Planning Periods'!$O$2:$O$540,MATCH('Table B Values'!A3859,'Planning Periods'!$A$2:$A$540,0))</f>
        <v>San Mateo County</v>
      </c>
    </row>
    <row r="3860" spans="1:11">
      <c r="A3860" t="s">
        <v>1276</v>
      </c>
      <c r="B3860">
        <v>2014</v>
      </c>
      <c r="C3860">
        <v>0</v>
      </c>
      <c r="D3860">
        <v>0</v>
      </c>
      <c r="E3860">
        <v>0</v>
      </c>
      <c r="F3860">
        <v>0</v>
      </c>
      <c r="G3860">
        <v>0</v>
      </c>
      <c r="H3860">
        <v>0</v>
      </c>
      <c r="I3860">
        <v>0</v>
      </c>
      <c r="J3860" t="s">
        <v>1275</v>
      </c>
      <c r="K3860" t="str">
        <f>INDEX('Planning Periods'!$O$2:$O$540,MATCH('Table B Values'!A3860,'Planning Periods'!$A$2:$A$540,0))</f>
        <v>Marin County</v>
      </c>
    </row>
    <row r="3861" spans="1:11">
      <c r="A3861" t="s">
        <v>1095</v>
      </c>
      <c r="B3861">
        <v>2014</v>
      </c>
      <c r="C3861">
        <v>0</v>
      </c>
      <c r="D3861">
        <v>0</v>
      </c>
      <c r="E3861">
        <v>0</v>
      </c>
      <c r="F3861">
        <v>0</v>
      </c>
      <c r="G3861">
        <v>0</v>
      </c>
      <c r="H3861">
        <v>4</v>
      </c>
      <c r="I3861">
        <v>2</v>
      </c>
      <c r="J3861" t="s">
        <v>1275</v>
      </c>
      <c r="K3861" t="str">
        <f>INDEX('Planning Periods'!$O$2:$O$540,MATCH('Table B Values'!A3861,'Planning Periods'!$A$2:$A$540,0))</f>
        <v>Los Angeles County</v>
      </c>
    </row>
    <row r="3862" spans="1:11">
      <c r="A3862" t="s">
        <v>1101</v>
      </c>
      <c r="B3862">
        <v>2014</v>
      </c>
      <c r="C3862">
        <v>47</v>
      </c>
      <c r="D3862">
        <v>0</v>
      </c>
      <c r="E3862">
        <v>16</v>
      </c>
      <c r="F3862">
        <v>0</v>
      </c>
      <c r="G3862">
        <v>0</v>
      </c>
      <c r="H3862">
        <v>0</v>
      </c>
      <c r="I3862">
        <v>19</v>
      </c>
      <c r="J3862" t="s">
        <v>1275</v>
      </c>
      <c r="K3862" t="str">
        <f>INDEX('Planning Periods'!$O$2:$O$540,MATCH('Table B Values'!A3862,'Planning Periods'!$A$2:$A$540,0))</f>
        <v>Los Angeles County</v>
      </c>
    </row>
    <row r="3863" spans="1:11">
      <c r="A3863" t="s">
        <v>1288</v>
      </c>
      <c r="B3863">
        <v>2014</v>
      </c>
      <c r="C3863">
        <v>0</v>
      </c>
      <c r="D3863">
        <v>0</v>
      </c>
      <c r="E3863">
        <v>0</v>
      </c>
      <c r="F3863">
        <v>0</v>
      </c>
      <c r="G3863">
        <v>0</v>
      </c>
      <c r="H3863">
        <v>0</v>
      </c>
      <c r="I3863">
        <v>0</v>
      </c>
      <c r="J3863" t="s">
        <v>1275</v>
      </c>
      <c r="K3863" t="str">
        <f>INDEX('Planning Periods'!$O$2:$O$540,MATCH('Table B Values'!A3863,'Planning Periods'!$A$2:$A$540,0))</f>
        <v>Riverside County</v>
      </c>
    </row>
    <row r="3864" spans="1:11">
      <c r="A3864" t="s">
        <v>1140</v>
      </c>
      <c r="B3864">
        <v>2014</v>
      </c>
      <c r="C3864">
        <v>0</v>
      </c>
      <c r="D3864">
        <v>0</v>
      </c>
      <c r="E3864">
        <v>0</v>
      </c>
      <c r="F3864">
        <v>0</v>
      </c>
      <c r="G3864">
        <v>0</v>
      </c>
      <c r="H3864">
        <v>0</v>
      </c>
      <c r="I3864">
        <v>0</v>
      </c>
      <c r="J3864" t="s">
        <v>1275</v>
      </c>
      <c r="K3864" t="str">
        <f>INDEX('Planning Periods'!$O$2:$O$540,MATCH('Table B Values'!A3864,'Planning Periods'!$A$2:$A$540,0))</f>
        <v>Los Angeles County</v>
      </c>
    </row>
    <row r="3865" spans="1:11">
      <c r="A3865" t="s">
        <v>873</v>
      </c>
      <c r="B3865">
        <v>2014</v>
      </c>
      <c r="C3865">
        <v>0</v>
      </c>
      <c r="D3865">
        <v>0</v>
      </c>
      <c r="E3865">
        <v>0</v>
      </c>
      <c r="F3865">
        <v>0</v>
      </c>
      <c r="G3865">
        <v>0</v>
      </c>
      <c r="H3865">
        <v>0</v>
      </c>
      <c r="I3865">
        <v>17</v>
      </c>
      <c r="J3865" t="s">
        <v>1275</v>
      </c>
      <c r="K3865" t="str">
        <f>INDEX('Planning Periods'!$O$2:$O$540,MATCH('Table B Values'!A3865,'Planning Periods'!$A$2:$A$540,0))</f>
        <v>Los Angeles County</v>
      </c>
    </row>
    <row r="3866" spans="1:11">
      <c r="A3866" t="s">
        <v>875</v>
      </c>
      <c r="B3866">
        <v>2014</v>
      </c>
      <c r="C3866">
        <v>0</v>
      </c>
      <c r="D3866">
        <v>0</v>
      </c>
      <c r="E3866">
        <v>0</v>
      </c>
      <c r="F3866">
        <v>0</v>
      </c>
      <c r="G3866">
        <v>0</v>
      </c>
      <c r="H3866">
        <v>1</v>
      </c>
      <c r="I3866">
        <v>54</v>
      </c>
      <c r="J3866" t="s">
        <v>1275</v>
      </c>
      <c r="K3866" t="str">
        <f>INDEX('Planning Periods'!$O$2:$O$540,MATCH('Table B Values'!A3866,'Planning Periods'!$A$2:$A$540,0))</f>
        <v>Alameda County</v>
      </c>
    </row>
    <row r="3867" spans="1:11">
      <c r="A3867" t="s">
        <v>1145</v>
      </c>
      <c r="B3867">
        <v>2014</v>
      </c>
      <c r="C3867">
        <v>0</v>
      </c>
      <c r="D3867">
        <v>0</v>
      </c>
      <c r="E3867">
        <v>0</v>
      </c>
      <c r="F3867">
        <v>3</v>
      </c>
      <c r="G3867">
        <v>0</v>
      </c>
      <c r="H3867">
        <v>14</v>
      </c>
      <c r="I3867">
        <v>12</v>
      </c>
      <c r="J3867" t="s">
        <v>1275</v>
      </c>
      <c r="K3867" t="str">
        <f>INDEX('Planning Periods'!$O$2:$O$540,MATCH('Table B Values'!A3867,'Planning Periods'!$A$2:$A$540,0))</f>
        <v>Alameda County</v>
      </c>
    </row>
    <row r="3868" spans="1:11">
      <c r="A3868" t="s">
        <v>1080</v>
      </c>
      <c r="B3868">
        <v>2014</v>
      </c>
      <c r="C3868">
        <v>0</v>
      </c>
      <c r="D3868">
        <v>0</v>
      </c>
      <c r="E3868">
        <v>0</v>
      </c>
      <c r="F3868">
        <v>0</v>
      </c>
      <c r="G3868">
        <v>0</v>
      </c>
      <c r="H3868">
        <v>3</v>
      </c>
      <c r="I3868">
        <v>29</v>
      </c>
      <c r="J3868" t="s">
        <v>1275</v>
      </c>
      <c r="K3868" t="str">
        <f>INDEX('Planning Periods'!$O$2:$O$540,MATCH('Table B Values'!A3868,'Planning Periods'!$A$2:$A$540,0))</f>
        <v>Los Angeles County</v>
      </c>
    </row>
    <row r="3869" spans="1:11">
      <c r="A3869" t="s">
        <v>1143</v>
      </c>
      <c r="B3869">
        <v>2014</v>
      </c>
      <c r="C3869">
        <v>0</v>
      </c>
      <c r="D3869">
        <v>0</v>
      </c>
      <c r="E3869">
        <v>0</v>
      </c>
      <c r="F3869">
        <v>0</v>
      </c>
      <c r="G3869">
        <v>0</v>
      </c>
      <c r="H3869">
        <v>114</v>
      </c>
      <c r="I3869">
        <v>348</v>
      </c>
      <c r="J3869" t="s">
        <v>1275</v>
      </c>
      <c r="K3869" t="str">
        <f>INDEX('Planning Periods'!$O$2:$O$540,MATCH('Table B Values'!A3869,'Planning Periods'!$A$2:$A$540,0))</f>
        <v>Contra Costa County</v>
      </c>
    </row>
    <row r="3870" spans="1:11">
      <c r="A3870" t="s">
        <v>797</v>
      </c>
      <c r="B3870">
        <v>2014</v>
      </c>
      <c r="C3870">
        <v>52</v>
      </c>
      <c r="D3870">
        <v>0</v>
      </c>
      <c r="E3870">
        <v>10</v>
      </c>
      <c r="F3870">
        <v>0</v>
      </c>
      <c r="G3870">
        <v>0</v>
      </c>
      <c r="H3870">
        <v>16</v>
      </c>
      <c r="I3870">
        <v>14</v>
      </c>
      <c r="J3870" t="s">
        <v>1275</v>
      </c>
      <c r="K3870" t="str">
        <f>INDEX('Planning Periods'!$O$2:$O$540,MATCH('Table B Values'!A3870,'Planning Periods'!$A$2:$A$540,0))</f>
        <v>Humboldt County</v>
      </c>
    </row>
    <row r="3871" spans="1:11">
      <c r="A3871" t="s">
        <v>1099</v>
      </c>
      <c r="B3871">
        <v>2014</v>
      </c>
      <c r="C3871">
        <v>0</v>
      </c>
      <c r="D3871">
        <v>0</v>
      </c>
      <c r="E3871">
        <v>0</v>
      </c>
      <c r="F3871">
        <v>0</v>
      </c>
      <c r="G3871">
        <v>0</v>
      </c>
      <c r="H3871">
        <v>0</v>
      </c>
      <c r="I3871">
        <v>17</v>
      </c>
      <c r="J3871" t="s">
        <v>1275</v>
      </c>
      <c r="K3871" t="str">
        <f>INDEX('Planning Periods'!$O$2:$O$540,MATCH('Table B Values'!A3871,'Planning Periods'!$A$2:$A$540,0))</f>
        <v>Los Angeles County</v>
      </c>
    </row>
    <row r="3872" spans="1:11">
      <c r="A3872" t="s">
        <v>1078</v>
      </c>
      <c r="B3872">
        <v>2014</v>
      </c>
      <c r="C3872">
        <v>0</v>
      </c>
      <c r="D3872">
        <v>0</v>
      </c>
      <c r="E3872">
        <v>0</v>
      </c>
      <c r="F3872">
        <v>0</v>
      </c>
      <c r="G3872">
        <v>0</v>
      </c>
      <c r="H3872">
        <v>0</v>
      </c>
      <c r="I3872">
        <v>4</v>
      </c>
      <c r="J3872" t="s">
        <v>1275</v>
      </c>
      <c r="K3872" t="str">
        <f>INDEX('Planning Periods'!$O$2:$O$540,MATCH('Table B Values'!A3872,'Planning Periods'!$A$2:$A$540,0))</f>
        <v>Calaveras County</v>
      </c>
    </row>
    <row r="3873" spans="1:11">
      <c r="A3873" t="s">
        <v>1301</v>
      </c>
      <c r="B3873">
        <v>2014</v>
      </c>
      <c r="C3873">
        <v>0</v>
      </c>
      <c r="D3873">
        <v>0</v>
      </c>
      <c r="E3873">
        <v>0</v>
      </c>
      <c r="F3873">
        <v>0</v>
      </c>
      <c r="G3873">
        <v>0</v>
      </c>
      <c r="H3873">
        <v>1</v>
      </c>
      <c r="I3873">
        <v>0</v>
      </c>
      <c r="J3873" t="s">
        <v>1275</v>
      </c>
      <c r="K3873" t="str">
        <f>INDEX('Planning Periods'!$O$2:$O$540,MATCH('Table B Values'!A3873,'Planning Periods'!$A$2:$A$540,0))</f>
        <v>Orange County</v>
      </c>
    </row>
    <row r="3874" spans="1:11">
      <c r="A3874" t="s">
        <v>1218</v>
      </c>
      <c r="B3874">
        <v>2014</v>
      </c>
      <c r="C3874">
        <v>0</v>
      </c>
      <c r="D3874">
        <v>0</v>
      </c>
      <c r="E3874">
        <v>0</v>
      </c>
      <c r="F3874">
        <v>0</v>
      </c>
      <c r="G3874">
        <v>0</v>
      </c>
      <c r="H3874">
        <v>1</v>
      </c>
      <c r="I3874">
        <v>1</v>
      </c>
      <c r="J3874" t="s">
        <v>1275</v>
      </c>
      <c r="K3874" t="str">
        <f>INDEX('Planning Periods'!$O$2:$O$540,MATCH('Table B Values'!A3874,'Planning Periods'!$A$2:$A$540,0))</f>
        <v>Alpine County</v>
      </c>
    </row>
    <row r="3875" spans="1:11">
      <c r="A3875" t="s">
        <v>785</v>
      </c>
      <c r="B3875">
        <v>2014</v>
      </c>
      <c r="C3875">
        <v>0</v>
      </c>
      <c r="D3875">
        <v>0</v>
      </c>
      <c r="E3875">
        <v>9</v>
      </c>
      <c r="F3875">
        <v>0</v>
      </c>
      <c r="G3875">
        <v>0</v>
      </c>
      <c r="H3875">
        <v>21</v>
      </c>
      <c r="I3875">
        <v>1271</v>
      </c>
      <c r="J3875" t="s">
        <v>1275</v>
      </c>
      <c r="K3875" t="str">
        <f>INDEX('Planning Periods'!$O$2:$O$540,MATCH('Table B Values'!A3875,'Planning Periods'!$A$2:$A$540,0))</f>
        <v>Orange County</v>
      </c>
    </row>
    <row r="3876" spans="1:11">
      <c r="A3876" t="s">
        <v>1136</v>
      </c>
      <c r="B3876">
        <v>2014</v>
      </c>
      <c r="C3876">
        <v>0</v>
      </c>
      <c r="D3876">
        <v>0</v>
      </c>
      <c r="E3876">
        <v>0</v>
      </c>
      <c r="F3876">
        <v>0</v>
      </c>
      <c r="G3876">
        <v>0</v>
      </c>
      <c r="H3876">
        <v>0</v>
      </c>
      <c r="I3876" s="356">
        <v>4</v>
      </c>
      <c r="J3876" t="s">
        <v>1275</v>
      </c>
      <c r="K3876" t="str">
        <f>INDEX('Planning Periods'!$O$2:$O$540,MATCH('Table B Values'!A3876,'Planning Periods'!$A$2:$A$540,0))</f>
        <v>Solano County</v>
      </c>
    </row>
    <row r="3877" spans="1:11">
      <c r="A3877" t="s">
        <v>1091</v>
      </c>
      <c r="B3877">
        <v>2014</v>
      </c>
      <c r="C3877">
        <v>0</v>
      </c>
      <c r="D3877">
        <v>0</v>
      </c>
      <c r="E3877">
        <v>0</v>
      </c>
      <c r="F3877">
        <v>0</v>
      </c>
      <c r="G3877">
        <v>0</v>
      </c>
      <c r="H3877">
        <v>1</v>
      </c>
      <c r="I3877">
        <v>4</v>
      </c>
      <c r="J3877" t="s">
        <v>1275</v>
      </c>
      <c r="K3877" t="str">
        <f>INDEX('Planning Periods'!$O$2:$O$540,MATCH('Table B Values'!A3877,'Planning Periods'!$A$2:$A$540,0))</f>
        <v>Riverside County</v>
      </c>
    </row>
    <row r="3878" spans="1:11">
      <c r="A3878" t="s">
        <v>1165</v>
      </c>
      <c r="B3878">
        <v>2014</v>
      </c>
      <c r="C3878">
        <v>0</v>
      </c>
      <c r="D3878">
        <v>0</v>
      </c>
      <c r="E3878">
        <v>0</v>
      </c>
      <c r="F3878">
        <v>0</v>
      </c>
      <c r="G3878">
        <v>0</v>
      </c>
      <c r="H3878">
        <v>0</v>
      </c>
      <c r="I3878">
        <v>3</v>
      </c>
      <c r="J3878" t="s">
        <v>1275</v>
      </c>
      <c r="K3878" t="str">
        <f>INDEX('Planning Periods'!$O$2:$O$540,MATCH('Table B Values'!A3878,'Planning Periods'!$A$2:$A$540,0))</f>
        <v>Santa Cruz County</v>
      </c>
    </row>
    <row r="3879" spans="1:11">
      <c r="A3879" t="s">
        <v>1163</v>
      </c>
      <c r="B3879">
        <v>2014</v>
      </c>
      <c r="C3879">
        <v>33</v>
      </c>
      <c r="D3879">
        <v>0</v>
      </c>
      <c r="E3879">
        <v>9</v>
      </c>
      <c r="F3879">
        <v>0</v>
      </c>
      <c r="G3879">
        <v>0</v>
      </c>
      <c r="H3879">
        <v>0</v>
      </c>
      <c r="I3879">
        <v>4</v>
      </c>
      <c r="J3879" t="s">
        <v>1275</v>
      </c>
      <c r="K3879" t="str">
        <f>INDEX('Planning Periods'!$O$2:$O$540,MATCH('Table B Values'!A3879,'Planning Periods'!$A$2:$A$540,0))</f>
        <v>Santa Barbara County</v>
      </c>
    </row>
    <row r="3880" spans="1:11">
      <c r="A3880" t="s">
        <v>1164</v>
      </c>
      <c r="B3880">
        <v>2014</v>
      </c>
      <c r="C3880">
        <v>0</v>
      </c>
      <c r="D3880">
        <v>0</v>
      </c>
      <c r="E3880">
        <v>0</v>
      </c>
      <c r="F3880">
        <v>0</v>
      </c>
      <c r="G3880">
        <v>0</v>
      </c>
      <c r="H3880">
        <v>0</v>
      </c>
      <c r="I3880" s="356">
        <v>68</v>
      </c>
      <c r="J3880" t="s">
        <v>1275</v>
      </c>
      <c r="K3880" t="str">
        <f>INDEX('Planning Periods'!$O$2:$O$540,MATCH('Table B Values'!A3880,'Planning Periods'!$A$2:$A$540,0))</f>
        <v>Santa Clara County</v>
      </c>
    </row>
    <row r="3881" spans="1:11">
      <c r="A3881" t="s">
        <v>1110</v>
      </c>
      <c r="B3881">
        <v>2014</v>
      </c>
      <c r="C3881">
        <v>0</v>
      </c>
      <c r="D3881">
        <v>0</v>
      </c>
      <c r="E3881">
        <v>0</v>
      </c>
      <c r="F3881">
        <v>0</v>
      </c>
      <c r="G3881">
        <v>0</v>
      </c>
      <c r="H3881">
        <v>0</v>
      </c>
      <c r="I3881">
        <v>37</v>
      </c>
      <c r="J3881" t="s">
        <v>1275</v>
      </c>
      <c r="K3881" t="str">
        <f>INDEX('Planning Periods'!$O$2:$O$540,MATCH('Table B Values'!A3881,'Planning Periods'!$A$2:$A$540,0))</f>
        <v>Riverside County</v>
      </c>
    </row>
    <row r="3882" spans="1:11">
      <c r="A3882" t="s">
        <v>1268</v>
      </c>
      <c r="B3882">
        <v>2014</v>
      </c>
      <c r="C3882">
        <v>37</v>
      </c>
      <c r="D3882">
        <v>0</v>
      </c>
      <c r="E3882">
        <v>10</v>
      </c>
      <c r="F3882">
        <v>0</v>
      </c>
      <c r="G3882">
        <v>0</v>
      </c>
      <c r="H3882">
        <v>2</v>
      </c>
      <c r="I3882">
        <v>3</v>
      </c>
      <c r="J3882" t="s">
        <v>1275</v>
      </c>
      <c r="K3882" t="str">
        <f>INDEX('Planning Periods'!$O$2:$O$540,MATCH('Table B Values'!A3882,'Planning Periods'!$A$2:$A$540,0))</f>
        <v>Napa County</v>
      </c>
    </row>
    <row r="3883" spans="1:11">
      <c r="A3883" t="s">
        <v>1089</v>
      </c>
      <c r="B3883">
        <v>2014</v>
      </c>
      <c r="C3883">
        <v>20</v>
      </c>
      <c r="D3883">
        <v>0</v>
      </c>
      <c r="E3883">
        <v>21</v>
      </c>
      <c r="F3883">
        <v>0</v>
      </c>
      <c r="G3883">
        <v>0</v>
      </c>
      <c r="H3883">
        <v>155</v>
      </c>
      <c r="I3883">
        <v>102</v>
      </c>
      <c r="J3883" t="s">
        <v>1275</v>
      </c>
      <c r="K3883" t="str">
        <f>INDEX('Planning Periods'!$O$2:$O$540,MATCH('Table B Values'!A3883,'Planning Periods'!$A$2:$A$540,0))</f>
        <v>Ventura County</v>
      </c>
    </row>
    <row r="3884" spans="1:11">
      <c r="A3884" t="s">
        <v>1086</v>
      </c>
      <c r="B3884">
        <v>2014</v>
      </c>
      <c r="C3884">
        <v>4</v>
      </c>
      <c r="D3884">
        <v>0</v>
      </c>
      <c r="E3884">
        <v>15</v>
      </c>
      <c r="F3884">
        <v>0</v>
      </c>
      <c r="G3884">
        <v>0</v>
      </c>
      <c r="H3884">
        <v>44</v>
      </c>
      <c r="I3884">
        <v>25</v>
      </c>
      <c r="J3884" t="s">
        <v>1275</v>
      </c>
      <c r="K3884" t="str">
        <f>INDEX('Planning Periods'!$O$2:$O$540,MATCH('Table B Values'!A3884,'Planning Periods'!$A$2:$A$540,0))</f>
        <v>Los Angeles County</v>
      </c>
    </row>
    <row r="3885" spans="1:11">
      <c r="A3885" t="s">
        <v>926</v>
      </c>
      <c r="B3885">
        <v>2014</v>
      </c>
      <c r="C3885">
        <v>0</v>
      </c>
      <c r="D3885">
        <v>0</v>
      </c>
      <c r="E3885">
        <v>0</v>
      </c>
      <c r="F3885">
        <v>0</v>
      </c>
      <c r="G3885">
        <v>0</v>
      </c>
      <c r="H3885">
        <v>286</v>
      </c>
      <c r="I3885">
        <v>41</v>
      </c>
      <c r="J3885" t="s">
        <v>1275</v>
      </c>
      <c r="K3885" t="str">
        <f>INDEX('Planning Periods'!$O$2:$O$540,MATCH('Table B Values'!A3885,'Planning Periods'!$A$2:$A$540,0))</f>
        <v>San Bernardino County</v>
      </c>
    </row>
    <row r="3886" spans="1:11">
      <c r="A3886" t="s">
        <v>835</v>
      </c>
      <c r="B3886">
        <v>2014</v>
      </c>
      <c r="C3886">
        <v>24</v>
      </c>
      <c r="D3886">
        <v>0</v>
      </c>
      <c r="E3886">
        <v>8</v>
      </c>
      <c r="F3886">
        <v>0</v>
      </c>
      <c r="G3886">
        <v>0</v>
      </c>
      <c r="H3886">
        <v>11</v>
      </c>
      <c r="I3886">
        <v>956</v>
      </c>
      <c r="J3886" t="s">
        <v>1275</v>
      </c>
      <c r="K3886" t="str">
        <f>INDEX('Planning Periods'!$O$2:$O$540,MATCH('Table B Values'!A3886,'Planning Periods'!$A$2:$A$540,0))</f>
        <v>San Diego County</v>
      </c>
    </row>
    <row r="3887" spans="1:11">
      <c r="A3887" t="s">
        <v>1127</v>
      </c>
      <c r="B3887">
        <v>2014</v>
      </c>
      <c r="C3887">
        <v>0</v>
      </c>
      <c r="D3887">
        <v>0</v>
      </c>
      <c r="E3887">
        <v>2</v>
      </c>
      <c r="F3887">
        <v>0</v>
      </c>
      <c r="G3887">
        <v>0</v>
      </c>
      <c r="H3887">
        <v>0</v>
      </c>
      <c r="I3887">
        <v>5</v>
      </c>
      <c r="J3887" t="s">
        <v>1275</v>
      </c>
      <c r="K3887" t="str">
        <f>INDEX('Planning Periods'!$O$2:$O$540,MATCH('Table B Values'!A3887,'Planning Periods'!$A$2:$A$540,0))</f>
        <v>Sacramento County</v>
      </c>
    </row>
    <row r="3888" spans="1:11">
      <c r="A3888" t="s">
        <v>1096</v>
      </c>
      <c r="B3888">
        <v>2014</v>
      </c>
      <c r="C3888">
        <v>0</v>
      </c>
      <c r="D3888">
        <v>0</v>
      </c>
      <c r="E3888">
        <v>0</v>
      </c>
      <c r="F3888">
        <v>0</v>
      </c>
      <c r="G3888">
        <v>0</v>
      </c>
      <c r="H3888">
        <v>0</v>
      </c>
      <c r="I3888">
        <v>342</v>
      </c>
      <c r="J3888" t="s">
        <v>1275</v>
      </c>
      <c r="K3888" t="str">
        <f>INDEX('Planning Periods'!$O$2:$O$540,MATCH('Table B Values'!A3888,'Planning Periods'!$A$2:$A$540,0))</f>
        <v>San Bernardino County</v>
      </c>
    </row>
    <row r="3889" spans="1:11">
      <c r="A3889" t="s">
        <v>1094</v>
      </c>
      <c r="B3889">
        <v>2014</v>
      </c>
      <c r="C3889">
        <v>0</v>
      </c>
      <c r="D3889">
        <v>0</v>
      </c>
      <c r="E3889">
        <v>0</v>
      </c>
      <c r="F3889">
        <v>0</v>
      </c>
      <c r="G3889">
        <v>0</v>
      </c>
      <c r="H3889">
        <v>32</v>
      </c>
      <c r="I3889">
        <v>0</v>
      </c>
      <c r="J3889" t="s">
        <v>1275</v>
      </c>
      <c r="K3889" t="str">
        <f>INDEX('Planning Periods'!$O$2:$O$540,MATCH('Table B Values'!A3889,'Planning Periods'!$A$2:$A$540,0))</f>
        <v>Riverside County</v>
      </c>
    </row>
    <row r="3890" spans="1:11">
      <c r="A3890" t="s">
        <v>1100</v>
      </c>
      <c r="B3890">
        <v>2014</v>
      </c>
      <c r="C3890">
        <v>0</v>
      </c>
      <c r="D3890">
        <v>0</v>
      </c>
      <c r="E3890">
        <v>0</v>
      </c>
      <c r="F3890">
        <v>0</v>
      </c>
      <c r="G3890">
        <v>0</v>
      </c>
      <c r="H3890">
        <v>0</v>
      </c>
      <c r="I3890">
        <v>223</v>
      </c>
      <c r="J3890" t="s">
        <v>1275</v>
      </c>
      <c r="K3890" t="str">
        <f>INDEX('Planning Periods'!$O$2:$O$540,MATCH('Table B Values'!A3890,'Planning Periods'!$A$2:$A$540,0))</f>
        <v>Los Angeles County</v>
      </c>
    </row>
    <row r="3891" spans="1:11">
      <c r="A3891" t="s">
        <v>837</v>
      </c>
      <c r="B3891">
        <v>2014</v>
      </c>
      <c r="C3891">
        <v>0</v>
      </c>
      <c r="D3891">
        <v>0</v>
      </c>
      <c r="E3891">
        <v>4</v>
      </c>
      <c r="F3891">
        <v>0</v>
      </c>
      <c r="G3891">
        <v>0</v>
      </c>
      <c r="H3891">
        <v>0</v>
      </c>
      <c r="I3891">
        <v>464</v>
      </c>
      <c r="J3891" t="s">
        <v>1275</v>
      </c>
      <c r="K3891" t="str">
        <f>INDEX('Planning Periods'!$O$2:$O$540,MATCH('Table B Values'!A3891,'Planning Periods'!$A$2:$A$540,0))</f>
        <v>Butte County</v>
      </c>
    </row>
    <row r="3892" spans="1:11">
      <c r="A3892" t="s">
        <v>1106</v>
      </c>
      <c r="B3892">
        <v>2014</v>
      </c>
      <c r="C3892">
        <v>8</v>
      </c>
      <c r="D3892">
        <v>0</v>
      </c>
      <c r="E3892">
        <v>5</v>
      </c>
      <c r="F3892">
        <v>0</v>
      </c>
      <c r="G3892">
        <v>0</v>
      </c>
      <c r="H3892">
        <v>0</v>
      </c>
      <c r="I3892">
        <v>6</v>
      </c>
      <c r="J3892" t="s">
        <v>1275</v>
      </c>
      <c r="K3892" t="str">
        <f>INDEX('Planning Periods'!$O$2:$O$540,MATCH('Table B Values'!A3892,'Planning Periods'!$A$2:$A$540,0))</f>
        <v>Imperial County</v>
      </c>
    </row>
    <row r="3893" spans="1:11">
      <c r="A3893" t="s">
        <v>1107</v>
      </c>
      <c r="B3893">
        <v>2014</v>
      </c>
      <c r="C3893">
        <v>0</v>
      </c>
      <c r="D3893">
        <v>0</v>
      </c>
      <c r="E3893">
        <v>0</v>
      </c>
      <c r="F3893">
        <v>0</v>
      </c>
      <c r="G3893">
        <v>0</v>
      </c>
      <c r="H3893">
        <v>0</v>
      </c>
      <c r="I3893">
        <v>321</v>
      </c>
      <c r="J3893" t="s">
        <v>1275</v>
      </c>
      <c r="K3893" t="str">
        <f>INDEX('Planning Periods'!$O$2:$O$540,MATCH('Table B Values'!A3893,'Planning Periods'!$A$2:$A$540,0))</f>
        <v>Orange County</v>
      </c>
    </row>
    <row r="3894" spans="1:11">
      <c r="A3894" t="s">
        <v>1152</v>
      </c>
      <c r="B3894">
        <v>2014</v>
      </c>
      <c r="C3894">
        <v>1</v>
      </c>
      <c r="D3894">
        <v>0</v>
      </c>
      <c r="E3894">
        <v>2</v>
      </c>
      <c r="F3894">
        <v>0</v>
      </c>
      <c r="G3894">
        <v>0</v>
      </c>
      <c r="H3894">
        <v>5</v>
      </c>
      <c r="I3894">
        <v>415</v>
      </c>
      <c r="J3894" t="s">
        <v>1275</v>
      </c>
      <c r="K3894" t="str">
        <f>INDEX('Planning Periods'!$O$2:$O$540,MATCH('Table B Values'!A3894,'Planning Periods'!$A$2:$A$540,0))</f>
        <v>Contra Costa County</v>
      </c>
    </row>
    <row r="3895" spans="1:11">
      <c r="A3895" t="s">
        <v>1090</v>
      </c>
      <c r="B3895">
        <v>2014</v>
      </c>
      <c r="C3895">
        <v>0</v>
      </c>
      <c r="D3895">
        <v>0</v>
      </c>
      <c r="E3895">
        <v>0</v>
      </c>
      <c r="F3895">
        <v>0</v>
      </c>
      <c r="G3895">
        <v>0</v>
      </c>
      <c r="H3895">
        <v>0</v>
      </c>
      <c r="I3895">
        <v>0</v>
      </c>
      <c r="J3895" t="s">
        <v>1275</v>
      </c>
      <c r="K3895" t="str">
        <f>INDEX('Planning Periods'!$O$2:$O$540,MATCH('Table B Values'!A3895,'Planning Periods'!$A$2:$A$540,0))</f>
        <v>Inyo County</v>
      </c>
    </row>
    <row r="3896" spans="1:11">
      <c r="A3896" t="s">
        <v>1141</v>
      </c>
      <c r="B3896">
        <v>2014</v>
      </c>
      <c r="C3896">
        <v>0</v>
      </c>
      <c r="D3896">
        <v>15</v>
      </c>
      <c r="E3896">
        <v>0</v>
      </c>
      <c r="F3896">
        <v>0</v>
      </c>
      <c r="G3896">
        <v>0</v>
      </c>
      <c r="H3896">
        <v>5</v>
      </c>
      <c r="I3896">
        <v>258</v>
      </c>
      <c r="J3896" t="s">
        <v>1275</v>
      </c>
      <c r="K3896" t="str">
        <f>INDEX('Planning Periods'!$O$2:$O$540,MATCH('Table B Values'!A3896,'Planning Periods'!$A$2:$A$540,0))</f>
        <v>Alameda County</v>
      </c>
    </row>
    <row r="3897" spans="1:11">
      <c r="A3897" t="s">
        <v>1085</v>
      </c>
      <c r="B3897">
        <v>2014</v>
      </c>
      <c r="C3897">
        <v>0</v>
      </c>
      <c r="D3897">
        <v>2</v>
      </c>
      <c r="E3897">
        <v>3</v>
      </c>
      <c r="F3897">
        <v>0</v>
      </c>
      <c r="G3897">
        <v>0</v>
      </c>
      <c r="H3897">
        <v>0</v>
      </c>
      <c r="I3897">
        <v>38</v>
      </c>
      <c r="J3897" t="s">
        <v>1275</v>
      </c>
      <c r="K3897" t="str">
        <f>INDEX('Planning Periods'!$O$2:$O$540,MATCH('Table B Values'!A3897,'Planning Periods'!$A$2:$A$540,0))</f>
        <v>Los Angeles County</v>
      </c>
    </row>
    <row r="3898" spans="1:11">
      <c r="A3898" t="s">
        <v>1142</v>
      </c>
      <c r="B3898">
        <v>2014</v>
      </c>
      <c r="C3898">
        <v>0</v>
      </c>
      <c r="D3898">
        <v>0</v>
      </c>
      <c r="E3898">
        <v>0</v>
      </c>
      <c r="F3898">
        <v>0</v>
      </c>
      <c r="G3898">
        <v>0</v>
      </c>
      <c r="H3898">
        <v>0</v>
      </c>
      <c r="I3898">
        <v>0</v>
      </c>
      <c r="J3898" t="s">
        <v>1275</v>
      </c>
      <c r="K3898" t="str">
        <f>INDEX('Planning Periods'!$O$2:$O$540,MATCH('Table B Values'!A3898,'Planning Periods'!$A$2:$A$540,0))</f>
        <v>Butte County</v>
      </c>
    </row>
    <row r="3899" spans="1:11">
      <c r="A3899" t="s">
        <v>1160</v>
      </c>
      <c r="B3899">
        <v>2014</v>
      </c>
      <c r="C3899">
        <v>0</v>
      </c>
      <c r="D3899">
        <v>0</v>
      </c>
      <c r="E3899">
        <v>0</v>
      </c>
      <c r="F3899">
        <v>0</v>
      </c>
      <c r="G3899">
        <v>0</v>
      </c>
      <c r="H3899">
        <v>1</v>
      </c>
      <c r="I3899">
        <v>38</v>
      </c>
      <c r="J3899" t="s">
        <v>1275</v>
      </c>
      <c r="K3899" t="str">
        <f>INDEX('Planning Periods'!$O$2:$O$540,MATCH('Table B Values'!A3899,'Planning Periods'!$A$2:$A$540,0))</f>
        <v>San Mateo County</v>
      </c>
    </row>
    <row r="3900" spans="1:11">
      <c r="A3900" t="s">
        <v>1113</v>
      </c>
      <c r="B3900">
        <v>2014</v>
      </c>
      <c r="C3900">
        <v>0</v>
      </c>
      <c r="D3900">
        <v>0</v>
      </c>
      <c r="E3900">
        <v>0</v>
      </c>
      <c r="F3900">
        <v>0</v>
      </c>
      <c r="G3900">
        <v>0</v>
      </c>
      <c r="H3900">
        <v>0</v>
      </c>
      <c r="I3900">
        <v>15</v>
      </c>
      <c r="J3900" t="s">
        <v>1275</v>
      </c>
      <c r="K3900" t="str">
        <f>INDEX('Planning Periods'!$O$2:$O$540,MATCH('Table B Values'!A3900,'Planning Periods'!$A$2:$A$540,0))</f>
        <v>Los Angeles County</v>
      </c>
    </row>
    <row r="3901" spans="1:11">
      <c r="A3901" t="s">
        <v>951</v>
      </c>
      <c r="B3901">
        <v>2014</v>
      </c>
      <c r="C3901">
        <v>0</v>
      </c>
      <c r="D3901">
        <v>6</v>
      </c>
      <c r="E3901">
        <v>0</v>
      </c>
      <c r="F3901">
        <v>13</v>
      </c>
      <c r="G3901">
        <v>0</v>
      </c>
      <c r="H3901">
        <v>17</v>
      </c>
      <c r="I3901">
        <v>38</v>
      </c>
      <c r="J3901" t="s">
        <v>1275</v>
      </c>
      <c r="K3901" t="str">
        <f>INDEX('Planning Periods'!$O$2:$O$540,MATCH('Table B Values'!A3901,'Planning Periods'!$A$2:$A$540,0))</f>
        <v>Calaveras County</v>
      </c>
    </row>
    <row r="3902" spans="1:11">
      <c r="A3902" t="s">
        <v>1295</v>
      </c>
      <c r="B3902">
        <v>2014</v>
      </c>
      <c r="C3902">
        <v>23</v>
      </c>
      <c r="D3902">
        <v>43</v>
      </c>
      <c r="E3902">
        <v>0</v>
      </c>
      <c r="F3902">
        <v>10</v>
      </c>
      <c r="G3902">
        <v>0</v>
      </c>
      <c r="H3902">
        <v>42</v>
      </c>
      <c r="I3902">
        <v>0</v>
      </c>
      <c r="J3902" t="s">
        <v>1275</v>
      </c>
      <c r="K3902" t="str">
        <f>INDEX('Planning Periods'!$O$2:$O$540,MATCH('Table B Values'!A3902,'Planning Periods'!$A$2:$A$540,0))</f>
        <v>Imperial County</v>
      </c>
    </row>
    <row r="3903" spans="1:11">
      <c r="A3903" t="s">
        <v>1159</v>
      </c>
      <c r="B3903">
        <v>2014</v>
      </c>
      <c r="C3903">
        <v>0</v>
      </c>
      <c r="D3903">
        <v>0</v>
      </c>
      <c r="E3903">
        <v>0</v>
      </c>
      <c r="F3903">
        <v>0</v>
      </c>
      <c r="G3903">
        <v>0</v>
      </c>
      <c r="H3903">
        <v>3</v>
      </c>
      <c r="I3903">
        <v>0</v>
      </c>
      <c r="J3903" t="s">
        <v>1275</v>
      </c>
      <c r="K3903" t="str">
        <f>INDEX('Planning Periods'!$O$2:$O$540,MATCH('Table B Values'!A3903,'Planning Periods'!$A$2:$A$540,0))</f>
        <v>San Mateo County</v>
      </c>
    </row>
    <row r="3904" spans="1:11">
      <c r="A3904" t="s">
        <v>1161</v>
      </c>
      <c r="B3904">
        <v>2014</v>
      </c>
      <c r="C3904">
        <v>0</v>
      </c>
      <c r="D3904">
        <v>0</v>
      </c>
      <c r="E3904">
        <v>0</v>
      </c>
      <c r="F3904">
        <v>0</v>
      </c>
      <c r="G3904">
        <v>0</v>
      </c>
      <c r="H3904">
        <v>0</v>
      </c>
      <c r="I3904">
        <v>0</v>
      </c>
      <c r="J3904" t="s">
        <v>1275</v>
      </c>
      <c r="K3904" t="str">
        <f>INDEX('Planning Periods'!$O$2:$O$540,MATCH('Table B Values'!A3904,'Planning Periods'!$A$2:$A$540,0))</f>
        <v>Santa Barbara County</v>
      </c>
    </row>
    <row r="3905" spans="1:11">
      <c r="A3905" t="s">
        <v>954</v>
      </c>
      <c r="B3905">
        <v>2014</v>
      </c>
      <c r="C3905">
        <v>21</v>
      </c>
      <c r="D3905">
        <v>0</v>
      </c>
      <c r="E3905">
        <v>49</v>
      </c>
      <c r="F3905">
        <v>0</v>
      </c>
      <c r="G3905">
        <v>0</v>
      </c>
      <c r="H3905">
        <v>0</v>
      </c>
      <c r="I3905">
        <v>0</v>
      </c>
      <c r="J3905" t="s">
        <v>1275</v>
      </c>
      <c r="K3905" t="str">
        <f>INDEX('Planning Periods'!$O$2:$O$540,MATCH('Table B Values'!A3905,'Planning Periods'!$A$2:$A$540,0))</f>
        <v>Orange County</v>
      </c>
    </row>
    <row r="3906" spans="1:11">
      <c r="A3906" t="s">
        <v>1104</v>
      </c>
      <c r="B3906">
        <v>2014</v>
      </c>
      <c r="C3906">
        <v>0</v>
      </c>
      <c r="D3906">
        <v>0</v>
      </c>
      <c r="E3906">
        <v>0</v>
      </c>
      <c r="F3906">
        <v>0</v>
      </c>
      <c r="G3906">
        <v>0</v>
      </c>
      <c r="H3906">
        <v>0</v>
      </c>
      <c r="I3906" s="356">
        <v>19</v>
      </c>
      <c r="J3906" t="s">
        <v>1275</v>
      </c>
      <c r="K3906" t="str">
        <f>INDEX('Planning Periods'!$O$2:$O$540,MATCH('Table B Values'!A3906,'Planning Periods'!$A$2:$A$540,0))</f>
        <v>Los Angeles County</v>
      </c>
    </row>
    <row r="3907" spans="1:11">
      <c r="A3907" t="s">
        <v>1057</v>
      </c>
      <c r="B3907">
        <v>2014</v>
      </c>
      <c r="C3907">
        <v>0</v>
      </c>
      <c r="D3907">
        <v>0</v>
      </c>
      <c r="E3907">
        <v>0</v>
      </c>
      <c r="F3907">
        <v>0</v>
      </c>
      <c r="G3907">
        <v>0</v>
      </c>
      <c r="H3907">
        <v>0</v>
      </c>
      <c r="I3907">
        <v>3</v>
      </c>
      <c r="J3907" t="s">
        <v>1275</v>
      </c>
      <c r="K3907" t="str">
        <f>INDEX('Planning Periods'!$O$2:$O$540,MATCH('Table B Values'!A3907,'Planning Periods'!$A$2:$A$540,0))</f>
        <v>Los Angeles County</v>
      </c>
    </row>
    <row r="3908" spans="1:11">
      <c r="A3908" t="s">
        <v>1056</v>
      </c>
      <c r="B3908">
        <v>2014</v>
      </c>
      <c r="C3908">
        <v>0</v>
      </c>
      <c r="D3908">
        <v>0</v>
      </c>
      <c r="E3908">
        <v>0</v>
      </c>
      <c r="F3908">
        <v>0</v>
      </c>
      <c r="G3908">
        <v>0</v>
      </c>
      <c r="H3908">
        <v>0</v>
      </c>
      <c r="I3908" s="356">
        <v>6</v>
      </c>
      <c r="J3908" t="s">
        <v>1275</v>
      </c>
      <c r="K3908" t="str">
        <f>INDEX('Planning Periods'!$O$2:$O$540,MATCH('Table B Values'!A3908,'Planning Periods'!$A$2:$A$540,0))</f>
        <v>Inyo County</v>
      </c>
    </row>
    <row r="3909" spans="1:11">
      <c r="A3909" t="s">
        <v>856</v>
      </c>
      <c r="B3909">
        <v>2014</v>
      </c>
      <c r="C3909">
        <v>137</v>
      </c>
      <c r="D3909">
        <v>0</v>
      </c>
      <c r="E3909">
        <v>0</v>
      </c>
      <c r="F3909">
        <v>0</v>
      </c>
      <c r="G3909">
        <v>0</v>
      </c>
      <c r="H3909">
        <v>1702</v>
      </c>
      <c r="I3909">
        <v>1654</v>
      </c>
      <c r="J3909" t="s">
        <v>1275</v>
      </c>
      <c r="K3909" t="str">
        <f>INDEX('Planning Periods'!$O$2:$O$540,MATCH('Table B Values'!A3909,'Planning Periods'!$A$2:$A$540,0))</f>
        <v>Orange County</v>
      </c>
    </row>
    <row r="3910" spans="1:11">
      <c r="A3910" t="s">
        <v>1062</v>
      </c>
      <c r="B3910">
        <v>2014</v>
      </c>
      <c r="C3910">
        <v>84</v>
      </c>
      <c r="D3910">
        <v>0</v>
      </c>
      <c r="E3910">
        <v>0</v>
      </c>
      <c r="F3910">
        <v>0</v>
      </c>
      <c r="G3910">
        <v>0</v>
      </c>
      <c r="H3910">
        <v>1</v>
      </c>
      <c r="I3910">
        <v>367</v>
      </c>
      <c r="J3910" t="s">
        <v>1275</v>
      </c>
      <c r="K3910" t="str">
        <f>INDEX('Planning Periods'!$O$2:$O$540,MATCH('Table B Values'!A3910,'Planning Periods'!$A$2:$A$540,0))</f>
        <v>Riverside County</v>
      </c>
    </row>
    <row r="3911" spans="1:11">
      <c r="A3911" t="s">
        <v>1298</v>
      </c>
      <c r="B3911">
        <v>2014</v>
      </c>
      <c r="C3911">
        <v>56</v>
      </c>
      <c r="D3911">
        <v>0</v>
      </c>
      <c r="E3911">
        <v>0</v>
      </c>
      <c r="F3911">
        <v>0</v>
      </c>
      <c r="G3911">
        <v>0</v>
      </c>
      <c r="H3911">
        <v>43</v>
      </c>
      <c r="I3911">
        <v>16</v>
      </c>
      <c r="J3911" t="s">
        <v>1275</v>
      </c>
      <c r="K3911" t="str">
        <f>INDEX('Planning Periods'!$O$2:$O$540,MATCH('Table B Values'!A3911,'Planning Periods'!$A$2:$A$540,0))</f>
        <v>Imperial County</v>
      </c>
    </row>
    <row r="3912" spans="1:11">
      <c r="A3912" t="s">
        <v>1063</v>
      </c>
      <c r="B3912">
        <v>2014</v>
      </c>
      <c r="C3912">
        <v>0</v>
      </c>
      <c r="D3912">
        <v>0</v>
      </c>
      <c r="E3912">
        <v>6</v>
      </c>
      <c r="F3912">
        <v>0</v>
      </c>
      <c r="G3912">
        <v>0</v>
      </c>
      <c r="H3912">
        <v>0</v>
      </c>
      <c r="I3912">
        <v>40</v>
      </c>
      <c r="J3912" t="s">
        <v>1275</v>
      </c>
      <c r="K3912" t="str">
        <f>INDEX('Planning Periods'!$O$2:$O$540,MATCH('Table B Values'!A3912,'Planning Periods'!$A$2:$A$540,0))</f>
        <v>San Diego County</v>
      </c>
    </row>
    <row r="3913" spans="1:11">
      <c r="A3913" t="s">
        <v>1067</v>
      </c>
      <c r="B3913">
        <v>2014</v>
      </c>
      <c r="C3913">
        <v>0</v>
      </c>
      <c r="D3913">
        <v>0</v>
      </c>
      <c r="E3913">
        <v>0</v>
      </c>
      <c r="F3913">
        <v>0</v>
      </c>
      <c r="G3913">
        <v>0</v>
      </c>
      <c r="H3913">
        <v>0</v>
      </c>
      <c r="I3913">
        <v>40</v>
      </c>
      <c r="J3913" t="s">
        <v>1275</v>
      </c>
      <c r="K3913" t="str">
        <f>INDEX('Planning Periods'!$O$2:$O$540,MATCH('Table B Values'!A3913,'Planning Periods'!$A$2:$A$540,0))</f>
        <v>Riverside County</v>
      </c>
    </row>
    <row r="3914" spans="1:11">
      <c r="A3914" t="s">
        <v>1025</v>
      </c>
      <c r="B3914">
        <v>2014</v>
      </c>
      <c r="C3914">
        <v>0</v>
      </c>
      <c r="D3914">
        <v>0</v>
      </c>
      <c r="E3914">
        <v>0</v>
      </c>
      <c r="F3914">
        <v>0</v>
      </c>
      <c r="G3914">
        <v>0</v>
      </c>
      <c r="H3914">
        <v>1</v>
      </c>
      <c r="I3914">
        <v>0</v>
      </c>
      <c r="J3914" t="s">
        <v>1275</v>
      </c>
      <c r="K3914" t="str">
        <f>INDEX('Planning Periods'!$O$2:$O$540,MATCH('Table B Values'!A3914,'Planning Periods'!$A$2:$A$540,0))</f>
        <v>Amador County</v>
      </c>
    </row>
    <row r="3915" spans="1:11">
      <c r="A3915" t="s">
        <v>1020</v>
      </c>
      <c r="B3915">
        <v>2014</v>
      </c>
      <c r="C3915">
        <v>0</v>
      </c>
      <c r="D3915">
        <v>0</v>
      </c>
      <c r="E3915">
        <v>0</v>
      </c>
      <c r="F3915">
        <v>1</v>
      </c>
      <c r="G3915">
        <v>0</v>
      </c>
      <c r="H3915">
        <v>0</v>
      </c>
      <c r="I3915">
        <v>310</v>
      </c>
      <c r="J3915" t="s">
        <v>1275</v>
      </c>
      <c r="K3915" t="str">
        <f>INDEX('Planning Periods'!$O$2:$O$540,MATCH('Table B Values'!A3915,'Planning Periods'!$A$2:$A$540,0))</f>
        <v>San Diego County</v>
      </c>
    </row>
    <row r="3916" spans="1:11">
      <c r="A3916" t="s">
        <v>924</v>
      </c>
      <c r="B3916">
        <v>2014</v>
      </c>
      <c r="C3916">
        <v>0</v>
      </c>
      <c r="D3916">
        <v>0</v>
      </c>
      <c r="E3916">
        <v>0</v>
      </c>
      <c r="F3916">
        <v>0</v>
      </c>
      <c r="G3916">
        <v>0</v>
      </c>
      <c r="H3916">
        <v>0</v>
      </c>
      <c r="I3916">
        <v>0</v>
      </c>
      <c r="J3916" t="s">
        <v>1275</v>
      </c>
      <c r="K3916" t="str">
        <f>INDEX('Planning Periods'!$O$2:$O$540,MATCH('Table B Values'!A3916,'Planning Periods'!$A$2:$A$540,0))</f>
        <v>Orange County</v>
      </c>
    </row>
    <row r="3917" spans="1:11">
      <c r="A3917" t="s">
        <v>1043</v>
      </c>
      <c r="B3917">
        <v>2014</v>
      </c>
      <c r="C3917">
        <v>36</v>
      </c>
      <c r="D3917">
        <v>0</v>
      </c>
      <c r="E3917">
        <v>138</v>
      </c>
      <c r="F3917">
        <v>0</v>
      </c>
      <c r="G3917">
        <v>0</v>
      </c>
      <c r="H3917">
        <v>2</v>
      </c>
      <c r="I3917">
        <v>0</v>
      </c>
      <c r="J3917" t="s">
        <v>1275</v>
      </c>
      <c r="K3917" t="str">
        <f>INDEX('Planning Periods'!$O$2:$O$540,MATCH('Table B Values'!A3917,'Planning Periods'!$A$2:$A$540,0))</f>
        <v>Riverside County</v>
      </c>
    </row>
    <row r="3918" spans="1:11">
      <c r="A3918" t="s">
        <v>941</v>
      </c>
      <c r="B3918">
        <v>2014</v>
      </c>
      <c r="C3918">
        <v>0</v>
      </c>
      <c r="D3918">
        <v>0</v>
      </c>
      <c r="E3918">
        <v>0</v>
      </c>
      <c r="F3918">
        <v>0</v>
      </c>
      <c r="G3918">
        <v>0</v>
      </c>
      <c r="H3918">
        <v>7</v>
      </c>
      <c r="I3918">
        <v>0</v>
      </c>
      <c r="J3918" t="s">
        <v>1275</v>
      </c>
      <c r="K3918" t="str">
        <f>INDEX('Planning Periods'!$O$2:$O$540,MATCH('Table B Values'!A3918,'Planning Periods'!$A$2:$A$540,0))</f>
        <v>Orange County</v>
      </c>
    </row>
    <row r="3919" spans="1:11">
      <c r="A3919" t="s">
        <v>1187</v>
      </c>
      <c r="B3919">
        <v>2014</v>
      </c>
      <c r="C3919">
        <v>20</v>
      </c>
      <c r="D3919">
        <v>0</v>
      </c>
      <c r="E3919">
        <v>131</v>
      </c>
      <c r="F3919">
        <v>0</v>
      </c>
      <c r="G3919">
        <v>0</v>
      </c>
      <c r="H3919">
        <v>21</v>
      </c>
      <c r="I3919">
        <v>0</v>
      </c>
      <c r="J3919" t="s">
        <v>1275</v>
      </c>
      <c r="K3919" t="str">
        <f>INDEX('Planning Periods'!$O$2:$O$540,MATCH('Table B Values'!A3919,'Planning Periods'!$A$2:$A$540,0))</f>
        <v>Kern County</v>
      </c>
    </row>
    <row r="3920" spans="1:11">
      <c r="A3920" t="s">
        <v>1186</v>
      </c>
      <c r="B3920">
        <v>2014</v>
      </c>
      <c r="C3920">
        <v>20</v>
      </c>
      <c r="D3920">
        <v>0</v>
      </c>
      <c r="E3920">
        <v>25</v>
      </c>
      <c r="F3920">
        <v>0</v>
      </c>
      <c r="G3920">
        <v>0</v>
      </c>
      <c r="H3920">
        <v>0</v>
      </c>
      <c r="I3920">
        <v>10</v>
      </c>
      <c r="J3920" t="s">
        <v>1275</v>
      </c>
      <c r="K3920" t="str">
        <f>INDEX('Planning Periods'!$O$2:$O$540,MATCH('Table B Values'!A3920,'Planning Periods'!$A$2:$A$540,0))</f>
        <v>Fresno County</v>
      </c>
    </row>
    <row r="3921" spans="1:11">
      <c r="A3921" t="s">
        <v>1029</v>
      </c>
      <c r="B3921">
        <v>2014</v>
      </c>
      <c r="C3921">
        <v>0</v>
      </c>
      <c r="D3921">
        <v>0</v>
      </c>
      <c r="E3921">
        <v>0</v>
      </c>
      <c r="F3921">
        <v>0</v>
      </c>
      <c r="G3921">
        <v>0</v>
      </c>
      <c r="H3921">
        <v>0</v>
      </c>
      <c r="I3921">
        <v>5</v>
      </c>
      <c r="J3921" t="s">
        <v>1275</v>
      </c>
      <c r="K3921" t="str">
        <f>INDEX('Planning Periods'!$O$2:$O$540,MATCH('Table B Values'!A3921,'Planning Periods'!$A$2:$A$540,0))</f>
        <v>Los Angeles County</v>
      </c>
    </row>
    <row r="3922" spans="1:11">
      <c r="A3922" t="s">
        <v>1174</v>
      </c>
      <c r="B3922">
        <v>2014</v>
      </c>
      <c r="C3922">
        <v>0</v>
      </c>
      <c r="D3922">
        <v>0</v>
      </c>
      <c r="E3922">
        <v>0</v>
      </c>
      <c r="F3922">
        <v>0</v>
      </c>
      <c r="G3922">
        <v>0</v>
      </c>
      <c r="H3922">
        <v>0</v>
      </c>
      <c r="I3922">
        <v>27</v>
      </c>
      <c r="J3922" t="s">
        <v>1275</v>
      </c>
      <c r="K3922" t="str">
        <f>INDEX('Planning Periods'!$O$2:$O$540,MATCH('Table B Values'!A3922,'Planning Periods'!$A$2:$A$540,0))</f>
        <v>Sonoma County</v>
      </c>
    </row>
    <row r="3923" spans="1:11">
      <c r="A3923" t="s">
        <v>1050</v>
      </c>
      <c r="B3923">
        <v>2014</v>
      </c>
      <c r="C3923">
        <v>0</v>
      </c>
      <c r="D3923">
        <v>0</v>
      </c>
      <c r="E3923">
        <v>0</v>
      </c>
      <c r="F3923">
        <v>3</v>
      </c>
      <c r="G3923">
        <v>0</v>
      </c>
      <c r="H3923">
        <v>114</v>
      </c>
      <c r="I3923">
        <v>32</v>
      </c>
      <c r="J3923" t="s">
        <v>1275</v>
      </c>
      <c r="K3923" t="str">
        <f>INDEX('Planning Periods'!$O$2:$O$540,MATCH('Table B Values'!A3923,'Planning Periods'!$A$2:$A$540,0))</f>
        <v>Riverside County</v>
      </c>
    </row>
    <row r="3924" spans="1:11">
      <c r="A3924" t="s">
        <v>1175</v>
      </c>
      <c r="B3924">
        <v>2014</v>
      </c>
      <c r="C3924">
        <v>0</v>
      </c>
      <c r="D3924">
        <v>0</v>
      </c>
      <c r="E3924">
        <v>0</v>
      </c>
      <c r="F3924">
        <v>0</v>
      </c>
      <c r="G3924">
        <v>0</v>
      </c>
      <c r="H3924">
        <v>0</v>
      </c>
      <c r="I3924">
        <v>0</v>
      </c>
      <c r="J3924" t="s">
        <v>1275</v>
      </c>
      <c r="K3924" t="str">
        <f>INDEX('Planning Periods'!$O$2:$O$540,MATCH('Table B Values'!A3924,'Planning Periods'!$A$2:$A$540,0))</f>
        <v>Contra Costa County</v>
      </c>
    </row>
    <row r="3925" spans="1:11">
      <c r="A3925" t="s">
        <v>1173</v>
      </c>
      <c r="B3925">
        <v>2014</v>
      </c>
      <c r="C3925">
        <v>150</v>
      </c>
      <c r="D3925">
        <v>0</v>
      </c>
      <c r="E3925">
        <v>0</v>
      </c>
      <c r="F3925">
        <v>0</v>
      </c>
      <c r="G3925">
        <v>0</v>
      </c>
      <c r="H3925">
        <v>1</v>
      </c>
      <c r="I3925" s="356">
        <v>147</v>
      </c>
      <c r="J3925" t="s">
        <v>1275</v>
      </c>
      <c r="K3925" t="str">
        <f>INDEX('Planning Periods'!$O$2:$O$540,MATCH('Table B Values'!A3925,'Planning Periods'!$A$2:$A$540,0))</f>
        <v>Alameda County</v>
      </c>
    </row>
    <row r="3926" spans="1:11">
      <c r="A3926" t="s">
        <v>1015</v>
      </c>
      <c r="B3926">
        <v>2014</v>
      </c>
      <c r="C3926">
        <v>0</v>
      </c>
      <c r="D3926">
        <v>0</v>
      </c>
      <c r="E3926">
        <v>1</v>
      </c>
      <c r="F3926">
        <v>0</v>
      </c>
      <c r="G3926">
        <v>0</v>
      </c>
      <c r="H3926">
        <v>0</v>
      </c>
      <c r="I3926">
        <v>12</v>
      </c>
      <c r="J3926" t="s">
        <v>1275</v>
      </c>
      <c r="K3926" t="str">
        <f>INDEX('Planning Periods'!$O$2:$O$540,MATCH('Table B Values'!A3926,'Planning Periods'!$A$2:$A$540,0))</f>
        <v>San Luis Obispo County</v>
      </c>
    </row>
    <row r="3927" spans="1:11">
      <c r="A3927" t="s">
        <v>1168</v>
      </c>
      <c r="B3927">
        <v>2014</v>
      </c>
      <c r="C3927">
        <v>52</v>
      </c>
      <c r="D3927">
        <v>0</v>
      </c>
      <c r="E3927">
        <v>3</v>
      </c>
      <c r="F3927">
        <v>0</v>
      </c>
      <c r="G3927">
        <v>0</v>
      </c>
      <c r="H3927">
        <v>0</v>
      </c>
      <c r="I3927">
        <v>0</v>
      </c>
      <c r="J3927" t="s">
        <v>1275</v>
      </c>
      <c r="K3927" t="str">
        <f>INDEX('Planning Periods'!$O$2:$O$540,MATCH('Table B Values'!A3927,'Planning Periods'!$A$2:$A$540,0))</f>
        <v>San Mateo County</v>
      </c>
    </row>
    <row r="3928" spans="1:11">
      <c r="A3928" t="s">
        <v>1052</v>
      </c>
      <c r="B3928">
        <v>2014</v>
      </c>
      <c r="C3928">
        <v>0</v>
      </c>
      <c r="D3928">
        <v>0</v>
      </c>
      <c r="E3928">
        <v>0</v>
      </c>
      <c r="F3928">
        <v>0</v>
      </c>
      <c r="G3928">
        <v>0</v>
      </c>
      <c r="H3928">
        <v>34</v>
      </c>
      <c r="I3928">
        <v>320</v>
      </c>
      <c r="J3928" t="s">
        <v>1275</v>
      </c>
      <c r="K3928" t="str">
        <f>INDEX('Planning Periods'!$O$2:$O$540,MATCH('Table B Values'!A3928,'Planning Periods'!$A$2:$A$540,0))</f>
        <v>Los Angeles County</v>
      </c>
    </row>
    <row r="3929" spans="1:11">
      <c r="A3929" t="s">
        <v>1053</v>
      </c>
      <c r="B3929">
        <v>2014</v>
      </c>
      <c r="C3929">
        <v>0</v>
      </c>
      <c r="D3929">
        <v>0</v>
      </c>
      <c r="E3929">
        <v>0</v>
      </c>
      <c r="F3929">
        <v>0</v>
      </c>
      <c r="G3929">
        <v>0</v>
      </c>
      <c r="H3929">
        <v>82</v>
      </c>
      <c r="I3929">
        <v>0</v>
      </c>
      <c r="J3929" t="s">
        <v>1275</v>
      </c>
      <c r="K3929" t="str">
        <f>INDEX('Planning Periods'!$O$2:$O$540,MATCH('Table B Values'!A3929,'Planning Periods'!$A$2:$A$540,0))</f>
        <v>San Bernardino County</v>
      </c>
    </row>
    <row r="3930" spans="1:11">
      <c r="A3930" t="s">
        <v>863</v>
      </c>
      <c r="B3930">
        <v>2014</v>
      </c>
      <c r="C3930">
        <v>0</v>
      </c>
      <c r="D3930">
        <v>16</v>
      </c>
      <c r="E3930">
        <v>0</v>
      </c>
      <c r="F3930">
        <v>13</v>
      </c>
      <c r="G3930">
        <v>0</v>
      </c>
      <c r="H3930">
        <v>26</v>
      </c>
      <c r="I3930">
        <v>83</v>
      </c>
      <c r="J3930" t="s">
        <v>1275</v>
      </c>
      <c r="K3930" t="str">
        <f>INDEX('Planning Periods'!$O$2:$O$540,MATCH('Table B Values'!A3930,'Planning Periods'!$A$2:$A$540,0))</f>
        <v>Humboldt County</v>
      </c>
    </row>
    <row r="3931" spans="1:11">
      <c r="A3931" t="s">
        <v>1065</v>
      </c>
      <c r="B3931">
        <v>2014</v>
      </c>
      <c r="C3931">
        <v>0</v>
      </c>
      <c r="D3931">
        <v>0</v>
      </c>
      <c r="E3931">
        <v>25</v>
      </c>
      <c r="F3931">
        <v>0</v>
      </c>
      <c r="G3931">
        <v>0</v>
      </c>
      <c r="H3931">
        <v>3</v>
      </c>
      <c r="I3931" s="356">
        <v>0</v>
      </c>
      <c r="J3931" t="s">
        <v>1275</v>
      </c>
      <c r="K3931" t="str">
        <f>INDEX('Planning Periods'!$O$2:$O$540,MATCH('Table B Values'!A3931,'Planning Periods'!$A$2:$A$540,0))</f>
        <v>Los Angeles County</v>
      </c>
    </row>
    <row r="3932" spans="1:11">
      <c r="A3932" t="s">
        <v>1297</v>
      </c>
      <c r="B3932">
        <v>2014</v>
      </c>
      <c r="C3932">
        <v>0</v>
      </c>
      <c r="D3932">
        <v>0</v>
      </c>
      <c r="E3932">
        <v>0</v>
      </c>
      <c r="F3932">
        <v>0</v>
      </c>
      <c r="G3932">
        <v>0</v>
      </c>
      <c r="H3932">
        <v>0</v>
      </c>
      <c r="I3932">
        <v>0</v>
      </c>
      <c r="J3932" t="s">
        <v>1275</v>
      </c>
      <c r="K3932" t="str">
        <f>INDEX('Planning Periods'!$O$2:$O$540,MATCH('Table B Values'!A3932,'Planning Periods'!$A$2:$A$540,0))</f>
        <v>Fresno County</v>
      </c>
    </row>
    <row r="3933" spans="1:11">
      <c r="A3933" t="s">
        <v>1270</v>
      </c>
      <c r="B3933">
        <v>2014</v>
      </c>
      <c r="C3933">
        <v>0</v>
      </c>
      <c r="D3933">
        <v>0</v>
      </c>
      <c r="E3933">
        <v>0</v>
      </c>
      <c r="F3933">
        <v>0</v>
      </c>
      <c r="G3933">
        <v>0</v>
      </c>
      <c r="H3933">
        <v>0</v>
      </c>
      <c r="I3933" s="356">
        <v>29</v>
      </c>
      <c r="J3933" t="s">
        <v>1275</v>
      </c>
      <c r="K3933" t="str">
        <f>INDEX('Planning Periods'!$O$2:$O$540,MATCH('Table B Values'!A3933,'Planning Periods'!$A$2:$A$540,0))</f>
        <v>Stanislaus County</v>
      </c>
    </row>
    <row r="3934" spans="1:11">
      <c r="A3934" t="s">
        <v>1049</v>
      </c>
      <c r="B3934">
        <v>2014</v>
      </c>
      <c r="C3934">
        <v>0</v>
      </c>
      <c r="D3934">
        <v>0</v>
      </c>
      <c r="E3934">
        <v>0</v>
      </c>
      <c r="F3934">
        <v>0</v>
      </c>
      <c r="G3934">
        <v>0</v>
      </c>
      <c r="H3934">
        <v>1</v>
      </c>
      <c r="I3934">
        <v>3</v>
      </c>
      <c r="J3934" t="s">
        <v>1275</v>
      </c>
      <c r="K3934" t="str">
        <f>INDEX('Planning Periods'!$O$2:$O$540,MATCH('Table B Values'!A3934,'Planning Periods'!$A$2:$A$540,0))</f>
        <v>San Bernardino County</v>
      </c>
    </row>
    <row r="3935" spans="1:11">
      <c r="A3935" t="s">
        <v>1166</v>
      </c>
      <c r="B3935">
        <v>2014</v>
      </c>
      <c r="C3935">
        <v>0</v>
      </c>
      <c r="D3935">
        <v>7</v>
      </c>
      <c r="E3935">
        <v>0</v>
      </c>
      <c r="F3935">
        <v>4</v>
      </c>
      <c r="G3935">
        <v>0</v>
      </c>
      <c r="H3935">
        <v>4</v>
      </c>
      <c r="I3935">
        <v>3</v>
      </c>
      <c r="J3935" t="s">
        <v>1275</v>
      </c>
      <c r="K3935" t="str">
        <f>INDEX('Planning Periods'!$O$2:$O$540,MATCH('Table B Values'!A3935,'Planning Periods'!$A$2:$A$540,0))</f>
        <v>San Mateo County</v>
      </c>
    </row>
    <row r="3936" spans="1:11">
      <c r="A3936" t="s">
        <v>1167</v>
      </c>
      <c r="B3936">
        <v>2014</v>
      </c>
      <c r="C3936">
        <v>0</v>
      </c>
      <c r="D3936">
        <v>0</v>
      </c>
      <c r="E3936">
        <v>0</v>
      </c>
      <c r="F3936">
        <v>0</v>
      </c>
      <c r="G3936">
        <v>0</v>
      </c>
      <c r="H3936">
        <v>0</v>
      </c>
      <c r="I3936">
        <v>191</v>
      </c>
      <c r="J3936" t="s">
        <v>1275</v>
      </c>
      <c r="K3936" t="str">
        <f>INDEX('Planning Periods'!$O$2:$O$540,MATCH('Table B Values'!A3936,'Planning Periods'!$A$2:$A$540,0))</f>
        <v>San Benito County</v>
      </c>
    </row>
    <row r="3937" spans="1:11">
      <c r="A3937" t="s">
        <v>1041</v>
      </c>
      <c r="B3937">
        <v>2014</v>
      </c>
      <c r="C3937">
        <v>35</v>
      </c>
      <c r="D3937">
        <v>0</v>
      </c>
      <c r="E3937">
        <v>2</v>
      </c>
      <c r="F3937">
        <v>0</v>
      </c>
      <c r="G3937">
        <v>0</v>
      </c>
      <c r="H3937">
        <v>0</v>
      </c>
      <c r="I3937">
        <v>78</v>
      </c>
      <c r="J3937" t="s">
        <v>1275</v>
      </c>
      <c r="K3937" t="str">
        <f>INDEX('Planning Periods'!$O$2:$O$540,MATCH('Table B Values'!A3937,'Planning Periods'!$A$2:$A$540,0))</f>
        <v>Los Angeles County</v>
      </c>
    </row>
    <row r="3938" spans="1:11">
      <c r="A3938" t="s">
        <v>1241</v>
      </c>
      <c r="B3938">
        <v>2014</v>
      </c>
      <c r="C3938">
        <v>1</v>
      </c>
      <c r="D3938">
        <v>0</v>
      </c>
      <c r="E3938">
        <v>17</v>
      </c>
      <c r="F3938">
        <v>0</v>
      </c>
      <c r="G3938">
        <v>0</v>
      </c>
      <c r="H3938">
        <v>1</v>
      </c>
      <c r="I3938">
        <v>219</v>
      </c>
      <c r="J3938" t="s">
        <v>1275</v>
      </c>
      <c r="K3938" t="str">
        <f>INDEX('Planning Periods'!$O$2:$O$540,MATCH('Table B Values'!A3938,'Planning Periods'!$A$2:$A$540,0))</f>
        <v>Santa Clara County</v>
      </c>
    </row>
    <row r="3939" spans="1:11">
      <c r="A3939" t="s">
        <v>772</v>
      </c>
      <c r="B3939">
        <v>2014</v>
      </c>
      <c r="C3939">
        <v>856</v>
      </c>
      <c r="D3939">
        <v>0</v>
      </c>
      <c r="E3939">
        <v>867</v>
      </c>
      <c r="F3939">
        <v>0</v>
      </c>
      <c r="G3939">
        <v>0</v>
      </c>
      <c r="H3939">
        <v>47</v>
      </c>
      <c r="I3939">
        <v>13047</v>
      </c>
      <c r="J3939" t="s">
        <v>1275</v>
      </c>
      <c r="K3939" t="str">
        <f>INDEX('Planning Periods'!$O$2:$O$540,MATCH('Table B Values'!A3939,'Planning Periods'!$A$2:$A$540,0))</f>
        <v>Los Angeles County</v>
      </c>
    </row>
    <row r="3940" spans="1:11">
      <c r="A3940" t="s">
        <v>904</v>
      </c>
      <c r="B3940">
        <v>2014</v>
      </c>
      <c r="C3940">
        <v>159</v>
      </c>
      <c r="D3940">
        <v>0</v>
      </c>
      <c r="E3940">
        <v>0</v>
      </c>
      <c r="F3940">
        <v>0</v>
      </c>
      <c r="G3940">
        <v>0</v>
      </c>
      <c r="H3940">
        <v>0</v>
      </c>
      <c r="I3940">
        <v>513</v>
      </c>
      <c r="J3940" t="s">
        <v>1275</v>
      </c>
      <c r="K3940" t="str">
        <f>INDEX('Planning Periods'!$O$2:$O$540,MATCH('Table B Values'!A3940,'Planning Periods'!$A$2:$A$540,0))</f>
        <v>Los Angeles County</v>
      </c>
    </row>
    <row r="3941" spans="1:11">
      <c r="A3941" t="s">
        <v>906</v>
      </c>
      <c r="B3941">
        <v>2014</v>
      </c>
      <c r="C3941">
        <v>26</v>
      </c>
      <c r="D3941">
        <v>0</v>
      </c>
      <c r="E3941">
        <v>14</v>
      </c>
      <c r="F3941">
        <v>0</v>
      </c>
      <c r="G3941">
        <v>0</v>
      </c>
      <c r="H3941">
        <v>0</v>
      </c>
      <c r="I3941">
        <v>260</v>
      </c>
      <c r="J3941" t="s">
        <v>1275</v>
      </c>
      <c r="K3941" t="str">
        <f>INDEX('Planning Periods'!$O$2:$O$540,MATCH('Table B Values'!A3941,'Planning Periods'!$A$2:$A$540,0))</f>
        <v>Los Angeles County</v>
      </c>
    </row>
    <row r="3942" spans="1:11">
      <c r="A3942" t="s">
        <v>1180</v>
      </c>
      <c r="B3942">
        <v>2014</v>
      </c>
      <c r="C3942">
        <v>0</v>
      </c>
      <c r="D3942">
        <v>0</v>
      </c>
      <c r="E3942">
        <v>1</v>
      </c>
      <c r="F3942">
        <v>0</v>
      </c>
      <c r="G3942">
        <v>0</v>
      </c>
      <c r="H3942">
        <v>15</v>
      </c>
      <c r="I3942" s="356">
        <v>80</v>
      </c>
      <c r="J3942" t="s">
        <v>1275</v>
      </c>
      <c r="K3942" t="str">
        <f>INDEX('Planning Periods'!$O$2:$O$540,MATCH('Table B Values'!A3942,'Planning Periods'!$A$2:$A$540,0))</f>
        <v>Alameda County</v>
      </c>
    </row>
    <row r="3943" spans="1:11">
      <c r="A3943" t="s">
        <v>1242</v>
      </c>
      <c r="B3943">
        <v>2014</v>
      </c>
      <c r="C3943">
        <v>0</v>
      </c>
      <c r="D3943">
        <v>0</v>
      </c>
      <c r="E3943">
        <v>0</v>
      </c>
      <c r="F3943">
        <v>0</v>
      </c>
      <c r="G3943">
        <v>0</v>
      </c>
      <c r="H3943">
        <v>16</v>
      </c>
      <c r="I3943">
        <v>0</v>
      </c>
      <c r="J3943" t="s">
        <v>1275</v>
      </c>
      <c r="K3943" t="str">
        <f>INDEX('Planning Periods'!$O$2:$O$540,MATCH('Table B Values'!A3943,'Planning Periods'!$A$2:$A$540,0))</f>
        <v>Los Angeles County</v>
      </c>
    </row>
    <row r="3944" spans="1:11">
      <c r="A3944" t="s">
        <v>1243</v>
      </c>
      <c r="B3944">
        <v>2014</v>
      </c>
      <c r="C3944">
        <v>0</v>
      </c>
      <c r="D3944">
        <v>0</v>
      </c>
      <c r="E3944">
        <v>0</v>
      </c>
      <c r="F3944">
        <v>0</v>
      </c>
      <c r="G3944">
        <v>0</v>
      </c>
      <c r="H3944">
        <v>0</v>
      </c>
      <c r="I3944">
        <v>88</v>
      </c>
      <c r="J3944" t="s">
        <v>1275</v>
      </c>
      <c r="K3944" t="str">
        <f>INDEX('Planning Periods'!$O$2:$O$540,MATCH('Table B Values'!A3944,'Planning Periods'!$A$2:$A$540,0))</f>
        <v>Santa Barbara County</v>
      </c>
    </row>
    <row r="3945" spans="1:11">
      <c r="A3945" t="s">
        <v>1247</v>
      </c>
      <c r="B3945">
        <v>2014</v>
      </c>
      <c r="C3945">
        <v>0</v>
      </c>
      <c r="D3945">
        <v>0</v>
      </c>
      <c r="E3945">
        <v>0</v>
      </c>
      <c r="F3945">
        <v>0</v>
      </c>
      <c r="G3945">
        <v>0</v>
      </c>
      <c r="H3945">
        <v>0</v>
      </c>
      <c r="I3945">
        <v>9</v>
      </c>
      <c r="J3945" t="s">
        <v>1275</v>
      </c>
      <c r="K3945" t="str">
        <f>INDEX('Planning Periods'!$O$2:$O$540,MATCH('Table B Values'!A3945,'Planning Periods'!$A$2:$A$540,0))</f>
        <v>Santa Clara County</v>
      </c>
    </row>
    <row r="3946" spans="1:11">
      <c r="A3946" t="s">
        <v>871</v>
      </c>
      <c r="B3946">
        <v>2014</v>
      </c>
      <c r="C3946">
        <v>0</v>
      </c>
      <c r="D3946">
        <v>0</v>
      </c>
      <c r="E3946">
        <v>0</v>
      </c>
      <c r="F3946">
        <v>0</v>
      </c>
      <c r="G3946">
        <v>0</v>
      </c>
      <c r="H3946">
        <v>0</v>
      </c>
      <c r="I3946">
        <v>73</v>
      </c>
      <c r="J3946" t="s">
        <v>1275</v>
      </c>
      <c r="K3946" t="str">
        <f>INDEX('Planning Periods'!$O$2:$O$540,MATCH('Table B Values'!A3946,'Planning Periods'!$A$2:$A$540,0))</f>
        <v>Los Angeles County</v>
      </c>
    </row>
    <row r="3947" spans="1:11">
      <c r="A3947" t="s">
        <v>1233</v>
      </c>
      <c r="B3947">
        <v>2014</v>
      </c>
      <c r="C3947">
        <v>1</v>
      </c>
      <c r="D3947">
        <v>1</v>
      </c>
      <c r="E3947">
        <v>3</v>
      </c>
      <c r="F3947">
        <v>3</v>
      </c>
      <c r="G3947">
        <v>0</v>
      </c>
      <c r="H3947">
        <v>20</v>
      </c>
      <c r="I3947">
        <v>58</v>
      </c>
      <c r="J3947" t="s">
        <v>1275</v>
      </c>
      <c r="K3947" t="str">
        <f>INDEX('Planning Periods'!$O$2:$O$540,MATCH('Table B Values'!A3947,'Planning Periods'!$A$2:$A$540,0))</f>
        <v>Marin County</v>
      </c>
    </row>
    <row r="3948" spans="1:11">
      <c r="A3948" t="s">
        <v>878</v>
      </c>
      <c r="B3948">
        <v>2014</v>
      </c>
      <c r="C3948">
        <v>0</v>
      </c>
      <c r="D3948">
        <v>0</v>
      </c>
      <c r="E3948">
        <v>0</v>
      </c>
      <c r="F3948">
        <v>0</v>
      </c>
      <c r="G3948">
        <v>0</v>
      </c>
      <c r="H3948">
        <v>35</v>
      </c>
      <c r="I3948">
        <v>14</v>
      </c>
      <c r="J3948" t="s">
        <v>1275</v>
      </c>
      <c r="K3948" t="str">
        <f>INDEX('Planning Periods'!$O$2:$O$540,MATCH('Table B Values'!A3948,'Planning Periods'!$A$2:$A$540,0))</f>
        <v>Mariposa County</v>
      </c>
    </row>
    <row r="3949" spans="1:11">
      <c r="A3949" t="s">
        <v>868</v>
      </c>
      <c r="B3949">
        <v>2014</v>
      </c>
      <c r="C3949">
        <v>0</v>
      </c>
      <c r="D3949">
        <v>0</v>
      </c>
      <c r="E3949">
        <v>0</v>
      </c>
      <c r="F3949">
        <v>0</v>
      </c>
      <c r="G3949">
        <v>0</v>
      </c>
      <c r="H3949">
        <v>0</v>
      </c>
      <c r="I3949">
        <v>12</v>
      </c>
      <c r="J3949" t="s">
        <v>1275</v>
      </c>
      <c r="K3949" t="str">
        <f>INDEX('Planning Periods'!$O$2:$O$540,MATCH('Table B Values'!A3949,'Planning Periods'!$A$2:$A$540,0))</f>
        <v>Mono County</v>
      </c>
    </row>
    <row r="3950" spans="1:11">
      <c r="A3950" t="s">
        <v>1245</v>
      </c>
      <c r="B3950">
        <v>2014</v>
      </c>
      <c r="C3950">
        <v>15</v>
      </c>
      <c r="D3950">
        <v>0</v>
      </c>
      <c r="E3950">
        <v>113</v>
      </c>
      <c r="F3950">
        <v>0</v>
      </c>
      <c r="G3950">
        <v>0</v>
      </c>
      <c r="H3950">
        <v>21</v>
      </c>
      <c r="I3950">
        <v>1</v>
      </c>
      <c r="J3950" t="s">
        <v>1275</v>
      </c>
      <c r="K3950" t="str">
        <f>INDEX('Planning Periods'!$O$2:$O$540,MATCH('Table B Values'!A3950,'Planning Periods'!$A$2:$A$540,0))</f>
        <v>Madera County</v>
      </c>
    </row>
    <row r="3951" spans="1:11">
      <c r="A3951" t="s">
        <v>1246</v>
      </c>
      <c r="B3951">
        <v>2014</v>
      </c>
      <c r="C3951">
        <v>0</v>
      </c>
      <c r="D3951">
        <v>0</v>
      </c>
      <c r="E3951">
        <v>0</v>
      </c>
      <c r="F3951">
        <v>0</v>
      </c>
      <c r="G3951">
        <v>0</v>
      </c>
      <c r="H3951">
        <v>0</v>
      </c>
      <c r="I3951">
        <v>0</v>
      </c>
      <c r="J3951" t="s">
        <v>1275</v>
      </c>
      <c r="K3951" t="str">
        <f>INDEX('Planning Periods'!$O$2:$O$540,MATCH('Table B Values'!A3951,'Planning Periods'!$A$2:$A$540,0))</f>
        <v>Madera County</v>
      </c>
    </row>
    <row r="3952" spans="1:11">
      <c r="A3952" t="s">
        <v>876</v>
      </c>
      <c r="B3952">
        <v>2014</v>
      </c>
      <c r="C3952">
        <v>0</v>
      </c>
      <c r="D3952">
        <v>0</v>
      </c>
      <c r="E3952">
        <v>0</v>
      </c>
      <c r="F3952">
        <v>0</v>
      </c>
      <c r="G3952">
        <v>0</v>
      </c>
      <c r="H3952">
        <v>0</v>
      </c>
      <c r="I3952">
        <v>13</v>
      </c>
      <c r="J3952" t="s">
        <v>1275</v>
      </c>
      <c r="K3952" t="str">
        <f>INDEX('Planning Periods'!$O$2:$O$540,MATCH('Table B Values'!A3952,'Planning Periods'!$A$2:$A$540,0))</f>
        <v>Los Angeles County</v>
      </c>
    </row>
    <row r="3953" spans="1:11">
      <c r="A3953" t="s">
        <v>1305</v>
      </c>
      <c r="B3953">
        <v>2014</v>
      </c>
      <c r="C3953">
        <v>0</v>
      </c>
      <c r="D3953">
        <v>0</v>
      </c>
      <c r="E3953">
        <v>0</v>
      </c>
      <c r="F3953">
        <v>0</v>
      </c>
      <c r="G3953">
        <v>0</v>
      </c>
      <c r="H3953">
        <v>0</v>
      </c>
      <c r="I3953">
        <v>0</v>
      </c>
      <c r="J3953" t="s">
        <v>1275</v>
      </c>
      <c r="K3953" t="str">
        <f>INDEX('Planning Periods'!$O$2:$O$540,MATCH('Table B Values'!A3953,'Planning Periods'!$A$2:$A$540,0))</f>
        <v>Orange County</v>
      </c>
    </row>
    <row r="3954" spans="1:11">
      <c r="A3954" t="s">
        <v>1034</v>
      </c>
      <c r="B3954">
        <v>2014</v>
      </c>
      <c r="C3954">
        <v>0</v>
      </c>
      <c r="D3954">
        <v>0</v>
      </c>
      <c r="E3954">
        <v>0</v>
      </c>
      <c r="F3954">
        <v>0</v>
      </c>
      <c r="G3954">
        <v>0</v>
      </c>
      <c r="H3954">
        <v>0</v>
      </c>
      <c r="I3954">
        <v>0</v>
      </c>
      <c r="J3954" t="s">
        <v>1275</v>
      </c>
      <c r="K3954" t="str">
        <f>INDEX('Planning Periods'!$O$2:$O$540,MATCH('Table B Values'!A3954,'Planning Periods'!$A$2:$A$540,0))</f>
        <v>Riverside County</v>
      </c>
    </row>
    <row r="3955" spans="1:11">
      <c r="A3955" t="s">
        <v>1032</v>
      </c>
      <c r="B3955">
        <v>2014</v>
      </c>
      <c r="C3955">
        <v>0</v>
      </c>
      <c r="D3955">
        <v>0</v>
      </c>
      <c r="E3955">
        <v>0</v>
      </c>
      <c r="F3955">
        <v>0</v>
      </c>
      <c r="G3955">
        <v>0</v>
      </c>
      <c r="H3955">
        <v>145</v>
      </c>
      <c r="I3955">
        <v>688</v>
      </c>
      <c r="J3955" t="s">
        <v>1275</v>
      </c>
      <c r="K3955" t="str">
        <f>INDEX('Planning Periods'!$O$2:$O$540,MATCH('Table B Values'!A3955,'Planning Periods'!$A$2:$A$540,0))</f>
        <v>Orange County</v>
      </c>
    </row>
    <row r="3956" spans="1:11">
      <c r="A3956" t="s">
        <v>884</v>
      </c>
      <c r="B3956">
        <v>2014</v>
      </c>
      <c r="C3956">
        <v>14</v>
      </c>
      <c r="D3956">
        <v>0</v>
      </c>
      <c r="E3956">
        <v>14</v>
      </c>
      <c r="F3956">
        <v>0</v>
      </c>
      <c r="G3956">
        <v>0</v>
      </c>
      <c r="H3956">
        <v>0</v>
      </c>
      <c r="I3956">
        <v>427</v>
      </c>
      <c r="J3956" t="s">
        <v>1275</v>
      </c>
      <c r="K3956" t="str">
        <f>INDEX('Planning Periods'!$O$2:$O$540,MATCH('Table B Values'!A3956,'Planning Periods'!$A$2:$A$540,0))</f>
        <v>Orange County</v>
      </c>
    </row>
    <row r="3957" spans="1:11">
      <c r="A3957" t="s">
        <v>1191</v>
      </c>
      <c r="B3957">
        <v>2014</v>
      </c>
      <c r="C3957">
        <v>0</v>
      </c>
      <c r="D3957">
        <v>0</v>
      </c>
      <c r="E3957">
        <v>0</v>
      </c>
      <c r="F3957">
        <v>0</v>
      </c>
      <c r="G3957">
        <v>0</v>
      </c>
      <c r="H3957">
        <v>21</v>
      </c>
      <c r="I3957">
        <v>247</v>
      </c>
      <c r="J3957" t="s">
        <v>1275</v>
      </c>
      <c r="K3957" t="str">
        <f>INDEX('Planning Periods'!$O$2:$O$540,MATCH('Table B Values'!A3957,'Planning Periods'!$A$2:$A$540,0))</f>
        <v>Contra Costa County</v>
      </c>
    </row>
    <row r="3958" spans="1:11">
      <c r="A3958" t="s">
        <v>1045</v>
      </c>
      <c r="B3958">
        <v>2014</v>
      </c>
      <c r="C3958">
        <v>0</v>
      </c>
      <c r="D3958">
        <v>0</v>
      </c>
      <c r="E3958">
        <v>0</v>
      </c>
      <c r="F3958">
        <v>0</v>
      </c>
      <c r="G3958">
        <v>0</v>
      </c>
      <c r="H3958">
        <v>0</v>
      </c>
      <c r="I3958" s="356">
        <v>15</v>
      </c>
      <c r="J3958" t="s">
        <v>1275</v>
      </c>
      <c r="K3958" t="str">
        <f>INDEX('Planning Periods'!$O$2:$O$540,MATCH('Table B Values'!A3958,'Planning Periods'!$A$2:$A$540,0))</f>
        <v>Orange County</v>
      </c>
    </row>
    <row r="3959" spans="1:11">
      <c r="A3959" t="s">
        <v>1190</v>
      </c>
      <c r="B3959">
        <v>2014</v>
      </c>
      <c r="C3959">
        <v>0</v>
      </c>
      <c r="D3959">
        <v>0</v>
      </c>
      <c r="E3959">
        <v>0</v>
      </c>
      <c r="F3959">
        <v>0</v>
      </c>
      <c r="G3959">
        <v>0</v>
      </c>
      <c r="H3959">
        <v>0</v>
      </c>
      <c r="I3959">
        <v>0</v>
      </c>
      <c r="J3959" t="s">
        <v>1275</v>
      </c>
      <c r="K3959" t="str">
        <f>INDEX('Planning Periods'!$O$2:$O$540,MATCH('Table B Values'!A3959,'Planning Periods'!$A$2:$A$540,0))</f>
        <v>Orange County</v>
      </c>
    </row>
    <row r="3960" spans="1:11">
      <c r="A3960" t="s">
        <v>1039</v>
      </c>
      <c r="B3960">
        <v>2014</v>
      </c>
      <c r="C3960">
        <v>0</v>
      </c>
      <c r="D3960">
        <v>10</v>
      </c>
      <c r="E3960">
        <v>0</v>
      </c>
      <c r="F3960">
        <v>37</v>
      </c>
      <c r="G3960">
        <v>0</v>
      </c>
      <c r="H3960">
        <v>0</v>
      </c>
      <c r="I3960">
        <v>0</v>
      </c>
      <c r="J3960" t="s">
        <v>1275</v>
      </c>
      <c r="K3960" t="str">
        <f>INDEX('Planning Periods'!$O$2:$O$540,MATCH('Table B Values'!A3960,'Planning Periods'!$A$2:$A$540,0))</f>
        <v>Lake County</v>
      </c>
    </row>
    <row r="3961" spans="1:11">
      <c r="A3961" t="s">
        <v>890</v>
      </c>
      <c r="B3961">
        <v>2014</v>
      </c>
      <c r="C3961">
        <v>0</v>
      </c>
      <c r="D3961">
        <v>0</v>
      </c>
      <c r="E3961">
        <v>0</v>
      </c>
      <c r="F3961">
        <v>0</v>
      </c>
      <c r="G3961">
        <v>0</v>
      </c>
      <c r="H3961">
        <v>0</v>
      </c>
      <c r="I3961">
        <v>286</v>
      </c>
      <c r="J3961" t="s">
        <v>1275</v>
      </c>
      <c r="K3961" t="str">
        <f>INDEX('Planning Periods'!$O$2:$O$540,MATCH('Table B Values'!A3961,'Planning Periods'!$A$2:$A$540,0))</f>
        <v>Placer County</v>
      </c>
    </row>
    <row r="3962" spans="1:11">
      <c r="A3962" t="s">
        <v>1184</v>
      </c>
      <c r="B3962">
        <v>2014</v>
      </c>
      <c r="C3962">
        <v>0</v>
      </c>
      <c r="D3962">
        <v>0</v>
      </c>
      <c r="E3962">
        <v>1</v>
      </c>
      <c r="F3962">
        <v>0</v>
      </c>
      <c r="G3962">
        <v>0</v>
      </c>
      <c r="H3962">
        <v>3</v>
      </c>
      <c r="I3962">
        <v>9</v>
      </c>
      <c r="J3962" t="s">
        <v>1275</v>
      </c>
      <c r="K3962" t="str">
        <f>INDEX('Planning Periods'!$O$2:$O$540,MATCH('Table B Values'!A3962,'Planning Periods'!$A$2:$A$540,0))</f>
        <v>Tulare County</v>
      </c>
    </row>
    <row r="3963" spans="1:11">
      <c r="A3963" t="s">
        <v>892</v>
      </c>
      <c r="B3963">
        <v>2014</v>
      </c>
      <c r="C3963">
        <v>0</v>
      </c>
      <c r="D3963">
        <v>0</v>
      </c>
      <c r="E3963">
        <v>0</v>
      </c>
      <c r="F3963">
        <v>0</v>
      </c>
      <c r="G3963">
        <v>0</v>
      </c>
      <c r="H3963">
        <v>1</v>
      </c>
      <c r="I3963">
        <v>0</v>
      </c>
      <c r="J3963" t="s">
        <v>1275</v>
      </c>
      <c r="K3963" t="str">
        <f>INDEX('Planning Periods'!$O$2:$O$540,MATCH('Table B Values'!A3963,'Planning Periods'!$A$2:$A$540,0))</f>
        <v>Sutter County</v>
      </c>
    </row>
    <row r="3964" spans="1:11">
      <c r="A3964" t="s">
        <v>897</v>
      </c>
      <c r="B3964">
        <v>2014</v>
      </c>
      <c r="C3964">
        <v>0</v>
      </c>
      <c r="D3964">
        <v>0</v>
      </c>
      <c r="E3964">
        <v>0</v>
      </c>
      <c r="F3964">
        <v>0</v>
      </c>
      <c r="G3964">
        <v>0</v>
      </c>
      <c r="H3964">
        <v>0</v>
      </c>
      <c r="I3964">
        <v>23</v>
      </c>
      <c r="J3964" t="s">
        <v>1275</v>
      </c>
      <c r="K3964" t="str">
        <f>INDEX('Planning Periods'!$O$2:$O$540,MATCH('Table B Values'!A3964,'Planning Periods'!$A$2:$A$540,0))</f>
        <v>San Diego County</v>
      </c>
    </row>
    <row r="3965" spans="1:11">
      <c r="A3965" t="s">
        <v>1037</v>
      </c>
      <c r="B3965">
        <v>2014</v>
      </c>
      <c r="C3965">
        <v>0</v>
      </c>
      <c r="D3965">
        <v>0</v>
      </c>
      <c r="E3965">
        <v>0</v>
      </c>
      <c r="F3965">
        <v>0</v>
      </c>
      <c r="G3965">
        <v>0</v>
      </c>
      <c r="H3965">
        <v>0</v>
      </c>
      <c r="I3965">
        <v>0</v>
      </c>
      <c r="J3965" t="s">
        <v>1275</v>
      </c>
      <c r="K3965" t="str">
        <f>INDEX('Planning Periods'!$O$2:$O$540,MATCH('Table B Values'!A3965,'Planning Periods'!$A$2:$A$540,0))</f>
        <v>Los Angeles County</v>
      </c>
    </row>
    <row r="3966" spans="1:11">
      <c r="A3966" t="s">
        <v>1178</v>
      </c>
      <c r="B3966">
        <v>2014</v>
      </c>
      <c r="C3966">
        <v>0</v>
      </c>
      <c r="D3966">
        <v>0</v>
      </c>
      <c r="E3966">
        <v>0</v>
      </c>
      <c r="F3966">
        <v>0</v>
      </c>
      <c r="G3966">
        <v>0</v>
      </c>
      <c r="H3966">
        <v>0</v>
      </c>
      <c r="I3966">
        <v>183</v>
      </c>
      <c r="J3966" t="s">
        <v>1275</v>
      </c>
      <c r="K3966" t="str">
        <f>INDEX('Planning Periods'!$O$2:$O$540,MATCH('Table B Values'!A3966,'Planning Periods'!$A$2:$A$540,0))</f>
        <v>San Joaquin County</v>
      </c>
    </row>
    <row r="3967" spans="1:11">
      <c r="A3967" t="s">
        <v>1179</v>
      </c>
      <c r="B3967">
        <v>2014</v>
      </c>
      <c r="C3967">
        <v>0</v>
      </c>
      <c r="D3967">
        <v>0</v>
      </c>
      <c r="E3967">
        <v>0</v>
      </c>
      <c r="F3967">
        <v>0</v>
      </c>
      <c r="G3967">
        <v>0</v>
      </c>
      <c r="H3967">
        <v>0</v>
      </c>
      <c r="I3967">
        <v>5</v>
      </c>
      <c r="J3967" t="s">
        <v>1275</v>
      </c>
      <c r="K3967" t="str">
        <f>INDEX('Planning Periods'!$O$2:$O$540,MATCH('Table B Values'!A3967,'Planning Periods'!$A$2:$A$540,0))</f>
        <v>Los Angeles County</v>
      </c>
    </row>
    <row r="3968" spans="1:11">
      <c r="A3968" t="s">
        <v>1171</v>
      </c>
      <c r="B3968">
        <v>2014</v>
      </c>
      <c r="C3968">
        <v>0</v>
      </c>
      <c r="D3968">
        <v>0</v>
      </c>
      <c r="E3968">
        <v>0</v>
      </c>
      <c r="F3968">
        <v>0</v>
      </c>
      <c r="G3968">
        <v>0</v>
      </c>
      <c r="H3968">
        <v>0</v>
      </c>
      <c r="I3968">
        <v>8</v>
      </c>
      <c r="J3968" t="s">
        <v>1275</v>
      </c>
      <c r="K3968" t="str">
        <f>INDEX('Planning Periods'!$O$2:$O$540,MATCH('Table B Values'!A3968,'Planning Periods'!$A$2:$A$540,0))</f>
        <v>Butte County</v>
      </c>
    </row>
    <row r="3969" spans="1:11">
      <c r="A3969" t="s">
        <v>849</v>
      </c>
      <c r="B3969">
        <v>2014</v>
      </c>
      <c r="C3969">
        <v>0</v>
      </c>
      <c r="D3969">
        <v>0</v>
      </c>
      <c r="E3969">
        <v>0</v>
      </c>
      <c r="F3969">
        <v>2</v>
      </c>
      <c r="G3969">
        <v>0</v>
      </c>
      <c r="H3969">
        <v>5</v>
      </c>
      <c r="I3969">
        <v>6</v>
      </c>
      <c r="J3969" t="s">
        <v>1275</v>
      </c>
      <c r="K3969" t="str">
        <f>INDEX('Planning Periods'!$O$2:$O$540,MATCH('Table B Values'!A3969,'Planning Periods'!$A$2:$A$540,0))</f>
        <v>Yolo County</v>
      </c>
    </row>
    <row r="3970" spans="1:11">
      <c r="A3970" t="s">
        <v>994</v>
      </c>
      <c r="B3970">
        <v>2014</v>
      </c>
      <c r="C3970">
        <v>0</v>
      </c>
      <c r="D3970">
        <v>0</v>
      </c>
      <c r="E3970">
        <v>0</v>
      </c>
      <c r="F3970">
        <v>0</v>
      </c>
      <c r="G3970">
        <v>0</v>
      </c>
      <c r="H3970">
        <v>0</v>
      </c>
      <c r="I3970">
        <v>3</v>
      </c>
      <c r="J3970" t="s">
        <v>1275</v>
      </c>
      <c r="K3970" t="str">
        <f>INDEX('Planning Periods'!$O$2:$O$540,MATCH('Table B Values'!A3970,'Planning Periods'!$A$2:$A$540,0))</f>
        <v>San Diego County</v>
      </c>
    </row>
    <row r="3971" spans="1:11">
      <c r="A3971" t="s">
        <v>990</v>
      </c>
      <c r="B3971">
        <v>2014</v>
      </c>
      <c r="C3971">
        <v>0</v>
      </c>
      <c r="D3971">
        <v>3</v>
      </c>
      <c r="E3971">
        <v>1</v>
      </c>
      <c r="F3971">
        <v>0</v>
      </c>
      <c r="G3971">
        <v>0</v>
      </c>
      <c r="H3971">
        <v>3</v>
      </c>
      <c r="I3971">
        <v>4</v>
      </c>
      <c r="J3971" t="s">
        <v>1275</v>
      </c>
      <c r="K3971" t="str">
        <f>INDEX('Planning Periods'!$O$2:$O$540,MATCH('Table B Values'!A3971,'Planning Periods'!$A$2:$A$540,0))</f>
        <v>Del Norte County</v>
      </c>
    </row>
    <row r="3972" spans="1:11">
      <c r="A3972" t="s">
        <v>999</v>
      </c>
      <c r="B3972">
        <v>2014</v>
      </c>
      <c r="C3972">
        <v>0</v>
      </c>
      <c r="D3972">
        <v>0</v>
      </c>
      <c r="E3972">
        <v>0</v>
      </c>
      <c r="F3972">
        <v>0</v>
      </c>
      <c r="G3972">
        <v>0</v>
      </c>
      <c r="H3972">
        <v>3</v>
      </c>
      <c r="I3972">
        <v>12</v>
      </c>
      <c r="J3972" t="s">
        <v>1275</v>
      </c>
      <c r="K3972" t="str">
        <f>INDEX('Planning Periods'!$O$2:$O$540,MATCH('Table B Values'!A3972,'Planning Periods'!$A$2:$A$540,0))</f>
        <v>Orange County</v>
      </c>
    </row>
    <row r="3973" spans="1:11">
      <c r="A3973" t="s">
        <v>1093</v>
      </c>
      <c r="B3973">
        <v>2014</v>
      </c>
      <c r="C3973">
        <v>0</v>
      </c>
      <c r="D3973">
        <v>0</v>
      </c>
      <c r="E3973">
        <v>0</v>
      </c>
      <c r="F3973">
        <v>0</v>
      </c>
      <c r="G3973">
        <v>0</v>
      </c>
      <c r="H3973">
        <v>0</v>
      </c>
      <c r="I3973">
        <v>42</v>
      </c>
      <c r="J3973" t="s">
        <v>1275</v>
      </c>
      <c r="K3973" t="str">
        <f>INDEX('Planning Periods'!$O$2:$O$540,MATCH('Table B Values'!A3973,'Planning Periods'!$A$2:$A$540,0))</f>
        <v>Santa Clara County</v>
      </c>
    </row>
    <row r="3974" spans="1:11">
      <c r="A3974" t="s">
        <v>996</v>
      </c>
      <c r="B3974">
        <v>2014</v>
      </c>
      <c r="C3974">
        <v>0</v>
      </c>
      <c r="D3974">
        <v>0</v>
      </c>
      <c r="E3974">
        <v>0</v>
      </c>
      <c r="F3974">
        <v>0</v>
      </c>
      <c r="G3974">
        <v>0</v>
      </c>
      <c r="H3974">
        <v>0</v>
      </c>
      <c r="I3974">
        <v>39</v>
      </c>
      <c r="J3974" t="s">
        <v>1275</v>
      </c>
      <c r="K3974" t="str">
        <f>INDEX('Planning Periods'!$O$2:$O$540,MATCH('Table B Values'!A3974,'Planning Periods'!$A$2:$A$540,0))</f>
        <v>Orange County</v>
      </c>
    </row>
    <row r="3975" spans="1:11">
      <c r="A3975" t="s">
        <v>1088</v>
      </c>
      <c r="B3975">
        <v>2014</v>
      </c>
      <c r="C3975">
        <v>0</v>
      </c>
      <c r="D3975">
        <v>0</v>
      </c>
      <c r="E3975">
        <v>0</v>
      </c>
      <c r="F3975">
        <v>0</v>
      </c>
      <c r="G3975">
        <v>0</v>
      </c>
      <c r="H3975">
        <v>20</v>
      </c>
      <c r="I3975">
        <v>21</v>
      </c>
      <c r="J3975" t="s">
        <v>1275</v>
      </c>
      <c r="K3975" t="str">
        <f>INDEX('Planning Periods'!$O$2:$O$540,MATCH('Table B Values'!A3975,'Planning Periods'!$A$2:$A$540,0))</f>
        <v>San Mateo County</v>
      </c>
    </row>
    <row r="3976" spans="1:11">
      <c r="A3976" t="s">
        <v>1048</v>
      </c>
      <c r="B3976">
        <v>2014</v>
      </c>
      <c r="C3976">
        <v>0</v>
      </c>
      <c r="D3976">
        <v>0</v>
      </c>
      <c r="E3976">
        <v>0</v>
      </c>
      <c r="F3976">
        <v>0</v>
      </c>
      <c r="G3976">
        <v>0</v>
      </c>
      <c r="H3976">
        <v>2</v>
      </c>
      <c r="I3976" s="356">
        <v>0</v>
      </c>
      <c r="J3976" t="s">
        <v>1275</v>
      </c>
      <c r="K3976" t="str">
        <f>INDEX('Planning Periods'!$O$2:$O$540,MATCH('Table B Values'!A3976,'Planning Periods'!$A$2:$A$540,0))</f>
        <v>Kern County</v>
      </c>
    </row>
    <row r="3977" spans="1:11">
      <c r="A3977" t="s">
        <v>939</v>
      </c>
      <c r="B3977">
        <v>2014</v>
      </c>
      <c r="C3977">
        <v>0</v>
      </c>
      <c r="D3977">
        <v>0</v>
      </c>
      <c r="E3977">
        <v>0</v>
      </c>
      <c r="F3977">
        <v>0</v>
      </c>
      <c r="G3977">
        <v>0</v>
      </c>
      <c r="H3977">
        <v>0</v>
      </c>
      <c r="I3977">
        <v>0</v>
      </c>
      <c r="J3977" t="s">
        <v>1275</v>
      </c>
      <c r="K3977" t="str">
        <f>INDEX('Planning Periods'!$O$2:$O$540,MATCH('Table B Values'!A3977,'Planning Periods'!$A$2:$A$540,0))</f>
        <v>Los Angeles County</v>
      </c>
    </row>
    <row r="3978" spans="1:11">
      <c r="A3978" t="s">
        <v>1058</v>
      </c>
      <c r="B3978">
        <v>2014</v>
      </c>
      <c r="C3978">
        <v>0</v>
      </c>
      <c r="D3978">
        <v>0</v>
      </c>
      <c r="E3978">
        <v>0</v>
      </c>
      <c r="F3978">
        <v>0</v>
      </c>
      <c r="G3978">
        <v>0</v>
      </c>
      <c r="H3978">
        <v>25</v>
      </c>
      <c r="I3978">
        <v>1320</v>
      </c>
      <c r="J3978" t="s">
        <v>1275</v>
      </c>
      <c r="K3978" t="str">
        <f>INDEX('Planning Periods'!$O$2:$O$540,MATCH('Table B Values'!A3978,'Planning Periods'!$A$2:$A$540,0))</f>
        <v>Alameda County</v>
      </c>
    </row>
    <row r="3979" spans="1:11">
      <c r="A3979" t="s">
        <v>1193</v>
      </c>
      <c r="B3979">
        <v>2014</v>
      </c>
      <c r="C3979">
        <v>0</v>
      </c>
      <c r="D3979">
        <v>0</v>
      </c>
      <c r="E3979">
        <v>0</v>
      </c>
      <c r="F3979">
        <v>0</v>
      </c>
      <c r="G3979">
        <v>0</v>
      </c>
      <c r="H3979">
        <v>0</v>
      </c>
      <c r="I3979">
        <v>0</v>
      </c>
      <c r="J3979" t="s">
        <v>1275</v>
      </c>
      <c r="K3979" t="str">
        <f>INDEX('Planning Periods'!$O$2:$O$540,MATCH('Table B Values'!A3979,'Planning Periods'!$A$2:$A$540,0))</f>
        <v>Siskiyou County</v>
      </c>
    </row>
    <row r="3980" spans="1:11">
      <c r="A3980" t="s">
        <v>992</v>
      </c>
      <c r="B3980">
        <v>2014</v>
      </c>
      <c r="C3980">
        <v>0</v>
      </c>
      <c r="D3980">
        <v>0</v>
      </c>
      <c r="E3980">
        <v>0</v>
      </c>
      <c r="F3980">
        <v>0</v>
      </c>
      <c r="G3980">
        <v>0</v>
      </c>
      <c r="H3980">
        <v>20</v>
      </c>
      <c r="I3980">
        <v>12</v>
      </c>
      <c r="J3980" t="s">
        <v>1275</v>
      </c>
      <c r="K3980" t="str">
        <f>INDEX('Planning Periods'!$O$2:$O$540,MATCH('Table B Values'!A3980,'Planning Periods'!$A$2:$A$540,0))</f>
        <v>Los Angeles County</v>
      </c>
    </row>
    <row r="3981" spans="1:11">
      <c r="A3981" t="s">
        <v>872</v>
      </c>
      <c r="B3981">
        <v>2014</v>
      </c>
      <c r="C3981">
        <v>0</v>
      </c>
      <c r="D3981">
        <v>0</v>
      </c>
      <c r="E3981">
        <v>0</v>
      </c>
      <c r="F3981">
        <v>0</v>
      </c>
      <c r="G3981">
        <v>0</v>
      </c>
      <c r="H3981">
        <v>0</v>
      </c>
      <c r="I3981">
        <v>52</v>
      </c>
      <c r="J3981" t="s">
        <v>1275</v>
      </c>
      <c r="K3981" t="str">
        <f>INDEX('Planning Periods'!$O$2:$O$540,MATCH('Table B Values'!A3981,'Planning Periods'!$A$2:$A$540,0))</f>
        <v>Los Angeles County</v>
      </c>
    </row>
    <row r="3982" spans="1:11">
      <c r="A3982" t="s">
        <v>1064</v>
      </c>
      <c r="B3982">
        <v>2014</v>
      </c>
      <c r="C3982">
        <v>0</v>
      </c>
      <c r="D3982">
        <v>0</v>
      </c>
      <c r="E3982">
        <v>0</v>
      </c>
      <c r="F3982">
        <v>9</v>
      </c>
      <c r="G3982">
        <v>0</v>
      </c>
      <c r="H3982">
        <v>11</v>
      </c>
      <c r="I3982" s="356">
        <v>3</v>
      </c>
      <c r="J3982" t="s">
        <v>1275</v>
      </c>
      <c r="K3982" t="str">
        <f>INDEX('Planning Periods'!$O$2:$O$540,MATCH('Table B Values'!A3982,'Planning Periods'!$A$2:$A$540,0))</f>
        <v>Tulare County</v>
      </c>
    </row>
    <row r="3983" spans="1:11">
      <c r="A3983" t="s">
        <v>1068</v>
      </c>
      <c r="B3983">
        <v>2014</v>
      </c>
      <c r="C3983">
        <v>0</v>
      </c>
      <c r="D3983">
        <v>0</v>
      </c>
      <c r="E3983">
        <v>0</v>
      </c>
      <c r="F3983">
        <v>0</v>
      </c>
      <c r="G3983">
        <v>0</v>
      </c>
      <c r="H3983">
        <v>0</v>
      </c>
      <c r="I3983">
        <v>0</v>
      </c>
      <c r="J3983" t="s">
        <v>1275</v>
      </c>
      <c r="K3983" t="str">
        <f>INDEX('Planning Periods'!$O$2:$O$540,MATCH('Table B Values'!A3983,'Planning Periods'!$A$2:$A$540,0))</f>
        <v>Siskiyou County</v>
      </c>
    </row>
    <row r="3984" spans="1:11">
      <c r="A3984" t="s">
        <v>1291</v>
      </c>
      <c r="B3984">
        <v>2014</v>
      </c>
      <c r="C3984">
        <v>0</v>
      </c>
      <c r="D3984">
        <v>0</v>
      </c>
      <c r="E3984">
        <v>0</v>
      </c>
      <c r="F3984">
        <v>0</v>
      </c>
      <c r="G3984">
        <v>0</v>
      </c>
      <c r="H3984">
        <v>0</v>
      </c>
      <c r="I3984">
        <v>0</v>
      </c>
      <c r="J3984" t="s">
        <v>1275</v>
      </c>
      <c r="K3984" t="str">
        <f>INDEX('Planning Periods'!$O$2:$O$540,MATCH('Table B Values'!A3984,'Planning Periods'!$A$2:$A$540,0))</f>
        <v>San Mateo County</v>
      </c>
    </row>
    <row r="3985" spans="1:11">
      <c r="A3985" t="s">
        <v>1125</v>
      </c>
      <c r="B3985">
        <v>2014</v>
      </c>
      <c r="C3985">
        <v>0</v>
      </c>
      <c r="D3985">
        <v>0</v>
      </c>
      <c r="E3985">
        <v>0</v>
      </c>
      <c r="F3985">
        <v>0</v>
      </c>
      <c r="G3985">
        <v>0</v>
      </c>
      <c r="H3985">
        <v>15</v>
      </c>
      <c r="I3985">
        <v>69</v>
      </c>
      <c r="J3985" t="s">
        <v>1275</v>
      </c>
      <c r="K3985" t="str">
        <f>INDEX('Planning Periods'!$O$2:$O$540,MATCH('Table B Values'!A3985,'Planning Periods'!$A$2:$A$540,0))</f>
        <v>San Bernardino County</v>
      </c>
    </row>
    <row r="3986" spans="1:11">
      <c r="A3986" t="s">
        <v>948</v>
      </c>
      <c r="B3986">
        <v>2014</v>
      </c>
      <c r="C3986">
        <v>0</v>
      </c>
      <c r="D3986">
        <v>2</v>
      </c>
      <c r="E3986">
        <v>0</v>
      </c>
      <c r="F3986">
        <v>1</v>
      </c>
      <c r="G3986">
        <v>0</v>
      </c>
      <c r="H3986">
        <v>32</v>
      </c>
      <c r="I3986">
        <v>25</v>
      </c>
      <c r="J3986" t="s">
        <v>1275</v>
      </c>
      <c r="K3986" t="str">
        <f>INDEX('Planning Periods'!$O$2:$O$540,MATCH('Table B Values'!A3986,'Planning Periods'!$A$2:$A$540,0))</f>
        <v>Colusa County</v>
      </c>
    </row>
    <row r="3987" spans="1:11">
      <c r="A3987" t="s">
        <v>1266</v>
      </c>
      <c r="B3987">
        <v>2014</v>
      </c>
      <c r="C3987">
        <v>0</v>
      </c>
      <c r="D3987">
        <v>0</v>
      </c>
      <c r="E3987">
        <v>0</v>
      </c>
      <c r="F3987">
        <v>0</v>
      </c>
      <c r="G3987">
        <v>0</v>
      </c>
      <c r="H3987">
        <v>0</v>
      </c>
      <c r="I3987">
        <v>11</v>
      </c>
      <c r="J3987" t="s">
        <v>1275</v>
      </c>
      <c r="K3987" t="str">
        <f>INDEX('Planning Periods'!$O$2:$O$540,MATCH('Table B Values'!A3987,'Planning Periods'!$A$2:$A$540,0))</f>
        <v>Fresno County</v>
      </c>
    </row>
    <row r="3988" spans="1:11">
      <c r="A3988" t="s">
        <v>1156</v>
      </c>
      <c r="B3988">
        <v>2014</v>
      </c>
      <c r="C3988">
        <v>0</v>
      </c>
      <c r="D3988">
        <v>0</v>
      </c>
      <c r="E3988">
        <v>0</v>
      </c>
      <c r="F3988">
        <v>0</v>
      </c>
      <c r="G3988">
        <v>0</v>
      </c>
      <c r="H3988">
        <v>0</v>
      </c>
      <c r="I3988">
        <v>0</v>
      </c>
      <c r="J3988" t="s">
        <v>1275</v>
      </c>
      <c r="K3988" t="str">
        <f>INDEX('Planning Periods'!$O$2:$O$540,MATCH('Table B Values'!A3988,'Planning Periods'!$A$2:$A$540,0))</f>
        <v>Contra Costa County</v>
      </c>
    </row>
    <row r="3989" spans="1:11">
      <c r="A3989" t="s">
        <v>1158</v>
      </c>
      <c r="B3989">
        <v>2014</v>
      </c>
      <c r="C3989">
        <v>0</v>
      </c>
      <c r="D3989">
        <v>0</v>
      </c>
      <c r="E3989">
        <v>0</v>
      </c>
      <c r="F3989">
        <v>0</v>
      </c>
      <c r="G3989">
        <v>0</v>
      </c>
      <c r="H3989">
        <v>0</v>
      </c>
      <c r="I3989">
        <v>0</v>
      </c>
      <c r="J3989" t="s">
        <v>1275</v>
      </c>
      <c r="K3989" t="str">
        <f>INDEX('Planning Periods'!$O$2:$O$540,MATCH('Table B Values'!A3989,'Planning Periods'!$A$2:$A$540,0))</f>
        <v>Sonoma County</v>
      </c>
    </row>
    <row r="3990" spans="1:11">
      <c r="A3990" t="s">
        <v>1121</v>
      </c>
      <c r="B3990">
        <v>2014</v>
      </c>
      <c r="C3990">
        <v>52</v>
      </c>
      <c r="D3990">
        <v>0</v>
      </c>
      <c r="E3990">
        <v>32</v>
      </c>
      <c r="F3990">
        <v>0</v>
      </c>
      <c r="G3990">
        <v>0</v>
      </c>
      <c r="H3990">
        <v>0</v>
      </c>
      <c r="I3990">
        <v>64</v>
      </c>
      <c r="J3990" t="s">
        <v>1275</v>
      </c>
      <c r="K3990" t="str">
        <f>INDEX('Planning Periods'!$O$2:$O$540,MATCH('Table B Values'!A3990,'Planning Periods'!$A$2:$A$540,0))</f>
        <v>Riverside County</v>
      </c>
    </row>
    <row r="3991" spans="1:11">
      <c r="A3991" t="s">
        <v>1079</v>
      </c>
      <c r="B3991">
        <v>2014</v>
      </c>
      <c r="C3991">
        <v>0</v>
      </c>
      <c r="D3991">
        <v>0</v>
      </c>
      <c r="E3991">
        <v>0</v>
      </c>
      <c r="F3991">
        <v>0</v>
      </c>
      <c r="G3991">
        <v>0</v>
      </c>
      <c r="H3991">
        <v>0</v>
      </c>
      <c r="I3991">
        <v>15</v>
      </c>
      <c r="J3991" t="s">
        <v>1275</v>
      </c>
      <c r="K3991" t="str">
        <f>INDEX('Planning Periods'!$O$2:$O$540,MATCH('Table B Values'!A3991,'Planning Periods'!$A$2:$A$540,0))</f>
        <v>Contra Costa County</v>
      </c>
    </row>
    <row r="3992" spans="1:11">
      <c r="A3992" t="s">
        <v>1073</v>
      </c>
      <c r="B3992">
        <v>2014</v>
      </c>
      <c r="C3992">
        <v>4</v>
      </c>
      <c r="D3992">
        <v>0</v>
      </c>
      <c r="E3992">
        <v>12</v>
      </c>
      <c r="F3992">
        <v>0</v>
      </c>
      <c r="G3992">
        <v>0</v>
      </c>
      <c r="H3992">
        <v>2</v>
      </c>
      <c r="I3992">
        <v>164</v>
      </c>
      <c r="J3992" t="s">
        <v>1275</v>
      </c>
      <c r="K3992" t="str">
        <f>INDEX('Planning Periods'!$O$2:$O$540,MATCH('Table B Values'!A3992,'Planning Periods'!$A$2:$A$540,0))</f>
        <v>Marin County</v>
      </c>
    </row>
    <row r="3993" spans="1:11">
      <c r="A3993" t="s">
        <v>1119</v>
      </c>
      <c r="B3993">
        <v>2014</v>
      </c>
      <c r="C3993">
        <v>0</v>
      </c>
      <c r="D3993">
        <v>0</v>
      </c>
      <c r="E3993">
        <v>0</v>
      </c>
      <c r="F3993">
        <v>0</v>
      </c>
      <c r="G3993">
        <v>0</v>
      </c>
      <c r="H3993">
        <v>0</v>
      </c>
      <c r="I3993">
        <v>50</v>
      </c>
      <c r="J3993" t="s">
        <v>1275</v>
      </c>
      <c r="K3993" t="str">
        <f>INDEX('Planning Periods'!$O$2:$O$540,MATCH('Table B Values'!A3993,'Planning Periods'!$A$2:$A$540,0))</f>
        <v>Orange County</v>
      </c>
    </row>
    <row r="3994" spans="1:11">
      <c r="A3994" t="s">
        <v>1070</v>
      </c>
      <c r="B3994">
        <v>2014</v>
      </c>
      <c r="C3994">
        <v>0</v>
      </c>
      <c r="D3994">
        <v>0</v>
      </c>
      <c r="E3994">
        <v>0</v>
      </c>
      <c r="F3994">
        <v>0</v>
      </c>
      <c r="G3994">
        <v>0</v>
      </c>
      <c r="H3994">
        <v>0</v>
      </c>
      <c r="I3994">
        <v>0</v>
      </c>
      <c r="J3994" t="s">
        <v>1275</v>
      </c>
      <c r="K3994" t="str">
        <f>INDEX('Planning Periods'!$O$2:$O$540,MATCH('Table B Values'!A3994,'Planning Periods'!$A$2:$A$540,0))</f>
        <v>Los Angeles County</v>
      </c>
    </row>
    <row r="3995" spans="1:11">
      <c r="A3995" t="s">
        <v>1071</v>
      </c>
      <c r="B3995">
        <v>2014</v>
      </c>
      <c r="C3995">
        <v>0</v>
      </c>
      <c r="D3995">
        <v>0</v>
      </c>
      <c r="E3995">
        <v>0</v>
      </c>
      <c r="F3995">
        <v>0</v>
      </c>
      <c r="G3995">
        <v>0</v>
      </c>
      <c r="H3995">
        <v>0</v>
      </c>
      <c r="I3995" s="356">
        <v>37</v>
      </c>
      <c r="J3995" t="s">
        <v>1275</v>
      </c>
      <c r="K3995" t="str">
        <f>INDEX('Planning Periods'!$O$2:$O$540,MATCH('Table B Values'!A3995,'Planning Periods'!$A$2:$A$540,0))</f>
        <v>San Diego County</v>
      </c>
    </row>
    <row r="3996" spans="1:11">
      <c r="A3996" t="s">
        <v>1081</v>
      </c>
      <c r="B3996">
        <v>2014</v>
      </c>
      <c r="C3996">
        <v>2</v>
      </c>
      <c r="D3996">
        <v>0</v>
      </c>
      <c r="E3996">
        <v>2</v>
      </c>
      <c r="F3996">
        <v>0</v>
      </c>
      <c r="G3996">
        <v>0</v>
      </c>
      <c r="H3996">
        <v>32</v>
      </c>
      <c r="I3996">
        <v>237</v>
      </c>
      <c r="J3996" t="s">
        <v>1275</v>
      </c>
      <c r="K3996" t="str">
        <f>INDEX('Planning Periods'!$O$2:$O$540,MATCH('Table B Values'!A3996,'Planning Periods'!$A$2:$A$540,0))</f>
        <v>Contra Costa County</v>
      </c>
    </row>
    <row r="3997" spans="1:11">
      <c r="A3997" t="s">
        <v>1075</v>
      </c>
      <c r="B3997">
        <v>2014</v>
      </c>
      <c r="C3997">
        <v>0</v>
      </c>
      <c r="D3997">
        <v>0</v>
      </c>
      <c r="E3997">
        <v>0</v>
      </c>
      <c r="F3997">
        <v>0</v>
      </c>
      <c r="G3997">
        <v>0</v>
      </c>
      <c r="H3997">
        <v>5</v>
      </c>
      <c r="I3997">
        <v>0</v>
      </c>
      <c r="J3997" t="s">
        <v>1275</v>
      </c>
      <c r="K3997" t="str">
        <f>INDEX('Planning Periods'!$O$2:$O$540,MATCH('Table B Values'!A3997,'Planning Periods'!$A$2:$A$540,0))</f>
        <v>Kings County</v>
      </c>
    </row>
    <row r="3998" spans="1:11">
      <c r="A3998" t="s">
        <v>815</v>
      </c>
      <c r="B3998">
        <v>2014</v>
      </c>
      <c r="C3998">
        <v>53</v>
      </c>
      <c r="D3998">
        <v>0</v>
      </c>
      <c r="E3998">
        <v>18</v>
      </c>
      <c r="F3998">
        <v>0</v>
      </c>
      <c r="G3998">
        <v>0</v>
      </c>
      <c r="H3998">
        <v>3</v>
      </c>
      <c r="I3998">
        <v>622</v>
      </c>
      <c r="J3998" t="s">
        <v>1275</v>
      </c>
      <c r="K3998" t="str">
        <f>INDEX('Planning Periods'!$O$2:$O$540,MATCH('Table B Values'!A3998,'Planning Periods'!$A$2:$A$540,0))</f>
        <v>Riverside County</v>
      </c>
    </row>
    <row r="3999" spans="1:11">
      <c r="A3999" t="s">
        <v>1008</v>
      </c>
      <c r="B3999">
        <v>2014</v>
      </c>
      <c r="C3999">
        <v>0</v>
      </c>
      <c r="D3999">
        <v>0</v>
      </c>
      <c r="E3999">
        <v>0</v>
      </c>
      <c r="F3999">
        <v>0</v>
      </c>
      <c r="G3999">
        <v>0</v>
      </c>
      <c r="H3999">
        <v>0</v>
      </c>
      <c r="I3999">
        <v>429</v>
      </c>
      <c r="J3999" t="s">
        <v>1275</v>
      </c>
      <c r="K3999" t="str">
        <f>INDEX('Planning Periods'!$O$2:$O$540,MATCH('Table B Values'!A3999,'Planning Periods'!$A$2:$A$540,0))</f>
        <v>Riverside County</v>
      </c>
    </row>
    <row r="4000" spans="1:11">
      <c r="A4000" t="s">
        <v>984</v>
      </c>
      <c r="B4000">
        <v>2014</v>
      </c>
      <c r="C4000">
        <v>8</v>
      </c>
      <c r="D4000">
        <v>0</v>
      </c>
      <c r="E4000">
        <v>0</v>
      </c>
      <c r="F4000">
        <v>0</v>
      </c>
      <c r="G4000">
        <v>0</v>
      </c>
      <c r="H4000">
        <v>0</v>
      </c>
      <c r="I4000">
        <v>72</v>
      </c>
      <c r="J4000" t="s">
        <v>1275</v>
      </c>
      <c r="K4000" t="str">
        <f>INDEX('Planning Periods'!$O$2:$O$540,MATCH('Table B Values'!A4000,'Planning Periods'!$A$2:$A$540,0))</f>
        <v>Orange County</v>
      </c>
    </row>
    <row r="4001" spans="1:11">
      <c r="A4001" t="s">
        <v>983</v>
      </c>
      <c r="B4001">
        <v>2014</v>
      </c>
      <c r="C4001">
        <v>0</v>
      </c>
      <c r="D4001">
        <v>0</v>
      </c>
      <c r="E4001">
        <v>0</v>
      </c>
      <c r="F4001">
        <v>0</v>
      </c>
      <c r="G4001">
        <v>0</v>
      </c>
      <c r="H4001">
        <v>0</v>
      </c>
      <c r="I4001">
        <v>29</v>
      </c>
      <c r="J4001" t="s">
        <v>1275</v>
      </c>
      <c r="K4001" t="str">
        <f>INDEX('Planning Periods'!$O$2:$O$540,MATCH('Table B Values'!A4001,'Planning Periods'!$A$2:$A$540,0))</f>
        <v>Sacramento County</v>
      </c>
    </row>
    <row r="4002" spans="1:11">
      <c r="A4002" t="s">
        <v>987</v>
      </c>
      <c r="B4002">
        <v>2014</v>
      </c>
      <c r="C4002">
        <v>0</v>
      </c>
      <c r="D4002">
        <v>0</v>
      </c>
      <c r="E4002">
        <v>14</v>
      </c>
      <c r="F4002">
        <v>0</v>
      </c>
      <c r="G4002">
        <v>0</v>
      </c>
      <c r="H4002">
        <v>50</v>
      </c>
      <c r="I4002">
        <v>37</v>
      </c>
      <c r="J4002" t="s">
        <v>1275</v>
      </c>
      <c r="K4002" t="str">
        <f>INDEX('Planning Periods'!$O$2:$O$540,MATCH('Table B Values'!A4002,'Planning Periods'!$A$2:$A$540,0))</f>
        <v>Orange County</v>
      </c>
    </row>
    <row r="4003" spans="1:11">
      <c r="A4003" t="s">
        <v>1116</v>
      </c>
      <c r="B4003">
        <v>2014</v>
      </c>
      <c r="C4003">
        <v>31</v>
      </c>
      <c r="D4003">
        <v>0</v>
      </c>
      <c r="E4003">
        <v>0</v>
      </c>
      <c r="F4003">
        <v>0</v>
      </c>
      <c r="G4003">
        <v>0</v>
      </c>
      <c r="H4003">
        <v>0</v>
      </c>
      <c r="I4003">
        <v>626</v>
      </c>
      <c r="J4003" t="s">
        <v>1275</v>
      </c>
      <c r="K4003" t="str">
        <f>INDEX('Planning Periods'!$O$2:$O$540,MATCH('Table B Values'!A4003,'Planning Periods'!$A$2:$A$540,0))</f>
        <v>Fresno County</v>
      </c>
    </row>
    <row r="4004" spans="1:11">
      <c r="A4004" t="s">
        <v>1103</v>
      </c>
      <c r="B4004">
        <v>2014</v>
      </c>
      <c r="C4004">
        <v>75</v>
      </c>
      <c r="D4004">
        <v>0</v>
      </c>
      <c r="E4004">
        <v>18</v>
      </c>
      <c r="F4004">
        <v>0</v>
      </c>
      <c r="G4004">
        <v>0</v>
      </c>
      <c r="H4004">
        <v>5</v>
      </c>
      <c r="I4004">
        <v>134</v>
      </c>
      <c r="J4004" t="s">
        <v>1275</v>
      </c>
      <c r="K4004" t="str">
        <f>INDEX('Planning Periods'!$O$2:$O$540,MATCH('Table B Values'!A4004,'Planning Periods'!$A$2:$A$540,0))</f>
        <v>San Mateo County</v>
      </c>
    </row>
    <row r="4005" spans="1:11">
      <c r="A4005" t="s">
        <v>866</v>
      </c>
      <c r="B4005">
        <v>2014</v>
      </c>
      <c r="C4005">
        <v>0</v>
      </c>
      <c r="D4005">
        <v>0</v>
      </c>
      <c r="E4005">
        <v>0</v>
      </c>
      <c r="F4005">
        <v>0</v>
      </c>
      <c r="G4005">
        <v>0</v>
      </c>
      <c r="H4005">
        <v>0</v>
      </c>
      <c r="I4005">
        <v>6</v>
      </c>
      <c r="J4005" t="s">
        <v>1275</v>
      </c>
      <c r="K4005" t="str">
        <f>INDEX('Planning Periods'!$O$2:$O$540,MATCH('Table B Values'!A4005,'Planning Periods'!$A$2:$A$540,0))</f>
        <v>Orange County</v>
      </c>
    </row>
    <row r="4006" spans="1:11">
      <c r="A4006" t="s">
        <v>1112</v>
      </c>
      <c r="B4006">
        <v>2014</v>
      </c>
      <c r="C4006">
        <v>0</v>
      </c>
      <c r="D4006">
        <v>0</v>
      </c>
      <c r="E4006">
        <v>0</v>
      </c>
      <c r="F4006">
        <v>0</v>
      </c>
      <c r="G4006">
        <v>0</v>
      </c>
      <c r="H4006">
        <v>0</v>
      </c>
      <c r="I4006">
        <v>137</v>
      </c>
      <c r="J4006" t="s">
        <v>1275</v>
      </c>
      <c r="K4006" t="str">
        <f>INDEX('Planning Periods'!$O$2:$O$540,MATCH('Table B Values'!A4006,'Planning Periods'!$A$2:$A$540,0))</f>
        <v>Alameda County</v>
      </c>
    </row>
    <row r="4007" spans="1:11">
      <c r="A4007" t="s">
        <v>986</v>
      </c>
      <c r="B4007">
        <v>2014</v>
      </c>
      <c r="C4007">
        <v>0</v>
      </c>
      <c r="D4007">
        <v>0</v>
      </c>
      <c r="E4007">
        <v>0</v>
      </c>
      <c r="F4007">
        <v>0</v>
      </c>
      <c r="G4007">
        <v>0</v>
      </c>
      <c r="H4007">
        <v>6</v>
      </c>
      <c r="I4007">
        <v>21</v>
      </c>
      <c r="J4007" t="s">
        <v>1275</v>
      </c>
      <c r="K4007" t="str">
        <f>INDEX('Planning Periods'!$O$2:$O$540,MATCH('Table B Values'!A4007,'Planning Periods'!$A$2:$A$540,0))</f>
        <v>Los Angeles County</v>
      </c>
    </row>
    <row r="4008" spans="1:11">
      <c r="A4008" t="s">
        <v>1269</v>
      </c>
      <c r="B4008">
        <v>2014</v>
      </c>
      <c r="C4008">
        <v>0</v>
      </c>
      <c r="D4008">
        <v>0</v>
      </c>
      <c r="E4008">
        <v>0</v>
      </c>
      <c r="F4008">
        <v>0</v>
      </c>
      <c r="G4008">
        <v>0</v>
      </c>
      <c r="H4008">
        <v>0</v>
      </c>
      <c r="I4008">
        <v>0</v>
      </c>
      <c r="J4008" t="s">
        <v>1275</v>
      </c>
      <c r="K4008" t="str">
        <f>INDEX('Planning Periods'!$O$2:$O$540,MATCH('Table B Values'!A4008,'Planning Periods'!$A$2:$A$540,0))</f>
        <v>Monterey County</v>
      </c>
    </row>
    <row r="4009" spans="1:11">
      <c r="A4009" t="s">
        <v>979</v>
      </c>
      <c r="B4009">
        <v>2014</v>
      </c>
      <c r="C4009">
        <v>10</v>
      </c>
      <c r="D4009">
        <v>0</v>
      </c>
      <c r="E4009">
        <v>72</v>
      </c>
      <c r="F4009">
        <v>2</v>
      </c>
      <c r="G4009">
        <v>0</v>
      </c>
      <c r="H4009">
        <v>0</v>
      </c>
      <c r="I4009">
        <v>0</v>
      </c>
      <c r="J4009" t="s">
        <v>1275</v>
      </c>
      <c r="K4009" t="str">
        <f>INDEX('Planning Periods'!$O$2:$O$540,MATCH('Table B Values'!A4009,'Planning Periods'!$A$2:$A$540,0))</f>
        <v>Nevada County</v>
      </c>
    </row>
    <row r="4010" spans="1:11">
      <c r="A4010" t="s">
        <v>1192</v>
      </c>
      <c r="B4010">
        <v>2014</v>
      </c>
      <c r="C4010">
        <v>0</v>
      </c>
      <c r="D4010">
        <v>0</v>
      </c>
      <c r="E4010">
        <v>0</v>
      </c>
      <c r="F4010">
        <v>0</v>
      </c>
      <c r="G4010">
        <v>0</v>
      </c>
      <c r="H4010">
        <v>7</v>
      </c>
      <c r="I4010">
        <v>0</v>
      </c>
      <c r="J4010" t="s">
        <v>1275</v>
      </c>
      <c r="K4010" t="str">
        <f>INDEX('Planning Periods'!$O$2:$O$540,MATCH('Table B Values'!A4010,'Planning Periods'!$A$2:$A$540,0))</f>
        <v>Monterey County</v>
      </c>
    </row>
    <row r="4011" spans="1:11">
      <c r="A4011" t="s">
        <v>766</v>
      </c>
      <c r="B4011">
        <v>2014</v>
      </c>
      <c r="C4011">
        <v>0</v>
      </c>
      <c r="D4011">
        <v>0</v>
      </c>
      <c r="E4011">
        <v>0</v>
      </c>
      <c r="F4011">
        <v>0</v>
      </c>
      <c r="G4011">
        <v>0</v>
      </c>
      <c r="H4011">
        <v>0</v>
      </c>
      <c r="I4011">
        <v>132</v>
      </c>
      <c r="J4011" t="s">
        <v>1275</v>
      </c>
      <c r="K4011" t="str">
        <f>INDEX('Planning Periods'!$O$2:$O$540,MATCH('Table B Values'!A4011,'Planning Periods'!$A$2:$A$540,0))</f>
        <v>Santa Barbara County</v>
      </c>
    </row>
    <row r="4012" spans="1:11">
      <c r="A4012" t="s">
        <v>812</v>
      </c>
      <c r="B4012">
        <v>2014</v>
      </c>
      <c r="C4012">
        <v>71</v>
      </c>
      <c r="D4012">
        <v>0</v>
      </c>
      <c r="E4012">
        <v>48</v>
      </c>
      <c r="F4012">
        <v>0</v>
      </c>
      <c r="G4012">
        <v>0</v>
      </c>
      <c r="H4012">
        <v>0</v>
      </c>
      <c r="I4012">
        <v>532</v>
      </c>
      <c r="J4012" t="s">
        <v>1275</v>
      </c>
      <c r="K4012" t="str">
        <f>INDEX('Planning Periods'!$O$2:$O$540,MATCH('Table B Values'!A4012,'Planning Periods'!$A$2:$A$540,0))</f>
        <v>Los Angeles County</v>
      </c>
    </row>
    <row r="4013" spans="1:11">
      <c r="A4013" t="s">
        <v>977</v>
      </c>
      <c r="B4013">
        <v>2014</v>
      </c>
      <c r="C4013">
        <v>0</v>
      </c>
      <c r="D4013">
        <v>0</v>
      </c>
      <c r="E4013">
        <v>0</v>
      </c>
      <c r="F4013">
        <v>0</v>
      </c>
      <c r="G4013">
        <v>0</v>
      </c>
      <c r="H4013">
        <v>0</v>
      </c>
      <c r="I4013">
        <v>48</v>
      </c>
      <c r="J4013" t="s">
        <v>1275</v>
      </c>
      <c r="K4013" t="str">
        <f>INDEX('Planning Periods'!$O$2:$O$540,MATCH('Table B Values'!A4013,'Planning Periods'!$A$2:$A$540,0))</f>
        <v>Los Angeles County</v>
      </c>
    </row>
    <row r="4014" spans="1:11">
      <c r="A4014" t="s">
        <v>975</v>
      </c>
      <c r="B4014">
        <v>2014</v>
      </c>
      <c r="C4014">
        <v>1</v>
      </c>
      <c r="D4014">
        <v>0</v>
      </c>
      <c r="E4014">
        <v>2</v>
      </c>
      <c r="F4014">
        <v>1</v>
      </c>
      <c r="G4014">
        <v>0</v>
      </c>
      <c r="H4014">
        <v>1</v>
      </c>
      <c r="I4014">
        <v>4</v>
      </c>
      <c r="J4014" t="s">
        <v>1275</v>
      </c>
      <c r="K4014" t="str">
        <f>INDEX('Planning Periods'!$O$2:$O$540,MATCH('Table B Values'!A4014,'Planning Periods'!$A$2:$A$540,0))</f>
        <v>Glenn County</v>
      </c>
    </row>
    <row r="4015" spans="1:11">
      <c r="A4015" t="s">
        <v>1004</v>
      </c>
      <c r="B4015">
        <v>2014</v>
      </c>
      <c r="C4015">
        <v>41</v>
      </c>
      <c r="D4015">
        <v>0</v>
      </c>
      <c r="E4015">
        <v>0</v>
      </c>
      <c r="F4015">
        <v>0</v>
      </c>
      <c r="G4015">
        <v>0</v>
      </c>
      <c r="H4015">
        <v>2</v>
      </c>
      <c r="I4015">
        <v>20</v>
      </c>
      <c r="J4015" t="s">
        <v>1275</v>
      </c>
      <c r="K4015" t="str">
        <f>INDEX('Planning Periods'!$O$2:$O$540,MATCH('Table B Values'!A4015,'Planning Periods'!$A$2:$A$540,0))</f>
        <v>Los Angeles County</v>
      </c>
    </row>
    <row r="4016" spans="1:11">
      <c r="A4016" t="s">
        <v>818</v>
      </c>
      <c r="B4016">
        <v>2014</v>
      </c>
      <c r="C4016">
        <v>49</v>
      </c>
      <c r="D4016">
        <v>0</v>
      </c>
      <c r="E4016">
        <v>14</v>
      </c>
      <c r="F4016">
        <v>0</v>
      </c>
      <c r="G4016">
        <v>0</v>
      </c>
      <c r="H4016">
        <v>74</v>
      </c>
      <c r="I4016">
        <v>505</v>
      </c>
      <c r="J4016" t="s">
        <v>1275</v>
      </c>
      <c r="K4016" t="str">
        <f>INDEX('Planning Periods'!$O$2:$O$540,MATCH('Table B Values'!A4016,'Planning Periods'!$A$2:$A$540,0))</f>
        <v>Sacramento County</v>
      </c>
    </row>
    <row r="4017" spans="1:11">
      <c r="A4017" t="s">
        <v>1128</v>
      </c>
      <c r="B4017">
        <v>2014</v>
      </c>
      <c r="C4017">
        <v>5</v>
      </c>
      <c r="D4017">
        <v>0</v>
      </c>
      <c r="E4017">
        <v>0</v>
      </c>
      <c r="F4017">
        <v>0</v>
      </c>
      <c r="G4017">
        <v>0</v>
      </c>
      <c r="H4017">
        <v>7</v>
      </c>
      <c r="I4017">
        <v>176</v>
      </c>
      <c r="J4017" t="s">
        <v>1275</v>
      </c>
      <c r="K4017" t="str">
        <f>INDEX('Planning Periods'!$O$2:$O$540,MATCH('Table B Values'!A4017,'Planning Periods'!$A$2:$A$540,0))</f>
        <v>Alameda County</v>
      </c>
    </row>
    <row r="4018" spans="1:11">
      <c r="A4018" t="s">
        <v>881</v>
      </c>
      <c r="B4018">
        <v>2014</v>
      </c>
      <c r="C4018">
        <v>1</v>
      </c>
      <c r="D4018">
        <v>0</v>
      </c>
      <c r="E4018">
        <v>55</v>
      </c>
      <c r="F4018">
        <v>0</v>
      </c>
      <c r="G4018">
        <v>0</v>
      </c>
      <c r="H4018">
        <v>13</v>
      </c>
      <c r="I4018">
        <v>343</v>
      </c>
      <c r="J4018" t="s">
        <v>1275</v>
      </c>
      <c r="K4018" t="str">
        <f>INDEX('Planning Periods'!$O$2:$O$540,MATCH('Table B Values'!A4018,'Planning Periods'!$A$2:$A$540,0))</f>
        <v>El Dorado County</v>
      </c>
    </row>
    <row r="4019" spans="1:11">
      <c r="A4019" t="s">
        <v>1013</v>
      </c>
      <c r="B4019">
        <v>2014</v>
      </c>
      <c r="C4019">
        <v>0</v>
      </c>
      <c r="D4019">
        <v>0</v>
      </c>
      <c r="E4019">
        <v>0</v>
      </c>
      <c r="F4019">
        <v>0</v>
      </c>
      <c r="G4019">
        <v>0</v>
      </c>
      <c r="H4019">
        <v>8</v>
      </c>
      <c r="I4019">
        <v>24</v>
      </c>
      <c r="J4019" t="s">
        <v>1275</v>
      </c>
      <c r="K4019" t="str">
        <f>INDEX('Planning Periods'!$O$2:$O$540,MATCH('Table B Values'!A4019,'Planning Periods'!$A$2:$A$540,0))</f>
        <v>San Diego County</v>
      </c>
    </row>
    <row r="4020" spans="1:11">
      <c r="A4020" t="s">
        <v>1011</v>
      </c>
      <c r="B4020">
        <v>2014</v>
      </c>
      <c r="C4020">
        <v>0</v>
      </c>
      <c r="D4020">
        <v>0</v>
      </c>
      <c r="E4020">
        <v>3</v>
      </c>
      <c r="F4020">
        <v>0</v>
      </c>
      <c r="G4020">
        <v>0</v>
      </c>
      <c r="H4020">
        <v>0</v>
      </c>
      <c r="I4020">
        <v>43</v>
      </c>
      <c r="J4020" t="s">
        <v>1275</v>
      </c>
      <c r="K4020" t="str">
        <f>INDEX('Planning Periods'!$O$2:$O$540,MATCH('Table B Values'!A4020,'Planning Periods'!$A$2:$A$540,0))</f>
        <v>Imperial County</v>
      </c>
    </row>
    <row r="4021" spans="1:11">
      <c r="A4021" t="s">
        <v>1126</v>
      </c>
      <c r="B4021">
        <v>2014</v>
      </c>
      <c r="C4021">
        <v>56</v>
      </c>
      <c r="D4021">
        <v>0</v>
      </c>
      <c r="E4021">
        <v>0</v>
      </c>
      <c r="F4021">
        <v>0</v>
      </c>
      <c r="G4021">
        <v>0</v>
      </c>
      <c r="H4021">
        <v>0</v>
      </c>
      <c r="I4021">
        <v>6</v>
      </c>
      <c r="J4021" t="s">
        <v>1275</v>
      </c>
      <c r="K4021" t="str">
        <f>INDEX('Planning Periods'!$O$2:$O$540,MATCH('Table B Values'!A4021,'Planning Periods'!$A$2:$A$540,0))</f>
        <v>Contra Costa County</v>
      </c>
    </row>
    <row r="4022" spans="1:11">
      <c r="A4022" t="s">
        <v>1006</v>
      </c>
      <c r="B4022">
        <v>2014</v>
      </c>
      <c r="C4022">
        <v>1</v>
      </c>
      <c r="D4022">
        <v>0</v>
      </c>
      <c r="E4022">
        <v>8</v>
      </c>
      <c r="F4022">
        <v>0</v>
      </c>
      <c r="G4022">
        <v>0</v>
      </c>
      <c r="H4022">
        <v>3</v>
      </c>
      <c r="I4022">
        <v>150</v>
      </c>
      <c r="J4022" t="s">
        <v>1275</v>
      </c>
      <c r="K4022" t="str">
        <f>INDEX('Planning Periods'!$O$2:$O$540,MATCH('Table B Values'!A4022,'Planning Periods'!$A$2:$A$540,0))</f>
        <v>San Diego County</v>
      </c>
    </row>
    <row r="4023" spans="1:11">
      <c r="A4023" t="s">
        <v>972</v>
      </c>
      <c r="B4023">
        <v>2014</v>
      </c>
      <c r="C4023">
        <v>0</v>
      </c>
      <c r="D4023">
        <v>0</v>
      </c>
      <c r="E4023">
        <v>0</v>
      </c>
      <c r="F4023">
        <v>0</v>
      </c>
      <c r="G4023">
        <v>0</v>
      </c>
      <c r="H4023">
        <v>0</v>
      </c>
      <c r="I4023">
        <v>0</v>
      </c>
      <c r="J4023" t="s">
        <v>1275</v>
      </c>
      <c r="K4023" t="str">
        <f>INDEX('Planning Periods'!$O$2:$O$540,MATCH('Table B Values'!A4023,'Planning Periods'!$A$2:$A$540,0))</f>
        <v>Humboldt County</v>
      </c>
    </row>
    <row r="4024" spans="1:11">
      <c r="A4024" t="s">
        <v>869</v>
      </c>
      <c r="B4024">
        <v>2014</v>
      </c>
      <c r="C4024">
        <v>0</v>
      </c>
      <c r="D4024">
        <v>0</v>
      </c>
      <c r="E4024">
        <v>0</v>
      </c>
      <c r="F4024">
        <v>0</v>
      </c>
      <c r="G4024">
        <v>0</v>
      </c>
      <c r="H4024">
        <v>68</v>
      </c>
      <c r="I4024">
        <v>205</v>
      </c>
      <c r="J4024" t="s">
        <v>1275</v>
      </c>
      <c r="K4024" t="str">
        <f>INDEX('Planning Periods'!$O$2:$O$540,MATCH('Table B Values'!A4024,'Planning Periods'!$A$2:$A$540,0))</f>
        <v>Sacramento County</v>
      </c>
    </row>
    <row r="4025" spans="1:11">
      <c r="A4025" t="s">
        <v>963</v>
      </c>
      <c r="B4025">
        <v>2014</v>
      </c>
      <c r="C4025">
        <v>63</v>
      </c>
      <c r="D4025">
        <v>0</v>
      </c>
      <c r="E4025">
        <v>0</v>
      </c>
      <c r="F4025">
        <v>0</v>
      </c>
      <c r="G4025">
        <v>0</v>
      </c>
      <c r="H4025">
        <v>0</v>
      </c>
      <c r="I4025">
        <v>258</v>
      </c>
      <c r="J4025" t="s">
        <v>1275</v>
      </c>
      <c r="K4025" t="str">
        <f>INDEX('Planning Periods'!$O$2:$O$540,MATCH('Table B Values'!A4025,'Planning Periods'!$A$2:$A$540,0))</f>
        <v>San Bernardino County</v>
      </c>
    </row>
    <row r="4026" spans="1:11">
      <c r="A4026" t="s">
        <v>1130</v>
      </c>
      <c r="B4026">
        <v>2014</v>
      </c>
      <c r="C4026">
        <v>0</v>
      </c>
      <c r="D4026">
        <v>0</v>
      </c>
      <c r="E4026">
        <v>0</v>
      </c>
      <c r="F4026">
        <v>0</v>
      </c>
      <c r="G4026">
        <v>0</v>
      </c>
      <c r="H4026">
        <v>6</v>
      </c>
      <c r="I4026">
        <v>319</v>
      </c>
      <c r="J4026" t="s">
        <v>1275</v>
      </c>
      <c r="K4026" t="str">
        <f>INDEX('Planning Periods'!$O$2:$O$540,MATCH('Table B Values'!A4026,'Planning Periods'!$A$2:$A$540,0))</f>
        <v>Solano County</v>
      </c>
    </row>
    <row r="4027" spans="1:11">
      <c r="A4027" t="s">
        <v>902</v>
      </c>
      <c r="B4027">
        <v>2014</v>
      </c>
      <c r="C4027">
        <v>0</v>
      </c>
      <c r="D4027">
        <v>0</v>
      </c>
      <c r="E4027">
        <v>0</v>
      </c>
      <c r="F4027">
        <v>0</v>
      </c>
      <c r="G4027">
        <v>0</v>
      </c>
      <c r="H4027">
        <v>0</v>
      </c>
      <c r="I4027">
        <v>56</v>
      </c>
      <c r="J4027" t="s">
        <v>1275</v>
      </c>
      <c r="K4027" t="str">
        <f>INDEX('Planning Periods'!$O$2:$O$540,MATCH('Table B Values'!A4027,'Planning Periods'!$A$2:$A$540,0))</f>
        <v>San Diego County</v>
      </c>
    </row>
    <row r="4028" spans="1:11">
      <c r="A4028" t="s">
        <v>968</v>
      </c>
      <c r="B4028">
        <v>2014</v>
      </c>
      <c r="C4028">
        <v>0</v>
      </c>
      <c r="D4028">
        <v>0</v>
      </c>
      <c r="E4028">
        <v>0</v>
      </c>
      <c r="F4028">
        <v>0</v>
      </c>
      <c r="G4028">
        <v>0</v>
      </c>
      <c r="H4028">
        <v>0</v>
      </c>
      <c r="I4028">
        <v>7</v>
      </c>
      <c r="J4028" t="s">
        <v>1275</v>
      </c>
      <c r="K4028" t="str">
        <f>INDEX('Planning Periods'!$O$2:$O$540,MATCH('Table B Values'!A4028,'Planning Periods'!$A$2:$A$540,0))</f>
        <v>Humboldt County</v>
      </c>
    </row>
    <row r="4029" spans="1:11">
      <c r="A4029" t="s">
        <v>1129</v>
      </c>
      <c r="B4029">
        <v>2014</v>
      </c>
      <c r="C4029">
        <v>0</v>
      </c>
      <c r="D4029">
        <v>0</v>
      </c>
      <c r="E4029">
        <v>0</v>
      </c>
      <c r="F4029">
        <v>0</v>
      </c>
      <c r="G4029">
        <v>0</v>
      </c>
      <c r="H4029">
        <v>2</v>
      </c>
      <c r="I4029">
        <v>6</v>
      </c>
      <c r="J4029" t="s">
        <v>1275</v>
      </c>
      <c r="K4029" t="str">
        <f>INDEX('Planning Periods'!$O$2:$O$540,MATCH('Table B Values'!A4029,'Planning Periods'!$A$2:$A$540,0))</f>
        <v>Marin County</v>
      </c>
    </row>
    <row r="4030" spans="1:11">
      <c r="A4030" t="s">
        <v>887</v>
      </c>
      <c r="B4030">
        <v>2014</v>
      </c>
      <c r="C4030">
        <v>9</v>
      </c>
      <c r="D4030">
        <v>0</v>
      </c>
      <c r="E4030">
        <v>14</v>
      </c>
      <c r="F4030">
        <v>0</v>
      </c>
      <c r="G4030">
        <v>0</v>
      </c>
      <c r="H4030">
        <v>438</v>
      </c>
      <c r="I4030">
        <v>333</v>
      </c>
      <c r="J4030" t="s">
        <v>1275</v>
      </c>
      <c r="K4030" t="str">
        <f>INDEX('Planning Periods'!$O$2:$O$540,MATCH('Table B Values'!A4030,'Planning Periods'!$A$2:$A$540,0))</f>
        <v>Placer County</v>
      </c>
    </row>
    <row r="4031" spans="1:11">
      <c r="A4031" t="s">
        <v>1224</v>
      </c>
      <c r="B4031">
        <v>2014</v>
      </c>
      <c r="C4031">
        <v>0</v>
      </c>
      <c r="D4031">
        <v>0</v>
      </c>
      <c r="E4031">
        <v>0</v>
      </c>
      <c r="F4031">
        <v>0</v>
      </c>
      <c r="G4031">
        <v>0</v>
      </c>
      <c r="H4031">
        <v>0</v>
      </c>
      <c r="I4031">
        <v>0</v>
      </c>
      <c r="J4031" t="s">
        <v>1275</v>
      </c>
      <c r="K4031" t="str">
        <f>INDEX('Planning Periods'!$O$2:$O$540,MATCH('Table B Values'!A4031,'Planning Periods'!$A$2:$A$540,0))</f>
        <v>Marin County</v>
      </c>
    </row>
    <row r="4032" spans="1:11">
      <c r="A4032" t="s">
        <v>777</v>
      </c>
      <c r="B4032">
        <v>2014</v>
      </c>
      <c r="C4032">
        <v>78</v>
      </c>
      <c r="D4032">
        <v>24</v>
      </c>
      <c r="E4032">
        <v>95</v>
      </c>
      <c r="F4032">
        <v>28</v>
      </c>
      <c r="G4032">
        <v>0</v>
      </c>
      <c r="H4032">
        <v>21</v>
      </c>
      <c r="I4032">
        <v>95</v>
      </c>
      <c r="J4032" t="s">
        <v>1275</v>
      </c>
      <c r="K4032" t="str">
        <f>INDEX('Planning Periods'!$O$2:$O$540,MATCH('Table B Values'!A4032,'Planning Periods'!$A$2:$A$540,0))</f>
        <v>Sacramento County</v>
      </c>
    </row>
    <row r="4033" spans="1:11">
      <c r="A4033" t="s">
        <v>953</v>
      </c>
      <c r="B4033">
        <v>2014</v>
      </c>
      <c r="C4033">
        <v>0</v>
      </c>
      <c r="D4033">
        <v>0</v>
      </c>
      <c r="E4033">
        <v>0</v>
      </c>
      <c r="F4033">
        <v>0</v>
      </c>
      <c r="G4033">
        <v>0</v>
      </c>
      <c r="H4033">
        <v>0</v>
      </c>
      <c r="I4033">
        <v>0</v>
      </c>
      <c r="J4033" t="s">
        <v>1275</v>
      </c>
      <c r="K4033" t="str">
        <f>INDEX('Planning Periods'!$O$2:$O$540,MATCH('Table B Values'!A4033,'Planning Periods'!$A$2:$A$540,0))</f>
        <v>Los Angeles County</v>
      </c>
    </row>
    <row r="4034" spans="1:11">
      <c r="A4034" t="s">
        <v>844</v>
      </c>
      <c r="B4034">
        <v>2014</v>
      </c>
      <c r="C4034">
        <v>43</v>
      </c>
      <c r="D4034">
        <v>0</v>
      </c>
      <c r="E4034">
        <v>45</v>
      </c>
      <c r="F4034">
        <v>0</v>
      </c>
      <c r="G4034">
        <v>0</v>
      </c>
      <c r="H4034">
        <v>430</v>
      </c>
      <c r="I4034">
        <v>630</v>
      </c>
      <c r="J4034" t="s">
        <v>1275</v>
      </c>
      <c r="K4034" t="str">
        <f>INDEX('Planning Periods'!$O$2:$O$540,MATCH('Table B Values'!A4034,'Planning Periods'!$A$2:$A$540,0))</f>
        <v>Riverside County</v>
      </c>
    </row>
    <row r="4035" spans="1:11">
      <c r="A4035" t="s">
        <v>832</v>
      </c>
      <c r="B4035">
        <v>2014</v>
      </c>
      <c r="C4035">
        <v>0</v>
      </c>
      <c r="D4035">
        <v>0</v>
      </c>
      <c r="E4035">
        <v>0</v>
      </c>
      <c r="F4035">
        <v>0</v>
      </c>
      <c r="G4035">
        <v>0</v>
      </c>
      <c r="H4035">
        <v>37</v>
      </c>
      <c r="I4035">
        <v>360</v>
      </c>
      <c r="J4035" t="s">
        <v>1275</v>
      </c>
      <c r="K4035" t="str">
        <f>INDEX('Planning Periods'!$O$2:$O$540,MATCH('Table B Values'!A4035,'Planning Periods'!$A$2:$A$540,0))</f>
        <v>Placer County</v>
      </c>
    </row>
    <row r="4036" spans="1:11">
      <c r="A4036" t="s">
        <v>1223</v>
      </c>
      <c r="B4036">
        <v>2014</v>
      </c>
      <c r="C4036">
        <v>0</v>
      </c>
      <c r="D4036">
        <v>0</v>
      </c>
      <c r="E4036">
        <v>0</v>
      </c>
      <c r="F4036">
        <v>0</v>
      </c>
      <c r="G4036">
        <v>0</v>
      </c>
      <c r="H4036">
        <v>0</v>
      </c>
      <c r="I4036">
        <v>0</v>
      </c>
      <c r="J4036" t="s">
        <v>1275</v>
      </c>
      <c r="K4036" t="str">
        <f>INDEX('Planning Periods'!$O$2:$O$540,MATCH('Table B Values'!A4036,'Planning Periods'!$A$2:$A$540,0))</f>
        <v>Sonoma County</v>
      </c>
    </row>
    <row r="4037" spans="1:11">
      <c r="A4037" t="s">
        <v>1036</v>
      </c>
      <c r="B4037">
        <v>2014</v>
      </c>
      <c r="C4037">
        <v>0</v>
      </c>
      <c r="D4037">
        <v>0</v>
      </c>
      <c r="E4037">
        <v>0</v>
      </c>
      <c r="F4037">
        <v>0</v>
      </c>
      <c r="G4037">
        <v>0</v>
      </c>
      <c r="H4037">
        <v>97</v>
      </c>
      <c r="I4037" s="356">
        <v>228</v>
      </c>
      <c r="J4037" t="s">
        <v>1275</v>
      </c>
      <c r="K4037" t="str">
        <f>INDEX('Planning Periods'!$O$2:$O$540,MATCH('Table B Values'!A4037,'Planning Periods'!$A$2:$A$540,0))</f>
        <v>Sacramento County</v>
      </c>
    </row>
    <row r="4038" spans="1:11">
      <c r="A4038" t="s">
        <v>962</v>
      </c>
      <c r="B4038">
        <v>2014</v>
      </c>
      <c r="C4038">
        <v>57</v>
      </c>
      <c r="D4038">
        <v>0</v>
      </c>
      <c r="E4038">
        <v>18</v>
      </c>
      <c r="F4038">
        <v>0</v>
      </c>
      <c r="G4038">
        <v>0</v>
      </c>
      <c r="H4038">
        <v>0</v>
      </c>
      <c r="I4038">
        <v>90</v>
      </c>
      <c r="J4038" t="s">
        <v>1275</v>
      </c>
      <c r="K4038" t="str">
        <f>INDEX('Planning Periods'!$O$2:$O$540,MATCH('Table B Values'!A4038,'Planning Periods'!$A$2:$A$540,0))</f>
        <v>San Benito County</v>
      </c>
    </row>
    <row r="4039" spans="1:11">
      <c r="A4039" t="s">
        <v>956</v>
      </c>
      <c r="B4039">
        <v>2014</v>
      </c>
      <c r="C4039">
        <v>0</v>
      </c>
      <c r="D4039">
        <v>16</v>
      </c>
      <c r="E4039">
        <v>0</v>
      </c>
      <c r="F4039">
        <v>31</v>
      </c>
      <c r="G4039">
        <v>0</v>
      </c>
      <c r="H4039">
        <v>185</v>
      </c>
      <c r="I4039">
        <v>160</v>
      </c>
      <c r="J4039" t="s">
        <v>1275</v>
      </c>
      <c r="K4039" t="str">
        <f>INDEX('Planning Periods'!$O$2:$O$540,MATCH('Table B Values'!A4039,'Planning Periods'!$A$2:$A$540,0))</f>
        <v>San Bernardino County</v>
      </c>
    </row>
    <row r="4040" spans="1:11">
      <c r="A4040" t="s">
        <v>959</v>
      </c>
      <c r="B4040">
        <v>2014</v>
      </c>
      <c r="C4040">
        <v>0</v>
      </c>
      <c r="D4040">
        <v>0</v>
      </c>
      <c r="E4040">
        <v>0</v>
      </c>
      <c r="F4040">
        <v>0</v>
      </c>
      <c r="G4040">
        <v>0</v>
      </c>
      <c r="H4040">
        <v>0</v>
      </c>
      <c r="I4040">
        <v>1</v>
      </c>
      <c r="J4040" t="s">
        <v>1275</v>
      </c>
      <c r="K4040" t="str">
        <f>INDEX('Planning Periods'!$O$2:$O$540,MATCH('Table B Values'!A4040,'Planning Periods'!$A$2:$A$540,0))</f>
        <v>San Mateo County</v>
      </c>
    </row>
    <row r="4041" spans="1:11">
      <c r="A4041" t="s">
        <v>1279</v>
      </c>
      <c r="B4041">
        <v>2014</v>
      </c>
      <c r="C4041">
        <v>0</v>
      </c>
      <c r="D4041">
        <v>0</v>
      </c>
      <c r="E4041">
        <v>0</v>
      </c>
      <c r="F4041">
        <v>0</v>
      </c>
      <c r="G4041">
        <v>0</v>
      </c>
      <c r="H4041">
        <v>3</v>
      </c>
      <c r="I4041">
        <v>27</v>
      </c>
      <c r="J4041" t="s">
        <v>1275</v>
      </c>
      <c r="K4041" t="str">
        <f>INDEX('Planning Periods'!$O$2:$O$540,MATCH('Table B Values'!A4041,'Planning Periods'!$A$2:$A$540,0))</f>
        <v>Marin County</v>
      </c>
    </row>
    <row r="4042" spans="1:11">
      <c r="A4042" t="s">
        <v>1278</v>
      </c>
      <c r="B4042">
        <v>2014</v>
      </c>
      <c r="C4042">
        <v>0</v>
      </c>
      <c r="D4042">
        <v>0</v>
      </c>
      <c r="E4042">
        <v>0</v>
      </c>
      <c r="F4042">
        <v>0</v>
      </c>
      <c r="G4042">
        <v>0</v>
      </c>
      <c r="H4042">
        <v>4</v>
      </c>
      <c r="I4042">
        <v>19</v>
      </c>
      <c r="J4042" t="s">
        <v>1275</v>
      </c>
      <c r="K4042" t="str">
        <f>INDEX('Planning Periods'!$O$2:$O$540,MATCH('Table B Values'!A4042,'Planning Periods'!$A$2:$A$540,0))</f>
        <v>Napa County</v>
      </c>
    </row>
    <row r="4043" spans="1:11">
      <c r="A4043" t="s">
        <v>967</v>
      </c>
      <c r="B4043">
        <v>2014</v>
      </c>
      <c r="C4043">
        <v>0</v>
      </c>
      <c r="D4043">
        <v>0</v>
      </c>
      <c r="E4043">
        <v>0</v>
      </c>
      <c r="F4043">
        <v>0</v>
      </c>
      <c r="G4043">
        <v>0</v>
      </c>
      <c r="H4043">
        <v>0</v>
      </c>
      <c r="I4043">
        <v>74</v>
      </c>
      <c r="J4043" t="s">
        <v>1275</v>
      </c>
      <c r="K4043" t="str">
        <f>INDEX('Planning Periods'!$O$2:$O$540,MATCH('Table B Values'!A4043,'Planning Periods'!$A$2:$A$540,0))</f>
        <v>Monterey County</v>
      </c>
    </row>
    <row r="4044" spans="1:11">
      <c r="A4044" t="s">
        <v>969</v>
      </c>
      <c r="B4044">
        <v>2014</v>
      </c>
      <c r="C4044">
        <v>9</v>
      </c>
      <c r="D4044">
        <v>0</v>
      </c>
      <c r="E4044">
        <v>16</v>
      </c>
      <c r="F4044">
        <v>0</v>
      </c>
      <c r="G4044">
        <v>0</v>
      </c>
      <c r="H4044">
        <v>2</v>
      </c>
      <c r="I4044">
        <v>1</v>
      </c>
      <c r="J4044" t="s">
        <v>1275</v>
      </c>
      <c r="K4044" t="str">
        <f>INDEX('Planning Periods'!$O$2:$O$540,MATCH('Table B Values'!A4044,'Planning Periods'!$A$2:$A$540,0))</f>
        <v>Marin County</v>
      </c>
    </row>
    <row r="4045" spans="1:11">
      <c r="A4045" t="s">
        <v>857</v>
      </c>
      <c r="B4045">
        <v>2014</v>
      </c>
      <c r="C4045">
        <v>0</v>
      </c>
      <c r="D4045">
        <v>0</v>
      </c>
      <c r="E4045">
        <v>0</v>
      </c>
      <c r="F4045">
        <v>0</v>
      </c>
      <c r="G4045">
        <v>0</v>
      </c>
      <c r="H4045">
        <v>0</v>
      </c>
      <c r="I4045">
        <v>388</v>
      </c>
      <c r="J4045" t="s">
        <v>1275</v>
      </c>
      <c r="K4045" t="str">
        <f>INDEX('Planning Periods'!$O$2:$O$540,MATCH('Table B Values'!A4045,'Planning Periods'!$A$2:$A$540,0))</f>
        <v>San Bernardino County</v>
      </c>
    </row>
    <row r="4046" spans="1:11">
      <c r="A4046" t="s">
        <v>831</v>
      </c>
      <c r="B4046">
        <v>2014</v>
      </c>
      <c r="C4046">
        <v>0</v>
      </c>
      <c r="D4046">
        <v>0</v>
      </c>
      <c r="E4046">
        <v>0</v>
      </c>
      <c r="F4046">
        <v>0</v>
      </c>
      <c r="G4046">
        <v>0</v>
      </c>
      <c r="H4046">
        <v>0</v>
      </c>
      <c r="I4046">
        <v>4</v>
      </c>
      <c r="J4046" t="s">
        <v>1275</v>
      </c>
      <c r="K4046" t="str">
        <f>INDEX('Planning Periods'!$O$2:$O$540,MATCH('Table B Values'!A4046,'Planning Periods'!$A$2:$A$540,0))</f>
        <v>Los Angeles County</v>
      </c>
    </row>
    <row r="4047" spans="1:11">
      <c r="A4047" t="s">
        <v>1287</v>
      </c>
      <c r="B4047">
        <v>2014</v>
      </c>
      <c r="C4047">
        <v>0</v>
      </c>
      <c r="D4047">
        <v>0</v>
      </c>
      <c r="E4047">
        <v>0</v>
      </c>
      <c r="F4047">
        <v>0</v>
      </c>
      <c r="G4047">
        <v>0</v>
      </c>
      <c r="H4047">
        <v>0</v>
      </c>
      <c r="I4047">
        <v>0</v>
      </c>
      <c r="J4047" t="s">
        <v>1275</v>
      </c>
      <c r="K4047" t="str">
        <f>INDEX('Planning Periods'!$O$2:$O$540,MATCH('Table B Values'!A4047,'Planning Periods'!$A$2:$A$540,0))</f>
        <v>Orange County</v>
      </c>
    </row>
    <row r="4048" spans="1:11">
      <c r="A4048" t="s">
        <v>865</v>
      </c>
      <c r="B4048">
        <v>2014</v>
      </c>
      <c r="C4048">
        <v>0</v>
      </c>
      <c r="D4048">
        <v>0</v>
      </c>
      <c r="E4048">
        <v>0</v>
      </c>
      <c r="F4048">
        <v>0</v>
      </c>
      <c r="G4048">
        <v>0</v>
      </c>
      <c r="H4048">
        <v>0</v>
      </c>
      <c r="I4048">
        <v>254</v>
      </c>
      <c r="J4048" t="s">
        <v>1275</v>
      </c>
      <c r="K4048" t="str">
        <f>INDEX('Planning Periods'!$O$2:$O$540,MATCH('Table B Values'!A4048,'Planning Periods'!$A$2:$A$540,0))</f>
        <v>Sacramento County</v>
      </c>
    </row>
    <row r="4049" spans="1:11">
      <c r="A4049" t="s">
        <v>1286</v>
      </c>
      <c r="B4049">
        <v>2014</v>
      </c>
      <c r="C4049">
        <v>0</v>
      </c>
      <c r="D4049">
        <v>0</v>
      </c>
      <c r="E4049">
        <v>0</v>
      </c>
      <c r="F4049">
        <v>0</v>
      </c>
      <c r="G4049">
        <v>0</v>
      </c>
      <c r="H4049">
        <v>1</v>
      </c>
      <c r="I4049">
        <v>0</v>
      </c>
      <c r="J4049" t="s">
        <v>1275</v>
      </c>
      <c r="K4049" t="str">
        <f>INDEX('Planning Periods'!$O$2:$O$540,MATCH('Table B Values'!A4049,'Planning Periods'!$A$2:$A$540,0))</f>
        <v>Mendocino County</v>
      </c>
    </row>
    <row r="4050" spans="1:11">
      <c r="A4050" t="s">
        <v>1225</v>
      </c>
      <c r="B4050">
        <v>2014</v>
      </c>
      <c r="C4050">
        <v>0</v>
      </c>
      <c r="D4050">
        <v>0</v>
      </c>
      <c r="E4050">
        <v>0</v>
      </c>
      <c r="F4050">
        <v>0</v>
      </c>
      <c r="G4050">
        <v>0</v>
      </c>
      <c r="H4050">
        <v>5</v>
      </c>
      <c r="I4050" s="356">
        <v>34</v>
      </c>
      <c r="J4050" t="s">
        <v>1275</v>
      </c>
      <c r="K4050" t="str">
        <f>INDEX('Planning Periods'!$O$2:$O$540,MATCH('Table B Values'!A4050,'Planning Periods'!$A$2:$A$540,0))</f>
        <v>Tulare County</v>
      </c>
    </row>
    <row r="4051" spans="1:11">
      <c r="A4051" t="s">
        <v>862</v>
      </c>
      <c r="B4051">
        <v>2014</v>
      </c>
      <c r="C4051">
        <v>0</v>
      </c>
      <c r="D4051">
        <v>0</v>
      </c>
      <c r="E4051">
        <v>0</v>
      </c>
      <c r="F4051">
        <v>0</v>
      </c>
      <c r="G4051">
        <v>0</v>
      </c>
      <c r="H4051">
        <v>0</v>
      </c>
      <c r="I4051">
        <v>11</v>
      </c>
      <c r="J4051" t="s">
        <v>1275</v>
      </c>
      <c r="K4051" t="str">
        <f>INDEX('Planning Periods'!$O$2:$O$540,MATCH('Table B Values'!A4051,'Planning Periods'!$A$2:$A$540,0))</f>
        <v>San Diego County</v>
      </c>
    </row>
    <row r="4052" spans="1:11">
      <c r="A4052" t="s">
        <v>834</v>
      </c>
      <c r="B4052">
        <v>2014</v>
      </c>
      <c r="C4052">
        <v>0</v>
      </c>
      <c r="D4052">
        <v>0</v>
      </c>
      <c r="E4052">
        <v>26</v>
      </c>
      <c r="F4052">
        <v>0</v>
      </c>
      <c r="G4052">
        <v>0</v>
      </c>
      <c r="H4052">
        <v>1</v>
      </c>
      <c r="I4052">
        <v>0</v>
      </c>
      <c r="J4052" t="s">
        <v>1275</v>
      </c>
      <c r="K4052" t="str">
        <f>INDEX('Planning Periods'!$O$2:$O$540,MATCH('Table B Values'!A4052,'Planning Periods'!$A$2:$A$540,0))</f>
        <v>Tehama County</v>
      </c>
    </row>
    <row r="4053" spans="1:11">
      <c r="A4053" t="s">
        <v>1227</v>
      </c>
      <c r="B4053">
        <v>2014</v>
      </c>
      <c r="C4053">
        <v>0</v>
      </c>
      <c r="D4053">
        <v>0</v>
      </c>
      <c r="E4053">
        <v>0</v>
      </c>
      <c r="F4053">
        <v>0</v>
      </c>
      <c r="G4053">
        <v>0</v>
      </c>
      <c r="H4053">
        <v>0</v>
      </c>
      <c r="I4053">
        <v>1</v>
      </c>
      <c r="J4053" t="s">
        <v>1275</v>
      </c>
      <c r="K4053" t="str">
        <f>INDEX('Planning Periods'!$O$2:$O$540,MATCH('Table B Values'!A4053,'Planning Periods'!$A$2:$A$540,0))</f>
        <v>Fresno County</v>
      </c>
    </row>
    <row r="4054" spans="1:11">
      <c r="A4054" t="s">
        <v>842</v>
      </c>
      <c r="B4054">
        <v>2014</v>
      </c>
      <c r="C4054">
        <v>0</v>
      </c>
      <c r="D4054">
        <v>0</v>
      </c>
      <c r="E4054">
        <v>0</v>
      </c>
      <c r="F4054">
        <v>0</v>
      </c>
      <c r="G4054">
        <v>0</v>
      </c>
      <c r="H4054">
        <v>0</v>
      </c>
      <c r="I4054" s="356">
        <v>76</v>
      </c>
      <c r="J4054" t="s">
        <v>1275</v>
      </c>
      <c r="K4054" t="str">
        <f>INDEX('Planning Periods'!$O$2:$O$540,MATCH('Table B Values'!A4054,'Planning Periods'!$A$2:$A$540,0))</f>
        <v>San Bernardino County</v>
      </c>
    </row>
    <row r="4055" spans="1:11">
      <c r="A4055" t="s">
        <v>1228</v>
      </c>
      <c r="B4055">
        <v>2014</v>
      </c>
      <c r="C4055">
        <v>7</v>
      </c>
      <c r="D4055">
        <v>0</v>
      </c>
      <c r="E4055">
        <v>54</v>
      </c>
      <c r="F4055">
        <v>0</v>
      </c>
      <c r="G4055">
        <v>0</v>
      </c>
      <c r="H4055">
        <v>0</v>
      </c>
      <c r="I4055">
        <v>65</v>
      </c>
      <c r="J4055" t="s">
        <v>1275</v>
      </c>
      <c r="K4055" t="str">
        <f>INDEX('Planning Periods'!$O$2:$O$540,MATCH('Table B Values'!A4055,'Planning Periods'!$A$2:$A$540,0))</f>
        <v>Contra Costa County</v>
      </c>
    </row>
    <row r="4056" spans="1:11">
      <c r="A4056" t="s">
        <v>1229</v>
      </c>
      <c r="B4056">
        <v>2014</v>
      </c>
      <c r="C4056">
        <v>0</v>
      </c>
      <c r="D4056">
        <v>0</v>
      </c>
      <c r="E4056">
        <v>2</v>
      </c>
      <c r="F4056">
        <v>0</v>
      </c>
      <c r="G4056">
        <v>0</v>
      </c>
      <c r="H4056">
        <v>0</v>
      </c>
      <c r="I4056">
        <v>1126</v>
      </c>
      <c r="J4056" t="s">
        <v>1275</v>
      </c>
      <c r="K4056" t="str">
        <f>INDEX('Planning Periods'!$O$2:$O$540,MATCH('Table B Values'!A4056,'Planning Periods'!$A$2:$A$540,0))</f>
        <v>San Mateo County</v>
      </c>
    </row>
    <row r="4057" spans="1:11">
      <c r="A4057" t="s">
        <v>794</v>
      </c>
      <c r="B4057">
        <v>2014</v>
      </c>
      <c r="C4057">
        <v>0</v>
      </c>
      <c r="D4057">
        <v>0</v>
      </c>
      <c r="E4057">
        <v>2</v>
      </c>
      <c r="F4057">
        <v>0</v>
      </c>
      <c r="G4057">
        <v>0</v>
      </c>
      <c r="H4057">
        <v>17</v>
      </c>
      <c r="I4057">
        <v>83</v>
      </c>
      <c r="J4057" t="s">
        <v>1275</v>
      </c>
      <c r="K4057" t="str">
        <f>INDEX('Planning Periods'!$O$2:$O$540,MATCH('Table B Values'!A4057,'Planning Periods'!$A$2:$A$540,0))</f>
        <v>Shasta County</v>
      </c>
    </row>
    <row r="4058" spans="1:11">
      <c r="A4058" t="s">
        <v>788</v>
      </c>
      <c r="B4058">
        <v>2014</v>
      </c>
      <c r="C4058">
        <v>0</v>
      </c>
      <c r="D4058">
        <v>0</v>
      </c>
      <c r="E4058">
        <v>0</v>
      </c>
      <c r="F4058">
        <v>0</v>
      </c>
      <c r="G4058">
        <v>0</v>
      </c>
      <c r="H4058">
        <v>0</v>
      </c>
      <c r="I4058">
        <v>57</v>
      </c>
      <c r="J4058" t="s">
        <v>1275</v>
      </c>
      <c r="K4058" t="str">
        <f>INDEX('Planning Periods'!$O$2:$O$540,MATCH('Table B Values'!A4058,'Planning Periods'!$A$2:$A$540,0))</f>
        <v>San Bernardino County</v>
      </c>
    </row>
    <row r="4059" spans="1:11">
      <c r="A4059" t="s">
        <v>836</v>
      </c>
      <c r="B4059">
        <v>2014</v>
      </c>
      <c r="C4059">
        <v>0</v>
      </c>
      <c r="D4059">
        <v>0</v>
      </c>
      <c r="E4059">
        <v>0</v>
      </c>
      <c r="F4059">
        <v>0</v>
      </c>
      <c r="G4059">
        <v>0</v>
      </c>
      <c r="H4059">
        <v>0</v>
      </c>
      <c r="I4059">
        <v>35</v>
      </c>
      <c r="J4059" t="s">
        <v>1275</v>
      </c>
      <c r="K4059" t="str">
        <f>INDEX('Planning Periods'!$O$2:$O$540,MATCH('Table B Values'!A4059,'Planning Periods'!$A$2:$A$540,0))</f>
        <v>Los Angeles County</v>
      </c>
    </row>
    <row r="4060" spans="1:11">
      <c r="A4060" t="s">
        <v>960</v>
      </c>
      <c r="B4060">
        <v>2014</v>
      </c>
      <c r="C4060">
        <v>0</v>
      </c>
      <c r="D4060">
        <v>0</v>
      </c>
      <c r="E4060">
        <v>0</v>
      </c>
      <c r="F4060">
        <v>0</v>
      </c>
      <c r="G4060">
        <v>0</v>
      </c>
      <c r="H4060">
        <v>0</v>
      </c>
      <c r="I4060">
        <v>4</v>
      </c>
      <c r="J4060" t="s">
        <v>1275</v>
      </c>
      <c r="K4060" t="str">
        <f>INDEX('Planning Periods'!$O$2:$O$540,MATCH('Table B Values'!A4060,'Planning Periods'!$A$2:$A$540,0))</f>
        <v>San Mateo County</v>
      </c>
    </row>
    <row r="4061" spans="1:11">
      <c r="A4061" t="s">
        <v>1024</v>
      </c>
      <c r="B4061">
        <v>2014</v>
      </c>
      <c r="C4061">
        <v>0</v>
      </c>
      <c r="D4061">
        <v>0</v>
      </c>
      <c r="E4061">
        <v>0</v>
      </c>
      <c r="F4061">
        <v>0</v>
      </c>
      <c r="G4061">
        <v>0</v>
      </c>
      <c r="H4061">
        <v>0</v>
      </c>
      <c r="I4061">
        <v>114</v>
      </c>
      <c r="J4061" t="s">
        <v>1275</v>
      </c>
      <c r="K4061" t="str">
        <f>INDEX('Planning Periods'!$O$2:$O$540,MATCH('Table B Values'!A4061,'Planning Periods'!$A$2:$A$540,0))</f>
        <v>Santa Barbara County</v>
      </c>
    </row>
    <row r="4062" spans="1:11">
      <c r="A4062" t="s">
        <v>1026</v>
      </c>
      <c r="B4062">
        <v>2014</v>
      </c>
      <c r="C4062">
        <v>0</v>
      </c>
      <c r="D4062">
        <v>0</v>
      </c>
      <c r="E4062">
        <v>0</v>
      </c>
      <c r="F4062">
        <v>0</v>
      </c>
      <c r="G4062">
        <v>0</v>
      </c>
      <c r="H4062">
        <v>59</v>
      </c>
      <c r="I4062">
        <v>80</v>
      </c>
      <c r="J4062" t="s">
        <v>1275</v>
      </c>
      <c r="K4062" t="str">
        <f>INDEX('Planning Periods'!$O$2:$O$540,MATCH('Table B Values'!A4062,'Planning Periods'!$A$2:$A$540,0))</f>
        <v>Santa Barbara County</v>
      </c>
    </row>
    <row r="4063" spans="1:11">
      <c r="A4063" t="s">
        <v>1023</v>
      </c>
      <c r="B4063">
        <v>2014</v>
      </c>
      <c r="C4063">
        <v>13</v>
      </c>
      <c r="D4063">
        <v>0</v>
      </c>
      <c r="E4063">
        <v>0</v>
      </c>
      <c r="F4063">
        <v>0</v>
      </c>
      <c r="G4063">
        <v>0</v>
      </c>
      <c r="H4063">
        <v>0</v>
      </c>
      <c r="I4063">
        <v>58</v>
      </c>
      <c r="J4063" t="s">
        <v>1275</v>
      </c>
      <c r="K4063" t="str">
        <f>INDEX('Planning Periods'!$O$2:$O$540,MATCH('Table B Values'!A4063,'Planning Periods'!$A$2:$A$540,0))</f>
        <v>Santa Clara County</v>
      </c>
    </row>
    <row r="4064" spans="1:11">
      <c r="A4064" t="s">
        <v>803</v>
      </c>
      <c r="B4064">
        <v>2014</v>
      </c>
      <c r="C4064">
        <v>20</v>
      </c>
      <c r="D4064">
        <v>0</v>
      </c>
      <c r="E4064">
        <v>20</v>
      </c>
      <c r="F4064">
        <v>0</v>
      </c>
      <c r="G4064">
        <v>0</v>
      </c>
      <c r="H4064">
        <v>0</v>
      </c>
      <c r="I4064">
        <v>242</v>
      </c>
      <c r="J4064" t="s">
        <v>1275</v>
      </c>
      <c r="K4064" t="str">
        <f>INDEX('Planning Periods'!$O$2:$O$540,MATCH('Table B Values'!A4064,'Planning Periods'!$A$2:$A$540,0))</f>
        <v>Orange County</v>
      </c>
    </row>
    <row r="4065" spans="1:11">
      <c r="A4065" t="s">
        <v>949</v>
      </c>
      <c r="B4065">
        <v>2014</v>
      </c>
      <c r="C4065">
        <v>0</v>
      </c>
      <c r="D4065">
        <v>0</v>
      </c>
      <c r="E4065">
        <v>0</v>
      </c>
      <c r="F4065">
        <v>0</v>
      </c>
      <c r="G4065">
        <v>0</v>
      </c>
      <c r="H4065">
        <v>32</v>
      </c>
      <c r="I4065">
        <v>0</v>
      </c>
      <c r="J4065" t="s">
        <v>1275</v>
      </c>
      <c r="K4065" t="str">
        <f>INDEX('Planning Periods'!$O$2:$O$540,MATCH('Table B Values'!A4065,'Planning Periods'!$A$2:$A$540,0))</f>
        <v>Contra Costa County</v>
      </c>
    </row>
    <row r="4066" spans="1:11">
      <c r="A4066" t="s">
        <v>942</v>
      </c>
      <c r="B4066">
        <v>2014</v>
      </c>
      <c r="C4066">
        <v>1</v>
      </c>
      <c r="D4066">
        <v>0</v>
      </c>
      <c r="E4066">
        <v>1</v>
      </c>
      <c r="F4066">
        <v>0</v>
      </c>
      <c r="G4066">
        <v>0</v>
      </c>
      <c r="H4066">
        <v>0</v>
      </c>
      <c r="I4066">
        <v>16</v>
      </c>
      <c r="J4066" t="s">
        <v>1275</v>
      </c>
      <c r="K4066" t="str">
        <f>INDEX('Planning Periods'!$O$2:$O$540,MATCH('Table B Values'!A4066,'Planning Periods'!$A$2:$A$540,0))</f>
        <v>Marin County</v>
      </c>
    </row>
    <row r="4067" spans="1:11">
      <c r="A4067" t="s">
        <v>945</v>
      </c>
      <c r="B4067">
        <v>2014</v>
      </c>
      <c r="C4067">
        <v>0</v>
      </c>
      <c r="D4067">
        <v>0</v>
      </c>
      <c r="E4067">
        <v>0</v>
      </c>
      <c r="F4067">
        <v>0</v>
      </c>
      <c r="G4067">
        <v>0</v>
      </c>
      <c r="H4067">
        <v>5</v>
      </c>
      <c r="I4067">
        <v>216</v>
      </c>
      <c r="J4067" t="s">
        <v>1275</v>
      </c>
      <c r="K4067" t="str">
        <f>INDEX('Planning Periods'!$O$2:$O$540,MATCH('Table B Values'!A4067,'Planning Periods'!$A$2:$A$540,0))</f>
        <v>Contra Costa County</v>
      </c>
    </row>
    <row r="4068" spans="1:11">
      <c r="A4068" t="s">
        <v>1016</v>
      </c>
      <c r="B4068">
        <v>2014</v>
      </c>
      <c r="C4068">
        <v>3</v>
      </c>
      <c r="D4068">
        <v>0</v>
      </c>
      <c r="E4068">
        <v>2</v>
      </c>
      <c r="F4068">
        <v>30</v>
      </c>
      <c r="G4068">
        <v>0</v>
      </c>
      <c r="H4068">
        <v>141</v>
      </c>
      <c r="I4068">
        <v>212</v>
      </c>
      <c r="J4068" t="s">
        <v>1275</v>
      </c>
      <c r="K4068" t="str">
        <f>INDEX('Planning Periods'!$O$2:$O$540,MATCH('Table B Values'!A4068,'Planning Periods'!$A$2:$A$540,0))</f>
        <v>Los Angeles County</v>
      </c>
    </row>
    <row r="4069" spans="1:11">
      <c r="A4069" t="s">
        <v>791</v>
      </c>
      <c r="B4069">
        <v>2014</v>
      </c>
      <c r="C4069">
        <v>167</v>
      </c>
      <c r="D4069">
        <v>0</v>
      </c>
      <c r="E4069">
        <v>97</v>
      </c>
      <c r="F4069">
        <v>0</v>
      </c>
      <c r="G4069">
        <v>0</v>
      </c>
      <c r="H4069">
        <v>17</v>
      </c>
      <c r="I4069">
        <v>301</v>
      </c>
      <c r="J4069" t="s">
        <v>1275</v>
      </c>
      <c r="K4069" t="str">
        <f>INDEX('Planning Periods'!$O$2:$O$540,MATCH('Table B Values'!A4069,'Planning Periods'!$A$2:$A$540,0))</f>
        <v>Los Angeles County</v>
      </c>
    </row>
    <row r="4070" spans="1:11">
      <c r="A4070" t="s">
        <v>1042</v>
      </c>
      <c r="B4070">
        <v>2014</v>
      </c>
      <c r="C4070">
        <v>11</v>
      </c>
      <c r="D4070">
        <v>0</v>
      </c>
      <c r="E4070">
        <v>90</v>
      </c>
      <c r="F4070">
        <v>0</v>
      </c>
      <c r="G4070">
        <v>0</v>
      </c>
      <c r="H4070">
        <v>10</v>
      </c>
      <c r="I4070">
        <v>141</v>
      </c>
      <c r="J4070" t="s">
        <v>1275</v>
      </c>
      <c r="K4070" t="str">
        <f>INDEX('Planning Periods'!$O$2:$O$540,MATCH('Table B Values'!A4070,'Planning Periods'!$A$2:$A$540,0))</f>
        <v>Sonoma County</v>
      </c>
    </row>
    <row r="4071" spans="1:11">
      <c r="A4071" t="s">
        <v>1044</v>
      </c>
      <c r="B4071">
        <v>2014</v>
      </c>
      <c r="C4071">
        <v>0</v>
      </c>
      <c r="D4071">
        <v>0</v>
      </c>
      <c r="E4071">
        <v>0</v>
      </c>
      <c r="F4071">
        <v>0</v>
      </c>
      <c r="G4071">
        <v>0</v>
      </c>
      <c r="H4071">
        <v>0</v>
      </c>
      <c r="I4071">
        <v>175</v>
      </c>
      <c r="J4071" t="s">
        <v>1275</v>
      </c>
      <c r="K4071" t="str">
        <f>INDEX('Planning Periods'!$O$2:$O$540,MATCH('Table B Values'!A4071,'Planning Periods'!$A$2:$A$540,0))</f>
        <v>San Diego County</v>
      </c>
    </row>
    <row r="4072" spans="1:11">
      <c r="A4072" t="s">
        <v>1040</v>
      </c>
      <c r="B4072">
        <v>2014</v>
      </c>
      <c r="C4072">
        <v>0</v>
      </c>
      <c r="D4072">
        <v>0</v>
      </c>
      <c r="E4072">
        <v>0</v>
      </c>
      <c r="F4072">
        <v>0</v>
      </c>
      <c r="G4072">
        <v>0</v>
      </c>
      <c r="H4072">
        <v>217</v>
      </c>
      <c r="I4072">
        <v>128</v>
      </c>
      <c r="J4072" t="s">
        <v>1275</v>
      </c>
      <c r="K4072" t="str">
        <f>INDEX('Planning Periods'!$O$2:$O$540,MATCH('Table B Values'!A4072,'Planning Periods'!$A$2:$A$540,0))</f>
        <v>Santa Barbara County</v>
      </c>
    </row>
    <row r="4073" spans="1:11">
      <c r="A4073" t="s">
        <v>1019</v>
      </c>
      <c r="B4073">
        <v>2014</v>
      </c>
      <c r="C4073">
        <v>4</v>
      </c>
      <c r="D4073">
        <v>0</v>
      </c>
      <c r="E4073">
        <v>6</v>
      </c>
      <c r="F4073">
        <v>0</v>
      </c>
      <c r="G4073">
        <v>0</v>
      </c>
      <c r="H4073">
        <v>21</v>
      </c>
      <c r="I4073">
        <v>44</v>
      </c>
      <c r="J4073" t="s">
        <v>1275</v>
      </c>
      <c r="K4073" t="str">
        <f>INDEX('Planning Periods'!$O$2:$O$540,MATCH('Table B Values'!A4073,'Planning Periods'!$A$2:$A$540,0))</f>
        <v>Santa Cruz County</v>
      </c>
    </row>
    <row r="4074" spans="1:11">
      <c r="A4074" t="s">
        <v>1021</v>
      </c>
      <c r="B4074">
        <v>2014</v>
      </c>
      <c r="C4074">
        <v>0</v>
      </c>
      <c r="D4074">
        <v>0</v>
      </c>
      <c r="E4074">
        <v>0</v>
      </c>
      <c r="F4074">
        <v>2</v>
      </c>
      <c r="G4074">
        <v>0</v>
      </c>
      <c r="H4074">
        <v>19</v>
      </c>
      <c r="I4074">
        <v>38</v>
      </c>
      <c r="J4074" t="s">
        <v>1275</v>
      </c>
      <c r="K4074" t="str">
        <f>INDEX('Planning Periods'!$O$2:$O$540,MATCH('Table B Values'!A4074,'Planning Periods'!$A$2:$A$540,0))</f>
        <v>Santa Cruz County</v>
      </c>
    </row>
    <row r="4075" spans="1:11">
      <c r="A4075" t="s">
        <v>958</v>
      </c>
      <c r="B4075">
        <v>2014</v>
      </c>
      <c r="C4075">
        <v>0</v>
      </c>
      <c r="D4075">
        <v>0</v>
      </c>
      <c r="E4075">
        <v>0</v>
      </c>
      <c r="F4075">
        <v>0</v>
      </c>
      <c r="G4075">
        <v>0</v>
      </c>
      <c r="H4075">
        <v>0</v>
      </c>
      <c r="I4075">
        <v>156</v>
      </c>
      <c r="J4075" t="s">
        <v>1275</v>
      </c>
      <c r="K4075" t="str">
        <f>INDEX('Planning Periods'!$O$2:$O$540,MATCH('Table B Values'!A4075,'Planning Periods'!$A$2:$A$540,0))</f>
        <v>Los Angeles County</v>
      </c>
    </row>
    <row r="4076" spans="1:11">
      <c r="A4076" t="s">
        <v>980</v>
      </c>
      <c r="B4076">
        <v>2014</v>
      </c>
      <c r="C4076">
        <v>28</v>
      </c>
      <c r="D4076">
        <v>0</v>
      </c>
      <c r="E4076">
        <v>4</v>
      </c>
      <c r="F4076">
        <v>0</v>
      </c>
      <c r="G4076">
        <v>0</v>
      </c>
      <c r="H4076">
        <v>0</v>
      </c>
      <c r="I4076">
        <v>27</v>
      </c>
      <c r="J4076" t="s">
        <v>1275</v>
      </c>
      <c r="K4076" t="str">
        <f>INDEX('Planning Periods'!$O$2:$O$540,MATCH('Table B Values'!A4076,'Planning Periods'!$A$2:$A$540,0))</f>
        <v>Los Angeles County</v>
      </c>
    </row>
    <row r="4077" spans="1:11">
      <c r="A4077" t="s">
        <v>973</v>
      </c>
      <c r="B4077">
        <v>2014</v>
      </c>
      <c r="C4077">
        <v>552</v>
      </c>
      <c r="D4077">
        <v>0</v>
      </c>
      <c r="E4077">
        <v>377</v>
      </c>
      <c r="F4077">
        <v>0</v>
      </c>
      <c r="G4077">
        <v>0</v>
      </c>
      <c r="H4077">
        <v>77</v>
      </c>
      <c r="I4077">
        <v>2430</v>
      </c>
      <c r="J4077" t="s">
        <v>1275</v>
      </c>
      <c r="K4077" t="str">
        <f>INDEX('Planning Periods'!$O$2:$O$540,MATCH('Table B Values'!A4077,'Planning Periods'!$A$2:$A$540,0))</f>
        <v>San Francisco County</v>
      </c>
    </row>
    <row r="4078" spans="1:11">
      <c r="A4078" t="s">
        <v>976</v>
      </c>
      <c r="B4078">
        <v>2014</v>
      </c>
      <c r="C4078">
        <v>0</v>
      </c>
      <c r="D4078">
        <v>0</v>
      </c>
      <c r="E4078">
        <v>0</v>
      </c>
      <c r="F4078">
        <v>0</v>
      </c>
      <c r="G4078">
        <v>0</v>
      </c>
      <c r="H4078">
        <v>6</v>
      </c>
      <c r="I4078">
        <v>18</v>
      </c>
      <c r="J4078" t="s">
        <v>1275</v>
      </c>
      <c r="K4078" t="str">
        <f>INDEX('Planning Periods'!$O$2:$O$540,MATCH('Table B Values'!A4078,'Planning Periods'!$A$2:$A$540,0))</f>
        <v>Los Angeles County</v>
      </c>
    </row>
    <row r="4079" spans="1:11">
      <c r="A4079" t="s">
        <v>985</v>
      </c>
      <c r="B4079">
        <v>2014</v>
      </c>
      <c r="C4079">
        <v>0</v>
      </c>
      <c r="D4079">
        <v>0</v>
      </c>
      <c r="E4079">
        <v>0</v>
      </c>
      <c r="F4079">
        <v>0</v>
      </c>
      <c r="G4079">
        <v>0</v>
      </c>
      <c r="H4079">
        <v>0</v>
      </c>
      <c r="I4079">
        <v>3</v>
      </c>
      <c r="J4079" t="s">
        <v>1275</v>
      </c>
      <c r="K4079" t="str">
        <f>INDEX('Planning Periods'!$O$2:$O$540,MATCH('Table B Values'!A4079,'Planning Periods'!$A$2:$A$540,0))</f>
        <v>Los Angeles County</v>
      </c>
    </row>
    <row r="4080" spans="1:11">
      <c r="A4080" t="s">
        <v>971</v>
      </c>
      <c r="B4080">
        <v>2014</v>
      </c>
      <c r="C4080">
        <v>65</v>
      </c>
      <c r="D4080">
        <v>0</v>
      </c>
      <c r="E4080">
        <v>28</v>
      </c>
      <c r="F4080">
        <v>0</v>
      </c>
      <c r="G4080">
        <v>0</v>
      </c>
      <c r="H4080">
        <v>2</v>
      </c>
      <c r="I4080" s="356">
        <v>84</v>
      </c>
      <c r="J4080" t="s">
        <v>1275</v>
      </c>
      <c r="K4080" t="str">
        <f>INDEX('Planning Periods'!$O$2:$O$540,MATCH('Table B Values'!A4080,'Planning Periods'!$A$2:$A$540,0))</f>
        <v>Orange County</v>
      </c>
    </row>
    <row r="4081" spans="1:11">
      <c r="A4081" t="s">
        <v>769</v>
      </c>
      <c r="B4081">
        <v>2014</v>
      </c>
      <c r="C4081">
        <v>229</v>
      </c>
      <c r="D4081">
        <v>0</v>
      </c>
      <c r="E4081">
        <v>184</v>
      </c>
      <c r="F4081">
        <v>0</v>
      </c>
      <c r="G4081">
        <v>0</v>
      </c>
      <c r="H4081">
        <v>4</v>
      </c>
      <c r="I4081">
        <v>1991</v>
      </c>
      <c r="J4081" t="s">
        <v>1275</v>
      </c>
      <c r="K4081" t="str">
        <f>INDEX('Planning Periods'!$O$2:$O$540,MATCH('Table B Values'!A4081,'Planning Periods'!$A$2:$A$540,0))</f>
        <v>San Diego County</v>
      </c>
    </row>
    <row r="4082" spans="1:11">
      <c r="A4082" t="s">
        <v>914</v>
      </c>
      <c r="B4082">
        <v>2014</v>
      </c>
      <c r="C4082">
        <v>0</v>
      </c>
      <c r="D4082">
        <v>0</v>
      </c>
      <c r="E4082">
        <v>27</v>
      </c>
      <c r="F4082">
        <v>0</v>
      </c>
      <c r="G4082">
        <v>0</v>
      </c>
      <c r="H4082">
        <v>114</v>
      </c>
      <c r="I4082">
        <v>576</v>
      </c>
      <c r="J4082" t="s">
        <v>1275</v>
      </c>
      <c r="K4082" t="str">
        <f>INDEX('Planning Periods'!$O$2:$O$540,MATCH('Table B Values'!A4082,'Planning Periods'!$A$2:$A$540,0))</f>
        <v>San Diego County</v>
      </c>
    </row>
    <row r="4083" spans="1:11">
      <c r="A4083" t="s">
        <v>978</v>
      </c>
      <c r="B4083">
        <v>2014</v>
      </c>
      <c r="C4083">
        <v>0</v>
      </c>
      <c r="D4083">
        <v>0</v>
      </c>
      <c r="E4083">
        <v>0</v>
      </c>
      <c r="F4083">
        <v>0</v>
      </c>
      <c r="G4083">
        <v>0</v>
      </c>
      <c r="H4083">
        <v>8</v>
      </c>
      <c r="I4083">
        <v>102</v>
      </c>
      <c r="J4083" t="s">
        <v>1275</v>
      </c>
      <c r="K4083" t="str">
        <f>INDEX('Planning Periods'!$O$2:$O$540,MATCH('Table B Values'!A4083,'Planning Periods'!$A$2:$A$540,0))</f>
        <v>Riverside County</v>
      </c>
    </row>
    <row r="4084" spans="1:11">
      <c r="A4084" t="s">
        <v>927</v>
      </c>
      <c r="B4084">
        <v>2014</v>
      </c>
      <c r="C4084">
        <v>1</v>
      </c>
      <c r="D4084">
        <v>0</v>
      </c>
      <c r="E4084">
        <v>5</v>
      </c>
      <c r="F4084">
        <v>0</v>
      </c>
      <c r="G4084">
        <v>0</v>
      </c>
      <c r="H4084">
        <v>22</v>
      </c>
      <c r="I4084">
        <v>293</v>
      </c>
      <c r="J4084" t="s">
        <v>1275</v>
      </c>
      <c r="K4084" t="str">
        <f>INDEX('Planning Periods'!$O$2:$O$540,MATCH('Table B Values'!A4084,'Planning Periods'!$A$2:$A$540,0))</f>
        <v>San Luis Obispo County</v>
      </c>
    </row>
    <row r="4085" spans="1:11">
      <c r="A4085" t="s">
        <v>829</v>
      </c>
      <c r="B4085">
        <v>2014</v>
      </c>
      <c r="C4085">
        <v>0</v>
      </c>
      <c r="D4085">
        <v>0</v>
      </c>
      <c r="E4085">
        <v>0</v>
      </c>
      <c r="F4085">
        <v>0</v>
      </c>
      <c r="G4085">
        <v>0</v>
      </c>
      <c r="H4085">
        <v>0</v>
      </c>
      <c r="I4085">
        <v>97</v>
      </c>
      <c r="J4085" t="s">
        <v>1275</v>
      </c>
      <c r="K4085" t="str">
        <f>INDEX('Planning Periods'!$O$2:$O$540,MATCH('Table B Values'!A4085,'Planning Periods'!$A$2:$A$540,0))</f>
        <v>San Diego County</v>
      </c>
    </row>
    <row r="4086" spans="1:11">
      <c r="A4086" t="s">
        <v>957</v>
      </c>
      <c r="B4086">
        <v>2014</v>
      </c>
      <c r="C4086">
        <v>0</v>
      </c>
      <c r="D4086">
        <v>0</v>
      </c>
      <c r="E4086">
        <v>0</v>
      </c>
      <c r="F4086">
        <v>0</v>
      </c>
      <c r="G4086">
        <v>0</v>
      </c>
      <c r="H4086">
        <v>0</v>
      </c>
      <c r="I4086">
        <v>16</v>
      </c>
      <c r="J4086" t="s">
        <v>1275</v>
      </c>
      <c r="K4086" t="str">
        <f>INDEX('Planning Periods'!$O$2:$O$540,MATCH('Table B Values'!A4086,'Planning Periods'!$A$2:$A$540,0))</f>
        <v>San Mateo County</v>
      </c>
    </row>
    <row r="4087" spans="1:11">
      <c r="A4087" t="s">
        <v>826</v>
      </c>
      <c r="B4087">
        <v>2014</v>
      </c>
      <c r="C4087">
        <v>43</v>
      </c>
      <c r="D4087">
        <v>0</v>
      </c>
      <c r="E4087">
        <v>27</v>
      </c>
      <c r="F4087">
        <v>0</v>
      </c>
      <c r="G4087">
        <v>0</v>
      </c>
      <c r="H4087">
        <v>9</v>
      </c>
      <c r="I4087" s="356">
        <v>193</v>
      </c>
      <c r="J4087" t="s">
        <v>1275</v>
      </c>
      <c r="K4087" t="str">
        <f>INDEX('Planning Periods'!$O$2:$O$540,MATCH('Table B Values'!A4087,'Planning Periods'!$A$2:$A$540,0))</f>
        <v>San Luis Obispo County</v>
      </c>
    </row>
    <row r="4088" spans="1:11">
      <c r="A4088" t="s">
        <v>937</v>
      </c>
      <c r="B4088">
        <v>2014</v>
      </c>
      <c r="C4088">
        <v>275</v>
      </c>
      <c r="D4088">
        <v>0</v>
      </c>
      <c r="E4088">
        <v>231</v>
      </c>
      <c r="F4088">
        <v>0</v>
      </c>
      <c r="G4088">
        <v>0</v>
      </c>
      <c r="H4088">
        <v>0</v>
      </c>
      <c r="I4088">
        <v>3946</v>
      </c>
      <c r="J4088" t="s">
        <v>1275</v>
      </c>
      <c r="K4088" t="str">
        <f>INDEX('Planning Periods'!$O$2:$O$540,MATCH('Table B Values'!A4088,'Planning Periods'!$A$2:$A$540,0))</f>
        <v>Santa Clara County</v>
      </c>
    </row>
    <row r="4089" spans="1:11">
      <c r="A4089" t="s">
        <v>930</v>
      </c>
      <c r="B4089">
        <v>2014</v>
      </c>
      <c r="C4089">
        <v>0</v>
      </c>
      <c r="D4089">
        <v>0</v>
      </c>
      <c r="E4089">
        <v>2</v>
      </c>
      <c r="F4089">
        <v>0</v>
      </c>
      <c r="G4089">
        <v>0</v>
      </c>
      <c r="H4089">
        <v>2</v>
      </c>
      <c r="I4089">
        <v>90</v>
      </c>
      <c r="J4089" t="s">
        <v>1275</v>
      </c>
      <c r="K4089" t="str">
        <f>INDEX('Planning Periods'!$O$2:$O$540,MATCH('Table B Values'!A4089,'Planning Periods'!$A$2:$A$540,0))</f>
        <v>Orange County</v>
      </c>
    </row>
    <row r="4090" spans="1:11">
      <c r="A4090" t="s">
        <v>922</v>
      </c>
      <c r="B4090">
        <v>2014</v>
      </c>
      <c r="C4090">
        <v>0</v>
      </c>
      <c r="D4090">
        <v>0</v>
      </c>
      <c r="E4090">
        <v>0</v>
      </c>
      <c r="F4090">
        <v>0</v>
      </c>
      <c r="G4090">
        <v>0</v>
      </c>
      <c r="H4090">
        <v>0</v>
      </c>
      <c r="I4090">
        <v>0</v>
      </c>
      <c r="J4090" t="s">
        <v>1275</v>
      </c>
      <c r="K4090" t="str">
        <f>INDEX('Planning Periods'!$O$2:$O$540,MATCH('Table B Values'!A4090,'Planning Periods'!$A$2:$A$540,0))</f>
        <v>Alameda County</v>
      </c>
    </row>
    <row r="4091" spans="1:11">
      <c r="A4091" t="s">
        <v>1202</v>
      </c>
      <c r="B4091">
        <v>2014</v>
      </c>
      <c r="C4091">
        <v>38</v>
      </c>
      <c r="D4091">
        <v>0</v>
      </c>
      <c r="E4091">
        <v>0</v>
      </c>
      <c r="F4091">
        <v>0</v>
      </c>
      <c r="G4091">
        <v>0</v>
      </c>
      <c r="H4091">
        <v>2</v>
      </c>
      <c r="I4091">
        <v>283</v>
      </c>
      <c r="J4091" t="s">
        <v>1275</v>
      </c>
      <c r="K4091" t="str">
        <f>INDEX('Planning Periods'!$O$2:$O$540,MATCH('Table B Values'!A4091,'Planning Periods'!$A$2:$A$540,0))</f>
        <v>Alameda County</v>
      </c>
    </row>
    <row r="4092" spans="1:11">
      <c r="A4092" t="s">
        <v>1263</v>
      </c>
      <c r="B4092">
        <v>2014</v>
      </c>
      <c r="C4092">
        <v>57</v>
      </c>
      <c r="D4092">
        <v>0</v>
      </c>
      <c r="E4092">
        <v>31</v>
      </c>
      <c r="F4092">
        <v>2</v>
      </c>
      <c r="G4092">
        <v>0</v>
      </c>
      <c r="H4092">
        <v>0</v>
      </c>
      <c r="I4092">
        <v>1196</v>
      </c>
      <c r="J4092" t="s">
        <v>1275</v>
      </c>
      <c r="K4092" t="str">
        <f>INDEX('Planning Periods'!$O$2:$O$540,MATCH('Table B Values'!A4092,'Planning Periods'!$A$2:$A$540,0))</f>
        <v>Santa Clara County</v>
      </c>
    </row>
    <row r="4093" spans="1:11">
      <c r="A4093" t="s">
        <v>915</v>
      </c>
      <c r="B4093">
        <v>2014</v>
      </c>
      <c r="C4093">
        <v>0</v>
      </c>
      <c r="D4093">
        <v>0</v>
      </c>
      <c r="E4093">
        <v>0</v>
      </c>
      <c r="F4093">
        <v>0</v>
      </c>
      <c r="G4093">
        <v>0</v>
      </c>
      <c r="H4093">
        <v>0</v>
      </c>
      <c r="I4093">
        <v>9</v>
      </c>
      <c r="J4093" t="s">
        <v>1275</v>
      </c>
      <c r="K4093" t="str">
        <f>INDEX('Planning Periods'!$O$2:$O$540,MATCH('Table B Values'!A4093,'Planning Periods'!$A$2:$A$540,0))</f>
        <v>Riverside County</v>
      </c>
    </row>
    <row r="4094" spans="1:11">
      <c r="A4094" t="s">
        <v>1251</v>
      </c>
      <c r="B4094">
        <v>2014</v>
      </c>
      <c r="C4094">
        <v>31</v>
      </c>
      <c r="D4094">
        <v>0</v>
      </c>
      <c r="E4094">
        <v>9</v>
      </c>
      <c r="F4094">
        <v>0</v>
      </c>
      <c r="G4094">
        <v>0</v>
      </c>
      <c r="H4094">
        <v>0</v>
      </c>
      <c r="I4094">
        <v>40</v>
      </c>
      <c r="J4094" t="s">
        <v>1275</v>
      </c>
      <c r="K4094" t="str">
        <f>INDEX('Planning Periods'!$O$2:$O$540,MATCH('Table B Values'!A4094,'Planning Periods'!$A$2:$A$540,0))</f>
        <v>Napa County</v>
      </c>
    </row>
    <row r="4095" spans="1:11">
      <c r="A4095" t="s">
        <v>1262</v>
      </c>
      <c r="B4095">
        <v>2014</v>
      </c>
      <c r="C4095">
        <v>0</v>
      </c>
      <c r="D4095">
        <v>0</v>
      </c>
      <c r="E4095">
        <v>0</v>
      </c>
      <c r="F4095">
        <v>0</v>
      </c>
      <c r="G4095">
        <v>0</v>
      </c>
      <c r="H4095">
        <v>0</v>
      </c>
      <c r="I4095">
        <v>1</v>
      </c>
      <c r="J4095" t="s">
        <v>1275</v>
      </c>
      <c r="K4095" t="str">
        <f>INDEX('Planning Periods'!$O$2:$O$540,MATCH('Table B Values'!A4095,'Planning Periods'!$A$2:$A$540,0))</f>
        <v>Siskiyou County</v>
      </c>
    </row>
    <row r="4096" spans="1:11">
      <c r="A4096" t="s">
        <v>1265</v>
      </c>
      <c r="B4096">
        <v>2014</v>
      </c>
      <c r="C4096">
        <v>0</v>
      </c>
      <c r="D4096">
        <v>0</v>
      </c>
      <c r="E4096">
        <v>0</v>
      </c>
      <c r="F4096">
        <v>0</v>
      </c>
      <c r="G4096">
        <v>0</v>
      </c>
      <c r="H4096">
        <v>0</v>
      </c>
      <c r="I4096">
        <v>0</v>
      </c>
      <c r="J4096" t="s">
        <v>1275</v>
      </c>
      <c r="K4096" t="str">
        <f>INDEX('Planning Periods'!$O$2:$O$540,MATCH('Table B Values'!A4096,'Planning Periods'!$A$2:$A$540,0))</f>
        <v>Contra Costa County</v>
      </c>
    </row>
    <row r="4097" spans="1:11">
      <c r="A4097" t="s">
        <v>943</v>
      </c>
      <c r="B4097">
        <v>2014</v>
      </c>
      <c r="C4097">
        <v>0</v>
      </c>
      <c r="D4097">
        <v>0</v>
      </c>
      <c r="E4097">
        <v>0</v>
      </c>
      <c r="F4097">
        <v>0</v>
      </c>
      <c r="G4097">
        <v>0</v>
      </c>
      <c r="H4097">
        <v>0</v>
      </c>
      <c r="I4097">
        <v>93</v>
      </c>
      <c r="J4097" t="s">
        <v>1275</v>
      </c>
      <c r="K4097" t="str">
        <f>INDEX('Planning Periods'!$O$2:$O$540,MATCH('Table B Values'!A4097,'Planning Periods'!$A$2:$A$540,0))</f>
        <v>Riverside County</v>
      </c>
    </row>
    <row r="4098" spans="1:11">
      <c r="A4098" t="s">
        <v>1264</v>
      </c>
      <c r="B4098">
        <v>2014</v>
      </c>
      <c r="C4098">
        <v>0</v>
      </c>
      <c r="D4098">
        <v>0</v>
      </c>
      <c r="E4098">
        <v>0</v>
      </c>
      <c r="F4098">
        <v>0</v>
      </c>
      <c r="G4098">
        <v>0</v>
      </c>
      <c r="H4098">
        <v>7</v>
      </c>
      <c r="I4098">
        <v>259</v>
      </c>
      <c r="J4098" t="s">
        <v>1275</v>
      </c>
      <c r="K4098" t="str">
        <f>INDEX('Planning Periods'!$O$2:$O$540,MATCH('Table B Values'!A4098,'Planning Periods'!$A$2:$A$540,0))</f>
        <v>Santa Clara County</v>
      </c>
    </row>
    <row r="4099" spans="1:11">
      <c r="A4099" t="s">
        <v>1252</v>
      </c>
      <c r="B4099">
        <v>2014</v>
      </c>
      <c r="C4099">
        <v>0</v>
      </c>
      <c r="D4099">
        <v>0</v>
      </c>
      <c r="E4099">
        <v>0</v>
      </c>
      <c r="F4099">
        <v>0</v>
      </c>
      <c r="G4099">
        <v>0</v>
      </c>
      <c r="H4099">
        <v>9</v>
      </c>
      <c r="I4099">
        <v>17</v>
      </c>
      <c r="J4099" t="s">
        <v>1275</v>
      </c>
      <c r="K4099" t="str">
        <f>INDEX('Planning Periods'!$O$2:$O$540,MATCH('Table B Values'!A4099,'Planning Periods'!$A$2:$A$540,0))</f>
        <v>Napa County</v>
      </c>
    </row>
    <row r="4100" spans="1:11">
      <c r="A4100" t="s">
        <v>1249</v>
      </c>
      <c r="B4100">
        <v>2014</v>
      </c>
      <c r="C4100">
        <v>0</v>
      </c>
      <c r="D4100">
        <v>0</v>
      </c>
      <c r="E4100">
        <v>0</v>
      </c>
      <c r="F4100">
        <v>0</v>
      </c>
      <c r="G4100">
        <v>0</v>
      </c>
      <c r="H4100">
        <v>0</v>
      </c>
      <c r="I4100">
        <v>14</v>
      </c>
      <c r="J4100" t="s">
        <v>1275</v>
      </c>
      <c r="K4100" t="str">
        <f>INDEX('Planning Periods'!$O$2:$O$540,MATCH('Table B Values'!A4100,'Planning Periods'!$A$2:$A$540,0))</f>
        <v>Alameda County</v>
      </c>
    </row>
    <row r="4101" spans="1:11">
      <c r="A4101" t="s">
        <v>925</v>
      </c>
      <c r="B4101">
        <v>2014</v>
      </c>
      <c r="C4101">
        <v>0</v>
      </c>
      <c r="D4101">
        <v>0</v>
      </c>
      <c r="E4101">
        <v>0</v>
      </c>
      <c r="F4101">
        <v>0</v>
      </c>
      <c r="G4101">
        <v>0</v>
      </c>
      <c r="H4101">
        <v>0</v>
      </c>
      <c r="I4101">
        <v>230</v>
      </c>
      <c r="J4101" t="s">
        <v>1275</v>
      </c>
      <c r="K4101" t="str">
        <f>INDEX('Planning Periods'!$O$2:$O$540,MATCH('Table B Values'!A4101,'Planning Periods'!$A$2:$A$540,0))</f>
        <v>Orange County</v>
      </c>
    </row>
    <row r="4102" spans="1:11">
      <c r="A4102" t="s">
        <v>921</v>
      </c>
      <c r="B4102">
        <v>2014</v>
      </c>
      <c r="C4102">
        <v>0</v>
      </c>
      <c r="D4102">
        <v>0</v>
      </c>
      <c r="E4102">
        <v>0</v>
      </c>
      <c r="F4102">
        <v>0</v>
      </c>
      <c r="G4102">
        <v>0</v>
      </c>
      <c r="H4102">
        <v>0</v>
      </c>
      <c r="I4102">
        <v>2</v>
      </c>
      <c r="J4102" t="s">
        <v>1275</v>
      </c>
      <c r="K4102" t="str">
        <f>INDEX('Planning Periods'!$O$2:$O$540,MATCH('Table B Values'!A4102,'Planning Periods'!$A$2:$A$540,0))</f>
        <v>Los Angeles County</v>
      </c>
    </row>
    <row r="4103" spans="1:11">
      <c r="A4103" t="s">
        <v>919</v>
      </c>
      <c r="B4103">
        <v>2014</v>
      </c>
      <c r="C4103">
        <v>0</v>
      </c>
      <c r="D4103">
        <v>7</v>
      </c>
      <c r="E4103">
        <v>0</v>
      </c>
      <c r="F4103">
        <v>17</v>
      </c>
      <c r="G4103">
        <v>0</v>
      </c>
      <c r="H4103">
        <v>32</v>
      </c>
      <c r="I4103">
        <v>75</v>
      </c>
      <c r="J4103" t="s">
        <v>1275</v>
      </c>
      <c r="K4103" t="str">
        <f>INDEX('Planning Periods'!$O$2:$O$540,MATCH('Table B Values'!A4103,'Planning Periods'!$A$2:$A$540,0))</f>
        <v>Nevada County</v>
      </c>
    </row>
    <row r="4104" spans="1:11">
      <c r="A4104" t="s">
        <v>858</v>
      </c>
      <c r="B4104">
        <v>2014</v>
      </c>
      <c r="C4104">
        <v>0</v>
      </c>
      <c r="D4104">
        <v>0</v>
      </c>
      <c r="E4104">
        <v>108</v>
      </c>
      <c r="F4104">
        <v>0</v>
      </c>
      <c r="G4104">
        <v>0</v>
      </c>
      <c r="H4104">
        <v>1</v>
      </c>
      <c r="I4104">
        <v>16</v>
      </c>
      <c r="J4104" t="s">
        <v>1275</v>
      </c>
      <c r="K4104" t="str">
        <f>INDEX('Planning Periods'!$O$2:$O$540,MATCH('Table B Values'!A4104,'Planning Periods'!$A$2:$A$540,0))</f>
        <v>San Diego County</v>
      </c>
    </row>
    <row r="4105" spans="1:11">
      <c r="A4105" t="s">
        <v>911</v>
      </c>
      <c r="B4105">
        <v>2014</v>
      </c>
      <c r="C4105">
        <v>0</v>
      </c>
      <c r="D4105">
        <v>0</v>
      </c>
      <c r="E4105">
        <v>0</v>
      </c>
      <c r="F4105">
        <v>0</v>
      </c>
      <c r="G4105">
        <v>0</v>
      </c>
      <c r="H4105">
        <v>4</v>
      </c>
      <c r="I4105">
        <v>2</v>
      </c>
      <c r="J4105" t="s">
        <v>1275</v>
      </c>
      <c r="K4105" t="str">
        <f>INDEX('Planning Periods'!$O$2:$O$540,MATCH('Table B Values'!A4105,'Planning Periods'!$A$2:$A$540,0))</f>
        <v>San Bernardino County</v>
      </c>
    </row>
    <row r="4106" spans="1:11">
      <c r="A4106" t="s">
        <v>900</v>
      </c>
      <c r="B4106">
        <v>2014</v>
      </c>
      <c r="C4106">
        <v>0</v>
      </c>
      <c r="D4106">
        <v>0</v>
      </c>
      <c r="E4106">
        <v>0</v>
      </c>
      <c r="F4106">
        <v>0</v>
      </c>
      <c r="G4106">
        <v>0</v>
      </c>
      <c r="H4106">
        <v>0</v>
      </c>
      <c r="I4106">
        <v>0</v>
      </c>
      <c r="J4106" t="s">
        <v>1275</v>
      </c>
      <c r="K4106" t="str">
        <f>INDEX('Planning Periods'!$O$2:$O$540,MATCH('Table B Values'!A4106,'Planning Periods'!$A$2:$A$540,0))</f>
        <v>Nevada County</v>
      </c>
    </row>
    <row r="4107" spans="1:11">
      <c r="A4107" t="s">
        <v>1235</v>
      </c>
      <c r="B4107">
        <v>2014</v>
      </c>
      <c r="C4107">
        <v>0</v>
      </c>
      <c r="D4107">
        <v>0</v>
      </c>
      <c r="E4107">
        <v>0</v>
      </c>
      <c r="F4107">
        <v>0</v>
      </c>
      <c r="G4107">
        <v>0</v>
      </c>
      <c r="H4107">
        <v>0</v>
      </c>
      <c r="I4107">
        <v>0</v>
      </c>
      <c r="J4107" t="s">
        <v>1275</v>
      </c>
      <c r="K4107" t="str">
        <f>INDEX('Planning Periods'!$O$2:$O$540,MATCH('Table B Values'!A4107,'Planning Periods'!$A$2:$A$540,0))</f>
        <v>Marin County</v>
      </c>
    </row>
    <row r="4108" spans="1:11">
      <c r="A4108" t="s">
        <v>1237</v>
      </c>
      <c r="B4108">
        <v>2014</v>
      </c>
      <c r="C4108">
        <v>0</v>
      </c>
      <c r="D4108">
        <v>0</v>
      </c>
      <c r="E4108">
        <v>0</v>
      </c>
      <c r="F4108">
        <v>0</v>
      </c>
      <c r="G4108">
        <v>0</v>
      </c>
      <c r="H4108">
        <v>0</v>
      </c>
      <c r="I4108">
        <v>841</v>
      </c>
      <c r="J4108" t="s">
        <v>1275</v>
      </c>
      <c r="K4108" t="str">
        <f>INDEX('Planning Periods'!$O$2:$O$540,MATCH('Table B Values'!A4108,'Planning Periods'!$A$2:$A$540,0))</f>
        <v>Santa Clara County</v>
      </c>
    </row>
    <row r="4109" spans="1:11">
      <c r="A4109" t="s">
        <v>883</v>
      </c>
      <c r="B4109">
        <v>2014</v>
      </c>
      <c r="C4109">
        <v>9</v>
      </c>
      <c r="D4109">
        <v>0</v>
      </c>
      <c r="E4109">
        <v>6</v>
      </c>
      <c r="F4109">
        <v>0</v>
      </c>
      <c r="G4109">
        <v>0</v>
      </c>
      <c r="H4109">
        <v>16</v>
      </c>
      <c r="I4109">
        <v>296</v>
      </c>
      <c r="J4109" t="s">
        <v>1275</v>
      </c>
      <c r="K4109" t="str">
        <f>INDEX('Planning Periods'!$O$2:$O$540,MATCH('Table B Values'!A4109,'Planning Periods'!$A$2:$A$540,0))</f>
        <v>Orange County</v>
      </c>
    </row>
    <row r="4110" spans="1:11">
      <c r="A4110" t="s">
        <v>1238</v>
      </c>
      <c r="B4110">
        <v>2014</v>
      </c>
      <c r="C4110">
        <v>0</v>
      </c>
      <c r="D4110">
        <v>0</v>
      </c>
      <c r="E4110">
        <v>0</v>
      </c>
      <c r="F4110">
        <v>0</v>
      </c>
      <c r="G4110">
        <v>0</v>
      </c>
      <c r="H4110">
        <v>27</v>
      </c>
      <c r="I4110">
        <v>92</v>
      </c>
      <c r="J4110" t="s">
        <v>1275</v>
      </c>
      <c r="K4110" t="str">
        <f>INDEX('Planning Periods'!$O$2:$O$540,MATCH('Table B Values'!A4110,'Planning Periods'!$A$2:$A$540,0))</f>
        <v>Merced County</v>
      </c>
    </row>
    <row r="4111" spans="1:11">
      <c r="A4111" t="s">
        <v>1280</v>
      </c>
      <c r="B4111">
        <v>2014</v>
      </c>
      <c r="C4111">
        <v>0</v>
      </c>
      <c r="D4111">
        <v>0</v>
      </c>
      <c r="E4111">
        <v>44</v>
      </c>
      <c r="F4111">
        <v>0</v>
      </c>
      <c r="G4111">
        <v>0</v>
      </c>
      <c r="H4111">
        <v>41</v>
      </c>
      <c r="I4111">
        <v>0</v>
      </c>
      <c r="J4111" t="s">
        <v>1275</v>
      </c>
      <c r="K4111" t="str">
        <f>INDEX('Planning Periods'!$O$2:$O$540,MATCH('Table B Values'!A4111,'Planning Periods'!$A$2:$A$540,0))</f>
        <v>Kern County</v>
      </c>
    </row>
    <row r="4112" spans="1:11">
      <c r="A4112" t="s">
        <v>880</v>
      </c>
      <c r="B4112">
        <v>2014</v>
      </c>
      <c r="C4112">
        <v>0</v>
      </c>
      <c r="D4112">
        <v>1</v>
      </c>
      <c r="E4112">
        <v>0</v>
      </c>
      <c r="F4112">
        <v>1</v>
      </c>
      <c r="G4112">
        <v>0</v>
      </c>
      <c r="H4112">
        <v>158</v>
      </c>
      <c r="I4112">
        <v>181</v>
      </c>
      <c r="J4112" t="s">
        <v>1275</v>
      </c>
      <c r="K4112" t="str">
        <f>INDEX('Planning Periods'!$O$2:$O$540,MATCH('Table B Values'!A4112,'Planning Periods'!$A$2:$A$540,0))</f>
        <v>Riverside County</v>
      </c>
    </row>
    <row r="4113" spans="1:11">
      <c r="A4113" t="s">
        <v>1239</v>
      </c>
      <c r="B4113">
        <v>2014</v>
      </c>
      <c r="C4113">
        <v>59</v>
      </c>
      <c r="D4113">
        <v>1</v>
      </c>
      <c r="E4113">
        <v>0</v>
      </c>
      <c r="F4113">
        <v>2</v>
      </c>
      <c r="G4113">
        <v>0</v>
      </c>
      <c r="H4113">
        <v>0</v>
      </c>
      <c r="I4113">
        <v>1</v>
      </c>
      <c r="J4113" t="s">
        <v>1275</v>
      </c>
      <c r="K4113" t="str">
        <f>INDEX('Planning Periods'!$O$2:$O$540,MATCH('Table B Values'!A4113,'Planning Periods'!$A$2:$A$540,0))</f>
        <v>San Mateo County</v>
      </c>
    </row>
    <row r="4114" spans="1:11">
      <c r="A4114" t="s">
        <v>1259</v>
      </c>
      <c r="B4114">
        <v>2014</v>
      </c>
      <c r="C4114">
        <v>118</v>
      </c>
      <c r="D4114">
        <v>0</v>
      </c>
      <c r="E4114">
        <v>39</v>
      </c>
      <c r="F4114">
        <v>0</v>
      </c>
      <c r="G4114">
        <v>0</v>
      </c>
      <c r="H4114">
        <v>24</v>
      </c>
      <c r="I4114" s="356">
        <v>197</v>
      </c>
      <c r="J4114" t="s">
        <v>1275</v>
      </c>
      <c r="K4114" t="str">
        <f>INDEX('Planning Periods'!$O$2:$O$540,MATCH('Table B Values'!A4114,'Planning Periods'!$A$2:$A$540,0))</f>
        <v>Stanislaus County</v>
      </c>
    </row>
    <row r="4115" spans="1:11">
      <c r="A4115" t="s">
        <v>1257</v>
      </c>
      <c r="B4115">
        <v>2014</v>
      </c>
      <c r="C4115">
        <v>0</v>
      </c>
      <c r="D4115">
        <v>0</v>
      </c>
      <c r="E4115">
        <v>1</v>
      </c>
      <c r="F4115">
        <v>0</v>
      </c>
      <c r="G4115">
        <v>0</v>
      </c>
      <c r="H4115">
        <v>0</v>
      </c>
      <c r="I4115">
        <v>4</v>
      </c>
      <c r="J4115" t="s">
        <v>1275</v>
      </c>
      <c r="K4115" t="str">
        <f>INDEX('Planning Periods'!$O$2:$O$540,MATCH('Table B Values'!A4115,'Planning Periods'!$A$2:$A$540,0))</f>
        <v>Santa Clara County</v>
      </c>
    </row>
    <row r="4116" spans="1:11">
      <c r="A4116" t="s">
        <v>1261</v>
      </c>
      <c r="B4116">
        <v>2014</v>
      </c>
      <c r="C4116">
        <v>225</v>
      </c>
      <c r="D4116">
        <v>65</v>
      </c>
      <c r="E4116">
        <v>269</v>
      </c>
      <c r="F4116">
        <v>75</v>
      </c>
      <c r="G4116">
        <v>0</v>
      </c>
      <c r="H4116">
        <v>275</v>
      </c>
      <c r="I4116">
        <v>2952</v>
      </c>
      <c r="J4116" t="s">
        <v>1275</v>
      </c>
      <c r="K4116" t="str">
        <f>INDEX('Planning Periods'!$O$2:$O$540,MATCH('Table B Values'!A4116,'Planning Periods'!$A$2:$A$540,0))</f>
        <v>Monterey County</v>
      </c>
    </row>
    <row r="4117" spans="1:11">
      <c r="A4117" t="s">
        <v>950</v>
      </c>
      <c r="B4117">
        <v>2014</v>
      </c>
      <c r="C4117">
        <v>0</v>
      </c>
      <c r="D4117">
        <v>0</v>
      </c>
      <c r="E4117">
        <v>3</v>
      </c>
      <c r="F4117">
        <v>0</v>
      </c>
      <c r="G4117">
        <v>0</v>
      </c>
      <c r="H4117">
        <v>0</v>
      </c>
      <c r="I4117">
        <v>159</v>
      </c>
      <c r="J4117" t="s">
        <v>1275</v>
      </c>
      <c r="K4117" t="str">
        <f>INDEX('Planning Periods'!$O$2:$O$540,MATCH('Table B Values'!A4117,'Planning Periods'!$A$2:$A$540,0))</f>
        <v>Ventura County</v>
      </c>
    </row>
    <row r="4118" spans="1:11">
      <c r="A4118" t="s">
        <v>933</v>
      </c>
      <c r="B4118">
        <v>2014</v>
      </c>
      <c r="C4118">
        <v>0</v>
      </c>
      <c r="D4118">
        <v>0</v>
      </c>
      <c r="E4118">
        <v>0</v>
      </c>
      <c r="F4118">
        <v>0</v>
      </c>
      <c r="G4118">
        <v>0</v>
      </c>
      <c r="H4118">
        <v>0</v>
      </c>
      <c r="I4118">
        <v>10</v>
      </c>
      <c r="J4118" t="s">
        <v>1275</v>
      </c>
      <c r="K4118" t="str">
        <f>INDEX('Planning Periods'!$O$2:$O$540,MATCH('Table B Values'!A4118,'Planning Periods'!$A$2:$A$540,0))</f>
        <v>San Bernardino County</v>
      </c>
    </row>
    <row r="4119" spans="1:11">
      <c r="A4119" t="s">
        <v>936</v>
      </c>
      <c r="B4119">
        <v>2014</v>
      </c>
      <c r="C4119">
        <v>0</v>
      </c>
      <c r="D4119">
        <v>0</v>
      </c>
      <c r="E4119">
        <v>0</v>
      </c>
      <c r="F4119">
        <v>0</v>
      </c>
      <c r="G4119">
        <v>0</v>
      </c>
      <c r="H4119">
        <v>6</v>
      </c>
      <c r="I4119">
        <v>2</v>
      </c>
      <c r="J4119" t="s">
        <v>1275</v>
      </c>
      <c r="K4119" t="str">
        <f>INDEX('Planning Periods'!$O$2:$O$540,MATCH('Table B Values'!A4119,'Planning Periods'!$A$2:$A$540,0))</f>
        <v>Modoc County</v>
      </c>
    </row>
    <row r="4120" spans="1:11">
      <c r="A4120" t="s">
        <v>938</v>
      </c>
      <c r="B4120">
        <v>2014</v>
      </c>
      <c r="C4120">
        <v>0</v>
      </c>
      <c r="D4120">
        <v>0</v>
      </c>
      <c r="E4120">
        <v>0</v>
      </c>
      <c r="F4120">
        <v>0</v>
      </c>
      <c r="G4120">
        <v>0</v>
      </c>
      <c r="H4120">
        <v>9</v>
      </c>
      <c r="I4120">
        <v>4</v>
      </c>
      <c r="J4120" t="s">
        <v>1275</v>
      </c>
      <c r="K4120" t="str">
        <f>INDEX('Planning Periods'!$O$2:$O$540,MATCH('Table B Values'!A4120,'Planning Periods'!$A$2:$A$540,0))</f>
        <v>Mono County</v>
      </c>
    </row>
    <row r="4121" spans="1:11">
      <c r="A4121" t="s">
        <v>931</v>
      </c>
      <c r="B4121">
        <v>2014</v>
      </c>
      <c r="C4121">
        <v>0</v>
      </c>
      <c r="D4121">
        <v>0</v>
      </c>
      <c r="E4121">
        <v>0</v>
      </c>
      <c r="F4121">
        <v>0</v>
      </c>
      <c r="G4121">
        <v>0</v>
      </c>
      <c r="H4121">
        <v>2</v>
      </c>
      <c r="I4121">
        <v>34</v>
      </c>
      <c r="J4121" t="s">
        <v>1275</v>
      </c>
      <c r="K4121" t="str">
        <f>INDEX('Planning Periods'!$O$2:$O$540,MATCH('Table B Values'!A4121,'Planning Periods'!$A$2:$A$540,0))</f>
        <v>Los Angeles County</v>
      </c>
    </row>
    <row r="4122" spans="1:11">
      <c r="A4122" t="s">
        <v>1256</v>
      </c>
      <c r="B4122">
        <v>2014</v>
      </c>
      <c r="C4122">
        <v>1</v>
      </c>
      <c r="D4122">
        <v>0</v>
      </c>
      <c r="E4122">
        <v>10</v>
      </c>
      <c r="F4122">
        <v>0</v>
      </c>
      <c r="G4122">
        <v>0</v>
      </c>
      <c r="H4122">
        <v>1</v>
      </c>
      <c r="I4122">
        <v>19</v>
      </c>
      <c r="J4122" t="s">
        <v>1275</v>
      </c>
      <c r="K4122" t="str">
        <f>INDEX('Planning Periods'!$O$2:$O$540,MATCH('Table B Values'!A4122,'Planning Periods'!$A$2:$A$540,0))</f>
        <v>Marin County</v>
      </c>
    </row>
    <row r="4123" spans="1:11">
      <c r="A4123" t="s">
        <v>776</v>
      </c>
      <c r="B4123">
        <v>2014</v>
      </c>
      <c r="C4123">
        <v>30</v>
      </c>
      <c r="D4123">
        <v>0</v>
      </c>
      <c r="E4123">
        <v>4</v>
      </c>
      <c r="F4123">
        <v>0</v>
      </c>
      <c r="G4123">
        <v>0</v>
      </c>
      <c r="H4123">
        <v>17</v>
      </c>
      <c r="I4123">
        <v>487</v>
      </c>
      <c r="J4123" t="s">
        <v>1275</v>
      </c>
      <c r="K4123" t="str">
        <f>INDEX('Planning Periods'!$O$2:$O$540,MATCH('Table B Values'!A4123,'Planning Periods'!$A$2:$A$540,0))</f>
        <v>Los Angeles County</v>
      </c>
    </row>
    <row r="4124" spans="1:11">
      <c r="A4124" t="s">
        <v>779</v>
      </c>
      <c r="B4124">
        <v>2014</v>
      </c>
      <c r="C4124">
        <v>56</v>
      </c>
      <c r="D4124">
        <v>0</v>
      </c>
      <c r="E4124">
        <v>24</v>
      </c>
      <c r="F4124">
        <v>0</v>
      </c>
      <c r="G4124">
        <v>0</v>
      </c>
      <c r="H4124">
        <v>2</v>
      </c>
      <c r="I4124">
        <v>54</v>
      </c>
      <c r="J4124" t="s">
        <v>1275</v>
      </c>
      <c r="K4124" t="str">
        <f>INDEX('Planning Periods'!$O$2:$O$540,MATCH('Table B Values'!A4124,'Planning Periods'!$A$2:$A$540,0))</f>
        <v>San Luis Obispo County</v>
      </c>
    </row>
    <row r="4125" spans="1:11">
      <c r="A4125" t="s">
        <v>787</v>
      </c>
      <c r="B4125">
        <v>2014</v>
      </c>
      <c r="C4125">
        <v>359</v>
      </c>
      <c r="D4125">
        <v>0</v>
      </c>
      <c r="E4125">
        <v>0</v>
      </c>
      <c r="F4125">
        <v>0</v>
      </c>
      <c r="G4125">
        <v>0</v>
      </c>
      <c r="H4125">
        <v>222</v>
      </c>
      <c r="I4125">
        <v>0</v>
      </c>
      <c r="J4125" t="s">
        <v>1275</v>
      </c>
      <c r="K4125" t="str">
        <f>INDEX('Planning Periods'!$O$2:$O$540,MATCH('Table B Values'!A4125,'Planning Periods'!$A$2:$A$540,0))</f>
        <v>Riverside County</v>
      </c>
    </row>
    <row r="4126" spans="1:11">
      <c r="A4126" t="s">
        <v>1199</v>
      </c>
      <c r="B4126">
        <v>2014</v>
      </c>
      <c r="C4126">
        <v>54</v>
      </c>
      <c r="D4126">
        <v>18</v>
      </c>
      <c r="E4126">
        <v>0</v>
      </c>
      <c r="F4126">
        <v>8</v>
      </c>
      <c r="G4126">
        <v>0</v>
      </c>
      <c r="H4126" s="356">
        <v>0</v>
      </c>
      <c r="I4126" s="356">
        <v>0</v>
      </c>
      <c r="J4126" t="s">
        <v>1275</v>
      </c>
      <c r="K4126" t="str">
        <f>INDEX('Planning Periods'!$O$2:$O$540,MATCH('Table B Values'!A4126,'Planning Periods'!$A$2:$A$540,0))</f>
        <v>Fresno County</v>
      </c>
    </row>
    <row r="4127" spans="1:11">
      <c r="A4127" t="s">
        <v>1210</v>
      </c>
      <c r="B4127">
        <v>2014</v>
      </c>
      <c r="C4127">
        <v>0</v>
      </c>
      <c r="D4127">
        <v>0</v>
      </c>
      <c r="E4127">
        <v>0</v>
      </c>
      <c r="F4127">
        <v>0</v>
      </c>
      <c r="G4127">
        <v>0</v>
      </c>
      <c r="H4127">
        <v>3</v>
      </c>
      <c r="I4127" s="356">
        <v>14</v>
      </c>
      <c r="J4127" t="s">
        <v>1275</v>
      </c>
      <c r="K4127" t="str">
        <f>INDEX('Planning Periods'!$O$2:$O$540,MATCH('Table B Values'!A4127,'Planning Periods'!$A$2:$A$540,0))</f>
        <v>Santa Clara County</v>
      </c>
    </row>
    <row r="4128" spans="1:11">
      <c r="A4128" t="s">
        <v>782</v>
      </c>
      <c r="B4128">
        <v>2014</v>
      </c>
      <c r="C4128">
        <v>0</v>
      </c>
      <c r="D4128">
        <v>0</v>
      </c>
      <c r="E4128">
        <v>1</v>
      </c>
      <c r="F4128">
        <v>0</v>
      </c>
      <c r="G4128">
        <v>0</v>
      </c>
      <c r="H4128">
        <v>4</v>
      </c>
      <c r="I4128">
        <v>9</v>
      </c>
      <c r="J4128" t="s">
        <v>1275</v>
      </c>
      <c r="K4128" t="str">
        <f>INDEX('Planning Periods'!$O$2:$O$540,MATCH('Table B Values'!A4128,'Planning Periods'!$A$2:$A$540,0))</f>
        <v>Butte County</v>
      </c>
    </row>
    <row r="4129" spans="1:11">
      <c r="A4129" t="s">
        <v>784</v>
      </c>
      <c r="B4129">
        <v>2014</v>
      </c>
      <c r="C4129">
        <v>0</v>
      </c>
      <c r="D4129">
        <v>0</v>
      </c>
      <c r="E4129">
        <v>0</v>
      </c>
      <c r="F4129">
        <v>0</v>
      </c>
      <c r="G4129">
        <v>0</v>
      </c>
      <c r="H4129">
        <v>0</v>
      </c>
      <c r="I4129">
        <v>5</v>
      </c>
      <c r="J4129" t="s">
        <v>1275</v>
      </c>
      <c r="K4129" t="str">
        <f>INDEX('Planning Periods'!$O$2:$O$540,MATCH('Table B Values'!A4129,'Planning Periods'!$A$2:$A$540,0))</f>
        <v>Los Angeles County</v>
      </c>
    </row>
    <row r="4130" spans="1:11">
      <c r="A4130" t="s">
        <v>1198</v>
      </c>
      <c r="B4130">
        <v>2014</v>
      </c>
      <c r="C4130">
        <v>49</v>
      </c>
      <c r="D4130">
        <v>0</v>
      </c>
      <c r="E4130">
        <v>0</v>
      </c>
      <c r="F4130">
        <v>0</v>
      </c>
      <c r="G4130">
        <v>0</v>
      </c>
      <c r="H4130">
        <v>1</v>
      </c>
      <c r="I4130">
        <v>154</v>
      </c>
      <c r="J4130" t="s">
        <v>1275</v>
      </c>
      <c r="K4130" t="str">
        <f>INDEX('Planning Periods'!$O$2:$O$540,MATCH('Table B Values'!A4130,'Planning Periods'!$A$2:$A$540,0))</f>
        <v>Sonoma County</v>
      </c>
    </row>
    <row r="4131" spans="1:11">
      <c r="A4131" t="s">
        <v>793</v>
      </c>
      <c r="B4131">
        <v>2014</v>
      </c>
      <c r="C4131">
        <v>0</v>
      </c>
      <c r="D4131">
        <v>0</v>
      </c>
      <c r="E4131">
        <v>2</v>
      </c>
      <c r="F4131">
        <v>15</v>
      </c>
      <c r="G4131">
        <v>0</v>
      </c>
      <c r="H4131">
        <v>0</v>
      </c>
      <c r="I4131">
        <v>326</v>
      </c>
      <c r="J4131" t="s">
        <v>1275</v>
      </c>
      <c r="K4131" t="str">
        <f>INDEX('Planning Periods'!$O$2:$O$540,MATCH('Table B Values'!A4131,'Planning Periods'!$A$2:$A$540,0))</f>
        <v>Placer County</v>
      </c>
    </row>
    <row r="4132" spans="1:11">
      <c r="A4132" t="s">
        <v>851</v>
      </c>
      <c r="B4132">
        <v>2014</v>
      </c>
      <c r="C4132">
        <v>0</v>
      </c>
      <c r="D4132">
        <v>0</v>
      </c>
      <c r="E4132">
        <v>0</v>
      </c>
      <c r="F4132">
        <v>0</v>
      </c>
      <c r="G4132">
        <v>0</v>
      </c>
      <c r="H4132">
        <v>9</v>
      </c>
      <c r="I4132">
        <v>1</v>
      </c>
      <c r="J4132" t="s">
        <v>1275</v>
      </c>
      <c r="K4132" t="str">
        <f>INDEX('Planning Periods'!$O$2:$O$540,MATCH('Table B Values'!A4132,'Planning Periods'!$A$2:$A$540,0))</f>
        <v>El Dorado County</v>
      </c>
    </row>
    <row r="4133" spans="1:11">
      <c r="A4133" t="s">
        <v>1201</v>
      </c>
      <c r="B4133">
        <v>2014</v>
      </c>
      <c r="C4133">
        <v>0</v>
      </c>
      <c r="D4133">
        <v>0</v>
      </c>
      <c r="E4133">
        <v>0</v>
      </c>
      <c r="F4133">
        <v>0</v>
      </c>
      <c r="G4133">
        <v>0</v>
      </c>
      <c r="H4133">
        <v>0</v>
      </c>
      <c r="I4133">
        <v>4</v>
      </c>
      <c r="J4133" t="s">
        <v>1275</v>
      </c>
      <c r="K4133" t="str">
        <f>INDEX('Planning Periods'!$O$2:$O$540,MATCH('Table B Values'!A4133,'Planning Periods'!$A$2:$A$540,0))</f>
        <v>Contra Costa County</v>
      </c>
    </row>
    <row r="4134" spans="1:11">
      <c r="A4134" t="s">
        <v>790</v>
      </c>
      <c r="B4134">
        <v>2014</v>
      </c>
      <c r="C4134">
        <v>0</v>
      </c>
      <c r="D4134">
        <v>0</v>
      </c>
      <c r="E4134">
        <v>0</v>
      </c>
      <c r="F4134">
        <v>0</v>
      </c>
      <c r="G4134">
        <v>0</v>
      </c>
      <c r="H4134">
        <v>11</v>
      </c>
      <c r="I4134">
        <v>35</v>
      </c>
      <c r="J4134" t="s">
        <v>1275</v>
      </c>
      <c r="K4134" t="str">
        <f>INDEX('Planning Periods'!$O$2:$O$540,MATCH('Table B Values'!A4134,'Planning Periods'!$A$2:$A$540,0))</f>
        <v>Orange County</v>
      </c>
    </row>
    <row r="4135" spans="1:11">
      <c r="A4135" t="s">
        <v>1203</v>
      </c>
      <c r="B4135">
        <v>2014</v>
      </c>
      <c r="C4135">
        <v>0</v>
      </c>
      <c r="D4135">
        <v>0</v>
      </c>
      <c r="E4135">
        <v>0</v>
      </c>
      <c r="F4135">
        <v>0</v>
      </c>
      <c r="G4135">
        <v>0</v>
      </c>
      <c r="H4135">
        <v>0</v>
      </c>
      <c r="I4135">
        <v>0</v>
      </c>
      <c r="J4135" t="s">
        <v>1275</v>
      </c>
      <c r="K4135" t="str">
        <f>INDEX('Planning Periods'!$O$2:$O$540,MATCH('Table B Values'!A4135,'Planning Periods'!$A$2:$A$540,0))</f>
        <v>Contra Costa County</v>
      </c>
    </row>
    <row r="4136" spans="1:11">
      <c r="A4136" t="s">
        <v>799</v>
      </c>
      <c r="B4136">
        <v>2014</v>
      </c>
      <c r="C4136">
        <v>0</v>
      </c>
      <c r="D4136">
        <v>0</v>
      </c>
      <c r="E4136">
        <v>12</v>
      </c>
      <c r="F4136">
        <v>0</v>
      </c>
      <c r="G4136">
        <v>0</v>
      </c>
      <c r="H4136">
        <v>0</v>
      </c>
      <c r="I4136">
        <v>91</v>
      </c>
      <c r="J4136" t="s">
        <v>1275</v>
      </c>
      <c r="K4136" t="str">
        <f>INDEX('Planning Periods'!$O$2:$O$540,MATCH('Table B Values'!A4136,'Planning Periods'!$A$2:$A$540,0))</f>
        <v>San Luis Obispo County</v>
      </c>
    </row>
    <row r="4137" spans="1:11">
      <c r="A4137" t="s">
        <v>1204</v>
      </c>
      <c r="B4137">
        <v>2014</v>
      </c>
      <c r="C4137">
        <v>0</v>
      </c>
      <c r="D4137">
        <v>0</v>
      </c>
      <c r="E4137">
        <v>0</v>
      </c>
      <c r="F4137">
        <v>0</v>
      </c>
      <c r="G4137">
        <v>0</v>
      </c>
      <c r="H4137">
        <v>216</v>
      </c>
      <c r="I4137">
        <v>0</v>
      </c>
      <c r="J4137" t="s">
        <v>1275</v>
      </c>
      <c r="K4137" t="str">
        <f>INDEX('Planning Periods'!$O$2:$O$540,MATCH('Table B Values'!A4137,'Planning Periods'!$A$2:$A$540,0))</f>
        <v>Contra Costa County</v>
      </c>
    </row>
    <row r="4138" spans="1:11">
      <c r="A4138" t="s">
        <v>802</v>
      </c>
      <c r="B4138">
        <v>2014</v>
      </c>
      <c r="C4138">
        <v>0</v>
      </c>
      <c r="D4138">
        <v>0</v>
      </c>
      <c r="E4138">
        <v>0</v>
      </c>
      <c r="F4138">
        <v>0</v>
      </c>
      <c r="G4138">
        <v>0</v>
      </c>
      <c r="H4138">
        <v>336</v>
      </c>
      <c r="I4138">
        <v>12</v>
      </c>
      <c r="J4138" t="s">
        <v>1275</v>
      </c>
      <c r="K4138" t="str">
        <f>INDEX('Planning Periods'!$O$2:$O$540,MATCH('Table B Values'!A4138,'Planning Periods'!$A$2:$A$540,0))</f>
        <v>Orange County</v>
      </c>
    </row>
    <row r="4139" spans="1:11">
      <c r="A4139" t="s">
        <v>805</v>
      </c>
      <c r="B4139">
        <v>2014</v>
      </c>
      <c r="C4139">
        <v>0</v>
      </c>
      <c r="D4139">
        <v>0</v>
      </c>
      <c r="E4139">
        <v>0</v>
      </c>
      <c r="F4139">
        <v>0</v>
      </c>
      <c r="G4139">
        <v>0</v>
      </c>
      <c r="H4139">
        <v>180</v>
      </c>
      <c r="I4139">
        <v>593</v>
      </c>
      <c r="J4139" t="s">
        <v>1275</v>
      </c>
      <c r="K4139" t="str">
        <f>INDEX('Planning Periods'!$O$2:$O$540,MATCH('Table B Values'!A4139,'Planning Periods'!$A$2:$A$540,0))</f>
        <v>Orange County</v>
      </c>
    </row>
    <row r="4140" spans="1:11">
      <c r="A4140" t="s">
        <v>1205</v>
      </c>
      <c r="B4140">
        <v>2014</v>
      </c>
      <c r="C4140">
        <v>0</v>
      </c>
      <c r="D4140">
        <v>0</v>
      </c>
      <c r="E4140">
        <v>0</v>
      </c>
      <c r="F4140">
        <v>0</v>
      </c>
      <c r="G4140">
        <v>0</v>
      </c>
      <c r="H4140">
        <v>14</v>
      </c>
      <c r="I4140">
        <v>41</v>
      </c>
      <c r="J4140" t="s">
        <v>1275</v>
      </c>
      <c r="K4140" t="str">
        <f>INDEX('Planning Periods'!$O$2:$O$540,MATCH('Table B Values'!A4140,'Planning Periods'!$A$2:$A$540,0))</f>
        <v>Contra Costa County</v>
      </c>
    </row>
    <row r="4141" spans="1:11">
      <c r="A4141" t="s">
        <v>811</v>
      </c>
      <c r="B4141">
        <v>2014</v>
      </c>
      <c r="C4141">
        <v>0</v>
      </c>
      <c r="D4141">
        <v>0</v>
      </c>
      <c r="E4141">
        <v>0</v>
      </c>
      <c r="F4141">
        <v>0</v>
      </c>
      <c r="G4141">
        <v>0</v>
      </c>
      <c r="H4141">
        <v>364</v>
      </c>
      <c r="I4141">
        <v>163</v>
      </c>
      <c r="J4141" t="s">
        <v>1275</v>
      </c>
      <c r="K4141" t="str">
        <f>INDEX('Planning Periods'!$O$2:$O$540,MATCH('Table B Values'!A4141,'Planning Periods'!$A$2:$A$540,0))</f>
        <v>San Bernardino County</v>
      </c>
    </row>
    <row r="4142" spans="1:11">
      <c r="A4142" t="s">
        <v>1253</v>
      </c>
      <c r="B4142">
        <v>2014</v>
      </c>
      <c r="C4142">
        <v>25</v>
      </c>
      <c r="D4142">
        <v>0</v>
      </c>
      <c r="E4142">
        <v>0</v>
      </c>
      <c r="F4142">
        <v>0</v>
      </c>
      <c r="G4142">
        <v>0</v>
      </c>
      <c r="H4142">
        <v>0</v>
      </c>
      <c r="I4142" s="356">
        <v>154</v>
      </c>
      <c r="J4142" t="s">
        <v>1275</v>
      </c>
      <c r="K4142" t="str">
        <f>INDEX('Planning Periods'!$O$2:$O$540,MATCH('Table B Values'!A4142,'Planning Periods'!$A$2:$A$540,0))</f>
        <v>Alameda County</v>
      </c>
    </row>
    <row r="4143" spans="1:11">
      <c r="A4143" t="s">
        <v>1254</v>
      </c>
      <c r="B4143">
        <v>2014</v>
      </c>
      <c r="C4143">
        <v>0</v>
      </c>
      <c r="D4143">
        <v>0</v>
      </c>
      <c r="E4143">
        <v>0</v>
      </c>
      <c r="F4143">
        <v>0</v>
      </c>
      <c r="G4143">
        <v>0</v>
      </c>
      <c r="H4143">
        <v>68</v>
      </c>
      <c r="I4143">
        <v>0</v>
      </c>
      <c r="J4143" t="s">
        <v>1275</v>
      </c>
      <c r="K4143" t="str">
        <f>INDEX('Planning Periods'!$O$2:$O$540,MATCH('Table B Values'!A4143,'Planning Periods'!$A$2:$A$540,0))</f>
        <v>Contra Costa County</v>
      </c>
    </row>
    <row r="4144" spans="1:11">
      <c r="A4144" t="s">
        <v>923</v>
      </c>
      <c r="B4144">
        <v>2014</v>
      </c>
      <c r="C4144">
        <v>0</v>
      </c>
      <c r="D4144">
        <v>0</v>
      </c>
      <c r="E4144">
        <v>0</v>
      </c>
      <c r="F4144">
        <v>0</v>
      </c>
      <c r="G4144">
        <v>0</v>
      </c>
      <c r="H4144">
        <v>20</v>
      </c>
      <c r="I4144" s="356">
        <v>92</v>
      </c>
      <c r="J4144" t="s">
        <v>1275</v>
      </c>
      <c r="K4144" t="str">
        <f>INDEX('Planning Periods'!$O$2:$O$540,MATCH('Table B Values'!A4144,'Planning Periods'!$A$2:$A$540,0))</f>
        <v>San Diego County</v>
      </c>
    </row>
    <row r="4145" spans="1:11">
      <c r="A4145" t="s">
        <v>1206</v>
      </c>
      <c r="B4145">
        <v>2014</v>
      </c>
      <c r="C4145">
        <v>0</v>
      </c>
      <c r="D4145">
        <v>0</v>
      </c>
      <c r="E4145">
        <v>0</v>
      </c>
      <c r="F4145">
        <v>0</v>
      </c>
      <c r="G4145">
        <v>0</v>
      </c>
      <c r="H4145">
        <v>0</v>
      </c>
      <c r="I4145">
        <v>0</v>
      </c>
      <c r="J4145" t="s">
        <v>1275</v>
      </c>
      <c r="K4145" t="str">
        <f>INDEX('Planning Periods'!$O$2:$O$540,MATCH('Table B Values'!A4145,'Planning Periods'!$A$2:$A$540,0))</f>
        <v>Glenn County</v>
      </c>
    </row>
    <row r="4146" spans="1:11">
      <c r="A4146" t="s">
        <v>825</v>
      </c>
      <c r="B4146">
        <v>2014</v>
      </c>
      <c r="C4146">
        <v>0</v>
      </c>
      <c r="D4146">
        <v>0</v>
      </c>
      <c r="E4146">
        <v>0</v>
      </c>
      <c r="F4146">
        <v>0</v>
      </c>
      <c r="G4146">
        <v>0</v>
      </c>
      <c r="H4146">
        <v>0</v>
      </c>
      <c r="I4146">
        <v>220</v>
      </c>
      <c r="J4146" t="s">
        <v>1275</v>
      </c>
      <c r="K4146" t="str">
        <f>INDEX('Planning Periods'!$O$2:$O$540,MATCH('Table B Values'!A4146,'Planning Periods'!$A$2:$A$540,0))</f>
        <v>Riverside County</v>
      </c>
    </row>
    <row r="4147" spans="1:11">
      <c r="A4147" t="s">
        <v>817</v>
      </c>
      <c r="B4147">
        <v>2014</v>
      </c>
      <c r="C4147">
        <v>0</v>
      </c>
      <c r="D4147">
        <v>0</v>
      </c>
      <c r="E4147">
        <v>0</v>
      </c>
      <c r="F4147">
        <v>0</v>
      </c>
      <c r="G4147">
        <v>0</v>
      </c>
      <c r="H4147">
        <v>0</v>
      </c>
      <c r="I4147">
        <v>188</v>
      </c>
      <c r="J4147" t="s">
        <v>1275</v>
      </c>
      <c r="K4147" t="str">
        <f>INDEX('Planning Periods'!$O$2:$O$540,MATCH('Table B Values'!A4147,'Planning Periods'!$A$2:$A$540,0))</f>
        <v>Riverside County</v>
      </c>
    </row>
    <row r="4148" spans="1:11">
      <c r="A4148" t="s">
        <v>820</v>
      </c>
      <c r="B4148">
        <v>2014</v>
      </c>
      <c r="C4148">
        <v>0</v>
      </c>
      <c r="D4148">
        <v>0</v>
      </c>
      <c r="E4148">
        <v>0</v>
      </c>
      <c r="F4148">
        <v>0</v>
      </c>
      <c r="G4148">
        <v>0</v>
      </c>
      <c r="H4148">
        <v>0</v>
      </c>
      <c r="I4148">
        <v>42</v>
      </c>
      <c r="J4148" t="s">
        <v>1275</v>
      </c>
      <c r="K4148" t="str">
        <f>INDEX('Planning Periods'!$O$2:$O$540,MATCH('Table B Values'!A4148,'Planning Periods'!$A$2:$A$540,0))</f>
        <v>Los Angeles County</v>
      </c>
    </row>
    <row r="4149" spans="1:11">
      <c r="A4149" t="s">
        <v>1214</v>
      </c>
      <c r="B4149">
        <v>2014</v>
      </c>
      <c r="C4149">
        <v>0</v>
      </c>
      <c r="D4149">
        <v>0</v>
      </c>
      <c r="E4149">
        <v>0</v>
      </c>
      <c r="F4149">
        <v>0</v>
      </c>
      <c r="G4149">
        <v>0</v>
      </c>
      <c r="H4149">
        <v>0</v>
      </c>
      <c r="I4149">
        <v>4</v>
      </c>
      <c r="J4149" t="s">
        <v>1275</v>
      </c>
      <c r="K4149" t="str">
        <f>INDEX('Planning Periods'!$O$2:$O$540,MATCH('Table B Values'!A4149,'Planning Periods'!$A$2:$A$540,0))</f>
        <v>San Mateo County</v>
      </c>
    </row>
    <row r="4150" spans="1:11">
      <c r="A4150" t="s">
        <v>814</v>
      </c>
      <c r="B4150">
        <v>2014</v>
      </c>
      <c r="C4150">
        <v>0</v>
      </c>
      <c r="D4150">
        <v>0</v>
      </c>
      <c r="E4150">
        <v>50</v>
      </c>
      <c r="F4150">
        <v>7</v>
      </c>
      <c r="G4150">
        <v>0</v>
      </c>
      <c r="H4150">
        <v>0</v>
      </c>
      <c r="I4150">
        <v>14</v>
      </c>
      <c r="J4150" t="s">
        <v>1275</v>
      </c>
      <c r="K4150" t="str">
        <f>INDEX('Planning Periods'!$O$2:$O$540,MATCH('Table B Values'!A4150,'Planning Periods'!$A$2:$A$540,0))</f>
        <v>Butte County</v>
      </c>
    </row>
    <row r="4151" spans="1:11">
      <c r="A4151" t="s">
        <v>823</v>
      </c>
      <c r="B4151">
        <v>2014</v>
      </c>
      <c r="C4151">
        <v>48</v>
      </c>
      <c r="D4151">
        <v>0</v>
      </c>
      <c r="E4151">
        <v>67</v>
      </c>
      <c r="F4151">
        <v>0</v>
      </c>
      <c r="G4151">
        <v>0</v>
      </c>
      <c r="H4151">
        <v>2</v>
      </c>
      <c r="I4151" s="356">
        <v>39</v>
      </c>
      <c r="J4151" t="s">
        <v>1275</v>
      </c>
      <c r="K4151" t="str">
        <f>INDEX('Planning Periods'!$O$2:$O$540,MATCH('Table B Values'!A4151,'Planning Periods'!$A$2:$A$540,0))</f>
        <v>Ventura County</v>
      </c>
    </row>
    <row r="4152" spans="1:11">
      <c r="A4152" t="s">
        <v>1213</v>
      </c>
      <c r="B4152">
        <v>2014</v>
      </c>
      <c r="C4152">
        <v>0</v>
      </c>
      <c r="D4152">
        <v>0</v>
      </c>
      <c r="E4152">
        <v>0</v>
      </c>
      <c r="F4152">
        <v>0</v>
      </c>
      <c r="G4152">
        <v>0</v>
      </c>
      <c r="H4152">
        <v>0</v>
      </c>
      <c r="I4152">
        <v>0</v>
      </c>
      <c r="J4152" t="s">
        <v>1275</v>
      </c>
      <c r="K4152" t="str">
        <f>INDEX('Planning Periods'!$O$2:$O$540,MATCH('Table B Values'!A4152,'Planning Periods'!$A$2:$A$540,0))</f>
        <v>Monterey County</v>
      </c>
    </row>
    <row r="4153" spans="1:11">
      <c r="A4153" t="s">
        <v>885</v>
      </c>
      <c r="B4153">
        <v>2014</v>
      </c>
      <c r="C4153">
        <v>17</v>
      </c>
      <c r="D4153">
        <v>0</v>
      </c>
      <c r="E4153">
        <v>20</v>
      </c>
      <c r="F4153">
        <v>0</v>
      </c>
      <c r="G4153">
        <v>0</v>
      </c>
      <c r="H4153">
        <v>11</v>
      </c>
      <c r="I4153">
        <v>127</v>
      </c>
      <c r="J4153" t="s">
        <v>1275</v>
      </c>
      <c r="K4153" t="str">
        <f>INDEX('Planning Periods'!$O$2:$O$540,MATCH('Table B Values'!A4153,'Planning Periods'!$A$2:$A$540,0))</f>
        <v>Yuba County</v>
      </c>
    </row>
    <row r="4154" spans="1:11">
      <c r="A4154" t="s">
        <v>877</v>
      </c>
      <c r="B4154">
        <v>2014</v>
      </c>
      <c r="C4154">
        <v>0</v>
      </c>
      <c r="D4154">
        <v>0</v>
      </c>
      <c r="E4154">
        <v>34</v>
      </c>
      <c r="F4154">
        <v>0</v>
      </c>
      <c r="G4154">
        <v>0</v>
      </c>
      <c r="H4154">
        <v>0</v>
      </c>
      <c r="I4154">
        <v>32</v>
      </c>
      <c r="J4154" t="s">
        <v>1275</v>
      </c>
      <c r="K4154" t="str">
        <f>INDEX('Planning Periods'!$O$2:$O$540,MATCH('Table B Values'!A4154,'Planning Periods'!$A$2:$A$540,0))</f>
        <v>San Bernardino County</v>
      </c>
    </row>
    <row r="4155" spans="1:11">
      <c r="A4155" t="s">
        <v>870</v>
      </c>
      <c r="B4155">
        <v>2014</v>
      </c>
      <c r="C4155">
        <v>0</v>
      </c>
      <c r="D4155">
        <v>0</v>
      </c>
      <c r="E4155">
        <v>0</v>
      </c>
      <c r="F4155">
        <v>0</v>
      </c>
      <c r="G4155">
        <v>0</v>
      </c>
      <c r="H4155">
        <v>0</v>
      </c>
      <c r="I4155">
        <v>18</v>
      </c>
      <c r="J4155" t="s">
        <v>1275</v>
      </c>
      <c r="K4155" t="str">
        <f>INDEX('Planning Periods'!$O$2:$O$540,MATCH('Table B Values'!A4155,'Planning Periods'!$A$2:$A$540,0))</f>
        <v>San Bernardino County</v>
      </c>
    </row>
    <row r="4156" spans="1:11">
      <c r="A4156" t="s">
        <v>882</v>
      </c>
      <c r="B4156">
        <v>2014</v>
      </c>
      <c r="C4156">
        <v>0</v>
      </c>
      <c r="D4156">
        <v>0</v>
      </c>
      <c r="E4156">
        <v>0</v>
      </c>
      <c r="F4156">
        <v>0</v>
      </c>
      <c r="G4156">
        <v>0</v>
      </c>
      <c r="H4156">
        <v>5</v>
      </c>
      <c r="I4156">
        <v>50</v>
      </c>
      <c r="J4156" t="s">
        <v>1275</v>
      </c>
      <c r="K4156" t="str">
        <f>INDEX('Planning Periods'!$O$2:$O$540,MATCH('Table B Values'!A4156,'Planning Periods'!$A$2:$A$540,0))</f>
        <v>Sutter County</v>
      </c>
    </row>
    <row r="4157" spans="1:11">
      <c r="A4157" t="s">
        <v>830</v>
      </c>
      <c r="B4157">
        <v>2014</v>
      </c>
      <c r="C4157">
        <v>336</v>
      </c>
      <c r="D4157">
        <v>0</v>
      </c>
      <c r="E4157">
        <v>292</v>
      </c>
      <c r="F4157">
        <v>0</v>
      </c>
      <c r="G4157">
        <v>0</v>
      </c>
      <c r="H4157">
        <v>671</v>
      </c>
      <c r="I4157">
        <v>2098</v>
      </c>
      <c r="J4157" t="s">
        <v>1275</v>
      </c>
      <c r="K4157" t="str">
        <f>INDEX('Planning Periods'!$O$2:$O$540,MATCH('Table B Values'!A4157,'Planning Periods'!$A$2:$A$540,0))</f>
        <v>Santa Clara County</v>
      </c>
    </row>
    <row r="4158" spans="1:11">
      <c r="A4158" t="s">
        <v>771</v>
      </c>
      <c r="B4158">
        <v>2014</v>
      </c>
      <c r="C4158">
        <v>0</v>
      </c>
      <c r="D4158">
        <v>0</v>
      </c>
      <c r="E4158">
        <v>0</v>
      </c>
      <c r="F4158">
        <v>0</v>
      </c>
      <c r="G4158">
        <v>0</v>
      </c>
      <c r="H4158">
        <v>1</v>
      </c>
      <c r="I4158">
        <v>19</v>
      </c>
      <c r="J4158" t="s">
        <v>1275</v>
      </c>
      <c r="K4158" t="str">
        <f>INDEX('Planning Periods'!$O$2:$O$540,MATCH('Table B Values'!A4158,'Planning Periods'!$A$2:$A$540,0))</f>
        <v>Sutter County</v>
      </c>
    </row>
    <row r="4159" spans="1:11">
      <c r="A4159" t="s">
        <v>843</v>
      </c>
      <c r="B4159">
        <v>2014</v>
      </c>
      <c r="C4159">
        <v>0</v>
      </c>
      <c r="D4159">
        <v>0</v>
      </c>
      <c r="E4159">
        <v>0</v>
      </c>
      <c r="F4159">
        <v>0</v>
      </c>
      <c r="G4159">
        <v>0</v>
      </c>
      <c r="H4159">
        <v>1</v>
      </c>
      <c r="I4159">
        <v>0</v>
      </c>
      <c r="J4159" t="s">
        <v>1275</v>
      </c>
      <c r="K4159" t="str">
        <f>INDEX('Planning Periods'!$O$2:$O$540,MATCH('Table B Values'!A4159,'Planning Periods'!$A$2:$A$540,0))</f>
        <v>Amador County</v>
      </c>
    </row>
    <row r="4160" spans="1:11">
      <c r="A4160" t="s">
        <v>819</v>
      </c>
      <c r="B4160">
        <v>2014</v>
      </c>
      <c r="C4160">
        <v>0</v>
      </c>
      <c r="D4160">
        <v>0</v>
      </c>
      <c r="E4160">
        <v>0</v>
      </c>
      <c r="F4160">
        <v>0</v>
      </c>
      <c r="G4160">
        <v>0</v>
      </c>
      <c r="H4160">
        <v>0</v>
      </c>
      <c r="I4160">
        <v>0</v>
      </c>
      <c r="J4160" t="s">
        <v>1275</v>
      </c>
      <c r="K4160" t="str">
        <f>INDEX('Planning Periods'!$O$2:$O$540,MATCH('Table B Values'!A4160,'Planning Periods'!$A$2:$A$540,0))</f>
        <v>Solano County</v>
      </c>
    </row>
    <row r="4161" spans="1:11">
      <c r="A4161" t="s">
        <v>828</v>
      </c>
      <c r="B4161">
        <v>2014</v>
      </c>
      <c r="C4161">
        <v>0</v>
      </c>
      <c r="D4161">
        <v>0</v>
      </c>
      <c r="E4161">
        <v>0</v>
      </c>
      <c r="F4161">
        <v>0</v>
      </c>
      <c r="G4161">
        <v>0</v>
      </c>
      <c r="H4161">
        <v>4</v>
      </c>
      <c r="I4161">
        <v>0</v>
      </c>
      <c r="J4161" t="s">
        <v>1275</v>
      </c>
      <c r="K4161" t="str">
        <f>INDEX('Planning Periods'!$O$2:$O$540,MATCH('Table B Values'!A4161,'Planning Periods'!$A$2:$A$540,0))</f>
        <v>San Mateo County</v>
      </c>
    </row>
    <row r="4162" spans="1:11">
      <c r="A4162" t="s">
        <v>822</v>
      </c>
      <c r="B4162">
        <v>2014</v>
      </c>
      <c r="C4162">
        <v>0</v>
      </c>
      <c r="D4162">
        <v>0</v>
      </c>
      <c r="E4162">
        <v>0</v>
      </c>
      <c r="F4162">
        <v>0</v>
      </c>
      <c r="G4162">
        <v>0</v>
      </c>
      <c r="H4162">
        <v>0</v>
      </c>
      <c r="I4162">
        <v>30</v>
      </c>
      <c r="J4162" t="s">
        <v>1275</v>
      </c>
      <c r="K4162" t="str">
        <f>INDEX('Planning Periods'!$O$2:$O$540,MATCH('Table B Values'!A4162,'Planning Periods'!$A$2:$A$540,0))</f>
        <v>Stanislaus County</v>
      </c>
    </row>
    <row r="4163" spans="1:11">
      <c r="A4163" t="s">
        <v>813</v>
      </c>
      <c r="B4163">
        <v>2014</v>
      </c>
      <c r="C4163">
        <v>0</v>
      </c>
      <c r="D4163">
        <v>0</v>
      </c>
      <c r="E4163">
        <v>0</v>
      </c>
      <c r="F4163">
        <v>0</v>
      </c>
      <c r="G4163">
        <v>0</v>
      </c>
      <c r="H4163">
        <v>0</v>
      </c>
      <c r="I4163">
        <v>32</v>
      </c>
      <c r="J4163" t="s">
        <v>1275</v>
      </c>
      <c r="K4163" t="str">
        <f>INDEX('Planning Periods'!$O$2:$O$540,MATCH('Table B Values'!A4163,'Planning Periods'!$A$2:$A$540,0))</f>
        <v>Orange County</v>
      </c>
    </row>
    <row r="4164" spans="1:11">
      <c r="A4164" t="s">
        <v>845</v>
      </c>
      <c r="B4164">
        <v>2014</v>
      </c>
      <c r="C4164">
        <v>0</v>
      </c>
      <c r="D4164">
        <v>0</v>
      </c>
      <c r="E4164">
        <v>0</v>
      </c>
      <c r="F4164">
        <v>0</v>
      </c>
      <c r="G4164">
        <v>0</v>
      </c>
      <c r="H4164">
        <v>0</v>
      </c>
      <c r="I4164">
        <v>0</v>
      </c>
      <c r="J4164" t="s">
        <v>1275</v>
      </c>
      <c r="K4164" t="str">
        <f>INDEX('Planning Periods'!$O$2:$O$540,MATCH('Table B Values'!A4164,'Planning Periods'!$A$2:$A$540,0))</f>
        <v>Kern County</v>
      </c>
    </row>
    <row r="4165" spans="1:11">
      <c r="A4165" t="s">
        <v>1273</v>
      </c>
      <c r="B4165">
        <v>2014</v>
      </c>
      <c r="C4165">
        <v>0</v>
      </c>
      <c r="D4165">
        <v>0</v>
      </c>
      <c r="E4165">
        <v>0</v>
      </c>
      <c r="F4165">
        <v>0</v>
      </c>
      <c r="G4165">
        <v>0</v>
      </c>
      <c r="H4165">
        <v>0</v>
      </c>
      <c r="I4165">
        <v>2</v>
      </c>
      <c r="J4165" t="s">
        <v>1275</v>
      </c>
      <c r="K4165" t="str">
        <f>INDEX('Planning Periods'!$O$2:$O$540,MATCH('Table B Values'!A4165,'Planning Periods'!$A$2:$A$540,0))</f>
        <v>Marin County</v>
      </c>
    </row>
    <row r="4166" spans="1:11">
      <c r="A4166" t="s">
        <v>781</v>
      </c>
      <c r="B4166">
        <v>2014</v>
      </c>
      <c r="C4166">
        <v>0</v>
      </c>
      <c r="D4166">
        <v>0</v>
      </c>
      <c r="E4166">
        <v>0</v>
      </c>
      <c r="F4166">
        <v>0</v>
      </c>
      <c r="G4166">
        <v>0</v>
      </c>
      <c r="H4166">
        <v>0</v>
      </c>
      <c r="I4166">
        <v>12</v>
      </c>
      <c r="J4166" t="s">
        <v>1275</v>
      </c>
      <c r="K4166" t="str">
        <f>INDEX('Planning Periods'!$O$2:$O$540,MATCH('Table B Values'!A4166,'Planning Periods'!$A$2:$A$540,0))</f>
        <v>Los Angeles County</v>
      </c>
    </row>
    <row r="4167" spans="1:11">
      <c r="A4167" t="s">
        <v>981</v>
      </c>
      <c r="B4167">
        <v>2014</v>
      </c>
      <c r="C4167">
        <v>0</v>
      </c>
      <c r="D4167">
        <v>0</v>
      </c>
      <c r="E4167">
        <v>0</v>
      </c>
      <c r="F4167">
        <v>0</v>
      </c>
      <c r="G4167">
        <v>0</v>
      </c>
      <c r="H4167">
        <v>0</v>
      </c>
      <c r="I4167">
        <v>95</v>
      </c>
      <c r="J4167" t="s">
        <v>1275</v>
      </c>
      <c r="K4167" t="str">
        <f>INDEX('Planning Periods'!$O$2:$O$540,MATCH('Table B Values'!A4167,'Planning Periods'!$A$2:$A$540,0))</f>
        <v>Nevada County</v>
      </c>
    </row>
    <row r="4168" spans="1:11">
      <c r="A4168" t="s">
        <v>838</v>
      </c>
      <c r="B4168">
        <v>2014</v>
      </c>
      <c r="C4168">
        <v>17</v>
      </c>
      <c r="D4168">
        <v>0</v>
      </c>
      <c r="E4168">
        <v>2</v>
      </c>
      <c r="F4168">
        <v>0</v>
      </c>
      <c r="G4168">
        <v>0</v>
      </c>
      <c r="H4168">
        <v>1</v>
      </c>
      <c r="I4168">
        <v>27</v>
      </c>
      <c r="J4168" t="s">
        <v>1275</v>
      </c>
      <c r="K4168" t="str">
        <f>INDEX('Planning Periods'!$O$2:$O$540,MATCH('Table B Values'!A4168,'Planning Periods'!$A$2:$A$540,0))</f>
        <v>Ventura County</v>
      </c>
    </row>
    <row r="4169" spans="1:11">
      <c r="A4169" t="s">
        <v>1059</v>
      </c>
      <c r="B4169">
        <v>2014</v>
      </c>
      <c r="C4169">
        <v>0</v>
      </c>
      <c r="D4169">
        <v>16</v>
      </c>
      <c r="E4169">
        <v>0</v>
      </c>
      <c r="F4169">
        <v>7</v>
      </c>
      <c r="G4169">
        <v>0</v>
      </c>
      <c r="H4169">
        <v>6</v>
      </c>
      <c r="I4169">
        <v>52</v>
      </c>
      <c r="J4169" t="s">
        <v>1275</v>
      </c>
      <c r="K4169" t="str">
        <f>INDEX('Planning Periods'!$O$2:$O$540,MATCH('Table B Values'!A4169,'Planning Periods'!$A$2:$A$540,0))</f>
        <v>Tehama County</v>
      </c>
    </row>
    <row r="4170" spans="1:11">
      <c r="A4170" t="s">
        <v>833</v>
      </c>
      <c r="B4170">
        <v>2014</v>
      </c>
      <c r="C4170">
        <v>0</v>
      </c>
      <c r="D4170">
        <v>0</v>
      </c>
      <c r="E4170">
        <v>0</v>
      </c>
      <c r="F4170">
        <v>0</v>
      </c>
      <c r="G4170">
        <v>0</v>
      </c>
      <c r="H4170">
        <v>0</v>
      </c>
      <c r="I4170">
        <v>383</v>
      </c>
      <c r="J4170" t="s">
        <v>1275</v>
      </c>
      <c r="K4170" t="str">
        <f>INDEX('Planning Periods'!$O$2:$O$540,MATCH('Table B Values'!A4170,'Planning Periods'!$A$2:$A$540,0))</f>
        <v>Riverside County</v>
      </c>
    </row>
    <row r="4171" spans="1:11">
      <c r="A4171" t="s">
        <v>809</v>
      </c>
      <c r="B4171">
        <v>2014</v>
      </c>
      <c r="C4171">
        <v>0</v>
      </c>
      <c r="D4171">
        <v>0</v>
      </c>
      <c r="E4171">
        <v>3</v>
      </c>
      <c r="F4171">
        <v>0</v>
      </c>
      <c r="G4171">
        <v>0</v>
      </c>
      <c r="H4171">
        <v>1</v>
      </c>
      <c r="I4171">
        <v>105</v>
      </c>
      <c r="J4171" t="s">
        <v>1275</v>
      </c>
      <c r="K4171" t="str">
        <f>INDEX('Planning Periods'!$O$2:$O$540,MATCH('Table B Values'!A4171,'Planning Periods'!$A$2:$A$540,0))</f>
        <v>Los Angeles County</v>
      </c>
    </row>
    <row r="4172" spans="1:11">
      <c r="A4172" t="s">
        <v>991</v>
      </c>
      <c r="B4172">
        <v>2014</v>
      </c>
      <c r="C4172">
        <v>0</v>
      </c>
      <c r="D4172">
        <v>2</v>
      </c>
      <c r="E4172">
        <v>0</v>
      </c>
      <c r="F4172">
        <v>5</v>
      </c>
      <c r="G4172">
        <v>0</v>
      </c>
      <c r="H4172">
        <v>0</v>
      </c>
      <c r="I4172">
        <v>5</v>
      </c>
      <c r="J4172" t="s">
        <v>1275</v>
      </c>
      <c r="K4172" t="str">
        <f>INDEX('Planning Periods'!$O$2:$O$540,MATCH('Table B Values'!A4172,'Planning Periods'!$A$2:$A$540,0))</f>
        <v>Los Angeles County</v>
      </c>
    </row>
    <row r="4173" spans="1:11">
      <c r="A4173" t="s">
        <v>1000</v>
      </c>
      <c r="B4173">
        <v>2014</v>
      </c>
      <c r="C4173">
        <v>0</v>
      </c>
      <c r="D4173">
        <v>0</v>
      </c>
      <c r="E4173">
        <v>0</v>
      </c>
      <c r="F4173">
        <v>0</v>
      </c>
      <c r="G4173">
        <v>0</v>
      </c>
      <c r="H4173">
        <v>17</v>
      </c>
      <c r="I4173">
        <v>1</v>
      </c>
      <c r="J4173" t="s">
        <v>1275</v>
      </c>
      <c r="K4173" t="str">
        <f>INDEX('Planning Periods'!$O$2:$O$540,MATCH('Table B Values'!A4173,'Planning Periods'!$A$2:$A$540,0))</f>
        <v>Los Angeles County</v>
      </c>
    </row>
    <row r="4174" spans="1:11">
      <c r="A4174" t="s">
        <v>1010</v>
      </c>
      <c r="B4174">
        <v>2014</v>
      </c>
      <c r="C4174">
        <v>0</v>
      </c>
      <c r="D4174">
        <v>0</v>
      </c>
      <c r="E4174">
        <v>0</v>
      </c>
      <c r="F4174">
        <v>0</v>
      </c>
      <c r="G4174">
        <v>0</v>
      </c>
      <c r="H4174">
        <v>0</v>
      </c>
      <c r="I4174">
        <v>42</v>
      </c>
      <c r="J4174" t="s">
        <v>1275</v>
      </c>
      <c r="K4174" t="str">
        <f>INDEX('Planning Periods'!$O$2:$O$540,MATCH('Table B Values'!A4174,'Planning Periods'!$A$2:$A$540,0))</f>
        <v>Ventura County</v>
      </c>
    </row>
    <row r="4175" spans="1:11">
      <c r="A4175" t="s">
        <v>989</v>
      </c>
      <c r="B4175">
        <v>2014</v>
      </c>
      <c r="C4175">
        <v>0</v>
      </c>
      <c r="D4175">
        <v>0</v>
      </c>
      <c r="E4175">
        <v>11</v>
      </c>
      <c r="F4175">
        <v>0</v>
      </c>
      <c r="G4175">
        <v>0</v>
      </c>
      <c r="H4175">
        <v>18</v>
      </c>
      <c r="I4175">
        <v>0</v>
      </c>
      <c r="J4175" t="s">
        <v>1275</v>
      </c>
      <c r="K4175" t="str">
        <f>INDEX('Planning Periods'!$O$2:$O$540,MATCH('Table B Values'!A4175,'Planning Periods'!$A$2:$A$540,0))</f>
        <v>Shasta County</v>
      </c>
    </row>
    <row r="4176" spans="1:11">
      <c r="A4176" t="s">
        <v>1031</v>
      </c>
      <c r="B4176">
        <v>2014</v>
      </c>
      <c r="C4176">
        <v>0</v>
      </c>
      <c r="D4176">
        <v>9</v>
      </c>
      <c r="E4176">
        <v>0</v>
      </c>
      <c r="F4176">
        <v>16</v>
      </c>
      <c r="G4176">
        <v>0</v>
      </c>
      <c r="H4176">
        <v>4</v>
      </c>
      <c r="I4176">
        <v>1</v>
      </c>
      <c r="J4176" t="s">
        <v>1275</v>
      </c>
      <c r="K4176" t="str">
        <f>INDEX('Planning Periods'!$O$2:$O$540,MATCH('Table B Values'!A4176,'Planning Periods'!$A$2:$A$540,0))</f>
        <v>Marin County</v>
      </c>
    </row>
    <row r="4177" spans="1:11">
      <c r="A4177" t="s">
        <v>995</v>
      </c>
      <c r="B4177">
        <v>2014</v>
      </c>
      <c r="C4177">
        <v>0</v>
      </c>
      <c r="D4177">
        <v>0</v>
      </c>
      <c r="E4177">
        <v>0</v>
      </c>
      <c r="F4177">
        <v>0</v>
      </c>
      <c r="G4177">
        <v>0</v>
      </c>
      <c r="H4177">
        <v>0</v>
      </c>
      <c r="I4177">
        <v>0</v>
      </c>
      <c r="J4177" t="s">
        <v>1275</v>
      </c>
      <c r="K4177" t="str">
        <f>INDEX('Planning Periods'!$O$2:$O$540,MATCH('Table B Values'!A4177,'Planning Periods'!$A$2:$A$540,0))</f>
        <v>Monterey County</v>
      </c>
    </row>
    <row r="4178" spans="1:11">
      <c r="A4178" t="s">
        <v>997</v>
      </c>
      <c r="B4178">
        <v>2014</v>
      </c>
      <c r="C4178">
        <v>0</v>
      </c>
      <c r="D4178">
        <v>0</v>
      </c>
      <c r="E4178">
        <v>0</v>
      </c>
      <c r="F4178">
        <v>0</v>
      </c>
      <c r="G4178">
        <v>0</v>
      </c>
      <c r="H4178">
        <v>3</v>
      </c>
      <c r="I4178">
        <v>1</v>
      </c>
      <c r="J4178" t="s">
        <v>1275</v>
      </c>
      <c r="K4178" t="str">
        <f>INDEX('Planning Periods'!$O$2:$O$540,MATCH('Table B Values'!A4178,'Planning Periods'!$A$2:$A$540,0))</f>
        <v>Sonoma County</v>
      </c>
    </row>
    <row r="4179" spans="1:11">
      <c r="A4179" t="s">
        <v>1012</v>
      </c>
      <c r="B4179">
        <v>2014</v>
      </c>
      <c r="C4179">
        <v>21</v>
      </c>
      <c r="D4179">
        <v>0</v>
      </c>
      <c r="E4179">
        <v>20</v>
      </c>
      <c r="F4179">
        <v>0</v>
      </c>
      <c r="G4179">
        <v>0</v>
      </c>
      <c r="H4179">
        <v>18</v>
      </c>
      <c r="I4179">
        <v>3</v>
      </c>
      <c r="J4179" t="s">
        <v>1275</v>
      </c>
      <c r="K4179" t="str">
        <f>INDEX('Planning Periods'!$O$2:$O$540,MATCH('Table B Values'!A4179,'Planning Periods'!$A$2:$A$540,0))</f>
        <v>Siskiyou County</v>
      </c>
    </row>
    <row r="4180" spans="1:11">
      <c r="A4180" t="s">
        <v>1007</v>
      </c>
      <c r="B4180">
        <v>2014</v>
      </c>
      <c r="C4180">
        <v>0</v>
      </c>
      <c r="D4180">
        <v>0</v>
      </c>
      <c r="E4180">
        <v>0</v>
      </c>
      <c r="F4180">
        <v>4</v>
      </c>
      <c r="G4180">
        <v>0</v>
      </c>
      <c r="H4180">
        <v>0</v>
      </c>
      <c r="I4180">
        <v>76</v>
      </c>
      <c r="J4180" t="s">
        <v>1275</v>
      </c>
      <c r="K4180" t="str">
        <f>INDEX('Planning Periods'!$O$2:$O$540,MATCH('Table B Values'!A4180,'Planning Periods'!$A$2:$A$540,0))</f>
        <v>Los Angeles County</v>
      </c>
    </row>
    <row r="4181" spans="1:11">
      <c r="A4181" t="s">
        <v>920</v>
      </c>
      <c r="B4181">
        <v>2014</v>
      </c>
      <c r="C4181">
        <v>22</v>
      </c>
      <c r="D4181">
        <v>0</v>
      </c>
      <c r="E4181">
        <v>192</v>
      </c>
      <c r="F4181">
        <v>0</v>
      </c>
      <c r="G4181">
        <v>0</v>
      </c>
      <c r="H4181">
        <v>15</v>
      </c>
      <c r="I4181">
        <v>6</v>
      </c>
      <c r="J4181" t="s">
        <v>1275</v>
      </c>
      <c r="K4181" t="str">
        <f>INDEX('Planning Periods'!$O$2:$O$540,MATCH('Table B Values'!A4181,'Planning Periods'!$A$2:$A$540,0))</f>
        <v>Los Angeles County</v>
      </c>
    </row>
    <row r="4182" spans="1:11">
      <c r="A4182" t="s">
        <v>827</v>
      </c>
      <c r="B4182">
        <v>2014</v>
      </c>
      <c r="C4182">
        <v>0</v>
      </c>
      <c r="D4182">
        <v>0</v>
      </c>
      <c r="E4182">
        <v>0</v>
      </c>
      <c r="F4182">
        <v>0</v>
      </c>
      <c r="G4182">
        <v>0</v>
      </c>
      <c r="H4182">
        <v>0</v>
      </c>
      <c r="I4182">
        <v>40</v>
      </c>
      <c r="J4182" t="s">
        <v>1275</v>
      </c>
      <c r="K4182" t="str">
        <f>INDEX('Planning Periods'!$O$2:$O$540,MATCH('Table B Values'!A4182,'Planning Periods'!$A$2:$A$540,0))</f>
        <v>Los Angeles County</v>
      </c>
    </row>
    <row r="4183" spans="1:11">
      <c r="A4183" t="s">
        <v>1054</v>
      </c>
      <c r="B4183">
        <v>2014</v>
      </c>
      <c r="C4183">
        <v>0</v>
      </c>
      <c r="D4183">
        <v>0</v>
      </c>
      <c r="E4183">
        <v>0</v>
      </c>
      <c r="F4183">
        <v>1</v>
      </c>
      <c r="G4183">
        <v>0</v>
      </c>
      <c r="H4183">
        <v>2</v>
      </c>
      <c r="I4183">
        <v>0</v>
      </c>
      <c r="J4183" t="s">
        <v>1275</v>
      </c>
      <c r="K4183" t="str">
        <f>INDEX('Planning Periods'!$O$2:$O$540,MATCH('Table B Values'!A4183,'Planning Periods'!$A$2:$A$540,0))</f>
        <v>Tuolumne County</v>
      </c>
    </row>
    <row r="4184" spans="1:11">
      <c r="A4184" t="s">
        <v>1014</v>
      </c>
      <c r="B4184">
        <v>2014</v>
      </c>
      <c r="C4184">
        <v>0</v>
      </c>
      <c r="D4184">
        <v>0</v>
      </c>
      <c r="E4184">
        <v>0</v>
      </c>
      <c r="F4184">
        <v>0</v>
      </c>
      <c r="G4184">
        <v>0</v>
      </c>
      <c r="H4184">
        <v>0</v>
      </c>
      <c r="I4184">
        <v>5</v>
      </c>
      <c r="J4184" t="s">
        <v>1275</v>
      </c>
      <c r="K4184" t="str">
        <f>INDEX('Planning Periods'!$O$2:$O$540,MATCH('Table B Values'!A4184,'Planning Periods'!$A$2:$A$540,0))</f>
        <v>San Diego County</v>
      </c>
    </row>
    <row r="4185" spans="1:11">
      <c r="A4185" t="s">
        <v>1009</v>
      </c>
      <c r="B4185">
        <v>2014</v>
      </c>
      <c r="C4185">
        <v>1</v>
      </c>
      <c r="D4185">
        <v>0</v>
      </c>
      <c r="E4185">
        <v>13</v>
      </c>
      <c r="F4185">
        <v>0</v>
      </c>
      <c r="G4185">
        <v>0</v>
      </c>
      <c r="H4185">
        <v>2</v>
      </c>
      <c r="I4185">
        <v>7</v>
      </c>
      <c r="J4185" t="s">
        <v>1275</v>
      </c>
      <c r="K4185" t="str">
        <f>INDEX('Planning Periods'!$O$2:$O$540,MATCH('Table B Values'!A4185,'Planning Periods'!$A$2:$A$540,0))</f>
        <v>Solano County</v>
      </c>
    </row>
    <row r="4186" spans="1:11">
      <c r="A4186" t="s">
        <v>1005</v>
      </c>
      <c r="B4186">
        <v>2014</v>
      </c>
      <c r="C4186">
        <v>1</v>
      </c>
      <c r="D4186">
        <v>0</v>
      </c>
      <c r="E4186">
        <v>7</v>
      </c>
      <c r="F4186">
        <v>2</v>
      </c>
      <c r="G4186">
        <v>0</v>
      </c>
      <c r="H4186">
        <v>32</v>
      </c>
      <c r="I4186">
        <v>51</v>
      </c>
      <c r="J4186" t="s">
        <v>1275</v>
      </c>
      <c r="K4186" t="str">
        <f>INDEX('Planning Periods'!$O$2:$O$540,MATCH('Table B Values'!A4186,'Planning Periods'!$A$2:$A$540,0))</f>
        <v>Sonoma County</v>
      </c>
    </row>
    <row r="4187" spans="1:11">
      <c r="A4187" t="s">
        <v>786</v>
      </c>
      <c r="B4187">
        <v>2014</v>
      </c>
      <c r="C4187">
        <v>133</v>
      </c>
      <c r="D4187">
        <v>0</v>
      </c>
      <c r="E4187">
        <v>85</v>
      </c>
      <c r="F4187">
        <v>0</v>
      </c>
      <c r="G4187">
        <v>0</v>
      </c>
      <c r="H4187">
        <v>15</v>
      </c>
      <c r="I4187">
        <v>23</v>
      </c>
      <c r="J4187" t="s">
        <v>1275</v>
      </c>
      <c r="K4187" t="str">
        <f>INDEX('Planning Periods'!$O$2:$O$540,MATCH('Table B Values'!A4187,'Planning Periods'!$A$2:$A$540,0))</f>
        <v>Tulare County</v>
      </c>
    </row>
    <row r="4188" spans="1:11">
      <c r="A4188" t="s">
        <v>913</v>
      </c>
      <c r="B4188">
        <v>2014</v>
      </c>
      <c r="C4188">
        <v>0</v>
      </c>
      <c r="D4188">
        <v>0</v>
      </c>
      <c r="E4188">
        <v>0</v>
      </c>
      <c r="F4188">
        <v>0</v>
      </c>
      <c r="G4188">
        <v>0</v>
      </c>
      <c r="H4188">
        <v>71</v>
      </c>
      <c r="I4188">
        <v>0</v>
      </c>
      <c r="J4188" t="s">
        <v>1275</v>
      </c>
      <c r="K4188" t="str">
        <f>INDEX('Planning Periods'!$O$2:$O$540,MATCH('Table B Values'!A4188,'Planning Periods'!$A$2:$A$540,0))</f>
        <v>Los Angeles County</v>
      </c>
    </row>
    <row r="4189" spans="1:11">
      <c r="A4189" t="s">
        <v>905</v>
      </c>
      <c r="B4189">
        <v>2014</v>
      </c>
      <c r="C4189">
        <v>0</v>
      </c>
      <c r="D4189">
        <v>0</v>
      </c>
      <c r="E4189">
        <v>0</v>
      </c>
      <c r="F4189">
        <v>0</v>
      </c>
      <c r="G4189">
        <v>0</v>
      </c>
      <c r="H4189">
        <v>4</v>
      </c>
      <c r="I4189">
        <v>307</v>
      </c>
      <c r="J4189" t="s">
        <v>1275</v>
      </c>
      <c r="K4189" t="str">
        <f>INDEX('Planning Periods'!$O$2:$O$540,MATCH('Table B Values'!A4189,'Planning Periods'!$A$2:$A$540,0))</f>
        <v>Riverside County</v>
      </c>
    </row>
    <row r="4190" spans="1:11">
      <c r="A4190" t="s">
        <v>910</v>
      </c>
      <c r="B4190">
        <v>2014</v>
      </c>
      <c r="C4190">
        <v>0</v>
      </c>
      <c r="D4190">
        <v>0</v>
      </c>
      <c r="E4190">
        <v>0</v>
      </c>
      <c r="F4190">
        <v>0</v>
      </c>
      <c r="G4190">
        <v>0</v>
      </c>
      <c r="H4190">
        <v>0</v>
      </c>
      <c r="I4190">
        <v>0</v>
      </c>
      <c r="J4190" t="s">
        <v>1275</v>
      </c>
      <c r="K4190" t="str">
        <f>INDEX('Planning Periods'!$O$2:$O$540,MATCH('Table B Values'!A4190,'Planning Periods'!$A$2:$A$540,0))</f>
        <v>Glenn County</v>
      </c>
    </row>
    <row r="4191" spans="1:11">
      <c r="A4191" t="s">
        <v>918</v>
      </c>
      <c r="B4191">
        <v>2014</v>
      </c>
      <c r="C4191">
        <v>0</v>
      </c>
      <c r="D4191">
        <v>0</v>
      </c>
      <c r="E4191">
        <v>0</v>
      </c>
      <c r="F4191">
        <v>0</v>
      </c>
      <c r="G4191">
        <v>0</v>
      </c>
      <c r="H4191">
        <v>0</v>
      </c>
      <c r="I4191">
        <v>0</v>
      </c>
      <c r="J4191" t="s">
        <v>1275</v>
      </c>
      <c r="K4191" t="str">
        <f>INDEX('Planning Periods'!$O$2:$O$540,MATCH('Table B Values'!A4191,'Planning Periods'!$A$2:$A$540,0))</f>
        <v>Imperial County</v>
      </c>
    </row>
    <row r="4192" spans="1:11">
      <c r="A4192" t="s">
        <v>903</v>
      </c>
      <c r="B4192">
        <v>2014</v>
      </c>
      <c r="C4192">
        <v>0</v>
      </c>
      <c r="D4192">
        <v>0</v>
      </c>
      <c r="E4192">
        <v>18</v>
      </c>
      <c r="F4192">
        <v>0</v>
      </c>
      <c r="G4192">
        <v>0</v>
      </c>
      <c r="H4192">
        <v>19</v>
      </c>
      <c r="I4192">
        <v>233</v>
      </c>
      <c r="J4192" t="s">
        <v>1275</v>
      </c>
      <c r="K4192" t="str">
        <f>INDEX('Planning Periods'!$O$2:$O$540,MATCH('Table B Values'!A4192,'Planning Periods'!$A$2:$A$540,0))</f>
        <v>Los Angeles County</v>
      </c>
    </row>
    <row r="4193" spans="1:11">
      <c r="A4193" t="s">
        <v>907</v>
      </c>
      <c r="B4193">
        <v>2014</v>
      </c>
      <c r="C4193">
        <v>0</v>
      </c>
      <c r="D4193">
        <v>0</v>
      </c>
      <c r="E4193">
        <v>0</v>
      </c>
      <c r="F4193">
        <v>0</v>
      </c>
      <c r="G4193">
        <v>0</v>
      </c>
      <c r="H4193">
        <v>42</v>
      </c>
      <c r="I4193">
        <v>20</v>
      </c>
      <c r="J4193" t="s">
        <v>1275</v>
      </c>
      <c r="K4193" t="str">
        <f>INDEX('Planning Periods'!$O$2:$O$540,MATCH('Table B Values'!A4193,'Planning Periods'!$A$2:$A$540,0))</f>
        <v>Yolo County</v>
      </c>
    </row>
    <row r="4194" spans="1:11">
      <c r="A4194" t="s">
        <v>916</v>
      </c>
      <c r="B4194">
        <v>2014</v>
      </c>
      <c r="C4194">
        <v>0</v>
      </c>
      <c r="D4194">
        <v>0</v>
      </c>
      <c r="E4194">
        <v>0</v>
      </c>
      <c r="F4194">
        <v>0</v>
      </c>
      <c r="G4194">
        <v>0</v>
      </c>
      <c r="H4194">
        <v>0</v>
      </c>
      <c r="I4194">
        <v>18</v>
      </c>
      <c r="J4194" t="s">
        <v>1275</v>
      </c>
      <c r="K4194" t="str">
        <f>INDEX('Planning Periods'!$O$2:$O$540,MATCH('Table B Values'!A4194,'Planning Periods'!$A$2:$A$540,0))</f>
        <v>Orange County</v>
      </c>
    </row>
    <row r="4195" spans="1:11">
      <c r="A4195" t="s">
        <v>859</v>
      </c>
      <c r="B4195">
        <v>2014</v>
      </c>
      <c r="C4195">
        <v>0</v>
      </c>
      <c r="D4195">
        <v>0</v>
      </c>
      <c r="E4195">
        <v>0</v>
      </c>
      <c r="F4195">
        <v>0</v>
      </c>
      <c r="G4195">
        <v>0</v>
      </c>
      <c r="H4195">
        <v>1</v>
      </c>
      <c r="I4195">
        <v>9</v>
      </c>
      <c r="J4195" t="s">
        <v>1275</v>
      </c>
      <c r="K4195" t="str">
        <f>INDEX('Planning Periods'!$O$2:$O$540,MATCH('Table B Values'!A4195,'Planning Periods'!$A$2:$A$540,0))</f>
        <v>Sonoma County</v>
      </c>
    </row>
    <row r="4196" spans="1:11">
      <c r="A4196" t="s">
        <v>774</v>
      </c>
      <c r="B4196">
        <v>2014</v>
      </c>
      <c r="C4196">
        <v>6</v>
      </c>
      <c r="D4196">
        <v>0</v>
      </c>
      <c r="E4196">
        <v>3</v>
      </c>
      <c r="F4196">
        <v>0</v>
      </c>
      <c r="G4196">
        <v>0</v>
      </c>
      <c r="H4196">
        <v>4</v>
      </c>
      <c r="I4196">
        <v>10</v>
      </c>
      <c r="J4196" t="s">
        <v>1275</v>
      </c>
      <c r="K4196" t="str">
        <f>INDEX('Planning Periods'!$O$2:$O$540,MATCH('Table B Values'!A4196,'Planning Periods'!$A$2:$A$540,0))</f>
        <v>Yolo County</v>
      </c>
    </row>
    <row r="4197" spans="1:11">
      <c r="A4197" t="s">
        <v>854</v>
      </c>
      <c r="B4197">
        <v>2014</v>
      </c>
      <c r="C4197">
        <v>0</v>
      </c>
      <c r="D4197">
        <v>4</v>
      </c>
      <c r="E4197">
        <v>0</v>
      </c>
      <c r="F4197">
        <v>0</v>
      </c>
      <c r="G4197">
        <v>0</v>
      </c>
      <c r="H4197">
        <v>1</v>
      </c>
      <c r="I4197">
        <v>89</v>
      </c>
      <c r="J4197" t="s">
        <v>1275</v>
      </c>
      <c r="K4197" t="str">
        <f>INDEX('Planning Periods'!$O$2:$O$540,MATCH('Table B Values'!A4197,'Planning Periods'!$A$2:$A$540,0))</f>
        <v>Orange County</v>
      </c>
    </row>
    <row r="4198" spans="1:11">
      <c r="A4198" t="s">
        <v>879</v>
      </c>
      <c r="B4198">
        <v>2014</v>
      </c>
      <c r="C4198">
        <v>0</v>
      </c>
      <c r="D4198">
        <v>0</v>
      </c>
      <c r="E4198">
        <v>0</v>
      </c>
      <c r="F4198">
        <v>0</v>
      </c>
      <c r="G4198">
        <v>0</v>
      </c>
      <c r="H4198">
        <v>0</v>
      </c>
      <c r="I4198">
        <v>0</v>
      </c>
      <c r="J4198" t="s">
        <v>1275</v>
      </c>
      <c r="K4198" t="str">
        <f>INDEX('Planning Periods'!$O$2:$O$540,MATCH('Table B Values'!A4198,'Planning Periods'!$A$2:$A$540,0))</f>
        <v>Siskiyou County</v>
      </c>
    </row>
    <row r="4199" spans="1:11">
      <c r="A4199" t="s">
        <v>850</v>
      </c>
      <c r="B4199">
        <v>2014</v>
      </c>
      <c r="C4199">
        <v>2</v>
      </c>
      <c r="D4199">
        <v>0</v>
      </c>
      <c r="E4199">
        <v>1</v>
      </c>
      <c r="F4199">
        <v>0</v>
      </c>
      <c r="G4199">
        <v>0</v>
      </c>
      <c r="H4199">
        <v>0</v>
      </c>
      <c r="I4199">
        <v>3</v>
      </c>
      <c r="J4199" t="s">
        <v>1275</v>
      </c>
      <c r="K4199" t="str">
        <f>INDEX('Planning Periods'!$O$2:$O$540,MATCH('Table B Values'!A4199,'Planning Periods'!$A$2:$A$540,0))</f>
        <v>San Mateo County</v>
      </c>
    </row>
    <row r="4200" spans="1:11">
      <c r="A4200" t="s">
        <v>861</v>
      </c>
      <c r="B4200">
        <v>2014</v>
      </c>
      <c r="C4200">
        <v>0</v>
      </c>
      <c r="D4200">
        <v>0</v>
      </c>
      <c r="E4200">
        <v>0</v>
      </c>
      <c r="F4200">
        <v>0</v>
      </c>
      <c r="G4200">
        <v>0</v>
      </c>
      <c r="H4200">
        <v>0</v>
      </c>
      <c r="I4200">
        <v>0</v>
      </c>
      <c r="J4200" t="s">
        <v>1275</v>
      </c>
      <c r="K4200" t="str">
        <f>INDEX('Planning Periods'!$O$2:$O$540,MATCH('Table B Values'!A4200,'Planning Periods'!$A$2:$A$540,0))</f>
        <v>Yolo County</v>
      </c>
    </row>
    <row r="4201" spans="1:11">
      <c r="A4201" t="s">
        <v>864</v>
      </c>
      <c r="B4201">
        <v>2014</v>
      </c>
      <c r="C4201">
        <v>0</v>
      </c>
      <c r="D4201">
        <v>0</v>
      </c>
      <c r="E4201">
        <v>0</v>
      </c>
      <c r="F4201">
        <v>1</v>
      </c>
      <c r="G4201">
        <v>0</v>
      </c>
      <c r="H4201">
        <v>2</v>
      </c>
      <c r="I4201">
        <v>2</v>
      </c>
      <c r="J4201" t="s">
        <v>1275</v>
      </c>
      <c r="K4201" t="str">
        <f>INDEX('Planning Periods'!$O$2:$O$540,MATCH('Table B Values'!A4201,'Planning Periods'!$A$2:$A$540,0))</f>
        <v>Tulare County</v>
      </c>
    </row>
    <row r="4202" spans="1:11">
      <c r="A4202" t="s">
        <v>806</v>
      </c>
      <c r="B4202">
        <v>2014</v>
      </c>
      <c r="C4202">
        <v>0</v>
      </c>
      <c r="D4202">
        <v>0</v>
      </c>
      <c r="E4202">
        <v>0</v>
      </c>
      <c r="F4202">
        <v>0</v>
      </c>
      <c r="G4202">
        <v>0</v>
      </c>
      <c r="H4202">
        <v>32</v>
      </c>
      <c r="I4202">
        <v>96</v>
      </c>
      <c r="J4202" t="s">
        <v>1275</v>
      </c>
      <c r="K4202" t="str">
        <f>INDEX('Planning Periods'!$O$2:$O$540,MATCH('Table B Values'!A4202,'Planning Periods'!$A$2:$A$540,0))</f>
        <v>Yolo County</v>
      </c>
    </row>
    <row r="4203" spans="1:11">
      <c r="A4203" t="s">
        <v>775</v>
      </c>
      <c r="B4203">
        <v>2014</v>
      </c>
      <c r="C4203">
        <v>0</v>
      </c>
      <c r="D4203">
        <v>0</v>
      </c>
      <c r="E4203">
        <v>0</v>
      </c>
      <c r="F4203">
        <v>0</v>
      </c>
      <c r="G4203">
        <v>0</v>
      </c>
      <c r="H4203">
        <v>7</v>
      </c>
      <c r="I4203">
        <v>0</v>
      </c>
      <c r="J4203" t="s">
        <v>1275</v>
      </c>
      <c r="K4203" t="str">
        <f>INDEX('Planning Periods'!$O$2:$O$540,MATCH('Table B Values'!A4203,'Planning Periods'!$A$2:$A$540,0))</f>
        <v>San Bernardino County</v>
      </c>
    </row>
    <row r="4204" spans="1:11">
      <c r="A4204" t="s">
        <v>821</v>
      </c>
      <c r="B4204">
        <v>2014</v>
      </c>
      <c r="C4204">
        <v>0</v>
      </c>
      <c r="D4204">
        <v>0</v>
      </c>
      <c r="E4204">
        <v>0</v>
      </c>
      <c r="F4204">
        <v>0</v>
      </c>
      <c r="G4204">
        <v>0</v>
      </c>
      <c r="H4204">
        <v>0</v>
      </c>
      <c r="I4204">
        <v>0</v>
      </c>
      <c r="J4204" t="s">
        <v>1275</v>
      </c>
      <c r="K4204" t="str">
        <f>INDEX('Planning Periods'!$O$2:$O$540,MATCH('Table B Values'!A4204,'Planning Periods'!$A$2:$A$540,0))</f>
        <v>Mendocino County</v>
      </c>
    </row>
    <row r="4205" spans="1:11">
      <c r="A4205" t="s">
        <v>789</v>
      </c>
      <c r="B4205">
        <v>2014</v>
      </c>
      <c r="C4205">
        <v>0</v>
      </c>
      <c r="D4205">
        <v>0</v>
      </c>
      <c r="E4205">
        <v>0</v>
      </c>
      <c r="F4205">
        <v>0</v>
      </c>
      <c r="G4205">
        <v>0</v>
      </c>
      <c r="H4205">
        <v>4</v>
      </c>
      <c r="I4205">
        <v>2</v>
      </c>
      <c r="J4205" t="s">
        <v>1275</v>
      </c>
      <c r="K4205" t="str">
        <f>INDEX('Planning Periods'!$O$2:$O$540,MATCH('Table B Values'!A4205,'Planning Periods'!$A$2:$A$540,0))</f>
        <v>Alameda County</v>
      </c>
    </row>
    <row r="4206" spans="1:11">
      <c r="A4206" t="s">
        <v>773</v>
      </c>
      <c r="B4206">
        <v>2014</v>
      </c>
      <c r="C4206">
        <v>176</v>
      </c>
      <c r="D4206">
        <v>0</v>
      </c>
      <c r="E4206">
        <v>146</v>
      </c>
      <c r="F4206">
        <v>0</v>
      </c>
      <c r="G4206">
        <v>0</v>
      </c>
      <c r="H4206">
        <v>202</v>
      </c>
      <c r="I4206">
        <v>992</v>
      </c>
      <c r="J4206" t="s">
        <v>1275</v>
      </c>
      <c r="K4206" t="str">
        <f>INDEX('Planning Periods'!$O$2:$O$540,MATCH('Table B Values'!A4206,'Planning Periods'!$A$2:$A$540,0))</f>
        <v>Orange County</v>
      </c>
    </row>
    <row r="4207" spans="1:11">
      <c r="A4207" t="s">
        <v>778</v>
      </c>
      <c r="B4207">
        <v>2014</v>
      </c>
      <c r="C4207">
        <v>0</v>
      </c>
      <c r="D4207">
        <v>132</v>
      </c>
      <c r="E4207">
        <v>0</v>
      </c>
      <c r="F4207">
        <v>86</v>
      </c>
      <c r="G4207">
        <v>0</v>
      </c>
      <c r="H4207">
        <v>16</v>
      </c>
      <c r="I4207">
        <v>21</v>
      </c>
      <c r="J4207" t="s">
        <v>1275</v>
      </c>
      <c r="K4207" t="str">
        <f>INDEX('Planning Periods'!$O$2:$O$540,MATCH('Table B Values'!A4207,'Planning Periods'!$A$2:$A$540,0))</f>
        <v>Tulare County</v>
      </c>
    </row>
    <row r="4208" spans="1:11">
      <c r="A4208" t="s">
        <v>1216</v>
      </c>
      <c r="B4208">
        <v>2014</v>
      </c>
      <c r="C4208">
        <v>0</v>
      </c>
      <c r="D4208">
        <v>0</v>
      </c>
      <c r="E4208">
        <v>2</v>
      </c>
      <c r="F4208">
        <v>0</v>
      </c>
      <c r="G4208">
        <v>0</v>
      </c>
      <c r="H4208">
        <v>0</v>
      </c>
      <c r="I4208">
        <v>0</v>
      </c>
      <c r="J4208" t="s">
        <v>1275</v>
      </c>
      <c r="K4208" t="str">
        <f>INDEX('Planning Periods'!$O$2:$O$540,MATCH('Table B Values'!A4208,'Planning Periods'!$A$2:$A$540,0))</f>
        <v>Tuolumne County</v>
      </c>
    </row>
    <row r="4209" spans="1:11">
      <c r="A4209" t="s">
        <v>770</v>
      </c>
      <c r="B4209">
        <v>2014</v>
      </c>
      <c r="C4209">
        <v>0</v>
      </c>
      <c r="D4209">
        <v>0</v>
      </c>
      <c r="E4209">
        <v>0</v>
      </c>
      <c r="F4209">
        <v>0</v>
      </c>
      <c r="G4209">
        <v>0</v>
      </c>
      <c r="H4209">
        <v>52</v>
      </c>
      <c r="I4209">
        <v>23</v>
      </c>
      <c r="J4209" t="s">
        <v>1275</v>
      </c>
      <c r="K4209" t="str">
        <f>INDEX('Planning Periods'!$O$2:$O$540,MATCH('Table B Values'!A4209,'Planning Periods'!$A$2:$A$540,0))</f>
        <v>Stanislaus County</v>
      </c>
    </row>
    <row r="4210" spans="1:11">
      <c r="A4210" t="s">
        <v>807</v>
      </c>
      <c r="B4210">
        <v>2014</v>
      </c>
      <c r="C4210">
        <v>0</v>
      </c>
      <c r="D4210">
        <v>0</v>
      </c>
      <c r="E4210">
        <v>0</v>
      </c>
      <c r="F4210">
        <v>0</v>
      </c>
      <c r="G4210">
        <v>0</v>
      </c>
      <c r="H4210">
        <v>0</v>
      </c>
      <c r="I4210" s="356">
        <v>138</v>
      </c>
      <c r="J4210" t="s">
        <v>1275</v>
      </c>
      <c r="K4210" t="str">
        <f>INDEX('Planning Periods'!$O$2:$O$540,MATCH('Table B Values'!A4210,'Planning Periods'!$A$2:$A$540,0))</f>
        <v>Solano County</v>
      </c>
    </row>
    <row r="4211" spans="1:11">
      <c r="A4211" t="s">
        <v>898</v>
      </c>
      <c r="B4211">
        <v>2014</v>
      </c>
      <c r="C4211">
        <v>0</v>
      </c>
      <c r="D4211">
        <v>0</v>
      </c>
      <c r="E4211">
        <v>0</v>
      </c>
      <c r="F4211">
        <v>0</v>
      </c>
      <c r="G4211">
        <v>0</v>
      </c>
      <c r="H4211">
        <v>1</v>
      </c>
      <c r="I4211">
        <v>325</v>
      </c>
      <c r="J4211" t="s">
        <v>1275</v>
      </c>
      <c r="K4211" t="str">
        <f>INDEX('Planning Periods'!$O$2:$O$540,MATCH('Table B Values'!A4211,'Planning Periods'!$A$2:$A$540,0))</f>
        <v>Los Angeles County</v>
      </c>
    </row>
    <row r="4212" spans="1:11">
      <c r="A4212" t="s">
        <v>901</v>
      </c>
      <c r="B4212">
        <v>2014</v>
      </c>
      <c r="C4212">
        <v>0</v>
      </c>
      <c r="D4212">
        <v>0</v>
      </c>
      <c r="E4212">
        <v>0</v>
      </c>
      <c r="F4212">
        <v>0</v>
      </c>
      <c r="G4212">
        <v>0</v>
      </c>
      <c r="H4212">
        <v>0</v>
      </c>
      <c r="I4212">
        <v>0</v>
      </c>
      <c r="J4212" t="s">
        <v>1275</v>
      </c>
      <c r="K4212" t="str">
        <f>INDEX('Planning Periods'!$O$2:$O$540,MATCH('Table B Values'!A4212,'Planning Periods'!$A$2:$A$540,0))</f>
        <v>Contra Costa County</v>
      </c>
    </row>
    <row r="4213" spans="1:11">
      <c r="A4213" t="s">
        <v>891</v>
      </c>
      <c r="B4213">
        <v>2014</v>
      </c>
      <c r="C4213">
        <v>0</v>
      </c>
      <c r="D4213">
        <v>0</v>
      </c>
      <c r="E4213">
        <v>0</v>
      </c>
      <c r="F4213">
        <v>0</v>
      </c>
      <c r="G4213">
        <v>0</v>
      </c>
      <c r="H4213">
        <v>0</v>
      </c>
      <c r="I4213">
        <v>481</v>
      </c>
      <c r="J4213" t="s">
        <v>1275</v>
      </c>
      <c r="K4213" t="str">
        <f>INDEX('Planning Periods'!$O$2:$O$540,MATCH('Table B Values'!A4213,'Planning Periods'!$A$2:$A$540,0))</f>
        <v>Los Angeles County</v>
      </c>
    </row>
    <row r="4214" spans="1:11">
      <c r="A4214" t="s">
        <v>896</v>
      </c>
      <c r="B4214">
        <v>2014</v>
      </c>
      <c r="C4214">
        <v>48</v>
      </c>
      <c r="D4214">
        <v>0</v>
      </c>
      <c r="E4214">
        <v>18</v>
      </c>
      <c r="F4214">
        <v>0</v>
      </c>
      <c r="G4214">
        <v>0</v>
      </c>
      <c r="H4214">
        <v>0</v>
      </c>
      <c r="I4214" s="356">
        <v>691</v>
      </c>
      <c r="J4214" t="s">
        <v>1275</v>
      </c>
      <c r="K4214" t="str">
        <f>INDEX('Planning Periods'!$O$2:$O$540,MATCH('Table B Values'!A4214,'Planning Periods'!$A$2:$A$540,0))</f>
        <v>San Diego County</v>
      </c>
    </row>
    <row r="4215" spans="1:11">
      <c r="A4215" t="s">
        <v>801</v>
      </c>
      <c r="B4215">
        <v>2014</v>
      </c>
      <c r="C4215">
        <v>28</v>
      </c>
      <c r="D4215">
        <v>0</v>
      </c>
      <c r="E4215">
        <v>0</v>
      </c>
      <c r="F4215">
        <v>0</v>
      </c>
      <c r="G4215">
        <v>0</v>
      </c>
      <c r="H4215">
        <v>2</v>
      </c>
      <c r="I4215">
        <v>89</v>
      </c>
      <c r="J4215" t="s">
        <v>1275</v>
      </c>
      <c r="K4215" t="str">
        <f>INDEX('Planning Periods'!$O$2:$O$540,MATCH('Table B Values'!A4215,'Planning Periods'!$A$2:$A$540,0))</f>
        <v>Ventura County</v>
      </c>
    </row>
    <row r="4216" spans="1:11">
      <c r="A4216" t="s">
        <v>792</v>
      </c>
      <c r="B4216">
        <v>2014</v>
      </c>
      <c r="C4216">
        <v>0</v>
      </c>
      <c r="D4216">
        <v>44</v>
      </c>
      <c r="E4216">
        <v>0</v>
      </c>
      <c r="F4216">
        <v>37</v>
      </c>
      <c r="G4216">
        <v>0</v>
      </c>
      <c r="H4216">
        <v>12</v>
      </c>
      <c r="I4216" s="356">
        <v>58</v>
      </c>
      <c r="J4216" t="s">
        <v>1275</v>
      </c>
      <c r="K4216" t="str">
        <f>INDEX('Planning Periods'!$O$2:$O$540,MATCH('Table B Values'!A4216,'Planning Periods'!$A$2:$A$540,0))</f>
        <v>Ventura County</v>
      </c>
    </row>
    <row r="4217" spans="1:11">
      <c r="A4217" t="s">
        <v>847</v>
      </c>
      <c r="B4217">
        <v>2014</v>
      </c>
      <c r="C4217">
        <v>10</v>
      </c>
      <c r="D4217">
        <v>0</v>
      </c>
      <c r="E4217">
        <v>17</v>
      </c>
      <c r="F4217">
        <v>0</v>
      </c>
      <c r="G4217">
        <v>0</v>
      </c>
      <c r="H4217">
        <v>34</v>
      </c>
      <c r="I4217">
        <v>353</v>
      </c>
      <c r="J4217" t="s">
        <v>1275</v>
      </c>
      <c r="K4217" t="str">
        <f>INDEX('Planning Periods'!$O$2:$O$540,MATCH('Table B Values'!A4217,'Planning Periods'!$A$2:$A$540,0))</f>
        <v>Tulare County</v>
      </c>
    </row>
    <row r="4218" spans="1:11">
      <c r="A4218" t="s">
        <v>870</v>
      </c>
      <c r="B4218">
        <v>2013</v>
      </c>
      <c r="C4218">
        <v>0</v>
      </c>
      <c r="D4218">
        <v>0</v>
      </c>
      <c r="E4218">
        <v>0</v>
      </c>
      <c r="F4218">
        <v>0</v>
      </c>
      <c r="G4218">
        <v>0</v>
      </c>
      <c r="H4218">
        <v>0</v>
      </c>
      <c r="I4218">
        <v>18</v>
      </c>
      <c r="J4218" t="s">
        <v>1275</v>
      </c>
      <c r="K4218" t="str">
        <f>INDEX('Planning Periods'!$O$2:$O$540,MATCH('Table B Values'!A4218,'Planning Periods'!$A$2:$A$540,0))</f>
        <v>San Bernardino County</v>
      </c>
    </row>
    <row r="4219" spans="1:11">
      <c r="A4219" t="s">
        <v>882</v>
      </c>
      <c r="B4219">
        <v>2013</v>
      </c>
      <c r="C4219">
        <v>0</v>
      </c>
      <c r="D4219">
        <v>0</v>
      </c>
      <c r="E4219">
        <v>0</v>
      </c>
      <c r="F4219">
        <v>0</v>
      </c>
      <c r="G4219">
        <v>0</v>
      </c>
      <c r="H4219">
        <v>0</v>
      </c>
      <c r="I4219">
        <v>50</v>
      </c>
      <c r="J4219" t="s">
        <v>1275</v>
      </c>
      <c r="K4219" t="str">
        <f>INDEX('Planning Periods'!$O$2:$O$540,MATCH('Table B Values'!A4219,'Planning Periods'!$A$2:$A$540,0))</f>
        <v>Sutter County</v>
      </c>
    </row>
    <row r="4220" spans="1:11">
      <c r="A4220" t="s">
        <v>885</v>
      </c>
      <c r="B4220">
        <v>2013</v>
      </c>
      <c r="C4220">
        <v>0</v>
      </c>
      <c r="D4220">
        <v>0</v>
      </c>
      <c r="E4220">
        <v>0</v>
      </c>
      <c r="F4220">
        <v>0</v>
      </c>
      <c r="G4220">
        <v>0</v>
      </c>
      <c r="H4220">
        <v>1</v>
      </c>
      <c r="I4220">
        <v>85</v>
      </c>
      <c r="J4220" t="s">
        <v>1275</v>
      </c>
      <c r="K4220" t="str">
        <f>INDEX('Planning Periods'!$O$2:$O$540,MATCH('Table B Values'!A4220,'Planning Periods'!$A$2:$A$540,0))</f>
        <v>Yuba County</v>
      </c>
    </row>
    <row r="4221" spans="1:11">
      <c r="A4221" t="s">
        <v>877</v>
      </c>
      <c r="B4221">
        <v>2013</v>
      </c>
      <c r="C4221">
        <v>0</v>
      </c>
      <c r="D4221">
        <v>0</v>
      </c>
      <c r="E4221">
        <v>20</v>
      </c>
      <c r="F4221">
        <v>0</v>
      </c>
      <c r="G4221">
        <v>0</v>
      </c>
      <c r="H4221">
        <v>0</v>
      </c>
      <c r="I4221" s="356">
        <v>2</v>
      </c>
      <c r="J4221" t="s">
        <v>1275</v>
      </c>
      <c r="K4221" t="str">
        <f>INDEX('Planning Periods'!$O$2:$O$540,MATCH('Table B Values'!A4221,'Planning Periods'!$A$2:$A$540,0))</f>
        <v>San Bernardino County</v>
      </c>
    </row>
    <row r="4222" spans="1:11">
      <c r="A4222" t="s">
        <v>879</v>
      </c>
      <c r="B4222">
        <v>2013</v>
      </c>
      <c r="C4222">
        <v>0</v>
      </c>
      <c r="D4222">
        <v>0</v>
      </c>
      <c r="E4222">
        <v>0</v>
      </c>
      <c r="F4222">
        <v>0</v>
      </c>
      <c r="G4222">
        <v>0</v>
      </c>
      <c r="H4222">
        <v>0</v>
      </c>
      <c r="I4222">
        <v>0</v>
      </c>
      <c r="J4222" t="s">
        <v>1275</v>
      </c>
      <c r="K4222" t="str">
        <f>INDEX('Planning Periods'!$O$2:$O$540,MATCH('Table B Values'!A4222,'Planning Periods'!$A$2:$A$540,0))</f>
        <v>Siskiyou County</v>
      </c>
    </row>
    <row r="4223" spans="1:11">
      <c r="A4223" t="s">
        <v>1000</v>
      </c>
      <c r="B4223">
        <v>2013</v>
      </c>
      <c r="C4223">
        <v>0</v>
      </c>
      <c r="D4223">
        <v>0</v>
      </c>
      <c r="E4223">
        <v>0</v>
      </c>
      <c r="F4223">
        <v>0</v>
      </c>
      <c r="G4223">
        <v>0</v>
      </c>
      <c r="H4223">
        <v>12</v>
      </c>
      <c r="I4223">
        <v>88</v>
      </c>
      <c r="J4223" t="s">
        <v>1275</v>
      </c>
      <c r="K4223" t="str">
        <f>INDEX('Planning Periods'!$O$2:$O$540,MATCH('Table B Values'!A4223,'Planning Periods'!$A$2:$A$540,0))</f>
        <v>Los Angeles County</v>
      </c>
    </row>
    <row r="4224" spans="1:11">
      <c r="A4224" t="s">
        <v>1010</v>
      </c>
      <c r="B4224">
        <v>2013</v>
      </c>
      <c r="C4224">
        <v>0</v>
      </c>
      <c r="D4224">
        <v>0</v>
      </c>
      <c r="E4224">
        <v>5</v>
      </c>
      <c r="F4224">
        <v>0</v>
      </c>
      <c r="G4224">
        <v>0</v>
      </c>
      <c r="H4224">
        <v>48</v>
      </c>
      <c r="I4224">
        <v>44</v>
      </c>
      <c r="J4224" t="s">
        <v>1275</v>
      </c>
      <c r="K4224" t="str">
        <f>INDEX('Planning Periods'!$O$2:$O$540,MATCH('Table B Values'!A4224,'Planning Periods'!$A$2:$A$540,0))</f>
        <v>Ventura County</v>
      </c>
    </row>
    <row r="4225" spans="1:11">
      <c r="A4225" t="s">
        <v>1014</v>
      </c>
      <c r="B4225">
        <v>2013</v>
      </c>
      <c r="C4225">
        <v>0</v>
      </c>
      <c r="D4225">
        <v>0</v>
      </c>
      <c r="E4225">
        <v>0</v>
      </c>
      <c r="F4225">
        <v>1</v>
      </c>
      <c r="G4225">
        <v>0</v>
      </c>
      <c r="H4225">
        <v>0</v>
      </c>
      <c r="I4225">
        <v>11</v>
      </c>
      <c r="J4225" t="s">
        <v>1275</v>
      </c>
      <c r="K4225" t="str">
        <f>INDEX('Planning Periods'!$O$2:$O$540,MATCH('Table B Values'!A4225,'Planning Periods'!$A$2:$A$540,0))</f>
        <v>San Diego County</v>
      </c>
    </row>
    <row r="4226" spans="1:11">
      <c r="A4226" t="s">
        <v>989</v>
      </c>
      <c r="B4226">
        <v>2013</v>
      </c>
      <c r="C4226">
        <v>0</v>
      </c>
      <c r="D4226">
        <v>0</v>
      </c>
      <c r="E4226">
        <v>1</v>
      </c>
      <c r="F4226">
        <v>0</v>
      </c>
      <c r="G4226">
        <v>0</v>
      </c>
      <c r="H4226">
        <v>4</v>
      </c>
      <c r="I4226" s="356">
        <v>1</v>
      </c>
      <c r="J4226" t="s">
        <v>1275</v>
      </c>
      <c r="K4226" t="str">
        <f>INDEX('Planning Periods'!$O$2:$O$540,MATCH('Table B Values'!A4226,'Planning Periods'!$A$2:$A$540,0))</f>
        <v>Shasta County</v>
      </c>
    </row>
    <row r="4227" spans="1:11">
      <c r="A4227" t="s">
        <v>1031</v>
      </c>
      <c r="B4227">
        <v>2013</v>
      </c>
      <c r="C4227">
        <v>0</v>
      </c>
      <c r="D4227">
        <v>3</v>
      </c>
      <c r="E4227">
        <v>0</v>
      </c>
      <c r="F4227">
        <v>6</v>
      </c>
      <c r="G4227">
        <v>0</v>
      </c>
      <c r="H4227">
        <v>1</v>
      </c>
      <c r="I4227">
        <v>1</v>
      </c>
      <c r="J4227" t="s">
        <v>1275</v>
      </c>
      <c r="K4227" t="str">
        <f>INDEX('Planning Periods'!$O$2:$O$540,MATCH('Table B Values'!A4227,'Planning Periods'!$A$2:$A$540,0))</f>
        <v>Marin County</v>
      </c>
    </row>
    <row r="4228" spans="1:11">
      <c r="A4228" t="s">
        <v>995</v>
      </c>
      <c r="B4228">
        <v>2013</v>
      </c>
      <c r="C4228">
        <v>0</v>
      </c>
      <c r="D4228">
        <v>0</v>
      </c>
      <c r="E4228">
        <v>0</v>
      </c>
      <c r="F4228">
        <v>0</v>
      </c>
      <c r="G4228">
        <v>0</v>
      </c>
      <c r="H4228">
        <v>4</v>
      </c>
      <c r="I4228">
        <v>0</v>
      </c>
      <c r="J4228" t="s">
        <v>1275</v>
      </c>
      <c r="K4228" t="str">
        <f>INDEX('Planning Periods'!$O$2:$O$540,MATCH('Table B Values'!A4228,'Planning Periods'!$A$2:$A$540,0))</f>
        <v>Monterey County</v>
      </c>
    </row>
    <row r="4229" spans="1:11">
      <c r="A4229" t="s">
        <v>997</v>
      </c>
      <c r="B4229">
        <v>2013</v>
      </c>
      <c r="C4229">
        <v>0</v>
      </c>
      <c r="D4229">
        <v>0</v>
      </c>
      <c r="E4229">
        <v>0</v>
      </c>
      <c r="F4229">
        <v>0</v>
      </c>
      <c r="G4229">
        <v>0</v>
      </c>
      <c r="H4229">
        <v>4</v>
      </c>
      <c r="I4229">
        <v>0</v>
      </c>
      <c r="J4229" t="s">
        <v>1275</v>
      </c>
      <c r="K4229" t="str">
        <f>INDEX('Planning Periods'!$O$2:$O$540,MATCH('Table B Values'!A4229,'Planning Periods'!$A$2:$A$540,0))</f>
        <v>Sonoma County</v>
      </c>
    </row>
    <row r="4230" spans="1:11">
      <c r="A4230" t="s">
        <v>1005</v>
      </c>
      <c r="B4230">
        <v>2013</v>
      </c>
      <c r="C4230">
        <v>0</v>
      </c>
      <c r="D4230">
        <v>0</v>
      </c>
      <c r="E4230">
        <v>6</v>
      </c>
      <c r="F4230">
        <v>0</v>
      </c>
      <c r="G4230">
        <v>0</v>
      </c>
      <c r="H4230">
        <v>35</v>
      </c>
      <c r="I4230">
        <v>88</v>
      </c>
      <c r="J4230" t="s">
        <v>1275</v>
      </c>
      <c r="K4230" t="str">
        <f>INDEX('Planning Periods'!$O$2:$O$540,MATCH('Table B Values'!A4230,'Planning Periods'!$A$2:$A$540,0))</f>
        <v>Sonoma County</v>
      </c>
    </row>
    <row r="4231" spans="1:11">
      <c r="A4231" t="s">
        <v>822</v>
      </c>
      <c r="B4231">
        <v>2013</v>
      </c>
      <c r="C4231">
        <v>0</v>
      </c>
      <c r="D4231">
        <v>0</v>
      </c>
      <c r="E4231">
        <v>0</v>
      </c>
      <c r="F4231">
        <v>0</v>
      </c>
      <c r="G4231">
        <v>0</v>
      </c>
      <c r="H4231">
        <v>0</v>
      </c>
      <c r="I4231">
        <v>39</v>
      </c>
      <c r="J4231" t="s">
        <v>1275</v>
      </c>
      <c r="K4231" t="str">
        <f>INDEX('Planning Periods'!$O$2:$O$540,MATCH('Table B Values'!A4231,'Planning Periods'!$A$2:$A$540,0))</f>
        <v>Stanislaus County</v>
      </c>
    </row>
    <row r="4232" spans="1:11">
      <c r="A4232" t="s">
        <v>813</v>
      </c>
      <c r="B4232">
        <v>2013</v>
      </c>
      <c r="C4232">
        <v>0</v>
      </c>
      <c r="D4232">
        <v>0</v>
      </c>
      <c r="E4232">
        <v>0</v>
      </c>
      <c r="F4232">
        <v>0</v>
      </c>
      <c r="G4232">
        <v>0</v>
      </c>
      <c r="H4232">
        <v>0</v>
      </c>
      <c r="I4232">
        <v>2</v>
      </c>
      <c r="J4232" t="s">
        <v>1275</v>
      </c>
      <c r="K4232" t="str">
        <f>INDEX('Planning Periods'!$O$2:$O$540,MATCH('Table B Values'!A4232,'Planning Periods'!$A$2:$A$540,0))</f>
        <v>Orange County</v>
      </c>
    </row>
    <row r="4233" spans="1:11">
      <c r="A4233" t="s">
        <v>819</v>
      </c>
      <c r="B4233">
        <v>2013</v>
      </c>
      <c r="C4233">
        <v>0</v>
      </c>
      <c r="D4233">
        <v>0</v>
      </c>
      <c r="E4233">
        <v>0</v>
      </c>
      <c r="F4233">
        <v>0</v>
      </c>
      <c r="G4233">
        <v>0</v>
      </c>
      <c r="H4233">
        <v>0</v>
      </c>
      <c r="I4233" s="356">
        <v>206</v>
      </c>
      <c r="J4233" t="s">
        <v>1275</v>
      </c>
      <c r="K4233" t="str">
        <f>INDEX('Planning Periods'!$O$2:$O$540,MATCH('Table B Values'!A4233,'Planning Periods'!$A$2:$A$540,0))</f>
        <v>Solano County</v>
      </c>
    </row>
    <row r="4234" spans="1:11">
      <c r="A4234" t="s">
        <v>828</v>
      </c>
      <c r="B4234">
        <v>2013</v>
      </c>
      <c r="C4234">
        <v>0</v>
      </c>
      <c r="D4234">
        <v>0</v>
      </c>
      <c r="E4234">
        <v>0</v>
      </c>
      <c r="F4234">
        <v>0</v>
      </c>
      <c r="G4234">
        <v>0</v>
      </c>
      <c r="H4234">
        <v>0</v>
      </c>
      <c r="I4234">
        <v>2</v>
      </c>
      <c r="J4234" t="s">
        <v>1275</v>
      </c>
      <c r="K4234" t="str">
        <f>INDEX('Planning Periods'!$O$2:$O$540,MATCH('Table B Values'!A4234,'Planning Periods'!$A$2:$A$540,0))</f>
        <v>San Mateo County</v>
      </c>
    </row>
    <row r="4235" spans="1:11">
      <c r="A4235" t="s">
        <v>1054</v>
      </c>
      <c r="B4235">
        <v>2013</v>
      </c>
      <c r="C4235">
        <v>0</v>
      </c>
      <c r="D4235">
        <v>0</v>
      </c>
      <c r="E4235">
        <v>1</v>
      </c>
      <c r="F4235">
        <v>0</v>
      </c>
      <c r="G4235">
        <v>0</v>
      </c>
      <c r="H4235">
        <v>1</v>
      </c>
      <c r="I4235">
        <v>0</v>
      </c>
      <c r="J4235" t="s">
        <v>1275</v>
      </c>
      <c r="K4235" t="str">
        <f>INDEX('Planning Periods'!$O$2:$O$540,MATCH('Table B Values'!A4235,'Planning Periods'!$A$2:$A$540,0))</f>
        <v>Tuolumne County</v>
      </c>
    </row>
    <row r="4236" spans="1:11">
      <c r="A4236" t="s">
        <v>1007</v>
      </c>
      <c r="B4236">
        <v>2013</v>
      </c>
      <c r="C4236">
        <v>0</v>
      </c>
      <c r="D4236">
        <v>0</v>
      </c>
      <c r="E4236">
        <v>0</v>
      </c>
      <c r="F4236">
        <v>1</v>
      </c>
      <c r="G4236">
        <v>0</v>
      </c>
      <c r="H4236">
        <v>3</v>
      </c>
      <c r="I4236">
        <v>0</v>
      </c>
      <c r="J4236" t="s">
        <v>1275</v>
      </c>
      <c r="K4236" t="str">
        <f>INDEX('Planning Periods'!$O$2:$O$540,MATCH('Table B Values'!A4236,'Planning Periods'!$A$2:$A$540,0))</f>
        <v>Los Angeles County</v>
      </c>
    </row>
    <row r="4237" spans="1:11">
      <c r="A4237" t="s">
        <v>827</v>
      </c>
      <c r="B4237">
        <v>2013</v>
      </c>
      <c r="C4237">
        <v>0</v>
      </c>
      <c r="D4237">
        <v>0</v>
      </c>
      <c r="E4237">
        <v>0</v>
      </c>
      <c r="F4237">
        <v>0</v>
      </c>
      <c r="G4237">
        <v>0</v>
      </c>
      <c r="H4237">
        <v>0</v>
      </c>
      <c r="I4237">
        <v>6</v>
      </c>
      <c r="J4237" t="s">
        <v>1275</v>
      </c>
      <c r="K4237" t="str">
        <f>INDEX('Planning Periods'!$O$2:$O$540,MATCH('Table B Values'!A4237,'Planning Periods'!$A$2:$A$540,0))</f>
        <v>Los Angeles County</v>
      </c>
    </row>
    <row r="4238" spans="1:11">
      <c r="A4238" t="s">
        <v>1026</v>
      </c>
      <c r="B4238">
        <v>2013</v>
      </c>
      <c r="C4238">
        <v>37</v>
      </c>
      <c r="D4238">
        <v>0</v>
      </c>
      <c r="E4238">
        <v>48</v>
      </c>
      <c r="F4238">
        <v>0</v>
      </c>
      <c r="G4238">
        <v>0</v>
      </c>
      <c r="H4238">
        <v>106</v>
      </c>
      <c r="I4238">
        <v>34</v>
      </c>
      <c r="J4238" t="s">
        <v>1275</v>
      </c>
      <c r="K4238" t="str">
        <f>INDEX('Planning Periods'!$O$2:$O$540,MATCH('Table B Values'!A4238,'Planning Periods'!$A$2:$A$540,0))</f>
        <v>Santa Barbara County</v>
      </c>
    </row>
    <row r="4239" spans="1:11">
      <c r="A4239" t="s">
        <v>1028</v>
      </c>
      <c r="B4239">
        <v>2013</v>
      </c>
      <c r="C4239">
        <v>0</v>
      </c>
      <c r="D4239">
        <v>0</v>
      </c>
      <c r="E4239">
        <v>0</v>
      </c>
      <c r="F4239">
        <v>0</v>
      </c>
      <c r="G4239">
        <v>0</v>
      </c>
      <c r="H4239">
        <v>0</v>
      </c>
      <c r="I4239">
        <v>0</v>
      </c>
      <c r="J4239" t="s">
        <v>1275</v>
      </c>
      <c r="K4239" t="str">
        <f>INDEX('Planning Periods'!$O$2:$O$540,MATCH('Table B Values'!A4239,'Planning Periods'!$A$2:$A$540,0))</f>
        <v>Santa Clara County</v>
      </c>
    </row>
    <row r="4240" spans="1:11">
      <c r="A4240" t="s">
        <v>1023</v>
      </c>
      <c r="B4240">
        <v>2013</v>
      </c>
      <c r="C4240">
        <v>11</v>
      </c>
      <c r="D4240">
        <v>0</v>
      </c>
      <c r="E4240">
        <v>0</v>
      </c>
      <c r="F4240">
        <v>0</v>
      </c>
      <c r="G4240">
        <v>0</v>
      </c>
      <c r="H4240">
        <v>108</v>
      </c>
      <c r="I4240">
        <v>220</v>
      </c>
      <c r="J4240" t="s">
        <v>1275</v>
      </c>
      <c r="K4240" t="str">
        <f>INDEX('Planning Periods'!$O$2:$O$540,MATCH('Table B Values'!A4240,'Planning Periods'!$A$2:$A$540,0))</f>
        <v>Santa Clara County</v>
      </c>
    </row>
    <row r="4241" spans="1:11">
      <c r="A4241" t="s">
        <v>1024</v>
      </c>
      <c r="B4241">
        <v>2013</v>
      </c>
      <c r="C4241">
        <v>0</v>
      </c>
      <c r="D4241">
        <v>0</v>
      </c>
      <c r="E4241">
        <v>12</v>
      </c>
      <c r="F4241">
        <v>0</v>
      </c>
      <c r="G4241">
        <v>0</v>
      </c>
      <c r="H4241">
        <v>0</v>
      </c>
      <c r="I4241">
        <v>34</v>
      </c>
      <c r="J4241" t="s">
        <v>1275</v>
      </c>
      <c r="K4241" t="str">
        <f>INDEX('Planning Periods'!$O$2:$O$540,MATCH('Table B Values'!A4241,'Planning Periods'!$A$2:$A$540,0))</f>
        <v>Santa Barbara County</v>
      </c>
    </row>
    <row r="4242" spans="1:11">
      <c r="A4242" t="s">
        <v>829</v>
      </c>
      <c r="B4242">
        <v>2013</v>
      </c>
      <c r="C4242">
        <v>136</v>
      </c>
      <c r="D4242">
        <v>0</v>
      </c>
      <c r="E4242">
        <v>50</v>
      </c>
      <c r="F4242">
        <v>0</v>
      </c>
      <c r="G4242">
        <v>0</v>
      </c>
      <c r="H4242">
        <v>63</v>
      </c>
      <c r="I4242">
        <v>1684</v>
      </c>
      <c r="J4242" t="s">
        <v>1275</v>
      </c>
      <c r="K4242" t="str">
        <f>INDEX('Planning Periods'!$O$2:$O$540,MATCH('Table B Values'!A4242,'Planning Periods'!$A$2:$A$540,0))</f>
        <v>San Diego County</v>
      </c>
    </row>
    <row r="4243" spans="1:11">
      <c r="A4243" t="s">
        <v>955</v>
      </c>
      <c r="B4243">
        <v>2013</v>
      </c>
      <c r="C4243">
        <v>20</v>
      </c>
      <c r="D4243">
        <v>0</v>
      </c>
      <c r="E4243">
        <v>11</v>
      </c>
      <c r="F4243">
        <v>0</v>
      </c>
      <c r="G4243">
        <v>0</v>
      </c>
      <c r="H4243">
        <v>13</v>
      </c>
      <c r="I4243">
        <v>392</v>
      </c>
      <c r="J4243" t="s">
        <v>1275</v>
      </c>
      <c r="K4243" t="str">
        <f>INDEX('Planning Periods'!$O$2:$O$540,MATCH('Table B Values'!A4243,'Planning Periods'!$A$2:$A$540,0))</f>
        <v>San Mateo County</v>
      </c>
    </row>
    <row r="4244" spans="1:11">
      <c r="A4244" t="s">
        <v>803</v>
      </c>
      <c r="B4244">
        <v>2013</v>
      </c>
      <c r="C4244">
        <v>0</v>
      </c>
      <c r="D4244">
        <v>0</v>
      </c>
      <c r="E4244">
        <v>0</v>
      </c>
      <c r="F4244">
        <v>0</v>
      </c>
      <c r="G4244">
        <v>0</v>
      </c>
      <c r="H4244">
        <v>12</v>
      </c>
      <c r="I4244">
        <v>3</v>
      </c>
      <c r="J4244" t="s">
        <v>1275</v>
      </c>
      <c r="K4244" t="str">
        <f>INDEX('Planning Periods'!$O$2:$O$540,MATCH('Table B Values'!A4244,'Planning Periods'!$A$2:$A$540,0))</f>
        <v>Orange County</v>
      </c>
    </row>
    <row r="4245" spans="1:11">
      <c r="A4245" t="s">
        <v>1019</v>
      </c>
      <c r="B4245">
        <v>2013</v>
      </c>
      <c r="C4245">
        <v>1</v>
      </c>
      <c r="D4245">
        <v>0</v>
      </c>
      <c r="E4245">
        <v>10</v>
      </c>
      <c r="F4245">
        <v>0</v>
      </c>
      <c r="G4245">
        <v>0</v>
      </c>
      <c r="H4245">
        <v>21</v>
      </c>
      <c r="I4245" s="356">
        <v>60</v>
      </c>
      <c r="J4245" t="s">
        <v>1275</v>
      </c>
      <c r="K4245" t="str">
        <f>INDEX('Planning Periods'!$O$2:$O$540,MATCH('Table B Values'!A4245,'Planning Periods'!$A$2:$A$540,0))</f>
        <v>Santa Cruz County</v>
      </c>
    </row>
    <row r="4246" spans="1:11">
      <c r="A4246" t="s">
        <v>1300</v>
      </c>
      <c r="B4246">
        <v>2013</v>
      </c>
      <c r="C4246">
        <v>0</v>
      </c>
      <c r="D4246">
        <v>0</v>
      </c>
      <c r="E4246">
        <v>6</v>
      </c>
      <c r="F4246">
        <v>0</v>
      </c>
      <c r="G4246">
        <v>0</v>
      </c>
      <c r="H4246">
        <v>12</v>
      </c>
      <c r="I4246">
        <v>0</v>
      </c>
      <c r="J4246" t="s">
        <v>1275</v>
      </c>
      <c r="K4246" t="str">
        <f>INDEX('Planning Periods'!$O$2:$O$540,MATCH('Table B Values'!A4246,'Planning Periods'!$A$2:$A$540,0))</f>
        <v>Ventura County</v>
      </c>
    </row>
    <row r="4247" spans="1:11">
      <c r="A4247" t="s">
        <v>1042</v>
      </c>
      <c r="B4247">
        <v>2013</v>
      </c>
      <c r="C4247">
        <v>11</v>
      </c>
      <c r="D4247">
        <v>0</v>
      </c>
      <c r="E4247">
        <v>129</v>
      </c>
      <c r="F4247">
        <v>0</v>
      </c>
      <c r="G4247">
        <v>0</v>
      </c>
      <c r="H4247">
        <v>160</v>
      </c>
      <c r="I4247">
        <v>188</v>
      </c>
      <c r="J4247" t="s">
        <v>1275</v>
      </c>
      <c r="K4247" t="str">
        <f>INDEX('Planning Periods'!$O$2:$O$540,MATCH('Table B Values'!A4247,'Planning Periods'!$A$2:$A$540,0))</f>
        <v>Sonoma County</v>
      </c>
    </row>
    <row r="4248" spans="1:11">
      <c r="A4248" t="s">
        <v>1044</v>
      </c>
      <c r="B4248">
        <v>2013</v>
      </c>
      <c r="C4248">
        <v>10</v>
      </c>
      <c r="D4248">
        <v>0</v>
      </c>
      <c r="E4248">
        <v>37</v>
      </c>
      <c r="F4248">
        <v>4</v>
      </c>
      <c r="G4248">
        <v>0</v>
      </c>
      <c r="H4248">
        <v>80</v>
      </c>
      <c r="I4248">
        <v>368</v>
      </c>
      <c r="J4248" t="s">
        <v>1275</v>
      </c>
      <c r="K4248" t="str">
        <f>INDEX('Planning Periods'!$O$2:$O$540,MATCH('Table B Values'!A4248,'Planning Periods'!$A$2:$A$540,0))</f>
        <v>San Diego County</v>
      </c>
    </row>
    <row r="4249" spans="1:11">
      <c r="A4249" t="s">
        <v>791</v>
      </c>
      <c r="B4249">
        <v>2013</v>
      </c>
      <c r="C4249">
        <v>56</v>
      </c>
      <c r="D4249">
        <v>0</v>
      </c>
      <c r="E4249">
        <v>28</v>
      </c>
      <c r="F4249">
        <v>0</v>
      </c>
      <c r="G4249">
        <v>0</v>
      </c>
      <c r="H4249">
        <v>82</v>
      </c>
      <c r="I4249">
        <v>255</v>
      </c>
      <c r="J4249" t="s">
        <v>1275</v>
      </c>
      <c r="K4249" t="str">
        <f>INDEX('Planning Periods'!$O$2:$O$540,MATCH('Table B Values'!A4249,'Planning Periods'!$A$2:$A$540,0))</f>
        <v>Los Angeles County</v>
      </c>
    </row>
    <row r="4250" spans="1:11">
      <c r="A4250" t="s">
        <v>1021</v>
      </c>
      <c r="B4250">
        <v>2013</v>
      </c>
      <c r="C4250">
        <v>0</v>
      </c>
      <c r="D4250">
        <v>0</v>
      </c>
      <c r="E4250">
        <v>0</v>
      </c>
      <c r="F4250">
        <v>0</v>
      </c>
      <c r="G4250">
        <v>0</v>
      </c>
      <c r="H4250">
        <v>0</v>
      </c>
      <c r="I4250">
        <v>0</v>
      </c>
      <c r="J4250" t="s">
        <v>1275</v>
      </c>
      <c r="K4250" t="str">
        <f>INDEX('Planning Periods'!$O$2:$O$540,MATCH('Table B Values'!A4250,'Planning Periods'!$A$2:$A$540,0))</f>
        <v>Santa Cruz County</v>
      </c>
    </row>
    <row r="4251" spans="1:11">
      <c r="A4251" t="s">
        <v>958</v>
      </c>
      <c r="B4251">
        <v>2013</v>
      </c>
      <c r="C4251">
        <v>34</v>
      </c>
      <c r="D4251">
        <v>0</v>
      </c>
      <c r="E4251">
        <v>1</v>
      </c>
      <c r="F4251">
        <v>0</v>
      </c>
      <c r="G4251">
        <v>0</v>
      </c>
      <c r="H4251">
        <v>2</v>
      </c>
      <c r="I4251">
        <v>341</v>
      </c>
      <c r="J4251" t="s">
        <v>1275</v>
      </c>
      <c r="K4251" t="str">
        <f>INDEX('Planning Periods'!$O$2:$O$540,MATCH('Table B Values'!A4251,'Planning Periods'!$A$2:$A$540,0))</f>
        <v>Los Angeles County</v>
      </c>
    </row>
    <row r="4252" spans="1:11">
      <c r="A4252" t="s">
        <v>1040</v>
      </c>
      <c r="B4252">
        <v>2013</v>
      </c>
      <c r="C4252">
        <v>0</v>
      </c>
      <c r="D4252">
        <v>0</v>
      </c>
      <c r="E4252">
        <v>0</v>
      </c>
      <c r="F4252">
        <v>0</v>
      </c>
      <c r="G4252">
        <v>0</v>
      </c>
      <c r="H4252">
        <v>2</v>
      </c>
      <c r="I4252">
        <v>66</v>
      </c>
      <c r="J4252" t="s">
        <v>1275</v>
      </c>
      <c r="K4252" t="str">
        <f>INDEX('Planning Periods'!$O$2:$O$540,MATCH('Table B Values'!A4252,'Planning Periods'!$A$2:$A$540,0))</f>
        <v>Santa Barbara County</v>
      </c>
    </row>
    <row r="4253" spans="1:11">
      <c r="A4253" t="s">
        <v>830</v>
      </c>
      <c r="B4253">
        <v>2013</v>
      </c>
      <c r="C4253">
        <v>132</v>
      </c>
      <c r="D4253">
        <v>0</v>
      </c>
      <c r="E4253">
        <v>0</v>
      </c>
      <c r="F4253">
        <v>0</v>
      </c>
      <c r="G4253">
        <v>0</v>
      </c>
      <c r="H4253">
        <v>436</v>
      </c>
      <c r="I4253">
        <v>158</v>
      </c>
      <c r="J4253" t="s">
        <v>1275</v>
      </c>
      <c r="K4253" t="str">
        <f>INDEX('Planning Periods'!$O$2:$O$540,MATCH('Table B Values'!A4253,'Planning Periods'!$A$2:$A$540,0))</f>
        <v>Santa Clara County</v>
      </c>
    </row>
    <row r="4254" spans="1:11">
      <c r="A4254" t="s">
        <v>901</v>
      </c>
      <c r="B4254">
        <v>2013</v>
      </c>
      <c r="C4254">
        <v>47</v>
      </c>
      <c r="D4254">
        <v>0</v>
      </c>
      <c r="E4254">
        <v>0</v>
      </c>
      <c r="F4254">
        <v>0</v>
      </c>
      <c r="G4254">
        <v>0</v>
      </c>
      <c r="H4254">
        <v>5</v>
      </c>
      <c r="I4254">
        <v>23</v>
      </c>
      <c r="J4254" t="s">
        <v>1275</v>
      </c>
      <c r="K4254" t="str">
        <f>INDEX('Planning Periods'!$O$2:$O$540,MATCH('Table B Values'!A4254,'Planning Periods'!$A$2:$A$540,0))</f>
        <v>Contra Costa County</v>
      </c>
    </row>
    <row r="4255" spans="1:11">
      <c r="A4255" t="s">
        <v>893</v>
      </c>
      <c r="B4255">
        <v>2013</v>
      </c>
      <c r="C4255">
        <v>0</v>
      </c>
      <c r="D4255">
        <v>0</v>
      </c>
      <c r="E4255">
        <v>0</v>
      </c>
      <c r="F4255">
        <v>0</v>
      </c>
      <c r="G4255">
        <v>0</v>
      </c>
      <c r="H4255">
        <v>0</v>
      </c>
      <c r="I4255">
        <v>100</v>
      </c>
      <c r="J4255" t="s">
        <v>1275</v>
      </c>
      <c r="K4255" t="str">
        <f>INDEX('Planning Periods'!$O$2:$O$540,MATCH('Table B Values'!A4255,'Planning Periods'!$A$2:$A$540,0))</f>
        <v>Kern County</v>
      </c>
    </row>
    <row r="4256" spans="1:11">
      <c r="A4256" t="s">
        <v>891</v>
      </c>
      <c r="B4256">
        <v>2013</v>
      </c>
      <c r="C4256">
        <v>0</v>
      </c>
      <c r="D4256">
        <v>0</v>
      </c>
      <c r="E4256">
        <v>0</v>
      </c>
      <c r="F4256">
        <v>0</v>
      </c>
      <c r="G4256">
        <v>0</v>
      </c>
      <c r="H4256">
        <v>0</v>
      </c>
      <c r="I4256">
        <v>0</v>
      </c>
      <c r="J4256" t="s">
        <v>1275</v>
      </c>
      <c r="K4256" t="str">
        <f>INDEX('Planning Periods'!$O$2:$O$540,MATCH('Table B Values'!A4256,'Planning Periods'!$A$2:$A$540,0))</f>
        <v>Los Angeles County</v>
      </c>
    </row>
    <row r="4257" spans="1:11">
      <c r="A4257" t="s">
        <v>896</v>
      </c>
      <c r="B4257">
        <v>2013</v>
      </c>
      <c r="C4257">
        <v>48</v>
      </c>
      <c r="D4257">
        <v>0</v>
      </c>
      <c r="E4257">
        <v>36</v>
      </c>
      <c r="F4257">
        <v>0</v>
      </c>
      <c r="G4257">
        <v>0</v>
      </c>
      <c r="H4257">
        <v>1</v>
      </c>
      <c r="I4257">
        <v>252</v>
      </c>
      <c r="J4257" t="s">
        <v>1275</v>
      </c>
      <c r="K4257" t="str">
        <f>INDEX('Planning Periods'!$O$2:$O$540,MATCH('Table B Values'!A4257,'Planning Periods'!$A$2:$A$540,0))</f>
        <v>San Diego County</v>
      </c>
    </row>
    <row r="4258" spans="1:11">
      <c r="A4258" t="s">
        <v>801</v>
      </c>
      <c r="B4258">
        <v>2013</v>
      </c>
      <c r="C4258">
        <v>0</v>
      </c>
      <c r="D4258">
        <v>0</v>
      </c>
      <c r="E4258">
        <v>0</v>
      </c>
      <c r="F4258">
        <v>0</v>
      </c>
      <c r="G4258">
        <v>0</v>
      </c>
      <c r="H4258">
        <v>24</v>
      </c>
      <c r="I4258">
        <v>2</v>
      </c>
      <c r="J4258" t="s">
        <v>1275</v>
      </c>
      <c r="K4258" t="str">
        <f>INDEX('Planning Periods'!$O$2:$O$540,MATCH('Table B Values'!A4258,'Planning Periods'!$A$2:$A$540,0))</f>
        <v>Ventura County</v>
      </c>
    </row>
    <row r="4259" spans="1:11">
      <c r="A4259" t="s">
        <v>792</v>
      </c>
      <c r="B4259">
        <v>2013</v>
      </c>
      <c r="C4259">
        <v>2</v>
      </c>
      <c r="D4259">
        <v>3</v>
      </c>
      <c r="E4259">
        <v>1</v>
      </c>
      <c r="F4259">
        <v>6</v>
      </c>
      <c r="G4259">
        <v>0</v>
      </c>
      <c r="H4259">
        <v>11</v>
      </c>
      <c r="I4259" s="356">
        <v>32</v>
      </c>
      <c r="J4259" t="s">
        <v>1275</v>
      </c>
      <c r="K4259" t="str">
        <f>INDEX('Planning Periods'!$O$2:$O$540,MATCH('Table B Values'!A4259,'Planning Periods'!$A$2:$A$540,0))</f>
        <v>Ventura County</v>
      </c>
    </row>
    <row r="4260" spans="1:11">
      <c r="A4260" t="s">
        <v>847</v>
      </c>
      <c r="B4260">
        <v>2013</v>
      </c>
      <c r="C4260">
        <v>6</v>
      </c>
      <c r="D4260">
        <v>0</v>
      </c>
      <c r="E4260">
        <v>68</v>
      </c>
      <c r="F4260">
        <v>0</v>
      </c>
      <c r="G4260">
        <v>0</v>
      </c>
      <c r="H4260">
        <v>195</v>
      </c>
      <c r="I4260">
        <v>160</v>
      </c>
      <c r="J4260" t="s">
        <v>1275</v>
      </c>
      <c r="K4260" t="str">
        <f>INDEX('Planning Periods'!$O$2:$O$540,MATCH('Table B Values'!A4260,'Planning Periods'!$A$2:$A$540,0))</f>
        <v>Tulare County</v>
      </c>
    </row>
    <row r="4261" spans="1:11">
      <c r="A4261" t="s">
        <v>903</v>
      </c>
      <c r="B4261">
        <v>2013</v>
      </c>
      <c r="C4261">
        <v>0</v>
      </c>
      <c r="D4261">
        <v>0</v>
      </c>
      <c r="E4261">
        <v>0</v>
      </c>
      <c r="F4261">
        <v>0</v>
      </c>
      <c r="G4261">
        <v>0</v>
      </c>
      <c r="H4261">
        <v>0</v>
      </c>
      <c r="I4261" s="356">
        <v>25</v>
      </c>
      <c r="J4261" t="s">
        <v>1275</v>
      </c>
      <c r="K4261" t="str">
        <f>INDEX('Planning Periods'!$O$2:$O$540,MATCH('Table B Values'!A4261,'Planning Periods'!$A$2:$A$540,0))</f>
        <v>Los Angeles County</v>
      </c>
    </row>
    <row r="4262" spans="1:11">
      <c r="A4262" t="s">
        <v>861</v>
      </c>
      <c r="B4262">
        <v>2013</v>
      </c>
      <c r="C4262">
        <v>0</v>
      </c>
      <c r="D4262">
        <v>0</v>
      </c>
      <c r="E4262">
        <v>0</v>
      </c>
      <c r="F4262">
        <v>0</v>
      </c>
      <c r="G4262">
        <v>0</v>
      </c>
      <c r="H4262">
        <v>1</v>
      </c>
      <c r="I4262">
        <v>0</v>
      </c>
      <c r="J4262" t="s">
        <v>1275</v>
      </c>
      <c r="K4262" t="str">
        <f>INDEX('Planning Periods'!$O$2:$O$540,MATCH('Table B Values'!A4262,'Planning Periods'!$A$2:$A$540,0))</f>
        <v>Yolo County</v>
      </c>
    </row>
    <row r="4263" spans="1:11">
      <c r="A4263" t="s">
        <v>864</v>
      </c>
      <c r="B4263">
        <v>2013</v>
      </c>
      <c r="C4263">
        <v>0</v>
      </c>
      <c r="D4263">
        <v>0</v>
      </c>
      <c r="E4263">
        <v>0</v>
      </c>
      <c r="F4263">
        <v>2</v>
      </c>
      <c r="G4263">
        <v>0</v>
      </c>
      <c r="H4263">
        <v>2</v>
      </c>
      <c r="I4263">
        <v>2</v>
      </c>
      <c r="J4263" t="s">
        <v>1275</v>
      </c>
      <c r="K4263" t="str">
        <f>INDEX('Planning Periods'!$O$2:$O$540,MATCH('Table B Values'!A4263,'Planning Periods'!$A$2:$A$540,0))</f>
        <v>Tulare County</v>
      </c>
    </row>
    <row r="4264" spans="1:11">
      <c r="A4264" t="s">
        <v>806</v>
      </c>
      <c r="B4264">
        <v>2013</v>
      </c>
      <c r="C4264">
        <v>46</v>
      </c>
      <c r="D4264">
        <v>0</v>
      </c>
      <c r="E4264">
        <v>16</v>
      </c>
      <c r="F4264">
        <v>0</v>
      </c>
      <c r="G4264">
        <v>0</v>
      </c>
      <c r="H4264">
        <v>1</v>
      </c>
      <c r="I4264">
        <v>97</v>
      </c>
      <c r="J4264" t="s">
        <v>1275</v>
      </c>
      <c r="K4264" t="str">
        <f>INDEX('Planning Periods'!$O$2:$O$540,MATCH('Table B Values'!A4264,'Planning Periods'!$A$2:$A$540,0))</f>
        <v>Yolo County</v>
      </c>
    </row>
    <row r="4265" spans="1:11">
      <c r="A4265" t="s">
        <v>859</v>
      </c>
      <c r="B4265">
        <v>2013</v>
      </c>
      <c r="C4265">
        <v>0</v>
      </c>
      <c r="D4265">
        <v>0</v>
      </c>
      <c r="E4265">
        <v>0</v>
      </c>
      <c r="F4265">
        <v>0</v>
      </c>
      <c r="G4265">
        <v>0</v>
      </c>
      <c r="H4265">
        <v>0</v>
      </c>
      <c r="I4265">
        <v>1</v>
      </c>
      <c r="J4265" t="s">
        <v>1275</v>
      </c>
      <c r="K4265" t="str">
        <f>INDEX('Planning Periods'!$O$2:$O$540,MATCH('Table B Values'!A4265,'Planning Periods'!$A$2:$A$540,0))</f>
        <v>Sonoma County</v>
      </c>
    </row>
    <row r="4266" spans="1:11">
      <c r="A4266" t="s">
        <v>907</v>
      </c>
      <c r="B4266">
        <v>2013</v>
      </c>
      <c r="C4266">
        <v>69</v>
      </c>
      <c r="D4266">
        <v>0</v>
      </c>
      <c r="E4266">
        <v>0</v>
      </c>
      <c r="F4266">
        <v>0</v>
      </c>
      <c r="G4266">
        <v>0</v>
      </c>
      <c r="H4266">
        <v>437</v>
      </c>
      <c r="I4266">
        <v>76</v>
      </c>
      <c r="J4266" t="s">
        <v>1275</v>
      </c>
      <c r="K4266" t="str">
        <f>INDEX('Planning Periods'!$O$2:$O$540,MATCH('Table B Values'!A4266,'Planning Periods'!$A$2:$A$540,0))</f>
        <v>Yolo County</v>
      </c>
    </row>
    <row r="4267" spans="1:11">
      <c r="A4267" t="s">
        <v>918</v>
      </c>
      <c r="B4267">
        <v>2013</v>
      </c>
      <c r="C4267">
        <v>0</v>
      </c>
      <c r="D4267">
        <v>0</v>
      </c>
      <c r="E4267">
        <v>0</v>
      </c>
      <c r="F4267">
        <v>0</v>
      </c>
      <c r="G4267">
        <v>0</v>
      </c>
      <c r="H4267">
        <v>0</v>
      </c>
      <c r="I4267">
        <v>0</v>
      </c>
      <c r="J4267" t="s">
        <v>1275</v>
      </c>
      <c r="K4267" t="str">
        <f>INDEX('Planning Periods'!$O$2:$O$540,MATCH('Table B Values'!A4267,'Planning Periods'!$A$2:$A$540,0))</f>
        <v>Imperial County</v>
      </c>
    </row>
    <row r="4268" spans="1:11">
      <c r="A4268" t="s">
        <v>913</v>
      </c>
      <c r="B4268">
        <v>2013</v>
      </c>
      <c r="C4268">
        <v>0</v>
      </c>
      <c r="D4268">
        <v>0</v>
      </c>
      <c r="E4268">
        <v>0</v>
      </c>
      <c r="F4268">
        <v>0</v>
      </c>
      <c r="G4268">
        <v>0</v>
      </c>
      <c r="H4268">
        <v>0</v>
      </c>
      <c r="I4268">
        <v>0</v>
      </c>
      <c r="J4268" t="s">
        <v>1275</v>
      </c>
      <c r="K4268" t="str">
        <f>INDEX('Planning Periods'!$O$2:$O$540,MATCH('Table B Values'!A4268,'Planning Periods'!$A$2:$A$540,0))</f>
        <v>Los Angeles County</v>
      </c>
    </row>
    <row r="4269" spans="1:11">
      <c r="A4269" t="s">
        <v>809</v>
      </c>
      <c r="B4269">
        <v>2013</v>
      </c>
      <c r="C4269">
        <v>0</v>
      </c>
      <c r="D4269">
        <v>0</v>
      </c>
      <c r="E4269">
        <v>0</v>
      </c>
      <c r="F4269">
        <v>0</v>
      </c>
      <c r="G4269">
        <v>0</v>
      </c>
      <c r="H4269">
        <v>0</v>
      </c>
      <c r="I4269">
        <v>8</v>
      </c>
      <c r="J4269" t="s">
        <v>1275</v>
      </c>
      <c r="K4269" t="str">
        <f>INDEX('Planning Periods'!$O$2:$O$540,MATCH('Table B Values'!A4269,'Planning Periods'!$A$2:$A$540,0))</f>
        <v>Los Angeles County</v>
      </c>
    </row>
    <row r="4270" spans="1:11">
      <c r="A4270" t="s">
        <v>838</v>
      </c>
      <c r="B4270">
        <v>2013</v>
      </c>
      <c r="C4270">
        <v>6</v>
      </c>
      <c r="D4270">
        <v>0</v>
      </c>
      <c r="E4270">
        <v>29</v>
      </c>
      <c r="F4270">
        <v>0</v>
      </c>
      <c r="G4270">
        <v>0</v>
      </c>
      <c r="H4270">
        <v>11</v>
      </c>
      <c r="I4270">
        <v>42</v>
      </c>
      <c r="J4270" t="s">
        <v>1275</v>
      </c>
      <c r="K4270" t="str">
        <f>INDEX('Planning Periods'!$O$2:$O$540,MATCH('Table B Values'!A4270,'Planning Periods'!$A$2:$A$540,0))</f>
        <v>Ventura County</v>
      </c>
    </row>
    <row r="4271" spans="1:11">
      <c r="A4271" t="s">
        <v>1273</v>
      </c>
      <c r="B4271">
        <v>2013</v>
      </c>
      <c r="C4271">
        <v>0</v>
      </c>
      <c r="D4271">
        <v>0</v>
      </c>
      <c r="E4271">
        <v>0</v>
      </c>
      <c r="F4271">
        <v>0</v>
      </c>
      <c r="G4271">
        <v>0</v>
      </c>
      <c r="H4271">
        <v>0</v>
      </c>
      <c r="I4271">
        <v>1</v>
      </c>
      <c r="J4271" t="s">
        <v>1275</v>
      </c>
      <c r="K4271" t="str">
        <f>INDEX('Planning Periods'!$O$2:$O$540,MATCH('Table B Values'!A4271,'Planning Periods'!$A$2:$A$540,0))</f>
        <v>Marin County</v>
      </c>
    </row>
    <row r="4272" spans="1:11">
      <c r="A4272" t="s">
        <v>833</v>
      </c>
      <c r="B4272">
        <v>2013</v>
      </c>
      <c r="C4272">
        <v>19</v>
      </c>
      <c r="D4272">
        <v>0</v>
      </c>
      <c r="E4272">
        <v>0</v>
      </c>
      <c r="F4272">
        <v>0</v>
      </c>
      <c r="G4272">
        <v>0</v>
      </c>
      <c r="H4272">
        <v>41</v>
      </c>
      <c r="I4272">
        <v>655</v>
      </c>
      <c r="J4272" t="s">
        <v>1275</v>
      </c>
      <c r="K4272" t="str">
        <f>INDEX('Planning Periods'!$O$2:$O$540,MATCH('Table B Values'!A4272,'Planning Periods'!$A$2:$A$540,0))</f>
        <v>Riverside County</v>
      </c>
    </row>
    <row r="4273" spans="1:11">
      <c r="A4273" t="s">
        <v>771</v>
      </c>
      <c r="B4273">
        <v>2013</v>
      </c>
      <c r="C4273">
        <v>0</v>
      </c>
      <c r="D4273">
        <v>0</v>
      </c>
      <c r="E4273">
        <v>0</v>
      </c>
      <c r="F4273">
        <v>0</v>
      </c>
      <c r="G4273">
        <v>0</v>
      </c>
      <c r="H4273" s="356">
        <v>4</v>
      </c>
      <c r="I4273" s="356">
        <v>8</v>
      </c>
      <c r="J4273" t="s">
        <v>1275</v>
      </c>
      <c r="K4273" t="str">
        <f>INDEX('Planning Periods'!$O$2:$O$540,MATCH('Table B Values'!A4273,'Planning Periods'!$A$2:$A$540,0))</f>
        <v>Sutter County</v>
      </c>
    </row>
    <row r="4274" spans="1:11">
      <c r="A4274" t="s">
        <v>843</v>
      </c>
      <c r="B4274">
        <v>2013</v>
      </c>
      <c r="C4274">
        <v>0</v>
      </c>
      <c r="D4274">
        <v>0</v>
      </c>
      <c r="E4274">
        <v>0</v>
      </c>
      <c r="F4274">
        <v>0</v>
      </c>
      <c r="G4274">
        <v>0</v>
      </c>
      <c r="H4274">
        <v>0</v>
      </c>
      <c r="I4274">
        <v>0</v>
      </c>
      <c r="J4274" t="s">
        <v>1275</v>
      </c>
      <c r="K4274" t="str">
        <f>INDEX('Planning Periods'!$O$2:$O$540,MATCH('Table B Values'!A4274,'Planning Periods'!$A$2:$A$540,0))</f>
        <v>Amador County</v>
      </c>
    </row>
    <row r="4275" spans="1:11">
      <c r="A4275" t="s">
        <v>1299</v>
      </c>
      <c r="B4275">
        <v>2013</v>
      </c>
      <c r="C4275">
        <v>0</v>
      </c>
      <c r="D4275">
        <v>0</v>
      </c>
      <c r="E4275">
        <v>0</v>
      </c>
      <c r="F4275">
        <v>0</v>
      </c>
      <c r="G4275">
        <v>0</v>
      </c>
      <c r="H4275">
        <v>0</v>
      </c>
      <c r="I4275">
        <v>0</v>
      </c>
      <c r="J4275" t="s">
        <v>1275</v>
      </c>
      <c r="K4275" t="str">
        <f>INDEX('Planning Periods'!$O$2:$O$540,MATCH('Table B Values'!A4275,'Planning Periods'!$A$2:$A$540,0))</f>
        <v>Tehama County</v>
      </c>
    </row>
    <row r="4276" spans="1:11">
      <c r="A4276" t="s">
        <v>981</v>
      </c>
      <c r="B4276">
        <v>2013</v>
      </c>
      <c r="C4276">
        <v>0</v>
      </c>
      <c r="D4276">
        <v>0</v>
      </c>
      <c r="E4276">
        <v>0</v>
      </c>
      <c r="F4276">
        <v>0</v>
      </c>
      <c r="G4276">
        <v>0</v>
      </c>
      <c r="H4276">
        <v>0</v>
      </c>
      <c r="I4276">
        <v>44</v>
      </c>
      <c r="J4276" t="s">
        <v>1275</v>
      </c>
      <c r="K4276" t="str">
        <f>INDEX('Planning Periods'!$O$2:$O$540,MATCH('Table B Values'!A4276,'Planning Periods'!$A$2:$A$540,0))</f>
        <v>Nevada County</v>
      </c>
    </row>
    <row r="4277" spans="1:11">
      <c r="A4277" t="s">
        <v>821</v>
      </c>
      <c r="B4277">
        <v>2013</v>
      </c>
      <c r="C4277">
        <v>0</v>
      </c>
      <c r="D4277">
        <v>0</v>
      </c>
      <c r="E4277">
        <v>0</v>
      </c>
      <c r="F4277">
        <v>0</v>
      </c>
      <c r="G4277">
        <v>0</v>
      </c>
      <c r="H4277">
        <v>0</v>
      </c>
      <c r="I4277">
        <v>0</v>
      </c>
      <c r="J4277" t="s">
        <v>1275</v>
      </c>
      <c r="K4277" t="str">
        <f>INDEX('Planning Periods'!$O$2:$O$540,MATCH('Table B Values'!A4277,'Planning Periods'!$A$2:$A$540,0))</f>
        <v>Mendocino County</v>
      </c>
    </row>
    <row r="4278" spans="1:11">
      <c r="A4278" t="s">
        <v>789</v>
      </c>
      <c r="B4278">
        <v>2013</v>
      </c>
      <c r="C4278">
        <v>0</v>
      </c>
      <c r="D4278">
        <v>0</v>
      </c>
      <c r="E4278">
        <v>0</v>
      </c>
      <c r="F4278">
        <v>0</v>
      </c>
      <c r="G4278">
        <v>0</v>
      </c>
      <c r="H4278">
        <v>0</v>
      </c>
      <c r="I4278">
        <v>0</v>
      </c>
      <c r="J4278" t="s">
        <v>1275</v>
      </c>
      <c r="K4278" t="str">
        <f>INDEX('Planning Periods'!$O$2:$O$540,MATCH('Table B Values'!A4278,'Planning Periods'!$A$2:$A$540,0))</f>
        <v>Alameda County</v>
      </c>
    </row>
    <row r="4279" spans="1:11">
      <c r="A4279" t="s">
        <v>804</v>
      </c>
      <c r="B4279">
        <v>2013</v>
      </c>
      <c r="C4279">
        <v>0</v>
      </c>
      <c r="D4279">
        <v>0</v>
      </c>
      <c r="E4279">
        <v>0</v>
      </c>
      <c r="F4279">
        <v>0</v>
      </c>
      <c r="G4279">
        <v>0</v>
      </c>
      <c r="H4279">
        <v>0</v>
      </c>
      <c r="I4279">
        <v>56</v>
      </c>
      <c r="J4279" t="s">
        <v>1275</v>
      </c>
      <c r="K4279" t="str">
        <f>INDEX('Planning Periods'!$O$2:$O$540,MATCH('Table B Values'!A4279,'Planning Periods'!$A$2:$A$540,0))</f>
        <v>San Bernardino County</v>
      </c>
    </row>
    <row r="4280" spans="1:11">
      <c r="A4280" t="s">
        <v>773</v>
      </c>
      <c r="B4280">
        <v>2013</v>
      </c>
      <c r="C4280">
        <v>0</v>
      </c>
      <c r="D4280">
        <v>0</v>
      </c>
      <c r="E4280">
        <v>0</v>
      </c>
      <c r="F4280">
        <v>0</v>
      </c>
      <c r="G4280">
        <v>0</v>
      </c>
      <c r="H4280">
        <v>0</v>
      </c>
      <c r="I4280">
        <v>0</v>
      </c>
      <c r="J4280" t="s">
        <v>1275</v>
      </c>
      <c r="K4280" t="str">
        <f>INDEX('Planning Periods'!$O$2:$O$540,MATCH('Table B Values'!A4280,'Planning Periods'!$A$2:$A$540,0))</f>
        <v>Orange County</v>
      </c>
    </row>
    <row r="4281" spans="1:11">
      <c r="A4281" t="s">
        <v>778</v>
      </c>
      <c r="B4281">
        <v>2013</v>
      </c>
      <c r="C4281">
        <v>6</v>
      </c>
      <c r="D4281">
        <v>95</v>
      </c>
      <c r="E4281">
        <v>66</v>
      </c>
      <c r="F4281">
        <v>13</v>
      </c>
      <c r="G4281">
        <v>0</v>
      </c>
      <c r="H4281">
        <v>15</v>
      </c>
      <c r="I4281" s="356">
        <v>8</v>
      </c>
      <c r="J4281" t="s">
        <v>1275</v>
      </c>
      <c r="K4281" t="str">
        <f>INDEX('Planning Periods'!$O$2:$O$540,MATCH('Table B Values'!A4281,'Planning Periods'!$A$2:$A$540,0))</f>
        <v>Tulare County</v>
      </c>
    </row>
    <row r="4282" spans="1:11">
      <c r="A4282" t="s">
        <v>1216</v>
      </c>
      <c r="B4282">
        <v>2013</v>
      </c>
      <c r="C4282">
        <v>0</v>
      </c>
      <c r="D4282">
        <v>0</v>
      </c>
      <c r="E4282">
        <v>4</v>
      </c>
      <c r="F4282">
        <v>0</v>
      </c>
      <c r="G4282">
        <v>0</v>
      </c>
      <c r="H4282">
        <v>0</v>
      </c>
      <c r="I4282">
        <v>53</v>
      </c>
      <c r="J4282" t="s">
        <v>1275</v>
      </c>
      <c r="K4282" t="str">
        <f>INDEX('Planning Periods'!$O$2:$O$540,MATCH('Table B Values'!A4282,'Planning Periods'!$A$2:$A$540,0))</f>
        <v>Tuolumne County</v>
      </c>
    </row>
    <row r="4283" spans="1:11">
      <c r="A4283" t="s">
        <v>770</v>
      </c>
      <c r="B4283">
        <v>2013</v>
      </c>
      <c r="C4283">
        <v>0</v>
      </c>
      <c r="D4283">
        <v>0</v>
      </c>
      <c r="E4283">
        <v>0</v>
      </c>
      <c r="F4283">
        <v>0</v>
      </c>
      <c r="G4283">
        <v>0</v>
      </c>
      <c r="H4283">
        <v>36</v>
      </c>
      <c r="I4283">
        <v>15</v>
      </c>
      <c r="J4283" t="s">
        <v>1275</v>
      </c>
      <c r="K4283" t="str">
        <f>INDEX('Planning Periods'!$O$2:$O$540,MATCH('Table B Values'!A4283,'Planning Periods'!$A$2:$A$540,0))</f>
        <v>Stanislaus County</v>
      </c>
    </row>
    <row r="4284" spans="1:11">
      <c r="A4284" t="s">
        <v>968</v>
      </c>
      <c r="B4284">
        <v>2013</v>
      </c>
      <c r="C4284">
        <v>0</v>
      </c>
      <c r="D4284">
        <v>0</v>
      </c>
      <c r="E4284">
        <v>0</v>
      </c>
      <c r="F4284">
        <v>0</v>
      </c>
      <c r="G4284">
        <v>0</v>
      </c>
      <c r="H4284">
        <v>0</v>
      </c>
      <c r="I4284">
        <v>7</v>
      </c>
      <c r="J4284" t="s">
        <v>1275</v>
      </c>
      <c r="K4284" t="str">
        <f>INDEX('Planning Periods'!$O$2:$O$540,MATCH('Table B Values'!A4284,'Planning Periods'!$A$2:$A$540,0))</f>
        <v>Humboldt County</v>
      </c>
    </row>
    <row r="4285" spans="1:11">
      <c r="A4285" t="s">
        <v>1129</v>
      </c>
      <c r="B4285">
        <v>2013</v>
      </c>
      <c r="C4285">
        <v>0</v>
      </c>
      <c r="D4285">
        <v>0</v>
      </c>
      <c r="E4285">
        <v>0</v>
      </c>
      <c r="F4285">
        <v>0</v>
      </c>
      <c r="G4285">
        <v>0</v>
      </c>
      <c r="H4285">
        <v>2</v>
      </c>
      <c r="I4285">
        <v>6</v>
      </c>
      <c r="J4285" t="s">
        <v>1275</v>
      </c>
      <c r="K4285" t="str">
        <f>INDEX('Planning Periods'!$O$2:$O$540,MATCH('Table B Values'!A4285,'Planning Periods'!$A$2:$A$540,0))</f>
        <v>Marin County</v>
      </c>
    </row>
    <row r="4286" spans="1:11">
      <c r="A4286" t="s">
        <v>1130</v>
      </c>
      <c r="B4286">
        <v>2013</v>
      </c>
      <c r="C4286">
        <v>0</v>
      </c>
      <c r="D4286">
        <v>0</v>
      </c>
      <c r="E4286">
        <v>0</v>
      </c>
      <c r="F4286">
        <v>0</v>
      </c>
      <c r="G4286">
        <v>0</v>
      </c>
      <c r="H4286">
        <v>6</v>
      </c>
      <c r="I4286">
        <v>219</v>
      </c>
      <c r="J4286" t="s">
        <v>1275</v>
      </c>
      <c r="K4286" t="str">
        <f>INDEX('Planning Periods'!$O$2:$O$540,MATCH('Table B Values'!A4286,'Planning Periods'!$A$2:$A$540,0))</f>
        <v>Solano County</v>
      </c>
    </row>
    <row r="4287" spans="1:11">
      <c r="A4287" t="s">
        <v>902</v>
      </c>
      <c r="B4287">
        <v>2013</v>
      </c>
      <c r="C4287">
        <v>46</v>
      </c>
      <c r="D4287">
        <v>0</v>
      </c>
      <c r="E4287">
        <v>44</v>
      </c>
      <c r="F4287">
        <v>0</v>
      </c>
      <c r="G4287">
        <v>0</v>
      </c>
      <c r="H4287">
        <v>7</v>
      </c>
      <c r="I4287">
        <v>497</v>
      </c>
      <c r="J4287" t="s">
        <v>1275</v>
      </c>
      <c r="K4287" t="str">
        <f>INDEX('Planning Periods'!$O$2:$O$540,MATCH('Table B Values'!A4287,'Planning Periods'!$A$2:$A$540,0))</f>
        <v>San Diego County</v>
      </c>
    </row>
    <row r="4288" spans="1:11">
      <c r="A4288" t="s">
        <v>818</v>
      </c>
      <c r="B4288">
        <v>2013</v>
      </c>
      <c r="C4288">
        <v>0</v>
      </c>
      <c r="D4288">
        <v>0</v>
      </c>
      <c r="E4288">
        <v>0</v>
      </c>
      <c r="F4288">
        <v>0</v>
      </c>
      <c r="G4288">
        <v>0</v>
      </c>
      <c r="H4288">
        <v>173</v>
      </c>
      <c r="I4288">
        <v>196</v>
      </c>
      <c r="J4288" t="s">
        <v>1275</v>
      </c>
      <c r="K4288" t="str">
        <f>INDEX('Planning Periods'!$O$2:$O$540,MATCH('Table B Values'!A4288,'Planning Periods'!$A$2:$A$540,0))</f>
        <v>Sacramento County</v>
      </c>
    </row>
    <row r="4289" spans="1:11">
      <c r="A4289" t="s">
        <v>1128</v>
      </c>
      <c r="B4289">
        <v>2013</v>
      </c>
      <c r="C4289">
        <v>29</v>
      </c>
      <c r="D4289">
        <v>0</v>
      </c>
      <c r="E4289">
        <v>0</v>
      </c>
      <c r="F4289">
        <v>0</v>
      </c>
      <c r="G4289">
        <v>0</v>
      </c>
      <c r="H4289">
        <v>0</v>
      </c>
      <c r="I4289">
        <v>164</v>
      </c>
      <c r="J4289" t="s">
        <v>1275</v>
      </c>
      <c r="K4289" t="str">
        <f>INDEX('Planning Periods'!$O$2:$O$540,MATCH('Table B Values'!A4289,'Planning Periods'!$A$2:$A$540,0))</f>
        <v>Alameda County</v>
      </c>
    </row>
    <row r="4290" spans="1:11">
      <c r="A4290" t="s">
        <v>1006</v>
      </c>
      <c r="B4290">
        <v>2013</v>
      </c>
      <c r="C4290">
        <v>31</v>
      </c>
      <c r="D4290">
        <v>1</v>
      </c>
      <c r="E4290">
        <v>9</v>
      </c>
      <c r="F4290">
        <v>1</v>
      </c>
      <c r="G4290">
        <v>0</v>
      </c>
      <c r="H4290">
        <v>0</v>
      </c>
      <c r="I4290">
        <v>283</v>
      </c>
      <c r="J4290" t="s">
        <v>1275</v>
      </c>
      <c r="K4290" t="str">
        <f>INDEX('Planning Periods'!$O$2:$O$540,MATCH('Table B Values'!A4290,'Planning Periods'!$A$2:$A$540,0))</f>
        <v>San Diego County</v>
      </c>
    </row>
    <row r="4291" spans="1:11">
      <c r="A4291" t="s">
        <v>972</v>
      </c>
      <c r="B4291">
        <v>2013</v>
      </c>
      <c r="C4291">
        <v>0</v>
      </c>
      <c r="D4291">
        <v>0</v>
      </c>
      <c r="E4291">
        <v>1</v>
      </c>
      <c r="F4291">
        <v>0</v>
      </c>
      <c r="G4291">
        <v>0</v>
      </c>
      <c r="H4291">
        <v>0</v>
      </c>
      <c r="I4291">
        <v>1</v>
      </c>
      <c r="J4291" t="s">
        <v>1275</v>
      </c>
      <c r="K4291" t="str">
        <f>INDEX('Planning Periods'!$O$2:$O$540,MATCH('Table B Values'!A4291,'Planning Periods'!$A$2:$A$540,0))</f>
        <v>Humboldt County</v>
      </c>
    </row>
    <row r="4292" spans="1:11">
      <c r="A4292" t="s">
        <v>1118</v>
      </c>
      <c r="B4292">
        <v>2013</v>
      </c>
      <c r="C4292">
        <v>0</v>
      </c>
      <c r="D4292">
        <v>0</v>
      </c>
      <c r="E4292">
        <v>0</v>
      </c>
      <c r="F4292">
        <v>0</v>
      </c>
      <c r="G4292">
        <v>0</v>
      </c>
      <c r="H4292">
        <v>230</v>
      </c>
      <c r="I4292">
        <v>0</v>
      </c>
      <c r="J4292" t="s">
        <v>1275</v>
      </c>
      <c r="K4292" t="str">
        <f>INDEX('Planning Periods'!$O$2:$O$540,MATCH('Table B Values'!A4292,'Planning Periods'!$A$2:$A$540,0))</f>
        <v>Fresno County</v>
      </c>
    </row>
    <row r="4293" spans="1:11">
      <c r="A4293" t="s">
        <v>984</v>
      </c>
      <c r="B4293">
        <v>2013</v>
      </c>
      <c r="C4293">
        <v>0</v>
      </c>
      <c r="D4293">
        <v>0</v>
      </c>
      <c r="E4293">
        <v>0</v>
      </c>
      <c r="F4293">
        <v>0</v>
      </c>
      <c r="G4293">
        <v>0</v>
      </c>
      <c r="H4293">
        <v>0</v>
      </c>
      <c r="I4293">
        <v>389</v>
      </c>
      <c r="J4293" t="s">
        <v>1275</v>
      </c>
      <c r="K4293" t="str">
        <f>INDEX('Planning Periods'!$O$2:$O$540,MATCH('Table B Values'!A4293,'Planning Periods'!$A$2:$A$540,0))</f>
        <v>Orange County</v>
      </c>
    </row>
    <row r="4294" spans="1:11">
      <c r="A4294" t="s">
        <v>983</v>
      </c>
      <c r="B4294">
        <v>2013</v>
      </c>
      <c r="C4294">
        <v>0</v>
      </c>
      <c r="D4294">
        <v>0</v>
      </c>
      <c r="E4294">
        <v>0</v>
      </c>
      <c r="F4294">
        <v>0</v>
      </c>
      <c r="G4294">
        <v>0</v>
      </c>
      <c r="H4294">
        <v>0</v>
      </c>
      <c r="I4294">
        <v>41</v>
      </c>
      <c r="J4294" t="s">
        <v>1275</v>
      </c>
      <c r="K4294" t="str">
        <f>INDEX('Planning Periods'!$O$2:$O$540,MATCH('Table B Values'!A4294,'Planning Periods'!$A$2:$A$540,0))</f>
        <v>Sacramento County</v>
      </c>
    </row>
    <row r="4295" spans="1:11">
      <c r="A4295" t="s">
        <v>1112</v>
      </c>
      <c r="B4295">
        <v>2013</v>
      </c>
      <c r="C4295">
        <v>0</v>
      </c>
      <c r="D4295">
        <v>0</v>
      </c>
      <c r="E4295">
        <v>10</v>
      </c>
      <c r="F4295">
        <v>0</v>
      </c>
      <c r="G4295">
        <v>0</v>
      </c>
      <c r="H4295">
        <v>58</v>
      </c>
      <c r="I4295">
        <v>730</v>
      </c>
      <c r="J4295" t="s">
        <v>1275</v>
      </c>
      <c r="K4295" t="str">
        <f>INDEX('Planning Periods'!$O$2:$O$540,MATCH('Table B Values'!A4295,'Planning Periods'!$A$2:$A$540,0))</f>
        <v>Alameda County</v>
      </c>
    </row>
    <row r="4296" spans="1:11">
      <c r="A4296" t="s">
        <v>869</v>
      </c>
      <c r="B4296">
        <v>2013</v>
      </c>
      <c r="C4296">
        <v>0</v>
      </c>
      <c r="D4296">
        <v>0</v>
      </c>
      <c r="E4296">
        <v>0</v>
      </c>
      <c r="F4296">
        <v>0</v>
      </c>
      <c r="G4296">
        <v>0</v>
      </c>
      <c r="H4296">
        <v>28</v>
      </c>
      <c r="I4296">
        <v>302</v>
      </c>
      <c r="J4296" t="s">
        <v>1275</v>
      </c>
      <c r="K4296" t="str">
        <f>INDEX('Planning Periods'!$O$2:$O$540,MATCH('Table B Values'!A4296,'Planning Periods'!$A$2:$A$540,0))</f>
        <v>Sacramento County</v>
      </c>
    </row>
    <row r="4297" spans="1:11">
      <c r="A4297" t="s">
        <v>963</v>
      </c>
      <c r="B4297">
        <v>2013</v>
      </c>
      <c r="C4297">
        <v>0</v>
      </c>
      <c r="D4297">
        <v>0</v>
      </c>
      <c r="E4297">
        <v>0</v>
      </c>
      <c r="F4297">
        <v>0</v>
      </c>
      <c r="G4297">
        <v>0</v>
      </c>
      <c r="H4297">
        <v>0</v>
      </c>
      <c r="I4297">
        <v>223</v>
      </c>
      <c r="J4297" t="s">
        <v>1275</v>
      </c>
      <c r="K4297" t="str">
        <f>INDEX('Planning Periods'!$O$2:$O$540,MATCH('Table B Values'!A4297,'Planning Periods'!$A$2:$A$540,0))</f>
        <v>San Bernardino County</v>
      </c>
    </row>
    <row r="4298" spans="1:11">
      <c r="A4298" t="s">
        <v>1103</v>
      </c>
      <c r="B4298">
        <v>2013</v>
      </c>
      <c r="C4298">
        <v>0</v>
      </c>
      <c r="D4298">
        <v>0</v>
      </c>
      <c r="E4298">
        <v>0</v>
      </c>
      <c r="F4298">
        <v>0</v>
      </c>
      <c r="G4298">
        <v>0</v>
      </c>
      <c r="H4298">
        <v>0</v>
      </c>
      <c r="I4298">
        <v>0</v>
      </c>
      <c r="J4298" t="s">
        <v>1275</v>
      </c>
      <c r="K4298" t="str">
        <f>INDEX('Planning Periods'!$O$2:$O$540,MATCH('Table B Values'!A4298,'Planning Periods'!$A$2:$A$540,0))</f>
        <v>San Mateo County</v>
      </c>
    </row>
    <row r="4299" spans="1:11">
      <c r="A4299" t="s">
        <v>1048</v>
      </c>
      <c r="B4299">
        <v>2013</v>
      </c>
      <c r="C4299">
        <v>0</v>
      </c>
      <c r="D4299">
        <v>0</v>
      </c>
      <c r="E4299">
        <v>0</v>
      </c>
      <c r="F4299">
        <v>0</v>
      </c>
      <c r="G4299">
        <v>0</v>
      </c>
      <c r="H4299">
        <v>34</v>
      </c>
      <c r="I4299">
        <v>0</v>
      </c>
      <c r="J4299" t="s">
        <v>1275</v>
      </c>
      <c r="K4299" t="str">
        <f>INDEX('Planning Periods'!$O$2:$O$540,MATCH('Table B Values'!A4299,'Planning Periods'!$A$2:$A$540,0))</f>
        <v>Kern County</v>
      </c>
    </row>
    <row r="4300" spans="1:11">
      <c r="A4300" t="s">
        <v>872</v>
      </c>
      <c r="B4300">
        <v>2013</v>
      </c>
      <c r="C4300">
        <v>0</v>
      </c>
      <c r="D4300">
        <v>0</v>
      </c>
      <c r="E4300">
        <v>0</v>
      </c>
      <c r="F4300">
        <v>0</v>
      </c>
      <c r="G4300">
        <v>0</v>
      </c>
      <c r="H4300">
        <v>0</v>
      </c>
      <c r="I4300" s="356">
        <v>5</v>
      </c>
      <c r="J4300" t="s">
        <v>1275</v>
      </c>
      <c r="K4300" t="str">
        <f>INDEX('Planning Periods'!$O$2:$O$540,MATCH('Table B Values'!A4300,'Planning Periods'!$A$2:$A$540,0))</f>
        <v>Los Angeles County</v>
      </c>
    </row>
    <row r="4301" spans="1:11">
      <c r="A4301" t="s">
        <v>1064</v>
      </c>
      <c r="B4301">
        <v>2013</v>
      </c>
      <c r="C4301">
        <v>0</v>
      </c>
      <c r="D4301">
        <v>1</v>
      </c>
      <c r="E4301">
        <v>0</v>
      </c>
      <c r="F4301">
        <v>73</v>
      </c>
      <c r="G4301">
        <v>0</v>
      </c>
      <c r="H4301">
        <v>10</v>
      </c>
      <c r="I4301">
        <v>0</v>
      </c>
      <c r="J4301" t="s">
        <v>1275</v>
      </c>
      <c r="K4301" t="str">
        <f>INDEX('Planning Periods'!$O$2:$O$540,MATCH('Table B Values'!A4301,'Planning Periods'!$A$2:$A$540,0))</f>
        <v>Tulare County</v>
      </c>
    </row>
    <row r="4302" spans="1:11">
      <c r="A4302" t="s">
        <v>990</v>
      </c>
      <c r="B4302">
        <v>2013</v>
      </c>
      <c r="C4302">
        <v>39</v>
      </c>
      <c r="D4302">
        <v>22</v>
      </c>
      <c r="E4302">
        <v>20</v>
      </c>
      <c r="F4302">
        <v>18</v>
      </c>
      <c r="G4302">
        <v>0</v>
      </c>
      <c r="H4302">
        <v>25</v>
      </c>
      <c r="I4302">
        <v>74</v>
      </c>
      <c r="J4302" t="s">
        <v>1275</v>
      </c>
      <c r="K4302" t="str">
        <f>INDEX('Planning Periods'!$O$2:$O$540,MATCH('Table B Values'!A4302,'Planning Periods'!$A$2:$A$540,0))</f>
        <v>Del Norte County</v>
      </c>
    </row>
    <row r="4303" spans="1:11">
      <c r="A4303" t="s">
        <v>999</v>
      </c>
      <c r="B4303">
        <v>2013</v>
      </c>
      <c r="C4303">
        <v>0</v>
      </c>
      <c r="D4303">
        <v>0</v>
      </c>
      <c r="E4303">
        <v>0</v>
      </c>
      <c r="F4303">
        <v>0</v>
      </c>
      <c r="G4303">
        <v>0</v>
      </c>
      <c r="H4303">
        <v>0</v>
      </c>
      <c r="I4303">
        <v>15</v>
      </c>
      <c r="J4303" t="s">
        <v>1275</v>
      </c>
      <c r="K4303" t="str">
        <f>INDEX('Planning Periods'!$O$2:$O$540,MATCH('Table B Values'!A4303,'Planning Periods'!$A$2:$A$540,0))</f>
        <v>Orange County</v>
      </c>
    </row>
    <row r="4304" spans="1:11">
      <c r="A4304" t="s">
        <v>849</v>
      </c>
      <c r="B4304">
        <v>2013</v>
      </c>
      <c r="C4304">
        <v>0</v>
      </c>
      <c r="D4304">
        <v>0</v>
      </c>
      <c r="E4304">
        <v>0</v>
      </c>
      <c r="F4304">
        <v>3</v>
      </c>
      <c r="G4304">
        <v>0</v>
      </c>
      <c r="H4304">
        <v>13</v>
      </c>
      <c r="I4304">
        <v>38</v>
      </c>
      <c r="J4304" t="s">
        <v>1275</v>
      </c>
      <c r="K4304" t="str">
        <f>INDEX('Planning Periods'!$O$2:$O$540,MATCH('Table B Values'!A4304,'Planning Periods'!$A$2:$A$540,0))</f>
        <v>Yolo County</v>
      </c>
    </row>
    <row r="4305" spans="1:11">
      <c r="A4305" t="s">
        <v>994</v>
      </c>
      <c r="B4305">
        <v>2013</v>
      </c>
      <c r="C4305">
        <v>0</v>
      </c>
      <c r="D4305">
        <v>0</v>
      </c>
      <c r="E4305">
        <v>0</v>
      </c>
      <c r="F4305">
        <v>0</v>
      </c>
      <c r="G4305">
        <v>0</v>
      </c>
      <c r="H4305">
        <v>0</v>
      </c>
      <c r="I4305">
        <v>7</v>
      </c>
      <c r="J4305" t="s">
        <v>1275</v>
      </c>
      <c r="K4305" t="str">
        <f>INDEX('Planning Periods'!$O$2:$O$540,MATCH('Table B Values'!A4305,'Planning Periods'!$A$2:$A$540,0))</f>
        <v>San Diego County</v>
      </c>
    </row>
    <row r="4306" spans="1:11">
      <c r="A4306" t="s">
        <v>939</v>
      </c>
      <c r="B4306">
        <v>2013</v>
      </c>
      <c r="C4306">
        <v>42</v>
      </c>
      <c r="D4306">
        <v>0</v>
      </c>
      <c r="E4306">
        <v>0</v>
      </c>
      <c r="F4306">
        <v>0</v>
      </c>
      <c r="G4306">
        <v>0</v>
      </c>
      <c r="H4306">
        <v>1</v>
      </c>
      <c r="I4306">
        <v>9</v>
      </c>
      <c r="J4306" t="s">
        <v>1275</v>
      </c>
      <c r="K4306" t="str">
        <f>INDEX('Planning Periods'!$O$2:$O$540,MATCH('Table B Values'!A4306,'Planning Periods'!$A$2:$A$540,0))</f>
        <v>Los Angeles County</v>
      </c>
    </row>
    <row r="4307" spans="1:11">
      <c r="A4307" t="s">
        <v>1126</v>
      </c>
      <c r="B4307">
        <v>2013</v>
      </c>
      <c r="C4307">
        <v>0</v>
      </c>
      <c r="D4307">
        <v>0</v>
      </c>
      <c r="E4307">
        <v>0</v>
      </c>
      <c r="F4307">
        <v>0</v>
      </c>
      <c r="G4307">
        <v>0</v>
      </c>
      <c r="H4307">
        <v>0</v>
      </c>
      <c r="I4307">
        <v>0</v>
      </c>
      <c r="J4307" t="s">
        <v>1275</v>
      </c>
      <c r="K4307" t="str">
        <f>INDEX('Planning Periods'!$O$2:$O$540,MATCH('Table B Values'!A4307,'Planning Periods'!$A$2:$A$540,0))</f>
        <v>Contra Costa County</v>
      </c>
    </row>
    <row r="4308" spans="1:11">
      <c r="A4308" t="s">
        <v>881</v>
      </c>
      <c r="B4308">
        <v>2013</v>
      </c>
      <c r="C4308">
        <v>42</v>
      </c>
      <c r="D4308">
        <v>0</v>
      </c>
      <c r="E4308">
        <v>29</v>
      </c>
      <c r="F4308">
        <v>0</v>
      </c>
      <c r="G4308">
        <v>0</v>
      </c>
      <c r="H4308">
        <v>7</v>
      </c>
      <c r="I4308" s="356">
        <v>685</v>
      </c>
      <c r="J4308" t="s">
        <v>1275</v>
      </c>
      <c r="K4308" t="str">
        <f>INDEX('Planning Periods'!$O$2:$O$540,MATCH('Table B Values'!A4308,'Planning Periods'!$A$2:$A$540,0))</f>
        <v>El Dorado County</v>
      </c>
    </row>
    <row r="4309" spans="1:11">
      <c r="A4309" t="s">
        <v>1004</v>
      </c>
      <c r="B4309">
        <v>2013</v>
      </c>
      <c r="C4309">
        <v>14</v>
      </c>
      <c r="D4309">
        <v>0</v>
      </c>
      <c r="E4309">
        <v>6</v>
      </c>
      <c r="F4309">
        <v>0</v>
      </c>
      <c r="G4309">
        <v>0</v>
      </c>
      <c r="H4309">
        <v>6</v>
      </c>
      <c r="I4309">
        <v>5</v>
      </c>
      <c r="J4309" t="s">
        <v>1275</v>
      </c>
      <c r="K4309" t="str">
        <f>INDEX('Planning Periods'!$O$2:$O$540,MATCH('Table B Values'!A4309,'Planning Periods'!$A$2:$A$540,0))</f>
        <v>Los Angeles County</v>
      </c>
    </row>
    <row r="4310" spans="1:11">
      <c r="A4310" t="s">
        <v>1011</v>
      </c>
      <c r="B4310">
        <v>2013</v>
      </c>
      <c r="C4310">
        <v>0</v>
      </c>
      <c r="D4310">
        <v>0</v>
      </c>
      <c r="E4310">
        <v>0</v>
      </c>
      <c r="F4310">
        <v>0</v>
      </c>
      <c r="G4310">
        <v>0</v>
      </c>
      <c r="H4310">
        <v>0</v>
      </c>
      <c r="I4310">
        <v>4</v>
      </c>
      <c r="J4310" t="s">
        <v>1275</v>
      </c>
      <c r="K4310" t="str">
        <f>INDEX('Planning Periods'!$O$2:$O$540,MATCH('Table B Values'!A4310,'Planning Periods'!$A$2:$A$540,0))</f>
        <v>Imperial County</v>
      </c>
    </row>
    <row r="4311" spans="1:11">
      <c r="A4311" t="s">
        <v>1058</v>
      </c>
      <c r="B4311">
        <v>2013</v>
      </c>
      <c r="C4311">
        <v>0</v>
      </c>
      <c r="D4311">
        <v>0</v>
      </c>
      <c r="E4311">
        <v>14</v>
      </c>
      <c r="F4311">
        <v>0</v>
      </c>
      <c r="G4311">
        <v>0</v>
      </c>
      <c r="H4311">
        <v>0</v>
      </c>
      <c r="I4311">
        <v>659</v>
      </c>
      <c r="J4311" t="s">
        <v>1275</v>
      </c>
      <c r="K4311" t="str">
        <f>INDEX('Planning Periods'!$O$2:$O$540,MATCH('Table B Values'!A4311,'Planning Periods'!$A$2:$A$540,0))</f>
        <v>Alameda County</v>
      </c>
    </row>
    <row r="4312" spans="1:11">
      <c r="A4312" t="s">
        <v>1061</v>
      </c>
      <c r="B4312">
        <v>2013</v>
      </c>
      <c r="C4312">
        <v>0</v>
      </c>
      <c r="D4312">
        <v>0</v>
      </c>
      <c r="E4312">
        <v>0</v>
      </c>
      <c r="F4312">
        <v>0</v>
      </c>
      <c r="G4312">
        <v>0</v>
      </c>
      <c r="H4312">
        <v>0</v>
      </c>
      <c r="I4312">
        <v>0</v>
      </c>
      <c r="J4312" t="s">
        <v>1275</v>
      </c>
      <c r="K4312" t="str">
        <f>INDEX('Planning Periods'!$O$2:$O$540,MATCH('Table B Values'!A4312,'Planning Periods'!$A$2:$A$540,0))</f>
        <v>San Mateo County</v>
      </c>
    </row>
    <row r="4313" spans="1:11">
      <c r="A4313" t="s">
        <v>1013</v>
      </c>
      <c r="B4313">
        <v>2013</v>
      </c>
      <c r="C4313">
        <v>48</v>
      </c>
      <c r="D4313">
        <v>0</v>
      </c>
      <c r="E4313">
        <v>2</v>
      </c>
      <c r="F4313">
        <v>0</v>
      </c>
      <c r="G4313">
        <v>0</v>
      </c>
      <c r="H4313">
        <v>24</v>
      </c>
      <c r="I4313">
        <v>12</v>
      </c>
      <c r="J4313" t="s">
        <v>1275</v>
      </c>
      <c r="K4313" t="str">
        <f>INDEX('Planning Periods'!$O$2:$O$540,MATCH('Table B Values'!A4313,'Planning Periods'!$A$2:$A$540,0))</f>
        <v>San Diego County</v>
      </c>
    </row>
    <row r="4314" spans="1:11">
      <c r="A4314" t="s">
        <v>987</v>
      </c>
      <c r="B4314">
        <v>2013</v>
      </c>
      <c r="C4314">
        <v>0</v>
      </c>
      <c r="D4314">
        <v>0</v>
      </c>
      <c r="E4314">
        <v>0</v>
      </c>
      <c r="F4314">
        <v>0</v>
      </c>
      <c r="G4314">
        <v>0</v>
      </c>
      <c r="H4314">
        <v>3</v>
      </c>
      <c r="I4314">
        <v>38</v>
      </c>
      <c r="J4314" t="s">
        <v>1275</v>
      </c>
      <c r="K4314" t="str">
        <f>INDEX('Planning Periods'!$O$2:$O$540,MATCH('Table B Values'!A4314,'Planning Periods'!$A$2:$A$540,0))</f>
        <v>Orange County</v>
      </c>
    </row>
    <row r="4315" spans="1:11">
      <c r="A4315" t="s">
        <v>1062</v>
      </c>
      <c r="B4315">
        <v>2013</v>
      </c>
      <c r="C4315">
        <v>0</v>
      </c>
      <c r="D4315">
        <v>0</v>
      </c>
      <c r="E4315">
        <v>0</v>
      </c>
      <c r="F4315">
        <v>0</v>
      </c>
      <c r="G4315">
        <v>0</v>
      </c>
      <c r="H4315">
        <v>0</v>
      </c>
      <c r="I4315" s="356">
        <v>213</v>
      </c>
      <c r="J4315" t="s">
        <v>1275</v>
      </c>
      <c r="K4315" t="str">
        <f>INDEX('Planning Periods'!$O$2:$O$540,MATCH('Table B Values'!A4315,'Planning Periods'!$A$2:$A$540,0))</f>
        <v>Riverside County</v>
      </c>
    </row>
    <row r="4316" spans="1:11">
      <c r="A4316" t="s">
        <v>1057</v>
      </c>
      <c r="B4316">
        <v>2013</v>
      </c>
      <c r="C4316">
        <v>0</v>
      </c>
      <c r="D4316">
        <v>0</v>
      </c>
      <c r="E4316">
        <v>0</v>
      </c>
      <c r="F4316">
        <v>0</v>
      </c>
      <c r="G4316">
        <v>0</v>
      </c>
      <c r="H4316">
        <v>0</v>
      </c>
      <c r="I4316">
        <v>11</v>
      </c>
      <c r="J4316" t="s">
        <v>1275</v>
      </c>
      <c r="K4316" t="str">
        <f>INDEX('Planning Periods'!$O$2:$O$540,MATCH('Table B Values'!A4316,'Planning Periods'!$A$2:$A$540,0))</f>
        <v>Los Angeles County</v>
      </c>
    </row>
    <row r="4317" spans="1:11">
      <c r="A4317" t="s">
        <v>1056</v>
      </c>
      <c r="B4317">
        <v>2013</v>
      </c>
      <c r="C4317">
        <v>0</v>
      </c>
      <c r="D4317">
        <v>0</v>
      </c>
      <c r="E4317">
        <v>0</v>
      </c>
      <c r="F4317">
        <v>0</v>
      </c>
      <c r="G4317">
        <v>0</v>
      </c>
      <c r="H4317">
        <v>0</v>
      </c>
      <c r="I4317">
        <v>12</v>
      </c>
      <c r="J4317" t="s">
        <v>1275</v>
      </c>
      <c r="K4317" t="str">
        <f>INDEX('Planning Periods'!$O$2:$O$540,MATCH('Table B Values'!A4317,'Planning Periods'!$A$2:$A$540,0))</f>
        <v>Inyo County</v>
      </c>
    </row>
    <row r="4318" spans="1:11">
      <c r="A4318" t="s">
        <v>1067</v>
      </c>
      <c r="B4318">
        <v>2013</v>
      </c>
      <c r="C4318">
        <v>0</v>
      </c>
      <c r="D4318">
        <v>0</v>
      </c>
      <c r="E4318">
        <v>0</v>
      </c>
      <c r="F4318">
        <v>0</v>
      </c>
      <c r="G4318">
        <v>0</v>
      </c>
      <c r="H4318">
        <v>0</v>
      </c>
      <c r="I4318">
        <v>28</v>
      </c>
      <c r="J4318" t="s">
        <v>1275</v>
      </c>
      <c r="K4318" t="str">
        <f>INDEX('Planning Periods'!$O$2:$O$540,MATCH('Table B Values'!A4318,'Planning Periods'!$A$2:$A$540,0))</f>
        <v>Riverside County</v>
      </c>
    </row>
    <row r="4319" spans="1:11">
      <c r="A4319" t="s">
        <v>1297</v>
      </c>
      <c r="B4319">
        <v>2013</v>
      </c>
      <c r="C4319">
        <v>0</v>
      </c>
      <c r="D4319">
        <v>0</v>
      </c>
      <c r="E4319">
        <v>0</v>
      </c>
      <c r="F4319">
        <v>0</v>
      </c>
      <c r="G4319">
        <v>0</v>
      </c>
      <c r="H4319">
        <v>0</v>
      </c>
      <c r="I4319">
        <v>0</v>
      </c>
      <c r="J4319" t="s">
        <v>1275</v>
      </c>
      <c r="K4319" t="str">
        <f>INDEX('Planning Periods'!$O$2:$O$540,MATCH('Table B Values'!A4319,'Planning Periods'!$A$2:$A$540,0))</f>
        <v>Fresno County</v>
      </c>
    </row>
    <row r="4320" spans="1:11">
      <c r="A4320" t="s">
        <v>1298</v>
      </c>
      <c r="B4320">
        <v>2013</v>
      </c>
      <c r="C4320">
        <v>0</v>
      </c>
      <c r="D4320">
        <v>0</v>
      </c>
      <c r="E4320">
        <v>0</v>
      </c>
      <c r="F4320">
        <v>0</v>
      </c>
      <c r="G4320">
        <v>0</v>
      </c>
      <c r="H4320">
        <v>163</v>
      </c>
      <c r="I4320">
        <v>92</v>
      </c>
      <c r="J4320" t="s">
        <v>1275</v>
      </c>
      <c r="K4320" t="str">
        <f>INDEX('Planning Periods'!$O$2:$O$540,MATCH('Table B Values'!A4320,'Planning Periods'!$A$2:$A$540,0))</f>
        <v>Imperial County</v>
      </c>
    </row>
    <row r="4321" spans="1:11">
      <c r="A4321" t="s">
        <v>1063</v>
      </c>
      <c r="B4321">
        <v>2013</v>
      </c>
      <c r="C4321">
        <v>3</v>
      </c>
      <c r="D4321">
        <v>0</v>
      </c>
      <c r="E4321">
        <v>26</v>
      </c>
      <c r="F4321">
        <v>0</v>
      </c>
      <c r="G4321">
        <v>0</v>
      </c>
      <c r="H4321">
        <v>5</v>
      </c>
      <c r="I4321">
        <v>22</v>
      </c>
      <c r="J4321" t="s">
        <v>1275</v>
      </c>
      <c r="K4321" t="str">
        <f>INDEX('Planning Periods'!$O$2:$O$540,MATCH('Table B Values'!A4321,'Planning Periods'!$A$2:$A$540,0))</f>
        <v>San Diego County</v>
      </c>
    </row>
    <row r="4322" spans="1:11">
      <c r="A4322" t="s">
        <v>1060</v>
      </c>
      <c r="B4322">
        <v>2013</v>
      </c>
      <c r="C4322">
        <v>0</v>
      </c>
      <c r="D4322">
        <v>0</v>
      </c>
      <c r="E4322">
        <v>0</v>
      </c>
      <c r="F4322">
        <v>0</v>
      </c>
      <c r="G4322">
        <v>0</v>
      </c>
      <c r="H4322">
        <v>0</v>
      </c>
      <c r="I4322">
        <v>1</v>
      </c>
      <c r="J4322" t="s">
        <v>1275</v>
      </c>
      <c r="K4322" t="str">
        <f>INDEX('Planning Periods'!$O$2:$O$540,MATCH('Table B Values'!A4322,'Planning Periods'!$A$2:$A$540,0))</f>
        <v>Amador County</v>
      </c>
    </row>
    <row r="4323" spans="1:11">
      <c r="A4323" t="s">
        <v>1020</v>
      </c>
      <c r="B4323">
        <v>2013</v>
      </c>
      <c r="C4323">
        <v>18</v>
      </c>
      <c r="D4323">
        <v>0</v>
      </c>
      <c r="E4323">
        <v>0</v>
      </c>
      <c r="F4323">
        <v>0</v>
      </c>
      <c r="G4323">
        <v>0</v>
      </c>
      <c r="H4323">
        <v>279</v>
      </c>
      <c r="I4323">
        <v>241</v>
      </c>
      <c r="J4323" t="s">
        <v>1275</v>
      </c>
      <c r="K4323" t="str">
        <f>INDEX('Planning Periods'!$O$2:$O$540,MATCH('Table B Values'!A4323,'Planning Periods'!$A$2:$A$540,0))</f>
        <v>San Diego County</v>
      </c>
    </row>
    <row r="4324" spans="1:11">
      <c r="A4324" t="s">
        <v>924</v>
      </c>
      <c r="B4324">
        <v>2013</v>
      </c>
      <c r="C4324">
        <v>0</v>
      </c>
      <c r="D4324">
        <v>0</v>
      </c>
      <c r="E4324">
        <v>0</v>
      </c>
      <c r="F4324">
        <v>0</v>
      </c>
      <c r="G4324">
        <v>0</v>
      </c>
      <c r="H4324">
        <v>0</v>
      </c>
      <c r="I4324" s="356">
        <v>0</v>
      </c>
      <c r="J4324" t="s">
        <v>1275</v>
      </c>
      <c r="K4324" t="str">
        <f>INDEX('Planning Periods'!$O$2:$O$540,MATCH('Table B Values'!A4324,'Planning Periods'!$A$2:$A$540,0))</f>
        <v>Orange County</v>
      </c>
    </row>
    <row r="4325" spans="1:11">
      <c r="A4325" t="s">
        <v>1041</v>
      </c>
      <c r="B4325">
        <v>2013</v>
      </c>
      <c r="C4325">
        <v>0</v>
      </c>
      <c r="D4325">
        <v>0</v>
      </c>
      <c r="E4325">
        <v>1</v>
      </c>
      <c r="F4325">
        <v>1</v>
      </c>
      <c r="G4325">
        <v>0</v>
      </c>
      <c r="H4325">
        <v>26</v>
      </c>
      <c r="I4325">
        <v>153</v>
      </c>
      <c r="J4325" t="s">
        <v>1275</v>
      </c>
      <c r="K4325" t="str">
        <f>INDEX('Planning Periods'!$O$2:$O$540,MATCH('Table B Values'!A4325,'Planning Periods'!$A$2:$A$540,0))</f>
        <v>Los Angeles County</v>
      </c>
    </row>
    <row r="4326" spans="1:11">
      <c r="A4326" t="s">
        <v>941</v>
      </c>
      <c r="B4326">
        <v>2013</v>
      </c>
      <c r="C4326">
        <v>0</v>
      </c>
      <c r="D4326">
        <v>0</v>
      </c>
      <c r="E4326">
        <v>0</v>
      </c>
      <c r="F4326">
        <v>0</v>
      </c>
      <c r="G4326">
        <v>0</v>
      </c>
      <c r="H4326">
        <v>0</v>
      </c>
      <c r="I4326" s="356">
        <v>4</v>
      </c>
      <c r="J4326" t="s">
        <v>1275</v>
      </c>
      <c r="K4326" t="str">
        <f>INDEX('Planning Periods'!$O$2:$O$540,MATCH('Table B Values'!A4326,'Planning Periods'!$A$2:$A$540,0))</f>
        <v>Orange County</v>
      </c>
    </row>
    <row r="4327" spans="1:11">
      <c r="A4327" t="s">
        <v>856</v>
      </c>
      <c r="B4327">
        <v>2013</v>
      </c>
      <c r="C4327">
        <v>105</v>
      </c>
      <c r="D4327">
        <v>0</v>
      </c>
      <c r="E4327">
        <v>85</v>
      </c>
      <c r="F4327">
        <v>0</v>
      </c>
      <c r="G4327">
        <v>0</v>
      </c>
      <c r="H4327">
        <v>2811</v>
      </c>
      <c r="I4327">
        <v>1942</v>
      </c>
      <c r="J4327" t="s">
        <v>1275</v>
      </c>
      <c r="K4327" t="str">
        <f>INDEX('Planning Periods'!$O$2:$O$540,MATCH('Table B Values'!A4327,'Planning Periods'!$A$2:$A$540,0))</f>
        <v>Orange County</v>
      </c>
    </row>
    <row r="4328" spans="1:11">
      <c r="A4328" t="s">
        <v>1189</v>
      </c>
      <c r="B4328">
        <v>2013</v>
      </c>
      <c r="C4328">
        <v>0</v>
      </c>
      <c r="D4328">
        <v>4</v>
      </c>
      <c r="E4328">
        <v>0</v>
      </c>
      <c r="F4328">
        <v>7</v>
      </c>
      <c r="G4328">
        <v>0</v>
      </c>
      <c r="H4328">
        <v>2</v>
      </c>
      <c r="I4328">
        <v>8</v>
      </c>
      <c r="J4328" t="s">
        <v>1275</v>
      </c>
      <c r="K4328" t="str">
        <f>INDEX('Planning Periods'!$O$2:$O$540,MATCH('Table B Values'!A4328,'Planning Periods'!$A$2:$A$540,0))</f>
        <v>Kings County</v>
      </c>
    </row>
    <row r="4329" spans="1:11">
      <c r="A4329" t="s">
        <v>1186</v>
      </c>
      <c r="B4329">
        <v>2013</v>
      </c>
      <c r="C4329">
        <v>0</v>
      </c>
      <c r="D4329">
        <v>0</v>
      </c>
      <c r="E4329">
        <v>0</v>
      </c>
      <c r="F4329">
        <v>0</v>
      </c>
      <c r="G4329">
        <v>0</v>
      </c>
      <c r="H4329">
        <v>0</v>
      </c>
      <c r="I4329">
        <v>7</v>
      </c>
      <c r="J4329" t="s">
        <v>1275</v>
      </c>
      <c r="K4329" t="str">
        <f>INDEX('Planning Periods'!$O$2:$O$540,MATCH('Table B Values'!A4329,'Planning Periods'!$A$2:$A$540,0))</f>
        <v>Fresno County</v>
      </c>
    </row>
    <row r="4330" spans="1:11">
      <c r="A4330" t="s">
        <v>1269</v>
      </c>
      <c r="B4330">
        <v>2013</v>
      </c>
      <c r="C4330">
        <v>0</v>
      </c>
      <c r="D4330">
        <v>0</v>
      </c>
      <c r="E4330">
        <v>0</v>
      </c>
      <c r="F4330">
        <v>0</v>
      </c>
      <c r="G4330">
        <v>0</v>
      </c>
      <c r="H4330">
        <v>0</v>
      </c>
      <c r="I4330">
        <v>0</v>
      </c>
      <c r="J4330" t="s">
        <v>1275</v>
      </c>
      <c r="K4330" t="str">
        <f>INDEX('Planning Periods'!$O$2:$O$540,MATCH('Table B Values'!A4330,'Planning Periods'!$A$2:$A$540,0))</f>
        <v>Monterey County</v>
      </c>
    </row>
    <row r="4331" spans="1:11">
      <c r="A4331" t="s">
        <v>979</v>
      </c>
      <c r="B4331">
        <v>2013</v>
      </c>
      <c r="C4331">
        <v>1</v>
      </c>
      <c r="D4331">
        <v>0</v>
      </c>
      <c r="E4331">
        <v>0</v>
      </c>
      <c r="F4331">
        <v>0</v>
      </c>
      <c r="G4331">
        <v>0</v>
      </c>
      <c r="H4331">
        <v>0</v>
      </c>
      <c r="I4331">
        <v>4</v>
      </c>
      <c r="J4331" t="s">
        <v>1275</v>
      </c>
      <c r="K4331" t="str">
        <f>INDEX('Planning Periods'!$O$2:$O$540,MATCH('Table B Values'!A4331,'Planning Periods'!$A$2:$A$540,0))</f>
        <v>Nevada County</v>
      </c>
    </row>
    <row r="4332" spans="1:11">
      <c r="A4332" t="s">
        <v>1015</v>
      </c>
      <c r="B4332">
        <v>2013</v>
      </c>
      <c r="C4332">
        <v>0</v>
      </c>
      <c r="D4332">
        <v>0</v>
      </c>
      <c r="E4332">
        <v>1</v>
      </c>
      <c r="F4332">
        <v>0</v>
      </c>
      <c r="G4332">
        <v>0</v>
      </c>
      <c r="H4332">
        <v>6</v>
      </c>
      <c r="I4332" s="356">
        <v>5</v>
      </c>
      <c r="J4332" t="s">
        <v>1275</v>
      </c>
      <c r="K4332" t="str">
        <f>INDEX('Planning Periods'!$O$2:$O$540,MATCH('Table B Values'!A4332,'Planning Periods'!$A$2:$A$540,0))</f>
        <v>San Luis Obispo County</v>
      </c>
    </row>
    <row r="4333" spans="1:11">
      <c r="A4333" t="s">
        <v>766</v>
      </c>
      <c r="B4333">
        <v>2013</v>
      </c>
      <c r="C4333">
        <v>0</v>
      </c>
      <c r="D4333">
        <v>0</v>
      </c>
      <c r="E4333">
        <v>0</v>
      </c>
      <c r="F4333">
        <v>0</v>
      </c>
      <c r="G4333">
        <v>0</v>
      </c>
      <c r="H4333">
        <v>0</v>
      </c>
      <c r="I4333">
        <v>22</v>
      </c>
      <c r="J4333" t="s">
        <v>1275</v>
      </c>
      <c r="K4333" t="str">
        <f>INDEX('Planning Periods'!$O$2:$O$540,MATCH('Table B Values'!A4333,'Planning Periods'!$A$2:$A$540,0))</f>
        <v>Santa Barbara County</v>
      </c>
    </row>
    <row r="4334" spans="1:11">
      <c r="A4334" t="s">
        <v>986</v>
      </c>
      <c r="B4334">
        <v>2013</v>
      </c>
      <c r="C4334">
        <v>37</v>
      </c>
      <c r="D4334">
        <v>0</v>
      </c>
      <c r="E4334">
        <v>0</v>
      </c>
      <c r="F4334">
        <v>0</v>
      </c>
      <c r="G4334">
        <v>0</v>
      </c>
      <c r="H4334">
        <v>0</v>
      </c>
      <c r="I4334">
        <v>2</v>
      </c>
      <c r="J4334" t="s">
        <v>1275</v>
      </c>
      <c r="K4334" t="str">
        <f>INDEX('Planning Periods'!$O$2:$O$540,MATCH('Table B Values'!A4334,'Planning Periods'!$A$2:$A$540,0))</f>
        <v>Los Angeles County</v>
      </c>
    </row>
    <row r="4335" spans="1:11">
      <c r="A4335" t="s">
        <v>812</v>
      </c>
      <c r="B4335">
        <v>2013</v>
      </c>
      <c r="C4335">
        <v>14</v>
      </c>
      <c r="D4335">
        <v>0</v>
      </c>
      <c r="E4335">
        <v>0</v>
      </c>
      <c r="F4335">
        <v>0</v>
      </c>
      <c r="G4335">
        <v>0</v>
      </c>
      <c r="H4335">
        <v>0</v>
      </c>
      <c r="I4335">
        <v>400</v>
      </c>
      <c r="J4335" t="s">
        <v>1275</v>
      </c>
      <c r="K4335" t="str">
        <f>INDEX('Planning Periods'!$O$2:$O$540,MATCH('Table B Values'!A4335,'Planning Periods'!$A$2:$A$540,0))</f>
        <v>Los Angeles County</v>
      </c>
    </row>
    <row r="4336" spans="1:11">
      <c r="A4336" t="s">
        <v>977</v>
      </c>
      <c r="B4336">
        <v>2013</v>
      </c>
      <c r="C4336">
        <v>0</v>
      </c>
      <c r="D4336">
        <v>0</v>
      </c>
      <c r="E4336">
        <v>0</v>
      </c>
      <c r="F4336">
        <v>0</v>
      </c>
      <c r="G4336">
        <v>0</v>
      </c>
      <c r="H4336">
        <v>0</v>
      </c>
      <c r="I4336">
        <v>2</v>
      </c>
      <c r="J4336" t="s">
        <v>1275</v>
      </c>
      <c r="K4336" t="str">
        <f>INDEX('Planning Periods'!$O$2:$O$540,MATCH('Table B Values'!A4336,'Planning Periods'!$A$2:$A$540,0))</f>
        <v>Los Angeles County</v>
      </c>
    </row>
    <row r="4337" spans="1:11">
      <c r="A4337" t="s">
        <v>1173</v>
      </c>
      <c r="B4337">
        <v>2013</v>
      </c>
      <c r="C4337">
        <v>37</v>
      </c>
      <c r="D4337">
        <v>0</v>
      </c>
      <c r="E4337">
        <v>0</v>
      </c>
      <c r="F4337">
        <v>0</v>
      </c>
      <c r="G4337">
        <v>0</v>
      </c>
      <c r="H4337">
        <v>1</v>
      </c>
      <c r="I4337">
        <v>140</v>
      </c>
      <c r="J4337" t="s">
        <v>1275</v>
      </c>
      <c r="K4337" t="str">
        <f>INDEX('Planning Periods'!$O$2:$O$540,MATCH('Table B Values'!A4337,'Planning Periods'!$A$2:$A$540,0))</f>
        <v>Alameda County</v>
      </c>
    </row>
    <row r="4338" spans="1:11">
      <c r="A4338" t="s">
        <v>1167</v>
      </c>
      <c r="B4338">
        <v>2013</v>
      </c>
      <c r="C4338">
        <v>0</v>
      </c>
      <c r="D4338">
        <v>0</v>
      </c>
      <c r="E4338">
        <v>0</v>
      </c>
      <c r="F4338">
        <v>0</v>
      </c>
      <c r="G4338">
        <v>0</v>
      </c>
      <c r="H4338">
        <v>12</v>
      </c>
      <c r="I4338">
        <v>66</v>
      </c>
      <c r="J4338" t="s">
        <v>1275</v>
      </c>
      <c r="K4338" t="str">
        <f>INDEX('Planning Periods'!$O$2:$O$540,MATCH('Table B Values'!A4338,'Planning Periods'!$A$2:$A$540,0))</f>
        <v>San Benito County</v>
      </c>
    </row>
    <row r="4339" spans="1:11">
      <c r="A4339" t="s">
        <v>863</v>
      </c>
      <c r="B4339">
        <v>2013</v>
      </c>
      <c r="C4339">
        <v>0</v>
      </c>
      <c r="D4339">
        <v>0</v>
      </c>
      <c r="E4339">
        <v>0</v>
      </c>
      <c r="F4339">
        <v>0</v>
      </c>
      <c r="G4339">
        <v>0</v>
      </c>
      <c r="H4339">
        <v>32</v>
      </c>
      <c r="I4339">
        <v>73</v>
      </c>
      <c r="J4339" t="s">
        <v>1275</v>
      </c>
      <c r="K4339" t="str">
        <f>INDEX('Planning Periods'!$O$2:$O$540,MATCH('Table B Values'!A4339,'Planning Periods'!$A$2:$A$540,0))</f>
        <v>Humboldt County</v>
      </c>
    </row>
    <row r="4340" spans="1:11">
      <c r="A4340" t="s">
        <v>1065</v>
      </c>
      <c r="B4340">
        <v>2013</v>
      </c>
      <c r="C4340">
        <v>15</v>
      </c>
      <c r="D4340">
        <v>0</v>
      </c>
      <c r="E4340">
        <v>8</v>
      </c>
      <c r="F4340">
        <v>0</v>
      </c>
      <c r="G4340">
        <v>0</v>
      </c>
      <c r="H4340">
        <v>0</v>
      </c>
      <c r="I4340">
        <v>1</v>
      </c>
      <c r="J4340" t="s">
        <v>1275</v>
      </c>
      <c r="K4340" t="str">
        <f>INDEX('Planning Periods'!$O$2:$O$540,MATCH('Table B Values'!A4340,'Planning Periods'!$A$2:$A$540,0))</f>
        <v>Los Angeles County</v>
      </c>
    </row>
    <row r="4341" spans="1:11">
      <c r="A4341" t="s">
        <v>1166</v>
      </c>
      <c r="B4341">
        <v>2013</v>
      </c>
      <c r="C4341">
        <v>0</v>
      </c>
      <c r="D4341">
        <v>7</v>
      </c>
      <c r="E4341">
        <v>0</v>
      </c>
      <c r="F4341">
        <v>4</v>
      </c>
      <c r="G4341">
        <v>0</v>
      </c>
      <c r="H4341">
        <v>0</v>
      </c>
      <c r="I4341">
        <v>2</v>
      </c>
      <c r="J4341" t="s">
        <v>1275</v>
      </c>
      <c r="K4341" t="str">
        <f>INDEX('Planning Periods'!$O$2:$O$540,MATCH('Table B Values'!A4341,'Planning Periods'!$A$2:$A$540,0))</f>
        <v>San Mateo County</v>
      </c>
    </row>
    <row r="4342" spans="1:11">
      <c r="A4342" t="s">
        <v>1174</v>
      </c>
      <c r="B4342">
        <v>2013</v>
      </c>
      <c r="C4342">
        <v>0</v>
      </c>
      <c r="D4342">
        <v>0</v>
      </c>
      <c r="E4342">
        <v>0</v>
      </c>
      <c r="F4342">
        <v>0</v>
      </c>
      <c r="G4342">
        <v>0</v>
      </c>
      <c r="H4342">
        <v>2</v>
      </c>
      <c r="I4342">
        <v>28</v>
      </c>
      <c r="J4342" t="s">
        <v>1275</v>
      </c>
      <c r="K4342" t="str">
        <f>INDEX('Planning Periods'!$O$2:$O$540,MATCH('Table B Values'!A4342,'Planning Periods'!$A$2:$A$540,0))</f>
        <v>Sonoma County</v>
      </c>
    </row>
    <row r="4343" spans="1:11">
      <c r="A4343" t="s">
        <v>1050</v>
      </c>
      <c r="B4343">
        <v>2013</v>
      </c>
      <c r="C4343">
        <v>0</v>
      </c>
      <c r="D4343">
        <v>0</v>
      </c>
      <c r="E4343">
        <v>0</v>
      </c>
      <c r="F4343">
        <v>17</v>
      </c>
      <c r="G4343">
        <v>0</v>
      </c>
      <c r="H4343">
        <v>86</v>
      </c>
      <c r="I4343">
        <v>6</v>
      </c>
      <c r="J4343" t="s">
        <v>1275</v>
      </c>
      <c r="K4343" t="str">
        <f>INDEX('Planning Periods'!$O$2:$O$540,MATCH('Table B Values'!A4343,'Planning Periods'!$A$2:$A$540,0))</f>
        <v>Riverside County</v>
      </c>
    </row>
    <row r="4344" spans="1:11">
      <c r="A4344" t="s">
        <v>1053</v>
      </c>
      <c r="B4344">
        <v>2013</v>
      </c>
      <c r="C4344">
        <v>0</v>
      </c>
      <c r="D4344">
        <v>0</v>
      </c>
      <c r="E4344">
        <v>0</v>
      </c>
      <c r="F4344">
        <v>0</v>
      </c>
      <c r="G4344">
        <v>0</v>
      </c>
      <c r="H4344">
        <v>0</v>
      </c>
      <c r="I4344">
        <v>5</v>
      </c>
      <c r="J4344" t="s">
        <v>1275</v>
      </c>
      <c r="K4344" t="str">
        <f>INDEX('Planning Periods'!$O$2:$O$540,MATCH('Table B Values'!A4344,'Planning Periods'!$A$2:$A$540,0))</f>
        <v>San Bernardino County</v>
      </c>
    </row>
    <row r="4345" spans="1:11">
      <c r="A4345" t="s">
        <v>1088</v>
      </c>
      <c r="B4345">
        <v>2013</v>
      </c>
      <c r="C4345">
        <v>0</v>
      </c>
      <c r="D4345">
        <v>0</v>
      </c>
      <c r="E4345">
        <v>0</v>
      </c>
      <c r="F4345">
        <v>0</v>
      </c>
      <c r="G4345">
        <v>0</v>
      </c>
      <c r="H4345">
        <v>15</v>
      </c>
      <c r="I4345">
        <v>0</v>
      </c>
      <c r="J4345" t="s">
        <v>1275</v>
      </c>
      <c r="K4345" t="str">
        <f>INDEX('Planning Periods'!$O$2:$O$540,MATCH('Table B Values'!A4345,'Planning Periods'!$A$2:$A$540,0))</f>
        <v>San Mateo County</v>
      </c>
    </row>
    <row r="4346" spans="1:11">
      <c r="A4346" t="s">
        <v>1140</v>
      </c>
      <c r="B4346">
        <v>2013</v>
      </c>
      <c r="C4346">
        <v>0</v>
      </c>
      <c r="D4346">
        <v>0</v>
      </c>
      <c r="E4346">
        <v>0</v>
      </c>
      <c r="F4346">
        <v>0</v>
      </c>
      <c r="G4346">
        <v>0</v>
      </c>
      <c r="H4346">
        <v>0</v>
      </c>
      <c r="I4346">
        <v>0</v>
      </c>
      <c r="J4346" t="s">
        <v>1275</v>
      </c>
      <c r="K4346" t="str">
        <f>INDEX('Planning Periods'!$O$2:$O$540,MATCH('Table B Values'!A4346,'Planning Periods'!$A$2:$A$540,0))</f>
        <v>Los Angeles County</v>
      </c>
    </row>
    <row r="4347" spans="1:11">
      <c r="A4347" t="s">
        <v>1095</v>
      </c>
      <c r="B4347">
        <v>2013</v>
      </c>
      <c r="C4347">
        <v>0</v>
      </c>
      <c r="D4347">
        <v>0</v>
      </c>
      <c r="E4347">
        <v>0</v>
      </c>
      <c r="F4347">
        <v>0</v>
      </c>
      <c r="G4347">
        <v>0</v>
      </c>
      <c r="H4347">
        <v>2</v>
      </c>
      <c r="I4347">
        <v>0</v>
      </c>
      <c r="J4347" t="s">
        <v>1275</v>
      </c>
      <c r="K4347" t="str">
        <f>INDEX('Planning Periods'!$O$2:$O$540,MATCH('Table B Values'!A4347,'Planning Periods'!$A$2:$A$540,0))</f>
        <v>Los Angeles County</v>
      </c>
    </row>
    <row r="4348" spans="1:11">
      <c r="A4348" t="s">
        <v>1087</v>
      </c>
      <c r="B4348">
        <v>2013</v>
      </c>
      <c r="C4348">
        <v>1</v>
      </c>
      <c r="D4348">
        <v>0</v>
      </c>
      <c r="E4348">
        <v>10</v>
      </c>
      <c r="F4348">
        <v>0</v>
      </c>
      <c r="G4348">
        <v>0</v>
      </c>
      <c r="H4348">
        <v>0</v>
      </c>
      <c r="I4348">
        <v>53</v>
      </c>
      <c r="J4348" t="s">
        <v>1275</v>
      </c>
      <c r="K4348" t="str">
        <f>INDEX('Planning Periods'!$O$2:$O$540,MATCH('Table B Values'!A4348,'Planning Periods'!$A$2:$A$540,0))</f>
        <v>Los Angeles County</v>
      </c>
    </row>
    <row r="4349" spans="1:11">
      <c r="A4349" t="s">
        <v>1288</v>
      </c>
      <c r="B4349">
        <v>2013</v>
      </c>
      <c r="C4349">
        <v>0</v>
      </c>
      <c r="D4349">
        <v>0</v>
      </c>
      <c r="E4349">
        <v>1</v>
      </c>
      <c r="F4349">
        <v>0</v>
      </c>
      <c r="G4349">
        <v>0</v>
      </c>
      <c r="H4349">
        <v>0</v>
      </c>
      <c r="I4349">
        <v>0</v>
      </c>
      <c r="J4349" t="s">
        <v>1275</v>
      </c>
      <c r="K4349" t="str">
        <f>INDEX('Planning Periods'!$O$2:$O$540,MATCH('Table B Values'!A4349,'Planning Periods'!$A$2:$A$540,0))</f>
        <v>Riverside County</v>
      </c>
    </row>
    <row r="4350" spans="1:11">
      <c r="A4350" t="s">
        <v>1277</v>
      </c>
      <c r="B4350">
        <v>2013</v>
      </c>
      <c r="C4350">
        <v>0</v>
      </c>
      <c r="D4350">
        <v>0</v>
      </c>
      <c r="E4350">
        <v>2</v>
      </c>
      <c r="F4350">
        <v>0</v>
      </c>
      <c r="G4350">
        <v>0</v>
      </c>
      <c r="H4350">
        <v>0</v>
      </c>
      <c r="I4350">
        <v>0</v>
      </c>
      <c r="J4350" t="s">
        <v>1275</v>
      </c>
      <c r="K4350" t="str">
        <f>INDEX('Planning Periods'!$O$2:$O$540,MATCH('Table B Values'!A4350,'Planning Periods'!$A$2:$A$540,0))</f>
        <v>Kings County</v>
      </c>
    </row>
    <row r="4351" spans="1:11">
      <c r="A4351" t="s">
        <v>1147</v>
      </c>
      <c r="B4351">
        <v>2013</v>
      </c>
      <c r="C4351">
        <v>0</v>
      </c>
      <c r="D4351">
        <v>0</v>
      </c>
      <c r="E4351">
        <v>0</v>
      </c>
      <c r="F4351">
        <v>0</v>
      </c>
      <c r="G4351">
        <v>0</v>
      </c>
      <c r="H4351">
        <v>207</v>
      </c>
      <c r="I4351" s="356">
        <v>0</v>
      </c>
      <c r="J4351" t="s">
        <v>1275</v>
      </c>
      <c r="K4351" t="str">
        <f>INDEX('Planning Periods'!$O$2:$O$540,MATCH('Table B Values'!A4351,'Planning Periods'!$A$2:$A$540,0))</f>
        <v>Los Angeles County</v>
      </c>
    </row>
    <row r="4352" spans="1:11">
      <c r="A4352" t="s">
        <v>1101</v>
      </c>
      <c r="B4352">
        <v>2013</v>
      </c>
      <c r="C4352">
        <v>0</v>
      </c>
      <c r="D4352">
        <v>0</v>
      </c>
      <c r="E4352">
        <v>0</v>
      </c>
      <c r="F4352">
        <v>0</v>
      </c>
      <c r="G4352">
        <v>0</v>
      </c>
      <c r="H4352">
        <v>0</v>
      </c>
      <c r="I4352">
        <v>0</v>
      </c>
      <c r="J4352" t="s">
        <v>1275</v>
      </c>
      <c r="K4352" t="str">
        <f>INDEX('Planning Periods'!$O$2:$O$540,MATCH('Table B Values'!A4352,'Planning Periods'!$A$2:$A$540,0))</f>
        <v>Los Angeles County</v>
      </c>
    </row>
    <row r="4353" spans="1:11">
      <c r="A4353" t="s">
        <v>1135</v>
      </c>
      <c r="B4353">
        <v>2013</v>
      </c>
      <c r="C4353">
        <v>0</v>
      </c>
      <c r="D4353">
        <v>0</v>
      </c>
      <c r="E4353">
        <v>0</v>
      </c>
      <c r="F4353">
        <v>0</v>
      </c>
      <c r="G4353">
        <v>0</v>
      </c>
      <c r="H4353">
        <v>1</v>
      </c>
      <c r="I4353">
        <v>8</v>
      </c>
      <c r="J4353" t="s">
        <v>1275</v>
      </c>
      <c r="K4353" t="str">
        <f>INDEX('Planning Periods'!$O$2:$O$540,MATCH('Table B Values'!A4353,'Planning Periods'!$A$2:$A$540,0))</f>
        <v>San Mateo County</v>
      </c>
    </row>
    <row r="4354" spans="1:11">
      <c r="A4354" t="s">
        <v>1142</v>
      </c>
      <c r="B4354">
        <v>2013</v>
      </c>
      <c r="C4354">
        <v>0</v>
      </c>
      <c r="D4354">
        <v>0</v>
      </c>
      <c r="E4354">
        <v>0</v>
      </c>
      <c r="F4354">
        <v>0</v>
      </c>
      <c r="G4354">
        <v>0</v>
      </c>
      <c r="H4354">
        <v>0</v>
      </c>
      <c r="I4354">
        <v>1</v>
      </c>
      <c r="J4354" t="s">
        <v>1275</v>
      </c>
      <c r="K4354" t="str">
        <f>INDEX('Planning Periods'!$O$2:$O$540,MATCH('Table B Values'!A4354,'Planning Periods'!$A$2:$A$540,0))</f>
        <v>Butte County</v>
      </c>
    </row>
    <row r="4355" spans="1:11">
      <c r="A4355" t="s">
        <v>1106</v>
      </c>
      <c r="B4355">
        <v>2013</v>
      </c>
      <c r="C4355">
        <v>4</v>
      </c>
      <c r="D4355">
        <v>0</v>
      </c>
      <c r="E4355">
        <v>6</v>
      </c>
      <c r="F4355">
        <v>0</v>
      </c>
      <c r="G4355">
        <v>0</v>
      </c>
      <c r="H4355">
        <v>8</v>
      </c>
      <c r="I4355">
        <v>9</v>
      </c>
      <c r="J4355" t="s">
        <v>1275</v>
      </c>
      <c r="K4355" t="str">
        <f>INDEX('Planning Periods'!$O$2:$O$540,MATCH('Table B Values'!A4355,'Planning Periods'!$A$2:$A$540,0))</f>
        <v>Imperial County</v>
      </c>
    </row>
    <row r="4356" spans="1:11">
      <c r="A4356" t="s">
        <v>1107</v>
      </c>
      <c r="B4356">
        <v>2013</v>
      </c>
      <c r="C4356">
        <v>0</v>
      </c>
      <c r="D4356">
        <v>0</v>
      </c>
      <c r="E4356">
        <v>0</v>
      </c>
      <c r="F4356">
        <v>0</v>
      </c>
      <c r="G4356">
        <v>0</v>
      </c>
      <c r="H4356">
        <v>6</v>
      </c>
      <c r="I4356">
        <v>156</v>
      </c>
      <c r="J4356" t="s">
        <v>1275</v>
      </c>
      <c r="K4356" t="str">
        <f>INDEX('Planning Periods'!$O$2:$O$540,MATCH('Table B Values'!A4356,'Planning Periods'!$A$2:$A$540,0))</f>
        <v>Orange County</v>
      </c>
    </row>
    <row r="4357" spans="1:11">
      <c r="A4357" t="s">
        <v>1085</v>
      </c>
      <c r="B4357">
        <v>2013</v>
      </c>
      <c r="C4357">
        <v>0</v>
      </c>
      <c r="D4357">
        <v>2</v>
      </c>
      <c r="E4357">
        <v>0</v>
      </c>
      <c r="F4357">
        <v>0</v>
      </c>
      <c r="G4357">
        <v>0</v>
      </c>
      <c r="H4357">
        <v>0</v>
      </c>
      <c r="I4357" s="356">
        <v>4</v>
      </c>
      <c r="J4357" t="s">
        <v>1275</v>
      </c>
      <c r="K4357" t="str">
        <f>INDEX('Planning Periods'!$O$2:$O$540,MATCH('Table B Values'!A4357,'Planning Periods'!$A$2:$A$540,0))</f>
        <v>Los Angeles County</v>
      </c>
    </row>
    <row r="4358" spans="1:11">
      <c r="A4358" t="s">
        <v>1276</v>
      </c>
      <c r="B4358">
        <v>2013</v>
      </c>
      <c r="C4358">
        <v>0</v>
      </c>
      <c r="D4358">
        <v>0</v>
      </c>
      <c r="E4358">
        <v>1</v>
      </c>
      <c r="F4358">
        <v>0</v>
      </c>
      <c r="G4358">
        <v>0</v>
      </c>
      <c r="H4358">
        <v>0</v>
      </c>
      <c r="I4358">
        <v>0</v>
      </c>
      <c r="J4358" t="s">
        <v>1275</v>
      </c>
      <c r="K4358" t="str">
        <f>INDEX('Planning Periods'!$O$2:$O$540,MATCH('Table B Values'!A4358,'Planning Periods'!$A$2:$A$540,0))</f>
        <v>Marin County</v>
      </c>
    </row>
    <row r="4359" spans="1:11">
      <c r="A4359" t="s">
        <v>1136</v>
      </c>
      <c r="B4359">
        <v>2013</v>
      </c>
      <c r="C4359">
        <v>0</v>
      </c>
      <c r="D4359">
        <v>0</v>
      </c>
      <c r="E4359">
        <v>0</v>
      </c>
      <c r="F4359">
        <v>0</v>
      </c>
      <c r="G4359">
        <v>0</v>
      </c>
      <c r="H4359">
        <v>0</v>
      </c>
      <c r="I4359">
        <v>0</v>
      </c>
      <c r="J4359" t="s">
        <v>1275</v>
      </c>
      <c r="K4359" t="str">
        <f>INDEX('Planning Periods'!$O$2:$O$540,MATCH('Table B Values'!A4359,'Planning Periods'!$A$2:$A$540,0))</f>
        <v>Solano County</v>
      </c>
    </row>
    <row r="4360" spans="1:11">
      <c r="A4360" t="s">
        <v>1141</v>
      </c>
      <c r="B4360">
        <v>2013</v>
      </c>
      <c r="C4360">
        <v>0</v>
      </c>
      <c r="D4360">
        <v>0</v>
      </c>
      <c r="E4360">
        <v>3</v>
      </c>
      <c r="F4360">
        <v>0</v>
      </c>
      <c r="G4360">
        <v>0</v>
      </c>
      <c r="H4360">
        <v>12</v>
      </c>
      <c r="I4360">
        <v>49</v>
      </c>
      <c r="J4360" t="s">
        <v>1275</v>
      </c>
      <c r="K4360" t="str">
        <f>INDEX('Planning Periods'!$O$2:$O$540,MATCH('Table B Values'!A4360,'Planning Periods'!$A$2:$A$540,0))</f>
        <v>Alameda County</v>
      </c>
    </row>
    <row r="4361" spans="1:11">
      <c r="A4361" t="s">
        <v>1301</v>
      </c>
      <c r="B4361">
        <v>2013</v>
      </c>
      <c r="C4361">
        <v>0</v>
      </c>
      <c r="D4361">
        <v>0</v>
      </c>
      <c r="E4361">
        <v>0</v>
      </c>
      <c r="F4361">
        <v>0</v>
      </c>
      <c r="G4361">
        <v>0</v>
      </c>
      <c r="H4361">
        <v>16</v>
      </c>
      <c r="I4361">
        <v>18</v>
      </c>
      <c r="J4361" t="s">
        <v>1275</v>
      </c>
      <c r="K4361" t="str">
        <f>INDEX('Planning Periods'!$O$2:$O$540,MATCH('Table B Values'!A4361,'Planning Periods'!$A$2:$A$540,0))</f>
        <v>Orange County</v>
      </c>
    </row>
    <row r="4362" spans="1:11">
      <c r="A4362" t="s">
        <v>785</v>
      </c>
      <c r="B4362">
        <v>2013</v>
      </c>
      <c r="C4362">
        <v>40</v>
      </c>
      <c r="D4362">
        <v>0</v>
      </c>
      <c r="E4362">
        <v>233</v>
      </c>
      <c r="F4362">
        <v>0</v>
      </c>
      <c r="G4362">
        <v>0</v>
      </c>
      <c r="H4362">
        <v>9</v>
      </c>
      <c r="I4362">
        <v>134</v>
      </c>
      <c r="J4362" t="s">
        <v>1275</v>
      </c>
      <c r="K4362" t="str">
        <f>INDEX('Planning Periods'!$O$2:$O$540,MATCH('Table B Values'!A4362,'Planning Periods'!$A$2:$A$540,0))</f>
        <v>Orange County</v>
      </c>
    </row>
    <row r="4363" spans="1:11">
      <c r="A4363" t="s">
        <v>1082</v>
      </c>
      <c r="B4363">
        <v>2013</v>
      </c>
      <c r="C4363">
        <v>0</v>
      </c>
      <c r="D4363">
        <v>0</v>
      </c>
      <c r="E4363">
        <v>0</v>
      </c>
      <c r="F4363">
        <v>0</v>
      </c>
      <c r="G4363">
        <v>0</v>
      </c>
      <c r="H4363">
        <v>34</v>
      </c>
      <c r="I4363">
        <v>0</v>
      </c>
      <c r="J4363" t="s">
        <v>1275</v>
      </c>
      <c r="K4363" t="str">
        <f>INDEX('Planning Periods'!$O$2:$O$540,MATCH('Table B Values'!A4363,'Planning Periods'!$A$2:$A$540,0))</f>
        <v>Shasta County</v>
      </c>
    </row>
    <row r="4364" spans="1:11">
      <c r="A4364" t="s">
        <v>1080</v>
      </c>
      <c r="B4364">
        <v>2013</v>
      </c>
      <c r="C4364">
        <v>0</v>
      </c>
      <c r="D4364">
        <v>0</v>
      </c>
      <c r="E4364">
        <v>0</v>
      </c>
      <c r="F4364">
        <v>0</v>
      </c>
      <c r="G4364">
        <v>0</v>
      </c>
      <c r="H4364">
        <v>1</v>
      </c>
      <c r="I4364">
        <v>174</v>
      </c>
      <c r="J4364" t="s">
        <v>1275</v>
      </c>
      <c r="K4364" t="str">
        <f>INDEX('Planning Periods'!$O$2:$O$540,MATCH('Table B Values'!A4364,'Planning Periods'!$A$2:$A$540,0))</f>
        <v>Los Angeles County</v>
      </c>
    </row>
    <row r="4365" spans="1:11">
      <c r="A4365" t="s">
        <v>1115</v>
      </c>
      <c r="B4365">
        <v>2013</v>
      </c>
      <c r="C4365">
        <v>0</v>
      </c>
      <c r="D4365">
        <v>0</v>
      </c>
      <c r="E4365">
        <v>0</v>
      </c>
      <c r="F4365">
        <v>0</v>
      </c>
      <c r="G4365">
        <v>0</v>
      </c>
      <c r="H4365">
        <v>0</v>
      </c>
      <c r="I4365">
        <v>50</v>
      </c>
      <c r="J4365" t="s">
        <v>1275</v>
      </c>
      <c r="K4365" t="str">
        <f>INDEX('Planning Periods'!$O$2:$O$540,MATCH('Table B Values'!A4365,'Planning Periods'!$A$2:$A$540,0))</f>
        <v>San Bernardino County</v>
      </c>
    </row>
    <row r="4366" spans="1:11">
      <c r="A4366" t="s">
        <v>875</v>
      </c>
      <c r="B4366">
        <v>2013</v>
      </c>
      <c r="C4366">
        <v>18</v>
      </c>
      <c r="D4366">
        <v>0</v>
      </c>
      <c r="E4366">
        <v>0</v>
      </c>
      <c r="F4366">
        <v>0</v>
      </c>
      <c r="G4366">
        <v>0</v>
      </c>
      <c r="H4366">
        <v>0</v>
      </c>
      <c r="I4366">
        <v>1</v>
      </c>
      <c r="J4366" t="s">
        <v>1275</v>
      </c>
      <c r="K4366" t="str">
        <f>INDEX('Planning Periods'!$O$2:$O$540,MATCH('Table B Values'!A4366,'Planning Periods'!$A$2:$A$540,0))</f>
        <v>Alameda County</v>
      </c>
    </row>
    <row r="4367" spans="1:11">
      <c r="A4367" t="s">
        <v>1145</v>
      </c>
      <c r="B4367">
        <v>2013</v>
      </c>
      <c r="C4367">
        <v>0</v>
      </c>
      <c r="D4367">
        <v>0</v>
      </c>
      <c r="E4367">
        <v>2</v>
      </c>
      <c r="F4367">
        <v>0</v>
      </c>
      <c r="G4367">
        <v>0</v>
      </c>
      <c r="H4367">
        <v>14</v>
      </c>
      <c r="I4367">
        <v>7</v>
      </c>
      <c r="J4367" t="s">
        <v>1275</v>
      </c>
      <c r="K4367" t="str">
        <f>INDEX('Planning Periods'!$O$2:$O$540,MATCH('Table B Values'!A4367,'Planning Periods'!$A$2:$A$540,0))</f>
        <v>Alameda County</v>
      </c>
    </row>
    <row r="4368" spans="1:11">
      <c r="A4368" t="s">
        <v>1074</v>
      </c>
      <c r="B4368">
        <v>2013</v>
      </c>
      <c r="C4368">
        <v>1</v>
      </c>
      <c r="D4368">
        <v>0</v>
      </c>
      <c r="E4368">
        <v>7</v>
      </c>
      <c r="F4368">
        <v>0</v>
      </c>
      <c r="G4368">
        <v>0</v>
      </c>
      <c r="H4368">
        <v>11</v>
      </c>
      <c r="I4368">
        <v>113</v>
      </c>
      <c r="J4368" t="s">
        <v>1275</v>
      </c>
      <c r="K4368" t="str">
        <f>INDEX('Planning Periods'!$O$2:$O$540,MATCH('Table B Values'!A4368,'Planning Periods'!$A$2:$A$540,0))</f>
        <v>San Bernardino County</v>
      </c>
    </row>
    <row r="4369" spans="1:11">
      <c r="A4369" t="s">
        <v>1151</v>
      </c>
      <c r="B4369">
        <v>2013</v>
      </c>
      <c r="C4369">
        <v>0</v>
      </c>
      <c r="D4369">
        <v>8</v>
      </c>
      <c r="E4369">
        <v>0</v>
      </c>
      <c r="F4369">
        <v>0</v>
      </c>
      <c r="G4369">
        <v>0</v>
      </c>
      <c r="H4369">
        <v>0</v>
      </c>
      <c r="I4369">
        <v>0</v>
      </c>
      <c r="J4369" t="s">
        <v>1275</v>
      </c>
      <c r="K4369" t="str">
        <f>INDEX('Planning Periods'!$O$2:$O$540,MATCH('Table B Values'!A4369,'Planning Periods'!$A$2:$A$540,0))</f>
        <v>San Mateo County</v>
      </c>
    </row>
    <row r="4370" spans="1:11">
      <c r="A4370" t="s">
        <v>1102</v>
      </c>
      <c r="B4370">
        <v>2013</v>
      </c>
      <c r="C4370">
        <v>0</v>
      </c>
      <c r="D4370">
        <v>0</v>
      </c>
      <c r="E4370">
        <v>0</v>
      </c>
      <c r="F4370">
        <v>0</v>
      </c>
      <c r="G4370">
        <v>0</v>
      </c>
      <c r="H4370">
        <v>2</v>
      </c>
      <c r="I4370">
        <v>10</v>
      </c>
      <c r="J4370" t="s">
        <v>1275</v>
      </c>
      <c r="K4370" t="str">
        <f>INDEX('Planning Periods'!$O$2:$O$540,MATCH('Table B Values'!A4370,'Planning Periods'!$A$2:$A$540,0))</f>
        <v>Placer County</v>
      </c>
    </row>
    <row r="4371" spans="1:11">
      <c r="A4371" t="s">
        <v>1294</v>
      </c>
      <c r="B4371">
        <v>2013</v>
      </c>
      <c r="C4371">
        <v>0</v>
      </c>
      <c r="D4371">
        <v>0</v>
      </c>
      <c r="E4371">
        <v>0</v>
      </c>
      <c r="F4371">
        <v>0</v>
      </c>
      <c r="G4371">
        <v>0</v>
      </c>
      <c r="H4371">
        <v>0</v>
      </c>
      <c r="I4371">
        <v>0</v>
      </c>
      <c r="J4371" t="s">
        <v>1275</v>
      </c>
      <c r="K4371" t="str">
        <f>INDEX('Planning Periods'!$O$2:$O$540,MATCH('Table B Values'!A4371,'Planning Periods'!$A$2:$A$540,0))</f>
        <v>Los Angeles County</v>
      </c>
    </row>
    <row r="4372" spans="1:11">
      <c r="A4372" t="s">
        <v>1097</v>
      </c>
      <c r="B4372">
        <v>2013</v>
      </c>
      <c r="C4372">
        <v>11</v>
      </c>
      <c r="D4372">
        <v>0</v>
      </c>
      <c r="E4372">
        <v>12</v>
      </c>
      <c r="F4372">
        <v>0</v>
      </c>
      <c r="G4372">
        <v>0</v>
      </c>
      <c r="H4372">
        <v>69</v>
      </c>
      <c r="I4372">
        <v>78</v>
      </c>
      <c r="J4372" t="s">
        <v>1275</v>
      </c>
      <c r="K4372" t="str">
        <f>INDEX('Planning Periods'!$O$2:$O$540,MATCH('Table B Values'!A4372,'Planning Periods'!$A$2:$A$540,0))</f>
        <v>San Luis Obispo County</v>
      </c>
    </row>
    <row r="4373" spans="1:11">
      <c r="A4373" t="s">
        <v>797</v>
      </c>
      <c r="B4373">
        <v>2013</v>
      </c>
      <c r="C4373">
        <v>0</v>
      </c>
      <c r="D4373">
        <v>0</v>
      </c>
      <c r="E4373">
        <v>0</v>
      </c>
      <c r="F4373">
        <v>0</v>
      </c>
      <c r="G4373">
        <v>0</v>
      </c>
      <c r="H4373">
        <v>19</v>
      </c>
      <c r="I4373">
        <v>5</v>
      </c>
      <c r="J4373" t="s">
        <v>1275</v>
      </c>
      <c r="K4373" t="str">
        <f>INDEX('Planning Periods'!$O$2:$O$540,MATCH('Table B Values'!A4373,'Planning Periods'!$A$2:$A$540,0))</f>
        <v>Humboldt County</v>
      </c>
    </row>
    <row r="4374" spans="1:11">
      <c r="A4374" t="s">
        <v>1099</v>
      </c>
      <c r="B4374">
        <v>2013</v>
      </c>
      <c r="C4374">
        <v>0</v>
      </c>
      <c r="D4374">
        <v>0</v>
      </c>
      <c r="E4374">
        <v>0</v>
      </c>
      <c r="F4374">
        <v>0</v>
      </c>
      <c r="G4374">
        <v>0</v>
      </c>
      <c r="H4374">
        <v>0</v>
      </c>
      <c r="I4374">
        <v>18</v>
      </c>
      <c r="J4374" t="s">
        <v>1275</v>
      </c>
      <c r="K4374" t="str">
        <f>INDEX('Planning Periods'!$O$2:$O$540,MATCH('Table B Values'!A4374,'Planning Periods'!$A$2:$A$540,0))</f>
        <v>Los Angeles County</v>
      </c>
    </row>
    <row r="4375" spans="1:11">
      <c r="A4375" t="s">
        <v>1150</v>
      </c>
      <c r="B4375">
        <v>2013</v>
      </c>
      <c r="C4375">
        <v>0</v>
      </c>
      <c r="D4375">
        <v>0</v>
      </c>
      <c r="E4375">
        <v>72</v>
      </c>
      <c r="F4375">
        <v>6</v>
      </c>
      <c r="G4375">
        <v>0</v>
      </c>
      <c r="H4375">
        <v>8</v>
      </c>
      <c r="I4375" s="356">
        <v>0</v>
      </c>
      <c r="J4375" t="s">
        <v>1275</v>
      </c>
      <c r="K4375" t="str">
        <f>INDEX('Planning Periods'!$O$2:$O$540,MATCH('Table B Values'!A4375,'Planning Periods'!$A$2:$A$540,0))</f>
        <v>Kern County</v>
      </c>
    </row>
    <row r="4376" spans="1:11">
      <c r="A4376" t="s">
        <v>1160</v>
      </c>
      <c r="B4376">
        <v>2013</v>
      </c>
      <c r="C4376">
        <v>0</v>
      </c>
      <c r="D4376">
        <v>0</v>
      </c>
      <c r="E4376">
        <v>0</v>
      </c>
      <c r="F4376">
        <v>0</v>
      </c>
      <c r="G4376">
        <v>0</v>
      </c>
      <c r="H4376">
        <v>0</v>
      </c>
      <c r="I4376">
        <v>39</v>
      </c>
      <c r="J4376" t="s">
        <v>1275</v>
      </c>
      <c r="K4376" t="str">
        <f>INDEX('Planning Periods'!$O$2:$O$540,MATCH('Table B Values'!A4376,'Planning Periods'!$A$2:$A$540,0))</f>
        <v>San Mateo County</v>
      </c>
    </row>
    <row r="4377" spans="1:11">
      <c r="A4377" t="s">
        <v>1154</v>
      </c>
      <c r="B4377">
        <v>2013</v>
      </c>
      <c r="C4377">
        <v>0</v>
      </c>
      <c r="D4377">
        <v>0</v>
      </c>
      <c r="E4377">
        <v>0</v>
      </c>
      <c r="F4377">
        <v>0</v>
      </c>
      <c r="G4377">
        <v>0</v>
      </c>
      <c r="H4377">
        <v>0</v>
      </c>
      <c r="I4377">
        <v>0</v>
      </c>
      <c r="J4377" t="s">
        <v>1275</v>
      </c>
      <c r="K4377" t="str">
        <f>INDEX('Planning Periods'!$O$2:$O$540,MATCH('Table B Values'!A4377,'Planning Periods'!$A$2:$A$540,0))</f>
        <v>Placer County</v>
      </c>
    </row>
    <row r="4378" spans="1:11">
      <c r="A4378" t="s">
        <v>1291</v>
      </c>
      <c r="B4378">
        <v>2013</v>
      </c>
      <c r="C4378">
        <v>0</v>
      </c>
      <c r="D4378">
        <v>0</v>
      </c>
      <c r="E4378">
        <v>0</v>
      </c>
      <c r="F4378">
        <v>0</v>
      </c>
      <c r="G4378">
        <v>0</v>
      </c>
      <c r="H4378">
        <v>0</v>
      </c>
      <c r="I4378">
        <v>0</v>
      </c>
      <c r="J4378" t="s">
        <v>1275</v>
      </c>
      <c r="K4378" t="str">
        <f>INDEX('Planning Periods'!$O$2:$O$540,MATCH('Table B Values'!A4378,'Planning Periods'!$A$2:$A$540,0))</f>
        <v>San Mateo County</v>
      </c>
    </row>
    <row r="4379" spans="1:11">
      <c r="A4379" t="s">
        <v>1125</v>
      </c>
      <c r="B4379">
        <v>2013</v>
      </c>
      <c r="C4379">
        <v>51</v>
      </c>
      <c r="D4379">
        <v>0</v>
      </c>
      <c r="E4379">
        <v>50</v>
      </c>
      <c r="F4379">
        <v>0</v>
      </c>
      <c r="G4379">
        <v>0</v>
      </c>
      <c r="H4379">
        <v>60</v>
      </c>
      <c r="I4379">
        <v>14</v>
      </c>
      <c r="J4379" t="s">
        <v>1275</v>
      </c>
      <c r="K4379" t="str">
        <f>INDEX('Planning Periods'!$O$2:$O$540,MATCH('Table B Values'!A4379,'Planning Periods'!$A$2:$A$540,0))</f>
        <v>San Bernardino County</v>
      </c>
    </row>
    <row r="4380" spans="1:11">
      <c r="A4380" t="s">
        <v>1121</v>
      </c>
      <c r="B4380">
        <v>2013</v>
      </c>
      <c r="C4380">
        <v>56</v>
      </c>
      <c r="D4380">
        <v>0</v>
      </c>
      <c r="E4380">
        <v>62</v>
      </c>
      <c r="F4380">
        <v>0</v>
      </c>
      <c r="G4380">
        <v>0</v>
      </c>
      <c r="H4380">
        <v>46</v>
      </c>
      <c r="I4380">
        <v>0</v>
      </c>
      <c r="J4380" t="s">
        <v>1275</v>
      </c>
      <c r="K4380" t="str">
        <f>INDEX('Planning Periods'!$O$2:$O$540,MATCH('Table B Values'!A4380,'Planning Periods'!$A$2:$A$540,0))</f>
        <v>Riverside County</v>
      </c>
    </row>
    <row r="4381" spans="1:11">
      <c r="A4381" t="s">
        <v>1127</v>
      </c>
      <c r="B4381">
        <v>2013</v>
      </c>
      <c r="C4381">
        <v>0</v>
      </c>
      <c r="D4381">
        <v>0</v>
      </c>
      <c r="E4381">
        <v>0</v>
      </c>
      <c r="F4381">
        <v>1</v>
      </c>
      <c r="G4381">
        <v>0</v>
      </c>
      <c r="H4381">
        <v>0</v>
      </c>
      <c r="I4381">
        <v>1</v>
      </c>
      <c r="J4381" t="s">
        <v>1275</v>
      </c>
      <c r="K4381" t="str">
        <f>INDEX('Planning Periods'!$O$2:$O$540,MATCH('Table B Values'!A4381,'Planning Periods'!$A$2:$A$540,0))</f>
        <v>Sacramento County</v>
      </c>
    </row>
    <row r="4382" spans="1:11">
      <c r="A4382" t="s">
        <v>1156</v>
      </c>
      <c r="B4382">
        <v>2013</v>
      </c>
      <c r="C4382">
        <v>0</v>
      </c>
      <c r="D4382">
        <v>0</v>
      </c>
      <c r="E4382">
        <v>0</v>
      </c>
      <c r="F4382">
        <v>0</v>
      </c>
      <c r="G4382">
        <v>0</v>
      </c>
      <c r="H4382">
        <v>0</v>
      </c>
      <c r="I4382">
        <v>2</v>
      </c>
      <c r="J4382" t="s">
        <v>1275</v>
      </c>
      <c r="K4382" t="str">
        <f>INDEX('Planning Periods'!$O$2:$O$540,MATCH('Table B Values'!A4382,'Planning Periods'!$A$2:$A$540,0))</f>
        <v>Contra Costa County</v>
      </c>
    </row>
    <row r="4383" spans="1:11">
      <c r="A4383" t="s">
        <v>1155</v>
      </c>
      <c r="B4383">
        <v>2013</v>
      </c>
      <c r="C4383">
        <v>0</v>
      </c>
      <c r="D4383">
        <v>0</v>
      </c>
      <c r="E4383">
        <v>4</v>
      </c>
      <c r="F4383">
        <v>0</v>
      </c>
      <c r="G4383">
        <v>0</v>
      </c>
      <c r="H4383">
        <v>0</v>
      </c>
      <c r="I4383">
        <v>854</v>
      </c>
      <c r="J4383" t="s">
        <v>1275</v>
      </c>
      <c r="K4383" t="str">
        <f>INDEX('Planning Periods'!$O$2:$O$540,MATCH('Table B Values'!A4383,'Planning Periods'!$A$2:$A$540,0))</f>
        <v>Fresno County</v>
      </c>
    </row>
    <row r="4384" spans="1:11">
      <c r="A4384" t="s">
        <v>1079</v>
      </c>
      <c r="B4384">
        <v>2013</v>
      </c>
      <c r="C4384">
        <v>0</v>
      </c>
      <c r="D4384">
        <v>0</v>
      </c>
      <c r="E4384">
        <v>0</v>
      </c>
      <c r="F4384">
        <v>0</v>
      </c>
      <c r="G4384">
        <v>0</v>
      </c>
      <c r="H4384">
        <v>0</v>
      </c>
      <c r="I4384">
        <v>0</v>
      </c>
      <c r="J4384" t="s">
        <v>1275</v>
      </c>
      <c r="K4384" t="str">
        <f>INDEX('Planning Periods'!$O$2:$O$540,MATCH('Table B Values'!A4384,'Planning Periods'!$A$2:$A$540,0))</f>
        <v>Contra Costa County</v>
      </c>
    </row>
    <row r="4385" spans="1:11">
      <c r="A4385" t="s">
        <v>1073</v>
      </c>
      <c r="B4385">
        <v>2013</v>
      </c>
      <c r="C4385">
        <v>0</v>
      </c>
      <c r="D4385">
        <v>0</v>
      </c>
      <c r="E4385">
        <v>0</v>
      </c>
      <c r="F4385">
        <v>0</v>
      </c>
      <c r="G4385">
        <v>0</v>
      </c>
      <c r="H4385">
        <v>0</v>
      </c>
      <c r="I4385">
        <v>0</v>
      </c>
      <c r="J4385" t="s">
        <v>1275</v>
      </c>
      <c r="K4385" t="str">
        <f>INDEX('Planning Periods'!$O$2:$O$540,MATCH('Table B Values'!A4385,'Planning Periods'!$A$2:$A$540,0))</f>
        <v>Marin County</v>
      </c>
    </row>
    <row r="4386" spans="1:11">
      <c r="A4386" t="s">
        <v>1119</v>
      </c>
      <c r="B4386">
        <v>2013</v>
      </c>
      <c r="C4386">
        <v>0</v>
      </c>
      <c r="D4386">
        <v>0</v>
      </c>
      <c r="E4386">
        <v>0</v>
      </c>
      <c r="F4386">
        <v>0</v>
      </c>
      <c r="G4386">
        <v>0</v>
      </c>
      <c r="H4386">
        <v>0</v>
      </c>
      <c r="I4386">
        <v>22</v>
      </c>
      <c r="J4386" t="s">
        <v>1275</v>
      </c>
      <c r="K4386" t="str">
        <f>INDEX('Planning Periods'!$O$2:$O$540,MATCH('Table B Values'!A4386,'Planning Periods'!$A$2:$A$540,0))</f>
        <v>Orange County</v>
      </c>
    </row>
    <row r="4387" spans="1:11">
      <c r="A4387" t="s">
        <v>1093</v>
      </c>
      <c r="B4387">
        <v>2013</v>
      </c>
      <c r="C4387">
        <v>0</v>
      </c>
      <c r="D4387">
        <v>0</v>
      </c>
      <c r="E4387">
        <v>0</v>
      </c>
      <c r="F4387">
        <v>0</v>
      </c>
      <c r="G4387">
        <v>0</v>
      </c>
      <c r="H4387">
        <v>0</v>
      </c>
      <c r="I4387">
        <v>43</v>
      </c>
      <c r="J4387" t="s">
        <v>1275</v>
      </c>
      <c r="K4387" t="str">
        <f>INDEX('Planning Periods'!$O$2:$O$540,MATCH('Table B Values'!A4387,'Planning Periods'!$A$2:$A$540,0))</f>
        <v>Santa Clara County</v>
      </c>
    </row>
    <row r="4388" spans="1:11">
      <c r="A4388" t="s">
        <v>1071</v>
      </c>
      <c r="B4388">
        <v>2013</v>
      </c>
      <c r="C4388">
        <v>12</v>
      </c>
      <c r="D4388">
        <v>0</v>
      </c>
      <c r="E4388">
        <v>0</v>
      </c>
      <c r="F4388">
        <v>0</v>
      </c>
      <c r="G4388">
        <v>0</v>
      </c>
      <c r="H4388">
        <v>0</v>
      </c>
      <c r="I4388">
        <v>113</v>
      </c>
      <c r="J4388" t="s">
        <v>1275</v>
      </c>
      <c r="K4388" t="str">
        <f>INDEX('Planning Periods'!$O$2:$O$540,MATCH('Table B Values'!A4388,'Planning Periods'!$A$2:$A$540,0))</f>
        <v>San Diego County</v>
      </c>
    </row>
    <row r="4389" spans="1:11">
      <c r="A4389" t="s">
        <v>1081</v>
      </c>
      <c r="B4389">
        <v>2013</v>
      </c>
      <c r="C4389">
        <v>0</v>
      </c>
      <c r="D4389">
        <v>0</v>
      </c>
      <c r="E4389">
        <v>0</v>
      </c>
      <c r="F4389">
        <v>10</v>
      </c>
      <c r="G4389">
        <v>0</v>
      </c>
      <c r="H4389">
        <v>10</v>
      </c>
      <c r="I4389">
        <v>270</v>
      </c>
      <c r="J4389" t="s">
        <v>1275</v>
      </c>
      <c r="K4389" t="str">
        <f>INDEX('Planning Periods'!$O$2:$O$540,MATCH('Table B Values'!A4389,'Planning Periods'!$A$2:$A$540,0))</f>
        <v>Contra Costa County</v>
      </c>
    </row>
    <row r="4390" spans="1:11">
      <c r="A4390" t="s">
        <v>1075</v>
      </c>
      <c r="B4390">
        <v>2013</v>
      </c>
      <c r="C4390">
        <v>0</v>
      </c>
      <c r="D4390">
        <v>0</v>
      </c>
      <c r="E4390">
        <v>0</v>
      </c>
      <c r="F4390">
        <v>0</v>
      </c>
      <c r="G4390">
        <v>0</v>
      </c>
      <c r="H4390">
        <v>1</v>
      </c>
      <c r="I4390">
        <v>0</v>
      </c>
      <c r="J4390" t="s">
        <v>1275</v>
      </c>
      <c r="K4390" t="str">
        <f>INDEX('Planning Periods'!$O$2:$O$540,MATCH('Table B Values'!A4390,'Planning Periods'!$A$2:$A$540,0))</f>
        <v>Kings County</v>
      </c>
    </row>
    <row r="4391" spans="1:11">
      <c r="A4391" t="s">
        <v>815</v>
      </c>
      <c r="B4391">
        <v>2013</v>
      </c>
      <c r="C4391">
        <v>42</v>
      </c>
      <c r="D4391">
        <v>0</v>
      </c>
      <c r="E4391">
        <v>19</v>
      </c>
      <c r="F4391">
        <v>0</v>
      </c>
      <c r="G4391">
        <v>0</v>
      </c>
      <c r="H4391">
        <v>92</v>
      </c>
      <c r="I4391">
        <v>0</v>
      </c>
      <c r="J4391" t="s">
        <v>1275</v>
      </c>
      <c r="K4391" t="str">
        <f>INDEX('Planning Periods'!$O$2:$O$540,MATCH('Table B Values'!A4391,'Planning Periods'!$A$2:$A$540,0))</f>
        <v>Riverside County</v>
      </c>
    </row>
    <row r="4392" spans="1:11">
      <c r="A4392" t="s">
        <v>1164</v>
      </c>
      <c r="B4392">
        <v>2013</v>
      </c>
      <c r="C4392">
        <v>33</v>
      </c>
      <c r="D4392">
        <v>0</v>
      </c>
      <c r="E4392">
        <v>10</v>
      </c>
      <c r="F4392">
        <v>0</v>
      </c>
      <c r="G4392">
        <v>0</v>
      </c>
      <c r="H4392">
        <v>9</v>
      </c>
      <c r="I4392">
        <v>310</v>
      </c>
      <c r="J4392" t="s">
        <v>1275</v>
      </c>
      <c r="K4392" t="str">
        <f>INDEX('Planning Periods'!$O$2:$O$540,MATCH('Table B Values'!A4392,'Planning Periods'!$A$2:$A$540,0))</f>
        <v>Santa Clara County</v>
      </c>
    </row>
    <row r="4393" spans="1:11">
      <c r="A4393" t="s">
        <v>1165</v>
      </c>
      <c r="B4393">
        <v>2013</v>
      </c>
      <c r="C4393">
        <v>0</v>
      </c>
      <c r="D4393">
        <v>0</v>
      </c>
      <c r="E4393">
        <v>0</v>
      </c>
      <c r="F4393">
        <v>0</v>
      </c>
      <c r="G4393">
        <v>0</v>
      </c>
      <c r="H4393">
        <v>0</v>
      </c>
      <c r="I4393">
        <v>6</v>
      </c>
      <c r="J4393" t="s">
        <v>1275</v>
      </c>
      <c r="K4393" t="str">
        <f>INDEX('Planning Periods'!$O$2:$O$540,MATCH('Table B Values'!A4393,'Planning Periods'!$A$2:$A$540,0))</f>
        <v>Santa Cruz County</v>
      </c>
    </row>
    <row r="4394" spans="1:11">
      <c r="A4394" t="s">
        <v>1084</v>
      </c>
      <c r="B4394">
        <v>2013</v>
      </c>
      <c r="C4394">
        <v>35</v>
      </c>
      <c r="D4394">
        <v>0</v>
      </c>
      <c r="E4394">
        <v>27</v>
      </c>
      <c r="F4394">
        <v>2</v>
      </c>
      <c r="G4394">
        <v>0</v>
      </c>
      <c r="H4394">
        <v>104</v>
      </c>
      <c r="I4394">
        <v>1136</v>
      </c>
      <c r="J4394" t="s">
        <v>1275</v>
      </c>
      <c r="K4394" t="str">
        <f>INDEX('Planning Periods'!$O$2:$O$540,MATCH('Table B Values'!A4394,'Planning Periods'!$A$2:$A$540,0))</f>
        <v>San Diego County</v>
      </c>
    </row>
    <row r="4395" spans="1:11">
      <c r="A4395" t="s">
        <v>1268</v>
      </c>
      <c r="B4395">
        <v>2013</v>
      </c>
      <c r="C4395">
        <v>0</v>
      </c>
      <c r="D4395">
        <v>0</v>
      </c>
      <c r="E4395">
        <v>0</v>
      </c>
      <c r="F4395">
        <v>0</v>
      </c>
      <c r="G4395">
        <v>0</v>
      </c>
      <c r="H4395">
        <v>0</v>
      </c>
      <c r="I4395">
        <v>2</v>
      </c>
      <c r="J4395" t="s">
        <v>1275</v>
      </c>
      <c r="K4395" t="str">
        <f>INDEX('Planning Periods'!$O$2:$O$540,MATCH('Table B Values'!A4395,'Planning Periods'!$A$2:$A$540,0))</f>
        <v>Napa County</v>
      </c>
    </row>
    <row r="4396" spans="1:11">
      <c r="A4396" t="s">
        <v>954</v>
      </c>
      <c r="B4396">
        <v>2013</v>
      </c>
      <c r="C4396">
        <v>46</v>
      </c>
      <c r="D4396">
        <v>0</v>
      </c>
      <c r="E4396">
        <v>24</v>
      </c>
      <c r="F4396">
        <v>0</v>
      </c>
      <c r="G4396">
        <v>0</v>
      </c>
      <c r="H4396">
        <v>0</v>
      </c>
      <c r="I4396">
        <v>29</v>
      </c>
      <c r="J4396" t="s">
        <v>1275</v>
      </c>
      <c r="K4396" t="str">
        <f>INDEX('Planning Periods'!$O$2:$O$540,MATCH('Table B Values'!A4396,'Planning Periods'!$A$2:$A$540,0))</f>
        <v>Orange County</v>
      </c>
    </row>
    <row r="4397" spans="1:11">
      <c r="A4397" t="s">
        <v>1113</v>
      </c>
      <c r="B4397">
        <v>2013</v>
      </c>
      <c r="C4397">
        <v>0</v>
      </c>
      <c r="D4397">
        <v>0</v>
      </c>
      <c r="E4397">
        <v>0</v>
      </c>
      <c r="F4397">
        <v>0</v>
      </c>
      <c r="G4397">
        <v>0</v>
      </c>
      <c r="H4397">
        <v>0</v>
      </c>
      <c r="I4397">
        <v>2</v>
      </c>
      <c r="J4397" t="s">
        <v>1275</v>
      </c>
      <c r="K4397" t="str">
        <f>INDEX('Planning Periods'!$O$2:$O$540,MATCH('Table B Values'!A4397,'Planning Periods'!$A$2:$A$540,0))</f>
        <v>Los Angeles County</v>
      </c>
    </row>
    <row r="4398" spans="1:11">
      <c r="A4398" t="s">
        <v>1295</v>
      </c>
      <c r="B4398">
        <v>2013</v>
      </c>
      <c r="C4398">
        <v>0</v>
      </c>
      <c r="D4398">
        <v>0</v>
      </c>
      <c r="E4398">
        <v>0</v>
      </c>
      <c r="F4398">
        <v>0</v>
      </c>
      <c r="G4398">
        <v>0</v>
      </c>
      <c r="H4398">
        <v>29</v>
      </c>
      <c r="I4398">
        <v>0</v>
      </c>
      <c r="J4398" t="s">
        <v>1275</v>
      </c>
      <c r="K4398" t="str">
        <f>INDEX('Planning Periods'!$O$2:$O$540,MATCH('Table B Values'!A4398,'Planning Periods'!$A$2:$A$540,0))</f>
        <v>Imperial County</v>
      </c>
    </row>
    <row r="4399" spans="1:11">
      <c r="A4399" t="s">
        <v>1163</v>
      </c>
      <c r="B4399">
        <v>2013</v>
      </c>
      <c r="C4399">
        <v>0</v>
      </c>
      <c r="D4399">
        <v>0</v>
      </c>
      <c r="E4399">
        <v>0</v>
      </c>
      <c r="F4399">
        <v>0</v>
      </c>
      <c r="G4399">
        <v>0</v>
      </c>
      <c r="H4399">
        <v>4</v>
      </c>
      <c r="I4399">
        <v>0</v>
      </c>
      <c r="J4399" t="s">
        <v>1275</v>
      </c>
      <c r="K4399" t="str">
        <f>INDEX('Planning Periods'!$O$2:$O$540,MATCH('Table B Values'!A4399,'Planning Periods'!$A$2:$A$540,0))</f>
        <v>Santa Barbara County</v>
      </c>
    </row>
    <row r="4400" spans="1:11">
      <c r="A4400" t="s">
        <v>1096</v>
      </c>
      <c r="B4400">
        <v>2013</v>
      </c>
      <c r="C4400">
        <v>133</v>
      </c>
      <c r="D4400">
        <v>0</v>
      </c>
      <c r="E4400">
        <v>0</v>
      </c>
      <c r="F4400">
        <v>0</v>
      </c>
      <c r="G4400">
        <v>0</v>
      </c>
      <c r="H4400">
        <v>5</v>
      </c>
      <c r="I4400" s="356">
        <v>980</v>
      </c>
      <c r="J4400" t="s">
        <v>1275</v>
      </c>
      <c r="K4400" t="str">
        <f>INDEX('Planning Periods'!$O$2:$O$540,MATCH('Table B Values'!A4400,'Planning Periods'!$A$2:$A$540,0))</f>
        <v>San Bernardino County</v>
      </c>
    </row>
    <row r="4401" spans="1:11">
      <c r="A4401" t="s">
        <v>926</v>
      </c>
      <c r="B4401">
        <v>2013</v>
      </c>
      <c r="C4401">
        <v>0</v>
      </c>
      <c r="D4401">
        <v>0</v>
      </c>
      <c r="E4401">
        <v>0</v>
      </c>
      <c r="F4401">
        <v>0</v>
      </c>
      <c r="G4401">
        <v>0</v>
      </c>
      <c r="H4401">
        <v>0</v>
      </c>
      <c r="I4401">
        <v>23</v>
      </c>
      <c r="J4401" t="s">
        <v>1275</v>
      </c>
      <c r="K4401" t="str">
        <f>INDEX('Planning Periods'!$O$2:$O$540,MATCH('Table B Values'!A4401,'Planning Periods'!$A$2:$A$540,0))</f>
        <v>San Bernardino County</v>
      </c>
    </row>
    <row r="4402" spans="1:11">
      <c r="A4402" t="s">
        <v>835</v>
      </c>
      <c r="B4402">
        <v>2013</v>
      </c>
      <c r="C4402">
        <v>69</v>
      </c>
      <c r="D4402">
        <v>0</v>
      </c>
      <c r="E4402">
        <v>371</v>
      </c>
      <c r="F4402">
        <v>0</v>
      </c>
      <c r="G4402">
        <v>0</v>
      </c>
      <c r="H4402">
        <v>302</v>
      </c>
      <c r="I4402">
        <v>2300</v>
      </c>
      <c r="J4402" t="s">
        <v>1275</v>
      </c>
      <c r="K4402" t="str">
        <f>INDEX('Planning Periods'!$O$2:$O$540,MATCH('Table B Values'!A4402,'Planning Periods'!$A$2:$A$540,0))</f>
        <v>San Diego County</v>
      </c>
    </row>
    <row r="4403" spans="1:11">
      <c r="A4403" t="s">
        <v>837</v>
      </c>
      <c r="B4403">
        <v>2013</v>
      </c>
      <c r="C4403">
        <v>24</v>
      </c>
      <c r="D4403">
        <v>0</v>
      </c>
      <c r="E4403">
        <v>66</v>
      </c>
      <c r="F4403">
        <v>0</v>
      </c>
      <c r="G4403">
        <v>0</v>
      </c>
      <c r="H4403">
        <v>0</v>
      </c>
      <c r="I4403" s="356">
        <v>300</v>
      </c>
      <c r="J4403" t="s">
        <v>1275</v>
      </c>
      <c r="K4403" t="str">
        <f>INDEX('Planning Periods'!$O$2:$O$540,MATCH('Table B Values'!A4403,'Planning Periods'!$A$2:$A$540,0))</f>
        <v>Butte County</v>
      </c>
    </row>
    <row r="4404" spans="1:11">
      <c r="A4404" t="s">
        <v>1086</v>
      </c>
      <c r="B4404">
        <v>2013</v>
      </c>
      <c r="C4404">
        <v>4</v>
      </c>
      <c r="D4404">
        <v>0</v>
      </c>
      <c r="E4404">
        <v>18</v>
      </c>
      <c r="F4404">
        <v>0</v>
      </c>
      <c r="G4404">
        <v>0</v>
      </c>
      <c r="H4404">
        <v>17</v>
      </c>
      <c r="I4404">
        <v>13</v>
      </c>
      <c r="J4404" t="s">
        <v>1275</v>
      </c>
      <c r="K4404" t="str">
        <f>INDEX('Planning Periods'!$O$2:$O$540,MATCH('Table B Values'!A4404,'Planning Periods'!$A$2:$A$540,0))</f>
        <v>Los Angeles County</v>
      </c>
    </row>
    <row r="4405" spans="1:11">
      <c r="A4405" t="s">
        <v>1094</v>
      </c>
      <c r="B4405">
        <v>2013</v>
      </c>
      <c r="C4405">
        <v>0</v>
      </c>
      <c r="D4405">
        <v>0</v>
      </c>
      <c r="E4405">
        <v>0</v>
      </c>
      <c r="F4405">
        <v>0</v>
      </c>
      <c r="G4405">
        <v>0</v>
      </c>
      <c r="H4405">
        <v>7</v>
      </c>
      <c r="I4405">
        <v>0</v>
      </c>
      <c r="J4405" t="s">
        <v>1275</v>
      </c>
      <c r="K4405" t="str">
        <f>INDEX('Planning Periods'!$O$2:$O$540,MATCH('Table B Values'!A4405,'Planning Periods'!$A$2:$A$540,0))</f>
        <v>Riverside County</v>
      </c>
    </row>
    <row r="4406" spans="1:11">
      <c r="A4406" t="s">
        <v>1100</v>
      </c>
      <c r="B4406">
        <v>2013</v>
      </c>
      <c r="C4406">
        <v>0</v>
      </c>
      <c r="D4406">
        <v>0</v>
      </c>
      <c r="E4406">
        <v>0</v>
      </c>
      <c r="F4406">
        <v>0</v>
      </c>
      <c r="G4406">
        <v>0</v>
      </c>
      <c r="H4406">
        <v>0</v>
      </c>
      <c r="I4406">
        <v>0</v>
      </c>
      <c r="J4406" t="s">
        <v>1275</v>
      </c>
      <c r="K4406" t="str">
        <f>INDEX('Planning Periods'!$O$2:$O$540,MATCH('Table B Values'!A4406,'Planning Periods'!$A$2:$A$540,0))</f>
        <v>Los Angeles County</v>
      </c>
    </row>
    <row r="4407" spans="1:11">
      <c r="A4407" t="s">
        <v>1202</v>
      </c>
      <c r="B4407">
        <v>2013</v>
      </c>
      <c r="C4407">
        <v>35</v>
      </c>
      <c r="D4407">
        <v>3</v>
      </c>
      <c r="E4407">
        <v>0</v>
      </c>
      <c r="F4407">
        <v>3</v>
      </c>
      <c r="G4407">
        <v>0</v>
      </c>
      <c r="H4407">
        <v>12</v>
      </c>
      <c r="I4407">
        <v>259</v>
      </c>
      <c r="J4407" t="s">
        <v>1275</v>
      </c>
      <c r="K4407" t="str">
        <f>INDEX('Planning Periods'!$O$2:$O$540,MATCH('Table B Values'!A4407,'Planning Periods'!$A$2:$A$540,0))</f>
        <v>Alameda County</v>
      </c>
    </row>
    <row r="4408" spans="1:11">
      <c r="A4408" t="s">
        <v>1286</v>
      </c>
      <c r="B4408">
        <v>2013</v>
      </c>
      <c r="C4408">
        <v>0</v>
      </c>
      <c r="D4408">
        <v>0</v>
      </c>
      <c r="E4408">
        <v>0</v>
      </c>
      <c r="F4408">
        <v>0</v>
      </c>
      <c r="G4408">
        <v>0</v>
      </c>
      <c r="H4408">
        <v>0</v>
      </c>
      <c r="I4408">
        <v>0</v>
      </c>
      <c r="J4408" t="s">
        <v>1275</v>
      </c>
      <c r="K4408" t="str">
        <f>INDEX('Planning Periods'!$O$2:$O$540,MATCH('Table B Values'!A4408,'Planning Periods'!$A$2:$A$540,0))</f>
        <v>Mendocino County</v>
      </c>
    </row>
    <row r="4409" spans="1:11">
      <c r="A4409" t="s">
        <v>1225</v>
      </c>
      <c r="B4409">
        <v>2013</v>
      </c>
      <c r="C4409">
        <v>0</v>
      </c>
      <c r="D4409">
        <v>0</v>
      </c>
      <c r="E4409">
        <v>0</v>
      </c>
      <c r="F4409">
        <v>0</v>
      </c>
      <c r="G4409">
        <v>0</v>
      </c>
      <c r="H4409">
        <v>24</v>
      </c>
      <c r="I4409">
        <v>10</v>
      </c>
      <c r="J4409" t="s">
        <v>1275</v>
      </c>
      <c r="K4409" t="str">
        <f>INDEX('Planning Periods'!$O$2:$O$540,MATCH('Table B Values'!A4409,'Planning Periods'!$A$2:$A$540,0))</f>
        <v>Tulare County</v>
      </c>
    </row>
    <row r="4410" spans="1:11">
      <c r="A4410" t="s">
        <v>1201</v>
      </c>
      <c r="B4410">
        <v>2013</v>
      </c>
      <c r="C4410">
        <v>0</v>
      </c>
      <c r="D4410">
        <v>0</v>
      </c>
      <c r="E4410">
        <v>0</v>
      </c>
      <c r="F4410">
        <v>0</v>
      </c>
      <c r="G4410">
        <v>0</v>
      </c>
      <c r="H4410">
        <v>0</v>
      </c>
      <c r="I4410">
        <v>3</v>
      </c>
      <c r="J4410" t="s">
        <v>1275</v>
      </c>
      <c r="K4410" t="str">
        <f>INDEX('Planning Periods'!$O$2:$O$540,MATCH('Table B Values'!A4410,'Planning Periods'!$A$2:$A$540,0))</f>
        <v>Contra Costa County</v>
      </c>
    </row>
    <row r="4411" spans="1:11">
      <c r="A4411" t="s">
        <v>790</v>
      </c>
      <c r="B4411">
        <v>2013</v>
      </c>
      <c r="C4411">
        <v>0</v>
      </c>
      <c r="D4411">
        <v>0</v>
      </c>
      <c r="E4411">
        <v>0</v>
      </c>
      <c r="F4411">
        <v>0</v>
      </c>
      <c r="G4411">
        <v>0</v>
      </c>
      <c r="H4411">
        <v>0</v>
      </c>
      <c r="I4411">
        <v>2</v>
      </c>
      <c r="J4411" t="s">
        <v>1275</v>
      </c>
      <c r="K4411" t="str">
        <f>INDEX('Planning Periods'!$O$2:$O$540,MATCH('Table B Values'!A4411,'Planning Periods'!$A$2:$A$540,0))</f>
        <v>Orange County</v>
      </c>
    </row>
    <row r="4412" spans="1:11">
      <c r="A4412" t="s">
        <v>793</v>
      </c>
      <c r="B4412">
        <v>2013</v>
      </c>
      <c r="C4412">
        <v>0</v>
      </c>
      <c r="D4412">
        <v>0</v>
      </c>
      <c r="E4412">
        <v>4</v>
      </c>
      <c r="F4412">
        <v>14</v>
      </c>
      <c r="G4412">
        <v>0</v>
      </c>
      <c r="H4412">
        <v>2</v>
      </c>
      <c r="I4412">
        <v>241</v>
      </c>
      <c r="J4412" t="s">
        <v>1275</v>
      </c>
      <c r="K4412" t="str">
        <f>INDEX('Planning Periods'!$O$2:$O$540,MATCH('Table B Values'!A4412,'Planning Periods'!$A$2:$A$540,0))</f>
        <v>Placer County</v>
      </c>
    </row>
    <row r="4413" spans="1:11">
      <c r="A4413" t="s">
        <v>851</v>
      </c>
      <c r="B4413">
        <v>2013</v>
      </c>
      <c r="C4413">
        <v>0</v>
      </c>
      <c r="D4413">
        <v>0</v>
      </c>
      <c r="E4413">
        <v>0</v>
      </c>
      <c r="F4413">
        <v>0</v>
      </c>
      <c r="G4413">
        <v>0</v>
      </c>
      <c r="H4413">
        <v>5</v>
      </c>
      <c r="I4413">
        <v>47</v>
      </c>
      <c r="J4413" t="s">
        <v>1275</v>
      </c>
      <c r="K4413" t="str">
        <f>INDEX('Planning Periods'!$O$2:$O$540,MATCH('Table B Values'!A4413,'Planning Periods'!$A$2:$A$540,0))</f>
        <v>El Dorado County</v>
      </c>
    </row>
    <row r="4414" spans="1:11">
      <c r="A4414" t="s">
        <v>862</v>
      </c>
      <c r="B4414">
        <v>2013</v>
      </c>
      <c r="C4414">
        <v>26</v>
      </c>
      <c r="D4414">
        <v>0</v>
      </c>
      <c r="E4414">
        <v>26</v>
      </c>
      <c r="F4414">
        <v>0</v>
      </c>
      <c r="G4414">
        <v>0</v>
      </c>
      <c r="H4414">
        <v>0</v>
      </c>
      <c r="I4414">
        <v>64</v>
      </c>
      <c r="J4414" t="s">
        <v>1275</v>
      </c>
      <c r="K4414" t="str">
        <f>INDEX('Planning Periods'!$O$2:$O$540,MATCH('Table B Values'!A4414,'Planning Periods'!$A$2:$A$540,0))</f>
        <v>San Diego County</v>
      </c>
    </row>
    <row r="4415" spans="1:11">
      <c r="A4415" t="s">
        <v>834</v>
      </c>
      <c r="B4415">
        <v>2013</v>
      </c>
      <c r="C4415">
        <v>0</v>
      </c>
      <c r="D4415">
        <v>0</v>
      </c>
      <c r="E4415">
        <v>13</v>
      </c>
      <c r="F4415">
        <v>0</v>
      </c>
      <c r="G4415">
        <v>0</v>
      </c>
      <c r="H4415">
        <v>0</v>
      </c>
      <c r="I4415">
        <v>0</v>
      </c>
      <c r="J4415" t="s">
        <v>1275</v>
      </c>
      <c r="K4415" t="str">
        <f>INDEX('Planning Periods'!$O$2:$O$540,MATCH('Table B Values'!A4415,'Planning Periods'!$A$2:$A$540,0))</f>
        <v>Tehama County</v>
      </c>
    </row>
    <row r="4416" spans="1:11">
      <c r="A4416" t="s">
        <v>794</v>
      </c>
      <c r="B4416">
        <v>2013</v>
      </c>
      <c r="C4416">
        <v>0</v>
      </c>
      <c r="D4416">
        <v>0</v>
      </c>
      <c r="E4416">
        <v>4</v>
      </c>
      <c r="F4416">
        <v>0</v>
      </c>
      <c r="G4416">
        <v>0</v>
      </c>
      <c r="H4416">
        <v>14</v>
      </c>
      <c r="I4416">
        <v>90</v>
      </c>
      <c r="J4416" t="s">
        <v>1275</v>
      </c>
      <c r="K4416" t="str">
        <f>INDEX('Planning Periods'!$O$2:$O$540,MATCH('Table B Values'!A4416,'Planning Periods'!$A$2:$A$540,0))</f>
        <v>Shasta County</v>
      </c>
    </row>
    <row r="4417" spans="1:11">
      <c r="A4417" t="s">
        <v>836</v>
      </c>
      <c r="B4417">
        <v>2013</v>
      </c>
      <c r="C4417">
        <v>0</v>
      </c>
      <c r="D4417">
        <v>0</v>
      </c>
      <c r="E4417">
        <v>0</v>
      </c>
      <c r="F4417">
        <v>0</v>
      </c>
      <c r="G4417">
        <v>0</v>
      </c>
      <c r="H4417">
        <v>0</v>
      </c>
      <c r="I4417">
        <v>-5</v>
      </c>
      <c r="J4417" t="s">
        <v>1275</v>
      </c>
      <c r="K4417" t="str">
        <f>INDEX('Planning Periods'!$O$2:$O$540,MATCH('Table B Values'!A4417,'Planning Periods'!$A$2:$A$540,0))</f>
        <v>Los Angeles County</v>
      </c>
    </row>
    <row r="4418" spans="1:11">
      <c r="A4418" t="s">
        <v>1287</v>
      </c>
      <c r="B4418">
        <v>2013</v>
      </c>
      <c r="C4418">
        <v>0</v>
      </c>
      <c r="D4418">
        <v>0</v>
      </c>
      <c r="E4418">
        <v>0</v>
      </c>
      <c r="F4418">
        <v>0</v>
      </c>
      <c r="G4418">
        <v>0</v>
      </c>
      <c r="H4418">
        <v>0</v>
      </c>
      <c r="I4418">
        <v>0</v>
      </c>
      <c r="J4418" t="s">
        <v>1275</v>
      </c>
      <c r="K4418" t="str">
        <f>INDEX('Planning Periods'!$O$2:$O$540,MATCH('Table B Values'!A4418,'Planning Periods'!$A$2:$A$540,0))</f>
        <v>Orange County</v>
      </c>
    </row>
    <row r="4419" spans="1:11">
      <c r="A4419" t="s">
        <v>865</v>
      </c>
      <c r="B4419">
        <v>2013</v>
      </c>
      <c r="C4419">
        <v>0</v>
      </c>
      <c r="D4419">
        <v>0</v>
      </c>
      <c r="E4419">
        <v>0</v>
      </c>
      <c r="F4419">
        <v>0</v>
      </c>
      <c r="G4419">
        <v>0</v>
      </c>
      <c r="H4419">
        <v>0</v>
      </c>
      <c r="I4419">
        <v>331</v>
      </c>
      <c r="J4419" t="s">
        <v>1275</v>
      </c>
      <c r="K4419" t="str">
        <f>INDEX('Planning Periods'!$O$2:$O$540,MATCH('Table B Values'!A4419,'Planning Periods'!$A$2:$A$540,0))</f>
        <v>Sacramento County</v>
      </c>
    </row>
    <row r="4420" spans="1:11">
      <c r="A4420" t="s">
        <v>857</v>
      </c>
      <c r="B4420">
        <v>2013</v>
      </c>
      <c r="C4420">
        <v>0</v>
      </c>
      <c r="D4420">
        <v>0</v>
      </c>
      <c r="E4420">
        <v>0</v>
      </c>
      <c r="F4420">
        <v>0</v>
      </c>
      <c r="G4420">
        <v>0</v>
      </c>
      <c r="H4420">
        <v>0</v>
      </c>
      <c r="I4420">
        <v>604</v>
      </c>
      <c r="J4420" t="s">
        <v>1275</v>
      </c>
      <c r="K4420" t="str">
        <f>INDEX('Planning Periods'!$O$2:$O$540,MATCH('Table B Values'!A4420,'Planning Periods'!$A$2:$A$540,0))</f>
        <v>San Bernardino County</v>
      </c>
    </row>
    <row r="4421" spans="1:11">
      <c r="A4421" t="s">
        <v>831</v>
      </c>
      <c r="B4421">
        <v>2013</v>
      </c>
      <c r="C4421">
        <v>0</v>
      </c>
      <c r="D4421">
        <v>0</v>
      </c>
      <c r="E4421">
        <v>0</v>
      </c>
      <c r="F4421">
        <v>0</v>
      </c>
      <c r="G4421">
        <v>0</v>
      </c>
      <c r="H4421">
        <v>8</v>
      </c>
      <c r="I4421">
        <v>0</v>
      </c>
      <c r="J4421" t="s">
        <v>1275</v>
      </c>
      <c r="K4421" t="str">
        <f>INDEX('Planning Periods'!$O$2:$O$540,MATCH('Table B Values'!A4421,'Planning Periods'!$A$2:$A$540,0))</f>
        <v>Los Angeles County</v>
      </c>
    </row>
    <row r="4422" spans="1:11">
      <c r="A4422" t="s">
        <v>817</v>
      </c>
      <c r="B4422">
        <v>2013</v>
      </c>
      <c r="C4422">
        <v>0</v>
      </c>
      <c r="D4422">
        <v>0</v>
      </c>
      <c r="E4422">
        <v>0</v>
      </c>
      <c r="F4422">
        <v>0</v>
      </c>
      <c r="G4422">
        <v>0</v>
      </c>
      <c r="H4422">
        <v>0</v>
      </c>
      <c r="I4422">
        <v>0</v>
      </c>
      <c r="J4422" t="s">
        <v>1275</v>
      </c>
      <c r="K4422" t="str">
        <f>INDEX('Planning Periods'!$O$2:$O$540,MATCH('Table B Values'!A4422,'Planning Periods'!$A$2:$A$540,0))</f>
        <v>Riverside County</v>
      </c>
    </row>
    <row r="4423" spans="1:11">
      <c r="A4423" t="s">
        <v>820</v>
      </c>
      <c r="B4423">
        <v>2013</v>
      </c>
      <c r="C4423">
        <v>0</v>
      </c>
      <c r="D4423">
        <v>0</v>
      </c>
      <c r="E4423">
        <v>0</v>
      </c>
      <c r="F4423">
        <v>0</v>
      </c>
      <c r="G4423">
        <v>0</v>
      </c>
      <c r="H4423">
        <v>0</v>
      </c>
      <c r="I4423">
        <v>29</v>
      </c>
      <c r="J4423" t="s">
        <v>1275</v>
      </c>
      <c r="K4423" t="str">
        <f>INDEX('Planning Periods'!$O$2:$O$540,MATCH('Table B Values'!A4423,'Planning Periods'!$A$2:$A$540,0))</f>
        <v>Los Angeles County</v>
      </c>
    </row>
    <row r="4424" spans="1:11">
      <c r="A4424" t="s">
        <v>1210</v>
      </c>
      <c r="B4424">
        <v>2013</v>
      </c>
      <c r="C4424">
        <v>0</v>
      </c>
      <c r="D4424">
        <v>0</v>
      </c>
      <c r="E4424">
        <v>0</v>
      </c>
      <c r="F4424">
        <v>0</v>
      </c>
      <c r="G4424">
        <v>0</v>
      </c>
      <c r="H4424">
        <v>5</v>
      </c>
      <c r="I4424">
        <v>23</v>
      </c>
      <c r="J4424" t="s">
        <v>1275</v>
      </c>
      <c r="K4424" t="str">
        <f>INDEX('Planning Periods'!$O$2:$O$540,MATCH('Table B Values'!A4424,'Planning Periods'!$A$2:$A$540,0))</f>
        <v>Santa Clara County</v>
      </c>
    </row>
    <row r="4425" spans="1:11">
      <c r="A4425" t="s">
        <v>825</v>
      </c>
      <c r="B4425">
        <v>2013</v>
      </c>
      <c r="C4425">
        <v>0</v>
      </c>
      <c r="D4425">
        <v>0</v>
      </c>
      <c r="E4425">
        <v>0</v>
      </c>
      <c r="F4425">
        <v>0</v>
      </c>
      <c r="G4425">
        <v>0</v>
      </c>
      <c r="H4425">
        <v>0</v>
      </c>
      <c r="I4425">
        <v>132</v>
      </c>
      <c r="J4425" t="s">
        <v>1275</v>
      </c>
      <c r="K4425" t="str">
        <f>INDEX('Planning Periods'!$O$2:$O$540,MATCH('Table B Values'!A4425,'Planning Periods'!$A$2:$A$540,0))</f>
        <v>Riverside County</v>
      </c>
    </row>
    <row r="4426" spans="1:11">
      <c r="A4426" t="s">
        <v>814</v>
      </c>
      <c r="B4426">
        <v>2013</v>
      </c>
      <c r="C4426">
        <v>0</v>
      </c>
      <c r="D4426">
        <v>0</v>
      </c>
      <c r="E4426">
        <v>0</v>
      </c>
      <c r="F4426">
        <v>0</v>
      </c>
      <c r="G4426">
        <v>0</v>
      </c>
      <c r="H4426">
        <v>0</v>
      </c>
      <c r="I4426">
        <v>5</v>
      </c>
      <c r="J4426" t="s">
        <v>1275</v>
      </c>
      <c r="K4426" t="str">
        <f>INDEX('Planning Periods'!$O$2:$O$540,MATCH('Table B Values'!A4426,'Planning Periods'!$A$2:$A$540,0))</f>
        <v>Butte County</v>
      </c>
    </row>
    <row r="4427" spans="1:11">
      <c r="A4427" t="s">
        <v>823</v>
      </c>
      <c r="B4427">
        <v>2013</v>
      </c>
      <c r="C4427">
        <v>97</v>
      </c>
      <c r="D4427">
        <v>0</v>
      </c>
      <c r="E4427">
        <v>67</v>
      </c>
      <c r="F4427">
        <v>0</v>
      </c>
      <c r="G4427">
        <v>0</v>
      </c>
      <c r="H4427">
        <v>676</v>
      </c>
      <c r="I4427" s="356">
        <v>13</v>
      </c>
      <c r="J4427" t="s">
        <v>1275</v>
      </c>
      <c r="K4427" t="str">
        <f>INDEX('Planning Periods'!$O$2:$O$540,MATCH('Table B Values'!A4427,'Planning Periods'!$A$2:$A$540,0))</f>
        <v>Ventura County</v>
      </c>
    </row>
    <row r="4428" spans="1:11">
      <c r="A4428" t="s">
        <v>1214</v>
      </c>
      <c r="B4428">
        <v>2013</v>
      </c>
      <c r="C4428">
        <v>1</v>
      </c>
      <c r="D4428">
        <v>0</v>
      </c>
      <c r="E4428">
        <v>0</v>
      </c>
      <c r="F4428">
        <v>0</v>
      </c>
      <c r="G4428">
        <v>0</v>
      </c>
      <c r="H4428">
        <v>0</v>
      </c>
      <c r="I4428" s="356">
        <v>2</v>
      </c>
      <c r="J4428" t="s">
        <v>1275</v>
      </c>
      <c r="K4428" t="str">
        <f>INDEX('Planning Periods'!$O$2:$O$540,MATCH('Table B Values'!A4428,'Planning Periods'!$A$2:$A$540,0))</f>
        <v>San Mateo County</v>
      </c>
    </row>
    <row r="4429" spans="1:11">
      <c r="A4429" t="s">
        <v>1211</v>
      </c>
      <c r="B4429">
        <v>2013</v>
      </c>
      <c r="C4429">
        <v>0</v>
      </c>
      <c r="D4429">
        <v>0</v>
      </c>
      <c r="E4429">
        <v>0</v>
      </c>
      <c r="F4429">
        <v>0</v>
      </c>
      <c r="G4429">
        <v>0</v>
      </c>
      <c r="H4429">
        <v>0</v>
      </c>
      <c r="I4429">
        <v>0</v>
      </c>
      <c r="J4429" t="s">
        <v>1275</v>
      </c>
      <c r="K4429" t="str">
        <f>INDEX('Planning Periods'!$O$2:$O$540,MATCH('Table B Values'!A4429,'Planning Periods'!$A$2:$A$540,0))</f>
        <v>Los Angeles County</v>
      </c>
    </row>
    <row r="4430" spans="1:11">
      <c r="A4430" t="s">
        <v>1198</v>
      </c>
      <c r="B4430">
        <v>2013</v>
      </c>
      <c r="C4430">
        <v>65</v>
      </c>
      <c r="D4430">
        <v>0</v>
      </c>
      <c r="E4430">
        <v>0</v>
      </c>
      <c r="F4430">
        <v>0</v>
      </c>
      <c r="G4430">
        <v>0</v>
      </c>
      <c r="H4430">
        <v>1</v>
      </c>
      <c r="I4430">
        <v>88</v>
      </c>
      <c r="J4430" t="s">
        <v>1275</v>
      </c>
      <c r="K4430" t="str">
        <f>INDEX('Planning Periods'!$O$2:$O$540,MATCH('Table B Values'!A4430,'Planning Periods'!$A$2:$A$540,0))</f>
        <v>Sonoma County</v>
      </c>
    </row>
    <row r="4431" spans="1:11">
      <c r="A4431" t="s">
        <v>1203</v>
      </c>
      <c r="B4431">
        <v>2013</v>
      </c>
      <c r="C4431">
        <v>0</v>
      </c>
      <c r="D4431">
        <v>0</v>
      </c>
      <c r="E4431">
        <v>0</v>
      </c>
      <c r="F4431">
        <v>0</v>
      </c>
      <c r="G4431">
        <v>0</v>
      </c>
      <c r="H4431">
        <v>0</v>
      </c>
      <c r="I4431">
        <v>0</v>
      </c>
      <c r="J4431" t="s">
        <v>1275</v>
      </c>
      <c r="K4431" t="str">
        <f>INDEX('Planning Periods'!$O$2:$O$540,MATCH('Table B Values'!A4431,'Planning Periods'!$A$2:$A$540,0))</f>
        <v>Contra Costa County</v>
      </c>
    </row>
    <row r="4432" spans="1:11">
      <c r="A4432" t="s">
        <v>1204</v>
      </c>
      <c r="B4432">
        <v>2013</v>
      </c>
      <c r="C4432">
        <v>0</v>
      </c>
      <c r="D4432">
        <v>0</v>
      </c>
      <c r="E4432">
        <v>0</v>
      </c>
      <c r="F4432">
        <v>0</v>
      </c>
      <c r="G4432">
        <v>0</v>
      </c>
      <c r="H4432">
        <v>189</v>
      </c>
      <c r="I4432">
        <v>0</v>
      </c>
      <c r="J4432" t="s">
        <v>1275</v>
      </c>
      <c r="K4432" t="str">
        <f>INDEX('Planning Periods'!$O$2:$O$540,MATCH('Table B Values'!A4432,'Planning Periods'!$A$2:$A$540,0))</f>
        <v>Contra Costa County</v>
      </c>
    </row>
    <row r="4433" spans="1:11">
      <c r="A4433" t="s">
        <v>787</v>
      </c>
      <c r="B4433">
        <v>2013</v>
      </c>
      <c r="C4433">
        <v>3</v>
      </c>
      <c r="D4433">
        <v>0</v>
      </c>
      <c r="E4433">
        <v>0</v>
      </c>
      <c r="F4433">
        <v>0</v>
      </c>
      <c r="G4433">
        <v>0</v>
      </c>
      <c r="H4433">
        <v>0</v>
      </c>
      <c r="I4433">
        <v>116</v>
      </c>
      <c r="J4433" t="s">
        <v>1275</v>
      </c>
      <c r="K4433" t="str">
        <f>INDEX('Planning Periods'!$O$2:$O$540,MATCH('Table B Values'!A4433,'Planning Periods'!$A$2:$A$540,0))</f>
        <v>Riverside County</v>
      </c>
    </row>
    <row r="4434" spans="1:11">
      <c r="A4434" t="s">
        <v>1199</v>
      </c>
      <c r="B4434">
        <v>2013</v>
      </c>
      <c r="C4434">
        <v>43</v>
      </c>
      <c r="D4434">
        <v>0</v>
      </c>
      <c r="E4434">
        <v>20</v>
      </c>
      <c r="F4434">
        <v>7</v>
      </c>
      <c r="G4434">
        <v>0</v>
      </c>
      <c r="H4434">
        <v>2</v>
      </c>
      <c r="I4434">
        <v>0</v>
      </c>
      <c r="J4434" t="s">
        <v>1275</v>
      </c>
      <c r="K4434" t="str">
        <f>INDEX('Planning Periods'!$O$2:$O$540,MATCH('Table B Values'!A4434,'Planning Periods'!$A$2:$A$540,0))</f>
        <v>Fresno County</v>
      </c>
    </row>
    <row r="4435" spans="1:11">
      <c r="A4435" t="s">
        <v>776</v>
      </c>
      <c r="B4435">
        <v>2013</v>
      </c>
      <c r="C4435">
        <v>4</v>
      </c>
      <c r="D4435">
        <v>0</v>
      </c>
      <c r="E4435">
        <v>0</v>
      </c>
      <c r="F4435">
        <v>0</v>
      </c>
      <c r="G4435">
        <v>0</v>
      </c>
      <c r="H4435">
        <v>0</v>
      </c>
      <c r="I4435">
        <v>142</v>
      </c>
      <c r="J4435" t="s">
        <v>1275</v>
      </c>
      <c r="K4435" t="str">
        <f>INDEX('Planning Periods'!$O$2:$O$540,MATCH('Table B Values'!A4435,'Planning Periods'!$A$2:$A$540,0))</f>
        <v>Los Angeles County</v>
      </c>
    </row>
    <row r="4436" spans="1:11">
      <c r="A4436" t="s">
        <v>779</v>
      </c>
      <c r="B4436">
        <v>2013</v>
      </c>
      <c r="C4436">
        <v>0</v>
      </c>
      <c r="D4436">
        <v>0</v>
      </c>
      <c r="E4436">
        <v>0</v>
      </c>
      <c r="F4436">
        <v>0</v>
      </c>
      <c r="G4436">
        <v>0</v>
      </c>
      <c r="H4436">
        <v>0</v>
      </c>
      <c r="I4436">
        <v>0</v>
      </c>
      <c r="J4436" t="s">
        <v>1275</v>
      </c>
      <c r="K4436" t="str">
        <f>INDEX('Planning Periods'!$O$2:$O$540,MATCH('Table B Values'!A4436,'Planning Periods'!$A$2:$A$540,0))</f>
        <v>San Luis Obispo County</v>
      </c>
    </row>
    <row r="4437" spans="1:11">
      <c r="A4437" t="s">
        <v>1229</v>
      </c>
      <c r="B4437">
        <v>2013</v>
      </c>
      <c r="C4437">
        <v>0</v>
      </c>
      <c r="D4437">
        <v>0</v>
      </c>
      <c r="E4437">
        <v>0</v>
      </c>
      <c r="F4437">
        <v>0</v>
      </c>
      <c r="G4437">
        <v>0</v>
      </c>
      <c r="H4437">
        <v>22</v>
      </c>
      <c r="I4437">
        <v>256</v>
      </c>
      <c r="J4437" t="s">
        <v>1275</v>
      </c>
      <c r="K4437" t="str">
        <f>INDEX('Planning Periods'!$O$2:$O$540,MATCH('Table B Values'!A4437,'Planning Periods'!$A$2:$A$540,0))</f>
        <v>San Mateo County</v>
      </c>
    </row>
    <row r="4438" spans="1:11">
      <c r="A4438" t="s">
        <v>914</v>
      </c>
      <c r="B4438">
        <v>2013</v>
      </c>
      <c r="C4438">
        <v>23</v>
      </c>
      <c r="D4438">
        <v>0</v>
      </c>
      <c r="E4438">
        <v>145</v>
      </c>
      <c r="F4438">
        <v>0</v>
      </c>
      <c r="G4438">
        <v>0</v>
      </c>
      <c r="H4438">
        <v>200</v>
      </c>
      <c r="I4438">
        <v>1225</v>
      </c>
      <c r="J4438" t="s">
        <v>1275</v>
      </c>
      <c r="K4438" t="str">
        <f>INDEX('Planning Periods'!$O$2:$O$540,MATCH('Table B Values'!A4438,'Planning Periods'!$A$2:$A$540,0))</f>
        <v>San Diego County</v>
      </c>
    </row>
    <row r="4439" spans="1:11">
      <c r="A4439" t="s">
        <v>985</v>
      </c>
      <c r="B4439">
        <v>2013</v>
      </c>
      <c r="C4439">
        <v>11</v>
      </c>
      <c r="D4439">
        <v>0</v>
      </c>
      <c r="E4439">
        <v>0</v>
      </c>
      <c r="F4439">
        <v>0</v>
      </c>
      <c r="G4439">
        <v>0</v>
      </c>
      <c r="H4439">
        <v>16</v>
      </c>
      <c r="I4439">
        <v>185</v>
      </c>
      <c r="J4439" t="s">
        <v>1275</v>
      </c>
      <c r="K4439" t="str">
        <f>INDEX('Planning Periods'!$O$2:$O$540,MATCH('Table B Values'!A4439,'Planning Periods'!$A$2:$A$540,0))</f>
        <v>Los Angeles County</v>
      </c>
    </row>
    <row r="4440" spans="1:11">
      <c r="A4440" t="s">
        <v>980</v>
      </c>
      <c r="B4440">
        <v>2013</v>
      </c>
      <c r="C4440">
        <v>0</v>
      </c>
      <c r="D4440">
        <v>0</v>
      </c>
      <c r="E4440">
        <v>0</v>
      </c>
      <c r="F4440">
        <v>0</v>
      </c>
      <c r="G4440">
        <v>0</v>
      </c>
      <c r="H4440">
        <v>0</v>
      </c>
      <c r="I4440">
        <v>11</v>
      </c>
      <c r="J4440" t="s">
        <v>1275</v>
      </c>
      <c r="K4440" t="str">
        <f>INDEX('Planning Periods'!$O$2:$O$540,MATCH('Table B Values'!A4440,'Planning Periods'!$A$2:$A$540,0))</f>
        <v>Los Angeles County</v>
      </c>
    </row>
    <row r="4441" spans="1:11">
      <c r="A4441" t="s">
        <v>769</v>
      </c>
      <c r="B4441">
        <v>2013</v>
      </c>
      <c r="C4441">
        <v>609</v>
      </c>
      <c r="D4441">
        <v>0</v>
      </c>
      <c r="E4441">
        <v>915</v>
      </c>
      <c r="F4441">
        <v>0</v>
      </c>
      <c r="G4441">
        <v>0</v>
      </c>
      <c r="H4441">
        <v>0</v>
      </c>
      <c r="I4441">
        <v>7665</v>
      </c>
      <c r="J4441" t="s">
        <v>1275</v>
      </c>
      <c r="K4441" t="str">
        <f>INDEX('Planning Periods'!$O$2:$O$540,MATCH('Table B Values'!A4441,'Planning Periods'!$A$2:$A$540,0))</f>
        <v>San Diego County</v>
      </c>
    </row>
    <row r="4442" spans="1:11">
      <c r="A4442" t="s">
        <v>956</v>
      </c>
      <c r="B4442">
        <v>2013</v>
      </c>
      <c r="C4442">
        <v>0</v>
      </c>
      <c r="D4442">
        <v>0</v>
      </c>
      <c r="E4442">
        <v>0</v>
      </c>
      <c r="F4442">
        <v>0</v>
      </c>
      <c r="G4442">
        <v>0</v>
      </c>
      <c r="H4442">
        <v>191</v>
      </c>
      <c r="I4442">
        <v>75</v>
      </c>
      <c r="J4442" t="s">
        <v>1275</v>
      </c>
      <c r="K4442" t="str">
        <f>INDEX('Planning Periods'!$O$2:$O$540,MATCH('Table B Values'!A4442,'Planning Periods'!$A$2:$A$540,0))</f>
        <v>San Bernardino County</v>
      </c>
    </row>
    <row r="4443" spans="1:11">
      <c r="A4443" t="s">
        <v>959</v>
      </c>
      <c r="B4443">
        <v>2013</v>
      </c>
      <c r="C4443">
        <v>0</v>
      </c>
      <c r="D4443">
        <v>1</v>
      </c>
      <c r="E4443">
        <v>0</v>
      </c>
      <c r="F4443">
        <v>0</v>
      </c>
      <c r="G4443">
        <v>0</v>
      </c>
      <c r="H4443">
        <v>0</v>
      </c>
      <c r="I4443">
        <v>13</v>
      </c>
      <c r="J4443" t="s">
        <v>1275</v>
      </c>
      <c r="K4443" t="str">
        <f>INDEX('Planning Periods'!$O$2:$O$540,MATCH('Table B Values'!A4443,'Planning Periods'!$A$2:$A$540,0))</f>
        <v>San Mateo County</v>
      </c>
    </row>
    <row r="4444" spans="1:11">
      <c r="A4444" t="s">
        <v>971</v>
      </c>
      <c r="B4444">
        <v>2013</v>
      </c>
      <c r="C4444">
        <v>59</v>
      </c>
      <c r="D4444">
        <v>0</v>
      </c>
      <c r="E4444">
        <v>17</v>
      </c>
      <c r="F4444">
        <v>0</v>
      </c>
      <c r="G4444">
        <v>0</v>
      </c>
      <c r="H4444">
        <v>0</v>
      </c>
      <c r="I4444">
        <v>0</v>
      </c>
      <c r="J4444" t="s">
        <v>1275</v>
      </c>
      <c r="K4444" t="str">
        <f>INDEX('Planning Periods'!$O$2:$O$540,MATCH('Table B Values'!A4444,'Planning Periods'!$A$2:$A$540,0))</f>
        <v>Orange County</v>
      </c>
    </row>
    <row r="4445" spans="1:11">
      <c r="A4445" t="s">
        <v>973</v>
      </c>
      <c r="B4445">
        <v>2013</v>
      </c>
      <c r="C4445">
        <v>464</v>
      </c>
      <c r="D4445">
        <v>0</v>
      </c>
      <c r="E4445">
        <v>204</v>
      </c>
      <c r="F4445">
        <v>0</v>
      </c>
      <c r="G4445">
        <v>0</v>
      </c>
      <c r="H4445">
        <v>44</v>
      </c>
      <c r="I4445">
        <v>1787</v>
      </c>
      <c r="J4445" t="s">
        <v>1275</v>
      </c>
      <c r="K4445" t="str">
        <f>INDEX('Planning Periods'!$O$2:$O$540,MATCH('Table B Values'!A4445,'Planning Periods'!$A$2:$A$540,0))</f>
        <v>San Francisco County</v>
      </c>
    </row>
    <row r="4446" spans="1:11">
      <c r="A4446" t="s">
        <v>922</v>
      </c>
      <c r="B4446">
        <v>2013</v>
      </c>
      <c r="C4446">
        <v>0</v>
      </c>
      <c r="D4446">
        <v>0</v>
      </c>
      <c r="E4446">
        <v>0</v>
      </c>
      <c r="F4446">
        <v>0</v>
      </c>
      <c r="G4446">
        <v>0</v>
      </c>
      <c r="H4446" s="356">
        <v>0</v>
      </c>
      <c r="I4446" s="356">
        <v>0</v>
      </c>
      <c r="J4446" t="s">
        <v>1275</v>
      </c>
      <c r="K4446" t="str">
        <f>INDEX('Planning Periods'!$O$2:$O$540,MATCH('Table B Values'!A4446,'Planning Periods'!$A$2:$A$540,0))</f>
        <v>Alameda County</v>
      </c>
    </row>
    <row r="4447" spans="1:11">
      <c r="A4447" t="s">
        <v>826</v>
      </c>
      <c r="B4447">
        <v>2013</v>
      </c>
      <c r="C4447">
        <v>3</v>
      </c>
      <c r="D4447">
        <v>0</v>
      </c>
      <c r="E4447">
        <v>2</v>
      </c>
      <c r="F4447">
        <v>0</v>
      </c>
      <c r="G4447">
        <v>0</v>
      </c>
      <c r="H4447">
        <v>1</v>
      </c>
      <c r="I4447">
        <v>88</v>
      </c>
      <c r="J4447" t="s">
        <v>1275</v>
      </c>
      <c r="K4447" t="str">
        <f>INDEX('Planning Periods'!$O$2:$O$540,MATCH('Table B Values'!A4447,'Planning Periods'!$A$2:$A$540,0))</f>
        <v>San Luis Obispo County</v>
      </c>
    </row>
    <row r="4448" spans="1:11">
      <c r="A4448" t="s">
        <v>927</v>
      </c>
      <c r="B4448">
        <v>2013</v>
      </c>
      <c r="C4448">
        <v>3</v>
      </c>
      <c r="D4448">
        <v>0</v>
      </c>
      <c r="E4448">
        <v>3</v>
      </c>
      <c r="F4448">
        <v>2</v>
      </c>
      <c r="G4448">
        <v>0</v>
      </c>
      <c r="H4448">
        <v>2</v>
      </c>
      <c r="I4448">
        <v>316</v>
      </c>
      <c r="J4448" t="s">
        <v>1275</v>
      </c>
      <c r="K4448" t="str">
        <f>INDEX('Planning Periods'!$O$2:$O$540,MATCH('Table B Values'!A4448,'Planning Periods'!$A$2:$A$540,0))</f>
        <v>San Luis Obispo County</v>
      </c>
    </row>
    <row r="4449" spans="1:11">
      <c r="A4449" t="s">
        <v>930</v>
      </c>
      <c r="B4449">
        <v>2013</v>
      </c>
      <c r="C4449">
        <v>0</v>
      </c>
      <c r="D4449">
        <v>0</v>
      </c>
      <c r="E4449">
        <v>0</v>
      </c>
      <c r="F4449">
        <v>0</v>
      </c>
      <c r="G4449">
        <v>0</v>
      </c>
      <c r="H4449">
        <v>0</v>
      </c>
      <c r="I4449">
        <v>102</v>
      </c>
      <c r="J4449" t="s">
        <v>1275</v>
      </c>
      <c r="K4449" t="str">
        <f>INDEX('Planning Periods'!$O$2:$O$540,MATCH('Table B Values'!A4449,'Planning Periods'!$A$2:$A$540,0))</f>
        <v>Orange County</v>
      </c>
    </row>
    <row r="4450" spans="1:11">
      <c r="A4450" t="s">
        <v>976</v>
      </c>
      <c r="B4450">
        <v>2013</v>
      </c>
      <c r="C4450">
        <v>2</v>
      </c>
      <c r="D4450">
        <v>0</v>
      </c>
      <c r="E4450">
        <v>0</v>
      </c>
      <c r="F4450">
        <v>0</v>
      </c>
      <c r="G4450">
        <v>0</v>
      </c>
      <c r="H4450">
        <v>3</v>
      </c>
      <c r="I4450">
        <v>50</v>
      </c>
      <c r="J4450" t="s">
        <v>1275</v>
      </c>
      <c r="K4450" t="str">
        <f>INDEX('Planning Periods'!$O$2:$O$540,MATCH('Table B Values'!A4450,'Planning Periods'!$A$2:$A$540,0))</f>
        <v>Los Angeles County</v>
      </c>
    </row>
    <row r="4451" spans="1:11">
      <c r="A4451" t="s">
        <v>978</v>
      </c>
      <c r="B4451">
        <v>2013</v>
      </c>
      <c r="C4451">
        <v>0</v>
      </c>
      <c r="D4451">
        <v>0</v>
      </c>
      <c r="E4451">
        <v>0</v>
      </c>
      <c r="F4451">
        <v>0</v>
      </c>
      <c r="G4451">
        <v>0</v>
      </c>
      <c r="H4451">
        <v>8</v>
      </c>
      <c r="I4451">
        <v>26</v>
      </c>
      <c r="J4451" t="s">
        <v>1275</v>
      </c>
      <c r="K4451" t="str">
        <f>INDEX('Planning Periods'!$O$2:$O$540,MATCH('Table B Values'!A4451,'Planning Periods'!$A$2:$A$540,0))</f>
        <v>Riverside County</v>
      </c>
    </row>
    <row r="4452" spans="1:11">
      <c r="A4452" t="s">
        <v>937</v>
      </c>
      <c r="B4452">
        <v>2013</v>
      </c>
      <c r="C4452">
        <v>170</v>
      </c>
      <c r="D4452">
        <v>0</v>
      </c>
      <c r="E4452">
        <v>256</v>
      </c>
      <c r="F4452">
        <v>0</v>
      </c>
      <c r="G4452">
        <v>0</v>
      </c>
      <c r="H4452">
        <v>0</v>
      </c>
      <c r="I4452">
        <v>3211</v>
      </c>
      <c r="J4452" t="s">
        <v>1275</v>
      </c>
      <c r="K4452" t="str">
        <f>INDEX('Planning Periods'!$O$2:$O$540,MATCH('Table B Values'!A4452,'Planning Periods'!$A$2:$A$540,0))</f>
        <v>Santa Clara County</v>
      </c>
    </row>
    <row r="4453" spans="1:11">
      <c r="A4453" t="s">
        <v>832</v>
      </c>
      <c r="B4453">
        <v>2013</v>
      </c>
      <c r="C4453">
        <v>0</v>
      </c>
      <c r="D4453">
        <v>0</v>
      </c>
      <c r="E4453">
        <v>0</v>
      </c>
      <c r="F4453">
        <v>0</v>
      </c>
      <c r="G4453">
        <v>0</v>
      </c>
      <c r="H4453">
        <v>4</v>
      </c>
      <c r="I4453">
        <v>124</v>
      </c>
      <c r="J4453" t="s">
        <v>1275</v>
      </c>
      <c r="K4453" t="str">
        <f>INDEX('Planning Periods'!$O$2:$O$540,MATCH('Table B Values'!A4453,'Planning Periods'!$A$2:$A$540,0))</f>
        <v>Placer County</v>
      </c>
    </row>
    <row r="4454" spans="1:11">
      <c r="A4454" t="s">
        <v>953</v>
      </c>
      <c r="B4454">
        <v>2013</v>
      </c>
      <c r="C4454">
        <v>0</v>
      </c>
      <c r="D4454">
        <v>0</v>
      </c>
      <c r="E4454">
        <v>0</v>
      </c>
      <c r="F4454">
        <v>0</v>
      </c>
      <c r="G4454">
        <v>0</v>
      </c>
      <c r="H4454">
        <v>0</v>
      </c>
      <c r="I4454">
        <v>0</v>
      </c>
      <c r="J4454" t="s">
        <v>1275</v>
      </c>
      <c r="K4454" t="str">
        <f>INDEX('Planning Periods'!$O$2:$O$540,MATCH('Table B Values'!A4454,'Planning Periods'!$A$2:$A$540,0))</f>
        <v>Los Angeles County</v>
      </c>
    </row>
    <row r="4455" spans="1:11">
      <c r="A4455" t="s">
        <v>887</v>
      </c>
      <c r="B4455">
        <v>2013</v>
      </c>
      <c r="C4455">
        <v>0</v>
      </c>
      <c r="D4455">
        <v>0</v>
      </c>
      <c r="E4455">
        <v>0</v>
      </c>
      <c r="F4455">
        <v>0</v>
      </c>
      <c r="G4455">
        <v>0</v>
      </c>
      <c r="H4455">
        <v>142</v>
      </c>
      <c r="I4455" s="356">
        <v>384</v>
      </c>
      <c r="J4455" t="s">
        <v>1275</v>
      </c>
      <c r="K4455" t="str">
        <f>INDEX('Planning Periods'!$O$2:$O$540,MATCH('Table B Values'!A4455,'Planning Periods'!$A$2:$A$540,0))</f>
        <v>Placer County</v>
      </c>
    </row>
    <row r="4456" spans="1:11">
      <c r="A4456" t="s">
        <v>844</v>
      </c>
      <c r="B4456">
        <v>2013</v>
      </c>
      <c r="C4456">
        <v>278</v>
      </c>
      <c r="D4456">
        <v>0</v>
      </c>
      <c r="E4456">
        <v>22</v>
      </c>
      <c r="F4456">
        <v>0</v>
      </c>
      <c r="G4456">
        <v>0</v>
      </c>
      <c r="H4456">
        <v>67</v>
      </c>
      <c r="I4456">
        <v>630</v>
      </c>
      <c r="J4456" t="s">
        <v>1275</v>
      </c>
      <c r="K4456" t="str">
        <f>INDEX('Planning Periods'!$O$2:$O$540,MATCH('Table B Values'!A4456,'Planning Periods'!$A$2:$A$540,0))</f>
        <v>Riverside County</v>
      </c>
    </row>
    <row r="4457" spans="1:11">
      <c r="A4457" t="s">
        <v>1227</v>
      </c>
      <c r="B4457">
        <v>2013</v>
      </c>
      <c r="C4457">
        <v>0</v>
      </c>
      <c r="D4457">
        <v>0</v>
      </c>
      <c r="E4457">
        <v>0</v>
      </c>
      <c r="F4457">
        <v>0</v>
      </c>
      <c r="G4457">
        <v>0</v>
      </c>
      <c r="H4457">
        <v>0</v>
      </c>
      <c r="I4457">
        <v>0</v>
      </c>
      <c r="J4457" t="s">
        <v>1275</v>
      </c>
      <c r="K4457" t="str">
        <f>INDEX('Planning Periods'!$O$2:$O$540,MATCH('Table B Values'!A4457,'Planning Periods'!$A$2:$A$540,0))</f>
        <v>Fresno County</v>
      </c>
    </row>
    <row r="4458" spans="1:11">
      <c r="A4458" t="s">
        <v>842</v>
      </c>
      <c r="B4458">
        <v>2013</v>
      </c>
      <c r="C4458">
        <v>0</v>
      </c>
      <c r="D4458">
        <v>0</v>
      </c>
      <c r="E4458">
        <v>0</v>
      </c>
      <c r="F4458">
        <v>0</v>
      </c>
      <c r="G4458">
        <v>0</v>
      </c>
      <c r="H4458">
        <v>0</v>
      </c>
      <c r="I4458">
        <v>0</v>
      </c>
      <c r="J4458" t="s">
        <v>1275</v>
      </c>
      <c r="K4458" t="str">
        <f>INDEX('Planning Periods'!$O$2:$O$540,MATCH('Table B Values'!A4458,'Planning Periods'!$A$2:$A$540,0))</f>
        <v>San Bernardino County</v>
      </c>
    </row>
    <row r="4459" spans="1:11">
      <c r="A4459" t="s">
        <v>1228</v>
      </c>
      <c r="B4459">
        <v>2013</v>
      </c>
      <c r="C4459">
        <v>0</v>
      </c>
      <c r="D4459">
        <v>0</v>
      </c>
      <c r="E4459">
        <v>0</v>
      </c>
      <c r="F4459">
        <v>0</v>
      </c>
      <c r="G4459">
        <v>0</v>
      </c>
      <c r="H4459" s="356">
        <v>0</v>
      </c>
      <c r="I4459" s="356">
        <v>3</v>
      </c>
      <c r="J4459" t="s">
        <v>1275</v>
      </c>
      <c r="K4459" t="str">
        <f>INDEX('Planning Periods'!$O$2:$O$540,MATCH('Table B Values'!A4459,'Planning Periods'!$A$2:$A$540,0))</f>
        <v>Contra Costa County</v>
      </c>
    </row>
    <row r="4460" spans="1:11">
      <c r="A4460" t="s">
        <v>1224</v>
      </c>
      <c r="B4460">
        <v>2013</v>
      </c>
      <c r="C4460">
        <v>0</v>
      </c>
      <c r="D4460">
        <v>0</v>
      </c>
      <c r="E4460">
        <v>0</v>
      </c>
      <c r="F4460">
        <v>0</v>
      </c>
      <c r="G4460">
        <v>0</v>
      </c>
      <c r="H4460">
        <v>0</v>
      </c>
      <c r="I4460">
        <v>0</v>
      </c>
      <c r="J4460" t="s">
        <v>1275</v>
      </c>
      <c r="K4460" t="str">
        <f>INDEX('Planning Periods'!$O$2:$O$540,MATCH('Table B Values'!A4460,'Planning Periods'!$A$2:$A$540,0))</f>
        <v>Marin County</v>
      </c>
    </row>
    <row r="4461" spans="1:11">
      <c r="A4461" t="s">
        <v>969</v>
      </c>
      <c r="B4461">
        <v>2013</v>
      </c>
      <c r="C4461">
        <v>0</v>
      </c>
      <c r="D4461">
        <v>0</v>
      </c>
      <c r="E4461">
        <v>0</v>
      </c>
      <c r="F4461">
        <v>2</v>
      </c>
      <c r="G4461">
        <v>0</v>
      </c>
      <c r="H4461">
        <v>0</v>
      </c>
      <c r="I4461">
        <v>2</v>
      </c>
      <c r="J4461" t="s">
        <v>1275</v>
      </c>
      <c r="K4461" t="str">
        <f>INDEX('Planning Periods'!$O$2:$O$540,MATCH('Table B Values'!A4461,'Planning Periods'!$A$2:$A$540,0))</f>
        <v>Marin County</v>
      </c>
    </row>
    <row r="4462" spans="1:11">
      <c r="A4462" t="s">
        <v>1279</v>
      </c>
      <c r="B4462">
        <v>2013</v>
      </c>
      <c r="C4462">
        <v>0</v>
      </c>
      <c r="D4462">
        <v>0</v>
      </c>
      <c r="E4462">
        <v>0</v>
      </c>
      <c r="F4462">
        <v>0</v>
      </c>
      <c r="G4462">
        <v>0</v>
      </c>
      <c r="H4462">
        <v>2</v>
      </c>
      <c r="I4462">
        <v>22</v>
      </c>
      <c r="J4462" t="s">
        <v>1275</v>
      </c>
      <c r="K4462" t="str">
        <f>INDEX('Planning Periods'!$O$2:$O$540,MATCH('Table B Values'!A4462,'Planning Periods'!$A$2:$A$540,0))</f>
        <v>Marin County</v>
      </c>
    </row>
    <row r="4463" spans="1:11">
      <c r="A4463" t="s">
        <v>962</v>
      </c>
      <c r="B4463">
        <v>2013</v>
      </c>
      <c r="C4463">
        <v>0</v>
      </c>
      <c r="D4463">
        <v>0</v>
      </c>
      <c r="E4463">
        <v>0</v>
      </c>
      <c r="F4463">
        <v>0</v>
      </c>
      <c r="G4463">
        <v>0</v>
      </c>
      <c r="H4463">
        <v>0</v>
      </c>
      <c r="I4463">
        <v>12</v>
      </c>
      <c r="J4463" t="s">
        <v>1275</v>
      </c>
      <c r="K4463" t="str">
        <f>INDEX('Planning Periods'!$O$2:$O$540,MATCH('Table B Values'!A4463,'Planning Periods'!$A$2:$A$540,0))</f>
        <v>San Benito County</v>
      </c>
    </row>
    <row r="4464" spans="1:11">
      <c r="A4464" t="s">
        <v>967</v>
      </c>
      <c r="B4464">
        <v>2013</v>
      </c>
      <c r="C4464">
        <v>2</v>
      </c>
      <c r="D4464">
        <v>0</v>
      </c>
      <c r="E4464">
        <v>44</v>
      </c>
      <c r="F4464">
        <v>0</v>
      </c>
      <c r="G4464">
        <v>0</v>
      </c>
      <c r="H4464">
        <v>2</v>
      </c>
      <c r="I4464">
        <v>12</v>
      </c>
      <c r="J4464" t="s">
        <v>1275</v>
      </c>
      <c r="K4464" t="str">
        <f>INDEX('Planning Periods'!$O$2:$O$540,MATCH('Table B Values'!A4464,'Planning Periods'!$A$2:$A$540,0))</f>
        <v>Monterey County</v>
      </c>
    </row>
    <row r="4465" spans="1:11">
      <c r="A4465" t="s">
        <v>777</v>
      </c>
      <c r="B4465">
        <v>2013</v>
      </c>
      <c r="C4465">
        <v>62</v>
      </c>
      <c r="D4465">
        <v>33</v>
      </c>
      <c r="E4465">
        <v>24</v>
      </c>
      <c r="F4465">
        <v>113</v>
      </c>
      <c r="G4465">
        <v>0</v>
      </c>
      <c r="H4465">
        <v>34</v>
      </c>
      <c r="I4465">
        <v>153</v>
      </c>
      <c r="J4465" t="s">
        <v>1275</v>
      </c>
      <c r="K4465" t="str">
        <f>INDEX('Planning Periods'!$O$2:$O$540,MATCH('Table B Values'!A4465,'Planning Periods'!$A$2:$A$540,0))</f>
        <v>Sacramento County</v>
      </c>
    </row>
    <row r="4466" spans="1:11">
      <c r="A4466" t="s">
        <v>1036</v>
      </c>
      <c r="B4466">
        <v>2013</v>
      </c>
      <c r="C4466">
        <v>0</v>
      </c>
      <c r="D4466">
        <v>0</v>
      </c>
      <c r="E4466">
        <v>0</v>
      </c>
      <c r="F4466">
        <v>0</v>
      </c>
      <c r="G4466">
        <v>0</v>
      </c>
      <c r="H4466">
        <v>137</v>
      </c>
      <c r="I4466" s="356">
        <v>268</v>
      </c>
      <c r="J4466" t="s">
        <v>1275</v>
      </c>
      <c r="K4466" t="str">
        <f>INDEX('Planning Periods'!$O$2:$O$540,MATCH('Table B Values'!A4466,'Planning Periods'!$A$2:$A$540,0))</f>
        <v>Sacramento County</v>
      </c>
    </row>
    <row r="4467" spans="1:11">
      <c r="A4467" t="s">
        <v>1278</v>
      </c>
      <c r="B4467">
        <v>2013</v>
      </c>
      <c r="C4467">
        <v>0</v>
      </c>
      <c r="D4467">
        <v>0</v>
      </c>
      <c r="E4467">
        <v>0</v>
      </c>
      <c r="F4467">
        <v>0</v>
      </c>
      <c r="G4467">
        <v>0</v>
      </c>
      <c r="H4467">
        <v>0</v>
      </c>
      <c r="I4467">
        <v>7</v>
      </c>
      <c r="J4467" t="s">
        <v>1275</v>
      </c>
      <c r="K4467" t="str">
        <f>INDEX('Planning Periods'!$O$2:$O$540,MATCH('Table B Values'!A4467,'Planning Periods'!$A$2:$A$540,0))</f>
        <v>Napa County</v>
      </c>
    </row>
    <row r="4468" spans="1:11">
      <c r="A4468" t="s">
        <v>1206</v>
      </c>
      <c r="B4468">
        <v>2013</v>
      </c>
      <c r="C4468">
        <v>0</v>
      </c>
      <c r="D4468">
        <v>6</v>
      </c>
      <c r="E4468">
        <v>0</v>
      </c>
      <c r="F4468">
        <v>4</v>
      </c>
      <c r="G4468">
        <v>0</v>
      </c>
      <c r="H4468">
        <v>4</v>
      </c>
      <c r="I4468">
        <v>9</v>
      </c>
      <c r="J4468" t="s">
        <v>1275</v>
      </c>
      <c r="K4468" t="str">
        <f>INDEX('Planning Periods'!$O$2:$O$540,MATCH('Table B Values'!A4468,'Planning Periods'!$A$2:$A$540,0))</f>
        <v>Glenn County</v>
      </c>
    </row>
    <row r="4469" spans="1:11">
      <c r="A4469" t="s">
        <v>904</v>
      </c>
      <c r="B4469">
        <v>2013</v>
      </c>
      <c r="C4469">
        <v>0</v>
      </c>
      <c r="D4469">
        <v>0</v>
      </c>
      <c r="E4469">
        <v>0</v>
      </c>
      <c r="F4469">
        <v>0</v>
      </c>
      <c r="G4469">
        <v>0</v>
      </c>
      <c r="H4469">
        <v>0</v>
      </c>
      <c r="I4469">
        <v>461</v>
      </c>
      <c r="J4469" t="s">
        <v>1275</v>
      </c>
      <c r="K4469" t="str">
        <f>INDEX('Planning Periods'!$O$2:$O$540,MATCH('Table B Values'!A4469,'Planning Periods'!$A$2:$A$540,0))</f>
        <v>Los Angeles County</v>
      </c>
    </row>
    <row r="4470" spans="1:11">
      <c r="A4470" t="s">
        <v>1247</v>
      </c>
      <c r="B4470">
        <v>2013</v>
      </c>
      <c r="C4470">
        <v>0</v>
      </c>
      <c r="D4470">
        <v>0</v>
      </c>
      <c r="E4470">
        <v>0</v>
      </c>
      <c r="F4470">
        <v>0</v>
      </c>
      <c r="G4470">
        <v>0</v>
      </c>
      <c r="H4470">
        <v>2</v>
      </c>
      <c r="I4470">
        <v>64</v>
      </c>
      <c r="J4470" t="s">
        <v>1275</v>
      </c>
      <c r="K4470" t="str">
        <f>INDEX('Planning Periods'!$O$2:$O$540,MATCH('Table B Values'!A4470,'Planning Periods'!$A$2:$A$540,0))</f>
        <v>Santa Clara County</v>
      </c>
    </row>
    <row r="4471" spans="1:11">
      <c r="A4471" t="s">
        <v>1245</v>
      </c>
      <c r="B4471">
        <v>2013</v>
      </c>
      <c r="C4471">
        <v>0</v>
      </c>
      <c r="D4471">
        <v>13</v>
      </c>
      <c r="E4471">
        <v>0</v>
      </c>
      <c r="F4471">
        <v>59</v>
      </c>
      <c r="G4471">
        <v>0</v>
      </c>
      <c r="H4471">
        <v>0</v>
      </c>
      <c r="I4471">
        <v>0</v>
      </c>
      <c r="J4471" t="s">
        <v>1275</v>
      </c>
      <c r="K4471" t="str">
        <f>INDEX('Planning Periods'!$O$2:$O$540,MATCH('Table B Values'!A4471,'Planning Periods'!$A$2:$A$540,0))</f>
        <v>Madera County</v>
      </c>
    </row>
    <row r="4472" spans="1:11">
      <c r="A4472" t="s">
        <v>772</v>
      </c>
      <c r="B4472">
        <v>2013</v>
      </c>
      <c r="C4472">
        <v>212</v>
      </c>
      <c r="D4472">
        <v>0</v>
      </c>
      <c r="E4472">
        <v>593</v>
      </c>
      <c r="F4472">
        <v>0</v>
      </c>
      <c r="G4472">
        <v>0</v>
      </c>
      <c r="H4472">
        <v>40</v>
      </c>
      <c r="I4472">
        <v>6798</v>
      </c>
      <c r="J4472" t="s">
        <v>1275</v>
      </c>
      <c r="K4472" t="str">
        <f>INDEX('Planning Periods'!$O$2:$O$540,MATCH('Table B Values'!A4472,'Planning Periods'!$A$2:$A$540,0))</f>
        <v>Los Angeles County</v>
      </c>
    </row>
    <row r="4473" spans="1:11">
      <c r="A4473" t="s">
        <v>906</v>
      </c>
      <c r="B4473">
        <v>2013</v>
      </c>
      <c r="C4473">
        <v>121</v>
      </c>
      <c r="D4473">
        <v>0</v>
      </c>
      <c r="E4473">
        <v>20</v>
      </c>
      <c r="F4473">
        <v>0</v>
      </c>
      <c r="G4473">
        <v>0</v>
      </c>
      <c r="H4473">
        <v>0</v>
      </c>
      <c r="I4473">
        <v>154</v>
      </c>
      <c r="J4473" t="s">
        <v>1275</v>
      </c>
      <c r="K4473" t="str">
        <f>INDEX('Planning Periods'!$O$2:$O$540,MATCH('Table B Values'!A4473,'Planning Periods'!$A$2:$A$540,0))</f>
        <v>Los Angeles County</v>
      </c>
    </row>
    <row r="4474" spans="1:11">
      <c r="A4474" t="s">
        <v>909</v>
      </c>
      <c r="B4474">
        <v>2013</v>
      </c>
      <c r="C4474">
        <v>0</v>
      </c>
      <c r="D4474">
        <v>0</v>
      </c>
      <c r="E4474">
        <v>0</v>
      </c>
      <c r="F4474">
        <v>0</v>
      </c>
      <c r="G4474">
        <v>0</v>
      </c>
      <c r="H4474">
        <v>0</v>
      </c>
      <c r="I4474">
        <v>18</v>
      </c>
      <c r="J4474" t="s">
        <v>1275</v>
      </c>
      <c r="K4474" t="str">
        <f>INDEX('Planning Periods'!$O$2:$O$540,MATCH('Table B Values'!A4474,'Planning Periods'!$A$2:$A$540,0))</f>
        <v>Orange County</v>
      </c>
    </row>
    <row r="4475" spans="1:11">
      <c r="A4475" t="s">
        <v>1241</v>
      </c>
      <c r="B4475">
        <v>2013</v>
      </c>
      <c r="C4475">
        <v>1</v>
      </c>
      <c r="D4475">
        <v>0</v>
      </c>
      <c r="E4475">
        <v>17</v>
      </c>
      <c r="F4475">
        <v>0</v>
      </c>
      <c r="G4475">
        <v>0</v>
      </c>
      <c r="H4475">
        <v>8</v>
      </c>
      <c r="I4475">
        <v>266</v>
      </c>
      <c r="J4475" t="s">
        <v>1275</v>
      </c>
      <c r="K4475" t="str">
        <f>INDEX('Planning Periods'!$O$2:$O$540,MATCH('Table B Values'!A4475,'Planning Periods'!$A$2:$A$540,0))</f>
        <v>Santa Clara County</v>
      </c>
    </row>
    <row r="4476" spans="1:11">
      <c r="A4476" t="s">
        <v>1246</v>
      </c>
      <c r="B4476">
        <v>2013</v>
      </c>
      <c r="C4476">
        <v>0</v>
      </c>
      <c r="D4476">
        <v>0</v>
      </c>
      <c r="E4476">
        <v>21</v>
      </c>
      <c r="F4476">
        <v>0</v>
      </c>
      <c r="G4476">
        <v>0</v>
      </c>
      <c r="H4476">
        <v>0</v>
      </c>
      <c r="I4476">
        <v>0</v>
      </c>
      <c r="J4476" t="s">
        <v>1275</v>
      </c>
      <c r="K4476" t="str">
        <f>INDEX('Planning Periods'!$O$2:$O$540,MATCH('Table B Values'!A4476,'Planning Periods'!$A$2:$A$540,0))</f>
        <v>Madera County</v>
      </c>
    </row>
    <row r="4477" spans="1:11">
      <c r="A4477" t="s">
        <v>1280</v>
      </c>
      <c r="B4477">
        <v>2013</v>
      </c>
      <c r="C4477">
        <v>31</v>
      </c>
      <c r="D4477">
        <v>0</v>
      </c>
      <c r="E4477">
        <v>58</v>
      </c>
      <c r="F4477">
        <v>0</v>
      </c>
      <c r="G4477">
        <v>0</v>
      </c>
      <c r="H4477">
        <v>29</v>
      </c>
      <c r="I4477">
        <v>0</v>
      </c>
      <c r="J4477" t="s">
        <v>1275</v>
      </c>
      <c r="K4477" t="str">
        <f>INDEX('Planning Periods'!$O$2:$O$540,MATCH('Table B Values'!A4477,'Planning Periods'!$A$2:$A$540,0))</f>
        <v>Kern County</v>
      </c>
    </row>
    <row r="4478" spans="1:11">
      <c r="A4478" t="s">
        <v>841</v>
      </c>
      <c r="B4478">
        <v>2013</v>
      </c>
      <c r="C4478">
        <v>0</v>
      </c>
      <c r="D4478">
        <v>0</v>
      </c>
      <c r="E4478">
        <v>0</v>
      </c>
      <c r="F4478">
        <v>0</v>
      </c>
      <c r="G4478">
        <v>0</v>
      </c>
      <c r="H4478">
        <v>44</v>
      </c>
      <c r="I4478">
        <v>42</v>
      </c>
      <c r="J4478" t="s">
        <v>1275</v>
      </c>
      <c r="K4478" t="str">
        <f>INDEX('Planning Periods'!$O$2:$O$540,MATCH('Table B Values'!A4478,'Planning Periods'!$A$2:$A$540,0))</f>
        <v>Mendocino County</v>
      </c>
    </row>
    <row r="4479" spans="1:11">
      <c r="A4479" t="s">
        <v>1239</v>
      </c>
      <c r="B4479">
        <v>2013</v>
      </c>
      <c r="C4479">
        <v>0</v>
      </c>
      <c r="D4479">
        <v>0</v>
      </c>
      <c r="E4479">
        <v>3</v>
      </c>
      <c r="F4479">
        <v>0</v>
      </c>
      <c r="G4479">
        <v>0</v>
      </c>
      <c r="H4479">
        <v>0</v>
      </c>
      <c r="I4479">
        <v>42</v>
      </c>
      <c r="J4479" t="s">
        <v>1275</v>
      </c>
      <c r="K4479" t="str">
        <f>INDEX('Planning Periods'!$O$2:$O$540,MATCH('Table B Values'!A4479,'Planning Periods'!$A$2:$A$540,0))</f>
        <v>San Mateo County</v>
      </c>
    </row>
    <row r="4480" spans="1:11">
      <c r="A4480" t="s">
        <v>1230</v>
      </c>
      <c r="B4480">
        <v>2013</v>
      </c>
      <c r="C4480">
        <v>48</v>
      </c>
      <c r="D4480">
        <v>0</v>
      </c>
      <c r="E4480">
        <v>0</v>
      </c>
      <c r="F4480">
        <v>0</v>
      </c>
      <c r="G4480">
        <v>0</v>
      </c>
      <c r="H4480">
        <v>0</v>
      </c>
      <c r="I4480">
        <v>4</v>
      </c>
      <c r="J4480" t="s">
        <v>1275</v>
      </c>
      <c r="K4480" t="str">
        <f>INDEX('Planning Periods'!$O$2:$O$540,MATCH('Table B Values'!A4480,'Planning Periods'!$A$2:$A$540,0))</f>
        <v>Contra Costa County</v>
      </c>
    </row>
    <row r="4481" spans="1:11">
      <c r="A4481" t="s">
        <v>868</v>
      </c>
      <c r="B4481">
        <v>2013</v>
      </c>
      <c r="C4481">
        <v>0</v>
      </c>
      <c r="D4481">
        <v>0</v>
      </c>
      <c r="E4481">
        <v>0</v>
      </c>
      <c r="F4481">
        <v>0</v>
      </c>
      <c r="G4481">
        <v>0</v>
      </c>
      <c r="H4481">
        <v>0</v>
      </c>
      <c r="I4481">
        <v>0</v>
      </c>
      <c r="J4481" t="s">
        <v>1275</v>
      </c>
      <c r="K4481" t="str">
        <f>INDEX('Planning Periods'!$O$2:$O$540,MATCH('Table B Values'!A4481,'Planning Periods'!$A$2:$A$540,0))</f>
        <v>Mono County</v>
      </c>
    </row>
    <row r="4482" spans="1:11">
      <c r="A4482" t="s">
        <v>871</v>
      </c>
      <c r="B4482">
        <v>2013</v>
      </c>
      <c r="C4482">
        <v>0</v>
      </c>
      <c r="D4482">
        <v>0</v>
      </c>
      <c r="E4482">
        <v>0</v>
      </c>
      <c r="F4482">
        <v>0</v>
      </c>
      <c r="G4482">
        <v>0</v>
      </c>
      <c r="H4482">
        <v>0</v>
      </c>
      <c r="I4482">
        <v>0</v>
      </c>
      <c r="J4482" t="s">
        <v>1275</v>
      </c>
      <c r="K4482" t="str">
        <f>INDEX('Planning Periods'!$O$2:$O$540,MATCH('Table B Values'!A4482,'Planning Periods'!$A$2:$A$540,0))</f>
        <v>Los Angeles County</v>
      </c>
    </row>
    <row r="4483" spans="1:11">
      <c r="A4483" t="s">
        <v>1233</v>
      </c>
      <c r="B4483">
        <v>2013</v>
      </c>
      <c r="C4483">
        <v>0</v>
      </c>
      <c r="D4483">
        <v>1</v>
      </c>
      <c r="E4483">
        <v>0</v>
      </c>
      <c r="F4483">
        <v>2</v>
      </c>
      <c r="G4483">
        <v>0</v>
      </c>
      <c r="H4483">
        <v>2</v>
      </c>
      <c r="I4483">
        <v>20</v>
      </c>
      <c r="J4483" t="s">
        <v>1275</v>
      </c>
      <c r="K4483" t="str">
        <f>INDEX('Planning Periods'!$O$2:$O$540,MATCH('Table B Values'!A4483,'Planning Periods'!$A$2:$A$540,0))</f>
        <v>Marin County</v>
      </c>
    </row>
    <row r="4484" spans="1:11">
      <c r="A4484" t="s">
        <v>1032</v>
      </c>
      <c r="B4484">
        <v>2013</v>
      </c>
      <c r="C4484">
        <v>20</v>
      </c>
      <c r="D4484">
        <v>0</v>
      </c>
      <c r="E4484">
        <v>167</v>
      </c>
      <c r="F4484">
        <v>0</v>
      </c>
      <c r="G4484">
        <v>0</v>
      </c>
      <c r="H4484">
        <v>20</v>
      </c>
      <c r="I4484">
        <v>29</v>
      </c>
      <c r="J4484" t="s">
        <v>1275</v>
      </c>
      <c r="K4484" t="str">
        <f>INDEX('Planning Periods'!$O$2:$O$540,MATCH('Table B Values'!A4484,'Planning Periods'!$A$2:$A$540,0))</f>
        <v>Orange County</v>
      </c>
    </row>
    <row r="4485" spans="1:11">
      <c r="A4485" t="s">
        <v>1039</v>
      </c>
      <c r="B4485">
        <v>2013</v>
      </c>
      <c r="C4485">
        <v>0</v>
      </c>
      <c r="D4485">
        <v>10</v>
      </c>
      <c r="E4485">
        <v>0</v>
      </c>
      <c r="F4485">
        <v>37</v>
      </c>
      <c r="G4485">
        <v>0</v>
      </c>
      <c r="H4485">
        <v>0</v>
      </c>
      <c r="I4485">
        <v>0</v>
      </c>
      <c r="J4485" t="s">
        <v>1275</v>
      </c>
      <c r="K4485" t="str">
        <f>INDEX('Planning Periods'!$O$2:$O$540,MATCH('Table B Values'!A4485,'Planning Periods'!$A$2:$A$540,0))</f>
        <v>Lake County</v>
      </c>
    </row>
    <row r="4486" spans="1:11">
      <c r="A4486" t="s">
        <v>1037</v>
      </c>
      <c r="B4486">
        <v>2013</v>
      </c>
      <c r="C4486">
        <v>0</v>
      </c>
      <c r="D4486">
        <v>0</v>
      </c>
      <c r="E4486">
        <v>0</v>
      </c>
      <c r="F4486">
        <v>0</v>
      </c>
      <c r="G4486">
        <v>0</v>
      </c>
      <c r="H4486">
        <v>6</v>
      </c>
      <c r="I4486">
        <v>0</v>
      </c>
      <c r="J4486" t="s">
        <v>1275</v>
      </c>
      <c r="K4486" t="str">
        <f>INDEX('Planning Periods'!$O$2:$O$540,MATCH('Table B Values'!A4486,'Planning Periods'!$A$2:$A$540,0))</f>
        <v>Los Angeles County</v>
      </c>
    </row>
    <row r="4487" spans="1:11">
      <c r="A4487" t="s">
        <v>1034</v>
      </c>
      <c r="B4487">
        <v>2013</v>
      </c>
      <c r="C4487">
        <v>0</v>
      </c>
      <c r="D4487">
        <v>0</v>
      </c>
      <c r="E4487">
        <v>0</v>
      </c>
      <c r="F4487">
        <v>0</v>
      </c>
      <c r="G4487">
        <v>0</v>
      </c>
      <c r="H4487">
        <v>80</v>
      </c>
      <c r="I4487">
        <v>44</v>
      </c>
      <c r="J4487" t="s">
        <v>1275</v>
      </c>
      <c r="K4487" t="str">
        <f>INDEX('Planning Periods'!$O$2:$O$540,MATCH('Table B Values'!A4487,'Planning Periods'!$A$2:$A$540,0))</f>
        <v>Riverside County</v>
      </c>
    </row>
    <row r="4488" spans="1:11">
      <c r="A4488" t="s">
        <v>1045</v>
      </c>
      <c r="B4488">
        <v>2013</v>
      </c>
      <c r="C4488">
        <v>0</v>
      </c>
      <c r="D4488">
        <v>0</v>
      </c>
      <c r="E4488">
        <v>0</v>
      </c>
      <c r="F4488">
        <v>0</v>
      </c>
      <c r="G4488">
        <v>0</v>
      </c>
      <c r="H4488">
        <v>1</v>
      </c>
      <c r="I4488">
        <v>8</v>
      </c>
      <c r="J4488" t="s">
        <v>1275</v>
      </c>
      <c r="K4488" t="str">
        <f>INDEX('Planning Periods'!$O$2:$O$540,MATCH('Table B Values'!A4488,'Planning Periods'!$A$2:$A$540,0))</f>
        <v>Orange County</v>
      </c>
    </row>
    <row r="4489" spans="1:11">
      <c r="A4489" t="s">
        <v>1190</v>
      </c>
      <c r="B4489">
        <v>2013</v>
      </c>
      <c r="C4489">
        <v>0</v>
      </c>
      <c r="D4489">
        <v>0</v>
      </c>
      <c r="E4489">
        <v>0</v>
      </c>
      <c r="F4489">
        <v>0</v>
      </c>
      <c r="G4489">
        <v>0</v>
      </c>
      <c r="H4489">
        <v>0</v>
      </c>
      <c r="I4489">
        <v>4</v>
      </c>
      <c r="J4489" t="s">
        <v>1275</v>
      </c>
      <c r="K4489" t="str">
        <f>INDEX('Planning Periods'!$O$2:$O$540,MATCH('Table B Values'!A4489,'Planning Periods'!$A$2:$A$540,0))</f>
        <v>Orange County</v>
      </c>
    </row>
    <row r="4490" spans="1:11">
      <c r="A4490" t="s">
        <v>884</v>
      </c>
      <c r="B4490">
        <v>2013</v>
      </c>
      <c r="C4490">
        <v>0</v>
      </c>
      <c r="D4490">
        <v>0</v>
      </c>
      <c r="E4490">
        <v>0</v>
      </c>
      <c r="F4490">
        <v>0</v>
      </c>
      <c r="G4490">
        <v>0</v>
      </c>
      <c r="H4490">
        <v>0</v>
      </c>
      <c r="I4490">
        <v>0</v>
      </c>
      <c r="J4490" t="s">
        <v>1275</v>
      </c>
      <c r="K4490" t="str">
        <f>INDEX('Planning Periods'!$O$2:$O$540,MATCH('Table B Values'!A4490,'Planning Periods'!$A$2:$A$540,0))</f>
        <v>Orange County</v>
      </c>
    </row>
    <row r="4491" spans="1:11">
      <c r="A4491" t="s">
        <v>1177</v>
      </c>
      <c r="B4491">
        <v>2013</v>
      </c>
      <c r="C4491">
        <v>0</v>
      </c>
      <c r="D4491">
        <v>0</v>
      </c>
      <c r="E4491">
        <v>4</v>
      </c>
      <c r="F4491">
        <v>0</v>
      </c>
      <c r="G4491">
        <v>0</v>
      </c>
      <c r="H4491">
        <v>3</v>
      </c>
      <c r="I4491">
        <v>20</v>
      </c>
      <c r="J4491" t="s">
        <v>1275</v>
      </c>
      <c r="K4491" t="str">
        <f>INDEX('Planning Periods'!$O$2:$O$540,MATCH('Table B Values'!A4491,'Planning Periods'!$A$2:$A$540,0))</f>
        <v>Marin County</v>
      </c>
    </row>
    <row r="4492" spans="1:11">
      <c r="A4492" t="s">
        <v>1180</v>
      </c>
      <c r="B4492">
        <v>2013</v>
      </c>
      <c r="C4492">
        <v>0</v>
      </c>
      <c r="D4492">
        <v>0</v>
      </c>
      <c r="E4492">
        <v>0</v>
      </c>
      <c r="F4492">
        <v>0</v>
      </c>
      <c r="G4492">
        <v>0</v>
      </c>
      <c r="H4492">
        <v>73</v>
      </c>
      <c r="I4492">
        <v>96</v>
      </c>
      <c r="J4492" t="s">
        <v>1275</v>
      </c>
      <c r="K4492" t="str">
        <f>INDEX('Planning Periods'!$O$2:$O$540,MATCH('Table B Values'!A4492,'Planning Periods'!$A$2:$A$540,0))</f>
        <v>Alameda County</v>
      </c>
    </row>
    <row r="4493" spans="1:11">
      <c r="A4493" t="s">
        <v>1242</v>
      </c>
      <c r="B4493">
        <v>2013</v>
      </c>
      <c r="C4493">
        <v>0</v>
      </c>
      <c r="D4493">
        <v>0</v>
      </c>
      <c r="E4493">
        <v>3</v>
      </c>
      <c r="F4493">
        <v>0</v>
      </c>
      <c r="G4493">
        <v>0</v>
      </c>
      <c r="H4493">
        <v>0</v>
      </c>
      <c r="I4493">
        <v>4</v>
      </c>
      <c r="J4493" t="s">
        <v>1275</v>
      </c>
      <c r="K4493" t="str">
        <f>INDEX('Planning Periods'!$O$2:$O$540,MATCH('Table B Values'!A4493,'Planning Periods'!$A$2:$A$540,0))</f>
        <v>Los Angeles County</v>
      </c>
    </row>
    <row r="4494" spans="1:11">
      <c r="A4494" t="s">
        <v>1243</v>
      </c>
      <c r="B4494">
        <v>2013</v>
      </c>
      <c r="C4494">
        <v>0</v>
      </c>
      <c r="D4494">
        <v>0</v>
      </c>
      <c r="E4494">
        <v>0</v>
      </c>
      <c r="F4494">
        <v>0</v>
      </c>
      <c r="G4494">
        <v>0</v>
      </c>
      <c r="H4494">
        <v>0</v>
      </c>
      <c r="I4494">
        <v>88</v>
      </c>
      <c r="J4494" t="s">
        <v>1275</v>
      </c>
      <c r="K4494" t="str">
        <f>INDEX('Planning Periods'!$O$2:$O$540,MATCH('Table B Values'!A4494,'Planning Periods'!$A$2:$A$540,0))</f>
        <v>Santa Barbara County</v>
      </c>
    </row>
    <row r="4495" spans="1:11">
      <c r="A4495" t="s">
        <v>892</v>
      </c>
      <c r="B4495">
        <v>2013</v>
      </c>
      <c r="C4495">
        <v>0</v>
      </c>
      <c r="D4495">
        <v>0</v>
      </c>
      <c r="E4495">
        <v>0</v>
      </c>
      <c r="F4495">
        <v>0</v>
      </c>
      <c r="G4495">
        <v>0</v>
      </c>
      <c r="H4495">
        <v>0</v>
      </c>
      <c r="I4495">
        <v>0</v>
      </c>
      <c r="J4495" t="s">
        <v>1275</v>
      </c>
      <c r="K4495" t="str">
        <f>INDEX('Planning Periods'!$O$2:$O$540,MATCH('Table B Values'!A4495,'Planning Periods'!$A$2:$A$540,0))</f>
        <v>Sutter County</v>
      </c>
    </row>
    <row r="4496" spans="1:11">
      <c r="A4496" t="s">
        <v>897</v>
      </c>
      <c r="B4496">
        <v>2013</v>
      </c>
      <c r="C4496">
        <v>89</v>
      </c>
      <c r="D4496">
        <v>0</v>
      </c>
      <c r="E4496">
        <v>81</v>
      </c>
      <c r="F4496">
        <v>0</v>
      </c>
      <c r="G4496">
        <v>0</v>
      </c>
      <c r="H4496">
        <v>6</v>
      </c>
      <c r="I4496">
        <v>1</v>
      </c>
      <c r="J4496" t="s">
        <v>1275</v>
      </c>
      <c r="K4496" t="str">
        <f>INDEX('Planning Periods'!$O$2:$O$540,MATCH('Table B Values'!A4496,'Planning Periods'!$A$2:$A$540,0))</f>
        <v>San Diego County</v>
      </c>
    </row>
    <row r="4497" spans="1:11">
      <c r="A4497" t="s">
        <v>890</v>
      </c>
      <c r="B4497">
        <v>2013</v>
      </c>
      <c r="C4497">
        <v>0</v>
      </c>
      <c r="D4497">
        <v>0</v>
      </c>
      <c r="E4497">
        <v>0</v>
      </c>
      <c r="F4497">
        <v>0</v>
      </c>
      <c r="G4497">
        <v>0</v>
      </c>
      <c r="H4497">
        <v>0</v>
      </c>
      <c r="I4497">
        <v>246</v>
      </c>
      <c r="J4497" t="s">
        <v>1275</v>
      </c>
      <c r="K4497" t="str">
        <f>INDEX('Planning Periods'!$O$2:$O$540,MATCH('Table B Values'!A4497,'Planning Periods'!$A$2:$A$540,0))</f>
        <v>Placer County</v>
      </c>
    </row>
    <row r="4498" spans="1:11">
      <c r="A4498" t="s">
        <v>1184</v>
      </c>
      <c r="B4498">
        <v>2013</v>
      </c>
      <c r="C4498">
        <v>18</v>
      </c>
      <c r="D4498">
        <v>0</v>
      </c>
      <c r="E4498">
        <v>1</v>
      </c>
      <c r="F4498">
        <v>0</v>
      </c>
      <c r="G4498">
        <v>0</v>
      </c>
      <c r="H4498">
        <v>2</v>
      </c>
      <c r="I4498">
        <v>9</v>
      </c>
      <c r="J4498" t="s">
        <v>1275</v>
      </c>
      <c r="K4498" t="str">
        <f>INDEX('Planning Periods'!$O$2:$O$540,MATCH('Table B Values'!A4498,'Planning Periods'!$A$2:$A$540,0))</f>
        <v>Tulare County</v>
      </c>
    </row>
    <row r="4499" spans="1:11">
      <c r="A4499" t="s">
        <v>1235</v>
      </c>
      <c r="B4499">
        <v>2013</v>
      </c>
      <c r="C4499">
        <v>0</v>
      </c>
      <c r="D4499">
        <v>3</v>
      </c>
      <c r="E4499">
        <v>0</v>
      </c>
      <c r="F4499">
        <v>6</v>
      </c>
      <c r="G4499">
        <v>0</v>
      </c>
      <c r="H4499">
        <v>1</v>
      </c>
      <c r="I4499">
        <v>3</v>
      </c>
      <c r="J4499" t="s">
        <v>1275</v>
      </c>
      <c r="K4499" t="str">
        <f>INDEX('Planning Periods'!$O$2:$O$540,MATCH('Table B Values'!A4499,'Planning Periods'!$A$2:$A$540,0))</f>
        <v>Marin County</v>
      </c>
    </row>
    <row r="4500" spans="1:11">
      <c r="A4500" t="s">
        <v>921</v>
      </c>
      <c r="B4500">
        <v>2013</v>
      </c>
      <c r="C4500">
        <v>0</v>
      </c>
      <c r="D4500">
        <v>0</v>
      </c>
      <c r="E4500">
        <v>0</v>
      </c>
      <c r="F4500">
        <v>0</v>
      </c>
      <c r="G4500">
        <v>0</v>
      </c>
      <c r="H4500">
        <v>0</v>
      </c>
      <c r="I4500">
        <v>9</v>
      </c>
      <c r="J4500" t="s">
        <v>1275</v>
      </c>
      <c r="K4500" t="str">
        <f>INDEX('Planning Periods'!$O$2:$O$540,MATCH('Table B Values'!A4500,'Planning Periods'!$A$2:$A$540,0))</f>
        <v>Los Angeles County</v>
      </c>
    </row>
    <row r="4501" spans="1:11">
      <c r="A4501" t="s">
        <v>1256</v>
      </c>
      <c r="B4501">
        <v>2013</v>
      </c>
      <c r="C4501">
        <v>0</v>
      </c>
      <c r="D4501">
        <v>0</v>
      </c>
      <c r="E4501">
        <v>1</v>
      </c>
      <c r="F4501">
        <v>0</v>
      </c>
      <c r="G4501">
        <v>0</v>
      </c>
      <c r="H4501">
        <v>0</v>
      </c>
      <c r="I4501">
        <v>13</v>
      </c>
      <c r="J4501" t="s">
        <v>1275</v>
      </c>
      <c r="K4501" t="str">
        <f>INDEX('Planning Periods'!$O$2:$O$540,MATCH('Table B Values'!A4501,'Planning Periods'!$A$2:$A$540,0))</f>
        <v>Marin County</v>
      </c>
    </row>
    <row r="4502" spans="1:11">
      <c r="A4502" t="s">
        <v>1255</v>
      </c>
      <c r="B4502">
        <v>2013</v>
      </c>
      <c r="C4502">
        <v>0</v>
      </c>
      <c r="D4502">
        <v>0</v>
      </c>
      <c r="E4502">
        <v>0</v>
      </c>
      <c r="F4502">
        <v>12</v>
      </c>
      <c r="G4502">
        <v>0</v>
      </c>
      <c r="H4502">
        <v>35</v>
      </c>
      <c r="I4502">
        <v>3</v>
      </c>
      <c r="J4502" t="s">
        <v>1275</v>
      </c>
      <c r="K4502" t="str">
        <f>INDEX('Planning Periods'!$O$2:$O$540,MATCH('Table B Values'!A4502,'Planning Periods'!$A$2:$A$540,0))</f>
        <v>Stanislaus County</v>
      </c>
    </row>
    <row r="4503" spans="1:11">
      <c r="A4503" t="s">
        <v>925</v>
      </c>
      <c r="B4503">
        <v>2013</v>
      </c>
      <c r="C4503">
        <v>0</v>
      </c>
      <c r="D4503">
        <v>0</v>
      </c>
      <c r="E4503">
        <v>0</v>
      </c>
      <c r="F4503">
        <v>0</v>
      </c>
      <c r="G4503">
        <v>0</v>
      </c>
      <c r="H4503">
        <v>0</v>
      </c>
      <c r="I4503">
        <v>89</v>
      </c>
      <c r="J4503" t="s">
        <v>1275</v>
      </c>
      <c r="K4503" t="str">
        <f>INDEX('Planning Periods'!$O$2:$O$540,MATCH('Table B Values'!A4503,'Planning Periods'!$A$2:$A$540,0))</f>
        <v>Orange County</v>
      </c>
    </row>
    <row r="4504" spans="1:11">
      <c r="A4504" t="s">
        <v>858</v>
      </c>
      <c r="B4504">
        <v>2013</v>
      </c>
      <c r="C4504">
        <v>0</v>
      </c>
      <c r="D4504">
        <v>0</v>
      </c>
      <c r="E4504">
        <v>8</v>
      </c>
      <c r="F4504">
        <v>0</v>
      </c>
      <c r="G4504">
        <v>0</v>
      </c>
      <c r="H4504">
        <v>0</v>
      </c>
      <c r="I4504">
        <v>67</v>
      </c>
      <c r="J4504" t="s">
        <v>1275</v>
      </c>
      <c r="K4504" t="str">
        <f>INDEX('Planning Periods'!$O$2:$O$540,MATCH('Table B Values'!A4504,'Planning Periods'!$A$2:$A$540,0))</f>
        <v>San Diego County</v>
      </c>
    </row>
    <row r="4505" spans="1:11">
      <c r="A4505" t="s">
        <v>911</v>
      </c>
      <c r="B4505">
        <v>2013</v>
      </c>
      <c r="C4505">
        <v>0</v>
      </c>
      <c r="D4505">
        <v>0</v>
      </c>
      <c r="E4505">
        <v>0</v>
      </c>
      <c r="F4505">
        <v>0</v>
      </c>
      <c r="G4505">
        <v>0</v>
      </c>
      <c r="H4505">
        <v>7</v>
      </c>
      <c r="I4505">
        <v>2</v>
      </c>
      <c r="J4505" t="s">
        <v>1275</v>
      </c>
      <c r="K4505" t="str">
        <f>INDEX('Planning Periods'!$O$2:$O$540,MATCH('Table B Values'!A4505,'Planning Periods'!$A$2:$A$540,0))</f>
        <v>San Bernardino County</v>
      </c>
    </row>
    <row r="4506" spans="1:11">
      <c r="A4506" t="s">
        <v>919</v>
      </c>
      <c r="B4506">
        <v>2013</v>
      </c>
      <c r="C4506">
        <v>1</v>
      </c>
      <c r="D4506">
        <v>0</v>
      </c>
      <c r="E4506">
        <v>17</v>
      </c>
      <c r="F4506">
        <v>0</v>
      </c>
      <c r="G4506">
        <v>0</v>
      </c>
      <c r="H4506">
        <v>11</v>
      </c>
      <c r="I4506">
        <v>27</v>
      </c>
      <c r="J4506" t="s">
        <v>1275</v>
      </c>
      <c r="K4506" t="str">
        <f>INDEX('Planning Periods'!$O$2:$O$540,MATCH('Table B Values'!A4506,'Planning Periods'!$A$2:$A$540,0))</f>
        <v>Nevada County</v>
      </c>
    </row>
    <row r="4507" spans="1:11">
      <c r="A4507" t="s">
        <v>1253</v>
      </c>
      <c r="B4507">
        <v>2013</v>
      </c>
      <c r="C4507">
        <v>383</v>
      </c>
      <c r="D4507">
        <v>0</v>
      </c>
      <c r="E4507">
        <v>23</v>
      </c>
      <c r="F4507">
        <v>0</v>
      </c>
      <c r="G4507">
        <v>0</v>
      </c>
      <c r="H4507">
        <v>0</v>
      </c>
      <c r="I4507">
        <v>160</v>
      </c>
      <c r="J4507" t="s">
        <v>1275</v>
      </c>
      <c r="K4507" t="str">
        <f>INDEX('Planning Periods'!$O$2:$O$540,MATCH('Table B Values'!A4507,'Planning Periods'!$A$2:$A$540,0))</f>
        <v>Alameda County</v>
      </c>
    </row>
    <row r="4508" spans="1:11">
      <c r="A4508" t="s">
        <v>802</v>
      </c>
      <c r="B4508">
        <v>2013</v>
      </c>
      <c r="C4508">
        <v>20</v>
      </c>
      <c r="D4508">
        <v>0</v>
      </c>
      <c r="E4508">
        <v>43</v>
      </c>
      <c r="F4508">
        <v>0</v>
      </c>
      <c r="G4508">
        <v>0</v>
      </c>
      <c r="H4508">
        <v>0</v>
      </c>
      <c r="I4508">
        <v>2</v>
      </c>
      <c r="J4508" t="s">
        <v>1275</v>
      </c>
      <c r="K4508" t="str">
        <f>INDEX('Planning Periods'!$O$2:$O$540,MATCH('Table B Values'!A4508,'Planning Periods'!$A$2:$A$540,0))</f>
        <v>Orange County</v>
      </c>
    </row>
    <row r="4509" spans="1:11">
      <c r="A4509" t="s">
        <v>805</v>
      </c>
      <c r="B4509">
        <v>2013</v>
      </c>
      <c r="C4509">
        <v>227</v>
      </c>
      <c r="D4509">
        <v>0</v>
      </c>
      <c r="E4509">
        <v>82</v>
      </c>
      <c r="F4509">
        <v>0</v>
      </c>
      <c r="G4509">
        <v>0</v>
      </c>
      <c r="H4509">
        <v>0</v>
      </c>
      <c r="I4509">
        <v>1188</v>
      </c>
      <c r="J4509" t="s">
        <v>1275</v>
      </c>
      <c r="K4509" t="str">
        <f>INDEX('Planning Periods'!$O$2:$O$540,MATCH('Table B Values'!A4509,'Planning Periods'!$A$2:$A$540,0))</f>
        <v>Orange County</v>
      </c>
    </row>
    <row r="4510" spans="1:11">
      <c r="A4510" t="s">
        <v>1205</v>
      </c>
      <c r="B4510">
        <v>2013</v>
      </c>
      <c r="C4510">
        <v>0</v>
      </c>
      <c r="D4510">
        <v>0</v>
      </c>
      <c r="E4510">
        <v>1</v>
      </c>
      <c r="F4510">
        <v>0</v>
      </c>
      <c r="G4510">
        <v>0</v>
      </c>
      <c r="H4510">
        <v>1</v>
      </c>
      <c r="I4510">
        <v>56</v>
      </c>
      <c r="J4510" t="s">
        <v>1275</v>
      </c>
      <c r="K4510" t="str">
        <f>INDEX('Planning Periods'!$O$2:$O$540,MATCH('Table B Values'!A4510,'Planning Periods'!$A$2:$A$540,0))</f>
        <v>Contra Costa County</v>
      </c>
    </row>
    <row r="4511" spans="1:11">
      <c r="A4511" t="s">
        <v>811</v>
      </c>
      <c r="B4511" s="387">
        <v>2013</v>
      </c>
      <c r="C4511" s="356">
        <v>0</v>
      </c>
      <c r="D4511" s="356">
        <v>0</v>
      </c>
      <c r="E4511" s="356">
        <v>0</v>
      </c>
      <c r="F4511" s="356">
        <v>0</v>
      </c>
      <c r="G4511" s="356">
        <v>0</v>
      </c>
      <c r="H4511" s="356">
        <v>15</v>
      </c>
      <c r="I4511" s="356">
        <v>76</v>
      </c>
      <c r="J4511" s="431" t="s">
        <v>1275</v>
      </c>
      <c r="K4511" t="str">
        <f>INDEX('Planning Periods'!$O$2:$O$540,MATCH('Table B Values'!A4511,'Planning Periods'!$A$2:$A$540,0))</f>
        <v>San Bernardino County</v>
      </c>
    </row>
    <row r="4512" spans="1:11">
      <c r="A4512" t="s">
        <v>1254</v>
      </c>
      <c r="B4512" s="387">
        <v>2013</v>
      </c>
      <c r="C4512" s="356">
        <v>18</v>
      </c>
      <c r="D4512" s="356">
        <v>0</v>
      </c>
      <c r="E4512" s="356">
        <v>11</v>
      </c>
      <c r="F4512" s="356">
        <v>0</v>
      </c>
      <c r="G4512" s="356">
        <v>0</v>
      </c>
      <c r="H4512" s="356">
        <v>198</v>
      </c>
      <c r="I4512" s="356">
        <v>3</v>
      </c>
      <c r="J4512" s="431" t="s">
        <v>1275</v>
      </c>
      <c r="K4512" t="str">
        <f>INDEX('Planning Periods'!$O$2:$O$540,MATCH('Table B Values'!A4512,'Planning Periods'!$A$2:$A$540,0))</f>
        <v>Contra Costa County</v>
      </c>
    </row>
    <row r="4513" spans="1:11">
      <c r="A4513" t="s">
        <v>923</v>
      </c>
      <c r="B4513" s="387">
        <v>2013</v>
      </c>
      <c r="C4513" s="356">
        <v>244</v>
      </c>
      <c r="D4513" s="356">
        <v>23</v>
      </c>
      <c r="E4513" s="356">
        <v>55</v>
      </c>
      <c r="F4513" s="356">
        <v>2</v>
      </c>
      <c r="G4513" s="356">
        <v>0</v>
      </c>
      <c r="H4513" s="356">
        <v>102</v>
      </c>
      <c r="I4513" s="356">
        <v>362</v>
      </c>
      <c r="J4513" s="431" t="s">
        <v>1275</v>
      </c>
      <c r="K4513" t="str">
        <f>INDEX('Planning Periods'!$O$2:$O$540,MATCH('Table B Values'!A4513,'Planning Periods'!$A$2:$A$540,0))</f>
        <v>San Diego County</v>
      </c>
    </row>
    <row r="4514" spans="1:11">
      <c r="A4514" t="s">
        <v>808</v>
      </c>
      <c r="B4514" s="387">
        <v>2013</v>
      </c>
      <c r="C4514" s="356">
        <v>0</v>
      </c>
      <c r="D4514" s="356">
        <v>0</v>
      </c>
      <c r="E4514" s="356">
        <v>0</v>
      </c>
      <c r="F4514" s="356">
        <v>0</v>
      </c>
      <c r="G4514" s="356">
        <v>0</v>
      </c>
      <c r="H4514" s="356">
        <v>5</v>
      </c>
      <c r="I4514" s="356">
        <v>5</v>
      </c>
      <c r="J4514" s="431" t="s">
        <v>1275</v>
      </c>
      <c r="K4514" t="str">
        <f>INDEX('Planning Periods'!$O$2:$O$540,MATCH('Table B Values'!A4514,'Planning Periods'!$A$2:$A$540,0))</f>
        <v>Ventura County</v>
      </c>
    </row>
    <row r="4515" spans="1:11">
      <c r="A4515" t="s">
        <v>933</v>
      </c>
      <c r="B4515" s="387">
        <v>2013</v>
      </c>
      <c r="C4515" s="356">
        <v>18</v>
      </c>
      <c r="D4515" s="356">
        <v>0</v>
      </c>
      <c r="E4515" s="356">
        <v>0</v>
      </c>
      <c r="F4515" s="356">
        <v>0</v>
      </c>
      <c r="G4515" s="356">
        <v>0</v>
      </c>
      <c r="H4515" s="356">
        <v>0</v>
      </c>
      <c r="I4515" s="356">
        <v>322</v>
      </c>
      <c r="J4515" t="s">
        <v>1275</v>
      </c>
      <c r="K4515" t="str">
        <f>INDEX('Planning Periods'!$O$2:$O$540,MATCH('Table B Values'!A4515,'Planning Periods'!$A$2:$A$540,0))</f>
        <v>San Bernardino County</v>
      </c>
    </row>
    <row r="4516" spans="1:11">
      <c r="A4516" t="s">
        <v>1257</v>
      </c>
      <c r="B4516" s="387">
        <v>2013</v>
      </c>
      <c r="C4516" s="356">
        <v>3</v>
      </c>
      <c r="D4516" s="356">
        <v>0</v>
      </c>
      <c r="E4516" s="356">
        <v>2</v>
      </c>
      <c r="F4516" s="356">
        <v>0</v>
      </c>
      <c r="G4516" s="356">
        <v>0</v>
      </c>
      <c r="H4516" s="356">
        <v>0</v>
      </c>
      <c r="I4516" s="356">
        <v>3</v>
      </c>
      <c r="J4516" t="s">
        <v>1275</v>
      </c>
      <c r="K4516" t="str">
        <f>INDEX('Planning Periods'!$O$2:$O$540,MATCH('Table B Values'!A4516,'Planning Periods'!$A$2:$A$540,0))</f>
        <v>Santa Clara County</v>
      </c>
    </row>
    <row r="4517" spans="1:11">
      <c r="A4517" t="s">
        <v>1261</v>
      </c>
      <c r="B4517" s="387">
        <v>2013</v>
      </c>
      <c r="C4517" s="356">
        <v>0</v>
      </c>
      <c r="D4517" s="356">
        <v>0</v>
      </c>
      <c r="E4517" s="356">
        <v>0</v>
      </c>
      <c r="F4517" s="356">
        <v>0</v>
      </c>
      <c r="G4517" s="356">
        <v>0</v>
      </c>
      <c r="H4517" s="356">
        <v>0</v>
      </c>
      <c r="I4517" s="356">
        <v>66</v>
      </c>
      <c r="J4517" t="s">
        <v>1275</v>
      </c>
      <c r="K4517" t="str">
        <f>INDEX('Planning Periods'!$O$2:$O$540,MATCH('Table B Values'!A4517,'Planning Periods'!$A$2:$A$540,0))</f>
        <v>Monterey County</v>
      </c>
    </row>
    <row r="4518" spans="1:11">
      <c r="A4518" t="s">
        <v>931</v>
      </c>
      <c r="B4518" s="387">
        <v>2013</v>
      </c>
      <c r="C4518" s="356">
        <v>0</v>
      </c>
      <c r="D4518" s="356">
        <v>0</v>
      </c>
      <c r="E4518" s="356">
        <v>0</v>
      </c>
      <c r="F4518" s="356">
        <v>0</v>
      </c>
      <c r="G4518" s="356">
        <v>0</v>
      </c>
      <c r="H4518" s="356">
        <v>1</v>
      </c>
      <c r="I4518" s="356">
        <v>33</v>
      </c>
      <c r="J4518" t="s">
        <v>1275</v>
      </c>
      <c r="K4518" t="str">
        <f>INDEX('Planning Periods'!$O$2:$O$540,MATCH('Table B Values'!A4518,'Planning Periods'!$A$2:$A$540,0))</f>
        <v>Los Angeles County</v>
      </c>
    </row>
    <row r="4519" spans="1:11">
      <c r="A4519" t="s">
        <v>1237</v>
      </c>
      <c r="B4519" s="387">
        <v>2013</v>
      </c>
      <c r="C4519" s="356">
        <v>0</v>
      </c>
      <c r="D4519" s="356">
        <v>0</v>
      </c>
      <c r="E4519" s="356">
        <v>0</v>
      </c>
      <c r="F4519" s="356">
        <v>0</v>
      </c>
      <c r="G4519" s="356">
        <v>0</v>
      </c>
      <c r="H4519" s="356">
        <v>0</v>
      </c>
      <c r="I4519" s="356">
        <v>502</v>
      </c>
      <c r="J4519" t="s">
        <v>1275</v>
      </c>
      <c r="K4519" t="str">
        <f>INDEX('Planning Periods'!$O$2:$O$540,MATCH('Table B Values'!A4519,'Planning Periods'!$A$2:$A$540,0))</f>
        <v>Santa Clara County</v>
      </c>
    </row>
    <row r="4520" spans="1:11">
      <c r="A4520" t="s">
        <v>883</v>
      </c>
      <c r="B4520" s="387">
        <v>2013</v>
      </c>
      <c r="C4520" s="356">
        <v>4</v>
      </c>
      <c r="D4520" s="356">
        <v>0</v>
      </c>
      <c r="E4520" s="356">
        <v>1</v>
      </c>
      <c r="F4520" s="356">
        <v>0</v>
      </c>
      <c r="G4520" s="356">
        <v>0</v>
      </c>
      <c r="H4520" s="356">
        <v>0</v>
      </c>
      <c r="I4520" s="356">
        <v>52</v>
      </c>
      <c r="J4520" t="s">
        <v>1275</v>
      </c>
      <c r="K4520" t="str">
        <f>INDEX('Planning Periods'!$O$2:$O$540,MATCH('Table B Values'!A4520,'Planning Periods'!$A$2:$A$540,0))</f>
        <v>Orange County</v>
      </c>
    </row>
    <row r="4521" spans="1:11">
      <c r="A4521" t="s">
        <v>1259</v>
      </c>
      <c r="B4521" s="387">
        <v>2013</v>
      </c>
      <c r="C4521" s="356">
        <v>114</v>
      </c>
      <c r="D4521" s="356">
        <v>0</v>
      </c>
      <c r="E4521" s="356">
        <v>23</v>
      </c>
      <c r="F4521" s="356">
        <v>0</v>
      </c>
      <c r="G4521" s="356">
        <v>0</v>
      </c>
      <c r="H4521" s="356">
        <v>0</v>
      </c>
      <c r="I4521" s="356">
        <v>0</v>
      </c>
      <c r="J4521" t="s">
        <v>1275</v>
      </c>
      <c r="K4521" t="str">
        <f>INDEX('Planning Periods'!$O$2:$O$540,MATCH('Table B Values'!A4521,'Planning Periods'!$A$2:$A$540,0))</f>
        <v>Stanislaus County</v>
      </c>
    </row>
    <row r="4522" spans="1:11">
      <c r="A4522" t="s">
        <v>950</v>
      </c>
      <c r="B4522" s="387">
        <v>2013</v>
      </c>
      <c r="C4522" s="356">
        <v>16</v>
      </c>
      <c r="D4522" s="356">
        <v>0</v>
      </c>
      <c r="E4522" s="356">
        <v>39</v>
      </c>
      <c r="F4522" s="356">
        <v>0</v>
      </c>
      <c r="G4522" s="356">
        <v>0</v>
      </c>
      <c r="H4522" s="356">
        <v>128</v>
      </c>
      <c r="I4522" s="356">
        <v>480</v>
      </c>
      <c r="J4522" t="s">
        <v>1275</v>
      </c>
      <c r="K4522" t="str">
        <f>INDEX('Planning Periods'!$O$2:$O$540,MATCH('Table B Values'!A4522,'Planning Periods'!$A$2:$A$540,0))</f>
        <v>Ventura County</v>
      </c>
    </row>
    <row r="4523" spans="1:11">
      <c r="A4523" t="s">
        <v>915</v>
      </c>
      <c r="B4523" s="387">
        <v>2013</v>
      </c>
      <c r="C4523" s="356">
        <v>0</v>
      </c>
      <c r="D4523" s="356">
        <v>0</v>
      </c>
      <c r="E4523" s="356">
        <v>0</v>
      </c>
      <c r="F4523" s="356">
        <v>0</v>
      </c>
      <c r="G4523" s="356">
        <v>0</v>
      </c>
      <c r="H4523" s="356">
        <v>0</v>
      </c>
      <c r="I4523" s="356">
        <v>18</v>
      </c>
      <c r="J4523" t="s">
        <v>1275</v>
      </c>
      <c r="K4523" t="str">
        <f>INDEX('Planning Periods'!$O$2:$O$540,MATCH('Table B Values'!A4523,'Planning Periods'!$A$2:$A$540,0))</f>
        <v>Riverside County</v>
      </c>
    </row>
    <row r="4524" spans="1:11">
      <c r="A4524" t="s">
        <v>1251</v>
      </c>
      <c r="B4524" s="387">
        <v>2013</v>
      </c>
      <c r="C4524" s="356">
        <v>59</v>
      </c>
      <c r="D4524" s="356">
        <v>0</v>
      </c>
      <c r="E4524" s="356">
        <v>12</v>
      </c>
      <c r="F4524" s="356">
        <v>0</v>
      </c>
      <c r="G4524" s="356">
        <v>0</v>
      </c>
      <c r="H4524" s="356">
        <v>70</v>
      </c>
      <c r="I4524" s="356">
        <v>107</v>
      </c>
      <c r="J4524" t="s">
        <v>1275</v>
      </c>
      <c r="K4524" t="str">
        <f>INDEX('Planning Periods'!$O$2:$O$540,MATCH('Table B Values'!A4524,'Planning Periods'!$A$2:$A$540,0))</f>
        <v>Napa County</v>
      </c>
    </row>
    <row r="4525" spans="1:11">
      <c r="A4525" t="s">
        <v>1252</v>
      </c>
      <c r="B4525" s="387">
        <v>2013</v>
      </c>
      <c r="C4525" s="356">
        <v>0</v>
      </c>
      <c r="D4525" s="356">
        <v>0</v>
      </c>
      <c r="E4525" s="356">
        <v>0</v>
      </c>
      <c r="F4525" s="356">
        <v>0</v>
      </c>
      <c r="G4525" s="356">
        <v>0</v>
      </c>
      <c r="H4525" s="356">
        <v>4</v>
      </c>
      <c r="I4525" s="356">
        <v>27</v>
      </c>
      <c r="J4525" t="s">
        <v>1275</v>
      </c>
      <c r="K4525" t="str">
        <f>INDEX('Planning Periods'!$O$2:$O$540,MATCH('Table B Values'!A4525,'Planning Periods'!$A$2:$A$540,0))</f>
        <v>Napa County</v>
      </c>
    </row>
    <row r="4526" spans="1:11">
      <c r="A4526" t="s">
        <v>1263</v>
      </c>
      <c r="B4526" s="387">
        <v>2013</v>
      </c>
      <c r="C4526" s="356">
        <v>57</v>
      </c>
      <c r="D4526" s="356">
        <v>0</v>
      </c>
      <c r="E4526" s="356">
        <v>0</v>
      </c>
      <c r="F4526" s="356">
        <v>0</v>
      </c>
      <c r="G4526" s="356">
        <v>0</v>
      </c>
      <c r="H4526" s="356">
        <v>1</v>
      </c>
      <c r="I4526" s="356">
        <v>469</v>
      </c>
      <c r="J4526" t="s">
        <v>1275</v>
      </c>
      <c r="K4526" t="str">
        <f>INDEX('Planning Periods'!$O$2:$O$540,MATCH('Table B Values'!A4526,'Planning Periods'!$A$2:$A$540,0))</f>
        <v>Santa Clara County</v>
      </c>
    </row>
    <row r="4527" spans="1:11">
      <c r="A4527" t="s">
        <v>1265</v>
      </c>
      <c r="B4527" s="387">
        <v>2013</v>
      </c>
      <c r="C4527" s="356">
        <v>0</v>
      </c>
      <c r="D4527" s="356">
        <v>0</v>
      </c>
      <c r="E4527" s="356">
        <v>0</v>
      </c>
      <c r="F4527" s="356">
        <v>0</v>
      </c>
      <c r="G4527" s="356">
        <v>0</v>
      </c>
      <c r="H4527" s="356">
        <v>0</v>
      </c>
      <c r="I4527" s="356">
        <v>0</v>
      </c>
      <c r="J4527" t="s">
        <v>1275</v>
      </c>
      <c r="K4527" t="str">
        <f>INDEX('Planning Periods'!$O$2:$O$540,MATCH('Table B Values'!A4527,'Planning Periods'!$A$2:$A$540,0))</f>
        <v>Contra Costa County</v>
      </c>
    </row>
    <row r="4528" spans="1:11">
      <c r="A4528" t="s">
        <v>1264</v>
      </c>
      <c r="B4528" s="387">
        <v>2013</v>
      </c>
      <c r="C4528" s="356">
        <v>34</v>
      </c>
      <c r="D4528" s="356">
        <v>0</v>
      </c>
      <c r="E4528" s="356">
        <v>45</v>
      </c>
      <c r="F4528" s="356">
        <v>0</v>
      </c>
      <c r="G4528" s="356">
        <v>0</v>
      </c>
      <c r="H4528" s="356">
        <v>11</v>
      </c>
      <c r="I4528" s="356">
        <v>330</v>
      </c>
      <c r="J4528" t="s">
        <v>1275</v>
      </c>
      <c r="K4528" t="str">
        <f>INDEX('Planning Periods'!$O$2:$O$540,MATCH('Table B Values'!A4528,'Planning Periods'!$A$2:$A$540,0))</f>
        <v>Santa Clara County</v>
      </c>
    </row>
    <row r="4529" spans="1:11">
      <c r="A4529" t="s">
        <v>1262</v>
      </c>
      <c r="B4529" s="387">
        <v>2013</v>
      </c>
      <c r="C4529" s="356">
        <v>0</v>
      </c>
      <c r="D4529" s="356">
        <v>0</v>
      </c>
      <c r="E4529" s="356">
        <v>0</v>
      </c>
      <c r="F4529" s="356">
        <v>0</v>
      </c>
      <c r="G4529" s="356">
        <v>0</v>
      </c>
      <c r="H4529" s="356">
        <v>0</v>
      </c>
      <c r="I4529" s="356">
        <v>3</v>
      </c>
      <c r="J4529" t="s">
        <v>1275</v>
      </c>
      <c r="K4529" t="str">
        <f>INDEX('Planning Periods'!$O$2:$O$540,MATCH('Table B Values'!A4529,'Planning Periods'!$A$2:$A$540,0))</f>
        <v>Siskiyou County</v>
      </c>
    </row>
    <row r="4530" spans="1:11">
      <c r="A4530" t="s">
        <v>1306</v>
      </c>
      <c r="B4530" s="387" t="s">
        <v>1307</v>
      </c>
      <c r="C4530" s="356">
        <v>47</v>
      </c>
      <c r="D4530" s="356">
        <v>7</v>
      </c>
      <c r="E4530" s="356">
        <v>0</v>
      </c>
      <c r="F4530" s="356">
        <v>8</v>
      </c>
      <c r="G4530" s="356">
        <v>1</v>
      </c>
      <c r="H4530" s="356">
        <v>5</v>
      </c>
      <c r="I4530" s="356">
        <v>65</v>
      </c>
      <c r="J4530" t="s">
        <v>732</v>
      </c>
      <c r="K4530" t="str">
        <f>INDEX('Planning Periods'!$O$2:$O$540,MATCH('Table B Values'!A4530,'Planning Periods'!$A$2:$A$540,0))</f>
        <v>Alameda County</v>
      </c>
    </row>
    <row r="4531" spans="1:11">
      <c r="A4531" t="s">
        <v>1308</v>
      </c>
      <c r="B4531" s="387" t="s">
        <v>1307</v>
      </c>
      <c r="C4531" s="356">
        <v>0</v>
      </c>
      <c r="D4531" s="356">
        <v>13</v>
      </c>
      <c r="E4531" s="356">
        <v>0</v>
      </c>
      <c r="F4531" s="356">
        <v>17</v>
      </c>
      <c r="G4531" s="356">
        <v>0</v>
      </c>
      <c r="H4531" s="356">
        <v>16</v>
      </c>
      <c r="I4531" s="356">
        <v>12</v>
      </c>
      <c r="J4531" t="s">
        <v>732</v>
      </c>
      <c r="K4531" t="str">
        <f>INDEX('Planning Periods'!$O$2:$O$540,MATCH('Table B Values'!A4531,'Planning Periods'!$A$2:$A$540,0))</f>
        <v>Alameda County</v>
      </c>
    </row>
    <row r="4532" spans="1:11">
      <c r="A4532" t="s">
        <v>1309</v>
      </c>
      <c r="B4532" s="387" t="s">
        <v>1307</v>
      </c>
      <c r="C4532" s="356">
        <v>32</v>
      </c>
      <c r="D4532" s="356">
        <v>0</v>
      </c>
      <c r="E4532" s="356">
        <v>29</v>
      </c>
      <c r="F4532" s="356">
        <v>0</v>
      </c>
      <c r="G4532" s="356">
        <v>0</v>
      </c>
      <c r="H4532" s="356">
        <v>15</v>
      </c>
      <c r="I4532" s="356">
        <v>0</v>
      </c>
      <c r="J4532" t="s">
        <v>732</v>
      </c>
      <c r="K4532" t="str">
        <f>INDEX('Planning Periods'!$O$2:$O$540,MATCH('Table B Values'!A4532,'Planning Periods'!$A$2:$A$540,0))</f>
        <v>Alameda County</v>
      </c>
    </row>
    <row r="4533" spans="1:11">
      <c r="A4533" t="s">
        <v>1310</v>
      </c>
      <c r="B4533" s="387" t="s">
        <v>1307</v>
      </c>
      <c r="C4533" s="356">
        <v>1</v>
      </c>
      <c r="D4533" s="356">
        <v>0</v>
      </c>
      <c r="E4533" s="356">
        <v>0</v>
      </c>
      <c r="F4533" s="356">
        <v>0</v>
      </c>
      <c r="G4533" s="356">
        <v>0</v>
      </c>
      <c r="H4533" s="356">
        <v>0</v>
      </c>
      <c r="I4533" s="356">
        <v>57</v>
      </c>
      <c r="J4533" t="s">
        <v>732</v>
      </c>
      <c r="K4533" t="str">
        <f>INDEX('Planning Periods'!$O$2:$O$540,MATCH('Table B Values'!A4533,'Planning Periods'!$A$2:$A$540,0))</f>
        <v>Los Angeles County</v>
      </c>
    </row>
    <row r="4534" spans="1:11">
      <c r="A4534" t="s">
        <v>1311</v>
      </c>
      <c r="B4534" s="387" t="s">
        <v>1307</v>
      </c>
      <c r="C4534" s="356">
        <v>0</v>
      </c>
      <c r="D4534" s="356">
        <v>0</v>
      </c>
      <c r="E4534" s="356">
        <v>0</v>
      </c>
      <c r="F4534" s="356">
        <v>2</v>
      </c>
      <c r="G4534" s="356">
        <v>0</v>
      </c>
      <c r="H4534" s="356">
        <v>0</v>
      </c>
      <c r="I4534" s="356">
        <v>0</v>
      </c>
      <c r="J4534" t="s">
        <v>732</v>
      </c>
      <c r="K4534" t="str">
        <f>INDEX('Planning Periods'!$O$2:$O$540,MATCH('Table B Values'!A4534,'Planning Periods'!$A$2:$A$540,0))</f>
        <v>Alpine County</v>
      </c>
    </row>
    <row r="4535" spans="1:11">
      <c r="A4535" t="s">
        <v>1312</v>
      </c>
      <c r="B4535" s="387" t="s">
        <v>1307</v>
      </c>
      <c r="C4535" s="356">
        <v>0</v>
      </c>
      <c r="D4535" s="356">
        <v>9</v>
      </c>
      <c r="E4535" s="356">
        <v>0</v>
      </c>
      <c r="F4535" s="356">
        <v>9</v>
      </c>
      <c r="G4535" s="356">
        <v>0</v>
      </c>
      <c r="H4535" s="356">
        <v>35</v>
      </c>
      <c r="I4535" s="356">
        <v>40</v>
      </c>
      <c r="J4535" t="s">
        <v>732</v>
      </c>
      <c r="K4535" t="str">
        <f>INDEX('Planning Periods'!$O$2:$O$540,MATCH('Table B Values'!A4535,'Planning Periods'!$A$2:$A$540,0))</f>
        <v>Amador County</v>
      </c>
    </row>
    <row r="4536" spans="1:11">
      <c r="A4536" t="s">
        <v>1313</v>
      </c>
      <c r="B4536" s="387" t="s">
        <v>1307</v>
      </c>
      <c r="C4536" s="356">
        <v>0</v>
      </c>
      <c r="D4536" s="356">
        <v>1</v>
      </c>
      <c r="E4536" s="356">
        <v>0</v>
      </c>
      <c r="F4536" s="356">
        <v>0</v>
      </c>
      <c r="G4536" s="356">
        <v>0</v>
      </c>
      <c r="H4536" s="356">
        <v>0</v>
      </c>
      <c r="I4536" s="356">
        <v>88</v>
      </c>
      <c r="J4536" t="s">
        <v>732</v>
      </c>
      <c r="K4536" t="str">
        <f>INDEX('Planning Periods'!$O$2:$O$540,MATCH('Table B Values'!A4536,'Planning Periods'!$A$2:$A$540,0))</f>
        <v>Napa County</v>
      </c>
    </row>
    <row r="4537" spans="1:11">
      <c r="A4537" t="s">
        <v>1314</v>
      </c>
      <c r="B4537" s="387" t="s">
        <v>1307</v>
      </c>
      <c r="C4537" s="356">
        <v>0</v>
      </c>
      <c r="D4537" s="356">
        <v>0</v>
      </c>
      <c r="E4537" s="356">
        <v>0</v>
      </c>
      <c r="F4537" s="356">
        <v>0</v>
      </c>
      <c r="G4537" s="356">
        <v>8</v>
      </c>
      <c r="H4537" s="356">
        <v>0</v>
      </c>
      <c r="I4537" s="356">
        <v>182</v>
      </c>
      <c r="J4537" t="s">
        <v>732</v>
      </c>
      <c r="K4537" t="str">
        <f>INDEX('Planning Periods'!$O$2:$O$540,MATCH('Table B Values'!A4537,'Planning Periods'!$A$2:$A$540,0))</f>
        <v>Orange County</v>
      </c>
    </row>
    <row r="4538" spans="1:11">
      <c r="A4538" t="s">
        <v>1315</v>
      </c>
      <c r="B4538" s="387" t="s">
        <v>1307</v>
      </c>
      <c r="C4538" s="356">
        <v>0</v>
      </c>
      <c r="D4538" s="356">
        <v>0</v>
      </c>
      <c r="E4538" s="356">
        <v>0</v>
      </c>
      <c r="F4538" s="356">
        <v>0</v>
      </c>
      <c r="G4538" s="356">
        <v>0</v>
      </c>
      <c r="H4538" s="356">
        <v>0</v>
      </c>
      <c r="I4538" s="356">
        <v>35</v>
      </c>
      <c r="J4538" t="s">
        <v>732</v>
      </c>
      <c r="K4538" t="str">
        <f>INDEX('Planning Periods'!$O$2:$O$540,MATCH('Table B Values'!A4538,'Planning Periods'!$A$2:$A$540,0))</f>
        <v>Shasta County</v>
      </c>
    </row>
    <row r="4539" spans="1:11">
      <c r="A4539" t="s">
        <v>1316</v>
      </c>
      <c r="B4539" s="387" t="s">
        <v>1307</v>
      </c>
      <c r="C4539" s="356">
        <v>0</v>
      </c>
      <c r="D4539" s="356">
        <v>0</v>
      </c>
      <c r="E4539" s="356">
        <v>0</v>
      </c>
      <c r="F4539" s="356">
        <v>0</v>
      </c>
      <c r="G4539" s="356">
        <v>0</v>
      </c>
      <c r="H4539" s="356">
        <v>4</v>
      </c>
      <c r="I4539" s="356">
        <v>1</v>
      </c>
      <c r="J4539" t="s">
        <v>732</v>
      </c>
      <c r="K4539" t="str">
        <f>INDEX('Planning Periods'!$O$2:$O$540,MATCH('Table B Values'!A4539,'Planning Periods'!$A$2:$A$540,0))</f>
        <v>Calaveras County</v>
      </c>
    </row>
    <row r="4540" spans="1:11">
      <c r="A4540" t="s">
        <v>1317</v>
      </c>
      <c r="B4540" s="387" t="s">
        <v>1307</v>
      </c>
      <c r="C4540" s="356">
        <v>0</v>
      </c>
      <c r="D4540" s="356">
        <v>0</v>
      </c>
      <c r="E4540" s="356">
        <v>0</v>
      </c>
      <c r="F4540" s="356">
        <v>0</v>
      </c>
      <c r="G4540" s="356">
        <v>0</v>
      </c>
      <c r="H4540" s="356">
        <v>0</v>
      </c>
      <c r="I4540" s="356">
        <v>100</v>
      </c>
      <c r="J4540" t="s">
        <v>732</v>
      </c>
      <c r="K4540" t="str">
        <f>INDEX('Planning Periods'!$O$2:$O$540,MATCH('Table B Values'!A4540,'Planning Periods'!$A$2:$A$540,0))</f>
        <v>Contra Costa County</v>
      </c>
    </row>
    <row r="4541" spans="1:11">
      <c r="A4541" t="s">
        <v>1318</v>
      </c>
      <c r="B4541" s="387" t="s">
        <v>1307</v>
      </c>
      <c r="C4541" s="356">
        <v>0</v>
      </c>
      <c r="D4541" s="356">
        <v>0</v>
      </c>
      <c r="E4541" s="356">
        <v>0</v>
      </c>
      <c r="F4541" s="356">
        <v>0</v>
      </c>
      <c r="G4541" s="356">
        <v>0</v>
      </c>
      <c r="H4541" s="356">
        <v>104</v>
      </c>
      <c r="I4541" s="356">
        <v>0</v>
      </c>
      <c r="J4541" t="s">
        <v>732</v>
      </c>
      <c r="K4541" t="str">
        <f>INDEX('Planning Periods'!$O$2:$O$540,MATCH('Table B Values'!A4541,'Planning Periods'!$A$2:$A$540,0))</f>
        <v>San Bernardino County</v>
      </c>
    </row>
    <row r="4542" spans="1:11">
      <c r="A4542" t="s">
        <v>1319</v>
      </c>
      <c r="B4542" s="387" t="s">
        <v>1307</v>
      </c>
      <c r="C4542" s="356">
        <v>0</v>
      </c>
      <c r="D4542" s="356">
        <v>0</v>
      </c>
      <c r="E4542" s="356">
        <v>0</v>
      </c>
      <c r="F4542" s="356">
        <v>0</v>
      </c>
      <c r="G4542" s="356">
        <v>0</v>
      </c>
      <c r="H4542" s="356">
        <v>0</v>
      </c>
      <c r="I4542" s="356">
        <v>41</v>
      </c>
      <c r="J4542" t="s">
        <v>732</v>
      </c>
      <c r="K4542" t="str">
        <f>INDEX('Planning Periods'!$O$2:$O$540,MATCH('Table B Values'!A4542,'Planning Periods'!$A$2:$A$540,0))</f>
        <v>Los Angeles County</v>
      </c>
    </row>
    <row r="4543" spans="1:11">
      <c r="A4543" t="s">
        <v>1320</v>
      </c>
      <c r="B4543" s="387" t="s">
        <v>1307</v>
      </c>
      <c r="C4543" s="356">
        <v>0</v>
      </c>
      <c r="D4543" s="356">
        <v>0</v>
      </c>
      <c r="E4543" s="356">
        <v>0</v>
      </c>
      <c r="F4543" s="356">
        <v>3</v>
      </c>
      <c r="G4543" s="356">
        <v>0</v>
      </c>
      <c r="H4543" s="356">
        <v>3</v>
      </c>
      <c r="I4543" s="356">
        <v>5</v>
      </c>
      <c r="J4543" t="s">
        <v>732</v>
      </c>
      <c r="K4543" t="str">
        <f>INDEX('Planning Periods'!$O$2:$O$540,MATCH('Table B Values'!A4543,'Planning Periods'!$A$2:$A$540,0))</f>
        <v>Humboldt County</v>
      </c>
    </row>
    <row r="4544" spans="1:11">
      <c r="A4544" t="s">
        <v>1321</v>
      </c>
      <c r="B4544" s="387" t="s">
        <v>1307</v>
      </c>
      <c r="C4544" s="356">
        <v>0</v>
      </c>
      <c r="D4544" s="356">
        <v>0</v>
      </c>
      <c r="E4544" s="356">
        <v>20</v>
      </c>
      <c r="F4544" s="356">
        <v>0</v>
      </c>
      <c r="G4544" s="356">
        <v>0</v>
      </c>
      <c r="H4544" s="356">
        <v>0</v>
      </c>
      <c r="I4544" s="356">
        <v>103</v>
      </c>
      <c r="J4544" t="s">
        <v>732</v>
      </c>
      <c r="K4544" t="str">
        <f>INDEX('Planning Periods'!$O$2:$O$540,MATCH('Table B Values'!A4544,'Planning Periods'!$A$2:$A$540,0))</f>
        <v>San Luis Obispo County</v>
      </c>
    </row>
    <row r="4545" spans="1:11">
      <c r="A4545" t="s">
        <v>1322</v>
      </c>
      <c r="B4545" s="387" t="s">
        <v>1307</v>
      </c>
      <c r="C4545" s="356">
        <v>0</v>
      </c>
      <c r="D4545" s="356">
        <v>0</v>
      </c>
      <c r="E4545" s="356">
        <v>0</v>
      </c>
      <c r="F4545" s="356">
        <v>0</v>
      </c>
      <c r="G4545" s="356">
        <v>0</v>
      </c>
      <c r="H4545" s="356">
        <v>0</v>
      </c>
      <c r="I4545" s="356">
        <v>8</v>
      </c>
      <c r="J4545" t="s">
        <v>732</v>
      </c>
      <c r="K4545" t="str">
        <f>INDEX('Planning Periods'!$O$2:$O$540,MATCH('Table B Values'!A4545,'Planning Periods'!$A$2:$A$540,0))</f>
        <v>Los Angeles County</v>
      </c>
    </row>
    <row r="4546" spans="1:11">
      <c r="A4546" t="s">
        <v>1323</v>
      </c>
      <c r="B4546" s="387" t="s">
        <v>1307</v>
      </c>
      <c r="C4546" s="356">
        <v>0</v>
      </c>
      <c r="D4546" s="356">
        <v>0</v>
      </c>
      <c r="E4546" s="356">
        <v>0</v>
      </c>
      <c r="F4546" s="356">
        <v>7</v>
      </c>
      <c r="G4546" s="356">
        <v>1</v>
      </c>
      <c r="H4546" s="356">
        <v>6</v>
      </c>
      <c r="I4546" s="356">
        <v>100</v>
      </c>
      <c r="J4546" t="s">
        <v>732</v>
      </c>
      <c r="K4546" t="str">
        <f>INDEX('Planning Periods'!$O$2:$O$540,MATCH('Table B Values'!A4546,'Planning Periods'!$A$2:$A$540,0))</f>
        <v>San Luis Obispo County</v>
      </c>
    </row>
    <row r="4547" spans="1:11">
      <c r="A4547" t="s">
        <v>1324</v>
      </c>
      <c r="B4547" s="387" t="s">
        <v>1307</v>
      </c>
      <c r="C4547" s="356">
        <v>0</v>
      </c>
      <c r="D4547" s="356">
        <v>9</v>
      </c>
      <c r="E4547" s="356">
        <v>0</v>
      </c>
      <c r="F4547" s="356">
        <v>0</v>
      </c>
      <c r="G4547" s="356">
        <v>0</v>
      </c>
      <c r="H4547" s="356">
        <v>0</v>
      </c>
      <c r="I4547" s="356">
        <v>18</v>
      </c>
      <c r="J4547" t="s">
        <v>732</v>
      </c>
      <c r="K4547" t="str">
        <f>INDEX('Planning Periods'!$O$2:$O$540,MATCH('Table B Values'!A4547,'Planning Periods'!$A$2:$A$540,0))</f>
        <v>San Mateo County</v>
      </c>
    </row>
    <row r="4548" spans="1:11">
      <c r="A4548" t="s">
        <v>1325</v>
      </c>
      <c r="B4548" s="387" t="s">
        <v>1307</v>
      </c>
      <c r="C4548" s="356">
        <v>0</v>
      </c>
      <c r="D4548" s="356">
        <v>0</v>
      </c>
      <c r="E4548" s="356">
        <v>0</v>
      </c>
      <c r="F4548" s="356">
        <v>8</v>
      </c>
      <c r="G4548" s="356">
        <v>0</v>
      </c>
      <c r="H4548" s="356">
        <v>0</v>
      </c>
      <c r="I4548" s="356">
        <v>10</v>
      </c>
      <c r="J4548" t="s">
        <v>732</v>
      </c>
      <c r="K4548" t="str">
        <f>INDEX('Planning Periods'!$O$2:$O$540,MATCH('Table B Values'!A4548,'Planning Periods'!$A$2:$A$540,0))</f>
        <v>Los Angeles County</v>
      </c>
    </row>
    <row r="4549" spans="1:11">
      <c r="A4549" t="s">
        <v>1326</v>
      </c>
      <c r="B4549" s="387" t="s">
        <v>1307</v>
      </c>
      <c r="C4549" s="356">
        <v>0</v>
      </c>
      <c r="D4549" s="356">
        <v>0</v>
      </c>
      <c r="E4549" s="356">
        <v>0</v>
      </c>
      <c r="F4549" s="356">
        <v>0</v>
      </c>
      <c r="G4549" s="356">
        <v>0</v>
      </c>
      <c r="H4549" s="356">
        <v>0</v>
      </c>
      <c r="I4549" s="356">
        <v>24</v>
      </c>
      <c r="J4549" t="s">
        <v>732</v>
      </c>
      <c r="K4549" t="str">
        <f>INDEX('Planning Periods'!$O$2:$O$540,MATCH('Table B Values'!A4549,'Planning Periods'!$A$2:$A$540,0))</f>
        <v>Los Angeles County</v>
      </c>
    </row>
    <row r="4550" spans="1:11">
      <c r="A4550" t="s">
        <v>1327</v>
      </c>
      <c r="B4550" s="387" t="s">
        <v>1307</v>
      </c>
      <c r="C4550" s="356">
        <v>0</v>
      </c>
      <c r="D4550" s="356">
        <v>0</v>
      </c>
      <c r="E4550" s="356">
        <v>0</v>
      </c>
      <c r="F4550" s="356">
        <v>0</v>
      </c>
      <c r="G4550" s="356">
        <v>0</v>
      </c>
      <c r="H4550" s="356">
        <v>0</v>
      </c>
      <c r="I4550" s="356">
        <v>93</v>
      </c>
      <c r="J4550" t="s">
        <v>732</v>
      </c>
      <c r="K4550" t="str">
        <f>INDEX('Planning Periods'!$O$2:$O$540,MATCH('Table B Values'!A4550,'Planning Periods'!$A$2:$A$540,0))</f>
        <v>Riverside County</v>
      </c>
    </row>
    <row r="4551" spans="1:11">
      <c r="A4551" t="s">
        <v>1328</v>
      </c>
      <c r="B4551" s="387" t="s">
        <v>1307</v>
      </c>
      <c r="C4551" s="356">
        <v>0</v>
      </c>
      <c r="D4551" s="356">
        <v>0</v>
      </c>
      <c r="E4551" s="356">
        <v>0</v>
      </c>
      <c r="F4551" s="356">
        <v>0</v>
      </c>
      <c r="G4551" s="356">
        <v>0</v>
      </c>
      <c r="H4551" s="356">
        <v>0</v>
      </c>
      <c r="I4551" s="356">
        <v>20</v>
      </c>
      <c r="J4551" t="s">
        <v>732</v>
      </c>
      <c r="K4551" t="str">
        <f>INDEX('Planning Periods'!$O$2:$O$540,MATCH('Table B Values'!A4551,'Planning Periods'!$A$2:$A$540,0))</f>
        <v>Los Angeles County</v>
      </c>
    </row>
    <row r="4552" spans="1:11">
      <c r="A4552" t="s">
        <v>1329</v>
      </c>
      <c r="B4552" s="387" t="s">
        <v>1307</v>
      </c>
      <c r="C4552" s="356">
        <v>0</v>
      </c>
      <c r="D4552" s="356">
        <v>0</v>
      </c>
      <c r="E4552" s="356">
        <v>0</v>
      </c>
      <c r="F4552" s="356">
        <v>0</v>
      </c>
      <c r="G4552" s="356">
        <v>0</v>
      </c>
      <c r="H4552" s="356">
        <v>0</v>
      </c>
      <c r="I4552" s="356">
        <v>14</v>
      </c>
      <c r="J4552" t="s">
        <v>732</v>
      </c>
      <c r="K4552" t="str">
        <f>INDEX('Planning Periods'!$O$2:$O$540,MATCH('Table B Values'!A4552,'Planning Periods'!$A$2:$A$540,0))</f>
        <v>Los Angeles County</v>
      </c>
    </row>
    <row r="4553" spans="1:11">
      <c r="A4553" t="s">
        <v>1330</v>
      </c>
      <c r="B4553" s="387" t="s">
        <v>1307</v>
      </c>
      <c r="C4553" s="356">
        <v>0</v>
      </c>
      <c r="D4553" s="356">
        <v>0</v>
      </c>
      <c r="E4553" s="356">
        <v>0</v>
      </c>
      <c r="F4553" s="356">
        <v>0</v>
      </c>
      <c r="G4553" s="356">
        <v>0</v>
      </c>
      <c r="H4553" s="356">
        <v>11</v>
      </c>
      <c r="I4553" s="356">
        <v>16</v>
      </c>
      <c r="J4553" t="s">
        <v>732</v>
      </c>
      <c r="K4553" t="str">
        <f>INDEX('Planning Periods'!$O$2:$O$540,MATCH('Table B Values'!A4553,'Planning Periods'!$A$2:$A$540,0))</f>
        <v>San Mateo County</v>
      </c>
    </row>
    <row r="4554" spans="1:11">
      <c r="A4554" t="s">
        <v>1331</v>
      </c>
      <c r="B4554" s="387" t="s">
        <v>1307</v>
      </c>
      <c r="C4554" s="356">
        <v>0</v>
      </c>
      <c r="D4554" s="356">
        <v>0</v>
      </c>
      <c r="E4554" s="356">
        <v>0</v>
      </c>
      <c r="F4554" s="356">
        <v>0</v>
      </c>
      <c r="G4554" s="356">
        <v>0</v>
      </c>
      <c r="H4554" s="356">
        <v>3</v>
      </c>
      <c r="I4554" s="356">
        <v>0</v>
      </c>
      <c r="J4554" t="s">
        <v>732</v>
      </c>
      <c r="K4554" t="str">
        <f>INDEX('Planning Periods'!$O$2:$O$540,MATCH('Table B Values'!A4554,'Planning Periods'!$A$2:$A$540,0))</f>
        <v>Solano County</v>
      </c>
    </row>
    <row r="4555" spans="1:11">
      <c r="A4555" t="s">
        <v>1332</v>
      </c>
      <c r="B4555" s="387" t="s">
        <v>1307</v>
      </c>
      <c r="C4555" s="356">
        <v>25</v>
      </c>
      <c r="D4555" s="356">
        <v>0</v>
      </c>
      <c r="E4555" s="356">
        <v>25</v>
      </c>
      <c r="F4555" s="356">
        <v>0</v>
      </c>
      <c r="G4555" s="356">
        <v>0</v>
      </c>
      <c r="H4555" s="356">
        <v>0</v>
      </c>
      <c r="I4555" s="356">
        <v>442</v>
      </c>
      <c r="J4555" t="s">
        <v>732</v>
      </c>
      <c r="K4555" t="str">
        <f>INDEX('Planning Periods'!$O$2:$O$540,MATCH('Table B Values'!A4555,'Planning Periods'!$A$2:$A$540,0))</f>
        <v>Alameda County</v>
      </c>
    </row>
    <row r="4556" spans="1:11">
      <c r="A4556" t="s">
        <v>1333</v>
      </c>
      <c r="B4556" s="387" t="s">
        <v>1307</v>
      </c>
      <c r="C4556" s="356">
        <v>0</v>
      </c>
      <c r="D4556" s="356">
        <v>4</v>
      </c>
      <c r="E4556" s="356">
        <v>0</v>
      </c>
      <c r="F4556" s="356">
        <v>0</v>
      </c>
      <c r="G4556" s="356">
        <v>0</v>
      </c>
      <c r="H4556" s="356">
        <v>0</v>
      </c>
      <c r="I4556" s="356">
        <v>7</v>
      </c>
      <c r="J4556" t="s">
        <v>732</v>
      </c>
      <c r="K4556" t="str">
        <f>INDEX('Planning Periods'!$O$2:$O$540,MATCH('Table B Values'!A4556,'Planning Periods'!$A$2:$A$540,0))</f>
        <v>Los Angeles County</v>
      </c>
    </row>
    <row r="4557" spans="1:11">
      <c r="A4557" t="s">
        <v>1334</v>
      </c>
      <c r="B4557" s="387" t="s">
        <v>1307</v>
      </c>
      <c r="C4557" s="356">
        <v>0</v>
      </c>
      <c r="D4557" s="356">
        <v>0</v>
      </c>
      <c r="E4557" s="356">
        <v>0</v>
      </c>
      <c r="F4557" s="356">
        <v>0</v>
      </c>
      <c r="G4557" s="356">
        <v>0</v>
      </c>
      <c r="H4557" s="356">
        <v>1</v>
      </c>
      <c r="I4557" s="356">
        <v>12</v>
      </c>
      <c r="J4557" t="s">
        <v>732</v>
      </c>
      <c r="K4557" t="str">
        <f>INDEX('Planning Periods'!$O$2:$O$540,MATCH('Table B Values'!A4557,'Planning Periods'!$A$2:$A$540,0))</f>
        <v>San Bernardino County</v>
      </c>
    </row>
    <row r="4558" spans="1:11">
      <c r="A4558" t="s">
        <v>1335</v>
      </c>
      <c r="B4558" s="387" t="s">
        <v>1307</v>
      </c>
      <c r="C4558" s="356">
        <v>0</v>
      </c>
      <c r="D4558" s="356">
        <v>0</v>
      </c>
      <c r="E4558" s="356">
        <v>0</v>
      </c>
      <c r="F4558" s="356">
        <v>11</v>
      </c>
      <c r="G4558" s="356">
        <v>0</v>
      </c>
      <c r="H4558" s="356">
        <v>7</v>
      </c>
      <c r="I4558" s="356">
        <v>3</v>
      </c>
      <c r="J4558" t="s">
        <v>732</v>
      </c>
      <c r="K4558" t="str">
        <f>INDEX('Planning Periods'!$O$2:$O$540,MATCH('Table B Values'!A4558,'Planning Periods'!$A$2:$A$540,0))</f>
        <v>Inyo County</v>
      </c>
    </row>
    <row r="4559" spans="1:11">
      <c r="A4559" t="s">
        <v>1336</v>
      </c>
      <c r="B4559" s="387" t="s">
        <v>1307</v>
      </c>
      <c r="C4559" s="356">
        <v>0</v>
      </c>
      <c r="D4559" s="356">
        <v>0</v>
      </c>
      <c r="E4559" s="356">
        <v>0</v>
      </c>
      <c r="F4559" s="356">
        <v>0</v>
      </c>
      <c r="G4559" s="356">
        <v>0</v>
      </c>
      <c r="H4559" s="356">
        <v>0</v>
      </c>
      <c r="I4559" s="356">
        <v>1</v>
      </c>
      <c r="J4559" t="s">
        <v>732</v>
      </c>
      <c r="K4559" t="str">
        <f>INDEX('Planning Periods'!$O$2:$O$540,MATCH('Table B Values'!A4559,'Planning Periods'!$A$2:$A$540,0))</f>
        <v>Humboldt County</v>
      </c>
    </row>
    <row r="4560" spans="1:11">
      <c r="A4560" t="s">
        <v>1337</v>
      </c>
      <c r="B4560" s="387" t="s">
        <v>1307</v>
      </c>
      <c r="C4560" s="356">
        <v>0</v>
      </c>
      <c r="D4560" s="356">
        <v>0</v>
      </c>
      <c r="E4560" s="356">
        <v>0</v>
      </c>
      <c r="F4560" s="356">
        <v>0</v>
      </c>
      <c r="G4560" s="356">
        <v>0</v>
      </c>
      <c r="H4560" s="356">
        <v>2</v>
      </c>
      <c r="I4560" s="356">
        <v>0</v>
      </c>
      <c r="J4560" t="s">
        <v>732</v>
      </c>
      <c r="K4560" t="str">
        <f>INDEX('Planning Periods'!$O$2:$O$540,MATCH('Table B Values'!A4560,'Planning Periods'!$A$2:$A$540,0))</f>
        <v>Riverside County</v>
      </c>
    </row>
    <row r="4561" spans="1:11">
      <c r="A4561" t="s">
        <v>1338</v>
      </c>
      <c r="B4561" s="387" t="s">
        <v>1307</v>
      </c>
      <c r="C4561" s="356">
        <v>30</v>
      </c>
      <c r="D4561" s="356">
        <v>0</v>
      </c>
      <c r="E4561" s="356">
        <v>30</v>
      </c>
      <c r="F4561" s="356">
        <v>0</v>
      </c>
      <c r="G4561" s="356">
        <v>0</v>
      </c>
      <c r="H4561" s="356">
        <v>10</v>
      </c>
      <c r="I4561" s="356">
        <v>54</v>
      </c>
      <c r="J4561" t="s">
        <v>732</v>
      </c>
      <c r="K4561" t="str">
        <f>INDEX('Planning Periods'!$O$2:$O$540,MATCH('Table B Values'!A4561,'Planning Periods'!$A$2:$A$540,0))</f>
        <v>Imperial County</v>
      </c>
    </row>
    <row r="4562" spans="1:11">
      <c r="A4562" t="s">
        <v>1339</v>
      </c>
      <c r="B4562" s="387" t="s">
        <v>1307</v>
      </c>
      <c r="C4562" s="356">
        <v>0</v>
      </c>
      <c r="D4562" s="356">
        <v>0</v>
      </c>
      <c r="E4562" s="356">
        <v>0</v>
      </c>
      <c r="F4562" s="356">
        <v>0</v>
      </c>
      <c r="G4562" s="356">
        <v>0</v>
      </c>
      <c r="H4562" s="356">
        <v>0</v>
      </c>
      <c r="I4562" s="356">
        <v>2</v>
      </c>
      <c r="J4562" t="s">
        <v>732</v>
      </c>
      <c r="K4562" t="str">
        <f>INDEX('Planning Periods'!$O$2:$O$540,MATCH('Table B Values'!A4562,'Planning Periods'!$A$2:$A$540,0))</f>
        <v>Orange County</v>
      </c>
    </row>
    <row r="4563" spans="1:11">
      <c r="A4563" t="s">
        <v>1340</v>
      </c>
      <c r="B4563" s="387" t="s">
        <v>1307</v>
      </c>
      <c r="C4563" s="356">
        <v>0</v>
      </c>
      <c r="D4563" s="356">
        <v>0</v>
      </c>
      <c r="E4563" s="356">
        <v>0</v>
      </c>
      <c r="F4563" s="356">
        <v>0</v>
      </c>
      <c r="G4563" s="356">
        <v>0</v>
      </c>
      <c r="H4563" s="356">
        <v>1</v>
      </c>
      <c r="I4563" s="356">
        <v>1</v>
      </c>
      <c r="J4563" t="s">
        <v>732</v>
      </c>
      <c r="K4563" t="str">
        <f>INDEX('Planning Periods'!$O$2:$O$540,MATCH('Table B Values'!A4563,'Planning Periods'!$A$2:$A$540,0))</f>
        <v>San Mateo County</v>
      </c>
    </row>
    <row r="4564" spans="1:11">
      <c r="A4564" t="s">
        <v>1341</v>
      </c>
      <c r="B4564" s="387" t="s">
        <v>1307</v>
      </c>
      <c r="C4564" s="356">
        <v>0</v>
      </c>
      <c r="D4564" s="356">
        <v>0</v>
      </c>
      <c r="E4564" s="356">
        <v>0</v>
      </c>
      <c r="F4564" s="356">
        <v>7</v>
      </c>
      <c r="G4564" s="356">
        <v>0</v>
      </c>
      <c r="H4564" s="356">
        <v>0</v>
      </c>
      <c r="I4564" s="356">
        <v>25</v>
      </c>
      <c r="J4564" t="s">
        <v>732</v>
      </c>
      <c r="K4564" t="str">
        <f>INDEX('Planning Periods'!$O$2:$O$540,MATCH('Table B Values'!A4564,'Planning Periods'!$A$2:$A$540,0))</f>
        <v>Orange County</v>
      </c>
    </row>
    <row r="4565" spans="1:11">
      <c r="A4565" t="s">
        <v>1342</v>
      </c>
      <c r="B4565" s="387" t="s">
        <v>1307</v>
      </c>
      <c r="C4565" s="356">
        <v>0</v>
      </c>
      <c r="D4565" s="356">
        <v>0</v>
      </c>
      <c r="E4565" s="356">
        <v>0</v>
      </c>
      <c r="F4565" s="356">
        <v>64</v>
      </c>
      <c r="G4565" s="356">
        <v>0</v>
      </c>
      <c r="H4565" s="356">
        <v>7</v>
      </c>
      <c r="I4565" s="356">
        <v>31</v>
      </c>
      <c r="J4565" t="s">
        <v>732</v>
      </c>
      <c r="K4565" t="str">
        <f>INDEX('Planning Periods'!$O$2:$O$540,MATCH('Table B Values'!A4565,'Planning Periods'!$A$2:$A$540,0))</f>
        <v>Los Angeles County</v>
      </c>
    </row>
    <row r="4566" spans="1:11">
      <c r="A4566" t="s">
        <v>1343</v>
      </c>
      <c r="B4566" s="387" t="s">
        <v>1307</v>
      </c>
      <c r="C4566" s="356">
        <v>0</v>
      </c>
      <c r="D4566" s="356">
        <v>0</v>
      </c>
      <c r="E4566" s="356">
        <v>43</v>
      </c>
      <c r="F4566" s="356">
        <v>0</v>
      </c>
      <c r="G4566" s="356">
        <v>0</v>
      </c>
      <c r="H4566" s="356">
        <v>0</v>
      </c>
      <c r="I4566" s="356">
        <v>274</v>
      </c>
      <c r="J4566" t="s">
        <v>732</v>
      </c>
      <c r="K4566" t="str">
        <f>INDEX('Planning Periods'!$O$2:$O$540,MATCH('Table B Values'!A4566,'Planning Periods'!$A$2:$A$540,0))</f>
        <v>San Mateo County</v>
      </c>
    </row>
    <row r="4567" spans="1:11">
      <c r="A4567" t="s">
        <v>1344</v>
      </c>
      <c r="B4567" s="387" t="s">
        <v>1307</v>
      </c>
      <c r="C4567" s="356">
        <v>0</v>
      </c>
      <c r="D4567" s="356">
        <v>0</v>
      </c>
      <c r="E4567" s="356">
        <v>0</v>
      </c>
      <c r="F4567" s="356">
        <v>0</v>
      </c>
      <c r="G4567" s="356">
        <v>0</v>
      </c>
      <c r="H4567" s="356">
        <v>41</v>
      </c>
      <c r="I4567" s="356">
        <v>73</v>
      </c>
      <c r="J4567" t="s">
        <v>732</v>
      </c>
      <c r="K4567" t="str">
        <f>INDEX('Planning Periods'!$O$2:$O$540,MATCH('Table B Values'!A4567,'Planning Periods'!$A$2:$A$540,0))</f>
        <v>Butte County</v>
      </c>
    </row>
    <row r="4568" spans="1:11">
      <c r="A4568" t="s">
        <v>1345</v>
      </c>
      <c r="B4568" s="387" t="s">
        <v>1307</v>
      </c>
      <c r="C4568" s="356">
        <v>0</v>
      </c>
      <c r="D4568" s="356">
        <v>0</v>
      </c>
      <c r="E4568" s="356">
        <v>0</v>
      </c>
      <c r="F4568" s="356">
        <v>0</v>
      </c>
      <c r="G4568" s="356">
        <v>0</v>
      </c>
      <c r="H4568" s="356">
        <v>4</v>
      </c>
      <c r="I4568" s="356">
        <v>0</v>
      </c>
      <c r="J4568" t="s">
        <v>732</v>
      </c>
      <c r="K4568" t="str">
        <f>INDEX('Planning Periods'!$O$2:$O$540,MATCH('Table B Values'!A4568,'Planning Periods'!$A$2:$A$540,0))</f>
        <v>Los Angeles County</v>
      </c>
    </row>
    <row r="4569" spans="1:11">
      <c r="A4569" t="s">
        <v>1346</v>
      </c>
      <c r="B4569" s="387" t="s">
        <v>1307</v>
      </c>
      <c r="C4569" s="356">
        <v>0</v>
      </c>
      <c r="D4569" s="356">
        <v>0</v>
      </c>
      <c r="E4569" s="356">
        <v>0</v>
      </c>
      <c r="F4569" s="356">
        <v>0</v>
      </c>
      <c r="G4569" s="356">
        <v>0</v>
      </c>
      <c r="H4569" s="356">
        <v>0</v>
      </c>
      <c r="I4569" s="356">
        <v>16</v>
      </c>
      <c r="J4569" t="s">
        <v>732</v>
      </c>
      <c r="K4569" t="str">
        <f>INDEX('Planning Periods'!$O$2:$O$540,MATCH('Table B Values'!A4569,'Planning Periods'!$A$2:$A$540,0))</f>
        <v>Calaveras County</v>
      </c>
    </row>
    <row r="4570" spans="1:11">
      <c r="A4570" t="s">
        <v>1347</v>
      </c>
      <c r="B4570" s="387" t="s">
        <v>1307</v>
      </c>
      <c r="C4570" s="356">
        <v>0</v>
      </c>
      <c r="D4570" s="356">
        <v>0</v>
      </c>
      <c r="E4570" s="356">
        <v>0</v>
      </c>
      <c r="F4570" s="356">
        <v>0</v>
      </c>
      <c r="G4570" s="356">
        <v>0</v>
      </c>
      <c r="H4570" s="356">
        <v>1</v>
      </c>
      <c r="I4570" s="356">
        <v>21</v>
      </c>
      <c r="J4570" t="s">
        <v>732</v>
      </c>
      <c r="K4570" t="str">
        <f>INDEX('Planning Periods'!$O$2:$O$540,MATCH('Table B Values'!A4570,'Planning Periods'!$A$2:$A$540,0))</f>
        <v>Riverside County</v>
      </c>
    </row>
    <row r="4571" spans="1:11">
      <c r="A4571" t="s">
        <v>1348</v>
      </c>
      <c r="B4571" s="387" t="s">
        <v>1307</v>
      </c>
      <c r="C4571" s="356">
        <v>0</v>
      </c>
      <c r="D4571" s="356">
        <v>0</v>
      </c>
      <c r="E4571" s="356">
        <v>0</v>
      </c>
      <c r="F4571" s="356">
        <v>0</v>
      </c>
      <c r="G4571" s="356">
        <v>0</v>
      </c>
      <c r="H4571" s="356">
        <v>0</v>
      </c>
      <c r="I4571" s="356">
        <v>1</v>
      </c>
      <c r="J4571" t="s">
        <v>732</v>
      </c>
      <c r="K4571" t="str">
        <f>INDEX('Planning Periods'!$O$2:$O$540,MATCH('Table B Values'!A4571,'Planning Periods'!$A$2:$A$540,0))</f>
        <v>Napa County</v>
      </c>
    </row>
    <row r="4572" spans="1:11">
      <c r="A4572" t="s">
        <v>1349</v>
      </c>
      <c r="B4572" s="387" t="s">
        <v>1307</v>
      </c>
      <c r="C4572" s="356">
        <v>0</v>
      </c>
      <c r="D4572" s="356">
        <v>0</v>
      </c>
      <c r="E4572" s="356">
        <v>0</v>
      </c>
      <c r="F4572" s="356">
        <v>0</v>
      </c>
      <c r="G4572" s="356">
        <v>0</v>
      </c>
      <c r="H4572" s="356">
        <v>3</v>
      </c>
      <c r="I4572" s="356">
        <v>0</v>
      </c>
      <c r="J4572" t="s">
        <v>732</v>
      </c>
      <c r="K4572" t="str">
        <f>INDEX('Planning Periods'!$O$2:$O$540,MATCH('Table B Values'!A4572,'Planning Periods'!$A$2:$A$540,0))</f>
        <v>Ventura County</v>
      </c>
    </row>
    <row r="4573" spans="1:11">
      <c r="A4573" t="s">
        <v>1350</v>
      </c>
      <c r="B4573" s="387" t="s">
        <v>1307</v>
      </c>
      <c r="C4573" s="356">
        <v>0</v>
      </c>
      <c r="D4573" s="356">
        <v>0</v>
      </c>
      <c r="E4573" s="356">
        <v>0</v>
      </c>
      <c r="F4573" s="356">
        <v>0</v>
      </c>
      <c r="G4573" s="356">
        <v>0</v>
      </c>
      <c r="H4573" s="356">
        <v>0</v>
      </c>
      <c r="I4573" s="356">
        <v>40</v>
      </c>
      <c r="J4573" t="s">
        <v>732</v>
      </c>
      <c r="K4573" t="str">
        <f>INDEX('Planning Periods'!$O$2:$O$540,MATCH('Table B Values'!A4573,'Planning Periods'!$A$2:$A$540,0))</f>
        <v>Santa Clara County</v>
      </c>
    </row>
    <row r="4574" spans="1:11">
      <c r="A4574" t="s">
        <v>1351</v>
      </c>
      <c r="B4574" s="387" t="s">
        <v>1307</v>
      </c>
      <c r="C4574" s="356">
        <v>45</v>
      </c>
      <c r="D4574" s="356">
        <v>1</v>
      </c>
      <c r="E4574" s="356">
        <v>4</v>
      </c>
      <c r="F4574" s="356">
        <v>3</v>
      </c>
      <c r="G4574" s="356">
        <v>0</v>
      </c>
      <c r="H4574" s="356">
        <v>55</v>
      </c>
      <c r="I4574" s="356">
        <v>86</v>
      </c>
      <c r="J4574" t="s">
        <v>732</v>
      </c>
      <c r="K4574" t="str">
        <f>INDEX('Planning Periods'!$O$2:$O$540,MATCH('Table B Values'!A4574,'Planning Periods'!$A$2:$A$540,0))</f>
        <v>San Diego County</v>
      </c>
    </row>
    <row r="4575" spans="1:11">
      <c r="A4575" t="s">
        <v>1352</v>
      </c>
      <c r="B4575" s="387" t="s">
        <v>1307</v>
      </c>
      <c r="C4575" s="356">
        <v>0</v>
      </c>
      <c r="D4575" s="356">
        <v>0</v>
      </c>
      <c r="E4575" s="356">
        <v>0</v>
      </c>
      <c r="F4575" s="356">
        <v>0</v>
      </c>
      <c r="G4575" s="356">
        <v>0</v>
      </c>
      <c r="H4575" s="356">
        <v>0</v>
      </c>
      <c r="I4575" s="356">
        <v>1</v>
      </c>
      <c r="J4575" t="s">
        <v>732</v>
      </c>
      <c r="K4575" t="str">
        <f>INDEX('Planning Periods'!$O$2:$O$540,MATCH('Table B Values'!A4575,'Planning Periods'!$A$2:$A$540,0))</f>
        <v>Santa Barbara County</v>
      </c>
    </row>
    <row r="4576" spans="1:11">
      <c r="A4576" t="s">
        <v>1353</v>
      </c>
      <c r="B4576" s="387" t="s">
        <v>1307</v>
      </c>
      <c r="C4576" s="356">
        <v>0</v>
      </c>
      <c r="D4576" s="356">
        <v>0</v>
      </c>
      <c r="E4576" s="356">
        <v>0</v>
      </c>
      <c r="F4576" s="356">
        <v>0</v>
      </c>
      <c r="G4576" s="356">
        <v>0</v>
      </c>
      <c r="H4576" s="356">
        <v>0</v>
      </c>
      <c r="I4576" s="356">
        <v>11</v>
      </c>
      <c r="J4576" t="s">
        <v>732</v>
      </c>
      <c r="K4576" t="str">
        <f>INDEX('Planning Periods'!$O$2:$O$540,MATCH('Table B Values'!A4576,'Planning Periods'!$A$2:$A$540,0))</f>
        <v>Los Angeles County</v>
      </c>
    </row>
    <row r="4577" spans="1:11">
      <c r="A4577" t="s">
        <v>1354</v>
      </c>
      <c r="B4577" s="387" t="s">
        <v>1307</v>
      </c>
      <c r="C4577" s="356">
        <v>0</v>
      </c>
      <c r="D4577" s="356">
        <v>0</v>
      </c>
      <c r="E4577" s="356">
        <v>0</v>
      </c>
      <c r="F4577" s="356">
        <v>12</v>
      </c>
      <c r="G4577" s="356">
        <v>0</v>
      </c>
      <c r="H4577" s="356">
        <v>0</v>
      </c>
      <c r="I4577" s="356">
        <v>44</v>
      </c>
      <c r="J4577" t="s">
        <v>732</v>
      </c>
      <c r="K4577" t="str">
        <f>INDEX('Planning Periods'!$O$2:$O$540,MATCH('Table B Values'!A4577,'Planning Periods'!$A$2:$A$540,0))</f>
        <v>Riverside County</v>
      </c>
    </row>
    <row r="4578" spans="1:11">
      <c r="A4578" t="s">
        <v>1355</v>
      </c>
      <c r="B4578" s="387" t="s">
        <v>1307</v>
      </c>
      <c r="C4578" s="356">
        <v>175</v>
      </c>
      <c r="D4578" s="356">
        <v>6</v>
      </c>
      <c r="E4578" s="356">
        <v>80</v>
      </c>
      <c r="F4578" s="356">
        <v>0</v>
      </c>
      <c r="G4578" s="356">
        <v>0</v>
      </c>
      <c r="H4578" s="356">
        <v>33</v>
      </c>
      <c r="I4578" s="356">
        <v>155</v>
      </c>
      <c r="J4578" t="s">
        <v>732</v>
      </c>
      <c r="K4578" t="str">
        <f>INDEX('Planning Periods'!$O$2:$O$540,MATCH('Table B Values'!A4578,'Planning Periods'!$A$2:$A$540,0))</f>
        <v>Butte County</v>
      </c>
    </row>
    <row r="4579" spans="1:11">
      <c r="A4579" t="s">
        <v>1356</v>
      </c>
      <c r="B4579" s="387" t="s">
        <v>1307</v>
      </c>
      <c r="C4579" s="356">
        <v>0</v>
      </c>
      <c r="D4579" s="356">
        <v>0</v>
      </c>
      <c r="E4579" s="356">
        <v>0</v>
      </c>
      <c r="F4579" s="356">
        <v>0</v>
      </c>
      <c r="G4579" s="356">
        <v>0</v>
      </c>
      <c r="H4579" s="356">
        <v>0</v>
      </c>
      <c r="I4579" s="356">
        <v>247</v>
      </c>
      <c r="J4579" t="s">
        <v>732</v>
      </c>
      <c r="K4579" t="str">
        <f>INDEX('Planning Periods'!$O$2:$O$540,MATCH('Table B Values'!A4579,'Planning Periods'!$A$2:$A$540,0))</f>
        <v>San Bernardino County</v>
      </c>
    </row>
    <row r="4580" spans="1:11">
      <c r="A4580" t="s">
        <v>1357</v>
      </c>
      <c r="B4580" s="387" t="s">
        <v>1307</v>
      </c>
      <c r="C4580" s="356">
        <v>0</v>
      </c>
      <c r="D4580" s="356">
        <v>1</v>
      </c>
      <c r="E4580" s="356">
        <v>0</v>
      </c>
      <c r="F4580" s="356">
        <v>1</v>
      </c>
      <c r="G4580" s="356">
        <v>0</v>
      </c>
      <c r="H4580" s="356">
        <v>1</v>
      </c>
      <c r="I4580" s="356">
        <v>0</v>
      </c>
      <c r="J4580" t="s">
        <v>732</v>
      </c>
      <c r="K4580" t="str">
        <f>INDEX('Planning Periods'!$O$2:$O$540,MATCH('Table B Values'!A4580,'Planning Periods'!$A$2:$A$540,0))</f>
        <v>San Bernardino County</v>
      </c>
    </row>
    <row r="4581" spans="1:11">
      <c r="A4581" t="s">
        <v>1358</v>
      </c>
      <c r="B4581" s="387" t="s">
        <v>1307</v>
      </c>
      <c r="C4581" s="356">
        <v>12</v>
      </c>
      <c r="D4581" s="356">
        <v>0</v>
      </c>
      <c r="E4581" s="356">
        <v>0</v>
      </c>
      <c r="F4581" s="356">
        <v>0</v>
      </c>
      <c r="G4581" s="356">
        <v>0</v>
      </c>
      <c r="H4581" s="356">
        <v>0</v>
      </c>
      <c r="I4581" s="356">
        <v>1753</v>
      </c>
      <c r="J4581" t="s">
        <v>732</v>
      </c>
      <c r="K4581" t="str">
        <f>INDEX('Planning Periods'!$O$2:$O$540,MATCH('Table B Values'!A4581,'Planning Periods'!$A$2:$A$540,0))</f>
        <v>San Diego County</v>
      </c>
    </row>
    <row r="4582" spans="1:11">
      <c r="A4582" t="s">
        <v>1359</v>
      </c>
      <c r="B4582" s="387" t="s">
        <v>1307</v>
      </c>
      <c r="C4582" s="356">
        <v>0</v>
      </c>
      <c r="D4582" s="356">
        <v>8</v>
      </c>
      <c r="E4582" s="356">
        <v>0</v>
      </c>
      <c r="F4582" s="356">
        <v>1</v>
      </c>
      <c r="G4582" s="356">
        <v>0</v>
      </c>
      <c r="H4582" s="356">
        <v>0</v>
      </c>
      <c r="I4582" s="356">
        <v>5</v>
      </c>
      <c r="J4582" t="s">
        <v>732</v>
      </c>
      <c r="K4582" t="str">
        <f>INDEX('Planning Periods'!$O$2:$O$540,MATCH('Table B Values'!A4582,'Planning Periods'!$A$2:$A$540,0))</f>
        <v>Los Angeles County</v>
      </c>
    </row>
    <row r="4583" spans="1:11">
      <c r="A4583" t="s">
        <v>1360</v>
      </c>
      <c r="B4583" s="387" t="s">
        <v>1307</v>
      </c>
      <c r="C4583" s="356">
        <v>0</v>
      </c>
      <c r="D4583" s="356">
        <v>0</v>
      </c>
      <c r="E4583" s="356">
        <v>0</v>
      </c>
      <c r="F4583" s="356">
        <v>0</v>
      </c>
      <c r="G4583" s="356">
        <v>0</v>
      </c>
      <c r="H4583" s="356">
        <v>2</v>
      </c>
      <c r="I4583" s="356">
        <v>0</v>
      </c>
      <c r="J4583" t="s">
        <v>732</v>
      </c>
      <c r="K4583" t="str">
        <f>INDEX('Planning Periods'!$O$2:$O$540,MATCH('Table B Values'!A4583,'Planning Periods'!$A$2:$A$540,0))</f>
        <v>Contra Costa County</v>
      </c>
    </row>
    <row r="4584" spans="1:11">
      <c r="A4584" t="s">
        <v>1361</v>
      </c>
      <c r="B4584" s="387" t="s">
        <v>1307</v>
      </c>
      <c r="C4584" s="356">
        <v>0</v>
      </c>
      <c r="D4584" s="356">
        <v>4</v>
      </c>
      <c r="E4584" s="356">
        <v>0</v>
      </c>
      <c r="F4584" s="356">
        <v>0</v>
      </c>
      <c r="G4584" s="356">
        <v>0</v>
      </c>
      <c r="H4584" s="356">
        <v>4</v>
      </c>
      <c r="I4584" s="356">
        <v>4</v>
      </c>
      <c r="J4584" t="s">
        <v>732</v>
      </c>
      <c r="K4584" t="str">
        <f>INDEX('Planning Periods'!$O$2:$O$540,MATCH('Table B Values'!A4584,'Planning Periods'!$A$2:$A$540,0))</f>
        <v>Lake County</v>
      </c>
    </row>
    <row r="4585" spans="1:11">
      <c r="A4585" t="s">
        <v>1362</v>
      </c>
      <c r="B4585" s="387" t="s">
        <v>1307</v>
      </c>
      <c r="C4585" s="356">
        <v>75</v>
      </c>
      <c r="D4585" s="356">
        <v>0</v>
      </c>
      <c r="E4585" s="356">
        <v>25</v>
      </c>
      <c r="F4585" s="356">
        <v>0</v>
      </c>
      <c r="G4585" s="356">
        <v>0</v>
      </c>
      <c r="H4585" s="356">
        <v>0</v>
      </c>
      <c r="I4585" s="356">
        <v>2</v>
      </c>
      <c r="J4585" t="s">
        <v>732</v>
      </c>
      <c r="K4585" t="str">
        <f>INDEX('Planning Periods'!$O$2:$O$540,MATCH('Table B Values'!A4585,'Planning Periods'!$A$2:$A$540,0))</f>
        <v>Sonoma County</v>
      </c>
    </row>
    <row r="4586" spans="1:11">
      <c r="A4586" t="s">
        <v>1363</v>
      </c>
      <c r="B4586" s="387" t="s">
        <v>1307</v>
      </c>
      <c r="C4586" s="356">
        <v>0</v>
      </c>
      <c r="D4586" s="356">
        <v>0</v>
      </c>
      <c r="E4586" s="356">
        <v>0</v>
      </c>
      <c r="F4586" s="356">
        <v>0</v>
      </c>
      <c r="G4586" s="356">
        <v>0</v>
      </c>
      <c r="H4586" s="356">
        <v>20</v>
      </c>
      <c r="I4586" s="356">
        <v>0</v>
      </c>
      <c r="J4586" t="s">
        <v>732</v>
      </c>
      <c r="K4586" t="str">
        <f>INDEX('Planning Periods'!$O$2:$O$540,MATCH('Table B Values'!A4586,'Planning Periods'!$A$2:$A$540,0))</f>
        <v>Riverside County</v>
      </c>
    </row>
    <row r="4587" spans="1:11">
      <c r="A4587" t="s">
        <v>1364</v>
      </c>
      <c r="B4587" s="387" t="s">
        <v>1307</v>
      </c>
      <c r="C4587" s="356">
        <v>0</v>
      </c>
      <c r="D4587" s="356">
        <v>0</v>
      </c>
      <c r="E4587" s="356">
        <v>0</v>
      </c>
      <c r="F4587" s="356">
        <v>0</v>
      </c>
      <c r="G4587" s="356">
        <v>0</v>
      </c>
      <c r="H4587" s="356">
        <v>0</v>
      </c>
      <c r="I4587" s="356">
        <v>5</v>
      </c>
      <c r="J4587" t="s">
        <v>732</v>
      </c>
      <c r="K4587" t="str">
        <f>INDEX('Planning Periods'!$O$2:$O$540,MATCH('Table B Values'!A4587,'Planning Periods'!$A$2:$A$540,0))</f>
        <v>San Bernardino County</v>
      </c>
    </row>
    <row r="4588" spans="1:11">
      <c r="A4588" t="s">
        <v>1365</v>
      </c>
      <c r="B4588" s="387" t="s">
        <v>1307</v>
      </c>
      <c r="C4588" s="356">
        <v>0</v>
      </c>
      <c r="D4588" s="356">
        <v>0</v>
      </c>
      <c r="E4588" s="356">
        <v>0</v>
      </c>
      <c r="F4588" s="356">
        <v>0</v>
      </c>
      <c r="G4588" s="356">
        <v>0</v>
      </c>
      <c r="H4588" s="356">
        <v>19</v>
      </c>
      <c r="I4588" s="356">
        <v>8</v>
      </c>
      <c r="J4588" t="s">
        <v>732</v>
      </c>
      <c r="K4588" t="str">
        <f>INDEX('Planning Periods'!$O$2:$O$540,MATCH('Table B Values'!A4588,'Planning Periods'!$A$2:$A$540,0))</f>
        <v>Colusa County</v>
      </c>
    </row>
    <row r="4589" spans="1:11">
      <c r="A4589" t="s">
        <v>1366</v>
      </c>
      <c r="B4589" s="387" t="s">
        <v>1307</v>
      </c>
      <c r="C4589" s="356">
        <v>0</v>
      </c>
      <c r="D4589" s="356">
        <v>3</v>
      </c>
      <c r="E4589" s="356">
        <v>0</v>
      </c>
      <c r="F4589" s="356">
        <v>10</v>
      </c>
      <c r="G4589" s="356">
        <v>0</v>
      </c>
      <c r="H4589" s="356">
        <v>4</v>
      </c>
      <c r="I4589" s="356">
        <v>7</v>
      </c>
      <c r="J4589" t="s">
        <v>732</v>
      </c>
      <c r="K4589" t="str">
        <f>INDEX('Planning Periods'!$O$2:$O$540,MATCH('Table B Values'!A4589,'Planning Periods'!$A$2:$A$540,0))</f>
        <v>Colusa County</v>
      </c>
    </row>
    <row r="4590" spans="1:11">
      <c r="A4590" t="s">
        <v>1367</v>
      </c>
      <c r="B4590" s="387" t="s">
        <v>1307</v>
      </c>
      <c r="C4590" s="356">
        <v>0</v>
      </c>
      <c r="D4590" s="356">
        <v>0</v>
      </c>
      <c r="E4590" s="356">
        <v>0</v>
      </c>
      <c r="F4590" s="356">
        <v>0</v>
      </c>
      <c r="G4590" s="356">
        <v>0</v>
      </c>
      <c r="H4590" s="356">
        <v>0</v>
      </c>
      <c r="I4590" s="356">
        <v>1</v>
      </c>
      <c r="J4590" t="s">
        <v>732</v>
      </c>
      <c r="K4590" t="str">
        <f>INDEX('Planning Periods'!$O$2:$O$540,MATCH('Table B Values'!A4590,'Planning Periods'!$A$2:$A$540,0))</f>
        <v>Los Angeles County</v>
      </c>
    </row>
    <row r="4591" spans="1:11">
      <c r="A4591" t="s">
        <v>1368</v>
      </c>
      <c r="B4591" s="387" t="s">
        <v>1307</v>
      </c>
      <c r="C4591" s="356">
        <v>0</v>
      </c>
      <c r="D4591" s="356">
        <v>0</v>
      </c>
      <c r="E4591" s="356">
        <v>0</v>
      </c>
      <c r="F4591" s="356">
        <v>0</v>
      </c>
      <c r="G4591" s="356">
        <v>0</v>
      </c>
      <c r="H4591" s="356">
        <v>0</v>
      </c>
      <c r="I4591" s="356">
        <v>12</v>
      </c>
      <c r="J4591" t="s">
        <v>732</v>
      </c>
      <c r="K4591" t="str">
        <f>INDEX('Planning Periods'!$O$2:$O$540,MATCH('Table B Values'!A4591,'Planning Periods'!$A$2:$A$540,0))</f>
        <v>Los Angeles County</v>
      </c>
    </row>
    <row r="4592" spans="1:11">
      <c r="A4592" t="s">
        <v>1369</v>
      </c>
      <c r="B4592" s="387" t="s">
        <v>1307</v>
      </c>
      <c r="C4592" s="356">
        <v>53</v>
      </c>
      <c r="D4592" s="356">
        <v>0</v>
      </c>
      <c r="E4592" s="356">
        <v>8</v>
      </c>
      <c r="F4592" s="356">
        <v>0</v>
      </c>
      <c r="G4592" s="356">
        <v>0</v>
      </c>
      <c r="H4592" s="356">
        <v>0</v>
      </c>
      <c r="I4592" s="356">
        <v>33</v>
      </c>
      <c r="J4592" t="s">
        <v>732</v>
      </c>
      <c r="K4592" t="str">
        <f>INDEX('Planning Periods'!$O$2:$O$540,MATCH('Table B Values'!A4592,'Planning Periods'!$A$2:$A$540,0))</f>
        <v>Contra Costa County</v>
      </c>
    </row>
    <row r="4593" spans="1:11">
      <c r="A4593" t="s">
        <v>1370</v>
      </c>
      <c r="B4593" s="387" t="s">
        <v>1307</v>
      </c>
      <c r="C4593" s="356">
        <v>0</v>
      </c>
      <c r="D4593" s="356">
        <v>0</v>
      </c>
      <c r="E4593" s="356">
        <v>0</v>
      </c>
      <c r="F4593" s="356">
        <v>0</v>
      </c>
      <c r="G4593" s="356">
        <v>0</v>
      </c>
      <c r="H4593" s="356">
        <v>59</v>
      </c>
      <c r="I4593" s="356">
        <v>92</v>
      </c>
      <c r="J4593" t="s">
        <v>732</v>
      </c>
      <c r="K4593" t="str">
        <f>INDEX('Planning Periods'!$O$2:$O$540,MATCH('Table B Values'!A4593,'Planning Periods'!$A$2:$A$540,0))</f>
        <v>Contra Costa County</v>
      </c>
    </row>
    <row r="4594" spans="1:11">
      <c r="A4594" t="s">
        <v>1371</v>
      </c>
      <c r="B4594" s="387" t="s">
        <v>1307</v>
      </c>
      <c r="C4594" s="356">
        <v>0</v>
      </c>
      <c r="D4594" s="356">
        <v>0</v>
      </c>
      <c r="E4594" s="356">
        <v>0</v>
      </c>
      <c r="F4594" s="356">
        <v>0</v>
      </c>
      <c r="G4594" s="356">
        <v>0</v>
      </c>
      <c r="H4594" s="356">
        <v>0</v>
      </c>
      <c r="I4594" s="356">
        <v>40</v>
      </c>
      <c r="J4594" t="s">
        <v>732</v>
      </c>
      <c r="K4594" t="str">
        <f>INDEX('Planning Periods'!$O$2:$O$540,MATCH('Table B Values'!A4594,'Planning Periods'!$A$2:$A$540,0))</f>
        <v>Riverside County</v>
      </c>
    </row>
    <row r="4595" spans="1:11">
      <c r="A4595" t="s">
        <v>1372</v>
      </c>
      <c r="B4595" s="387" t="s">
        <v>1307</v>
      </c>
      <c r="C4595" s="356">
        <v>0</v>
      </c>
      <c r="D4595" s="356">
        <v>0</v>
      </c>
      <c r="E4595" s="356">
        <v>0</v>
      </c>
      <c r="F4595" s="356">
        <v>0</v>
      </c>
      <c r="G4595" s="356">
        <v>0</v>
      </c>
      <c r="H4595" s="356">
        <v>0</v>
      </c>
      <c r="I4595" s="356">
        <v>17</v>
      </c>
      <c r="J4595" t="s">
        <v>732</v>
      </c>
      <c r="K4595" t="str">
        <f>INDEX('Planning Periods'!$O$2:$O$540,MATCH('Table B Values'!A4595,'Planning Periods'!$A$2:$A$540,0))</f>
        <v>San Diego County</v>
      </c>
    </row>
    <row r="4596" spans="1:11">
      <c r="A4596" t="s">
        <v>1373</v>
      </c>
      <c r="B4596" s="387" t="s">
        <v>1307</v>
      </c>
      <c r="C4596" s="356">
        <v>0</v>
      </c>
      <c r="D4596" s="356">
        <v>2</v>
      </c>
      <c r="E4596" s="356">
        <v>0</v>
      </c>
      <c r="F4596" s="356">
        <v>2</v>
      </c>
      <c r="G4596" s="356">
        <v>0</v>
      </c>
      <c r="H4596" s="356">
        <v>2</v>
      </c>
      <c r="I4596" s="356">
        <v>0</v>
      </c>
      <c r="J4596" t="s">
        <v>732</v>
      </c>
      <c r="K4596" t="str">
        <f>INDEX('Planning Periods'!$O$2:$O$540,MATCH('Table B Values'!A4596,'Planning Periods'!$A$2:$A$540,0))</f>
        <v>Marin County</v>
      </c>
    </row>
    <row r="4597" spans="1:11">
      <c r="A4597" t="s">
        <v>1374</v>
      </c>
      <c r="B4597" s="387" t="s">
        <v>1307</v>
      </c>
      <c r="C4597" s="356">
        <v>0</v>
      </c>
      <c r="D4597" s="356">
        <v>3</v>
      </c>
      <c r="E4597" s="356">
        <v>0</v>
      </c>
      <c r="F4597" s="356">
        <v>12</v>
      </c>
      <c r="G4597" s="356">
        <v>0</v>
      </c>
      <c r="H4597" s="356">
        <v>8</v>
      </c>
      <c r="I4597" s="356">
        <v>6</v>
      </c>
      <c r="J4597" t="s">
        <v>732</v>
      </c>
      <c r="K4597" t="str">
        <f>INDEX('Planning Periods'!$O$2:$O$540,MATCH('Table B Values'!A4597,'Planning Periods'!$A$2:$A$540,0))</f>
        <v>Orange County</v>
      </c>
    </row>
    <row r="4598" spans="1:11">
      <c r="A4598" t="s">
        <v>1375</v>
      </c>
      <c r="B4598" s="387" t="s">
        <v>1307</v>
      </c>
      <c r="C4598" s="356">
        <v>0</v>
      </c>
      <c r="D4598" s="356">
        <v>1</v>
      </c>
      <c r="E4598" s="356">
        <v>0</v>
      </c>
      <c r="F4598" s="356">
        <v>0</v>
      </c>
      <c r="G4598" s="356">
        <v>0</v>
      </c>
      <c r="H4598" s="356">
        <v>1</v>
      </c>
      <c r="I4598" s="356">
        <v>2</v>
      </c>
      <c r="J4598" t="s">
        <v>732</v>
      </c>
      <c r="K4598" t="str">
        <f>INDEX('Planning Periods'!$O$2:$O$540,MATCH('Table B Values'!A4598,'Planning Periods'!$A$2:$A$540,0))</f>
        <v>Sonoma County</v>
      </c>
    </row>
    <row r="4599" spans="1:11">
      <c r="A4599" t="s">
        <v>1376</v>
      </c>
      <c r="B4599" s="387" t="s">
        <v>1307</v>
      </c>
      <c r="C4599" s="356">
        <v>0</v>
      </c>
      <c r="D4599" s="356">
        <v>3</v>
      </c>
      <c r="E4599" s="356">
        <v>0</v>
      </c>
      <c r="F4599" s="356">
        <v>1</v>
      </c>
      <c r="G4599" s="356">
        <v>0</v>
      </c>
      <c r="H4599" s="356">
        <v>1</v>
      </c>
      <c r="I4599" s="356">
        <v>13</v>
      </c>
      <c r="J4599" t="s">
        <v>732</v>
      </c>
      <c r="K4599" t="str">
        <f>INDEX('Planning Periods'!$O$2:$O$540,MATCH('Table B Values'!A4599,'Planning Periods'!$A$2:$A$540,0))</f>
        <v>Los Angeles County</v>
      </c>
    </row>
    <row r="4600" spans="1:11">
      <c r="A4600" t="s">
        <v>1377</v>
      </c>
      <c r="B4600" s="387" t="s">
        <v>1307</v>
      </c>
      <c r="C4600" s="356">
        <v>0</v>
      </c>
      <c r="D4600" s="356">
        <v>0</v>
      </c>
      <c r="E4600" s="356">
        <v>0</v>
      </c>
      <c r="F4600" s="356">
        <v>0</v>
      </c>
      <c r="G4600" s="356">
        <v>0</v>
      </c>
      <c r="H4600" s="356">
        <v>2</v>
      </c>
      <c r="I4600" s="356">
        <v>21</v>
      </c>
      <c r="J4600" t="s">
        <v>732</v>
      </c>
      <c r="K4600" t="str">
        <f>INDEX('Planning Periods'!$O$2:$O$540,MATCH('Table B Values'!A4600,'Planning Periods'!$A$2:$A$540,0))</f>
        <v>Del Norte County</v>
      </c>
    </row>
    <row r="4601" spans="1:11">
      <c r="A4601" t="s">
        <v>1378</v>
      </c>
      <c r="B4601" s="387" t="s">
        <v>1307</v>
      </c>
      <c r="C4601" s="356">
        <v>0</v>
      </c>
      <c r="D4601" s="356">
        <v>0</v>
      </c>
      <c r="E4601" s="356">
        <v>0</v>
      </c>
      <c r="F4601" s="356">
        <v>0</v>
      </c>
      <c r="G4601" s="356">
        <v>0</v>
      </c>
      <c r="H4601" s="356">
        <v>0</v>
      </c>
      <c r="I4601" s="356">
        <v>8</v>
      </c>
      <c r="J4601" t="s">
        <v>732</v>
      </c>
      <c r="K4601" t="str">
        <f>INDEX('Planning Periods'!$O$2:$O$540,MATCH('Table B Values'!A4601,'Planning Periods'!$A$2:$A$540,0))</f>
        <v>Los Angeles County</v>
      </c>
    </row>
    <row r="4602" spans="1:11">
      <c r="A4602" t="s">
        <v>1379</v>
      </c>
      <c r="B4602" s="387" t="s">
        <v>1307</v>
      </c>
      <c r="C4602" s="356">
        <v>0</v>
      </c>
      <c r="D4602" s="356">
        <v>0</v>
      </c>
      <c r="E4602" s="356">
        <v>0</v>
      </c>
      <c r="F4602" s="356">
        <v>0</v>
      </c>
      <c r="G4602" s="356">
        <v>0</v>
      </c>
      <c r="H4602" s="356">
        <v>0</v>
      </c>
      <c r="I4602" s="356">
        <v>37</v>
      </c>
      <c r="J4602" t="s">
        <v>732</v>
      </c>
      <c r="K4602" t="str">
        <f>INDEX('Planning Periods'!$O$2:$O$540,MATCH('Table B Values'!A4602,'Planning Periods'!$A$2:$A$540,0))</f>
        <v>Los Angeles County</v>
      </c>
    </row>
    <row r="4603" spans="1:11">
      <c r="A4603" t="s">
        <v>1380</v>
      </c>
      <c r="B4603" s="387" t="s">
        <v>1307</v>
      </c>
      <c r="C4603" s="356">
        <v>0</v>
      </c>
      <c r="D4603" s="356">
        <v>0</v>
      </c>
      <c r="E4603" s="356">
        <v>0</v>
      </c>
      <c r="F4603" s="356">
        <v>0</v>
      </c>
      <c r="G4603" s="356">
        <v>1</v>
      </c>
      <c r="H4603" s="356">
        <v>18</v>
      </c>
      <c r="I4603" s="356">
        <v>90</v>
      </c>
      <c r="J4603" t="s">
        <v>732</v>
      </c>
      <c r="K4603" t="str">
        <f>INDEX('Planning Periods'!$O$2:$O$540,MATCH('Table B Values'!A4603,'Planning Periods'!$A$2:$A$540,0))</f>
        <v>Santa Clara County</v>
      </c>
    </row>
    <row r="4604" spans="1:11">
      <c r="A4604" t="s">
        <v>1381</v>
      </c>
      <c r="B4604" s="387" t="s">
        <v>1307</v>
      </c>
      <c r="C4604" s="356">
        <v>0</v>
      </c>
      <c r="D4604" s="356">
        <v>1</v>
      </c>
      <c r="E4604" s="356">
        <v>0</v>
      </c>
      <c r="F4604" s="356">
        <v>0</v>
      </c>
      <c r="G4604" s="356">
        <v>0</v>
      </c>
      <c r="H4604" s="356">
        <v>0</v>
      </c>
      <c r="I4604" s="356">
        <v>1</v>
      </c>
      <c r="J4604" t="s">
        <v>732</v>
      </c>
      <c r="K4604" t="str">
        <f>INDEX('Planning Periods'!$O$2:$O$540,MATCH('Table B Values'!A4604,'Planning Periods'!$A$2:$A$540,0))</f>
        <v>Orange County</v>
      </c>
    </row>
    <row r="4605" spans="1:11">
      <c r="A4605" t="s">
        <v>1382</v>
      </c>
      <c r="B4605" s="387" t="s">
        <v>1307</v>
      </c>
      <c r="C4605" s="356">
        <v>0</v>
      </c>
      <c r="D4605" s="356">
        <v>0</v>
      </c>
      <c r="E4605" s="356">
        <v>6</v>
      </c>
      <c r="F4605" s="356">
        <v>0</v>
      </c>
      <c r="G4605" s="356">
        <v>0</v>
      </c>
      <c r="H4605" s="356">
        <v>21</v>
      </c>
      <c r="I4605" s="356">
        <v>57</v>
      </c>
      <c r="J4605" t="s">
        <v>732</v>
      </c>
      <c r="K4605" t="str">
        <f>INDEX('Planning Periods'!$O$2:$O$540,MATCH('Table B Values'!A4605,'Planning Periods'!$A$2:$A$540,0))</f>
        <v>San Mateo County</v>
      </c>
    </row>
    <row r="4606" spans="1:11">
      <c r="A4606" t="s">
        <v>1383</v>
      </c>
      <c r="B4606" s="387" t="s">
        <v>1307</v>
      </c>
      <c r="C4606" s="356">
        <v>0</v>
      </c>
      <c r="D4606" s="356">
        <v>0</v>
      </c>
      <c r="E4606" s="356">
        <v>0</v>
      </c>
      <c r="F4606" s="356">
        <v>5</v>
      </c>
      <c r="G4606" s="356">
        <v>0</v>
      </c>
      <c r="H4606" s="356">
        <v>0</v>
      </c>
      <c r="I4606" s="356">
        <v>6</v>
      </c>
      <c r="J4606" t="s">
        <v>732</v>
      </c>
      <c r="K4606" t="str">
        <f>INDEX('Planning Periods'!$O$2:$O$540,MATCH('Table B Values'!A4606,'Planning Periods'!$A$2:$A$540,0))</f>
        <v>Orange County</v>
      </c>
    </row>
    <row r="4607" spans="1:11">
      <c r="A4607" t="s">
        <v>1384</v>
      </c>
      <c r="B4607" s="387" t="s">
        <v>1307</v>
      </c>
      <c r="C4607" s="356">
        <v>0</v>
      </c>
      <c r="D4607" s="356">
        <v>0</v>
      </c>
      <c r="E4607" s="356">
        <v>0</v>
      </c>
      <c r="F4607" s="356">
        <v>15</v>
      </c>
      <c r="G4607" s="356">
        <v>0</v>
      </c>
      <c r="H4607" s="356">
        <v>7</v>
      </c>
      <c r="I4607" s="356">
        <v>15</v>
      </c>
      <c r="J4607" t="s">
        <v>732</v>
      </c>
      <c r="K4607" t="str">
        <f>INDEX('Planning Periods'!$O$2:$O$540,MATCH('Table B Values'!A4607,'Planning Periods'!$A$2:$A$540,0))</f>
        <v>Contra Costa County</v>
      </c>
    </row>
    <row r="4608" spans="1:11">
      <c r="A4608" t="s">
        <v>1385</v>
      </c>
      <c r="B4608" s="387" t="s">
        <v>1307</v>
      </c>
      <c r="C4608" s="356">
        <v>0</v>
      </c>
      <c r="D4608" s="356">
        <v>0</v>
      </c>
      <c r="E4608" s="356">
        <v>0</v>
      </c>
      <c r="F4608" s="356">
        <v>0</v>
      </c>
      <c r="G4608" s="356">
        <v>0</v>
      </c>
      <c r="H4608" s="356">
        <v>15</v>
      </c>
      <c r="I4608" s="356">
        <v>5</v>
      </c>
      <c r="J4608" t="s">
        <v>732</v>
      </c>
      <c r="K4608" t="str">
        <f>INDEX('Planning Periods'!$O$2:$O$540,MATCH('Table B Values'!A4608,'Planning Periods'!$A$2:$A$540,0))</f>
        <v>San Diego County</v>
      </c>
    </row>
    <row r="4609" spans="1:11">
      <c r="A4609" t="s">
        <v>1386</v>
      </c>
      <c r="B4609" s="387" t="s">
        <v>1307</v>
      </c>
      <c r="C4609" s="356">
        <v>20</v>
      </c>
      <c r="D4609" s="356">
        <v>21</v>
      </c>
      <c r="E4609" s="356">
        <v>0</v>
      </c>
      <c r="F4609" s="356">
        <v>25</v>
      </c>
      <c r="G4609" s="356">
        <v>1</v>
      </c>
      <c r="H4609" s="356">
        <v>41</v>
      </c>
      <c r="I4609" s="356">
        <v>118</v>
      </c>
      <c r="J4609" t="s">
        <v>732</v>
      </c>
      <c r="K4609" t="str">
        <f>INDEX('Planning Periods'!$O$2:$O$540,MATCH('Table B Values'!A4609,'Planning Periods'!$A$2:$A$540,0))</f>
        <v>Del Norte County</v>
      </c>
    </row>
    <row r="4610" spans="1:11">
      <c r="A4610" t="s">
        <v>1387</v>
      </c>
      <c r="B4610" s="387" t="s">
        <v>1307</v>
      </c>
      <c r="C4610" s="356">
        <v>0</v>
      </c>
      <c r="D4610" s="356">
        <v>0</v>
      </c>
      <c r="E4610" s="356">
        <v>0</v>
      </c>
      <c r="F4610" s="356">
        <v>0</v>
      </c>
      <c r="G4610" s="356">
        <v>0</v>
      </c>
      <c r="H4610" s="356">
        <v>12</v>
      </c>
      <c r="I4610" s="356">
        <v>0</v>
      </c>
      <c r="J4610" t="s">
        <v>732</v>
      </c>
      <c r="K4610" t="str">
        <f>INDEX('Planning Periods'!$O$2:$O$540,MATCH('Table B Values'!A4610,'Planning Periods'!$A$2:$A$540,0))</f>
        <v>Riverside County</v>
      </c>
    </row>
    <row r="4611" spans="1:11">
      <c r="A4611" t="s">
        <v>1388</v>
      </c>
      <c r="B4611" s="387" t="s">
        <v>1307</v>
      </c>
      <c r="C4611" s="356">
        <v>0</v>
      </c>
      <c r="D4611" s="356">
        <v>4</v>
      </c>
      <c r="E4611" s="356">
        <v>0</v>
      </c>
      <c r="F4611" s="356">
        <v>3</v>
      </c>
      <c r="G4611" s="356">
        <v>0</v>
      </c>
      <c r="H4611" s="356">
        <v>0</v>
      </c>
      <c r="I4611" s="356">
        <v>1</v>
      </c>
      <c r="J4611" t="s">
        <v>732</v>
      </c>
      <c r="K4611" t="str">
        <f>INDEX('Planning Periods'!$O$2:$O$540,MATCH('Table B Values'!A4611,'Planning Periods'!$A$2:$A$540,0))</f>
        <v>Los Angeles County</v>
      </c>
    </row>
    <row r="4612" spans="1:11">
      <c r="A4612" t="s">
        <v>1389</v>
      </c>
      <c r="B4612" s="387" t="s">
        <v>1307</v>
      </c>
      <c r="C4612" s="356">
        <v>0</v>
      </c>
      <c r="D4612" s="356">
        <v>0</v>
      </c>
      <c r="E4612" s="356">
        <v>0</v>
      </c>
      <c r="F4612" s="356">
        <v>0</v>
      </c>
      <c r="G4612" s="356">
        <v>0</v>
      </c>
      <c r="H4612" s="356">
        <v>0</v>
      </c>
      <c r="I4612" s="356">
        <v>59</v>
      </c>
      <c r="J4612" t="s">
        <v>732</v>
      </c>
      <c r="K4612" t="str">
        <f>INDEX('Planning Periods'!$O$2:$O$540,MATCH('Table B Values'!A4612,'Planning Periods'!$A$2:$A$540,0))</f>
        <v>Solano County</v>
      </c>
    </row>
    <row r="4613" spans="1:11">
      <c r="A4613" t="s">
        <v>1390</v>
      </c>
      <c r="B4613" s="387" t="s">
        <v>1307</v>
      </c>
      <c r="C4613" s="356">
        <v>0</v>
      </c>
      <c r="D4613" s="356">
        <v>0</v>
      </c>
      <c r="E4613" s="356">
        <v>0</v>
      </c>
      <c r="F4613" s="356">
        <v>0</v>
      </c>
      <c r="G4613" s="356">
        <v>0</v>
      </c>
      <c r="H4613" s="356">
        <v>0</v>
      </c>
      <c r="I4613" s="356">
        <v>42</v>
      </c>
      <c r="J4613" t="s">
        <v>732</v>
      </c>
      <c r="K4613" t="str">
        <f>INDEX('Planning Periods'!$O$2:$O$540,MATCH('Table B Values'!A4613,'Planning Periods'!$A$2:$A$540,0))</f>
        <v>Los Angeles County</v>
      </c>
    </row>
    <row r="4614" spans="1:11">
      <c r="A4614" t="s">
        <v>1391</v>
      </c>
      <c r="B4614" s="387" t="s">
        <v>1307</v>
      </c>
      <c r="C4614" s="356">
        <v>0</v>
      </c>
      <c r="D4614" s="356">
        <v>0</v>
      </c>
      <c r="E4614" s="356">
        <v>0</v>
      </c>
      <c r="F4614" s="356">
        <v>8</v>
      </c>
      <c r="G4614" s="356">
        <v>0</v>
      </c>
      <c r="H4614" s="356">
        <v>0</v>
      </c>
      <c r="I4614" s="356">
        <v>0</v>
      </c>
      <c r="J4614" t="s">
        <v>732</v>
      </c>
      <c r="K4614" t="str">
        <f>INDEX('Planning Periods'!$O$2:$O$540,MATCH('Table B Values'!A4614,'Planning Periods'!$A$2:$A$540,0))</f>
        <v>Los Angeles County</v>
      </c>
    </row>
    <row r="4615" spans="1:11">
      <c r="A4615" t="s">
        <v>1392</v>
      </c>
      <c r="B4615" s="387" t="s">
        <v>1307</v>
      </c>
      <c r="C4615" s="356">
        <v>0</v>
      </c>
      <c r="D4615" s="356">
        <v>0</v>
      </c>
      <c r="E4615" s="356">
        <v>0</v>
      </c>
      <c r="F4615" s="356">
        <v>0</v>
      </c>
      <c r="G4615" s="356">
        <v>0</v>
      </c>
      <c r="H4615" s="356">
        <v>0</v>
      </c>
      <c r="I4615" s="356">
        <v>26</v>
      </c>
      <c r="J4615" t="s">
        <v>732</v>
      </c>
      <c r="K4615" t="str">
        <f>INDEX('Planning Periods'!$O$2:$O$540,MATCH('Table B Values'!A4615,'Planning Periods'!$A$2:$A$540,0))</f>
        <v>Alameda County</v>
      </c>
    </row>
    <row r="4616" spans="1:11">
      <c r="A4616" t="s">
        <v>1393</v>
      </c>
      <c r="B4616" s="387" t="s">
        <v>1307</v>
      </c>
      <c r="C4616" s="356">
        <v>0</v>
      </c>
      <c r="D4616" s="356">
        <v>5</v>
      </c>
      <c r="E4616" s="356">
        <v>0</v>
      </c>
      <c r="F4616" s="356">
        <v>3</v>
      </c>
      <c r="G4616" s="356">
        <v>0</v>
      </c>
      <c r="H4616" s="356">
        <v>5</v>
      </c>
      <c r="I4616" s="356">
        <v>3</v>
      </c>
      <c r="J4616" t="s">
        <v>732</v>
      </c>
      <c r="K4616" t="str">
        <f>INDEX('Planning Periods'!$O$2:$O$540,MATCH('Table B Values'!A4616,'Planning Periods'!$A$2:$A$540,0))</f>
        <v>San Mateo County</v>
      </c>
    </row>
    <row r="4617" spans="1:11">
      <c r="A4617" t="s">
        <v>1394</v>
      </c>
      <c r="B4617" s="387" t="s">
        <v>1307</v>
      </c>
      <c r="C4617" s="356">
        <v>0</v>
      </c>
      <c r="D4617" s="356">
        <v>0</v>
      </c>
      <c r="E4617" s="356">
        <v>0</v>
      </c>
      <c r="F4617" s="356">
        <v>0</v>
      </c>
      <c r="G4617" s="356">
        <v>0</v>
      </c>
      <c r="H4617" s="356">
        <v>0</v>
      </c>
      <c r="I4617" s="356">
        <v>6</v>
      </c>
      <c r="J4617" t="s">
        <v>732</v>
      </c>
      <c r="K4617" t="str">
        <f>INDEX('Planning Periods'!$O$2:$O$540,MATCH('Table B Values'!A4617,'Planning Periods'!$A$2:$A$540,0))</f>
        <v>Riverside County</v>
      </c>
    </row>
    <row r="4618" spans="1:11">
      <c r="A4618" t="s">
        <v>1395</v>
      </c>
      <c r="B4618" s="387" t="s">
        <v>1307</v>
      </c>
      <c r="C4618" s="356">
        <v>0</v>
      </c>
      <c r="D4618" s="356">
        <v>0</v>
      </c>
      <c r="E4618" s="356">
        <v>0</v>
      </c>
      <c r="F4618" s="356">
        <v>113</v>
      </c>
      <c r="G4618" s="356">
        <v>0</v>
      </c>
      <c r="H4618" s="356">
        <v>3</v>
      </c>
      <c r="I4618" s="356">
        <v>30</v>
      </c>
      <c r="J4618" t="s">
        <v>732</v>
      </c>
      <c r="K4618" t="str">
        <f>INDEX('Planning Periods'!$O$2:$O$540,MATCH('Table B Values'!A4618,'Planning Periods'!$A$2:$A$540,0))</f>
        <v>San Diego County</v>
      </c>
    </row>
    <row r="4619" spans="1:11">
      <c r="A4619" t="s">
        <v>1396</v>
      </c>
      <c r="B4619" s="387" t="s">
        <v>1307</v>
      </c>
      <c r="C4619" s="356">
        <v>0</v>
      </c>
      <c r="D4619" s="356">
        <v>3</v>
      </c>
      <c r="E4619" s="356">
        <v>0</v>
      </c>
      <c r="F4619" s="356">
        <v>6</v>
      </c>
      <c r="G4619" s="356">
        <v>0</v>
      </c>
      <c r="H4619" s="356">
        <v>4</v>
      </c>
      <c r="I4619" s="356">
        <v>4</v>
      </c>
      <c r="J4619" t="s">
        <v>732</v>
      </c>
      <c r="K4619" t="str">
        <f>INDEX('Planning Periods'!$O$2:$O$540,MATCH('Table B Values'!A4619,'Planning Periods'!$A$2:$A$540,0))</f>
        <v>Imperial County</v>
      </c>
    </row>
    <row r="4620" spans="1:11">
      <c r="A4620" t="s">
        <v>1397</v>
      </c>
      <c r="B4620" s="387" t="s">
        <v>1307</v>
      </c>
      <c r="C4620" s="356">
        <v>0</v>
      </c>
      <c r="D4620" s="356">
        <v>0</v>
      </c>
      <c r="E4620" s="356">
        <v>0</v>
      </c>
      <c r="F4620" s="356">
        <v>0</v>
      </c>
      <c r="G4620" s="356">
        <v>0</v>
      </c>
      <c r="H4620" s="356">
        <v>0</v>
      </c>
      <c r="I4620" s="356">
        <v>13</v>
      </c>
      <c r="J4620" t="s">
        <v>732</v>
      </c>
      <c r="K4620" t="str">
        <f>INDEX('Planning Periods'!$O$2:$O$540,MATCH('Table B Values'!A4620,'Planning Periods'!$A$2:$A$540,0))</f>
        <v>Contra Costa County</v>
      </c>
    </row>
    <row r="4621" spans="1:11">
      <c r="A4621" t="s">
        <v>1398</v>
      </c>
      <c r="B4621" s="387" t="s">
        <v>1307</v>
      </c>
      <c r="C4621" s="356">
        <v>0</v>
      </c>
      <c r="D4621" s="356">
        <v>0</v>
      </c>
      <c r="E4621" s="356">
        <v>0</v>
      </c>
      <c r="F4621" s="356">
        <v>0</v>
      </c>
      <c r="G4621" s="356">
        <v>0</v>
      </c>
      <c r="H4621" s="356">
        <v>0</v>
      </c>
      <c r="I4621" s="356">
        <v>21</v>
      </c>
      <c r="J4621" t="s">
        <v>732</v>
      </c>
      <c r="K4621" t="str">
        <f>INDEX('Planning Periods'!$O$2:$O$540,MATCH('Table B Values'!A4621,'Planning Periods'!$A$2:$A$540,0))</f>
        <v>Los Angeles County</v>
      </c>
    </row>
    <row r="4622" spans="1:11">
      <c r="A4622" t="s">
        <v>1399</v>
      </c>
      <c r="B4622" s="387" t="s">
        <v>1307</v>
      </c>
      <c r="C4622" s="356">
        <v>0</v>
      </c>
      <c r="D4622" s="356">
        <v>0</v>
      </c>
      <c r="E4622" s="356">
        <v>0</v>
      </c>
      <c r="F4622" s="356">
        <v>0</v>
      </c>
      <c r="G4622" s="356">
        <v>0</v>
      </c>
      <c r="H4622" s="356">
        <v>0</v>
      </c>
      <c r="I4622" s="356">
        <v>5</v>
      </c>
      <c r="J4622" t="s">
        <v>732</v>
      </c>
      <c r="K4622" t="str">
        <f>INDEX('Planning Periods'!$O$2:$O$540,MATCH('Table B Values'!A4622,'Planning Periods'!$A$2:$A$540,0))</f>
        <v>Los Angeles County</v>
      </c>
    </row>
    <row r="4623" spans="1:11">
      <c r="A4623" t="s">
        <v>1400</v>
      </c>
      <c r="B4623" s="387" t="s">
        <v>1307</v>
      </c>
      <c r="C4623" s="356">
        <v>0</v>
      </c>
      <c r="D4623" s="356">
        <v>0</v>
      </c>
      <c r="E4623" s="356">
        <v>0</v>
      </c>
      <c r="F4623" s="356">
        <v>0</v>
      </c>
      <c r="G4623" s="356">
        <v>0</v>
      </c>
      <c r="H4623" s="356">
        <v>0</v>
      </c>
      <c r="I4623" s="356">
        <v>20</v>
      </c>
      <c r="J4623" t="s">
        <v>732</v>
      </c>
      <c r="K4623" t="str">
        <f>INDEX('Planning Periods'!$O$2:$O$540,MATCH('Table B Values'!A4623,'Planning Periods'!$A$2:$A$540,0))</f>
        <v>Alameda County</v>
      </c>
    </row>
    <row r="4624" spans="1:11">
      <c r="A4624" t="s">
        <v>1401</v>
      </c>
      <c r="B4624" s="387" t="s">
        <v>1307</v>
      </c>
      <c r="C4624" s="356">
        <v>1</v>
      </c>
      <c r="D4624" s="356">
        <v>26</v>
      </c>
      <c r="E4624" s="356">
        <v>0</v>
      </c>
      <c r="F4624" s="356">
        <v>4</v>
      </c>
      <c r="G4624" s="356">
        <v>0</v>
      </c>
      <c r="H4624" s="356">
        <v>34</v>
      </c>
      <c r="I4624" s="356">
        <v>111</v>
      </c>
      <c r="J4624" t="s">
        <v>732</v>
      </c>
      <c r="K4624" t="str">
        <f>INDEX('Planning Periods'!$O$2:$O$540,MATCH('Table B Values'!A4624,'Planning Periods'!$A$2:$A$540,0))</f>
        <v>San Diego County</v>
      </c>
    </row>
    <row r="4625" spans="1:11">
      <c r="A4625" t="s">
        <v>1402</v>
      </c>
      <c r="B4625" s="387" t="s">
        <v>1307</v>
      </c>
      <c r="C4625" s="356">
        <v>0</v>
      </c>
      <c r="D4625" s="356">
        <v>13</v>
      </c>
      <c r="E4625" s="356">
        <v>0</v>
      </c>
      <c r="F4625" s="356">
        <v>3</v>
      </c>
      <c r="G4625" s="356">
        <v>0</v>
      </c>
      <c r="H4625" s="356">
        <v>36</v>
      </c>
      <c r="I4625" s="356">
        <v>382</v>
      </c>
      <c r="J4625" t="s">
        <v>732</v>
      </c>
      <c r="K4625" t="str">
        <f>INDEX('Planning Periods'!$O$2:$O$540,MATCH('Table B Values'!A4625,'Planning Periods'!$A$2:$A$540,0))</f>
        <v>San Diego County</v>
      </c>
    </row>
    <row r="4626" spans="1:11">
      <c r="A4626" t="s">
        <v>1403</v>
      </c>
      <c r="B4626" s="387" t="s">
        <v>1307</v>
      </c>
      <c r="C4626" s="356">
        <v>0</v>
      </c>
      <c r="D4626" s="356">
        <v>0</v>
      </c>
      <c r="E4626" s="356">
        <v>0</v>
      </c>
      <c r="F4626" s="356">
        <v>1</v>
      </c>
      <c r="G4626" s="356">
        <v>0</v>
      </c>
      <c r="H4626" s="356">
        <v>0</v>
      </c>
      <c r="I4626" s="356">
        <v>0</v>
      </c>
      <c r="J4626" t="s">
        <v>732</v>
      </c>
      <c r="K4626" t="str">
        <f>INDEX('Planning Periods'!$O$2:$O$540,MATCH('Table B Values'!A4626,'Planning Periods'!$A$2:$A$540,0))</f>
        <v>Siskiyou County</v>
      </c>
    </row>
    <row r="4627" spans="1:11">
      <c r="A4627" t="s">
        <v>1404</v>
      </c>
      <c r="B4627" s="387" t="s">
        <v>1307</v>
      </c>
      <c r="C4627" s="356">
        <v>0</v>
      </c>
      <c r="D4627" s="356">
        <v>0</v>
      </c>
      <c r="E4627" s="356">
        <v>0</v>
      </c>
      <c r="F4627" s="356">
        <v>0</v>
      </c>
      <c r="G4627" s="356">
        <v>0</v>
      </c>
      <c r="H4627" s="356">
        <v>2</v>
      </c>
      <c r="I4627" s="356">
        <v>0</v>
      </c>
      <c r="J4627" t="s">
        <v>732</v>
      </c>
      <c r="K4627" t="str">
        <f>INDEX('Planning Periods'!$O$2:$O$540,MATCH('Table B Values'!A4627,'Planning Periods'!$A$2:$A$540,0))</f>
        <v>Humboldt County</v>
      </c>
    </row>
    <row r="4628" spans="1:11">
      <c r="A4628" t="s">
        <v>1405</v>
      </c>
      <c r="B4628" s="387" t="s">
        <v>1307</v>
      </c>
      <c r="C4628" s="356">
        <v>0</v>
      </c>
      <c r="D4628" s="356">
        <v>0</v>
      </c>
      <c r="E4628" s="356">
        <v>0</v>
      </c>
      <c r="F4628" s="356">
        <v>3</v>
      </c>
      <c r="G4628" s="356">
        <v>0</v>
      </c>
      <c r="H4628" s="356">
        <v>2</v>
      </c>
      <c r="I4628" s="356">
        <v>2</v>
      </c>
      <c r="J4628" t="s">
        <v>732</v>
      </c>
      <c r="K4628" t="str">
        <f>INDEX('Planning Periods'!$O$2:$O$540,MATCH('Table B Values'!A4628,'Planning Periods'!$A$2:$A$540,0))</f>
        <v>Marin County</v>
      </c>
    </row>
    <row r="4629" spans="1:11">
      <c r="A4629" t="s">
        <v>1406</v>
      </c>
      <c r="B4629" s="387" t="s">
        <v>1307</v>
      </c>
      <c r="C4629" s="356">
        <v>0</v>
      </c>
      <c r="D4629" s="356">
        <v>0</v>
      </c>
      <c r="E4629" s="356">
        <v>0</v>
      </c>
      <c r="F4629" s="356">
        <v>0</v>
      </c>
      <c r="G4629" s="356">
        <v>0</v>
      </c>
      <c r="H4629" s="356">
        <v>31</v>
      </c>
      <c r="I4629" s="356">
        <v>113</v>
      </c>
      <c r="J4629" t="s">
        <v>732</v>
      </c>
      <c r="K4629" t="str">
        <f>INDEX('Planning Periods'!$O$2:$O$540,MATCH('Table B Values'!A4629,'Planning Periods'!$A$2:$A$540,0))</f>
        <v>Solano County</v>
      </c>
    </row>
    <row r="4630" spans="1:11">
      <c r="A4630" t="s">
        <v>1407</v>
      </c>
      <c r="B4630" s="387" t="s">
        <v>1307</v>
      </c>
      <c r="C4630" s="356">
        <v>0</v>
      </c>
      <c r="D4630" s="356">
        <v>0</v>
      </c>
      <c r="E4630" s="356">
        <v>0</v>
      </c>
      <c r="F4630" s="356">
        <v>3</v>
      </c>
      <c r="G4630" s="356">
        <v>0</v>
      </c>
      <c r="H4630" s="356">
        <v>1</v>
      </c>
      <c r="I4630" s="356">
        <v>0</v>
      </c>
      <c r="J4630" t="s">
        <v>732</v>
      </c>
      <c r="K4630" t="str">
        <f>INDEX('Planning Periods'!$O$2:$O$540,MATCH('Table B Values'!A4630,'Planning Periods'!$A$2:$A$540,0))</f>
        <v>Humboldt County</v>
      </c>
    </row>
    <row r="4631" spans="1:11">
      <c r="A4631" t="s">
        <v>1408</v>
      </c>
      <c r="B4631" s="387" t="s">
        <v>1307</v>
      </c>
      <c r="C4631" s="356">
        <v>0</v>
      </c>
      <c r="D4631" s="356">
        <v>0</v>
      </c>
      <c r="E4631" s="356">
        <v>0</v>
      </c>
      <c r="F4631" s="356">
        <v>0</v>
      </c>
      <c r="G4631" s="356">
        <v>0</v>
      </c>
      <c r="H4631" s="356">
        <v>0</v>
      </c>
      <c r="I4631" s="356">
        <v>75</v>
      </c>
      <c r="J4631" t="s">
        <v>732</v>
      </c>
      <c r="K4631" t="str">
        <f>INDEX('Planning Periods'!$O$2:$O$540,MATCH('Table B Values'!A4631,'Planning Periods'!$A$2:$A$540,0))</f>
        <v>Ventura County</v>
      </c>
    </row>
    <row r="4632" spans="1:11">
      <c r="A4632" t="s">
        <v>1409</v>
      </c>
      <c r="B4632" s="387" t="s">
        <v>1307</v>
      </c>
      <c r="C4632" s="356">
        <v>0</v>
      </c>
      <c r="D4632" s="356">
        <v>0</v>
      </c>
      <c r="E4632" s="356">
        <v>0</v>
      </c>
      <c r="F4632" s="356">
        <v>0</v>
      </c>
      <c r="G4632" s="356">
        <v>0</v>
      </c>
      <c r="H4632" s="356">
        <v>0</v>
      </c>
      <c r="I4632" s="356">
        <v>302</v>
      </c>
      <c r="J4632" t="s">
        <v>732</v>
      </c>
      <c r="K4632" t="str">
        <f>INDEX('Planning Periods'!$O$2:$O$540,MATCH('Table B Values'!A4632,'Planning Periods'!$A$2:$A$540,0))</f>
        <v>San Bernardino County</v>
      </c>
    </row>
    <row r="4633" spans="1:11">
      <c r="A4633" t="s">
        <v>1410</v>
      </c>
      <c r="B4633" s="387" t="s">
        <v>1307</v>
      </c>
      <c r="C4633" s="356">
        <v>0</v>
      </c>
      <c r="D4633" s="356">
        <v>0</v>
      </c>
      <c r="E4633" s="356">
        <v>1</v>
      </c>
      <c r="F4633" s="356">
        <v>0</v>
      </c>
      <c r="G4633" s="356">
        <v>0</v>
      </c>
      <c r="H4633" s="356">
        <v>3</v>
      </c>
      <c r="I4633" s="356">
        <v>4</v>
      </c>
      <c r="J4633" t="s">
        <v>732</v>
      </c>
      <c r="K4633" t="str">
        <f>INDEX('Planning Periods'!$O$2:$O$540,MATCH('Table B Values'!A4633,'Planning Periods'!$A$2:$A$540,0))</f>
        <v>Mendocino County</v>
      </c>
    </row>
    <row r="4634" spans="1:11">
      <c r="A4634" t="s">
        <v>1411</v>
      </c>
      <c r="B4634" s="387" t="s">
        <v>1307</v>
      </c>
      <c r="C4634" s="356">
        <v>0</v>
      </c>
      <c r="D4634" s="356">
        <v>0</v>
      </c>
      <c r="E4634" s="356">
        <v>0</v>
      </c>
      <c r="F4634" s="356">
        <v>0</v>
      </c>
      <c r="G4634" s="356">
        <v>0</v>
      </c>
      <c r="H4634" s="356">
        <v>12</v>
      </c>
      <c r="I4634" s="356">
        <v>12</v>
      </c>
      <c r="J4634" t="s">
        <v>732</v>
      </c>
      <c r="K4634" t="str">
        <f>INDEX('Planning Periods'!$O$2:$O$540,MATCH('Table B Values'!A4634,'Planning Periods'!$A$2:$A$540,0))</f>
        <v>Humboldt County</v>
      </c>
    </row>
    <row r="4635" spans="1:11">
      <c r="A4635" t="s">
        <v>1412</v>
      </c>
      <c r="B4635" s="387" t="s">
        <v>1307</v>
      </c>
      <c r="C4635" s="356">
        <v>0</v>
      </c>
      <c r="D4635" s="356">
        <v>0</v>
      </c>
      <c r="E4635" s="356">
        <v>0</v>
      </c>
      <c r="F4635" s="356">
        <v>0</v>
      </c>
      <c r="G4635" s="356">
        <v>0</v>
      </c>
      <c r="H4635" s="356">
        <v>1</v>
      </c>
      <c r="I4635" s="356">
        <v>1</v>
      </c>
      <c r="J4635" t="s">
        <v>732</v>
      </c>
      <c r="K4635" t="str">
        <f>INDEX('Planning Periods'!$O$2:$O$540,MATCH('Table B Values'!A4635,'Planning Periods'!$A$2:$A$540,0))</f>
        <v>San Mateo County</v>
      </c>
    </row>
    <row r="4636" spans="1:11">
      <c r="A4636" t="s">
        <v>1413</v>
      </c>
      <c r="B4636" s="387" t="s">
        <v>1307</v>
      </c>
      <c r="C4636" s="356">
        <v>0</v>
      </c>
      <c r="D4636" s="356">
        <v>16</v>
      </c>
      <c r="E4636" s="356">
        <v>0</v>
      </c>
      <c r="F4636" s="356">
        <v>0</v>
      </c>
      <c r="G4636" s="356">
        <v>0</v>
      </c>
      <c r="H4636" s="356">
        <v>0</v>
      </c>
      <c r="I4636" s="356">
        <v>4</v>
      </c>
      <c r="J4636" t="s">
        <v>732</v>
      </c>
      <c r="K4636" t="str">
        <f>INDEX('Planning Periods'!$O$2:$O$540,MATCH('Table B Values'!A4636,'Planning Periods'!$A$2:$A$540,0))</f>
        <v>Orange County</v>
      </c>
    </row>
    <row r="4637" spans="1:11">
      <c r="A4637" t="s">
        <v>1414</v>
      </c>
      <c r="B4637" s="387" t="s">
        <v>1307</v>
      </c>
      <c r="C4637" s="356">
        <v>0</v>
      </c>
      <c r="D4637" s="356">
        <v>2</v>
      </c>
      <c r="E4637" s="356">
        <v>0</v>
      </c>
      <c r="F4637" s="356">
        <v>28</v>
      </c>
      <c r="G4637" s="356">
        <v>0</v>
      </c>
      <c r="H4637" s="356">
        <v>33</v>
      </c>
      <c r="I4637" s="356">
        <v>334</v>
      </c>
      <c r="J4637" t="s">
        <v>732</v>
      </c>
      <c r="K4637" t="str">
        <f>INDEX('Planning Periods'!$O$2:$O$540,MATCH('Table B Values'!A4637,'Planning Periods'!$A$2:$A$540,0))</f>
        <v>Alameda County</v>
      </c>
    </row>
    <row r="4638" spans="1:11">
      <c r="A4638" t="s">
        <v>1415</v>
      </c>
      <c r="B4638" s="387" t="s">
        <v>1307</v>
      </c>
      <c r="C4638" s="356">
        <v>54</v>
      </c>
      <c r="D4638" s="356">
        <v>34</v>
      </c>
      <c r="E4638" s="356">
        <v>0</v>
      </c>
      <c r="F4638" s="356">
        <v>25</v>
      </c>
      <c r="G4638" s="356">
        <v>0</v>
      </c>
      <c r="H4638" s="356">
        <v>0</v>
      </c>
      <c r="I4638" s="356">
        <v>837</v>
      </c>
      <c r="J4638" t="s">
        <v>732</v>
      </c>
      <c r="K4638" t="str">
        <f>INDEX('Planning Periods'!$O$2:$O$540,MATCH('Table B Values'!A4638,'Planning Periods'!$A$2:$A$540,0))</f>
        <v>Fresno County</v>
      </c>
    </row>
    <row r="4639" spans="1:11">
      <c r="A4639" t="s">
        <v>1416</v>
      </c>
      <c r="B4639" s="387" t="s">
        <v>1307</v>
      </c>
      <c r="C4639" s="356">
        <v>0</v>
      </c>
      <c r="D4639" s="356">
        <v>0</v>
      </c>
      <c r="E4639" s="356">
        <v>0</v>
      </c>
      <c r="F4639" s="356">
        <v>0</v>
      </c>
      <c r="G4639" s="356">
        <v>0</v>
      </c>
      <c r="H4639" s="356">
        <v>0</v>
      </c>
      <c r="I4639" s="356">
        <v>20</v>
      </c>
      <c r="J4639" t="s">
        <v>732</v>
      </c>
      <c r="K4639" t="str">
        <f>INDEX('Planning Periods'!$O$2:$O$540,MATCH('Table B Values'!A4639,'Planning Periods'!$A$2:$A$540,0))</f>
        <v>Orange County</v>
      </c>
    </row>
    <row r="4640" spans="1:11">
      <c r="A4640" t="s">
        <v>1417</v>
      </c>
      <c r="B4640" s="387" t="s">
        <v>1307</v>
      </c>
      <c r="C4640" s="356">
        <v>0</v>
      </c>
      <c r="D4640" s="356">
        <v>0</v>
      </c>
      <c r="E4640" s="356">
        <v>0</v>
      </c>
      <c r="F4640" s="356">
        <v>0</v>
      </c>
      <c r="G4640" s="356">
        <v>0</v>
      </c>
      <c r="H4640" s="356">
        <v>0</v>
      </c>
      <c r="I4640" s="356">
        <v>140</v>
      </c>
      <c r="J4640" t="s">
        <v>732</v>
      </c>
      <c r="K4640" t="str">
        <f>INDEX('Planning Periods'!$O$2:$O$540,MATCH('Table B Values'!A4640,'Planning Periods'!$A$2:$A$540,0))</f>
        <v>Orange County</v>
      </c>
    </row>
    <row r="4641" spans="1:11">
      <c r="A4641" t="s">
        <v>1418</v>
      </c>
      <c r="B4641" s="387" t="s">
        <v>1307</v>
      </c>
      <c r="C4641" s="356">
        <v>1</v>
      </c>
      <c r="D4641" s="356">
        <v>0</v>
      </c>
      <c r="E4641" s="356">
        <v>0</v>
      </c>
      <c r="F4641" s="356">
        <v>0</v>
      </c>
      <c r="G4641" s="356">
        <v>0</v>
      </c>
      <c r="H4641" s="356">
        <v>0</v>
      </c>
      <c r="I4641" s="356">
        <v>35</v>
      </c>
      <c r="J4641" t="s">
        <v>732</v>
      </c>
      <c r="K4641" t="str">
        <f>INDEX('Planning Periods'!$O$2:$O$540,MATCH('Table B Values'!A4641,'Planning Periods'!$A$2:$A$540,0))</f>
        <v>Los Angeles County</v>
      </c>
    </row>
    <row r="4642" spans="1:11">
      <c r="A4642" t="s">
        <v>1419</v>
      </c>
      <c r="B4642" s="387" t="s">
        <v>1307</v>
      </c>
      <c r="C4642" s="356">
        <v>0</v>
      </c>
      <c r="D4642" s="356">
        <v>0</v>
      </c>
      <c r="E4642" s="356">
        <v>0</v>
      </c>
      <c r="F4642" s="356">
        <v>0</v>
      </c>
      <c r="G4642" s="356">
        <v>0</v>
      </c>
      <c r="H4642" s="356">
        <v>6</v>
      </c>
      <c r="I4642" s="356">
        <v>21</v>
      </c>
      <c r="J4642" t="s">
        <v>732</v>
      </c>
      <c r="K4642" t="str">
        <f>INDEX('Planning Periods'!$O$2:$O$540,MATCH('Table B Values'!A4642,'Planning Periods'!$A$2:$A$540,0))</f>
        <v>Santa Clara County</v>
      </c>
    </row>
    <row r="4643" spans="1:11">
      <c r="A4643" t="s">
        <v>1420</v>
      </c>
      <c r="B4643" s="387" t="s">
        <v>1307</v>
      </c>
      <c r="C4643" s="356">
        <v>0</v>
      </c>
      <c r="D4643" s="356">
        <v>0</v>
      </c>
      <c r="E4643" s="356">
        <v>0</v>
      </c>
      <c r="F4643" s="356">
        <v>0</v>
      </c>
      <c r="G4643" s="356">
        <v>0</v>
      </c>
      <c r="H4643" s="356">
        <v>0</v>
      </c>
      <c r="I4643" s="356">
        <v>98</v>
      </c>
      <c r="J4643" t="s">
        <v>732</v>
      </c>
      <c r="K4643" t="str">
        <f>INDEX('Planning Periods'!$O$2:$O$540,MATCH('Table B Values'!A4643,'Planning Periods'!$A$2:$A$540,0))</f>
        <v>Los Angeles County</v>
      </c>
    </row>
    <row r="4644" spans="1:11">
      <c r="A4644" t="s">
        <v>1421</v>
      </c>
      <c r="B4644" s="387" t="s">
        <v>1307</v>
      </c>
      <c r="C4644" s="356">
        <v>0</v>
      </c>
      <c r="D4644" s="356">
        <v>0</v>
      </c>
      <c r="E4644" s="356">
        <v>0</v>
      </c>
      <c r="F4644" s="356">
        <v>1</v>
      </c>
      <c r="G4644" s="356">
        <v>0</v>
      </c>
      <c r="H4644" s="356">
        <v>0</v>
      </c>
      <c r="I4644" s="356">
        <v>8</v>
      </c>
      <c r="J4644" t="s">
        <v>732</v>
      </c>
      <c r="K4644" t="str">
        <f>INDEX('Planning Periods'!$O$2:$O$540,MATCH('Table B Values'!A4644,'Planning Periods'!$A$2:$A$540,0))</f>
        <v>Los Angeles County</v>
      </c>
    </row>
    <row r="4645" spans="1:11">
      <c r="A4645" t="s">
        <v>1422</v>
      </c>
      <c r="B4645" s="387" t="s">
        <v>1307</v>
      </c>
      <c r="C4645" s="356">
        <v>0</v>
      </c>
      <c r="D4645" s="356">
        <v>0</v>
      </c>
      <c r="E4645" s="356">
        <v>0</v>
      </c>
      <c r="F4645" s="356">
        <v>15</v>
      </c>
      <c r="G4645" s="356">
        <v>0</v>
      </c>
      <c r="H4645" s="356">
        <v>17</v>
      </c>
      <c r="I4645" s="356">
        <v>23</v>
      </c>
      <c r="J4645" t="s">
        <v>732</v>
      </c>
      <c r="K4645" t="str">
        <f>INDEX('Planning Periods'!$O$2:$O$540,MATCH('Table B Values'!A4645,'Planning Periods'!$A$2:$A$540,0))</f>
        <v>Glenn County</v>
      </c>
    </row>
    <row r="4646" spans="1:11">
      <c r="A4646" t="s">
        <v>1423</v>
      </c>
      <c r="B4646" s="387" t="s">
        <v>1307</v>
      </c>
      <c r="C4646" s="356">
        <v>0</v>
      </c>
      <c r="D4646" s="356">
        <v>62</v>
      </c>
      <c r="E4646" s="356">
        <v>0</v>
      </c>
      <c r="F4646" s="356">
        <v>6</v>
      </c>
      <c r="G4646" s="356">
        <v>0</v>
      </c>
      <c r="H4646" s="356">
        <v>0</v>
      </c>
      <c r="I4646" s="356">
        <v>5</v>
      </c>
      <c r="J4646" t="s">
        <v>732</v>
      </c>
      <c r="K4646" t="str">
        <f>INDEX('Planning Periods'!$O$2:$O$540,MATCH('Table B Values'!A4646,'Planning Periods'!$A$2:$A$540,0))</f>
        <v>Santa Barbara County</v>
      </c>
    </row>
    <row r="4647" spans="1:11">
      <c r="A4647" t="s">
        <v>1424</v>
      </c>
      <c r="B4647" s="387" t="s">
        <v>1307</v>
      </c>
      <c r="C4647" s="356">
        <v>0</v>
      </c>
      <c r="D4647" s="356">
        <v>0</v>
      </c>
      <c r="E4647" s="356">
        <v>0</v>
      </c>
      <c r="F4647" s="356">
        <v>0</v>
      </c>
      <c r="G4647" s="356">
        <v>0</v>
      </c>
      <c r="H4647" s="356">
        <v>0</v>
      </c>
      <c r="I4647" s="356">
        <v>1</v>
      </c>
      <c r="J4647" t="s">
        <v>732</v>
      </c>
      <c r="K4647" t="str">
        <f>INDEX('Planning Periods'!$O$2:$O$540,MATCH('Table B Values'!A4647,'Planning Periods'!$A$2:$A$540,0))</f>
        <v>San Bernardino County</v>
      </c>
    </row>
    <row r="4648" spans="1:11">
      <c r="A4648" t="s">
        <v>1425</v>
      </c>
      <c r="B4648" s="387" t="s">
        <v>1307</v>
      </c>
      <c r="C4648" s="356">
        <v>0</v>
      </c>
      <c r="D4648" s="356">
        <v>0</v>
      </c>
      <c r="E4648" s="356">
        <v>1</v>
      </c>
      <c r="F4648" s="356">
        <v>33</v>
      </c>
      <c r="G4648" s="356">
        <v>0</v>
      </c>
      <c r="H4648" s="356">
        <v>0</v>
      </c>
      <c r="I4648" s="356">
        <v>22</v>
      </c>
      <c r="J4648" t="s">
        <v>732</v>
      </c>
      <c r="K4648" t="str">
        <f>INDEX('Planning Periods'!$O$2:$O$540,MATCH('Table B Values'!A4648,'Planning Periods'!$A$2:$A$540,0))</f>
        <v>Nevada County</v>
      </c>
    </row>
    <row r="4649" spans="1:11">
      <c r="A4649" t="s">
        <v>1426</v>
      </c>
      <c r="B4649" s="387" t="s">
        <v>1307</v>
      </c>
      <c r="C4649" s="356">
        <v>0</v>
      </c>
      <c r="D4649" s="356">
        <v>0</v>
      </c>
      <c r="E4649" s="356">
        <v>0</v>
      </c>
      <c r="F4649" s="356">
        <v>0</v>
      </c>
      <c r="G4649" s="356">
        <v>0</v>
      </c>
      <c r="H4649" s="356">
        <v>0</v>
      </c>
      <c r="I4649" s="356">
        <v>3</v>
      </c>
      <c r="J4649" t="s">
        <v>732</v>
      </c>
      <c r="K4649" t="str">
        <f>INDEX('Planning Periods'!$O$2:$O$540,MATCH('Table B Values'!A4649,'Planning Periods'!$A$2:$A$540,0))</f>
        <v>Butte County</v>
      </c>
    </row>
    <row r="4650" spans="1:11">
      <c r="A4650" t="s">
        <v>1427</v>
      </c>
      <c r="B4650" s="387" t="s">
        <v>1307</v>
      </c>
      <c r="C4650" s="356">
        <v>0</v>
      </c>
      <c r="D4650" s="356">
        <v>0</v>
      </c>
      <c r="E4650" s="356">
        <v>3</v>
      </c>
      <c r="F4650" s="356">
        <v>4</v>
      </c>
      <c r="G4650" s="356">
        <v>0</v>
      </c>
      <c r="H4650" s="356">
        <v>27</v>
      </c>
      <c r="I4650" s="356">
        <v>30</v>
      </c>
      <c r="J4650" t="s">
        <v>732</v>
      </c>
      <c r="K4650" t="str">
        <f>INDEX('Planning Periods'!$O$2:$O$540,MATCH('Table B Values'!A4650,'Planning Periods'!$A$2:$A$540,0))</f>
        <v>San Luis Obispo County</v>
      </c>
    </row>
    <row r="4651" spans="1:11">
      <c r="A4651" t="s">
        <v>1428</v>
      </c>
      <c r="B4651" s="387" t="s">
        <v>1307</v>
      </c>
      <c r="C4651" s="356">
        <v>33</v>
      </c>
      <c r="D4651" s="356">
        <v>0</v>
      </c>
      <c r="E4651" s="356">
        <v>40</v>
      </c>
      <c r="F4651" s="356">
        <v>0</v>
      </c>
      <c r="G4651" s="356">
        <v>4</v>
      </c>
      <c r="H4651" s="356">
        <v>16</v>
      </c>
      <c r="I4651" s="356">
        <v>0</v>
      </c>
      <c r="J4651" t="s">
        <v>732</v>
      </c>
      <c r="K4651" t="str">
        <f>INDEX('Planning Periods'!$O$2:$O$540,MATCH('Table B Values'!A4651,'Planning Periods'!$A$2:$A$540,0))</f>
        <v>Santa Barbara County</v>
      </c>
    </row>
    <row r="4652" spans="1:11">
      <c r="A4652" t="s">
        <v>1429</v>
      </c>
      <c r="B4652" s="387" t="s">
        <v>1307</v>
      </c>
      <c r="C4652" s="356">
        <v>0</v>
      </c>
      <c r="D4652" s="356">
        <v>0</v>
      </c>
      <c r="E4652" s="356">
        <v>0</v>
      </c>
      <c r="F4652" s="356">
        <v>0</v>
      </c>
      <c r="G4652" s="356">
        <v>0</v>
      </c>
      <c r="H4652" s="356">
        <v>18</v>
      </c>
      <c r="I4652" s="356">
        <v>8</v>
      </c>
      <c r="J4652" t="s">
        <v>732</v>
      </c>
      <c r="K4652" t="str">
        <f>INDEX('Planning Periods'!$O$2:$O$540,MATCH('Table B Values'!A4652,'Planning Periods'!$A$2:$A$540,0))</f>
        <v>San Mateo County</v>
      </c>
    </row>
    <row r="4653" spans="1:11">
      <c r="A4653" t="s">
        <v>1430</v>
      </c>
      <c r="B4653" s="387" t="s">
        <v>1307</v>
      </c>
      <c r="C4653" s="356">
        <v>0</v>
      </c>
      <c r="D4653" s="356">
        <v>0</v>
      </c>
      <c r="E4653" s="356">
        <v>0</v>
      </c>
      <c r="F4653" s="356">
        <v>0</v>
      </c>
      <c r="G4653" s="356">
        <v>0</v>
      </c>
      <c r="H4653" s="356">
        <v>0</v>
      </c>
      <c r="I4653" s="356">
        <v>5</v>
      </c>
      <c r="J4653" t="s">
        <v>732</v>
      </c>
      <c r="K4653" t="str">
        <f>INDEX('Planning Periods'!$O$2:$O$540,MATCH('Table B Values'!A4653,'Planning Periods'!$A$2:$A$540,0))</f>
        <v>Los Angeles County</v>
      </c>
    </row>
    <row r="4654" spans="1:11">
      <c r="A4654" t="s">
        <v>1431</v>
      </c>
      <c r="B4654" s="387" t="s">
        <v>1307</v>
      </c>
      <c r="C4654" s="356">
        <v>0</v>
      </c>
      <c r="D4654" s="356">
        <v>0</v>
      </c>
      <c r="E4654" s="356">
        <v>1</v>
      </c>
      <c r="F4654" s="356">
        <v>0</v>
      </c>
      <c r="G4654" s="356">
        <v>0</v>
      </c>
      <c r="H4654" s="356">
        <v>0</v>
      </c>
      <c r="I4654" s="356">
        <v>13</v>
      </c>
      <c r="J4654" t="s">
        <v>732</v>
      </c>
      <c r="K4654" t="str">
        <f>INDEX('Planning Periods'!$O$2:$O$540,MATCH('Table B Values'!A4654,'Planning Periods'!$A$2:$A$540,0))</f>
        <v>Los Angeles County</v>
      </c>
    </row>
    <row r="4655" spans="1:11">
      <c r="A4655" t="s">
        <v>1432</v>
      </c>
      <c r="B4655" s="387" t="s">
        <v>1307</v>
      </c>
      <c r="C4655" s="356">
        <v>36</v>
      </c>
      <c r="D4655" s="356">
        <v>0</v>
      </c>
      <c r="E4655" s="356">
        <v>31</v>
      </c>
      <c r="F4655" s="356">
        <v>0</v>
      </c>
      <c r="G4655" s="356">
        <v>8</v>
      </c>
      <c r="H4655" s="356">
        <v>46</v>
      </c>
      <c r="I4655" s="356">
        <v>506</v>
      </c>
      <c r="J4655" t="s">
        <v>732</v>
      </c>
      <c r="K4655" t="str">
        <f>INDEX('Planning Periods'!$O$2:$O$540,MATCH('Table B Values'!A4655,'Planning Periods'!$A$2:$A$540,0))</f>
        <v>Alameda County</v>
      </c>
    </row>
    <row r="4656" spans="1:11">
      <c r="A4656" t="s">
        <v>1433</v>
      </c>
      <c r="B4656" s="387" t="s">
        <v>1307</v>
      </c>
      <c r="C4656" s="356">
        <v>0</v>
      </c>
      <c r="D4656" s="356">
        <v>22</v>
      </c>
      <c r="E4656" s="356">
        <v>0</v>
      </c>
      <c r="F4656" s="356">
        <v>0</v>
      </c>
      <c r="G4656" s="356">
        <v>0</v>
      </c>
      <c r="H4656" s="356">
        <v>0</v>
      </c>
      <c r="I4656" s="356">
        <v>10</v>
      </c>
      <c r="J4656" t="s">
        <v>732</v>
      </c>
      <c r="K4656" t="str">
        <f>INDEX('Planning Periods'!$O$2:$O$540,MATCH('Table B Values'!A4656,'Planning Periods'!$A$2:$A$540,0))</f>
        <v>Sonoma County</v>
      </c>
    </row>
    <row r="4657" spans="1:11">
      <c r="A4657" t="s">
        <v>1434</v>
      </c>
      <c r="B4657" s="387" t="s">
        <v>1307</v>
      </c>
      <c r="C4657" s="356">
        <v>0</v>
      </c>
      <c r="D4657" s="356">
        <v>0</v>
      </c>
      <c r="E4657" s="356">
        <v>0</v>
      </c>
      <c r="F4657" s="356">
        <v>0</v>
      </c>
      <c r="G4657" s="356">
        <v>0</v>
      </c>
      <c r="H4657" s="356">
        <v>3</v>
      </c>
      <c r="I4657" s="356">
        <v>154</v>
      </c>
      <c r="J4657" t="s">
        <v>732</v>
      </c>
      <c r="K4657" t="str">
        <f>INDEX('Planning Periods'!$O$2:$O$540,MATCH('Table B Values'!A4657,'Planning Periods'!$A$2:$A$540,0))</f>
        <v>Riverside County</v>
      </c>
    </row>
    <row r="4658" spans="1:11">
      <c r="A4658" t="s">
        <v>1435</v>
      </c>
      <c r="B4658" s="387" t="s">
        <v>1307</v>
      </c>
      <c r="C4658" s="356">
        <v>0</v>
      </c>
      <c r="D4658" s="356">
        <v>0</v>
      </c>
      <c r="E4658" s="356">
        <v>0</v>
      </c>
      <c r="F4658" s="356">
        <v>0</v>
      </c>
      <c r="G4658" s="356">
        <v>7</v>
      </c>
      <c r="H4658" s="356">
        <v>18</v>
      </c>
      <c r="I4658" s="356">
        <v>0</v>
      </c>
      <c r="J4658" t="s">
        <v>732</v>
      </c>
      <c r="K4658" t="str">
        <f>INDEX('Planning Periods'!$O$2:$O$540,MATCH('Table B Values'!A4658,'Planning Periods'!$A$2:$A$540,0))</f>
        <v>Los Angeles County</v>
      </c>
    </row>
    <row r="4659" spans="1:11">
      <c r="A4659" t="s">
        <v>1436</v>
      </c>
      <c r="B4659" s="387" t="s">
        <v>1307</v>
      </c>
      <c r="C4659" s="356">
        <v>0</v>
      </c>
      <c r="D4659" s="356">
        <v>0</v>
      </c>
      <c r="E4659" s="356">
        <v>0</v>
      </c>
      <c r="F4659" s="356">
        <v>0</v>
      </c>
      <c r="G4659" s="356">
        <v>0</v>
      </c>
      <c r="H4659" s="356">
        <v>111</v>
      </c>
      <c r="I4659" s="356">
        <v>49</v>
      </c>
      <c r="J4659" t="s">
        <v>732</v>
      </c>
      <c r="K4659" t="str">
        <f>INDEX('Planning Periods'!$O$2:$O$540,MATCH('Table B Values'!A4659,'Planning Periods'!$A$2:$A$540,0))</f>
        <v>San Bernardino County</v>
      </c>
    </row>
    <row r="4660" spans="1:11">
      <c r="A4660" t="s">
        <v>1437</v>
      </c>
      <c r="B4660" s="387" t="s">
        <v>1307</v>
      </c>
      <c r="C4660" s="356">
        <v>0</v>
      </c>
      <c r="D4660" s="356">
        <v>0</v>
      </c>
      <c r="E4660" s="356">
        <v>0</v>
      </c>
      <c r="F4660" s="356">
        <v>0</v>
      </c>
      <c r="G4660" s="356">
        <v>0</v>
      </c>
      <c r="H4660" s="356">
        <v>0</v>
      </c>
      <c r="I4660" s="356">
        <v>2</v>
      </c>
      <c r="J4660" t="s">
        <v>732</v>
      </c>
      <c r="K4660" t="str">
        <f>INDEX('Planning Periods'!$O$2:$O$540,MATCH('Table B Values'!A4660,'Planning Periods'!$A$2:$A$540,0))</f>
        <v>Los Angeles County</v>
      </c>
    </row>
    <row r="4661" spans="1:11">
      <c r="A4661" t="s">
        <v>1438</v>
      </c>
      <c r="B4661" s="387" t="s">
        <v>1307</v>
      </c>
      <c r="C4661" s="356">
        <v>0</v>
      </c>
      <c r="D4661" s="356">
        <v>9</v>
      </c>
      <c r="E4661" s="356">
        <v>0</v>
      </c>
      <c r="F4661" s="356">
        <v>201</v>
      </c>
      <c r="G4661" s="356">
        <v>0</v>
      </c>
      <c r="H4661" s="356">
        <v>2</v>
      </c>
      <c r="I4661" s="356">
        <v>0</v>
      </c>
      <c r="J4661" t="s">
        <v>732</v>
      </c>
      <c r="K4661" t="str">
        <f>INDEX('Planning Periods'!$O$2:$O$540,MATCH('Table B Values'!A4661,'Planning Periods'!$A$2:$A$540,0))</f>
        <v>San Bernardino County</v>
      </c>
    </row>
    <row r="4662" spans="1:11">
      <c r="A4662" t="s">
        <v>1439</v>
      </c>
      <c r="B4662" s="387" t="s">
        <v>1307</v>
      </c>
      <c r="C4662" s="356">
        <v>0</v>
      </c>
      <c r="D4662" s="356">
        <v>5</v>
      </c>
      <c r="E4662" s="356">
        <v>0</v>
      </c>
      <c r="F4662" s="356">
        <v>6</v>
      </c>
      <c r="G4662" s="356">
        <v>0</v>
      </c>
      <c r="H4662" s="356">
        <v>7</v>
      </c>
      <c r="I4662" s="356">
        <v>3</v>
      </c>
      <c r="J4662" t="s">
        <v>732</v>
      </c>
      <c r="K4662" t="str">
        <f>INDEX('Planning Periods'!$O$2:$O$540,MATCH('Table B Values'!A4662,'Planning Periods'!$A$2:$A$540,0))</f>
        <v>San Mateo County</v>
      </c>
    </row>
    <row r="4663" spans="1:11">
      <c r="A4663" t="s">
        <v>1440</v>
      </c>
      <c r="B4663" s="387" t="s">
        <v>1307</v>
      </c>
      <c r="C4663" s="356">
        <v>79</v>
      </c>
      <c r="D4663" s="356">
        <v>4</v>
      </c>
      <c r="E4663" s="356">
        <v>0</v>
      </c>
      <c r="F4663" s="356">
        <v>0</v>
      </c>
      <c r="G4663" s="356">
        <v>0</v>
      </c>
      <c r="H4663" s="356">
        <v>83</v>
      </c>
      <c r="I4663" s="356">
        <v>28</v>
      </c>
      <c r="J4663" t="s">
        <v>732</v>
      </c>
      <c r="K4663" t="str">
        <f>INDEX('Planning Periods'!$O$2:$O$540,MATCH('Table B Values'!A4663,'Planning Periods'!$A$2:$A$540,0))</f>
        <v>Humboldt County</v>
      </c>
    </row>
    <row r="4664" spans="1:11">
      <c r="A4664" t="s">
        <v>1441</v>
      </c>
      <c r="B4664" s="387" t="s">
        <v>1307</v>
      </c>
      <c r="C4664" s="356">
        <v>0</v>
      </c>
      <c r="D4664" s="356">
        <v>9</v>
      </c>
      <c r="E4664" s="356">
        <v>0</v>
      </c>
      <c r="F4664" s="356">
        <v>9</v>
      </c>
      <c r="G4664" s="356">
        <v>0</v>
      </c>
      <c r="H4664" s="356">
        <v>4</v>
      </c>
      <c r="I4664" s="356">
        <v>11</v>
      </c>
      <c r="J4664" t="s">
        <v>732</v>
      </c>
      <c r="K4664" t="str">
        <f>INDEX('Planning Periods'!$O$2:$O$540,MATCH('Table B Values'!A4664,'Planning Periods'!$A$2:$A$540,0))</f>
        <v>Orange County</v>
      </c>
    </row>
    <row r="4665" spans="1:11">
      <c r="A4665" t="s">
        <v>1442</v>
      </c>
      <c r="B4665" s="387" t="s">
        <v>1307</v>
      </c>
      <c r="C4665" s="356">
        <v>0</v>
      </c>
      <c r="D4665" s="356">
        <v>0</v>
      </c>
      <c r="E4665" s="356">
        <v>0</v>
      </c>
      <c r="F4665" s="356">
        <v>2</v>
      </c>
      <c r="G4665" s="356">
        <v>0</v>
      </c>
      <c r="H4665" s="356">
        <v>0</v>
      </c>
      <c r="I4665" s="356">
        <v>0</v>
      </c>
      <c r="J4665" t="s">
        <v>732</v>
      </c>
      <c r="K4665" t="str">
        <f>INDEX('Planning Periods'!$O$2:$O$540,MATCH('Table B Values'!A4665,'Planning Periods'!$A$2:$A$540,0))</f>
        <v>Los Angeles County</v>
      </c>
    </row>
    <row r="4666" spans="1:11">
      <c r="A4666" t="s">
        <v>1443</v>
      </c>
      <c r="B4666" s="387" t="s">
        <v>1307</v>
      </c>
      <c r="C4666" s="356">
        <v>0</v>
      </c>
      <c r="D4666" s="356">
        <v>0</v>
      </c>
      <c r="E4666" s="356">
        <v>0</v>
      </c>
      <c r="F4666" s="356">
        <v>0</v>
      </c>
      <c r="G4666" s="356">
        <v>0</v>
      </c>
      <c r="H4666" s="356">
        <v>0</v>
      </c>
      <c r="I4666" s="356">
        <v>32</v>
      </c>
      <c r="J4666" t="s">
        <v>732</v>
      </c>
      <c r="K4666" t="str">
        <f>INDEX('Planning Periods'!$O$2:$O$540,MATCH('Table B Values'!A4666,'Planning Periods'!$A$2:$A$540,0))</f>
        <v>San Diego County</v>
      </c>
    </row>
    <row r="4667" spans="1:11">
      <c r="A4667" t="s">
        <v>1444</v>
      </c>
      <c r="B4667" s="387" t="s">
        <v>1307</v>
      </c>
      <c r="C4667" s="356">
        <v>0</v>
      </c>
      <c r="D4667" s="356">
        <v>0</v>
      </c>
      <c r="E4667" s="356">
        <v>0</v>
      </c>
      <c r="F4667" s="356">
        <v>0</v>
      </c>
      <c r="G4667" s="356">
        <v>0</v>
      </c>
      <c r="H4667" s="356">
        <v>9</v>
      </c>
      <c r="I4667" s="356">
        <v>0</v>
      </c>
      <c r="J4667" t="s">
        <v>732</v>
      </c>
      <c r="K4667" t="str">
        <f>INDEX('Planning Periods'!$O$2:$O$540,MATCH('Table B Values'!A4667,'Planning Periods'!$A$2:$A$540,0))</f>
        <v>Imperial County</v>
      </c>
    </row>
    <row r="4668" spans="1:11">
      <c r="A4668" t="s">
        <v>1445</v>
      </c>
      <c r="B4668" s="387" t="s">
        <v>1307</v>
      </c>
      <c r="C4668" s="356">
        <v>0</v>
      </c>
      <c r="D4668" s="356">
        <v>0</v>
      </c>
      <c r="E4668" s="356">
        <v>0</v>
      </c>
      <c r="F4668" s="356">
        <v>1</v>
      </c>
      <c r="G4668" s="356">
        <v>0</v>
      </c>
      <c r="H4668" s="356">
        <v>0</v>
      </c>
      <c r="I4668" s="356">
        <v>8</v>
      </c>
      <c r="J4668" t="s">
        <v>732</v>
      </c>
      <c r="K4668" t="str">
        <f>INDEX('Planning Periods'!$O$2:$O$540,MATCH('Table B Values'!A4668,'Planning Periods'!$A$2:$A$540,0))</f>
        <v>Riverside County</v>
      </c>
    </row>
    <row r="4669" spans="1:11">
      <c r="A4669" t="s">
        <v>1446</v>
      </c>
      <c r="B4669" s="387" t="s">
        <v>1307</v>
      </c>
      <c r="C4669" s="356">
        <v>0</v>
      </c>
      <c r="D4669" s="356">
        <v>0</v>
      </c>
      <c r="E4669" s="356">
        <v>0</v>
      </c>
      <c r="F4669" s="356">
        <v>0</v>
      </c>
      <c r="G4669" s="356">
        <v>0</v>
      </c>
      <c r="H4669" s="356">
        <v>0</v>
      </c>
      <c r="I4669" s="356">
        <v>170</v>
      </c>
      <c r="J4669" t="s">
        <v>732</v>
      </c>
      <c r="K4669" t="str">
        <f>INDEX('Planning Periods'!$O$2:$O$540,MATCH('Table B Values'!A4669,'Planning Periods'!$A$2:$A$540,0))</f>
        <v>Riverside County</v>
      </c>
    </row>
    <row r="4670" spans="1:11">
      <c r="A4670" t="s">
        <v>1447</v>
      </c>
      <c r="B4670" s="387" t="s">
        <v>1307</v>
      </c>
      <c r="C4670" s="356">
        <v>0</v>
      </c>
      <c r="D4670" s="356">
        <v>0</v>
      </c>
      <c r="E4670" s="356">
        <v>0</v>
      </c>
      <c r="F4670" s="356">
        <v>0</v>
      </c>
      <c r="G4670" s="356">
        <v>0</v>
      </c>
      <c r="H4670" s="356">
        <v>0</v>
      </c>
      <c r="I4670" s="356">
        <v>8</v>
      </c>
      <c r="J4670" t="s">
        <v>732</v>
      </c>
      <c r="K4670" t="str">
        <f>INDEX('Planning Periods'!$O$2:$O$540,MATCH('Table B Values'!A4670,'Planning Periods'!$A$2:$A$540,0))</f>
        <v>Los Angeles County</v>
      </c>
    </row>
    <row r="4671" spans="1:11">
      <c r="A4671" t="s">
        <v>1448</v>
      </c>
      <c r="B4671" s="387" t="s">
        <v>1307</v>
      </c>
      <c r="C4671" s="356">
        <v>0</v>
      </c>
      <c r="D4671" s="356">
        <v>0</v>
      </c>
      <c r="E4671" s="356">
        <v>0</v>
      </c>
      <c r="F4671" s="356">
        <v>0</v>
      </c>
      <c r="G4671" s="356">
        <v>0</v>
      </c>
      <c r="H4671" s="356">
        <v>0</v>
      </c>
      <c r="I4671" s="356">
        <v>36</v>
      </c>
      <c r="J4671" t="s">
        <v>732</v>
      </c>
      <c r="K4671" t="str">
        <f>INDEX('Planning Periods'!$O$2:$O$540,MATCH('Table B Values'!A4671,'Planning Periods'!$A$2:$A$540,0))</f>
        <v>Inyo County</v>
      </c>
    </row>
    <row r="4672" spans="1:11">
      <c r="A4672" t="s">
        <v>1449</v>
      </c>
      <c r="B4672" s="387" t="s">
        <v>1307</v>
      </c>
      <c r="C4672" s="356">
        <v>0</v>
      </c>
      <c r="D4672" s="356">
        <v>0</v>
      </c>
      <c r="E4672" s="356">
        <v>0</v>
      </c>
      <c r="F4672" s="356">
        <v>0</v>
      </c>
      <c r="G4672" s="356">
        <v>0</v>
      </c>
      <c r="H4672" s="356">
        <v>59</v>
      </c>
      <c r="I4672" s="356">
        <v>66</v>
      </c>
      <c r="J4672" t="s">
        <v>732</v>
      </c>
      <c r="K4672" t="str">
        <f>INDEX('Planning Periods'!$O$2:$O$540,MATCH('Table B Values'!A4672,'Planning Periods'!$A$2:$A$540,0))</f>
        <v>Amador County</v>
      </c>
    </row>
    <row r="4673" spans="1:11">
      <c r="A4673" t="s">
        <v>1450</v>
      </c>
      <c r="B4673" s="387" t="s">
        <v>1307</v>
      </c>
      <c r="C4673" s="356">
        <v>0</v>
      </c>
      <c r="D4673" s="356">
        <v>0</v>
      </c>
      <c r="E4673" s="356">
        <v>0</v>
      </c>
      <c r="F4673" s="356">
        <v>0</v>
      </c>
      <c r="G4673" s="356">
        <v>36</v>
      </c>
      <c r="H4673" s="356">
        <v>0</v>
      </c>
      <c r="I4673" s="356">
        <v>570</v>
      </c>
      <c r="J4673" t="s">
        <v>732</v>
      </c>
      <c r="K4673" t="str">
        <f>INDEX('Planning Periods'!$O$2:$O$540,MATCH('Table B Values'!A4673,'Planning Periods'!$A$2:$A$540,0))</f>
        <v>Orange County</v>
      </c>
    </row>
    <row r="4674" spans="1:11">
      <c r="A4674" t="s">
        <v>1451</v>
      </c>
      <c r="B4674" s="387" t="s">
        <v>1307</v>
      </c>
      <c r="C4674" s="356">
        <v>0</v>
      </c>
      <c r="D4674" s="356">
        <v>0</v>
      </c>
      <c r="E4674" s="356">
        <v>0</v>
      </c>
      <c r="F4674" s="356">
        <v>0</v>
      </c>
      <c r="G4674" s="356">
        <v>0</v>
      </c>
      <c r="H4674" s="356">
        <v>0</v>
      </c>
      <c r="I4674" s="356">
        <v>28</v>
      </c>
      <c r="J4674" t="s">
        <v>732</v>
      </c>
      <c r="K4674" t="str">
        <f>INDEX('Planning Periods'!$O$2:$O$540,MATCH('Table B Values'!A4674,'Planning Periods'!$A$2:$A$540,0))</f>
        <v>Amador County</v>
      </c>
    </row>
    <row r="4675" spans="1:11">
      <c r="A4675" t="s">
        <v>1452</v>
      </c>
      <c r="B4675" s="387" t="s">
        <v>1307</v>
      </c>
      <c r="C4675" s="356">
        <v>0</v>
      </c>
      <c r="D4675" s="356">
        <v>0</v>
      </c>
      <c r="E4675" s="356">
        <v>0</v>
      </c>
      <c r="F4675" s="356">
        <v>0</v>
      </c>
      <c r="G4675" s="356">
        <v>0</v>
      </c>
      <c r="H4675" s="356">
        <v>0</v>
      </c>
      <c r="I4675" s="356">
        <v>78</v>
      </c>
      <c r="J4675" t="s">
        <v>732</v>
      </c>
      <c r="K4675" t="str">
        <f>INDEX('Planning Periods'!$O$2:$O$540,MATCH('Table B Values'!A4675,'Planning Periods'!$A$2:$A$540,0))</f>
        <v>Riverside County</v>
      </c>
    </row>
    <row r="4676" spans="1:11">
      <c r="A4676" t="s">
        <v>1453</v>
      </c>
      <c r="B4676" s="387" t="s">
        <v>1307</v>
      </c>
      <c r="C4676" s="356">
        <v>0</v>
      </c>
      <c r="D4676" s="356">
        <v>0</v>
      </c>
      <c r="E4676" s="356">
        <v>0</v>
      </c>
      <c r="F4676" s="356">
        <v>0</v>
      </c>
      <c r="G4676" s="356">
        <v>0</v>
      </c>
      <c r="H4676" s="356">
        <v>0</v>
      </c>
      <c r="I4676" s="356">
        <v>8</v>
      </c>
      <c r="J4676" t="s">
        <v>732</v>
      </c>
      <c r="K4676" t="str">
        <f>INDEX('Planning Periods'!$O$2:$O$540,MATCH('Table B Values'!A4676,'Planning Periods'!$A$2:$A$540,0))</f>
        <v>Los Angeles County</v>
      </c>
    </row>
    <row r="4677" spans="1:11">
      <c r="A4677" t="s">
        <v>1454</v>
      </c>
      <c r="B4677" s="387" t="s">
        <v>1307</v>
      </c>
      <c r="C4677" s="356">
        <v>0</v>
      </c>
      <c r="D4677" s="356">
        <v>3</v>
      </c>
      <c r="E4677" s="356">
        <v>0</v>
      </c>
      <c r="F4677" s="356">
        <v>5</v>
      </c>
      <c r="G4677" s="356">
        <v>0</v>
      </c>
      <c r="H4677" s="356">
        <v>0</v>
      </c>
      <c r="I4677" s="356">
        <v>3</v>
      </c>
      <c r="J4677" t="s">
        <v>732</v>
      </c>
      <c r="K4677" t="str">
        <f>INDEX('Planning Periods'!$O$2:$O$540,MATCH('Table B Values'!A4677,'Planning Periods'!$A$2:$A$540,0))</f>
        <v>Orange County</v>
      </c>
    </row>
    <row r="4678" spans="1:11">
      <c r="A4678" t="s">
        <v>1455</v>
      </c>
      <c r="B4678" s="387" t="s">
        <v>1307</v>
      </c>
      <c r="C4678" s="356">
        <v>0</v>
      </c>
      <c r="D4678" s="356">
        <v>0</v>
      </c>
      <c r="E4678" s="356">
        <v>0</v>
      </c>
      <c r="F4678" s="356">
        <v>0</v>
      </c>
      <c r="G4678" s="356">
        <v>0</v>
      </c>
      <c r="H4678" s="356">
        <v>0</v>
      </c>
      <c r="I4678" s="356">
        <v>2</v>
      </c>
      <c r="J4678" t="s">
        <v>732</v>
      </c>
      <c r="K4678" t="str">
        <f>INDEX('Planning Periods'!$O$2:$O$540,MATCH('Table B Values'!A4678,'Planning Periods'!$A$2:$A$540,0))</f>
        <v>Los Angeles County</v>
      </c>
    </row>
    <row r="4679" spans="1:11">
      <c r="A4679" t="s">
        <v>1456</v>
      </c>
      <c r="B4679" s="387" t="s">
        <v>1307</v>
      </c>
      <c r="C4679" s="356">
        <v>0</v>
      </c>
      <c r="D4679" s="356">
        <v>0</v>
      </c>
      <c r="E4679" s="356">
        <v>0</v>
      </c>
      <c r="F4679" s="356">
        <v>0</v>
      </c>
      <c r="G4679" s="356">
        <v>0</v>
      </c>
      <c r="H4679" s="356">
        <v>23</v>
      </c>
      <c r="I4679" s="356">
        <v>0</v>
      </c>
      <c r="J4679" t="s">
        <v>732</v>
      </c>
      <c r="K4679" t="str">
        <f>INDEX('Planning Periods'!$O$2:$O$540,MATCH('Table B Values'!A4679,'Planning Periods'!$A$2:$A$540,0))</f>
        <v>San Diego County</v>
      </c>
    </row>
    <row r="4680" spans="1:11">
      <c r="A4680" t="s">
        <v>1457</v>
      </c>
      <c r="B4680" s="387" t="s">
        <v>1307</v>
      </c>
      <c r="C4680" s="356">
        <v>0</v>
      </c>
      <c r="D4680" s="356">
        <v>0</v>
      </c>
      <c r="E4680" s="356">
        <v>0</v>
      </c>
      <c r="F4680" s="356">
        <v>0</v>
      </c>
      <c r="G4680" s="356">
        <v>0</v>
      </c>
      <c r="H4680" s="356">
        <v>0</v>
      </c>
      <c r="I4680" s="356">
        <v>16</v>
      </c>
      <c r="J4680" t="s">
        <v>732</v>
      </c>
      <c r="K4680" t="str">
        <f>INDEX('Planning Periods'!$O$2:$O$540,MATCH('Table B Values'!A4680,'Planning Periods'!$A$2:$A$540,0))</f>
        <v>Los Angeles County</v>
      </c>
    </row>
    <row r="4681" spans="1:11">
      <c r="A4681" t="s">
        <v>1458</v>
      </c>
      <c r="B4681" s="387" t="s">
        <v>1307</v>
      </c>
      <c r="C4681" s="356">
        <v>0</v>
      </c>
      <c r="D4681" s="356">
        <v>0</v>
      </c>
      <c r="E4681" s="356">
        <v>0</v>
      </c>
      <c r="F4681" s="356">
        <v>0</v>
      </c>
      <c r="G4681" s="356">
        <v>0</v>
      </c>
      <c r="H4681" s="356">
        <v>0</v>
      </c>
      <c r="I4681" s="356">
        <v>90</v>
      </c>
      <c r="J4681" t="s">
        <v>732</v>
      </c>
      <c r="K4681" t="str">
        <f>INDEX('Planning Periods'!$O$2:$O$540,MATCH('Table B Values'!A4681,'Planning Periods'!$A$2:$A$540,0))</f>
        <v>Riverside County</v>
      </c>
    </row>
    <row r="4682" spans="1:11">
      <c r="A4682" t="s">
        <v>1459</v>
      </c>
      <c r="B4682" s="387" t="s">
        <v>1307</v>
      </c>
      <c r="C4682" s="356">
        <v>0</v>
      </c>
      <c r="D4682" s="356">
        <v>0</v>
      </c>
      <c r="E4682" s="356">
        <v>0</v>
      </c>
      <c r="F4682" s="356">
        <v>0</v>
      </c>
      <c r="G4682" s="356">
        <v>0</v>
      </c>
      <c r="H4682" s="356">
        <v>0</v>
      </c>
      <c r="I4682" s="356">
        <v>0</v>
      </c>
      <c r="J4682" t="s">
        <v>732</v>
      </c>
      <c r="K4682" t="str">
        <f>INDEX('Planning Periods'!$O$2:$O$540,MATCH('Table B Values'!A4682,'Planning Periods'!$A$2:$A$540,0))</f>
        <v>Los Angeles County</v>
      </c>
    </row>
    <row r="4683" spans="1:11">
      <c r="A4683" t="s">
        <v>1460</v>
      </c>
      <c r="B4683" s="387" t="s">
        <v>1307</v>
      </c>
      <c r="C4683" s="356">
        <v>0</v>
      </c>
      <c r="D4683" s="356">
        <v>0</v>
      </c>
      <c r="E4683" s="356">
        <v>0</v>
      </c>
      <c r="F4683" s="356">
        <v>0</v>
      </c>
      <c r="G4683" s="356">
        <v>0</v>
      </c>
      <c r="H4683" s="356">
        <v>12</v>
      </c>
      <c r="I4683" s="356">
        <v>6</v>
      </c>
      <c r="J4683" t="s">
        <v>732</v>
      </c>
      <c r="K4683" t="str">
        <f>INDEX('Planning Periods'!$O$2:$O$540,MATCH('Table B Values'!A4683,'Planning Periods'!$A$2:$A$540,0))</f>
        <v>Contra Costa County</v>
      </c>
    </row>
    <row r="4684" spans="1:11">
      <c r="A4684" t="s">
        <v>1461</v>
      </c>
      <c r="B4684" s="387" t="s">
        <v>1307</v>
      </c>
      <c r="C4684" s="356">
        <v>0</v>
      </c>
      <c r="D4684" s="356">
        <v>0</v>
      </c>
      <c r="E4684" s="356">
        <v>0</v>
      </c>
      <c r="F4684" s="356">
        <v>0</v>
      </c>
      <c r="G4684" s="356">
        <v>0</v>
      </c>
      <c r="H4684" s="356">
        <v>0</v>
      </c>
      <c r="I4684" s="356">
        <v>6</v>
      </c>
      <c r="J4684" t="s">
        <v>732</v>
      </c>
      <c r="K4684" t="str">
        <f>INDEX('Planning Periods'!$O$2:$O$540,MATCH('Table B Values'!A4684,'Planning Periods'!$A$2:$A$540,0))</f>
        <v>Orange County</v>
      </c>
    </row>
    <row r="4685" spans="1:11">
      <c r="A4685" t="s">
        <v>1462</v>
      </c>
      <c r="B4685" s="387" t="s">
        <v>1307</v>
      </c>
      <c r="C4685" s="356">
        <v>0</v>
      </c>
      <c r="D4685" s="356">
        <v>0</v>
      </c>
      <c r="E4685" s="356">
        <v>0</v>
      </c>
      <c r="F4685" s="356">
        <v>0</v>
      </c>
      <c r="G4685" s="356">
        <v>0</v>
      </c>
      <c r="H4685" s="356">
        <v>0</v>
      </c>
      <c r="I4685" s="356">
        <v>1</v>
      </c>
      <c r="J4685" t="s">
        <v>732</v>
      </c>
      <c r="K4685" t="str">
        <f>INDEX('Planning Periods'!$O$2:$O$540,MATCH('Table B Values'!A4685,'Planning Periods'!$A$2:$A$540,0))</f>
        <v>Orange County</v>
      </c>
    </row>
    <row r="4686" spans="1:11">
      <c r="A4686" t="s">
        <v>1463</v>
      </c>
      <c r="B4686" s="387" t="s">
        <v>1307</v>
      </c>
      <c r="C4686" s="356">
        <v>24</v>
      </c>
      <c r="D4686" s="356">
        <v>1</v>
      </c>
      <c r="E4686" s="356">
        <v>0</v>
      </c>
      <c r="F4686" s="356">
        <v>1</v>
      </c>
      <c r="G4686" s="356">
        <v>0</v>
      </c>
      <c r="H4686" s="356">
        <v>0</v>
      </c>
      <c r="I4686" s="356">
        <v>360</v>
      </c>
      <c r="J4686" t="s">
        <v>732</v>
      </c>
      <c r="K4686" t="str">
        <f>INDEX('Planning Periods'!$O$2:$O$540,MATCH('Table B Values'!A4686,'Planning Periods'!$A$2:$A$540,0))</f>
        <v>Orange County</v>
      </c>
    </row>
    <row r="4687" spans="1:11">
      <c r="A4687" t="s">
        <v>1464</v>
      </c>
      <c r="B4687" s="387" t="s">
        <v>1307</v>
      </c>
      <c r="C4687" s="356">
        <v>0</v>
      </c>
      <c r="D4687" s="356">
        <v>0</v>
      </c>
      <c r="E4687" s="356">
        <v>0</v>
      </c>
      <c r="F4687" s="356">
        <v>0</v>
      </c>
      <c r="G4687" s="356">
        <v>0</v>
      </c>
      <c r="H4687" s="356">
        <v>0</v>
      </c>
      <c r="I4687" s="356">
        <v>1</v>
      </c>
      <c r="J4687" t="s">
        <v>732</v>
      </c>
      <c r="K4687" t="str">
        <f>INDEX('Planning Periods'!$O$2:$O$540,MATCH('Table B Values'!A4687,'Planning Periods'!$A$2:$A$540,0))</f>
        <v>Lake County</v>
      </c>
    </row>
    <row r="4688" spans="1:11">
      <c r="A4688" t="s">
        <v>1465</v>
      </c>
      <c r="B4688" s="387" t="s">
        <v>1307</v>
      </c>
      <c r="C4688" s="356">
        <v>0</v>
      </c>
      <c r="D4688" s="356">
        <v>1</v>
      </c>
      <c r="E4688" s="356">
        <v>0</v>
      </c>
      <c r="F4688" s="356">
        <v>0</v>
      </c>
      <c r="G4688" s="356">
        <v>0</v>
      </c>
      <c r="H4688" s="356">
        <v>30</v>
      </c>
      <c r="I4688" s="356">
        <v>5</v>
      </c>
      <c r="J4688" t="s">
        <v>732</v>
      </c>
      <c r="K4688" t="str">
        <f>INDEX('Planning Periods'!$O$2:$O$540,MATCH('Table B Values'!A4688,'Planning Periods'!$A$2:$A$540,0))</f>
        <v>Riverside County</v>
      </c>
    </row>
    <row r="4689" spans="1:11">
      <c r="A4689" t="s">
        <v>1466</v>
      </c>
      <c r="B4689" s="387" t="s">
        <v>1307</v>
      </c>
      <c r="C4689" s="356">
        <v>0</v>
      </c>
      <c r="D4689" s="356">
        <v>0</v>
      </c>
      <c r="E4689" s="356">
        <v>0</v>
      </c>
      <c r="F4689" s="356">
        <v>2</v>
      </c>
      <c r="G4689" s="356">
        <v>0</v>
      </c>
      <c r="H4689" s="356">
        <v>3</v>
      </c>
      <c r="I4689" s="356">
        <v>57</v>
      </c>
      <c r="J4689" t="s">
        <v>732</v>
      </c>
      <c r="K4689" t="str">
        <f>INDEX('Planning Periods'!$O$2:$O$540,MATCH('Table B Values'!A4689,'Planning Periods'!$A$2:$A$540,0))</f>
        <v>Orange County</v>
      </c>
    </row>
    <row r="4690" spans="1:11">
      <c r="A4690" t="s">
        <v>1467</v>
      </c>
      <c r="B4690" s="387" t="s">
        <v>1307</v>
      </c>
      <c r="C4690" s="356">
        <v>0</v>
      </c>
      <c r="D4690" s="356">
        <v>10</v>
      </c>
      <c r="E4690" s="356">
        <v>0</v>
      </c>
      <c r="F4690" s="356">
        <v>1</v>
      </c>
      <c r="G4690" s="356">
        <v>0</v>
      </c>
      <c r="H4690" s="356">
        <v>0</v>
      </c>
      <c r="I4690" s="356">
        <v>3</v>
      </c>
      <c r="J4690" t="s">
        <v>732</v>
      </c>
      <c r="K4690" t="str">
        <f>INDEX('Planning Periods'!$O$2:$O$540,MATCH('Table B Values'!A4690,'Planning Periods'!$A$2:$A$540,0))</f>
        <v>Los Angeles County</v>
      </c>
    </row>
    <row r="4691" spans="1:11">
      <c r="A4691" t="s">
        <v>1468</v>
      </c>
      <c r="B4691" s="387" t="s">
        <v>1307</v>
      </c>
      <c r="C4691" s="356">
        <v>26</v>
      </c>
      <c r="D4691" s="356">
        <v>0</v>
      </c>
      <c r="E4691" s="356">
        <v>238</v>
      </c>
      <c r="F4691" s="356">
        <v>0</v>
      </c>
      <c r="G4691" s="356">
        <v>0</v>
      </c>
      <c r="H4691" s="356">
        <v>91</v>
      </c>
      <c r="I4691" s="356">
        <v>70</v>
      </c>
      <c r="J4691" t="s">
        <v>732</v>
      </c>
      <c r="K4691" t="str">
        <f>INDEX('Planning Periods'!$O$2:$O$540,MATCH('Table B Values'!A4691,'Planning Periods'!$A$2:$A$540,0))</f>
        <v>Los Angeles County</v>
      </c>
    </row>
    <row r="4692" spans="1:11">
      <c r="A4692" t="s">
        <v>1469</v>
      </c>
      <c r="B4692" s="387" t="s">
        <v>1307</v>
      </c>
      <c r="C4692" s="356">
        <v>44</v>
      </c>
      <c r="D4692" s="356">
        <v>0</v>
      </c>
      <c r="E4692" s="356">
        <v>0</v>
      </c>
      <c r="F4692" s="356">
        <v>3</v>
      </c>
      <c r="G4692" s="356">
        <v>0</v>
      </c>
      <c r="H4692" s="356">
        <v>0</v>
      </c>
      <c r="I4692" s="356">
        <v>0</v>
      </c>
      <c r="J4692" t="s">
        <v>732</v>
      </c>
      <c r="K4692" t="str">
        <f>INDEX('Planning Periods'!$O$2:$O$540,MATCH('Table B Values'!A4692,'Planning Periods'!$A$2:$A$540,0))</f>
        <v>Marin County</v>
      </c>
    </row>
    <row r="4693" spans="1:11">
      <c r="A4693" t="s">
        <v>1470</v>
      </c>
      <c r="B4693" s="387" t="s">
        <v>1307</v>
      </c>
      <c r="C4693" s="356">
        <v>0</v>
      </c>
      <c r="D4693" s="356">
        <v>0</v>
      </c>
      <c r="E4693" s="356">
        <v>0</v>
      </c>
      <c r="F4693" s="356">
        <v>0</v>
      </c>
      <c r="G4693" s="356">
        <v>0</v>
      </c>
      <c r="H4693" s="356">
        <v>0</v>
      </c>
      <c r="I4693" s="356">
        <v>4</v>
      </c>
      <c r="J4693" t="s">
        <v>732</v>
      </c>
      <c r="K4693" t="str">
        <f>INDEX('Planning Periods'!$O$2:$O$540,MATCH('Table B Values'!A4693,'Planning Periods'!$A$2:$A$540,0))</f>
        <v>Lassen County</v>
      </c>
    </row>
    <row r="4694" spans="1:11">
      <c r="A4694" t="s">
        <v>1471</v>
      </c>
      <c r="B4694" s="387" t="s">
        <v>1307</v>
      </c>
      <c r="C4694" s="356">
        <v>0</v>
      </c>
      <c r="D4694" s="356">
        <v>0</v>
      </c>
      <c r="E4694" s="356">
        <v>0</v>
      </c>
      <c r="F4694" s="356">
        <v>6</v>
      </c>
      <c r="G4694" s="356">
        <v>0</v>
      </c>
      <c r="H4694" s="356">
        <v>3</v>
      </c>
      <c r="I4694" s="356">
        <v>87</v>
      </c>
      <c r="J4694" t="s">
        <v>732</v>
      </c>
      <c r="K4694" t="str">
        <f>INDEX('Planning Periods'!$O$2:$O$540,MATCH('Table B Values'!A4694,'Planning Periods'!$A$2:$A$540,0))</f>
        <v>San Diego County</v>
      </c>
    </row>
    <row r="4695" spans="1:11">
      <c r="A4695" t="s">
        <v>1472</v>
      </c>
      <c r="B4695" s="387" t="s">
        <v>1307</v>
      </c>
      <c r="C4695" s="356">
        <v>0</v>
      </c>
      <c r="D4695" s="356">
        <v>0</v>
      </c>
      <c r="E4695" s="356">
        <v>0</v>
      </c>
      <c r="F4695" s="356">
        <v>0</v>
      </c>
      <c r="G4695" s="356">
        <v>0</v>
      </c>
      <c r="H4695" s="356">
        <v>31</v>
      </c>
      <c r="I4695" s="356">
        <v>21</v>
      </c>
      <c r="J4695" t="s">
        <v>732</v>
      </c>
      <c r="K4695" t="str">
        <f>INDEX('Planning Periods'!$O$2:$O$540,MATCH('Table B Values'!A4695,'Planning Periods'!$A$2:$A$540,0))</f>
        <v>Alameda County</v>
      </c>
    </row>
    <row r="4696" spans="1:11">
      <c r="A4696" t="s">
        <v>1473</v>
      </c>
      <c r="B4696" s="387" t="s">
        <v>1307</v>
      </c>
      <c r="C4696" s="356">
        <v>0</v>
      </c>
      <c r="D4696" s="356">
        <v>2</v>
      </c>
      <c r="E4696" s="356">
        <v>0</v>
      </c>
      <c r="F4696" s="356">
        <v>0</v>
      </c>
      <c r="G4696" s="356">
        <v>0</v>
      </c>
      <c r="H4696" s="356">
        <v>0</v>
      </c>
      <c r="I4696" s="356">
        <v>14</v>
      </c>
      <c r="J4696" t="s">
        <v>732</v>
      </c>
      <c r="K4696" t="str">
        <f>INDEX('Planning Periods'!$O$2:$O$540,MATCH('Table B Values'!A4696,'Planning Periods'!$A$2:$A$540,0))</f>
        <v>San Bernardino County</v>
      </c>
    </row>
    <row r="4697" spans="1:11">
      <c r="A4697" t="s">
        <v>1474</v>
      </c>
      <c r="B4697" s="387" t="s">
        <v>1307</v>
      </c>
      <c r="C4697" s="356">
        <v>0</v>
      </c>
      <c r="D4697" s="356">
        <v>0</v>
      </c>
      <c r="E4697" s="356">
        <v>0</v>
      </c>
      <c r="F4697" s="356">
        <v>0</v>
      </c>
      <c r="G4697" s="356">
        <v>0</v>
      </c>
      <c r="H4697" s="356">
        <v>0</v>
      </c>
      <c r="I4697" s="356">
        <v>429</v>
      </c>
      <c r="J4697" t="s">
        <v>732</v>
      </c>
      <c r="K4697" t="str">
        <f>INDEX('Planning Periods'!$O$2:$O$540,MATCH('Table B Values'!A4697,'Planning Periods'!$A$2:$A$540,0))</f>
        <v>Los Angeles County</v>
      </c>
    </row>
    <row r="4698" spans="1:11">
      <c r="A4698" t="s">
        <v>1475</v>
      </c>
      <c r="B4698" s="387" t="s">
        <v>1307</v>
      </c>
      <c r="C4698" s="356">
        <v>0</v>
      </c>
      <c r="D4698" s="356">
        <v>0</v>
      </c>
      <c r="E4698" s="356">
        <v>0</v>
      </c>
      <c r="F4698" s="356">
        <v>19</v>
      </c>
      <c r="G4698" s="356">
        <v>0</v>
      </c>
      <c r="H4698" s="356">
        <v>10</v>
      </c>
      <c r="I4698" s="356">
        <v>3</v>
      </c>
      <c r="J4698" t="s">
        <v>732</v>
      </c>
      <c r="K4698" t="str">
        <f>INDEX('Planning Periods'!$O$2:$O$540,MATCH('Table B Values'!A4698,'Planning Periods'!$A$2:$A$540,0))</f>
        <v>Santa Clara County</v>
      </c>
    </row>
    <row r="4699" spans="1:11">
      <c r="A4699" t="s">
        <v>1476</v>
      </c>
      <c r="B4699" s="387" t="s">
        <v>1307</v>
      </c>
      <c r="C4699" s="356">
        <v>0</v>
      </c>
      <c r="D4699" s="356">
        <v>7</v>
      </c>
      <c r="E4699" s="356">
        <v>0</v>
      </c>
      <c r="F4699" s="356">
        <v>6</v>
      </c>
      <c r="G4699" s="356">
        <v>0</v>
      </c>
      <c r="H4699" s="356">
        <v>7</v>
      </c>
      <c r="I4699" s="356">
        <v>11</v>
      </c>
      <c r="J4699" t="s">
        <v>732</v>
      </c>
      <c r="K4699" t="str">
        <f>INDEX('Planning Periods'!$O$2:$O$540,MATCH('Table B Values'!A4699,'Planning Periods'!$A$2:$A$540,0))</f>
        <v>Santa Clara County</v>
      </c>
    </row>
    <row r="4700" spans="1:11">
      <c r="A4700" t="s">
        <v>1477</v>
      </c>
      <c r="B4700" s="387" t="s">
        <v>1307</v>
      </c>
      <c r="C4700" s="356">
        <v>895</v>
      </c>
      <c r="D4700" s="356">
        <v>0</v>
      </c>
      <c r="E4700" s="356">
        <v>287</v>
      </c>
      <c r="F4700" s="356">
        <v>0</v>
      </c>
      <c r="G4700" s="356">
        <v>11</v>
      </c>
      <c r="H4700" s="356">
        <v>0</v>
      </c>
      <c r="I4700" s="356">
        <v>4791</v>
      </c>
      <c r="J4700" t="s">
        <v>732</v>
      </c>
      <c r="K4700" t="str">
        <f>INDEX('Planning Periods'!$O$2:$O$540,MATCH('Table B Values'!A4700,'Planning Periods'!$A$2:$A$540,0))</f>
        <v>Los Angeles County</v>
      </c>
    </row>
    <row r="4701" spans="1:11">
      <c r="A4701" t="s">
        <v>1478</v>
      </c>
      <c r="B4701" s="387" t="s">
        <v>1307</v>
      </c>
      <c r="C4701" s="356">
        <v>78</v>
      </c>
      <c r="D4701" s="356">
        <v>0</v>
      </c>
      <c r="E4701" s="356">
        <v>5</v>
      </c>
      <c r="F4701" s="356">
        <v>0</v>
      </c>
      <c r="G4701" s="356">
        <v>0</v>
      </c>
      <c r="H4701" s="356">
        <v>0</v>
      </c>
      <c r="I4701" s="356">
        <v>522</v>
      </c>
      <c r="J4701" t="s">
        <v>732</v>
      </c>
      <c r="K4701" t="str">
        <f>INDEX('Planning Periods'!$O$2:$O$540,MATCH('Table B Values'!A4701,'Planning Periods'!$A$2:$A$540,0))</f>
        <v>Los Angeles County</v>
      </c>
    </row>
    <row r="4702" spans="1:11">
      <c r="A4702" t="s">
        <v>1479</v>
      </c>
      <c r="B4702" s="387" t="s">
        <v>1307</v>
      </c>
      <c r="C4702" s="356">
        <v>0</v>
      </c>
      <c r="D4702" s="356">
        <v>0</v>
      </c>
      <c r="E4702" s="356">
        <v>0</v>
      </c>
      <c r="F4702" s="356">
        <v>0</v>
      </c>
      <c r="G4702" s="356">
        <v>0</v>
      </c>
      <c r="H4702" s="356">
        <v>17</v>
      </c>
      <c r="I4702" s="356">
        <v>3</v>
      </c>
      <c r="J4702" t="s">
        <v>732</v>
      </c>
      <c r="K4702" t="str">
        <f>INDEX('Planning Periods'!$O$2:$O$540,MATCH('Table B Values'!A4702,'Planning Periods'!$A$2:$A$540,0))</f>
        <v>Santa Clara County</v>
      </c>
    </row>
    <row r="4703" spans="1:11">
      <c r="A4703" t="s">
        <v>1480</v>
      </c>
      <c r="B4703" s="387" t="s">
        <v>1307</v>
      </c>
      <c r="C4703" s="356">
        <v>0</v>
      </c>
      <c r="D4703" s="356">
        <v>0</v>
      </c>
      <c r="E4703" s="356">
        <v>0</v>
      </c>
      <c r="F4703" s="356">
        <v>0</v>
      </c>
      <c r="G4703" s="356">
        <v>0</v>
      </c>
      <c r="H4703" s="356">
        <v>14</v>
      </c>
      <c r="I4703" s="356">
        <v>0</v>
      </c>
      <c r="J4703" t="s">
        <v>732</v>
      </c>
      <c r="K4703" t="str">
        <f>INDEX('Planning Periods'!$O$2:$O$540,MATCH('Table B Values'!A4703,'Planning Periods'!$A$2:$A$540,0))</f>
        <v>Los Angeles County</v>
      </c>
    </row>
    <row r="4704" spans="1:11">
      <c r="A4704" t="s">
        <v>1481</v>
      </c>
      <c r="B4704" s="387" t="s">
        <v>1307</v>
      </c>
      <c r="C4704" s="356">
        <v>0</v>
      </c>
      <c r="D4704" s="356">
        <v>0</v>
      </c>
      <c r="E4704" s="356">
        <v>0</v>
      </c>
      <c r="F4704" s="356">
        <v>0</v>
      </c>
      <c r="G4704" s="356">
        <v>0</v>
      </c>
      <c r="H4704" s="356">
        <v>0</v>
      </c>
      <c r="I4704" s="356">
        <v>9</v>
      </c>
      <c r="J4704" t="s">
        <v>732</v>
      </c>
      <c r="K4704" t="str">
        <f>INDEX('Planning Periods'!$O$2:$O$540,MATCH('Table B Values'!A4704,'Planning Periods'!$A$2:$A$540,0))</f>
        <v>Los Angeles County</v>
      </c>
    </row>
    <row r="4705" spans="1:11">
      <c r="A4705" t="s">
        <v>1482</v>
      </c>
      <c r="B4705" s="387" t="s">
        <v>1307</v>
      </c>
      <c r="C4705" s="356">
        <v>0</v>
      </c>
      <c r="D4705" s="356">
        <v>0</v>
      </c>
      <c r="E4705" s="356">
        <v>0</v>
      </c>
      <c r="F4705" s="356">
        <v>0</v>
      </c>
      <c r="G4705" s="356">
        <v>0</v>
      </c>
      <c r="H4705" s="356">
        <v>0</v>
      </c>
      <c r="I4705" s="356">
        <v>18</v>
      </c>
      <c r="J4705" t="s">
        <v>732</v>
      </c>
      <c r="K4705" t="str">
        <f>INDEX('Planning Periods'!$O$2:$O$540,MATCH('Table B Values'!A4705,'Planning Periods'!$A$2:$A$540,0))</f>
        <v>Mono County</v>
      </c>
    </row>
    <row r="4706" spans="1:11">
      <c r="A4706" t="s">
        <v>1483</v>
      </c>
      <c r="B4706" s="387" t="s">
        <v>1307</v>
      </c>
      <c r="C4706" s="356">
        <v>0</v>
      </c>
      <c r="D4706" s="356">
        <v>0</v>
      </c>
      <c r="E4706" s="356">
        <v>0</v>
      </c>
      <c r="F4706" s="356">
        <v>0</v>
      </c>
      <c r="G4706" s="356">
        <v>0</v>
      </c>
      <c r="H4706" s="356">
        <v>0</v>
      </c>
      <c r="I4706" s="356">
        <v>6</v>
      </c>
      <c r="J4706" t="s">
        <v>732</v>
      </c>
      <c r="K4706" t="str">
        <f>INDEX('Planning Periods'!$O$2:$O$540,MATCH('Table B Values'!A4706,'Planning Periods'!$A$2:$A$540,0))</f>
        <v>Los Angeles County</v>
      </c>
    </row>
    <row r="4707" spans="1:11">
      <c r="A4707" t="s">
        <v>1484</v>
      </c>
      <c r="B4707" s="387" t="s">
        <v>1307</v>
      </c>
      <c r="C4707" s="356">
        <v>0</v>
      </c>
      <c r="D4707" s="356">
        <v>7</v>
      </c>
      <c r="E4707" s="356">
        <v>0</v>
      </c>
      <c r="F4707" s="356">
        <v>9</v>
      </c>
      <c r="G4707" s="356">
        <v>0</v>
      </c>
      <c r="H4707" s="356">
        <v>3</v>
      </c>
      <c r="I4707" s="356">
        <v>4</v>
      </c>
      <c r="J4707" t="s">
        <v>732</v>
      </c>
      <c r="K4707" t="str">
        <f>INDEX('Planning Periods'!$O$2:$O$540,MATCH('Table B Values'!A4707,'Planning Periods'!$A$2:$A$540,0))</f>
        <v>Marin County</v>
      </c>
    </row>
    <row r="4708" spans="1:11">
      <c r="A4708" t="s">
        <v>1485</v>
      </c>
      <c r="B4708" s="387" t="s">
        <v>1307</v>
      </c>
      <c r="C4708" s="356">
        <v>0</v>
      </c>
      <c r="D4708" s="356">
        <v>0</v>
      </c>
      <c r="E4708" s="356">
        <v>0</v>
      </c>
      <c r="F4708" s="356">
        <v>0</v>
      </c>
      <c r="G4708" s="356">
        <v>0</v>
      </c>
      <c r="H4708" s="356">
        <v>0</v>
      </c>
      <c r="I4708" s="356">
        <v>46</v>
      </c>
      <c r="J4708" t="s">
        <v>732</v>
      </c>
      <c r="K4708" t="str">
        <f>INDEX('Planning Periods'!$O$2:$O$540,MATCH('Table B Values'!A4708,'Planning Periods'!$A$2:$A$540,0))</f>
        <v>Mariposa County</v>
      </c>
    </row>
    <row r="4709" spans="1:11">
      <c r="A4709" t="s">
        <v>1486</v>
      </c>
      <c r="B4709" s="387" t="s">
        <v>1307</v>
      </c>
      <c r="C4709" s="356">
        <v>0</v>
      </c>
      <c r="D4709" s="356">
        <v>0</v>
      </c>
      <c r="E4709" s="356">
        <v>0</v>
      </c>
      <c r="F4709" s="356">
        <v>0</v>
      </c>
      <c r="G4709" s="356">
        <v>0</v>
      </c>
      <c r="H4709" s="356">
        <v>0</v>
      </c>
      <c r="I4709" s="356">
        <v>29</v>
      </c>
      <c r="J4709" t="s">
        <v>732</v>
      </c>
      <c r="K4709" t="str">
        <f>INDEX('Planning Periods'!$O$2:$O$540,MATCH('Table B Values'!A4709,'Planning Periods'!$A$2:$A$540,0))</f>
        <v>Contra Costa County</v>
      </c>
    </row>
    <row r="4710" spans="1:11">
      <c r="A4710" t="s">
        <v>1487</v>
      </c>
      <c r="B4710" s="387" t="s">
        <v>1307</v>
      </c>
      <c r="C4710" s="356">
        <v>0</v>
      </c>
      <c r="D4710" s="356">
        <v>0</v>
      </c>
      <c r="E4710" s="356">
        <v>0</v>
      </c>
      <c r="F4710" s="356">
        <v>0</v>
      </c>
      <c r="G4710" s="356">
        <v>0</v>
      </c>
      <c r="H4710" s="356">
        <v>4</v>
      </c>
      <c r="I4710" s="356">
        <v>45</v>
      </c>
      <c r="J4710" t="s">
        <v>732</v>
      </c>
      <c r="K4710" t="str">
        <f>INDEX('Planning Periods'!$O$2:$O$540,MATCH('Table B Values'!A4710,'Planning Periods'!$A$2:$A$540,0))</f>
        <v>Mendocino County</v>
      </c>
    </row>
    <row r="4711" spans="1:11">
      <c r="A4711" t="s">
        <v>1488</v>
      </c>
      <c r="B4711" s="387" t="s">
        <v>1307</v>
      </c>
      <c r="C4711" s="356">
        <v>0</v>
      </c>
      <c r="D4711" s="356">
        <v>0</v>
      </c>
      <c r="E4711" s="356">
        <v>0</v>
      </c>
      <c r="F4711" s="356">
        <v>2</v>
      </c>
      <c r="G4711" s="356">
        <v>0</v>
      </c>
      <c r="H4711" s="356">
        <v>1</v>
      </c>
      <c r="I4711" s="356">
        <v>348</v>
      </c>
      <c r="J4711" t="s">
        <v>732</v>
      </c>
      <c r="K4711" t="str">
        <f>INDEX('Planning Periods'!$O$2:$O$540,MATCH('Table B Values'!A4711,'Planning Periods'!$A$2:$A$540,0))</f>
        <v>Riverside County</v>
      </c>
    </row>
    <row r="4712" spans="1:11">
      <c r="A4712" t="s">
        <v>1489</v>
      </c>
      <c r="B4712" s="387" t="s">
        <v>1307</v>
      </c>
      <c r="C4712" s="356">
        <v>0</v>
      </c>
      <c r="D4712" s="356">
        <v>6</v>
      </c>
      <c r="E4712" s="356">
        <v>0</v>
      </c>
      <c r="F4712" s="356">
        <v>10</v>
      </c>
      <c r="G4712" s="356">
        <v>0</v>
      </c>
      <c r="H4712" s="356">
        <v>9</v>
      </c>
      <c r="I4712" s="356">
        <v>4</v>
      </c>
      <c r="J4712" t="s">
        <v>732</v>
      </c>
      <c r="K4712" t="str">
        <f>INDEX('Planning Periods'!$O$2:$O$540,MATCH('Table B Values'!A4712,'Planning Periods'!$A$2:$A$540,0))</f>
        <v>San Mateo County</v>
      </c>
    </row>
    <row r="4713" spans="1:11">
      <c r="A4713" t="s">
        <v>1490</v>
      </c>
      <c r="B4713" s="387" t="s">
        <v>1307</v>
      </c>
      <c r="C4713" s="356">
        <v>0</v>
      </c>
      <c r="D4713" s="356">
        <v>2</v>
      </c>
      <c r="E4713" s="356">
        <v>0</v>
      </c>
      <c r="F4713" s="356">
        <v>7</v>
      </c>
      <c r="G4713" s="356">
        <v>0</v>
      </c>
      <c r="H4713" s="356">
        <v>3</v>
      </c>
      <c r="I4713" s="356">
        <v>1</v>
      </c>
      <c r="J4713" t="s">
        <v>732</v>
      </c>
      <c r="K4713" t="str">
        <f>INDEX('Planning Periods'!$O$2:$O$540,MATCH('Table B Values'!A4713,'Planning Periods'!$A$2:$A$540,0))</f>
        <v>Marin County</v>
      </c>
    </row>
    <row r="4714" spans="1:11">
      <c r="A4714" t="s">
        <v>1491</v>
      </c>
      <c r="B4714" s="387" t="s">
        <v>1307</v>
      </c>
      <c r="C4714" s="356">
        <v>0</v>
      </c>
      <c r="D4714" s="356">
        <v>2</v>
      </c>
      <c r="E4714" s="356">
        <v>0</v>
      </c>
      <c r="F4714" s="356">
        <v>2</v>
      </c>
      <c r="G4714" s="356">
        <v>0</v>
      </c>
      <c r="H4714" s="356">
        <v>0</v>
      </c>
      <c r="I4714" s="356">
        <v>1</v>
      </c>
      <c r="J4714" t="s">
        <v>732</v>
      </c>
      <c r="K4714" t="str">
        <f>INDEX('Planning Periods'!$O$2:$O$540,MATCH('Table B Values'!A4714,'Planning Periods'!$A$2:$A$540,0))</f>
        <v>San Mateo County</v>
      </c>
    </row>
    <row r="4715" spans="1:11">
      <c r="A4715" t="s">
        <v>1492</v>
      </c>
      <c r="B4715" s="387" t="s">
        <v>1307</v>
      </c>
      <c r="C4715" s="356">
        <v>7</v>
      </c>
      <c r="D4715" s="356">
        <v>7</v>
      </c>
      <c r="E4715" s="356">
        <v>0</v>
      </c>
      <c r="F4715" s="356">
        <v>7</v>
      </c>
      <c r="G4715" s="356">
        <v>0</v>
      </c>
      <c r="H4715" s="356">
        <v>10</v>
      </c>
      <c r="I4715" s="356">
        <v>76</v>
      </c>
      <c r="J4715" t="s">
        <v>732</v>
      </c>
      <c r="K4715" t="str">
        <f>INDEX('Planning Periods'!$O$2:$O$540,MATCH('Table B Values'!A4715,'Planning Periods'!$A$2:$A$540,0))</f>
        <v>Santa Clara County</v>
      </c>
    </row>
    <row r="4716" spans="1:11">
      <c r="A4716" t="s">
        <v>1493</v>
      </c>
      <c r="B4716" s="387" t="s">
        <v>1307</v>
      </c>
      <c r="C4716" s="356">
        <v>0</v>
      </c>
      <c r="D4716" s="356">
        <v>2</v>
      </c>
      <c r="E4716" s="356">
        <v>0</v>
      </c>
      <c r="F4716" s="356">
        <v>0</v>
      </c>
      <c r="G4716" s="356">
        <v>0</v>
      </c>
      <c r="H4716" s="356">
        <v>0</v>
      </c>
      <c r="I4716" s="356">
        <v>14</v>
      </c>
      <c r="J4716" t="s">
        <v>732</v>
      </c>
      <c r="K4716" t="str">
        <f>INDEX('Planning Periods'!$O$2:$O$540,MATCH('Table B Values'!A4716,'Planning Periods'!$A$2:$A$540,0))</f>
        <v>Orange County</v>
      </c>
    </row>
    <row r="4717" spans="1:11">
      <c r="A4717" t="s">
        <v>1494</v>
      </c>
      <c r="B4717" s="387" t="s">
        <v>1307</v>
      </c>
      <c r="C4717" s="356">
        <v>0</v>
      </c>
      <c r="D4717" s="356">
        <v>0</v>
      </c>
      <c r="E4717" s="356">
        <v>0</v>
      </c>
      <c r="F4717" s="356">
        <v>0</v>
      </c>
      <c r="G4717" s="356">
        <v>0</v>
      </c>
      <c r="H4717" s="356">
        <v>4</v>
      </c>
      <c r="I4717" s="356">
        <v>0</v>
      </c>
      <c r="J4717" t="s">
        <v>732</v>
      </c>
      <c r="K4717" t="str">
        <f>INDEX('Planning Periods'!$O$2:$O$540,MATCH('Table B Values'!A4717,'Planning Periods'!$A$2:$A$540,0))</f>
        <v>Modoc County</v>
      </c>
    </row>
    <row r="4718" spans="1:11">
      <c r="A4718" t="s">
        <v>1495</v>
      </c>
      <c r="B4718" s="387" t="s">
        <v>1307</v>
      </c>
      <c r="C4718" s="356">
        <v>0</v>
      </c>
      <c r="D4718" s="356">
        <v>0</v>
      </c>
      <c r="E4718" s="356">
        <v>0</v>
      </c>
      <c r="F4718" s="356">
        <v>1</v>
      </c>
      <c r="G4718" s="356">
        <v>0</v>
      </c>
      <c r="H4718" s="356">
        <v>6</v>
      </c>
      <c r="I4718" s="356">
        <v>3</v>
      </c>
      <c r="J4718" t="s">
        <v>732</v>
      </c>
      <c r="K4718" t="str">
        <f>INDEX('Planning Periods'!$O$2:$O$540,MATCH('Table B Values'!A4718,'Planning Periods'!$A$2:$A$540,0))</f>
        <v>Mono County</v>
      </c>
    </row>
    <row r="4719" spans="1:11">
      <c r="A4719" t="s">
        <v>1496</v>
      </c>
      <c r="B4719" s="387" t="s">
        <v>1307</v>
      </c>
      <c r="C4719" s="356">
        <v>0</v>
      </c>
      <c r="D4719" s="356">
        <v>0</v>
      </c>
      <c r="E4719" s="356">
        <v>0</v>
      </c>
      <c r="F4719" s="356">
        <v>0</v>
      </c>
      <c r="G4719" s="356">
        <v>0</v>
      </c>
      <c r="H4719" s="356">
        <v>0</v>
      </c>
      <c r="I4719" s="356">
        <v>17</v>
      </c>
      <c r="J4719" t="s">
        <v>732</v>
      </c>
      <c r="K4719" t="str">
        <f>INDEX('Planning Periods'!$O$2:$O$540,MATCH('Table B Values'!A4719,'Planning Periods'!$A$2:$A$540,0))</f>
        <v>Los Angeles County</v>
      </c>
    </row>
    <row r="4720" spans="1:11">
      <c r="A4720" t="s">
        <v>1497</v>
      </c>
      <c r="B4720" s="387" t="s">
        <v>1307</v>
      </c>
      <c r="C4720" s="356">
        <v>0</v>
      </c>
      <c r="D4720" s="356">
        <v>0</v>
      </c>
      <c r="E4720" s="356">
        <v>0</v>
      </c>
      <c r="F4720" s="356">
        <v>0</v>
      </c>
      <c r="G4720" s="356">
        <v>0</v>
      </c>
      <c r="H4720" s="356">
        <v>0</v>
      </c>
      <c r="I4720" s="356">
        <v>2</v>
      </c>
      <c r="J4720" t="s">
        <v>732</v>
      </c>
      <c r="K4720" t="str">
        <f>INDEX('Planning Periods'!$O$2:$O$540,MATCH('Table B Values'!A4720,'Planning Periods'!$A$2:$A$540,0))</f>
        <v>San Bernardino County</v>
      </c>
    </row>
    <row r="4721" spans="1:11">
      <c r="A4721" t="s">
        <v>1498</v>
      </c>
      <c r="B4721" s="387" t="s">
        <v>1307</v>
      </c>
      <c r="C4721" s="356">
        <v>0</v>
      </c>
      <c r="D4721" s="356">
        <v>3</v>
      </c>
      <c r="E4721" s="356">
        <v>0</v>
      </c>
      <c r="F4721" s="356">
        <v>1</v>
      </c>
      <c r="G4721" s="356">
        <v>0</v>
      </c>
      <c r="H4721" s="356">
        <v>4</v>
      </c>
      <c r="I4721" s="356">
        <v>4</v>
      </c>
      <c r="J4721" t="s">
        <v>732</v>
      </c>
      <c r="K4721" t="str">
        <f>INDEX('Planning Periods'!$O$2:$O$540,MATCH('Table B Values'!A4721,'Planning Periods'!$A$2:$A$540,0))</f>
        <v>Santa Clara County</v>
      </c>
    </row>
    <row r="4722" spans="1:11">
      <c r="A4722" t="s">
        <v>1499</v>
      </c>
      <c r="B4722" s="387" t="s">
        <v>1307</v>
      </c>
      <c r="C4722" s="356">
        <v>0</v>
      </c>
      <c r="D4722" s="356">
        <v>0</v>
      </c>
      <c r="E4722" s="356">
        <v>0</v>
      </c>
      <c r="F4722" s="356">
        <v>0</v>
      </c>
      <c r="G4722" s="356">
        <v>0</v>
      </c>
      <c r="H4722" s="356">
        <v>0</v>
      </c>
      <c r="I4722" s="356">
        <v>2</v>
      </c>
      <c r="J4722" t="s">
        <v>732</v>
      </c>
      <c r="K4722" t="str">
        <f>INDEX('Planning Periods'!$O$2:$O$540,MATCH('Table B Values'!A4722,'Planning Periods'!$A$2:$A$540,0))</f>
        <v>Los Angeles County</v>
      </c>
    </row>
    <row r="4723" spans="1:11">
      <c r="A4723" t="s">
        <v>1500</v>
      </c>
      <c r="B4723" s="387" t="s">
        <v>1307</v>
      </c>
      <c r="C4723" s="356">
        <v>0</v>
      </c>
      <c r="D4723" s="356">
        <v>0</v>
      </c>
      <c r="E4723" s="356">
        <v>0</v>
      </c>
      <c r="F4723" s="356">
        <v>0</v>
      </c>
      <c r="G4723" s="356">
        <v>0</v>
      </c>
      <c r="H4723" s="356">
        <v>0</v>
      </c>
      <c r="I4723" s="356">
        <v>30</v>
      </c>
      <c r="J4723" t="s">
        <v>732</v>
      </c>
      <c r="K4723" t="str">
        <f>INDEX('Planning Periods'!$O$2:$O$540,MATCH('Table B Values'!A4723,'Planning Periods'!$A$2:$A$540,0))</f>
        <v>Los Angeles County</v>
      </c>
    </row>
    <row r="4724" spans="1:11">
      <c r="A4724" t="s">
        <v>1501</v>
      </c>
      <c r="B4724" s="387" t="s">
        <v>1307</v>
      </c>
      <c r="C4724" s="356">
        <v>0</v>
      </c>
      <c r="D4724" s="356">
        <v>2</v>
      </c>
      <c r="E4724" s="356">
        <v>0</v>
      </c>
      <c r="F4724" s="356">
        <v>2</v>
      </c>
      <c r="G4724" s="356">
        <v>0</v>
      </c>
      <c r="H4724" s="356">
        <v>0</v>
      </c>
      <c r="I4724" s="356">
        <v>0</v>
      </c>
      <c r="J4724" t="s">
        <v>732</v>
      </c>
      <c r="K4724" t="str">
        <f>INDEX('Planning Periods'!$O$2:$O$540,MATCH('Table B Values'!A4724,'Planning Periods'!$A$2:$A$540,0))</f>
        <v>Ventura County</v>
      </c>
    </row>
    <row r="4725" spans="1:11">
      <c r="A4725" t="s">
        <v>1502</v>
      </c>
      <c r="B4725" s="387" t="s">
        <v>1307</v>
      </c>
      <c r="C4725" s="356">
        <v>0</v>
      </c>
      <c r="D4725" s="356">
        <v>0</v>
      </c>
      <c r="E4725" s="356">
        <v>0</v>
      </c>
      <c r="F4725" s="356">
        <v>1</v>
      </c>
      <c r="G4725" s="356">
        <v>0</v>
      </c>
      <c r="H4725" s="356">
        <v>2</v>
      </c>
      <c r="I4725" s="356">
        <v>0</v>
      </c>
      <c r="J4725" t="s">
        <v>732</v>
      </c>
      <c r="K4725" t="str">
        <f>INDEX('Planning Periods'!$O$2:$O$540,MATCH('Table B Values'!A4725,'Planning Periods'!$A$2:$A$540,0))</f>
        <v>Contra Costa County</v>
      </c>
    </row>
    <row r="4726" spans="1:11">
      <c r="A4726" t="s">
        <v>1503</v>
      </c>
      <c r="B4726" s="387" t="s">
        <v>1307</v>
      </c>
      <c r="C4726" s="356">
        <v>0</v>
      </c>
      <c r="D4726" s="356">
        <v>0</v>
      </c>
      <c r="E4726" s="356">
        <v>0</v>
      </c>
      <c r="F4726" s="356">
        <v>0</v>
      </c>
      <c r="G4726" s="356">
        <v>0</v>
      </c>
      <c r="H4726" s="356">
        <v>11</v>
      </c>
      <c r="I4726" s="356">
        <v>38</v>
      </c>
      <c r="J4726" t="s">
        <v>732</v>
      </c>
      <c r="K4726" t="str">
        <f>INDEX('Planning Periods'!$O$2:$O$540,MATCH('Table B Values'!A4726,'Planning Periods'!$A$2:$A$540,0))</f>
        <v>Riverside County</v>
      </c>
    </row>
    <row r="4727" spans="1:11">
      <c r="A4727" t="s">
        <v>1504</v>
      </c>
      <c r="B4727" s="387" t="s">
        <v>1307</v>
      </c>
      <c r="C4727" s="356">
        <v>147</v>
      </c>
      <c r="D4727" s="356">
        <v>0</v>
      </c>
      <c r="E4727" s="356">
        <v>253</v>
      </c>
      <c r="F4727" s="356">
        <v>0</v>
      </c>
      <c r="G4727" s="356">
        <v>8</v>
      </c>
      <c r="H4727" s="356">
        <v>13</v>
      </c>
      <c r="I4727" s="356">
        <v>63</v>
      </c>
      <c r="J4727" t="s">
        <v>732</v>
      </c>
      <c r="K4727" t="str">
        <f>INDEX('Planning Periods'!$O$2:$O$540,MATCH('Table B Values'!A4727,'Planning Periods'!$A$2:$A$540,0))</f>
        <v>Santa Clara County</v>
      </c>
    </row>
    <row r="4728" spans="1:11">
      <c r="A4728" t="s">
        <v>1505</v>
      </c>
      <c r="B4728" s="387" t="s">
        <v>1307</v>
      </c>
      <c r="C4728" s="356">
        <v>0</v>
      </c>
      <c r="D4728" s="356">
        <v>0</v>
      </c>
      <c r="E4728" s="356">
        <v>0</v>
      </c>
      <c r="F4728" s="356">
        <v>0</v>
      </c>
      <c r="G4728" s="356">
        <v>1</v>
      </c>
      <c r="H4728" s="356">
        <v>8</v>
      </c>
      <c r="I4728" s="356">
        <v>41</v>
      </c>
      <c r="J4728" t="s">
        <v>732</v>
      </c>
      <c r="K4728" t="str">
        <f>INDEX('Planning Periods'!$O$2:$O$540,MATCH('Table B Values'!A4728,'Planning Periods'!$A$2:$A$540,0))</f>
        <v>San Luis Obispo County</v>
      </c>
    </row>
    <row r="4729" spans="1:11">
      <c r="A4729" t="s">
        <v>1506</v>
      </c>
      <c r="B4729" s="387" t="s">
        <v>1307</v>
      </c>
      <c r="C4729" s="356">
        <v>10</v>
      </c>
      <c r="D4729" s="356">
        <v>0</v>
      </c>
      <c r="E4729" s="356">
        <v>46</v>
      </c>
      <c r="F4729" s="356">
        <v>0</v>
      </c>
      <c r="G4729" s="356">
        <v>118</v>
      </c>
      <c r="H4729" s="356">
        <v>0</v>
      </c>
      <c r="I4729" s="356">
        <v>553</v>
      </c>
      <c r="J4729" t="s">
        <v>732</v>
      </c>
      <c r="K4729" t="str">
        <f>INDEX('Planning Periods'!$O$2:$O$540,MATCH('Table B Values'!A4729,'Planning Periods'!$A$2:$A$540,0))</f>
        <v>Santa Clara County</v>
      </c>
    </row>
    <row r="4730" spans="1:11">
      <c r="A4730" t="s">
        <v>1507</v>
      </c>
      <c r="B4730" s="387" t="s">
        <v>1307</v>
      </c>
      <c r="C4730" s="356">
        <v>0</v>
      </c>
      <c r="D4730" s="356">
        <v>0</v>
      </c>
      <c r="E4730" s="356">
        <v>0</v>
      </c>
      <c r="F4730" s="356">
        <v>0</v>
      </c>
      <c r="G4730" s="356">
        <v>0</v>
      </c>
      <c r="H4730" s="356">
        <v>0</v>
      </c>
      <c r="I4730" s="356">
        <v>75</v>
      </c>
      <c r="J4730" t="s">
        <v>732</v>
      </c>
      <c r="K4730" t="str">
        <f>INDEX('Planning Periods'!$O$2:$O$540,MATCH('Table B Values'!A4730,'Planning Periods'!$A$2:$A$540,0))</f>
        <v>Riverside County</v>
      </c>
    </row>
    <row r="4731" spans="1:11">
      <c r="A4731" t="s">
        <v>1508</v>
      </c>
      <c r="B4731" s="387" t="s">
        <v>1307</v>
      </c>
      <c r="C4731" s="356">
        <v>54</v>
      </c>
      <c r="D4731" s="356">
        <v>0</v>
      </c>
      <c r="E4731" s="356">
        <v>0</v>
      </c>
      <c r="F4731" s="356">
        <v>11</v>
      </c>
      <c r="G4731" s="356">
        <v>0</v>
      </c>
      <c r="H4731" s="356">
        <v>11</v>
      </c>
      <c r="I4731" s="356">
        <v>56</v>
      </c>
      <c r="J4731" t="s">
        <v>732</v>
      </c>
      <c r="K4731" t="str">
        <f>INDEX('Planning Periods'!$O$2:$O$540,MATCH('Table B Values'!A4731,'Planning Periods'!$A$2:$A$540,0))</f>
        <v>Napa County</v>
      </c>
    </row>
    <row r="4732" spans="1:11">
      <c r="A4732" t="s">
        <v>1509</v>
      </c>
      <c r="B4732" s="387" t="s">
        <v>1307</v>
      </c>
      <c r="C4732" s="356">
        <v>0</v>
      </c>
      <c r="D4732" s="356">
        <v>2</v>
      </c>
      <c r="E4732" s="356">
        <v>0</v>
      </c>
      <c r="F4732" s="356">
        <v>2</v>
      </c>
      <c r="G4732" s="356">
        <v>0</v>
      </c>
      <c r="H4732" s="356">
        <v>3</v>
      </c>
      <c r="I4732" s="356">
        <v>8</v>
      </c>
      <c r="J4732" t="s">
        <v>732</v>
      </c>
      <c r="K4732" t="str">
        <f>INDEX('Planning Periods'!$O$2:$O$540,MATCH('Table B Values'!A4732,'Planning Periods'!$A$2:$A$540,0))</f>
        <v>Napa County</v>
      </c>
    </row>
    <row r="4733" spans="1:11">
      <c r="A4733" t="s">
        <v>1510</v>
      </c>
      <c r="B4733" s="387" t="s">
        <v>1307</v>
      </c>
      <c r="C4733" s="356">
        <v>0</v>
      </c>
      <c r="D4733" s="356">
        <v>0</v>
      </c>
      <c r="E4733" s="356">
        <v>6</v>
      </c>
      <c r="F4733" s="356">
        <v>3</v>
      </c>
      <c r="G4733" s="356">
        <v>0</v>
      </c>
      <c r="H4733" s="356">
        <v>0</v>
      </c>
      <c r="I4733" s="356">
        <v>40</v>
      </c>
      <c r="J4733" t="s">
        <v>732</v>
      </c>
      <c r="K4733" t="str">
        <f>INDEX('Planning Periods'!$O$2:$O$540,MATCH('Table B Values'!A4733,'Planning Periods'!$A$2:$A$540,0))</f>
        <v>San Diego County</v>
      </c>
    </row>
    <row r="4734" spans="1:11">
      <c r="A4734" t="s">
        <v>1511</v>
      </c>
      <c r="B4734" s="387" t="s">
        <v>1307</v>
      </c>
      <c r="C4734" s="356">
        <v>0</v>
      </c>
      <c r="D4734" s="356">
        <v>0</v>
      </c>
      <c r="E4734" s="356">
        <v>0</v>
      </c>
      <c r="F4734" s="356">
        <v>0</v>
      </c>
      <c r="G4734" s="356">
        <v>1</v>
      </c>
      <c r="H4734" s="356">
        <v>0</v>
      </c>
      <c r="I4734" s="356">
        <v>0</v>
      </c>
      <c r="J4734" t="s">
        <v>732</v>
      </c>
      <c r="K4734" t="str">
        <f>INDEX('Planning Periods'!$O$2:$O$540,MATCH('Table B Values'!A4734,'Planning Periods'!$A$2:$A$540,0))</f>
        <v>Nevada County</v>
      </c>
    </row>
    <row r="4735" spans="1:11">
      <c r="A4735" t="s">
        <v>1512</v>
      </c>
      <c r="B4735" s="387" t="s">
        <v>1307</v>
      </c>
      <c r="C4735" s="356">
        <v>124</v>
      </c>
      <c r="D4735" s="356">
        <v>0</v>
      </c>
      <c r="E4735" s="356">
        <v>0</v>
      </c>
      <c r="F4735" s="356">
        <v>0</v>
      </c>
      <c r="G4735" s="356">
        <v>0</v>
      </c>
      <c r="H4735" s="356">
        <v>0</v>
      </c>
      <c r="I4735" s="356">
        <v>89</v>
      </c>
      <c r="J4735" t="s">
        <v>732</v>
      </c>
      <c r="K4735" t="str">
        <f>INDEX('Planning Periods'!$O$2:$O$540,MATCH('Table B Values'!A4735,'Planning Periods'!$A$2:$A$540,0))</f>
        <v>Alameda County</v>
      </c>
    </row>
    <row r="4736" spans="1:11">
      <c r="A4736" t="s">
        <v>1513</v>
      </c>
      <c r="B4736" s="387" t="s">
        <v>1307</v>
      </c>
      <c r="C4736" s="356">
        <v>0</v>
      </c>
      <c r="D4736" s="356">
        <v>0</v>
      </c>
      <c r="E4736" s="356">
        <v>0</v>
      </c>
      <c r="F4736" s="356">
        <v>0</v>
      </c>
      <c r="G4736" s="356">
        <v>0</v>
      </c>
      <c r="H4736" s="356">
        <v>3</v>
      </c>
      <c r="I4736" s="356">
        <v>2</v>
      </c>
      <c r="J4736" t="s">
        <v>732</v>
      </c>
      <c r="K4736" t="str">
        <f>INDEX('Planning Periods'!$O$2:$O$540,MATCH('Table B Values'!A4736,'Planning Periods'!$A$2:$A$540,0))</f>
        <v>Orange County</v>
      </c>
    </row>
    <row r="4737" spans="1:11">
      <c r="A4737" t="s">
        <v>1514</v>
      </c>
      <c r="B4737" s="387" t="s">
        <v>1307</v>
      </c>
      <c r="C4737" s="356">
        <v>0</v>
      </c>
      <c r="D4737" s="356">
        <v>0</v>
      </c>
      <c r="E4737" s="356">
        <v>0</v>
      </c>
      <c r="F4737" s="356">
        <v>0</v>
      </c>
      <c r="G4737" s="356">
        <v>0</v>
      </c>
      <c r="H4737" s="356">
        <v>0</v>
      </c>
      <c r="I4737" s="356">
        <v>0</v>
      </c>
      <c r="J4737" t="s">
        <v>732</v>
      </c>
      <c r="K4737" t="str">
        <f>INDEX('Planning Periods'!$O$2:$O$540,MATCH('Table B Values'!A4737,'Planning Periods'!$A$2:$A$540,0))</f>
        <v>Riverside County</v>
      </c>
    </row>
    <row r="4738" spans="1:11">
      <c r="A4738" t="s">
        <v>1515</v>
      </c>
      <c r="B4738" s="387" t="s">
        <v>1307</v>
      </c>
      <c r="C4738" s="356">
        <v>0</v>
      </c>
      <c r="D4738" s="356">
        <v>22</v>
      </c>
      <c r="E4738" s="356">
        <v>0</v>
      </c>
      <c r="F4738" s="356">
        <v>12</v>
      </c>
      <c r="G4738" s="356">
        <v>0</v>
      </c>
      <c r="H4738" s="356">
        <v>1</v>
      </c>
      <c r="I4738" s="356">
        <v>1</v>
      </c>
      <c r="J4738" t="s">
        <v>732</v>
      </c>
      <c r="K4738" t="str">
        <f>INDEX('Planning Periods'!$O$2:$O$540,MATCH('Table B Values'!A4738,'Planning Periods'!$A$2:$A$540,0))</f>
        <v>Los Angeles County</v>
      </c>
    </row>
    <row r="4739" spans="1:11">
      <c r="A4739" t="s">
        <v>1516</v>
      </c>
      <c r="B4739" s="387" t="s">
        <v>1307</v>
      </c>
      <c r="C4739" s="356">
        <v>0</v>
      </c>
      <c r="D4739" s="356">
        <v>4</v>
      </c>
      <c r="E4739" s="356">
        <v>0</v>
      </c>
      <c r="F4739" s="356">
        <v>9</v>
      </c>
      <c r="G4739" s="356">
        <v>0</v>
      </c>
      <c r="H4739" s="356">
        <v>0</v>
      </c>
      <c r="I4739" s="356">
        <v>7</v>
      </c>
      <c r="J4739" t="s">
        <v>732</v>
      </c>
      <c r="K4739" t="str">
        <f>INDEX('Planning Periods'!$O$2:$O$540,MATCH('Table B Values'!A4739,'Planning Periods'!$A$2:$A$540,0))</f>
        <v>Marin County</v>
      </c>
    </row>
    <row r="4740" spans="1:11">
      <c r="A4740" t="s">
        <v>1517</v>
      </c>
      <c r="B4740" s="387" t="s">
        <v>1307</v>
      </c>
      <c r="C4740" s="356">
        <v>286</v>
      </c>
      <c r="D4740" s="356">
        <v>0</v>
      </c>
      <c r="E4740" s="356">
        <v>134</v>
      </c>
      <c r="F4740" s="356">
        <v>0</v>
      </c>
      <c r="G4740" s="356">
        <v>75</v>
      </c>
      <c r="H4740" s="356">
        <v>0</v>
      </c>
      <c r="I4740" s="356">
        <v>584</v>
      </c>
      <c r="J4740" t="s">
        <v>732</v>
      </c>
      <c r="K4740" t="str">
        <f>INDEX('Planning Periods'!$O$2:$O$540,MATCH('Table B Values'!A4740,'Planning Periods'!$A$2:$A$540,0))</f>
        <v>Alameda County</v>
      </c>
    </row>
    <row r="4741" spans="1:11">
      <c r="A4741" t="s">
        <v>1518</v>
      </c>
      <c r="B4741" s="387" t="s">
        <v>1307</v>
      </c>
      <c r="C4741" s="356">
        <v>0</v>
      </c>
      <c r="D4741" s="356">
        <v>0</v>
      </c>
      <c r="E4741" s="356">
        <v>0</v>
      </c>
      <c r="F4741" s="356">
        <v>0</v>
      </c>
      <c r="G4741" s="356">
        <v>0</v>
      </c>
      <c r="H4741" s="356">
        <v>4</v>
      </c>
      <c r="I4741" s="356">
        <v>163</v>
      </c>
      <c r="J4741" t="s">
        <v>732</v>
      </c>
      <c r="K4741" t="str">
        <f>INDEX('Planning Periods'!$O$2:$O$540,MATCH('Table B Values'!A4741,'Planning Periods'!$A$2:$A$540,0))</f>
        <v>Contra Costa County</v>
      </c>
    </row>
    <row r="4742" spans="1:11">
      <c r="A4742" t="s">
        <v>1519</v>
      </c>
      <c r="B4742" s="387" t="s">
        <v>1307</v>
      </c>
      <c r="C4742" s="356">
        <v>0</v>
      </c>
      <c r="D4742" s="356">
        <v>0</v>
      </c>
      <c r="E4742" s="356">
        <v>0</v>
      </c>
      <c r="F4742" s="356">
        <v>5</v>
      </c>
      <c r="G4742" s="356">
        <v>0</v>
      </c>
      <c r="H4742" s="356">
        <v>63</v>
      </c>
      <c r="I4742" s="356">
        <v>155</v>
      </c>
      <c r="J4742" t="s">
        <v>732</v>
      </c>
      <c r="K4742" t="str">
        <f>INDEX('Planning Periods'!$O$2:$O$540,MATCH('Table B Values'!A4742,'Planning Periods'!$A$2:$A$540,0))</f>
        <v>San Diego County</v>
      </c>
    </row>
    <row r="4743" spans="1:11">
      <c r="A4743" t="s">
        <v>1520</v>
      </c>
      <c r="B4743" s="387" t="s">
        <v>1307</v>
      </c>
      <c r="C4743" s="356">
        <v>0</v>
      </c>
      <c r="D4743" s="356">
        <v>0</v>
      </c>
      <c r="E4743" s="356">
        <v>0</v>
      </c>
      <c r="F4743" s="356">
        <v>0</v>
      </c>
      <c r="G4743" s="356">
        <v>0</v>
      </c>
      <c r="H4743" s="356">
        <v>0</v>
      </c>
      <c r="I4743" s="356">
        <v>347</v>
      </c>
      <c r="J4743" t="s">
        <v>732</v>
      </c>
      <c r="K4743" t="str">
        <f>INDEX('Planning Periods'!$O$2:$O$540,MATCH('Table B Values'!A4743,'Planning Periods'!$A$2:$A$540,0))</f>
        <v>San Bernardino County</v>
      </c>
    </row>
    <row r="4744" spans="1:11">
      <c r="A4744" t="s">
        <v>1521</v>
      </c>
      <c r="B4744" s="387" t="s">
        <v>1307</v>
      </c>
      <c r="C4744" s="356">
        <v>0</v>
      </c>
      <c r="D4744" s="356">
        <v>0</v>
      </c>
      <c r="E4744" s="356">
        <v>0</v>
      </c>
      <c r="F4744" s="356">
        <v>0</v>
      </c>
      <c r="G4744" s="356">
        <v>0</v>
      </c>
      <c r="H4744" s="356">
        <v>27</v>
      </c>
      <c r="I4744" s="356">
        <v>0</v>
      </c>
      <c r="J4744" t="s">
        <v>732</v>
      </c>
      <c r="K4744" t="str">
        <f>INDEX('Planning Periods'!$O$2:$O$540,MATCH('Table B Values'!A4744,'Planning Periods'!$A$2:$A$540,0))</f>
        <v>Orange County</v>
      </c>
    </row>
    <row r="4745" spans="1:11">
      <c r="A4745" t="s">
        <v>1522</v>
      </c>
      <c r="B4745" s="387" t="s">
        <v>1307</v>
      </c>
      <c r="C4745" s="356">
        <v>0</v>
      </c>
      <c r="D4745" s="356">
        <v>0</v>
      </c>
      <c r="E4745" s="356">
        <v>0</v>
      </c>
      <c r="F4745" s="356">
        <v>0</v>
      </c>
      <c r="G4745" s="356">
        <v>0</v>
      </c>
      <c r="H4745" s="356">
        <v>0</v>
      </c>
      <c r="I4745" s="356">
        <v>0</v>
      </c>
      <c r="J4745" t="s">
        <v>732</v>
      </c>
      <c r="K4745" t="str">
        <f>INDEX('Planning Periods'!$O$2:$O$540,MATCH('Table B Values'!A4745,'Planning Periods'!$A$2:$A$540,0))</f>
        <v>Orange County</v>
      </c>
    </row>
    <row r="4746" spans="1:11">
      <c r="A4746" t="s">
        <v>1523</v>
      </c>
      <c r="B4746" s="387" t="s">
        <v>1307</v>
      </c>
      <c r="C4746" s="356">
        <v>0</v>
      </c>
      <c r="D4746" s="356">
        <v>0</v>
      </c>
      <c r="E4746" s="356">
        <v>0</v>
      </c>
      <c r="F4746" s="356">
        <v>0</v>
      </c>
      <c r="G4746" s="356">
        <v>0</v>
      </c>
      <c r="H4746" s="356">
        <v>11</v>
      </c>
      <c r="I4746" s="356">
        <v>2</v>
      </c>
      <c r="J4746" t="s">
        <v>732</v>
      </c>
      <c r="K4746" t="str">
        <f>INDEX('Planning Periods'!$O$2:$O$540,MATCH('Table B Values'!A4746,'Planning Periods'!$A$2:$A$540,0))</f>
        <v>Contra Costa County</v>
      </c>
    </row>
    <row r="4747" spans="1:11">
      <c r="A4747" t="s">
        <v>1524</v>
      </c>
      <c r="B4747" s="387" t="s">
        <v>1307</v>
      </c>
      <c r="C4747" s="356">
        <v>0</v>
      </c>
      <c r="D4747" s="356">
        <v>0</v>
      </c>
      <c r="E4747" s="356">
        <v>0</v>
      </c>
      <c r="F4747" s="356">
        <v>3</v>
      </c>
      <c r="G4747" s="356">
        <v>0</v>
      </c>
      <c r="H4747" s="356">
        <v>27</v>
      </c>
      <c r="I4747" s="356">
        <v>0</v>
      </c>
      <c r="J4747" t="s">
        <v>732</v>
      </c>
      <c r="K4747" t="str">
        <f>INDEX('Planning Periods'!$O$2:$O$540,MATCH('Table B Values'!A4747,'Planning Periods'!$A$2:$A$540,0))</f>
        <v>Glenn County</v>
      </c>
    </row>
    <row r="4748" spans="1:11">
      <c r="A4748" t="s">
        <v>1525</v>
      </c>
      <c r="B4748" s="387" t="s">
        <v>1307</v>
      </c>
      <c r="C4748" s="356">
        <v>0</v>
      </c>
      <c r="D4748" s="356">
        <v>136</v>
      </c>
      <c r="E4748" s="356">
        <v>0</v>
      </c>
      <c r="F4748" s="356">
        <v>37</v>
      </c>
      <c r="G4748" s="356">
        <v>0</v>
      </c>
      <c r="H4748" s="356">
        <v>0</v>
      </c>
      <c r="I4748" s="356">
        <v>0</v>
      </c>
      <c r="J4748" t="s">
        <v>732</v>
      </c>
      <c r="K4748" t="str">
        <f>INDEX('Planning Periods'!$O$2:$O$540,MATCH('Table B Values'!A4748,'Planning Periods'!$A$2:$A$540,0))</f>
        <v>Butte County</v>
      </c>
    </row>
    <row r="4749" spans="1:11">
      <c r="A4749" t="s">
        <v>1526</v>
      </c>
      <c r="B4749" s="387" t="s">
        <v>1307</v>
      </c>
      <c r="C4749" s="356">
        <v>0</v>
      </c>
      <c r="D4749" s="356">
        <v>2</v>
      </c>
      <c r="E4749" s="356">
        <v>0</v>
      </c>
      <c r="F4749" s="356">
        <v>4</v>
      </c>
      <c r="G4749" s="356">
        <v>0</v>
      </c>
      <c r="H4749" s="356">
        <v>9</v>
      </c>
      <c r="I4749" s="356">
        <v>43</v>
      </c>
      <c r="J4749" t="s">
        <v>732</v>
      </c>
      <c r="K4749" t="str">
        <f>INDEX('Planning Periods'!$O$2:$O$540,MATCH('Table B Values'!A4749,'Planning Periods'!$A$2:$A$540,0))</f>
        <v>Ventura County</v>
      </c>
    </row>
    <row r="4750" spans="1:11">
      <c r="A4750" t="s">
        <v>1527</v>
      </c>
      <c r="B4750" s="387" t="s">
        <v>1307</v>
      </c>
      <c r="C4750" s="356">
        <v>0</v>
      </c>
      <c r="D4750" s="356">
        <v>0</v>
      </c>
      <c r="E4750" s="356">
        <v>0</v>
      </c>
      <c r="F4750" s="356">
        <v>0</v>
      </c>
      <c r="G4750" s="356">
        <v>0</v>
      </c>
      <c r="H4750" s="356">
        <v>15</v>
      </c>
      <c r="I4750" s="356">
        <v>1</v>
      </c>
      <c r="J4750" t="s">
        <v>732</v>
      </c>
      <c r="K4750" t="str">
        <f>INDEX('Planning Periods'!$O$2:$O$540,MATCH('Table B Values'!A4750,'Planning Periods'!$A$2:$A$540,0))</f>
        <v>San Mateo County</v>
      </c>
    </row>
    <row r="4751" spans="1:11">
      <c r="A4751" t="s">
        <v>1528</v>
      </c>
      <c r="B4751" s="387" t="s">
        <v>1307</v>
      </c>
      <c r="C4751" s="356">
        <v>0</v>
      </c>
      <c r="D4751" s="356">
        <v>0</v>
      </c>
      <c r="E4751" s="356">
        <v>0</v>
      </c>
      <c r="F4751" s="356">
        <v>0</v>
      </c>
      <c r="G4751" s="356">
        <v>0</v>
      </c>
      <c r="H4751" s="356">
        <v>0</v>
      </c>
      <c r="I4751" s="356">
        <v>54</v>
      </c>
      <c r="J4751" t="s">
        <v>732</v>
      </c>
      <c r="K4751" t="str">
        <f>INDEX('Planning Periods'!$O$2:$O$540,MATCH('Table B Values'!A4751,'Planning Periods'!$A$2:$A$540,0))</f>
        <v>Riverside County</v>
      </c>
    </row>
    <row r="4752" spans="1:11">
      <c r="A4752" t="s">
        <v>1529</v>
      </c>
      <c r="B4752" s="387" t="s">
        <v>1307</v>
      </c>
      <c r="C4752" s="356">
        <v>0</v>
      </c>
      <c r="D4752" s="356">
        <v>10</v>
      </c>
      <c r="E4752" s="356">
        <v>0</v>
      </c>
      <c r="F4752" s="356">
        <v>2</v>
      </c>
      <c r="G4752" s="356">
        <v>0</v>
      </c>
      <c r="H4752" s="356">
        <v>0</v>
      </c>
      <c r="I4752" s="356">
        <v>62</v>
      </c>
      <c r="J4752" t="s">
        <v>732</v>
      </c>
      <c r="K4752" t="str">
        <f>INDEX('Planning Periods'!$O$2:$O$540,MATCH('Table B Values'!A4752,'Planning Periods'!$A$2:$A$540,0))</f>
        <v>Riverside County</v>
      </c>
    </row>
    <row r="4753" spans="1:11">
      <c r="A4753" t="s">
        <v>1530</v>
      </c>
      <c r="B4753" s="387" t="s">
        <v>1307</v>
      </c>
      <c r="C4753" s="356">
        <v>0</v>
      </c>
      <c r="D4753" s="356">
        <v>0</v>
      </c>
      <c r="E4753" s="356">
        <v>0</v>
      </c>
      <c r="F4753" s="356">
        <v>0</v>
      </c>
      <c r="G4753" s="356">
        <v>0</v>
      </c>
      <c r="H4753" s="356">
        <v>48</v>
      </c>
      <c r="I4753" s="356">
        <v>0</v>
      </c>
      <c r="J4753" t="s">
        <v>732</v>
      </c>
      <c r="K4753" t="str">
        <f>INDEX('Planning Periods'!$O$2:$O$540,MATCH('Table B Values'!A4753,'Planning Periods'!$A$2:$A$540,0))</f>
        <v>Los Angeles County</v>
      </c>
    </row>
    <row r="4754" spans="1:11">
      <c r="A4754" t="s">
        <v>1531</v>
      </c>
      <c r="B4754" s="387" t="s">
        <v>1307</v>
      </c>
      <c r="C4754" s="356">
        <v>0</v>
      </c>
      <c r="D4754" s="356">
        <v>0</v>
      </c>
      <c r="E4754" s="356">
        <v>0</v>
      </c>
      <c r="F4754" s="356">
        <v>0</v>
      </c>
      <c r="G4754" s="356">
        <v>0</v>
      </c>
      <c r="H4754" s="356">
        <v>0</v>
      </c>
      <c r="I4754" s="356">
        <v>58</v>
      </c>
      <c r="J4754" t="s">
        <v>732</v>
      </c>
      <c r="K4754" t="str">
        <f>INDEX('Planning Periods'!$O$2:$O$540,MATCH('Table B Values'!A4754,'Planning Periods'!$A$2:$A$540,0))</f>
        <v>Santa Clara County</v>
      </c>
    </row>
    <row r="4755" spans="1:11">
      <c r="A4755" t="s">
        <v>1532</v>
      </c>
      <c r="B4755" s="387" t="s">
        <v>1307</v>
      </c>
      <c r="C4755" s="356">
        <v>0</v>
      </c>
      <c r="D4755" s="356">
        <v>3</v>
      </c>
      <c r="E4755" s="356">
        <v>0</v>
      </c>
      <c r="F4755" s="356">
        <v>65</v>
      </c>
      <c r="G4755" s="356">
        <v>0</v>
      </c>
      <c r="H4755" s="356">
        <v>82</v>
      </c>
      <c r="I4755" s="356">
        <v>200</v>
      </c>
      <c r="J4755" t="s">
        <v>732</v>
      </c>
      <c r="K4755" t="str">
        <f>INDEX('Planning Periods'!$O$2:$O$540,MATCH('Table B Values'!A4755,'Planning Periods'!$A$2:$A$540,0))</f>
        <v>Butte County</v>
      </c>
    </row>
    <row r="4756" spans="1:11">
      <c r="A4756" t="s">
        <v>1533</v>
      </c>
      <c r="B4756" s="387" t="s">
        <v>1307</v>
      </c>
      <c r="C4756" s="356">
        <v>0</v>
      </c>
      <c r="D4756" s="356">
        <v>2</v>
      </c>
      <c r="E4756" s="356">
        <v>0</v>
      </c>
      <c r="F4756" s="356">
        <v>3</v>
      </c>
      <c r="G4756" s="356">
        <v>0</v>
      </c>
      <c r="H4756" s="356">
        <v>2</v>
      </c>
      <c r="I4756" s="356">
        <v>5</v>
      </c>
      <c r="J4756" t="s">
        <v>732</v>
      </c>
      <c r="K4756" t="str">
        <f>INDEX('Planning Periods'!$O$2:$O$540,MATCH('Table B Values'!A4756,'Planning Periods'!$A$2:$A$540,0))</f>
        <v>Los Angeles County</v>
      </c>
    </row>
    <row r="4757" spans="1:11">
      <c r="A4757" t="s">
        <v>1534</v>
      </c>
      <c r="B4757" s="387" t="s">
        <v>1307</v>
      </c>
      <c r="C4757" s="356">
        <v>0</v>
      </c>
      <c r="D4757" s="356">
        <v>0</v>
      </c>
      <c r="E4757" s="356">
        <v>0</v>
      </c>
      <c r="F4757" s="356">
        <v>0</v>
      </c>
      <c r="G4757" s="356">
        <v>0</v>
      </c>
      <c r="H4757" s="356">
        <v>28</v>
      </c>
      <c r="I4757" s="356">
        <v>5</v>
      </c>
      <c r="J4757" t="s">
        <v>732</v>
      </c>
      <c r="K4757" t="str">
        <f>INDEX('Planning Periods'!$O$2:$O$540,MATCH('Table B Values'!A4757,'Planning Periods'!$A$2:$A$540,0))</f>
        <v>Los Angeles County</v>
      </c>
    </row>
    <row r="4758" spans="1:11">
      <c r="A4758" t="s">
        <v>1535</v>
      </c>
      <c r="B4758" s="387" t="s">
        <v>1307</v>
      </c>
      <c r="C4758" s="356">
        <v>0</v>
      </c>
      <c r="D4758" s="356">
        <v>0</v>
      </c>
      <c r="E4758" s="356">
        <v>0</v>
      </c>
      <c r="F4758" s="356">
        <v>9</v>
      </c>
      <c r="G4758" s="356">
        <v>0</v>
      </c>
      <c r="H4758" s="356">
        <v>54</v>
      </c>
      <c r="I4758" s="356">
        <v>22</v>
      </c>
      <c r="J4758" t="s">
        <v>732</v>
      </c>
      <c r="K4758" t="str">
        <f>INDEX('Planning Periods'!$O$2:$O$540,MATCH('Table B Values'!A4758,'Planning Periods'!$A$2:$A$540,0))</f>
        <v>San Luis Obispo County</v>
      </c>
    </row>
    <row r="4759" spans="1:11">
      <c r="A4759" t="s">
        <v>1536</v>
      </c>
      <c r="B4759" s="387" t="s">
        <v>1307</v>
      </c>
      <c r="C4759" s="356">
        <v>0</v>
      </c>
      <c r="D4759" s="356">
        <v>0</v>
      </c>
      <c r="E4759" s="356">
        <v>0</v>
      </c>
      <c r="F4759" s="356">
        <v>0</v>
      </c>
      <c r="G4759" s="356">
        <v>0</v>
      </c>
      <c r="H4759" s="356">
        <v>0</v>
      </c>
      <c r="I4759" s="356">
        <v>63</v>
      </c>
      <c r="J4759" t="s">
        <v>732</v>
      </c>
      <c r="K4759" t="str">
        <f>INDEX('Planning Periods'!$O$2:$O$540,MATCH('Table B Values'!A4759,'Planning Periods'!$A$2:$A$540,0))</f>
        <v>Riverside County</v>
      </c>
    </row>
    <row r="4760" spans="1:11">
      <c r="A4760" t="s">
        <v>1537</v>
      </c>
      <c r="B4760" s="387" t="s">
        <v>1307</v>
      </c>
      <c r="C4760" s="356">
        <v>59</v>
      </c>
      <c r="D4760" s="356">
        <v>0</v>
      </c>
      <c r="E4760" s="356">
        <v>0</v>
      </c>
      <c r="F4760" s="356">
        <v>0</v>
      </c>
      <c r="G4760" s="356">
        <v>1</v>
      </c>
      <c r="H4760" s="356">
        <v>10</v>
      </c>
      <c r="I4760" s="356">
        <v>74</v>
      </c>
      <c r="J4760" t="s">
        <v>732</v>
      </c>
      <c r="K4760" t="str">
        <f>INDEX('Planning Periods'!$O$2:$O$540,MATCH('Table B Values'!A4760,'Planning Periods'!$A$2:$A$540,0))</f>
        <v>Sonoma County</v>
      </c>
    </row>
    <row r="4761" spans="1:11">
      <c r="A4761" t="s">
        <v>1538</v>
      </c>
      <c r="B4761" s="387" t="s">
        <v>1307</v>
      </c>
      <c r="C4761" s="356">
        <v>0</v>
      </c>
      <c r="D4761" s="356">
        <v>0</v>
      </c>
      <c r="E4761" s="356">
        <v>0</v>
      </c>
      <c r="F4761" s="356">
        <v>0</v>
      </c>
      <c r="G4761" s="356">
        <v>0</v>
      </c>
      <c r="H4761" s="356">
        <v>0</v>
      </c>
      <c r="I4761" s="356">
        <v>12</v>
      </c>
      <c r="J4761" t="s">
        <v>732</v>
      </c>
      <c r="K4761" t="str">
        <f>INDEX('Planning Periods'!$O$2:$O$540,MATCH('Table B Values'!A4761,'Planning Periods'!$A$2:$A$540,0))</f>
        <v>Los Angeles County</v>
      </c>
    </row>
    <row r="4762" spans="1:11">
      <c r="A4762" t="s">
        <v>1539</v>
      </c>
      <c r="B4762" s="387" t="s">
        <v>1307</v>
      </c>
      <c r="C4762" s="356">
        <v>0</v>
      </c>
      <c r="D4762" s="356">
        <v>0</v>
      </c>
      <c r="E4762" s="356">
        <v>0</v>
      </c>
      <c r="F4762" s="356">
        <v>6</v>
      </c>
      <c r="G4762" s="356">
        <v>0</v>
      </c>
      <c r="H4762" s="356">
        <v>3</v>
      </c>
      <c r="I4762" s="356">
        <v>4</v>
      </c>
      <c r="J4762" t="s">
        <v>732</v>
      </c>
      <c r="K4762" t="str">
        <f>INDEX('Planning Periods'!$O$2:$O$540,MATCH('Table B Values'!A4762,'Planning Periods'!$A$2:$A$540,0))</f>
        <v>Alameda County</v>
      </c>
    </row>
    <row r="4763" spans="1:11">
      <c r="A4763" t="s">
        <v>1540</v>
      </c>
      <c r="B4763" s="387" t="s">
        <v>1307</v>
      </c>
      <c r="C4763" s="356">
        <v>0</v>
      </c>
      <c r="D4763" s="356">
        <v>0</v>
      </c>
      <c r="E4763" s="356">
        <v>0</v>
      </c>
      <c r="F4763" s="356">
        <v>0</v>
      </c>
      <c r="G4763" s="356">
        <v>0</v>
      </c>
      <c r="H4763" s="356">
        <v>0</v>
      </c>
      <c r="I4763" s="356">
        <v>3</v>
      </c>
      <c r="J4763" t="s">
        <v>732</v>
      </c>
      <c r="K4763" t="str">
        <f>INDEX('Planning Periods'!$O$2:$O$540,MATCH('Table B Values'!A4763,'Planning Periods'!$A$2:$A$540,0))</f>
        <v>Contra Costa County</v>
      </c>
    </row>
    <row r="4764" spans="1:11">
      <c r="A4764" t="s">
        <v>1541</v>
      </c>
      <c r="B4764" s="387" t="s">
        <v>1307</v>
      </c>
      <c r="C4764" s="356">
        <v>0</v>
      </c>
      <c r="D4764" s="356">
        <v>0</v>
      </c>
      <c r="E4764" s="356">
        <v>0</v>
      </c>
      <c r="F4764" s="356">
        <v>0</v>
      </c>
      <c r="G4764" s="356">
        <v>0</v>
      </c>
      <c r="H4764" s="356">
        <v>0</v>
      </c>
      <c r="I4764" s="356">
        <v>59</v>
      </c>
      <c r="J4764" t="s">
        <v>732</v>
      </c>
      <c r="K4764" t="str">
        <f>INDEX('Planning Periods'!$O$2:$O$540,MATCH('Table B Values'!A4764,'Planning Periods'!$A$2:$A$540,0))</f>
        <v>San Luis Obispo County</v>
      </c>
    </row>
    <row r="4765" spans="1:11">
      <c r="A4765" t="s">
        <v>1542</v>
      </c>
      <c r="B4765" s="387" t="s">
        <v>1307</v>
      </c>
      <c r="C4765" s="356">
        <v>0</v>
      </c>
      <c r="D4765" s="356">
        <v>0</v>
      </c>
      <c r="E4765" s="356">
        <v>0</v>
      </c>
      <c r="F4765" s="356">
        <v>3</v>
      </c>
      <c r="G4765" s="356">
        <v>0</v>
      </c>
      <c r="H4765" s="356">
        <v>1</v>
      </c>
      <c r="I4765" s="356">
        <v>0</v>
      </c>
      <c r="J4765" t="s">
        <v>732</v>
      </c>
      <c r="K4765" t="str">
        <f>INDEX('Planning Periods'!$O$2:$O$540,MATCH('Table B Values'!A4765,'Planning Periods'!$A$2:$A$540,0))</f>
        <v>Contra Costa County</v>
      </c>
    </row>
    <row r="4766" spans="1:11">
      <c r="A4766" t="s">
        <v>1543</v>
      </c>
      <c r="B4766" s="387" t="s">
        <v>1307</v>
      </c>
      <c r="C4766" s="356">
        <v>0</v>
      </c>
      <c r="D4766" s="356">
        <v>0</v>
      </c>
      <c r="E4766" s="356">
        <v>0</v>
      </c>
      <c r="F4766" s="356">
        <v>2</v>
      </c>
      <c r="G4766" s="356">
        <v>0</v>
      </c>
      <c r="H4766" s="356">
        <v>0</v>
      </c>
      <c r="I4766" s="356">
        <v>0</v>
      </c>
      <c r="J4766" t="s">
        <v>732</v>
      </c>
      <c r="K4766" t="str">
        <f>INDEX('Planning Periods'!$O$2:$O$540,MATCH('Table B Values'!A4766,'Planning Periods'!$A$2:$A$540,0))</f>
        <v>Orange County</v>
      </c>
    </row>
    <row r="4767" spans="1:11">
      <c r="A4767" t="s">
        <v>1544</v>
      </c>
      <c r="B4767" s="387" t="s">
        <v>1307</v>
      </c>
      <c r="C4767" s="356">
        <v>0</v>
      </c>
      <c r="D4767" s="356">
        <v>0</v>
      </c>
      <c r="E4767" s="356">
        <v>2</v>
      </c>
      <c r="F4767" s="356">
        <v>0</v>
      </c>
      <c r="G4767" s="356">
        <v>0</v>
      </c>
      <c r="H4767" s="356">
        <v>9</v>
      </c>
      <c r="I4767" s="356">
        <v>8</v>
      </c>
      <c r="J4767" t="s">
        <v>732</v>
      </c>
      <c r="K4767" t="str">
        <f>INDEX('Planning Periods'!$O$2:$O$540,MATCH('Table B Values'!A4767,'Planning Periods'!$A$2:$A$540,0))</f>
        <v>Contra Costa County</v>
      </c>
    </row>
    <row r="4768" spans="1:11">
      <c r="A4768" t="s">
        <v>1545</v>
      </c>
      <c r="B4768" s="387" t="s">
        <v>1307</v>
      </c>
      <c r="C4768" s="356">
        <v>0</v>
      </c>
      <c r="D4768" s="356">
        <v>0</v>
      </c>
      <c r="E4768" s="356">
        <v>0</v>
      </c>
      <c r="F4768" s="356">
        <v>0</v>
      </c>
      <c r="G4768" s="356">
        <v>0</v>
      </c>
      <c r="H4768" s="356">
        <v>2</v>
      </c>
      <c r="I4768" s="356">
        <v>34</v>
      </c>
      <c r="J4768" t="s">
        <v>732</v>
      </c>
      <c r="K4768" t="str">
        <f>INDEX('Planning Periods'!$O$2:$O$540,MATCH('Table B Values'!A4768,'Planning Periods'!$A$2:$A$540,0))</f>
        <v>Alameda County</v>
      </c>
    </row>
    <row r="4769" spans="1:11">
      <c r="A4769" t="s">
        <v>1546</v>
      </c>
      <c r="B4769" s="387" t="s">
        <v>1307</v>
      </c>
      <c r="C4769" s="356">
        <v>0</v>
      </c>
      <c r="D4769" s="356">
        <v>0</v>
      </c>
      <c r="E4769" s="356">
        <v>0</v>
      </c>
      <c r="F4769" s="356">
        <v>1</v>
      </c>
      <c r="G4769" s="356">
        <v>0</v>
      </c>
      <c r="H4769" s="356">
        <v>12</v>
      </c>
      <c r="I4769" s="356">
        <v>19</v>
      </c>
      <c r="J4769" t="s">
        <v>732</v>
      </c>
      <c r="K4769" t="str">
        <f>INDEX('Planning Periods'!$O$2:$O$540,MATCH('Table B Values'!A4769,'Planning Periods'!$A$2:$A$540,0))</f>
        <v>Plumas County</v>
      </c>
    </row>
    <row r="4770" spans="1:11">
      <c r="A4770" t="s">
        <v>1547</v>
      </c>
      <c r="B4770" s="387" t="s">
        <v>1307</v>
      </c>
      <c r="C4770" s="356">
        <v>0</v>
      </c>
      <c r="D4770" s="356">
        <v>0</v>
      </c>
      <c r="E4770" s="356">
        <v>0</v>
      </c>
      <c r="F4770" s="356">
        <v>0</v>
      </c>
      <c r="G4770" s="356">
        <v>0</v>
      </c>
      <c r="H4770" s="356">
        <v>0</v>
      </c>
      <c r="I4770" s="356">
        <v>15</v>
      </c>
      <c r="J4770" t="s">
        <v>732</v>
      </c>
      <c r="K4770" t="str">
        <f>INDEX('Planning Periods'!$O$2:$O$540,MATCH('Table B Values'!A4770,'Planning Periods'!$A$2:$A$540,0))</f>
        <v>Amador County</v>
      </c>
    </row>
    <row r="4771" spans="1:11">
      <c r="A4771" t="s">
        <v>1548</v>
      </c>
      <c r="B4771" s="387" t="s">
        <v>1307</v>
      </c>
      <c r="C4771" s="356">
        <v>0</v>
      </c>
      <c r="D4771" s="356">
        <v>0</v>
      </c>
      <c r="E4771" s="356">
        <v>0</v>
      </c>
      <c r="F4771" s="356">
        <v>0</v>
      </c>
      <c r="G4771" s="356">
        <v>0</v>
      </c>
      <c r="H4771" s="356">
        <v>0</v>
      </c>
      <c r="I4771" s="356">
        <v>30</v>
      </c>
      <c r="J4771" t="s">
        <v>732</v>
      </c>
      <c r="K4771" t="str">
        <f>INDEX('Planning Periods'!$O$2:$O$540,MATCH('Table B Values'!A4771,'Planning Periods'!$A$2:$A$540,0))</f>
        <v>Los Angeles County</v>
      </c>
    </row>
    <row r="4772" spans="1:11">
      <c r="A4772" t="s">
        <v>1549</v>
      </c>
      <c r="B4772" s="387" t="s">
        <v>1307</v>
      </c>
      <c r="C4772" s="356">
        <v>0</v>
      </c>
      <c r="D4772" s="356">
        <v>0</v>
      </c>
      <c r="E4772" s="356">
        <v>1</v>
      </c>
      <c r="F4772" s="356">
        <v>0</v>
      </c>
      <c r="G4772" s="356">
        <v>0</v>
      </c>
      <c r="H4772" s="356">
        <v>0</v>
      </c>
      <c r="I4772" s="356">
        <v>0</v>
      </c>
      <c r="J4772" t="s">
        <v>732</v>
      </c>
      <c r="K4772" t="str">
        <f>INDEX('Planning Periods'!$O$2:$O$540,MATCH('Table B Values'!A4772,'Planning Periods'!$A$2:$A$540,0))</f>
        <v>Ventura County</v>
      </c>
    </row>
    <row r="4773" spans="1:11">
      <c r="A4773" t="s">
        <v>1550</v>
      </c>
      <c r="B4773" s="387" t="s">
        <v>1307</v>
      </c>
      <c r="C4773" s="356">
        <v>0</v>
      </c>
      <c r="D4773" s="356">
        <v>2</v>
      </c>
      <c r="E4773" s="356">
        <v>0</v>
      </c>
      <c r="F4773" s="356">
        <v>0</v>
      </c>
      <c r="G4773" s="356">
        <v>0</v>
      </c>
      <c r="H4773" s="356">
        <v>0</v>
      </c>
      <c r="I4773" s="356">
        <v>0</v>
      </c>
      <c r="J4773" t="s">
        <v>732</v>
      </c>
      <c r="K4773" t="str">
        <f>INDEX('Planning Periods'!$O$2:$O$540,MATCH('Table B Values'!A4773,'Planning Periods'!$A$2:$A$540,0))</f>
        <v>San Mateo County</v>
      </c>
    </row>
    <row r="4774" spans="1:11">
      <c r="A4774" t="s">
        <v>1551</v>
      </c>
      <c r="B4774" s="387" t="s">
        <v>1307</v>
      </c>
      <c r="C4774" s="356">
        <v>14</v>
      </c>
      <c r="D4774" s="356">
        <v>0</v>
      </c>
      <c r="E4774" s="356">
        <v>29</v>
      </c>
      <c r="F4774" s="356">
        <v>39</v>
      </c>
      <c r="G4774" s="356">
        <v>0</v>
      </c>
      <c r="H4774" s="356">
        <v>39</v>
      </c>
      <c r="I4774" s="356">
        <v>43</v>
      </c>
      <c r="J4774" t="s">
        <v>732</v>
      </c>
      <c r="K4774" t="str">
        <f>INDEX('Planning Periods'!$O$2:$O$540,MATCH('Table B Values'!A4774,'Planning Periods'!$A$2:$A$540,0))</f>
        <v>San Diego County</v>
      </c>
    </row>
    <row r="4775" spans="1:11">
      <c r="A4775" t="s">
        <v>1552</v>
      </c>
      <c r="B4775" s="387" t="s">
        <v>1307</v>
      </c>
      <c r="C4775" s="356">
        <v>0</v>
      </c>
      <c r="D4775" s="356">
        <v>0</v>
      </c>
      <c r="E4775" s="356">
        <v>0</v>
      </c>
      <c r="F4775" s="356">
        <v>0</v>
      </c>
      <c r="G4775" s="356">
        <v>0</v>
      </c>
      <c r="H4775" s="356">
        <v>0</v>
      </c>
      <c r="I4775" s="356">
        <v>427</v>
      </c>
      <c r="J4775" t="s">
        <v>732</v>
      </c>
      <c r="K4775" t="str">
        <f>INDEX('Planning Periods'!$O$2:$O$540,MATCH('Table B Values'!A4775,'Planning Periods'!$A$2:$A$540,0))</f>
        <v>San Bernardino County</v>
      </c>
    </row>
    <row r="4776" spans="1:11">
      <c r="A4776" t="s">
        <v>1553</v>
      </c>
      <c r="B4776" s="387" t="s">
        <v>1307</v>
      </c>
      <c r="C4776" s="356">
        <v>0</v>
      </c>
      <c r="D4776" s="356">
        <v>0</v>
      </c>
      <c r="E4776" s="356">
        <v>0</v>
      </c>
      <c r="F4776" s="356">
        <v>0</v>
      </c>
      <c r="G4776" s="356">
        <v>0</v>
      </c>
      <c r="H4776" s="356">
        <v>0</v>
      </c>
      <c r="I4776" s="356">
        <v>71</v>
      </c>
      <c r="J4776" t="s">
        <v>732</v>
      </c>
      <c r="K4776" t="str">
        <f>INDEX('Planning Periods'!$O$2:$O$540,MATCH('Table B Values'!A4776,'Planning Periods'!$A$2:$A$540,0))</f>
        <v>Riverside County</v>
      </c>
    </row>
    <row r="4777" spans="1:11">
      <c r="A4777" t="s">
        <v>1554</v>
      </c>
      <c r="B4777" s="387" t="s">
        <v>1307</v>
      </c>
      <c r="C4777" s="356">
        <v>0</v>
      </c>
      <c r="D4777" s="356">
        <v>0</v>
      </c>
      <c r="E4777" s="356">
        <v>0</v>
      </c>
      <c r="F4777" s="356">
        <v>0</v>
      </c>
      <c r="G4777" s="356">
        <v>0</v>
      </c>
      <c r="H4777" s="356">
        <v>1</v>
      </c>
      <c r="I4777" s="356">
        <v>5</v>
      </c>
      <c r="J4777" t="s">
        <v>732</v>
      </c>
      <c r="K4777" t="str">
        <f>INDEX('Planning Periods'!$O$2:$O$540,MATCH('Table B Values'!A4777,'Planning Periods'!$A$2:$A$540,0))</f>
        <v>Los Angeles County</v>
      </c>
    </row>
    <row r="4778" spans="1:11">
      <c r="A4778" t="s">
        <v>1555</v>
      </c>
      <c r="B4778" s="387" t="s">
        <v>1307</v>
      </c>
      <c r="C4778" s="356">
        <v>0</v>
      </c>
      <c r="D4778" s="356">
        <v>0</v>
      </c>
      <c r="E4778" s="356">
        <v>0</v>
      </c>
      <c r="F4778" s="356">
        <v>0</v>
      </c>
      <c r="G4778" s="356">
        <v>0</v>
      </c>
      <c r="H4778" s="356">
        <v>3</v>
      </c>
      <c r="I4778" s="356">
        <v>0</v>
      </c>
      <c r="J4778" t="s">
        <v>732</v>
      </c>
      <c r="K4778" t="str">
        <f>INDEX('Planning Periods'!$O$2:$O$540,MATCH('Table B Values'!A4778,'Planning Periods'!$A$2:$A$540,0))</f>
        <v>Tehama County</v>
      </c>
    </row>
    <row r="4779" spans="1:11">
      <c r="A4779" t="s">
        <v>1556</v>
      </c>
      <c r="B4779" s="387" t="s">
        <v>1307</v>
      </c>
      <c r="C4779" s="356">
        <v>0</v>
      </c>
      <c r="D4779" s="356">
        <v>0</v>
      </c>
      <c r="E4779" s="356">
        <v>59</v>
      </c>
      <c r="F4779" s="356">
        <v>0</v>
      </c>
      <c r="G4779" s="356">
        <v>0</v>
      </c>
      <c r="H4779" s="356">
        <v>0</v>
      </c>
      <c r="I4779" s="356">
        <v>287</v>
      </c>
      <c r="J4779" t="s">
        <v>732</v>
      </c>
      <c r="K4779" t="str">
        <f>INDEX('Planning Periods'!$O$2:$O$540,MATCH('Table B Values'!A4779,'Planning Periods'!$A$2:$A$540,0))</f>
        <v>Shasta County</v>
      </c>
    </row>
    <row r="4780" spans="1:11">
      <c r="A4780" t="s">
        <v>1557</v>
      </c>
      <c r="B4780" s="387" t="s">
        <v>1307</v>
      </c>
      <c r="C4780" s="356">
        <v>0</v>
      </c>
      <c r="D4780" s="356">
        <v>1</v>
      </c>
      <c r="E4780" s="356">
        <v>0</v>
      </c>
      <c r="F4780" s="356">
        <v>6</v>
      </c>
      <c r="G4780" s="356">
        <v>0</v>
      </c>
      <c r="H4780" s="356">
        <v>6</v>
      </c>
      <c r="I4780" s="356">
        <v>332</v>
      </c>
      <c r="J4780" t="s">
        <v>732</v>
      </c>
      <c r="K4780" t="str">
        <f>INDEX('Planning Periods'!$O$2:$O$540,MATCH('Table B Values'!A4780,'Planning Periods'!$A$2:$A$540,0))</f>
        <v>San Bernardino County</v>
      </c>
    </row>
    <row r="4781" spans="1:11">
      <c r="A4781" t="s">
        <v>1558</v>
      </c>
      <c r="B4781" s="387" t="s">
        <v>1307</v>
      </c>
      <c r="C4781" s="356">
        <v>0</v>
      </c>
      <c r="D4781" s="356">
        <v>0</v>
      </c>
      <c r="E4781" s="356">
        <v>0</v>
      </c>
      <c r="F4781" s="356">
        <v>7</v>
      </c>
      <c r="G4781" s="356">
        <v>0</v>
      </c>
      <c r="H4781" s="356">
        <v>0</v>
      </c>
      <c r="I4781" s="356">
        <v>31</v>
      </c>
      <c r="J4781" t="s">
        <v>732</v>
      </c>
      <c r="K4781" t="str">
        <f>INDEX('Planning Periods'!$O$2:$O$540,MATCH('Table B Values'!A4781,'Planning Periods'!$A$2:$A$540,0))</f>
        <v>Los Angeles County</v>
      </c>
    </row>
    <row r="4782" spans="1:11">
      <c r="A4782" t="s">
        <v>1559</v>
      </c>
      <c r="B4782" s="387" t="s">
        <v>1307</v>
      </c>
      <c r="C4782" s="356">
        <v>26</v>
      </c>
      <c r="D4782" s="356">
        <v>0</v>
      </c>
      <c r="E4782" s="356">
        <v>25</v>
      </c>
      <c r="F4782" s="356">
        <v>46</v>
      </c>
      <c r="G4782" s="356">
        <v>0</v>
      </c>
      <c r="H4782" s="356">
        <v>0</v>
      </c>
      <c r="I4782" s="356">
        <v>8</v>
      </c>
      <c r="J4782" t="s">
        <v>732</v>
      </c>
      <c r="K4782" t="str">
        <f>INDEX('Planning Periods'!$O$2:$O$540,MATCH('Table B Values'!A4782,'Planning Periods'!$A$2:$A$540,0))</f>
        <v>San Mateo County</v>
      </c>
    </row>
    <row r="4783" spans="1:11">
      <c r="A4783" t="s">
        <v>1560</v>
      </c>
      <c r="B4783" s="387" t="s">
        <v>1307</v>
      </c>
      <c r="C4783" s="356">
        <v>0</v>
      </c>
      <c r="D4783" s="356">
        <v>0</v>
      </c>
      <c r="E4783" s="356">
        <v>0</v>
      </c>
      <c r="F4783" s="356">
        <v>0</v>
      </c>
      <c r="G4783" s="356">
        <v>0</v>
      </c>
      <c r="H4783" s="356">
        <v>0</v>
      </c>
      <c r="I4783" s="356">
        <v>19</v>
      </c>
      <c r="J4783" t="s">
        <v>732</v>
      </c>
      <c r="K4783" t="str">
        <f>INDEX('Planning Periods'!$O$2:$O$540,MATCH('Table B Values'!A4783,'Planning Periods'!$A$2:$A$540,0))</f>
        <v>San Bernardino County</v>
      </c>
    </row>
    <row r="4784" spans="1:11">
      <c r="A4784" t="s">
        <v>1561</v>
      </c>
      <c r="B4784" s="387" t="s">
        <v>1307</v>
      </c>
      <c r="C4784" s="356">
        <v>0</v>
      </c>
      <c r="D4784" s="356">
        <v>0</v>
      </c>
      <c r="E4784" s="356">
        <v>0</v>
      </c>
      <c r="F4784" s="356">
        <v>0</v>
      </c>
      <c r="G4784" s="356">
        <v>0</v>
      </c>
      <c r="H4784" s="356">
        <v>0</v>
      </c>
      <c r="I4784" s="356">
        <v>34</v>
      </c>
      <c r="J4784" t="s">
        <v>732</v>
      </c>
      <c r="K4784" t="str">
        <f>INDEX('Planning Periods'!$O$2:$O$540,MATCH('Table B Values'!A4784,'Planning Periods'!$A$2:$A$540,0))</f>
        <v>Contra Costa County</v>
      </c>
    </row>
    <row r="4785" spans="1:11">
      <c r="A4785" t="s">
        <v>1562</v>
      </c>
      <c r="B4785" s="387" t="s">
        <v>1307</v>
      </c>
      <c r="C4785" s="356">
        <v>25</v>
      </c>
      <c r="D4785" s="356">
        <v>0</v>
      </c>
      <c r="E4785" s="356">
        <v>0</v>
      </c>
      <c r="F4785" s="356">
        <v>1</v>
      </c>
      <c r="G4785" s="356">
        <v>0</v>
      </c>
      <c r="H4785" s="356">
        <v>0</v>
      </c>
      <c r="I4785" s="356">
        <v>0</v>
      </c>
      <c r="J4785" t="s">
        <v>732</v>
      </c>
      <c r="K4785" t="str">
        <f>INDEX('Planning Periods'!$O$2:$O$540,MATCH('Table B Values'!A4785,'Planning Periods'!$A$2:$A$540,0))</f>
        <v>Humboldt County</v>
      </c>
    </row>
    <row r="4786" spans="1:11">
      <c r="A4786" t="s">
        <v>1563</v>
      </c>
      <c r="B4786" s="387" t="s">
        <v>1307</v>
      </c>
      <c r="C4786" s="356">
        <v>0</v>
      </c>
      <c r="D4786" s="356">
        <v>0</v>
      </c>
      <c r="E4786" s="356">
        <v>0</v>
      </c>
      <c r="F4786" s="356">
        <v>0</v>
      </c>
      <c r="G4786" s="356">
        <v>0</v>
      </c>
      <c r="H4786" s="356">
        <v>0</v>
      </c>
      <c r="I4786" s="356">
        <v>6</v>
      </c>
      <c r="J4786" t="s">
        <v>732</v>
      </c>
      <c r="K4786" t="str">
        <f>INDEX('Planning Periods'!$O$2:$O$540,MATCH('Table B Values'!A4786,'Planning Periods'!$A$2:$A$540,0))</f>
        <v>Solano County</v>
      </c>
    </row>
    <row r="4787" spans="1:11">
      <c r="A4787" t="s">
        <v>1564</v>
      </c>
      <c r="B4787" s="387" t="s">
        <v>1307</v>
      </c>
      <c r="C4787" s="356">
        <v>25</v>
      </c>
      <c r="D4787" s="356">
        <v>0</v>
      </c>
      <c r="E4787" s="356">
        <v>25</v>
      </c>
      <c r="F4787" s="356">
        <v>0</v>
      </c>
      <c r="G4787" s="356">
        <v>0</v>
      </c>
      <c r="H4787" s="356">
        <v>48</v>
      </c>
      <c r="I4787" s="356">
        <v>29</v>
      </c>
      <c r="J4787" t="s">
        <v>732</v>
      </c>
      <c r="K4787" t="str">
        <f>INDEX('Planning Periods'!$O$2:$O$540,MATCH('Table B Values'!A4787,'Planning Periods'!$A$2:$A$540,0))</f>
        <v>Riverside County</v>
      </c>
    </row>
    <row r="4788" spans="1:11">
      <c r="A4788" t="s">
        <v>1565</v>
      </c>
      <c r="B4788" s="387" t="s">
        <v>1307</v>
      </c>
      <c r="C4788" s="356">
        <v>0</v>
      </c>
      <c r="D4788" s="356">
        <v>0</v>
      </c>
      <c r="E4788" s="356">
        <v>0</v>
      </c>
      <c r="F4788" s="356">
        <v>0</v>
      </c>
      <c r="G4788" s="356">
        <v>0</v>
      </c>
      <c r="H4788" s="356">
        <v>0</v>
      </c>
      <c r="I4788" s="356">
        <v>357</v>
      </c>
      <c r="J4788" t="s">
        <v>732</v>
      </c>
      <c r="K4788" t="str">
        <f>INDEX('Planning Periods'!$O$2:$O$540,MATCH('Table B Values'!A4788,'Planning Periods'!$A$2:$A$540,0))</f>
        <v>Riverside County</v>
      </c>
    </row>
    <row r="4789" spans="1:11">
      <c r="A4789" t="s">
        <v>1566</v>
      </c>
      <c r="B4789" s="387" t="s">
        <v>1307</v>
      </c>
      <c r="C4789" s="356">
        <v>60</v>
      </c>
      <c r="D4789" s="356">
        <v>0</v>
      </c>
      <c r="E4789" s="356">
        <v>2</v>
      </c>
      <c r="F4789" s="356">
        <v>0</v>
      </c>
      <c r="G4789" s="356">
        <v>2</v>
      </c>
      <c r="H4789" s="356">
        <v>0</v>
      </c>
      <c r="I4789" s="356">
        <v>65</v>
      </c>
      <c r="J4789" t="s">
        <v>732</v>
      </c>
      <c r="K4789" t="str">
        <f>INDEX('Planning Periods'!$O$2:$O$540,MATCH('Table B Values'!A4789,'Planning Periods'!$A$2:$A$540,0))</f>
        <v>Sonoma County</v>
      </c>
    </row>
    <row r="4790" spans="1:11">
      <c r="A4790" t="s">
        <v>1567</v>
      </c>
      <c r="B4790" s="387" t="s">
        <v>1307</v>
      </c>
      <c r="C4790" s="356">
        <v>0</v>
      </c>
      <c r="D4790" s="356">
        <v>0</v>
      </c>
      <c r="E4790" s="356">
        <v>0</v>
      </c>
      <c r="F4790" s="356">
        <v>1</v>
      </c>
      <c r="G4790" s="356">
        <v>0</v>
      </c>
      <c r="H4790" s="356">
        <v>0</v>
      </c>
      <c r="I4790" s="356">
        <v>2</v>
      </c>
      <c r="J4790" t="s">
        <v>732</v>
      </c>
      <c r="K4790" t="str">
        <f>INDEX('Planning Periods'!$O$2:$O$540,MATCH('Table B Values'!A4790,'Planning Periods'!$A$2:$A$540,0))</f>
        <v>Los Angeles County</v>
      </c>
    </row>
    <row r="4791" spans="1:11">
      <c r="A4791" t="s">
        <v>1568</v>
      </c>
      <c r="B4791" s="387" t="s">
        <v>1307</v>
      </c>
      <c r="C4791" s="356">
        <v>0</v>
      </c>
      <c r="D4791" s="356">
        <v>0</v>
      </c>
      <c r="E4791" s="356">
        <v>0</v>
      </c>
      <c r="F4791" s="356">
        <v>0</v>
      </c>
      <c r="G4791" s="356">
        <v>0</v>
      </c>
      <c r="H4791" s="356">
        <v>0</v>
      </c>
      <c r="I4791" s="356">
        <v>45</v>
      </c>
      <c r="J4791" t="s">
        <v>732</v>
      </c>
      <c r="K4791" t="str">
        <f>INDEX('Planning Periods'!$O$2:$O$540,MATCH('Table B Values'!A4791,'Planning Periods'!$A$2:$A$540,0))</f>
        <v>Los Angeles County</v>
      </c>
    </row>
    <row r="4792" spans="1:11">
      <c r="A4792" t="s">
        <v>1569</v>
      </c>
      <c r="B4792" s="387" t="s">
        <v>1307</v>
      </c>
      <c r="C4792" s="356">
        <v>0</v>
      </c>
      <c r="D4792" s="356">
        <v>0</v>
      </c>
      <c r="E4792" s="356">
        <v>0</v>
      </c>
      <c r="F4792" s="356">
        <v>0</v>
      </c>
      <c r="G4792" s="356">
        <v>0</v>
      </c>
      <c r="H4792" s="356">
        <v>0</v>
      </c>
      <c r="I4792" s="356">
        <v>10</v>
      </c>
      <c r="J4792" t="s">
        <v>732</v>
      </c>
      <c r="K4792" t="e">
        <f>INDEX('Planning Periods'!$O$2:$O$540,MATCH('Table B Values'!A4792,'Planning Periods'!$A$2:$A$540,0))</f>
        <v>#N/A</v>
      </c>
    </row>
    <row r="4793" spans="1:11">
      <c r="A4793" t="s">
        <v>1570</v>
      </c>
      <c r="B4793" s="387" t="s">
        <v>1307</v>
      </c>
      <c r="C4793" s="356">
        <v>0</v>
      </c>
      <c r="D4793" s="356">
        <v>6</v>
      </c>
      <c r="E4793" s="356">
        <v>0</v>
      </c>
      <c r="F4793" s="356">
        <v>6</v>
      </c>
      <c r="G4793" s="356">
        <v>0</v>
      </c>
      <c r="H4793" s="356">
        <v>1</v>
      </c>
      <c r="I4793" s="356">
        <v>0</v>
      </c>
      <c r="J4793" t="s">
        <v>732</v>
      </c>
      <c r="K4793" t="str">
        <f>INDEX('Planning Periods'!$O$2:$O$540,MATCH('Table B Values'!A4793,'Planning Periods'!$A$2:$A$540,0))</f>
        <v>Marin County</v>
      </c>
    </row>
    <row r="4794" spans="1:11">
      <c r="A4794" t="s">
        <v>1571</v>
      </c>
      <c r="B4794" s="387" t="s">
        <v>1307</v>
      </c>
      <c r="C4794" s="356">
        <v>0</v>
      </c>
      <c r="D4794" s="356">
        <v>0</v>
      </c>
      <c r="E4794" s="356">
        <v>0</v>
      </c>
      <c r="F4794" s="356">
        <v>28</v>
      </c>
      <c r="G4794" s="356">
        <v>0</v>
      </c>
      <c r="H4794" s="356">
        <v>0</v>
      </c>
      <c r="I4794" s="356">
        <v>93</v>
      </c>
      <c r="J4794" t="s">
        <v>732</v>
      </c>
      <c r="K4794" t="str">
        <f>INDEX('Planning Periods'!$O$2:$O$540,MATCH('Table B Values'!A4794,'Planning Periods'!$A$2:$A$540,0))</f>
        <v>San Benito County</v>
      </c>
    </row>
    <row r="4795" spans="1:11">
      <c r="A4795" t="s">
        <v>1572</v>
      </c>
      <c r="B4795" s="387" t="s">
        <v>1307</v>
      </c>
      <c r="C4795" s="356">
        <v>0</v>
      </c>
      <c r="D4795" s="356">
        <v>43</v>
      </c>
      <c r="E4795" s="356">
        <v>0</v>
      </c>
      <c r="F4795" s="356">
        <v>33</v>
      </c>
      <c r="G4795" s="356">
        <v>0</v>
      </c>
      <c r="H4795" s="356">
        <v>63</v>
      </c>
      <c r="I4795" s="356">
        <v>80</v>
      </c>
      <c r="J4795" t="s">
        <v>732</v>
      </c>
      <c r="K4795" t="str">
        <f>INDEX('Planning Periods'!$O$2:$O$540,MATCH('Table B Values'!A4795,'Planning Periods'!$A$2:$A$540,0))</f>
        <v>San Bernardino County</v>
      </c>
    </row>
    <row r="4796" spans="1:11">
      <c r="A4796" t="s">
        <v>1573</v>
      </c>
      <c r="B4796" s="387" t="s">
        <v>1307</v>
      </c>
      <c r="C4796" s="356">
        <v>0</v>
      </c>
      <c r="D4796" s="356">
        <v>0</v>
      </c>
      <c r="E4796" s="356">
        <v>0</v>
      </c>
      <c r="F4796" s="356">
        <v>6</v>
      </c>
      <c r="G4796" s="356">
        <v>0</v>
      </c>
      <c r="H4796" s="356">
        <v>12</v>
      </c>
      <c r="I4796" s="356">
        <v>1</v>
      </c>
      <c r="J4796" t="s">
        <v>732</v>
      </c>
      <c r="K4796" t="str">
        <f>INDEX('Planning Periods'!$O$2:$O$540,MATCH('Table B Values'!A4796,'Planning Periods'!$A$2:$A$540,0))</f>
        <v>San Mateo County</v>
      </c>
    </row>
    <row r="4797" spans="1:11">
      <c r="A4797" t="s">
        <v>1574</v>
      </c>
      <c r="B4797" s="387" t="s">
        <v>1307</v>
      </c>
      <c r="C4797" s="356">
        <v>0</v>
      </c>
      <c r="D4797" s="356">
        <v>0</v>
      </c>
      <c r="E4797" s="356">
        <v>0</v>
      </c>
      <c r="F4797" s="356">
        <v>0</v>
      </c>
      <c r="G4797" s="356">
        <v>0</v>
      </c>
      <c r="H4797" s="356">
        <v>0</v>
      </c>
      <c r="I4797" s="356">
        <v>13</v>
      </c>
      <c r="J4797" t="s">
        <v>732</v>
      </c>
      <c r="K4797" t="str">
        <f>INDEX('Planning Periods'!$O$2:$O$540,MATCH('Table B Values'!A4797,'Planning Periods'!$A$2:$A$540,0))</f>
        <v>San Mateo County</v>
      </c>
    </row>
    <row r="4798" spans="1:11">
      <c r="A4798" t="s">
        <v>1575</v>
      </c>
      <c r="B4798" s="387" t="s">
        <v>1307</v>
      </c>
      <c r="C4798" s="356">
        <v>0</v>
      </c>
      <c r="D4798" s="356">
        <v>0</v>
      </c>
      <c r="E4798" s="356">
        <v>0</v>
      </c>
      <c r="F4798" s="356">
        <v>0</v>
      </c>
      <c r="G4798" s="356">
        <v>0</v>
      </c>
      <c r="H4798" s="356">
        <v>3</v>
      </c>
      <c r="I4798" s="356">
        <v>5</v>
      </c>
      <c r="J4798" t="s">
        <v>732</v>
      </c>
      <c r="K4798" t="str">
        <f>INDEX('Planning Periods'!$O$2:$O$540,MATCH('Table B Values'!A4798,'Planning Periods'!$A$2:$A$540,0))</f>
        <v>Orange County</v>
      </c>
    </row>
    <row r="4799" spans="1:11">
      <c r="A4799" t="s">
        <v>1576</v>
      </c>
      <c r="B4799" s="387" t="s">
        <v>1307</v>
      </c>
      <c r="C4799" s="356">
        <v>536</v>
      </c>
      <c r="D4799" s="356">
        <v>0</v>
      </c>
      <c r="E4799" s="356">
        <v>603</v>
      </c>
      <c r="F4799" s="356">
        <v>0</v>
      </c>
      <c r="G4799" s="356">
        <v>3</v>
      </c>
      <c r="H4799" s="356">
        <v>0</v>
      </c>
      <c r="I4799" s="356">
        <v>4275</v>
      </c>
      <c r="J4799" t="s">
        <v>732</v>
      </c>
      <c r="K4799" t="str">
        <f>INDEX('Planning Periods'!$O$2:$O$540,MATCH('Table B Values'!A4799,'Planning Periods'!$A$2:$A$540,0))</f>
        <v>San Diego County</v>
      </c>
    </row>
    <row r="4800" spans="1:11">
      <c r="A4800" t="s">
        <v>1577</v>
      </c>
      <c r="B4800" s="387" t="s">
        <v>1307</v>
      </c>
      <c r="C4800" s="356">
        <v>0</v>
      </c>
      <c r="D4800" s="356">
        <v>19</v>
      </c>
      <c r="E4800" s="356">
        <v>0</v>
      </c>
      <c r="F4800" s="356">
        <v>91</v>
      </c>
      <c r="G4800" s="356">
        <v>0</v>
      </c>
      <c r="H4800" s="356">
        <v>281</v>
      </c>
      <c r="I4800" s="356">
        <v>394</v>
      </c>
      <c r="J4800" t="s">
        <v>732</v>
      </c>
      <c r="K4800" t="str">
        <f>INDEX('Planning Periods'!$O$2:$O$540,MATCH('Table B Values'!A4800,'Planning Periods'!$A$2:$A$540,0))</f>
        <v>San Diego County</v>
      </c>
    </row>
    <row r="4801" spans="1:11">
      <c r="A4801" t="s">
        <v>1578</v>
      </c>
      <c r="B4801" s="387" t="s">
        <v>1307</v>
      </c>
      <c r="C4801" s="356">
        <v>0</v>
      </c>
      <c r="D4801" s="356">
        <v>0</v>
      </c>
      <c r="E4801" s="356">
        <v>0</v>
      </c>
      <c r="F4801" s="356">
        <v>1</v>
      </c>
      <c r="G4801" s="356">
        <v>0</v>
      </c>
      <c r="H4801" s="356">
        <v>0</v>
      </c>
      <c r="I4801" s="356">
        <v>5</v>
      </c>
      <c r="J4801" t="s">
        <v>732</v>
      </c>
      <c r="K4801" t="str">
        <f>INDEX('Planning Periods'!$O$2:$O$540,MATCH('Table B Values'!A4801,'Planning Periods'!$A$2:$A$540,0))</f>
        <v>Los Angeles County</v>
      </c>
    </row>
    <row r="4802" spans="1:11">
      <c r="A4802" t="s">
        <v>1579</v>
      </c>
      <c r="B4802" s="387" t="s">
        <v>1307</v>
      </c>
      <c r="C4802" s="356">
        <v>0</v>
      </c>
      <c r="D4802" s="356">
        <v>0</v>
      </c>
      <c r="E4802" s="356">
        <v>0</v>
      </c>
      <c r="F4802" s="356">
        <v>15</v>
      </c>
      <c r="G4802" s="356">
        <v>0</v>
      </c>
      <c r="H4802" s="356">
        <v>0</v>
      </c>
      <c r="I4802" s="356">
        <v>3</v>
      </c>
      <c r="J4802" t="s">
        <v>732</v>
      </c>
      <c r="K4802" t="str">
        <f>INDEX('Planning Periods'!$O$2:$O$540,MATCH('Table B Values'!A4802,'Planning Periods'!$A$2:$A$540,0))</f>
        <v>Los Angeles County</v>
      </c>
    </row>
    <row r="4803" spans="1:11">
      <c r="A4803" t="s">
        <v>1580</v>
      </c>
      <c r="B4803" s="387" t="s">
        <v>1307</v>
      </c>
      <c r="C4803" s="356">
        <v>309</v>
      </c>
      <c r="D4803" s="356">
        <v>0</v>
      </c>
      <c r="E4803" s="356">
        <v>241</v>
      </c>
      <c r="F4803" s="356">
        <v>0</v>
      </c>
      <c r="G4803" s="356">
        <v>137</v>
      </c>
      <c r="H4803" s="356">
        <v>150</v>
      </c>
      <c r="I4803" s="356">
        <v>1252</v>
      </c>
      <c r="J4803" t="s">
        <v>732</v>
      </c>
      <c r="K4803" t="str">
        <f>INDEX('Planning Periods'!$O$2:$O$540,MATCH('Table B Values'!A4803,'Planning Periods'!$A$2:$A$540,0))</f>
        <v>San Francisco County</v>
      </c>
    </row>
    <row r="4804" spans="1:11">
      <c r="A4804" t="s">
        <v>1581</v>
      </c>
      <c r="B4804" s="387" t="s">
        <v>1307</v>
      </c>
      <c r="C4804" s="356">
        <v>0</v>
      </c>
      <c r="D4804" s="356">
        <v>0</v>
      </c>
      <c r="E4804" s="356">
        <v>0</v>
      </c>
      <c r="F4804" s="356">
        <v>17</v>
      </c>
      <c r="G4804" s="356">
        <v>0</v>
      </c>
      <c r="H4804" s="356">
        <v>0</v>
      </c>
      <c r="I4804" s="356">
        <v>2</v>
      </c>
      <c r="J4804" t="s">
        <v>732</v>
      </c>
      <c r="K4804" t="str">
        <f>INDEX('Planning Periods'!$O$2:$O$540,MATCH('Table B Values'!A4804,'Planning Periods'!$A$2:$A$540,0))</f>
        <v>Los Angeles County</v>
      </c>
    </row>
    <row r="4805" spans="1:11">
      <c r="A4805" t="s">
        <v>1582</v>
      </c>
      <c r="B4805" s="387" t="s">
        <v>1307</v>
      </c>
      <c r="C4805" s="356">
        <v>0</v>
      </c>
      <c r="D4805" s="356">
        <v>0</v>
      </c>
      <c r="E4805" s="356">
        <v>0</v>
      </c>
      <c r="F4805" s="356">
        <v>0</v>
      </c>
      <c r="G4805" s="356">
        <v>0</v>
      </c>
      <c r="H4805" s="356">
        <v>0</v>
      </c>
      <c r="I4805" s="356">
        <v>36</v>
      </c>
      <c r="J4805" t="s">
        <v>732</v>
      </c>
      <c r="K4805" t="str">
        <f>INDEX('Planning Periods'!$O$2:$O$540,MATCH('Table B Values'!A4805,'Planning Periods'!$A$2:$A$540,0))</f>
        <v>Riverside County</v>
      </c>
    </row>
    <row r="4806" spans="1:11">
      <c r="A4806" t="s">
        <v>1583</v>
      </c>
      <c r="B4806" s="387" t="s">
        <v>1307</v>
      </c>
      <c r="C4806" s="356">
        <v>168</v>
      </c>
      <c r="D4806" s="356">
        <v>0</v>
      </c>
      <c r="E4806" s="356">
        <v>113</v>
      </c>
      <c r="F4806" s="356">
        <v>0</v>
      </c>
      <c r="G4806" s="356">
        <v>26</v>
      </c>
      <c r="H4806" s="356">
        <v>0</v>
      </c>
      <c r="I4806" s="356">
        <v>268</v>
      </c>
      <c r="J4806" t="s">
        <v>732</v>
      </c>
      <c r="K4806" t="str">
        <f>INDEX('Planning Periods'!$O$2:$O$540,MATCH('Table B Values'!A4806,'Planning Periods'!$A$2:$A$540,0))</f>
        <v>Santa Clara County</v>
      </c>
    </row>
    <row r="4807" spans="1:11">
      <c r="A4807" t="s">
        <v>1584</v>
      </c>
      <c r="B4807" s="387" t="s">
        <v>1307</v>
      </c>
      <c r="C4807" s="356">
        <v>0</v>
      </c>
      <c r="D4807" s="356">
        <v>0</v>
      </c>
      <c r="E4807" s="356">
        <v>0</v>
      </c>
      <c r="F4807" s="356">
        <v>2</v>
      </c>
      <c r="G4807" s="356">
        <v>0</v>
      </c>
      <c r="H4807" s="356">
        <v>0</v>
      </c>
      <c r="I4807" s="356">
        <v>11</v>
      </c>
      <c r="J4807" t="s">
        <v>732</v>
      </c>
      <c r="K4807" t="str">
        <f>INDEX('Planning Periods'!$O$2:$O$540,MATCH('Table B Values'!A4807,'Planning Periods'!$A$2:$A$540,0))</f>
        <v>Orange County</v>
      </c>
    </row>
    <row r="4808" spans="1:11">
      <c r="A4808" t="s">
        <v>1585</v>
      </c>
      <c r="B4808" s="387" t="s">
        <v>1307</v>
      </c>
      <c r="C4808" s="356">
        <v>0</v>
      </c>
      <c r="D4808" s="356">
        <v>0</v>
      </c>
      <c r="E4808" s="356">
        <v>0</v>
      </c>
      <c r="F4808" s="356">
        <v>0</v>
      </c>
      <c r="G4808" s="356">
        <v>10</v>
      </c>
      <c r="H4808" s="356">
        <v>0</v>
      </c>
      <c r="I4808" s="356">
        <v>211</v>
      </c>
      <c r="J4808" t="s">
        <v>732</v>
      </c>
      <c r="K4808" t="str">
        <f>INDEX('Planning Periods'!$O$2:$O$540,MATCH('Table B Values'!A4808,'Planning Periods'!$A$2:$A$540,0))</f>
        <v>Alameda County</v>
      </c>
    </row>
    <row r="4809" spans="1:11">
      <c r="A4809" t="s">
        <v>1586</v>
      </c>
      <c r="B4809" s="387" t="s">
        <v>1307</v>
      </c>
      <c r="C4809" s="356">
        <v>14</v>
      </c>
      <c r="D4809" s="356">
        <v>0</v>
      </c>
      <c r="E4809" s="356">
        <v>7</v>
      </c>
      <c r="F4809" s="356">
        <v>30</v>
      </c>
      <c r="G4809" s="356">
        <v>13</v>
      </c>
      <c r="H4809" s="356">
        <v>0</v>
      </c>
      <c r="I4809" s="356">
        <v>943</v>
      </c>
      <c r="J4809" t="s">
        <v>732</v>
      </c>
      <c r="K4809" t="str">
        <f>INDEX('Planning Periods'!$O$2:$O$540,MATCH('Table B Values'!A4809,'Planning Periods'!$A$2:$A$540,0))</f>
        <v>San Luis Obispo County</v>
      </c>
    </row>
    <row r="4810" spans="1:11">
      <c r="A4810" t="s">
        <v>1587</v>
      </c>
      <c r="B4810" s="387" t="s">
        <v>1307</v>
      </c>
      <c r="C4810" s="356">
        <v>7</v>
      </c>
      <c r="D4810" s="356">
        <v>0</v>
      </c>
      <c r="E4810" s="356">
        <v>13</v>
      </c>
      <c r="F4810" s="356">
        <v>35</v>
      </c>
      <c r="G4810" s="356">
        <v>0</v>
      </c>
      <c r="H4810" s="356">
        <v>46</v>
      </c>
      <c r="I4810" s="356">
        <v>886</v>
      </c>
      <c r="J4810" t="s">
        <v>732</v>
      </c>
      <c r="K4810" t="str">
        <f>INDEX('Planning Periods'!$O$2:$O$540,MATCH('Table B Values'!A4810,'Planning Periods'!$A$2:$A$540,0))</f>
        <v>San Luis Obispo County</v>
      </c>
    </row>
    <row r="4811" spans="1:11">
      <c r="A4811" t="s">
        <v>1588</v>
      </c>
      <c r="B4811" s="387" t="s">
        <v>1307</v>
      </c>
      <c r="C4811" s="356">
        <v>37</v>
      </c>
      <c r="D4811" s="356">
        <v>0</v>
      </c>
      <c r="E4811" s="356">
        <v>34</v>
      </c>
      <c r="F4811" s="356">
        <v>0</v>
      </c>
      <c r="G4811" s="356">
        <v>0</v>
      </c>
      <c r="H4811" s="356">
        <v>0</v>
      </c>
      <c r="I4811" s="356">
        <v>164</v>
      </c>
      <c r="J4811" t="s">
        <v>732</v>
      </c>
      <c r="K4811" t="str">
        <f>INDEX('Planning Periods'!$O$2:$O$540,MATCH('Table B Values'!A4811,'Planning Periods'!$A$2:$A$540,0))</f>
        <v>San Diego County</v>
      </c>
    </row>
    <row r="4812" spans="1:11">
      <c r="A4812" t="s">
        <v>1589</v>
      </c>
      <c r="B4812" s="387" t="s">
        <v>1307</v>
      </c>
      <c r="C4812" s="356">
        <v>0</v>
      </c>
      <c r="D4812" s="356">
        <v>0</v>
      </c>
      <c r="E4812" s="356">
        <v>0</v>
      </c>
      <c r="F4812" s="356">
        <v>13</v>
      </c>
      <c r="G4812" s="356">
        <v>0</v>
      </c>
      <c r="H4812" s="356">
        <v>20</v>
      </c>
      <c r="I4812" s="356">
        <v>10</v>
      </c>
      <c r="J4812" t="s">
        <v>732</v>
      </c>
      <c r="K4812" t="str">
        <f>INDEX('Planning Periods'!$O$2:$O$540,MATCH('Table B Values'!A4812,'Planning Periods'!$A$2:$A$540,0))</f>
        <v>San Mateo County</v>
      </c>
    </row>
    <row r="4813" spans="1:11">
      <c r="A4813" t="s">
        <v>1590</v>
      </c>
      <c r="B4813" s="387" t="s">
        <v>1307</v>
      </c>
      <c r="C4813" s="356">
        <v>0</v>
      </c>
      <c r="D4813" s="356">
        <v>14</v>
      </c>
      <c r="E4813" s="356">
        <v>0</v>
      </c>
      <c r="F4813" s="356">
        <v>9</v>
      </c>
      <c r="G4813" s="356">
        <v>0</v>
      </c>
      <c r="H4813" s="356">
        <v>14</v>
      </c>
      <c r="I4813" s="356">
        <v>13</v>
      </c>
      <c r="J4813" t="s">
        <v>732</v>
      </c>
      <c r="K4813" t="str">
        <f>INDEX('Planning Periods'!$O$2:$O$540,MATCH('Table B Values'!A4813,'Planning Periods'!$A$2:$A$540,0))</f>
        <v>San Mateo County</v>
      </c>
    </row>
    <row r="4814" spans="1:11">
      <c r="A4814" t="s">
        <v>1591</v>
      </c>
      <c r="B4814" s="387" t="s">
        <v>1307</v>
      </c>
      <c r="C4814" s="356">
        <v>54</v>
      </c>
      <c r="D4814" s="356">
        <v>0</v>
      </c>
      <c r="E4814" s="356">
        <v>0</v>
      </c>
      <c r="F4814" s="356">
        <v>1</v>
      </c>
      <c r="G4814" s="356">
        <v>0</v>
      </c>
      <c r="H4814" s="356">
        <v>3</v>
      </c>
      <c r="I4814" s="356">
        <v>2</v>
      </c>
      <c r="J4814" t="s">
        <v>732</v>
      </c>
      <c r="K4814" t="str">
        <f>INDEX('Planning Periods'!$O$2:$O$540,MATCH('Table B Values'!A4814,'Planning Periods'!$A$2:$A$540,0))</f>
        <v>Contra Costa County</v>
      </c>
    </row>
    <row r="4815" spans="1:11">
      <c r="A4815" t="s">
        <v>1592</v>
      </c>
      <c r="B4815" s="387" t="s">
        <v>1307</v>
      </c>
      <c r="C4815" s="356">
        <v>0</v>
      </c>
      <c r="D4815" s="356">
        <v>0</v>
      </c>
      <c r="E4815" s="356">
        <v>1</v>
      </c>
      <c r="F4815" s="356">
        <v>14</v>
      </c>
      <c r="G4815" s="356">
        <v>0</v>
      </c>
      <c r="H4815" s="356">
        <v>0</v>
      </c>
      <c r="I4815" s="356">
        <v>11</v>
      </c>
      <c r="J4815" t="s">
        <v>732</v>
      </c>
      <c r="K4815" t="str">
        <f>INDEX('Planning Periods'!$O$2:$O$540,MATCH('Table B Values'!A4815,'Planning Periods'!$A$2:$A$540,0))</f>
        <v>Marin County</v>
      </c>
    </row>
    <row r="4816" spans="1:11">
      <c r="A4816" t="s">
        <v>1593</v>
      </c>
      <c r="B4816" s="387" t="s">
        <v>1307</v>
      </c>
      <c r="C4816" s="356">
        <v>26</v>
      </c>
      <c r="D4816" s="356">
        <v>0</v>
      </c>
      <c r="E4816" s="356">
        <v>96</v>
      </c>
      <c r="F4816" s="356">
        <v>0</v>
      </c>
      <c r="G4816" s="356">
        <v>0</v>
      </c>
      <c r="H4816" s="356">
        <v>0</v>
      </c>
      <c r="I4816" s="356">
        <v>61</v>
      </c>
      <c r="J4816" t="s">
        <v>732</v>
      </c>
      <c r="K4816" t="str">
        <f>INDEX('Planning Periods'!$O$2:$O$540,MATCH('Table B Values'!A4816,'Planning Periods'!$A$2:$A$540,0))</f>
        <v>Contra Costa County</v>
      </c>
    </row>
    <row r="4817" spans="1:11">
      <c r="A4817" t="s">
        <v>1594</v>
      </c>
      <c r="B4817" s="387" t="s">
        <v>1307</v>
      </c>
      <c r="C4817" s="356">
        <v>0</v>
      </c>
      <c r="D4817" s="356">
        <v>7</v>
      </c>
      <c r="E4817" s="356">
        <v>0</v>
      </c>
      <c r="F4817" s="356">
        <v>29</v>
      </c>
      <c r="G4817" s="356">
        <v>0</v>
      </c>
      <c r="H4817" s="356">
        <v>3</v>
      </c>
      <c r="I4817" s="356">
        <v>120</v>
      </c>
      <c r="J4817" t="s">
        <v>732</v>
      </c>
      <c r="K4817" t="str">
        <f>INDEX('Planning Periods'!$O$2:$O$540,MATCH('Table B Values'!A4817,'Planning Periods'!$A$2:$A$540,0))</f>
        <v>Orange County</v>
      </c>
    </row>
    <row r="4818" spans="1:11">
      <c r="A4818" t="s">
        <v>1595</v>
      </c>
      <c r="B4818" s="387" t="s">
        <v>1307</v>
      </c>
      <c r="C4818" s="356">
        <v>0</v>
      </c>
      <c r="D4818" s="356">
        <v>0</v>
      </c>
      <c r="E4818" s="356">
        <v>3</v>
      </c>
      <c r="F4818" s="356">
        <v>0</v>
      </c>
      <c r="G4818" s="356">
        <v>12</v>
      </c>
      <c r="H4818" s="356">
        <v>0</v>
      </c>
      <c r="I4818" s="356">
        <v>166</v>
      </c>
      <c r="J4818" t="s">
        <v>732</v>
      </c>
      <c r="K4818" t="str">
        <f>INDEX('Planning Periods'!$O$2:$O$540,MATCH('Table B Values'!A4818,'Planning Periods'!$A$2:$A$540,0))</f>
        <v>Santa Barbara County</v>
      </c>
    </row>
    <row r="4819" spans="1:11">
      <c r="A4819" t="s">
        <v>1596</v>
      </c>
      <c r="B4819" s="387" t="s">
        <v>1307</v>
      </c>
      <c r="C4819" s="356">
        <v>0</v>
      </c>
      <c r="D4819" s="356">
        <v>1</v>
      </c>
      <c r="E4819" s="356">
        <v>0</v>
      </c>
      <c r="F4819" s="356">
        <v>34</v>
      </c>
      <c r="G4819" s="356">
        <v>0</v>
      </c>
      <c r="H4819" s="356">
        <v>2</v>
      </c>
      <c r="I4819" s="356">
        <v>111</v>
      </c>
      <c r="J4819" t="s">
        <v>732</v>
      </c>
      <c r="K4819" t="str">
        <f>INDEX('Planning Periods'!$O$2:$O$540,MATCH('Table B Values'!A4819,'Planning Periods'!$A$2:$A$540,0))</f>
        <v>Santa Barbara County</v>
      </c>
    </row>
    <row r="4820" spans="1:11">
      <c r="A4820" t="s">
        <v>1597</v>
      </c>
      <c r="B4820" s="387" t="s">
        <v>1307</v>
      </c>
      <c r="C4820" s="356">
        <v>113</v>
      </c>
      <c r="D4820" s="356">
        <v>13</v>
      </c>
      <c r="E4820" s="356">
        <v>201</v>
      </c>
      <c r="F4820" s="356">
        <v>14</v>
      </c>
      <c r="G4820" s="356">
        <v>48</v>
      </c>
      <c r="H4820" s="356">
        <v>11</v>
      </c>
      <c r="I4820" s="356">
        <v>1615</v>
      </c>
      <c r="J4820" t="s">
        <v>732</v>
      </c>
      <c r="K4820" t="str">
        <f>INDEX('Planning Periods'!$O$2:$O$540,MATCH('Table B Values'!A4820,'Planning Periods'!$A$2:$A$540,0))</f>
        <v>Santa Clara County</v>
      </c>
    </row>
    <row r="4821" spans="1:11">
      <c r="A4821" t="s">
        <v>1598</v>
      </c>
      <c r="B4821" s="387" t="s">
        <v>1307</v>
      </c>
      <c r="C4821" s="356">
        <v>0</v>
      </c>
      <c r="D4821" s="356">
        <v>0</v>
      </c>
      <c r="E4821" s="356">
        <v>0</v>
      </c>
      <c r="F4821" s="356">
        <v>0</v>
      </c>
      <c r="G4821" s="356">
        <v>0</v>
      </c>
      <c r="H4821" s="356">
        <v>0</v>
      </c>
      <c r="I4821" s="356">
        <v>71</v>
      </c>
      <c r="J4821" t="s">
        <v>732</v>
      </c>
      <c r="K4821" t="str">
        <f>INDEX('Planning Periods'!$O$2:$O$540,MATCH('Table B Values'!A4821,'Planning Periods'!$A$2:$A$540,0))</f>
        <v>Santa Clara County</v>
      </c>
    </row>
    <row r="4822" spans="1:11">
      <c r="A4822" t="s">
        <v>1599</v>
      </c>
      <c r="B4822" s="387" t="s">
        <v>1307</v>
      </c>
      <c r="C4822" s="356">
        <v>0</v>
      </c>
      <c r="D4822" s="356">
        <v>0</v>
      </c>
      <c r="E4822" s="356">
        <v>0</v>
      </c>
      <c r="F4822" s="356">
        <v>0</v>
      </c>
      <c r="G4822" s="356">
        <v>0</v>
      </c>
      <c r="H4822" s="356">
        <v>0</v>
      </c>
      <c r="I4822" s="356">
        <v>56</v>
      </c>
      <c r="J4822" t="s">
        <v>732</v>
      </c>
      <c r="K4822" t="str">
        <f>INDEX('Planning Periods'!$O$2:$O$540,MATCH('Table B Values'!A4822,'Planning Periods'!$A$2:$A$540,0))</f>
        <v>Los Angeles County</v>
      </c>
    </row>
    <row r="4823" spans="1:11">
      <c r="A4823" t="s">
        <v>1600</v>
      </c>
      <c r="B4823" s="387" t="s">
        <v>1307</v>
      </c>
      <c r="C4823" s="356">
        <v>0</v>
      </c>
      <c r="D4823" s="356">
        <v>0</v>
      </c>
      <c r="E4823" s="356">
        <v>1</v>
      </c>
      <c r="F4823" s="356">
        <v>0</v>
      </c>
      <c r="G4823" s="356">
        <v>2</v>
      </c>
      <c r="H4823" s="356">
        <v>0</v>
      </c>
      <c r="I4823" s="356">
        <v>0</v>
      </c>
      <c r="J4823" t="s">
        <v>732</v>
      </c>
      <c r="K4823" t="str">
        <f>INDEX('Planning Periods'!$O$2:$O$540,MATCH('Table B Values'!A4823,'Planning Periods'!$A$2:$A$540,0))</f>
        <v>Los Angeles County</v>
      </c>
    </row>
    <row r="4824" spans="1:11">
      <c r="A4824" t="s">
        <v>1601</v>
      </c>
      <c r="B4824" s="387" t="s">
        <v>1307</v>
      </c>
      <c r="C4824" s="356">
        <v>0</v>
      </c>
      <c r="D4824" s="356">
        <v>0</v>
      </c>
      <c r="E4824" s="356">
        <v>184</v>
      </c>
      <c r="F4824" s="356">
        <v>194</v>
      </c>
      <c r="G4824" s="356">
        <v>0</v>
      </c>
      <c r="H4824" s="356">
        <v>0</v>
      </c>
      <c r="I4824" s="356">
        <v>14</v>
      </c>
      <c r="J4824" t="s">
        <v>732</v>
      </c>
      <c r="K4824" t="str">
        <f>INDEX('Planning Periods'!$O$2:$O$540,MATCH('Table B Values'!A4824,'Planning Periods'!$A$2:$A$540,0))</f>
        <v>Santa Barbara County</v>
      </c>
    </row>
    <row r="4825" spans="1:11">
      <c r="A4825" t="s">
        <v>1602</v>
      </c>
      <c r="B4825" s="387" t="s">
        <v>1307</v>
      </c>
      <c r="C4825" s="356">
        <v>0</v>
      </c>
      <c r="D4825" s="356">
        <v>0</v>
      </c>
      <c r="E4825" s="356">
        <v>0</v>
      </c>
      <c r="F4825" s="356">
        <v>0</v>
      </c>
      <c r="G4825" s="356">
        <v>0</v>
      </c>
      <c r="H4825" s="356">
        <v>0</v>
      </c>
      <c r="I4825" s="356">
        <v>58</v>
      </c>
      <c r="J4825" t="s">
        <v>732</v>
      </c>
      <c r="K4825" t="str">
        <f>INDEX('Planning Periods'!$O$2:$O$540,MATCH('Table B Values'!A4825,'Planning Periods'!$A$2:$A$540,0))</f>
        <v>Los Angeles County</v>
      </c>
    </row>
    <row r="4826" spans="1:11">
      <c r="A4826" t="s">
        <v>1603</v>
      </c>
      <c r="B4826" s="387" t="s">
        <v>1307</v>
      </c>
      <c r="C4826" s="356">
        <v>142</v>
      </c>
      <c r="D4826" s="356">
        <v>0</v>
      </c>
      <c r="E4826" s="356">
        <v>160</v>
      </c>
      <c r="F4826" s="356">
        <v>0</v>
      </c>
      <c r="G4826" s="356">
        <v>2</v>
      </c>
      <c r="H4826" s="356">
        <v>0</v>
      </c>
      <c r="I4826" s="356">
        <v>316</v>
      </c>
      <c r="J4826" t="s">
        <v>732</v>
      </c>
      <c r="K4826" t="str">
        <f>INDEX('Planning Periods'!$O$2:$O$540,MATCH('Table B Values'!A4826,'Planning Periods'!$A$2:$A$540,0))</f>
        <v>Sonoma County</v>
      </c>
    </row>
    <row r="4827" spans="1:11">
      <c r="A4827" t="s">
        <v>1604</v>
      </c>
      <c r="B4827" s="387" t="s">
        <v>1307</v>
      </c>
      <c r="C4827" s="356">
        <v>0</v>
      </c>
      <c r="D4827" s="356">
        <v>0</v>
      </c>
      <c r="E4827" s="356">
        <v>0</v>
      </c>
      <c r="F4827" s="356">
        <v>0</v>
      </c>
      <c r="G4827" s="356">
        <v>0</v>
      </c>
      <c r="H4827" s="356">
        <v>8</v>
      </c>
      <c r="I4827" s="356">
        <v>260</v>
      </c>
      <c r="J4827" t="s">
        <v>732</v>
      </c>
      <c r="K4827" t="str">
        <f>INDEX('Planning Periods'!$O$2:$O$540,MATCH('Table B Values'!A4827,'Planning Periods'!$A$2:$A$540,0))</f>
        <v>San Diego County</v>
      </c>
    </row>
    <row r="4828" spans="1:11">
      <c r="A4828" t="s">
        <v>1605</v>
      </c>
      <c r="B4828" s="387" t="s">
        <v>1307</v>
      </c>
      <c r="C4828" s="356">
        <v>3</v>
      </c>
      <c r="D4828" s="356">
        <v>0</v>
      </c>
      <c r="E4828" s="356">
        <v>2</v>
      </c>
      <c r="F4828" s="356">
        <v>0</v>
      </c>
      <c r="G4828" s="356">
        <v>0</v>
      </c>
      <c r="H4828" s="356">
        <v>27</v>
      </c>
      <c r="I4828" s="356">
        <v>69</v>
      </c>
      <c r="J4828" t="s">
        <v>732</v>
      </c>
      <c r="K4828" t="str">
        <f>INDEX('Planning Periods'!$O$2:$O$540,MATCH('Table B Values'!A4828,'Planning Periods'!$A$2:$A$540,0))</f>
        <v>Santa Clara County</v>
      </c>
    </row>
    <row r="4829" spans="1:11">
      <c r="A4829" t="s">
        <v>1606</v>
      </c>
      <c r="B4829" s="387" t="s">
        <v>1307</v>
      </c>
      <c r="C4829" s="356">
        <v>0</v>
      </c>
      <c r="D4829" s="356">
        <v>1</v>
      </c>
      <c r="E4829" s="356">
        <v>0</v>
      </c>
      <c r="F4829" s="356">
        <v>4</v>
      </c>
      <c r="G4829" s="356">
        <v>0</v>
      </c>
      <c r="H4829" s="356">
        <v>2</v>
      </c>
      <c r="I4829" s="356">
        <v>1</v>
      </c>
      <c r="J4829" t="s">
        <v>732</v>
      </c>
      <c r="K4829" t="str">
        <f>INDEX('Planning Periods'!$O$2:$O$540,MATCH('Table B Values'!A4829,'Planning Periods'!$A$2:$A$540,0))</f>
        <v>Marin County</v>
      </c>
    </row>
    <row r="4830" spans="1:11">
      <c r="A4830" t="s">
        <v>1607</v>
      </c>
      <c r="B4830" s="387" t="s">
        <v>1307</v>
      </c>
      <c r="C4830" s="356">
        <v>0</v>
      </c>
      <c r="D4830" s="356">
        <v>0</v>
      </c>
      <c r="E4830" s="356">
        <v>0</v>
      </c>
      <c r="F4830" s="356">
        <v>0</v>
      </c>
      <c r="G4830" s="356">
        <v>0</v>
      </c>
      <c r="H4830" s="356">
        <v>0</v>
      </c>
      <c r="I4830" s="356">
        <v>3</v>
      </c>
      <c r="J4830" t="s">
        <v>732</v>
      </c>
      <c r="K4830" t="str">
        <f>INDEX('Planning Periods'!$O$2:$O$540,MATCH('Table B Values'!A4830,'Planning Periods'!$A$2:$A$540,0))</f>
        <v>Orange County</v>
      </c>
    </row>
    <row r="4831" spans="1:11">
      <c r="A4831" t="s">
        <v>1608</v>
      </c>
      <c r="B4831" s="387" t="s">
        <v>1307</v>
      </c>
      <c r="C4831" s="356">
        <v>0</v>
      </c>
      <c r="D4831" s="356">
        <v>0</v>
      </c>
      <c r="E4831" s="356">
        <v>0</v>
      </c>
      <c r="F4831" s="356">
        <v>0</v>
      </c>
      <c r="G4831" s="356">
        <v>0</v>
      </c>
      <c r="H4831" s="356">
        <v>0</v>
      </c>
      <c r="I4831" s="356">
        <v>3</v>
      </c>
      <c r="J4831" t="s">
        <v>732</v>
      </c>
      <c r="K4831" t="str">
        <f>INDEX('Planning Periods'!$O$2:$O$540,MATCH('Table B Values'!A4831,'Planning Periods'!$A$2:$A$540,0))</f>
        <v>Sonoma County</v>
      </c>
    </row>
    <row r="4832" spans="1:11">
      <c r="A4832" t="s">
        <v>1609</v>
      </c>
      <c r="B4832" s="387" t="s">
        <v>1307</v>
      </c>
      <c r="C4832" s="356">
        <v>0</v>
      </c>
      <c r="D4832" s="356">
        <v>3</v>
      </c>
      <c r="E4832" s="356">
        <v>0</v>
      </c>
      <c r="F4832" s="356">
        <v>9</v>
      </c>
      <c r="G4832" s="356">
        <v>0</v>
      </c>
      <c r="H4832" s="356">
        <v>6</v>
      </c>
      <c r="I4832" s="356">
        <v>335</v>
      </c>
      <c r="J4832" t="s">
        <v>732</v>
      </c>
      <c r="K4832" t="str">
        <f>INDEX('Planning Periods'!$O$2:$O$540,MATCH('Table B Values'!A4832,'Planning Periods'!$A$2:$A$540,0))</f>
        <v>Shasta County</v>
      </c>
    </row>
    <row r="4833" spans="1:11">
      <c r="A4833" t="s">
        <v>1610</v>
      </c>
      <c r="B4833" s="387" t="s">
        <v>1307</v>
      </c>
      <c r="C4833" s="356">
        <v>30</v>
      </c>
      <c r="D4833" s="356">
        <v>0</v>
      </c>
      <c r="E4833" s="356">
        <v>0</v>
      </c>
      <c r="F4833" s="356">
        <v>1</v>
      </c>
      <c r="G4833" s="356">
        <v>0</v>
      </c>
      <c r="H4833" s="356">
        <v>27</v>
      </c>
      <c r="I4833" s="356">
        <v>18</v>
      </c>
      <c r="J4833" t="s">
        <v>732</v>
      </c>
      <c r="K4833" t="str">
        <f>INDEX('Planning Periods'!$O$2:$O$540,MATCH('Table B Values'!A4833,'Planning Periods'!$A$2:$A$540,0))</f>
        <v>Shasta County</v>
      </c>
    </row>
    <row r="4834" spans="1:11">
      <c r="A4834" t="s">
        <v>1611</v>
      </c>
      <c r="B4834" s="387" t="s">
        <v>1307</v>
      </c>
      <c r="C4834" s="356">
        <v>0</v>
      </c>
      <c r="D4834" s="356">
        <v>1</v>
      </c>
      <c r="E4834" s="356">
        <v>0</v>
      </c>
      <c r="F4834" s="356">
        <v>3</v>
      </c>
      <c r="G4834" s="356">
        <v>0</v>
      </c>
      <c r="H4834" s="356">
        <v>0</v>
      </c>
      <c r="I4834" s="356">
        <v>1</v>
      </c>
      <c r="J4834" t="s">
        <v>732</v>
      </c>
      <c r="K4834" t="str">
        <f>INDEX('Planning Periods'!$O$2:$O$540,MATCH('Table B Values'!A4834,'Planning Periods'!$A$2:$A$540,0))</f>
        <v>Sierra County</v>
      </c>
    </row>
    <row r="4835" spans="1:11">
      <c r="A4835" t="s">
        <v>1612</v>
      </c>
      <c r="B4835" s="387" t="s">
        <v>1307</v>
      </c>
      <c r="C4835" s="356">
        <v>0</v>
      </c>
      <c r="D4835" s="356">
        <v>0</v>
      </c>
      <c r="E4835" s="356">
        <v>0</v>
      </c>
      <c r="F4835" s="356">
        <v>5</v>
      </c>
      <c r="G4835" s="356">
        <v>0</v>
      </c>
      <c r="H4835" s="356">
        <v>0</v>
      </c>
      <c r="I4835" s="356">
        <v>4</v>
      </c>
      <c r="J4835" t="s">
        <v>732</v>
      </c>
      <c r="K4835" t="str">
        <f>INDEX('Planning Periods'!$O$2:$O$540,MATCH('Table B Values'!A4835,'Planning Periods'!$A$2:$A$540,0))</f>
        <v>Los Angeles County</v>
      </c>
    </row>
    <row r="4836" spans="1:11">
      <c r="A4836" t="s">
        <v>1613</v>
      </c>
      <c r="B4836" s="387" t="s">
        <v>1307</v>
      </c>
      <c r="C4836" s="356">
        <v>0</v>
      </c>
      <c r="D4836" s="356">
        <v>0</v>
      </c>
      <c r="E4836" s="356">
        <v>0</v>
      </c>
      <c r="F4836" s="356">
        <v>0</v>
      </c>
      <c r="G4836" s="356">
        <v>0</v>
      </c>
      <c r="H4836" s="356">
        <v>0</v>
      </c>
      <c r="I4836" s="356">
        <v>2</v>
      </c>
      <c r="J4836" t="s">
        <v>732</v>
      </c>
      <c r="K4836" t="str">
        <f>INDEX('Planning Periods'!$O$2:$O$540,MATCH('Table B Values'!A4836,'Planning Periods'!$A$2:$A$540,0))</f>
        <v>Los Angeles County</v>
      </c>
    </row>
    <row r="4837" spans="1:11">
      <c r="A4837" t="s">
        <v>1614</v>
      </c>
      <c r="B4837" s="387" t="s">
        <v>1307</v>
      </c>
      <c r="C4837" s="356">
        <v>0</v>
      </c>
      <c r="D4837" s="356">
        <v>0</v>
      </c>
      <c r="E4837" s="356">
        <v>0</v>
      </c>
      <c r="F4837" s="356">
        <v>0</v>
      </c>
      <c r="G4837" s="356">
        <v>0</v>
      </c>
      <c r="H4837" s="356">
        <v>3</v>
      </c>
      <c r="I4837" s="356">
        <v>14</v>
      </c>
      <c r="J4837" t="s">
        <v>732</v>
      </c>
      <c r="K4837" t="str">
        <f>INDEX('Planning Periods'!$O$2:$O$540,MATCH('Table B Values'!A4837,'Planning Periods'!$A$2:$A$540,0))</f>
        <v>Ventura County</v>
      </c>
    </row>
    <row r="4838" spans="1:11">
      <c r="A4838" t="s">
        <v>1615</v>
      </c>
      <c r="B4838" s="387" t="s">
        <v>1307</v>
      </c>
      <c r="C4838" s="356">
        <v>0</v>
      </c>
      <c r="D4838" s="356">
        <v>0</v>
      </c>
      <c r="E4838" s="356">
        <v>0</v>
      </c>
      <c r="F4838" s="356">
        <v>0</v>
      </c>
      <c r="G4838" s="356">
        <v>0</v>
      </c>
      <c r="H4838" s="356">
        <v>15</v>
      </c>
      <c r="I4838" s="356">
        <v>3</v>
      </c>
      <c r="J4838" t="s">
        <v>732</v>
      </c>
      <c r="K4838" t="str">
        <f>INDEX('Planning Periods'!$O$2:$O$540,MATCH('Table B Values'!A4838,'Planning Periods'!$A$2:$A$540,0))</f>
        <v>San Diego County</v>
      </c>
    </row>
    <row r="4839" spans="1:11">
      <c r="A4839" t="s">
        <v>1616</v>
      </c>
      <c r="B4839" s="387" t="s">
        <v>1307</v>
      </c>
      <c r="C4839" s="356">
        <v>0</v>
      </c>
      <c r="D4839" s="356">
        <v>1</v>
      </c>
      <c r="E4839" s="356">
        <v>0</v>
      </c>
      <c r="F4839" s="356">
        <v>10</v>
      </c>
      <c r="G4839" s="356">
        <v>0</v>
      </c>
      <c r="H4839" s="356">
        <v>2</v>
      </c>
      <c r="I4839" s="356">
        <v>19</v>
      </c>
      <c r="J4839" t="s">
        <v>732</v>
      </c>
      <c r="K4839" t="str">
        <f>INDEX('Planning Periods'!$O$2:$O$540,MATCH('Table B Values'!A4839,'Planning Periods'!$A$2:$A$540,0))</f>
        <v>Solano County</v>
      </c>
    </row>
    <row r="4840" spans="1:11">
      <c r="A4840" t="s">
        <v>1617</v>
      </c>
      <c r="B4840" s="387" t="s">
        <v>1307</v>
      </c>
      <c r="C4840" s="356">
        <v>0</v>
      </c>
      <c r="D4840" s="356">
        <v>1</v>
      </c>
      <c r="E4840" s="356">
        <v>0</v>
      </c>
      <c r="F4840" s="356">
        <v>0</v>
      </c>
      <c r="G4840" s="356">
        <v>0</v>
      </c>
      <c r="H4840" s="356">
        <v>0</v>
      </c>
      <c r="I4840" s="356">
        <v>10</v>
      </c>
      <c r="J4840" t="s">
        <v>732</v>
      </c>
      <c r="K4840" t="str">
        <f>INDEX('Planning Periods'!$O$2:$O$540,MATCH('Table B Values'!A4840,'Planning Periods'!$A$2:$A$540,0))</f>
        <v>Santa Barbara County</v>
      </c>
    </row>
    <row r="4841" spans="1:11">
      <c r="A4841" t="s">
        <v>1618</v>
      </c>
      <c r="B4841" s="387" t="s">
        <v>1307</v>
      </c>
      <c r="C4841" s="356">
        <v>0</v>
      </c>
      <c r="D4841" s="356">
        <v>0</v>
      </c>
      <c r="E4841" s="356">
        <v>0</v>
      </c>
      <c r="F4841" s="356">
        <v>0</v>
      </c>
      <c r="G4841" s="356">
        <v>0</v>
      </c>
      <c r="H4841" s="356">
        <v>7</v>
      </c>
      <c r="I4841" s="356">
        <v>3</v>
      </c>
      <c r="J4841" t="s">
        <v>732</v>
      </c>
      <c r="K4841" t="str">
        <f>INDEX('Planning Periods'!$O$2:$O$540,MATCH('Table B Values'!A4841,'Planning Periods'!$A$2:$A$540,0))</f>
        <v>Sonoma County</v>
      </c>
    </row>
    <row r="4842" spans="1:11">
      <c r="A4842" t="s">
        <v>1619</v>
      </c>
      <c r="B4842" s="387" t="s">
        <v>1307</v>
      </c>
      <c r="C4842" s="356">
        <v>0</v>
      </c>
      <c r="D4842" s="356">
        <v>0</v>
      </c>
      <c r="E4842" s="356">
        <v>0</v>
      </c>
      <c r="F4842" s="356">
        <v>0</v>
      </c>
      <c r="G4842" s="356">
        <v>0</v>
      </c>
      <c r="H4842" s="356">
        <v>63</v>
      </c>
      <c r="I4842" s="356">
        <v>128</v>
      </c>
      <c r="J4842" t="s">
        <v>732</v>
      </c>
      <c r="K4842" t="str">
        <f>INDEX('Planning Periods'!$O$2:$O$540,MATCH('Table B Values'!A4842,'Planning Periods'!$A$2:$A$540,0))</f>
        <v>Sonoma County</v>
      </c>
    </row>
    <row r="4843" spans="1:11">
      <c r="A4843" t="s">
        <v>1620</v>
      </c>
      <c r="B4843" s="387" t="s">
        <v>1307</v>
      </c>
      <c r="C4843" s="356">
        <v>0</v>
      </c>
      <c r="D4843" s="356">
        <v>0</v>
      </c>
      <c r="E4843" s="356">
        <v>0</v>
      </c>
      <c r="F4843" s="356">
        <v>0</v>
      </c>
      <c r="G4843" s="356">
        <v>0</v>
      </c>
      <c r="H4843" s="356">
        <v>1</v>
      </c>
      <c r="I4843" s="356">
        <v>1</v>
      </c>
      <c r="J4843" t="s">
        <v>732</v>
      </c>
      <c r="K4843" t="str">
        <f>INDEX('Planning Periods'!$O$2:$O$540,MATCH('Table B Values'!A4843,'Planning Periods'!$A$2:$A$540,0))</f>
        <v>Tuolumne County</v>
      </c>
    </row>
    <row r="4844" spans="1:11">
      <c r="A4844" t="s">
        <v>1621</v>
      </c>
      <c r="B4844" s="387" t="s">
        <v>1307</v>
      </c>
      <c r="C4844" s="356">
        <v>0</v>
      </c>
      <c r="D4844" s="356">
        <v>0</v>
      </c>
      <c r="E4844" s="356">
        <v>3</v>
      </c>
      <c r="F4844" s="356">
        <v>0</v>
      </c>
      <c r="G4844" s="356">
        <v>0</v>
      </c>
      <c r="H4844" s="356">
        <v>0</v>
      </c>
      <c r="I4844" s="356">
        <v>0</v>
      </c>
      <c r="J4844" t="s">
        <v>732</v>
      </c>
      <c r="K4844" t="str">
        <f>INDEX('Planning Periods'!$O$2:$O$540,MATCH('Table B Values'!A4844,'Planning Periods'!$A$2:$A$540,0))</f>
        <v>Los Angeles County</v>
      </c>
    </row>
    <row r="4845" spans="1:11">
      <c r="A4845" t="s">
        <v>1622</v>
      </c>
      <c r="B4845" s="387" t="s">
        <v>1307</v>
      </c>
      <c r="C4845" s="356">
        <v>0</v>
      </c>
      <c r="D4845" s="356">
        <v>0</v>
      </c>
      <c r="E4845" s="356">
        <v>0</v>
      </c>
      <c r="F4845" s="356">
        <v>0</v>
      </c>
      <c r="G4845" s="356">
        <v>0</v>
      </c>
      <c r="H4845" s="356">
        <v>0</v>
      </c>
      <c r="I4845" s="356">
        <v>6</v>
      </c>
      <c r="J4845" t="s">
        <v>732</v>
      </c>
      <c r="K4845" t="str">
        <f>INDEX('Planning Periods'!$O$2:$O$540,MATCH('Table B Values'!A4845,'Planning Periods'!$A$2:$A$540,0))</f>
        <v>Los Angeles County</v>
      </c>
    </row>
    <row r="4846" spans="1:11">
      <c r="A4846" t="s">
        <v>1623</v>
      </c>
      <c r="B4846" s="387" t="s">
        <v>1307</v>
      </c>
      <c r="C4846" s="356">
        <v>0</v>
      </c>
      <c r="D4846" s="356">
        <v>0</v>
      </c>
      <c r="E4846" s="356">
        <v>0</v>
      </c>
      <c r="F4846" s="356">
        <v>6</v>
      </c>
      <c r="G4846" s="356">
        <v>0</v>
      </c>
      <c r="H4846" s="356">
        <v>14</v>
      </c>
      <c r="I4846" s="356">
        <v>6</v>
      </c>
      <c r="J4846" t="s">
        <v>732</v>
      </c>
      <c r="K4846" t="str">
        <f>INDEX('Planning Periods'!$O$2:$O$540,MATCH('Table B Values'!A4846,'Planning Periods'!$A$2:$A$540,0))</f>
        <v>San Mateo County</v>
      </c>
    </row>
    <row r="4847" spans="1:11">
      <c r="A4847" t="s">
        <v>1624</v>
      </c>
      <c r="B4847" s="387" t="s">
        <v>1307</v>
      </c>
      <c r="C4847" s="356">
        <v>0</v>
      </c>
      <c r="D4847" s="356">
        <v>0</v>
      </c>
      <c r="E4847" s="356">
        <v>0</v>
      </c>
      <c r="F4847" s="356">
        <v>0</v>
      </c>
      <c r="G4847" s="356">
        <v>0</v>
      </c>
      <c r="H4847" s="356">
        <v>3</v>
      </c>
      <c r="I4847" s="356">
        <v>0</v>
      </c>
      <c r="J4847" t="s">
        <v>732</v>
      </c>
      <c r="K4847" t="str">
        <f>INDEX('Planning Periods'!$O$2:$O$540,MATCH('Table B Values'!A4847,'Planning Periods'!$A$2:$A$540,0))</f>
        <v>Orange County</v>
      </c>
    </row>
    <row r="4848" spans="1:11">
      <c r="A4848" t="s">
        <v>1625</v>
      </c>
      <c r="B4848" s="387" t="s">
        <v>1307</v>
      </c>
      <c r="C4848" s="356">
        <v>0</v>
      </c>
      <c r="D4848" s="356">
        <v>0</v>
      </c>
      <c r="E4848" s="356">
        <v>0</v>
      </c>
      <c r="F4848" s="356">
        <v>0</v>
      </c>
      <c r="G4848" s="356">
        <v>0</v>
      </c>
      <c r="H4848" s="356">
        <v>0</v>
      </c>
      <c r="I4848" s="356">
        <v>14</v>
      </c>
      <c r="J4848" t="s">
        <v>732</v>
      </c>
      <c r="K4848" t="str">
        <f>INDEX('Planning Periods'!$O$2:$O$540,MATCH('Table B Values'!A4848,'Planning Periods'!$A$2:$A$540,0))</f>
        <v>Solano County</v>
      </c>
    </row>
    <row r="4849" spans="1:11">
      <c r="A4849" t="s">
        <v>1626</v>
      </c>
      <c r="B4849" s="387" t="s">
        <v>1307</v>
      </c>
      <c r="C4849" s="356">
        <v>16</v>
      </c>
      <c r="D4849" s="356">
        <v>1</v>
      </c>
      <c r="E4849" s="356">
        <v>31</v>
      </c>
      <c r="F4849" s="356">
        <v>3</v>
      </c>
      <c r="G4849" s="356">
        <v>7</v>
      </c>
      <c r="H4849" s="356">
        <v>18</v>
      </c>
      <c r="I4849" s="356">
        <v>765</v>
      </c>
      <c r="J4849" t="s">
        <v>732</v>
      </c>
      <c r="K4849" t="str">
        <f>INDEX('Planning Periods'!$O$2:$O$540,MATCH('Table B Values'!A4849,'Planning Periods'!$A$2:$A$540,0))</f>
        <v>Santa Clara County</v>
      </c>
    </row>
    <row r="4850" spans="1:11">
      <c r="A4850" t="s">
        <v>1627</v>
      </c>
      <c r="B4850" s="387" t="s">
        <v>1307</v>
      </c>
      <c r="C4850" s="356">
        <v>0</v>
      </c>
      <c r="D4850" s="356">
        <v>0</v>
      </c>
      <c r="E4850" s="356">
        <v>0</v>
      </c>
      <c r="F4850" s="356">
        <v>0</v>
      </c>
      <c r="G4850" s="356">
        <v>0</v>
      </c>
      <c r="H4850" s="356">
        <v>7</v>
      </c>
      <c r="I4850" s="356">
        <v>0</v>
      </c>
      <c r="J4850" t="s">
        <v>732</v>
      </c>
      <c r="K4850" t="str">
        <f>INDEX('Planning Periods'!$O$2:$O$540,MATCH('Table B Values'!A4850,'Planning Periods'!$A$2:$A$540,0))</f>
        <v>Lassen County</v>
      </c>
    </row>
    <row r="4851" spans="1:11">
      <c r="A4851" t="s">
        <v>1628</v>
      </c>
      <c r="B4851" s="387" t="s">
        <v>1307</v>
      </c>
      <c r="C4851" s="356">
        <v>0</v>
      </c>
      <c r="D4851" s="356">
        <v>0</v>
      </c>
      <c r="E4851" s="356">
        <v>0</v>
      </c>
      <c r="F4851" s="356">
        <v>0</v>
      </c>
      <c r="G4851" s="356">
        <v>0</v>
      </c>
      <c r="H4851" s="356">
        <v>0</v>
      </c>
      <c r="I4851" s="356">
        <v>7</v>
      </c>
      <c r="J4851" t="s">
        <v>732</v>
      </c>
      <c r="K4851" t="str">
        <f>INDEX('Planning Periods'!$O$2:$O$540,MATCH('Table B Values'!A4851,'Planning Periods'!$A$2:$A$540,0))</f>
        <v>Amador County</v>
      </c>
    </row>
    <row r="4852" spans="1:11">
      <c r="A4852" t="s">
        <v>1629</v>
      </c>
      <c r="B4852" s="387" t="s">
        <v>1307</v>
      </c>
      <c r="C4852" s="356">
        <v>0</v>
      </c>
      <c r="D4852" s="356">
        <v>3</v>
      </c>
      <c r="E4852" s="356">
        <v>0</v>
      </c>
      <c r="F4852" s="356">
        <v>17</v>
      </c>
      <c r="G4852" s="356">
        <v>0</v>
      </c>
      <c r="H4852" s="356">
        <v>10</v>
      </c>
      <c r="I4852" s="356">
        <v>32</v>
      </c>
      <c r="J4852" t="s">
        <v>732</v>
      </c>
      <c r="K4852" t="str">
        <f>INDEX('Planning Periods'!$O$2:$O$540,MATCH('Table B Values'!A4852,'Planning Periods'!$A$2:$A$540,0))</f>
        <v>Tehama County</v>
      </c>
    </row>
    <row r="4853" spans="1:11">
      <c r="A4853" t="s">
        <v>1630</v>
      </c>
      <c r="B4853" s="387" t="s">
        <v>1307</v>
      </c>
      <c r="C4853" s="356">
        <v>0</v>
      </c>
      <c r="D4853" s="356">
        <v>0</v>
      </c>
      <c r="E4853" s="356">
        <v>0</v>
      </c>
      <c r="F4853" s="356">
        <v>0</v>
      </c>
      <c r="G4853" s="356">
        <v>0</v>
      </c>
      <c r="H4853" s="356">
        <v>0</v>
      </c>
      <c r="I4853" s="356">
        <v>117</v>
      </c>
      <c r="J4853" t="s">
        <v>732</v>
      </c>
      <c r="K4853" t="str">
        <f>INDEX('Planning Periods'!$O$2:$O$540,MATCH('Table B Values'!A4853,'Planning Periods'!$A$2:$A$540,0))</f>
        <v>Riverside County</v>
      </c>
    </row>
    <row r="4854" spans="1:11">
      <c r="A4854" t="s">
        <v>1631</v>
      </c>
      <c r="B4854" s="387" t="s">
        <v>1307</v>
      </c>
      <c r="C4854" s="356">
        <v>0</v>
      </c>
      <c r="D4854" s="356">
        <v>15</v>
      </c>
      <c r="E4854" s="356">
        <v>0</v>
      </c>
      <c r="F4854" s="356">
        <v>0</v>
      </c>
      <c r="G4854" s="356">
        <v>0</v>
      </c>
      <c r="H4854" s="356">
        <v>0</v>
      </c>
      <c r="I4854" s="356">
        <v>3</v>
      </c>
      <c r="J4854" t="s">
        <v>732</v>
      </c>
      <c r="K4854" t="str">
        <f>INDEX('Planning Periods'!$O$2:$O$540,MATCH('Table B Values'!A4854,'Planning Periods'!$A$2:$A$540,0))</f>
        <v>Los Angeles County</v>
      </c>
    </row>
    <row r="4855" spans="1:11">
      <c r="A4855" t="s">
        <v>1632</v>
      </c>
      <c r="B4855" s="387" t="s">
        <v>1307</v>
      </c>
      <c r="C4855" s="356">
        <v>0</v>
      </c>
      <c r="D4855" s="356">
        <v>0</v>
      </c>
      <c r="E4855" s="356">
        <v>0</v>
      </c>
      <c r="F4855" s="356">
        <v>0</v>
      </c>
      <c r="G4855" s="356">
        <v>0</v>
      </c>
      <c r="H4855" s="356">
        <v>0</v>
      </c>
      <c r="I4855" s="356">
        <v>36</v>
      </c>
      <c r="J4855" t="s">
        <v>732</v>
      </c>
      <c r="K4855" t="str">
        <f>INDEX('Planning Periods'!$O$2:$O$540,MATCH('Table B Values'!A4855,'Planning Periods'!$A$2:$A$540,0))</f>
        <v>Ventura County</v>
      </c>
    </row>
    <row r="4856" spans="1:11">
      <c r="A4856" t="s">
        <v>1633</v>
      </c>
      <c r="B4856" s="387" t="s">
        <v>1307</v>
      </c>
      <c r="C4856" s="356">
        <v>0</v>
      </c>
      <c r="D4856" s="356">
        <v>0</v>
      </c>
      <c r="E4856" s="356">
        <v>0</v>
      </c>
      <c r="F4856" s="356">
        <v>0</v>
      </c>
      <c r="G4856" s="356">
        <v>0</v>
      </c>
      <c r="H4856" s="356">
        <v>0</v>
      </c>
      <c r="I4856" s="356">
        <v>0</v>
      </c>
      <c r="J4856" t="s">
        <v>732</v>
      </c>
      <c r="K4856" t="str">
        <f>INDEX('Planning Periods'!$O$2:$O$540,MATCH('Table B Values'!A4856,'Planning Periods'!$A$2:$A$540,0))</f>
        <v>Marin County</v>
      </c>
    </row>
    <row r="4857" spans="1:11">
      <c r="A4857" t="s">
        <v>1634</v>
      </c>
      <c r="B4857" s="387" t="s">
        <v>1307</v>
      </c>
      <c r="C4857" s="356">
        <v>0</v>
      </c>
      <c r="D4857" s="356">
        <v>0</v>
      </c>
      <c r="E4857" s="356">
        <v>0</v>
      </c>
      <c r="F4857" s="356">
        <v>0</v>
      </c>
      <c r="G4857" s="356">
        <v>0</v>
      </c>
      <c r="H4857" s="356">
        <v>0</v>
      </c>
      <c r="I4857" s="356">
        <v>29</v>
      </c>
      <c r="J4857" t="s">
        <v>732</v>
      </c>
      <c r="K4857" t="str">
        <f>INDEX('Planning Periods'!$O$2:$O$540,MATCH('Table B Values'!A4857,'Planning Periods'!$A$2:$A$540,0))</f>
        <v>Los Angeles County</v>
      </c>
    </row>
    <row r="4858" spans="1:11">
      <c r="A4858" t="s">
        <v>1635</v>
      </c>
      <c r="B4858" s="387" t="s">
        <v>1307</v>
      </c>
      <c r="C4858" s="356">
        <v>0</v>
      </c>
      <c r="D4858" s="356">
        <v>0</v>
      </c>
      <c r="E4858" s="356">
        <v>0</v>
      </c>
      <c r="F4858" s="356">
        <v>0</v>
      </c>
      <c r="G4858" s="356">
        <v>0</v>
      </c>
      <c r="H4858" s="356">
        <v>0</v>
      </c>
      <c r="I4858" s="356">
        <v>1</v>
      </c>
      <c r="J4858" t="s">
        <v>732</v>
      </c>
      <c r="K4858" t="str">
        <f>INDEX('Planning Periods'!$O$2:$O$540,MATCH('Table B Values'!A4858,'Planning Periods'!$A$2:$A$540,0))</f>
        <v>Humboldt County</v>
      </c>
    </row>
    <row r="4859" spans="1:11">
      <c r="A4859" t="s">
        <v>1636</v>
      </c>
      <c r="B4859" s="387" t="s">
        <v>1307</v>
      </c>
      <c r="C4859" s="356">
        <v>0</v>
      </c>
      <c r="D4859" s="356">
        <v>0</v>
      </c>
      <c r="E4859" s="356">
        <v>0</v>
      </c>
      <c r="F4859" s="356">
        <v>0</v>
      </c>
      <c r="G4859" s="356">
        <v>0</v>
      </c>
      <c r="H4859" s="356">
        <v>0</v>
      </c>
      <c r="I4859" s="356">
        <v>0</v>
      </c>
      <c r="J4859" t="s">
        <v>732</v>
      </c>
      <c r="K4859" t="str">
        <f>INDEX('Planning Periods'!$O$2:$O$540,MATCH('Table B Values'!A4859,'Planning Periods'!$A$2:$A$540,0))</f>
        <v>Trinity County</v>
      </c>
    </row>
    <row r="4860" spans="1:11">
      <c r="A4860" t="s">
        <v>1637</v>
      </c>
      <c r="B4860" s="387" t="s">
        <v>1307</v>
      </c>
      <c r="C4860" s="356">
        <v>0</v>
      </c>
      <c r="D4860" s="356">
        <v>0</v>
      </c>
      <c r="E4860" s="356">
        <v>3</v>
      </c>
      <c r="F4860" s="356">
        <v>1</v>
      </c>
      <c r="G4860" s="356">
        <v>0</v>
      </c>
      <c r="H4860" s="356">
        <v>0</v>
      </c>
      <c r="I4860" s="356">
        <v>57</v>
      </c>
      <c r="J4860" t="s">
        <v>732</v>
      </c>
      <c r="K4860" t="str">
        <f>INDEX('Planning Periods'!$O$2:$O$540,MATCH('Table B Values'!A4860,'Planning Periods'!$A$2:$A$540,0))</f>
        <v>Nevada County</v>
      </c>
    </row>
    <row r="4861" spans="1:11">
      <c r="A4861" t="s">
        <v>1638</v>
      </c>
      <c r="B4861" s="387" t="s">
        <v>1307</v>
      </c>
      <c r="C4861" s="356">
        <v>0</v>
      </c>
      <c r="D4861" s="356">
        <v>0</v>
      </c>
      <c r="E4861" s="356">
        <v>0</v>
      </c>
      <c r="F4861" s="356">
        <v>0</v>
      </c>
      <c r="G4861" s="356">
        <v>0</v>
      </c>
      <c r="H4861" s="356">
        <v>0</v>
      </c>
      <c r="I4861" s="356">
        <v>16</v>
      </c>
      <c r="J4861" t="s">
        <v>732</v>
      </c>
      <c r="K4861" t="str">
        <f>INDEX('Planning Periods'!$O$2:$O$540,MATCH('Table B Values'!A4861,'Planning Periods'!$A$2:$A$540,0))</f>
        <v>Tuolumne County</v>
      </c>
    </row>
    <row r="4862" spans="1:11">
      <c r="A4862" t="s">
        <v>1639</v>
      </c>
      <c r="B4862" s="387" t="s">
        <v>1307</v>
      </c>
      <c r="C4862" s="356">
        <v>0</v>
      </c>
      <c r="D4862" s="356">
        <v>2</v>
      </c>
      <c r="E4862" s="356">
        <v>0</v>
      </c>
      <c r="F4862" s="356">
        <v>0</v>
      </c>
      <c r="G4862" s="356">
        <v>0</v>
      </c>
      <c r="H4862" s="356">
        <v>0</v>
      </c>
      <c r="I4862" s="356">
        <v>5</v>
      </c>
      <c r="J4862" t="s">
        <v>732</v>
      </c>
      <c r="K4862" t="str">
        <f>INDEX('Planning Periods'!$O$2:$O$540,MATCH('Table B Values'!A4862,'Planning Periods'!$A$2:$A$540,0))</f>
        <v>Orange County</v>
      </c>
    </row>
    <row r="4863" spans="1:11">
      <c r="A4863" t="s">
        <v>1640</v>
      </c>
      <c r="B4863" s="387" t="s">
        <v>1307</v>
      </c>
      <c r="C4863" s="356">
        <v>0</v>
      </c>
      <c r="D4863" s="356">
        <v>0</v>
      </c>
      <c r="E4863" s="356">
        <v>0</v>
      </c>
      <c r="F4863" s="356">
        <v>0</v>
      </c>
      <c r="G4863" s="356">
        <v>0</v>
      </c>
      <c r="H4863" s="356">
        <v>3</v>
      </c>
      <c r="I4863" s="356">
        <v>0</v>
      </c>
      <c r="J4863" t="s">
        <v>732</v>
      </c>
      <c r="K4863" t="str">
        <f>INDEX('Planning Periods'!$O$2:$O$540,MATCH('Table B Values'!A4863,'Planning Periods'!$A$2:$A$540,0))</f>
        <v>San Bernardino County</v>
      </c>
    </row>
    <row r="4864" spans="1:11">
      <c r="A4864" t="s">
        <v>1641</v>
      </c>
      <c r="B4864" s="387" t="s">
        <v>1307</v>
      </c>
      <c r="C4864" s="356">
        <v>0</v>
      </c>
      <c r="D4864" s="356">
        <v>0</v>
      </c>
      <c r="E4864" s="356">
        <v>0</v>
      </c>
      <c r="F4864" s="356">
        <v>0</v>
      </c>
      <c r="G4864" s="356">
        <v>0</v>
      </c>
      <c r="H4864" s="356">
        <v>3</v>
      </c>
      <c r="I4864" s="356">
        <v>3</v>
      </c>
      <c r="J4864" t="s">
        <v>732</v>
      </c>
      <c r="K4864" t="str">
        <f>INDEX('Planning Periods'!$O$2:$O$540,MATCH('Table B Values'!A4864,'Planning Periods'!$A$2:$A$540,0))</f>
        <v>Mendocino County</v>
      </c>
    </row>
    <row r="4865" spans="1:11">
      <c r="A4865" t="s">
        <v>1642</v>
      </c>
      <c r="B4865" s="387" t="s">
        <v>1307</v>
      </c>
      <c r="C4865" s="356">
        <v>0</v>
      </c>
      <c r="D4865" s="356">
        <v>0</v>
      </c>
      <c r="E4865" s="356">
        <v>0</v>
      </c>
      <c r="F4865" s="356">
        <v>0</v>
      </c>
      <c r="G4865" s="356">
        <v>0</v>
      </c>
      <c r="H4865" s="356">
        <v>17</v>
      </c>
      <c r="I4865" s="356">
        <v>0</v>
      </c>
      <c r="J4865" t="s">
        <v>732</v>
      </c>
      <c r="K4865" t="str">
        <f>INDEX('Planning Periods'!$O$2:$O$540,MATCH('Table B Values'!A4865,'Planning Periods'!$A$2:$A$540,0))</f>
        <v>Alameda County</v>
      </c>
    </row>
    <row r="4866" spans="1:11">
      <c r="A4866" t="s">
        <v>1643</v>
      </c>
      <c r="B4866" s="387" t="s">
        <v>1307</v>
      </c>
      <c r="C4866" s="356">
        <v>0</v>
      </c>
      <c r="D4866" s="356">
        <v>0</v>
      </c>
      <c r="E4866" s="356">
        <v>0</v>
      </c>
      <c r="F4866" s="356">
        <v>0</v>
      </c>
      <c r="G4866" s="356">
        <v>0</v>
      </c>
      <c r="H4866" s="356">
        <v>14</v>
      </c>
      <c r="I4866" s="356">
        <v>9</v>
      </c>
      <c r="J4866" t="s">
        <v>732</v>
      </c>
      <c r="K4866" t="str">
        <f>INDEX('Planning Periods'!$O$2:$O$540,MATCH('Table B Values'!A4866,'Planning Periods'!$A$2:$A$540,0))</f>
        <v>San Bernardino County</v>
      </c>
    </row>
    <row r="4867" spans="1:11">
      <c r="A4867" t="s">
        <v>1644</v>
      </c>
      <c r="B4867" s="387" t="s">
        <v>1307</v>
      </c>
      <c r="C4867" s="356">
        <v>0</v>
      </c>
      <c r="D4867" s="356">
        <v>0</v>
      </c>
      <c r="E4867" s="356">
        <v>0</v>
      </c>
      <c r="F4867" s="356">
        <v>1</v>
      </c>
      <c r="G4867" s="356">
        <v>0</v>
      </c>
      <c r="H4867" s="356">
        <v>5</v>
      </c>
      <c r="I4867" s="356">
        <v>207</v>
      </c>
      <c r="J4867" t="s">
        <v>732</v>
      </c>
      <c r="K4867" t="str">
        <f>INDEX('Planning Periods'!$O$2:$O$540,MATCH('Table B Values'!A4867,'Planning Periods'!$A$2:$A$540,0))</f>
        <v>Solano County</v>
      </c>
    </row>
    <row r="4868" spans="1:11">
      <c r="A4868" t="s">
        <v>1645</v>
      </c>
      <c r="B4868" s="387" t="s">
        <v>1307</v>
      </c>
      <c r="C4868" s="356">
        <v>0</v>
      </c>
      <c r="D4868" s="356">
        <v>0</v>
      </c>
      <c r="E4868" s="356">
        <v>0</v>
      </c>
      <c r="F4868" s="356">
        <v>0</v>
      </c>
      <c r="G4868" s="356">
        <v>0</v>
      </c>
      <c r="H4868" s="356">
        <v>0</v>
      </c>
      <c r="I4868" s="356">
        <v>144</v>
      </c>
      <c r="J4868" t="s">
        <v>732</v>
      </c>
      <c r="K4868" t="str">
        <f>INDEX('Planning Periods'!$O$2:$O$540,MATCH('Table B Values'!A4868,'Planning Periods'!$A$2:$A$540,0))</f>
        <v>Solano County</v>
      </c>
    </row>
    <row r="4869" spans="1:11">
      <c r="A4869" t="s">
        <v>1646</v>
      </c>
      <c r="B4869" s="387" t="s">
        <v>1307</v>
      </c>
      <c r="C4869" s="356">
        <v>0</v>
      </c>
      <c r="D4869" s="356">
        <v>0</v>
      </c>
      <c r="E4869" s="356">
        <v>0</v>
      </c>
      <c r="F4869" s="356">
        <v>0</v>
      </c>
      <c r="G4869" s="356">
        <v>0</v>
      </c>
      <c r="H4869" s="356">
        <v>0</v>
      </c>
      <c r="I4869" s="356">
        <v>94</v>
      </c>
      <c r="J4869" t="s">
        <v>732</v>
      </c>
      <c r="K4869" t="str">
        <f>INDEX('Planning Periods'!$O$2:$O$540,MATCH('Table B Values'!A4869,'Planning Periods'!$A$2:$A$540,0))</f>
        <v>Ventura County</v>
      </c>
    </row>
    <row r="4870" spans="1:11">
      <c r="A4870" t="s">
        <v>1647</v>
      </c>
      <c r="B4870" s="387" t="s">
        <v>1307</v>
      </c>
      <c r="C4870" s="356">
        <v>0</v>
      </c>
      <c r="D4870" s="356">
        <v>1</v>
      </c>
      <c r="E4870" s="356">
        <v>0</v>
      </c>
      <c r="F4870" s="356">
        <v>5</v>
      </c>
      <c r="G4870" s="356">
        <v>0</v>
      </c>
      <c r="H4870" s="356">
        <v>8</v>
      </c>
      <c r="I4870" s="356">
        <v>6</v>
      </c>
      <c r="J4870" t="s">
        <v>732</v>
      </c>
      <c r="K4870" t="str">
        <f>INDEX('Planning Periods'!$O$2:$O$540,MATCH('Table B Values'!A4870,'Planning Periods'!$A$2:$A$540,0))</f>
        <v>Ventura County</v>
      </c>
    </row>
    <row r="4871" spans="1:11">
      <c r="A4871" t="s">
        <v>1648</v>
      </c>
      <c r="B4871" s="387" t="s">
        <v>1307</v>
      </c>
      <c r="C4871" s="356">
        <v>0</v>
      </c>
      <c r="D4871" s="356">
        <v>0</v>
      </c>
      <c r="E4871" s="356">
        <v>0</v>
      </c>
      <c r="F4871" s="356">
        <v>0</v>
      </c>
      <c r="G4871" s="356">
        <v>0</v>
      </c>
      <c r="H4871" s="356">
        <v>0</v>
      </c>
      <c r="I4871" s="356">
        <v>7</v>
      </c>
      <c r="J4871" t="s">
        <v>732</v>
      </c>
      <c r="K4871" t="str">
        <f>INDEX('Planning Periods'!$O$2:$O$540,MATCH('Table B Values'!A4871,'Planning Periods'!$A$2:$A$540,0))</f>
        <v>San Bernardino County</v>
      </c>
    </row>
    <row r="4872" spans="1:11">
      <c r="A4872" t="s">
        <v>1649</v>
      </c>
      <c r="B4872" s="387" t="s">
        <v>1307</v>
      </c>
      <c r="C4872" s="356">
        <v>0</v>
      </c>
      <c r="D4872" s="356">
        <v>2</v>
      </c>
      <c r="E4872" s="356">
        <v>0</v>
      </c>
      <c r="F4872" s="356">
        <v>2</v>
      </c>
      <c r="G4872" s="356">
        <v>0</v>
      </c>
      <c r="H4872" s="356">
        <v>2</v>
      </c>
      <c r="I4872" s="356">
        <v>3</v>
      </c>
      <c r="J4872" t="s">
        <v>732</v>
      </c>
      <c r="K4872" t="str">
        <f>INDEX('Planning Periods'!$O$2:$O$540,MATCH('Table B Values'!A4872,'Planning Periods'!$A$2:$A$540,0))</f>
        <v>Orange County</v>
      </c>
    </row>
    <row r="4873" spans="1:11">
      <c r="A4873" t="s">
        <v>1650</v>
      </c>
      <c r="B4873" s="387" t="s">
        <v>1307</v>
      </c>
      <c r="C4873" s="356">
        <v>0</v>
      </c>
      <c r="D4873" s="356">
        <v>0</v>
      </c>
      <c r="E4873" s="356">
        <v>59</v>
      </c>
      <c r="F4873" s="356">
        <v>0</v>
      </c>
      <c r="G4873" s="356">
        <v>0</v>
      </c>
      <c r="H4873" s="356">
        <v>0</v>
      </c>
      <c r="I4873" s="356">
        <v>168</v>
      </c>
      <c r="J4873" t="s">
        <v>732</v>
      </c>
      <c r="K4873" t="str">
        <f>INDEX('Planning Periods'!$O$2:$O$540,MATCH('Table B Values'!A4873,'Planning Periods'!$A$2:$A$540,0))</f>
        <v>San Diego County</v>
      </c>
    </row>
    <row r="4874" spans="1:11">
      <c r="A4874" t="s">
        <v>1651</v>
      </c>
      <c r="B4874" s="387" t="s">
        <v>1307</v>
      </c>
      <c r="C4874" s="356">
        <v>0</v>
      </c>
      <c r="D4874" s="356">
        <v>0</v>
      </c>
      <c r="E4874" s="356">
        <v>0</v>
      </c>
      <c r="F4874" s="356">
        <v>3</v>
      </c>
      <c r="G4874" s="356">
        <v>0</v>
      </c>
      <c r="H4874" s="356">
        <v>1</v>
      </c>
      <c r="I4874" s="356">
        <v>0</v>
      </c>
      <c r="J4874" t="s">
        <v>732</v>
      </c>
      <c r="K4874" t="str">
        <f>INDEX('Planning Periods'!$O$2:$O$540,MATCH('Table B Values'!A4874,'Planning Periods'!$A$2:$A$540,0))</f>
        <v>Los Angeles County</v>
      </c>
    </row>
    <row r="4875" spans="1:11">
      <c r="A4875" t="s">
        <v>1652</v>
      </c>
      <c r="B4875" s="387" t="s">
        <v>1307</v>
      </c>
      <c r="C4875" s="356">
        <v>0</v>
      </c>
      <c r="D4875" s="356">
        <v>0</v>
      </c>
      <c r="E4875" s="356">
        <v>0</v>
      </c>
      <c r="F4875" s="356">
        <v>4</v>
      </c>
      <c r="G4875" s="356">
        <v>0</v>
      </c>
      <c r="H4875" s="356">
        <v>7</v>
      </c>
      <c r="I4875" s="356">
        <v>2</v>
      </c>
      <c r="J4875" t="s">
        <v>732</v>
      </c>
      <c r="K4875" t="str">
        <f>INDEX('Planning Periods'!$O$2:$O$540,MATCH('Table B Values'!A4875,'Planning Periods'!$A$2:$A$540,0))</f>
        <v>Contra Costa County</v>
      </c>
    </row>
    <row r="4876" spans="1:11">
      <c r="A4876" t="s">
        <v>1653</v>
      </c>
      <c r="B4876" s="387" t="s">
        <v>1307</v>
      </c>
      <c r="C4876" s="356">
        <v>0</v>
      </c>
      <c r="D4876" s="356">
        <v>5</v>
      </c>
      <c r="E4876" s="356">
        <v>0</v>
      </c>
      <c r="F4876" s="356">
        <v>13</v>
      </c>
      <c r="G4876" s="356">
        <v>0</v>
      </c>
      <c r="H4876" s="356">
        <v>2</v>
      </c>
      <c r="I4876" s="356">
        <v>4</v>
      </c>
      <c r="J4876" t="s">
        <v>732</v>
      </c>
      <c r="K4876" t="str">
        <f>INDEX('Planning Periods'!$O$2:$O$540,MATCH('Table B Values'!A4876,'Planning Periods'!$A$2:$A$540,0))</f>
        <v>Los Angeles County</v>
      </c>
    </row>
    <row r="4877" spans="1:11">
      <c r="A4877" t="s">
        <v>1654</v>
      </c>
      <c r="B4877" s="387" t="s">
        <v>1307</v>
      </c>
      <c r="C4877" s="356">
        <v>2</v>
      </c>
      <c r="D4877" s="356">
        <v>0</v>
      </c>
      <c r="E4877" s="356">
        <v>3</v>
      </c>
      <c r="F4877" s="356">
        <v>0</v>
      </c>
      <c r="G4877" s="356">
        <v>0</v>
      </c>
      <c r="H4877" s="356">
        <v>0</v>
      </c>
      <c r="I4877" s="356">
        <v>45</v>
      </c>
      <c r="J4877" t="s">
        <v>732</v>
      </c>
      <c r="K4877" t="str">
        <f>INDEX('Planning Periods'!$O$2:$O$540,MATCH('Table B Values'!A4877,'Planning Periods'!$A$2:$A$540,0))</f>
        <v>Los Angeles County</v>
      </c>
    </row>
    <row r="4878" spans="1:11">
      <c r="A4878" t="s">
        <v>1655</v>
      </c>
      <c r="B4878" s="387" t="s">
        <v>1307</v>
      </c>
      <c r="C4878" s="356">
        <v>0</v>
      </c>
      <c r="D4878" s="356">
        <v>0</v>
      </c>
      <c r="E4878" s="356">
        <v>0</v>
      </c>
      <c r="F4878" s="356">
        <v>0</v>
      </c>
      <c r="G4878" s="356">
        <v>0</v>
      </c>
      <c r="H4878" s="356">
        <v>0</v>
      </c>
      <c r="I4878" s="356">
        <v>44</v>
      </c>
      <c r="J4878" t="s">
        <v>732</v>
      </c>
      <c r="K4878" t="str">
        <f>INDEX('Planning Periods'!$O$2:$O$540,MATCH('Table B Values'!A4878,'Planning Periods'!$A$2:$A$540,0))</f>
        <v>Orange County</v>
      </c>
    </row>
    <row r="4879" spans="1:11">
      <c r="A4879" t="s">
        <v>1656</v>
      </c>
      <c r="B4879" s="387" t="s">
        <v>1307</v>
      </c>
      <c r="C4879" s="356">
        <v>0</v>
      </c>
      <c r="D4879" s="356">
        <v>0</v>
      </c>
      <c r="E4879" s="356">
        <v>0</v>
      </c>
      <c r="F4879" s="356">
        <v>20</v>
      </c>
      <c r="G4879" s="356">
        <v>0</v>
      </c>
      <c r="H4879" s="356">
        <v>0</v>
      </c>
      <c r="I4879" s="356">
        <v>3</v>
      </c>
      <c r="J4879" t="s">
        <v>732</v>
      </c>
      <c r="K4879" t="str">
        <f>INDEX('Planning Periods'!$O$2:$O$540,MATCH('Table B Values'!A4879,'Planning Periods'!$A$2:$A$540,0))</f>
        <v>Los Angeles County</v>
      </c>
    </row>
    <row r="4880" spans="1:11">
      <c r="A4880" t="s">
        <v>1657</v>
      </c>
      <c r="B4880" s="387" t="s">
        <v>1307</v>
      </c>
      <c r="C4880" s="356">
        <v>0</v>
      </c>
      <c r="D4880" s="356">
        <v>0</v>
      </c>
      <c r="E4880" s="356">
        <v>0</v>
      </c>
      <c r="F4880" s="356">
        <v>0</v>
      </c>
      <c r="G4880" s="356">
        <v>0</v>
      </c>
      <c r="H4880" s="356">
        <v>1</v>
      </c>
      <c r="I4880" s="356">
        <v>2</v>
      </c>
      <c r="J4880" t="s">
        <v>732</v>
      </c>
      <c r="K4880" t="str">
        <f>INDEX('Planning Periods'!$O$2:$O$540,MATCH('Table B Values'!A4880,'Planning Periods'!$A$2:$A$540,0))</f>
        <v>Riverside County</v>
      </c>
    </row>
    <row r="4881" spans="1:11">
      <c r="A4881" t="s">
        <v>1658</v>
      </c>
      <c r="B4881" s="387" t="s">
        <v>1307</v>
      </c>
      <c r="C4881" s="356">
        <v>0</v>
      </c>
      <c r="D4881" s="356">
        <v>0</v>
      </c>
      <c r="E4881" s="356">
        <v>0</v>
      </c>
      <c r="F4881" s="356">
        <v>0</v>
      </c>
      <c r="G4881" s="356">
        <v>0</v>
      </c>
      <c r="H4881" s="356">
        <v>0</v>
      </c>
      <c r="I4881" s="356">
        <v>14</v>
      </c>
      <c r="J4881" t="s">
        <v>732</v>
      </c>
      <c r="K4881" t="str">
        <f>INDEX('Planning Periods'!$O$2:$O$540,MATCH('Table B Values'!A4881,'Planning Periods'!$A$2:$A$540,0))</f>
        <v>Colusa County</v>
      </c>
    </row>
    <row r="4882" spans="1:11">
      <c r="A4882" t="s">
        <v>1659</v>
      </c>
      <c r="B4882" s="387" t="s">
        <v>1307</v>
      </c>
      <c r="C4882" s="356">
        <v>0</v>
      </c>
      <c r="D4882" s="356">
        <v>0</v>
      </c>
      <c r="E4882" s="356">
        <v>0</v>
      </c>
      <c r="F4882" s="356">
        <v>2</v>
      </c>
      <c r="G4882" s="356">
        <v>0</v>
      </c>
      <c r="H4882" s="356">
        <v>4</v>
      </c>
      <c r="I4882" s="356">
        <v>0</v>
      </c>
      <c r="J4882" t="s">
        <v>732</v>
      </c>
      <c r="K4882" t="str">
        <f>INDEX('Planning Periods'!$O$2:$O$540,MATCH('Table B Values'!A4882,'Planning Periods'!$A$2:$A$540,0))</f>
        <v>Mendocino County</v>
      </c>
    </row>
    <row r="4883" spans="1:11">
      <c r="A4883" t="s">
        <v>1660</v>
      </c>
      <c r="B4883" s="387" t="s">
        <v>1307</v>
      </c>
      <c r="C4883" s="356">
        <v>0</v>
      </c>
      <c r="D4883" s="356">
        <v>0</v>
      </c>
      <c r="E4883" s="356">
        <v>24</v>
      </c>
      <c r="F4883" s="356">
        <v>2</v>
      </c>
      <c r="G4883" s="356">
        <v>0</v>
      </c>
      <c r="H4883" s="356">
        <v>16</v>
      </c>
      <c r="I4883" s="356">
        <v>3</v>
      </c>
      <c r="J4883" t="s">
        <v>732</v>
      </c>
      <c r="K4883" t="str">
        <f>INDEX('Planning Periods'!$O$2:$O$540,MATCH('Table B Values'!A4883,'Planning Periods'!$A$2:$A$540,0))</f>
        <v>Glenn County</v>
      </c>
    </row>
    <row r="4884" spans="1:11">
      <c r="A4884" t="s">
        <v>1661</v>
      </c>
      <c r="B4884" s="387" t="s">
        <v>1307</v>
      </c>
      <c r="C4884" s="356">
        <v>0</v>
      </c>
      <c r="D4884" s="356">
        <v>0</v>
      </c>
      <c r="E4884" s="356">
        <v>0</v>
      </c>
      <c r="F4884" s="356">
        <v>0</v>
      </c>
      <c r="G4884" s="356">
        <v>0</v>
      </c>
      <c r="H4884" s="356">
        <v>0</v>
      </c>
      <c r="I4884" s="356">
        <v>4</v>
      </c>
      <c r="J4884" t="s">
        <v>732</v>
      </c>
      <c r="K4884" t="str">
        <f>INDEX('Planning Periods'!$O$2:$O$540,MATCH('Table B Values'!A4884,'Planning Periods'!$A$2:$A$540,0))</f>
        <v>Sonoma County</v>
      </c>
    </row>
    <row r="4885" spans="1:11">
      <c r="A4885" t="s">
        <v>1662</v>
      </c>
      <c r="B4885" s="387" t="s">
        <v>1307</v>
      </c>
      <c r="C4885" s="356">
        <v>0</v>
      </c>
      <c r="D4885" s="356">
        <v>0</v>
      </c>
      <c r="E4885" s="356">
        <v>0</v>
      </c>
      <c r="F4885" s="356">
        <v>0</v>
      </c>
      <c r="G4885" s="356">
        <v>0</v>
      </c>
      <c r="H4885" s="356">
        <v>3</v>
      </c>
      <c r="I4885" s="356">
        <v>7</v>
      </c>
      <c r="J4885" t="s">
        <v>732</v>
      </c>
      <c r="K4885" t="str">
        <f>INDEX('Planning Periods'!$O$2:$O$540,MATCH('Table B Values'!A4885,'Planning Periods'!$A$2:$A$540,0))</f>
        <v>San Mateo County</v>
      </c>
    </row>
    <row r="4886" spans="1:11">
      <c r="A4886" t="s">
        <v>1663</v>
      </c>
      <c r="B4886" s="387" t="s">
        <v>1307</v>
      </c>
      <c r="C4886" s="356">
        <v>0</v>
      </c>
      <c r="D4886" s="356">
        <v>8</v>
      </c>
      <c r="E4886" s="356">
        <v>0</v>
      </c>
      <c r="F4886" s="356">
        <v>3</v>
      </c>
      <c r="G4886" s="356">
        <v>0</v>
      </c>
      <c r="H4886" s="356">
        <v>2</v>
      </c>
      <c r="I4886" s="356">
        <v>0</v>
      </c>
      <c r="J4886" t="s">
        <v>732</v>
      </c>
      <c r="K4886" t="str">
        <f>INDEX('Planning Periods'!$O$2:$O$540,MATCH('Table B Values'!A4886,'Planning Periods'!$A$2:$A$540,0))</f>
        <v>Orange County</v>
      </c>
    </row>
    <row r="4887" spans="1:11">
      <c r="A4887" t="s">
        <v>1664</v>
      </c>
      <c r="B4887" s="387" t="s">
        <v>1307</v>
      </c>
      <c r="C4887" s="356">
        <v>0</v>
      </c>
      <c r="D4887" s="356">
        <v>0</v>
      </c>
      <c r="E4887" s="356">
        <v>0</v>
      </c>
      <c r="F4887" s="356">
        <v>0</v>
      </c>
      <c r="G4887" s="356">
        <v>0</v>
      </c>
      <c r="H4887" s="356">
        <v>0</v>
      </c>
      <c r="I4887" s="356">
        <v>2</v>
      </c>
      <c r="J4887" t="s">
        <v>732</v>
      </c>
      <c r="K4887" t="str">
        <f>INDEX('Planning Periods'!$O$2:$O$540,MATCH('Table B Values'!A4887,'Planning Periods'!$A$2:$A$540,0))</f>
        <v>Napa County</v>
      </c>
    </row>
    <row r="4888" spans="1:11">
      <c r="A4888" t="s">
        <v>1665</v>
      </c>
      <c r="B4888" s="387" t="s">
        <v>1307</v>
      </c>
      <c r="C4888" s="356">
        <v>0</v>
      </c>
      <c r="D4888" s="356">
        <v>0</v>
      </c>
      <c r="E4888" s="356">
        <v>0</v>
      </c>
      <c r="F4888" s="356">
        <v>9</v>
      </c>
      <c r="G4888" s="356">
        <v>0</v>
      </c>
      <c r="H4888" s="356">
        <v>0</v>
      </c>
      <c r="I4888" s="356">
        <v>10</v>
      </c>
      <c r="J4888" t="s">
        <v>732</v>
      </c>
      <c r="K4888" t="str">
        <f>INDEX('Planning Periods'!$O$2:$O$540,MATCH('Table B Values'!A4888,'Planning Periods'!$A$2:$A$540,0))</f>
        <v>San Bernardino County</v>
      </c>
    </row>
    <row r="4889" spans="1:11">
      <c r="A4889" t="s">
        <v>1666</v>
      </c>
      <c r="B4889" s="387" t="s">
        <v>1307</v>
      </c>
      <c r="C4889" s="356">
        <v>0</v>
      </c>
      <c r="D4889" s="356">
        <v>0</v>
      </c>
      <c r="E4889" s="356">
        <v>0</v>
      </c>
      <c r="F4889" s="356">
        <v>0</v>
      </c>
      <c r="G4889" s="356">
        <v>0</v>
      </c>
      <c r="H4889" s="356">
        <v>0</v>
      </c>
      <c r="I4889" s="356">
        <v>14</v>
      </c>
      <c r="J4889" t="s">
        <v>732</v>
      </c>
      <c r="K4889" t="str">
        <f>INDEX('Planning Periods'!$O$2:$O$540,MATCH('Table B Values'!A4889,'Planning Periods'!$A$2:$A$540,0))</f>
        <v>San Bernardino County</v>
      </c>
    </row>
    <row r="4890" spans="1:11">
      <c r="A4890" t="s">
        <v>1721</v>
      </c>
      <c r="B4890" s="387"/>
      <c r="C4890" s="356">
        <v>0</v>
      </c>
      <c r="D4890" s="356">
        <v>0</v>
      </c>
      <c r="E4890" s="356">
        <v>0</v>
      </c>
      <c r="F4890" s="356">
        <v>0</v>
      </c>
      <c r="G4890" s="356">
        <v>0</v>
      </c>
      <c r="H4890" s="356">
        <v>0</v>
      </c>
      <c r="I4890" s="356">
        <v>0</v>
      </c>
      <c r="J4890" t="s">
        <v>732</v>
      </c>
      <c r="K4890" t="s">
        <v>1722</v>
      </c>
    </row>
    <row r="4891" spans="1:11">
      <c r="A4891" t="s">
        <v>1809</v>
      </c>
      <c r="B4891" s="387"/>
      <c r="C4891" s="356">
        <v>0</v>
      </c>
      <c r="D4891" s="356">
        <v>0</v>
      </c>
      <c r="E4891" s="356">
        <v>0</v>
      </c>
      <c r="F4891" s="356">
        <v>0</v>
      </c>
      <c r="G4891" s="356">
        <v>0</v>
      </c>
      <c r="H4891" s="356">
        <v>0</v>
      </c>
      <c r="I4891" s="356">
        <v>0</v>
      </c>
      <c r="J4891" t="s">
        <v>732</v>
      </c>
      <c r="K4891" t="s">
        <v>1722</v>
      </c>
    </row>
    <row r="4892" spans="1:11">
      <c r="B4892" s="387"/>
      <c r="C4892" s="356"/>
      <c r="D4892" s="356"/>
      <c r="E4892" s="356"/>
      <c r="F4892" s="356"/>
      <c r="G4892" s="356"/>
      <c r="H4892" s="356"/>
      <c r="I4892" s="356"/>
    </row>
    <row r="4893" spans="1:11">
      <c r="B4893" s="387"/>
      <c r="C4893" s="356"/>
      <c r="D4893" s="356"/>
      <c r="E4893" s="356"/>
      <c r="F4893" s="356"/>
      <c r="G4893" s="356"/>
      <c r="H4893" s="356"/>
      <c r="I4893" s="356"/>
    </row>
    <row r="4894" spans="1:11">
      <c r="B4894" s="387"/>
      <c r="C4894" s="356"/>
      <c r="D4894" s="356"/>
      <c r="E4894" s="356"/>
      <c r="F4894" s="356"/>
      <c r="G4894" s="356"/>
      <c r="H4894" s="356"/>
      <c r="I4894" s="356"/>
    </row>
    <row r="4895" spans="1:11">
      <c r="B4895" s="387"/>
      <c r="C4895" s="356"/>
      <c r="D4895" s="356"/>
      <c r="E4895" s="356"/>
      <c r="F4895" s="356"/>
      <c r="G4895" s="356"/>
      <c r="H4895" s="356"/>
      <c r="I4895" s="356"/>
    </row>
    <row r="4896" spans="1:11">
      <c r="B4896" s="387"/>
      <c r="C4896" s="356"/>
      <c r="D4896" s="356"/>
      <c r="E4896" s="356"/>
      <c r="F4896" s="356"/>
      <c r="G4896" s="356"/>
      <c r="H4896" s="356"/>
      <c r="I4896" s="356"/>
    </row>
    <row r="4897" spans="2:9">
      <c r="B4897" s="387"/>
      <c r="C4897" s="356"/>
      <c r="D4897" s="356"/>
      <c r="E4897" s="356"/>
      <c r="F4897" s="356"/>
      <c r="G4897" s="356"/>
      <c r="H4897" s="356"/>
      <c r="I4897" s="356"/>
    </row>
    <row r="4898" spans="2:9">
      <c r="B4898" s="387"/>
      <c r="C4898" s="356"/>
      <c r="D4898" s="356"/>
      <c r="E4898" s="356"/>
      <c r="F4898" s="356"/>
      <c r="G4898" s="356"/>
      <c r="H4898" s="356"/>
      <c r="I4898" s="356"/>
    </row>
    <row r="4899" spans="2:9">
      <c r="B4899" s="387"/>
      <c r="C4899" s="356"/>
      <c r="D4899" s="356"/>
      <c r="E4899" s="356"/>
      <c r="F4899" s="356"/>
      <c r="G4899" s="356"/>
      <c r="H4899" s="356"/>
      <c r="I4899" s="356"/>
    </row>
    <row r="4900" spans="2:9">
      <c r="B4900" s="387"/>
      <c r="C4900" s="356"/>
      <c r="D4900" s="356"/>
      <c r="E4900" s="356"/>
      <c r="F4900" s="356"/>
      <c r="G4900" s="356"/>
      <c r="H4900" s="356"/>
      <c r="I4900" s="356"/>
    </row>
    <row r="4901" spans="2:9">
      <c r="B4901" s="387"/>
      <c r="C4901" s="356"/>
      <c r="D4901" s="356"/>
      <c r="E4901" s="356"/>
      <c r="F4901" s="356"/>
      <c r="G4901" s="356"/>
      <c r="H4901" s="356"/>
      <c r="I4901" s="356"/>
    </row>
    <row r="4902" spans="2:9">
      <c r="B4902" s="387"/>
      <c r="C4902" s="356"/>
      <c r="D4902" s="356"/>
      <c r="E4902" s="356"/>
      <c r="F4902" s="356"/>
      <c r="G4902" s="356"/>
      <c r="H4902" s="356"/>
      <c r="I4902" s="356"/>
    </row>
    <row r="4903" spans="2:9">
      <c r="B4903" s="387"/>
      <c r="C4903" s="356"/>
      <c r="D4903" s="356"/>
      <c r="E4903" s="356"/>
      <c r="F4903" s="356"/>
      <c r="G4903" s="356"/>
      <c r="H4903" s="356"/>
      <c r="I4903" s="356"/>
    </row>
    <row r="4904" spans="2:9">
      <c r="B4904" s="387"/>
      <c r="C4904" s="356"/>
      <c r="D4904" s="356"/>
      <c r="E4904" s="356"/>
      <c r="F4904" s="356"/>
      <c r="G4904" s="356"/>
      <c r="H4904" s="356"/>
      <c r="I4904" s="356"/>
    </row>
    <row r="4905" spans="2:9">
      <c r="B4905" s="387"/>
      <c r="C4905" s="356"/>
      <c r="D4905" s="356"/>
      <c r="E4905" s="356"/>
      <c r="F4905" s="356"/>
      <c r="G4905" s="356"/>
      <c r="H4905" s="356"/>
      <c r="I4905" s="356"/>
    </row>
    <row r="4906" spans="2:9">
      <c r="B4906" s="387"/>
      <c r="C4906" s="356"/>
      <c r="D4906" s="356"/>
      <c r="E4906" s="356"/>
      <c r="F4906" s="356"/>
      <c r="G4906" s="356"/>
      <c r="H4906" s="356"/>
      <c r="I4906" s="356"/>
    </row>
    <row r="4907" spans="2:9">
      <c r="B4907" s="387"/>
      <c r="C4907" s="356"/>
      <c r="D4907" s="356"/>
      <c r="E4907" s="356"/>
      <c r="F4907" s="356"/>
      <c r="G4907" s="356"/>
      <c r="H4907" s="356"/>
      <c r="I4907" s="356"/>
    </row>
    <row r="4908" spans="2:9">
      <c r="B4908" s="387"/>
      <c r="C4908" s="356"/>
      <c r="D4908" s="356"/>
      <c r="E4908" s="356"/>
      <c r="F4908" s="356"/>
      <c r="G4908" s="356"/>
      <c r="H4908" s="356"/>
      <c r="I4908" s="356"/>
    </row>
    <row r="4909" spans="2:9">
      <c r="B4909" s="387"/>
      <c r="C4909" s="356"/>
      <c r="D4909" s="356"/>
      <c r="E4909" s="356"/>
      <c r="F4909" s="356"/>
      <c r="G4909" s="356"/>
      <c r="H4909" s="356"/>
      <c r="I4909" s="356"/>
    </row>
    <row r="4910" spans="2:9">
      <c r="B4910" s="387"/>
      <c r="C4910" s="356"/>
      <c r="D4910" s="356"/>
      <c r="E4910" s="356"/>
      <c r="F4910" s="356"/>
      <c r="G4910" s="356"/>
      <c r="H4910" s="356"/>
      <c r="I4910" s="356"/>
    </row>
    <row r="4911" spans="2:9">
      <c r="B4911" s="387"/>
      <c r="C4911" s="356"/>
      <c r="D4911" s="356"/>
      <c r="E4911" s="356"/>
      <c r="F4911" s="356"/>
      <c r="G4911" s="356"/>
      <c r="H4911" s="356"/>
      <c r="I4911" s="356"/>
    </row>
    <row r="4912" spans="2:9">
      <c r="B4912" s="387"/>
      <c r="C4912" s="356"/>
      <c r="D4912" s="356"/>
      <c r="E4912" s="356"/>
      <c r="F4912" s="356"/>
      <c r="G4912" s="356"/>
      <c r="H4912" s="356"/>
      <c r="I4912" s="356"/>
    </row>
    <row r="4913" spans="2:9">
      <c r="B4913" s="387"/>
      <c r="C4913" s="356"/>
      <c r="D4913" s="356"/>
      <c r="E4913" s="356"/>
      <c r="F4913" s="356"/>
      <c r="G4913" s="356"/>
      <c r="H4913" s="356"/>
      <c r="I4913" s="356"/>
    </row>
    <row r="4914" spans="2:9">
      <c r="B4914" s="387"/>
      <c r="C4914" s="356"/>
      <c r="D4914" s="356"/>
      <c r="E4914" s="356"/>
      <c r="F4914" s="356"/>
      <c r="G4914" s="356"/>
      <c r="H4914" s="356"/>
      <c r="I4914" s="356"/>
    </row>
    <row r="4915" spans="2:9">
      <c r="B4915" s="387"/>
      <c r="C4915" s="356"/>
      <c r="D4915" s="356"/>
      <c r="E4915" s="356"/>
      <c r="F4915" s="356"/>
      <c r="G4915" s="356"/>
      <c r="H4915" s="356"/>
      <c r="I4915" s="356"/>
    </row>
    <row r="4916" spans="2:9">
      <c r="B4916" s="387"/>
      <c r="C4916" s="356"/>
      <c r="D4916" s="356"/>
      <c r="E4916" s="356"/>
      <c r="F4916" s="356"/>
      <c r="G4916" s="356"/>
      <c r="H4916" s="356"/>
      <c r="I4916" s="356"/>
    </row>
    <row r="4917" spans="2:9">
      <c r="B4917" s="387"/>
      <c r="C4917" s="356"/>
      <c r="D4917" s="356"/>
      <c r="E4917" s="356"/>
      <c r="F4917" s="356"/>
      <c r="G4917" s="356"/>
      <c r="H4917" s="356"/>
      <c r="I4917" s="356"/>
    </row>
    <row r="4918" spans="2:9">
      <c r="B4918" s="387"/>
      <c r="C4918" s="356"/>
      <c r="D4918" s="356"/>
      <c r="E4918" s="356"/>
      <c r="F4918" s="356"/>
      <c r="G4918" s="356"/>
      <c r="H4918" s="356"/>
      <c r="I4918" s="356"/>
    </row>
    <row r="4919" spans="2:9">
      <c r="B4919" s="387"/>
      <c r="C4919" s="356"/>
      <c r="D4919" s="356"/>
      <c r="E4919" s="356"/>
      <c r="F4919" s="356"/>
      <c r="G4919" s="356"/>
      <c r="H4919" s="356"/>
      <c r="I4919" s="356"/>
    </row>
    <row r="4920" spans="2:9">
      <c r="B4920" s="387"/>
      <c r="C4920" s="356"/>
      <c r="D4920" s="356"/>
      <c r="E4920" s="356"/>
      <c r="F4920" s="356"/>
      <c r="G4920" s="356"/>
      <c r="H4920" s="356"/>
      <c r="I4920" s="356"/>
    </row>
  </sheetData>
  <sortState xmlns:xlrd2="http://schemas.microsoft.com/office/spreadsheetml/2017/richdata2" ref="A2:L4345">
    <sortCondition ref="J2:J4345" customList="6th Cycle,5th Cycle,NULL,Projection Period"/>
    <sortCondition descending="1" ref="B2:B4345"/>
  </sortState>
  <phoneticPr fontId="80"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540"/>
  <sheetViews>
    <sheetView zoomScale="70" zoomScaleNormal="70" zoomScalePageLayoutView="48" workbookViewId="0">
      <selection activeCell="E31" sqref="E31"/>
    </sheetView>
  </sheetViews>
  <sheetFormatPr defaultColWidth="8.7109375" defaultRowHeight="15"/>
  <cols>
    <col min="1" max="1" width="42.28515625" customWidth="1"/>
    <col min="2" max="2" width="24.42578125" bestFit="1" customWidth="1"/>
    <col min="3" max="3" width="38.7109375" customWidth="1"/>
    <col min="4" max="4" width="35.5703125" customWidth="1"/>
    <col min="5" max="5" width="50.42578125" style="14" customWidth="1"/>
    <col min="6" max="6" width="17.5703125" customWidth="1"/>
    <col min="7" max="7" width="12" customWidth="1"/>
    <col min="8" max="8" width="23.7109375" customWidth="1"/>
    <col min="9" max="9" width="19.28515625" customWidth="1"/>
    <col min="10" max="10" width="13.7109375" customWidth="1"/>
    <col min="11" max="11" width="15.28515625" customWidth="1"/>
    <col min="13" max="13" width="16.7109375" customWidth="1"/>
    <col min="14" max="14" width="35.5703125" customWidth="1"/>
    <col min="15" max="15" width="19.5703125" bestFit="1" customWidth="1"/>
    <col min="16" max="16" width="9.28515625" bestFit="1" customWidth="1"/>
    <col min="17" max="17" width="12.28515625" bestFit="1" customWidth="1"/>
  </cols>
  <sheetData>
    <row r="1" spans="1:17" s="8" customFormat="1" ht="90">
      <c r="A1" s="21" t="s">
        <v>387</v>
      </c>
      <c r="B1" s="21"/>
      <c r="C1" s="20" t="s">
        <v>1667</v>
      </c>
      <c r="D1" s="19" t="s">
        <v>1668</v>
      </c>
      <c r="E1" s="18"/>
      <c r="F1" s="8" t="s">
        <v>1669</v>
      </c>
      <c r="G1" s="8" t="s">
        <v>1670</v>
      </c>
      <c r="H1" s="8" t="s">
        <v>1671</v>
      </c>
      <c r="I1" s="8" t="s">
        <v>1672</v>
      </c>
      <c r="J1" s="8" t="s">
        <v>1673</v>
      </c>
      <c r="K1" s="8" t="s">
        <v>1674</v>
      </c>
      <c r="L1" s="8" t="s">
        <v>1675</v>
      </c>
      <c r="M1" s="8" t="s">
        <v>1676</v>
      </c>
      <c r="N1" s="19" t="s">
        <v>390</v>
      </c>
      <c r="O1" s="8" t="s">
        <v>764</v>
      </c>
      <c r="P1" s="8" t="s">
        <v>1677</v>
      </c>
      <c r="Q1" s="8" t="s">
        <v>1678</v>
      </c>
    </row>
    <row r="2" spans="1:17">
      <c r="A2" s="17" t="s">
        <v>1679</v>
      </c>
      <c r="B2" s="17" t="s">
        <v>1680</v>
      </c>
      <c r="C2" s="16" t="str">
        <f t="shared" ref="C2:C65" si="0">TEXT(I2,"mm/dd/yyyy")&amp;" - "&amp;TEXT(G2,"mm/dd/yyyy")</f>
        <v>07/21/1905 - 10/15/2029</v>
      </c>
      <c r="D2" s="16" t="str">
        <f>TEXT(F2,"mm/dd/yyyy")&amp;" - "&amp;TEXT(K2,"mm/dd/yyyy")</f>
        <v>06/30/2021 - 10/15/2029</v>
      </c>
      <c r="E2" s="15" t="str">
        <f t="shared" ref="E2:E65" si="1">(PROPER(A2))</f>
        <v>Adelanto</v>
      </c>
      <c r="F2" s="13">
        <v>44377</v>
      </c>
      <c r="G2" s="13">
        <v>47406</v>
      </c>
      <c r="H2">
        <f t="shared" ref="H2:H65" si="2">YEAR(F2)</f>
        <v>2021</v>
      </c>
      <c r="I2">
        <f t="shared" ref="I2:I65" si="3">YEAR(G2)</f>
        <v>2029</v>
      </c>
      <c r="J2" s="13">
        <v>44484</v>
      </c>
      <c r="K2" s="13">
        <v>47406</v>
      </c>
      <c r="L2">
        <f t="shared" ref="L2:L65" si="4">YEAR(J2)</f>
        <v>2021</v>
      </c>
      <c r="M2">
        <f t="shared" ref="M2:M65" si="5">YEAR(K2)</f>
        <v>2029</v>
      </c>
      <c r="N2" s="16" t="str">
        <f t="shared" ref="N2:N65" si="6">TEXT(J2,"mm/dd/yyyy")&amp;" - "&amp;TEXT(K2,"mm/dd/yyyy")</f>
        <v>10/15/2021 - 10/15/2029</v>
      </c>
      <c r="O2" t="s">
        <v>1680</v>
      </c>
      <c r="P2" t="s">
        <v>767</v>
      </c>
      <c r="Q2" s="387" t="str">
        <f t="shared" ref="Q2:Q65" si="7">TEXT(F2,"mm/dd/yyyy")&amp;"-"&amp;TEXT(J2-1,"mm/dd/yyyy")</f>
        <v>06/30/2021-10/14/2021</v>
      </c>
    </row>
    <row r="3" spans="1:17">
      <c r="A3" s="17" t="s">
        <v>1681</v>
      </c>
      <c r="B3" s="17" t="s">
        <v>1682</v>
      </c>
      <c r="C3" s="16" t="str">
        <f t="shared" si="0"/>
        <v>07/21/1905 - 10/15/2029</v>
      </c>
      <c r="D3" s="16" t="str">
        <f t="shared" ref="D3:D66" si="8">TEXT(J3,"mm/dd/yyyy")&amp;" - "&amp;TEXT(K3,"mm/dd/yyyy")</f>
        <v>10/15/2021 - 10/15/2029</v>
      </c>
      <c r="E3" s="15" t="str">
        <f t="shared" si="1"/>
        <v>Agoura Hills</v>
      </c>
      <c r="F3" s="13">
        <v>44377</v>
      </c>
      <c r="G3" s="13">
        <v>47406</v>
      </c>
      <c r="H3">
        <f t="shared" si="2"/>
        <v>2021</v>
      </c>
      <c r="I3">
        <f t="shared" si="3"/>
        <v>2029</v>
      </c>
      <c r="J3" s="13">
        <v>44484</v>
      </c>
      <c r="K3" s="13">
        <v>47406</v>
      </c>
      <c r="L3">
        <f t="shared" si="4"/>
        <v>2021</v>
      </c>
      <c r="M3">
        <f t="shared" si="5"/>
        <v>2029</v>
      </c>
      <c r="N3" s="16" t="str">
        <f t="shared" si="6"/>
        <v>10/15/2021 - 10/15/2029</v>
      </c>
      <c r="O3" t="s">
        <v>1682</v>
      </c>
      <c r="P3" t="s">
        <v>767</v>
      </c>
      <c r="Q3" s="387" t="str">
        <f t="shared" si="7"/>
        <v>06/30/2021-10/14/2021</v>
      </c>
    </row>
    <row r="4" spans="1:17">
      <c r="A4" s="17" t="s">
        <v>1306</v>
      </c>
      <c r="B4" s="17" t="s">
        <v>1683</v>
      </c>
      <c r="C4" s="16" t="str">
        <f t="shared" si="0"/>
        <v>07/22/1905 - 12/31/2030</v>
      </c>
      <c r="D4" s="16" t="str">
        <f t="shared" si="8"/>
        <v>01/31/2023 - 01/31/2031</v>
      </c>
      <c r="E4" s="15" t="str">
        <f t="shared" si="1"/>
        <v>Alameda</v>
      </c>
      <c r="F4" s="13">
        <v>44742</v>
      </c>
      <c r="G4" s="13">
        <v>47848</v>
      </c>
      <c r="H4">
        <f t="shared" si="2"/>
        <v>2022</v>
      </c>
      <c r="I4">
        <f t="shared" si="3"/>
        <v>2030</v>
      </c>
      <c r="J4" s="13">
        <v>44957</v>
      </c>
      <c r="K4" s="13">
        <v>47879</v>
      </c>
      <c r="L4">
        <f t="shared" si="4"/>
        <v>2023</v>
      </c>
      <c r="M4">
        <f t="shared" si="5"/>
        <v>2031</v>
      </c>
      <c r="N4" s="16" t="str">
        <f t="shared" si="6"/>
        <v>01/31/2023 - 01/31/2031</v>
      </c>
      <c r="O4" t="s">
        <v>1683</v>
      </c>
      <c r="P4" t="s">
        <v>767</v>
      </c>
      <c r="Q4" s="387" t="str">
        <f>TEXT(F4,"mm/dd/yyyy")&amp;"-"&amp;TEXT(J4-1,"mm/dd/yyyy")</f>
        <v>06/30/2022-01/30/2023</v>
      </c>
    </row>
    <row r="5" spans="1:17">
      <c r="A5" s="17" t="str">
        <f>B5</f>
        <v>Alameda County - Unincorporated</v>
      </c>
      <c r="B5" s="17" t="s">
        <v>1145</v>
      </c>
      <c r="C5" s="16" t="str">
        <f t="shared" si="0"/>
        <v>07/22/1905 - 12/31/2030</v>
      </c>
      <c r="D5" s="16" t="str">
        <f t="shared" si="8"/>
        <v>01/31/2023 - 01/31/2031</v>
      </c>
      <c r="E5" s="15" t="str">
        <f t="shared" si="1"/>
        <v>Alameda County - Unincorporated</v>
      </c>
      <c r="F5" s="13">
        <v>44742</v>
      </c>
      <c r="G5" s="13">
        <v>47848</v>
      </c>
      <c r="H5">
        <f t="shared" si="2"/>
        <v>2022</v>
      </c>
      <c r="I5">
        <f t="shared" si="3"/>
        <v>2030</v>
      </c>
      <c r="J5" s="13">
        <v>44957</v>
      </c>
      <c r="K5" s="13">
        <v>47879</v>
      </c>
      <c r="L5">
        <f t="shared" si="4"/>
        <v>2023</v>
      </c>
      <c r="M5">
        <f t="shared" si="5"/>
        <v>2031</v>
      </c>
      <c r="N5" s="16" t="str">
        <f t="shared" si="6"/>
        <v>01/31/2023 - 01/31/2031</v>
      </c>
      <c r="O5" t="s">
        <v>1683</v>
      </c>
      <c r="P5" t="s">
        <v>767</v>
      </c>
      <c r="Q5" s="387" t="str">
        <f t="shared" si="7"/>
        <v>06/30/2022-01/30/2023</v>
      </c>
    </row>
    <row r="6" spans="1:17">
      <c r="A6" s="17" t="s">
        <v>1309</v>
      </c>
      <c r="B6" s="17" t="s">
        <v>1683</v>
      </c>
      <c r="C6" s="16" t="str">
        <f t="shared" si="0"/>
        <v>07/22/1905 - 12/31/2030</v>
      </c>
      <c r="D6" s="16" t="str">
        <f t="shared" si="8"/>
        <v>01/31/2023 - 01/31/2031</v>
      </c>
      <c r="E6" s="15" t="str">
        <f t="shared" si="1"/>
        <v>Albany</v>
      </c>
      <c r="F6" s="13">
        <v>44742</v>
      </c>
      <c r="G6" s="13">
        <v>47848</v>
      </c>
      <c r="H6">
        <f t="shared" si="2"/>
        <v>2022</v>
      </c>
      <c r="I6">
        <f t="shared" si="3"/>
        <v>2030</v>
      </c>
      <c r="J6" s="13">
        <v>44957</v>
      </c>
      <c r="K6" s="13">
        <v>47879</v>
      </c>
      <c r="L6">
        <f t="shared" si="4"/>
        <v>2023</v>
      </c>
      <c r="M6">
        <f t="shared" si="5"/>
        <v>2031</v>
      </c>
      <c r="N6" s="16" t="str">
        <f t="shared" si="6"/>
        <v>01/31/2023 - 01/31/2031</v>
      </c>
      <c r="O6" t="s">
        <v>1683</v>
      </c>
      <c r="P6" t="s">
        <v>767</v>
      </c>
      <c r="Q6" s="387" t="str">
        <f t="shared" si="7"/>
        <v>06/30/2022-01/30/2023</v>
      </c>
    </row>
    <row r="7" spans="1:17">
      <c r="A7" s="17" t="s">
        <v>1310</v>
      </c>
      <c r="B7" s="17" t="s">
        <v>1682</v>
      </c>
      <c r="C7" s="16" t="str">
        <f t="shared" si="0"/>
        <v>07/21/1905 - 10/15/2029</v>
      </c>
      <c r="D7" s="16" t="str">
        <f t="shared" si="8"/>
        <v>10/15/2021 - 10/15/2029</v>
      </c>
      <c r="E7" s="15" t="str">
        <f t="shared" si="1"/>
        <v>Alhambra</v>
      </c>
      <c r="F7" s="13">
        <v>44377</v>
      </c>
      <c r="G7" s="13">
        <v>47406</v>
      </c>
      <c r="H7">
        <f t="shared" si="2"/>
        <v>2021</v>
      </c>
      <c r="I7">
        <f t="shared" si="3"/>
        <v>2029</v>
      </c>
      <c r="J7" s="13">
        <v>44484</v>
      </c>
      <c r="K7" s="13">
        <v>47406</v>
      </c>
      <c r="L7">
        <f t="shared" si="4"/>
        <v>2021</v>
      </c>
      <c r="M7">
        <f t="shared" si="5"/>
        <v>2029</v>
      </c>
      <c r="N7" s="16" t="str">
        <f t="shared" si="6"/>
        <v>10/15/2021 - 10/15/2029</v>
      </c>
      <c r="O7" t="s">
        <v>1682</v>
      </c>
      <c r="P7" t="s">
        <v>767</v>
      </c>
      <c r="Q7" s="387" t="str">
        <f t="shared" si="7"/>
        <v>06/30/2021-10/14/2021</v>
      </c>
    </row>
    <row r="8" spans="1:17">
      <c r="A8" s="17" t="s">
        <v>1684</v>
      </c>
      <c r="B8" s="17" t="s">
        <v>1685</v>
      </c>
      <c r="C8" s="16" t="str">
        <f t="shared" si="0"/>
        <v>07/21/1905 - 10/15/2029</v>
      </c>
      <c r="D8" s="16" t="str">
        <f t="shared" si="8"/>
        <v>10/15/2021 - 10/15/2029</v>
      </c>
      <c r="E8" s="15" t="str">
        <f t="shared" si="1"/>
        <v>Aliso Viejo</v>
      </c>
      <c r="F8" s="13">
        <v>44377</v>
      </c>
      <c r="G8" s="13">
        <v>47406</v>
      </c>
      <c r="H8">
        <f t="shared" si="2"/>
        <v>2021</v>
      </c>
      <c r="I8">
        <f t="shared" si="3"/>
        <v>2029</v>
      </c>
      <c r="J8" s="13">
        <v>44484</v>
      </c>
      <c r="K8" s="13">
        <v>47406</v>
      </c>
      <c r="L8">
        <f t="shared" si="4"/>
        <v>2021</v>
      </c>
      <c r="M8">
        <f t="shared" si="5"/>
        <v>2029</v>
      </c>
      <c r="N8" s="16" t="str">
        <f t="shared" si="6"/>
        <v>10/15/2021 - 10/15/2029</v>
      </c>
      <c r="O8" t="s">
        <v>1685</v>
      </c>
      <c r="P8" t="s">
        <v>767</v>
      </c>
      <c r="Q8" s="387" t="str">
        <f t="shared" si="7"/>
        <v>06/30/2021-10/14/2021</v>
      </c>
    </row>
    <row r="9" spans="1:17">
      <c r="A9" s="17" t="s">
        <v>1218</v>
      </c>
      <c r="B9" s="17" t="s">
        <v>1686</v>
      </c>
      <c r="C9" s="16" t="str">
        <f t="shared" si="0"/>
        <v>07/19/1905 - 06/15/2027</v>
      </c>
      <c r="D9" s="16" t="str">
        <f t="shared" si="8"/>
        <v>08/31/2019 - 08/31/2024</v>
      </c>
      <c r="E9" s="15" t="str">
        <f t="shared" si="1"/>
        <v>Alpine County - Unincorporated</v>
      </c>
      <c r="F9" s="13">
        <v>43466</v>
      </c>
      <c r="G9" s="13">
        <v>46553</v>
      </c>
      <c r="H9">
        <f t="shared" si="2"/>
        <v>2019</v>
      </c>
      <c r="I9">
        <f t="shared" si="3"/>
        <v>2027</v>
      </c>
      <c r="J9" s="13">
        <v>43708</v>
      </c>
      <c r="K9" s="13">
        <v>45535</v>
      </c>
      <c r="L9">
        <f t="shared" si="4"/>
        <v>2019</v>
      </c>
      <c r="M9">
        <f t="shared" si="5"/>
        <v>2024</v>
      </c>
      <c r="N9" s="16" t="str">
        <f t="shared" si="6"/>
        <v>08/31/2019 - 08/31/2024</v>
      </c>
      <c r="O9" t="s">
        <v>1686</v>
      </c>
      <c r="P9" s="13" t="s">
        <v>767</v>
      </c>
      <c r="Q9" s="387" t="str">
        <f t="shared" si="7"/>
        <v>01/01/2019-08/30/2019</v>
      </c>
    </row>
    <row r="10" spans="1:17">
      <c r="A10" s="17" t="s">
        <v>1687</v>
      </c>
      <c r="B10" s="17" t="s">
        <v>1688</v>
      </c>
      <c r="C10" s="16" t="str">
        <f t="shared" si="0"/>
        <v>07/19/1905 - 06/15/2027</v>
      </c>
      <c r="D10" s="16" t="str">
        <f t="shared" si="8"/>
        <v>08/31/2019 - 08/31/2024</v>
      </c>
      <c r="E10" s="15" t="str">
        <f t="shared" si="1"/>
        <v>Alturas</v>
      </c>
      <c r="F10" s="13">
        <v>43466</v>
      </c>
      <c r="G10" s="13">
        <v>46553</v>
      </c>
      <c r="H10">
        <f t="shared" si="2"/>
        <v>2019</v>
      </c>
      <c r="I10">
        <f t="shared" si="3"/>
        <v>2027</v>
      </c>
      <c r="J10" s="13">
        <v>43708</v>
      </c>
      <c r="K10" s="13">
        <v>45535</v>
      </c>
      <c r="L10">
        <f t="shared" si="4"/>
        <v>2019</v>
      </c>
      <c r="M10">
        <f t="shared" si="5"/>
        <v>2024</v>
      </c>
      <c r="N10" s="16" t="str">
        <f t="shared" si="6"/>
        <v>08/31/2019 - 08/31/2024</v>
      </c>
      <c r="O10" t="s">
        <v>1688</v>
      </c>
      <c r="P10" s="13" t="s">
        <v>767</v>
      </c>
      <c r="Q10" s="387" t="str">
        <f t="shared" si="7"/>
        <v>01/01/2019-08/30/2019</v>
      </c>
    </row>
    <row r="11" spans="1:17">
      <c r="A11" s="17" t="s">
        <v>1689</v>
      </c>
      <c r="B11" s="17" t="s">
        <v>1690</v>
      </c>
      <c r="C11" s="16" t="str">
        <f t="shared" si="0"/>
        <v>07/21/1905 - 09/15/2029</v>
      </c>
      <c r="D11" s="16" t="str">
        <f t="shared" si="8"/>
        <v>09/15/2021 - 09/15/2029</v>
      </c>
      <c r="E11" s="15" t="str">
        <f t="shared" si="1"/>
        <v>Amador City</v>
      </c>
      <c r="F11" s="13">
        <v>43465</v>
      </c>
      <c r="G11" s="13">
        <v>47376</v>
      </c>
      <c r="H11">
        <f t="shared" si="2"/>
        <v>2018</v>
      </c>
      <c r="I11">
        <f t="shared" si="3"/>
        <v>2029</v>
      </c>
      <c r="J11" s="13">
        <v>44454</v>
      </c>
      <c r="K11" s="13">
        <v>47376</v>
      </c>
      <c r="L11">
        <f t="shared" si="4"/>
        <v>2021</v>
      </c>
      <c r="M11">
        <f t="shared" si="5"/>
        <v>2029</v>
      </c>
      <c r="N11" s="16" t="str">
        <f t="shared" si="6"/>
        <v>09/15/2021 - 09/15/2029</v>
      </c>
      <c r="O11" t="s">
        <v>1690</v>
      </c>
      <c r="P11" t="s">
        <v>767</v>
      </c>
      <c r="Q11" s="387" t="str">
        <f t="shared" si="7"/>
        <v>12/31/2018-09/14/2021</v>
      </c>
    </row>
    <row r="12" spans="1:17">
      <c r="A12" s="17" t="str">
        <f>B12</f>
        <v>Amador County - Unincorporated</v>
      </c>
      <c r="B12" s="17" t="s">
        <v>944</v>
      </c>
      <c r="C12" s="16" t="str">
        <f t="shared" si="0"/>
        <v>07/21/1905 - 09/15/2029</v>
      </c>
      <c r="D12" s="16" t="str">
        <f t="shared" si="8"/>
        <v>09/15/2021 - 09/15/2029</v>
      </c>
      <c r="E12" s="15" t="str">
        <f t="shared" si="1"/>
        <v>Amador County - Unincorporated</v>
      </c>
      <c r="F12" s="13">
        <v>43465</v>
      </c>
      <c r="G12" s="13">
        <v>47376</v>
      </c>
      <c r="H12">
        <f t="shared" si="2"/>
        <v>2018</v>
      </c>
      <c r="I12">
        <f t="shared" si="3"/>
        <v>2029</v>
      </c>
      <c r="J12" s="13">
        <v>44454</v>
      </c>
      <c r="K12" s="13">
        <v>47376</v>
      </c>
      <c r="L12">
        <f t="shared" si="4"/>
        <v>2021</v>
      </c>
      <c r="M12">
        <f t="shared" si="5"/>
        <v>2029</v>
      </c>
      <c r="N12" s="16" t="str">
        <f t="shared" si="6"/>
        <v>09/15/2021 - 09/15/2029</v>
      </c>
      <c r="O12" t="s">
        <v>1690</v>
      </c>
      <c r="P12" t="s">
        <v>767</v>
      </c>
      <c r="Q12" s="387" t="str">
        <f t="shared" si="7"/>
        <v>12/31/2018-09/14/2021</v>
      </c>
    </row>
    <row r="13" spans="1:17">
      <c r="A13" s="17" t="s">
        <v>1313</v>
      </c>
      <c r="B13" s="17" t="s">
        <v>1691</v>
      </c>
      <c r="C13" s="16" t="str">
        <f t="shared" si="0"/>
        <v>07/22/1905 - 12/31/2030</v>
      </c>
      <c r="D13" s="16" t="str">
        <f t="shared" si="8"/>
        <v>01/31/2023 - 01/31/2031</v>
      </c>
      <c r="E13" s="15" t="str">
        <f t="shared" si="1"/>
        <v>American Canyon</v>
      </c>
      <c r="F13" s="13">
        <v>44742</v>
      </c>
      <c r="G13" s="13">
        <v>47848</v>
      </c>
      <c r="H13">
        <f t="shared" si="2"/>
        <v>2022</v>
      </c>
      <c r="I13">
        <f t="shared" si="3"/>
        <v>2030</v>
      </c>
      <c r="J13" s="13">
        <v>44957</v>
      </c>
      <c r="K13" s="13">
        <v>47879</v>
      </c>
      <c r="L13">
        <f t="shared" si="4"/>
        <v>2023</v>
      </c>
      <c r="M13">
        <f t="shared" si="5"/>
        <v>2031</v>
      </c>
      <c r="N13" s="16" t="str">
        <f t="shared" si="6"/>
        <v>01/31/2023 - 01/31/2031</v>
      </c>
      <c r="O13" t="s">
        <v>1691</v>
      </c>
      <c r="P13" t="s">
        <v>767</v>
      </c>
      <c r="Q13" s="387" t="str">
        <f t="shared" si="7"/>
        <v>06/30/2022-01/30/2023</v>
      </c>
    </row>
    <row r="14" spans="1:17">
      <c r="A14" s="17" t="s">
        <v>1314</v>
      </c>
      <c r="B14" s="17" t="s">
        <v>1685</v>
      </c>
      <c r="C14" s="16" t="str">
        <f t="shared" si="0"/>
        <v>07/21/1905 - 10/15/2029</v>
      </c>
      <c r="D14" s="16" t="str">
        <f t="shared" si="8"/>
        <v>10/15/2021 - 10/15/2029</v>
      </c>
      <c r="E14" s="15" t="str">
        <f t="shared" si="1"/>
        <v>Anaheim</v>
      </c>
      <c r="F14" s="13">
        <v>44377</v>
      </c>
      <c r="G14" s="13">
        <v>47406</v>
      </c>
      <c r="H14">
        <f t="shared" si="2"/>
        <v>2021</v>
      </c>
      <c r="I14">
        <f t="shared" si="3"/>
        <v>2029</v>
      </c>
      <c r="J14" s="13">
        <v>44484</v>
      </c>
      <c r="K14" s="13">
        <v>47406</v>
      </c>
      <c r="L14">
        <f t="shared" si="4"/>
        <v>2021</v>
      </c>
      <c r="M14">
        <f t="shared" si="5"/>
        <v>2029</v>
      </c>
      <c r="N14" s="16" t="str">
        <f t="shared" si="6"/>
        <v>10/15/2021 - 10/15/2029</v>
      </c>
      <c r="O14" t="s">
        <v>1685</v>
      </c>
      <c r="P14" t="s">
        <v>767</v>
      </c>
      <c r="Q14" s="387" t="str">
        <f t="shared" si="7"/>
        <v>06/30/2021-10/14/2021</v>
      </c>
    </row>
    <row r="15" spans="1:17">
      <c r="A15" s="17" t="s">
        <v>1315</v>
      </c>
      <c r="B15" s="17" t="s">
        <v>1692</v>
      </c>
      <c r="C15" s="16" t="str">
        <f t="shared" si="0"/>
        <v>07/20/1905 - 04/15/2028</v>
      </c>
      <c r="D15" s="16" t="str">
        <f t="shared" si="8"/>
        <v>04/15/2020 - 04/15/2028</v>
      </c>
      <c r="E15" s="15" t="str">
        <f t="shared" si="1"/>
        <v>Anderson</v>
      </c>
      <c r="F15" s="13">
        <v>43466</v>
      </c>
      <c r="G15" s="13">
        <v>46858</v>
      </c>
      <c r="H15">
        <f t="shared" si="2"/>
        <v>2019</v>
      </c>
      <c r="I15">
        <f t="shared" si="3"/>
        <v>2028</v>
      </c>
      <c r="J15" s="13">
        <v>43936</v>
      </c>
      <c r="K15" s="13">
        <v>46858</v>
      </c>
      <c r="L15">
        <f t="shared" si="4"/>
        <v>2020</v>
      </c>
      <c r="M15">
        <f t="shared" si="5"/>
        <v>2028</v>
      </c>
      <c r="N15" s="16" t="str">
        <f t="shared" si="6"/>
        <v>04/15/2020 - 04/15/2028</v>
      </c>
      <c r="O15" t="s">
        <v>1692</v>
      </c>
      <c r="P15" t="s">
        <v>767</v>
      </c>
      <c r="Q15" s="387" t="str">
        <f t="shared" si="7"/>
        <v>01/01/2019-04/14/2020</v>
      </c>
    </row>
    <row r="16" spans="1:17">
      <c r="A16" s="17" t="s">
        <v>1316</v>
      </c>
      <c r="B16" s="17" t="s">
        <v>1693</v>
      </c>
      <c r="C16" s="16" t="str">
        <f t="shared" si="0"/>
        <v>07/19/1905 - 06/15/2027</v>
      </c>
      <c r="D16" s="16" t="str">
        <f t="shared" si="8"/>
        <v>06/15/2019 - 06/15/2027</v>
      </c>
      <c r="E16" s="15" t="str">
        <f t="shared" si="1"/>
        <v>Angels Camp</v>
      </c>
      <c r="F16" s="13">
        <v>43466</v>
      </c>
      <c r="G16" s="13">
        <v>46553</v>
      </c>
      <c r="H16">
        <f t="shared" si="2"/>
        <v>2019</v>
      </c>
      <c r="I16">
        <f t="shared" si="3"/>
        <v>2027</v>
      </c>
      <c r="J16" s="13">
        <v>43631</v>
      </c>
      <c r="K16" s="13">
        <v>46553</v>
      </c>
      <c r="L16">
        <f t="shared" si="4"/>
        <v>2019</v>
      </c>
      <c r="M16">
        <f t="shared" si="5"/>
        <v>2027</v>
      </c>
      <c r="N16" s="16" t="str">
        <f t="shared" si="6"/>
        <v>06/15/2019 - 06/15/2027</v>
      </c>
      <c r="O16" t="s">
        <v>1693</v>
      </c>
      <c r="P16" s="13" t="s">
        <v>767</v>
      </c>
      <c r="Q16" s="387" t="str">
        <f t="shared" si="7"/>
        <v>01/01/2019-06/14/2019</v>
      </c>
    </row>
    <row r="17" spans="1:17">
      <c r="A17" s="17" t="s">
        <v>1317</v>
      </c>
      <c r="B17" s="17" t="s">
        <v>1694</v>
      </c>
      <c r="C17" s="16" t="str">
        <f t="shared" si="0"/>
        <v>07/22/1905 - 12/31/2030</v>
      </c>
      <c r="D17" s="16" t="str">
        <f t="shared" si="8"/>
        <v>01/31/2023 - 01/31/2031</v>
      </c>
      <c r="E17" s="15" t="str">
        <f t="shared" si="1"/>
        <v>Antioch</v>
      </c>
      <c r="F17" s="13">
        <v>44742</v>
      </c>
      <c r="G17" s="13">
        <v>47848</v>
      </c>
      <c r="H17">
        <f t="shared" si="2"/>
        <v>2022</v>
      </c>
      <c r="I17">
        <f t="shared" si="3"/>
        <v>2030</v>
      </c>
      <c r="J17" s="13">
        <v>44957</v>
      </c>
      <c r="K17" s="13">
        <v>47879</v>
      </c>
      <c r="L17">
        <f t="shared" si="4"/>
        <v>2023</v>
      </c>
      <c r="M17">
        <f t="shared" si="5"/>
        <v>2031</v>
      </c>
      <c r="N17" s="16" t="str">
        <f t="shared" si="6"/>
        <v>01/31/2023 - 01/31/2031</v>
      </c>
      <c r="O17" t="s">
        <v>1694</v>
      </c>
      <c r="P17" t="s">
        <v>767</v>
      </c>
      <c r="Q17" s="387" t="str">
        <f t="shared" si="7"/>
        <v>06/30/2022-01/30/2023</v>
      </c>
    </row>
    <row r="18" spans="1:17">
      <c r="A18" s="17" t="s">
        <v>1318</v>
      </c>
      <c r="B18" s="17" t="s">
        <v>1680</v>
      </c>
      <c r="C18" s="16" t="str">
        <f t="shared" si="0"/>
        <v>07/21/1905 - 10/15/2029</v>
      </c>
      <c r="D18" s="16" t="str">
        <f t="shared" si="8"/>
        <v>10/15/2021 - 10/15/2029</v>
      </c>
      <c r="E18" s="15" t="str">
        <f t="shared" si="1"/>
        <v>Apple Valley</v>
      </c>
      <c r="F18" s="13">
        <v>44377</v>
      </c>
      <c r="G18" s="13">
        <v>47406</v>
      </c>
      <c r="H18">
        <f t="shared" si="2"/>
        <v>2021</v>
      </c>
      <c r="I18">
        <f t="shared" si="3"/>
        <v>2029</v>
      </c>
      <c r="J18" s="13">
        <v>44484</v>
      </c>
      <c r="K18" s="13">
        <v>47406</v>
      </c>
      <c r="L18">
        <f t="shared" si="4"/>
        <v>2021</v>
      </c>
      <c r="M18">
        <f t="shared" si="5"/>
        <v>2029</v>
      </c>
      <c r="N18" s="16" t="str">
        <f t="shared" si="6"/>
        <v>10/15/2021 - 10/15/2029</v>
      </c>
      <c r="O18" t="s">
        <v>1680</v>
      </c>
      <c r="P18" t="s">
        <v>767</v>
      </c>
      <c r="Q18" s="387" t="str">
        <f t="shared" si="7"/>
        <v>06/30/2021-10/14/2021</v>
      </c>
    </row>
    <row r="19" spans="1:17">
      <c r="A19" s="17" t="s">
        <v>1319</v>
      </c>
      <c r="B19" s="17" t="s">
        <v>1682</v>
      </c>
      <c r="C19" s="16" t="str">
        <f t="shared" si="0"/>
        <v>07/21/1905 - 10/15/2029</v>
      </c>
      <c r="D19" s="16" t="str">
        <f t="shared" si="8"/>
        <v>10/15/2021 - 10/15/2029</v>
      </c>
      <c r="E19" s="15" t="str">
        <f t="shared" si="1"/>
        <v>Arcadia</v>
      </c>
      <c r="F19" s="13">
        <v>44377</v>
      </c>
      <c r="G19" s="13">
        <v>47406</v>
      </c>
      <c r="H19">
        <f t="shared" si="2"/>
        <v>2021</v>
      </c>
      <c r="I19">
        <f t="shared" si="3"/>
        <v>2029</v>
      </c>
      <c r="J19" s="13">
        <v>44484</v>
      </c>
      <c r="K19" s="13">
        <v>47406</v>
      </c>
      <c r="L19">
        <f t="shared" si="4"/>
        <v>2021</v>
      </c>
      <c r="M19">
        <f t="shared" si="5"/>
        <v>2029</v>
      </c>
      <c r="N19" s="16" t="str">
        <f t="shared" si="6"/>
        <v>10/15/2021 - 10/15/2029</v>
      </c>
      <c r="O19" t="s">
        <v>1682</v>
      </c>
      <c r="P19" t="s">
        <v>767</v>
      </c>
      <c r="Q19" s="387" t="str">
        <f t="shared" si="7"/>
        <v>06/30/2021-10/14/2021</v>
      </c>
    </row>
    <row r="20" spans="1:17">
      <c r="A20" s="17" t="s">
        <v>1320</v>
      </c>
      <c r="B20" s="17" t="s">
        <v>1695</v>
      </c>
      <c r="C20" s="16" t="str">
        <f t="shared" si="0"/>
        <v>07/19/1905 - 08/31/2027</v>
      </c>
      <c r="D20" s="16" t="str">
        <f t="shared" si="8"/>
        <v>08/31/2019 - 08/31/2027</v>
      </c>
      <c r="E20" s="15" t="str">
        <f t="shared" si="1"/>
        <v>Arcata</v>
      </c>
      <c r="F20" s="13">
        <v>43466</v>
      </c>
      <c r="G20" s="13">
        <v>46630</v>
      </c>
      <c r="H20">
        <f t="shared" si="2"/>
        <v>2019</v>
      </c>
      <c r="I20">
        <f t="shared" si="3"/>
        <v>2027</v>
      </c>
      <c r="J20" s="13">
        <v>43708</v>
      </c>
      <c r="K20" s="13">
        <v>46630</v>
      </c>
      <c r="L20">
        <f t="shared" si="4"/>
        <v>2019</v>
      </c>
      <c r="M20">
        <f t="shared" si="5"/>
        <v>2027</v>
      </c>
      <c r="N20" s="16" t="str">
        <f t="shared" si="6"/>
        <v>08/31/2019 - 08/31/2027</v>
      </c>
      <c r="O20" t="s">
        <v>1695</v>
      </c>
      <c r="P20" t="s">
        <v>767</v>
      </c>
      <c r="Q20" s="387" t="str">
        <f t="shared" si="7"/>
        <v>01/01/2019-08/30/2019</v>
      </c>
    </row>
    <row r="21" spans="1:17">
      <c r="A21" s="17" t="s">
        <v>1321</v>
      </c>
      <c r="B21" s="17" t="s">
        <v>1696</v>
      </c>
      <c r="C21" s="16" t="str">
        <f t="shared" si="0"/>
        <v>07/20/1905 - 12/31/2028</v>
      </c>
      <c r="D21" s="16" t="str">
        <f t="shared" si="8"/>
        <v>01/01/2021 - 12/31/2028</v>
      </c>
      <c r="E21" s="15" t="str">
        <f t="shared" si="1"/>
        <v>Arroyo Grande</v>
      </c>
      <c r="F21" s="13">
        <v>43466</v>
      </c>
      <c r="G21" s="13">
        <v>47118</v>
      </c>
      <c r="H21">
        <f t="shared" si="2"/>
        <v>2019</v>
      </c>
      <c r="I21">
        <f t="shared" si="3"/>
        <v>2028</v>
      </c>
      <c r="J21" s="13">
        <v>44197</v>
      </c>
      <c r="K21" s="13">
        <v>47118</v>
      </c>
      <c r="L21">
        <f t="shared" si="4"/>
        <v>2021</v>
      </c>
      <c r="M21">
        <f t="shared" si="5"/>
        <v>2028</v>
      </c>
      <c r="N21" s="16" t="str">
        <f t="shared" si="6"/>
        <v>01/01/2021 - 12/31/2028</v>
      </c>
      <c r="O21" t="s">
        <v>1696</v>
      </c>
      <c r="P21" t="s">
        <v>767</v>
      </c>
      <c r="Q21" s="387" t="str">
        <f t="shared" si="7"/>
        <v>01/01/2019-12/31/2020</v>
      </c>
    </row>
    <row r="22" spans="1:17">
      <c r="A22" s="17" t="s">
        <v>1322</v>
      </c>
      <c r="B22" s="17" t="s">
        <v>1682</v>
      </c>
      <c r="C22" s="16" t="str">
        <f t="shared" si="0"/>
        <v>07/21/1905 - 10/15/2029</v>
      </c>
      <c r="D22" s="16" t="str">
        <f t="shared" si="8"/>
        <v>10/15/2021 - 10/15/2029</v>
      </c>
      <c r="E22" s="15" t="str">
        <f t="shared" si="1"/>
        <v>Artesia</v>
      </c>
      <c r="F22" s="13">
        <v>44377</v>
      </c>
      <c r="G22" s="13">
        <v>47406</v>
      </c>
      <c r="H22">
        <f t="shared" si="2"/>
        <v>2021</v>
      </c>
      <c r="I22">
        <f t="shared" si="3"/>
        <v>2029</v>
      </c>
      <c r="J22" s="13">
        <v>44484</v>
      </c>
      <c r="K22" s="13">
        <v>47406</v>
      </c>
      <c r="L22">
        <f t="shared" si="4"/>
        <v>2021</v>
      </c>
      <c r="M22">
        <f t="shared" si="5"/>
        <v>2029</v>
      </c>
      <c r="N22" s="16" t="str">
        <f t="shared" si="6"/>
        <v>10/15/2021 - 10/15/2029</v>
      </c>
      <c r="O22" t="s">
        <v>1682</v>
      </c>
      <c r="P22" t="s">
        <v>767</v>
      </c>
      <c r="Q22" s="387" t="str">
        <f t="shared" si="7"/>
        <v>06/30/2021-10/14/2021</v>
      </c>
    </row>
    <row r="23" spans="1:17">
      <c r="A23" s="17" t="s">
        <v>1697</v>
      </c>
      <c r="B23" s="17" t="s">
        <v>1698</v>
      </c>
      <c r="C23" s="16" t="str">
        <f t="shared" si="0"/>
        <v>07/15/1905 - 12/31/2023</v>
      </c>
      <c r="D23" s="16" t="str">
        <f t="shared" si="8"/>
        <v>12/31/2015 - 12/31/2023</v>
      </c>
      <c r="E23" s="15" t="str">
        <f t="shared" si="1"/>
        <v>Arvin</v>
      </c>
      <c r="F23" s="13">
        <v>41275</v>
      </c>
      <c r="G23" s="13">
        <v>45291</v>
      </c>
      <c r="H23">
        <f t="shared" si="2"/>
        <v>2013</v>
      </c>
      <c r="I23">
        <f t="shared" si="3"/>
        <v>2023</v>
      </c>
      <c r="J23" s="13">
        <v>42369</v>
      </c>
      <c r="K23" s="13">
        <v>45291</v>
      </c>
      <c r="L23">
        <f t="shared" si="4"/>
        <v>2015</v>
      </c>
      <c r="M23">
        <f t="shared" si="5"/>
        <v>2023</v>
      </c>
      <c r="N23" s="16" t="str">
        <f t="shared" si="6"/>
        <v>12/31/2015 - 12/31/2023</v>
      </c>
      <c r="O23" t="s">
        <v>1698</v>
      </c>
      <c r="Q23" s="387" t="str">
        <f t="shared" si="7"/>
        <v>01/01/2013-12/30/2015</v>
      </c>
    </row>
    <row r="24" spans="1:17">
      <c r="A24" s="17" t="s">
        <v>1323</v>
      </c>
      <c r="B24" s="17" t="s">
        <v>1696</v>
      </c>
      <c r="C24" s="16" t="str">
        <f t="shared" si="0"/>
        <v>07/20/1905 - 12/31/2028</v>
      </c>
      <c r="D24" s="16" t="str">
        <f t="shared" si="8"/>
        <v>01/01/2021 - 12/31/2028</v>
      </c>
      <c r="E24" s="15" t="str">
        <f t="shared" si="1"/>
        <v>Atascadero</v>
      </c>
      <c r="F24" s="13">
        <v>43466</v>
      </c>
      <c r="G24" s="13">
        <v>47118</v>
      </c>
      <c r="H24">
        <f t="shared" si="2"/>
        <v>2019</v>
      </c>
      <c r="I24">
        <f t="shared" si="3"/>
        <v>2028</v>
      </c>
      <c r="J24" s="13">
        <v>44197</v>
      </c>
      <c r="K24" s="13">
        <v>47118</v>
      </c>
      <c r="L24">
        <f t="shared" si="4"/>
        <v>2021</v>
      </c>
      <c r="M24">
        <f t="shared" si="5"/>
        <v>2028</v>
      </c>
      <c r="N24" s="16" t="str">
        <f t="shared" si="6"/>
        <v>01/01/2021 - 12/31/2028</v>
      </c>
      <c r="O24" t="s">
        <v>1696</v>
      </c>
      <c r="P24" t="s">
        <v>767</v>
      </c>
      <c r="Q24" s="387" t="str">
        <f t="shared" si="7"/>
        <v>01/01/2019-12/31/2020</v>
      </c>
    </row>
    <row r="25" spans="1:17">
      <c r="A25" s="17" t="s">
        <v>1324</v>
      </c>
      <c r="B25" s="17" t="s">
        <v>1699</v>
      </c>
      <c r="C25" s="16" t="str">
        <f t="shared" si="0"/>
        <v>07/22/1905 - 12/31/2030</v>
      </c>
      <c r="D25" s="16" t="str">
        <f t="shared" si="8"/>
        <v>01/31/2023 - 01/31/2031</v>
      </c>
      <c r="E25" s="15" t="str">
        <f t="shared" si="1"/>
        <v>Atherton</v>
      </c>
      <c r="F25" s="13">
        <v>44742</v>
      </c>
      <c r="G25" s="13">
        <v>47848</v>
      </c>
      <c r="H25">
        <f t="shared" si="2"/>
        <v>2022</v>
      </c>
      <c r="I25">
        <f t="shared" si="3"/>
        <v>2030</v>
      </c>
      <c r="J25" s="13">
        <v>44957</v>
      </c>
      <c r="K25" s="13">
        <v>47879</v>
      </c>
      <c r="L25">
        <f t="shared" si="4"/>
        <v>2023</v>
      </c>
      <c r="M25">
        <f t="shared" si="5"/>
        <v>2031</v>
      </c>
      <c r="N25" s="16" t="str">
        <f t="shared" si="6"/>
        <v>01/31/2023 - 01/31/2031</v>
      </c>
      <c r="O25" t="s">
        <v>1699</v>
      </c>
      <c r="P25" t="s">
        <v>767</v>
      </c>
      <c r="Q25" s="387" t="str">
        <f t="shared" si="7"/>
        <v>06/30/2022-01/30/2023</v>
      </c>
    </row>
    <row r="26" spans="1:17">
      <c r="A26" s="17" t="s">
        <v>1700</v>
      </c>
      <c r="B26" s="17" t="s">
        <v>1701</v>
      </c>
      <c r="C26" s="16" t="str">
        <f t="shared" si="0"/>
        <v>07/15/1905 - 12/31/2023</v>
      </c>
      <c r="D26" s="16" t="str">
        <f t="shared" si="8"/>
        <v>03/31/2016 - 03/31/2024</v>
      </c>
      <c r="E26" s="15" t="str">
        <f t="shared" si="1"/>
        <v>Atwater</v>
      </c>
      <c r="F26" s="13">
        <v>41640</v>
      </c>
      <c r="G26" s="13">
        <v>45291</v>
      </c>
      <c r="H26">
        <f t="shared" si="2"/>
        <v>2014</v>
      </c>
      <c r="I26">
        <f t="shared" si="3"/>
        <v>2023</v>
      </c>
      <c r="J26" s="13">
        <v>42460</v>
      </c>
      <c r="K26" s="13">
        <v>45382</v>
      </c>
      <c r="L26">
        <f t="shared" si="4"/>
        <v>2016</v>
      </c>
      <c r="M26">
        <f t="shared" si="5"/>
        <v>2024</v>
      </c>
      <c r="N26" s="16" t="str">
        <f t="shared" si="6"/>
        <v>03/31/2016 - 03/31/2024</v>
      </c>
      <c r="O26" t="s">
        <v>1701</v>
      </c>
      <c r="Q26" s="387" t="str">
        <f t="shared" si="7"/>
        <v>01/01/2014-03/30/2016</v>
      </c>
    </row>
    <row r="27" spans="1:17">
      <c r="A27" s="17" t="s">
        <v>1702</v>
      </c>
      <c r="B27" s="17" t="s">
        <v>1703</v>
      </c>
      <c r="C27" s="16" t="str">
        <f t="shared" si="0"/>
        <v>07/21/1905 - 08/31/2029</v>
      </c>
      <c r="D27" s="16" t="str">
        <f t="shared" si="8"/>
        <v>05/15/2021 - 05/15/2029</v>
      </c>
      <c r="E27" s="15" t="str">
        <f t="shared" si="1"/>
        <v>Auburn</v>
      </c>
      <c r="F27" s="13">
        <v>44377</v>
      </c>
      <c r="G27" s="13">
        <v>47361</v>
      </c>
      <c r="H27">
        <f t="shared" si="2"/>
        <v>2021</v>
      </c>
      <c r="I27">
        <f t="shared" si="3"/>
        <v>2029</v>
      </c>
      <c r="J27" s="13">
        <v>44331</v>
      </c>
      <c r="K27" s="13">
        <v>47253</v>
      </c>
      <c r="L27">
        <f t="shared" si="4"/>
        <v>2021</v>
      </c>
      <c r="M27">
        <f t="shared" si="5"/>
        <v>2029</v>
      </c>
      <c r="N27" s="16" t="str">
        <f t="shared" si="6"/>
        <v>05/15/2021 - 05/15/2029</v>
      </c>
      <c r="O27" t="s">
        <v>1703</v>
      </c>
      <c r="P27" t="s">
        <v>767</v>
      </c>
      <c r="Q27" s="387" t="str">
        <f t="shared" si="7"/>
        <v>06/30/2021-05/14/2021</v>
      </c>
    </row>
    <row r="28" spans="1:17">
      <c r="A28" s="17" t="s">
        <v>1704</v>
      </c>
      <c r="B28" s="17" t="s">
        <v>1682</v>
      </c>
      <c r="C28" s="16" t="str">
        <f t="shared" si="0"/>
        <v>07/21/1905 - 10/15/2029</v>
      </c>
      <c r="D28" s="16" t="str">
        <f t="shared" si="8"/>
        <v>10/15/2021 - 10/15/2029</v>
      </c>
      <c r="E28" s="15" t="str">
        <f t="shared" si="1"/>
        <v>Avalon</v>
      </c>
      <c r="F28" s="13">
        <v>44377</v>
      </c>
      <c r="G28" s="13">
        <v>47406</v>
      </c>
      <c r="H28">
        <f t="shared" si="2"/>
        <v>2021</v>
      </c>
      <c r="I28">
        <f t="shared" si="3"/>
        <v>2029</v>
      </c>
      <c r="J28" s="13">
        <v>44484</v>
      </c>
      <c r="K28" s="13">
        <v>47406</v>
      </c>
      <c r="L28">
        <f t="shared" si="4"/>
        <v>2021</v>
      </c>
      <c r="M28">
        <f t="shared" si="5"/>
        <v>2029</v>
      </c>
      <c r="N28" s="16" t="str">
        <f t="shared" si="6"/>
        <v>10/15/2021 - 10/15/2029</v>
      </c>
      <c r="O28" t="s">
        <v>1682</v>
      </c>
      <c r="P28" t="s">
        <v>767</v>
      </c>
      <c r="Q28" s="387" t="str">
        <f t="shared" si="7"/>
        <v>06/30/2021-10/14/2021</v>
      </c>
    </row>
    <row r="29" spans="1:17">
      <c r="A29" s="17" t="s">
        <v>1705</v>
      </c>
      <c r="B29" s="17" t="s">
        <v>1706</v>
      </c>
      <c r="C29" s="16" t="str">
        <f t="shared" si="0"/>
        <v>07/15/1905 - 12/31/2023</v>
      </c>
      <c r="D29" s="16" t="str">
        <f t="shared" si="8"/>
        <v>01/31/2016 - 01/31/2024</v>
      </c>
      <c r="E29" s="15" t="str">
        <f t="shared" si="1"/>
        <v>Avenal</v>
      </c>
      <c r="F29" s="13">
        <v>41640</v>
      </c>
      <c r="G29" s="13">
        <v>45291</v>
      </c>
      <c r="H29">
        <f t="shared" si="2"/>
        <v>2014</v>
      </c>
      <c r="I29">
        <f t="shared" si="3"/>
        <v>2023</v>
      </c>
      <c r="J29" s="13">
        <v>42400</v>
      </c>
      <c r="K29" s="13">
        <v>45322</v>
      </c>
      <c r="L29">
        <f t="shared" si="4"/>
        <v>2016</v>
      </c>
      <c r="M29">
        <f t="shared" si="5"/>
        <v>2024</v>
      </c>
      <c r="N29" s="16" t="str">
        <f t="shared" si="6"/>
        <v>01/31/2016 - 01/31/2024</v>
      </c>
      <c r="O29" t="s">
        <v>1706</v>
      </c>
      <c r="Q29" s="387" t="str">
        <f t="shared" si="7"/>
        <v>01/01/2014-01/30/2016</v>
      </c>
    </row>
    <row r="30" spans="1:17">
      <c r="A30" s="17" t="s">
        <v>1325</v>
      </c>
      <c r="B30" s="17" t="s">
        <v>1682</v>
      </c>
      <c r="C30" s="16" t="str">
        <f t="shared" si="0"/>
        <v>07/21/1905 - 10/15/2029</v>
      </c>
      <c r="D30" s="16" t="str">
        <f t="shared" si="8"/>
        <v>10/15/2021 - 10/15/2029</v>
      </c>
      <c r="E30" s="15" t="str">
        <f t="shared" si="1"/>
        <v>Azusa</v>
      </c>
      <c r="F30" s="13">
        <v>44377</v>
      </c>
      <c r="G30" s="13">
        <v>47406</v>
      </c>
      <c r="H30">
        <f t="shared" si="2"/>
        <v>2021</v>
      </c>
      <c r="I30">
        <f t="shared" si="3"/>
        <v>2029</v>
      </c>
      <c r="J30" s="13">
        <v>44484</v>
      </c>
      <c r="K30" s="13">
        <v>47406</v>
      </c>
      <c r="L30">
        <f t="shared" si="4"/>
        <v>2021</v>
      </c>
      <c r="M30">
        <f t="shared" si="5"/>
        <v>2029</v>
      </c>
      <c r="N30" s="16" t="str">
        <f t="shared" si="6"/>
        <v>10/15/2021 - 10/15/2029</v>
      </c>
      <c r="O30" t="s">
        <v>1682</v>
      </c>
      <c r="P30" t="s">
        <v>767</v>
      </c>
      <c r="Q30" s="387" t="str">
        <f t="shared" si="7"/>
        <v>06/30/2021-10/14/2021</v>
      </c>
    </row>
    <row r="31" spans="1:17">
      <c r="A31" s="17" t="s">
        <v>1707</v>
      </c>
      <c r="B31" s="17" t="s">
        <v>1698</v>
      </c>
      <c r="C31" s="16" t="str">
        <f t="shared" si="0"/>
        <v>07/15/1905 - 12/31/2023</v>
      </c>
      <c r="D31" s="16" t="str">
        <f t="shared" si="8"/>
        <v>12/31/2015 - 12/31/2023</v>
      </c>
      <c r="E31" s="15" t="str">
        <f t="shared" si="1"/>
        <v>Bakersfield</v>
      </c>
      <c r="F31" s="13">
        <v>41275</v>
      </c>
      <c r="G31" s="13">
        <v>45291</v>
      </c>
      <c r="H31">
        <f t="shared" si="2"/>
        <v>2013</v>
      </c>
      <c r="I31">
        <f t="shared" si="3"/>
        <v>2023</v>
      </c>
      <c r="J31" s="13">
        <v>42369</v>
      </c>
      <c r="K31" s="13">
        <v>45291</v>
      </c>
      <c r="L31">
        <f t="shared" si="4"/>
        <v>2015</v>
      </c>
      <c r="M31">
        <f t="shared" si="5"/>
        <v>2023</v>
      </c>
      <c r="N31" s="16" t="str">
        <f t="shared" si="6"/>
        <v>12/31/2015 - 12/31/2023</v>
      </c>
      <c r="O31" t="s">
        <v>1698</v>
      </c>
      <c r="Q31" s="387" t="str">
        <f t="shared" si="7"/>
        <v>01/01/2013-12/30/2015</v>
      </c>
    </row>
    <row r="32" spans="1:17">
      <c r="A32" s="17" t="s">
        <v>1326</v>
      </c>
      <c r="B32" s="17" t="s">
        <v>1682</v>
      </c>
      <c r="C32" s="16" t="str">
        <f t="shared" si="0"/>
        <v>07/21/1905 - 10/15/2029</v>
      </c>
      <c r="D32" s="16" t="str">
        <f t="shared" si="8"/>
        <v>10/15/2021 - 10/15/2029</v>
      </c>
      <c r="E32" s="15" t="str">
        <f t="shared" si="1"/>
        <v>Baldwin Park</v>
      </c>
      <c r="F32" s="13">
        <v>44377</v>
      </c>
      <c r="G32" s="13">
        <v>47406</v>
      </c>
      <c r="H32">
        <f t="shared" si="2"/>
        <v>2021</v>
      </c>
      <c r="I32">
        <f t="shared" si="3"/>
        <v>2029</v>
      </c>
      <c r="J32" s="13">
        <v>44484</v>
      </c>
      <c r="K32" s="13">
        <v>47406</v>
      </c>
      <c r="L32">
        <f t="shared" si="4"/>
        <v>2021</v>
      </c>
      <c r="M32">
        <f t="shared" si="5"/>
        <v>2029</v>
      </c>
      <c r="N32" s="16" t="str">
        <f t="shared" si="6"/>
        <v>10/15/2021 - 10/15/2029</v>
      </c>
      <c r="O32" t="s">
        <v>1682</v>
      </c>
      <c r="P32" t="s">
        <v>767</v>
      </c>
      <c r="Q32" s="387" t="str">
        <f t="shared" si="7"/>
        <v>06/30/2021-10/14/2021</v>
      </c>
    </row>
    <row r="33" spans="1:17">
      <c r="A33" s="17" t="s">
        <v>1708</v>
      </c>
      <c r="B33" s="17" t="s">
        <v>1709</v>
      </c>
      <c r="C33" s="16" t="str">
        <f t="shared" si="0"/>
        <v>07/21/1905 - 10/15/2029</v>
      </c>
      <c r="D33" s="16" t="str">
        <f t="shared" si="8"/>
        <v>10/15/2021 - 10/15/2029</v>
      </c>
      <c r="E33" s="15" t="str">
        <f t="shared" si="1"/>
        <v>Banning</v>
      </c>
      <c r="F33" s="13">
        <v>44377</v>
      </c>
      <c r="G33" s="13">
        <v>47406</v>
      </c>
      <c r="H33">
        <f t="shared" si="2"/>
        <v>2021</v>
      </c>
      <c r="I33">
        <f t="shared" si="3"/>
        <v>2029</v>
      </c>
      <c r="J33" s="13">
        <v>44484</v>
      </c>
      <c r="K33" s="13">
        <v>47406</v>
      </c>
      <c r="L33">
        <f t="shared" si="4"/>
        <v>2021</v>
      </c>
      <c r="M33">
        <f t="shared" si="5"/>
        <v>2029</v>
      </c>
      <c r="N33" s="16" t="str">
        <f t="shared" si="6"/>
        <v>10/15/2021 - 10/15/2029</v>
      </c>
      <c r="O33" t="s">
        <v>1709</v>
      </c>
      <c r="P33" t="s">
        <v>767</v>
      </c>
      <c r="Q33" s="387" t="str">
        <f t="shared" si="7"/>
        <v>06/30/2021-10/14/2021</v>
      </c>
    </row>
    <row r="34" spans="1:17">
      <c r="A34" s="17" t="s">
        <v>1710</v>
      </c>
      <c r="B34" s="17" t="s">
        <v>1680</v>
      </c>
      <c r="C34" s="16" t="str">
        <f t="shared" si="0"/>
        <v>07/21/1905 - 10/15/2029</v>
      </c>
      <c r="D34" s="16" t="str">
        <f t="shared" si="8"/>
        <v>10/15/2021 - 10/15/2029</v>
      </c>
      <c r="E34" s="15" t="str">
        <f t="shared" si="1"/>
        <v>Barstow</v>
      </c>
      <c r="F34" s="13">
        <v>44377</v>
      </c>
      <c r="G34" s="13">
        <v>47406</v>
      </c>
      <c r="H34">
        <f t="shared" si="2"/>
        <v>2021</v>
      </c>
      <c r="I34">
        <f t="shared" si="3"/>
        <v>2029</v>
      </c>
      <c r="J34" s="13">
        <v>44484</v>
      </c>
      <c r="K34" s="13">
        <v>47406</v>
      </c>
      <c r="L34">
        <f t="shared" si="4"/>
        <v>2021</v>
      </c>
      <c r="M34">
        <f t="shared" si="5"/>
        <v>2029</v>
      </c>
      <c r="N34" s="16" t="str">
        <f t="shared" si="6"/>
        <v>10/15/2021 - 10/15/2029</v>
      </c>
      <c r="O34" t="s">
        <v>1680</v>
      </c>
      <c r="P34" t="s">
        <v>767</v>
      </c>
      <c r="Q34" s="387" t="str">
        <f t="shared" si="7"/>
        <v>06/30/2021-10/14/2021</v>
      </c>
    </row>
    <row r="35" spans="1:17">
      <c r="A35" s="17" t="s">
        <v>1327</v>
      </c>
      <c r="B35" s="17" t="s">
        <v>1709</v>
      </c>
      <c r="C35" s="16" t="str">
        <f t="shared" si="0"/>
        <v>07/21/1905 - 10/15/2029</v>
      </c>
      <c r="D35" s="16" t="str">
        <f t="shared" si="8"/>
        <v>10/15/2021 - 10/15/2029</v>
      </c>
      <c r="E35" s="15" t="str">
        <f t="shared" si="1"/>
        <v>Beaumont</v>
      </c>
      <c r="F35" s="13">
        <v>44377</v>
      </c>
      <c r="G35" s="13">
        <v>47406</v>
      </c>
      <c r="H35">
        <f t="shared" si="2"/>
        <v>2021</v>
      </c>
      <c r="I35">
        <f t="shared" si="3"/>
        <v>2029</v>
      </c>
      <c r="J35" s="13">
        <v>44484</v>
      </c>
      <c r="K35" s="13">
        <v>47406</v>
      </c>
      <c r="L35">
        <f t="shared" si="4"/>
        <v>2021</v>
      </c>
      <c r="M35">
        <f t="shared" si="5"/>
        <v>2029</v>
      </c>
      <c r="N35" s="16" t="str">
        <f t="shared" si="6"/>
        <v>10/15/2021 - 10/15/2029</v>
      </c>
      <c r="O35" t="s">
        <v>1709</v>
      </c>
      <c r="P35" t="s">
        <v>767</v>
      </c>
      <c r="Q35" s="387" t="str">
        <f t="shared" si="7"/>
        <v>06/30/2021-10/14/2021</v>
      </c>
    </row>
    <row r="36" spans="1:17">
      <c r="A36" s="17" t="s">
        <v>1711</v>
      </c>
      <c r="B36" s="17" t="s">
        <v>1682</v>
      </c>
      <c r="C36" s="16" t="str">
        <f t="shared" si="0"/>
        <v>07/21/1905 - 10/15/2029</v>
      </c>
      <c r="D36" s="16" t="str">
        <f t="shared" si="8"/>
        <v>10/15/2021 - 10/15/2029</v>
      </c>
      <c r="E36" s="15" t="str">
        <f t="shared" si="1"/>
        <v>Bell</v>
      </c>
      <c r="F36" s="13">
        <v>44377</v>
      </c>
      <c r="G36" s="13">
        <v>47406</v>
      </c>
      <c r="H36">
        <f t="shared" si="2"/>
        <v>2021</v>
      </c>
      <c r="I36">
        <f t="shared" si="3"/>
        <v>2029</v>
      </c>
      <c r="J36" s="13">
        <v>44484</v>
      </c>
      <c r="K36" s="13">
        <v>47406</v>
      </c>
      <c r="L36">
        <f t="shared" si="4"/>
        <v>2021</v>
      </c>
      <c r="M36">
        <f t="shared" si="5"/>
        <v>2029</v>
      </c>
      <c r="N36" s="16" t="str">
        <f t="shared" si="6"/>
        <v>10/15/2021 - 10/15/2029</v>
      </c>
      <c r="O36" t="s">
        <v>1682</v>
      </c>
      <c r="P36" t="s">
        <v>767</v>
      </c>
      <c r="Q36" s="387" t="str">
        <f t="shared" si="7"/>
        <v>06/30/2021-10/14/2021</v>
      </c>
    </row>
    <row r="37" spans="1:17">
      <c r="A37" s="17" t="s">
        <v>1328</v>
      </c>
      <c r="B37" s="17" t="s">
        <v>1682</v>
      </c>
      <c r="C37" s="16" t="str">
        <f t="shared" si="0"/>
        <v>07/21/1905 - 10/15/2029</v>
      </c>
      <c r="D37" s="16" t="str">
        <f t="shared" si="8"/>
        <v>10/15/2021 - 10/15/2029</v>
      </c>
      <c r="E37" s="15" t="str">
        <f t="shared" si="1"/>
        <v>Bell Gardens</v>
      </c>
      <c r="F37" s="13">
        <v>44377</v>
      </c>
      <c r="G37" s="13">
        <v>47406</v>
      </c>
      <c r="H37">
        <f t="shared" si="2"/>
        <v>2021</v>
      </c>
      <c r="I37">
        <f t="shared" si="3"/>
        <v>2029</v>
      </c>
      <c r="J37" s="13">
        <v>44484</v>
      </c>
      <c r="K37" s="13">
        <v>47406</v>
      </c>
      <c r="L37">
        <f t="shared" si="4"/>
        <v>2021</v>
      </c>
      <c r="M37">
        <f t="shared" si="5"/>
        <v>2029</v>
      </c>
      <c r="N37" s="16" t="str">
        <f t="shared" si="6"/>
        <v>10/15/2021 - 10/15/2029</v>
      </c>
      <c r="O37" t="s">
        <v>1682</v>
      </c>
      <c r="P37" t="s">
        <v>767</v>
      </c>
      <c r="Q37" s="387" t="str">
        <f t="shared" si="7"/>
        <v>06/30/2021-10/14/2021</v>
      </c>
    </row>
    <row r="38" spans="1:17">
      <c r="A38" s="17" t="s">
        <v>1329</v>
      </c>
      <c r="B38" s="17" t="s">
        <v>1682</v>
      </c>
      <c r="C38" s="16" t="str">
        <f t="shared" si="0"/>
        <v>07/21/1905 - 10/15/2029</v>
      </c>
      <c r="D38" s="16" t="str">
        <f t="shared" si="8"/>
        <v>10/15/2021 - 10/15/2029</v>
      </c>
      <c r="E38" s="15" t="str">
        <f t="shared" si="1"/>
        <v>Bellflower</v>
      </c>
      <c r="F38" s="13">
        <v>44377</v>
      </c>
      <c r="G38" s="13">
        <v>47406</v>
      </c>
      <c r="H38">
        <f t="shared" si="2"/>
        <v>2021</v>
      </c>
      <c r="I38">
        <f t="shared" si="3"/>
        <v>2029</v>
      </c>
      <c r="J38" s="13">
        <v>44484</v>
      </c>
      <c r="K38" s="13">
        <v>47406</v>
      </c>
      <c r="L38">
        <f t="shared" si="4"/>
        <v>2021</v>
      </c>
      <c r="M38">
        <f t="shared" si="5"/>
        <v>2029</v>
      </c>
      <c r="N38" s="16" t="str">
        <f t="shared" si="6"/>
        <v>10/15/2021 - 10/15/2029</v>
      </c>
      <c r="O38" t="s">
        <v>1682</v>
      </c>
      <c r="P38" t="s">
        <v>767</v>
      </c>
      <c r="Q38" s="387" t="str">
        <f t="shared" si="7"/>
        <v>06/30/2021-10/14/2021</v>
      </c>
    </row>
    <row r="39" spans="1:17">
      <c r="A39" s="17" t="s">
        <v>1330</v>
      </c>
      <c r="B39" s="17" t="s">
        <v>1699</v>
      </c>
      <c r="C39" s="16" t="str">
        <f t="shared" si="0"/>
        <v>07/22/1905 - 12/31/2030</v>
      </c>
      <c r="D39" s="16" t="str">
        <f t="shared" si="8"/>
        <v>01/31/2023 - 01/31/2031</v>
      </c>
      <c r="E39" s="15" t="str">
        <f t="shared" si="1"/>
        <v>Belmont</v>
      </c>
      <c r="F39" s="13">
        <v>44742</v>
      </c>
      <c r="G39" s="13">
        <v>47848</v>
      </c>
      <c r="H39">
        <f t="shared" si="2"/>
        <v>2022</v>
      </c>
      <c r="I39">
        <f t="shared" si="3"/>
        <v>2030</v>
      </c>
      <c r="J39" s="13">
        <v>44957</v>
      </c>
      <c r="K39" s="13">
        <v>47879</v>
      </c>
      <c r="L39">
        <f t="shared" si="4"/>
        <v>2023</v>
      </c>
      <c r="M39">
        <f t="shared" si="5"/>
        <v>2031</v>
      </c>
      <c r="N39" s="16" t="str">
        <f t="shared" si="6"/>
        <v>01/31/2023 - 01/31/2031</v>
      </c>
      <c r="O39" t="s">
        <v>1699</v>
      </c>
      <c r="P39" t="s">
        <v>767</v>
      </c>
      <c r="Q39" s="387" t="str">
        <f t="shared" si="7"/>
        <v>06/30/2022-01/30/2023</v>
      </c>
    </row>
    <row r="40" spans="1:17">
      <c r="A40" s="17" t="s">
        <v>1712</v>
      </c>
      <c r="B40" s="17" t="s">
        <v>1713</v>
      </c>
      <c r="C40" s="16" t="str">
        <f t="shared" si="0"/>
        <v>07/22/1905 - 12/31/2030</v>
      </c>
      <c r="D40" s="16" t="str">
        <f t="shared" si="8"/>
        <v>01/31/2023 - 01/31/2031</v>
      </c>
      <c r="E40" s="15" t="str">
        <f t="shared" si="1"/>
        <v>Belvedere</v>
      </c>
      <c r="F40" s="13">
        <v>44742</v>
      </c>
      <c r="G40" s="13">
        <v>47848</v>
      </c>
      <c r="H40">
        <f t="shared" si="2"/>
        <v>2022</v>
      </c>
      <c r="I40">
        <f t="shared" si="3"/>
        <v>2030</v>
      </c>
      <c r="J40" s="13">
        <v>44957</v>
      </c>
      <c r="K40" s="13">
        <v>47879</v>
      </c>
      <c r="L40">
        <f t="shared" si="4"/>
        <v>2023</v>
      </c>
      <c r="M40">
        <f t="shared" si="5"/>
        <v>2031</v>
      </c>
      <c r="N40" s="16" t="str">
        <f t="shared" si="6"/>
        <v>01/31/2023 - 01/31/2031</v>
      </c>
      <c r="O40" t="s">
        <v>1713</v>
      </c>
      <c r="P40" t="s">
        <v>767</v>
      </c>
      <c r="Q40" s="387" t="str">
        <f t="shared" si="7"/>
        <v>06/30/2022-01/30/2023</v>
      </c>
    </row>
    <row r="41" spans="1:17">
      <c r="A41" s="17" t="s">
        <v>1331</v>
      </c>
      <c r="B41" s="17" t="s">
        <v>1714</v>
      </c>
      <c r="C41" s="16" t="str">
        <f t="shared" si="0"/>
        <v>07/22/1905 - 12/31/2030</v>
      </c>
      <c r="D41" s="16" t="str">
        <f t="shared" si="8"/>
        <v>01/31/2023 - 01/31/2031</v>
      </c>
      <c r="E41" s="15" t="str">
        <f t="shared" si="1"/>
        <v>Benicia</v>
      </c>
      <c r="F41" s="13">
        <v>44742</v>
      </c>
      <c r="G41" s="13">
        <v>47848</v>
      </c>
      <c r="H41">
        <f t="shared" si="2"/>
        <v>2022</v>
      </c>
      <c r="I41">
        <f t="shared" si="3"/>
        <v>2030</v>
      </c>
      <c r="J41" s="13">
        <v>44957</v>
      </c>
      <c r="K41" s="13">
        <v>47879</v>
      </c>
      <c r="L41">
        <f t="shared" si="4"/>
        <v>2023</v>
      </c>
      <c r="M41">
        <f t="shared" si="5"/>
        <v>2031</v>
      </c>
      <c r="N41" s="16" t="str">
        <f t="shared" si="6"/>
        <v>01/31/2023 - 01/31/2031</v>
      </c>
      <c r="O41" t="s">
        <v>1714</v>
      </c>
      <c r="P41" t="s">
        <v>767</v>
      </c>
      <c r="Q41" s="387" t="str">
        <f t="shared" si="7"/>
        <v>06/30/2022-01/30/2023</v>
      </c>
    </row>
    <row r="42" spans="1:17">
      <c r="A42" s="17" t="s">
        <v>1332</v>
      </c>
      <c r="B42" s="17" t="s">
        <v>1683</v>
      </c>
      <c r="C42" s="16" t="str">
        <f t="shared" si="0"/>
        <v>07/22/1905 - 12/31/2030</v>
      </c>
      <c r="D42" s="16" t="str">
        <f t="shared" si="8"/>
        <v>01/31/2023 - 01/31/2031</v>
      </c>
      <c r="E42" s="15" t="str">
        <f t="shared" si="1"/>
        <v>Berkeley</v>
      </c>
      <c r="F42" s="13">
        <v>44742</v>
      </c>
      <c r="G42" s="13">
        <v>47848</v>
      </c>
      <c r="H42">
        <f t="shared" si="2"/>
        <v>2022</v>
      </c>
      <c r="I42">
        <f t="shared" si="3"/>
        <v>2030</v>
      </c>
      <c r="J42" s="13">
        <v>44957</v>
      </c>
      <c r="K42" s="13">
        <v>47879</v>
      </c>
      <c r="L42">
        <f t="shared" si="4"/>
        <v>2023</v>
      </c>
      <c r="M42">
        <f t="shared" si="5"/>
        <v>2031</v>
      </c>
      <c r="N42" s="16" t="str">
        <f t="shared" si="6"/>
        <v>01/31/2023 - 01/31/2031</v>
      </c>
      <c r="O42" t="s">
        <v>1683</v>
      </c>
      <c r="P42" t="s">
        <v>767</v>
      </c>
      <c r="Q42" s="387" t="str">
        <f t="shared" si="7"/>
        <v>06/30/2022-01/30/2023</v>
      </c>
    </row>
    <row r="43" spans="1:17">
      <c r="A43" s="17" t="s">
        <v>1333</v>
      </c>
      <c r="B43" s="17" t="s">
        <v>1682</v>
      </c>
      <c r="C43" s="16" t="str">
        <f t="shared" si="0"/>
        <v>07/21/1905 - 10/15/2029</v>
      </c>
      <c r="D43" s="16" t="str">
        <f t="shared" si="8"/>
        <v>10/15/2021 - 10/15/2029</v>
      </c>
      <c r="E43" s="15" t="str">
        <f t="shared" si="1"/>
        <v>Beverly Hills</v>
      </c>
      <c r="F43" s="13">
        <v>44377</v>
      </c>
      <c r="G43" s="13">
        <v>47406</v>
      </c>
      <c r="H43">
        <f t="shared" si="2"/>
        <v>2021</v>
      </c>
      <c r="I43">
        <f t="shared" si="3"/>
        <v>2029</v>
      </c>
      <c r="J43" s="13">
        <v>44484</v>
      </c>
      <c r="K43" s="13">
        <v>47406</v>
      </c>
      <c r="L43">
        <f t="shared" si="4"/>
        <v>2021</v>
      </c>
      <c r="M43">
        <f t="shared" si="5"/>
        <v>2029</v>
      </c>
      <c r="N43" s="16" t="str">
        <f t="shared" si="6"/>
        <v>10/15/2021 - 10/15/2029</v>
      </c>
      <c r="O43" t="s">
        <v>1682</v>
      </c>
      <c r="P43" t="s">
        <v>767</v>
      </c>
      <c r="Q43" s="387" t="str">
        <f t="shared" si="7"/>
        <v>06/30/2021-10/14/2021</v>
      </c>
    </row>
    <row r="44" spans="1:17">
      <c r="A44" s="17" t="s">
        <v>1334</v>
      </c>
      <c r="B44" s="17" t="s">
        <v>1680</v>
      </c>
      <c r="C44" s="16" t="str">
        <f t="shared" si="0"/>
        <v>07/21/1905 - 10/15/2029</v>
      </c>
      <c r="D44" s="16" t="str">
        <f t="shared" si="8"/>
        <v>10/15/2021 - 10/15/2029</v>
      </c>
      <c r="E44" s="15" t="str">
        <f t="shared" si="1"/>
        <v>Big Bear Lake</v>
      </c>
      <c r="F44" s="13">
        <v>44377</v>
      </c>
      <c r="G44" s="13">
        <v>47406</v>
      </c>
      <c r="H44">
        <f t="shared" si="2"/>
        <v>2021</v>
      </c>
      <c r="I44">
        <f t="shared" si="3"/>
        <v>2029</v>
      </c>
      <c r="J44" s="13">
        <v>44484</v>
      </c>
      <c r="K44" s="13">
        <v>47406</v>
      </c>
      <c r="L44">
        <f t="shared" si="4"/>
        <v>2021</v>
      </c>
      <c r="M44">
        <f t="shared" si="5"/>
        <v>2029</v>
      </c>
      <c r="N44" s="16" t="str">
        <f t="shared" si="6"/>
        <v>10/15/2021 - 10/15/2029</v>
      </c>
      <c r="O44" t="s">
        <v>1680</v>
      </c>
      <c r="P44" t="s">
        <v>767</v>
      </c>
      <c r="Q44" s="387" t="str">
        <f t="shared" si="7"/>
        <v>06/30/2021-10/14/2021</v>
      </c>
    </row>
    <row r="45" spans="1:17">
      <c r="A45" s="17" t="s">
        <v>1715</v>
      </c>
      <c r="B45" s="17" t="s">
        <v>1716</v>
      </c>
      <c r="C45" s="16" t="str">
        <f t="shared" si="0"/>
        <v>07/22/1905 - 06/15/2030</v>
      </c>
      <c r="D45" s="16" t="str">
        <f t="shared" si="8"/>
        <v>06/15/2022 - 06/15/2030</v>
      </c>
      <c r="E45" s="15" t="str">
        <f t="shared" si="1"/>
        <v>Biggs</v>
      </c>
      <c r="F45" s="13">
        <v>44561</v>
      </c>
      <c r="G45" s="13">
        <v>47649</v>
      </c>
      <c r="H45">
        <f t="shared" si="2"/>
        <v>2021</v>
      </c>
      <c r="I45">
        <f t="shared" si="3"/>
        <v>2030</v>
      </c>
      <c r="J45" s="13">
        <v>44727</v>
      </c>
      <c r="K45" s="13">
        <v>47649</v>
      </c>
      <c r="L45">
        <f t="shared" si="4"/>
        <v>2022</v>
      </c>
      <c r="M45">
        <f t="shared" si="5"/>
        <v>2030</v>
      </c>
      <c r="N45" s="16" t="str">
        <f t="shared" si="6"/>
        <v>06/15/2022 - 06/15/2030</v>
      </c>
      <c r="O45" t="s">
        <v>1716</v>
      </c>
      <c r="P45" t="s">
        <v>767</v>
      </c>
      <c r="Q45" s="387" t="str">
        <f t="shared" si="7"/>
        <v>12/31/2021-06/14/2022</v>
      </c>
    </row>
    <row r="46" spans="1:17">
      <c r="A46" s="17" t="s">
        <v>1335</v>
      </c>
      <c r="B46" s="17" t="s">
        <v>1717</v>
      </c>
      <c r="C46" s="16" t="str">
        <f t="shared" si="0"/>
        <v>07/21/1905 - 04/30/2029</v>
      </c>
      <c r="D46" s="16" t="str">
        <f t="shared" si="8"/>
        <v>04/30/2021 - 04/30/2029</v>
      </c>
      <c r="E46" s="15" t="str">
        <f t="shared" si="1"/>
        <v>Bishop</v>
      </c>
      <c r="F46" s="13">
        <v>43466</v>
      </c>
      <c r="G46" s="13">
        <v>47238</v>
      </c>
      <c r="H46">
        <f t="shared" si="2"/>
        <v>2019</v>
      </c>
      <c r="I46">
        <f t="shared" si="3"/>
        <v>2029</v>
      </c>
      <c r="J46" s="13">
        <v>44316</v>
      </c>
      <c r="K46" s="13">
        <v>47238</v>
      </c>
      <c r="L46">
        <f t="shared" si="4"/>
        <v>2021</v>
      </c>
      <c r="M46">
        <f t="shared" si="5"/>
        <v>2029</v>
      </c>
      <c r="N46" s="16" t="str">
        <f t="shared" si="6"/>
        <v>04/30/2021 - 04/30/2029</v>
      </c>
      <c r="O46" t="s">
        <v>1717</v>
      </c>
      <c r="P46" t="s">
        <v>767</v>
      </c>
      <c r="Q46" s="387" t="str">
        <f t="shared" si="7"/>
        <v>01/01/2019-04/29/2021</v>
      </c>
    </row>
    <row r="47" spans="1:17">
      <c r="A47" s="17" t="s">
        <v>1336</v>
      </c>
      <c r="B47" s="17" t="s">
        <v>1695</v>
      </c>
      <c r="C47" s="16" t="str">
        <f t="shared" si="0"/>
        <v>07/19/1905 - 08/31/2027</v>
      </c>
      <c r="D47" s="16" t="str">
        <f t="shared" si="8"/>
        <v>08/31/2019 - 08/31/2027</v>
      </c>
      <c r="E47" s="15" t="str">
        <f t="shared" si="1"/>
        <v>Blue Lake</v>
      </c>
      <c r="F47" s="13">
        <v>43466</v>
      </c>
      <c r="G47" s="13">
        <v>46630</v>
      </c>
      <c r="H47">
        <f t="shared" si="2"/>
        <v>2019</v>
      </c>
      <c r="I47">
        <f t="shared" si="3"/>
        <v>2027</v>
      </c>
      <c r="J47" s="13">
        <v>43708</v>
      </c>
      <c r="K47" s="13">
        <v>46630</v>
      </c>
      <c r="L47">
        <f t="shared" si="4"/>
        <v>2019</v>
      </c>
      <c r="M47">
        <f t="shared" si="5"/>
        <v>2027</v>
      </c>
      <c r="N47" s="16" t="str">
        <f t="shared" si="6"/>
        <v>08/31/2019 - 08/31/2027</v>
      </c>
      <c r="O47" t="s">
        <v>1695</v>
      </c>
      <c r="P47" t="s">
        <v>767</v>
      </c>
      <c r="Q47" s="387" t="str">
        <f t="shared" si="7"/>
        <v>01/01/2019-08/30/2019</v>
      </c>
    </row>
    <row r="48" spans="1:17">
      <c r="A48" s="17" t="s">
        <v>1337</v>
      </c>
      <c r="B48" s="17" t="s">
        <v>1709</v>
      </c>
      <c r="C48" s="16" t="str">
        <f t="shared" si="0"/>
        <v>07/21/1905 - 10/15/2029</v>
      </c>
      <c r="D48" s="16" t="str">
        <f t="shared" si="8"/>
        <v>10/15/2021 - 10/15/2029</v>
      </c>
      <c r="E48" s="15" t="str">
        <f t="shared" si="1"/>
        <v>Blythe</v>
      </c>
      <c r="F48" s="13">
        <v>44377</v>
      </c>
      <c r="G48" s="13">
        <v>47406</v>
      </c>
      <c r="H48">
        <f t="shared" si="2"/>
        <v>2021</v>
      </c>
      <c r="I48">
        <f t="shared" si="3"/>
        <v>2029</v>
      </c>
      <c r="J48" s="13">
        <v>44484</v>
      </c>
      <c r="K48" s="13">
        <v>47406</v>
      </c>
      <c r="L48">
        <f t="shared" si="4"/>
        <v>2021</v>
      </c>
      <c r="M48">
        <f t="shared" si="5"/>
        <v>2029</v>
      </c>
      <c r="N48" s="16" t="str">
        <f t="shared" si="6"/>
        <v>10/15/2021 - 10/15/2029</v>
      </c>
      <c r="O48" t="s">
        <v>1709</v>
      </c>
      <c r="P48" t="s">
        <v>767</v>
      </c>
      <c r="Q48" s="387" t="str">
        <f t="shared" si="7"/>
        <v>06/30/2021-10/14/2021</v>
      </c>
    </row>
    <row r="49" spans="1:17">
      <c r="A49" s="17" t="s">
        <v>1718</v>
      </c>
      <c r="B49" s="17" t="s">
        <v>1682</v>
      </c>
      <c r="C49" s="16" t="str">
        <f t="shared" si="0"/>
        <v>07/21/1905 - 10/15/2029</v>
      </c>
      <c r="D49" s="16" t="str">
        <f t="shared" si="8"/>
        <v>10/15/2021 - 10/15/2029</v>
      </c>
      <c r="E49" s="15" t="str">
        <f t="shared" si="1"/>
        <v>Bradbury</v>
      </c>
      <c r="F49" s="13">
        <v>44377</v>
      </c>
      <c r="G49" s="13">
        <v>47406</v>
      </c>
      <c r="H49">
        <f t="shared" si="2"/>
        <v>2021</v>
      </c>
      <c r="I49">
        <f t="shared" si="3"/>
        <v>2029</v>
      </c>
      <c r="J49" s="13">
        <v>44484</v>
      </c>
      <c r="K49" s="13">
        <v>47406</v>
      </c>
      <c r="L49">
        <f t="shared" si="4"/>
        <v>2021</v>
      </c>
      <c r="M49">
        <f t="shared" si="5"/>
        <v>2029</v>
      </c>
      <c r="N49" s="16" t="str">
        <f t="shared" si="6"/>
        <v>10/15/2021 - 10/15/2029</v>
      </c>
      <c r="O49" t="s">
        <v>1682</v>
      </c>
      <c r="P49" t="s">
        <v>767</v>
      </c>
      <c r="Q49" s="387" t="str">
        <f t="shared" si="7"/>
        <v>06/30/2021-10/14/2021</v>
      </c>
    </row>
    <row r="50" spans="1:17">
      <c r="A50" s="17" t="s">
        <v>1338</v>
      </c>
      <c r="B50" s="17" t="s">
        <v>1719</v>
      </c>
      <c r="C50" s="16" t="str">
        <f t="shared" si="0"/>
        <v>07/21/1905 - 10/15/2029</v>
      </c>
      <c r="D50" s="16" t="str">
        <f t="shared" si="8"/>
        <v>10/15/2021 - 10/15/2029</v>
      </c>
      <c r="E50" s="15" t="str">
        <f t="shared" si="1"/>
        <v>Brawley</v>
      </c>
      <c r="F50" s="13">
        <v>44377</v>
      </c>
      <c r="G50" s="13">
        <v>47406</v>
      </c>
      <c r="H50">
        <f t="shared" si="2"/>
        <v>2021</v>
      </c>
      <c r="I50">
        <f t="shared" si="3"/>
        <v>2029</v>
      </c>
      <c r="J50" s="13">
        <v>44484</v>
      </c>
      <c r="K50" s="13">
        <v>47406</v>
      </c>
      <c r="L50">
        <f t="shared" si="4"/>
        <v>2021</v>
      </c>
      <c r="M50">
        <f t="shared" si="5"/>
        <v>2029</v>
      </c>
      <c r="N50" s="16" t="str">
        <f t="shared" si="6"/>
        <v>10/15/2021 - 10/15/2029</v>
      </c>
      <c r="O50" t="s">
        <v>1719</v>
      </c>
      <c r="P50" t="s">
        <v>767</v>
      </c>
      <c r="Q50" s="387" t="str">
        <f t="shared" si="7"/>
        <v>06/30/2021-10/14/2021</v>
      </c>
    </row>
    <row r="51" spans="1:17">
      <c r="A51" s="17" t="s">
        <v>1339</v>
      </c>
      <c r="B51" s="17" t="s">
        <v>1685</v>
      </c>
      <c r="C51" s="16" t="str">
        <f t="shared" si="0"/>
        <v>07/21/1905 - 10/15/2029</v>
      </c>
      <c r="D51" s="16" t="str">
        <f t="shared" si="8"/>
        <v>10/15/2021 - 10/15/2029</v>
      </c>
      <c r="E51" s="15" t="str">
        <f t="shared" si="1"/>
        <v>Brea</v>
      </c>
      <c r="F51" s="13">
        <v>44377</v>
      </c>
      <c r="G51" s="13">
        <v>47406</v>
      </c>
      <c r="H51">
        <f t="shared" si="2"/>
        <v>2021</v>
      </c>
      <c r="I51">
        <f t="shared" si="3"/>
        <v>2029</v>
      </c>
      <c r="J51" s="13">
        <v>44484</v>
      </c>
      <c r="K51" s="13">
        <v>47406</v>
      </c>
      <c r="L51">
        <f t="shared" si="4"/>
        <v>2021</v>
      </c>
      <c r="M51">
        <f t="shared" si="5"/>
        <v>2029</v>
      </c>
      <c r="N51" s="16" t="str">
        <f t="shared" si="6"/>
        <v>10/15/2021 - 10/15/2029</v>
      </c>
      <c r="O51" t="s">
        <v>1685</v>
      </c>
      <c r="P51" t="s">
        <v>767</v>
      </c>
      <c r="Q51" s="387" t="str">
        <f t="shared" si="7"/>
        <v>06/30/2021-10/14/2021</v>
      </c>
    </row>
    <row r="52" spans="1:17">
      <c r="A52" s="17" t="s">
        <v>1720</v>
      </c>
      <c r="B52" s="17" t="s">
        <v>1694</v>
      </c>
      <c r="C52" s="16" t="str">
        <f t="shared" si="0"/>
        <v>07/22/1905 - 12/31/2030</v>
      </c>
      <c r="D52" s="16" t="str">
        <f t="shared" si="8"/>
        <v>01/31/2023 - 01/31/2031</v>
      </c>
      <c r="E52" s="15" t="str">
        <f t="shared" si="1"/>
        <v>Brentwood</v>
      </c>
      <c r="F52" s="13">
        <v>44742</v>
      </c>
      <c r="G52" s="13">
        <v>47848</v>
      </c>
      <c r="H52">
        <f t="shared" si="2"/>
        <v>2022</v>
      </c>
      <c r="I52">
        <f t="shared" si="3"/>
        <v>2030</v>
      </c>
      <c r="J52" s="13">
        <v>44957</v>
      </c>
      <c r="K52" s="13">
        <v>47879</v>
      </c>
      <c r="L52">
        <f t="shared" si="4"/>
        <v>2023</v>
      </c>
      <c r="M52">
        <f t="shared" si="5"/>
        <v>2031</v>
      </c>
      <c r="N52" s="16" t="str">
        <f t="shared" si="6"/>
        <v>01/31/2023 - 01/31/2031</v>
      </c>
      <c r="O52" t="s">
        <v>1694</v>
      </c>
      <c r="P52" t="s">
        <v>767</v>
      </c>
      <c r="Q52" s="387" t="str">
        <f t="shared" si="7"/>
        <v>06/30/2022-01/30/2023</v>
      </c>
    </row>
    <row r="53" spans="1:17">
      <c r="A53" s="17" t="s">
        <v>1340</v>
      </c>
      <c r="B53" s="17" t="s">
        <v>1699</v>
      </c>
      <c r="C53" s="16" t="str">
        <f t="shared" si="0"/>
        <v>07/22/1905 - 12/31/2030</v>
      </c>
      <c r="D53" s="16" t="str">
        <f t="shared" si="8"/>
        <v>01/31/2023 - 01/31/2031</v>
      </c>
      <c r="E53" s="15" t="str">
        <f t="shared" si="1"/>
        <v>Brisbane</v>
      </c>
      <c r="F53" s="13">
        <v>44742</v>
      </c>
      <c r="G53" s="13">
        <v>47848</v>
      </c>
      <c r="H53">
        <f t="shared" si="2"/>
        <v>2022</v>
      </c>
      <c r="I53">
        <f t="shared" si="3"/>
        <v>2030</v>
      </c>
      <c r="J53" s="13">
        <v>44957</v>
      </c>
      <c r="K53" s="13">
        <v>47879</v>
      </c>
      <c r="L53">
        <f t="shared" si="4"/>
        <v>2023</v>
      </c>
      <c r="M53">
        <f t="shared" si="5"/>
        <v>2031</v>
      </c>
      <c r="N53" s="16" t="str">
        <f t="shared" si="6"/>
        <v>01/31/2023 - 01/31/2031</v>
      </c>
      <c r="O53" t="s">
        <v>1699</v>
      </c>
      <c r="P53" t="s">
        <v>767</v>
      </c>
      <c r="Q53" s="387" t="str">
        <f t="shared" si="7"/>
        <v>06/30/2022-01/30/2023</v>
      </c>
    </row>
    <row r="54" spans="1:17">
      <c r="A54" s="17" t="s">
        <v>1721</v>
      </c>
      <c r="B54" s="17" t="s">
        <v>1722</v>
      </c>
      <c r="C54" s="16" t="str">
        <f t="shared" si="0"/>
        <v>07/23/1905 - 02/15/2031</v>
      </c>
      <c r="D54" s="16" t="str">
        <f t="shared" si="8"/>
        <v>02/15/2023 - 02/15/2031</v>
      </c>
      <c r="E54" s="15" t="str">
        <f t="shared" si="1"/>
        <v>Buellton</v>
      </c>
      <c r="F54" s="13">
        <v>44742</v>
      </c>
      <c r="G54" s="13">
        <v>47894</v>
      </c>
      <c r="H54">
        <f t="shared" si="2"/>
        <v>2022</v>
      </c>
      <c r="I54">
        <f t="shared" si="3"/>
        <v>2031</v>
      </c>
      <c r="J54" s="13">
        <v>44972</v>
      </c>
      <c r="K54" s="13">
        <v>47894</v>
      </c>
      <c r="L54">
        <f t="shared" si="4"/>
        <v>2023</v>
      </c>
      <c r="M54">
        <f t="shared" si="5"/>
        <v>2031</v>
      </c>
      <c r="N54" s="16" t="str">
        <f t="shared" si="6"/>
        <v>02/15/2023 - 02/15/2031</v>
      </c>
      <c r="O54" t="s">
        <v>1722</v>
      </c>
      <c r="P54" t="s">
        <v>767</v>
      </c>
      <c r="Q54" s="387" t="str">
        <f t="shared" si="7"/>
        <v>06/30/2022-02/14/2023</v>
      </c>
    </row>
    <row r="55" spans="1:17">
      <c r="A55" s="17" t="s">
        <v>1341</v>
      </c>
      <c r="B55" s="17" t="s">
        <v>1685</v>
      </c>
      <c r="C55" s="16" t="str">
        <f t="shared" si="0"/>
        <v>07/21/1905 - 10/15/2029</v>
      </c>
      <c r="D55" s="16" t="str">
        <f t="shared" si="8"/>
        <v>10/15/2021 - 10/15/2029</v>
      </c>
      <c r="E55" s="15" t="str">
        <f t="shared" si="1"/>
        <v>Buena Park</v>
      </c>
      <c r="F55" s="13">
        <v>44377</v>
      </c>
      <c r="G55" s="13">
        <v>47406</v>
      </c>
      <c r="H55">
        <f t="shared" si="2"/>
        <v>2021</v>
      </c>
      <c r="I55">
        <f t="shared" si="3"/>
        <v>2029</v>
      </c>
      <c r="J55" s="13">
        <v>44484</v>
      </c>
      <c r="K55" s="13">
        <v>47406</v>
      </c>
      <c r="L55">
        <f t="shared" si="4"/>
        <v>2021</v>
      </c>
      <c r="M55">
        <f t="shared" si="5"/>
        <v>2029</v>
      </c>
      <c r="N55" s="16" t="str">
        <f t="shared" si="6"/>
        <v>10/15/2021 - 10/15/2029</v>
      </c>
      <c r="O55" t="s">
        <v>1685</v>
      </c>
      <c r="P55" t="s">
        <v>767</v>
      </c>
      <c r="Q55" s="387" t="str">
        <f t="shared" si="7"/>
        <v>06/30/2021-10/14/2021</v>
      </c>
    </row>
    <row r="56" spans="1:17">
      <c r="A56" s="17" t="s">
        <v>1342</v>
      </c>
      <c r="B56" s="17" t="s">
        <v>1682</v>
      </c>
      <c r="C56" s="16" t="str">
        <f t="shared" si="0"/>
        <v>07/21/1905 - 10/15/2029</v>
      </c>
      <c r="D56" s="16" t="str">
        <f t="shared" si="8"/>
        <v>10/15/2021 - 10/15/2029</v>
      </c>
      <c r="E56" s="15" t="str">
        <f t="shared" si="1"/>
        <v>Burbank</v>
      </c>
      <c r="F56" s="13">
        <v>44377</v>
      </c>
      <c r="G56" s="13">
        <v>47406</v>
      </c>
      <c r="H56">
        <f t="shared" si="2"/>
        <v>2021</v>
      </c>
      <c r="I56">
        <f t="shared" si="3"/>
        <v>2029</v>
      </c>
      <c r="J56" s="13">
        <v>44484</v>
      </c>
      <c r="K56" s="13">
        <v>47406</v>
      </c>
      <c r="L56">
        <f t="shared" si="4"/>
        <v>2021</v>
      </c>
      <c r="M56">
        <f t="shared" si="5"/>
        <v>2029</v>
      </c>
      <c r="N56" s="16" t="str">
        <f t="shared" si="6"/>
        <v>10/15/2021 - 10/15/2029</v>
      </c>
      <c r="O56" t="s">
        <v>1682</v>
      </c>
      <c r="P56" t="s">
        <v>767</v>
      </c>
      <c r="Q56" s="387" t="str">
        <f t="shared" si="7"/>
        <v>06/30/2021-10/14/2021</v>
      </c>
    </row>
    <row r="57" spans="1:17">
      <c r="A57" s="17" t="s">
        <v>1343</v>
      </c>
      <c r="B57" s="17" t="s">
        <v>1699</v>
      </c>
      <c r="C57" s="16" t="str">
        <f t="shared" si="0"/>
        <v>07/22/1905 - 12/31/2030</v>
      </c>
      <c r="D57" s="16" t="str">
        <f t="shared" si="8"/>
        <v>01/31/2023 - 01/31/2031</v>
      </c>
      <c r="E57" s="15" t="str">
        <f t="shared" si="1"/>
        <v>Burlingame</v>
      </c>
      <c r="F57" s="13">
        <v>44742</v>
      </c>
      <c r="G57" s="13">
        <v>47848</v>
      </c>
      <c r="H57">
        <f t="shared" si="2"/>
        <v>2022</v>
      </c>
      <c r="I57">
        <f t="shared" si="3"/>
        <v>2030</v>
      </c>
      <c r="J57" s="13">
        <v>44957</v>
      </c>
      <c r="K57" s="13">
        <v>47879</v>
      </c>
      <c r="L57">
        <f t="shared" si="4"/>
        <v>2023</v>
      </c>
      <c r="M57">
        <f t="shared" si="5"/>
        <v>2031</v>
      </c>
      <c r="N57" s="16" t="str">
        <f t="shared" si="6"/>
        <v>01/31/2023 - 01/31/2031</v>
      </c>
      <c r="O57" t="s">
        <v>1699</v>
      </c>
      <c r="P57" t="s">
        <v>767</v>
      </c>
      <c r="Q57" s="387" t="str">
        <f t="shared" si="7"/>
        <v>06/30/2022-01/30/2023</v>
      </c>
    </row>
    <row r="58" spans="1:17">
      <c r="A58" s="17" t="str">
        <f>B58</f>
        <v>Butte County - Unincorporated</v>
      </c>
      <c r="B58" s="17" t="s">
        <v>1108</v>
      </c>
      <c r="C58" s="16" t="str">
        <f t="shared" si="0"/>
        <v>07/22/1905 - 06/15/2030</v>
      </c>
      <c r="D58" s="16" t="str">
        <f t="shared" si="8"/>
        <v>06/15/2022 - 06/15/2030</v>
      </c>
      <c r="E58" s="15" t="str">
        <f t="shared" si="1"/>
        <v>Butte County - Unincorporated</v>
      </c>
      <c r="F58" s="13">
        <v>44561</v>
      </c>
      <c r="G58" s="13">
        <v>47649</v>
      </c>
      <c r="H58">
        <f t="shared" si="2"/>
        <v>2021</v>
      </c>
      <c r="I58">
        <f t="shared" si="3"/>
        <v>2030</v>
      </c>
      <c r="J58" s="13">
        <v>44727</v>
      </c>
      <c r="K58" s="13">
        <v>47649</v>
      </c>
      <c r="L58">
        <f t="shared" si="4"/>
        <v>2022</v>
      </c>
      <c r="M58">
        <f t="shared" si="5"/>
        <v>2030</v>
      </c>
      <c r="N58" s="16" t="str">
        <f t="shared" si="6"/>
        <v>06/15/2022 - 06/15/2030</v>
      </c>
      <c r="O58" t="s">
        <v>1716</v>
      </c>
      <c r="P58" t="s">
        <v>767</v>
      </c>
      <c r="Q58" s="387" t="str">
        <f t="shared" si="7"/>
        <v>12/31/2021-06/14/2022</v>
      </c>
    </row>
    <row r="59" spans="1:17">
      <c r="A59" s="17" t="s">
        <v>1345</v>
      </c>
      <c r="B59" s="17" t="s">
        <v>1682</v>
      </c>
      <c r="C59" s="16" t="str">
        <f t="shared" si="0"/>
        <v>07/21/1905 - 10/15/2029</v>
      </c>
      <c r="D59" s="16" t="str">
        <f t="shared" si="8"/>
        <v>10/15/2021 - 10/15/2029</v>
      </c>
      <c r="E59" s="15" t="str">
        <f t="shared" si="1"/>
        <v>Calabasas</v>
      </c>
      <c r="F59" s="13">
        <v>44377</v>
      </c>
      <c r="G59" s="13">
        <v>47406</v>
      </c>
      <c r="H59">
        <f t="shared" si="2"/>
        <v>2021</v>
      </c>
      <c r="I59">
        <f t="shared" si="3"/>
        <v>2029</v>
      </c>
      <c r="J59" s="13">
        <v>44484</v>
      </c>
      <c r="K59" s="13">
        <v>47406</v>
      </c>
      <c r="L59">
        <f t="shared" si="4"/>
        <v>2021</v>
      </c>
      <c r="M59">
        <f t="shared" si="5"/>
        <v>2029</v>
      </c>
      <c r="N59" s="16" t="str">
        <f t="shared" si="6"/>
        <v>10/15/2021 - 10/15/2029</v>
      </c>
      <c r="O59" t="s">
        <v>1682</v>
      </c>
      <c r="P59" t="s">
        <v>767</v>
      </c>
      <c r="Q59" s="387" t="str">
        <f t="shared" si="7"/>
        <v>06/30/2021-10/14/2021</v>
      </c>
    </row>
    <row r="60" spans="1:17">
      <c r="A60" s="17" t="str">
        <f>B60</f>
        <v>Calaveras County - Unincorporated</v>
      </c>
      <c r="B60" s="17" t="s">
        <v>951</v>
      </c>
      <c r="C60" s="16" t="str">
        <f t="shared" si="0"/>
        <v>07/19/1905 - 06/15/2027</v>
      </c>
      <c r="D60" s="16" t="str">
        <f t="shared" si="8"/>
        <v>06/15/2019 - 06/15/2027</v>
      </c>
      <c r="E60" s="15" t="str">
        <f t="shared" si="1"/>
        <v>Calaveras County - Unincorporated</v>
      </c>
      <c r="F60" s="13">
        <v>43466</v>
      </c>
      <c r="G60" s="13">
        <v>46553</v>
      </c>
      <c r="H60">
        <f t="shared" si="2"/>
        <v>2019</v>
      </c>
      <c r="I60">
        <f t="shared" si="3"/>
        <v>2027</v>
      </c>
      <c r="J60" s="13">
        <v>43631</v>
      </c>
      <c r="K60" s="13">
        <v>46553</v>
      </c>
      <c r="L60">
        <f t="shared" si="4"/>
        <v>2019</v>
      </c>
      <c r="M60">
        <f t="shared" si="5"/>
        <v>2027</v>
      </c>
      <c r="N60" s="16" t="str">
        <f t="shared" si="6"/>
        <v>06/15/2019 - 06/15/2027</v>
      </c>
      <c r="O60" t="s">
        <v>1693</v>
      </c>
      <c r="P60" s="13" t="s">
        <v>767</v>
      </c>
      <c r="Q60" s="387" t="str">
        <f t="shared" si="7"/>
        <v>01/01/2019-06/14/2019</v>
      </c>
    </row>
    <row r="61" spans="1:17">
      <c r="A61" s="17" t="s">
        <v>1723</v>
      </c>
      <c r="B61" s="17" t="s">
        <v>1719</v>
      </c>
      <c r="C61" s="16" t="str">
        <f t="shared" si="0"/>
        <v>07/21/1905 - 10/15/2029</v>
      </c>
      <c r="D61" s="16" t="str">
        <f t="shared" si="8"/>
        <v>10/15/2021 - 10/15/2029</v>
      </c>
      <c r="E61" s="15" t="str">
        <f t="shared" si="1"/>
        <v>Calexico</v>
      </c>
      <c r="F61" s="13">
        <v>44377</v>
      </c>
      <c r="G61" s="13">
        <v>47406</v>
      </c>
      <c r="H61">
        <f t="shared" si="2"/>
        <v>2021</v>
      </c>
      <c r="I61">
        <f t="shared" si="3"/>
        <v>2029</v>
      </c>
      <c r="J61" s="13">
        <v>44484</v>
      </c>
      <c r="K61" s="13">
        <v>47406</v>
      </c>
      <c r="L61">
        <f t="shared" si="4"/>
        <v>2021</v>
      </c>
      <c r="M61">
        <f t="shared" si="5"/>
        <v>2029</v>
      </c>
      <c r="N61" s="16" t="str">
        <f t="shared" si="6"/>
        <v>10/15/2021 - 10/15/2029</v>
      </c>
      <c r="O61" t="s">
        <v>1719</v>
      </c>
      <c r="P61" t="s">
        <v>767</v>
      </c>
      <c r="Q61" s="387" t="str">
        <f t="shared" si="7"/>
        <v>06/30/2021-10/14/2021</v>
      </c>
    </row>
    <row r="62" spans="1:17">
      <c r="A62" s="17" t="s">
        <v>1724</v>
      </c>
      <c r="B62" s="17" t="s">
        <v>1698</v>
      </c>
      <c r="C62" s="16" t="str">
        <f t="shared" si="0"/>
        <v>07/15/1905 - 12/31/2023</v>
      </c>
      <c r="D62" s="16" t="str">
        <f t="shared" si="8"/>
        <v>12/31/2015 - 12/31/2023</v>
      </c>
      <c r="E62" s="15" t="str">
        <f t="shared" si="1"/>
        <v>California City</v>
      </c>
      <c r="F62" s="13">
        <v>41275</v>
      </c>
      <c r="G62" s="13">
        <v>45291</v>
      </c>
      <c r="H62">
        <f t="shared" si="2"/>
        <v>2013</v>
      </c>
      <c r="I62">
        <f t="shared" si="3"/>
        <v>2023</v>
      </c>
      <c r="J62" s="13">
        <v>42369</v>
      </c>
      <c r="K62" s="13">
        <v>45291</v>
      </c>
      <c r="L62">
        <f t="shared" si="4"/>
        <v>2015</v>
      </c>
      <c r="M62">
        <f t="shared" si="5"/>
        <v>2023</v>
      </c>
      <c r="N62" s="16" t="str">
        <f t="shared" si="6"/>
        <v>12/31/2015 - 12/31/2023</v>
      </c>
      <c r="O62" t="s">
        <v>1698</v>
      </c>
      <c r="Q62" s="387" t="str">
        <f t="shared" si="7"/>
        <v>01/01/2013-12/30/2015</v>
      </c>
    </row>
    <row r="63" spans="1:17">
      <c r="A63" s="17" t="s">
        <v>1347</v>
      </c>
      <c r="B63" s="17" t="s">
        <v>1709</v>
      </c>
      <c r="C63" s="16" t="str">
        <f t="shared" si="0"/>
        <v>07/21/1905 - 10/15/2029</v>
      </c>
      <c r="D63" s="16" t="str">
        <f t="shared" si="8"/>
        <v>10/15/2021 - 10/15/2029</v>
      </c>
      <c r="E63" s="15" t="str">
        <f t="shared" si="1"/>
        <v>Calimesa</v>
      </c>
      <c r="F63" s="13">
        <v>44377</v>
      </c>
      <c r="G63" s="13">
        <v>47406</v>
      </c>
      <c r="H63">
        <f t="shared" si="2"/>
        <v>2021</v>
      </c>
      <c r="I63">
        <f t="shared" si="3"/>
        <v>2029</v>
      </c>
      <c r="J63" s="13">
        <v>44484</v>
      </c>
      <c r="K63" s="13">
        <v>47406</v>
      </c>
      <c r="L63">
        <f t="shared" si="4"/>
        <v>2021</v>
      </c>
      <c r="M63">
        <f t="shared" si="5"/>
        <v>2029</v>
      </c>
      <c r="N63" s="16" t="str">
        <f t="shared" si="6"/>
        <v>10/15/2021 - 10/15/2029</v>
      </c>
      <c r="O63" t="s">
        <v>1709</v>
      </c>
      <c r="P63" t="s">
        <v>767</v>
      </c>
      <c r="Q63" s="387" t="str">
        <f t="shared" si="7"/>
        <v>06/30/2021-10/14/2021</v>
      </c>
    </row>
    <row r="64" spans="1:17">
      <c r="A64" s="17" t="s">
        <v>1725</v>
      </c>
      <c r="B64" s="17" t="s">
        <v>1719</v>
      </c>
      <c r="C64" s="16" t="str">
        <f t="shared" si="0"/>
        <v>07/21/1905 - 10/15/2029</v>
      </c>
      <c r="D64" s="16" t="str">
        <f t="shared" si="8"/>
        <v>10/15/2021 - 10/15/2029</v>
      </c>
      <c r="E64" s="15" t="str">
        <f t="shared" si="1"/>
        <v>Calipatria</v>
      </c>
      <c r="F64" s="13">
        <v>44377</v>
      </c>
      <c r="G64" s="13">
        <v>47406</v>
      </c>
      <c r="H64">
        <f t="shared" si="2"/>
        <v>2021</v>
      </c>
      <c r="I64">
        <f t="shared" si="3"/>
        <v>2029</v>
      </c>
      <c r="J64" s="13">
        <v>44484</v>
      </c>
      <c r="K64" s="13">
        <v>47406</v>
      </c>
      <c r="L64">
        <f t="shared" si="4"/>
        <v>2021</v>
      </c>
      <c r="M64">
        <f t="shared" si="5"/>
        <v>2029</v>
      </c>
      <c r="N64" s="16" t="str">
        <f t="shared" si="6"/>
        <v>10/15/2021 - 10/15/2029</v>
      </c>
      <c r="O64" t="s">
        <v>1719</v>
      </c>
      <c r="P64" t="s">
        <v>767</v>
      </c>
      <c r="Q64" s="387" t="str">
        <f t="shared" si="7"/>
        <v>06/30/2021-10/14/2021</v>
      </c>
    </row>
    <row r="65" spans="1:17">
      <c r="A65" s="17" t="s">
        <v>1348</v>
      </c>
      <c r="B65" s="17" t="s">
        <v>1691</v>
      </c>
      <c r="C65" s="16" t="str">
        <f t="shared" si="0"/>
        <v>07/22/1905 - 12/31/2030</v>
      </c>
      <c r="D65" s="16" t="str">
        <f t="shared" si="8"/>
        <v>01/31/2023 - 01/31/2031</v>
      </c>
      <c r="E65" s="15" t="str">
        <f t="shared" si="1"/>
        <v>Calistoga</v>
      </c>
      <c r="F65" s="13">
        <v>44742</v>
      </c>
      <c r="G65" s="13">
        <v>47848</v>
      </c>
      <c r="H65">
        <f t="shared" si="2"/>
        <v>2022</v>
      </c>
      <c r="I65">
        <f t="shared" si="3"/>
        <v>2030</v>
      </c>
      <c r="J65" s="13">
        <v>44957</v>
      </c>
      <c r="K65" s="13">
        <v>47879</v>
      </c>
      <c r="L65">
        <f t="shared" si="4"/>
        <v>2023</v>
      </c>
      <c r="M65">
        <f t="shared" si="5"/>
        <v>2031</v>
      </c>
      <c r="N65" s="16" t="str">
        <f t="shared" si="6"/>
        <v>01/31/2023 - 01/31/2031</v>
      </c>
      <c r="O65" t="s">
        <v>1691</v>
      </c>
      <c r="P65" t="s">
        <v>767</v>
      </c>
      <c r="Q65" s="387" t="str">
        <f t="shared" si="7"/>
        <v>06/30/2022-01/30/2023</v>
      </c>
    </row>
    <row r="66" spans="1:17">
      <c r="A66" s="17" t="s">
        <v>1349</v>
      </c>
      <c r="B66" s="17" t="s">
        <v>1726</v>
      </c>
      <c r="C66" s="16" t="str">
        <f t="shared" ref="C66:C129" si="9">TEXT(I66,"mm/dd/yyyy")&amp;" - "&amp;TEXT(G66,"mm/dd/yyyy")</f>
        <v>07/21/1905 - 10/15/2029</v>
      </c>
      <c r="D66" s="16" t="str">
        <f t="shared" si="8"/>
        <v>10/15/2021 - 10/15/2029</v>
      </c>
      <c r="E66" s="15" t="str">
        <f t="shared" ref="E66:E129" si="10">(PROPER(A66))</f>
        <v>Camarillo</v>
      </c>
      <c r="F66" s="13">
        <v>44377</v>
      </c>
      <c r="G66" s="13">
        <v>47406</v>
      </c>
      <c r="H66">
        <f t="shared" ref="H66:H129" si="11">YEAR(F66)</f>
        <v>2021</v>
      </c>
      <c r="I66">
        <f t="shared" ref="I66:I129" si="12">YEAR(G66)</f>
        <v>2029</v>
      </c>
      <c r="J66" s="13">
        <v>44484</v>
      </c>
      <c r="K66" s="13">
        <v>47406</v>
      </c>
      <c r="L66">
        <f t="shared" ref="L66:L129" si="13">YEAR(J66)</f>
        <v>2021</v>
      </c>
      <c r="M66">
        <f t="shared" ref="M66:M129" si="14">YEAR(K66)</f>
        <v>2029</v>
      </c>
      <c r="N66" s="16" t="str">
        <f t="shared" ref="N66:N129" si="15">TEXT(J66,"mm/dd/yyyy")&amp;" - "&amp;TEXT(K66,"mm/dd/yyyy")</f>
        <v>10/15/2021 - 10/15/2029</v>
      </c>
      <c r="O66" t="s">
        <v>1726</v>
      </c>
      <c r="P66" t="s">
        <v>767</v>
      </c>
      <c r="Q66" s="387" t="str">
        <f t="shared" ref="Q66:Q129" si="16">TEXT(F66,"mm/dd/yyyy")&amp;"-"&amp;TEXT(J66-1,"mm/dd/yyyy")</f>
        <v>06/30/2021-10/14/2021</v>
      </c>
    </row>
    <row r="67" spans="1:17">
      <c r="A67" s="17" t="s">
        <v>1350</v>
      </c>
      <c r="B67" s="17" t="s">
        <v>1727</v>
      </c>
      <c r="C67" s="16" t="str">
        <f t="shared" si="9"/>
        <v>07/22/1905 - 12/31/2030</v>
      </c>
      <c r="D67" s="16" t="str">
        <f t="shared" ref="D67:D130" si="17">TEXT(J67,"mm/dd/yyyy")&amp;" - "&amp;TEXT(K67,"mm/dd/yyyy")</f>
        <v>01/31/2023 - 01/31/2031</v>
      </c>
      <c r="E67" s="15" t="str">
        <f t="shared" si="10"/>
        <v>Campbell</v>
      </c>
      <c r="F67" s="13">
        <v>44742</v>
      </c>
      <c r="G67" s="13">
        <v>47848</v>
      </c>
      <c r="H67">
        <f t="shared" si="11"/>
        <v>2022</v>
      </c>
      <c r="I67">
        <f t="shared" si="12"/>
        <v>2030</v>
      </c>
      <c r="J67" s="13">
        <v>44957</v>
      </c>
      <c r="K67" s="13">
        <v>47879</v>
      </c>
      <c r="L67">
        <f t="shared" si="13"/>
        <v>2023</v>
      </c>
      <c r="M67">
        <f t="shared" si="14"/>
        <v>2031</v>
      </c>
      <c r="N67" s="16" t="str">
        <f t="shared" si="15"/>
        <v>01/31/2023 - 01/31/2031</v>
      </c>
      <c r="O67" t="s">
        <v>1727</v>
      </c>
      <c r="P67" t="s">
        <v>767</v>
      </c>
      <c r="Q67" s="387" t="str">
        <f t="shared" si="16"/>
        <v>06/30/2022-01/30/2023</v>
      </c>
    </row>
    <row r="68" spans="1:17">
      <c r="A68" s="17" t="s">
        <v>1728</v>
      </c>
      <c r="B68" s="17" t="s">
        <v>1709</v>
      </c>
      <c r="C68" s="16" t="str">
        <f t="shared" si="9"/>
        <v>07/21/1905 - 10/15/2029</v>
      </c>
      <c r="D68" s="16" t="str">
        <f t="shared" si="17"/>
        <v>10/15/2021 - 10/15/2029</v>
      </c>
      <c r="E68" s="15" t="str">
        <f t="shared" si="10"/>
        <v>Canyon Lake</v>
      </c>
      <c r="F68" s="13">
        <v>44377</v>
      </c>
      <c r="G68" s="13">
        <v>47406</v>
      </c>
      <c r="H68">
        <f t="shared" si="11"/>
        <v>2021</v>
      </c>
      <c r="I68">
        <f t="shared" si="12"/>
        <v>2029</v>
      </c>
      <c r="J68" s="13">
        <v>44484</v>
      </c>
      <c r="K68" s="13">
        <v>47406</v>
      </c>
      <c r="L68">
        <f t="shared" si="13"/>
        <v>2021</v>
      </c>
      <c r="M68">
        <f t="shared" si="14"/>
        <v>2029</v>
      </c>
      <c r="N68" s="16" t="str">
        <f t="shared" si="15"/>
        <v>10/15/2021 - 10/15/2029</v>
      </c>
      <c r="O68" t="s">
        <v>1709</v>
      </c>
      <c r="P68" t="s">
        <v>767</v>
      </c>
      <c r="Q68" s="387" t="str">
        <f t="shared" si="16"/>
        <v>06/30/2021-10/14/2021</v>
      </c>
    </row>
    <row r="69" spans="1:17">
      <c r="A69" s="17" t="s">
        <v>1729</v>
      </c>
      <c r="B69" s="17" t="s">
        <v>1730</v>
      </c>
      <c r="C69" s="16" t="str">
        <f t="shared" si="9"/>
        <v>07/15/1905 - 12/31/2023</v>
      </c>
      <c r="D69" s="16" t="str">
        <f t="shared" si="17"/>
        <v>12/31/2015 - 12/31/2023</v>
      </c>
      <c r="E69" s="15" t="str">
        <f t="shared" si="10"/>
        <v>Capitola</v>
      </c>
      <c r="F69" s="13">
        <v>41640</v>
      </c>
      <c r="G69" s="13">
        <v>45291</v>
      </c>
      <c r="H69">
        <f t="shared" si="11"/>
        <v>2014</v>
      </c>
      <c r="I69">
        <f t="shared" si="12"/>
        <v>2023</v>
      </c>
      <c r="J69" s="13">
        <v>42369</v>
      </c>
      <c r="K69" s="13">
        <v>45291</v>
      </c>
      <c r="L69">
        <f t="shared" si="13"/>
        <v>2015</v>
      </c>
      <c r="M69">
        <f t="shared" si="14"/>
        <v>2023</v>
      </c>
      <c r="N69" s="16" t="str">
        <f t="shared" si="15"/>
        <v>12/31/2015 - 12/31/2023</v>
      </c>
      <c r="O69" t="s">
        <v>1730</v>
      </c>
      <c r="Q69" s="387" t="str">
        <f t="shared" si="16"/>
        <v>01/01/2014-12/30/2015</v>
      </c>
    </row>
    <row r="70" spans="1:17">
      <c r="A70" s="17" t="s">
        <v>1351</v>
      </c>
      <c r="B70" s="17" t="s">
        <v>1731</v>
      </c>
      <c r="C70" s="16" t="str">
        <f t="shared" si="9"/>
        <v>07/21/1905 - 04/15/2029</v>
      </c>
      <c r="D70" s="16" t="str">
        <f t="shared" si="17"/>
        <v>04/30/2021 - 04/30/2029</v>
      </c>
      <c r="E70" s="15" t="str">
        <f t="shared" si="10"/>
        <v>Carlsbad</v>
      </c>
      <c r="F70" s="13">
        <v>44012</v>
      </c>
      <c r="G70" s="13">
        <v>47223</v>
      </c>
      <c r="H70">
        <f t="shared" si="11"/>
        <v>2020</v>
      </c>
      <c r="I70">
        <f t="shared" si="12"/>
        <v>2029</v>
      </c>
      <c r="J70" s="13">
        <v>44316</v>
      </c>
      <c r="K70" s="13">
        <v>47238</v>
      </c>
      <c r="L70">
        <f t="shared" si="13"/>
        <v>2021</v>
      </c>
      <c r="M70">
        <f t="shared" si="14"/>
        <v>2029</v>
      </c>
      <c r="N70" s="16" t="str">
        <f t="shared" si="15"/>
        <v>04/30/2021 - 04/30/2029</v>
      </c>
      <c r="O70" t="s">
        <v>1731</v>
      </c>
      <c r="P70" t="s">
        <v>767</v>
      </c>
      <c r="Q70" s="387" t="str">
        <f t="shared" si="16"/>
        <v>06/30/2020-04/29/2021</v>
      </c>
    </row>
    <row r="71" spans="1:17">
      <c r="A71" s="108" t="s">
        <v>1285</v>
      </c>
      <c r="B71" s="17" t="s">
        <v>1732</v>
      </c>
      <c r="C71" s="16" t="str">
        <f t="shared" si="9"/>
        <v>07/15/1905 - 12/31/2023</v>
      </c>
      <c r="D71" s="16" t="str">
        <f t="shared" si="17"/>
        <v>12/31/2015 - 12/31/2023</v>
      </c>
      <c r="E71" s="15" t="str">
        <f t="shared" si="10"/>
        <v>Carmel-By-The-Sea</v>
      </c>
      <c r="F71" s="13">
        <v>41640</v>
      </c>
      <c r="G71" s="13">
        <v>45291</v>
      </c>
      <c r="H71">
        <f t="shared" si="11"/>
        <v>2014</v>
      </c>
      <c r="I71">
        <f t="shared" si="12"/>
        <v>2023</v>
      </c>
      <c r="J71" s="13">
        <v>42369</v>
      </c>
      <c r="K71" s="13">
        <v>45291</v>
      </c>
      <c r="L71">
        <f t="shared" si="13"/>
        <v>2015</v>
      </c>
      <c r="M71">
        <f t="shared" si="14"/>
        <v>2023</v>
      </c>
      <c r="N71" s="16" t="str">
        <f t="shared" si="15"/>
        <v>12/31/2015 - 12/31/2023</v>
      </c>
      <c r="O71" t="s">
        <v>1732</v>
      </c>
      <c r="Q71" s="387" t="str">
        <f t="shared" si="16"/>
        <v>01/01/2014-12/30/2015</v>
      </c>
    </row>
    <row r="72" spans="1:17">
      <c r="A72" s="17" t="s">
        <v>1352</v>
      </c>
      <c r="B72" s="17" t="s">
        <v>1722</v>
      </c>
      <c r="C72" s="16" t="str">
        <f t="shared" si="9"/>
        <v>07/23/1905 - 02/15/2031</v>
      </c>
      <c r="D72" s="16" t="str">
        <f t="shared" si="17"/>
        <v>02/15/2023 - 02/15/2031</v>
      </c>
      <c r="E72" s="15" t="str">
        <f t="shared" si="10"/>
        <v>Carpinteria</v>
      </c>
      <c r="F72" s="13">
        <v>44742</v>
      </c>
      <c r="G72" s="13">
        <v>47894</v>
      </c>
      <c r="H72">
        <f t="shared" si="11"/>
        <v>2022</v>
      </c>
      <c r="I72">
        <f t="shared" si="12"/>
        <v>2031</v>
      </c>
      <c r="J72" s="13">
        <v>44972</v>
      </c>
      <c r="K72" s="13">
        <v>47894</v>
      </c>
      <c r="L72">
        <f t="shared" si="13"/>
        <v>2023</v>
      </c>
      <c r="M72">
        <f t="shared" si="14"/>
        <v>2031</v>
      </c>
      <c r="N72" s="16" t="str">
        <f t="shared" si="15"/>
        <v>02/15/2023 - 02/15/2031</v>
      </c>
      <c r="O72" t="s">
        <v>1722</v>
      </c>
      <c r="P72" t="s">
        <v>767</v>
      </c>
      <c r="Q72" s="387" t="str">
        <f t="shared" si="16"/>
        <v>06/30/2022-02/14/2023</v>
      </c>
    </row>
    <row r="73" spans="1:17">
      <c r="A73" s="17" t="s">
        <v>1353</v>
      </c>
      <c r="B73" s="17" t="s">
        <v>1682</v>
      </c>
      <c r="C73" s="16" t="str">
        <f t="shared" si="9"/>
        <v>07/21/1905 - 10/15/2029</v>
      </c>
      <c r="D73" s="16" t="str">
        <f t="shared" si="17"/>
        <v>10/15/2021 - 10/15/2029</v>
      </c>
      <c r="E73" s="15" t="str">
        <f t="shared" si="10"/>
        <v>Carson</v>
      </c>
      <c r="F73" s="13">
        <v>44377</v>
      </c>
      <c r="G73" s="13">
        <v>47406</v>
      </c>
      <c r="H73">
        <f t="shared" si="11"/>
        <v>2021</v>
      </c>
      <c r="I73">
        <f t="shared" si="12"/>
        <v>2029</v>
      </c>
      <c r="J73" s="13">
        <v>44484</v>
      </c>
      <c r="K73" s="13">
        <v>47406</v>
      </c>
      <c r="L73">
        <f t="shared" si="13"/>
        <v>2021</v>
      </c>
      <c r="M73">
        <f t="shared" si="14"/>
        <v>2029</v>
      </c>
      <c r="N73" s="16" t="str">
        <f t="shared" si="15"/>
        <v>10/15/2021 - 10/15/2029</v>
      </c>
      <c r="O73" t="s">
        <v>1682</v>
      </c>
      <c r="P73" t="s">
        <v>767</v>
      </c>
      <c r="Q73" s="387" t="str">
        <f t="shared" si="16"/>
        <v>06/30/2021-10/14/2021</v>
      </c>
    </row>
    <row r="74" spans="1:17">
      <c r="A74" s="17" t="s">
        <v>1354</v>
      </c>
      <c r="B74" s="17" t="s">
        <v>1709</v>
      </c>
      <c r="C74" s="16" t="str">
        <f t="shared" si="9"/>
        <v>07/21/1905 - 10/15/2029</v>
      </c>
      <c r="D74" s="16" t="str">
        <f t="shared" si="17"/>
        <v>10/15/2021 - 10/15/2029</v>
      </c>
      <c r="E74" s="15" t="str">
        <f t="shared" si="10"/>
        <v>Cathedral</v>
      </c>
      <c r="F74" s="13">
        <v>44377</v>
      </c>
      <c r="G74" s="13">
        <v>47406</v>
      </c>
      <c r="H74">
        <f t="shared" si="11"/>
        <v>2021</v>
      </c>
      <c r="I74">
        <f t="shared" si="12"/>
        <v>2029</v>
      </c>
      <c r="J74" s="13">
        <v>44484</v>
      </c>
      <c r="K74" s="13">
        <v>47406</v>
      </c>
      <c r="L74">
        <f t="shared" si="13"/>
        <v>2021</v>
      </c>
      <c r="M74">
        <f t="shared" si="14"/>
        <v>2029</v>
      </c>
      <c r="N74" s="16" t="str">
        <f t="shared" si="15"/>
        <v>10/15/2021 - 10/15/2029</v>
      </c>
      <c r="O74" t="s">
        <v>1709</v>
      </c>
      <c r="P74" t="s">
        <v>767</v>
      </c>
      <c r="Q74" s="387" t="str">
        <f t="shared" si="16"/>
        <v>06/30/2021-10/14/2021</v>
      </c>
    </row>
    <row r="75" spans="1:17">
      <c r="A75" s="17" t="s">
        <v>1733</v>
      </c>
      <c r="B75" s="17" t="s">
        <v>1734</v>
      </c>
      <c r="C75" s="16" t="str">
        <f t="shared" si="9"/>
        <v>07/15/1905 - 09/30/2023</v>
      </c>
      <c r="D75" s="16" t="str">
        <f t="shared" si="17"/>
        <v>12/31/2015 - 12/31/2023</v>
      </c>
      <c r="E75" s="15" t="str">
        <f t="shared" si="10"/>
        <v>Ceres</v>
      </c>
      <c r="F75" s="13">
        <v>41640</v>
      </c>
      <c r="G75" s="13">
        <v>45199</v>
      </c>
      <c r="H75">
        <f t="shared" si="11"/>
        <v>2014</v>
      </c>
      <c r="I75">
        <f t="shared" si="12"/>
        <v>2023</v>
      </c>
      <c r="J75" s="13">
        <v>42369</v>
      </c>
      <c r="K75" s="13">
        <v>45291</v>
      </c>
      <c r="L75">
        <f t="shared" si="13"/>
        <v>2015</v>
      </c>
      <c r="M75">
        <f t="shared" si="14"/>
        <v>2023</v>
      </c>
      <c r="N75" s="16" t="str">
        <f t="shared" si="15"/>
        <v>12/31/2015 - 12/31/2023</v>
      </c>
      <c r="O75" t="s">
        <v>1734</v>
      </c>
      <c r="Q75" s="387" t="str">
        <f t="shared" si="16"/>
        <v>01/01/2014-12/30/2015</v>
      </c>
    </row>
    <row r="76" spans="1:17">
      <c r="A76" s="17" t="s">
        <v>1735</v>
      </c>
      <c r="B76" s="17" t="s">
        <v>1682</v>
      </c>
      <c r="C76" s="16" t="str">
        <f t="shared" si="9"/>
        <v>07/21/1905 - 10/15/2029</v>
      </c>
      <c r="D76" s="16" t="str">
        <f t="shared" si="17"/>
        <v>10/15/2021 - 10/15/2029</v>
      </c>
      <c r="E76" s="15" t="str">
        <f t="shared" si="10"/>
        <v>Cerritos</v>
      </c>
      <c r="F76" s="13">
        <v>44377</v>
      </c>
      <c r="G76" s="13">
        <v>47406</v>
      </c>
      <c r="H76">
        <f t="shared" si="11"/>
        <v>2021</v>
      </c>
      <c r="I76">
        <f t="shared" si="12"/>
        <v>2029</v>
      </c>
      <c r="J76" s="13">
        <v>44484</v>
      </c>
      <c r="K76" s="13">
        <v>47406</v>
      </c>
      <c r="L76">
        <f t="shared" si="13"/>
        <v>2021</v>
      </c>
      <c r="M76">
        <f t="shared" si="14"/>
        <v>2029</v>
      </c>
      <c r="N76" s="16" t="str">
        <f t="shared" si="15"/>
        <v>10/15/2021 - 10/15/2029</v>
      </c>
      <c r="O76" t="s">
        <v>1682</v>
      </c>
      <c r="P76" t="s">
        <v>767</v>
      </c>
      <c r="Q76" s="387" t="str">
        <f t="shared" si="16"/>
        <v>06/30/2021-10/14/2021</v>
      </c>
    </row>
    <row r="77" spans="1:17">
      <c r="A77" s="17" t="s">
        <v>1355</v>
      </c>
      <c r="B77" s="17" t="s">
        <v>1716</v>
      </c>
      <c r="C77" s="16" t="str">
        <f t="shared" si="9"/>
        <v>07/22/1905 - 06/15/2030</v>
      </c>
      <c r="D77" s="16" t="str">
        <f t="shared" si="17"/>
        <v>06/15/2022 - 06/15/2030</v>
      </c>
      <c r="E77" s="15" t="str">
        <f t="shared" si="10"/>
        <v>Chico</v>
      </c>
      <c r="F77" s="13">
        <v>44561</v>
      </c>
      <c r="G77" s="13">
        <v>47649</v>
      </c>
      <c r="H77">
        <f t="shared" si="11"/>
        <v>2021</v>
      </c>
      <c r="I77">
        <f t="shared" si="12"/>
        <v>2030</v>
      </c>
      <c r="J77" s="13">
        <v>44727</v>
      </c>
      <c r="K77" s="13">
        <v>47649</v>
      </c>
      <c r="L77">
        <f t="shared" si="13"/>
        <v>2022</v>
      </c>
      <c r="M77">
        <f t="shared" si="14"/>
        <v>2030</v>
      </c>
      <c r="N77" s="16" t="str">
        <f t="shared" si="15"/>
        <v>06/15/2022 - 06/15/2030</v>
      </c>
      <c r="O77" t="s">
        <v>1716</v>
      </c>
      <c r="P77" t="s">
        <v>767</v>
      </c>
      <c r="Q77" s="387" t="str">
        <f t="shared" si="16"/>
        <v>12/31/2021-06/14/2022</v>
      </c>
    </row>
    <row r="78" spans="1:17">
      <c r="A78" s="17" t="s">
        <v>1356</v>
      </c>
      <c r="B78" s="17" t="s">
        <v>1680</v>
      </c>
      <c r="C78" s="16" t="str">
        <f t="shared" si="9"/>
        <v>07/21/1905 - 10/15/2029</v>
      </c>
      <c r="D78" s="16" t="str">
        <f t="shared" si="17"/>
        <v>10/15/2021 - 10/15/2029</v>
      </c>
      <c r="E78" s="15" t="str">
        <f t="shared" si="10"/>
        <v>Chino</v>
      </c>
      <c r="F78" s="13">
        <v>44377</v>
      </c>
      <c r="G78" s="13">
        <v>47406</v>
      </c>
      <c r="H78">
        <f t="shared" si="11"/>
        <v>2021</v>
      </c>
      <c r="I78">
        <f t="shared" si="12"/>
        <v>2029</v>
      </c>
      <c r="J78" s="13">
        <v>44484</v>
      </c>
      <c r="K78" s="13">
        <v>47406</v>
      </c>
      <c r="L78">
        <f t="shared" si="13"/>
        <v>2021</v>
      </c>
      <c r="M78">
        <f t="shared" si="14"/>
        <v>2029</v>
      </c>
      <c r="N78" s="16" t="str">
        <f t="shared" si="15"/>
        <v>10/15/2021 - 10/15/2029</v>
      </c>
      <c r="O78" t="s">
        <v>1680</v>
      </c>
      <c r="P78" t="s">
        <v>767</v>
      </c>
      <c r="Q78" s="387" t="str">
        <f t="shared" si="16"/>
        <v>06/30/2021-10/14/2021</v>
      </c>
    </row>
    <row r="79" spans="1:17">
      <c r="A79" s="17" t="s">
        <v>1357</v>
      </c>
      <c r="B79" s="17" t="s">
        <v>1680</v>
      </c>
      <c r="C79" s="16" t="str">
        <f t="shared" si="9"/>
        <v>07/21/1905 - 10/15/2029</v>
      </c>
      <c r="D79" s="16" t="str">
        <f t="shared" si="17"/>
        <v>10/15/2021 - 10/15/2029</v>
      </c>
      <c r="E79" s="15" t="str">
        <f t="shared" si="10"/>
        <v>Chino Hills</v>
      </c>
      <c r="F79" s="13">
        <v>44377</v>
      </c>
      <c r="G79" s="13">
        <v>47406</v>
      </c>
      <c r="H79">
        <f t="shared" si="11"/>
        <v>2021</v>
      </c>
      <c r="I79">
        <f t="shared" si="12"/>
        <v>2029</v>
      </c>
      <c r="J79" s="13">
        <v>44484</v>
      </c>
      <c r="K79" s="13">
        <v>47406</v>
      </c>
      <c r="L79">
        <f t="shared" si="13"/>
        <v>2021</v>
      </c>
      <c r="M79">
        <f t="shared" si="14"/>
        <v>2029</v>
      </c>
      <c r="N79" s="16" t="str">
        <f t="shared" si="15"/>
        <v>10/15/2021 - 10/15/2029</v>
      </c>
      <c r="O79" t="s">
        <v>1680</v>
      </c>
      <c r="P79" t="s">
        <v>767</v>
      </c>
      <c r="Q79" s="387" t="str">
        <f t="shared" si="16"/>
        <v>06/30/2021-10/14/2021</v>
      </c>
    </row>
    <row r="80" spans="1:17">
      <c r="A80" s="17" t="s">
        <v>1736</v>
      </c>
      <c r="B80" s="17" t="s">
        <v>1737</v>
      </c>
      <c r="C80" s="16" t="str">
        <f t="shared" si="9"/>
        <v>07/15/1905 - 12/31/2023</v>
      </c>
      <c r="D80" s="16" t="str">
        <f t="shared" si="17"/>
        <v>01/31/2016 - 01/31/2024</v>
      </c>
      <c r="E80" s="15" t="str">
        <f t="shared" si="10"/>
        <v>Chowchilla</v>
      </c>
      <c r="F80" s="13">
        <v>41640</v>
      </c>
      <c r="G80" s="13">
        <v>45291</v>
      </c>
      <c r="H80">
        <f t="shared" si="11"/>
        <v>2014</v>
      </c>
      <c r="I80">
        <f t="shared" si="12"/>
        <v>2023</v>
      </c>
      <c r="J80" s="13">
        <v>42400</v>
      </c>
      <c r="K80" s="13">
        <v>45322</v>
      </c>
      <c r="L80">
        <f t="shared" si="13"/>
        <v>2016</v>
      </c>
      <c r="M80">
        <f t="shared" si="14"/>
        <v>2024</v>
      </c>
      <c r="N80" s="16" t="str">
        <f t="shared" si="15"/>
        <v>01/31/2016 - 01/31/2024</v>
      </c>
      <c r="O80" t="s">
        <v>1737</v>
      </c>
      <c r="Q80" s="387" t="str">
        <f t="shared" si="16"/>
        <v>01/01/2014-01/30/2016</v>
      </c>
    </row>
    <row r="81" spans="1:17">
      <c r="A81" s="17" t="s">
        <v>1358</v>
      </c>
      <c r="B81" s="17" t="s">
        <v>1731</v>
      </c>
      <c r="C81" s="16" t="str">
        <f t="shared" si="9"/>
        <v>07/21/1905 - 04/15/2029</v>
      </c>
      <c r="D81" s="16" t="str">
        <f t="shared" si="17"/>
        <v>04/30/2021 - 04/30/2029</v>
      </c>
      <c r="E81" s="15" t="str">
        <f t="shared" si="10"/>
        <v>Chula Vista</v>
      </c>
      <c r="F81" s="13">
        <v>44012</v>
      </c>
      <c r="G81" s="13">
        <v>47223</v>
      </c>
      <c r="H81">
        <f t="shared" si="11"/>
        <v>2020</v>
      </c>
      <c r="I81">
        <f t="shared" si="12"/>
        <v>2029</v>
      </c>
      <c r="J81" s="13">
        <v>44316</v>
      </c>
      <c r="K81" s="13">
        <v>47238</v>
      </c>
      <c r="L81">
        <f t="shared" si="13"/>
        <v>2021</v>
      </c>
      <c r="M81">
        <f t="shared" si="14"/>
        <v>2029</v>
      </c>
      <c r="N81" s="16" t="str">
        <f t="shared" si="15"/>
        <v>04/30/2021 - 04/30/2029</v>
      </c>
      <c r="O81" t="s">
        <v>1731</v>
      </c>
      <c r="P81" t="s">
        <v>767</v>
      </c>
      <c r="Q81" s="387" t="str">
        <f t="shared" si="16"/>
        <v>06/30/2020-04/29/2021</v>
      </c>
    </row>
    <row r="82" spans="1:17">
      <c r="A82" s="17" t="s">
        <v>1738</v>
      </c>
      <c r="B82" s="17" t="s">
        <v>1739</v>
      </c>
      <c r="C82" s="16" t="str">
        <f t="shared" si="9"/>
        <v>07/21/1905 - 08/31/2029</v>
      </c>
      <c r="D82" s="16" t="str">
        <f t="shared" si="17"/>
        <v>05/15/2021 - 05/15/2029</v>
      </c>
      <c r="E82" s="15" t="str">
        <f t="shared" si="10"/>
        <v>Citrus Heights</v>
      </c>
      <c r="F82" s="13">
        <v>44377</v>
      </c>
      <c r="G82" s="13">
        <v>47361</v>
      </c>
      <c r="H82">
        <f t="shared" si="11"/>
        <v>2021</v>
      </c>
      <c r="I82">
        <f t="shared" si="12"/>
        <v>2029</v>
      </c>
      <c r="J82" s="13">
        <v>44331</v>
      </c>
      <c r="K82" s="13">
        <v>47253</v>
      </c>
      <c r="L82">
        <f t="shared" si="13"/>
        <v>2021</v>
      </c>
      <c r="M82">
        <f t="shared" si="14"/>
        <v>2029</v>
      </c>
      <c r="N82" s="16" t="str">
        <f t="shared" si="15"/>
        <v>05/15/2021 - 05/15/2029</v>
      </c>
      <c r="O82" t="s">
        <v>1739</v>
      </c>
      <c r="P82" t="s">
        <v>767</v>
      </c>
      <c r="Q82" s="387" t="str">
        <f t="shared" si="16"/>
        <v>06/30/2021-05/14/2021</v>
      </c>
    </row>
    <row r="83" spans="1:17">
      <c r="A83" s="17" t="s">
        <v>1359</v>
      </c>
      <c r="B83" s="17" t="s">
        <v>1682</v>
      </c>
      <c r="C83" s="16" t="str">
        <f t="shared" si="9"/>
        <v>07/21/1905 - 10/15/2029</v>
      </c>
      <c r="D83" s="16" t="str">
        <f t="shared" si="17"/>
        <v>10/15/2021 - 10/15/2029</v>
      </c>
      <c r="E83" s="15" t="str">
        <f t="shared" si="10"/>
        <v>Claremont</v>
      </c>
      <c r="F83" s="13">
        <v>44377</v>
      </c>
      <c r="G83" s="13">
        <v>47406</v>
      </c>
      <c r="H83">
        <f t="shared" si="11"/>
        <v>2021</v>
      </c>
      <c r="I83">
        <f t="shared" si="12"/>
        <v>2029</v>
      </c>
      <c r="J83" s="13">
        <v>44484</v>
      </c>
      <c r="K83" s="13">
        <v>47406</v>
      </c>
      <c r="L83">
        <f t="shared" si="13"/>
        <v>2021</v>
      </c>
      <c r="M83">
        <f t="shared" si="14"/>
        <v>2029</v>
      </c>
      <c r="N83" s="16" t="str">
        <f t="shared" si="15"/>
        <v>10/15/2021 - 10/15/2029</v>
      </c>
      <c r="O83" t="s">
        <v>1682</v>
      </c>
      <c r="P83" t="s">
        <v>767</v>
      </c>
      <c r="Q83" s="387" t="str">
        <f t="shared" si="16"/>
        <v>06/30/2021-10/14/2021</v>
      </c>
    </row>
    <row r="84" spans="1:17">
      <c r="A84" s="17" t="s">
        <v>1360</v>
      </c>
      <c r="B84" s="17" t="s">
        <v>1694</v>
      </c>
      <c r="C84" s="16" t="str">
        <f t="shared" si="9"/>
        <v>07/22/1905 - 12/31/2030</v>
      </c>
      <c r="D84" s="16" t="str">
        <f t="shared" si="17"/>
        <v>01/31/2023 - 01/31/2031</v>
      </c>
      <c r="E84" s="15" t="str">
        <f t="shared" si="10"/>
        <v>Clayton</v>
      </c>
      <c r="F84" s="13">
        <v>44742</v>
      </c>
      <c r="G84" s="13">
        <v>47848</v>
      </c>
      <c r="H84">
        <f t="shared" si="11"/>
        <v>2022</v>
      </c>
      <c r="I84">
        <f t="shared" si="12"/>
        <v>2030</v>
      </c>
      <c r="J84" s="13">
        <v>44957</v>
      </c>
      <c r="K84" s="13">
        <v>47879</v>
      </c>
      <c r="L84">
        <f t="shared" si="13"/>
        <v>2023</v>
      </c>
      <c r="M84">
        <f t="shared" si="14"/>
        <v>2031</v>
      </c>
      <c r="N84" s="16" t="str">
        <f t="shared" si="15"/>
        <v>01/31/2023 - 01/31/2031</v>
      </c>
      <c r="O84" t="s">
        <v>1694</v>
      </c>
      <c r="P84" t="s">
        <v>767</v>
      </c>
      <c r="Q84" s="387" t="str">
        <f t="shared" si="16"/>
        <v>06/30/2022-01/30/2023</v>
      </c>
    </row>
    <row r="85" spans="1:17">
      <c r="A85" s="17" t="s">
        <v>1361</v>
      </c>
      <c r="B85" s="17" t="s">
        <v>1740</v>
      </c>
      <c r="C85" s="16" t="str">
        <f t="shared" si="9"/>
        <v>07/19/1905 - 08/15/2027</v>
      </c>
      <c r="D85" s="16" t="str">
        <f t="shared" si="17"/>
        <v>08/15/2019 - 08/15/2027</v>
      </c>
      <c r="E85" s="15" t="str">
        <f t="shared" si="10"/>
        <v>Clearlake</v>
      </c>
      <c r="F85" s="13">
        <v>43466</v>
      </c>
      <c r="G85" s="13">
        <v>46614</v>
      </c>
      <c r="H85">
        <f t="shared" si="11"/>
        <v>2019</v>
      </c>
      <c r="I85">
        <f t="shared" si="12"/>
        <v>2027</v>
      </c>
      <c r="J85" s="13">
        <v>43692</v>
      </c>
      <c r="K85" s="13">
        <v>46614</v>
      </c>
      <c r="L85">
        <f t="shared" si="13"/>
        <v>2019</v>
      </c>
      <c r="M85">
        <f t="shared" si="14"/>
        <v>2027</v>
      </c>
      <c r="N85" s="16" t="str">
        <f t="shared" si="15"/>
        <v>08/15/2019 - 08/15/2027</v>
      </c>
      <c r="O85" t="s">
        <v>1740</v>
      </c>
      <c r="P85" s="13" t="s">
        <v>767</v>
      </c>
      <c r="Q85" s="387" t="str">
        <f t="shared" si="16"/>
        <v>01/01/2019-08/14/2019</v>
      </c>
    </row>
    <row r="86" spans="1:17">
      <c r="A86" s="17" t="s">
        <v>1362</v>
      </c>
      <c r="B86" s="17" t="s">
        <v>1741</v>
      </c>
      <c r="C86" s="16" t="str">
        <f t="shared" si="9"/>
        <v>07/22/1905 - 12/31/2030</v>
      </c>
      <c r="D86" s="16" t="str">
        <f t="shared" si="17"/>
        <v>01/31/2023 - 01/31/2031</v>
      </c>
      <c r="E86" s="15" t="str">
        <f t="shared" si="10"/>
        <v>Cloverdale</v>
      </c>
      <c r="F86" s="13">
        <v>44742</v>
      </c>
      <c r="G86" s="13">
        <v>47848</v>
      </c>
      <c r="H86">
        <f t="shared" si="11"/>
        <v>2022</v>
      </c>
      <c r="I86">
        <f t="shared" si="12"/>
        <v>2030</v>
      </c>
      <c r="J86" s="13">
        <v>44957</v>
      </c>
      <c r="K86" s="13">
        <v>47879</v>
      </c>
      <c r="L86">
        <f t="shared" si="13"/>
        <v>2023</v>
      </c>
      <c r="M86">
        <f t="shared" si="14"/>
        <v>2031</v>
      </c>
      <c r="N86" s="16" t="str">
        <f t="shared" si="15"/>
        <v>01/31/2023 - 01/31/2031</v>
      </c>
      <c r="O86" t="s">
        <v>1741</v>
      </c>
      <c r="P86" t="s">
        <v>767</v>
      </c>
      <c r="Q86" s="387" t="str">
        <f t="shared" si="16"/>
        <v>06/30/2022-01/30/2023</v>
      </c>
    </row>
    <row r="87" spans="1:17">
      <c r="A87" s="17" t="s">
        <v>1742</v>
      </c>
      <c r="B87" s="17" t="s">
        <v>1743</v>
      </c>
      <c r="C87" s="16" t="str">
        <f t="shared" si="9"/>
        <v>07/15/1905 - 12/31/2023</v>
      </c>
      <c r="D87" s="16" t="str">
        <f t="shared" si="17"/>
        <v>12/31/2015 - 12/31/2023</v>
      </c>
      <c r="E87" s="15" t="str">
        <f t="shared" si="10"/>
        <v>Clovis</v>
      </c>
      <c r="F87" s="13">
        <v>41275</v>
      </c>
      <c r="G87" s="13">
        <v>45291</v>
      </c>
      <c r="H87">
        <f t="shared" si="11"/>
        <v>2013</v>
      </c>
      <c r="I87">
        <f t="shared" si="12"/>
        <v>2023</v>
      </c>
      <c r="J87" s="13">
        <v>42369</v>
      </c>
      <c r="K87" s="13">
        <v>45291</v>
      </c>
      <c r="L87">
        <f t="shared" si="13"/>
        <v>2015</v>
      </c>
      <c r="M87">
        <f t="shared" si="14"/>
        <v>2023</v>
      </c>
      <c r="N87" s="16" t="str">
        <f t="shared" si="15"/>
        <v>12/31/2015 - 12/31/2023</v>
      </c>
      <c r="O87" t="s">
        <v>1743</v>
      </c>
      <c r="Q87" s="387" t="str">
        <f t="shared" si="16"/>
        <v>01/01/2013-12/30/2015</v>
      </c>
    </row>
    <row r="88" spans="1:17">
      <c r="A88" s="17" t="s">
        <v>1363</v>
      </c>
      <c r="B88" s="17" t="s">
        <v>1709</v>
      </c>
      <c r="C88" s="16" t="str">
        <f t="shared" si="9"/>
        <v>07/21/1905 - 10/15/2029</v>
      </c>
      <c r="D88" s="16" t="str">
        <f t="shared" si="17"/>
        <v>10/15/2021 - 10/15/2029</v>
      </c>
      <c r="E88" s="15" t="str">
        <f t="shared" si="10"/>
        <v>Coachella</v>
      </c>
      <c r="F88" s="13">
        <v>44377</v>
      </c>
      <c r="G88" s="13">
        <v>47406</v>
      </c>
      <c r="H88">
        <f t="shared" si="11"/>
        <v>2021</v>
      </c>
      <c r="I88">
        <f t="shared" si="12"/>
        <v>2029</v>
      </c>
      <c r="J88" s="13">
        <v>44484</v>
      </c>
      <c r="K88" s="13">
        <v>47406</v>
      </c>
      <c r="L88">
        <f t="shared" si="13"/>
        <v>2021</v>
      </c>
      <c r="M88">
        <f t="shared" si="14"/>
        <v>2029</v>
      </c>
      <c r="N88" s="16" t="str">
        <f t="shared" si="15"/>
        <v>10/15/2021 - 10/15/2029</v>
      </c>
      <c r="O88" t="s">
        <v>1709</v>
      </c>
      <c r="P88" t="s">
        <v>767</v>
      </c>
      <c r="Q88" s="387" t="str">
        <f t="shared" si="16"/>
        <v>06/30/2021-10/14/2021</v>
      </c>
    </row>
    <row r="89" spans="1:17">
      <c r="A89" s="17" t="s">
        <v>1744</v>
      </c>
      <c r="B89" s="17" t="s">
        <v>1743</v>
      </c>
      <c r="C89" s="16" t="str">
        <f t="shared" si="9"/>
        <v>07/15/1905 - 12/31/2023</v>
      </c>
      <c r="D89" s="16" t="str">
        <f t="shared" si="17"/>
        <v>12/31/2015 - 12/31/2023</v>
      </c>
      <c r="E89" s="15" t="str">
        <f t="shared" si="10"/>
        <v>Coalinga</v>
      </c>
      <c r="F89" s="13">
        <v>41275</v>
      </c>
      <c r="G89" s="13">
        <v>45291</v>
      </c>
      <c r="H89">
        <f t="shared" si="11"/>
        <v>2013</v>
      </c>
      <c r="I89">
        <f t="shared" si="12"/>
        <v>2023</v>
      </c>
      <c r="J89" s="13">
        <v>42369</v>
      </c>
      <c r="K89" s="13">
        <v>45291</v>
      </c>
      <c r="L89">
        <f t="shared" si="13"/>
        <v>2015</v>
      </c>
      <c r="M89">
        <f t="shared" si="14"/>
        <v>2023</v>
      </c>
      <c r="N89" s="16" t="str">
        <f t="shared" si="15"/>
        <v>12/31/2015 - 12/31/2023</v>
      </c>
      <c r="O89" t="s">
        <v>1743</v>
      </c>
      <c r="Q89" s="387" t="str">
        <f t="shared" si="16"/>
        <v>01/01/2013-12/30/2015</v>
      </c>
    </row>
    <row r="90" spans="1:17">
      <c r="A90" s="17" t="s">
        <v>1745</v>
      </c>
      <c r="B90" s="17" t="s">
        <v>1703</v>
      </c>
      <c r="C90" s="16" t="str">
        <f t="shared" si="9"/>
        <v>07/21/1905 - 08/31/2029</v>
      </c>
      <c r="D90" s="16" t="str">
        <f t="shared" si="17"/>
        <v>05/15/2021 - 05/15/2029</v>
      </c>
      <c r="E90" s="15" t="str">
        <f t="shared" si="10"/>
        <v>Colfax</v>
      </c>
      <c r="F90" s="13">
        <v>44377</v>
      </c>
      <c r="G90" s="13">
        <v>47361</v>
      </c>
      <c r="H90">
        <f t="shared" si="11"/>
        <v>2021</v>
      </c>
      <c r="I90">
        <f t="shared" si="12"/>
        <v>2029</v>
      </c>
      <c r="J90" s="13">
        <v>44331</v>
      </c>
      <c r="K90" s="13">
        <v>47253</v>
      </c>
      <c r="L90">
        <f t="shared" si="13"/>
        <v>2021</v>
      </c>
      <c r="M90">
        <f t="shared" si="14"/>
        <v>2029</v>
      </c>
      <c r="N90" s="16" t="str">
        <f t="shared" si="15"/>
        <v>05/15/2021 - 05/15/2029</v>
      </c>
      <c r="O90" t="s">
        <v>1703</v>
      </c>
      <c r="P90" t="s">
        <v>767</v>
      </c>
      <c r="Q90" s="387" t="str">
        <f t="shared" si="16"/>
        <v>06/30/2021-05/14/2021</v>
      </c>
    </row>
    <row r="91" spans="1:17">
      <c r="A91" s="17" t="s">
        <v>1746</v>
      </c>
      <c r="B91" s="17" t="s">
        <v>1699</v>
      </c>
      <c r="C91" s="16" t="str">
        <f t="shared" si="9"/>
        <v>07/22/1905 - 12/31/2030</v>
      </c>
      <c r="D91" s="16" t="str">
        <f t="shared" si="17"/>
        <v>01/31/2023 - 01/31/2031</v>
      </c>
      <c r="E91" s="15" t="str">
        <f t="shared" si="10"/>
        <v>Colma</v>
      </c>
      <c r="F91" s="13">
        <v>44742</v>
      </c>
      <c r="G91" s="13">
        <v>47848</v>
      </c>
      <c r="H91">
        <f t="shared" si="11"/>
        <v>2022</v>
      </c>
      <c r="I91">
        <f t="shared" si="12"/>
        <v>2030</v>
      </c>
      <c r="J91" s="13">
        <v>44957</v>
      </c>
      <c r="K91" s="13">
        <v>47879</v>
      </c>
      <c r="L91">
        <f t="shared" si="13"/>
        <v>2023</v>
      </c>
      <c r="M91">
        <f t="shared" si="14"/>
        <v>2031</v>
      </c>
      <c r="N91" s="16" t="str">
        <f t="shared" si="15"/>
        <v>01/31/2023 - 01/31/2031</v>
      </c>
      <c r="O91" t="s">
        <v>1699</v>
      </c>
      <c r="P91" t="s">
        <v>767</v>
      </c>
      <c r="Q91" s="387" t="str">
        <f t="shared" si="16"/>
        <v>06/30/2022-01/30/2023</v>
      </c>
    </row>
    <row r="92" spans="1:17">
      <c r="A92" s="17" t="s">
        <v>1364</v>
      </c>
      <c r="B92" s="17" t="s">
        <v>1680</v>
      </c>
      <c r="C92" s="16" t="str">
        <f t="shared" si="9"/>
        <v>07/21/1905 - 10/15/2029</v>
      </c>
      <c r="D92" s="16" t="str">
        <f t="shared" si="17"/>
        <v>10/15/2021 - 10/15/2029</v>
      </c>
      <c r="E92" s="15" t="str">
        <f t="shared" si="10"/>
        <v>Colton</v>
      </c>
      <c r="F92" s="13">
        <v>44377</v>
      </c>
      <c r="G92" s="13">
        <v>47406</v>
      </c>
      <c r="H92">
        <f t="shared" si="11"/>
        <v>2021</v>
      </c>
      <c r="I92">
        <f t="shared" si="12"/>
        <v>2029</v>
      </c>
      <c r="J92" s="13">
        <v>44484</v>
      </c>
      <c r="K92" s="13">
        <v>47406</v>
      </c>
      <c r="L92">
        <f t="shared" si="13"/>
        <v>2021</v>
      </c>
      <c r="M92">
        <f t="shared" si="14"/>
        <v>2029</v>
      </c>
      <c r="N92" s="16" t="str">
        <f t="shared" si="15"/>
        <v>10/15/2021 - 10/15/2029</v>
      </c>
      <c r="O92" t="s">
        <v>1680</v>
      </c>
      <c r="P92" t="s">
        <v>767</v>
      </c>
      <c r="Q92" s="387" t="str">
        <f t="shared" si="16"/>
        <v>06/30/2021-10/14/2021</v>
      </c>
    </row>
    <row r="93" spans="1:17">
      <c r="A93" s="17" t="s">
        <v>1365</v>
      </c>
      <c r="B93" s="17" t="s">
        <v>1747</v>
      </c>
      <c r="C93" s="16" t="str">
        <f t="shared" si="9"/>
        <v>07/20/1905 - 12/31/2028</v>
      </c>
      <c r="D93" s="16" t="str">
        <f t="shared" si="17"/>
        <v>01/01/2021 - 12/31/2028</v>
      </c>
      <c r="E93" s="15" t="str">
        <f t="shared" si="10"/>
        <v>Colusa</v>
      </c>
      <c r="F93" s="13">
        <v>43466</v>
      </c>
      <c r="G93" s="13">
        <v>47118</v>
      </c>
      <c r="H93">
        <f t="shared" si="11"/>
        <v>2019</v>
      </c>
      <c r="I93">
        <f t="shared" si="12"/>
        <v>2028</v>
      </c>
      <c r="J93" s="13">
        <v>44197</v>
      </c>
      <c r="K93" s="13">
        <v>47118</v>
      </c>
      <c r="L93">
        <f t="shared" si="13"/>
        <v>2021</v>
      </c>
      <c r="M93">
        <f t="shared" si="14"/>
        <v>2028</v>
      </c>
      <c r="N93" s="16" t="str">
        <f t="shared" si="15"/>
        <v>01/01/2021 - 12/31/2028</v>
      </c>
      <c r="O93" t="s">
        <v>1747</v>
      </c>
      <c r="P93" t="s">
        <v>767</v>
      </c>
      <c r="Q93" s="387" t="str">
        <f t="shared" si="16"/>
        <v>01/01/2019-12/31/2020</v>
      </c>
    </row>
    <row r="94" spans="1:17">
      <c r="A94" s="17" t="str">
        <f>B94</f>
        <v>Colusa County - Unincorporated</v>
      </c>
      <c r="B94" s="17" t="s">
        <v>948</v>
      </c>
      <c r="C94" s="16" t="str">
        <f t="shared" si="9"/>
        <v>07/20/1905 - 12/31/2028</v>
      </c>
      <c r="D94" s="16" t="str">
        <f t="shared" si="17"/>
        <v>01/01/2021 - 12/31/2028</v>
      </c>
      <c r="E94" s="15" t="str">
        <f t="shared" si="10"/>
        <v>Colusa County - Unincorporated</v>
      </c>
      <c r="F94" s="13">
        <v>43466</v>
      </c>
      <c r="G94" s="13">
        <v>47118</v>
      </c>
      <c r="H94">
        <f t="shared" si="11"/>
        <v>2019</v>
      </c>
      <c r="I94">
        <f t="shared" si="12"/>
        <v>2028</v>
      </c>
      <c r="J94" s="13">
        <v>44197</v>
      </c>
      <c r="K94" s="13">
        <v>47118</v>
      </c>
      <c r="L94">
        <f t="shared" si="13"/>
        <v>2021</v>
      </c>
      <c r="M94">
        <f t="shared" si="14"/>
        <v>2028</v>
      </c>
      <c r="N94" s="16" t="str">
        <f t="shared" si="15"/>
        <v>01/01/2021 - 12/31/2028</v>
      </c>
      <c r="O94" t="s">
        <v>1747</v>
      </c>
      <c r="P94" t="s">
        <v>767</v>
      </c>
      <c r="Q94" s="387" t="str">
        <f t="shared" si="16"/>
        <v>01/01/2019-12/31/2020</v>
      </c>
    </row>
    <row r="95" spans="1:17">
      <c r="A95" s="17" t="s">
        <v>1367</v>
      </c>
      <c r="B95" s="17" t="s">
        <v>1682</v>
      </c>
      <c r="C95" s="16" t="str">
        <f t="shared" si="9"/>
        <v>07/21/1905 - 10/15/2029</v>
      </c>
      <c r="D95" s="16" t="str">
        <f t="shared" si="17"/>
        <v>10/15/2021 - 10/15/2029</v>
      </c>
      <c r="E95" s="15" t="str">
        <f t="shared" si="10"/>
        <v>Commerce</v>
      </c>
      <c r="F95" s="13">
        <v>44377</v>
      </c>
      <c r="G95" s="13">
        <v>47406</v>
      </c>
      <c r="H95">
        <f t="shared" si="11"/>
        <v>2021</v>
      </c>
      <c r="I95">
        <f t="shared" si="12"/>
        <v>2029</v>
      </c>
      <c r="J95" s="13">
        <v>44484</v>
      </c>
      <c r="K95" s="13">
        <v>47406</v>
      </c>
      <c r="L95">
        <f t="shared" si="13"/>
        <v>2021</v>
      </c>
      <c r="M95">
        <f t="shared" si="14"/>
        <v>2029</v>
      </c>
      <c r="N95" s="16" t="str">
        <f t="shared" si="15"/>
        <v>10/15/2021 - 10/15/2029</v>
      </c>
      <c r="O95" t="s">
        <v>1682</v>
      </c>
      <c r="P95" t="s">
        <v>767</v>
      </c>
      <c r="Q95" s="387" t="str">
        <f t="shared" si="16"/>
        <v>06/30/2021-10/14/2021</v>
      </c>
    </row>
    <row r="96" spans="1:17">
      <c r="A96" s="17" t="s">
        <v>1368</v>
      </c>
      <c r="B96" s="17" t="s">
        <v>1682</v>
      </c>
      <c r="C96" s="16" t="str">
        <f t="shared" si="9"/>
        <v>07/21/1905 - 10/15/2029</v>
      </c>
      <c r="D96" s="16" t="str">
        <f t="shared" si="17"/>
        <v>10/15/2021 - 10/15/2029</v>
      </c>
      <c r="E96" s="15" t="str">
        <f t="shared" si="10"/>
        <v>Compton</v>
      </c>
      <c r="F96" s="13">
        <v>44377</v>
      </c>
      <c r="G96" s="13">
        <v>47406</v>
      </c>
      <c r="H96">
        <f t="shared" si="11"/>
        <v>2021</v>
      </c>
      <c r="I96">
        <f t="shared" si="12"/>
        <v>2029</v>
      </c>
      <c r="J96" s="13">
        <v>44484</v>
      </c>
      <c r="K96" s="13">
        <v>47406</v>
      </c>
      <c r="L96">
        <f t="shared" si="13"/>
        <v>2021</v>
      </c>
      <c r="M96">
        <f t="shared" si="14"/>
        <v>2029</v>
      </c>
      <c r="N96" s="16" t="str">
        <f t="shared" si="15"/>
        <v>10/15/2021 - 10/15/2029</v>
      </c>
      <c r="O96" t="s">
        <v>1682</v>
      </c>
      <c r="P96" t="s">
        <v>767</v>
      </c>
      <c r="Q96" s="387" t="str">
        <f t="shared" si="16"/>
        <v>06/30/2021-10/14/2021</v>
      </c>
    </row>
    <row r="97" spans="1:17">
      <c r="A97" s="17" t="s">
        <v>1369</v>
      </c>
      <c r="B97" s="17" t="s">
        <v>1694</v>
      </c>
      <c r="C97" s="16" t="str">
        <f t="shared" si="9"/>
        <v>07/22/1905 - 12/31/2030</v>
      </c>
      <c r="D97" s="16" t="str">
        <f t="shared" si="17"/>
        <v>01/31/2023 - 01/31/2031</v>
      </c>
      <c r="E97" s="15" t="str">
        <f t="shared" si="10"/>
        <v>Concord</v>
      </c>
      <c r="F97" s="13">
        <v>44742</v>
      </c>
      <c r="G97" s="13">
        <v>47848</v>
      </c>
      <c r="H97">
        <f t="shared" si="11"/>
        <v>2022</v>
      </c>
      <c r="I97">
        <f t="shared" si="12"/>
        <v>2030</v>
      </c>
      <c r="J97" s="13">
        <v>44957</v>
      </c>
      <c r="K97" s="13">
        <v>47879</v>
      </c>
      <c r="L97">
        <f t="shared" si="13"/>
        <v>2023</v>
      </c>
      <c r="M97">
        <f t="shared" si="14"/>
        <v>2031</v>
      </c>
      <c r="N97" s="16" t="str">
        <f t="shared" si="15"/>
        <v>01/31/2023 - 01/31/2031</v>
      </c>
      <c r="O97" t="s">
        <v>1694</v>
      </c>
      <c r="P97" t="s">
        <v>767</v>
      </c>
      <c r="Q97" s="387" t="str">
        <f t="shared" si="16"/>
        <v>06/30/2022-01/30/2023</v>
      </c>
    </row>
    <row r="98" spans="1:17">
      <c r="A98" s="17" t="str">
        <f>B98</f>
        <v>Contra Costa County - Unincorporated</v>
      </c>
      <c r="B98" s="17" t="s">
        <v>1081</v>
      </c>
      <c r="C98" s="16" t="str">
        <f t="shared" si="9"/>
        <v>07/22/1905 - 12/31/2030</v>
      </c>
      <c r="D98" s="16" t="str">
        <f t="shared" si="17"/>
        <v>01/31/2023 - 01/31/2031</v>
      </c>
      <c r="E98" s="15" t="str">
        <f t="shared" si="10"/>
        <v>Contra Costa County - Unincorporated</v>
      </c>
      <c r="F98" s="13">
        <v>44742</v>
      </c>
      <c r="G98" s="13">
        <v>47848</v>
      </c>
      <c r="H98">
        <f t="shared" si="11"/>
        <v>2022</v>
      </c>
      <c r="I98">
        <f t="shared" si="12"/>
        <v>2030</v>
      </c>
      <c r="J98" s="13">
        <v>44957</v>
      </c>
      <c r="K98" s="13">
        <v>47879</v>
      </c>
      <c r="L98">
        <f t="shared" si="13"/>
        <v>2023</v>
      </c>
      <c r="M98">
        <f t="shared" si="14"/>
        <v>2031</v>
      </c>
      <c r="N98" s="16" t="str">
        <f t="shared" si="15"/>
        <v>01/31/2023 - 01/31/2031</v>
      </c>
      <c r="O98" t="s">
        <v>1694</v>
      </c>
      <c r="P98" t="s">
        <v>767</v>
      </c>
      <c r="Q98" s="387" t="str">
        <f t="shared" si="16"/>
        <v>06/30/2022-01/30/2023</v>
      </c>
    </row>
    <row r="99" spans="1:17">
      <c r="A99" s="17" t="s">
        <v>1748</v>
      </c>
      <c r="B99" s="17" t="s">
        <v>1706</v>
      </c>
      <c r="C99" s="16" t="str">
        <f t="shared" si="9"/>
        <v>07/15/1905 - 12/31/2023</v>
      </c>
      <c r="D99" s="16" t="str">
        <f t="shared" si="17"/>
        <v>01/31/2016 - 01/31/2024</v>
      </c>
      <c r="E99" s="15" t="str">
        <f t="shared" si="10"/>
        <v>Corcoran</v>
      </c>
      <c r="F99" s="13">
        <v>41640</v>
      </c>
      <c r="G99" s="13">
        <v>45291</v>
      </c>
      <c r="H99">
        <f t="shared" si="11"/>
        <v>2014</v>
      </c>
      <c r="I99">
        <f t="shared" si="12"/>
        <v>2023</v>
      </c>
      <c r="J99" s="13">
        <v>42400</v>
      </c>
      <c r="K99" s="13">
        <v>45322</v>
      </c>
      <c r="L99">
        <f t="shared" si="13"/>
        <v>2016</v>
      </c>
      <c r="M99">
        <f t="shared" si="14"/>
        <v>2024</v>
      </c>
      <c r="N99" s="16" t="str">
        <f t="shared" si="15"/>
        <v>01/31/2016 - 01/31/2024</v>
      </c>
      <c r="O99" t="s">
        <v>1706</v>
      </c>
      <c r="Q99" s="387" t="str">
        <f t="shared" si="16"/>
        <v>01/01/2014-01/30/2016</v>
      </c>
    </row>
    <row r="100" spans="1:17">
      <c r="A100" s="17" t="s">
        <v>1749</v>
      </c>
      <c r="B100" s="17" t="s">
        <v>1750</v>
      </c>
      <c r="C100" s="16" t="str">
        <f t="shared" si="9"/>
        <v>07/19/1905 - 06/15/2027</v>
      </c>
      <c r="D100" s="16" t="str">
        <f t="shared" si="17"/>
        <v>08/31/2019 - 08/31/2024</v>
      </c>
      <c r="E100" s="15" t="str">
        <f t="shared" si="10"/>
        <v>Corning</v>
      </c>
      <c r="F100" s="13">
        <v>43466</v>
      </c>
      <c r="G100" s="13">
        <v>46553</v>
      </c>
      <c r="H100">
        <f t="shared" si="11"/>
        <v>2019</v>
      </c>
      <c r="I100">
        <f t="shared" si="12"/>
        <v>2027</v>
      </c>
      <c r="J100" s="13">
        <v>43708</v>
      </c>
      <c r="K100" s="13">
        <v>45535</v>
      </c>
      <c r="L100">
        <f t="shared" si="13"/>
        <v>2019</v>
      </c>
      <c r="M100">
        <f t="shared" si="14"/>
        <v>2024</v>
      </c>
      <c r="N100" s="16" t="str">
        <f t="shared" si="15"/>
        <v>08/31/2019 - 08/31/2024</v>
      </c>
      <c r="O100" t="s">
        <v>1750</v>
      </c>
      <c r="P100" s="13" t="s">
        <v>767</v>
      </c>
      <c r="Q100" s="387" t="str">
        <f t="shared" si="16"/>
        <v>01/01/2019-08/30/2019</v>
      </c>
    </row>
    <row r="101" spans="1:17">
      <c r="A101" s="17" t="s">
        <v>1371</v>
      </c>
      <c r="B101" s="17" t="s">
        <v>1709</v>
      </c>
      <c r="C101" s="16" t="str">
        <f t="shared" si="9"/>
        <v>07/21/1905 - 10/15/2029</v>
      </c>
      <c r="D101" s="16" t="str">
        <f t="shared" si="17"/>
        <v>10/15/2021 - 10/15/2029</v>
      </c>
      <c r="E101" s="15" t="str">
        <f t="shared" si="10"/>
        <v>Corona</v>
      </c>
      <c r="F101" s="13">
        <v>44377</v>
      </c>
      <c r="G101" s="13">
        <v>47406</v>
      </c>
      <c r="H101">
        <f t="shared" si="11"/>
        <v>2021</v>
      </c>
      <c r="I101">
        <f t="shared" si="12"/>
        <v>2029</v>
      </c>
      <c r="J101" s="13">
        <v>44484</v>
      </c>
      <c r="K101" s="13">
        <v>47406</v>
      </c>
      <c r="L101">
        <f t="shared" si="13"/>
        <v>2021</v>
      </c>
      <c r="M101">
        <f t="shared" si="14"/>
        <v>2029</v>
      </c>
      <c r="N101" s="16" t="str">
        <f t="shared" si="15"/>
        <v>10/15/2021 - 10/15/2029</v>
      </c>
      <c r="O101" t="s">
        <v>1709</v>
      </c>
      <c r="P101" t="s">
        <v>767</v>
      </c>
      <c r="Q101" s="387" t="str">
        <f t="shared" si="16"/>
        <v>06/30/2021-10/14/2021</v>
      </c>
    </row>
    <row r="102" spans="1:17">
      <c r="A102" s="17" t="s">
        <v>1372</v>
      </c>
      <c r="B102" s="17" t="s">
        <v>1731</v>
      </c>
      <c r="C102" s="16" t="str">
        <f t="shared" si="9"/>
        <v>07/21/1905 - 04/15/2029</v>
      </c>
      <c r="D102" s="16" t="str">
        <f t="shared" si="17"/>
        <v>04/30/2021 - 04/30/2029</v>
      </c>
      <c r="E102" s="15" t="str">
        <f t="shared" si="10"/>
        <v>Coronado</v>
      </c>
      <c r="F102" s="13">
        <v>44012</v>
      </c>
      <c r="G102" s="13">
        <v>47223</v>
      </c>
      <c r="H102">
        <f t="shared" si="11"/>
        <v>2020</v>
      </c>
      <c r="I102">
        <f t="shared" si="12"/>
        <v>2029</v>
      </c>
      <c r="J102" s="13">
        <v>44316</v>
      </c>
      <c r="K102" s="13">
        <v>47238</v>
      </c>
      <c r="L102">
        <f t="shared" si="13"/>
        <v>2021</v>
      </c>
      <c r="M102">
        <f t="shared" si="14"/>
        <v>2029</v>
      </c>
      <c r="N102" s="16" t="str">
        <f t="shared" si="15"/>
        <v>04/30/2021 - 04/30/2029</v>
      </c>
      <c r="O102" t="s">
        <v>1731</v>
      </c>
      <c r="P102" t="s">
        <v>767</v>
      </c>
      <c r="Q102" s="387" t="str">
        <f t="shared" si="16"/>
        <v>06/30/2020-04/29/2021</v>
      </c>
    </row>
    <row r="103" spans="1:17">
      <c r="A103" s="17" t="s">
        <v>1373</v>
      </c>
      <c r="B103" s="17" t="s">
        <v>1713</v>
      </c>
      <c r="C103" s="16" t="str">
        <f t="shared" si="9"/>
        <v>07/22/1905 - 12/31/2030</v>
      </c>
      <c r="D103" s="16" t="str">
        <f t="shared" si="17"/>
        <v>01/31/2023 - 01/31/2031</v>
      </c>
      <c r="E103" s="15" t="str">
        <f t="shared" si="10"/>
        <v>Corte Madera</v>
      </c>
      <c r="F103" s="13">
        <v>44742</v>
      </c>
      <c r="G103" s="13">
        <v>47848</v>
      </c>
      <c r="H103">
        <f t="shared" si="11"/>
        <v>2022</v>
      </c>
      <c r="I103">
        <f t="shared" si="12"/>
        <v>2030</v>
      </c>
      <c r="J103" s="13">
        <v>44957</v>
      </c>
      <c r="K103" s="13">
        <v>47879</v>
      </c>
      <c r="L103">
        <f t="shared" si="13"/>
        <v>2023</v>
      </c>
      <c r="M103">
        <f t="shared" si="14"/>
        <v>2031</v>
      </c>
      <c r="N103" s="16" t="str">
        <f t="shared" si="15"/>
        <v>01/31/2023 - 01/31/2031</v>
      </c>
      <c r="O103" t="s">
        <v>1713</v>
      </c>
      <c r="P103" t="s">
        <v>767</v>
      </c>
      <c r="Q103" s="387" t="str">
        <f t="shared" si="16"/>
        <v>06/30/2022-01/30/2023</v>
      </c>
    </row>
    <row r="104" spans="1:17">
      <c r="A104" s="17" t="s">
        <v>1374</v>
      </c>
      <c r="B104" s="17" t="s">
        <v>1685</v>
      </c>
      <c r="C104" s="16" t="str">
        <f t="shared" si="9"/>
        <v>07/21/1905 - 10/15/2029</v>
      </c>
      <c r="D104" s="16" t="str">
        <f t="shared" si="17"/>
        <v>10/15/2021 - 10/15/2029</v>
      </c>
      <c r="E104" s="15" t="str">
        <f t="shared" si="10"/>
        <v>Costa Mesa</v>
      </c>
      <c r="F104" s="13">
        <v>44377</v>
      </c>
      <c r="G104" s="13">
        <v>47406</v>
      </c>
      <c r="H104">
        <f t="shared" si="11"/>
        <v>2021</v>
      </c>
      <c r="I104">
        <f t="shared" si="12"/>
        <v>2029</v>
      </c>
      <c r="J104" s="13">
        <v>44484</v>
      </c>
      <c r="K104" s="13">
        <v>47406</v>
      </c>
      <c r="L104">
        <f t="shared" si="13"/>
        <v>2021</v>
      </c>
      <c r="M104">
        <f t="shared" si="14"/>
        <v>2029</v>
      </c>
      <c r="N104" s="16" t="str">
        <f t="shared" si="15"/>
        <v>10/15/2021 - 10/15/2029</v>
      </c>
      <c r="O104" t="s">
        <v>1685</v>
      </c>
      <c r="P104" t="s">
        <v>767</v>
      </c>
      <c r="Q104" s="387" t="str">
        <f t="shared" si="16"/>
        <v>06/30/2021-10/14/2021</v>
      </c>
    </row>
    <row r="105" spans="1:17">
      <c r="A105" s="17" t="s">
        <v>1375</v>
      </c>
      <c r="B105" s="17" t="s">
        <v>1741</v>
      </c>
      <c r="C105" s="16" t="str">
        <f t="shared" si="9"/>
        <v>07/22/1905 - 12/31/2030</v>
      </c>
      <c r="D105" s="16" t="str">
        <f t="shared" si="17"/>
        <v>01/31/2023 - 01/31/2031</v>
      </c>
      <c r="E105" s="15" t="str">
        <f t="shared" si="10"/>
        <v>Cotati</v>
      </c>
      <c r="F105" s="13">
        <v>44742</v>
      </c>
      <c r="G105" s="13">
        <v>47848</v>
      </c>
      <c r="H105">
        <f t="shared" si="11"/>
        <v>2022</v>
      </c>
      <c r="I105">
        <f t="shared" si="12"/>
        <v>2030</v>
      </c>
      <c r="J105" s="13">
        <v>44957</v>
      </c>
      <c r="K105" s="13">
        <v>47879</v>
      </c>
      <c r="L105">
        <f t="shared" si="13"/>
        <v>2023</v>
      </c>
      <c r="M105">
        <f t="shared" si="14"/>
        <v>2031</v>
      </c>
      <c r="N105" s="16" t="str">
        <f t="shared" si="15"/>
        <v>01/31/2023 - 01/31/2031</v>
      </c>
      <c r="O105" t="s">
        <v>1741</v>
      </c>
      <c r="P105" t="s">
        <v>767</v>
      </c>
      <c r="Q105" s="387" t="str">
        <f t="shared" si="16"/>
        <v>06/30/2022-01/30/2023</v>
      </c>
    </row>
    <row r="106" spans="1:17">
      <c r="A106" s="17" t="s">
        <v>1376</v>
      </c>
      <c r="B106" s="17" t="s">
        <v>1682</v>
      </c>
      <c r="C106" s="16" t="str">
        <f t="shared" si="9"/>
        <v>07/21/1905 - 10/15/2029</v>
      </c>
      <c r="D106" s="16" t="str">
        <f t="shared" si="17"/>
        <v>10/15/2021 - 10/15/2029</v>
      </c>
      <c r="E106" s="15" t="str">
        <f t="shared" si="10"/>
        <v>Covina</v>
      </c>
      <c r="F106" s="13">
        <v>44377</v>
      </c>
      <c r="G106" s="13">
        <v>47406</v>
      </c>
      <c r="H106">
        <f t="shared" si="11"/>
        <v>2021</v>
      </c>
      <c r="I106">
        <f t="shared" si="12"/>
        <v>2029</v>
      </c>
      <c r="J106" s="13">
        <v>44484</v>
      </c>
      <c r="K106" s="13">
        <v>47406</v>
      </c>
      <c r="L106">
        <f t="shared" si="13"/>
        <v>2021</v>
      </c>
      <c r="M106">
        <f t="shared" si="14"/>
        <v>2029</v>
      </c>
      <c r="N106" s="16" t="str">
        <f t="shared" si="15"/>
        <v>10/15/2021 - 10/15/2029</v>
      </c>
      <c r="O106" t="s">
        <v>1682</v>
      </c>
      <c r="P106" t="s">
        <v>767</v>
      </c>
      <c r="Q106" s="387" t="str">
        <f t="shared" si="16"/>
        <v>06/30/2021-10/14/2021</v>
      </c>
    </row>
    <row r="107" spans="1:17">
      <c r="A107" s="17" t="s">
        <v>1377</v>
      </c>
      <c r="B107" s="17" t="s">
        <v>1751</v>
      </c>
      <c r="C107" s="16" t="str">
        <f t="shared" si="9"/>
        <v>07/22/1905 - 09/15/2030</v>
      </c>
      <c r="D107" s="16" t="str">
        <f t="shared" si="17"/>
        <v>09/15/2022 - 09/15/2030</v>
      </c>
      <c r="E107" s="15" t="str">
        <f t="shared" si="10"/>
        <v>Crescent City</v>
      </c>
      <c r="F107" s="13">
        <v>43465</v>
      </c>
      <c r="G107" s="13">
        <v>47741</v>
      </c>
      <c r="H107">
        <f t="shared" si="11"/>
        <v>2018</v>
      </c>
      <c r="I107">
        <f t="shared" si="12"/>
        <v>2030</v>
      </c>
      <c r="J107" s="13">
        <v>44819</v>
      </c>
      <c r="K107" s="13">
        <v>47741</v>
      </c>
      <c r="L107">
        <f t="shared" si="13"/>
        <v>2022</v>
      </c>
      <c r="M107">
        <f t="shared" si="14"/>
        <v>2030</v>
      </c>
      <c r="N107" s="16" t="str">
        <f t="shared" si="15"/>
        <v>09/15/2022 - 09/15/2030</v>
      </c>
      <c r="O107" t="s">
        <v>1751</v>
      </c>
      <c r="P107" t="s">
        <v>767</v>
      </c>
      <c r="Q107" s="387" t="str">
        <f t="shared" si="16"/>
        <v>12/31/2018-09/14/2022</v>
      </c>
    </row>
    <row r="108" spans="1:17">
      <c r="A108" s="17" t="s">
        <v>1378</v>
      </c>
      <c r="B108" s="17" t="s">
        <v>1682</v>
      </c>
      <c r="C108" s="16" t="str">
        <f t="shared" si="9"/>
        <v>07/21/1905 - 10/15/2029</v>
      </c>
      <c r="D108" s="16" t="str">
        <f t="shared" si="17"/>
        <v>10/15/2021 - 10/15/2029</v>
      </c>
      <c r="E108" s="15" t="str">
        <f t="shared" si="10"/>
        <v>Cudahy</v>
      </c>
      <c r="F108" s="13">
        <v>44377</v>
      </c>
      <c r="G108" s="13">
        <v>47406</v>
      </c>
      <c r="H108">
        <f t="shared" si="11"/>
        <v>2021</v>
      </c>
      <c r="I108">
        <f t="shared" si="12"/>
        <v>2029</v>
      </c>
      <c r="J108" s="13">
        <v>44484</v>
      </c>
      <c r="K108" s="13">
        <v>47406</v>
      </c>
      <c r="L108">
        <f t="shared" si="13"/>
        <v>2021</v>
      </c>
      <c r="M108">
        <f t="shared" si="14"/>
        <v>2029</v>
      </c>
      <c r="N108" s="16" t="str">
        <f t="shared" si="15"/>
        <v>10/15/2021 - 10/15/2029</v>
      </c>
      <c r="O108" t="s">
        <v>1682</v>
      </c>
      <c r="P108" t="s">
        <v>767</v>
      </c>
      <c r="Q108" s="387" t="str">
        <f t="shared" si="16"/>
        <v>06/30/2021-10/14/2021</v>
      </c>
    </row>
    <row r="109" spans="1:17">
      <c r="A109" s="17" t="s">
        <v>1379</v>
      </c>
      <c r="B109" s="17" t="s">
        <v>1682</v>
      </c>
      <c r="C109" s="16" t="str">
        <f t="shared" si="9"/>
        <v>07/21/1905 - 10/15/2029</v>
      </c>
      <c r="D109" s="16" t="str">
        <f t="shared" si="17"/>
        <v>10/15/2021 - 10/15/2029</v>
      </c>
      <c r="E109" s="15" t="str">
        <f t="shared" si="10"/>
        <v>Culver City</v>
      </c>
      <c r="F109" s="13">
        <v>44377</v>
      </c>
      <c r="G109" s="13">
        <v>47406</v>
      </c>
      <c r="H109">
        <f t="shared" si="11"/>
        <v>2021</v>
      </c>
      <c r="I109">
        <f t="shared" si="12"/>
        <v>2029</v>
      </c>
      <c r="J109" s="13">
        <v>44484</v>
      </c>
      <c r="K109" s="13">
        <v>47406</v>
      </c>
      <c r="L109">
        <f t="shared" si="13"/>
        <v>2021</v>
      </c>
      <c r="M109">
        <f t="shared" si="14"/>
        <v>2029</v>
      </c>
      <c r="N109" s="16" t="str">
        <f t="shared" si="15"/>
        <v>10/15/2021 - 10/15/2029</v>
      </c>
      <c r="O109" t="s">
        <v>1682</v>
      </c>
      <c r="P109" t="s">
        <v>767</v>
      </c>
      <c r="Q109" s="387" t="str">
        <f t="shared" si="16"/>
        <v>06/30/2021-10/14/2021</v>
      </c>
    </row>
    <row r="110" spans="1:17">
      <c r="A110" s="17" t="s">
        <v>1380</v>
      </c>
      <c r="B110" s="17" t="s">
        <v>1727</v>
      </c>
      <c r="C110" s="16" t="str">
        <f t="shared" si="9"/>
        <v>07/22/1905 - 12/31/2030</v>
      </c>
      <c r="D110" s="16" t="str">
        <f t="shared" si="17"/>
        <v>01/31/2023 - 01/31/2031</v>
      </c>
      <c r="E110" s="15" t="str">
        <f t="shared" si="10"/>
        <v>Cupertino</v>
      </c>
      <c r="F110" s="13">
        <v>44742</v>
      </c>
      <c r="G110" s="13">
        <v>47848</v>
      </c>
      <c r="H110">
        <f t="shared" si="11"/>
        <v>2022</v>
      </c>
      <c r="I110">
        <f t="shared" si="12"/>
        <v>2030</v>
      </c>
      <c r="J110" s="13">
        <v>44957</v>
      </c>
      <c r="K110" s="13">
        <v>47879</v>
      </c>
      <c r="L110">
        <f t="shared" si="13"/>
        <v>2023</v>
      </c>
      <c r="M110">
        <f t="shared" si="14"/>
        <v>2031</v>
      </c>
      <c r="N110" s="16" t="str">
        <f t="shared" si="15"/>
        <v>01/31/2023 - 01/31/2031</v>
      </c>
      <c r="O110" t="s">
        <v>1727</v>
      </c>
      <c r="P110" t="s">
        <v>767</v>
      </c>
      <c r="Q110" s="387" t="str">
        <f t="shared" si="16"/>
        <v>06/30/2022-01/30/2023</v>
      </c>
    </row>
    <row r="111" spans="1:17">
      <c r="A111" s="17" t="s">
        <v>1381</v>
      </c>
      <c r="B111" s="17" t="s">
        <v>1685</v>
      </c>
      <c r="C111" s="16" t="str">
        <f t="shared" si="9"/>
        <v>07/21/1905 - 10/15/2029</v>
      </c>
      <c r="D111" s="16" t="str">
        <f t="shared" si="17"/>
        <v>10/15/2021 - 10/15/2029</v>
      </c>
      <c r="E111" s="15" t="str">
        <f t="shared" si="10"/>
        <v>Cypress</v>
      </c>
      <c r="F111" s="13">
        <v>44377</v>
      </c>
      <c r="G111" s="13">
        <v>47406</v>
      </c>
      <c r="H111">
        <f t="shared" si="11"/>
        <v>2021</v>
      </c>
      <c r="I111">
        <f t="shared" si="12"/>
        <v>2029</v>
      </c>
      <c r="J111" s="13">
        <v>44484</v>
      </c>
      <c r="K111" s="13">
        <v>47406</v>
      </c>
      <c r="L111">
        <f t="shared" si="13"/>
        <v>2021</v>
      </c>
      <c r="M111">
        <f t="shared" si="14"/>
        <v>2029</v>
      </c>
      <c r="N111" s="16" t="str">
        <f t="shared" si="15"/>
        <v>10/15/2021 - 10/15/2029</v>
      </c>
      <c r="O111" t="s">
        <v>1685</v>
      </c>
      <c r="P111" t="s">
        <v>767</v>
      </c>
      <c r="Q111" s="387" t="str">
        <f t="shared" si="16"/>
        <v>06/30/2021-10/14/2021</v>
      </c>
    </row>
    <row r="112" spans="1:17">
      <c r="A112" s="17" t="s">
        <v>1382</v>
      </c>
      <c r="B112" s="17" t="s">
        <v>1699</v>
      </c>
      <c r="C112" s="16" t="str">
        <f t="shared" si="9"/>
        <v>07/22/1905 - 12/31/2030</v>
      </c>
      <c r="D112" s="16" t="str">
        <f t="shared" si="17"/>
        <v>01/31/2023 - 01/31/2031</v>
      </c>
      <c r="E112" s="15" t="str">
        <f t="shared" si="10"/>
        <v>Daly City</v>
      </c>
      <c r="F112" s="13">
        <v>44742</v>
      </c>
      <c r="G112" s="13">
        <v>47848</v>
      </c>
      <c r="H112">
        <f t="shared" si="11"/>
        <v>2022</v>
      </c>
      <c r="I112">
        <f t="shared" si="12"/>
        <v>2030</v>
      </c>
      <c r="J112" s="13">
        <v>44957</v>
      </c>
      <c r="K112" s="13">
        <v>47879</v>
      </c>
      <c r="L112">
        <f t="shared" si="13"/>
        <v>2023</v>
      </c>
      <c r="M112">
        <f t="shared" si="14"/>
        <v>2031</v>
      </c>
      <c r="N112" s="16" t="str">
        <f t="shared" si="15"/>
        <v>01/31/2023 - 01/31/2031</v>
      </c>
      <c r="O112" t="s">
        <v>1699</v>
      </c>
      <c r="P112" t="s">
        <v>767</v>
      </c>
      <c r="Q112" s="387" t="str">
        <f t="shared" si="16"/>
        <v>06/30/2022-01/30/2023</v>
      </c>
    </row>
    <row r="113" spans="1:17">
      <c r="A113" s="17" t="s">
        <v>1383</v>
      </c>
      <c r="B113" s="17" t="s">
        <v>1685</v>
      </c>
      <c r="C113" s="16" t="str">
        <f t="shared" si="9"/>
        <v>07/21/1905 - 10/15/2029</v>
      </c>
      <c r="D113" s="16" t="str">
        <f t="shared" si="17"/>
        <v>10/15/2021 - 10/15/2029</v>
      </c>
      <c r="E113" s="15" t="str">
        <f t="shared" si="10"/>
        <v>Dana Point</v>
      </c>
      <c r="F113" s="13">
        <v>44377</v>
      </c>
      <c r="G113" s="13">
        <v>47406</v>
      </c>
      <c r="H113">
        <f t="shared" si="11"/>
        <v>2021</v>
      </c>
      <c r="I113">
        <f t="shared" si="12"/>
        <v>2029</v>
      </c>
      <c r="J113" s="13">
        <v>44484</v>
      </c>
      <c r="K113" s="13">
        <v>47406</v>
      </c>
      <c r="L113">
        <f t="shared" si="13"/>
        <v>2021</v>
      </c>
      <c r="M113">
        <f t="shared" si="14"/>
        <v>2029</v>
      </c>
      <c r="N113" s="16" t="str">
        <f t="shared" si="15"/>
        <v>10/15/2021 - 10/15/2029</v>
      </c>
      <c r="O113" t="s">
        <v>1685</v>
      </c>
      <c r="P113" t="s">
        <v>767</v>
      </c>
      <c r="Q113" s="387" t="str">
        <f t="shared" si="16"/>
        <v>06/30/2021-10/14/2021</v>
      </c>
    </row>
    <row r="114" spans="1:17">
      <c r="A114" s="17" t="s">
        <v>1384</v>
      </c>
      <c r="B114" s="17" t="s">
        <v>1694</v>
      </c>
      <c r="C114" s="16" t="str">
        <f t="shared" si="9"/>
        <v>07/22/1905 - 12/31/2030</v>
      </c>
      <c r="D114" s="16" t="str">
        <f t="shared" si="17"/>
        <v>01/31/2023 - 01/31/2031</v>
      </c>
      <c r="E114" s="15" t="str">
        <f t="shared" si="10"/>
        <v>Danville</v>
      </c>
      <c r="F114" s="13">
        <v>44742</v>
      </c>
      <c r="G114" s="13">
        <v>47848</v>
      </c>
      <c r="H114">
        <f t="shared" si="11"/>
        <v>2022</v>
      </c>
      <c r="I114">
        <f t="shared" si="12"/>
        <v>2030</v>
      </c>
      <c r="J114" s="13">
        <v>44957</v>
      </c>
      <c r="K114" s="13">
        <v>47879</v>
      </c>
      <c r="L114">
        <f t="shared" si="13"/>
        <v>2023</v>
      </c>
      <c r="M114">
        <f t="shared" si="14"/>
        <v>2031</v>
      </c>
      <c r="N114" s="16" t="str">
        <f t="shared" si="15"/>
        <v>01/31/2023 - 01/31/2031</v>
      </c>
      <c r="O114" t="s">
        <v>1694</v>
      </c>
      <c r="P114" t="s">
        <v>767</v>
      </c>
      <c r="Q114" s="387" t="str">
        <f t="shared" si="16"/>
        <v>06/30/2022-01/30/2023</v>
      </c>
    </row>
    <row r="115" spans="1:17">
      <c r="A115" s="17" t="s">
        <v>1752</v>
      </c>
      <c r="B115" s="17" t="s">
        <v>1753</v>
      </c>
      <c r="C115" s="16" t="str">
        <f t="shared" si="9"/>
        <v>07/21/1905 - 08/31/2029</v>
      </c>
      <c r="D115" s="16" t="str">
        <f t="shared" si="17"/>
        <v>05/15/2021 - 05/15/2029</v>
      </c>
      <c r="E115" s="15" t="str">
        <f t="shared" si="10"/>
        <v>Davis</v>
      </c>
      <c r="F115" s="13">
        <v>44377</v>
      </c>
      <c r="G115" s="13">
        <v>47361</v>
      </c>
      <c r="H115">
        <f t="shared" si="11"/>
        <v>2021</v>
      </c>
      <c r="I115">
        <f t="shared" si="12"/>
        <v>2029</v>
      </c>
      <c r="J115" s="13">
        <v>44331</v>
      </c>
      <c r="K115" s="13">
        <v>47253</v>
      </c>
      <c r="L115">
        <f t="shared" si="13"/>
        <v>2021</v>
      </c>
      <c r="M115">
        <f t="shared" si="14"/>
        <v>2029</v>
      </c>
      <c r="N115" s="16" t="str">
        <f t="shared" si="15"/>
        <v>05/15/2021 - 05/15/2029</v>
      </c>
      <c r="O115" t="s">
        <v>1753</v>
      </c>
      <c r="P115" t="s">
        <v>767</v>
      </c>
      <c r="Q115" s="387" t="str">
        <f t="shared" si="16"/>
        <v>06/30/2021-05/14/2021</v>
      </c>
    </row>
    <row r="116" spans="1:17">
      <c r="A116" s="17" t="s">
        <v>1385</v>
      </c>
      <c r="B116" s="17" t="s">
        <v>1731</v>
      </c>
      <c r="C116" s="16" t="str">
        <f t="shared" si="9"/>
        <v>07/21/1905 - 04/15/2029</v>
      </c>
      <c r="D116" s="16" t="str">
        <f t="shared" si="17"/>
        <v>04/30/2021 - 04/30/2029</v>
      </c>
      <c r="E116" s="15" t="str">
        <f t="shared" si="10"/>
        <v>Del Mar</v>
      </c>
      <c r="F116" s="13">
        <v>44012</v>
      </c>
      <c r="G116" s="13">
        <v>47223</v>
      </c>
      <c r="H116">
        <f t="shared" si="11"/>
        <v>2020</v>
      </c>
      <c r="I116">
        <f t="shared" si="12"/>
        <v>2029</v>
      </c>
      <c r="J116" s="13">
        <v>44316</v>
      </c>
      <c r="K116" s="13">
        <v>47238</v>
      </c>
      <c r="L116">
        <f t="shared" si="13"/>
        <v>2021</v>
      </c>
      <c r="M116">
        <f t="shared" si="14"/>
        <v>2029</v>
      </c>
      <c r="N116" s="16" t="str">
        <f t="shared" si="15"/>
        <v>04/30/2021 - 04/30/2029</v>
      </c>
      <c r="O116" t="s">
        <v>1731</v>
      </c>
      <c r="P116" t="s">
        <v>767</v>
      </c>
      <c r="Q116" s="387" t="str">
        <f t="shared" si="16"/>
        <v>06/30/2020-04/29/2021</v>
      </c>
    </row>
    <row r="117" spans="1:17">
      <c r="A117" s="17" t="str">
        <f>B117</f>
        <v>Del Norte County - Unincorporated</v>
      </c>
      <c r="B117" s="17" t="s">
        <v>990</v>
      </c>
      <c r="C117" s="16" t="str">
        <f t="shared" si="9"/>
        <v>07/22/1905 - 09/15/2030</v>
      </c>
      <c r="D117" s="16" t="str">
        <f t="shared" si="17"/>
        <v>09/15/2022 - 09/15/2030</v>
      </c>
      <c r="E117" s="15" t="str">
        <f t="shared" si="10"/>
        <v>Del Norte County - Unincorporated</v>
      </c>
      <c r="F117" s="13">
        <v>43465</v>
      </c>
      <c r="G117" s="13">
        <v>47741</v>
      </c>
      <c r="H117">
        <f t="shared" si="11"/>
        <v>2018</v>
      </c>
      <c r="I117">
        <f t="shared" si="12"/>
        <v>2030</v>
      </c>
      <c r="J117" s="13">
        <v>44819</v>
      </c>
      <c r="K117" s="13">
        <v>47741</v>
      </c>
      <c r="L117">
        <f t="shared" si="13"/>
        <v>2022</v>
      </c>
      <c r="M117">
        <f t="shared" si="14"/>
        <v>2030</v>
      </c>
      <c r="N117" s="16" t="str">
        <f t="shared" si="15"/>
        <v>09/15/2022 - 09/15/2030</v>
      </c>
      <c r="O117" t="s">
        <v>1751</v>
      </c>
      <c r="P117" t="s">
        <v>767</v>
      </c>
      <c r="Q117" s="387" t="str">
        <f t="shared" si="16"/>
        <v>12/31/2018-09/14/2022</v>
      </c>
    </row>
    <row r="118" spans="1:17">
      <c r="A118" s="17" t="s">
        <v>1754</v>
      </c>
      <c r="B118" s="17" t="s">
        <v>1732</v>
      </c>
      <c r="C118" s="16" t="str">
        <f t="shared" si="9"/>
        <v>07/15/1905 - 12/31/2023</v>
      </c>
      <c r="D118" s="16" t="str">
        <f t="shared" si="17"/>
        <v>12/31/2015 - 12/31/2023</v>
      </c>
      <c r="E118" s="15" t="str">
        <f t="shared" si="10"/>
        <v>Del Rey Oaks</v>
      </c>
      <c r="F118" s="13">
        <v>41640</v>
      </c>
      <c r="G118" s="13">
        <v>45291</v>
      </c>
      <c r="H118">
        <f t="shared" si="11"/>
        <v>2014</v>
      </c>
      <c r="I118">
        <f t="shared" si="12"/>
        <v>2023</v>
      </c>
      <c r="J118" s="13">
        <v>42369</v>
      </c>
      <c r="K118" s="13">
        <v>45291</v>
      </c>
      <c r="L118">
        <f t="shared" si="13"/>
        <v>2015</v>
      </c>
      <c r="M118">
        <f t="shared" si="14"/>
        <v>2023</v>
      </c>
      <c r="N118" s="16" t="str">
        <f t="shared" si="15"/>
        <v>12/31/2015 - 12/31/2023</v>
      </c>
      <c r="O118" t="s">
        <v>1732</v>
      </c>
      <c r="Q118" s="387" t="str">
        <f t="shared" si="16"/>
        <v>01/01/2014-12/30/2015</v>
      </c>
    </row>
    <row r="119" spans="1:17">
      <c r="A119" s="17" t="s">
        <v>1755</v>
      </c>
      <c r="B119" s="17" t="s">
        <v>1698</v>
      </c>
      <c r="C119" s="16" t="str">
        <f t="shared" si="9"/>
        <v>07/15/1905 - 12/31/2023</v>
      </c>
      <c r="D119" s="16" t="str">
        <f t="shared" si="17"/>
        <v>12/31/2015 - 12/31/2023</v>
      </c>
      <c r="E119" s="15" t="str">
        <f t="shared" si="10"/>
        <v>Delano</v>
      </c>
      <c r="F119" s="13">
        <v>41275</v>
      </c>
      <c r="G119" s="13">
        <v>45291</v>
      </c>
      <c r="H119">
        <f t="shared" si="11"/>
        <v>2013</v>
      </c>
      <c r="I119">
        <f t="shared" si="12"/>
        <v>2023</v>
      </c>
      <c r="J119" s="13">
        <v>42369</v>
      </c>
      <c r="K119" s="13">
        <v>45291</v>
      </c>
      <c r="L119">
        <f t="shared" si="13"/>
        <v>2015</v>
      </c>
      <c r="M119">
        <f t="shared" si="14"/>
        <v>2023</v>
      </c>
      <c r="N119" s="16" t="str">
        <f t="shared" si="15"/>
        <v>12/31/2015 - 12/31/2023</v>
      </c>
      <c r="O119" t="s">
        <v>1698</v>
      </c>
      <c r="Q119" s="387" t="str">
        <f t="shared" si="16"/>
        <v>01/01/2013-12/30/2015</v>
      </c>
    </row>
    <row r="120" spans="1:17">
      <c r="A120" s="17" t="s">
        <v>1387</v>
      </c>
      <c r="B120" s="17" t="s">
        <v>1709</v>
      </c>
      <c r="C120" s="16" t="str">
        <f t="shared" si="9"/>
        <v>07/21/1905 - 10/15/2029</v>
      </c>
      <c r="D120" s="16" t="str">
        <f t="shared" si="17"/>
        <v>10/15/2021 - 10/15/2029</v>
      </c>
      <c r="E120" s="15" t="str">
        <f t="shared" si="10"/>
        <v>Desert Hot Springs</v>
      </c>
      <c r="F120" s="13">
        <v>44377</v>
      </c>
      <c r="G120" s="13">
        <v>47406</v>
      </c>
      <c r="H120">
        <f t="shared" si="11"/>
        <v>2021</v>
      </c>
      <c r="I120">
        <f t="shared" si="12"/>
        <v>2029</v>
      </c>
      <c r="J120" s="13">
        <v>44484</v>
      </c>
      <c r="K120" s="13">
        <v>47406</v>
      </c>
      <c r="L120">
        <f t="shared" si="13"/>
        <v>2021</v>
      </c>
      <c r="M120">
        <f t="shared" si="14"/>
        <v>2029</v>
      </c>
      <c r="N120" s="16" t="str">
        <f t="shared" si="15"/>
        <v>10/15/2021 - 10/15/2029</v>
      </c>
      <c r="O120" t="s">
        <v>1709</v>
      </c>
      <c r="P120" t="s">
        <v>767</v>
      </c>
      <c r="Q120" s="387" t="str">
        <f t="shared" si="16"/>
        <v>06/30/2021-10/14/2021</v>
      </c>
    </row>
    <row r="121" spans="1:17">
      <c r="A121" s="17" t="s">
        <v>1388</v>
      </c>
      <c r="B121" s="17" t="s">
        <v>1682</v>
      </c>
      <c r="C121" s="16" t="str">
        <f t="shared" si="9"/>
        <v>07/21/1905 - 10/15/2029</v>
      </c>
      <c r="D121" s="16" t="str">
        <f t="shared" si="17"/>
        <v>10/15/2021 - 10/15/2029</v>
      </c>
      <c r="E121" s="15" t="str">
        <f t="shared" si="10"/>
        <v>Diamond Bar</v>
      </c>
      <c r="F121" s="13">
        <v>44377</v>
      </c>
      <c r="G121" s="13">
        <v>47406</v>
      </c>
      <c r="H121">
        <f t="shared" si="11"/>
        <v>2021</v>
      </c>
      <c r="I121">
        <f t="shared" si="12"/>
        <v>2029</v>
      </c>
      <c r="J121" s="13">
        <v>44484</v>
      </c>
      <c r="K121" s="13">
        <v>47406</v>
      </c>
      <c r="L121">
        <f t="shared" si="13"/>
        <v>2021</v>
      </c>
      <c r="M121">
        <f t="shared" si="14"/>
        <v>2029</v>
      </c>
      <c r="N121" s="16" t="str">
        <f t="shared" si="15"/>
        <v>10/15/2021 - 10/15/2029</v>
      </c>
      <c r="O121" t="s">
        <v>1682</v>
      </c>
      <c r="P121" t="s">
        <v>767</v>
      </c>
      <c r="Q121" s="387" t="str">
        <f t="shared" si="16"/>
        <v>06/30/2021-10/14/2021</v>
      </c>
    </row>
    <row r="122" spans="1:17">
      <c r="A122" s="17" t="s">
        <v>1756</v>
      </c>
      <c r="B122" s="17" t="s">
        <v>1757</v>
      </c>
      <c r="C122" s="16" t="str">
        <f t="shared" si="9"/>
        <v>07/15/1905 - 09/30/2023</v>
      </c>
      <c r="D122" s="16" t="str">
        <f t="shared" si="17"/>
        <v>12/31/2015 - 12/31/2023</v>
      </c>
      <c r="E122" s="15" t="str">
        <f t="shared" si="10"/>
        <v>Dinuba</v>
      </c>
      <c r="F122" s="13">
        <v>41640</v>
      </c>
      <c r="G122" s="13">
        <v>45199</v>
      </c>
      <c r="H122">
        <f t="shared" si="11"/>
        <v>2014</v>
      </c>
      <c r="I122">
        <f t="shared" si="12"/>
        <v>2023</v>
      </c>
      <c r="J122" s="13">
        <v>42369</v>
      </c>
      <c r="K122" s="13">
        <v>45291</v>
      </c>
      <c r="L122">
        <f t="shared" si="13"/>
        <v>2015</v>
      </c>
      <c r="M122">
        <f t="shared" si="14"/>
        <v>2023</v>
      </c>
      <c r="N122" s="16" t="str">
        <f t="shared" si="15"/>
        <v>12/31/2015 - 12/31/2023</v>
      </c>
      <c r="O122" t="s">
        <v>1757</v>
      </c>
      <c r="Q122" s="387" t="str">
        <f t="shared" si="16"/>
        <v>01/01/2014-12/30/2015</v>
      </c>
    </row>
    <row r="123" spans="1:17">
      <c r="A123" s="17" t="s">
        <v>1389</v>
      </c>
      <c r="B123" s="17" t="s">
        <v>1714</v>
      </c>
      <c r="C123" s="16" t="str">
        <f t="shared" si="9"/>
        <v>07/22/1905 - 12/31/2030</v>
      </c>
      <c r="D123" s="16" t="str">
        <f t="shared" si="17"/>
        <v>01/31/2023 - 01/31/2031</v>
      </c>
      <c r="E123" s="15" t="str">
        <f t="shared" si="10"/>
        <v>Dixon</v>
      </c>
      <c r="F123" s="13">
        <v>44742</v>
      </c>
      <c r="G123" s="13">
        <v>47848</v>
      </c>
      <c r="H123">
        <f t="shared" si="11"/>
        <v>2022</v>
      </c>
      <c r="I123">
        <f t="shared" si="12"/>
        <v>2030</v>
      </c>
      <c r="J123" s="13">
        <v>44957</v>
      </c>
      <c r="K123" s="13">
        <v>47879</v>
      </c>
      <c r="L123">
        <f t="shared" si="13"/>
        <v>2023</v>
      </c>
      <c r="M123">
        <f t="shared" si="14"/>
        <v>2031</v>
      </c>
      <c r="N123" s="16" t="str">
        <f t="shared" si="15"/>
        <v>01/31/2023 - 01/31/2031</v>
      </c>
      <c r="O123" t="s">
        <v>1714</v>
      </c>
      <c r="P123" t="s">
        <v>767</v>
      </c>
      <c r="Q123" s="387" t="str">
        <f t="shared" si="16"/>
        <v>06/30/2022-01/30/2023</v>
      </c>
    </row>
    <row r="124" spans="1:17">
      <c r="A124" s="17" t="s">
        <v>1758</v>
      </c>
      <c r="B124" s="17" t="s">
        <v>1759</v>
      </c>
      <c r="C124" s="16" t="str">
        <f t="shared" si="9"/>
        <v>07/22/1905 - 11/15/2030</v>
      </c>
      <c r="D124" s="16" t="str">
        <f t="shared" si="17"/>
        <v>02/15/2023 - 02/15/2031</v>
      </c>
      <c r="E124" s="15" t="str">
        <f t="shared" si="10"/>
        <v>Dorris</v>
      </c>
      <c r="F124" s="13">
        <v>43465</v>
      </c>
      <c r="G124" s="13">
        <v>47802</v>
      </c>
      <c r="H124">
        <f t="shared" si="11"/>
        <v>2018</v>
      </c>
      <c r="I124">
        <f t="shared" si="12"/>
        <v>2030</v>
      </c>
      <c r="J124" s="13">
        <v>44972</v>
      </c>
      <c r="K124" s="13">
        <v>47894</v>
      </c>
      <c r="L124">
        <f t="shared" si="13"/>
        <v>2023</v>
      </c>
      <c r="M124">
        <f t="shared" si="14"/>
        <v>2031</v>
      </c>
      <c r="N124" s="16" t="str">
        <f t="shared" si="15"/>
        <v>02/15/2023 - 02/15/2031</v>
      </c>
      <c r="O124" t="s">
        <v>1759</v>
      </c>
      <c r="P124" t="s">
        <v>767</v>
      </c>
      <c r="Q124" s="387" t="str">
        <f t="shared" si="16"/>
        <v>12/31/2018-02/14/2023</v>
      </c>
    </row>
    <row r="125" spans="1:17">
      <c r="A125" s="17" t="s">
        <v>1760</v>
      </c>
      <c r="B125" s="17" t="s">
        <v>1701</v>
      </c>
      <c r="C125" s="16" t="str">
        <f t="shared" si="9"/>
        <v>07/15/1905 - 12/31/2023</v>
      </c>
      <c r="D125" s="16" t="str">
        <f t="shared" si="17"/>
        <v>03/31/2016 - 03/31/2024</v>
      </c>
      <c r="E125" s="15" t="str">
        <f t="shared" si="10"/>
        <v>Dos Palos</v>
      </c>
      <c r="F125" s="13">
        <v>41640</v>
      </c>
      <c r="G125" s="13">
        <v>45291</v>
      </c>
      <c r="H125">
        <f t="shared" si="11"/>
        <v>2014</v>
      </c>
      <c r="I125">
        <f t="shared" si="12"/>
        <v>2023</v>
      </c>
      <c r="J125" s="13">
        <v>42460</v>
      </c>
      <c r="K125" s="13">
        <v>45382</v>
      </c>
      <c r="L125">
        <f t="shared" si="13"/>
        <v>2016</v>
      </c>
      <c r="M125">
        <f t="shared" si="14"/>
        <v>2024</v>
      </c>
      <c r="N125" s="16" t="str">
        <f t="shared" si="15"/>
        <v>03/31/2016 - 03/31/2024</v>
      </c>
      <c r="O125" t="s">
        <v>1701</v>
      </c>
      <c r="Q125" s="387" t="str">
        <f t="shared" si="16"/>
        <v>01/01/2014-03/30/2016</v>
      </c>
    </row>
    <row r="126" spans="1:17">
      <c r="A126" s="17" t="s">
        <v>1390</v>
      </c>
      <c r="B126" s="17" t="s">
        <v>1682</v>
      </c>
      <c r="C126" s="16" t="str">
        <f t="shared" si="9"/>
        <v>07/21/1905 - 10/15/2029</v>
      </c>
      <c r="D126" s="16" t="str">
        <f t="shared" si="17"/>
        <v>10/15/2021 - 10/15/2029</v>
      </c>
      <c r="E126" s="15" t="str">
        <f t="shared" si="10"/>
        <v>Downey</v>
      </c>
      <c r="F126" s="13">
        <v>44377</v>
      </c>
      <c r="G126" s="13">
        <v>47406</v>
      </c>
      <c r="H126">
        <f t="shared" si="11"/>
        <v>2021</v>
      </c>
      <c r="I126">
        <f t="shared" si="12"/>
        <v>2029</v>
      </c>
      <c r="J126" s="13">
        <v>44484</v>
      </c>
      <c r="K126" s="13">
        <v>47406</v>
      </c>
      <c r="L126">
        <f t="shared" si="13"/>
        <v>2021</v>
      </c>
      <c r="M126">
        <f t="shared" si="14"/>
        <v>2029</v>
      </c>
      <c r="N126" s="16" t="str">
        <f t="shared" si="15"/>
        <v>10/15/2021 - 10/15/2029</v>
      </c>
      <c r="O126" t="s">
        <v>1682</v>
      </c>
      <c r="P126" t="s">
        <v>767</v>
      </c>
      <c r="Q126" s="387" t="str">
        <f t="shared" si="16"/>
        <v>06/30/2021-10/14/2021</v>
      </c>
    </row>
    <row r="127" spans="1:17">
      <c r="A127" s="17" t="s">
        <v>1391</v>
      </c>
      <c r="B127" s="17" t="s">
        <v>1682</v>
      </c>
      <c r="C127" s="16" t="str">
        <f t="shared" si="9"/>
        <v>07/21/1905 - 10/15/2029</v>
      </c>
      <c r="D127" s="16" t="str">
        <f t="shared" si="17"/>
        <v>10/15/2021 - 10/15/2029</v>
      </c>
      <c r="E127" s="15" t="str">
        <f t="shared" si="10"/>
        <v>Duarte</v>
      </c>
      <c r="F127" s="13">
        <v>44377</v>
      </c>
      <c r="G127" s="13">
        <v>47406</v>
      </c>
      <c r="H127">
        <f t="shared" si="11"/>
        <v>2021</v>
      </c>
      <c r="I127">
        <f t="shared" si="12"/>
        <v>2029</v>
      </c>
      <c r="J127" s="13">
        <v>44484</v>
      </c>
      <c r="K127" s="13">
        <v>47406</v>
      </c>
      <c r="L127">
        <f t="shared" si="13"/>
        <v>2021</v>
      </c>
      <c r="M127">
        <f t="shared" si="14"/>
        <v>2029</v>
      </c>
      <c r="N127" s="16" t="str">
        <f t="shared" si="15"/>
        <v>10/15/2021 - 10/15/2029</v>
      </c>
      <c r="O127" t="s">
        <v>1682</v>
      </c>
      <c r="P127" t="s">
        <v>767</v>
      </c>
      <c r="Q127" s="387" t="str">
        <f t="shared" si="16"/>
        <v>06/30/2021-10/14/2021</v>
      </c>
    </row>
    <row r="128" spans="1:17">
      <c r="A128" s="17" t="s">
        <v>1392</v>
      </c>
      <c r="B128" s="17" t="s">
        <v>1683</v>
      </c>
      <c r="C128" s="16" t="str">
        <f t="shared" si="9"/>
        <v>07/22/1905 - 12/31/2030</v>
      </c>
      <c r="D128" s="16" t="str">
        <f t="shared" si="17"/>
        <v>01/31/2023 - 01/31/2031</v>
      </c>
      <c r="E128" s="15" t="str">
        <f t="shared" si="10"/>
        <v>Dublin</v>
      </c>
      <c r="F128" s="13">
        <v>44742</v>
      </c>
      <c r="G128" s="13">
        <v>47848</v>
      </c>
      <c r="H128">
        <f t="shared" si="11"/>
        <v>2022</v>
      </c>
      <c r="I128">
        <f t="shared" si="12"/>
        <v>2030</v>
      </c>
      <c r="J128" s="13">
        <v>44957</v>
      </c>
      <c r="K128" s="13">
        <v>47879</v>
      </c>
      <c r="L128">
        <f t="shared" si="13"/>
        <v>2023</v>
      </c>
      <c r="M128">
        <f t="shared" si="14"/>
        <v>2031</v>
      </c>
      <c r="N128" s="16" t="str">
        <f t="shared" si="15"/>
        <v>01/31/2023 - 01/31/2031</v>
      </c>
      <c r="O128" t="s">
        <v>1683</v>
      </c>
      <c r="P128" t="s">
        <v>767</v>
      </c>
      <c r="Q128" s="387" t="str">
        <f t="shared" si="16"/>
        <v>06/30/2022-01/30/2023</v>
      </c>
    </row>
    <row r="129" spans="1:17">
      <c r="A129" s="17" t="s">
        <v>1761</v>
      </c>
      <c r="B129" s="17" t="s">
        <v>1759</v>
      </c>
      <c r="C129" s="16" t="str">
        <f t="shared" si="9"/>
        <v>07/22/1905 - 11/15/2030</v>
      </c>
      <c r="D129" s="16" t="str">
        <f t="shared" si="17"/>
        <v>02/15/2023 - 02/15/2031</v>
      </c>
      <c r="E129" s="15" t="str">
        <f t="shared" si="10"/>
        <v>Dunsmuir</v>
      </c>
      <c r="F129" s="13">
        <v>43465</v>
      </c>
      <c r="G129" s="13">
        <v>47802</v>
      </c>
      <c r="H129">
        <f t="shared" si="11"/>
        <v>2018</v>
      </c>
      <c r="I129">
        <f t="shared" si="12"/>
        <v>2030</v>
      </c>
      <c r="J129" s="13">
        <v>44972</v>
      </c>
      <c r="K129" s="13">
        <v>47894</v>
      </c>
      <c r="L129">
        <f t="shared" si="13"/>
        <v>2023</v>
      </c>
      <c r="M129">
        <f t="shared" si="14"/>
        <v>2031</v>
      </c>
      <c r="N129" s="16" t="str">
        <f t="shared" si="15"/>
        <v>02/15/2023 - 02/15/2031</v>
      </c>
      <c r="O129" t="s">
        <v>1759</v>
      </c>
      <c r="P129" t="s">
        <v>767</v>
      </c>
      <c r="Q129" s="387" t="str">
        <f t="shared" si="16"/>
        <v>12/31/2018-02/14/2023</v>
      </c>
    </row>
    <row r="130" spans="1:17">
      <c r="A130" s="17" t="s">
        <v>1393</v>
      </c>
      <c r="B130" s="17" t="s">
        <v>1699</v>
      </c>
      <c r="C130" s="16" t="str">
        <f t="shared" ref="C130:C193" si="18">TEXT(I130,"mm/dd/yyyy")&amp;" - "&amp;TEXT(G130,"mm/dd/yyyy")</f>
        <v>07/22/1905 - 12/31/2030</v>
      </c>
      <c r="D130" s="16" t="str">
        <f t="shared" si="17"/>
        <v>01/31/2023 - 01/31/2031</v>
      </c>
      <c r="E130" s="15" t="str">
        <f t="shared" ref="E130:E193" si="19">(PROPER(A130))</f>
        <v>East Palo Alto</v>
      </c>
      <c r="F130" s="13">
        <v>44742</v>
      </c>
      <c r="G130" s="13">
        <v>47848</v>
      </c>
      <c r="H130">
        <f t="shared" ref="H130:H193" si="20">YEAR(F130)</f>
        <v>2022</v>
      </c>
      <c r="I130">
        <f t="shared" ref="I130:I193" si="21">YEAR(G130)</f>
        <v>2030</v>
      </c>
      <c r="J130" s="13">
        <v>44957</v>
      </c>
      <c r="K130" s="13">
        <v>47879</v>
      </c>
      <c r="L130">
        <f t="shared" ref="L130:L193" si="22">YEAR(J130)</f>
        <v>2023</v>
      </c>
      <c r="M130">
        <f t="shared" ref="M130:M193" si="23">YEAR(K130)</f>
        <v>2031</v>
      </c>
      <c r="N130" s="16" t="str">
        <f t="shared" ref="N130:N193" si="24">TEXT(J130,"mm/dd/yyyy")&amp;" - "&amp;TEXT(K130,"mm/dd/yyyy")</f>
        <v>01/31/2023 - 01/31/2031</v>
      </c>
      <c r="O130" t="s">
        <v>1699</v>
      </c>
      <c r="P130" t="s">
        <v>767</v>
      </c>
      <c r="Q130" s="387" t="str">
        <f t="shared" ref="Q130:Q193" si="25">TEXT(F130,"mm/dd/yyyy")&amp;"-"&amp;TEXT(J130-1,"mm/dd/yyyy")</f>
        <v>06/30/2022-01/30/2023</v>
      </c>
    </row>
    <row r="131" spans="1:17">
      <c r="A131" s="17" t="s">
        <v>1394</v>
      </c>
      <c r="B131" s="17" t="s">
        <v>1709</v>
      </c>
      <c r="C131" s="16" t="str">
        <f t="shared" si="18"/>
        <v>07/21/1905 - 10/15/2029</v>
      </c>
      <c r="D131" s="16" t="str">
        <f t="shared" ref="D131:D194" si="26">TEXT(J131,"mm/dd/yyyy")&amp;" - "&amp;TEXT(K131,"mm/dd/yyyy")</f>
        <v>10/15/2021 - 10/15/2029</v>
      </c>
      <c r="E131" s="15" t="str">
        <f t="shared" si="19"/>
        <v>Eastvale</v>
      </c>
      <c r="F131" s="13">
        <v>44377</v>
      </c>
      <c r="G131" s="13">
        <v>47406</v>
      </c>
      <c r="H131">
        <f t="shared" si="20"/>
        <v>2021</v>
      </c>
      <c r="I131">
        <f t="shared" si="21"/>
        <v>2029</v>
      </c>
      <c r="J131" s="13">
        <v>44484</v>
      </c>
      <c r="K131" s="13">
        <v>47406</v>
      </c>
      <c r="L131">
        <f t="shared" si="22"/>
        <v>2021</v>
      </c>
      <c r="M131">
        <f t="shared" si="23"/>
        <v>2029</v>
      </c>
      <c r="N131" s="16" t="str">
        <f t="shared" si="24"/>
        <v>10/15/2021 - 10/15/2029</v>
      </c>
      <c r="O131" t="s">
        <v>1709</v>
      </c>
      <c r="P131" t="s">
        <v>767</v>
      </c>
      <c r="Q131" s="387" t="str">
        <f t="shared" si="25"/>
        <v>06/30/2021-10/14/2021</v>
      </c>
    </row>
    <row r="132" spans="1:17">
      <c r="A132" s="17" t="s">
        <v>1395</v>
      </c>
      <c r="B132" s="17" t="s">
        <v>1731</v>
      </c>
      <c r="C132" s="16" t="str">
        <f t="shared" si="18"/>
        <v>07/21/1905 - 04/15/2029</v>
      </c>
      <c r="D132" s="16" t="str">
        <f t="shared" si="26"/>
        <v>04/30/2021 - 04/30/2029</v>
      </c>
      <c r="E132" s="15" t="str">
        <f t="shared" si="19"/>
        <v>El Cajon</v>
      </c>
      <c r="F132" s="13">
        <v>44012</v>
      </c>
      <c r="G132" s="13">
        <v>47223</v>
      </c>
      <c r="H132">
        <f t="shared" si="20"/>
        <v>2020</v>
      </c>
      <c r="I132">
        <f t="shared" si="21"/>
        <v>2029</v>
      </c>
      <c r="J132" s="13">
        <v>44316</v>
      </c>
      <c r="K132" s="13">
        <v>47238</v>
      </c>
      <c r="L132">
        <f t="shared" si="22"/>
        <v>2021</v>
      </c>
      <c r="M132">
        <f t="shared" si="23"/>
        <v>2029</v>
      </c>
      <c r="N132" s="16" t="str">
        <f t="shared" si="24"/>
        <v>04/30/2021 - 04/30/2029</v>
      </c>
      <c r="O132" t="s">
        <v>1731</v>
      </c>
      <c r="P132" t="s">
        <v>767</v>
      </c>
      <c r="Q132" s="387" t="str">
        <f t="shared" si="25"/>
        <v>06/30/2020-04/29/2021</v>
      </c>
    </row>
    <row r="133" spans="1:17">
      <c r="A133" s="17" t="s">
        <v>1396</v>
      </c>
      <c r="B133" s="17" t="s">
        <v>1719</v>
      </c>
      <c r="C133" s="16" t="str">
        <f t="shared" si="18"/>
        <v>07/21/1905 - 10/15/2029</v>
      </c>
      <c r="D133" s="16" t="str">
        <f t="shared" si="26"/>
        <v>10/15/2021 - 10/15/2029</v>
      </c>
      <c r="E133" s="15" t="str">
        <f t="shared" si="19"/>
        <v>El Centro</v>
      </c>
      <c r="F133" s="13">
        <v>44377</v>
      </c>
      <c r="G133" s="13">
        <v>47406</v>
      </c>
      <c r="H133">
        <f t="shared" si="20"/>
        <v>2021</v>
      </c>
      <c r="I133">
        <f t="shared" si="21"/>
        <v>2029</v>
      </c>
      <c r="J133" s="13">
        <v>44484</v>
      </c>
      <c r="K133" s="13">
        <v>47406</v>
      </c>
      <c r="L133">
        <f t="shared" si="22"/>
        <v>2021</v>
      </c>
      <c r="M133">
        <f t="shared" si="23"/>
        <v>2029</v>
      </c>
      <c r="N133" s="16" t="str">
        <f t="shared" si="24"/>
        <v>10/15/2021 - 10/15/2029</v>
      </c>
      <c r="O133" t="s">
        <v>1719</v>
      </c>
      <c r="P133" t="s">
        <v>767</v>
      </c>
      <c r="Q133" s="387" t="str">
        <f t="shared" si="25"/>
        <v>06/30/2021-10/14/2021</v>
      </c>
    </row>
    <row r="134" spans="1:17">
      <c r="A134" s="17" t="s">
        <v>1397</v>
      </c>
      <c r="B134" s="17" t="s">
        <v>1694</v>
      </c>
      <c r="C134" s="16" t="str">
        <f t="shared" si="18"/>
        <v>07/22/1905 - 12/31/2030</v>
      </c>
      <c r="D134" s="16" t="str">
        <f t="shared" si="26"/>
        <v>01/31/2023 - 01/31/2031</v>
      </c>
      <c r="E134" s="15" t="str">
        <f t="shared" si="19"/>
        <v>El Cerrito</v>
      </c>
      <c r="F134" s="13">
        <v>44742</v>
      </c>
      <c r="G134" s="13">
        <v>47848</v>
      </c>
      <c r="H134">
        <f t="shared" si="20"/>
        <v>2022</v>
      </c>
      <c r="I134">
        <f t="shared" si="21"/>
        <v>2030</v>
      </c>
      <c r="J134" s="13">
        <v>44957</v>
      </c>
      <c r="K134" s="13">
        <v>47879</v>
      </c>
      <c r="L134">
        <f t="shared" si="22"/>
        <v>2023</v>
      </c>
      <c r="M134">
        <f t="shared" si="23"/>
        <v>2031</v>
      </c>
      <c r="N134" s="16" t="str">
        <f t="shared" si="24"/>
        <v>01/31/2023 - 01/31/2031</v>
      </c>
      <c r="O134" t="s">
        <v>1694</v>
      </c>
      <c r="P134" t="s">
        <v>767</v>
      </c>
      <c r="Q134" s="387" t="str">
        <f t="shared" si="25"/>
        <v>06/30/2022-01/30/2023</v>
      </c>
    </row>
    <row r="135" spans="1:17">
      <c r="A135" s="17" t="str">
        <f>B135</f>
        <v>El Dorado County - Unincorporated</v>
      </c>
      <c r="B135" s="17" t="s">
        <v>881</v>
      </c>
      <c r="C135" s="16" t="str">
        <f t="shared" si="18"/>
        <v>07/21/1905 - 08/31/2029</v>
      </c>
      <c r="D135" s="16" t="str">
        <f t="shared" si="26"/>
        <v>05/15/2021 - 05/15/2029</v>
      </c>
      <c r="E135" s="15" t="str">
        <f t="shared" si="19"/>
        <v>El Dorado County - Unincorporated</v>
      </c>
      <c r="F135" s="13">
        <v>44377</v>
      </c>
      <c r="G135" s="13">
        <v>47361</v>
      </c>
      <c r="H135">
        <f t="shared" si="20"/>
        <v>2021</v>
      </c>
      <c r="I135">
        <f t="shared" si="21"/>
        <v>2029</v>
      </c>
      <c r="J135" s="13">
        <v>44331</v>
      </c>
      <c r="K135" s="13">
        <v>47253</v>
      </c>
      <c r="L135">
        <f t="shared" si="22"/>
        <v>2021</v>
      </c>
      <c r="M135">
        <f t="shared" si="23"/>
        <v>2029</v>
      </c>
      <c r="N135" s="16" t="str">
        <f t="shared" si="24"/>
        <v>05/15/2021 - 05/15/2029</v>
      </c>
      <c r="O135" t="s">
        <v>1762</v>
      </c>
      <c r="P135" t="s">
        <v>767</v>
      </c>
      <c r="Q135" s="387" t="str">
        <f t="shared" si="25"/>
        <v>06/30/2021-05/14/2021</v>
      </c>
    </row>
    <row r="136" spans="1:17">
      <c r="A136" s="17" t="s">
        <v>1398</v>
      </c>
      <c r="B136" s="17" t="s">
        <v>1682</v>
      </c>
      <c r="C136" s="16" t="str">
        <f t="shared" si="18"/>
        <v>07/21/1905 - 10/15/2029</v>
      </c>
      <c r="D136" s="16" t="str">
        <f t="shared" si="26"/>
        <v>10/15/2021 - 10/15/2029</v>
      </c>
      <c r="E136" s="15" t="str">
        <f t="shared" si="19"/>
        <v>El Monte</v>
      </c>
      <c r="F136" s="13">
        <v>44377</v>
      </c>
      <c r="G136" s="13">
        <v>47406</v>
      </c>
      <c r="H136">
        <f t="shared" si="20"/>
        <v>2021</v>
      </c>
      <c r="I136">
        <f t="shared" si="21"/>
        <v>2029</v>
      </c>
      <c r="J136" s="13">
        <v>44484</v>
      </c>
      <c r="K136" s="13">
        <v>47406</v>
      </c>
      <c r="L136">
        <f t="shared" si="22"/>
        <v>2021</v>
      </c>
      <c r="M136">
        <f t="shared" si="23"/>
        <v>2029</v>
      </c>
      <c r="N136" s="16" t="str">
        <f t="shared" si="24"/>
        <v>10/15/2021 - 10/15/2029</v>
      </c>
      <c r="O136" t="s">
        <v>1682</v>
      </c>
      <c r="P136" t="s">
        <v>767</v>
      </c>
      <c r="Q136" s="387" t="str">
        <f t="shared" si="25"/>
        <v>06/30/2021-10/14/2021</v>
      </c>
    </row>
    <row r="137" spans="1:17">
      <c r="A137" s="17" t="s">
        <v>1399</v>
      </c>
      <c r="B137" s="17" t="s">
        <v>1682</v>
      </c>
      <c r="C137" s="16" t="str">
        <f t="shared" si="18"/>
        <v>07/21/1905 - 10/15/2029</v>
      </c>
      <c r="D137" s="16" t="str">
        <f t="shared" si="26"/>
        <v>10/15/2021 - 10/15/2029</v>
      </c>
      <c r="E137" s="15" t="str">
        <f t="shared" si="19"/>
        <v>El Segundo</v>
      </c>
      <c r="F137" s="13">
        <v>44377</v>
      </c>
      <c r="G137" s="13">
        <v>47406</v>
      </c>
      <c r="H137">
        <f t="shared" si="20"/>
        <v>2021</v>
      </c>
      <c r="I137">
        <f t="shared" si="21"/>
        <v>2029</v>
      </c>
      <c r="J137" s="13">
        <v>44484</v>
      </c>
      <c r="K137" s="13">
        <v>47406</v>
      </c>
      <c r="L137">
        <f t="shared" si="22"/>
        <v>2021</v>
      </c>
      <c r="M137">
        <f t="shared" si="23"/>
        <v>2029</v>
      </c>
      <c r="N137" s="16" t="str">
        <f t="shared" si="24"/>
        <v>10/15/2021 - 10/15/2029</v>
      </c>
      <c r="O137" t="s">
        <v>1682</v>
      </c>
      <c r="P137" t="s">
        <v>767</v>
      </c>
      <c r="Q137" s="387" t="str">
        <f t="shared" si="25"/>
        <v>06/30/2021-10/14/2021</v>
      </c>
    </row>
    <row r="138" spans="1:17">
      <c r="A138" s="17" t="s">
        <v>1763</v>
      </c>
      <c r="B138" s="17" t="s">
        <v>1739</v>
      </c>
      <c r="C138" s="16" t="str">
        <f t="shared" si="18"/>
        <v>07/21/1905 - 08/31/2029</v>
      </c>
      <c r="D138" s="16" t="str">
        <f t="shared" si="26"/>
        <v>05/15/2021 - 05/15/2029</v>
      </c>
      <c r="E138" s="15" t="str">
        <f t="shared" si="19"/>
        <v>Elk Grove</v>
      </c>
      <c r="F138" s="13">
        <v>44377</v>
      </c>
      <c r="G138" s="13">
        <v>47361</v>
      </c>
      <c r="H138">
        <f t="shared" si="20"/>
        <v>2021</v>
      </c>
      <c r="I138">
        <f t="shared" si="21"/>
        <v>2029</v>
      </c>
      <c r="J138" s="13">
        <v>44331</v>
      </c>
      <c r="K138" s="13">
        <v>47253</v>
      </c>
      <c r="L138">
        <f t="shared" si="22"/>
        <v>2021</v>
      </c>
      <c r="M138">
        <f t="shared" si="23"/>
        <v>2029</v>
      </c>
      <c r="N138" s="16" t="str">
        <f t="shared" si="24"/>
        <v>05/15/2021 - 05/15/2029</v>
      </c>
      <c r="O138" t="s">
        <v>1739</v>
      </c>
      <c r="P138" t="s">
        <v>767</v>
      </c>
      <c r="Q138" s="387" t="str">
        <f t="shared" si="25"/>
        <v>06/30/2021-05/14/2021</v>
      </c>
    </row>
    <row r="139" spans="1:17">
      <c r="A139" s="17" t="s">
        <v>1400</v>
      </c>
      <c r="B139" s="17" t="s">
        <v>1683</v>
      </c>
      <c r="C139" s="16" t="str">
        <f t="shared" si="18"/>
        <v>07/22/1905 - 12/31/2030</v>
      </c>
      <c r="D139" s="16" t="str">
        <f t="shared" si="26"/>
        <v>01/31/2023 - 01/31/2031</v>
      </c>
      <c r="E139" s="15" t="str">
        <f t="shared" si="19"/>
        <v>Emeryville</v>
      </c>
      <c r="F139" s="13">
        <v>44742</v>
      </c>
      <c r="G139" s="13">
        <v>47848</v>
      </c>
      <c r="H139">
        <f t="shared" si="20"/>
        <v>2022</v>
      </c>
      <c r="I139">
        <f t="shared" si="21"/>
        <v>2030</v>
      </c>
      <c r="J139" s="13">
        <v>44957</v>
      </c>
      <c r="K139" s="13">
        <v>47879</v>
      </c>
      <c r="L139">
        <f t="shared" si="22"/>
        <v>2023</v>
      </c>
      <c r="M139">
        <f t="shared" si="23"/>
        <v>2031</v>
      </c>
      <c r="N139" s="16" t="str">
        <f t="shared" si="24"/>
        <v>01/31/2023 - 01/31/2031</v>
      </c>
      <c r="O139" t="s">
        <v>1683</v>
      </c>
      <c r="P139" t="s">
        <v>767</v>
      </c>
      <c r="Q139" s="387" t="str">
        <f t="shared" si="25"/>
        <v>06/30/2022-01/30/2023</v>
      </c>
    </row>
    <row r="140" spans="1:17">
      <c r="A140" s="17" t="s">
        <v>1401</v>
      </c>
      <c r="B140" s="17" t="s">
        <v>1731</v>
      </c>
      <c r="C140" s="16" t="str">
        <f t="shared" si="18"/>
        <v>07/21/1905 - 04/15/2029</v>
      </c>
      <c r="D140" s="16" t="str">
        <f t="shared" si="26"/>
        <v>04/30/2021 - 04/30/2029</v>
      </c>
      <c r="E140" s="15" t="str">
        <f t="shared" si="19"/>
        <v>Encinitas</v>
      </c>
      <c r="F140" s="13">
        <v>44012</v>
      </c>
      <c r="G140" s="13">
        <v>47223</v>
      </c>
      <c r="H140">
        <f t="shared" si="20"/>
        <v>2020</v>
      </c>
      <c r="I140">
        <f t="shared" si="21"/>
        <v>2029</v>
      </c>
      <c r="J140" s="13">
        <v>44316</v>
      </c>
      <c r="K140" s="13">
        <v>47238</v>
      </c>
      <c r="L140">
        <f t="shared" si="22"/>
        <v>2021</v>
      </c>
      <c r="M140">
        <f t="shared" si="23"/>
        <v>2029</v>
      </c>
      <c r="N140" s="16" t="str">
        <f t="shared" si="24"/>
        <v>04/30/2021 - 04/30/2029</v>
      </c>
      <c r="O140" t="s">
        <v>1731</v>
      </c>
      <c r="P140" t="s">
        <v>767</v>
      </c>
      <c r="Q140" s="387" t="str">
        <f t="shared" si="25"/>
        <v>06/30/2020-04/29/2021</v>
      </c>
    </row>
    <row r="141" spans="1:17">
      <c r="A141" s="17" t="s">
        <v>1764</v>
      </c>
      <c r="B141" s="17" t="s">
        <v>1765</v>
      </c>
      <c r="C141" s="16" t="str">
        <f t="shared" si="18"/>
        <v>07/15/1905 - 12/31/2023</v>
      </c>
      <c r="D141" s="16" t="str">
        <f t="shared" si="26"/>
        <v>12/31/2015 - 12/31/2023</v>
      </c>
      <c r="E141" s="15" t="str">
        <f t="shared" si="19"/>
        <v>Escalon</v>
      </c>
      <c r="F141" s="13">
        <v>41640</v>
      </c>
      <c r="G141" s="13">
        <v>45291</v>
      </c>
      <c r="H141">
        <f t="shared" si="20"/>
        <v>2014</v>
      </c>
      <c r="I141">
        <f t="shared" si="21"/>
        <v>2023</v>
      </c>
      <c r="J141" s="13">
        <v>42369</v>
      </c>
      <c r="K141" s="13">
        <v>45291</v>
      </c>
      <c r="L141">
        <f t="shared" si="22"/>
        <v>2015</v>
      </c>
      <c r="M141">
        <f t="shared" si="23"/>
        <v>2023</v>
      </c>
      <c r="N141" s="16" t="str">
        <f t="shared" si="24"/>
        <v>12/31/2015 - 12/31/2023</v>
      </c>
      <c r="O141" t="s">
        <v>1765</v>
      </c>
      <c r="Q141" s="387" t="str">
        <f t="shared" si="25"/>
        <v>01/01/2014-12/30/2015</v>
      </c>
    </row>
    <row r="142" spans="1:17">
      <c r="A142" s="17" t="s">
        <v>1402</v>
      </c>
      <c r="B142" s="17" t="s">
        <v>1731</v>
      </c>
      <c r="C142" s="16" t="str">
        <f t="shared" si="18"/>
        <v>07/21/1905 - 04/15/2029</v>
      </c>
      <c r="D142" s="16" t="str">
        <f t="shared" si="26"/>
        <v>04/30/2021 - 04/30/2029</v>
      </c>
      <c r="E142" s="15" t="str">
        <f t="shared" si="19"/>
        <v>Escondido</v>
      </c>
      <c r="F142" s="13">
        <v>44012</v>
      </c>
      <c r="G142" s="13">
        <v>47223</v>
      </c>
      <c r="H142">
        <f t="shared" si="20"/>
        <v>2020</v>
      </c>
      <c r="I142">
        <f t="shared" si="21"/>
        <v>2029</v>
      </c>
      <c r="J142" s="13">
        <v>44316</v>
      </c>
      <c r="K142" s="13">
        <v>47238</v>
      </c>
      <c r="L142">
        <f t="shared" si="22"/>
        <v>2021</v>
      </c>
      <c r="M142">
        <f t="shared" si="23"/>
        <v>2029</v>
      </c>
      <c r="N142" s="16" t="str">
        <f t="shared" si="24"/>
        <v>04/30/2021 - 04/30/2029</v>
      </c>
      <c r="O142" t="s">
        <v>1731</v>
      </c>
      <c r="P142" t="s">
        <v>767</v>
      </c>
      <c r="Q142" s="387" t="str">
        <f t="shared" si="25"/>
        <v>06/30/2020-04/29/2021</v>
      </c>
    </row>
    <row r="143" spans="1:17">
      <c r="A143" s="17" t="s">
        <v>1403</v>
      </c>
      <c r="B143" s="17" t="s">
        <v>1759</v>
      </c>
      <c r="C143" s="16" t="str">
        <f t="shared" si="18"/>
        <v>07/22/1905 - 11/15/2030</v>
      </c>
      <c r="D143" s="16" t="str">
        <f t="shared" si="26"/>
        <v>02/15/2023 - 02/15/2031</v>
      </c>
      <c r="E143" s="15" t="str">
        <f t="shared" si="19"/>
        <v>Etna</v>
      </c>
      <c r="F143" s="13">
        <v>43465</v>
      </c>
      <c r="G143" s="13">
        <v>47802</v>
      </c>
      <c r="H143">
        <f t="shared" si="20"/>
        <v>2018</v>
      </c>
      <c r="I143">
        <f t="shared" si="21"/>
        <v>2030</v>
      </c>
      <c r="J143" s="13">
        <v>44972</v>
      </c>
      <c r="K143" s="13">
        <v>47894</v>
      </c>
      <c r="L143">
        <f t="shared" si="22"/>
        <v>2023</v>
      </c>
      <c r="M143">
        <f t="shared" si="23"/>
        <v>2031</v>
      </c>
      <c r="N143" s="16" t="str">
        <f t="shared" si="24"/>
        <v>02/15/2023 - 02/15/2031</v>
      </c>
      <c r="O143" t="s">
        <v>1759</v>
      </c>
      <c r="P143" t="s">
        <v>767</v>
      </c>
      <c r="Q143" s="387" t="str">
        <f t="shared" si="25"/>
        <v>12/31/2018-02/14/2023</v>
      </c>
    </row>
    <row r="144" spans="1:17">
      <c r="A144" s="17" t="s">
        <v>1404</v>
      </c>
      <c r="B144" s="17" t="s">
        <v>1695</v>
      </c>
      <c r="C144" s="16" t="str">
        <f t="shared" si="18"/>
        <v>07/19/1905 - 08/31/2027</v>
      </c>
      <c r="D144" s="16" t="str">
        <f t="shared" si="26"/>
        <v>08/31/2019 - 08/31/2027</v>
      </c>
      <c r="E144" s="15" t="str">
        <f t="shared" si="19"/>
        <v>Eureka</v>
      </c>
      <c r="F144" s="13">
        <v>43466</v>
      </c>
      <c r="G144" s="13">
        <v>46630</v>
      </c>
      <c r="H144">
        <f t="shared" si="20"/>
        <v>2019</v>
      </c>
      <c r="I144">
        <f t="shared" si="21"/>
        <v>2027</v>
      </c>
      <c r="J144" s="13">
        <v>43708</v>
      </c>
      <c r="K144" s="13">
        <v>46630</v>
      </c>
      <c r="L144">
        <f t="shared" si="22"/>
        <v>2019</v>
      </c>
      <c r="M144">
        <f t="shared" si="23"/>
        <v>2027</v>
      </c>
      <c r="N144" s="16" t="str">
        <f t="shared" si="24"/>
        <v>08/31/2019 - 08/31/2027</v>
      </c>
      <c r="O144" t="s">
        <v>1695</v>
      </c>
      <c r="P144" t="s">
        <v>767</v>
      </c>
      <c r="Q144" s="387" t="str">
        <f t="shared" si="25"/>
        <v>01/01/2019-08/30/2019</v>
      </c>
    </row>
    <row r="145" spans="1:17">
      <c r="A145" s="17" t="s">
        <v>1766</v>
      </c>
      <c r="B145" s="17" t="s">
        <v>1757</v>
      </c>
      <c r="C145" s="16" t="str">
        <f t="shared" si="18"/>
        <v>07/15/1905 - 09/30/2023</v>
      </c>
      <c r="D145" s="16" t="str">
        <f t="shared" si="26"/>
        <v>12/31/2015 - 12/31/2023</v>
      </c>
      <c r="E145" s="15" t="str">
        <f t="shared" si="19"/>
        <v>Exeter</v>
      </c>
      <c r="F145" s="13">
        <v>41640</v>
      </c>
      <c r="G145" s="13">
        <v>45199</v>
      </c>
      <c r="H145">
        <f t="shared" si="20"/>
        <v>2014</v>
      </c>
      <c r="I145">
        <f t="shared" si="21"/>
        <v>2023</v>
      </c>
      <c r="J145" s="13">
        <v>42369</v>
      </c>
      <c r="K145" s="13">
        <v>45291</v>
      </c>
      <c r="L145">
        <f t="shared" si="22"/>
        <v>2015</v>
      </c>
      <c r="M145">
        <f t="shared" si="23"/>
        <v>2023</v>
      </c>
      <c r="N145" s="16" t="str">
        <f t="shared" si="24"/>
        <v>12/31/2015 - 12/31/2023</v>
      </c>
      <c r="O145" t="s">
        <v>1757</v>
      </c>
      <c r="Q145" s="387" t="str">
        <f t="shared" si="25"/>
        <v>01/01/2014-12/30/2015</v>
      </c>
    </row>
    <row r="146" spans="1:17">
      <c r="A146" s="17" t="s">
        <v>1405</v>
      </c>
      <c r="B146" s="17" t="s">
        <v>1713</v>
      </c>
      <c r="C146" s="16" t="str">
        <f t="shared" si="18"/>
        <v>07/22/1905 - 12/31/2030</v>
      </c>
      <c r="D146" s="16" t="str">
        <f t="shared" si="26"/>
        <v>01/31/2023 - 01/31/2031</v>
      </c>
      <c r="E146" s="15" t="str">
        <f t="shared" si="19"/>
        <v>Fairfax</v>
      </c>
      <c r="F146" s="13">
        <v>44742</v>
      </c>
      <c r="G146" s="13">
        <v>47848</v>
      </c>
      <c r="H146">
        <f t="shared" si="20"/>
        <v>2022</v>
      </c>
      <c r="I146">
        <f t="shared" si="21"/>
        <v>2030</v>
      </c>
      <c r="J146" s="13">
        <v>44957</v>
      </c>
      <c r="K146" s="13">
        <v>47879</v>
      </c>
      <c r="L146">
        <f t="shared" si="22"/>
        <v>2023</v>
      </c>
      <c r="M146">
        <f t="shared" si="23"/>
        <v>2031</v>
      </c>
      <c r="N146" s="16" t="str">
        <f t="shared" si="24"/>
        <v>01/31/2023 - 01/31/2031</v>
      </c>
      <c r="O146" t="s">
        <v>1713</v>
      </c>
      <c r="P146" t="s">
        <v>767</v>
      </c>
      <c r="Q146" s="387" t="str">
        <f t="shared" si="25"/>
        <v>06/30/2022-01/30/2023</v>
      </c>
    </row>
    <row r="147" spans="1:17">
      <c r="A147" s="17" t="s">
        <v>1406</v>
      </c>
      <c r="B147" s="17" t="s">
        <v>1714</v>
      </c>
      <c r="C147" s="16" t="str">
        <f t="shared" si="18"/>
        <v>07/22/1905 - 12/31/2030</v>
      </c>
      <c r="D147" s="16" t="str">
        <f t="shared" si="26"/>
        <v>01/31/2023 - 01/31/2031</v>
      </c>
      <c r="E147" s="15" t="str">
        <f t="shared" si="19"/>
        <v>Fairfield</v>
      </c>
      <c r="F147" s="13">
        <v>44742</v>
      </c>
      <c r="G147" s="13">
        <v>47848</v>
      </c>
      <c r="H147">
        <f t="shared" si="20"/>
        <v>2022</v>
      </c>
      <c r="I147">
        <f t="shared" si="21"/>
        <v>2030</v>
      </c>
      <c r="J147" s="13">
        <v>44957</v>
      </c>
      <c r="K147" s="13">
        <v>47879</v>
      </c>
      <c r="L147">
        <f t="shared" si="22"/>
        <v>2023</v>
      </c>
      <c r="M147">
        <f t="shared" si="23"/>
        <v>2031</v>
      </c>
      <c r="N147" s="16" t="str">
        <f t="shared" si="24"/>
        <v>01/31/2023 - 01/31/2031</v>
      </c>
      <c r="O147" t="s">
        <v>1714</v>
      </c>
      <c r="P147" t="s">
        <v>767</v>
      </c>
      <c r="Q147" s="387" t="str">
        <f t="shared" si="25"/>
        <v>06/30/2022-01/30/2023</v>
      </c>
    </row>
    <row r="148" spans="1:17">
      <c r="A148" s="17" t="s">
        <v>1767</v>
      </c>
      <c r="B148" s="17" t="s">
        <v>1757</v>
      </c>
      <c r="C148" s="16" t="str">
        <f t="shared" si="18"/>
        <v>07/15/1905 - 09/30/2023</v>
      </c>
      <c r="D148" s="16" t="str">
        <f t="shared" si="26"/>
        <v>12/31/2015 - 12/31/2023</v>
      </c>
      <c r="E148" s="15" t="str">
        <f t="shared" si="19"/>
        <v>Farmersville</v>
      </c>
      <c r="F148" s="13">
        <v>41640</v>
      </c>
      <c r="G148" s="13">
        <v>45199</v>
      </c>
      <c r="H148">
        <f t="shared" si="20"/>
        <v>2014</v>
      </c>
      <c r="I148">
        <f t="shared" si="21"/>
        <v>2023</v>
      </c>
      <c r="J148" s="13">
        <v>42369</v>
      </c>
      <c r="K148" s="13">
        <v>45291</v>
      </c>
      <c r="L148">
        <f t="shared" si="22"/>
        <v>2015</v>
      </c>
      <c r="M148">
        <f t="shared" si="23"/>
        <v>2023</v>
      </c>
      <c r="N148" s="16" t="str">
        <f t="shared" si="24"/>
        <v>12/31/2015 - 12/31/2023</v>
      </c>
      <c r="O148" t="s">
        <v>1757</v>
      </c>
      <c r="Q148" s="387" t="str">
        <f t="shared" si="25"/>
        <v>01/01/2014-12/30/2015</v>
      </c>
    </row>
    <row r="149" spans="1:17">
      <c r="A149" s="17" t="s">
        <v>1407</v>
      </c>
      <c r="B149" s="17" t="s">
        <v>1695</v>
      </c>
      <c r="C149" s="16" t="str">
        <f t="shared" si="18"/>
        <v>07/19/1905 - 08/31/2027</v>
      </c>
      <c r="D149" s="16" t="str">
        <f t="shared" si="26"/>
        <v>08/31/2019 - 08/31/2027</v>
      </c>
      <c r="E149" s="15" t="str">
        <f t="shared" si="19"/>
        <v>Ferndale</v>
      </c>
      <c r="F149" s="13">
        <v>43466</v>
      </c>
      <c r="G149" s="13">
        <v>46630</v>
      </c>
      <c r="H149">
        <f t="shared" si="20"/>
        <v>2019</v>
      </c>
      <c r="I149">
        <f t="shared" si="21"/>
        <v>2027</v>
      </c>
      <c r="J149" s="13">
        <v>43708</v>
      </c>
      <c r="K149" s="13">
        <v>46630</v>
      </c>
      <c r="L149">
        <f t="shared" si="22"/>
        <v>2019</v>
      </c>
      <c r="M149">
        <f t="shared" si="23"/>
        <v>2027</v>
      </c>
      <c r="N149" s="16" t="str">
        <f t="shared" si="24"/>
        <v>08/31/2019 - 08/31/2027</v>
      </c>
      <c r="O149" t="s">
        <v>1695</v>
      </c>
      <c r="P149" t="s">
        <v>767</v>
      </c>
      <c r="Q149" s="387" t="str">
        <f t="shared" si="25"/>
        <v>01/01/2019-08/30/2019</v>
      </c>
    </row>
    <row r="150" spans="1:17">
      <c r="A150" s="17" t="s">
        <v>1408</v>
      </c>
      <c r="B150" s="17" t="s">
        <v>1726</v>
      </c>
      <c r="C150" s="16" t="str">
        <f t="shared" si="18"/>
        <v>07/21/1905 - 10/15/2029</v>
      </c>
      <c r="D150" s="16" t="str">
        <f t="shared" si="26"/>
        <v>10/15/2021 - 10/15/2029</v>
      </c>
      <c r="E150" s="15" t="str">
        <f t="shared" si="19"/>
        <v>Fillmore</v>
      </c>
      <c r="F150" s="13">
        <v>44377</v>
      </c>
      <c r="G150" s="13">
        <v>47406</v>
      </c>
      <c r="H150">
        <f t="shared" si="20"/>
        <v>2021</v>
      </c>
      <c r="I150">
        <f t="shared" si="21"/>
        <v>2029</v>
      </c>
      <c r="J150" s="13">
        <v>44484</v>
      </c>
      <c r="K150" s="13">
        <v>47406</v>
      </c>
      <c r="L150">
        <f t="shared" si="22"/>
        <v>2021</v>
      </c>
      <c r="M150">
        <f t="shared" si="23"/>
        <v>2029</v>
      </c>
      <c r="N150" s="16" t="str">
        <f t="shared" si="24"/>
        <v>10/15/2021 - 10/15/2029</v>
      </c>
      <c r="O150" t="s">
        <v>1726</v>
      </c>
      <c r="P150" t="s">
        <v>767</v>
      </c>
      <c r="Q150" s="387" t="str">
        <f t="shared" si="25"/>
        <v>06/30/2021-10/14/2021</v>
      </c>
    </row>
    <row r="151" spans="1:17">
      <c r="A151" s="17" t="s">
        <v>1768</v>
      </c>
      <c r="B151" s="17" t="s">
        <v>1743</v>
      </c>
      <c r="C151" s="16" t="str">
        <f t="shared" si="18"/>
        <v>07/15/1905 - 12/31/2023</v>
      </c>
      <c r="D151" s="16" t="str">
        <f t="shared" si="26"/>
        <v>12/31/2015 - 12/31/2023</v>
      </c>
      <c r="E151" s="15" t="str">
        <f t="shared" si="19"/>
        <v>Firebaugh</v>
      </c>
      <c r="F151" s="13">
        <v>41275</v>
      </c>
      <c r="G151" s="13">
        <v>45291</v>
      </c>
      <c r="H151">
        <f t="shared" si="20"/>
        <v>2013</v>
      </c>
      <c r="I151">
        <f t="shared" si="21"/>
        <v>2023</v>
      </c>
      <c r="J151" s="13">
        <v>42369</v>
      </c>
      <c r="K151" s="13">
        <v>45291</v>
      </c>
      <c r="L151">
        <f t="shared" si="22"/>
        <v>2015</v>
      </c>
      <c r="M151">
        <f t="shared" si="23"/>
        <v>2023</v>
      </c>
      <c r="N151" s="16" t="str">
        <f t="shared" si="24"/>
        <v>12/31/2015 - 12/31/2023</v>
      </c>
      <c r="O151" t="s">
        <v>1743</v>
      </c>
      <c r="Q151" s="387" t="str">
        <f t="shared" si="25"/>
        <v>01/01/2013-12/30/2015</v>
      </c>
    </row>
    <row r="152" spans="1:17">
      <c r="A152" s="17" t="s">
        <v>1769</v>
      </c>
      <c r="B152" s="17" t="s">
        <v>1739</v>
      </c>
      <c r="C152" s="16" t="str">
        <f t="shared" si="18"/>
        <v>07/21/1905 - 08/31/2029</v>
      </c>
      <c r="D152" s="16" t="str">
        <f t="shared" si="26"/>
        <v>05/15/2021 - 05/15/2029</v>
      </c>
      <c r="E152" s="15" t="str">
        <f t="shared" si="19"/>
        <v>Folsom</v>
      </c>
      <c r="F152" s="13">
        <v>44377</v>
      </c>
      <c r="G152" s="13">
        <v>47361</v>
      </c>
      <c r="H152">
        <f t="shared" si="20"/>
        <v>2021</v>
      </c>
      <c r="I152">
        <f t="shared" si="21"/>
        <v>2029</v>
      </c>
      <c r="J152" s="13">
        <v>44331</v>
      </c>
      <c r="K152" s="13">
        <v>47253</v>
      </c>
      <c r="L152">
        <f t="shared" si="22"/>
        <v>2021</v>
      </c>
      <c r="M152">
        <f t="shared" si="23"/>
        <v>2029</v>
      </c>
      <c r="N152" s="16" t="str">
        <f t="shared" si="24"/>
        <v>05/15/2021 - 05/15/2029</v>
      </c>
      <c r="O152" t="s">
        <v>1739</v>
      </c>
      <c r="P152" t="s">
        <v>767</v>
      </c>
      <c r="Q152" s="387" t="str">
        <f t="shared" si="25"/>
        <v>06/30/2021-05/14/2021</v>
      </c>
    </row>
    <row r="153" spans="1:17">
      <c r="A153" s="17" t="s">
        <v>1409</v>
      </c>
      <c r="B153" s="17" t="s">
        <v>1680</v>
      </c>
      <c r="C153" s="16" t="str">
        <f t="shared" si="18"/>
        <v>07/21/1905 - 10/15/2029</v>
      </c>
      <c r="D153" s="16" t="str">
        <f t="shared" si="26"/>
        <v>10/15/2021 - 10/15/2029</v>
      </c>
      <c r="E153" s="15" t="str">
        <f t="shared" si="19"/>
        <v>Fontana</v>
      </c>
      <c r="F153" s="13">
        <v>44377</v>
      </c>
      <c r="G153" s="13">
        <v>47406</v>
      </c>
      <c r="H153">
        <f t="shared" si="20"/>
        <v>2021</v>
      </c>
      <c r="I153">
        <f t="shared" si="21"/>
        <v>2029</v>
      </c>
      <c r="J153" s="13">
        <v>44484</v>
      </c>
      <c r="K153" s="13">
        <v>47406</v>
      </c>
      <c r="L153">
        <f t="shared" si="22"/>
        <v>2021</v>
      </c>
      <c r="M153">
        <f t="shared" si="23"/>
        <v>2029</v>
      </c>
      <c r="N153" s="16" t="str">
        <f t="shared" si="24"/>
        <v>10/15/2021 - 10/15/2029</v>
      </c>
      <c r="O153" t="s">
        <v>1680</v>
      </c>
      <c r="P153" t="s">
        <v>767</v>
      </c>
      <c r="Q153" s="387" t="str">
        <f t="shared" si="25"/>
        <v>06/30/2021-10/14/2021</v>
      </c>
    </row>
    <row r="154" spans="1:17">
      <c r="A154" s="17" t="s">
        <v>1410</v>
      </c>
      <c r="B154" s="17" t="s">
        <v>1770</v>
      </c>
      <c r="C154" s="16" t="str">
        <f t="shared" si="18"/>
        <v>07/19/1905 - 08/15/2027</v>
      </c>
      <c r="D154" s="16" t="str">
        <f t="shared" si="26"/>
        <v>08/15/2019 - 08/15/2027</v>
      </c>
      <c r="E154" s="15" t="str">
        <f t="shared" si="19"/>
        <v>Fort Bragg</v>
      </c>
      <c r="F154" s="13">
        <v>43466</v>
      </c>
      <c r="G154" s="13">
        <v>46614</v>
      </c>
      <c r="H154">
        <f t="shared" si="20"/>
        <v>2019</v>
      </c>
      <c r="I154">
        <f t="shared" si="21"/>
        <v>2027</v>
      </c>
      <c r="J154" s="13">
        <v>43692</v>
      </c>
      <c r="K154" s="13">
        <v>46614</v>
      </c>
      <c r="L154">
        <f t="shared" si="22"/>
        <v>2019</v>
      </c>
      <c r="M154">
        <f t="shared" si="23"/>
        <v>2027</v>
      </c>
      <c r="N154" s="16" t="str">
        <f t="shared" si="24"/>
        <v>08/15/2019 - 08/15/2027</v>
      </c>
      <c r="O154" t="s">
        <v>1770</v>
      </c>
      <c r="P154" s="13" t="s">
        <v>767</v>
      </c>
      <c r="Q154" s="387" t="str">
        <f t="shared" si="25"/>
        <v>01/01/2019-08/14/2019</v>
      </c>
    </row>
    <row r="155" spans="1:17">
      <c r="A155" s="17" t="s">
        <v>1771</v>
      </c>
      <c r="B155" s="17" t="s">
        <v>1759</v>
      </c>
      <c r="C155" s="16" t="str">
        <f t="shared" si="18"/>
        <v>07/22/1905 - 11/15/2030</v>
      </c>
      <c r="D155" s="16" t="str">
        <f t="shared" si="26"/>
        <v>02/15/2023 - 02/15/2031</v>
      </c>
      <c r="E155" s="15" t="str">
        <f t="shared" si="19"/>
        <v>Fort Jones</v>
      </c>
      <c r="F155" s="13">
        <v>43465</v>
      </c>
      <c r="G155" s="13">
        <v>47802</v>
      </c>
      <c r="H155">
        <f t="shared" si="20"/>
        <v>2018</v>
      </c>
      <c r="I155">
        <f t="shared" si="21"/>
        <v>2030</v>
      </c>
      <c r="J155" s="13">
        <v>44972</v>
      </c>
      <c r="K155" s="13">
        <v>47894</v>
      </c>
      <c r="L155">
        <f t="shared" si="22"/>
        <v>2023</v>
      </c>
      <c r="M155">
        <f t="shared" si="23"/>
        <v>2031</v>
      </c>
      <c r="N155" s="16" t="str">
        <f t="shared" si="24"/>
        <v>02/15/2023 - 02/15/2031</v>
      </c>
      <c r="O155" t="s">
        <v>1759</v>
      </c>
      <c r="P155" t="s">
        <v>767</v>
      </c>
      <c r="Q155" s="387" t="str">
        <f t="shared" si="25"/>
        <v>12/31/2018-02/14/2023</v>
      </c>
    </row>
    <row r="156" spans="1:17">
      <c r="A156" s="17" t="s">
        <v>1411</v>
      </c>
      <c r="B156" s="17" t="s">
        <v>1695</v>
      </c>
      <c r="C156" s="16" t="str">
        <f t="shared" si="18"/>
        <v>07/19/1905 - 08/31/2027</v>
      </c>
      <c r="D156" s="16" t="str">
        <f t="shared" si="26"/>
        <v>08/31/2019 - 08/31/2027</v>
      </c>
      <c r="E156" s="15" t="str">
        <f t="shared" si="19"/>
        <v>Fortuna</v>
      </c>
      <c r="F156" s="13">
        <v>43466</v>
      </c>
      <c r="G156" s="13">
        <v>46630</v>
      </c>
      <c r="H156">
        <f t="shared" si="20"/>
        <v>2019</v>
      </c>
      <c r="I156">
        <f t="shared" si="21"/>
        <v>2027</v>
      </c>
      <c r="J156" s="13">
        <v>43708</v>
      </c>
      <c r="K156" s="13">
        <v>46630</v>
      </c>
      <c r="L156">
        <f t="shared" si="22"/>
        <v>2019</v>
      </c>
      <c r="M156">
        <f t="shared" si="23"/>
        <v>2027</v>
      </c>
      <c r="N156" s="16" t="str">
        <f t="shared" si="24"/>
        <v>08/31/2019 - 08/31/2027</v>
      </c>
      <c r="O156" t="s">
        <v>1695</v>
      </c>
      <c r="P156" t="s">
        <v>767</v>
      </c>
      <c r="Q156" s="387" t="str">
        <f t="shared" si="25"/>
        <v>01/01/2019-08/30/2019</v>
      </c>
    </row>
    <row r="157" spans="1:17">
      <c r="A157" s="17" t="s">
        <v>1412</v>
      </c>
      <c r="B157" s="17" t="s">
        <v>1699</v>
      </c>
      <c r="C157" s="16" t="str">
        <f t="shared" si="18"/>
        <v>07/22/1905 - 12/31/2030</v>
      </c>
      <c r="D157" s="16" t="str">
        <f t="shared" si="26"/>
        <v>01/31/2023 - 01/31/2031</v>
      </c>
      <c r="E157" s="15" t="str">
        <f t="shared" si="19"/>
        <v>Foster City</v>
      </c>
      <c r="F157" s="13">
        <v>44742</v>
      </c>
      <c r="G157" s="13">
        <v>47848</v>
      </c>
      <c r="H157">
        <f t="shared" si="20"/>
        <v>2022</v>
      </c>
      <c r="I157">
        <f t="shared" si="21"/>
        <v>2030</v>
      </c>
      <c r="J157" s="13">
        <v>44957</v>
      </c>
      <c r="K157" s="13">
        <v>47879</v>
      </c>
      <c r="L157">
        <f t="shared" si="22"/>
        <v>2023</v>
      </c>
      <c r="M157">
        <f t="shared" si="23"/>
        <v>2031</v>
      </c>
      <c r="N157" s="16" t="str">
        <f t="shared" si="24"/>
        <v>01/31/2023 - 01/31/2031</v>
      </c>
      <c r="O157" t="s">
        <v>1699</v>
      </c>
      <c r="P157" t="s">
        <v>767</v>
      </c>
      <c r="Q157" s="387" t="str">
        <f t="shared" si="25"/>
        <v>06/30/2022-01/30/2023</v>
      </c>
    </row>
    <row r="158" spans="1:17">
      <c r="A158" s="17" t="s">
        <v>1413</v>
      </c>
      <c r="B158" s="17" t="s">
        <v>1685</v>
      </c>
      <c r="C158" s="16" t="str">
        <f t="shared" si="18"/>
        <v>07/21/1905 - 10/15/2029</v>
      </c>
      <c r="D158" s="16" t="str">
        <f t="shared" si="26"/>
        <v>10/15/2021 - 10/15/2029</v>
      </c>
      <c r="E158" s="15" t="str">
        <f t="shared" si="19"/>
        <v>Fountain Valley</v>
      </c>
      <c r="F158" s="13">
        <v>44377</v>
      </c>
      <c r="G158" s="13">
        <v>47406</v>
      </c>
      <c r="H158">
        <f t="shared" si="20"/>
        <v>2021</v>
      </c>
      <c r="I158">
        <f t="shared" si="21"/>
        <v>2029</v>
      </c>
      <c r="J158" s="13">
        <v>44484</v>
      </c>
      <c r="K158" s="13">
        <v>47406</v>
      </c>
      <c r="L158">
        <f t="shared" si="22"/>
        <v>2021</v>
      </c>
      <c r="M158">
        <f t="shared" si="23"/>
        <v>2029</v>
      </c>
      <c r="N158" s="16" t="str">
        <f t="shared" si="24"/>
        <v>10/15/2021 - 10/15/2029</v>
      </c>
      <c r="O158" t="s">
        <v>1685</v>
      </c>
      <c r="P158" t="s">
        <v>767</v>
      </c>
      <c r="Q158" s="387" t="str">
        <f t="shared" si="25"/>
        <v>06/30/2021-10/14/2021</v>
      </c>
    </row>
    <row r="159" spans="1:17">
      <c r="A159" s="17" t="s">
        <v>1772</v>
      </c>
      <c r="B159" s="17" t="s">
        <v>1743</v>
      </c>
      <c r="C159" s="16" t="str">
        <f t="shared" si="18"/>
        <v>07/15/1905 - 12/31/2023</v>
      </c>
      <c r="D159" s="16" t="str">
        <f t="shared" si="26"/>
        <v>12/31/2015 - 12/31/2023</v>
      </c>
      <c r="E159" s="15" t="str">
        <f t="shared" si="19"/>
        <v>Fowler</v>
      </c>
      <c r="F159" s="13">
        <v>41275</v>
      </c>
      <c r="G159" s="13">
        <v>45291</v>
      </c>
      <c r="H159">
        <f t="shared" si="20"/>
        <v>2013</v>
      </c>
      <c r="I159">
        <f t="shared" si="21"/>
        <v>2023</v>
      </c>
      <c r="J159" s="13">
        <v>42369</v>
      </c>
      <c r="K159" s="13">
        <v>45291</v>
      </c>
      <c r="L159">
        <f t="shared" si="22"/>
        <v>2015</v>
      </c>
      <c r="M159">
        <f t="shared" si="23"/>
        <v>2023</v>
      </c>
      <c r="N159" s="16" t="str">
        <f t="shared" si="24"/>
        <v>12/31/2015 - 12/31/2023</v>
      </c>
      <c r="O159" t="s">
        <v>1743</v>
      </c>
      <c r="Q159" s="387" t="str">
        <f t="shared" si="25"/>
        <v>01/01/2013-12/30/2015</v>
      </c>
    </row>
    <row r="160" spans="1:17">
      <c r="A160" s="17" t="s">
        <v>1414</v>
      </c>
      <c r="B160" s="17" t="s">
        <v>1683</v>
      </c>
      <c r="C160" s="16" t="str">
        <f t="shared" si="18"/>
        <v>07/22/1905 - 12/31/2030</v>
      </c>
      <c r="D160" s="16" t="str">
        <f t="shared" si="26"/>
        <v>01/31/2023 - 01/31/2031</v>
      </c>
      <c r="E160" s="15" t="str">
        <f t="shared" si="19"/>
        <v>Fremont</v>
      </c>
      <c r="F160" s="13">
        <v>44742</v>
      </c>
      <c r="G160" s="13">
        <v>47848</v>
      </c>
      <c r="H160">
        <f t="shared" si="20"/>
        <v>2022</v>
      </c>
      <c r="I160">
        <f t="shared" si="21"/>
        <v>2030</v>
      </c>
      <c r="J160" s="13">
        <v>44957</v>
      </c>
      <c r="K160" s="13">
        <v>47879</v>
      </c>
      <c r="L160">
        <f t="shared" si="22"/>
        <v>2023</v>
      </c>
      <c r="M160">
        <f t="shared" si="23"/>
        <v>2031</v>
      </c>
      <c r="N160" s="16" t="str">
        <f t="shared" si="24"/>
        <v>01/31/2023 - 01/31/2031</v>
      </c>
      <c r="O160" t="s">
        <v>1683</v>
      </c>
      <c r="P160" t="s">
        <v>767</v>
      </c>
      <c r="Q160" s="387" t="str">
        <f t="shared" si="25"/>
        <v>06/30/2022-01/30/2023</v>
      </c>
    </row>
    <row r="161" spans="1:17">
      <c r="A161" s="17" t="s">
        <v>1415</v>
      </c>
      <c r="B161" s="17" t="s">
        <v>1743</v>
      </c>
      <c r="C161" s="16" t="str">
        <f t="shared" si="18"/>
        <v>07/15/1905 - 12/31/2023</v>
      </c>
      <c r="D161" s="16" t="str">
        <f t="shared" si="26"/>
        <v>12/31/2015 - 12/31/2023</v>
      </c>
      <c r="E161" s="15" t="str">
        <f t="shared" si="19"/>
        <v>Fresno</v>
      </c>
      <c r="F161" s="13">
        <v>41275</v>
      </c>
      <c r="G161" s="13">
        <v>45291</v>
      </c>
      <c r="H161">
        <f t="shared" si="20"/>
        <v>2013</v>
      </c>
      <c r="I161">
        <f t="shared" si="21"/>
        <v>2023</v>
      </c>
      <c r="J161" s="13">
        <v>42369</v>
      </c>
      <c r="K161" s="13">
        <v>45291</v>
      </c>
      <c r="L161">
        <f t="shared" si="22"/>
        <v>2015</v>
      </c>
      <c r="M161">
        <f t="shared" si="23"/>
        <v>2023</v>
      </c>
      <c r="N161" s="16" t="str">
        <f t="shared" si="24"/>
        <v>12/31/2015 - 12/31/2023</v>
      </c>
      <c r="O161" t="s">
        <v>1743</v>
      </c>
      <c r="Q161" s="387" t="str">
        <f t="shared" si="25"/>
        <v>01/01/2013-12/30/2015</v>
      </c>
    </row>
    <row r="162" spans="1:17">
      <c r="A162" s="17" t="str">
        <f>B162</f>
        <v>Fresno County - Unincorporated</v>
      </c>
      <c r="B162" s="17" t="s">
        <v>1118</v>
      </c>
      <c r="C162" s="16" t="str">
        <f t="shared" si="18"/>
        <v>07/15/1905 - 12/31/2023</v>
      </c>
      <c r="D162" s="16" t="str">
        <f t="shared" si="26"/>
        <v>12/31/2015 - 12/31/2023</v>
      </c>
      <c r="E162" s="15" t="str">
        <f t="shared" si="19"/>
        <v>Fresno County - Unincorporated</v>
      </c>
      <c r="F162" s="13">
        <v>41275</v>
      </c>
      <c r="G162" s="13">
        <v>45291</v>
      </c>
      <c r="H162">
        <f t="shared" si="20"/>
        <v>2013</v>
      </c>
      <c r="I162">
        <f t="shared" si="21"/>
        <v>2023</v>
      </c>
      <c r="J162" s="13">
        <v>42369</v>
      </c>
      <c r="K162" s="13">
        <v>45291</v>
      </c>
      <c r="L162">
        <f t="shared" si="22"/>
        <v>2015</v>
      </c>
      <c r="M162">
        <f t="shared" si="23"/>
        <v>2023</v>
      </c>
      <c r="N162" s="16" t="str">
        <f t="shared" si="24"/>
        <v>12/31/2015 - 12/31/2023</v>
      </c>
      <c r="O162" t="s">
        <v>1743</v>
      </c>
      <c r="Q162" s="387" t="str">
        <f t="shared" si="25"/>
        <v>01/01/2013-12/30/2015</v>
      </c>
    </row>
    <row r="163" spans="1:17">
      <c r="A163" s="17" t="s">
        <v>1416</v>
      </c>
      <c r="B163" s="17" t="s">
        <v>1685</v>
      </c>
      <c r="C163" s="16" t="str">
        <f t="shared" si="18"/>
        <v>07/21/1905 - 10/15/2029</v>
      </c>
      <c r="D163" s="16" t="str">
        <f t="shared" si="26"/>
        <v>10/15/2021 - 10/15/2029</v>
      </c>
      <c r="E163" s="15" t="str">
        <f t="shared" si="19"/>
        <v>Fullerton</v>
      </c>
      <c r="F163" s="13">
        <v>44377</v>
      </c>
      <c r="G163" s="13">
        <v>47406</v>
      </c>
      <c r="H163">
        <f t="shared" si="20"/>
        <v>2021</v>
      </c>
      <c r="I163">
        <f t="shared" si="21"/>
        <v>2029</v>
      </c>
      <c r="J163" s="13">
        <v>44484</v>
      </c>
      <c r="K163" s="13">
        <v>47406</v>
      </c>
      <c r="L163">
        <f t="shared" si="22"/>
        <v>2021</v>
      </c>
      <c r="M163">
        <f t="shared" si="23"/>
        <v>2029</v>
      </c>
      <c r="N163" s="16" t="str">
        <f t="shared" si="24"/>
        <v>10/15/2021 - 10/15/2029</v>
      </c>
      <c r="O163" t="s">
        <v>1685</v>
      </c>
      <c r="P163" t="s">
        <v>767</v>
      </c>
      <c r="Q163" s="387" t="str">
        <f t="shared" si="25"/>
        <v>06/30/2021-10/14/2021</v>
      </c>
    </row>
    <row r="164" spans="1:17">
      <c r="A164" s="17" t="s">
        <v>1773</v>
      </c>
      <c r="B164" s="17" t="s">
        <v>1739</v>
      </c>
      <c r="C164" s="16" t="str">
        <f t="shared" si="18"/>
        <v>07/21/1905 - 08/31/2029</v>
      </c>
      <c r="D164" s="16" t="str">
        <f t="shared" si="26"/>
        <v>05/15/2021 - 05/15/2029</v>
      </c>
      <c r="E164" s="15" t="str">
        <f t="shared" si="19"/>
        <v>Galt</v>
      </c>
      <c r="F164" s="13">
        <v>44377</v>
      </c>
      <c r="G164" s="13">
        <v>47361</v>
      </c>
      <c r="H164">
        <f t="shared" si="20"/>
        <v>2021</v>
      </c>
      <c r="I164">
        <f t="shared" si="21"/>
        <v>2029</v>
      </c>
      <c r="J164" s="13">
        <v>44331</v>
      </c>
      <c r="K164" s="13">
        <v>47253</v>
      </c>
      <c r="L164">
        <f t="shared" si="22"/>
        <v>2021</v>
      </c>
      <c r="M164">
        <f t="shared" si="23"/>
        <v>2029</v>
      </c>
      <c r="N164" s="16" t="str">
        <f t="shared" si="24"/>
        <v>05/15/2021 - 05/15/2029</v>
      </c>
      <c r="O164" t="s">
        <v>1739</v>
      </c>
      <c r="P164" t="s">
        <v>767</v>
      </c>
      <c r="Q164" s="387" t="str">
        <f t="shared" si="25"/>
        <v>06/30/2021-05/14/2021</v>
      </c>
    </row>
    <row r="165" spans="1:17">
      <c r="A165" s="17" t="s">
        <v>1417</v>
      </c>
      <c r="B165" s="17" t="s">
        <v>1685</v>
      </c>
      <c r="C165" s="16" t="str">
        <f t="shared" si="18"/>
        <v>07/21/1905 - 10/15/2029</v>
      </c>
      <c r="D165" s="16" t="str">
        <f t="shared" si="26"/>
        <v>10/15/2021 - 10/15/2029</v>
      </c>
      <c r="E165" s="15" t="str">
        <f t="shared" si="19"/>
        <v>Garden Grove</v>
      </c>
      <c r="F165" s="13">
        <v>44377</v>
      </c>
      <c r="G165" s="13">
        <v>47406</v>
      </c>
      <c r="H165">
        <f t="shared" si="20"/>
        <v>2021</v>
      </c>
      <c r="I165">
        <f t="shared" si="21"/>
        <v>2029</v>
      </c>
      <c r="J165" s="13">
        <v>44484</v>
      </c>
      <c r="K165" s="13">
        <v>47406</v>
      </c>
      <c r="L165">
        <f t="shared" si="22"/>
        <v>2021</v>
      </c>
      <c r="M165">
        <f t="shared" si="23"/>
        <v>2029</v>
      </c>
      <c r="N165" s="16" t="str">
        <f t="shared" si="24"/>
        <v>10/15/2021 - 10/15/2029</v>
      </c>
      <c r="O165" t="s">
        <v>1685</v>
      </c>
      <c r="P165" t="s">
        <v>767</v>
      </c>
      <c r="Q165" s="387" t="str">
        <f t="shared" si="25"/>
        <v>06/30/2021-10/14/2021</v>
      </c>
    </row>
    <row r="166" spans="1:17">
      <c r="A166" s="17" t="s">
        <v>1418</v>
      </c>
      <c r="B166" s="17" t="s">
        <v>1682</v>
      </c>
      <c r="C166" s="16" t="str">
        <f t="shared" si="18"/>
        <v>07/21/1905 - 10/15/2029</v>
      </c>
      <c r="D166" s="16" t="str">
        <f t="shared" si="26"/>
        <v>10/15/2021 - 10/15/2029</v>
      </c>
      <c r="E166" s="15" t="str">
        <f t="shared" si="19"/>
        <v>Gardena</v>
      </c>
      <c r="F166" s="13">
        <v>44377</v>
      </c>
      <c r="G166" s="13">
        <v>47406</v>
      </c>
      <c r="H166">
        <f t="shared" si="20"/>
        <v>2021</v>
      </c>
      <c r="I166">
        <f t="shared" si="21"/>
        <v>2029</v>
      </c>
      <c r="J166" s="13">
        <v>44484</v>
      </c>
      <c r="K166" s="13">
        <v>47406</v>
      </c>
      <c r="L166">
        <f t="shared" si="22"/>
        <v>2021</v>
      </c>
      <c r="M166">
        <f t="shared" si="23"/>
        <v>2029</v>
      </c>
      <c r="N166" s="16" t="str">
        <f t="shared" si="24"/>
        <v>10/15/2021 - 10/15/2029</v>
      </c>
      <c r="O166" t="s">
        <v>1682</v>
      </c>
      <c r="P166" t="s">
        <v>767</v>
      </c>
      <c r="Q166" s="387" t="str">
        <f t="shared" si="25"/>
        <v>06/30/2021-10/14/2021</v>
      </c>
    </row>
    <row r="167" spans="1:17">
      <c r="A167" s="17" t="s">
        <v>1419</v>
      </c>
      <c r="B167" s="17" t="s">
        <v>1727</v>
      </c>
      <c r="C167" s="16" t="str">
        <f t="shared" si="18"/>
        <v>07/22/1905 - 12/31/2030</v>
      </c>
      <c r="D167" s="16" t="str">
        <f t="shared" si="26"/>
        <v>01/31/2023 - 01/31/2031</v>
      </c>
      <c r="E167" s="15" t="str">
        <f t="shared" si="19"/>
        <v>Gilroy</v>
      </c>
      <c r="F167" s="13">
        <v>44742</v>
      </c>
      <c r="G167" s="13">
        <v>47848</v>
      </c>
      <c r="H167">
        <f t="shared" si="20"/>
        <v>2022</v>
      </c>
      <c r="I167">
        <f t="shared" si="21"/>
        <v>2030</v>
      </c>
      <c r="J167" s="13">
        <v>44957</v>
      </c>
      <c r="K167" s="13">
        <v>47879</v>
      </c>
      <c r="L167">
        <f t="shared" si="22"/>
        <v>2023</v>
      </c>
      <c r="M167">
        <f t="shared" si="23"/>
        <v>2031</v>
      </c>
      <c r="N167" s="16" t="str">
        <f t="shared" si="24"/>
        <v>01/31/2023 - 01/31/2031</v>
      </c>
      <c r="O167" t="s">
        <v>1727</v>
      </c>
      <c r="P167" t="s">
        <v>767</v>
      </c>
      <c r="Q167" s="387" t="str">
        <f t="shared" si="25"/>
        <v>06/30/2022-01/30/2023</v>
      </c>
    </row>
    <row r="168" spans="1:17">
      <c r="A168" s="17" t="s">
        <v>1420</v>
      </c>
      <c r="B168" s="17" t="s">
        <v>1682</v>
      </c>
      <c r="C168" s="16" t="str">
        <f t="shared" si="18"/>
        <v>07/21/1905 - 10/15/2029</v>
      </c>
      <c r="D168" s="16" t="str">
        <f t="shared" si="26"/>
        <v>10/15/2021 - 10/15/2029</v>
      </c>
      <c r="E168" s="15" t="str">
        <f t="shared" si="19"/>
        <v>Glendale</v>
      </c>
      <c r="F168" s="13">
        <v>44377</v>
      </c>
      <c r="G168" s="13">
        <v>47406</v>
      </c>
      <c r="H168">
        <f t="shared" si="20"/>
        <v>2021</v>
      </c>
      <c r="I168">
        <f t="shared" si="21"/>
        <v>2029</v>
      </c>
      <c r="J168" s="13">
        <v>44484</v>
      </c>
      <c r="K168" s="13">
        <v>47406</v>
      </c>
      <c r="L168">
        <f t="shared" si="22"/>
        <v>2021</v>
      </c>
      <c r="M168">
        <f t="shared" si="23"/>
        <v>2029</v>
      </c>
      <c r="N168" s="16" t="str">
        <f t="shared" si="24"/>
        <v>10/15/2021 - 10/15/2029</v>
      </c>
      <c r="O168" t="s">
        <v>1682</v>
      </c>
      <c r="P168" t="s">
        <v>767</v>
      </c>
      <c r="Q168" s="387" t="str">
        <f t="shared" si="25"/>
        <v>06/30/2021-10/14/2021</v>
      </c>
    </row>
    <row r="169" spans="1:17">
      <c r="A169" s="17" t="s">
        <v>1421</v>
      </c>
      <c r="B169" s="17" t="s">
        <v>1682</v>
      </c>
      <c r="C169" s="16" t="str">
        <f t="shared" si="18"/>
        <v>07/21/1905 - 10/15/2029</v>
      </c>
      <c r="D169" s="16" t="str">
        <f t="shared" si="26"/>
        <v>10/15/2021 - 10/15/2029</v>
      </c>
      <c r="E169" s="15" t="str">
        <f t="shared" si="19"/>
        <v>Glendora</v>
      </c>
      <c r="F169" s="13">
        <v>44377</v>
      </c>
      <c r="G169" s="13">
        <v>47406</v>
      </c>
      <c r="H169">
        <f t="shared" si="20"/>
        <v>2021</v>
      </c>
      <c r="I169">
        <f t="shared" si="21"/>
        <v>2029</v>
      </c>
      <c r="J169" s="13">
        <v>44484</v>
      </c>
      <c r="K169" s="13">
        <v>47406</v>
      </c>
      <c r="L169">
        <f t="shared" si="22"/>
        <v>2021</v>
      </c>
      <c r="M169">
        <f t="shared" si="23"/>
        <v>2029</v>
      </c>
      <c r="N169" s="16" t="str">
        <f t="shared" si="24"/>
        <v>10/15/2021 - 10/15/2029</v>
      </c>
      <c r="O169" t="s">
        <v>1682</v>
      </c>
      <c r="P169" t="s">
        <v>767</v>
      </c>
      <c r="Q169" s="387" t="str">
        <f t="shared" si="25"/>
        <v>06/30/2021-10/14/2021</v>
      </c>
    </row>
    <row r="170" spans="1:17">
      <c r="A170" s="17" t="str">
        <f>B170</f>
        <v>Glenn County - Unincorporated</v>
      </c>
      <c r="B170" s="17" t="s">
        <v>975</v>
      </c>
      <c r="C170" s="16" t="str">
        <f t="shared" si="18"/>
        <v>07/21/1905 - 11/30/2029</v>
      </c>
      <c r="D170" s="16" t="str">
        <f t="shared" si="26"/>
        <v>11/30/2021 - 11/30/2029</v>
      </c>
      <c r="E170" s="15" t="str">
        <f t="shared" si="19"/>
        <v>Glenn County - Unincorporated</v>
      </c>
      <c r="F170" s="13">
        <v>43465</v>
      </c>
      <c r="G170" s="13">
        <v>47452</v>
      </c>
      <c r="H170">
        <f t="shared" si="20"/>
        <v>2018</v>
      </c>
      <c r="I170">
        <f t="shared" si="21"/>
        <v>2029</v>
      </c>
      <c r="J170" s="13">
        <v>44530</v>
      </c>
      <c r="K170" s="13">
        <v>47452</v>
      </c>
      <c r="L170">
        <f t="shared" si="22"/>
        <v>2021</v>
      </c>
      <c r="M170">
        <f t="shared" si="23"/>
        <v>2029</v>
      </c>
      <c r="N170" s="16" t="str">
        <f t="shared" si="24"/>
        <v>11/30/2021 - 11/30/2029</v>
      </c>
      <c r="O170" t="s">
        <v>1774</v>
      </c>
      <c r="P170" t="s">
        <v>767</v>
      </c>
      <c r="Q170" s="387" t="str">
        <f t="shared" si="25"/>
        <v>12/31/2018-11/29/2021</v>
      </c>
    </row>
    <row r="171" spans="1:17">
      <c r="A171" s="17" t="s">
        <v>1423</v>
      </c>
      <c r="B171" s="17" t="s">
        <v>1722</v>
      </c>
      <c r="C171" s="16" t="str">
        <f t="shared" si="18"/>
        <v>07/23/1905 - 02/15/2031</v>
      </c>
      <c r="D171" s="16" t="str">
        <f t="shared" si="26"/>
        <v>02/15/2023 - 02/15/2031</v>
      </c>
      <c r="E171" s="15" t="str">
        <f t="shared" si="19"/>
        <v>Goleta</v>
      </c>
      <c r="F171" s="13">
        <v>44742</v>
      </c>
      <c r="G171" s="13">
        <v>47894</v>
      </c>
      <c r="H171">
        <f t="shared" si="20"/>
        <v>2022</v>
      </c>
      <c r="I171">
        <f t="shared" si="21"/>
        <v>2031</v>
      </c>
      <c r="J171" s="13">
        <v>44972</v>
      </c>
      <c r="K171" s="13">
        <v>47894</v>
      </c>
      <c r="L171">
        <f t="shared" si="22"/>
        <v>2023</v>
      </c>
      <c r="M171">
        <f t="shared" si="23"/>
        <v>2031</v>
      </c>
      <c r="N171" s="16" t="str">
        <f t="shared" si="24"/>
        <v>02/15/2023 - 02/15/2031</v>
      </c>
      <c r="O171" t="s">
        <v>1722</v>
      </c>
      <c r="P171" t="s">
        <v>767</v>
      </c>
      <c r="Q171" s="387" t="str">
        <f t="shared" si="25"/>
        <v>06/30/2022-02/14/2023</v>
      </c>
    </row>
    <row r="172" spans="1:17">
      <c r="A172" s="17" t="s">
        <v>1775</v>
      </c>
      <c r="B172" s="17" t="s">
        <v>1732</v>
      </c>
      <c r="C172" s="16" t="str">
        <f t="shared" si="18"/>
        <v>07/15/1905 - 12/31/2023</v>
      </c>
      <c r="D172" s="16" t="str">
        <f t="shared" si="26"/>
        <v>12/31/2015 - 12/31/2023</v>
      </c>
      <c r="E172" s="15" t="str">
        <f t="shared" si="19"/>
        <v>Gonzales</v>
      </c>
      <c r="F172" s="13">
        <v>41640</v>
      </c>
      <c r="G172" s="13">
        <v>45291</v>
      </c>
      <c r="H172">
        <f t="shared" si="20"/>
        <v>2014</v>
      </c>
      <c r="I172">
        <f t="shared" si="21"/>
        <v>2023</v>
      </c>
      <c r="J172" s="13">
        <v>42369</v>
      </c>
      <c r="K172" s="13">
        <v>45291</v>
      </c>
      <c r="L172">
        <f t="shared" si="22"/>
        <v>2015</v>
      </c>
      <c r="M172">
        <f t="shared" si="23"/>
        <v>2023</v>
      </c>
      <c r="N172" s="16" t="str">
        <f t="shared" si="24"/>
        <v>12/31/2015 - 12/31/2023</v>
      </c>
      <c r="O172" t="s">
        <v>1732</v>
      </c>
      <c r="Q172" s="387" t="str">
        <f t="shared" si="25"/>
        <v>01/01/2014-12/30/2015</v>
      </c>
    </row>
    <row r="173" spans="1:17">
      <c r="A173" s="17" t="s">
        <v>1424</v>
      </c>
      <c r="B173" s="17" t="s">
        <v>1680</v>
      </c>
      <c r="C173" s="16" t="str">
        <f t="shared" si="18"/>
        <v>07/21/1905 - 10/15/2029</v>
      </c>
      <c r="D173" s="16" t="str">
        <f t="shared" si="26"/>
        <v>10/15/2021 - 10/15/2029</v>
      </c>
      <c r="E173" s="15" t="str">
        <f t="shared" si="19"/>
        <v>Grand Terrace</v>
      </c>
      <c r="F173" s="13">
        <v>44377</v>
      </c>
      <c r="G173" s="13">
        <v>47406</v>
      </c>
      <c r="H173">
        <f t="shared" si="20"/>
        <v>2021</v>
      </c>
      <c r="I173">
        <f t="shared" si="21"/>
        <v>2029</v>
      </c>
      <c r="J173" s="13">
        <v>44484</v>
      </c>
      <c r="K173" s="13">
        <v>47406</v>
      </c>
      <c r="L173">
        <f t="shared" si="22"/>
        <v>2021</v>
      </c>
      <c r="M173">
        <f t="shared" si="23"/>
        <v>2029</v>
      </c>
      <c r="N173" s="16" t="str">
        <f t="shared" si="24"/>
        <v>10/15/2021 - 10/15/2029</v>
      </c>
      <c r="O173" t="s">
        <v>1680</v>
      </c>
      <c r="P173" t="s">
        <v>767</v>
      </c>
      <c r="Q173" s="387" t="str">
        <f t="shared" si="25"/>
        <v>06/30/2021-10/14/2021</v>
      </c>
    </row>
    <row r="174" spans="1:17">
      <c r="A174" s="17" t="s">
        <v>1425</v>
      </c>
      <c r="B174" s="17" t="s">
        <v>1776</v>
      </c>
      <c r="C174" s="16" t="str">
        <f t="shared" si="18"/>
        <v>07/19/1905 - 08/15/2027</v>
      </c>
      <c r="D174" s="16" t="str">
        <f t="shared" si="26"/>
        <v>08/15/2019 - 08/15/2027</v>
      </c>
      <c r="E174" s="15" t="str">
        <f t="shared" si="19"/>
        <v>Grass Valley</v>
      </c>
      <c r="F174" s="13">
        <v>43466</v>
      </c>
      <c r="G174" s="13">
        <v>46614</v>
      </c>
      <c r="H174">
        <f t="shared" si="20"/>
        <v>2019</v>
      </c>
      <c r="I174">
        <f t="shared" si="21"/>
        <v>2027</v>
      </c>
      <c r="J174" s="13">
        <v>43692</v>
      </c>
      <c r="K174" s="13">
        <v>46614</v>
      </c>
      <c r="L174">
        <f t="shared" si="22"/>
        <v>2019</v>
      </c>
      <c r="M174">
        <f t="shared" si="23"/>
        <v>2027</v>
      </c>
      <c r="N174" s="16" t="str">
        <f t="shared" si="24"/>
        <v>08/15/2019 - 08/15/2027</v>
      </c>
      <c r="O174" t="s">
        <v>1776</v>
      </c>
      <c r="P174" s="13" t="s">
        <v>767</v>
      </c>
      <c r="Q174" s="387" t="str">
        <f t="shared" si="25"/>
        <v>01/01/2019-08/14/2019</v>
      </c>
    </row>
    <row r="175" spans="1:17">
      <c r="A175" s="17" t="s">
        <v>1777</v>
      </c>
      <c r="B175" s="17" t="s">
        <v>1732</v>
      </c>
      <c r="C175" s="16" t="str">
        <f t="shared" si="18"/>
        <v>07/15/1905 - 12/31/2023</v>
      </c>
      <c r="D175" s="16" t="str">
        <f t="shared" si="26"/>
        <v>12/31/2015 - 12/31/2023</v>
      </c>
      <c r="E175" s="15" t="str">
        <f t="shared" si="19"/>
        <v>Greenfield</v>
      </c>
      <c r="F175" s="13">
        <v>41640</v>
      </c>
      <c r="G175" s="13">
        <v>45291</v>
      </c>
      <c r="H175">
        <f t="shared" si="20"/>
        <v>2014</v>
      </c>
      <c r="I175">
        <f t="shared" si="21"/>
        <v>2023</v>
      </c>
      <c r="J175" s="13">
        <v>42369</v>
      </c>
      <c r="K175" s="13">
        <v>45291</v>
      </c>
      <c r="L175">
        <f t="shared" si="22"/>
        <v>2015</v>
      </c>
      <c r="M175">
        <f t="shared" si="23"/>
        <v>2023</v>
      </c>
      <c r="N175" s="16" t="str">
        <f t="shared" si="24"/>
        <v>12/31/2015 - 12/31/2023</v>
      </c>
      <c r="O175" t="s">
        <v>1732</v>
      </c>
      <c r="Q175" s="387" t="str">
        <f t="shared" si="25"/>
        <v>01/01/2014-12/30/2015</v>
      </c>
    </row>
    <row r="176" spans="1:17">
      <c r="A176" s="17" t="s">
        <v>1426</v>
      </c>
      <c r="B176" s="17" t="s">
        <v>1716</v>
      </c>
      <c r="C176" s="16" t="str">
        <f t="shared" si="18"/>
        <v>07/22/1905 - 06/15/2030</v>
      </c>
      <c r="D176" s="16" t="str">
        <f t="shared" si="26"/>
        <v>06/15/2022 - 06/15/2030</v>
      </c>
      <c r="E176" s="15" t="str">
        <f t="shared" si="19"/>
        <v>Gridley</v>
      </c>
      <c r="F176" s="13">
        <v>44561</v>
      </c>
      <c r="G176" s="13">
        <v>47649</v>
      </c>
      <c r="H176">
        <f t="shared" si="20"/>
        <v>2021</v>
      </c>
      <c r="I176">
        <f t="shared" si="21"/>
        <v>2030</v>
      </c>
      <c r="J176" s="13">
        <v>44727</v>
      </c>
      <c r="K176" s="13">
        <v>47649</v>
      </c>
      <c r="L176">
        <f t="shared" si="22"/>
        <v>2022</v>
      </c>
      <c r="M176">
        <f t="shared" si="23"/>
        <v>2030</v>
      </c>
      <c r="N176" s="16" t="str">
        <f t="shared" si="24"/>
        <v>06/15/2022 - 06/15/2030</v>
      </c>
      <c r="O176" t="s">
        <v>1716</v>
      </c>
      <c r="P176" t="s">
        <v>767</v>
      </c>
      <c r="Q176" s="387" t="str">
        <f t="shared" si="25"/>
        <v>12/31/2021-06/14/2022</v>
      </c>
    </row>
    <row r="177" spans="1:17">
      <c r="A177" s="17" t="s">
        <v>1427</v>
      </c>
      <c r="B177" s="17" t="s">
        <v>1696</v>
      </c>
      <c r="C177" s="16" t="str">
        <f t="shared" si="18"/>
        <v>07/20/1905 - 12/31/2028</v>
      </c>
      <c r="D177" s="16" t="str">
        <f t="shared" si="26"/>
        <v>01/01/2021 - 12/31/2028</v>
      </c>
      <c r="E177" s="15" t="str">
        <f t="shared" si="19"/>
        <v>Grover Beach</v>
      </c>
      <c r="F177" s="13">
        <v>43466</v>
      </c>
      <c r="G177" s="13">
        <v>47118</v>
      </c>
      <c r="H177">
        <f t="shared" si="20"/>
        <v>2019</v>
      </c>
      <c r="I177">
        <f t="shared" si="21"/>
        <v>2028</v>
      </c>
      <c r="J177" s="13">
        <v>44197</v>
      </c>
      <c r="K177" s="13">
        <v>47118</v>
      </c>
      <c r="L177">
        <f t="shared" si="22"/>
        <v>2021</v>
      </c>
      <c r="M177">
        <f t="shared" si="23"/>
        <v>2028</v>
      </c>
      <c r="N177" s="16" t="str">
        <f t="shared" si="24"/>
        <v>01/01/2021 - 12/31/2028</v>
      </c>
      <c r="O177" t="s">
        <v>1696</v>
      </c>
      <c r="P177" t="s">
        <v>767</v>
      </c>
      <c r="Q177" s="387" t="str">
        <f t="shared" si="25"/>
        <v>01/01/2019-12/31/2020</v>
      </c>
    </row>
    <row r="178" spans="1:17">
      <c r="A178" s="17" t="s">
        <v>1428</v>
      </c>
      <c r="B178" s="17" t="s">
        <v>1722</v>
      </c>
      <c r="C178" s="16" t="str">
        <f t="shared" si="18"/>
        <v>07/23/1905 - 02/15/2031</v>
      </c>
      <c r="D178" s="16" t="str">
        <f t="shared" si="26"/>
        <v>02/15/2023 - 02/15/2031</v>
      </c>
      <c r="E178" s="15" t="str">
        <f t="shared" si="19"/>
        <v>Guadalupe</v>
      </c>
      <c r="F178" s="13">
        <v>44742</v>
      </c>
      <c r="G178" s="13">
        <v>47894</v>
      </c>
      <c r="H178">
        <f t="shared" si="20"/>
        <v>2022</v>
      </c>
      <c r="I178">
        <f t="shared" si="21"/>
        <v>2031</v>
      </c>
      <c r="J178" s="13">
        <v>44972</v>
      </c>
      <c r="K178" s="13">
        <v>47894</v>
      </c>
      <c r="L178">
        <f t="shared" si="22"/>
        <v>2023</v>
      </c>
      <c r="M178">
        <f t="shared" si="23"/>
        <v>2031</v>
      </c>
      <c r="N178" s="16" t="str">
        <f t="shared" si="24"/>
        <v>02/15/2023 - 02/15/2031</v>
      </c>
      <c r="O178" t="s">
        <v>1722</v>
      </c>
      <c r="P178" t="s">
        <v>767</v>
      </c>
      <c r="Q178" s="387" t="str">
        <f t="shared" si="25"/>
        <v>06/30/2022-02/14/2023</v>
      </c>
    </row>
    <row r="179" spans="1:17">
      <c r="A179" s="17" t="s">
        <v>1778</v>
      </c>
      <c r="B179" s="17" t="s">
        <v>1701</v>
      </c>
      <c r="C179" s="16" t="str">
        <f t="shared" si="18"/>
        <v>07/15/1905 - 12/31/2023</v>
      </c>
      <c r="D179" s="16" t="str">
        <f t="shared" si="26"/>
        <v>03/31/2016 - 03/31/2024</v>
      </c>
      <c r="E179" s="15" t="str">
        <f t="shared" si="19"/>
        <v>Gustine</v>
      </c>
      <c r="F179" s="13">
        <v>41640</v>
      </c>
      <c r="G179" s="13">
        <v>45291</v>
      </c>
      <c r="H179">
        <f t="shared" si="20"/>
        <v>2014</v>
      </c>
      <c r="I179">
        <f t="shared" si="21"/>
        <v>2023</v>
      </c>
      <c r="J179" s="13">
        <v>42460</v>
      </c>
      <c r="K179" s="13">
        <v>45382</v>
      </c>
      <c r="L179">
        <f t="shared" si="22"/>
        <v>2016</v>
      </c>
      <c r="M179">
        <f t="shared" si="23"/>
        <v>2024</v>
      </c>
      <c r="N179" s="16" t="str">
        <f t="shared" si="24"/>
        <v>03/31/2016 - 03/31/2024</v>
      </c>
      <c r="O179" t="s">
        <v>1701</v>
      </c>
      <c r="Q179" s="387" t="str">
        <f t="shared" si="25"/>
        <v>01/01/2014-03/30/2016</v>
      </c>
    </row>
    <row r="180" spans="1:17">
      <c r="A180" s="17" t="s">
        <v>1429</v>
      </c>
      <c r="B180" s="17" t="s">
        <v>1699</v>
      </c>
      <c r="C180" s="16" t="str">
        <f t="shared" si="18"/>
        <v>07/22/1905 - 12/31/2030</v>
      </c>
      <c r="D180" s="16" t="str">
        <f t="shared" si="26"/>
        <v>01/31/2023 - 01/31/2031</v>
      </c>
      <c r="E180" s="15" t="str">
        <f t="shared" si="19"/>
        <v>Half Moon Bay</v>
      </c>
      <c r="F180" s="13">
        <v>44742</v>
      </c>
      <c r="G180" s="13">
        <v>47848</v>
      </c>
      <c r="H180">
        <f t="shared" si="20"/>
        <v>2022</v>
      </c>
      <c r="I180">
        <f t="shared" si="21"/>
        <v>2030</v>
      </c>
      <c r="J180" s="13">
        <v>44957</v>
      </c>
      <c r="K180" s="13">
        <v>47879</v>
      </c>
      <c r="L180">
        <f t="shared" si="22"/>
        <v>2023</v>
      </c>
      <c r="M180">
        <f t="shared" si="23"/>
        <v>2031</v>
      </c>
      <c r="N180" s="16" t="str">
        <f t="shared" si="24"/>
        <v>01/31/2023 - 01/31/2031</v>
      </c>
      <c r="O180" t="s">
        <v>1699</v>
      </c>
      <c r="P180" t="s">
        <v>767</v>
      </c>
      <c r="Q180" s="387" t="str">
        <f t="shared" si="25"/>
        <v>06/30/2022-01/30/2023</v>
      </c>
    </row>
    <row r="181" spans="1:17">
      <c r="A181" s="17" t="s">
        <v>1779</v>
      </c>
      <c r="B181" s="17" t="s">
        <v>1706</v>
      </c>
      <c r="C181" s="16" t="str">
        <f t="shared" si="18"/>
        <v>07/15/1905 - 12/31/2023</v>
      </c>
      <c r="D181" s="16" t="str">
        <f t="shared" si="26"/>
        <v>01/31/2016 - 01/31/2024</v>
      </c>
      <c r="E181" s="15" t="str">
        <f t="shared" si="19"/>
        <v>Hanford</v>
      </c>
      <c r="F181" s="13">
        <v>41640</v>
      </c>
      <c r="G181" s="13">
        <v>45291</v>
      </c>
      <c r="H181">
        <f t="shared" si="20"/>
        <v>2014</v>
      </c>
      <c r="I181">
        <f t="shared" si="21"/>
        <v>2023</v>
      </c>
      <c r="J181" s="13">
        <v>42400</v>
      </c>
      <c r="K181" s="13">
        <v>45322</v>
      </c>
      <c r="L181">
        <f t="shared" si="22"/>
        <v>2016</v>
      </c>
      <c r="M181">
        <f t="shared" si="23"/>
        <v>2024</v>
      </c>
      <c r="N181" s="16" t="str">
        <f t="shared" si="24"/>
        <v>01/31/2016 - 01/31/2024</v>
      </c>
      <c r="O181" t="s">
        <v>1706</v>
      </c>
      <c r="Q181" s="387" t="str">
        <f t="shared" si="25"/>
        <v>01/01/2014-01/30/2016</v>
      </c>
    </row>
    <row r="182" spans="1:17">
      <c r="A182" s="17" t="s">
        <v>1430</v>
      </c>
      <c r="B182" s="17" t="s">
        <v>1682</v>
      </c>
      <c r="C182" s="16" t="str">
        <f t="shared" si="18"/>
        <v>07/21/1905 - 10/15/2029</v>
      </c>
      <c r="D182" s="16" t="str">
        <f t="shared" si="26"/>
        <v>10/15/2021 - 10/15/2029</v>
      </c>
      <c r="E182" s="15" t="str">
        <f t="shared" si="19"/>
        <v>Hawaiian Gardens</v>
      </c>
      <c r="F182" s="13">
        <v>44377</v>
      </c>
      <c r="G182" s="13">
        <v>47406</v>
      </c>
      <c r="H182">
        <f t="shared" si="20"/>
        <v>2021</v>
      </c>
      <c r="I182">
        <f t="shared" si="21"/>
        <v>2029</v>
      </c>
      <c r="J182" s="13">
        <v>44484</v>
      </c>
      <c r="K182" s="13">
        <v>47406</v>
      </c>
      <c r="L182">
        <f t="shared" si="22"/>
        <v>2021</v>
      </c>
      <c r="M182">
        <f t="shared" si="23"/>
        <v>2029</v>
      </c>
      <c r="N182" s="16" t="str">
        <f t="shared" si="24"/>
        <v>10/15/2021 - 10/15/2029</v>
      </c>
      <c r="O182" t="s">
        <v>1682</v>
      </c>
      <c r="P182" t="s">
        <v>767</v>
      </c>
      <c r="Q182" s="387" t="str">
        <f t="shared" si="25"/>
        <v>06/30/2021-10/14/2021</v>
      </c>
    </row>
    <row r="183" spans="1:17">
      <c r="A183" s="17" t="s">
        <v>1431</v>
      </c>
      <c r="B183" s="17" t="s">
        <v>1682</v>
      </c>
      <c r="C183" s="16" t="str">
        <f t="shared" si="18"/>
        <v>07/21/1905 - 10/15/2029</v>
      </c>
      <c r="D183" s="16" t="str">
        <f t="shared" si="26"/>
        <v>10/15/2021 - 10/15/2029</v>
      </c>
      <c r="E183" s="15" t="str">
        <f t="shared" si="19"/>
        <v>Hawthorne</v>
      </c>
      <c r="F183" s="13">
        <v>44377</v>
      </c>
      <c r="G183" s="13">
        <v>47406</v>
      </c>
      <c r="H183">
        <f t="shared" si="20"/>
        <v>2021</v>
      </c>
      <c r="I183">
        <f t="shared" si="21"/>
        <v>2029</v>
      </c>
      <c r="J183" s="13">
        <v>44484</v>
      </c>
      <c r="K183" s="13">
        <v>47406</v>
      </c>
      <c r="L183">
        <f t="shared" si="22"/>
        <v>2021</v>
      </c>
      <c r="M183">
        <f t="shared" si="23"/>
        <v>2029</v>
      </c>
      <c r="N183" s="16" t="str">
        <f t="shared" si="24"/>
        <v>10/15/2021 - 10/15/2029</v>
      </c>
      <c r="O183" t="s">
        <v>1682</v>
      </c>
      <c r="P183" t="s">
        <v>767</v>
      </c>
      <c r="Q183" s="387" t="str">
        <f t="shared" si="25"/>
        <v>06/30/2021-10/14/2021</v>
      </c>
    </row>
    <row r="184" spans="1:17">
      <c r="A184" s="17" t="s">
        <v>1432</v>
      </c>
      <c r="B184" s="17" t="s">
        <v>1683</v>
      </c>
      <c r="C184" s="16" t="str">
        <f t="shared" si="18"/>
        <v>07/22/1905 - 12/31/2030</v>
      </c>
      <c r="D184" s="16" t="str">
        <f t="shared" si="26"/>
        <v>01/31/2023 - 01/31/2031</v>
      </c>
      <c r="E184" s="15" t="str">
        <f t="shared" si="19"/>
        <v>Hayward</v>
      </c>
      <c r="F184" s="13">
        <v>44742</v>
      </c>
      <c r="G184" s="13">
        <v>47848</v>
      </c>
      <c r="H184">
        <f t="shared" si="20"/>
        <v>2022</v>
      </c>
      <c r="I184">
        <f t="shared" si="21"/>
        <v>2030</v>
      </c>
      <c r="J184" s="13">
        <v>44957</v>
      </c>
      <c r="K184" s="13">
        <v>47879</v>
      </c>
      <c r="L184">
        <f t="shared" si="22"/>
        <v>2023</v>
      </c>
      <c r="M184">
        <f t="shared" si="23"/>
        <v>2031</v>
      </c>
      <c r="N184" s="16" t="str">
        <f t="shared" si="24"/>
        <v>01/31/2023 - 01/31/2031</v>
      </c>
      <c r="O184" t="s">
        <v>1683</v>
      </c>
      <c r="P184" t="s">
        <v>767</v>
      </c>
      <c r="Q184" s="387" t="str">
        <f t="shared" si="25"/>
        <v>06/30/2022-01/30/2023</v>
      </c>
    </row>
    <row r="185" spans="1:17">
      <c r="A185" s="17" t="s">
        <v>1433</v>
      </c>
      <c r="B185" s="17" t="s">
        <v>1741</v>
      </c>
      <c r="C185" s="16" t="str">
        <f t="shared" si="18"/>
        <v>07/22/1905 - 12/31/2030</v>
      </c>
      <c r="D185" s="16" t="str">
        <f t="shared" si="26"/>
        <v>01/31/2023 - 01/31/2031</v>
      </c>
      <c r="E185" s="15" t="str">
        <f t="shared" si="19"/>
        <v>Healdsburg</v>
      </c>
      <c r="F185" s="13">
        <v>44742</v>
      </c>
      <c r="G185" s="13">
        <v>47848</v>
      </c>
      <c r="H185">
        <f t="shared" si="20"/>
        <v>2022</v>
      </c>
      <c r="I185">
        <f t="shared" si="21"/>
        <v>2030</v>
      </c>
      <c r="J185" s="13">
        <v>44957</v>
      </c>
      <c r="K185" s="13">
        <v>47879</v>
      </c>
      <c r="L185">
        <f t="shared" si="22"/>
        <v>2023</v>
      </c>
      <c r="M185">
        <f t="shared" si="23"/>
        <v>2031</v>
      </c>
      <c r="N185" s="16" t="str">
        <f t="shared" si="24"/>
        <v>01/31/2023 - 01/31/2031</v>
      </c>
      <c r="O185" t="s">
        <v>1741</v>
      </c>
      <c r="P185" t="s">
        <v>767</v>
      </c>
      <c r="Q185" s="387" t="str">
        <f t="shared" si="25"/>
        <v>06/30/2022-01/30/2023</v>
      </c>
    </row>
    <row r="186" spans="1:17">
      <c r="A186" s="17" t="s">
        <v>1434</v>
      </c>
      <c r="B186" s="17" t="s">
        <v>1709</v>
      </c>
      <c r="C186" s="16" t="str">
        <f t="shared" si="18"/>
        <v>07/21/1905 - 10/15/2029</v>
      </c>
      <c r="D186" s="16" t="str">
        <f t="shared" si="26"/>
        <v>10/15/2021 - 10/15/2029</v>
      </c>
      <c r="E186" s="15" t="str">
        <f t="shared" si="19"/>
        <v>Hemet</v>
      </c>
      <c r="F186" s="13">
        <v>44377</v>
      </c>
      <c r="G186" s="13">
        <v>47406</v>
      </c>
      <c r="H186">
        <f t="shared" si="20"/>
        <v>2021</v>
      </c>
      <c r="I186">
        <f t="shared" si="21"/>
        <v>2029</v>
      </c>
      <c r="J186" s="13">
        <v>44484</v>
      </c>
      <c r="K186" s="13">
        <v>47406</v>
      </c>
      <c r="L186">
        <f t="shared" si="22"/>
        <v>2021</v>
      </c>
      <c r="M186">
        <f t="shared" si="23"/>
        <v>2029</v>
      </c>
      <c r="N186" s="16" t="str">
        <f t="shared" si="24"/>
        <v>10/15/2021 - 10/15/2029</v>
      </c>
      <c r="O186" t="s">
        <v>1709</v>
      </c>
      <c r="P186" t="s">
        <v>767</v>
      </c>
      <c r="Q186" s="387" t="str">
        <f t="shared" si="25"/>
        <v>06/30/2021-10/14/2021</v>
      </c>
    </row>
    <row r="187" spans="1:17">
      <c r="A187" s="17" t="s">
        <v>1780</v>
      </c>
      <c r="B187" s="17" t="s">
        <v>1694</v>
      </c>
      <c r="C187" s="16" t="str">
        <f t="shared" si="18"/>
        <v>07/22/1905 - 12/31/2030</v>
      </c>
      <c r="D187" s="16" t="str">
        <f t="shared" si="26"/>
        <v>01/31/2023 - 01/31/2031</v>
      </c>
      <c r="E187" s="15" t="str">
        <f t="shared" si="19"/>
        <v>Hercules</v>
      </c>
      <c r="F187" s="13">
        <v>44742</v>
      </c>
      <c r="G187" s="13">
        <v>47848</v>
      </c>
      <c r="H187">
        <f t="shared" si="20"/>
        <v>2022</v>
      </c>
      <c r="I187">
        <f t="shared" si="21"/>
        <v>2030</v>
      </c>
      <c r="J187" s="13">
        <v>44957</v>
      </c>
      <c r="K187" s="13">
        <v>47879</v>
      </c>
      <c r="L187">
        <f t="shared" si="22"/>
        <v>2023</v>
      </c>
      <c r="M187">
        <f t="shared" si="23"/>
        <v>2031</v>
      </c>
      <c r="N187" s="16" t="str">
        <f t="shared" si="24"/>
        <v>01/31/2023 - 01/31/2031</v>
      </c>
      <c r="O187" t="s">
        <v>1694</v>
      </c>
      <c r="P187" t="s">
        <v>767</v>
      </c>
      <c r="Q187" s="387" t="str">
        <f t="shared" si="25"/>
        <v>06/30/2022-01/30/2023</v>
      </c>
    </row>
    <row r="188" spans="1:17">
      <c r="A188" s="17" t="s">
        <v>1435</v>
      </c>
      <c r="B188" s="17" t="s">
        <v>1682</v>
      </c>
      <c r="C188" s="16" t="str">
        <f t="shared" si="18"/>
        <v>07/21/1905 - 10/15/2029</v>
      </c>
      <c r="D188" s="16" t="str">
        <f t="shared" si="26"/>
        <v>10/15/2021 - 10/15/2029</v>
      </c>
      <c r="E188" s="15" t="str">
        <f t="shared" si="19"/>
        <v>Hermosa Beach</v>
      </c>
      <c r="F188" s="13">
        <v>44377</v>
      </c>
      <c r="G188" s="13">
        <v>47406</v>
      </c>
      <c r="H188">
        <f t="shared" si="20"/>
        <v>2021</v>
      </c>
      <c r="I188">
        <f t="shared" si="21"/>
        <v>2029</v>
      </c>
      <c r="J188" s="13">
        <v>44484</v>
      </c>
      <c r="K188" s="13">
        <v>47406</v>
      </c>
      <c r="L188">
        <f t="shared" si="22"/>
        <v>2021</v>
      </c>
      <c r="M188">
        <f t="shared" si="23"/>
        <v>2029</v>
      </c>
      <c r="N188" s="16" t="str">
        <f t="shared" si="24"/>
        <v>10/15/2021 - 10/15/2029</v>
      </c>
      <c r="O188" t="s">
        <v>1682</v>
      </c>
      <c r="P188" t="s">
        <v>767</v>
      </c>
      <c r="Q188" s="387" t="str">
        <f t="shared" si="25"/>
        <v>06/30/2021-10/14/2021</v>
      </c>
    </row>
    <row r="189" spans="1:17">
      <c r="A189" s="17" t="s">
        <v>1436</v>
      </c>
      <c r="B189" s="17" t="s">
        <v>1680</v>
      </c>
      <c r="C189" s="16" t="str">
        <f t="shared" si="18"/>
        <v>07/21/1905 - 10/15/2029</v>
      </c>
      <c r="D189" s="16" t="str">
        <f t="shared" si="26"/>
        <v>10/15/2021 - 10/15/2029</v>
      </c>
      <c r="E189" s="15" t="str">
        <f t="shared" si="19"/>
        <v>Hesperia</v>
      </c>
      <c r="F189" s="13">
        <v>44377</v>
      </c>
      <c r="G189" s="13">
        <v>47406</v>
      </c>
      <c r="H189">
        <f t="shared" si="20"/>
        <v>2021</v>
      </c>
      <c r="I189">
        <f t="shared" si="21"/>
        <v>2029</v>
      </c>
      <c r="J189" s="13">
        <v>44484</v>
      </c>
      <c r="K189" s="13">
        <v>47406</v>
      </c>
      <c r="L189">
        <f t="shared" si="22"/>
        <v>2021</v>
      </c>
      <c r="M189">
        <f t="shared" si="23"/>
        <v>2029</v>
      </c>
      <c r="N189" s="16" t="str">
        <f t="shared" si="24"/>
        <v>10/15/2021 - 10/15/2029</v>
      </c>
      <c r="O189" t="s">
        <v>1680</v>
      </c>
      <c r="P189" t="s">
        <v>767</v>
      </c>
      <c r="Q189" s="387" t="str">
        <f t="shared" si="25"/>
        <v>06/30/2021-10/14/2021</v>
      </c>
    </row>
    <row r="190" spans="1:17">
      <c r="A190" s="17" t="s">
        <v>1437</v>
      </c>
      <c r="B190" s="17" t="s">
        <v>1682</v>
      </c>
      <c r="C190" s="16" t="str">
        <f t="shared" si="18"/>
        <v>07/21/1905 - 10/15/2029</v>
      </c>
      <c r="D190" s="16" t="str">
        <f t="shared" si="26"/>
        <v>10/15/2021 - 10/15/2029</v>
      </c>
      <c r="E190" s="15" t="str">
        <f t="shared" si="19"/>
        <v>Hidden Hills</v>
      </c>
      <c r="F190" s="13">
        <v>44377</v>
      </c>
      <c r="G190" s="13">
        <v>47406</v>
      </c>
      <c r="H190">
        <f t="shared" si="20"/>
        <v>2021</v>
      </c>
      <c r="I190">
        <f t="shared" si="21"/>
        <v>2029</v>
      </c>
      <c r="J190" s="13">
        <v>44484</v>
      </c>
      <c r="K190" s="13">
        <v>47406</v>
      </c>
      <c r="L190">
        <f t="shared" si="22"/>
        <v>2021</v>
      </c>
      <c r="M190">
        <f t="shared" si="23"/>
        <v>2029</v>
      </c>
      <c r="N190" s="16" t="str">
        <f t="shared" si="24"/>
        <v>10/15/2021 - 10/15/2029</v>
      </c>
      <c r="O190" t="s">
        <v>1682</v>
      </c>
      <c r="P190" t="s">
        <v>767</v>
      </c>
      <c r="Q190" s="387" t="str">
        <f t="shared" si="25"/>
        <v>06/30/2021-10/14/2021</v>
      </c>
    </row>
    <row r="191" spans="1:17">
      <c r="A191" s="17" t="s">
        <v>1438</v>
      </c>
      <c r="B191" s="17" t="s">
        <v>1680</v>
      </c>
      <c r="C191" s="16" t="str">
        <f t="shared" si="18"/>
        <v>07/21/1905 - 10/15/2029</v>
      </c>
      <c r="D191" s="16" t="str">
        <f t="shared" si="26"/>
        <v>10/15/2021 - 10/15/2029</v>
      </c>
      <c r="E191" s="15" t="str">
        <f t="shared" si="19"/>
        <v>Highland</v>
      </c>
      <c r="F191" s="13">
        <v>44377</v>
      </c>
      <c r="G191" s="13">
        <v>47406</v>
      </c>
      <c r="H191">
        <f t="shared" si="20"/>
        <v>2021</v>
      </c>
      <c r="I191">
        <f t="shared" si="21"/>
        <v>2029</v>
      </c>
      <c r="J191" s="13">
        <v>44484</v>
      </c>
      <c r="K191" s="13">
        <v>47406</v>
      </c>
      <c r="L191">
        <f t="shared" si="22"/>
        <v>2021</v>
      </c>
      <c r="M191">
        <f t="shared" si="23"/>
        <v>2029</v>
      </c>
      <c r="N191" s="16" t="str">
        <f t="shared" si="24"/>
        <v>10/15/2021 - 10/15/2029</v>
      </c>
      <c r="O191" t="s">
        <v>1680</v>
      </c>
      <c r="P191" t="s">
        <v>767</v>
      </c>
      <c r="Q191" s="387" t="str">
        <f t="shared" si="25"/>
        <v>06/30/2021-10/14/2021</v>
      </c>
    </row>
    <row r="192" spans="1:17">
      <c r="A192" s="17" t="s">
        <v>1439</v>
      </c>
      <c r="B192" s="17" t="s">
        <v>1699</v>
      </c>
      <c r="C192" s="16" t="str">
        <f t="shared" si="18"/>
        <v>07/22/1905 - 12/31/2030</v>
      </c>
      <c r="D192" s="16" t="str">
        <f t="shared" si="26"/>
        <v>01/31/2023 - 01/31/2031</v>
      </c>
      <c r="E192" s="15" t="str">
        <f t="shared" si="19"/>
        <v>Hillsborough</v>
      </c>
      <c r="F192" s="13">
        <v>44742</v>
      </c>
      <c r="G192" s="13">
        <v>47848</v>
      </c>
      <c r="H192">
        <f t="shared" si="20"/>
        <v>2022</v>
      </c>
      <c r="I192">
        <f t="shared" si="21"/>
        <v>2030</v>
      </c>
      <c r="J192" s="13">
        <v>44957</v>
      </c>
      <c r="K192" s="13">
        <v>47879</v>
      </c>
      <c r="L192">
        <f t="shared" si="22"/>
        <v>2023</v>
      </c>
      <c r="M192">
        <f t="shared" si="23"/>
        <v>2031</v>
      </c>
      <c r="N192" s="16" t="str">
        <f t="shared" si="24"/>
        <v>01/31/2023 - 01/31/2031</v>
      </c>
      <c r="O192" t="s">
        <v>1699</v>
      </c>
      <c r="P192" t="s">
        <v>767</v>
      </c>
      <c r="Q192" s="387" t="str">
        <f t="shared" si="25"/>
        <v>06/30/2022-01/30/2023</v>
      </c>
    </row>
    <row r="193" spans="1:17">
      <c r="A193" s="17" t="s">
        <v>1781</v>
      </c>
      <c r="B193" s="17" t="s">
        <v>1782</v>
      </c>
      <c r="C193" s="16" t="str">
        <f t="shared" si="18"/>
        <v>07/15/1905 - 12/31/2023</v>
      </c>
      <c r="D193" s="16" t="str">
        <f t="shared" si="26"/>
        <v>12/31/2015 - 12/31/2023</v>
      </c>
      <c r="E193" s="15" t="str">
        <f t="shared" si="19"/>
        <v>Hollister</v>
      </c>
      <c r="F193" s="13">
        <v>41640</v>
      </c>
      <c r="G193" s="13">
        <v>45291</v>
      </c>
      <c r="H193">
        <f t="shared" si="20"/>
        <v>2014</v>
      </c>
      <c r="I193">
        <f t="shared" si="21"/>
        <v>2023</v>
      </c>
      <c r="J193" s="13">
        <v>42369</v>
      </c>
      <c r="K193" s="13">
        <v>45291</v>
      </c>
      <c r="L193">
        <f t="shared" si="22"/>
        <v>2015</v>
      </c>
      <c r="M193">
        <f t="shared" si="23"/>
        <v>2023</v>
      </c>
      <c r="N193" s="16" t="str">
        <f t="shared" si="24"/>
        <v>12/31/2015 - 12/31/2023</v>
      </c>
      <c r="O193" t="s">
        <v>1782</v>
      </c>
      <c r="Q193" s="387" t="str">
        <f t="shared" si="25"/>
        <v>01/01/2014-12/30/2015</v>
      </c>
    </row>
    <row r="194" spans="1:17">
      <c r="A194" s="17" t="s">
        <v>1783</v>
      </c>
      <c r="B194" s="17" t="s">
        <v>1719</v>
      </c>
      <c r="C194" s="16" t="str">
        <f t="shared" ref="C194:C257" si="27">TEXT(I194,"mm/dd/yyyy")&amp;" - "&amp;TEXT(G194,"mm/dd/yyyy")</f>
        <v>07/21/1905 - 10/15/2029</v>
      </c>
      <c r="D194" s="16" t="str">
        <f t="shared" si="26"/>
        <v>10/15/2021 - 10/15/2029</v>
      </c>
      <c r="E194" s="15" t="str">
        <f t="shared" ref="E194:E257" si="28">(PROPER(A194))</f>
        <v>Holtville</v>
      </c>
      <c r="F194" s="13">
        <v>44377</v>
      </c>
      <c r="G194" s="13">
        <v>47406</v>
      </c>
      <c r="H194">
        <f t="shared" ref="H194:H257" si="29">YEAR(F194)</f>
        <v>2021</v>
      </c>
      <c r="I194">
        <f t="shared" ref="I194:I257" si="30">YEAR(G194)</f>
        <v>2029</v>
      </c>
      <c r="J194" s="13">
        <v>44484</v>
      </c>
      <c r="K194" s="13">
        <v>47406</v>
      </c>
      <c r="L194">
        <f t="shared" ref="L194:L257" si="31">YEAR(J194)</f>
        <v>2021</v>
      </c>
      <c r="M194">
        <f t="shared" ref="M194:M257" si="32">YEAR(K194)</f>
        <v>2029</v>
      </c>
      <c r="N194" s="16" t="str">
        <f t="shared" ref="N194:N257" si="33">TEXT(J194,"mm/dd/yyyy")&amp;" - "&amp;TEXT(K194,"mm/dd/yyyy")</f>
        <v>10/15/2021 - 10/15/2029</v>
      </c>
      <c r="O194" t="s">
        <v>1719</v>
      </c>
      <c r="P194" t="s">
        <v>767</v>
      </c>
      <c r="Q194" s="387" t="str">
        <f t="shared" ref="Q194:Q257" si="34">TEXT(F194,"mm/dd/yyyy")&amp;"-"&amp;TEXT(J194-1,"mm/dd/yyyy")</f>
        <v>06/30/2021-10/14/2021</v>
      </c>
    </row>
    <row r="195" spans="1:17">
      <c r="A195" s="17" t="s">
        <v>1784</v>
      </c>
      <c r="B195" s="17" t="s">
        <v>1734</v>
      </c>
      <c r="C195" s="16" t="str">
        <f t="shared" si="27"/>
        <v>07/15/1905 - 09/30/2023</v>
      </c>
      <c r="D195" s="16" t="str">
        <f t="shared" ref="D195:D258" si="35">TEXT(J195,"mm/dd/yyyy")&amp;" - "&amp;TEXT(K195,"mm/dd/yyyy")</f>
        <v>12/31/2015 - 12/31/2023</v>
      </c>
      <c r="E195" s="15" t="str">
        <f t="shared" si="28"/>
        <v>Hughson</v>
      </c>
      <c r="F195" s="13">
        <v>41640</v>
      </c>
      <c r="G195" s="13">
        <v>45199</v>
      </c>
      <c r="H195">
        <f t="shared" si="29"/>
        <v>2014</v>
      </c>
      <c r="I195">
        <f t="shared" si="30"/>
        <v>2023</v>
      </c>
      <c r="J195" s="13">
        <v>42369</v>
      </c>
      <c r="K195" s="13">
        <v>45291</v>
      </c>
      <c r="L195">
        <f t="shared" si="31"/>
        <v>2015</v>
      </c>
      <c r="M195">
        <f t="shared" si="32"/>
        <v>2023</v>
      </c>
      <c r="N195" s="16" t="str">
        <f t="shared" si="33"/>
        <v>12/31/2015 - 12/31/2023</v>
      </c>
      <c r="O195" t="s">
        <v>1734</v>
      </c>
      <c r="Q195" s="387" t="str">
        <f t="shared" si="34"/>
        <v>01/01/2014-12/30/2015</v>
      </c>
    </row>
    <row r="196" spans="1:17">
      <c r="A196" s="17" t="str">
        <f>B196</f>
        <v>Humboldt County - Unincorporated</v>
      </c>
      <c r="B196" s="17" t="s">
        <v>863</v>
      </c>
      <c r="C196" s="16" t="str">
        <f t="shared" si="27"/>
        <v>07/19/1905 - 08/31/2027</v>
      </c>
      <c r="D196" s="16" t="str">
        <f t="shared" si="35"/>
        <v>08/31/2019 - 08/31/2027</v>
      </c>
      <c r="E196" s="15" t="str">
        <f t="shared" si="28"/>
        <v>Humboldt County - Unincorporated</v>
      </c>
      <c r="F196" s="13">
        <v>43466</v>
      </c>
      <c r="G196" s="13">
        <v>46630</v>
      </c>
      <c r="H196">
        <f t="shared" si="29"/>
        <v>2019</v>
      </c>
      <c r="I196">
        <f t="shared" si="30"/>
        <v>2027</v>
      </c>
      <c r="J196" s="13">
        <v>43708</v>
      </c>
      <c r="K196" s="13">
        <v>46630</v>
      </c>
      <c r="L196">
        <f t="shared" si="31"/>
        <v>2019</v>
      </c>
      <c r="M196">
        <f t="shared" si="32"/>
        <v>2027</v>
      </c>
      <c r="N196" s="16" t="str">
        <f t="shared" si="33"/>
        <v>08/31/2019 - 08/31/2027</v>
      </c>
      <c r="O196" t="s">
        <v>1695</v>
      </c>
      <c r="P196" t="s">
        <v>767</v>
      </c>
      <c r="Q196" s="387" t="str">
        <f t="shared" si="34"/>
        <v>01/01/2019-08/30/2019</v>
      </c>
    </row>
    <row r="197" spans="1:17">
      <c r="A197" s="17" t="s">
        <v>1441</v>
      </c>
      <c r="B197" s="17" t="s">
        <v>1685</v>
      </c>
      <c r="C197" s="16" t="str">
        <f t="shared" si="27"/>
        <v>07/21/1905 - 10/15/2029</v>
      </c>
      <c r="D197" s="16" t="str">
        <f t="shared" si="35"/>
        <v>10/15/2021 - 10/15/2029</v>
      </c>
      <c r="E197" s="15" t="str">
        <f t="shared" si="28"/>
        <v>Huntington Beach</v>
      </c>
      <c r="F197" s="13">
        <v>44377</v>
      </c>
      <c r="G197" s="13">
        <v>47406</v>
      </c>
      <c r="H197">
        <f t="shared" si="29"/>
        <v>2021</v>
      </c>
      <c r="I197">
        <f t="shared" si="30"/>
        <v>2029</v>
      </c>
      <c r="J197" s="13">
        <v>44484</v>
      </c>
      <c r="K197" s="13">
        <v>47406</v>
      </c>
      <c r="L197">
        <f t="shared" si="31"/>
        <v>2021</v>
      </c>
      <c r="M197">
        <f t="shared" si="32"/>
        <v>2029</v>
      </c>
      <c r="N197" s="16" t="str">
        <f t="shared" si="33"/>
        <v>10/15/2021 - 10/15/2029</v>
      </c>
      <c r="O197" t="s">
        <v>1685</v>
      </c>
      <c r="P197" t="s">
        <v>767</v>
      </c>
      <c r="Q197" s="387" t="str">
        <f t="shared" si="34"/>
        <v>06/30/2021-10/14/2021</v>
      </c>
    </row>
    <row r="198" spans="1:17">
      <c r="A198" s="17" t="s">
        <v>1442</v>
      </c>
      <c r="B198" s="17" t="s">
        <v>1682</v>
      </c>
      <c r="C198" s="16" t="str">
        <f t="shared" si="27"/>
        <v>07/21/1905 - 10/15/2029</v>
      </c>
      <c r="D198" s="16" t="str">
        <f t="shared" si="35"/>
        <v>10/15/2021 - 10/15/2029</v>
      </c>
      <c r="E198" s="15" t="str">
        <f t="shared" si="28"/>
        <v>Huntington Park</v>
      </c>
      <c r="F198" s="13">
        <v>44377</v>
      </c>
      <c r="G198" s="13">
        <v>47406</v>
      </c>
      <c r="H198">
        <f t="shared" si="29"/>
        <v>2021</v>
      </c>
      <c r="I198">
        <f t="shared" si="30"/>
        <v>2029</v>
      </c>
      <c r="J198" s="13">
        <v>44484</v>
      </c>
      <c r="K198" s="13">
        <v>47406</v>
      </c>
      <c r="L198">
        <f t="shared" si="31"/>
        <v>2021</v>
      </c>
      <c r="M198">
        <f t="shared" si="32"/>
        <v>2029</v>
      </c>
      <c r="N198" s="16" t="str">
        <f t="shared" si="33"/>
        <v>10/15/2021 - 10/15/2029</v>
      </c>
      <c r="O198" t="s">
        <v>1682</v>
      </c>
      <c r="P198" t="s">
        <v>767</v>
      </c>
      <c r="Q198" s="387" t="str">
        <f t="shared" si="34"/>
        <v>06/30/2021-10/14/2021</v>
      </c>
    </row>
    <row r="199" spans="1:17">
      <c r="A199" s="17" t="s">
        <v>1785</v>
      </c>
      <c r="B199" s="17" t="s">
        <v>1743</v>
      </c>
      <c r="C199" s="16" t="str">
        <f t="shared" si="27"/>
        <v>07/15/1905 - 12/31/2023</v>
      </c>
      <c r="D199" s="16" t="str">
        <f t="shared" si="35"/>
        <v>12/31/2015 - 12/31/2023</v>
      </c>
      <c r="E199" s="15" t="str">
        <f t="shared" si="28"/>
        <v>Huron</v>
      </c>
      <c r="F199" s="13">
        <v>41275</v>
      </c>
      <c r="G199" s="13">
        <v>45291</v>
      </c>
      <c r="H199">
        <f t="shared" si="29"/>
        <v>2013</v>
      </c>
      <c r="I199">
        <f t="shared" si="30"/>
        <v>2023</v>
      </c>
      <c r="J199" s="13">
        <v>42369</v>
      </c>
      <c r="K199" s="13">
        <v>45291</v>
      </c>
      <c r="L199">
        <f t="shared" si="31"/>
        <v>2015</v>
      </c>
      <c r="M199">
        <f t="shared" si="32"/>
        <v>2023</v>
      </c>
      <c r="N199" s="16" t="str">
        <f t="shared" si="33"/>
        <v>12/31/2015 - 12/31/2023</v>
      </c>
      <c r="O199" t="s">
        <v>1743</v>
      </c>
      <c r="Q199" s="387" t="str">
        <f t="shared" si="34"/>
        <v>01/01/2013-12/30/2015</v>
      </c>
    </row>
    <row r="200" spans="1:17">
      <c r="A200" s="17" t="s">
        <v>1786</v>
      </c>
      <c r="B200" s="17" t="s">
        <v>1719</v>
      </c>
      <c r="C200" s="16" t="str">
        <f t="shared" si="27"/>
        <v>07/21/1905 - 10/15/2029</v>
      </c>
      <c r="D200" s="16" t="str">
        <f t="shared" si="35"/>
        <v>10/15/2021 - 10/15/2029</v>
      </c>
      <c r="E200" s="15" t="str">
        <f t="shared" si="28"/>
        <v>Imperial</v>
      </c>
      <c r="F200" s="13">
        <v>44377</v>
      </c>
      <c r="G200" s="13">
        <v>47406</v>
      </c>
      <c r="H200">
        <f t="shared" si="29"/>
        <v>2021</v>
      </c>
      <c r="I200">
        <f t="shared" si="30"/>
        <v>2029</v>
      </c>
      <c r="J200" s="13">
        <v>44484</v>
      </c>
      <c r="K200" s="13">
        <v>47406</v>
      </c>
      <c r="L200">
        <f t="shared" si="31"/>
        <v>2021</v>
      </c>
      <c r="M200">
        <f t="shared" si="32"/>
        <v>2029</v>
      </c>
      <c r="N200" s="16" t="str">
        <f t="shared" si="33"/>
        <v>10/15/2021 - 10/15/2029</v>
      </c>
      <c r="O200" t="s">
        <v>1719</v>
      </c>
      <c r="P200" t="s">
        <v>767</v>
      </c>
      <c r="Q200" s="387" t="str">
        <f t="shared" si="34"/>
        <v>06/30/2021-10/14/2021</v>
      </c>
    </row>
    <row r="201" spans="1:17">
      <c r="A201" s="17" t="s">
        <v>1443</v>
      </c>
      <c r="B201" s="17" t="s">
        <v>1731</v>
      </c>
      <c r="C201" s="16" t="str">
        <f t="shared" si="27"/>
        <v>07/21/1905 - 04/15/2029</v>
      </c>
      <c r="D201" s="16" t="str">
        <f t="shared" si="35"/>
        <v>04/30/2021 - 04/30/2029</v>
      </c>
      <c r="E201" s="15" t="str">
        <f t="shared" si="28"/>
        <v>Imperial Beach</v>
      </c>
      <c r="F201" s="13">
        <v>44012</v>
      </c>
      <c r="G201" s="13">
        <v>47223</v>
      </c>
      <c r="H201">
        <f t="shared" si="29"/>
        <v>2020</v>
      </c>
      <c r="I201">
        <f t="shared" si="30"/>
        <v>2029</v>
      </c>
      <c r="J201" s="13">
        <v>44316</v>
      </c>
      <c r="K201" s="13">
        <v>47238</v>
      </c>
      <c r="L201">
        <f t="shared" si="31"/>
        <v>2021</v>
      </c>
      <c r="M201">
        <f t="shared" si="32"/>
        <v>2029</v>
      </c>
      <c r="N201" s="16" t="str">
        <f t="shared" si="33"/>
        <v>04/30/2021 - 04/30/2029</v>
      </c>
      <c r="O201" t="s">
        <v>1731</v>
      </c>
      <c r="P201" t="s">
        <v>767</v>
      </c>
      <c r="Q201" s="387" t="str">
        <f t="shared" si="34"/>
        <v>06/30/2020-04/29/2021</v>
      </c>
    </row>
    <row r="202" spans="1:17">
      <c r="A202" s="17" t="str">
        <f>B202</f>
        <v>Imperial County - Unincorporated</v>
      </c>
      <c r="B202" s="17" t="s">
        <v>1069</v>
      </c>
      <c r="C202" s="16" t="str">
        <f t="shared" si="27"/>
        <v>07/21/1905 - 10/15/2029</v>
      </c>
      <c r="D202" s="16" t="str">
        <f t="shared" si="35"/>
        <v>10/15/2021 - 10/15/2029</v>
      </c>
      <c r="E202" s="15" t="str">
        <f t="shared" si="28"/>
        <v>Imperial County - Unincorporated</v>
      </c>
      <c r="F202" s="13">
        <v>44377</v>
      </c>
      <c r="G202" s="13">
        <v>47406</v>
      </c>
      <c r="H202">
        <f t="shared" si="29"/>
        <v>2021</v>
      </c>
      <c r="I202">
        <f t="shared" si="30"/>
        <v>2029</v>
      </c>
      <c r="J202" s="13">
        <v>44484</v>
      </c>
      <c r="K202" s="13">
        <v>47406</v>
      </c>
      <c r="L202">
        <f t="shared" si="31"/>
        <v>2021</v>
      </c>
      <c r="M202">
        <f t="shared" si="32"/>
        <v>2029</v>
      </c>
      <c r="N202" s="16" t="str">
        <f t="shared" si="33"/>
        <v>10/15/2021 - 10/15/2029</v>
      </c>
      <c r="O202" t="s">
        <v>1719</v>
      </c>
      <c r="P202" t="s">
        <v>767</v>
      </c>
      <c r="Q202" s="387" t="str">
        <f t="shared" si="34"/>
        <v>06/30/2021-10/14/2021</v>
      </c>
    </row>
    <row r="203" spans="1:17">
      <c r="A203" s="17" t="s">
        <v>1445</v>
      </c>
      <c r="B203" s="17" t="s">
        <v>1709</v>
      </c>
      <c r="C203" s="16" t="str">
        <f t="shared" si="27"/>
        <v>07/21/1905 - 10/15/2029</v>
      </c>
      <c r="D203" s="16" t="str">
        <f t="shared" si="35"/>
        <v>10/15/2021 - 10/15/2029</v>
      </c>
      <c r="E203" s="15" t="str">
        <f t="shared" si="28"/>
        <v>Indian Wells</v>
      </c>
      <c r="F203" s="13">
        <v>44377</v>
      </c>
      <c r="G203" s="13">
        <v>47406</v>
      </c>
      <c r="H203">
        <f t="shared" si="29"/>
        <v>2021</v>
      </c>
      <c r="I203">
        <f t="shared" si="30"/>
        <v>2029</v>
      </c>
      <c r="J203" s="13">
        <v>44484</v>
      </c>
      <c r="K203" s="13">
        <v>47406</v>
      </c>
      <c r="L203">
        <f t="shared" si="31"/>
        <v>2021</v>
      </c>
      <c r="M203">
        <f t="shared" si="32"/>
        <v>2029</v>
      </c>
      <c r="N203" s="16" t="str">
        <f t="shared" si="33"/>
        <v>10/15/2021 - 10/15/2029</v>
      </c>
      <c r="O203" t="s">
        <v>1709</v>
      </c>
      <c r="P203" t="s">
        <v>767</v>
      </c>
      <c r="Q203" s="387" t="str">
        <f t="shared" si="34"/>
        <v>06/30/2021-10/14/2021</v>
      </c>
    </row>
    <row r="204" spans="1:17">
      <c r="A204" s="17" t="s">
        <v>1446</v>
      </c>
      <c r="B204" s="17" t="s">
        <v>1709</v>
      </c>
      <c r="C204" s="16" t="str">
        <f t="shared" si="27"/>
        <v>07/21/1905 - 10/15/2029</v>
      </c>
      <c r="D204" s="16" t="str">
        <f t="shared" si="35"/>
        <v>10/15/2021 - 10/15/2029</v>
      </c>
      <c r="E204" s="15" t="str">
        <f t="shared" si="28"/>
        <v>Indio</v>
      </c>
      <c r="F204" s="13">
        <v>44377</v>
      </c>
      <c r="G204" s="13">
        <v>47406</v>
      </c>
      <c r="H204">
        <f t="shared" si="29"/>
        <v>2021</v>
      </c>
      <c r="I204">
        <f t="shared" si="30"/>
        <v>2029</v>
      </c>
      <c r="J204" s="13">
        <v>44484</v>
      </c>
      <c r="K204" s="13">
        <v>47406</v>
      </c>
      <c r="L204">
        <f t="shared" si="31"/>
        <v>2021</v>
      </c>
      <c r="M204">
        <f t="shared" si="32"/>
        <v>2029</v>
      </c>
      <c r="N204" s="16" t="str">
        <f t="shared" si="33"/>
        <v>10/15/2021 - 10/15/2029</v>
      </c>
      <c r="O204" t="s">
        <v>1709</v>
      </c>
      <c r="P204" t="s">
        <v>767</v>
      </c>
      <c r="Q204" s="387" t="str">
        <f t="shared" si="34"/>
        <v>06/30/2021-10/14/2021</v>
      </c>
    </row>
    <row r="205" spans="1:17">
      <c r="A205" s="17" t="s">
        <v>1787</v>
      </c>
      <c r="B205" s="17" t="s">
        <v>1682</v>
      </c>
      <c r="C205" s="16" t="str">
        <f t="shared" si="27"/>
        <v>07/21/1905 - 10/15/2029</v>
      </c>
      <c r="D205" s="16" t="str">
        <f t="shared" si="35"/>
        <v>10/15/2021 - 10/15/2029</v>
      </c>
      <c r="E205" s="15" t="str">
        <f t="shared" si="28"/>
        <v>Industry</v>
      </c>
      <c r="F205" s="13">
        <v>44377</v>
      </c>
      <c r="G205" s="13">
        <v>47406</v>
      </c>
      <c r="H205">
        <f t="shared" si="29"/>
        <v>2021</v>
      </c>
      <c r="I205">
        <f t="shared" si="30"/>
        <v>2029</v>
      </c>
      <c r="J205" s="13">
        <v>44484</v>
      </c>
      <c r="K205" s="13">
        <v>47406</v>
      </c>
      <c r="L205">
        <f t="shared" si="31"/>
        <v>2021</v>
      </c>
      <c r="M205">
        <f t="shared" si="32"/>
        <v>2029</v>
      </c>
      <c r="N205" s="16" t="str">
        <f t="shared" si="33"/>
        <v>10/15/2021 - 10/15/2029</v>
      </c>
      <c r="O205" t="s">
        <v>1682</v>
      </c>
      <c r="P205" t="s">
        <v>767</v>
      </c>
      <c r="Q205" s="387" t="str">
        <f t="shared" si="34"/>
        <v>06/30/2021-10/14/2021</v>
      </c>
    </row>
    <row r="206" spans="1:17">
      <c r="A206" s="17" t="s">
        <v>1447</v>
      </c>
      <c r="B206" s="17" t="s">
        <v>1682</v>
      </c>
      <c r="C206" s="16" t="str">
        <f t="shared" si="27"/>
        <v>07/21/1905 - 10/15/2029</v>
      </c>
      <c r="D206" s="16" t="str">
        <f t="shared" si="35"/>
        <v>10/15/2021 - 10/15/2029</v>
      </c>
      <c r="E206" s="15" t="str">
        <f t="shared" si="28"/>
        <v>Inglewood</v>
      </c>
      <c r="F206" s="13">
        <v>44377</v>
      </c>
      <c r="G206" s="13">
        <v>47406</v>
      </c>
      <c r="H206">
        <f t="shared" si="29"/>
        <v>2021</v>
      </c>
      <c r="I206">
        <f t="shared" si="30"/>
        <v>2029</v>
      </c>
      <c r="J206" s="13">
        <v>44484</v>
      </c>
      <c r="K206" s="13">
        <v>47406</v>
      </c>
      <c r="L206">
        <f t="shared" si="31"/>
        <v>2021</v>
      </c>
      <c r="M206">
        <f t="shared" si="32"/>
        <v>2029</v>
      </c>
      <c r="N206" s="16" t="str">
        <f t="shared" si="33"/>
        <v>10/15/2021 - 10/15/2029</v>
      </c>
      <c r="O206" t="s">
        <v>1682</v>
      </c>
      <c r="P206" t="s">
        <v>767</v>
      </c>
      <c r="Q206" s="387" t="str">
        <f t="shared" si="34"/>
        <v>06/30/2021-10/14/2021</v>
      </c>
    </row>
    <row r="207" spans="1:17">
      <c r="A207" s="17" t="s">
        <v>1788</v>
      </c>
      <c r="B207" s="17" t="s">
        <v>1717</v>
      </c>
      <c r="C207" s="16" t="str">
        <f t="shared" si="27"/>
        <v>07/21/1905 - 04/30/2029</v>
      </c>
      <c r="D207" s="16" t="str">
        <f t="shared" si="35"/>
        <v>04/30/2021 - 04/30/2029</v>
      </c>
      <c r="E207" s="15" t="str">
        <f t="shared" si="28"/>
        <v>Inyo County - Unincorporated</v>
      </c>
      <c r="F207" s="13">
        <v>43466</v>
      </c>
      <c r="G207" s="13">
        <v>47238</v>
      </c>
      <c r="H207">
        <f t="shared" si="29"/>
        <v>2019</v>
      </c>
      <c r="I207">
        <f t="shared" si="30"/>
        <v>2029</v>
      </c>
      <c r="J207" s="13">
        <v>44316</v>
      </c>
      <c r="K207" s="13">
        <v>47238</v>
      </c>
      <c r="L207">
        <f t="shared" si="31"/>
        <v>2021</v>
      </c>
      <c r="M207">
        <f t="shared" si="32"/>
        <v>2029</v>
      </c>
      <c r="N207" s="16" t="str">
        <f t="shared" si="33"/>
        <v>04/30/2021 - 04/30/2029</v>
      </c>
      <c r="O207" t="s">
        <v>1717</v>
      </c>
      <c r="P207" t="s">
        <v>767</v>
      </c>
      <c r="Q207" s="387" t="str">
        <f t="shared" si="34"/>
        <v>01/01/2019-04/29/2021</v>
      </c>
    </row>
    <row r="208" spans="1:17">
      <c r="A208" s="17" t="s">
        <v>1449</v>
      </c>
      <c r="B208" s="17" t="s">
        <v>1690</v>
      </c>
      <c r="C208" s="16" t="str">
        <f t="shared" si="27"/>
        <v>07/21/1905 - 09/15/2029</v>
      </c>
      <c r="D208" s="16" t="str">
        <f t="shared" si="35"/>
        <v>09/15/2021 - 09/15/2029</v>
      </c>
      <c r="E208" s="15" t="str">
        <f t="shared" si="28"/>
        <v>Ione</v>
      </c>
      <c r="F208" s="13">
        <v>43465</v>
      </c>
      <c r="G208" s="13">
        <v>47376</v>
      </c>
      <c r="H208">
        <f t="shared" si="29"/>
        <v>2018</v>
      </c>
      <c r="I208">
        <f t="shared" si="30"/>
        <v>2029</v>
      </c>
      <c r="J208" s="13">
        <v>44454</v>
      </c>
      <c r="K208" s="13">
        <v>47376</v>
      </c>
      <c r="L208">
        <f t="shared" si="31"/>
        <v>2021</v>
      </c>
      <c r="M208">
        <f t="shared" si="32"/>
        <v>2029</v>
      </c>
      <c r="N208" s="16" t="str">
        <f t="shared" si="33"/>
        <v>09/15/2021 - 09/15/2029</v>
      </c>
      <c r="O208" t="s">
        <v>1690</v>
      </c>
      <c r="P208" t="s">
        <v>767</v>
      </c>
      <c r="Q208" s="387" t="str">
        <f t="shared" si="34"/>
        <v>12/31/2018-09/14/2021</v>
      </c>
    </row>
    <row r="209" spans="1:17">
      <c r="A209" s="17" t="s">
        <v>1450</v>
      </c>
      <c r="B209" s="17" t="s">
        <v>1685</v>
      </c>
      <c r="C209" s="16" t="str">
        <f t="shared" si="27"/>
        <v>07/21/1905 - 10/15/2029</v>
      </c>
      <c r="D209" s="16" t="str">
        <f t="shared" si="35"/>
        <v>10/15/2021 - 10/15/2029</v>
      </c>
      <c r="E209" s="15" t="str">
        <f t="shared" si="28"/>
        <v>Irvine</v>
      </c>
      <c r="F209" s="13">
        <v>44377</v>
      </c>
      <c r="G209" s="13">
        <v>47406</v>
      </c>
      <c r="H209">
        <f t="shared" si="29"/>
        <v>2021</v>
      </c>
      <c r="I209">
        <f t="shared" si="30"/>
        <v>2029</v>
      </c>
      <c r="J209" s="13">
        <v>44484</v>
      </c>
      <c r="K209" s="13">
        <v>47406</v>
      </c>
      <c r="L209">
        <f t="shared" si="31"/>
        <v>2021</v>
      </c>
      <c r="M209">
        <f t="shared" si="32"/>
        <v>2029</v>
      </c>
      <c r="N209" s="16" t="str">
        <f t="shared" si="33"/>
        <v>10/15/2021 - 10/15/2029</v>
      </c>
      <c r="O209" t="s">
        <v>1685</v>
      </c>
      <c r="P209" t="s">
        <v>767</v>
      </c>
      <c r="Q209" s="387" t="str">
        <f t="shared" si="34"/>
        <v>06/30/2021-10/14/2021</v>
      </c>
    </row>
    <row r="210" spans="1:17">
      <c r="A210" s="17" t="s">
        <v>1789</v>
      </c>
      <c r="B210" s="17" t="s">
        <v>1682</v>
      </c>
      <c r="C210" s="16" t="str">
        <f t="shared" si="27"/>
        <v>07/21/1905 - 10/15/2029</v>
      </c>
      <c r="D210" s="16" t="str">
        <f t="shared" si="35"/>
        <v>10/15/2021 - 10/15/2029</v>
      </c>
      <c r="E210" s="15" t="str">
        <f t="shared" si="28"/>
        <v>Irwindale</v>
      </c>
      <c r="F210" s="13">
        <v>44377</v>
      </c>
      <c r="G210" s="13">
        <v>47406</v>
      </c>
      <c r="H210">
        <f t="shared" si="29"/>
        <v>2021</v>
      </c>
      <c r="I210">
        <f t="shared" si="30"/>
        <v>2029</v>
      </c>
      <c r="J210" s="13">
        <v>44484</v>
      </c>
      <c r="K210" s="13">
        <v>47406</v>
      </c>
      <c r="L210">
        <f t="shared" si="31"/>
        <v>2021</v>
      </c>
      <c r="M210">
        <f t="shared" si="32"/>
        <v>2029</v>
      </c>
      <c r="N210" s="16" t="str">
        <f t="shared" si="33"/>
        <v>10/15/2021 - 10/15/2029</v>
      </c>
      <c r="O210" t="s">
        <v>1682</v>
      </c>
      <c r="P210" t="s">
        <v>767</v>
      </c>
      <c r="Q210" s="387" t="str">
        <f t="shared" si="34"/>
        <v>06/30/2021-10/14/2021</v>
      </c>
    </row>
    <row r="211" spans="1:17">
      <c r="A211" s="17" t="s">
        <v>1790</v>
      </c>
      <c r="B211" s="17" t="s">
        <v>1739</v>
      </c>
      <c r="C211" s="16" t="str">
        <f t="shared" si="27"/>
        <v>07/21/1905 - 08/31/2029</v>
      </c>
      <c r="D211" s="16" t="str">
        <f t="shared" si="35"/>
        <v>05/15/2021 - 05/15/2029</v>
      </c>
      <c r="E211" s="15" t="str">
        <f t="shared" si="28"/>
        <v>Isleton</v>
      </c>
      <c r="F211" s="13">
        <v>44377</v>
      </c>
      <c r="G211" s="13">
        <v>47361</v>
      </c>
      <c r="H211">
        <f t="shared" si="29"/>
        <v>2021</v>
      </c>
      <c r="I211">
        <f t="shared" si="30"/>
        <v>2029</v>
      </c>
      <c r="J211" s="13">
        <v>44331</v>
      </c>
      <c r="K211" s="13">
        <v>47253</v>
      </c>
      <c r="L211">
        <f t="shared" si="31"/>
        <v>2021</v>
      </c>
      <c r="M211">
        <f t="shared" si="32"/>
        <v>2029</v>
      </c>
      <c r="N211" s="16" t="str">
        <f t="shared" si="33"/>
        <v>05/15/2021 - 05/15/2029</v>
      </c>
      <c r="O211" t="s">
        <v>1739</v>
      </c>
      <c r="P211" t="s">
        <v>767</v>
      </c>
      <c r="Q211" s="387" t="str">
        <f t="shared" si="34"/>
        <v>06/30/2021-05/14/2021</v>
      </c>
    </row>
    <row r="212" spans="1:17">
      <c r="A212" s="17" t="s">
        <v>1451</v>
      </c>
      <c r="B212" s="17" t="s">
        <v>1690</v>
      </c>
      <c r="C212" s="16" t="str">
        <f t="shared" si="27"/>
        <v>07/21/1905 - 09/15/2029</v>
      </c>
      <c r="D212" s="16" t="str">
        <f t="shared" si="35"/>
        <v>09/15/2021 - 09/15/2029</v>
      </c>
      <c r="E212" s="15" t="str">
        <f t="shared" si="28"/>
        <v>Jackson</v>
      </c>
      <c r="F212" s="13">
        <v>43465</v>
      </c>
      <c r="G212" s="13">
        <v>47376</v>
      </c>
      <c r="H212">
        <f t="shared" si="29"/>
        <v>2018</v>
      </c>
      <c r="I212">
        <f t="shared" si="30"/>
        <v>2029</v>
      </c>
      <c r="J212" s="13">
        <v>44454</v>
      </c>
      <c r="K212" s="13">
        <v>47376</v>
      </c>
      <c r="L212">
        <f t="shared" si="31"/>
        <v>2021</v>
      </c>
      <c r="M212">
        <f t="shared" si="32"/>
        <v>2029</v>
      </c>
      <c r="N212" s="16" t="str">
        <f t="shared" si="33"/>
        <v>09/15/2021 - 09/15/2029</v>
      </c>
      <c r="O212" t="s">
        <v>1690</v>
      </c>
      <c r="P212" t="s">
        <v>767</v>
      </c>
      <c r="Q212" s="387" t="str">
        <f t="shared" si="34"/>
        <v>12/31/2018-09/14/2021</v>
      </c>
    </row>
    <row r="213" spans="1:17">
      <c r="A213" s="17" t="s">
        <v>1452</v>
      </c>
      <c r="B213" s="17" t="s">
        <v>1709</v>
      </c>
      <c r="C213" s="16" t="str">
        <f t="shared" si="27"/>
        <v>07/21/1905 - 10/15/2029</v>
      </c>
      <c r="D213" s="16" t="str">
        <f t="shared" si="35"/>
        <v>10/15/2021 - 10/15/2029</v>
      </c>
      <c r="E213" s="15" t="str">
        <f t="shared" si="28"/>
        <v>Jurupa Valley</v>
      </c>
      <c r="F213" s="13">
        <v>44377</v>
      </c>
      <c r="G213" s="13">
        <v>47406</v>
      </c>
      <c r="H213">
        <f t="shared" si="29"/>
        <v>2021</v>
      </c>
      <c r="I213">
        <f t="shared" si="30"/>
        <v>2029</v>
      </c>
      <c r="J213" s="13">
        <v>44484</v>
      </c>
      <c r="K213" s="13">
        <v>47406</v>
      </c>
      <c r="L213">
        <f t="shared" si="31"/>
        <v>2021</v>
      </c>
      <c r="M213">
        <f t="shared" si="32"/>
        <v>2029</v>
      </c>
      <c r="N213" s="16" t="str">
        <f t="shared" si="33"/>
        <v>10/15/2021 - 10/15/2029</v>
      </c>
      <c r="O213" t="s">
        <v>1709</v>
      </c>
      <c r="P213" t="s">
        <v>767</v>
      </c>
      <c r="Q213" s="387" t="str">
        <f t="shared" si="34"/>
        <v>06/30/2021-10/14/2021</v>
      </c>
    </row>
    <row r="214" spans="1:17">
      <c r="A214" s="17" t="s">
        <v>1791</v>
      </c>
      <c r="B214" s="17" t="s">
        <v>1743</v>
      </c>
      <c r="C214" s="16" t="str">
        <f t="shared" si="27"/>
        <v>07/15/1905 - 12/31/2023</v>
      </c>
      <c r="D214" s="16" t="str">
        <f t="shared" si="35"/>
        <v>12/31/2015 - 12/31/2023</v>
      </c>
      <c r="E214" s="15" t="str">
        <f t="shared" si="28"/>
        <v>Kerman</v>
      </c>
      <c r="F214" s="13">
        <v>41275</v>
      </c>
      <c r="G214" s="13">
        <v>45291</v>
      </c>
      <c r="H214">
        <f t="shared" si="29"/>
        <v>2013</v>
      </c>
      <c r="I214">
        <f t="shared" si="30"/>
        <v>2023</v>
      </c>
      <c r="J214" s="13">
        <v>42369</v>
      </c>
      <c r="K214" s="13">
        <v>45291</v>
      </c>
      <c r="L214">
        <f t="shared" si="31"/>
        <v>2015</v>
      </c>
      <c r="M214">
        <f t="shared" si="32"/>
        <v>2023</v>
      </c>
      <c r="N214" s="16" t="str">
        <f t="shared" si="33"/>
        <v>12/31/2015 - 12/31/2023</v>
      </c>
      <c r="O214" t="s">
        <v>1743</v>
      </c>
      <c r="Q214" s="387" t="str">
        <f t="shared" si="34"/>
        <v>01/01/2013-12/30/2015</v>
      </c>
    </row>
    <row r="215" spans="1:17">
      <c r="A215" s="17" t="str">
        <f>B215</f>
        <v>Kern County - Unincorporated</v>
      </c>
      <c r="B215" s="17" t="s">
        <v>1187</v>
      </c>
      <c r="C215" s="16" t="str">
        <f t="shared" si="27"/>
        <v>07/15/1905 - 12/31/2023</v>
      </c>
      <c r="D215" s="16" t="str">
        <f t="shared" si="35"/>
        <v>12/31/2015 - 12/31/2023</v>
      </c>
      <c r="E215" s="15" t="str">
        <f t="shared" si="28"/>
        <v>Kern County - Unincorporated</v>
      </c>
      <c r="F215" s="13">
        <v>41275</v>
      </c>
      <c r="G215" s="13">
        <v>45291</v>
      </c>
      <c r="H215">
        <f t="shared" si="29"/>
        <v>2013</v>
      </c>
      <c r="I215">
        <f t="shared" si="30"/>
        <v>2023</v>
      </c>
      <c r="J215" s="13">
        <v>42369</v>
      </c>
      <c r="K215" s="13">
        <v>45291</v>
      </c>
      <c r="L215">
        <f t="shared" si="31"/>
        <v>2015</v>
      </c>
      <c r="M215">
        <f t="shared" si="32"/>
        <v>2023</v>
      </c>
      <c r="N215" s="16" t="str">
        <f t="shared" si="33"/>
        <v>12/31/2015 - 12/31/2023</v>
      </c>
      <c r="O215" t="s">
        <v>1698</v>
      </c>
      <c r="Q215" s="387" t="str">
        <f t="shared" si="34"/>
        <v>01/01/2013-12/30/2015</v>
      </c>
    </row>
    <row r="216" spans="1:17">
      <c r="A216" s="17" t="s">
        <v>1792</v>
      </c>
      <c r="B216" s="17" t="s">
        <v>1732</v>
      </c>
      <c r="C216" s="16" t="str">
        <f t="shared" si="27"/>
        <v>07/15/1905 - 12/31/2023</v>
      </c>
      <c r="D216" s="16" t="str">
        <f t="shared" si="35"/>
        <v>12/31/2015 - 12/31/2023</v>
      </c>
      <c r="E216" s="15" t="str">
        <f t="shared" si="28"/>
        <v>King City</v>
      </c>
      <c r="F216" s="13">
        <v>41640</v>
      </c>
      <c r="G216" s="13">
        <v>45291</v>
      </c>
      <c r="H216">
        <f t="shared" si="29"/>
        <v>2014</v>
      </c>
      <c r="I216">
        <f t="shared" si="30"/>
        <v>2023</v>
      </c>
      <c r="J216" s="13">
        <v>42369</v>
      </c>
      <c r="K216" s="13">
        <v>45291</v>
      </c>
      <c r="L216">
        <f t="shared" si="31"/>
        <v>2015</v>
      </c>
      <c r="M216">
        <f t="shared" si="32"/>
        <v>2023</v>
      </c>
      <c r="N216" s="16" t="str">
        <f t="shared" si="33"/>
        <v>12/31/2015 - 12/31/2023</v>
      </c>
      <c r="O216" t="s">
        <v>1732</v>
      </c>
      <c r="Q216" s="387" t="str">
        <f t="shared" si="34"/>
        <v>01/01/2014-12/30/2015</v>
      </c>
    </row>
    <row r="217" spans="1:17">
      <c r="A217" s="17" t="str">
        <f>B217</f>
        <v>Kings County - Unincorporated</v>
      </c>
      <c r="B217" s="17" t="s">
        <v>1189</v>
      </c>
      <c r="C217" s="16" t="str">
        <f t="shared" si="27"/>
        <v>07/15/1905 - 12/31/2023</v>
      </c>
      <c r="D217" s="16" t="str">
        <f t="shared" si="35"/>
        <v>01/31/2016 - 01/31/2024</v>
      </c>
      <c r="E217" s="15" t="str">
        <f t="shared" si="28"/>
        <v>Kings County - Unincorporated</v>
      </c>
      <c r="F217" s="13">
        <v>41640</v>
      </c>
      <c r="G217" s="13">
        <v>45291</v>
      </c>
      <c r="H217">
        <f t="shared" si="29"/>
        <v>2014</v>
      </c>
      <c r="I217">
        <f t="shared" si="30"/>
        <v>2023</v>
      </c>
      <c r="J217" s="13">
        <v>42400</v>
      </c>
      <c r="K217" s="13">
        <v>45322</v>
      </c>
      <c r="L217">
        <f t="shared" si="31"/>
        <v>2016</v>
      </c>
      <c r="M217">
        <f t="shared" si="32"/>
        <v>2024</v>
      </c>
      <c r="N217" s="16" t="str">
        <f t="shared" si="33"/>
        <v>01/31/2016 - 01/31/2024</v>
      </c>
      <c r="O217" t="s">
        <v>1706</v>
      </c>
      <c r="Q217" s="387" t="str">
        <f t="shared" si="34"/>
        <v>01/01/2014-01/30/2016</v>
      </c>
    </row>
    <row r="218" spans="1:17">
      <c r="A218" s="17" t="s">
        <v>1793</v>
      </c>
      <c r="B218" s="17" t="s">
        <v>1743</v>
      </c>
      <c r="C218" s="16" t="str">
        <f t="shared" si="27"/>
        <v>07/15/1905 - 12/31/2023</v>
      </c>
      <c r="D218" s="16" t="str">
        <f t="shared" si="35"/>
        <v>12/31/2015 - 12/31/2023</v>
      </c>
      <c r="E218" s="15" t="str">
        <f t="shared" si="28"/>
        <v>Kingsburg</v>
      </c>
      <c r="F218" s="13">
        <v>41275</v>
      </c>
      <c r="G218" s="13">
        <v>45291</v>
      </c>
      <c r="H218">
        <f t="shared" si="29"/>
        <v>2013</v>
      </c>
      <c r="I218">
        <f t="shared" si="30"/>
        <v>2023</v>
      </c>
      <c r="J218" s="13">
        <v>42369</v>
      </c>
      <c r="K218" s="13">
        <v>45291</v>
      </c>
      <c r="L218">
        <f t="shared" si="31"/>
        <v>2015</v>
      </c>
      <c r="M218">
        <f t="shared" si="32"/>
        <v>2023</v>
      </c>
      <c r="N218" s="16" t="str">
        <f t="shared" si="33"/>
        <v>12/31/2015 - 12/31/2023</v>
      </c>
      <c r="O218" t="s">
        <v>1743</v>
      </c>
      <c r="Q218" s="387" t="str">
        <f t="shared" si="34"/>
        <v>01/01/2013-12/30/2015</v>
      </c>
    </row>
    <row r="219" spans="1:17">
      <c r="A219" s="17" t="s">
        <v>1453</v>
      </c>
      <c r="B219" s="17" t="s">
        <v>1682</v>
      </c>
      <c r="C219" s="16" t="str">
        <f t="shared" si="27"/>
        <v>07/21/1905 - 10/15/2029</v>
      </c>
      <c r="D219" s="16" t="str">
        <f t="shared" si="35"/>
        <v>10/15/2021 - 10/15/2029</v>
      </c>
      <c r="E219" s="15" t="str">
        <f t="shared" si="28"/>
        <v>La Canada Flintridge</v>
      </c>
      <c r="F219" s="13">
        <v>44377</v>
      </c>
      <c r="G219" s="13">
        <v>47406</v>
      </c>
      <c r="H219">
        <f t="shared" si="29"/>
        <v>2021</v>
      </c>
      <c r="I219">
        <f t="shared" si="30"/>
        <v>2029</v>
      </c>
      <c r="J219" s="13">
        <v>44484</v>
      </c>
      <c r="K219" s="13">
        <v>47406</v>
      </c>
      <c r="L219">
        <f t="shared" si="31"/>
        <v>2021</v>
      </c>
      <c r="M219">
        <f t="shared" si="32"/>
        <v>2029</v>
      </c>
      <c r="N219" s="16" t="str">
        <f t="shared" si="33"/>
        <v>10/15/2021 - 10/15/2029</v>
      </c>
      <c r="O219" t="s">
        <v>1682</v>
      </c>
      <c r="P219" t="s">
        <v>767</v>
      </c>
      <c r="Q219" s="387" t="str">
        <f t="shared" si="34"/>
        <v>06/30/2021-10/14/2021</v>
      </c>
    </row>
    <row r="220" spans="1:17">
      <c r="A220" s="17" t="s">
        <v>1454</v>
      </c>
      <c r="B220" s="17" t="s">
        <v>1685</v>
      </c>
      <c r="C220" s="16" t="str">
        <f t="shared" si="27"/>
        <v>07/21/1905 - 10/15/2029</v>
      </c>
      <c r="D220" s="16" t="str">
        <f t="shared" si="35"/>
        <v>10/15/2021 - 10/15/2029</v>
      </c>
      <c r="E220" s="15" t="str">
        <f t="shared" si="28"/>
        <v>La Habra</v>
      </c>
      <c r="F220" s="13">
        <v>44377</v>
      </c>
      <c r="G220" s="13">
        <v>47406</v>
      </c>
      <c r="H220">
        <f t="shared" si="29"/>
        <v>2021</v>
      </c>
      <c r="I220">
        <f t="shared" si="30"/>
        <v>2029</v>
      </c>
      <c r="J220" s="13">
        <v>44484</v>
      </c>
      <c r="K220" s="13">
        <v>47406</v>
      </c>
      <c r="L220">
        <f t="shared" si="31"/>
        <v>2021</v>
      </c>
      <c r="M220">
        <f t="shared" si="32"/>
        <v>2029</v>
      </c>
      <c r="N220" s="16" t="str">
        <f t="shared" si="33"/>
        <v>10/15/2021 - 10/15/2029</v>
      </c>
      <c r="O220" t="s">
        <v>1685</v>
      </c>
      <c r="P220" t="s">
        <v>767</v>
      </c>
      <c r="Q220" s="387" t="str">
        <f t="shared" si="34"/>
        <v>06/30/2021-10/14/2021</v>
      </c>
    </row>
    <row r="221" spans="1:17">
      <c r="A221" s="17" t="s">
        <v>1455</v>
      </c>
      <c r="B221" s="17" t="s">
        <v>1682</v>
      </c>
      <c r="C221" s="16" t="str">
        <f t="shared" si="27"/>
        <v>07/21/1905 - 10/15/2029</v>
      </c>
      <c r="D221" s="16" t="str">
        <f t="shared" si="35"/>
        <v>10/15/2021 - 10/15/2029</v>
      </c>
      <c r="E221" s="15" t="str">
        <f t="shared" si="28"/>
        <v>La Habra Heights</v>
      </c>
      <c r="F221" s="13">
        <v>44377</v>
      </c>
      <c r="G221" s="13">
        <v>47406</v>
      </c>
      <c r="H221">
        <f t="shared" si="29"/>
        <v>2021</v>
      </c>
      <c r="I221">
        <f t="shared" si="30"/>
        <v>2029</v>
      </c>
      <c r="J221" s="13">
        <v>44484</v>
      </c>
      <c r="K221" s="13">
        <v>47406</v>
      </c>
      <c r="L221">
        <f t="shared" si="31"/>
        <v>2021</v>
      </c>
      <c r="M221">
        <f t="shared" si="32"/>
        <v>2029</v>
      </c>
      <c r="N221" s="16" t="str">
        <f t="shared" si="33"/>
        <v>10/15/2021 - 10/15/2029</v>
      </c>
      <c r="O221" t="s">
        <v>1682</v>
      </c>
      <c r="P221" t="s">
        <v>767</v>
      </c>
      <c r="Q221" s="387" t="str">
        <f t="shared" si="34"/>
        <v>06/30/2021-10/14/2021</v>
      </c>
    </row>
    <row r="222" spans="1:17">
      <c r="A222" s="17" t="s">
        <v>1456</v>
      </c>
      <c r="B222" s="17" t="s">
        <v>1731</v>
      </c>
      <c r="C222" s="16" t="str">
        <f t="shared" si="27"/>
        <v>07/21/1905 - 04/15/2029</v>
      </c>
      <c r="D222" s="16" t="str">
        <f t="shared" si="35"/>
        <v>04/30/2021 - 04/30/2029</v>
      </c>
      <c r="E222" s="15" t="str">
        <f t="shared" si="28"/>
        <v>La Mesa</v>
      </c>
      <c r="F222" s="13">
        <v>44012</v>
      </c>
      <c r="G222" s="13">
        <v>47223</v>
      </c>
      <c r="H222">
        <f t="shared" si="29"/>
        <v>2020</v>
      </c>
      <c r="I222">
        <f t="shared" si="30"/>
        <v>2029</v>
      </c>
      <c r="J222" s="13">
        <v>44316</v>
      </c>
      <c r="K222" s="13">
        <v>47238</v>
      </c>
      <c r="L222">
        <f t="shared" si="31"/>
        <v>2021</v>
      </c>
      <c r="M222">
        <f t="shared" si="32"/>
        <v>2029</v>
      </c>
      <c r="N222" s="16" t="str">
        <f t="shared" si="33"/>
        <v>04/30/2021 - 04/30/2029</v>
      </c>
      <c r="O222" t="s">
        <v>1731</v>
      </c>
      <c r="P222" t="s">
        <v>767</v>
      </c>
      <c r="Q222" s="387" t="str">
        <f t="shared" si="34"/>
        <v>06/30/2020-04/29/2021</v>
      </c>
    </row>
    <row r="223" spans="1:17">
      <c r="A223" s="17" t="s">
        <v>1794</v>
      </c>
      <c r="B223" s="17" t="s">
        <v>1682</v>
      </c>
      <c r="C223" s="16" t="str">
        <f t="shared" si="27"/>
        <v>07/21/1905 - 10/15/2029</v>
      </c>
      <c r="D223" s="16" t="str">
        <f t="shared" si="35"/>
        <v>10/15/2021 - 10/15/2029</v>
      </c>
      <c r="E223" s="15" t="str">
        <f t="shared" si="28"/>
        <v>La Mirada</v>
      </c>
      <c r="F223" s="13">
        <v>44377</v>
      </c>
      <c r="G223" s="13">
        <v>47406</v>
      </c>
      <c r="H223">
        <f t="shared" si="29"/>
        <v>2021</v>
      </c>
      <c r="I223">
        <f t="shared" si="30"/>
        <v>2029</v>
      </c>
      <c r="J223" s="13">
        <v>44484</v>
      </c>
      <c r="K223" s="13">
        <v>47406</v>
      </c>
      <c r="L223">
        <f t="shared" si="31"/>
        <v>2021</v>
      </c>
      <c r="M223">
        <f t="shared" si="32"/>
        <v>2029</v>
      </c>
      <c r="N223" s="16" t="str">
        <f t="shared" si="33"/>
        <v>10/15/2021 - 10/15/2029</v>
      </c>
      <c r="O223" t="s">
        <v>1682</v>
      </c>
      <c r="P223" t="s">
        <v>767</v>
      </c>
      <c r="Q223" s="387" t="str">
        <f t="shared" si="34"/>
        <v>06/30/2021-10/14/2021</v>
      </c>
    </row>
    <row r="224" spans="1:17">
      <c r="A224" s="17" t="s">
        <v>1795</v>
      </c>
      <c r="B224" s="17" t="s">
        <v>1685</v>
      </c>
      <c r="C224" s="16" t="str">
        <f t="shared" si="27"/>
        <v>07/21/1905 - 10/15/2029</v>
      </c>
      <c r="D224" s="16" t="str">
        <f t="shared" si="35"/>
        <v>10/15/2021 - 10/15/2029</v>
      </c>
      <c r="E224" s="15" t="str">
        <f t="shared" si="28"/>
        <v>La Palma</v>
      </c>
      <c r="F224" s="13">
        <v>44377</v>
      </c>
      <c r="G224" s="13">
        <v>47406</v>
      </c>
      <c r="H224">
        <f t="shared" si="29"/>
        <v>2021</v>
      </c>
      <c r="I224">
        <f t="shared" si="30"/>
        <v>2029</v>
      </c>
      <c r="J224" s="13">
        <v>44484</v>
      </c>
      <c r="K224" s="13">
        <v>47406</v>
      </c>
      <c r="L224">
        <f t="shared" si="31"/>
        <v>2021</v>
      </c>
      <c r="M224">
        <f t="shared" si="32"/>
        <v>2029</v>
      </c>
      <c r="N224" s="16" t="str">
        <f t="shared" si="33"/>
        <v>10/15/2021 - 10/15/2029</v>
      </c>
      <c r="O224" t="s">
        <v>1685</v>
      </c>
      <c r="P224" t="s">
        <v>767</v>
      </c>
      <c r="Q224" s="387" t="str">
        <f t="shared" si="34"/>
        <v>06/30/2021-10/14/2021</v>
      </c>
    </row>
    <row r="225" spans="1:17">
      <c r="A225" s="17" t="s">
        <v>1457</v>
      </c>
      <c r="B225" s="17" t="s">
        <v>1682</v>
      </c>
      <c r="C225" s="16" t="str">
        <f t="shared" si="27"/>
        <v>07/21/1905 - 10/15/2029</v>
      </c>
      <c r="D225" s="16" t="str">
        <f t="shared" si="35"/>
        <v>10/15/2021 - 10/15/2029</v>
      </c>
      <c r="E225" s="15" t="str">
        <f t="shared" si="28"/>
        <v>La Puente</v>
      </c>
      <c r="F225" s="13">
        <v>44377</v>
      </c>
      <c r="G225" s="13">
        <v>47406</v>
      </c>
      <c r="H225">
        <f t="shared" si="29"/>
        <v>2021</v>
      </c>
      <c r="I225">
        <f t="shared" si="30"/>
        <v>2029</v>
      </c>
      <c r="J225" s="13">
        <v>44484</v>
      </c>
      <c r="K225" s="13">
        <v>47406</v>
      </c>
      <c r="L225">
        <f t="shared" si="31"/>
        <v>2021</v>
      </c>
      <c r="M225">
        <f t="shared" si="32"/>
        <v>2029</v>
      </c>
      <c r="N225" s="16" t="str">
        <f t="shared" si="33"/>
        <v>10/15/2021 - 10/15/2029</v>
      </c>
      <c r="O225" t="s">
        <v>1682</v>
      </c>
      <c r="P225" t="s">
        <v>767</v>
      </c>
      <c r="Q225" s="387" t="str">
        <f t="shared" si="34"/>
        <v>06/30/2021-10/14/2021</v>
      </c>
    </row>
    <row r="226" spans="1:17">
      <c r="A226" s="17" t="s">
        <v>1458</v>
      </c>
      <c r="B226" s="17" t="s">
        <v>1709</v>
      </c>
      <c r="C226" s="16" t="str">
        <f t="shared" si="27"/>
        <v>07/21/1905 - 10/15/2029</v>
      </c>
      <c r="D226" s="16" t="str">
        <f t="shared" si="35"/>
        <v>10/15/2021 - 10/15/2029</v>
      </c>
      <c r="E226" s="15" t="str">
        <f t="shared" si="28"/>
        <v>La Quinta</v>
      </c>
      <c r="F226" s="13">
        <v>44377</v>
      </c>
      <c r="G226" s="13">
        <v>47406</v>
      </c>
      <c r="H226">
        <f t="shared" si="29"/>
        <v>2021</v>
      </c>
      <c r="I226">
        <f t="shared" si="30"/>
        <v>2029</v>
      </c>
      <c r="J226" s="13">
        <v>44484</v>
      </c>
      <c r="K226" s="13">
        <v>47406</v>
      </c>
      <c r="L226">
        <f t="shared" si="31"/>
        <v>2021</v>
      </c>
      <c r="M226">
        <f t="shared" si="32"/>
        <v>2029</v>
      </c>
      <c r="N226" s="16" t="str">
        <f t="shared" si="33"/>
        <v>10/15/2021 - 10/15/2029</v>
      </c>
      <c r="O226" t="s">
        <v>1709</v>
      </c>
      <c r="P226" t="s">
        <v>767</v>
      </c>
      <c r="Q226" s="387" t="str">
        <f t="shared" si="34"/>
        <v>06/30/2021-10/14/2021</v>
      </c>
    </row>
    <row r="227" spans="1:17">
      <c r="A227" s="17" t="s">
        <v>1459</v>
      </c>
      <c r="B227" s="17" t="s">
        <v>1682</v>
      </c>
      <c r="C227" s="16" t="str">
        <f t="shared" si="27"/>
        <v>07/21/1905 - 10/15/2029</v>
      </c>
      <c r="D227" s="16" t="str">
        <f t="shared" si="35"/>
        <v>10/15/2021 - 10/15/2029</v>
      </c>
      <c r="E227" s="15" t="str">
        <f t="shared" si="28"/>
        <v>La Verne</v>
      </c>
      <c r="F227" s="13">
        <v>44377</v>
      </c>
      <c r="G227" s="13">
        <v>47406</v>
      </c>
      <c r="H227">
        <f t="shared" si="29"/>
        <v>2021</v>
      </c>
      <c r="I227">
        <f t="shared" si="30"/>
        <v>2029</v>
      </c>
      <c r="J227" s="13">
        <v>44484</v>
      </c>
      <c r="K227" s="13">
        <v>47406</v>
      </c>
      <c r="L227">
        <f t="shared" si="31"/>
        <v>2021</v>
      </c>
      <c r="M227">
        <f t="shared" si="32"/>
        <v>2029</v>
      </c>
      <c r="N227" s="16" t="str">
        <f t="shared" si="33"/>
        <v>10/15/2021 - 10/15/2029</v>
      </c>
      <c r="O227" t="s">
        <v>1682</v>
      </c>
      <c r="P227" t="s">
        <v>767</v>
      </c>
      <c r="Q227" s="387" t="str">
        <f t="shared" si="34"/>
        <v>06/30/2021-10/14/2021</v>
      </c>
    </row>
    <row r="228" spans="1:17">
      <c r="A228" s="17" t="s">
        <v>1460</v>
      </c>
      <c r="B228" s="17" t="s">
        <v>1694</v>
      </c>
      <c r="C228" s="16" t="str">
        <f t="shared" si="27"/>
        <v>07/22/1905 - 12/31/2030</v>
      </c>
      <c r="D228" s="16" t="str">
        <f t="shared" si="35"/>
        <v>01/31/2023 - 01/31/2031</v>
      </c>
      <c r="E228" s="15" t="str">
        <f t="shared" si="28"/>
        <v>Lafayette</v>
      </c>
      <c r="F228" s="13">
        <v>44742</v>
      </c>
      <c r="G228" s="13">
        <v>47848</v>
      </c>
      <c r="H228">
        <f t="shared" si="29"/>
        <v>2022</v>
      </c>
      <c r="I228">
        <f t="shared" si="30"/>
        <v>2030</v>
      </c>
      <c r="J228" s="13">
        <v>44957</v>
      </c>
      <c r="K228" s="13">
        <v>47879</v>
      </c>
      <c r="L228">
        <f t="shared" si="31"/>
        <v>2023</v>
      </c>
      <c r="M228">
        <f t="shared" si="32"/>
        <v>2031</v>
      </c>
      <c r="N228" s="16" t="str">
        <f t="shared" si="33"/>
        <v>01/31/2023 - 01/31/2031</v>
      </c>
      <c r="O228" t="s">
        <v>1694</v>
      </c>
      <c r="P228" t="s">
        <v>767</v>
      </c>
      <c r="Q228" s="387" t="str">
        <f t="shared" si="34"/>
        <v>06/30/2022-01/30/2023</v>
      </c>
    </row>
    <row r="229" spans="1:17">
      <c r="A229" s="17" t="s">
        <v>1461</v>
      </c>
      <c r="B229" s="17" t="s">
        <v>1685</v>
      </c>
      <c r="C229" s="16" t="str">
        <f t="shared" si="27"/>
        <v>07/21/1905 - 10/15/2029</v>
      </c>
      <c r="D229" s="16" t="str">
        <f t="shared" si="35"/>
        <v>10/15/2021 - 10/15/2029</v>
      </c>
      <c r="E229" s="15" t="str">
        <f t="shared" si="28"/>
        <v>Laguna Beach</v>
      </c>
      <c r="F229" s="13">
        <v>44377</v>
      </c>
      <c r="G229" s="13">
        <v>47406</v>
      </c>
      <c r="H229">
        <f t="shared" si="29"/>
        <v>2021</v>
      </c>
      <c r="I229">
        <f t="shared" si="30"/>
        <v>2029</v>
      </c>
      <c r="J229" s="13">
        <v>44484</v>
      </c>
      <c r="K229" s="13">
        <v>47406</v>
      </c>
      <c r="L229">
        <f t="shared" si="31"/>
        <v>2021</v>
      </c>
      <c r="M229">
        <f t="shared" si="32"/>
        <v>2029</v>
      </c>
      <c r="N229" s="16" t="str">
        <f t="shared" si="33"/>
        <v>10/15/2021 - 10/15/2029</v>
      </c>
      <c r="O229" t="s">
        <v>1685</v>
      </c>
      <c r="P229" t="s">
        <v>767</v>
      </c>
      <c r="Q229" s="387" t="str">
        <f t="shared" si="34"/>
        <v>06/30/2021-10/14/2021</v>
      </c>
    </row>
    <row r="230" spans="1:17">
      <c r="A230" s="17" t="s">
        <v>1462</v>
      </c>
      <c r="B230" s="17" t="s">
        <v>1685</v>
      </c>
      <c r="C230" s="16" t="str">
        <f t="shared" si="27"/>
        <v>07/21/1905 - 10/15/2029</v>
      </c>
      <c r="D230" s="16" t="str">
        <f t="shared" si="35"/>
        <v>10/15/2021 - 10/15/2029</v>
      </c>
      <c r="E230" s="15" t="str">
        <f t="shared" si="28"/>
        <v>Laguna Hills</v>
      </c>
      <c r="F230" s="13">
        <v>44377</v>
      </c>
      <c r="G230" s="13">
        <v>47406</v>
      </c>
      <c r="H230">
        <f t="shared" si="29"/>
        <v>2021</v>
      </c>
      <c r="I230">
        <f t="shared" si="30"/>
        <v>2029</v>
      </c>
      <c r="J230" s="13">
        <v>44484</v>
      </c>
      <c r="K230" s="13">
        <v>47406</v>
      </c>
      <c r="L230">
        <f t="shared" si="31"/>
        <v>2021</v>
      </c>
      <c r="M230">
        <f t="shared" si="32"/>
        <v>2029</v>
      </c>
      <c r="N230" s="16" t="str">
        <f t="shared" si="33"/>
        <v>10/15/2021 - 10/15/2029</v>
      </c>
      <c r="O230" t="s">
        <v>1685</v>
      </c>
      <c r="P230" t="s">
        <v>767</v>
      </c>
      <c r="Q230" s="387" t="str">
        <f t="shared" si="34"/>
        <v>06/30/2021-10/14/2021</v>
      </c>
    </row>
    <row r="231" spans="1:17">
      <c r="A231" s="17" t="s">
        <v>1463</v>
      </c>
      <c r="B231" s="17" t="s">
        <v>1685</v>
      </c>
      <c r="C231" s="16" t="str">
        <f t="shared" si="27"/>
        <v>07/21/1905 - 10/15/2029</v>
      </c>
      <c r="D231" s="16" t="str">
        <f t="shared" si="35"/>
        <v>10/15/2021 - 10/15/2029</v>
      </c>
      <c r="E231" s="15" t="str">
        <f t="shared" si="28"/>
        <v>Laguna Niguel</v>
      </c>
      <c r="F231" s="13">
        <v>44377</v>
      </c>
      <c r="G231" s="13">
        <v>47406</v>
      </c>
      <c r="H231">
        <f t="shared" si="29"/>
        <v>2021</v>
      </c>
      <c r="I231">
        <f t="shared" si="30"/>
        <v>2029</v>
      </c>
      <c r="J231" s="13">
        <v>44484</v>
      </c>
      <c r="K231" s="13">
        <v>47406</v>
      </c>
      <c r="L231">
        <f t="shared" si="31"/>
        <v>2021</v>
      </c>
      <c r="M231">
        <f t="shared" si="32"/>
        <v>2029</v>
      </c>
      <c r="N231" s="16" t="str">
        <f t="shared" si="33"/>
        <v>10/15/2021 - 10/15/2029</v>
      </c>
      <c r="O231" t="s">
        <v>1685</v>
      </c>
      <c r="P231" t="s">
        <v>767</v>
      </c>
      <c r="Q231" s="387" t="str">
        <f t="shared" si="34"/>
        <v>06/30/2021-10/14/2021</v>
      </c>
    </row>
    <row r="232" spans="1:17">
      <c r="A232" s="17" t="s">
        <v>1796</v>
      </c>
      <c r="B232" s="17" t="s">
        <v>1685</v>
      </c>
      <c r="C232" s="16" t="str">
        <f t="shared" si="27"/>
        <v>07/21/1905 - 10/15/2029</v>
      </c>
      <c r="D232" s="16" t="str">
        <f t="shared" si="35"/>
        <v>10/15/2021 - 10/15/2029</v>
      </c>
      <c r="E232" s="15" t="str">
        <f t="shared" si="28"/>
        <v>Laguna Woods</v>
      </c>
      <c r="F232" s="13">
        <v>44377</v>
      </c>
      <c r="G232" s="13">
        <v>47406</v>
      </c>
      <c r="H232">
        <f t="shared" si="29"/>
        <v>2021</v>
      </c>
      <c r="I232">
        <f t="shared" si="30"/>
        <v>2029</v>
      </c>
      <c r="J232" s="13">
        <v>44484</v>
      </c>
      <c r="K232" s="13">
        <v>47406</v>
      </c>
      <c r="L232">
        <f t="shared" si="31"/>
        <v>2021</v>
      </c>
      <c r="M232">
        <f t="shared" si="32"/>
        <v>2029</v>
      </c>
      <c r="N232" s="16" t="str">
        <f t="shared" si="33"/>
        <v>10/15/2021 - 10/15/2029</v>
      </c>
      <c r="O232" t="s">
        <v>1685</v>
      </c>
      <c r="P232" t="s">
        <v>767</v>
      </c>
      <c r="Q232" s="387" t="str">
        <f t="shared" si="34"/>
        <v>06/30/2021-10/14/2021</v>
      </c>
    </row>
    <row r="233" spans="1:17">
      <c r="A233" s="17" t="str">
        <f>B233</f>
        <v>Lake County - Unincorporated</v>
      </c>
      <c r="B233" s="17" t="s">
        <v>929</v>
      </c>
      <c r="C233" s="16" t="str">
        <f t="shared" si="27"/>
        <v>07/19/1905 - 08/15/2027</v>
      </c>
      <c r="D233" s="16" t="str">
        <f t="shared" si="35"/>
        <v>08/15/2019 - 08/15/2027</v>
      </c>
      <c r="E233" s="15" t="str">
        <f t="shared" si="28"/>
        <v>Lake County - Unincorporated</v>
      </c>
      <c r="F233" s="13">
        <v>43466</v>
      </c>
      <c r="G233" s="13">
        <v>46614</v>
      </c>
      <c r="H233">
        <f t="shared" si="29"/>
        <v>2019</v>
      </c>
      <c r="I233">
        <f t="shared" si="30"/>
        <v>2027</v>
      </c>
      <c r="J233" s="13">
        <v>43692</v>
      </c>
      <c r="K233" s="13">
        <v>46614</v>
      </c>
      <c r="L233">
        <f t="shared" si="31"/>
        <v>2019</v>
      </c>
      <c r="M233">
        <f t="shared" si="32"/>
        <v>2027</v>
      </c>
      <c r="N233" s="16" t="str">
        <f t="shared" si="33"/>
        <v>08/15/2019 - 08/15/2027</v>
      </c>
      <c r="O233" t="s">
        <v>1740</v>
      </c>
      <c r="P233" s="13" t="s">
        <v>767</v>
      </c>
      <c r="Q233" s="387" t="str">
        <f t="shared" si="34"/>
        <v>01/01/2019-08/14/2019</v>
      </c>
    </row>
    <row r="234" spans="1:17">
      <c r="A234" s="17" t="s">
        <v>1465</v>
      </c>
      <c r="B234" s="17" t="s">
        <v>1709</v>
      </c>
      <c r="C234" s="16" t="str">
        <f t="shared" si="27"/>
        <v>07/21/1905 - 10/15/2029</v>
      </c>
      <c r="D234" s="16" t="str">
        <f t="shared" si="35"/>
        <v>10/15/2021 - 10/15/2029</v>
      </c>
      <c r="E234" s="15" t="str">
        <f t="shared" si="28"/>
        <v>Lake Elsinore</v>
      </c>
      <c r="F234" s="13">
        <v>44377</v>
      </c>
      <c r="G234" s="13">
        <v>47406</v>
      </c>
      <c r="H234">
        <f t="shared" si="29"/>
        <v>2021</v>
      </c>
      <c r="I234">
        <f t="shared" si="30"/>
        <v>2029</v>
      </c>
      <c r="J234" s="13">
        <v>44484</v>
      </c>
      <c r="K234" s="13">
        <v>47406</v>
      </c>
      <c r="L234">
        <f t="shared" si="31"/>
        <v>2021</v>
      </c>
      <c r="M234">
        <f t="shared" si="32"/>
        <v>2029</v>
      </c>
      <c r="N234" s="16" t="str">
        <f t="shared" si="33"/>
        <v>10/15/2021 - 10/15/2029</v>
      </c>
      <c r="O234" t="s">
        <v>1709</v>
      </c>
      <c r="P234" t="s">
        <v>767</v>
      </c>
      <c r="Q234" s="387" t="str">
        <f t="shared" si="34"/>
        <v>06/30/2021-10/14/2021</v>
      </c>
    </row>
    <row r="235" spans="1:17">
      <c r="A235" s="17" t="s">
        <v>1466</v>
      </c>
      <c r="B235" s="17" t="s">
        <v>1685</v>
      </c>
      <c r="C235" s="16" t="str">
        <f t="shared" si="27"/>
        <v>07/21/1905 - 10/15/2029</v>
      </c>
      <c r="D235" s="16" t="str">
        <f t="shared" si="35"/>
        <v>10/15/2021 - 10/15/2029</v>
      </c>
      <c r="E235" s="15" t="str">
        <f t="shared" si="28"/>
        <v>Lake Forest</v>
      </c>
      <c r="F235" s="13">
        <v>44377</v>
      </c>
      <c r="G235" s="13">
        <v>47406</v>
      </c>
      <c r="H235">
        <f t="shared" si="29"/>
        <v>2021</v>
      </c>
      <c r="I235">
        <f t="shared" si="30"/>
        <v>2029</v>
      </c>
      <c r="J235" s="13">
        <v>44484</v>
      </c>
      <c r="K235" s="13">
        <v>47406</v>
      </c>
      <c r="L235">
        <f t="shared" si="31"/>
        <v>2021</v>
      </c>
      <c r="M235">
        <f t="shared" si="32"/>
        <v>2029</v>
      </c>
      <c r="N235" s="16" t="str">
        <f t="shared" si="33"/>
        <v>10/15/2021 - 10/15/2029</v>
      </c>
      <c r="O235" t="s">
        <v>1685</v>
      </c>
      <c r="P235" t="s">
        <v>767</v>
      </c>
      <c r="Q235" s="387" t="str">
        <f t="shared" si="34"/>
        <v>06/30/2021-10/14/2021</v>
      </c>
    </row>
    <row r="236" spans="1:17">
      <c r="A236" s="17" t="s">
        <v>1797</v>
      </c>
      <c r="B236" s="17" t="s">
        <v>1740</v>
      </c>
      <c r="C236" s="16" t="str">
        <f t="shared" si="27"/>
        <v>07/19/1905 - 08/15/2027</v>
      </c>
      <c r="D236" s="16" t="str">
        <f t="shared" si="35"/>
        <v>08/15/2019 - 08/15/2027</v>
      </c>
      <c r="E236" s="15" t="str">
        <f t="shared" si="28"/>
        <v>Lakeport</v>
      </c>
      <c r="F236" s="13">
        <v>43466</v>
      </c>
      <c r="G236" s="13">
        <v>46614</v>
      </c>
      <c r="H236">
        <f t="shared" si="29"/>
        <v>2019</v>
      </c>
      <c r="I236">
        <f t="shared" si="30"/>
        <v>2027</v>
      </c>
      <c r="J236" s="13">
        <v>43692</v>
      </c>
      <c r="K236" s="13">
        <v>46614</v>
      </c>
      <c r="L236">
        <f t="shared" si="31"/>
        <v>2019</v>
      </c>
      <c r="M236">
        <f t="shared" si="32"/>
        <v>2027</v>
      </c>
      <c r="N236" s="16" t="str">
        <f t="shared" si="33"/>
        <v>08/15/2019 - 08/15/2027</v>
      </c>
      <c r="O236" t="s">
        <v>1740</v>
      </c>
      <c r="P236" s="13" t="s">
        <v>767</v>
      </c>
      <c r="Q236" s="387" t="str">
        <f t="shared" si="34"/>
        <v>01/01/2019-08/14/2019</v>
      </c>
    </row>
    <row r="237" spans="1:17">
      <c r="A237" s="17" t="s">
        <v>1467</v>
      </c>
      <c r="B237" s="17" t="s">
        <v>1682</v>
      </c>
      <c r="C237" s="16" t="str">
        <f t="shared" si="27"/>
        <v>07/21/1905 - 10/15/2029</v>
      </c>
      <c r="D237" s="16" t="str">
        <f t="shared" si="35"/>
        <v>10/15/2021 - 10/15/2029</v>
      </c>
      <c r="E237" s="15" t="str">
        <f t="shared" si="28"/>
        <v>Lakewood</v>
      </c>
      <c r="F237" s="13">
        <v>44377</v>
      </c>
      <c r="G237" s="13">
        <v>47406</v>
      </c>
      <c r="H237">
        <f t="shared" si="29"/>
        <v>2021</v>
      </c>
      <c r="I237">
        <f t="shared" si="30"/>
        <v>2029</v>
      </c>
      <c r="J237" s="13">
        <v>44484</v>
      </c>
      <c r="K237" s="13">
        <v>47406</v>
      </c>
      <c r="L237">
        <f t="shared" si="31"/>
        <v>2021</v>
      </c>
      <c r="M237">
        <f t="shared" si="32"/>
        <v>2029</v>
      </c>
      <c r="N237" s="16" t="str">
        <f t="shared" si="33"/>
        <v>10/15/2021 - 10/15/2029</v>
      </c>
      <c r="O237" t="s">
        <v>1682</v>
      </c>
      <c r="P237" t="s">
        <v>767</v>
      </c>
      <c r="Q237" s="387" t="str">
        <f t="shared" si="34"/>
        <v>06/30/2021-10/14/2021</v>
      </c>
    </row>
    <row r="238" spans="1:17">
      <c r="A238" s="17" t="s">
        <v>1468</v>
      </c>
      <c r="B238" s="17" t="s">
        <v>1682</v>
      </c>
      <c r="C238" s="16" t="str">
        <f t="shared" si="27"/>
        <v>07/21/1905 - 10/15/2029</v>
      </c>
      <c r="D238" s="16" t="str">
        <f t="shared" si="35"/>
        <v>10/15/2021 - 10/15/2029</v>
      </c>
      <c r="E238" s="15" t="str">
        <f t="shared" si="28"/>
        <v>Lancaster</v>
      </c>
      <c r="F238" s="13">
        <v>44377</v>
      </c>
      <c r="G238" s="13">
        <v>47406</v>
      </c>
      <c r="H238">
        <f t="shared" si="29"/>
        <v>2021</v>
      </c>
      <c r="I238">
        <f t="shared" si="30"/>
        <v>2029</v>
      </c>
      <c r="J238" s="13">
        <v>44484</v>
      </c>
      <c r="K238" s="13">
        <v>47406</v>
      </c>
      <c r="L238">
        <f t="shared" si="31"/>
        <v>2021</v>
      </c>
      <c r="M238">
        <f t="shared" si="32"/>
        <v>2029</v>
      </c>
      <c r="N238" s="16" t="str">
        <f t="shared" si="33"/>
        <v>10/15/2021 - 10/15/2029</v>
      </c>
      <c r="O238" t="s">
        <v>1682</v>
      </c>
      <c r="P238" t="s">
        <v>767</v>
      </c>
      <c r="Q238" s="387" t="str">
        <f t="shared" si="34"/>
        <v>06/30/2021-10/14/2021</v>
      </c>
    </row>
    <row r="239" spans="1:17">
      <c r="A239" s="17" t="s">
        <v>1469</v>
      </c>
      <c r="B239" s="17" t="s">
        <v>1713</v>
      </c>
      <c r="C239" s="16" t="str">
        <f t="shared" si="27"/>
        <v>07/22/1905 - 12/31/2030</v>
      </c>
      <c r="D239" s="16" t="str">
        <f t="shared" si="35"/>
        <v>01/31/2023 - 01/31/2031</v>
      </c>
      <c r="E239" s="15" t="str">
        <f t="shared" si="28"/>
        <v>Larkspur</v>
      </c>
      <c r="F239" s="13">
        <v>44742</v>
      </c>
      <c r="G239" s="13">
        <v>47848</v>
      </c>
      <c r="H239">
        <f t="shared" si="29"/>
        <v>2022</v>
      </c>
      <c r="I239">
        <f t="shared" si="30"/>
        <v>2030</v>
      </c>
      <c r="J239" s="13">
        <v>44957</v>
      </c>
      <c r="K239" s="13">
        <v>47879</v>
      </c>
      <c r="L239">
        <f t="shared" si="31"/>
        <v>2023</v>
      </c>
      <c r="M239">
        <f t="shared" si="32"/>
        <v>2031</v>
      </c>
      <c r="N239" s="16" t="str">
        <f t="shared" si="33"/>
        <v>01/31/2023 - 01/31/2031</v>
      </c>
      <c r="O239" t="s">
        <v>1713</v>
      </c>
      <c r="P239" t="s">
        <v>767</v>
      </c>
      <c r="Q239" s="387" t="str">
        <f t="shared" si="34"/>
        <v>06/30/2022-01/30/2023</v>
      </c>
    </row>
    <row r="240" spans="1:17">
      <c r="A240" s="109" t="str">
        <f>B240</f>
        <v>Lassen County - Unincorporated</v>
      </c>
      <c r="B240" s="17" t="s">
        <v>894</v>
      </c>
      <c r="C240" s="16" t="str">
        <f t="shared" si="27"/>
        <v>07/19/1905 - 06/15/2027</v>
      </c>
      <c r="D240" s="16" t="str">
        <f t="shared" si="35"/>
        <v>08/31/2019 - 08/31/2024</v>
      </c>
      <c r="E240" s="15" t="str">
        <f t="shared" si="28"/>
        <v>Lassen County - Unincorporated</v>
      </c>
      <c r="F240" s="13">
        <v>43466</v>
      </c>
      <c r="G240" s="13">
        <v>46553</v>
      </c>
      <c r="H240">
        <f t="shared" si="29"/>
        <v>2019</v>
      </c>
      <c r="I240">
        <f t="shared" si="30"/>
        <v>2027</v>
      </c>
      <c r="J240" s="13">
        <v>43708</v>
      </c>
      <c r="K240" s="13">
        <v>45535</v>
      </c>
      <c r="L240">
        <f t="shared" si="31"/>
        <v>2019</v>
      </c>
      <c r="M240">
        <f t="shared" si="32"/>
        <v>2024</v>
      </c>
      <c r="N240" s="16" t="str">
        <f t="shared" si="33"/>
        <v>08/31/2019 - 08/31/2024</v>
      </c>
      <c r="O240" t="s">
        <v>1798</v>
      </c>
      <c r="P240" s="13" t="s">
        <v>767</v>
      </c>
      <c r="Q240" s="387" t="str">
        <f t="shared" si="34"/>
        <v>01/01/2019-08/30/2019</v>
      </c>
    </row>
    <row r="241" spans="1:17">
      <c r="A241" s="17" t="s">
        <v>1799</v>
      </c>
      <c r="B241" s="17" t="s">
        <v>1765</v>
      </c>
      <c r="C241" s="16" t="str">
        <f t="shared" si="27"/>
        <v>07/15/1905 - 12/31/2023</v>
      </c>
      <c r="D241" s="16" t="str">
        <f t="shared" si="35"/>
        <v>12/31/2015 - 12/31/2023</v>
      </c>
      <c r="E241" s="15" t="str">
        <f t="shared" si="28"/>
        <v>Lathrop</v>
      </c>
      <c r="F241" s="13">
        <v>41640</v>
      </c>
      <c r="G241" s="13">
        <v>45291</v>
      </c>
      <c r="H241">
        <f t="shared" si="29"/>
        <v>2014</v>
      </c>
      <c r="I241">
        <f t="shared" si="30"/>
        <v>2023</v>
      </c>
      <c r="J241" s="13">
        <v>42369</v>
      </c>
      <c r="K241" s="13">
        <v>45291</v>
      </c>
      <c r="L241">
        <f t="shared" si="31"/>
        <v>2015</v>
      </c>
      <c r="M241">
        <f t="shared" si="32"/>
        <v>2023</v>
      </c>
      <c r="N241" s="16" t="str">
        <f t="shared" si="33"/>
        <v>12/31/2015 - 12/31/2023</v>
      </c>
      <c r="O241" t="s">
        <v>1765</v>
      </c>
      <c r="Q241" s="387" t="str">
        <f t="shared" si="34"/>
        <v>01/01/2014-12/30/2015</v>
      </c>
    </row>
    <row r="242" spans="1:17">
      <c r="A242" s="17" t="s">
        <v>1800</v>
      </c>
      <c r="B242" s="17" t="s">
        <v>1682</v>
      </c>
      <c r="C242" s="16" t="str">
        <f t="shared" si="27"/>
        <v>07/21/1905 - 10/15/2029</v>
      </c>
      <c r="D242" s="16" t="str">
        <f t="shared" si="35"/>
        <v>10/15/2021 - 10/15/2029</v>
      </c>
      <c r="E242" s="15" t="str">
        <f t="shared" si="28"/>
        <v>Lawndale</v>
      </c>
      <c r="F242" s="13">
        <v>44377</v>
      </c>
      <c r="G242" s="13">
        <v>47406</v>
      </c>
      <c r="H242">
        <f t="shared" si="29"/>
        <v>2021</v>
      </c>
      <c r="I242">
        <f t="shared" si="30"/>
        <v>2029</v>
      </c>
      <c r="J242" s="13">
        <v>44484</v>
      </c>
      <c r="K242" s="13">
        <v>47406</v>
      </c>
      <c r="L242">
        <f t="shared" si="31"/>
        <v>2021</v>
      </c>
      <c r="M242">
        <f t="shared" si="32"/>
        <v>2029</v>
      </c>
      <c r="N242" s="16" t="str">
        <f t="shared" si="33"/>
        <v>10/15/2021 - 10/15/2029</v>
      </c>
      <c r="O242" t="s">
        <v>1682</v>
      </c>
      <c r="P242" t="s">
        <v>767</v>
      </c>
      <c r="Q242" s="387" t="str">
        <f t="shared" si="34"/>
        <v>06/30/2021-10/14/2021</v>
      </c>
    </row>
    <row r="243" spans="1:17">
      <c r="A243" s="17" t="s">
        <v>1471</v>
      </c>
      <c r="B243" s="17" t="s">
        <v>1731</v>
      </c>
      <c r="C243" s="16" t="str">
        <f t="shared" si="27"/>
        <v>07/21/1905 - 04/15/2029</v>
      </c>
      <c r="D243" s="16" t="str">
        <f t="shared" si="35"/>
        <v>04/30/2021 - 04/30/2029</v>
      </c>
      <c r="E243" s="15" t="str">
        <f t="shared" si="28"/>
        <v>Lemon Grove</v>
      </c>
      <c r="F243" s="13">
        <v>44012</v>
      </c>
      <c r="G243" s="13">
        <v>47223</v>
      </c>
      <c r="H243">
        <f t="shared" si="29"/>
        <v>2020</v>
      </c>
      <c r="I243">
        <f t="shared" si="30"/>
        <v>2029</v>
      </c>
      <c r="J243" s="13">
        <v>44316</v>
      </c>
      <c r="K243" s="13">
        <v>47238</v>
      </c>
      <c r="L243">
        <f t="shared" si="31"/>
        <v>2021</v>
      </c>
      <c r="M243">
        <f t="shared" si="32"/>
        <v>2029</v>
      </c>
      <c r="N243" s="16" t="str">
        <f t="shared" si="33"/>
        <v>04/30/2021 - 04/30/2029</v>
      </c>
      <c r="O243" t="s">
        <v>1731</v>
      </c>
      <c r="P243" t="s">
        <v>767</v>
      </c>
      <c r="Q243" s="387" t="str">
        <f t="shared" si="34"/>
        <v>06/30/2020-04/29/2021</v>
      </c>
    </row>
    <row r="244" spans="1:17">
      <c r="A244" s="17" t="s">
        <v>1801</v>
      </c>
      <c r="B244" s="17" t="s">
        <v>1706</v>
      </c>
      <c r="C244" s="16" t="str">
        <f t="shared" si="27"/>
        <v>07/15/1905 - 12/31/2023</v>
      </c>
      <c r="D244" s="16" t="str">
        <f t="shared" si="35"/>
        <v>01/31/2016 - 01/31/2024</v>
      </c>
      <c r="E244" s="15" t="str">
        <f t="shared" si="28"/>
        <v>Lemoore</v>
      </c>
      <c r="F244" s="13">
        <v>41640</v>
      </c>
      <c r="G244" s="13">
        <v>45291</v>
      </c>
      <c r="H244">
        <f t="shared" si="29"/>
        <v>2014</v>
      </c>
      <c r="I244">
        <f t="shared" si="30"/>
        <v>2023</v>
      </c>
      <c r="J244" s="13">
        <v>42400</v>
      </c>
      <c r="K244" s="13">
        <v>45322</v>
      </c>
      <c r="L244">
        <f t="shared" si="31"/>
        <v>2016</v>
      </c>
      <c r="M244">
        <f t="shared" si="32"/>
        <v>2024</v>
      </c>
      <c r="N244" s="16" t="str">
        <f t="shared" si="33"/>
        <v>01/31/2016 - 01/31/2024</v>
      </c>
      <c r="O244" t="s">
        <v>1706</v>
      </c>
      <c r="Q244" s="387" t="str">
        <f t="shared" si="34"/>
        <v>01/01/2014-01/30/2016</v>
      </c>
    </row>
    <row r="245" spans="1:17">
      <c r="A245" s="17" t="s">
        <v>1802</v>
      </c>
      <c r="B245" s="17" t="s">
        <v>1703</v>
      </c>
      <c r="C245" s="16" t="str">
        <f t="shared" si="27"/>
        <v>07/21/1905 - 08/31/2029</v>
      </c>
      <c r="D245" s="16" t="str">
        <f t="shared" si="35"/>
        <v>05/15/2021 - 05/15/2029</v>
      </c>
      <c r="E245" s="15" t="str">
        <f t="shared" si="28"/>
        <v>Lincoln</v>
      </c>
      <c r="F245" s="13">
        <v>44377</v>
      </c>
      <c r="G245" s="13">
        <v>47361</v>
      </c>
      <c r="H245">
        <f t="shared" si="29"/>
        <v>2021</v>
      </c>
      <c r="I245">
        <f t="shared" si="30"/>
        <v>2029</v>
      </c>
      <c r="J245" s="13">
        <v>44331</v>
      </c>
      <c r="K245" s="13">
        <v>47253</v>
      </c>
      <c r="L245">
        <f t="shared" si="31"/>
        <v>2021</v>
      </c>
      <c r="M245">
        <f t="shared" si="32"/>
        <v>2029</v>
      </c>
      <c r="N245" s="16" t="str">
        <f t="shared" si="33"/>
        <v>05/15/2021 - 05/15/2029</v>
      </c>
      <c r="O245" t="s">
        <v>1703</v>
      </c>
      <c r="P245" t="s">
        <v>767</v>
      </c>
      <c r="Q245" s="387" t="str">
        <f t="shared" si="34"/>
        <v>06/30/2021-05/14/2021</v>
      </c>
    </row>
    <row r="246" spans="1:17">
      <c r="A246" s="17" t="s">
        <v>1803</v>
      </c>
      <c r="B246" s="17" t="s">
        <v>1757</v>
      </c>
      <c r="C246" s="16" t="str">
        <f t="shared" si="27"/>
        <v>07/15/1905 - 09/30/2023</v>
      </c>
      <c r="D246" s="16" t="str">
        <f t="shared" si="35"/>
        <v>12/31/2015 - 12/31/2023</v>
      </c>
      <c r="E246" s="15" t="str">
        <f t="shared" si="28"/>
        <v>Lindsay</v>
      </c>
      <c r="F246" s="13">
        <v>41640</v>
      </c>
      <c r="G246" s="13">
        <v>45199</v>
      </c>
      <c r="H246">
        <f t="shared" si="29"/>
        <v>2014</v>
      </c>
      <c r="I246">
        <f t="shared" si="30"/>
        <v>2023</v>
      </c>
      <c r="J246" s="13">
        <v>42369</v>
      </c>
      <c r="K246" s="13">
        <v>45291</v>
      </c>
      <c r="L246">
        <f t="shared" si="31"/>
        <v>2015</v>
      </c>
      <c r="M246">
        <f t="shared" si="32"/>
        <v>2023</v>
      </c>
      <c r="N246" s="16" t="str">
        <f t="shared" si="33"/>
        <v>12/31/2015 - 12/31/2023</v>
      </c>
      <c r="O246" t="s">
        <v>1757</v>
      </c>
      <c r="Q246" s="387" t="str">
        <f t="shared" si="34"/>
        <v>01/01/2014-12/30/2015</v>
      </c>
    </row>
    <row r="247" spans="1:17">
      <c r="A247" s="17" t="s">
        <v>1804</v>
      </c>
      <c r="B247" s="17" t="s">
        <v>1805</v>
      </c>
      <c r="C247" s="16" t="str">
        <f t="shared" si="27"/>
        <v>07/21/1905 - 08/31/2029</v>
      </c>
      <c r="D247" s="16" t="str">
        <f t="shared" si="35"/>
        <v>05/15/2021 - 05/15/2029</v>
      </c>
      <c r="E247" s="15" t="str">
        <f t="shared" si="28"/>
        <v>Live Oak</v>
      </c>
      <c r="F247" s="13">
        <v>44377</v>
      </c>
      <c r="G247" s="13">
        <v>47361</v>
      </c>
      <c r="H247">
        <f t="shared" si="29"/>
        <v>2021</v>
      </c>
      <c r="I247">
        <f t="shared" si="30"/>
        <v>2029</v>
      </c>
      <c r="J247" s="13">
        <v>44331</v>
      </c>
      <c r="K247" s="13">
        <v>47253</v>
      </c>
      <c r="L247">
        <f t="shared" si="31"/>
        <v>2021</v>
      </c>
      <c r="M247">
        <f t="shared" si="32"/>
        <v>2029</v>
      </c>
      <c r="N247" s="16" t="str">
        <f t="shared" si="33"/>
        <v>05/15/2021 - 05/15/2029</v>
      </c>
      <c r="O247" t="s">
        <v>1805</v>
      </c>
      <c r="P247" t="s">
        <v>767</v>
      </c>
      <c r="Q247" s="387" t="str">
        <f t="shared" si="34"/>
        <v>06/30/2021-05/14/2021</v>
      </c>
    </row>
    <row r="248" spans="1:17">
      <c r="A248" s="17" t="s">
        <v>1472</v>
      </c>
      <c r="B248" s="17" t="s">
        <v>1683</v>
      </c>
      <c r="C248" s="16" t="str">
        <f t="shared" si="27"/>
        <v>07/22/1905 - 12/31/2030</v>
      </c>
      <c r="D248" s="16" t="str">
        <f t="shared" si="35"/>
        <v>01/31/2023 - 01/31/2031</v>
      </c>
      <c r="E248" s="15" t="str">
        <f t="shared" si="28"/>
        <v>Livermore</v>
      </c>
      <c r="F248" s="13">
        <v>44742</v>
      </c>
      <c r="G248" s="13">
        <v>47848</v>
      </c>
      <c r="H248">
        <f t="shared" si="29"/>
        <v>2022</v>
      </c>
      <c r="I248">
        <f t="shared" si="30"/>
        <v>2030</v>
      </c>
      <c r="J248" s="13">
        <v>44957</v>
      </c>
      <c r="K248" s="13">
        <v>47879</v>
      </c>
      <c r="L248">
        <f t="shared" si="31"/>
        <v>2023</v>
      </c>
      <c r="M248">
        <f t="shared" si="32"/>
        <v>2031</v>
      </c>
      <c r="N248" s="16" t="str">
        <f t="shared" si="33"/>
        <v>01/31/2023 - 01/31/2031</v>
      </c>
      <c r="O248" t="s">
        <v>1683</v>
      </c>
      <c r="P248" t="s">
        <v>767</v>
      </c>
      <c r="Q248" s="387" t="str">
        <f t="shared" si="34"/>
        <v>06/30/2022-01/30/2023</v>
      </c>
    </row>
    <row r="249" spans="1:17">
      <c r="A249" s="17" t="s">
        <v>1806</v>
      </c>
      <c r="B249" s="17" t="s">
        <v>1701</v>
      </c>
      <c r="C249" s="16" t="str">
        <f t="shared" si="27"/>
        <v>07/15/1905 - 12/31/2023</v>
      </c>
      <c r="D249" s="16" t="str">
        <f t="shared" si="35"/>
        <v>03/31/2016 - 03/31/2024</v>
      </c>
      <c r="E249" s="15" t="str">
        <f t="shared" si="28"/>
        <v>Livingston</v>
      </c>
      <c r="F249" s="13">
        <v>41640</v>
      </c>
      <c r="G249" s="13">
        <v>45291</v>
      </c>
      <c r="H249">
        <f t="shared" si="29"/>
        <v>2014</v>
      </c>
      <c r="I249">
        <f t="shared" si="30"/>
        <v>2023</v>
      </c>
      <c r="J249" s="13">
        <v>42460</v>
      </c>
      <c r="K249" s="13">
        <v>45382</v>
      </c>
      <c r="L249">
        <f t="shared" si="31"/>
        <v>2016</v>
      </c>
      <c r="M249">
        <f t="shared" si="32"/>
        <v>2024</v>
      </c>
      <c r="N249" s="16" t="str">
        <f t="shared" si="33"/>
        <v>03/31/2016 - 03/31/2024</v>
      </c>
      <c r="O249" t="s">
        <v>1701</v>
      </c>
      <c r="Q249" s="387" t="str">
        <f t="shared" si="34"/>
        <v>01/01/2014-03/30/2016</v>
      </c>
    </row>
    <row r="250" spans="1:17">
      <c r="A250" s="17" t="s">
        <v>1807</v>
      </c>
      <c r="B250" s="17" t="s">
        <v>1765</v>
      </c>
      <c r="C250" s="16" t="str">
        <f t="shared" si="27"/>
        <v>07/15/1905 - 12/31/2023</v>
      </c>
      <c r="D250" s="16" t="str">
        <f t="shared" si="35"/>
        <v>12/31/2015 - 12/31/2023</v>
      </c>
      <c r="E250" s="15" t="str">
        <f t="shared" si="28"/>
        <v>Lodi</v>
      </c>
      <c r="F250" s="13">
        <v>41640</v>
      </c>
      <c r="G250" s="13">
        <v>45291</v>
      </c>
      <c r="H250">
        <f t="shared" si="29"/>
        <v>2014</v>
      </c>
      <c r="I250">
        <f t="shared" si="30"/>
        <v>2023</v>
      </c>
      <c r="J250" s="13">
        <v>42369</v>
      </c>
      <c r="K250" s="13">
        <v>45291</v>
      </c>
      <c r="L250">
        <f t="shared" si="31"/>
        <v>2015</v>
      </c>
      <c r="M250">
        <f t="shared" si="32"/>
        <v>2023</v>
      </c>
      <c r="N250" s="16" t="str">
        <f t="shared" si="33"/>
        <v>12/31/2015 - 12/31/2023</v>
      </c>
      <c r="O250" t="s">
        <v>1765</v>
      </c>
      <c r="Q250" s="387" t="str">
        <f t="shared" si="34"/>
        <v>01/01/2014-12/30/2015</v>
      </c>
    </row>
    <row r="251" spans="1:17">
      <c r="A251" s="17" t="s">
        <v>1473</v>
      </c>
      <c r="B251" s="17" t="s">
        <v>1680</v>
      </c>
      <c r="C251" s="16" t="str">
        <f t="shared" si="27"/>
        <v>07/21/1905 - 10/15/2029</v>
      </c>
      <c r="D251" s="16" t="str">
        <f t="shared" si="35"/>
        <v>10/15/2021 - 10/15/2029</v>
      </c>
      <c r="E251" s="15" t="str">
        <f t="shared" si="28"/>
        <v>Loma Linda</v>
      </c>
      <c r="F251" s="13">
        <v>44377</v>
      </c>
      <c r="G251" s="13">
        <v>47406</v>
      </c>
      <c r="H251">
        <f t="shared" si="29"/>
        <v>2021</v>
      </c>
      <c r="I251">
        <f t="shared" si="30"/>
        <v>2029</v>
      </c>
      <c r="J251" s="13">
        <v>44484</v>
      </c>
      <c r="K251" s="13">
        <v>47406</v>
      </c>
      <c r="L251">
        <f t="shared" si="31"/>
        <v>2021</v>
      </c>
      <c r="M251">
        <f t="shared" si="32"/>
        <v>2029</v>
      </c>
      <c r="N251" s="16" t="str">
        <f t="shared" si="33"/>
        <v>10/15/2021 - 10/15/2029</v>
      </c>
      <c r="O251" t="s">
        <v>1680</v>
      </c>
      <c r="P251" t="s">
        <v>767</v>
      </c>
      <c r="Q251" s="387" t="str">
        <f t="shared" si="34"/>
        <v>06/30/2021-10/14/2021</v>
      </c>
    </row>
    <row r="252" spans="1:17">
      <c r="A252" s="17" t="s">
        <v>1808</v>
      </c>
      <c r="B252" s="17" t="s">
        <v>1682</v>
      </c>
      <c r="C252" s="16" t="str">
        <f t="shared" si="27"/>
        <v>07/21/1905 - 10/15/2029</v>
      </c>
      <c r="D252" s="16" t="str">
        <f t="shared" si="35"/>
        <v>10/15/2021 - 10/15/2029</v>
      </c>
      <c r="E252" s="15" t="str">
        <f t="shared" si="28"/>
        <v>Lomita</v>
      </c>
      <c r="F252" s="13">
        <v>44377</v>
      </c>
      <c r="G252" s="13">
        <v>47406</v>
      </c>
      <c r="H252">
        <f t="shared" si="29"/>
        <v>2021</v>
      </c>
      <c r="I252">
        <f t="shared" si="30"/>
        <v>2029</v>
      </c>
      <c r="J252" s="13">
        <v>44484</v>
      </c>
      <c r="K252" s="13">
        <v>47406</v>
      </c>
      <c r="L252">
        <f t="shared" si="31"/>
        <v>2021</v>
      </c>
      <c r="M252">
        <f t="shared" si="32"/>
        <v>2029</v>
      </c>
      <c r="N252" s="16" t="str">
        <f t="shared" si="33"/>
        <v>10/15/2021 - 10/15/2029</v>
      </c>
      <c r="O252" t="s">
        <v>1682</v>
      </c>
      <c r="P252" t="s">
        <v>767</v>
      </c>
      <c r="Q252" s="387" t="str">
        <f t="shared" si="34"/>
        <v>06/30/2021-10/14/2021</v>
      </c>
    </row>
    <row r="253" spans="1:17">
      <c r="A253" s="17" t="s">
        <v>1809</v>
      </c>
      <c r="B253" s="17" t="s">
        <v>1722</v>
      </c>
      <c r="C253" s="16" t="str">
        <f t="shared" si="27"/>
        <v>07/23/1905 - 02/15/2031</v>
      </c>
      <c r="D253" s="16" t="str">
        <f t="shared" si="35"/>
        <v>02/15/2023 - 02/15/2031</v>
      </c>
      <c r="E253" s="15" t="str">
        <f t="shared" si="28"/>
        <v>Lompoc</v>
      </c>
      <c r="F253" s="13">
        <v>44742</v>
      </c>
      <c r="G253" s="13">
        <v>47894</v>
      </c>
      <c r="H253">
        <f t="shared" si="29"/>
        <v>2022</v>
      </c>
      <c r="I253">
        <f t="shared" si="30"/>
        <v>2031</v>
      </c>
      <c r="J253" s="13">
        <v>44972</v>
      </c>
      <c r="K253" s="13">
        <v>47894</v>
      </c>
      <c r="L253">
        <f t="shared" si="31"/>
        <v>2023</v>
      </c>
      <c r="M253">
        <f t="shared" si="32"/>
        <v>2031</v>
      </c>
      <c r="N253" s="16" t="str">
        <f t="shared" si="33"/>
        <v>02/15/2023 - 02/15/2031</v>
      </c>
      <c r="O253" t="s">
        <v>1722</v>
      </c>
      <c r="P253" t="s">
        <v>767</v>
      </c>
      <c r="Q253" s="387" t="str">
        <f t="shared" si="34"/>
        <v>06/30/2022-02/14/2023</v>
      </c>
    </row>
    <row r="254" spans="1:17">
      <c r="A254" s="17" t="s">
        <v>1474</v>
      </c>
      <c r="B254" s="17" t="s">
        <v>1682</v>
      </c>
      <c r="C254" s="16" t="str">
        <f t="shared" si="27"/>
        <v>07/21/1905 - 10/15/2029</v>
      </c>
      <c r="D254" s="16" t="str">
        <f t="shared" si="35"/>
        <v>10/15/2021 - 10/15/2029</v>
      </c>
      <c r="E254" s="15" t="str">
        <f t="shared" si="28"/>
        <v>Long Beach</v>
      </c>
      <c r="F254" s="13">
        <v>44377</v>
      </c>
      <c r="G254" s="13">
        <v>47406</v>
      </c>
      <c r="H254">
        <f t="shared" si="29"/>
        <v>2021</v>
      </c>
      <c r="I254">
        <f t="shared" si="30"/>
        <v>2029</v>
      </c>
      <c r="J254" s="13">
        <v>44484</v>
      </c>
      <c r="K254" s="13">
        <v>47406</v>
      </c>
      <c r="L254">
        <f t="shared" si="31"/>
        <v>2021</v>
      </c>
      <c r="M254">
        <f t="shared" si="32"/>
        <v>2029</v>
      </c>
      <c r="N254" s="16" t="str">
        <f t="shared" si="33"/>
        <v>10/15/2021 - 10/15/2029</v>
      </c>
      <c r="O254" t="s">
        <v>1682</v>
      </c>
      <c r="P254" t="s">
        <v>767</v>
      </c>
      <c r="Q254" s="387" t="str">
        <f t="shared" si="34"/>
        <v>06/30/2021-10/14/2021</v>
      </c>
    </row>
    <row r="255" spans="1:17">
      <c r="A255" s="17" t="s">
        <v>1810</v>
      </c>
      <c r="B255" s="17" t="s">
        <v>1703</v>
      </c>
      <c r="C255" s="16" t="str">
        <f t="shared" si="27"/>
        <v>07/21/1905 - 08/31/2029</v>
      </c>
      <c r="D255" s="16" t="str">
        <f t="shared" si="35"/>
        <v>05/15/2021 - 05/15/2029</v>
      </c>
      <c r="E255" s="15" t="str">
        <f t="shared" si="28"/>
        <v>Loomis</v>
      </c>
      <c r="F255" s="13">
        <v>44377</v>
      </c>
      <c r="G255" s="13">
        <v>47361</v>
      </c>
      <c r="H255">
        <f t="shared" si="29"/>
        <v>2021</v>
      </c>
      <c r="I255">
        <f t="shared" si="30"/>
        <v>2029</v>
      </c>
      <c r="J255" s="13">
        <v>44331</v>
      </c>
      <c r="K255" s="13">
        <v>47253</v>
      </c>
      <c r="L255">
        <f t="shared" si="31"/>
        <v>2021</v>
      </c>
      <c r="M255">
        <f t="shared" si="32"/>
        <v>2029</v>
      </c>
      <c r="N255" s="16" t="str">
        <f t="shared" si="33"/>
        <v>05/15/2021 - 05/15/2029</v>
      </c>
      <c r="O255" t="s">
        <v>1703</v>
      </c>
      <c r="P255" t="s">
        <v>767</v>
      </c>
      <c r="Q255" s="387" t="str">
        <f t="shared" si="34"/>
        <v>06/30/2021-05/14/2021</v>
      </c>
    </row>
    <row r="256" spans="1:17">
      <c r="A256" s="17" t="s">
        <v>1811</v>
      </c>
      <c r="B256" s="17" t="s">
        <v>1685</v>
      </c>
      <c r="C256" s="16" t="str">
        <f t="shared" si="27"/>
        <v>07/21/1905 - 10/15/2029</v>
      </c>
      <c r="D256" s="16" t="str">
        <f t="shared" si="35"/>
        <v>10/15/2021 - 10/15/2029</v>
      </c>
      <c r="E256" s="15" t="str">
        <f t="shared" si="28"/>
        <v>Los Alamitos</v>
      </c>
      <c r="F256" s="13">
        <v>44377</v>
      </c>
      <c r="G256" s="13">
        <v>47406</v>
      </c>
      <c r="H256">
        <f t="shared" si="29"/>
        <v>2021</v>
      </c>
      <c r="I256">
        <f t="shared" si="30"/>
        <v>2029</v>
      </c>
      <c r="J256" s="13">
        <v>44484</v>
      </c>
      <c r="K256" s="13">
        <v>47406</v>
      </c>
      <c r="L256">
        <f t="shared" si="31"/>
        <v>2021</v>
      </c>
      <c r="M256">
        <f t="shared" si="32"/>
        <v>2029</v>
      </c>
      <c r="N256" s="16" t="str">
        <f t="shared" si="33"/>
        <v>10/15/2021 - 10/15/2029</v>
      </c>
      <c r="O256" t="s">
        <v>1685</v>
      </c>
      <c r="P256" t="s">
        <v>767</v>
      </c>
      <c r="Q256" s="387" t="str">
        <f t="shared" si="34"/>
        <v>06/30/2021-10/14/2021</v>
      </c>
    </row>
    <row r="257" spans="1:17">
      <c r="A257" s="17" t="s">
        <v>1475</v>
      </c>
      <c r="B257" s="17" t="s">
        <v>1727</v>
      </c>
      <c r="C257" s="16" t="str">
        <f t="shared" si="27"/>
        <v>07/22/1905 - 12/31/2030</v>
      </c>
      <c r="D257" s="16" t="str">
        <f t="shared" si="35"/>
        <v>01/31/2023 - 01/31/2031</v>
      </c>
      <c r="E257" s="15" t="str">
        <f t="shared" si="28"/>
        <v>Los Altos</v>
      </c>
      <c r="F257" s="13">
        <v>44742</v>
      </c>
      <c r="G257" s="13">
        <v>47848</v>
      </c>
      <c r="H257">
        <f t="shared" si="29"/>
        <v>2022</v>
      </c>
      <c r="I257">
        <f t="shared" si="30"/>
        <v>2030</v>
      </c>
      <c r="J257" s="13">
        <v>44957</v>
      </c>
      <c r="K257" s="13">
        <v>47879</v>
      </c>
      <c r="L257">
        <f t="shared" si="31"/>
        <v>2023</v>
      </c>
      <c r="M257">
        <f t="shared" si="32"/>
        <v>2031</v>
      </c>
      <c r="N257" s="16" t="str">
        <f t="shared" si="33"/>
        <v>01/31/2023 - 01/31/2031</v>
      </c>
      <c r="O257" t="s">
        <v>1727</v>
      </c>
      <c r="P257" t="s">
        <v>767</v>
      </c>
      <c r="Q257" s="387" t="str">
        <f t="shared" si="34"/>
        <v>06/30/2022-01/30/2023</v>
      </c>
    </row>
    <row r="258" spans="1:17">
      <c r="A258" s="17" t="s">
        <v>1476</v>
      </c>
      <c r="B258" s="17" t="s">
        <v>1727</v>
      </c>
      <c r="C258" s="16" t="str">
        <f t="shared" ref="C258:C321" si="36">TEXT(I258,"mm/dd/yyyy")&amp;" - "&amp;TEXT(G258,"mm/dd/yyyy")</f>
        <v>07/22/1905 - 12/31/2030</v>
      </c>
      <c r="D258" s="16" t="str">
        <f t="shared" si="35"/>
        <v>01/31/2023 - 01/31/2031</v>
      </c>
      <c r="E258" s="15" t="str">
        <f t="shared" ref="E258:E321" si="37">(PROPER(A258))</f>
        <v>Los Altos Hills</v>
      </c>
      <c r="F258" s="13">
        <v>44742</v>
      </c>
      <c r="G258" s="13">
        <v>47848</v>
      </c>
      <c r="H258">
        <f t="shared" ref="H258:H321" si="38">YEAR(F258)</f>
        <v>2022</v>
      </c>
      <c r="I258">
        <f t="shared" ref="I258:I321" si="39">YEAR(G258)</f>
        <v>2030</v>
      </c>
      <c r="J258" s="13">
        <v>44957</v>
      </c>
      <c r="K258" s="13">
        <v>47879</v>
      </c>
      <c r="L258">
        <f t="shared" ref="L258:L321" si="40">YEAR(J258)</f>
        <v>2023</v>
      </c>
      <c r="M258">
        <f t="shared" ref="M258:M321" si="41">YEAR(K258)</f>
        <v>2031</v>
      </c>
      <c r="N258" s="16" t="str">
        <f t="shared" ref="N258:N321" si="42">TEXT(J258,"mm/dd/yyyy")&amp;" - "&amp;TEXT(K258,"mm/dd/yyyy")</f>
        <v>01/31/2023 - 01/31/2031</v>
      </c>
      <c r="O258" t="s">
        <v>1727</v>
      </c>
      <c r="P258" t="s">
        <v>767</v>
      </c>
      <c r="Q258" s="387" t="str">
        <f t="shared" ref="Q258:Q321" si="43">TEXT(F258,"mm/dd/yyyy")&amp;"-"&amp;TEXT(J258-1,"mm/dd/yyyy")</f>
        <v>06/30/2022-01/30/2023</v>
      </c>
    </row>
    <row r="259" spans="1:17">
      <c r="A259" s="17" t="s">
        <v>1477</v>
      </c>
      <c r="B259" s="17" t="s">
        <v>1682</v>
      </c>
      <c r="C259" s="16" t="str">
        <f t="shared" si="36"/>
        <v>07/21/1905 - 10/15/2029</v>
      </c>
      <c r="D259" s="16" t="str">
        <f t="shared" ref="D259:D322" si="44">TEXT(J259,"mm/dd/yyyy")&amp;" - "&amp;TEXT(K259,"mm/dd/yyyy")</f>
        <v>10/15/2021 - 10/15/2029</v>
      </c>
      <c r="E259" s="15" t="str">
        <f t="shared" si="37"/>
        <v>Los Angeles</v>
      </c>
      <c r="F259" s="13">
        <v>44377</v>
      </c>
      <c r="G259" s="13">
        <v>47406</v>
      </c>
      <c r="H259">
        <f t="shared" si="38"/>
        <v>2021</v>
      </c>
      <c r="I259">
        <f t="shared" si="39"/>
        <v>2029</v>
      </c>
      <c r="J259" s="13">
        <v>44484</v>
      </c>
      <c r="K259" s="13">
        <v>47406</v>
      </c>
      <c r="L259">
        <f t="shared" si="40"/>
        <v>2021</v>
      </c>
      <c r="M259">
        <f t="shared" si="41"/>
        <v>2029</v>
      </c>
      <c r="N259" s="16" t="str">
        <f t="shared" si="42"/>
        <v>10/15/2021 - 10/15/2029</v>
      </c>
      <c r="O259" t="s">
        <v>1682</v>
      </c>
      <c r="P259" t="s">
        <v>767</v>
      </c>
      <c r="Q259" s="387" t="str">
        <f t="shared" si="43"/>
        <v>06/30/2021-10/14/2021</v>
      </c>
    </row>
    <row r="260" spans="1:17">
      <c r="A260" s="17" t="str">
        <f>B260</f>
        <v>Los Angeles County - Unincorporated</v>
      </c>
      <c r="B260" s="17" t="s">
        <v>904</v>
      </c>
      <c r="C260" s="16" t="str">
        <f t="shared" si="36"/>
        <v>07/21/1905 - 10/15/2029</v>
      </c>
      <c r="D260" s="16" t="str">
        <f t="shared" si="44"/>
        <v>10/15/2021 - 10/15/2029</v>
      </c>
      <c r="E260" s="15" t="str">
        <f t="shared" si="37"/>
        <v>Los Angeles County - Unincorporated</v>
      </c>
      <c r="F260" s="13">
        <v>44377</v>
      </c>
      <c r="G260" s="13">
        <v>47406</v>
      </c>
      <c r="H260">
        <f t="shared" si="38"/>
        <v>2021</v>
      </c>
      <c r="I260">
        <f t="shared" si="39"/>
        <v>2029</v>
      </c>
      <c r="J260" s="13">
        <v>44484</v>
      </c>
      <c r="K260" s="13">
        <v>47406</v>
      </c>
      <c r="L260">
        <f t="shared" si="40"/>
        <v>2021</v>
      </c>
      <c r="M260">
        <f t="shared" si="41"/>
        <v>2029</v>
      </c>
      <c r="N260" s="16" t="str">
        <f t="shared" si="42"/>
        <v>10/15/2021 - 10/15/2029</v>
      </c>
      <c r="O260" t="s">
        <v>1682</v>
      </c>
      <c r="P260" t="s">
        <v>767</v>
      </c>
      <c r="Q260" s="387" t="str">
        <f t="shared" si="43"/>
        <v>06/30/2021-10/14/2021</v>
      </c>
    </row>
    <row r="261" spans="1:17">
      <c r="A261" s="17" t="s">
        <v>1812</v>
      </c>
      <c r="B261" s="17" t="s">
        <v>1701</v>
      </c>
      <c r="C261" s="16" t="str">
        <f t="shared" si="36"/>
        <v>07/15/1905 - 12/31/2023</v>
      </c>
      <c r="D261" s="16" t="str">
        <f t="shared" si="44"/>
        <v>03/31/2016 - 03/31/2024</v>
      </c>
      <c r="E261" s="15" t="str">
        <f t="shared" si="37"/>
        <v>Los Banos</v>
      </c>
      <c r="F261" s="13">
        <v>41640</v>
      </c>
      <c r="G261" s="13">
        <v>45291</v>
      </c>
      <c r="H261">
        <f t="shared" si="38"/>
        <v>2014</v>
      </c>
      <c r="I261">
        <f t="shared" si="39"/>
        <v>2023</v>
      </c>
      <c r="J261" s="13">
        <v>42460</v>
      </c>
      <c r="K261" s="13">
        <v>45382</v>
      </c>
      <c r="L261">
        <f t="shared" si="40"/>
        <v>2016</v>
      </c>
      <c r="M261">
        <f t="shared" si="41"/>
        <v>2024</v>
      </c>
      <c r="N261" s="16" t="str">
        <f t="shared" si="42"/>
        <v>03/31/2016 - 03/31/2024</v>
      </c>
      <c r="O261" t="s">
        <v>1701</v>
      </c>
      <c r="Q261" s="387" t="str">
        <f t="shared" si="43"/>
        <v>01/01/2014-03/30/2016</v>
      </c>
    </row>
    <row r="262" spans="1:17">
      <c r="A262" s="17" t="s">
        <v>1479</v>
      </c>
      <c r="B262" s="17" t="s">
        <v>1727</v>
      </c>
      <c r="C262" s="16" t="str">
        <f t="shared" si="36"/>
        <v>07/22/1905 - 12/31/2030</v>
      </c>
      <c r="D262" s="16" t="str">
        <f t="shared" si="44"/>
        <v>01/31/2023 - 01/31/2031</v>
      </c>
      <c r="E262" s="15" t="str">
        <f t="shared" si="37"/>
        <v>Los Gatos</v>
      </c>
      <c r="F262" s="13">
        <v>44742</v>
      </c>
      <c r="G262" s="13">
        <v>47848</v>
      </c>
      <c r="H262">
        <f t="shared" si="38"/>
        <v>2022</v>
      </c>
      <c r="I262">
        <f t="shared" si="39"/>
        <v>2030</v>
      </c>
      <c r="J262" s="13">
        <v>44957</v>
      </c>
      <c r="K262" s="13">
        <v>47879</v>
      </c>
      <c r="L262">
        <f t="shared" si="40"/>
        <v>2023</v>
      </c>
      <c r="M262">
        <f t="shared" si="41"/>
        <v>2031</v>
      </c>
      <c r="N262" s="16" t="str">
        <f t="shared" si="42"/>
        <v>01/31/2023 - 01/31/2031</v>
      </c>
      <c r="O262" t="s">
        <v>1727</v>
      </c>
      <c r="P262" t="s">
        <v>767</v>
      </c>
      <c r="Q262" s="387" t="str">
        <f t="shared" si="43"/>
        <v>06/30/2022-01/30/2023</v>
      </c>
    </row>
    <row r="263" spans="1:17">
      <c r="A263" s="17" t="s">
        <v>1813</v>
      </c>
      <c r="B263" s="17" t="s">
        <v>1814</v>
      </c>
      <c r="C263" s="16" t="str">
        <f t="shared" si="36"/>
        <v>07/19/1905 - 06/15/2027</v>
      </c>
      <c r="D263" s="16" t="str">
        <f t="shared" si="44"/>
        <v>08/31/2019 - 08/31/2024</v>
      </c>
      <c r="E263" s="15" t="str">
        <f t="shared" si="37"/>
        <v>Loyalton</v>
      </c>
      <c r="F263" s="13">
        <v>43466</v>
      </c>
      <c r="G263" s="13">
        <v>46553</v>
      </c>
      <c r="H263">
        <f t="shared" si="38"/>
        <v>2019</v>
      </c>
      <c r="I263">
        <f t="shared" si="39"/>
        <v>2027</v>
      </c>
      <c r="J263" s="13">
        <v>43708</v>
      </c>
      <c r="K263" s="13">
        <v>45535</v>
      </c>
      <c r="L263">
        <f t="shared" si="40"/>
        <v>2019</v>
      </c>
      <c r="M263">
        <f t="shared" si="41"/>
        <v>2024</v>
      </c>
      <c r="N263" s="16" t="str">
        <f t="shared" si="42"/>
        <v>08/31/2019 - 08/31/2024</v>
      </c>
      <c r="O263" t="s">
        <v>1814</v>
      </c>
      <c r="P263" s="13" t="s">
        <v>767</v>
      </c>
      <c r="Q263" s="387" t="str">
        <f t="shared" si="43"/>
        <v>01/01/2019-08/30/2019</v>
      </c>
    </row>
    <row r="264" spans="1:17">
      <c r="A264" s="17" t="s">
        <v>1480</v>
      </c>
      <c r="B264" s="17" t="s">
        <v>1682</v>
      </c>
      <c r="C264" s="16" t="str">
        <f t="shared" si="36"/>
        <v>07/21/1905 - 10/15/2029</v>
      </c>
      <c r="D264" s="16" t="str">
        <f t="shared" si="44"/>
        <v>10/15/2021 - 10/15/2029</v>
      </c>
      <c r="E264" s="15" t="str">
        <f t="shared" si="37"/>
        <v>Lynwood</v>
      </c>
      <c r="F264" s="13">
        <v>44377</v>
      </c>
      <c r="G264" s="13">
        <v>47406</v>
      </c>
      <c r="H264">
        <f t="shared" si="38"/>
        <v>2021</v>
      </c>
      <c r="I264">
        <f t="shared" si="39"/>
        <v>2029</v>
      </c>
      <c r="J264" s="13">
        <v>44484</v>
      </c>
      <c r="K264" s="13">
        <v>47406</v>
      </c>
      <c r="L264">
        <f t="shared" si="40"/>
        <v>2021</v>
      </c>
      <c r="M264">
        <f t="shared" si="41"/>
        <v>2029</v>
      </c>
      <c r="N264" s="16" t="str">
        <f t="shared" si="42"/>
        <v>10/15/2021 - 10/15/2029</v>
      </c>
      <c r="O264" t="s">
        <v>1682</v>
      </c>
      <c r="P264" t="s">
        <v>767</v>
      </c>
      <c r="Q264" s="387" t="str">
        <f t="shared" si="43"/>
        <v>06/30/2021-10/14/2021</v>
      </c>
    </row>
    <row r="265" spans="1:17">
      <c r="A265" s="17" t="s">
        <v>1815</v>
      </c>
      <c r="B265" s="17" t="s">
        <v>1737</v>
      </c>
      <c r="C265" s="16" t="str">
        <f t="shared" si="36"/>
        <v>07/15/1905 - 12/31/2023</v>
      </c>
      <c r="D265" s="16" t="str">
        <f t="shared" si="44"/>
        <v>01/31/2016 - 01/31/2024</v>
      </c>
      <c r="E265" s="15" t="str">
        <f t="shared" si="37"/>
        <v>Madera</v>
      </c>
      <c r="F265" s="13">
        <v>41640</v>
      </c>
      <c r="G265" s="13">
        <v>45291</v>
      </c>
      <c r="H265">
        <f t="shared" si="38"/>
        <v>2014</v>
      </c>
      <c r="I265">
        <f t="shared" si="39"/>
        <v>2023</v>
      </c>
      <c r="J265" s="13">
        <v>42400</v>
      </c>
      <c r="K265" s="13">
        <v>45322</v>
      </c>
      <c r="L265">
        <f t="shared" si="40"/>
        <v>2016</v>
      </c>
      <c r="M265">
        <f t="shared" si="41"/>
        <v>2024</v>
      </c>
      <c r="N265" s="16" t="str">
        <f t="shared" si="42"/>
        <v>01/31/2016 - 01/31/2024</v>
      </c>
      <c r="O265" t="s">
        <v>1737</v>
      </c>
      <c r="Q265" s="387" t="str">
        <f t="shared" si="43"/>
        <v>01/01/2014-01/30/2016</v>
      </c>
    </row>
    <row r="266" spans="1:17">
      <c r="A266" s="17" t="str">
        <f>B266</f>
        <v>Madera County - Unincorporated</v>
      </c>
      <c r="B266" s="17" t="s">
        <v>1246</v>
      </c>
      <c r="C266" s="16" t="str">
        <f t="shared" si="36"/>
        <v>07/15/1905 - 12/31/2023</v>
      </c>
      <c r="D266" s="16" t="str">
        <f t="shared" si="44"/>
        <v>01/31/2016 - 01/31/2024</v>
      </c>
      <c r="E266" s="15" t="str">
        <f t="shared" si="37"/>
        <v>Madera County - Unincorporated</v>
      </c>
      <c r="F266" s="13">
        <v>41640</v>
      </c>
      <c r="G266" s="13">
        <v>45291</v>
      </c>
      <c r="H266">
        <f t="shared" si="38"/>
        <v>2014</v>
      </c>
      <c r="I266">
        <f t="shared" si="39"/>
        <v>2023</v>
      </c>
      <c r="J266" s="13">
        <v>42400</v>
      </c>
      <c r="K266" s="13">
        <v>45322</v>
      </c>
      <c r="L266">
        <f t="shared" si="40"/>
        <v>2016</v>
      </c>
      <c r="M266">
        <f t="shared" si="41"/>
        <v>2024</v>
      </c>
      <c r="N266" s="16" t="str">
        <f t="shared" si="42"/>
        <v>01/31/2016 - 01/31/2024</v>
      </c>
      <c r="O266" t="s">
        <v>1737</v>
      </c>
      <c r="Q266" s="387" t="str">
        <f t="shared" si="43"/>
        <v>01/01/2014-01/30/2016</v>
      </c>
    </row>
    <row r="267" spans="1:17">
      <c r="A267" s="17" t="s">
        <v>1481</v>
      </c>
      <c r="B267" s="17" t="s">
        <v>1682</v>
      </c>
      <c r="C267" s="16" t="str">
        <f t="shared" si="36"/>
        <v>07/21/1905 - 10/15/2029</v>
      </c>
      <c r="D267" s="16" t="str">
        <f t="shared" si="44"/>
        <v>10/15/2021 - 10/15/2029</v>
      </c>
      <c r="E267" s="15" t="str">
        <f t="shared" si="37"/>
        <v>Malibu</v>
      </c>
      <c r="F267" s="13">
        <v>44377</v>
      </c>
      <c r="G267" s="13">
        <v>47406</v>
      </c>
      <c r="H267">
        <f t="shared" si="38"/>
        <v>2021</v>
      </c>
      <c r="I267">
        <f t="shared" si="39"/>
        <v>2029</v>
      </c>
      <c r="J267" s="13">
        <v>44484</v>
      </c>
      <c r="K267" s="13">
        <v>47406</v>
      </c>
      <c r="L267">
        <f t="shared" si="40"/>
        <v>2021</v>
      </c>
      <c r="M267">
        <f t="shared" si="41"/>
        <v>2029</v>
      </c>
      <c r="N267" s="16" t="str">
        <f t="shared" si="42"/>
        <v>10/15/2021 - 10/15/2029</v>
      </c>
      <c r="O267" t="s">
        <v>1682</v>
      </c>
      <c r="P267" t="s">
        <v>767</v>
      </c>
      <c r="Q267" s="387" t="str">
        <f t="shared" si="43"/>
        <v>06/30/2021-10/14/2021</v>
      </c>
    </row>
    <row r="268" spans="1:17">
      <c r="A268" s="17" t="s">
        <v>1482</v>
      </c>
      <c r="B268" s="17" t="s">
        <v>1816</v>
      </c>
      <c r="C268" s="16" t="str">
        <f t="shared" si="36"/>
        <v>07/19/1905 - 08/15/2027</v>
      </c>
      <c r="D268" s="16" t="str">
        <f t="shared" si="44"/>
        <v>08/15/2019 - 08/15/2027</v>
      </c>
      <c r="E268" s="15" t="str">
        <f t="shared" si="37"/>
        <v>Mammoth Lakes</v>
      </c>
      <c r="F268" s="13">
        <v>43466</v>
      </c>
      <c r="G268" s="13">
        <v>46614</v>
      </c>
      <c r="H268">
        <f t="shared" si="38"/>
        <v>2019</v>
      </c>
      <c r="I268">
        <f t="shared" si="39"/>
        <v>2027</v>
      </c>
      <c r="J268" s="13">
        <v>43692</v>
      </c>
      <c r="K268" s="13">
        <v>46614</v>
      </c>
      <c r="L268">
        <f t="shared" si="40"/>
        <v>2019</v>
      </c>
      <c r="M268">
        <f t="shared" si="41"/>
        <v>2027</v>
      </c>
      <c r="N268" s="16" t="str">
        <f t="shared" si="42"/>
        <v>08/15/2019 - 08/15/2027</v>
      </c>
      <c r="O268" t="s">
        <v>1816</v>
      </c>
      <c r="P268" s="13" t="s">
        <v>767</v>
      </c>
      <c r="Q268" s="387" t="str">
        <f t="shared" si="43"/>
        <v>01/01/2019-08/14/2019</v>
      </c>
    </row>
    <row r="269" spans="1:17">
      <c r="A269" s="17" t="s">
        <v>1483</v>
      </c>
      <c r="B269" s="17" t="s">
        <v>1682</v>
      </c>
      <c r="C269" s="16" t="str">
        <f t="shared" si="36"/>
        <v>07/21/1905 - 10/15/2029</v>
      </c>
      <c r="D269" s="16" t="str">
        <f t="shared" si="44"/>
        <v>10/15/2021 - 10/15/2029</v>
      </c>
      <c r="E269" s="15" t="str">
        <f t="shared" si="37"/>
        <v>Manhattan Beach</v>
      </c>
      <c r="F269" s="13">
        <v>44377</v>
      </c>
      <c r="G269" s="13">
        <v>47406</v>
      </c>
      <c r="H269">
        <f t="shared" si="38"/>
        <v>2021</v>
      </c>
      <c r="I269">
        <f t="shared" si="39"/>
        <v>2029</v>
      </c>
      <c r="J269" s="13">
        <v>44484</v>
      </c>
      <c r="K269" s="13">
        <v>47406</v>
      </c>
      <c r="L269">
        <f t="shared" si="40"/>
        <v>2021</v>
      </c>
      <c r="M269">
        <f t="shared" si="41"/>
        <v>2029</v>
      </c>
      <c r="N269" s="16" t="str">
        <f t="shared" si="42"/>
        <v>10/15/2021 - 10/15/2029</v>
      </c>
      <c r="O269" t="s">
        <v>1682</v>
      </c>
      <c r="P269" t="s">
        <v>767</v>
      </c>
      <c r="Q269" s="387" t="str">
        <f t="shared" si="43"/>
        <v>06/30/2021-10/14/2021</v>
      </c>
    </row>
    <row r="270" spans="1:17">
      <c r="A270" s="17" t="s">
        <v>1817</v>
      </c>
      <c r="B270" s="17" t="s">
        <v>1765</v>
      </c>
      <c r="C270" s="16" t="str">
        <f t="shared" si="36"/>
        <v>07/15/1905 - 12/31/2023</v>
      </c>
      <c r="D270" s="16" t="str">
        <f t="shared" si="44"/>
        <v>12/31/2015 - 12/31/2023</v>
      </c>
      <c r="E270" s="15" t="str">
        <f t="shared" si="37"/>
        <v>Manteca</v>
      </c>
      <c r="F270" s="13">
        <v>41640</v>
      </c>
      <c r="G270" s="13">
        <v>45291</v>
      </c>
      <c r="H270">
        <f t="shared" si="38"/>
        <v>2014</v>
      </c>
      <c r="I270">
        <f t="shared" si="39"/>
        <v>2023</v>
      </c>
      <c r="J270" s="13">
        <v>42369</v>
      </c>
      <c r="K270" s="13">
        <v>45291</v>
      </c>
      <c r="L270">
        <f t="shared" si="40"/>
        <v>2015</v>
      </c>
      <c r="M270">
        <f t="shared" si="41"/>
        <v>2023</v>
      </c>
      <c r="N270" s="16" t="str">
        <f t="shared" si="42"/>
        <v>12/31/2015 - 12/31/2023</v>
      </c>
      <c r="O270" t="s">
        <v>1765</v>
      </c>
      <c r="Q270" s="387" t="str">
        <f t="shared" si="43"/>
        <v>01/01/2014-12/30/2015</v>
      </c>
    </row>
    <row r="271" spans="1:17">
      <c r="A271" s="17" t="s">
        <v>1818</v>
      </c>
      <c r="B271" s="17" t="s">
        <v>1698</v>
      </c>
      <c r="C271" s="16" t="str">
        <f t="shared" si="36"/>
        <v>07/15/1905 - 12/31/2023</v>
      </c>
      <c r="D271" s="16" t="str">
        <f t="shared" si="44"/>
        <v>12/31/2015 - 12/31/2023</v>
      </c>
      <c r="E271" s="15" t="str">
        <f t="shared" si="37"/>
        <v>Maricopa</v>
      </c>
      <c r="F271" s="13">
        <v>41275</v>
      </c>
      <c r="G271" s="13">
        <v>45291</v>
      </c>
      <c r="H271">
        <f t="shared" si="38"/>
        <v>2013</v>
      </c>
      <c r="I271">
        <f t="shared" si="39"/>
        <v>2023</v>
      </c>
      <c r="J271" s="13">
        <v>42369</v>
      </c>
      <c r="K271" s="13">
        <v>45291</v>
      </c>
      <c r="L271">
        <f t="shared" si="40"/>
        <v>2015</v>
      </c>
      <c r="M271">
        <f t="shared" si="41"/>
        <v>2023</v>
      </c>
      <c r="N271" s="16" t="str">
        <f t="shared" si="42"/>
        <v>12/31/2015 - 12/31/2023</v>
      </c>
      <c r="O271" t="s">
        <v>1698</v>
      </c>
      <c r="Q271" s="387" t="str">
        <f t="shared" si="43"/>
        <v>01/01/2013-12/30/2015</v>
      </c>
    </row>
    <row r="272" spans="1:17">
      <c r="A272" s="17" t="str">
        <f>B272</f>
        <v>Marin County - Unincorporated</v>
      </c>
      <c r="B272" s="17" t="s">
        <v>1233</v>
      </c>
      <c r="C272" s="16" t="str">
        <f t="shared" si="36"/>
        <v>07/22/1905 - 12/31/2030</v>
      </c>
      <c r="D272" s="16" t="str">
        <f t="shared" si="44"/>
        <v>01/31/2023 - 01/31/2031</v>
      </c>
      <c r="E272" s="15" t="str">
        <f t="shared" si="37"/>
        <v>Marin County - Unincorporated</v>
      </c>
      <c r="F272" s="13">
        <v>44742</v>
      </c>
      <c r="G272" s="13">
        <v>47848</v>
      </c>
      <c r="H272">
        <f t="shared" si="38"/>
        <v>2022</v>
      </c>
      <c r="I272">
        <f t="shared" si="39"/>
        <v>2030</v>
      </c>
      <c r="J272" s="13">
        <v>44957</v>
      </c>
      <c r="K272" s="13">
        <v>47879</v>
      </c>
      <c r="L272">
        <f t="shared" si="40"/>
        <v>2023</v>
      </c>
      <c r="M272">
        <f t="shared" si="41"/>
        <v>2031</v>
      </c>
      <c r="N272" s="16" t="str">
        <f t="shared" si="42"/>
        <v>01/31/2023 - 01/31/2031</v>
      </c>
      <c r="O272" t="s">
        <v>1713</v>
      </c>
      <c r="P272" t="s">
        <v>767</v>
      </c>
      <c r="Q272" s="387" t="str">
        <f t="shared" si="43"/>
        <v>06/30/2022-01/30/2023</v>
      </c>
    </row>
    <row r="273" spans="1:17">
      <c r="A273" s="17" t="s">
        <v>1819</v>
      </c>
      <c r="B273" s="17" t="s">
        <v>1732</v>
      </c>
      <c r="C273" s="16" t="str">
        <f t="shared" si="36"/>
        <v>07/15/1905 - 12/31/2023</v>
      </c>
      <c r="D273" s="16" t="str">
        <f t="shared" si="44"/>
        <v>12/31/2015 - 12/31/2023</v>
      </c>
      <c r="E273" s="15" t="str">
        <f t="shared" si="37"/>
        <v>Marina</v>
      </c>
      <c r="F273" s="13">
        <v>41640</v>
      </c>
      <c r="G273" s="13">
        <v>45291</v>
      </c>
      <c r="H273">
        <f t="shared" si="38"/>
        <v>2014</v>
      </c>
      <c r="I273">
        <f t="shared" si="39"/>
        <v>2023</v>
      </c>
      <c r="J273" s="13">
        <v>42369</v>
      </c>
      <c r="K273" s="13">
        <v>45291</v>
      </c>
      <c r="L273">
        <f t="shared" si="40"/>
        <v>2015</v>
      </c>
      <c r="M273">
        <f t="shared" si="41"/>
        <v>2023</v>
      </c>
      <c r="N273" s="16" t="str">
        <f t="shared" si="42"/>
        <v>12/31/2015 - 12/31/2023</v>
      </c>
      <c r="O273" t="s">
        <v>1732</v>
      </c>
      <c r="Q273" s="387" t="str">
        <f t="shared" si="43"/>
        <v>01/01/2014-12/30/2015</v>
      </c>
    </row>
    <row r="274" spans="1:17">
      <c r="A274" s="17" t="str">
        <f>B274</f>
        <v>Mariposa county - Unincorporated</v>
      </c>
      <c r="B274" s="17" t="s">
        <v>1820</v>
      </c>
      <c r="C274" s="16" t="str">
        <f t="shared" si="36"/>
        <v>07/19/1905 - 06/15/2027</v>
      </c>
      <c r="D274" s="16" t="str">
        <f t="shared" si="44"/>
        <v>08/31/2019 - 08/31/2024</v>
      </c>
      <c r="E274" s="15" t="str">
        <f t="shared" si="37"/>
        <v>Mariposa County - Unincorporated</v>
      </c>
      <c r="F274" s="13">
        <v>43466</v>
      </c>
      <c r="G274" s="13">
        <v>46553</v>
      </c>
      <c r="H274">
        <f t="shared" si="38"/>
        <v>2019</v>
      </c>
      <c r="I274">
        <f t="shared" si="39"/>
        <v>2027</v>
      </c>
      <c r="J274" s="13">
        <v>43708</v>
      </c>
      <c r="K274" s="13">
        <v>45535</v>
      </c>
      <c r="L274">
        <f t="shared" si="40"/>
        <v>2019</v>
      </c>
      <c r="M274">
        <f t="shared" si="41"/>
        <v>2024</v>
      </c>
      <c r="N274" s="16" t="str">
        <f t="shared" si="42"/>
        <v>08/31/2019 - 08/31/2024</v>
      </c>
      <c r="O274" t="s">
        <v>1821</v>
      </c>
      <c r="P274" s="13" t="s">
        <v>767</v>
      </c>
      <c r="Q274" s="387" t="str">
        <f t="shared" si="43"/>
        <v>01/01/2019-08/30/2019</v>
      </c>
    </row>
    <row r="275" spans="1:17">
      <c r="A275" s="17" t="s">
        <v>1486</v>
      </c>
      <c r="B275" s="17" t="s">
        <v>1694</v>
      </c>
      <c r="C275" s="16" t="str">
        <f t="shared" si="36"/>
        <v>07/22/1905 - 12/31/2030</v>
      </c>
      <c r="D275" s="16" t="str">
        <f t="shared" si="44"/>
        <v>01/31/2023 - 01/31/2031</v>
      </c>
      <c r="E275" s="15" t="str">
        <f t="shared" si="37"/>
        <v>Martinez</v>
      </c>
      <c r="F275" s="13">
        <v>44742</v>
      </c>
      <c r="G275" s="13">
        <v>47848</v>
      </c>
      <c r="H275">
        <f t="shared" si="38"/>
        <v>2022</v>
      </c>
      <c r="I275">
        <f t="shared" si="39"/>
        <v>2030</v>
      </c>
      <c r="J275" s="13">
        <v>44957</v>
      </c>
      <c r="K275" s="13">
        <v>47879</v>
      </c>
      <c r="L275">
        <f t="shared" si="40"/>
        <v>2023</v>
      </c>
      <c r="M275">
        <f t="shared" si="41"/>
        <v>2031</v>
      </c>
      <c r="N275" s="16" t="str">
        <f t="shared" si="42"/>
        <v>01/31/2023 - 01/31/2031</v>
      </c>
      <c r="O275" t="s">
        <v>1694</v>
      </c>
      <c r="P275" t="s">
        <v>767</v>
      </c>
      <c r="Q275" s="387" t="str">
        <f t="shared" si="43"/>
        <v>06/30/2022-01/30/2023</v>
      </c>
    </row>
    <row r="276" spans="1:17">
      <c r="A276" s="17" t="s">
        <v>1822</v>
      </c>
      <c r="B276" s="17" t="s">
        <v>1823</v>
      </c>
      <c r="C276" s="16" t="str">
        <f t="shared" si="36"/>
        <v>07/21/1905 - 08/31/2029</v>
      </c>
      <c r="D276" s="16" t="str">
        <f t="shared" si="44"/>
        <v>05/15/2021 - 05/15/2029</v>
      </c>
      <c r="E276" s="15" t="str">
        <f t="shared" si="37"/>
        <v>Marysville</v>
      </c>
      <c r="F276" s="13">
        <v>44377</v>
      </c>
      <c r="G276" s="13">
        <v>47361</v>
      </c>
      <c r="H276">
        <f t="shared" si="38"/>
        <v>2021</v>
      </c>
      <c r="I276">
        <f t="shared" si="39"/>
        <v>2029</v>
      </c>
      <c r="J276" s="13">
        <v>44331</v>
      </c>
      <c r="K276" s="13">
        <v>47253</v>
      </c>
      <c r="L276">
        <f t="shared" si="40"/>
        <v>2021</v>
      </c>
      <c r="M276">
        <f t="shared" si="41"/>
        <v>2029</v>
      </c>
      <c r="N276" s="16" t="str">
        <f t="shared" si="42"/>
        <v>05/15/2021 - 05/15/2029</v>
      </c>
      <c r="O276" t="s">
        <v>1823</v>
      </c>
      <c r="P276" t="s">
        <v>767</v>
      </c>
      <c r="Q276" s="387" t="str">
        <f t="shared" si="43"/>
        <v>06/30/2021-05/14/2021</v>
      </c>
    </row>
    <row r="277" spans="1:17">
      <c r="A277" s="17" t="s">
        <v>1824</v>
      </c>
      <c r="B277" s="17" t="s">
        <v>1682</v>
      </c>
      <c r="C277" s="16" t="str">
        <f t="shared" si="36"/>
        <v>07/21/1905 - 10/15/2029</v>
      </c>
      <c r="D277" s="16" t="str">
        <f t="shared" si="44"/>
        <v>10/15/2021 - 10/15/2029</v>
      </c>
      <c r="E277" s="15" t="str">
        <f t="shared" si="37"/>
        <v>Maywood</v>
      </c>
      <c r="F277" s="13">
        <v>44377</v>
      </c>
      <c r="G277" s="13">
        <v>47406</v>
      </c>
      <c r="H277">
        <f t="shared" si="38"/>
        <v>2021</v>
      </c>
      <c r="I277">
        <f t="shared" si="39"/>
        <v>2029</v>
      </c>
      <c r="J277" s="13">
        <v>44484</v>
      </c>
      <c r="K277" s="13">
        <v>47406</v>
      </c>
      <c r="L277">
        <f t="shared" si="40"/>
        <v>2021</v>
      </c>
      <c r="M277">
        <f t="shared" si="41"/>
        <v>2029</v>
      </c>
      <c r="N277" s="16" t="str">
        <f t="shared" si="42"/>
        <v>10/15/2021 - 10/15/2029</v>
      </c>
      <c r="O277" t="s">
        <v>1682</v>
      </c>
      <c r="P277" t="s">
        <v>767</v>
      </c>
      <c r="Q277" s="387" t="str">
        <f t="shared" si="43"/>
        <v>06/30/2021-10/14/2021</v>
      </c>
    </row>
    <row r="278" spans="1:17">
      <c r="A278" s="17" t="s">
        <v>1825</v>
      </c>
      <c r="B278" s="17" t="s">
        <v>1698</v>
      </c>
      <c r="C278" s="16" t="str">
        <f t="shared" si="36"/>
        <v>07/15/1905 - 12/31/2023</v>
      </c>
      <c r="D278" s="16" t="str">
        <f t="shared" si="44"/>
        <v>12/31/2015 - 12/31/2023</v>
      </c>
      <c r="E278" s="15" t="str">
        <f t="shared" si="37"/>
        <v>Mcfarland</v>
      </c>
      <c r="F278" s="13">
        <v>41275</v>
      </c>
      <c r="G278" s="13">
        <v>45291</v>
      </c>
      <c r="H278">
        <f t="shared" si="38"/>
        <v>2013</v>
      </c>
      <c r="I278">
        <f t="shared" si="39"/>
        <v>2023</v>
      </c>
      <c r="J278" s="13">
        <v>42369</v>
      </c>
      <c r="K278" s="13">
        <v>45291</v>
      </c>
      <c r="L278">
        <f t="shared" si="40"/>
        <v>2015</v>
      </c>
      <c r="M278">
        <f t="shared" si="41"/>
        <v>2023</v>
      </c>
      <c r="N278" s="16" t="str">
        <f t="shared" si="42"/>
        <v>12/31/2015 - 12/31/2023</v>
      </c>
      <c r="O278" t="s">
        <v>1698</v>
      </c>
      <c r="Q278" s="387" t="str">
        <f t="shared" si="43"/>
        <v>01/01/2013-12/30/2015</v>
      </c>
    </row>
    <row r="279" spans="1:17">
      <c r="A279" s="17" t="str">
        <f>B279</f>
        <v>Mendocino County - Unincorporated</v>
      </c>
      <c r="B279" s="17" t="s">
        <v>841</v>
      </c>
      <c r="C279" s="16" t="str">
        <f t="shared" si="36"/>
        <v>07/19/1905 - 08/15/2027</v>
      </c>
      <c r="D279" s="16" t="str">
        <f t="shared" si="44"/>
        <v>08/15/2019 - 08/15/2027</v>
      </c>
      <c r="E279" s="15" t="str">
        <f t="shared" si="37"/>
        <v>Mendocino County - Unincorporated</v>
      </c>
      <c r="F279" s="13">
        <v>43466</v>
      </c>
      <c r="G279" s="13">
        <v>46614</v>
      </c>
      <c r="H279">
        <f t="shared" si="38"/>
        <v>2019</v>
      </c>
      <c r="I279">
        <f t="shared" si="39"/>
        <v>2027</v>
      </c>
      <c r="J279" s="13">
        <v>43692</v>
      </c>
      <c r="K279" s="13">
        <v>46614</v>
      </c>
      <c r="L279">
        <f t="shared" si="40"/>
        <v>2019</v>
      </c>
      <c r="M279">
        <f t="shared" si="41"/>
        <v>2027</v>
      </c>
      <c r="N279" s="16" t="str">
        <f t="shared" si="42"/>
        <v>08/15/2019 - 08/15/2027</v>
      </c>
      <c r="O279" t="s">
        <v>1770</v>
      </c>
      <c r="P279" s="13" t="s">
        <v>767</v>
      </c>
      <c r="Q279" s="387" t="str">
        <f t="shared" si="43"/>
        <v>01/01/2019-08/14/2019</v>
      </c>
    </row>
    <row r="280" spans="1:17">
      <c r="A280" s="17" t="s">
        <v>1826</v>
      </c>
      <c r="B280" s="17" t="s">
        <v>1743</v>
      </c>
      <c r="C280" s="16" t="str">
        <f t="shared" si="36"/>
        <v>07/15/1905 - 12/31/2023</v>
      </c>
      <c r="D280" s="16" t="str">
        <f t="shared" si="44"/>
        <v>12/31/2015 - 12/31/2023</v>
      </c>
      <c r="E280" s="15" t="str">
        <f t="shared" si="37"/>
        <v>Mendota</v>
      </c>
      <c r="F280" s="13">
        <v>41275</v>
      </c>
      <c r="G280" s="13">
        <v>45291</v>
      </c>
      <c r="H280">
        <f t="shared" si="38"/>
        <v>2013</v>
      </c>
      <c r="I280">
        <f t="shared" si="39"/>
        <v>2023</v>
      </c>
      <c r="J280" s="13">
        <v>42369</v>
      </c>
      <c r="K280" s="13">
        <v>45291</v>
      </c>
      <c r="L280">
        <f t="shared" si="40"/>
        <v>2015</v>
      </c>
      <c r="M280">
        <f t="shared" si="41"/>
        <v>2023</v>
      </c>
      <c r="N280" s="16" t="str">
        <f t="shared" si="42"/>
        <v>12/31/2015 - 12/31/2023</v>
      </c>
      <c r="O280" t="s">
        <v>1743</v>
      </c>
      <c r="Q280" s="387" t="str">
        <f t="shared" si="43"/>
        <v>01/01/2013-12/30/2015</v>
      </c>
    </row>
    <row r="281" spans="1:17">
      <c r="A281" s="17" t="s">
        <v>1488</v>
      </c>
      <c r="B281" s="17" t="s">
        <v>1709</v>
      </c>
      <c r="C281" s="16" t="str">
        <f t="shared" si="36"/>
        <v>07/21/1905 - 10/15/2029</v>
      </c>
      <c r="D281" s="16" t="str">
        <f t="shared" si="44"/>
        <v>10/15/2021 - 10/15/2029</v>
      </c>
      <c r="E281" s="15" t="str">
        <f t="shared" si="37"/>
        <v>Menifee</v>
      </c>
      <c r="F281" s="13">
        <v>44377</v>
      </c>
      <c r="G281" s="13">
        <v>47406</v>
      </c>
      <c r="H281">
        <f t="shared" si="38"/>
        <v>2021</v>
      </c>
      <c r="I281">
        <f t="shared" si="39"/>
        <v>2029</v>
      </c>
      <c r="J281" s="13">
        <v>44484</v>
      </c>
      <c r="K281" s="13">
        <v>47406</v>
      </c>
      <c r="L281">
        <f t="shared" si="40"/>
        <v>2021</v>
      </c>
      <c r="M281">
        <f t="shared" si="41"/>
        <v>2029</v>
      </c>
      <c r="N281" s="16" t="str">
        <f t="shared" si="42"/>
        <v>10/15/2021 - 10/15/2029</v>
      </c>
      <c r="O281" t="s">
        <v>1709</v>
      </c>
      <c r="P281" t="s">
        <v>767</v>
      </c>
      <c r="Q281" s="387" t="str">
        <f t="shared" si="43"/>
        <v>06/30/2021-10/14/2021</v>
      </c>
    </row>
    <row r="282" spans="1:17">
      <c r="A282" s="17" t="s">
        <v>1489</v>
      </c>
      <c r="B282" s="17" t="s">
        <v>1699</v>
      </c>
      <c r="C282" s="16" t="str">
        <f t="shared" si="36"/>
        <v>07/22/1905 - 12/31/2030</v>
      </c>
      <c r="D282" s="16" t="str">
        <f t="shared" si="44"/>
        <v>01/31/2023 - 01/31/2031</v>
      </c>
      <c r="E282" s="15" t="str">
        <f t="shared" si="37"/>
        <v>Menlo Park</v>
      </c>
      <c r="F282" s="13">
        <v>44742</v>
      </c>
      <c r="G282" s="13">
        <v>47848</v>
      </c>
      <c r="H282">
        <f t="shared" si="38"/>
        <v>2022</v>
      </c>
      <c r="I282">
        <f t="shared" si="39"/>
        <v>2030</v>
      </c>
      <c r="J282" s="13">
        <v>44957</v>
      </c>
      <c r="K282" s="13">
        <v>47879</v>
      </c>
      <c r="L282">
        <f t="shared" si="40"/>
        <v>2023</v>
      </c>
      <c r="M282">
        <f t="shared" si="41"/>
        <v>2031</v>
      </c>
      <c r="N282" s="16" t="str">
        <f t="shared" si="42"/>
        <v>01/31/2023 - 01/31/2031</v>
      </c>
      <c r="O282" t="s">
        <v>1699</v>
      </c>
      <c r="P282" t="s">
        <v>767</v>
      </c>
      <c r="Q282" s="387" t="str">
        <f t="shared" si="43"/>
        <v>06/30/2022-01/30/2023</v>
      </c>
    </row>
    <row r="283" spans="1:17">
      <c r="A283" s="17" t="s">
        <v>1827</v>
      </c>
      <c r="B283" s="17" t="s">
        <v>1701</v>
      </c>
      <c r="C283" s="16" t="str">
        <f t="shared" si="36"/>
        <v>07/15/1905 - 12/31/2023</v>
      </c>
      <c r="D283" s="16" t="str">
        <f t="shared" si="44"/>
        <v>03/31/2016 - 03/31/2024</v>
      </c>
      <c r="E283" s="15" t="str">
        <f t="shared" si="37"/>
        <v>Merced</v>
      </c>
      <c r="F283" s="13">
        <v>41640</v>
      </c>
      <c r="G283" s="13">
        <v>45291</v>
      </c>
      <c r="H283">
        <f t="shared" si="38"/>
        <v>2014</v>
      </c>
      <c r="I283">
        <f t="shared" si="39"/>
        <v>2023</v>
      </c>
      <c r="J283" s="13">
        <v>42460</v>
      </c>
      <c r="K283" s="13">
        <v>45382</v>
      </c>
      <c r="L283">
        <f t="shared" si="40"/>
        <v>2016</v>
      </c>
      <c r="M283">
        <f t="shared" si="41"/>
        <v>2024</v>
      </c>
      <c r="N283" s="16" t="str">
        <f t="shared" si="42"/>
        <v>03/31/2016 - 03/31/2024</v>
      </c>
      <c r="O283" t="s">
        <v>1701</v>
      </c>
      <c r="Q283" s="387" t="str">
        <f t="shared" si="43"/>
        <v>01/01/2014-03/30/2016</v>
      </c>
    </row>
    <row r="284" spans="1:17">
      <c r="A284" s="17" t="str">
        <f>B284</f>
        <v>Merced County - Unincorporated</v>
      </c>
      <c r="B284" s="17" t="s">
        <v>1238</v>
      </c>
      <c r="C284" s="16" t="str">
        <f t="shared" si="36"/>
        <v>07/15/1905 - 12/31/2023</v>
      </c>
      <c r="D284" s="16" t="str">
        <f t="shared" si="44"/>
        <v>03/31/2016 - 03/31/2024</v>
      </c>
      <c r="E284" s="15" t="str">
        <f t="shared" si="37"/>
        <v>Merced County - Unincorporated</v>
      </c>
      <c r="F284" s="13">
        <v>41640</v>
      </c>
      <c r="G284" s="13">
        <v>45291</v>
      </c>
      <c r="H284">
        <f t="shared" si="38"/>
        <v>2014</v>
      </c>
      <c r="I284">
        <f t="shared" si="39"/>
        <v>2023</v>
      </c>
      <c r="J284" s="13">
        <v>42460</v>
      </c>
      <c r="K284" s="13">
        <v>45382</v>
      </c>
      <c r="L284">
        <f t="shared" si="40"/>
        <v>2016</v>
      </c>
      <c r="M284">
        <f t="shared" si="41"/>
        <v>2024</v>
      </c>
      <c r="N284" s="16" t="str">
        <f t="shared" si="42"/>
        <v>03/31/2016 - 03/31/2024</v>
      </c>
      <c r="O284" t="s">
        <v>1701</v>
      </c>
      <c r="Q284" s="387" t="str">
        <f t="shared" si="43"/>
        <v>01/01/2014-03/30/2016</v>
      </c>
    </row>
    <row r="285" spans="1:17">
      <c r="A285" s="17" t="s">
        <v>1490</v>
      </c>
      <c r="B285" s="17" t="s">
        <v>1713</v>
      </c>
      <c r="C285" s="16" t="str">
        <f t="shared" si="36"/>
        <v>07/22/1905 - 12/31/2030</v>
      </c>
      <c r="D285" s="16" t="str">
        <f t="shared" si="44"/>
        <v>01/31/2023 - 01/31/2031</v>
      </c>
      <c r="E285" s="15" t="str">
        <f t="shared" si="37"/>
        <v>Mill Valley</v>
      </c>
      <c r="F285" s="13">
        <v>44742</v>
      </c>
      <c r="G285" s="13">
        <v>47848</v>
      </c>
      <c r="H285">
        <f t="shared" si="38"/>
        <v>2022</v>
      </c>
      <c r="I285">
        <f t="shared" si="39"/>
        <v>2030</v>
      </c>
      <c r="J285" s="13">
        <v>44957</v>
      </c>
      <c r="K285" s="13">
        <v>47879</v>
      </c>
      <c r="L285">
        <f t="shared" si="40"/>
        <v>2023</v>
      </c>
      <c r="M285">
        <f t="shared" si="41"/>
        <v>2031</v>
      </c>
      <c r="N285" s="16" t="str">
        <f t="shared" si="42"/>
        <v>01/31/2023 - 01/31/2031</v>
      </c>
      <c r="O285" t="s">
        <v>1713</v>
      </c>
      <c r="P285" t="s">
        <v>767</v>
      </c>
      <c r="Q285" s="387" t="str">
        <f t="shared" si="43"/>
        <v>06/30/2022-01/30/2023</v>
      </c>
    </row>
    <row r="286" spans="1:17">
      <c r="A286" s="17" t="s">
        <v>1491</v>
      </c>
      <c r="B286" s="17" t="s">
        <v>1699</v>
      </c>
      <c r="C286" s="16" t="str">
        <f t="shared" si="36"/>
        <v>07/22/1905 - 12/31/2030</v>
      </c>
      <c r="D286" s="16" t="str">
        <f t="shared" si="44"/>
        <v>01/31/2023 - 01/31/2031</v>
      </c>
      <c r="E286" s="15" t="str">
        <f t="shared" si="37"/>
        <v>Millbrae</v>
      </c>
      <c r="F286" s="13">
        <v>44742</v>
      </c>
      <c r="G286" s="13">
        <v>47848</v>
      </c>
      <c r="H286">
        <f t="shared" si="38"/>
        <v>2022</v>
      </c>
      <c r="I286">
        <f t="shared" si="39"/>
        <v>2030</v>
      </c>
      <c r="J286" s="13">
        <v>44957</v>
      </c>
      <c r="K286" s="13">
        <v>47879</v>
      </c>
      <c r="L286">
        <f t="shared" si="40"/>
        <v>2023</v>
      </c>
      <c r="M286">
        <f t="shared" si="41"/>
        <v>2031</v>
      </c>
      <c r="N286" s="16" t="str">
        <f t="shared" si="42"/>
        <v>01/31/2023 - 01/31/2031</v>
      </c>
      <c r="O286" t="s">
        <v>1699</v>
      </c>
      <c r="P286" t="s">
        <v>767</v>
      </c>
      <c r="Q286" s="387" t="str">
        <f t="shared" si="43"/>
        <v>06/30/2022-01/30/2023</v>
      </c>
    </row>
    <row r="287" spans="1:17">
      <c r="A287" s="17" t="s">
        <v>1492</v>
      </c>
      <c r="B287" s="17" t="s">
        <v>1727</v>
      </c>
      <c r="C287" s="16" t="str">
        <f t="shared" si="36"/>
        <v>07/22/1905 - 12/31/2030</v>
      </c>
      <c r="D287" s="16" t="str">
        <f t="shared" si="44"/>
        <v>01/31/2023 - 01/31/2031</v>
      </c>
      <c r="E287" s="15" t="str">
        <f t="shared" si="37"/>
        <v>Milpitas</v>
      </c>
      <c r="F287" s="13">
        <v>44742</v>
      </c>
      <c r="G287" s="13">
        <v>47848</v>
      </c>
      <c r="H287">
        <f t="shared" si="38"/>
        <v>2022</v>
      </c>
      <c r="I287">
        <f t="shared" si="39"/>
        <v>2030</v>
      </c>
      <c r="J287" s="13">
        <v>44957</v>
      </c>
      <c r="K287" s="13">
        <v>47879</v>
      </c>
      <c r="L287">
        <f t="shared" si="40"/>
        <v>2023</v>
      </c>
      <c r="M287">
        <f t="shared" si="41"/>
        <v>2031</v>
      </c>
      <c r="N287" s="16" t="str">
        <f t="shared" si="42"/>
        <v>01/31/2023 - 01/31/2031</v>
      </c>
      <c r="O287" t="s">
        <v>1727</v>
      </c>
      <c r="P287" t="s">
        <v>767</v>
      </c>
      <c r="Q287" s="387" t="str">
        <f t="shared" si="43"/>
        <v>06/30/2022-01/30/2023</v>
      </c>
    </row>
    <row r="288" spans="1:17">
      <c r="A288" s="17" t="s">
        <v>1493</v>
      </c>
      <c r="B288" s="17" t="s">
        <v>1685</v>
      </c>
      <c r="C288" s="16" t="str">
        <f t="shared" si="36"/>
        <v>07/21/1905 - 10/15/2029</v>
      </c>
      <c r="D288" s="16" t="str">
        <f t="shared" si="44"/>
        <v>10/15/2021 - 10/15/2029</v>
      </c>
      <c r="E288" s="15" t="str">
        <f t="shared" si="37"/>
        <v>Mission Viejo</v>
      </c>
      <c r="F288" s="13">
        <v>44377</v>
      </c>
      <c r="G288" s="13">
        <v>47406</v>
      </c>
      <c r="H288">
        <f t="shared" si="38"/>
        <v>2021</v>
      </c>
      <c r="I288">
        <f t="shared" si="39"/>
        <v>2029</v>
      </c>
      <c r="J288" s="13">
        <v>44484</v>
      </c>
      <c r="K288" s="13">
        <v>47406</v>
      </c>
      <c r="L288">
        <f t="shared" si="40"/>
        <v>2021</v>
      </c>
      <c r="M288">
        <f t="shared" si="41"/>
        <v>2029</v>
      </c>
      <c r="N288" s="16" t="str">
        <f t="shared" si="42"/>
        <v>10/15/2021 - 10/15/2029</v>
      </c>
      <c r="O288" t="s">
        <v>1685</v>
      </c>
      <c r="P288" t="s">
        <v>767</v>
      </c>
      <c r="Q288" s="387" t="str">
        <f t="shared" si="43"/>
        <v>06/30/2021-10/14/2021</v>
      </c>
    </row>
    <row r="289" spans="1:17">
      <c r="A289" s="17" t="s">
        <v>1828</v>
      </c>
      <c r="B289" s="17" t="s">
        <v>1734</v>
      </c>
      <c r="C289" s="16" t="str">
        <f t="shared" si="36"/>
        <v>07/15/1905 - 09/30/2023</v>
      </c>
      <c r="D289" s="16" t="str">
        <f t="shared" si="44"/>
        <v>12/31/2015 - 12/31/2023</v>
      </c>
      <c r="E289" s="15" t="str">
        <f t="shared" si="37"/>
        <v>Modesto</v>
      </c>
      <c r="F289" s="13">
        <v>41640</v>
      </c>
      <c r="G289" s="13">
        <v>45199</v>
      </c>
      <c r="H289">
        <f t="shared" si="38"/>
        <v>2014</v>
      </c>
      <c r="I289">
        <f t="shared" si="39"/>
        <v>2023</v>
      </c>
      <c r="J289" s="13">
        <v>42369</v>
      </c>
      <c r="K289" s="13">
        <v>45291</v>
      </c>
      <c r="L289">
        <f t="shared" si="40"/>
        <v>2015</v>
      </c>
      <c r="M289">
        <f t="shared" si="41"/>
        <v>2023</v>
      </c>
      <c r="N289" s="16" t="str">
        <f t="shared" si="42"/>
        <v>12/31/2015 - 12/31/2023</v>
      </c>
      <c r="O289" t="s">
        <v>1734</v>
      </c>
      <c r="Q289" s="387" t="str">
        <f t="shared" si="43"/>
        <v>01/01/2014-12/30/2015</v>
      </c>
    </row>
    <row r="290" spans="1:17">
      <c r="A290" s="17" t="str">
        <f>B290</f>
        <v>Modoc County - Unincorporated</v>
      </c>
      <c r="B290" s="17" t="s">
        <v>936</v>
      </c>
      <c r="C290" s="16" t="str">
        <f t="shared" si="36"/>
        <v>07/19/1905 - 06/15/2027</v>
      </c>
      <c r="D290" s="16" t="str">
        <f t="shared" si="44"/>
        <v>08/31/2019 - 08/31/2024</v>
      </c>
      <c r="E290" s="15" t="str">
        <f t="shared" si="37"/>
        <v>Modoc County - Unincorporated</v>
      </c>
      <c r="F290" s="13">
        <v>43466</v>
      </c>
      <c r="G290" s="13">
        <v>46553</v>
      </c>
      <c r="H290">
        <f t="shared" si="38"/>
        <v>2019</v>
      </c>
      <c r="I290">
        <f t="shared" si="39"/>
        <v>2027</v>
      </c>
      <c r="J290" s="13">
        <v>43708</v>
      </c>
      <c r="K290" s="13">
        <v>45535</v>
      </c>
      <c r="L290">
        <f t="shared" si="40"/>
        <v>2019</v>
      </c>
      <c r="M290">
        <f t="shared" si="41"/>
        <v>2024</v>
      </c>
      <c r="N290" s="16" t="str">
        <f t="shared" si="42"/>
        <v>08/31/2019 - 08/31/2024</v>
      </c>
      <c r="O290" t="s">
        <v>1688</v>
      </c>
      <c r="P290" s="13" t="s">
        <v>767</v>
      </c>
      <c r="Q290" s="387" t="str">
        <f t="shared" si="43"/>
        <v>01/01/2019-08/30/2019</v>
      </c>
    </row>
    <row r="291" spans="1:17">
      <c r="A291" s="17" t="str">
        <f>B291</f>
        <v>Mono County - Unincorporated</v>
      </c>
      <c r="B291" s="17" t="s">
        <v>938</v>
      </c>
      <c r="C291" s="16" t="str">
        <f t="shared" si="36"/>
        <v>07/19/1905 - 08/15/2027</v>
      </c>
      <c r="D291" s="16" t="str">
        <f t="shared" si="44"/>
        <v>08/15/2019 - 08/15/2027</v>
      </c>
      <c r="E291" s="15" t="str">
        <f t="shared" si="37"/>
        <v>Mono County - Unincorporated</v>
      </c>
      <c r="F291" s="13">
        <v>43466</v>
      </c>
      <c r="G291" s="13">
        <v>46614</v>
      </c>
      <c r="H291">
        <f t="shared" si="38"/>
        <v>2019</v>
      </c>
      <c r="I291">
        <f t="shared" si="39"/>
        <v>2027</v>
      </c>
      <c r="J291" s="13">
        <v>43692</v>
      </c>
      <c r="K291" s="13">
        <v>46614</v>
      </c>
      <c r="L291">
        <f t="shared" si="40"/>
        <v>2019</v>
      </c>
      <c r="M291">
        <f t="shared" si="41"/>
        <v>2027</v>
      </c>
      <c r="N291" s="16" t="str">
        <f t="shared" si="42"/>
        <v>08/15/2019 - 08/15/2027</v>
      </c>
      <c r="O291" t="s">
        <v>1816</v>
      </c>
      <c r="P291" s="13" t="s">
        <v>767</v>
      </c>
      <c r="Q291" s="387" t="str">
        <f t="shared" si="43"/>
        <v>01/01/2019-08/14/2019</v>
      </c>
    </row>
    <row r="292" spans="1:17">
      <c r="A292" s="17" t="s">
        <v>1496</v>
      </c>
      <c r="B292" s="17" t="s">
        <v>1682</v>
      </c>
      <c r="C292" s="16" t="str">
        <f t="shared" si="36"/>
        <v>07/21/1905 - 10/15/2029</v>
      </c>
      <c r="D292" s="16" t="str">
        <f t="shared" si="44"/>
        <v>10/15/2021 - 10/15/2029</v>
      </c>
      <c r="E292" s="15" t="str">
        <f t="shared" si="37"/>
        <v>Monrovia</v>
      </c>
      <c r="F292" s="13">
        <v>44377</v>
      </c>
      <c r="G292" s="13">
        <v>47406</v>
      </c>
      <c r="H292">
        <f t="shared" si="38"/>
        <v>2021</v>
      </c>
      <c r="I292">
        <f t="shared" si="39"/>
        <v>2029</v>
      </c>
      <c r="J292" s="13">
        <v>44484</v>
      </c>
      <c r="K292" s="13">
        <v>47406</v>
      </c>
      <c r="L292">
        <f t="shared" si="40"/>
        <v>2021</v>
      </c>
      <c r="M292">
        <f t="shared" si="41"/>
        <v>2029</v>
      </c>
      <c r="N292" s="16" t="str">
        <f t="shared" si="42"/>
        <v>10/15/2021 - 10/15/2029</v>
      </c>
      <c r="O292" t="s">
        <v>1682</v>
      </c>
      <c r="P292" t="s">
        <v>767</v>
      </c>
      <c r="Q292" s="387" t="str">
        <f t="shared" si="43"/>
        <v>06/30/2021-10/14/2021</v>
      </c>
    </row>
    <row r="293" spans="1:17">
      <c r="A293" s="17" t="s">
        <v>1829</v>
      </c>
      <c r="B293" s="17" t="s">
        <v>1759</v>
      </c>
      <c r="C293" s="16" t="str">
        <f t="shared" si="36"/>
        <v>07/22/1905 - 11/15/2030</v>
      </c>
      <c r="D293" s="16" t="str">
        <f t="shared" si="44"/>
        <v>02/15/2023 - 02/15/2031</v>
      </c>
      <c r="E293" s="15" t="str">
        <f t="shared" si="37"/>
        <v>Montague</v>
      </c>
      <c r="F293" s="13">
        <v>43465</v>
      </c>
      <c r="G293" s="13">
        <v>47802</v>
      </c>
      <c r="H293">
        <f t="shared" si="38"/>
        <v>2018</v>
      </c>
      <c r="I293">
        <f t="shared" si="39"/>
        <v>2030</v>
      </c>
      <c r="J293" s="13">
        <v>44972</v>
      </c>
      <c r="K293" s="13">
        <v>47894</v>
      </c>
      <c r="L293">
        <f t="shared" si="40"/>
        <v>2023</v>
      </c>
      <c r="M293">
        <f t="shared" si="41"/>
        <v>2031</v>
      </c>
      <c r="N293" s="16" t="str">
        <f t="shared" si="42"/>
        <v>02/15/2023 - 02/15/2031</v>
      </c>
      <c r="O293" t="s">
        <v>1759</v>
      </c>
      <c r="P293" t="s">
        <v>767</v>
      </c>
      <c r="Q293" s="387" t="str">
        <f t="shared" si="43"/>
        <v>12/31/2018-02/14/2023</v>
      </c>
    </row>
    <row r="294" spans="1:17">
      <c r="A294" s="17" t="s">
        <v>1497</v>
      </c>
      <c r="B294" s="17" t="s">
        <v>1680</v>
      </c>
      <c r="C294" s="16" t="str">
        <f t="shared" si="36"/>
        <v>07/21/1905 - 10/15/2029</v>
      </c>
      <c r="D294" s="16" t="str">
        <f t="shared" si="44"/>
        <v>10/15/2021 - 10/15/2029</v>
      </c>
      <c r="E294" s="15" t="str">
        <f t="shared" si="37"/>
        <v>Montclair</v>
      </c>
      <c r="F294" s="13">
        <v>44377</v>
      </c>
      <c r="G294" s="13">
        <v>47406</v>
      </c>
      <c r="H294">
        <f t="shared" si="38"/>
        <v>2021</v>
      </c>
      <c r="I294">
        <f t="shared" si="39"/>
        <v>2029</v>
      </c>
      <c r="J294" s="13">
        <v>44484</v>
      </c>
      <c r="K294" s="13">
        <v>47406</v>
      </c>
      <c r="L294">
        <f t="shared" si="40"/>
        <v>2021</v>
      </c>
      <c r="M294">
        <f t="shared" si="41"/>
        <v>2029</v>
      </c>
      <c r="N294" s="16" t="str">
        <f t="shared" si="42"/>
        <v>10/15/2021 - 10/15/2029</v>
      </c>
      <c r="O294" t="s">
        <v>1680</v>
      </c>
      <c r="P294" t="s">
        <v>767</v>
      </c>
      <c r="Q294" s="387" t="str">
        <f t="shared" si="43"/>
        <v>06/30/2021-10/14/2021</v>
      </c>
    </row>
    <row r="295" spans="1:17">
      <c r="A295" s="17" t="s">
        <v>1498</v>
      </c>
      <c r="B295" s="17" t="s">
        <v>1727</v>
      </c>
      <c r="C295" s="16" t="str">
        <f t="shared" si="36"/>
        <v>07/22/1905 - 12/31/2030</v>
      </c>
      <c r="D295" s="16" t="str">
        <f t="shared" si="44"/>
        <v>01/31/2023 - 01/31/2031</v>
      </c>
      <c r="E295" s="15" t="str">
        <f t="shared" si="37"/>
        <v>Monte Sereno</v>
      </c>
      <c r="F295" s="13">
        <v>44742</v>
      </c>
      <c r="G295" s="13">
        <v>47848</v>
      </c>
      <c r="H295">
        <f t="shared" si="38"/>
        <v>2022</v>
      </c>
      <c r="I295">
        <f t="shared" si="39"/>
        <v>2030</v>
      </c>
      <c r="J295" s="13">
        <v>44957</v>
      </c>
      <c r="K295" s="13">
        <v>47879</v>
      </c>
      <c r="L295">
        <f t="shared" si="40"/>
        <v>2023</v>
      </c>
      <c r="M295">
        <f t="shared" si="41"/>
        <v>2031</v>
      </c>
      <c r="N295" s="16" t="str">
        <f t="shared" si="42"/>
        <v>01/31/2023 - 01/31/2031</v>
      </c>
      <c r="O295" t="s">
        <v>1727</v>
      </c>
      <c r="P295" t="s">
        <v>767</v>
      </c>
      <c r="Q295" s="387" t="str">
        <f t="shared" si="43"/>
        <v>06/30/2022-01/30/2023</v>
      </c>
    </row>
    <row r="296" spans="1:17">
      <c r="A296" s="17" t="s">
        <v>1499</v>
      </c>
      <c r="B296" s="17" t="s">
        <v>1682</v>
      </c>
      <c r="C296" s="16" t="str">
        <f t="shared" si="36"/>
        <v>07/21/1905 - 10/15/2029</v>
      </c>
      <c r="D296" s="16" t="str">
        <f t="shared" si="44"/>
        <v>10/15/2021 - 10/15/2029</v>
      </c>
      <c r="E296" s="15" t="str">
        <f t="shared" si="37"/>
        <v>Montebello</v>
      </c>
      <c r="F296" s="13">
        <v>44377</v>
      </c>
      <c r="G296" s="13">
        <v>47406</v>
      </c>
      <c r="H296">
        <f t="shared" si="38"/>
        <v>2021</v>
      </c>
      <c r="I296">
        <f t="shared" si="39"/>
        <v>2029</v>
      </c>
      <c r="J296" s="13">
        <v>44484</v>
      </c>
      <c r="K296" s="13">
        <v>47406</v>
      </c>
      <c r="L296">
        <f t="shared" si="40"/>
        <v>2021</v>
      </c>
      <c r="M296">
        <f t="shared" si="41"/>
        <v>2029</v>
      </c>
      <c r="N296" s="16" t="str">
        <f t="shared" si="42"/>
        <v>10/15/2021 - 10/15/2029</v>
      </c>
      <c r="O296" t="s">
        <v>1682</v>
      </c>
      <c r="P296" t="s">
        <v>767</v>
      </c>
      <c r="Q296" s="387" t="str">
        <f t="shared" si="43"/>
        <v>06/30/2021-10/14/2021</v>
      </c>
    </row>
    <row r="297" spans="1:17">
      <c r="A297" s="17" t="s">
        <v>1830</v>
      </c>
      <c r="B297" s="17" t="s">
        <v>1732</v>
      </c>
      <c r="C297" s="16" t="str">
        <f t="shared" si="36"/>
        <v>07/15/1905 - 12/31/2023</v>
      </c>
      <c r="D297" s="16" t="str">
        <f t="shared" si="44"/>
        <v>12/31/2015 - 12/31/2023</v>
      </c>
      <c r="E297" s="15" t="str">
        <f t="shared" si="37"/>
        <v>Monterey</v>
      </c>
      <c r="F297" s="13">
        <v>41640</v>
      </c>
      <c r="G297" s="13">
        <v>45291</v>
      </c>
      <c r="H297">
        <f t="shared" si="38"/>
        <v>2014</v>
      </c>
      <c r="I297">
        <f t="shared" si="39"/>
        <v>2023</v>
      </c>
      <c r="J297" s="13">
        <v>42369</v>
      </c>
      <c r="K297" s="13">
        <v>45291</v>
      </c>
      <c r="L297">
        <f t="shared" si="40"/>
        <v>2015</v>
      </c>
      <c r="M297">
        <f t="shared" si="41"/>
        <v>2023</v>
      </c>
      <c r="N297" s="16" t="str">
        <f t="shared" si="42"/>
        <v>12/31/2015 - 12/31/2023</v>
      </c>
      <c r="O297" t="s">
        <v>1732</v>
      </c>
      <c r="Q297" s="387" t="str">
        <f t="shared" si="43"/>
        <v>01/01/2014-12/30/2015</v>
      </c>
    </row>
    <row r="298" spans="1:17">
      <c r="A298" s="17" t="str">
        <f>B298</f>
        <v>Monterey County - Unincorporated</v>
      </c>
      <c r="B298" s="17" t="s">
        <v>1261</v>
      </c>
      <c r="C298" s="16" t="str">
        <f t="shared" si="36"/>
        <v>07/15/1905 - 12/31/2023</v>
      </c>
      <c r="D298" s="16" t="str">
        <f t="shared" si="44"/>
        <v>12/31/2015 - 12/31/2023</v>
      </c>
      <c r="E298" s="15" t="str">
        <f t="shared" si="37"/>
        <v>Monterey County - Unincorporated</v>
      </c>
      <c r="F298" s="13">
        <v>41640</v>
      </c>
      <c r="G298" s="13">
        <v>45291</v>
      </c>
      <c r="H298">
        <f t="shared" si="38"/>
        <v>2014</v>
      </c>
      <c r="I298">
        <f t="shared" si="39"/>
        <v>2023</v>
      </c>
      <c r="J298" s="13">
        <v>42369</v>
      </c>
      <c r="K298" s="13">
        <v>45291</v>
      </c>
      <c r="L298">
        <f t="shared" si="40"/>
        <v>2015</v>
      </c>
      <c r="M298">
        <f t="shared" si="41"/>
        <v>2023</v>
      </c>
      <c r="N298" s="16" t="str">
        <f t="shared" si="42"/>
        <v>12/31/2015 - 12/31/2023</v>
      </c>
      <c r="O298" t="s">
        <v>1732</v>
      </c>
      <c r="Q298" s="387" t="str">
        <f t="shared" si="43"/>
        <v>01/01/2014-12/30/2015</v>
      </c>
    </row>
    <row r="299" spans="1:17">
      <c r="A299" s="17" t="s">
        <v>1500</v>
      </c>
      <c r="B299" s="17" t="s">
        <v>1682</v>
      </c>
      <c r="C299" s="16" t="str">
        <f t="shared" si="36"/>
        <v>07/21/1905 - 10/15/2029</v>
      </c>
      <c r="D299" s="16" t="str">
        <f t="shared" si="44"/>
        <v>10/15/2021 - 10/15/2029</v>
      </c>
      <c r="E299" s="15" t="str">
        <f t="shared" si="37"/>
        <v>Monterey Park</v>
      </c>
      <c r="F299" s="13">
        <v>44377</v>
      </c>
      <c r="G299" s="13">
        <v>47406</v>
      </c>
      <c r="H299">
        <f t="shared" si="38"/>
        <v>2021</v>
      </c>
      <c r="I299">
        <f t="shared" si="39"/>
        <v>2029</v>
      </c>
      <c r="J299" s="13">
        <v>44484</v>
      </c>
      <c r="K299" s="13">
        <v>47406</v>
      </c>
      <c r="L299">
        <f t="shared" si="40"/>
        <v>2021</v>
      </c>
      <c r="M299">
        <f t="shared" si="41"/>
        <v>2029</v>
      </c>
      <c r="N299" s="16" t="str">
        <f t="shared" si="42"/>
        <v>10/15/2021 - 10/15/2029</v>
      </c>
      <c r="O299" t="s">
        <v>1682</v>
      </c>
      <c r="P299" t="s">
        <v>767</v>
      </c>
      <c r="Q299" s="387" t="str">
        <f t="shared" si="43"/>
        <v>06/30/2021-10/14/2021</v>
      </c>
    </row>
    <row r="300" spans="1:17">
      <c r="A300" s="17" t="s">
        <v>1501</v>
      </c>
      <c r="B300" s="17" t="s">
        <v>1726</v>
      </c>
      <c r="C300" s="16" t="str">
        <f t="shared" si="36"/>
        <v>07/21/1905 - 10/15/2029</v>
      </c>
      <c r="D300" s="16" t="str">
        <f t="shared" si="44"/>
        <v>10/15/2021 - 10/15/2029</v>
      </c>
      <c r="E300" s="15" t="str">
        <f t="shared" si="37"/>
        <v>Moorpark</v>
      </c>
      <c r="F300" s="13">
        <v>44377</v>
      </c>
      <c r="G300" s="13">
        <v>47406</v>
      </c>
      <c r="H300">
        <f t="shared" si="38"/>
        <v>2021</v>
      </c>
      <c r="I300">
        <f t="shared" si="39"/>
        <v>2029</v>
      </c>
      <c r="J300" s="13">
        <v>44484</v>
      </c>
      <c r="K300" s="13">
        <v>47406</v>
      </c>
      <c r="L300">
        <f t="shared" si="40"/>
        <v>2021</v>
      </c>
      <c r="M300">
        <f t="shared" si="41"/>
        <v>2029</v>
      </c>
      <c r="N300" s="16" t="str">
        <f t="shared" si="42"/>
        <v>10/15/2021 - 10/15/2029</v>
      </c>
      <c r="O300" t="s">
        <v>1726</v>
      </c>
      <c r="P300" t="s">
        <v>767</v>
      </c>
      <c r="Q300" s="387" t="str">
        <f t="shared" si="43"/>
        <v>06/30/2021-10/14/2021</v>
      </c>
    </row>
    <row r="301" spans="1:17">
      <c r="A301" s="17" t="s">
        <v>1502</v>
      </c>
      <c r="B301" s="17" t="s">
        <v>1694</v>
      </c>
      <c r="C301" s="16" t="str">
        <f t="shared" si="36"/>
        <v>07/22/1905 - 12/31/2030</v>
      </c>
      <c r="D301" s="16" t="str">
        <f t="shared" si="44"/>
        <v>01/31/2023 - 01/31/2031</v>
      </c>
      <c r="E301" s="15" t="str">
        <f t="shared" si="37"/>
        <v>Moraga</v>
      </c>
      <c r="F301" s="13">
        <v>44742</v>
      </c>
      <c r="G301" s="13">
        <v>47848</v>
      </c>
      <c r="H301">
        <f t="shared" si="38"/>
        <v>2022</v>
      </c>
      <c r="I301">
        <f t="shared" si="39"/>
        <v>2030</v>
      </c>
      <c r="J301" s="13">
        <v>44957</v>
      </c>
      <c r="K301" s="13">
        <v>47879</v>
      </c>
      <c r="L301">
        <f t="shared" si="40"/>
        <v>2023</v>
      </c>
      <c r="M301">
        <f t="shared" si="41"/>
        <v>2031</v>
      </c>
      <c r="N301" s="16" t="str">
        <f t="shared" si="42"/>
        <v>01/31/2023 - 01/31/2031</v>
      </c>
      <c r="O301" t="s">
        <v>1694</v>
      </c>
      <c r="P301" t="s">
        <v>767</v>
      </c>
      <c r="Q301" s="387" t="str">
        <f t="shared" si="43"/>
        <v>06/30/2022-01/30/2023</v>
      </c>
    </row>
    <row r="302" spans="1:17">
      <c r="A302" s="17" t="s">
        <v>1503</v>
      </c>
      <c r="B302" s="17" t="s">
        <v>1709</v>
      </c>
      <c r="C302" s="16" t="str">
        <f t="shared" si="36"/>
        <v>07/21/1905 - 10/15/2029</v>
      </c>
      <c r="D302" s="16" t="str">
        <f t="shared" si="44"/>
        <v>10/15/2021 - 10/15/2029</v>
      </c>
      <c r="E302" s="15" t="str">
        <f t="shared" si="37"/>
        <v>Moreno Valley</v>
      </c>
      <c r="F302" s="13">
        <v>44377</v>
      </c>
      <c r="G302" s="13">
        <v>47406</v>
      </c>
      <c r="H302">
        <f t="shared" si="38"/>
        <v>2021</v>
      </c>
      <c r="I302">
        <f t="shared" si="39"/>
        <v>2029</v>
      </c>
      <c r="J302" s="13">
        <v>44484</v>
      </c>
      <c r="K302" s="13">
        <v>47406</v>
      </c>
      <c r="L302">
        <f t="shared" si="40"/>
        <v>2021</v>
      </c>
      <c r="M302">
        <f t="shared" si="41"/>
        <v>2029</v>
      </c>
      <c r="N302" s="16" t="str">
        <f t="shared" si="42"/>
        <v>10/15/2021 - 10/15/2029</v>
      </c>
      <c r="O302" t="s">
        <v>1709</v>
      </c>
      <c r="P302" t="s">
        <v>767</v>
      </c>
      <c r="Q302" s="387" t="str">
        <f t="shared" si="43"/>
        <v>06/30/2021-10/14/2021</v>
      </c>
    </row>
    <row r="303" spans="1:17">
      <c r="A303" s="17" t="s">
        <v>1504</v>
      </c>
      <c r="B303" s="17" t="s">
        <v>1727</v>
      </c>
      <c r="C303" s="16" t="str">
        <f t="shared" si="36"/>
        <v>07/22/1905 - 12/31/2030</v>
      </c>
      <c r="D303" s="16" t="str">
        <f t="shared" si="44"/>
        <v>01/31/2023 - 01/31/2031</v>
      </c>
      <c r="E303" s="15" t="str">
        <f t="shared" si="37"/>
        <v>Morgan Hill</v>
      </c>
      <c r="F303" s="13">
        <v>44742</v>
      </c>
      <c r="G303" s="13">
        <v>47848</v>
      </c>
      <c r="H303">
        <f t="shared" si="38"/>
        <v>2022</v>
      </c>
      <c r="I303">
        <f t="shared" si="39"/>
        <v>2030</v>
      </c>
      <c r="J303" s="13">
        <v>44957</v>
      </c>
      <c r="K303" s="13">
        <v>47879</v>
      </c>
      <c r="L303">
        <f t="shared" si="40"/>
        <v>2023</v>
      </c>
      <c r="M303">
        <f t="shared" si="41"/>
        <v>2031</v>
      </c>
      <c r="N303" s="16" t="str">
        <f t="shared" si="42"/>
        <v>01/31/2023 - 01/31/2031</v>
      </c>
      <c r="O303" t="s">
        <v>1727</v>
      </c>
      <c r="P303" t="s">
        <v>767</v>
      </c>
      <c r="Q303" s="387" t="str">
        <f t="shared" si="43"/>
        <v>06/30/2022-01/30/2023</v>
      </c>
    </row>
    <row r="304" spans="1:17">
      <c r="A304" s="17" t="s">
        <v>1505</v>
      </c>
      <c r="B304" s="17" t="s">
        <v>1696</v>
      </c>
      <c r="C304" s="16" t="str">
        <f t="shared" si="36"/>
        <v>07/20/1905 - 12/31/2028</v>
      </c>
      <c r="D304" s="16" t="str">
        <f t="shared" si="44"/>
        <v>01/01/2021 - 12/31/2028</v>
      </c>
      <c r="E304" s="15" t="str">
        <f t="shared" si="37"/>
        <v>Morro Bay</v>
      </c>
      <c r="F304" s="13">
        <v>43466</v>
      </c>
      <c r="G304" s="13">
        <v>47118</v>
      </c>
      <c r="H304">
        <f t="shared" si="38"/>
        <v>2019</v>
      </c>
      <c r="I304">
        <f t="shared" si="39"/>
        <v>2028</v>
      </c>
      <c r="J304" s="13">
        <v>44197</v>
      </c>
      <c r="K304" s="13">
        <v>47118</v>
      </c>
      <c r="L304">
        <f t="shared" si="40"/>
        <v>2021</v>
      </c>
      <c r="M304">
        <f t="shared" si="41"/>
        <v>2028</v>
      </c>
      <c r="N304" s="16" t="str">
        <f t="shared" si="42"/>
        <v>01/01/2021 - 12/31/2028</v>
      </c>
      <c r="O304" t="s">
        <v>1696</v>
      </c>
      <c r="P304" t="s">
        <v>767</v>
      </c>
      <c r="Q304" s="387" t="str">
        <f t="shared" si="43"/>
        <v>01/01/2019-12/31/2020</v>
      </c>
    </row>
    <row r="305" spans="1:17">
      <c r="A305" s="17" t="s">
        <v>1831</v>
      </c>
      <c r="B305" s="17" t="s">
        <v>1759</v>
      </c>
      <c r="C305" s="16" t="str">
        <f t="shared" si="36"/>
        <v>07/22/1905 - 11/15/2030</v>
      </c>
      <c r="D305" s="16" t="str">
        <f t="shared" si="44"/>
        <v>02/15/2023 - 02/15/2031</v>
      </c>
      <c r="E305" s="15" t="str">
        <f t="shared" si="37"/>
        <v>Mount Shasta</v>
      </c>
      <c r="F305" s="13">
        <v>43465</v>
      </c>
      <c r="G305" s="13">
        <v>47802</v>
      </c>
      <c r="H305">
        <f t="shared" si="38"/>
        <v>2018</v>
      </c>
      <c r="I305">
        <f t="shared" si="39"/>
        <v>2030</v>
      </c>
      <c r="J305" s="13">
        <v>44972</v>
      </c>
      <c r="K305" s="13">
        <v>47894</v>
      </c>
      <c r="L305">
        <f t="shared" si="40"/>
        <v>2023</v>
      </c>
      <c r="M305">
        <f t="shared" si="41"/>
        <v>2031</v>
      </c>
      <c r="N305" s="16" t="str">
        <f t="shared" si="42"/>
        <v>02/15/2023 - 02/15/2031</v>
      </c>
      <c r="O305" t="s">
        <v>1759</v>
      </c>
      <c r="P305" t="s">
        <v>767</v>
      </c>
      <c r="Q305" s="387" t="str">
        <f t="shared" si="43"/>
        <v>12/31/2018-02/14/2023</v>
      </c>
    </row>
    <row r="306" spans="1:17">
      <c r="A306" s="17" t="s">
        <v>1506</v>
      </c>
      <c r="B306" s="17" t="s">
        <v>1727</v>
      </c>
      <c r="C306" s="16" t="str">
        <f t="shared" si="36"/>
        <v>07/22/1905 - 12/31/2030</v>
      </c>
      <c r="D306" s="16" t="str">
        <f t="shared" si="44"/>
        <v>01/31/2023 - 01/31/2031</v>
      </c>
      <c r="E306" s="15" t="str">
        <f t="shared" si="37"/>
        <v>Mountain View</v>
      </c>
      <c r="F306" s="13">
        <v>44742</v>
      </c>
      <c r="G306" s="13">
        <v>47848</v>
      </c>
      <c r="H306">
        <f t="shared" si="38"/>
        <v>2022</v>
      </c>
      <c r="I306">
        <f t="shared" si="39"/>
        <v>2030</v>
      </c>
      <c r="J306" s="13">
        <v>44957</v>
      </c>
      <c r="K306" s="13">
        <v>47879</v>
      </c>
      <c r="L306">
        <f t="shared" si="40"/>
        <v>2023</v>
      </c>
      <c r="M306">
        <f t="shared" si="41"/>
        <v>2031</v>
      </c>
      <c r="N306" s="16" t="str">
        <f t="shared" si="42"/>
        <v>01/31/2023 - 01/31/2031</v>
      </c>
      <c r="O306" t="s">
        <v>1727</v>
      </c>
      <c r="P306" t="s">
        <v>767</v>
      </c>
      <c r="Q306" s="387" t="str">
        <f t="shared" si="43"/>
        <v>06/30/2022-01/30/2023</v>
      </c>
    </row>
    <row r="307" spans="1:17">
      <c r="A307" s="17" t="s">
        <v>1507</v>
      </c>
      <c r="B307" s="17" t="s">
        <v>1709</v>
      </c>
      <c r="C307" s="16" t="str">
        <f t="shared" si="36"/>
        <v>07/21/1905 - 10/15/2029</v>
      </c>
      <c r="D307" s="16" t="str">
        <f t="shared" si="44"/>
        <v>10/15/2021 - 10/15/2029</v>
      </c>
      <c r="E307" s="15" t="str">
        <f t="shared" si="37"/>
        <v>Murrieta</v>
      </c>
      <c r="F307" s="13">
        <v>44377</v>
      </c>
      <c r="G307" s="13">
        <v>47406</v>
      </c>
      <c r="H307">
        <f t="shared" si="38"/>
        <v>2021</v>
      </c>
      <c r="I307">
        <f t="shared" si="39"/>
        <v>2029</v>
      </c>
      <c r="J307" s="13">
        <v>44484</v>
      </c>
      <c r="K307" s="13">
        <v>47406</v>
      </c>
      <c r="L307">
        <f t="shared" si="40"/>
        <v>2021</v>
      </c>
      <c r="M307">
        <f t="shared" si="41"/>
        <v>2029</v>
      </c>
      <c r="N307" s="16" t="str">
        <f t="shared" si="42"/>
        <v>10/15/2021 - 10/15/2029</v>
      </c>
      <c r="O307" t="s">
        <v>1709</v>
      </c>
      <c r="P307" t="s">
        <v>767</v>
      </c>
      <c r="Q307" s="387" t="str">
        <f t="shared" si="43"/>
        <v>06/30/2021-10/14/2021</v>
      </c>
    </row>
    <row r="308" spans="1:17">
      <c r="A308" s="17" t="s">
        <v>1508</v>
      </c>
      <c r="B308" s="17" t="s">
        <v>1691</v>
      </c>
      <c r="C308" s="16" t="str">
        <f t="shared" si="36"/>
        <v>07/22/1905 - 12/31/2030</v>
      </c>
      <c r="D308" s="16" t="str">
        <f t="shared" si="44"/>
        <v>01/31/2023 - 01/31/2031</v>
      </c>
      <c r="E308" s="15" t="str">
        <f t="shared" si="37"/>
        <v>Napa</v>
      </c>
      <c r="F308" s="13">
        <v>44742</v>
      </c>
      <c r="G308" s="13">
        <v>47848</v>
      </c>
      <c r="H308">
        <f t="shared" si="38"/>
        <v>2022</v>
      </c>
      <c r="I308">
        <f t="shared" si="39"/>
        <v>2030</v>
      </c>
      <c r="J308" s="13">
        <v>44957</v>
      </c>
      <c r="K308" s="13">
        <v>47879</v>
      </c>
      <c r="L308">
        <f t="shared" si="40"/>
        <v>2023</v>
      </c>
      <c r="M308">
        <f t="shared" si="41"/>
        <v>2031</v>
      </c>
      <c r="N308" s="16" t="str">
        <f t="shared" si="42"/>
        <v>01/31/2023 - 01/31/2031</v>
      </c>
      <c r="O308" t="s">
        <v>1691</v>
      </c>
      <c r="P308" t="s">
        <v>767</v>
      </c>
      <c r="Q308" s="387" t="str">
        <f t="shared" si="43"/>
        <v>06/30/2022-01/30/2023</v>
      </c>
    </row>
    <row r="309" spans="1:17">
      <c r="A309" s="17" t="str">
        <f>B309</f>
        <v>Napa County - Unincorporated</v>
      </c>
      <c r="B309" s="17" t="s">
        <v>1252</v>
      </c>
      <c r="C309" s="16" t="str">
        <f t="shared" si="36"/>
        <v>07/22/1905 - 12/31/2030</v>
      </c>
      <c r="D309" s="16" t="str">
        <f t="shared" si="44"/>
        <v>01/31/2023 - 01/31/2031</v>
      </c>
      <c r="E309" s="15" t="str">
        <f t="shared" si="37"/>
        <v>Napa County - Unincorporated</v>
      </c>
      <c r="F309" s="13">
        <v>44742</v>
      </c>
      <c r="G309" s="13">
        <v>47848</v>
      </c>
      <c r="H309">
        <f t="shared" si="38"/>
        <v>2022</v>
      </c>
      <c r="I309">
        <f t="shared" si="39"/>
        <v>2030</v>
      </c>
      <c r="J309" s="13">
        <v>44957</v>
      </c>
      <c r="K309" s="13">
        <v>47879</v>
      </c>
      <c r="L309">
        <f t="shared" si="40"/>
        <v>2023</v>
      </c>
      <c r="M309">
        <f t="shared" si="41"/>
        <v>2031</v>
      </c>
      <c r="N309" s="16" t="str">
        <f t="shared" si="42"/>
        <v>01/31/2023 - 01/31/2031</v>
      </c>
      <c r="O309" t="s">
        <v>1691</v>
      </c>
      <c r="P309" t="s">
        <v>767</v>
      </c>
      <c r="Q309" s="387" t="str">
        <f t="shared" si="43"/>
        <v>06/30/2022-01/30/2023</v>
      </c>
    </row>
    <row r="310" spans="1:17">
      <c r="A310" s="17" t="s">
        <v>1510</v>
      </c>
      <c r="B310" s="17" t="s">
        <v>1731</v>
      </c>
      <c r="C310" s="16" t="str">
        <f t="shared" si="36"/>
        <v>07/21/1905 - 04/15/2029</v>
      </c>
      <c r="D310" s="16" t="str">
        <f t="shared" si="44"/>
        <v>04/30/2021 - 04/30/2029</v>
      </c>
      <c r="E310" s="15" t="str">
        <f t="shared" si="37"/>
        <v>National City</v>
      </c>
      <c r="F310" s="13">
        <v>44012</v>
      </c>
      <c r="G310" s="13">
        <v>47223</v>
      </c>
      <c r="H310">
        <f t="shared" si="38"/>
        <v>2020</v>
      </c>
      <c r="I310">
        <f t="shared" si="39"/>
        <v>2029</v>
      </c>
      <c r="J310" s="13">
        <v>44316</v>
      </c>
      <c r="K310" s="13">
        <v>47238</v>
      </c>
      <c r="L310">
        <f t="shared" si="40"/>
        <v>2021</v>
      </c>
      <c r="M310">
        <f t="shared" si="41"/>
        <v>2029</v>
      </c>
      <c r="N310" s="16" t="str">
        <f t="shared" si="42"/>
        <v>04/30/2021 - 04/30/2029</v>
      </c>
      <c r="O310" t="s">
        <v>1731</v>
      </c>
      <c r="P310" t="s">
        <v>767</v>
      </c>
      <c r="Q310" s="387" t="str">
        <f t="shared" si="43"/>
        <v>06/30/2020-04/29/2021</v>
      </c>
    </row>
    <row r="311" spans="1:17">
      <c r="A311" s="17" t="s">
        <v>1832</v>
      </c>
      <c r="B311" s="17" t="s">
        <v>1680</v>
      </c>
      <c r="C311" s="16" t="str">
        <f t="shared" si="36"/>
        <v>07/21/1905 - 10/15/2029</v>
      </c>
      <c r="D311" s="16" t="str">
        <f t="shared" si="44"/>
        <v>10/15/2021 - 10/15/2029</v>
      </c>
      <c r="E311" s="15" t="str">
        <f t="shared" si="37"/>
        <v>Needles</v>
      </c>
      <c r="F311" s="13">
        <v>44377</v>
      </c>
      <c r="G311" s="13">
        <v>47406</v>
      </c>
      <c r="H311">
        <f t="shared" si="38"/>
        <v>2021</v>
      </c>
      <c r="I311">
        <f t="shared" si="39"/>
        <v>2029</v>
      </c>
      <c r="J311" s="13">
        <v>44484</v>
      </c>
      <c r="K311" s="13">
        <v>47406</v>
      </c>
      <c r="L311">
        <f t="shared" si="40"/>
        <v>2021</v>
      </c>
      <c r="M311">
        <f t="shared" si="41"/>
        <v>2029</v>
      </c>
      <c r="N311" s="16" t="str">
        <f t="shared" si="42"/>
        <v>10/15/2021 - 10/15/2029</v>
      </c>
      <c r="O311" t="s">
        <v>1680</v>
      </c>
      <c r="P311" t="s">
        <v>767</v>
      </c>
      <c r="Q311" s="387" t="str">
        <f t="shared" si="43"/>
        <v>06/30/2021-10/14/2021</v>
      </c>
    </row>
    <row r="312" spans="1:17">
      <c r="A312" s="17" t="s">
        <v>1511</v>
      </c>
      <c r="B312" s="17" t="s">
        <v>1776</v>
      </c>
      <c r="C312" s="16" t="str">
        <f t="shared" si="36"/>
        <v>07/19/1905 - 08/15/2027</v>
      </c>
      <c r="D312" s="16" t="str">
        <f t="shared" si="44"/>
        <v>08/15/2019 - 08/15/2027</v>
      </c>
      <c r="E312" s="15" t="str">
        <f t="shared" si="37"/>
        <v>Nevada City</v>
      </c>
      <c r="F312" s="13">
        <v>43466</v>
      </c>
      <c r="G312" s="13">
        <v>46614</v>
      </c>
      <c r="H312">
        <f t="shared" si="38"/>
        <v>2019</v>
      </c>
      <c r="I312">
        <f t="shared" si="39"/>
        <v>2027</v>
      </c>
      <c r="J312" s="13">
        <v>43692</v>
      </c>
      <c r="K312" s="13">
        <v>46614</v>
      </c>
      <c r="L312">
        <f t="shared" si="40"/>
        <v>2019</v>
      </c>
      <c r="M312">
        <f t="shared" si="41"/>
        <v>2027</v>
      </c>
      <c r="N312" s="16" t="str">
        <f t="shared" si="42"/>
        <v>08/15/2019 - 08/15/2027</v>
      </c>
      <c r="O312" t="s">
        <v>1776</v>
      </c>
      <c r="P312" s="13" t="s">
        <v>767</v>
      </c>
      <c r="Q312" s="387" t="str">
        <f t="shared" si="43"/>
        <v>01/01/2019-08/14/2019</v>
      </c>
    </row>
    <row r="313" spans="1:17">
      <c r="A313" s="17" t="str">
        <f>B313</f>
        <v>Nevada County - Unincorporated</v>
      </c>
      <c r="B313" s="17" t="s">
        <v>919</v>
      </c>
      <c r="C313" s="16" t="str">
        <f t="shared" si="36"/>
        <v>07/19/1905 - 08/15/2027</v>
      </c>
      <c r="D313" s="16" t="str">
        <f t="shared" si="44"/>
        <v>08/15/2019 - 08/15/2027</v>
      </c>
      <c r="E313" s="15" t="str">
        <f t="shared" si="37"/>
        <v>Nevada County - Unincorporated</v>
      </c>
      <c r="F313" s="13">
        <v>43466</v>
      </c>
      <c r="G313" s="13">
        <v>46614</v>
      </c>
      <c r="H313">
        <f t="shared" si="38"/>
        <v>2019</v>
      </c>
      <c r="I313">
        <f t="shared" si="39"/>
        <v>2027</v>
      </c>
      <c r="J313" s="13">
        <v>43692</v>
      </c>
      <c r="K313" s="13">
        <v>46614</v>
      </c>
      <c r="L313">
        <f t="shared" si="40"/>
        <v>2019</v>
      </c>
      <c r="M313">
        <f t="shared" si="41"/>
        <v>2027</v>
      </c>
      <c r="N313" s="16" t="str">
        <f t="shared" si="42"/>
        <v>08/15/2019 - 08/15/2027</v>
      </c>
      <c r="O313" t="s">
        <v>1776</v>
      </c>
      <c r="P313" s="13" t="s">
        <v>767</v>
      </c>
      <c r="Q313" s="387" t="str">
        <f t="shared" si="43"/>
        <v>01/01/2019-08/14/2019</v>
      </c>
    </row>
    <row r="314" spans="1:17">
      <c r="A314" s="17" t="s">
        <v>1512</v>
      </c>
      <c r="B314" s="17" t="s">
        <v>1683</v>
      </c>
      <c r="C314" s="16" t="str">
        <f t="shared" si="36"/>
        <v>07/22/1905 - 12/31/2030</v>
      </c>
      <c r="D314" s="16" t="str">
        <f t="shared" si="44"/>
        <v>01/31/2023 - 01/31/2031</v>
      </c>
      <c r="E314" s="15" t="str">
        <f t="shared" si="37"/>
        <v>Newark</v>
      </c>
      <c r="F314" s="13">
        <v>44742</v>
      </c>
      <c r="G314" s="13">
        <v>47848</v>
      </c>
      <c r="H314">
        <f t="shared" si="38"/>
        <v>2022</v>
      </c>
      <c r="I314">
        <f t="shared" si="39"/>
        <v>2030</v>
      </c>
      <c r="J314" s="13">
        <v>44957</v>
      </c>
      <c r="K314" s="13">
        <v>47879</v>
      </c>
      <c r="L314">
        <f t="shared" si="40"/>
        <v>2023</v>
      </c>
      <c r="M314">
        <f t="shared" si="41"/>
        <v>2031</v>
      </c>
      <c r="N314" s="16" t="str">
        <f t="shared" si="42"/>
        <v>01/31/2023 - 01/31/2031</v>
      </c>
      <c r="O314" t="s">
        <v>1683</v>
      </c>
      <c r="P314" t="s">
        <v>767</v>
      </c>
      <c r="Q314" s="387" t="str">
        <f t="shared" si="43"/>
        <v>06/30/2022-01/30/2023</v>
      </c>
    </row>
    <row r="315" spans="1:17">
      <c r="A315" s="17" t="s">
        <v>1833</v>
      </c>
      <c r="B315" s="17" t="s">
        <v>1734</v>
      </c>
      <c r="C315" s="16" t="str">
        <f t="shared" si="36"/>
        <v>07/15/1905 - 09/30/2023</v>
      </c>
      <c r="D315" s="16" t="str">
        <f t="shared" si="44"/>
        <v>12/31/2015 - 12/31/2023</v>
      </c>
      <c r="E315" s="15" t="str">
        <f t="shared" si="37"/>
        <v>Newman</v>
      </c>
      <c r="F315" s="13">
        <v>41640</v>
      </c>
      <c r="G315" s="13">
        <v>45199</v>
      </c>
      <c r="H315">
        <f t="shared" si="38"/>
        <v>2014</v>
      </c>
      <c r="I315">
        <f t="shared" si="39"/>
        <v>2023</v>
      </c>
      <c r="J315" s="13">
        <v>42369</v>
      </c>
      <c r="K315" s="13">
        <v>45291</v>
      </c>
      <c r="L315">
        <f t="shared" si="40"/>
        <v>2015</v>
      </c>
      <c r="M315">
        <f t="shared" si="41"/>
        <v>2023</v>
      </c>
      <c r="N315" s="16" t="str">
        <f t="shared" si="42"/>
        <v>12/31/2015 - 12/31/2023</v>
      </c>
      <c r="O315" t="s">
        <v>1734</v>
      </c>
      <c r="Q315" s="387" t="str">
        <f t="shared" si="43"/>
        <v>01/01/2014-12/30/2015</v>
      </c>
    </row>
    <row r="316" spans="1:17">
      <c r="A316" s="17" t="s">
        <v>1513</v>
      </c>
      <c r="B316" s="17" t="s">
        <v>1685</v>
      </c>
      <c r="C316" s="16" t="str">
        <f t="shared" si="36"/>
        <v>07/21/1905 - 10/15/2029</v>
      </c>
      <c r="D316" s="16" t="str">
        <f t="shared" si="44"/>
        <v>10/15/2021 - 10/15/2029</v>
      </c>
      <c r="E316" s="15" t="str">
        <f t="shared" si="37"/>
        <v>Newport Beach</v>
      </c>
      <c r="F316" s="13">
        <v>44377</v>
      </c>
      <c r="G316" s="13">
        <v>47406</v>
      </c>
      <c r="H316">
        <f t="shared" si="38"/>
        <v>2021</v>
      </c>
      <c r="I316">
        <f t="shared" si="39"/>
        <v>2029</v>
      </c>
      <c r="J316" s="13">
        <v>44484</v>
      </c>
      <c r="K316" s="13">
        <v>47406</v>
      </c>
      <c r="L316">
        <f t="shared" si="40"/>
        <v>2021</v>
      </c>
      <c r="M316">
        <f t="shared" si="41"/>
        <v>2029</v>
      </c>
      <c r="N316" s="16" t="str">
        <f t="shared" si="42"/>
        <v>10/15/2021 - 10/15/2029</v>
      </c>
      <c r="O316" t="s">
        <v>1685</v>
      </c>
      <c r="P316" t="s">
        <v>767</v>
      </c>
      <c r="Q316" s="387" t="str">
        <f t="shared" si="43"/>
        <v>06/30/2021-10/14/2021</v>
      </c>
    </row>
    <row r="317" spans="1:17">
      <c r="A317" s="17" t="s">
        <v>1514</v>
      </c>
      <c r="B317" s="17" t="s">
        <v>1709</v>
      </c>
      <c r="C317" s="16" t="str">
        <f t="shared" si="36"/>
        <v>07/21/1905 - 10/15/2029</v>
      </c>
      <c r="D317" s="16" t="str">
        <f t="shared" si="44"/>
        <v>10/15/2021 - 10/15/2029</v>
      </c>
      <c r="E317" s="15" t="str">
        <f t="shared" si="37"/>
        <v>Norco</v>
      </c>
      <c r="F317" s="13">
        <v>44377</v>
      </c>
      <c r="G317" s="13">
        <v>47406</v>
      </c>
      <c r="H317">
        <f t="shared" si="38"/>
        <v>2021</v>
      </c>
      <c r="I317">
        <f t="shared" si="39"/>
        <v>2029</v>
      </c>
      <c r="J317" s="13">
        <v>44484</v>
      </c>
      <c r="K317" s="13">
        <v>47406</v>
      </c>
      <c r="L317">
        <f t="shared" si="40"/>
        <v>2021</v>
      </c>
      <c r="M317">
        <f t="shared" si="41"/>
        <v>2029</v>
      </c>
      <c r="N317" s="16" t="str">
        <f t="shared" si="42"/>
        <v>10/15/2021 - 10/15/2029</v>
      </c>
      <c r="O317" t="s">
        <v>1709</v>
      </c>
      <c r="P317" t="s">
        <v>767</v>
      </c>
      <c r="Q317" s="387" t="str">
        <f t="shared" si="43"/>
        <v>06/30/2021-10/14/2021</v>
      </c>
    </row>
    <row r="318" spans="1:17">
      <c r="A318" s="17" t="s">
        <v>1515</v>
      </c>
      <c r="B318" s="17" t="s">
        <v>1682</v>
      </c>
      <c r="C318" s="16" t="str">
        <f t="shared" si="36"/>
        <v>07/21/1905 - 10/15/2029</v>
      </c>
      <c r="D318" s="16" t="str">
        <f t="shared" si="44"/>
        <v>10/15/2021 - 10/15/2029</v>
      </c>
      <c r="E318" s="15" t="str">
        <f t="shared" si="37"/>
        <v>Norwalk</v>
      </c>
      <c r="F318" s="13">
        <v>44377</v>
      </c>
      <c r="G318" s="13">
        <v>47406</v>
      </c>
      <c r="H318">
        <f t="shared" si="38"/>
        <v>2021</v>
      </c>
      <c r="I318">
        <f t="shared" si="39"/>
        <v>2029</v>
      </c>
      <c r="J318" s="13">
        <v>44484</v>
      </c>
      <c r="K318" s="13">
        <v>47406</v>
      </c>
      <c r="L318">
        <f t="shared" si="40"/>
        <v>2021</v>
      </c>
      <c r="M318">
        <f t="shared" si="41"/>
        <v>2029</v>
      </c>
      <c r="N318" s="16" t="str">
        <f t="shared" si="42"/>
        <v>10/15/2021 - 10/15/2029</v>
      </c>
      <c r="O318" t="s">
        <v>1682</v>
      </c>
      <c r="P318" t="s">
        <v>767</v>
      </c>
      <c r="Q318" s="387" t="str">
        <f t="shared" si="43"/>
        <v>06/30/2021-10/14/2021</v>
      </c>
    </row>
    <row r="319" spans="1:17">
      <c r="A319" s="17" t="s">
        <v>1516</v>
      </c>
      <c r="B319" s="17" t="s">
        <v>1713</v>
      </c>
      <c r="C319" s="16" t="str">
        <f t="shared" si="36"/>
        <v>07/22/1905 - 12/31/2030</v>
      </c>
      <c r="D319" s="16" t="str">
        <f t="shared" si="44"/>
        <v>01/31/2023 - 01/31/2031</v>
      </c>
      <c r="E319" s="15" t="str">
        <f t="shared" si="37"/>
        <v>Novato</v>
      </c>
      <c r="F319" s="13">
        <v>44742</v>
      </c>
      <c r="G319" s="13">
        <v>47848</v>
      </c>
      <c r="H319">
        <f t="shared" si="38"/>
        <v>2022</v>
      </c>
      <c r="I319">
        <f t="shared" si="39"/>
        <v>2030</v>
      </c>
      <c r="J319" s="13">
        <v>44957</v>
      </c>
      <c r="K319" s="13">
        <v>47879</v>
      </c>
      <c r="L319">
        <f t="shared" si="40"/>
        <v>2023</v>
      </c>
      <c r="M319">
        <f t="shared" si="41"/>
        <v>2031</v>
      </c>
      <c r="N319" s="16" t="str">
        <f t="shared" si="42"/>
        <v>01/31/2023 - 01/31/2031</v>
      </c>
      <c r="O319" t="s">
        <v>1713</v>
      </c>
      <c r="P319" t="s">
        <v>767</v>
      </c>
      <c r="Q319" s="387" t="str">
        <f t="shared" si="43"/>
        <v>06/30/2022-01/30/2023</v>
      </c>
    </row>
    <row r="320" spans="1:17">
      <c r="A320" s="17" t="s">
        <v>1834</v>
      </c>
      <c r="B320" s="17" t="s">
        <v>1734</v>
      </c>
      <c r="C320" s="16" t="str">
        <f t="shared" si="36"/>
        <v>07/15/1905 - 09/30/2023</v>
      </c>
      <c r="D320" s="16" t="str">
        <f t="shared" si="44"/>
        <v>12/31/2015 - 12/31/2023</v>
      </c>
      <c r="E320" s="15" t="str">
        <f t="shared" si="37"/>
        <v>Oakdale</v>
      </c>
      <c r="F320" s="13">
        <v>41640</v>
      </c>
      <c r="G320" s="13">
        <v>45199</v>
      </c>
      <c r="H320">
        <f t="shared" si="38"/>
        <v>2014</v>
      </c>
      <c r="I320">
        <f t="shared" si="39"/>
        <v>2023</v>
      </c>
      <c r="J320" s="13">
        <v>42369</v>
      </c>
      <c r="K320" s="13">
        <v>45291</v>
      </c>
      <c r="L320">
        <f t="shared" si="40"/>
        <v>2015</v>
      </c>
      <c r="M320">
        <f t="shared" si="41"/>
        <v>2023</v>
      </c>
      <c r="N320" s="16" t="str">
        <f t="shared" si="42"/>
        <v>12/31/2015 - 12/31/2023</v>
      </c>
      <c r="O320" t="s">
        <v>1734</v>
      </c>
      <c r="Q320" s="387" t="str">
        <f t="shared" si="43"/>
        <v>01/01/2014-12/30/2015</v>
      </c>
    </row>
    <row r="321" spans="1:17">
      <c r="A321" s="17" t="s">
        <v>1517</v>
      </c>
      <c r="B321" s="17" t="s">
        <v>1683</v>
      </c>
      <c r="C321" s="16" t="str">
        <f t="shared" si="36"/>
        <v>07/22/1905 - 12/31/2030</v>
      </c>
      <c r="D321" s="16" t="str">
        <f t="shared" si="44"/>
        <v>01/31/2023 - 01/31/2031</v>
      </c>
      <c r="E321" s="15" t="str">
        <f t="shared" si="37"/>
        <v>Oakland</v>
      </c>
      <c r="F321" s="13">
        <v>44742</v>
      </c>
      <c r="G321" s="13">
        <v>47848</v>
      </c>
      <c r="H321">
        <f t="shared" si="38"/>
        <v>2022</v>
      </c>
      <c r="I321">
        <f t="shared" si="39"/>
        <v>2030</v>
      </c>
      <c r="J321" s="13">
        <v>44957</v>
      </c>
      <c r="K321" s="13">
        <v>47879</v>
      </c>
      <c r="L321">
        <f t="shared" si="40"/>
        <v>2023</v>
      </c>
      <c r="M321">
        <f t="shared" si="41"/>
        <v>2031</v>
      </c>
      <c r="N321" s="16" t="str">
        <f t="shared" si="42"/>
        <v>01/31/2023 - 01/31/2031</v>
      </c>
      <c r="O321" t="s">
        <v>1683</v>
      </c>
      <c r="P321" t="s">
        <v>767</v>
      </c>
      <c r="Q321" s="387" t="str">
        <f t="shared" si="43"/>
        <v>06/30/2022-01/30/2023</v>
      </c>
    </row>
    <row r="322" spans="1:17">
      <c r="A322" s="17" t="s">
        <v>1518</v>
      </c>
      <c r="B322" s="17" t="s">
        <v>1694</v>
      </c>
      <c r="C322" s="16" t="str">
        <f t="shared" ref="C322:C385" si="45">TEXT(I322,"mm/dd/yyyy")&amp;" - "&amp;TEXT(G322,"mm/dd/yyyy")</f>
        <v>07/22/1905 - 12/31/2030</v>
      </c>
      <c r="D322" s="16" t="str">
        <f t="shared" si="44"/>
        <v>01/31/2023 - 01/31/2031</v>
      </c>
      <c r="E322" s="15" t="str">
        <f t="shared" ref="E322:E385" si="46">(PROPER(A322))</f>
        <v>Oakley</v>
      </c>
      <c r="F322" s="13">
        <v>44742</v>
      </c>
      <c r="G322" s="13">
        <v>47848</v>
      </c>
      <c r="H322">
        <f t="shared" ref="H322:H385" si="47">YEAR(F322)</f>
        <v>2022</v>
      </c>
      <c r="I322">
        <f t="shared" ref="I322:I385" si="48">YEAR(G322)</f>
        <v>2030</v>
      </c>
      <c r="J322" s="13">
        <v>44957</v>
      </c>
      <c r="K322" s="13">
        <v>47879</v>
      </c>
      <c r="L322">
        <f t="shared" ref="L322:L385" si="49">YEAR(J322)</f>
        <v>2023</v>
      </c>
      <c r="M322">
        <f t="shared" ref="M322:M385" si="50">YEAR(K322)</f>
        <v>2031</v>
      </c>
      <c r="N322" s="16" t="str">
        <f t="shared" ref="N322:N385" si="51">TEXT(J322,"mm/dd/yyyy")&amp;" - "&amp;TEXT(K322,"mm/dd/yyyy")</f>
        <v>01/31/2023 - 01/31/2031</v>
      </c>
      <c r="O322" t="s">
        <v>1694</v>
      </c>
      <c r="P322" t="s">
        <v>767</v>
      </c>
      <c r="Q322" s="387" t="str">
        <f t="shared" ref="Q322:Q385" si="52">TEXT(F322,"mm/dd/yyyy")&amp;"-"&amp;TEXT(J322-1,"mm/dd/yyyy")</f>
        <v>06/30/2022-01/30/2023</v>
      </c>
    </row>
    <row r="323" spans="1:17">
      <c r="A323" s="17" t="s">
        <v>1519</v>
      </c>
      <c r="B323" s="17" t="s">
        <v>1731</v>
      </c>
      <c r="C323" s="16" t="str">
        <f t="shared" si="45"/>
        <v>07/21/1905 - 04/15/2029</v>
      </c>
      <c r="D323" s="16" t="str">
        <f t="shared" ref="D323:D386" si="53">TEXT(J323,"mm/dd/yyyy")&amp;" - "&amp;TEXT(K323,"mm/dd/yyyy")</f>
        <v>04/30/2021 - 04/30/2029</v>
      </c>
      <c r="E323" s="15" t="str">
        <f t="shared" si="46"/>
        <v>Oceanside</v>
      </c>
      <c r="F323" s="13">
        <v>44012</v>
      </c>
      <c r="G323" s="13">
        <v>47223</v>
      </c>
      <c r="H323">
        <f t="shared" si="47"/>
        <v>2020</v>
      </c>
      <c r="I323">
        <f t="shared" si="48"/>
        <v>2029</v>
      </c>
      <c r="J323" s="13">
        <v>44316</v>
      </c>
      <c r="K323" s="13">
        <v>47238</v>
      </c>
      <c r="L323">
        <f t="shared" si="49"/>
        <v>2021</v>
      </c>
      <c r="M323">
        <f t="shared" si="50"/>
        <v>2029</v>
      </c>
      <c r="N323" s="16" t="str">
        <f t="shared" si="51"/>
        <v>04/30/2021 - 04/30/2029</v>
      </c>
      <c r="O323" t="s">
        <v>1731</v>
      </c>
      <c r="P323" t="s">
        <v>767</v>
      </c>
      <c r="Q323" s="387" t="str">
        <f t="shared" si="52"/>
        <v>06/30/2020-04/29/2021</v>
      </c>
    </row>
    <row r="324" spans="1:17">
      <c r="A324" s="17" t="s">
        <v>1835</v>
      </c>
      <c r="B324" s="17" t="s">
        <v>1726</v>
      </c>
      <c r="C324" s="16" t="str">
        <f t="shared" si="45"/>
        <v>07/21/1905 - 10/15/2029</v>
      </c>
      <c r="D324" s="16" t="str">
        <f t="shared" si="53"/>
        <v>10/15/2021 - 10/15/2029</v>
      </c>
      <c r="E324" s="15" t="str">
        <f t="shared" si="46"/>
        <v>Ojai</v>
      </c>
      <c r="F324" s="13">
        <v>44377</v>
      </c>
      <c r="G324" s="13">
        <v>47406</v>
      </c>
      <c r="H324">
        <f t="shared" si="47"/>
        <v>2021</v>
      </c>
      <c r="I324">
        <f t="shared" si="48"/>
        <v>2029</v>
      </c>
      <c r="J324" s="13">
        <v>44484</v>
      </c>
      <c r="K324" s="13">
        <v>47406</v>
      </c>
      <c r="L324">
        <f t="shared" si="49"/>
        <v>2021</v>
      </c>
      <c r="M324">
        <f t="shared" si="50"/>
        <v>2029</v>
      </c>
      <c r="N324" s="16" t="str">
        <f t="shared" si="51"/>
        <v>10/15/2021 - 10/15/2029</v>
      </c>
      <c r="O324" t="s">
        <v>1726</v>
      </c>
      <c r="P324" t="s">
        <v>767</v>
      </c>
      <c r="Q324" s="387" t="str">
        <f t="shared" si="52"/>
        <v>06/30/2021-10/14/2021</v>
      </c>
    </row>
    <row r="325" spans="1:17">
      <c r="A325" s="17" t="s">
        <v>1520</v>
      </c>
      <c r="B325" s="17" t="s">
        <v>1680</v>
      </c>
      <c r="C325" s="16" t="str">
        <f t="shared" si="45"/>
        <v>07/21/1905 - 10/15/2029</v>
      </c>
      <c r="D325" s="16" t="str">
        <f t="shared" si="53"/>
        <v>10/15/2021 - 10/15/2029</v>
      </c>
      <c r="E325" s="15" t="str">
        <f t="shared" si="46"/>
        <v>Ontario</v>
      </c>
      <c r="F325" s="13">
        <v>44377</v>
      </c>
      <c r="G325" s="13">
        <v>47406</v>
      </c>
      <c r="H325">
        <f t="shared" si="47"/>
        <v>2021</v>
      </c>
      <c r="I325">
        <f t="shared" si="48"/>
        <v>2029</v>
      </c>
      <c r="J325" s="13">
        <v>44484</v>
      </c>
      <c r="K325" s="13">
        <v>47406</v>
      </c>
      <c r="L325">
        <f t="shared" si="49"/>
        <v>2021</v>
      </c>
      <c r="M325">
        <f t="shared" si="50"/>
        <v>2029</v>
      </c>
      <c r="N325" s="16" t="str">
        <f t="shared" si="51"/>
        <v>10/15/2021 - 10/15/2029</v>
      </c>
      <c r="O325" t="s">
        <v>1680</v>
      </c>
      <c r="P325" t="s">
        <v>767</v>
      </c>
      <c r="Q325" s="387" t="str">
        <f t="shared" si="52"/>
        <v>06/30/2021-10/14/2021</v>
      </c>
    </row>
    <row r="326" spans="1:17">
      <c r="A326" s="17" t="s">
        <v>1521</v>
      </c>
      <c r="B326" s="17" t="s">
        <v>1685</v>
      </c>
      <c r="C326" s="16" t="str">
        <f t="shared" si="45"/>
        <v>07/21/1905 - 10/15/2029</v>
      </c>
      <c r="D326" s="16" t="str">
        <f t="shared" si="53"/>
        <v>10/15/2021 - 10/15/2029</v>
      </c>
      <c r="E326" s="15" t="str">
        <f t="shared" si="46"/>
        <v>Orange</v>
      </c>
      <c r="F326" s="13">
        <v>44377</v>
      </c>
      <c r="G326" s="13">
        <v>47406</v>
      </c>
      <c r="H326">
        <f t="shared" si="47"/>
        <v>2021</v>
      </c>
      <c r="I326">
        <f t="shared" si="48"/>
        <v>2029</v>
      </c>
      <c r="J326" s="13">
        <v>44484</v>
      </c>
      <c r="K326" s="13">
        <v>47406</v>
      </c>
      <c r="L326">
        <f t="shared" si="49"/>
        <v>2021</v>
      </c>
      <c r="M326">
        <f t="shared" si="50"/>
        <v>2029</v>
      </c>
      <c r="N326" s="16" t="str">
        <f t="shared" si="51"/>
        <v>10/15/2021 - 10/15/2029</v>
      </c>
      <c r="O326" t="s">
        <v>1685</v>
      </c>
      <c r="P326" t="s">
        <v>767</v>
      </c>
      <c r="Q326" s="387" t="str">
        <f t="shared" si="52"/>
        <v>06/30/2021-10/14/2021</v>
      </c>
    </row>
    <row r="327" spans="1:17">
      <c r="A327" s="17" t="str">
        <f>B327</f>
        <v>Orange County - Unincorporated</v>
      </c>
      <c r="B327" s="17" t="s">
        <v>805</v>
      </c>
      <c r="C327" s="16" t="str">
        <f t="shared" si="45"/>
        <v>07/21/1905 - 10/15/2029</v>
      </c>
      <c r="D327" s="16" t="str">
        <f t="shared" si="53"/>
        <v>10/15/2021 - 10/15/2029</v>
      </c>
      <c r="E327" s="15" t="str">
        <f t="shared" si="46"/>
        <v>Orange County - Unincorporated</v>
      </c>
      <c r="F327" s="13">
        <v>44377</v>
      </c>
      <c r="G327" s="13">
        <v>47406</v>
      </c>
      <c r="H327">
        <f t="shared" si="47"/>
        <v>2021</v>
      </c>
      <c r="I327">
        <f t="shared" si="48"/>
        <v>2029</v>
      </c>
      <c r="J327" s="13">
        <v>44484</v>
      </c>
      <c r="K327" s="13">
        <v>47406</v>
      </c>
      <c r="L327">
        <f t="shared" si="49"/>
        <v>2021</v>
      </c>
      <c r="M327">
        <f t="shared" si="50"/>
        <v>2029</v>
      </c>
      <c r="N327" s="16" t="str">
        <f t="shared" si="51"/>
        <v>10/15/2021 - 10/15/2029</v>
      </c>
      <c r="O327" t="s">
        <v>1685</v>
      </c>
      <c r="P327" t="s">
        <v>767</v>
      </c>
      <c r="Q327" s="387" t="str">
        <f t="shared" si="52"/>
        <v>06/30/2021-10/14/2021</v>
      </c>
    </row>
    <row r="328" spans="1:17">
      <c r="A328" s="17" t="s">
        <v>1836</v>
      </c>
      <c r="B328" s="17" t="s">
        <v>1743</v>
      </c>
      <c r="C328" s="16" t="str">
        <f t="shared" si="45"/>
        <v>07/15/1905 - 12/31/2023</v>
      </c>
      <c r="D328" s="16" t="str">
        <f t="shared" si="53"/>
        <v>12/31/2015 - 12/31/2023</v>
      </c>
      <c r="E328" s="15" t="str">
        <f t="shared" si="46"/>
        <v>Orange Cove</v>
      </c>
      <c r="F328" s="13">
        <v>41275</v>
      </c>
      <c r="G328" s="13">
        <v>45291</v>
      </c>
      <c r="H328">
        <f t="shared" si="47"/>
        <v>2013</v>
      </c>
      <c r="I328">
        <f t="shared" si="48"/>
        <v>2023</v>
      </c>
      <c r="J328" s="13">
        <v>42369</v>
      </c>
      <c r="K328" s="13">
        <v>45291</v>
      </c>
      <c r="L328">
        <f t="shared" si="49"/>
        <v>2015</v>
      </c>
      <c r="M328">
        <f t="shared" si="50"/>
        <v>2023</v>
      </c>
      <c r="N328" s="16" t="str">
        <f t="shared" si="51"/>
        <v>12/31/2015 - 12/31/2023</v>
      </c>
      <c r="O328" t="s">
        <v>1743</v>
      </c>
      <c r="Q328" s="387" t="str">
        <f t="shared" si="52"/>
        <v>01/01/2013-12/30/2015</v>
      </c>
    </row>
    <row r="329" spans="1:17">
      <c r="A329" s="17" t="s">
        <v>1523</v>
      </c>
      <c r="B329" s="17" t="s">
        <v>1694</v>
      </c>
      <c r="C329" s="16" t="str">
        <f t="shared" si="45"/>
        <v>07/22/1905 - 12/31/2030</v>
      </c>
      <c r="D329" s="16" t="str">
        <f t="shared" si="53"/>
        <v>01/31/2023 - 01/31/2031</v>
      </c>
      <c r="E329" s="15" t="str">
        <f t="shared" si="46"/>
        <v>Orinda</v>
      </c>
      <c r="F329" s="13">
        <v>44742</v>
      </c>
      <c r="G329" s="13">
        <v>47848</v>
      </c>
      <c r="H329">
        <f t="shared" si="47"/>
        <v>2022</v>
      </c>
      <c r="I329">
        <f t="shared" si="48"/>
        <v>2030</v>
      </c>
      <c r="J329" s="13">
        <v>44957</v>
      </c>
      <c r="K329" s="13">
        <v>47879</v>
      </c>
      <c r="L329">
        <f t="shared" si="49"/>
        <v>2023</v>
      </c>
      <c r="M329">
        <f t="shared" si="50"/>
        <v>2031</v>
      </c>
      <c r="N329" s="16" t="str">
        <f t="shared" si="51"/>
        <v>01/31/2023 - 01/31/2031</v>
      </c>
      <c r="O329" t="s">
        <v>1694</v>
      </c>
      <c r="P329" t="s">
        <v>767</v>
      </c>
      <c r="Q329" s="387" t="str">
        <f t="shared" si="52"/>
        <v>06/30/2022-01/30/2023</v>
      </c>
    </row>
    <row r="330" spans="1:17">
      <c r="A330" s="17" t="s">
        <v>1524</v>
      </c>
      <c r="B330" s="17" t="s">
        <v>1774</v>
      </c>
      <c r="C330" s="16" t="str">
        <f t="shared" si="45"/>
        <v>07/21/1905 - 11/30/2029</v>
      </c>
      <c r="D330" s="16" t="str">
        <f t="shared" si="53"/>
        <v>11/30/2021 - 11/30/2029</v>
      </c>
      <c r="E330" s="15" t="str">
        <f t="shared" si="46"/>
        <v>Orland</v>
      </c>
      <c r="F330" s="13">
        <v>43465</v>
      </c>
      <c r="G330" s="13">
        <v>47452</v>
      </c>
      <c r="H330">
        <f t="shared" si="47"/>
        <v>2018</v>
      </c>
      <c r="I330">
        <f t="shared" si="48"/>
        <v>2029</v>
      </c>
      <c r="J330" s="13">
        <v>44530</v>
      </c>
      <c r="K330" s="13">
        <v>47452</v>
      </c>
      <c r="L330">
        <f t="shared" si="49"/>
        <v>2021</v>
      </c>
      <c r="M330">
        <f t="shared" si="50"/>
        <v>2029</v>
      </c>
      <c r="N330" s="16" t="str">
        <f t="shared" si="51"/>
        <v>11/30/2021 - 11/30/2029</v>
      </c>
      <c r="O330" t="s">
        <v>1774</v>
      </c>
      <c r="P330" t="s">
        <v>767</v>
      </c>
      <c r="Q330" s="387" t="str">
        <f t="shared" si="52"/>
        <v>12/31/2018-11/29/2021</v>
      </c>
    </row>
    <row r="331" spans="1:17">
      <c r="A331" s="17" t="s">
        <v>1525</v>
      </c>
      <c r="B331" s="17" t="s">
        <v>1716</v>
      </c>
      <c r="C331" s="16" t="str">
        <f t="shared" si="45"/>
        <v>07/22/1905 - 06/15/2030</v>
      </c>
      <c r="D331" s="16" t="str">
        <f t="shared" si="53"/>
        <v>06/15/2022 - 06/15/2030</v>
      </c>
      <c r="E331" s="15" t="str">
        <f t="shared" si="46"/>
        <v>Oroville</v>
      </c>
      <c r="F331" s="13">
        <v>44561</v>
      </c>
      <c r="G331" s="13">
        <v>47649</v>
      </c>
      <c r="H331">
        <f t="shared" si="47"/>
        <v>2021</v>
      </c>
      <c r="I331">
        <f t="shared" si="48"/>
        <v>2030</v>
      </c>
      <c r="J331" s="13">
        <v>44727</v>
      </c>
      <c r="K331" s="13">
        <v>47649</v>
      </c>
      <c r="L331">
        <f t="shared" si="49"/>
        <v>2022</v>
      </c>
      <c r="M331">
        <f t="shared" si="50"/>
        <v>2030</v>
      </c>
      <c r="N331" s="16" t="str">
        <f t="shared" si="51"/>
        <v>06/15/2022 - 06/15/2030</v>
      </c>
      <c r="O331" t="s">
        <v>1716</v>
      </c>
      <c r="P331" t="s">
        <v>767</v>
      </c>
      <c r="Q331" s="387" t="str">
        <f t="shared" si="52"/>
        <v>12/31/2021-06/14/2022</v>
      </c>
    </row>
    <row r="332" spans="1:17">
      <c r="A332" s="17" t="s">
        <v>1526</v>
      </c>
      <c r="B332" s="17" t="s">
        <v>1726</v>
      </c>
      <c r="C332" s="16" t="str">
        <f t="shared" si="45"/>
        <v>07/21/1905 - 10/15/2029</v>
      </c>
      <c r="D332" s="16" t="str">
        <f t="shared" si="53"/>
        <v>10/15/2021 - 10/15/2029</v>
      </c>
      <c r="E332" s="15" t="str">
        <f t="shared" si="46"/>
        <v>Oxnard</v>
      </c>
      <c r="F332" s="13">
        <v>44377</v>
      </c>
      <c r="G332" s="13">
        <v>47406</v>
      </c>
      <c r="H332">
        <f t="shared" si="47"/>
        <v>2021</v>
      </c>
      <c r="I332">
        <f t="shared" si="48"/>
        <v>2029</v>
      </c>
      <c r="J332" s="13">
        <v>44484</v>
      </c>
      <c r="K332" s="13">
        <v>47406</v>
      </c>
      <c r="L332">
        <f t="shared" si="49"/>
        <v>2021</v>
      </c>
      <c r="M332">
        <f t="shared" si="50"/>
        <v>2029</v>
      </c>
      <c r="N332" s="16" t="str">
        <f t="shared" si="51"/>
        <v>10/15/2021 - 10/15/2029</v>
      </c>
      <c r="O332" t="s">
        <v>1726</v>
      </c>
      <c r="P332" t="s">
        <v>767</v>
      </c>
      <c r="Q332" s="387" t="str">
        <f t="shared" si="52"/>
        <v>06/30/2021-10/14/2021</v>
      </c>
    </row>
    <row r="333" spans="1:17">
      <c r="A333" s="17" t="s">
        <v>1837</v>
      </c>
      <c r="B333" s="17" t="s">
        <v>1732</v>
      </c>
      <c r="C333" s="16" t="str">
        <f t="shared" si="45"/>
        <v>07/15/1905 - 12/31/2023</v>
      </c>
      <c r="D333" s="16" t="str">
        <f t="shared" si="53"/>
        <v>12/31/2015 - 12/31/2023</v>
      </c>
      <c r="E333" s="15" t="str">
        <f t="shared" si="46"/>
        <v>Pacific Grove</v>
      </c>
      <c r="F333" s="13">
        <v>41640</v>
      </c>
      <c r="G333" s="13">
        <v>45291</v>
      </c>
      <c r="H333">
        <f t="shared" si="47"/>
        <v>2014</v>
      </c>
      <c r="I333">
        <f t="shared" si="48"/>
        <v>2023</v>
      </c>
      <c r="J333" s="13">
        <v>42369</v>
      </c>
      <c r="K333" s="13">
        <v>45291</v>
      </c>
      <c r="L333">
        <f t="shared" si="49"/>
        <v>2015</v>
      </c>
      <c r="M333">
        <f t="shared" si="50"/>
        <v>2023</v>
      </c>
      <c r="N333" s="16" t="str">
        <f t="shared" si="51"/>
        <v>12/31/2015 - 12/31/2023</v>
      </c>
      <c r="O333" t="s">
        <v>1732</v>
      </c>
      <c r="Q333" s="387" t="str">
        <f t="shared" si="52"/>
        <v>01/01/2014-12/30/2015</v>
      </c>
    </row>
    <row r="334" spans="1:17">
      <c r="A334" s="17" t="s">
        <v>1527</v>
      </c>
      <c r="B334" s="17" t="s">
        <v>1699</v>
      </c>
      <c r="C334" s="16" t="str">
        <f t="shared" si="45"/>
        <v>07/22/1905 - 12/31/2030</v>
      </c>
      <c r="D334" s="16" t="str">
        <f t="shared" si="53"/>
        <v>01/31/2023 - 01/31/2031</v>
      </c>
      <c r="E334" s="15" t="str">
        <f t="shared" si="46"/>
        <v>Pacifica</v>
      </c>
      <c r="F334" s="13">
        <v>44742</v>
      </c>
      <c r="G334" s="13">
        <v>47848</v>
      </c>
      <c r="H334">
        <f t="shared" si="47"/>
        <v>2022</v>
      </c>
      <c r="I334">
        <f t="shared" si="48"/>
        <v>2030</v>
      </c>
      <c r="J334" s="13">
        <v>44957</v>
      </c>
      <c r="K334" s="13">
        <v>47879</v>
      </c>
      <c r="L334">
        <f t="shared" si="49"/>
        <v>2023</v>
      </c>
      <c r="M334">
        <f t="shared" si="50"/>
        <v>2031</v>
      </c>
      <c r="N334" s="16" t="str">
        <f t="shared" si="51"/>
        <v>01/31/2023 - 01/31/2031</v>
      </c>
      <c r="O334" t="s">
        <v>1699</v>
      </c>
      <c r="P334" t="s">
        <v>767</v>
      </c>
      <c r="Q334" s="387" t="str">
        <f t="shared" si="52"/>
        <v>06/30/2022-01/30/2023</v>
      </c>
    </row>
    <row r="335" spans="1:17">
      <c r="A335" s="17" t="s">
        <v>1528</v>
      </c>
      <c r="B335" s="17" t="s">
        <v>1709</v>
      </c>
      <c r="C335" s="16" t="str">
        <f t="shared" si="45"/>
        <v>07/21/1905 - 10/15/2029</v>
      </c>
      <c r="D335" s="16" t="str">
        <f t="shared" si="53"/>
        <v>10/15/2021 - 10/15/2029</v>
      </c>
      <c r="E335" s="15" t="str">
        <f t="shared" si="46"/>
        <v>Palm Desert</v>
      </c>
      <c r="F335" s="13">
        <v>44377</v>
      </c>
      <c r="G335" s="13">
        <v>47406</v>
      </c>
      <c r="H335">
        <f t="shared" si="47"/>
        <v>2021</v>
      </c>
      <c r="I335">
        <f t="shared" si="48"/>
        <v>2029</v>
      </c>
      <c r="J335" s="13">
        <v>44484</v>
      </c>
      <c r="K335" s="13">
        <v>47406</v>
      </c>
      <c r="L335">
        <f t="shared" si="49"/>
        <v>2021</v>
      </c>
      <c r="M335">
        <f t="shared" si="50"/>
        <v>2029</v>
      </c>
      <c r="N335" s="16" t="str">
        <f t="shared" si="51"/>
        <v>10/15/2021 - 10/15/2029</v>
      </c>
      <c r="O335" t="s">
        <v>1709</v>
      </c>
      <c r="P335" t="s">
        <v>767</v>
      </c>
      <c r="Q335" s="387" t="str">
        <f t="shared" si="52"/>
        <v>06/30/2021-10/14/2021</v>
      </c>
    </row>
    <row r="336" spans="1:17">
      <c r="A336" s="17" t="s">
        <v>1529</v>
      </c>
      <c r="B336" s="17" t="s">
        <v>1709</v>
      </c>
      <c r="C336" s="16" t="str">
        <f t="shared" si="45"/>
        <v>07/21/1905 - 10/15/2029</v>
      </c>
      <c r="D336" s="16" t="str">
        <f t="shared" si="53"/>
        <v>10/15/2021 - 10/15/2029</v>
      </c>
      <c r="E336" s="15" t="str">
        <f t="shared" si="46"/>
        <v>Palm Springs</v>
      </c>
      <c r="F336" s="13">
        <v>44377</v>
      </c>
      <c r="G336" s="13">
        <v>47406</v>
      </c>
      <c r="H336">
        <f t="shared" si="47"/>
        <v>2021</v>
      </c>
      <c r="I336">
        <f t="shared" si="48"/>
        <v>2029</v>
      </c>
      <c r="J336" s="13">
        <v>44484</v>
      </c>
      <c r="K336" s="13">
        <v>47406</v>
      </c>
      <c r="L336">
        <f t="shared" si="49"/>
        <v>2021</v>
      </c>
      <c r="M336">
        <f t="shared" si="50"/>
        <v>2029</v>
      </c>
      <c r="N336" s="16" t="str">
        <f t="shared" si="51"/>
        <v>10/15/2021 - 10/15/2029</v>
      </c>
      <c r="O336" t="s">
        <v>1709</v>
      </c>
      <c r="P336" t="s">
        <v>767</v>
      </c>
      <c r="Q336" s="387" t="str">
        <f t="shared" si="52"/>
        <v>06/30/2021-10/14/2021</v>
      </c>
    </row>
    <row r="337" spans="1:17">
      <c r="A337" s="17" t="s">
        <v>1530</v>
      </c>
      <c r="B337" s="17" t="s">
        <v>1682</v>
      </c>
      <c r="C337" s="16" t="str">
        <f t="shared" si="45"/>
        <v>07/21/1905 - 10/15/2029</v>
      </c>
      <c r="D337" s="16" t="str">
        <f t="shared" si="53"/>
        <v>10/15/2021 - 10/15/2029</v>
      </c>
      <c r="E337" s="15" t="str">
        <f t="shared" si="46"/>
        <v>Palmdale</v>
      </c>
      <c r="F337" s="13">
        <v>44377</v>
      </c>
      <c r="G337" s="13">
        <v>47406</v>
      </c>
      <c r="H337">
        <f t="shared" si="47"/>
        <v>2021</v>
      </c>
      <c r="I337">
        <f t="shared" si="48"/>
        <v>2029</v>
      </c>
      <c r="J337" s="13">
        <v>44484</v>
      </c>
      <c r="K337" s="13">
        <v>47406</v>
      </c>
      <c r="L337">
        <f t="shared" si="49"/>
        <v>2021</v>
      </c>
      <c r="M337">
        <f t="shared" si="50"/>
        <v>2029</v>
      </c>
      <c r="N337" s="16" t="str">
        <f t="shared" si="51"/>
        <v>10/15/2021 - 10/15/2029</v>
      </c>
      <c r="O337" t="s">
        <v>1682</v>
      </c>
      <c r="P337" t="s">
        <v>767</v>
      </c>
      <c r="Q337" s="387" t="str">
        <f t="shared" si="52"/>
        <v>06/30/2021-10/14/2021</v>
      </c>
    </row>
    <row r="338" spans="1:17">
      <c r="A338" s="17" t="s">
        <v>1531</v>
      </c>
      <c r="B338" s="17" t="s">
        <v>1727</v>
      </c>
      <c r="C338" s="16" t="str">
        <f t="shared" si="45"/>
        <v>07/22/1905 - 12/31/2030</v>
      </c>
      <c r="D338" s="16" t="str">
        <f t="shared" si="53"/>
        <v>01/31/2023 - 01/31/2031</v>
      </c>
      <c r="E338" s="15" t="str">
        <f t="shared" si="46"/>
        <v>Palo Alto</v>
      </c>
      <c r="F338" s="13">
        <v>44742</v>
      </c>
      <c r="G338" s="13">
        <v>47848</v>
      </c>
      <c r="H338">
        <f t="shared" si="47"/>
        <v>2022</v>
      </c>
      <c r="I338">
        <f t="shared" si="48"/>
        <v>2030</v>
      </c>
      <c r="J338" s="13">
        <v>44957</v>
      </c>
      <c r="K338" s="13">
        <v>47879</v>
      </c>
      <c r="L338">
        <f t="shared" si="49"/>
        <v>2023</v>
      </c>
      <c r="M338">
        <f t="shared" si="50"/>
        <v>2031</v>
      </c>
      <c r="N338" s="16" t="str">
        <f t="shared" si="51"/>
        <v>01/31/2023 - 01/31/2031</v>
      </c>
      <c r="O338" t="s">
        <v>1727</v>
      </c>
      <c r="P338" t="s">
        <v>767</v>
      </c>
      <c r="Q338" s="387" t="str">
        <f t="shared" si="52"/>
        <v>06/30/2022-01/30/2023</v>
      </c>
    </row>
    <row r="339" spans="1:17">
      <c r="A339" s="17" t="s">
        <v>1838</v>
      </c>
      <c r="B339" s="17" t="s">
        <v>1682</v>
      </c>
      <c r="C339" s="16" t="str">
        <f t="shared" si="45"/>
        <v>07/21/1905 - 10/15/2029</v>
      </c>
      <c r="D339" s="16" t="str">
        <f t="shared" si="53"/>
        <v>10/15/2021 - 10/15/2029</v>
      </c>
      <c r="E339" s="15" t="str">
        <f t="shared" si="46"/>
        <v>Palos Verdes Estates</v>
      </c>
      <c r="F339" s="13">
        <v>44377</v>
      </c>
      <c r="G339" s="13">
        <v>47406</v>
      </c>
      <c r="H339">
        <f t="shared" si="47"/>
        <v>2021</v>
      </c>
      <c r="I339">
        <f t="shared" si="48"/>
        <v>2029</v>
      </c>
      <c r="J339" s="13">
        <v>44484</v>
      </c>
      <c r="K339" s="13">
        <v>47406</v>
      </c>
      <c r="L339">
        <f t="shared" si="49"/>
        <v>2021</v>
      </c>
      <c r="M339">
        <f t="shared" si="50"/>
        <v>2029</v>
      </c>
      <c r="N339" s="16" t="str">
        <f t="shared" si="51"/>
        <v>10/15/2021 - 10/15/2029</v>
      </c>
      <c r="O339" t="s">
        <v>1682</v>
      </c>
      <c r="P339" t="s">
        <v>767</v>
      </c>
      <c r="Q339" s="387" t="str">
        <f t="shared" si="52"/>
        <v>06/30/2021-10/14/2021</v>
      </c>
    </row>
    <row r="340" spans="1:17">
      <c r="A340" s="17" t="s">
        <v>1532</v>
      </c>
      <c r="B340" s="17" t="s">
        <v>1716</v>
      </c>
      <c r="C340" s="16" t="str">
        <f t="shared" si="45"/>
        <v>07/22/1905 - 06/15/2030</v>
      </c>
      <c r="D340" s="16" t="str">
        <f t="shared" si="53"/>
        <v>06/15/2022 - 06/15/2030</v>
      </c>
      <c r="E340" s="15" t="str">
        <f t="shared" si="46"/>
        <v>Paradise</v>
      </c>
      <c r="F340" s="13">
        <v>44561</v>
      </c>
      <c r="G340" s="13">
        <v>47649</v>
      </c>
      <c r="H340">
        <f t="shared" si="47"/>
        <v>2021</v>
      </c>
      <c r="I340">
        <f t="shared" si="48"/>
        <v>2030</v>
      </c>
      <c r="J340" s="13">
        <v>44727</v>
      </c>
      <c r="K340" s="13">
        <v>47649</v>
      </c>
      <c r="L340">
        <f t="shared" si="49"/>
        <v>2022</v>
      </c>
      <c r="M340">
        <f t="shared" si="50"/>
        <v>2030</v>
      </c>
      <c r="N340" s="16" t="str">
        <f t="shared" si="51"/>
        <v>06/15/2022 - 06/15/2030</v>
      </c>
      <c r="O340" t="s">
        <v>1716</v>
      </c>
      <c r="P340" t="s">
        <v>767</v>
      </c>
      <c r="Q340" s="387" t="str">
        <f t="shared" si="52"/>
        <v>12/31/2021-06/14/2022</v>
      </c>
    </row>
    <row r="341" spans="1:17">
      <c r="A341" s="17" t="s">
        <v>1533</v>
      </c>
      <c r="B341" s="17" t="s">
        <v>1682</v>
      </c>
      <c r="C341" s="16" t="str">
        <f t="shared" si="45"/>
        <v>07/21/1905 - 10/15/2029</v>
      </c>
      <c r="D341" s="16" t="str">
        <f t="shared" si="53"/>
        <v>10/15/2021 - 10/15/2029</v>
      </c>
      <c r="E341" s="15" t="str">
        <f t="shared" si="46"/>
        <v>Paramount</v>
      </c>
      <c r="F341" s="13">
        <v>44377</v>
      </c>
      <c r="G341" s="13">
        <v>47406</v>
      </c>
      <c r="H341">
        <f t="shared" si="47"/>
        <v>2021</v>
      </c>
      <c r="I341">
        <f t="shared" si="48"/>
        <v>2029</v>
      </c>
      <c r="J341" s="13">
        <v>44484</v>
      </c>
      <c r="K341" s="13">
        <v>47406</v>
      </c>
      <c r="L341">
        <f t="shared" si="49"/>
        <v>2021</v>
      </c>
      <c r="M341">
        <f t="shared" si="50"/>
        <v>2029</v>
      </c>
      <c r="N341" s="16" t="str">
        <f t="shared" si="51"/>
        <v>10/15/2021 - 10/15/2029</v>
      </c>
      <c r="O341" t="s">
        <v>1682</v>
      </c>
      <c r="P341" t="s">
        <v>767</v>
      </c>
      <c r="Q341" s="387" t="str">
        <f t="shared" si="52"/>
        <v>06/30/2021-10/14/2021</v>
      </c>
    </row>
    <row r="342" spans="1:17">
      <c r="A342" s="17" t="s">
        <v>1839</v>
      </c>
      <c r="B342" s="17" t="s">
        <v>1743</v>
      </c>
      <c r="C342" s="16" t="str">
        <f t="shared" si="45"/>
        <v>07/15/1905 - 12/31/2023</v>
      </c>
      <c r="D342" s="16" t="str">
        <f t="shared" si="53"/>
        <v>12/31/2015 - 12/31/2023</v>
      </c>
      <c r="E342" s="15" t="str">
        <f t="shared" si="46"/>
        <v>Parlier</v>
      </c>
      <c r="F342" s="13">
        <v>41275</v>
      </c>
      <c r="G342" s="13">
        <v>45291</v>
      </c>
      <c r="H342">
        <f t="shared" si="47"/>
        <v>2013</v>
      </c>
      <c r="I342">
        <f t="shared" si="48"/>
        <v>2023</v>
      </c>
      <c r="J342" s="13">
        <v>42369</v>
      </c>
      <c r="K342" s="13">
        <v>45291</v>
      </c>
      <c r="L342">
        <f t="shared" si="49"/>
        <v>2015</v>
      </c>
      <c r="M342">
        <f t="shared" si="50"/>
        <v>2023</v>
      </c>
      <c r="N342" s="16" t="str">
        <f t="shared" si="51"/>
        <v>12/31/2015 - 12/31/2023</v>
      </c>
      <c r="O342" t="s">
        <v>1743</v>
      </c>
      <c r="Q342" s="387" t="str">
        <f t="shared" si="52"/>
        <v>01/01/2013-12/30/2015</v>
      </c>
    </row>
    <row r="343" spans="1:17">
      <c r="A343" s="17" t="s">
        <v>1534</v>
      </c>
      <c r="B343" s="17" t="s">
        <v>1682</v>
      </c>
      <c r="C343" s="16" t="str">
        <f t="shared" si="45"/>
        <v>07/21/1905 - 10/15/2029</v>
      </c>
      <c r="D343" s="16" t="str">
        <f t="shared" si="53"/>
        <v>10/15/2021 - 10/15/2029</v>
      </c>
      <c r="E343" s="15" t="str">
        <f t="shared" si="46"/>
        <v>Pasadena</v>
      </c>
      <c r="F343" s="13">
        <v>44377</v>
      </c>
      <c r="G343" s="13">
        <v>47406</v>
      </c>
      <c r="H343">
        <f t="shared" si="47"/>
        <v>2021</v>
      </c>
      <c r="I343">
        <f t="shared" si="48"/>
        <v>2029</v>
      </c>
      <c r="J343" s="13">
        <v>44484</v>
      </c>
      <c r="K343" s="13">
        <v>47406</v>
      </c>
      <c r="L343">
        <f t="shared" si="49"/>
        <v>2021</v>
      </c>
      <c r="M343">
        <f t="shared" si="50"/>
        <v>2029</v>
      </c>
      <c r="N343" s="16" t="str">
        <f t="shared" si="51"/>
        <v>10/15/2021 - 10/15/2029</v>
      </c>
      <c r="O343" t="s">
        <v>1682</v>
      </c>
      <c r="P343" t="s">
        <v>767</v>
      </c>
      <c r="Q343" s="387" t="str">
        <f t="shared" si="52"/>
        <v>06/30/2021-10/14/2021</v>
      </c>
    </row>
    <row r="344" spans="1:17">
      <c r="A344" s="17" t="s">
        <v>1535</v>
      </c>
      <c r="B344" s="17" t="s">
        <v>1696</v>
      </c>
      <c r="C344" s="16" t="str">
        <f t="shared" si="45"/>
        <v>07/20/1905 - 12/31/2028</v>
      </c>
      <c r="D344" s="16" t="str">
        <f t="shared" si="53"/>
        <v>01/01/2021 - 12/31/2028</v>
      </c>
      <c r="E344" s="15" t="str">
        <f t="shared" si="46"/>
        <v>Paso Robles</v>
      </c>
      <c r="F344" s="13">
        <v>43466</v>
      </c>
      <c r="G344" s="13">
        <v>47118</v>
      </c>
      <c r="H344">
        <f t="shared" si="47"/>
        <v>2019</v>
      </c>
      <c r="I344">
        <f t="shared" si="48"/>
        <v>2028</v>
      </c>
      <c r="J344" s="13">
        <v>44197</v>
      </c>
      <c r="K344" s="13">
        <v>47118</v>
      </c>
      <c r="L344">
        <f t="shared" si="49"/>
        <v>2021</v>
      </c>
      <c r="M344">
        <f t="shared" si="50"/>
        <v>2028</v>
      </c>
      <c r="N344" s="16" t="str">
        <f t="shared" si="51"/>
        <v>01/01/2021 - 12/31/2028</v>
      </c>
      <c r="O344" t="s">
        <v>1696</v>
      </c>
      <c r="P344" t="s">
        <v>767</v>
      </c>
      <c r="Q344" s="387" t="str">
        <f t="shared" si="52"/>
        <v>01/01/2019-12/31/2020</v>
      </c>
    </row>
    <row r="345" spans="1:17">
      <c r="A345" s="17" t="s">
        <v>1840</v>
      </c>
      <c r="B345" s="17" t="s">
        <v>1734</v>
      </c>
      <c r="C345" s="16" t="str">
        <f t="shared" si="45"/>
        <v>07/15/1905 - 09/30/2023</v>
      </c>
      <c r="D345" s="16" t="str">
        <f t="shared" si="53"/>
        <v>12/31/2015 - 12/31/2023</v>
      </c>
      <c r="E345" s="15" t="str">
        <f t="shared" si="46"/>
        <v>Patterson</v>
      </c>
      <c r="F345" s="13">
        <v>41640</v>
      </c>
      <c r="G345" s="13">
        <v>45199</v>
      </c>
      <c r="H345">
        <f t="shared" si="47"/>
        <v>2014</v>
      </c>
      <c r="I345">
        <f t="shared" si="48"/>
        <v>2023</v>
      </c>
      <c r="J345" s="13">
        <v>42369</v>
      </c>
      <c r="K345" s="13">
        <v>45291</v>
      </c>
      <c r="L345">
        <f t="shared" si="49"/>
        <v>2015</v>
      </c>
      <c r="M345">
        <f t="shared" si="50"/>
        <v>2023</v>
      </c>
      <c r="N345" s="16" t="str">
        <f t="shared" si="51"/>
        <v>12/31/2015 - 12/31/2023</v>
      </c>
      <c r="O345" t="s">
        <v>1734</v>
      </c>
      <c r="Q345" s="387" t="str">
        <f t="shared" si="52"/>
        <v>01/01/2014-12/30/2015</v>
      </c>
    </row>
    <row r="346" spans="1:17">
      <c r="A346" s="17" t="s">
        <v>1536</v>
      </c>
      <c r="B346" s="17" t="s">
        <v>1709</v>
      </c>
      <c r="C346" s="16" t="str">
        <f t="shared" si="45"/>
        <v>07/21/1905 - 10/15/2029</v>
      </c>
      <c r="D346" s="16" t="str">
        <f t="shared" si="53"/>
        <v>10/15/2021 - 10/15/2029</v>
      </c>
      <c r="E346" s="15" t="str">
        <f t="shared" si="46"/>
        <v>Perris</v>
      </c>
      <c r="F346" s="13">
        <v>44377</v>
      </c>
      <c r="G346" s="13">
        <v>47406</v>
      </c>
      <c r="H346">
        <f t="shared" si="47"/>
        <v>2021</v>
      </c>
      <c r="I346">
        <f t="shared" si="48"/>
        <v>2029</v>
      </c>
      <c r="J346" s="13">
        <v>44484</v>
      </c>
      <c r="K346" s="13">
        <v>47406</v>
      </c>
      <c r="L346">
        <f t="shared" si="49"/>
        <v>2021</v>
      </c>
      <c r="M346">
        <f t="shared" si="50"/>
        <v>2029</v>
      </c>
      <c r="N346" s="16" t="str">
        <f t="shared" si="51"/>
        <v>10/15/2021 - 10/15/2029</v>
      </c>
      <c r="O346" t="s">
        <v>1709</v>
      </c>
      <c r="P346" t="s">
        <v>767</v>
      </c>
      <c r="Q346" s="387" t="str">
        <f t="shared" si="52"/>
        <v>06/30/2021-10/14/2021</v>
      </c>
    </row>
    <row r="347" spans="1:17">
      <c r="A347" s="17" t="s">
        <v>1537</v>
      </c>
      <c r="B347" s="17" t="s">
        <v>1741</v>
      </c>
      <c r="C347" s="16" t="str">
        <f t="shared" si="45"/>
        <v>07/22/1905 - 12/31/2030</v>
      </c>
      <c r="D347" s="16" t="str">
        <f t="shared" si="53"/>
        <v>01/31/2023 - 01/31/2031</v>
      </c>
      <c r="E347" s="15" t="str">
        <f t="shared" si="46"/>
        <v>Petaluma</v>
      </c>
      <c r="F347" s="13">
        <v>44742</v>
      </c>
      <c r="G347" s="13">
        <v>47848</v>
      </c>
      <c r="H347">
        <f t="shared" si="47"/>
        <v>2022</v>
      </c>
      <c r="I347">
        <f t="shared" si="48"/>
        <v>2030</v>
      </c>
      <c r="J347" s="13">
        <v>44957</v>
      </c>
      <c r="K347" s="13">
        <v>47879</v>
      </c>
      <c r="L347">
        <f t="shared" si="49"/>
        <v>2023</v>
      </c>
      <c r="M347">
        <f t="shared" si="50"/>
        <v>2031</v>
      </c>
      <c r="N347" s="16" t="str">
        <f t="shared" si="51"/>
        <v>01/31/2023 - 01/31/2031</v>
      </c>
      <c r="O347" t="s">
        <v>1741</v>
      </c>
      <c r="P347" t="s">
        <v>767</v>
      </c>
      <c r="Q347" s="387" t="str">
        <f t="shared" si="52"/>
        <v>06/30/2022-01/30/2023</v>
      </c>
    </row>
    <row r="348" spans="1:17">
      <c r="A348" s="17" t="s">
        <v>1538</v>
      </c>
      <c r="B348" s="17" t="s">
        <v>1682</v>
      </c>
      <c r="C348" s="16" t="str">
        <f t="shared" si="45"/>
        <v>07/21/1905 - 10/15/2029</v>
      </c>
      <c r="D348" s="16" t="str">
        <f t="shared" si="53"/>
        <v>10/15/2021 - 10/15/2029</v>
      </c>
      <c r="E348" s="15" t="str">
        <f t="shared" si="46"/>
        <v>Pico Rivera</v>
      </c>
      <c r="F348" s="13">
        <v>44377</v>
      </c>
      <c r="G348" s="13">
        <v>47406</v>
      </c>
      <c r="H348">
        <f t="shared" si="47"/>
        <v>2021</v>
      </c>
      <c r="I348">
        <f t="shared" si="48"/>
        <v>2029</v>
      </c>
      <c r="J348" s="13">
        <v>44484</v>
      </c>
      <c r="K348" s="13">
        <v>47406</v>
      </c>
      <c r="L348">
        <f t="shared" si="49"/>
        <v>2021</v>
      </c>
      <c r="M348">
        <f t="shared" si="50"/>
        <v>2029</v>
      </c>
      <c r="N348" s="16" t="str">
        <f t="shared" si="51"/>
        <v>10/15/2021 - 10/15/2029</v>
      </c>
      <c r="O348" t="s">
        <v>1682</v>
      </c>
      <c r="P348" t="s">
        <v>767</v>
      </c>
      <c r="Q348" s="387" t="str">
        <f t="shared" si="52"/>
        <v>06/30/2021-10/14/2021</v>
      </c>
    </row>
    <row r="349" spans="1:17">
      <c r="A349" s="17" t="s">
        <v>1539</v>
      </c>
      <c r="B349" s="17" t="s">
        <v>1683</v>
      </c>
      <c r="C349" s="16" t="str">
        <f t="shared" si="45"/>
        <v>07/22/1905 - 12/31/2030</v>
      </c>
      <c r="D349" s="16" t="str">
        <f t="shared" si="53"/>
        <v>01/31/2023 - 01/31/2031</v>
      </c>
      <c r="E349" s="15" t="str">
        <f t="shared" si="46"/>
        <v>Piedmont</v>
      </c>
      <c r="F349" s="13">
        <v>44742</v>
      </c>
      <c r="G349" s="13">
        <v>47848</v>
      </c>
      <c r="H349">
        <f t="shared" si="47"/>
        <v>2022</v>
      </c>
      <c r="I349">
        <f t="shared" si="48"/>
        <v>2030</v>
      </c>
      <c r="J349" s="13">
        <v>44957</v>
      </c>
      <c r="K349" s="13">
        <v>47879</v>
      </c>
      <c r="L349">
        <f t="shared" si="49"/>
        <v>2023</v>
      </c>
      <c r="M349">
        <f t="shared" si="50"/>
        <v>2031</v>
      </c>
      <c r="N349" s="16" t="str">
        <f t="shared" si="51"/>
        <v>01/31/2023 - 01/31/2031</v>
      </c>
      <c r="O349" t="s">
        <v>1683</v>
      </c>
      <c r="P349" t="s">
        <v>767</v>
      </c>
      <c r="Q349" s="387" t="str">
        <f t="shared" si="52"/>
        <v>06/30/2022-01/30/2023</v>
      </c>
    </row>
    <row r="350" spans="1:17">
      <c r="A350" s="17" t="s">
        <v>1540</v>
      </c>
      <c r="B350" s="17" t="s">
        <v>1694</v>
      </c>
      <c r="C350" s="16" t="str">
        <f t="shared" si="45"/>
        <v>07/22/1905 - 12/31/2030</v>
      </c>
      <c r="D350" s="16" t="str">
        <f t="shared" si="53"/>
        <v>01/31/2023 - 01/31/2031</v>
      </c>
      <c r="E350" s="15" t="str">
        <f t="shared" si="46"/>
        <v>Pinole</v>
      </c>
      <c r="F350" s="13">
        <v>44742</v>
      </c>
      <c r="G350" s="13">
        <v>47848</v>
      </c>
      <c r="H350">
        <f t="shared" si="47"/>
        <v>2022</v>
      </c>
      <c r="I350">
        <f t="shared" si="48"/>
        <v>2030</v>
      </c>
      <c r="J350" s="13">
        <v>44957</v>
      </c>
      <c r="K350" s="13">
        <v>47879</v>
      </c>
      <c r="L350">
        <f t="shared" si="49"/>
        <v>2023</v>
      </c>
      <c r="M350">
        <f t="shared" si="50"/>
        <v>2031</v>
      </c>
      <c r="N350" s="16" t="str">
        <f t="shared" si="51"/>
        <v>01/31/2023 - 01/31/2031</v>
      </c>
      <c r="O350" t="s">
        <v>1694</v>
      </c>
      <c r="P350" t="s">
        <v>767</v>
      </c>
      <c r="Q350" s="387" t="str">
        <f t="shared" si="52"/>
        <v>06/30/2022-01/30/2023</v>
      </c>
    </row>
    <row r="351" spans="1:17">
      <c r="A351" s="17" t="s">
        <v>1541</v>
      </c>
      <c r="B351" s="17" t="s">
        <v>1696</v>
      </c>
      <c r="C351" s="16" t="str">
        <f t="shared" si="45"/>
        <v>07/20/1905 - 12/31/2028</v>
      </c>
      <c r="D351" s="16" t="str">
        <f t="shared" si="53"/>
        <v>01/01/2021 - 12/31/2028</v>
      </c>
      <c r="E351" s="15" t="str">
        <f t="shared" si="46"/>
        <v>Pismo Beach</v>
      </c>
      <c r="F351" s="13">
        <v>43466</v>
      </c>
      <c r="G351" s="13">
        <v>47118</v>
      </c>
      <c r="H351">
        <f t="shared" si="47"/>
        <v>2019</v>
      </c>
      <c r="I351">
        <f t="shared" si="48"/>
        <v>2028</v>
      </c>
      <c r="J351" s="13">
        <v>44197</v>
      </c>
      <c r="K351" s="13">
        <v>47118</v>
      </c>
      <c r="L351">
        <f t="shared" si="49"/>
        <v>2021</v>
      </c>
      <c r="M351">
        <f t="shared" si="50"/>
        <v>2028</v>
      </c>
      <c r="N351" s="16" t="str">
        <f t="shared" si="51"/>
        <v>01/01/2021 - 12/31/2028</v>
      </c>
      <c r="O351" t="s">
        <v>1696</v>
      </c>
      <c r="P351" t="s">
        <v>767</v>
      </c>
      <c r="Q351" s="387" t="str">
        <f t="shared" si="52"/>
        <v>01/01/2019-12/31/2020</v>
      </c>
    </row>
    <row r="352" spans="1:17">
      <c r="A352" s="17" t="s">
        <v>1542</v>
      </c>
      <c r="B352" s="17" t="s">
        <v>1694</v>
      </c>
      <c r="C352" s="16" t="str">
        <f t="shared" si="45"/>
        <v>07/22/1905 - 12/31/2030</v>
      </c>
      <c r="D352" s="16" t="str">
        <f t="shared" si="53"/>
        <v>01/31/2023 - 01/31/2031</v>
      </c>
      <c r="E352" s="15" t="str">
        <f t="shared" si="46"/>
        <v>Pittsburg</v>
      </c>
      <c r="F352" s="13">
        <v>44742</v>
      </c>
      <c r="G352" s="13">
        <v>47848</v>
      </c>
      <c r="H352">
        <f t="shared" si="47"/>
        <v>2022</v>
      </c>
      <c r="I352">
        <f t="shared" si="48"/>
        <v>2030</v>
      </c>
      <c r="J352" s="13">
        <v>44957</v>
      </c>
      <c r="K352" s="13">
        <v>47879</v>
      </c>
      <c r="L352">
        <f t="shared" si="49"/>
        <v>2023</v>
      </c>
      <c r="M352">
        <f t="shared" si="50"/>
        <v>2031</v>
      </c>
      <c r="N352" s="16" t="str">
        <f t="shared" si="51"/>
        <v>01/31/2023 - 01/31/2031</v>
      </c>
      <c r="O352" t="s">
        <v>1694</v>
      </c>
      <c r="P352" t="s">
        <v>767</v>
      </c>
      <c r="Q352" s="387" t="str">
        <f t="shared" si="52"/>
        <v>06/30/2022-01/30/2023</v>
      </c>
    </row>
    <row r="353" spans="1:17">
      <c r="A353" s="17" t="s">
        <v>1543</v>
      </c>
      <c r="B353" s="17" t="s">
        <v>1685</v>
      </c>
      <c r="C353" s="16" t="str">
        <f t="shared" si="45"/>
        <v>07/21/1905 - 10/15/2029</v>
      </c>
      <c r="D353" s="16" t="str">
        <f t="shared" si="53"/>
        <v>10/15/2021 - 10/15/2029</v>
      </c>
      <c r="E353" s="15" t="str">
        <f t="shared" si="46"/>
        <v>Placentia</v>
      </c>
      <c r="F353" s="13">
        <v>44377</v>
      </c>
      <c r="G353" s="13">
        <v>47406</v>
      </c>
      <c r="H353">
        <f t="shared" si="47"/>
        <v>2021</v>
      </c>
      <c r="I353">
        <f t="shared" si="48"/>
        <v>2029</v>
      </c>
      <c r="J353" s="13">
        <v>44484</v>
      </c>
      <c r="K353" s="13">
        <v>47406</v>
      </c>
      <c r="L353">
        <f t="shared" si="49"/>
        <v>2021</v>
      </c>
      <c r="M353">
        <f t="shared" si="50"/>
        <v>2029</v>
      </c>
      <c r="N353" s="16" t="str">
        <f t="shared" si="51"/>
        <v>10/15/2021 - 10/15/2029</v>
      </c>
      <c r="O353" t="s">
        <v>1685</v>
      </c>
      <c r="P353" t="s">
        <v>767</v>
      </c>
      <c r="Q353" s="387" t="str">
        <f t="shared" si="52"/>
        <v>06/30/2021-10/14/2021</v>
      </c>
    </row>
    <row r="354" spans="1:17">
      <c r="A354" s="17" t="str">
        <f>B354</f>
        <v>Placer County - Unincorporated</v>
      </c>
      <c r="B354" s="17" t="s">
        <v>793</v>
      </c>
      <c r="C354" s="16" t="str">
        <f t="shared" si="45"/>
        <v>07/21/1905 - 08/31/2029</v>
      </c>
      <c r="D354" s="16" t="str">
        <f t="shared" si="53"/>
        <v>05/15/2021 - 05/15/2029</v>
      </c>
      <c r="E354" s="15" t="str">
        <f t="shared" si="46"/>
        <v>Placer County - Unincorporated</v>
      </c>
      <c r="F354" s="13">
        <v>44377</v>
      </c>
      <c r="G354" s="13">
        <v>47361</v>
      </c>
      <c r="H354">
        <f t="shared" si="47"/>
        <v>2021</v>
      </c>
      <c r="I354">
        <f t="shared" si="48"/>
        <v>2029</v>
      </c>
      <c r="J354" s="13">
        <v>44331</v>
      </c>
      <c r="K354" s="13">
        <v>47253</v>
      </c>
      <c r="L354">
        <f t="shared" si="49"/>
        <v>2021</v>
      </c>
      <c r="M354">
        <f t="shared" si="50"/>
        <v>2029</v>
      </c>
      <c r="N354" s="16" t="str">
        <f t="shared" si="51"/>
        <v>05/15/2021 - 05/15/2029</v>
      </c>
      <c r="O354" t="s">
        <v>1703</v>
      </c>
      <c r="P354" t="s">
        <v>767</v>
      </c>
      <c r="Q354" s="387" t="str">
        <f t="shared" si="52"/>
        <v>06/30/2021-05/14/2021</v>
      </c>
    </row>
    <row r="355" spans="1:17">
      <c r="A355" s="17" t="s">
        <v>1841</v>
      </c>
      <c r="B355" s="17" t="s">
        <v>1762</v>
      </c>
      <c r="C355" s="16" t="str">
        <f t="shared" si="45"/>
        <v>07/21/1905 - 08/31/2029</v>
      </c>
      <c r="D355" s="16" t="str">
        <f t="shared" si="53"/>
        <v>05/15/2021 - 05/15/2029</v>
      </c>
      <c r="E355" s="15" t="str">
        <f t="shared" si="46"/>
        <v>Placerville</v>
      </c>
      <c r="F355" s="13">
        <v>44377</v>
      </c>
      <c r="G355" s="13">
        <v>47361</v>
      </c>
      <c r="H355">
        <f t="shared" si="47"/>
        <v>2021</v>
      </c>
      <c r="I355">
        <f t="shared" si="48"/>
        <v>2029</v>
      </c>
      <c r="J355" s="13">
        <v>44331</v>
      </c>
      <c r="K355" s="13">
        <v>47253</v>
      </c>
      <c r="L355">
        <f t="shared" si="49"/>
        <v>2021</v>
      </c>
      <c r="M355">
        <f t="shared" si="50"/>
        <v>2029</v>
      </c>
      <c r="N355" s="16" t="str">
        <f t="shared" si="51"/>
        <v>05/15/2021 - 05/15/2029</v>
      </c>
      <c r="O355" t="s">
        <v>1762</v>
      </c>
      <c r="P355" t="s">
        <v>767</v>
      </c>
      <c r="Q355" s="387" t="str">
        <f t="shared" si="52"/>
        <v>06/30/2021-05/14/2021</v>
      </c>
    </row>
    <row r="356" spans="1:17">
      <c r="A356" s="17" t="s">
        <v>1544</v>
      </c>
      <c r="B356" s="17" t="s">
        <v>1694</v>
      </c>
      <c r="C356" s="16" t="str">
        <f t="shared" si="45"/>
        <v>07/22/1905 - 12/31/2030</v>
      </c>
      <c r="D356" s="16" t="str">
        <f t="shared" si="53"/>
        <v>01/31/2023 - 01/31/2031</v>
      </c>
      <c r="E356" s="15" t="str">
        <f t="shared" si="46"/>
        <v>Pleasant Hill</v>
      </c>
      <c r="F356" s="13">
        <v>44742</v>
      </c>
      <c r="G356" s="13">
        <v>47848</v>
      </c>
      <c r="H356">
        <f t="shared" si="47"/>
        <v>2022</v>
      </c>
      <c r="I356">
        <f t="shared" si="48"/>
        <v>2030</v>
      </c>
      <c r="J356" s="13">
        <v>44957</v>
      </c>
      <c r="K356" s="13">
        <v>47879</v>
      </c>
      <c r="L356">
        <f t="shared" si="49"/>
        <v>2023</v>
      </c>
      <c r="M356">
        <f t="shared" si="50"/>
        <v>2031</v>
      </c>
      <c r="N356" s="16" t="str">
        <f t="shared" si="51"/>
        <v>01/31/2023 - 01/31/2031</v>
      </c>
      <c r="O356" t="s">
        <v>1694</v>
      </c>
      <c r="P356" t="s">
        <v>767</v>
      </c>
      <c r="Q356" s="387" t="str">
        <f t="shared" si="52"/>
        <v>06/30/2022-01/30/2023</v>
      </c>
    </row>
    <row r="357" spans="1:17">
      <c r="A357" s="17" t="s">
        <v>1545</v>
      </c>
      <c r="B357" s="17" t="s">
        <v>1683</v>
      </c>
      <c r="C357" s="16" t="str">
        <f t="shared" si="45"/>
        <v>07/22/1905 - 12/31/2030</v>
      </c>
      <c r="D357" s="16" t="str">
        <f t="shared" si="53"/>
        <v>01/31/2023 - 01/31/2031</v>
      </c>
      <c r="E357" s="15" t="str">
        <f t="shared" si="46"/>
        <v>Pleasanton</v>
      </c>
      <c r="F357" s="13">
        <v>44742</v>
      </c>
      <c r="G357" s="13">
        <v>47848</v>
      </c>
      <c r="H357">
        <f t="shared" si="47"/>
        <v>2022</v>
      </c>
      <c r="I357">
        <f t="shared" si="48"/>
        <v>2030</v>
      </c>
      <c r="J357" s="13">
        <v>44957</v>
      </c>
      <c r="K357" s="13">
        <v>47879</v>
      </c>
      <c r="L357">
        <f t="shared" si="49"/>
        <v>2023</v>
      </c>
      <c r="M357">
        <f t="shared" si="50"/>
        <v>2031</v>
      </c>
      <c r="N357" s="16" t="str">
        <f t="shared" si="51"/>
        <v>01/31/2023 - 01/31/2031</v>
      </c>
      <c r="O357" t="s">
        <v>1683</v>
      </c>
      <c r="P357" t="s">
        <v>767</v>
      </c>
      <c r="Q357" s="387" t="str">
        <f t="shared" si="52"/>
        <v>06/30/2022-01/30/2023</v>
      </c>
    </row>
    <row r="358" spans="1:17">
      <c r="A358" s="17" t="str">
        <f>B358</f>
        <v>Plumas County - Unincorporated</v>
      </c>
      <c r="B358" s="17" t="s">
        <v>853</v>
      </c>
      <c r="C358" s="16" t="str">
        <f t="shared" si="45"/>
        <v>07/19/1905 - 06/15/2027</v>
      </c>
      <c r="D358" s="16" t="str">
        <f t="shared" si="53"/>
        <v>08/31/2019 - 08/31/2024</v>
      </c>
      <c r="E358" s="15" t="str">
        <f t="shared" si="46"/>
        <v>Plumas County - Unincorporated</v>
      </c>
      <c r="F358" s="13">
        <v>43466</v>
      </c>
      <c r="G358" s="13">
        <v>46553</v>
      </c>
      <c r="H358">
        <f t="shared" si="47"/>
        <v>2019</v>
      </c>
      <c r="I358">
        <f t="shared" si="48"/>
        <v>2027</v>
      </c>
      <c r="J358" s="13">
        <v>43708</v>
      </c>
      <c r="K358" s="13">
        <v>45535</v>
      </c>
      <c r="L358">
        <f t="shared" si="49"/>
        <v>2019</v>
      </c>
      <c r="M358">
        <f t="shared" si="50"/>
        <v>2024</v>
      </c>
      <c r="N358" s="16" t="str">
        <f t="shared" si="51"/>
        <v>08/31/2019 - 08/31/2024</v>
      </c>
      <c r="O358" t="s">
        <v>1842</v>
      </c>
      <c r="P358" s="13" t="s">
        <v>767</v>
      </c>
      <c r="Q358" s="387" t="str">
        <f t="shared" si="52"/>
        <v>01/01/2019-08/30/2019</v>
      </c>
    </row>
    <row r="359" spans="1:17">
      <c r="A359" s="17" t="s">
        <v>1547</v>
      </c>
      <c r="B359" s="17" t="s">
        <v>1690</v>
      </c>
      <c r="C359" s="16" t="str">
        <f t="shared" si="45"/>
        <v>07/21/1905 - 09/15/2029</v>
      </c>
      <c r="D359" s="16" t="str">
        <f t="shared" si="53"/>
        <v>09/15/2021 - 09/15/2029</v>
      </c>
      <c r="E359" s="15" t="str">
        <f t="shared" si="46"/>
        <v>Plymouth</v>
      </c>
      <c r="F359" s="13">
        <v>43465</v>
      </c>
      <c r="G359" s="13">
        <v>47376</v>
      </c>
      <c r="H359">
        <f t="shared" si="47"/>
        <v>2018</v>
      </c>
      <c r="I359">
        <f t="shared" si="48"/>
        <v>2029</v>
      </c>
      <c r="J359" s="13">
        <v>44454</v>
      </c>
      <c r="K359" s="13">
        <v>47376</v>
      </c>
      <c r="L359">
        <f t="shared" si="49"/>
        <v>2021</v>
      </c>
      <c r="M359">
        <f t="shared" si="50"/>
        <v>2029</v>
      </c>
      <c r="N359" s="16" t="str">
        <f t="shared" si="51"/>
        <v>09/15/2021 - 09/15/2029</v>
      </c>
      <c r="O359" t="s">
        <v>1690</v>
      </c>
      <c r="P359" t="s">
        <v>767</v>
      </c>
      <c r="Q359" s="387" t="str">
        <f t="shared" si="52"/>
        <v>12/31/2018-09/14/2021</v>
      </c>
    </row>
    <row r="360" spans="1:17">
      <c r="A360" s="17" t="s">
        <v>1843</v>
      </c>
      <c r="B360" s="17" t="s">
        <v>1770</v>
      </c>
      <c r="C360" s="16" t="str">
        <f t="shared" si="45"/>
        <v>07/19/1905 - 08/15/2027</v>
      </c>
      <c r="D360" s="16" t="str">
        <f t="shared" si="53"/>
        <v>08/15/2019 - 08/15/2027</v>
      </c>
      <c r="E360" s="15" t="str">
        <f t="shared" si="46"/>
        <v>Point Arena</v>
      </c>
      <c r="F360" s="13">
        <v>43466</v>
      </c>
      <c r="G360" s="13">
        <v>46614</v>
      </c>
      <c r="H360">
        <f t="shared" si="47"/>
        <v>2019</v>
      </c>
      <c r="I360">
        <f t="shared" si="48"/>
        <v>2027</v>
      </c>
      <c r="J360" s="13">
        <v>43692</v>
      </c>
      <c r="K360" s="13">
        <v>46614</v>
      </c>
      <c r="L360">
        <f t="shared" si="49"/>
        <v>2019</v>
      </c>
      <c r="M360">
        <f t="shared" si="50"/>
        <v>2027</v>
      </c>
      <c r="N360" s="16" t="str">
        <f t="shared" si="51"/>
        <v>08/15/2019 - 08/15/2027</v>
      </c>
      <c r="O360" t="s">
        <v>1770</v>
      </c>
      <c r="P360" s="13" t="s">
        <v>767</v>
      </c>
      <c r="Q360" s="387" t="str">
        <f t="shared" si="52"/>
        <v>01/01/2019-08/14/2019</v>
      </c>
    </row>
    <row r="361" spans="1:17">
      <c r="A361" s="17" t="s">
        <v>1548</v>
      </c>
      <c r="B361" s="17" t="s">
        <v>1682</v>
      </c>
      <c r="C361" s="16" t="str">
        <f t="shared" si="45"/>
        <v>07/21/1905 - 10/15/2029</v>
      </c>
      <c r="D361" s="16" t="str">
        <f t="shared" si="53"/>
        <v>10/15/2021 - 10/15/2029</v>
      </c>
      <c r="E361" s="15" t="str">
        <f t="shared" si="46"/>
        <v>Pomona</v>
      </c>
      <c r="F361" s="13">
        <v>44377</v>
      </c>
      <c r="G361" s="13">
        <v>47406</v>
      </c>
      <c r="H361">
        <f t="shared" si="47"/>
        <v>2021</v>
      </c>
      <c r="I361">
        <f t="shared" si="48"/>
        <v>2029</v>
      </c>
      <c r="J361" s="13">
        <v>44484</v>
      </c>
      <c r="K361" s="13">
        <v>47406</v>
      </c>
      <c r="L361">
        <f t="shared" si="49"/>
        <v>2021</v>
      </c>
      <c r="M361">
        <f t="shared" si="50"/>
        <v>2029</v>
      </c>
      <c r="N361" s="16" t="str">
        <f t="shared" si="51"/>
        <v>10/15/2021 - 10/15/2029</v>
      </c>
      <c r="O361" t="s">
        <v>1682</v>
      </c>
      <c r="P361" t="s">
        <v>767</v>
      </c>
      <c r="Q361" s="387" t="str">
        <f t="shared" si="52"/>
        <v>06/30/2021-10/14/2021</v>
      </c>
    </row>
    <row r="362" spans="1:17">
      <c r="A362" s="17" t="s">
        <v>1549</v>
      </c>
      <c r="B362" s="17" t="s">
        <v>1726</v>
      </c>
      <c r="C362" s="16" t="str">
        <f t="shared" si="45"/>
        <v>07/21/1905 - 10/15/2029</v>
      </c>
      <c r="D362" s="16" t="str">
        <f t="shared" si="53"/>
        <v>10/15/2021 - 10/15/2029</v>
      </c>
      <c r="E362" s="15" t="str">
        <f t="shared" si="46"/>
        <v>Port Hueneme</v>
      </c>
      <c r="F362" s="13">
        <v>44377</v>
      </c>
      <c r="G362" s="13">
        <v>47406</v>
      </c>
      <c r="H362">
        <f t="shared" si="47"/>
        <v>2021</v>
      </c>
      <c r="I362">
        <f t="shared" si="48"/>
        <v>2029</v>
      </c>
      <c r="J362" s="13">
        <v>44484</v>
      </c>
      <c r="K362" s="13">
        <v>47406</v>
      </c>
      <c r="L362">
        <f t="shared" si="49"/>
        <v>2021</v>
      </c>
      <c r="M362">
        <f t="shared" si="50"/>
        <v>2029</v>
      </c>
      <c r="N362" s="16" t="str">
        <f t="shared" si="51"/>
        <v>10/15/2021 - 10/15/2029</v>
      </c>
      <c r="O362" t="s">
        <v>1726</v>
      </c>
      <c r="P362" t="s">
        <v>767</v>
      </c>
      <c r="Q362" s="387" t="str">
        <f t="shared" si="52"/>
        <v>06/30/2021-10/14/2021</v>
      </c>
    </row>
    <row r="363" spans="1:17">
      <c r="A363" s="17" t="s">
        <v>1844</v>
      </c>
      <c r="B363" s="17" t="s">
        <v>1757</v>
      </c>
      <c r="C363" s="16" t="str">
        <f t="shared" si="45"/>
        <v>07/15/1905 - 09/30/2023</v>
      </c>
      <c r="D363" s="16" t="str">
        <f t="shared" si="53"/>
        <v>12/31/2015 - 12/31/2023</v>
      </c>
      <c r="E363" s="15" t="str">
        <f t="shared" si="46"/>
        <v>Porterville</v>
      </c>
      <c r="F363" s="13">
        <v>41640</v>
      </c>
      <c r="G363" s="13">
        <v>45199</v>
      </c>
      <c r="H363">
        <f t="shared" si="47"/>
        <v>2014</v>
      </c>
      <c r="I363">
        <f t="shared" si="48"/>
        <v>2023</v>
      </c>
      <c r="J363" s="13">
        <v>42369</v>
      </c>
      <c r="K363" s="13">
        <v>45291</v>
      </c>
      <c r="L363">
        <f t="shared" si="49"/>
        <v>2015</v>
      </c>
      <c r="M363">
        <f t="shared" si="50"/>
        <v>2023</v>
      </c>
      <c r="N363" s="16" t="str">
        <f t="shared" si="51"/>
        <v>12/31/2015 - 12/31/2023</v>
      </c>
      <c r="O363" t="s">
        <v>1757</v>
      </c>
      <c r="Q363" s="387" t="str">
        <f t="shared" si="52"/>
        <v>01/01/2014-12/30/2015</v>
      </c>
    </row>
    <row r="364" spans="1:17">
      <c r="A364" s="17" t="s">
        <v>1845</v>
      </c>
      <c r="B364" s="17" t="s">
        <v>1842</v>
      </c>
      <c r="C364" s="16" t="str">
        <f t="shared" si="45"/>
        <v>07/19/1905 - 06/15/2027</v>
      </c>
      <c r="D364" s="16" t="str">
        <f t="shared" si="53"/>
        <v>08/31/2019 - 08/31/2024</v>
      </c>
      <c r="E364" s="15" t="str">
        <f t="shared" si="46"/>
        <v>Portola</v>
      </c>
      <c r="F364" s="13">
        <v>43466</v>
      </c>
      <c r="G364" s="13">
        <v>46553</v>
      </c>
      <c r="H364">
        <f t="shared" si="47"/>
        <v>2019</v>
      </c>
      <c r="I364">
        <f t="shared" si="48"/>
        <v>2027</v>
      </c>
      <c r="J364" s="13">
        <v>43708</v>
      </c>
      <c r="K364" s="13">
        <v>45535</v>
      </c>
      <c r="L364">
        <f t="shared" si="49"/>
        <v>2019</v>
      </c>
      <c r="M364">
        <f t="shared" si="50"/>
        <v>2024</v>
      </c>
      <c r="N364" s="16" t="str">
        <f t="shared" si="51"/>
        <v>08/31/2019 - 08/31/2024</v>
      </c>
      <c r="O364" t="s">
        <v>1842</v>
      </c>
      <c r="P364" s="13" t="s">
        <v>767</v>
      </c>
      <c r="Q364" s="387" t="str">
        <f t="shared" si="52"/>
        <v>01/01/2019-08/30/2019</v>
      </c>
    </row>
    <row r="365" spans="1:17">
      <c r="A365" s="17" t="s">
        <v>1550</v>
      </c>
      <c r="B365" s="17" t="s">
        <v>1699</v>
      </c>
      <c r="C365" s="16" t="str">
        <f t="shared" si="45"/>
        <v>07/22/1905 - 12/31/2030</v>
      </c>
      <c r="D365" s="16" t="str">
        <f t="shared" si="53"/>
        <v>01/31/2023 - 01/31/2031</v>
      </c>
      <c r="E365" s="15" t="str">
        <f t="shared" si="46"/>
        <v>Portola Valley</v>
      </c>
      <c r="F365" s="13">
        <v>44742</v>
      </c>
      <c r="G365" s="13">
        <v>47848</v>
      </c>
      <c r="H365">
        <f t="shared" si="47"/>
        <v>2022</v>
      </c>
      <c r="I365">
        <f t="shared" si="48"/>
        <v>2030</v>
      </c>
      <c r="J365" s="13">
        <v>44957</v>
      </c>
      <c r="K365" s="13">
        <v>47879</v>
      </c>
      <c r="L365">
        <f t="shared" si="49"/>
        <v>2023</v>
      </c>
      <c r="M365">
        <f t="shared" si="50"/>
        <v>2031</v>
      </c>
      <c r="N365" s="16" t="str">
        <f t="shared" si="51"/>
        <v>01/31/2023 - 01/31/2031</v>
      </c>
      <c r="O365" t="s">
        <v>1699</v>
      </c>
      <c r="P365" t="s">
        <v>767</v>
      </c>
      <c r="Q365" s="387" t="str">
        <f t="shared" si="52"/>
        <v>06/30/2022-01/30/2023</v>
      </c>
    </row>
    <row r="366" spans="1:17">
      <c r="A366" s="17" t="s">
        <v>1551</v>
      </c>
      <c r="B366" s="17" t="s">
        <v>1731</v>
      </c>
      <c r="C366" s="16" t="str">
        <f t="shared" si="45"/>
        <v>07/21/1905 - 04/15/2029</v>
      </c>
      <c r="D366" s="16" t="str">
        <f t="shared" si="53"/>
        <v>04/30/2021 - 04/30/2029</v>
      </c>
      <c r="E366" s="15" t="str">
        <f t="shared" si="46"/>
        <v>Poway</v>
      </c>
      <c r="F366" s="13">
        <v>44012</v>
      </c>
      <c r="G366" s="13">
        <v>47223</v>
      </c>
      <c r="H366">
        <f t="shared" si="47"/>
        <v>2020</v>
      </c>
      <c r="I366">
        <f t="shared" si="48"/>
        <v>2029</v>
      </c>
      <c r="J366" s="13">
        <v>44316</v>
      </c>
      <c r="K366" s="13">
        <v>47238</v>
      </c>
      <c r="L366">
        <f t="shared" si="49"/>
        <v>2021</v>
      </c>
      <c r="M366">
        <f t="shared" si="50"/>
        <v>2029</v>
      </c>
      <c r="N366" s="16" t="str">
        <f t="shared" si="51"/>
        <v>04/30/2021 - 04/30/2029</v>
      </c>
      <c r="O366" t="s">
        <v>1731</v>
      </c>
      <c r="P366" t="s">
        <v>767</v>
      </c>
      <c r="Q366" s="387" t="str">
        <f t="shared" si="52"/>
        <v>06/30/2020-04/29/2021</v>
      </c>
    </row>
    <row r="367" spans="1:17">
      <c r="A367" s="17" t="s">
        <v>1846</v>
      </c>
      <c r="B367" s="17" t="s">
        <v>1739</v>
      </c>
      <c r="C367" s="16" t="str">
        <f t="shared" si="45"/>
        <v>07/21/1905 - 08/31/2029</v>
      </c>
      <c r="D367" s="16" t="str">
        <f t="shared" si="53"/>
        <v>05/15/2021 - 05/15/2029</v>
      </c>
      <c r="E367" s="15" t="str">
        <f t="shared" si="46"/>
        <v>Rancho Cordova</v>
      </c>
      <c r="F367" s="13">
        <v>44377</v>
      </c>
      <c r="G367" s="13">
        <v>47361</v>
      </c>
      <c r="H367">
        <f t="shared" si="47"/>
        <v>2021</v>
      </c>
      <c r="I367">
        <f t="shared" si="48"/>
        <v>2029</v>
      </c>
      <c r="J367" s="13">
        <v>44331</v>
      </c>
      <c r="K367" s="13">
        <v>47253</v>
      </c>
      <c r="L367">
        <f t="shared" si="49"/>
        <v>2021</v>
      </c>
      <c r="M367">
        <f t="shared" si="50"/>
        <v>2029</v>
      </c>
      <c r="N367" s="16" t="str">
        <f t="shared" si="51"/>
        <v>05/15/2021 - 05/15/2029</v>
      </c>
      <c r="O367" t="s">
        <v>1739</v>
      </c>
      <c r="P367" t="s">
        <v>767</v>
      </c>
      <c r="Q367" s="387" t="str">
        <f t="shared" si="52"/>
        <v>06/30/2021-05/14/2021</v>
      </c>
    </row>
    <row r="368" spans="1:17">
      <c r="A368" s="17" t="s">
        <v>1552</v>
      </c>
      <c r="B368" s="17" t="s">
        <v>1680</v>
      </c>
      <c r="C368" s="16" t="str">
        <f t="shared" si="45"/>
        <v>07/21/1905 - 10/15/2029</v>
      </c>
      <c r="D368" s="16" t="str">
        <f t="shared" si="53"/>
        <v>10/15/2021 - 10/15/2029</v>
      </c>
      <c r="E368" s="15" t="str">
        <f t="shared" si="46"/>
        <v>Rancho Cucamonga</v>
      </c>
      <c r="F368" s="13">
        <v>44377</v>
      </c>
      <c r="G368" s="13">
        <v>47406</v>
      </c>
      <c r="H368">
        <f t="shared" si="47"/>
        <v>2021</v>
      </c>
      <c r="I368">
        <f t="shared" si="48"/>
        <v>2029</v>
      </c>
      <c r="J368" s="13">
        <v>44484</v>
      </c>
      <c r="K368" s="13">
        <v>47406</v>
      </c>
      <c r="L368">
        <f t="shared" si="49"/>
        <v>2021</v>
      </c>
      <c r="M368">
        <f t="shared" si="50"/>
        <v>2029</v>
      </c>
      <c r="N368" s="16" t="str">
        <f t="shared" si="51"/>
        <v>10/15/2021 - 10/15/2029</v>
      </c>
      <c r="O368" t="s">
        <v>1680</v>
      </c>
      <c r="P368" t="s">
        <v>767</v>
      </c>
      <c r="Q368" s="387" t="str">
        <f t="shared" si="52"/>
        <v>06/30/2021-10/14/2021</v>
      </c>
    </row>
    <row r="369" spans="1:17">
      <c r="A369" s="17" t="s">
        <v>1553</v>
      </c>
      <c r="B369" s="17" t="s">
        <v>1709</v>
      </c>
      <c r="C369" s="16" t="str">
        <f t="shared" si="45"/>
        <v>07/21/1905 - 10/15/2029</v>
      </c>
      <c r="D369" s="16" t="str">
        <f t="shared" si="53"/>
        <v>10/15/2021 - 10/15/2029</v>
      </c>
      <c r="E369" s="15" t="str">
        <f t="shared" si="46"/>
        <v>Rancho Mirage</v>
      </c>
      <c r="F369" s="13">
        <v>44377</v>
      </c>
      <c r="G369" s="13">
        <v>47406</v>
      </c>
      <c r="H369">
        <f t="shared" si="47"/>
        <v>2021</v>
      </c>
      <c r="I369">
        <f t="shared" si="48"/>
        <v>2029</v>
      </c>
      <c r="J369" s="13">
        <v>44484</v>
      </c>
      <c r="K369" s="13">
        <v>47406</v>
      </c>
      <c r="L369">
        <f t="shared" si="49"/>
        <v>2021</v>
      </c>
      <c r="M369">
        <f t="shared" si="50"/>
        <v>2029</v>
      </c>
      <c r="N369" s="16" t="str">
        <f t="shared" si="51"/>
        <v>10/15/2021 - 10/15/2029</v>
      </c>
      <c r="O369" t="s">
        <v>1709</v>
      </c>
      <c r="P369" t="s">
        <v>767</v>
      </c>
      <c r="Q369" s="387" t="str">
        <f t="shared" si="52"/>
        <v>06/30/2021-10/14/2021</v>
      </c>
    </row>
    <row r="370" spans="1:17">
      <c r="A370" s="17" t="s">
        <v>1554</v>
      </c>
      <c r="B370" s="17" t="s">
        <v>1682</v>
      </c>
      <c r="C370" s="16" t="str">
        <f t="shared" si="45"/>
        <v>07/21/1905 - 10/15/2029</v>
      </c>
      <c r="D370" s="16" t="str">
        <f t="shared" si="53"/>
        <v>10/15/2021 - 10/15/2029</v>
      </c>
      <c r="E370" s="15" t="str">
        <f t="shared" si="46"/>
        <v>Rancho Palos Verdes</v>
      </c>
      <c r="F370" s="13">
        <v>44377</v>
      </c>
      <c r="G370" s="13">
        <v>47406</v>
      </c>
      <c r="H370">
        <f t="shared" si="47"/>
        <v>2021</v>
      </c>
      <c r="I370">
        <f t="shared" si="48"/>
        <v>2029</v>
      </c>
      <c r="J370" s="13">
        <v>44484</v>
      </c>
      <c r="K370" s="13">
        <v>47406</v>
      </c>
      <c r="L370">
        <f t="shared" si="49"/>
        <v>2021</v>
      </c>
      <c r="M370">
        <f t="shared" si="50"/>
        <v>2029</v>
      </c>
      <c r="N370" s="16" t="str">
        <f t="shared" si="51"/>
        <v>10/15/2021 - 10/15/2029</v>
      </c>
      <c r="O370" t="s">
        <v>1682</v>
      </c>
      <c r="P370" t="s">
        <v>767</v>
      </c>
      <c r="Q370" s="387" t="str">
        <f t="shared" si="52"/>
        <v>06/30/2021-10/14/2021</v>
      </c>
    </row>
    <row r="371" spans="1:17">
      <c r="A371" s="17" t="s">
        <v>1847</v>
      </c>
      <c r="B371" s="17" t="s">
        <v>1685</v>
      </c>
      <c r="C371" s="16" t="str">
        <f t="shared" si="45"/>
        <v>07/21/1905 - 10/15/2029</v>
      </c>
      <c r="D371" s="16" t="str">
        <f t="shared" si="53"/>
        <v>10/15/2021 - 10/15/2029</v>
      </c>
      <c r="E371" s="15" t="str">
        <f t="shared" si="46"/>
        <v>Rancho Santa Margarita</v>
      </c>
      <c r="F371" s="13">
        <v>44377</v>
      </c>
      <c r="G371" s="13">
        <v>47406</v>
      </c>
      <c r="H371">
        <f t="shared" si="47"/>
        <v>2021</v>
      </c>
      <c r="I371">
        <f t="shared" si="48"/>
        <v>2029</v>
      </c>
      <c r="J371" s="13">
        <v>44484</v>
      </c>
      <c r="K371" s="13">
        <v>47406</v>
      </c>
      <c r="L371">
        <f t="shared" si="49"/>
        <v>2021</v>
      </c>
      <c r="M371">
        <f t="shared" si="50"/>
        <v>2029</v>
      </c>
      <c r="N371" s="16" t="str">
        <f t="shared" si="51"/>
        <v>10/15/2021 - 10/15/2029</v>
      </c>
      <c r="O371" t="s">
        <v>1685</v>
      </c>
      <c r="P371" t="s">
        <v>767</v>
      </c>
      <c r="Q371" s="387" t="str">
        <f t="shared" si="52"/>
        <v>06/30/2021-10/14/2021</v>
      </c>
    </row>
    <row r="372" spans="1:17">
      <c r="A372" s="17" t="s">
        <v>1555</v>
      </c>
      <c r="B372" s="17" t="s">
        <v>1750</v>
      </c>
      <c r="C372" s="16" t="str">
        <f t="shared" si="45"/>
        <v>07/19/1905 - 06/15/2027</v>
      </c>
      <c r="D372" s="16" t="str">
        <f t="shared" si="53"/>
        <v>08/31/2019 - 08/31/2024</v>
      </c>
      <c r="E372" s="15" t="str">
        <f t="shared" si="46"/>
        <v>Red Bluff</v>
      </c>
      <c r="F372" s="13">
        <v>43466</v>
      </c>
      <c r="G372" s="13">
        <v>46553</v>
      </c>
      <c r="H372">
        <f t="shared" si="47"/>
        <v>2019</v>
      </c>
      <c r="I372">
        <f t="shared" si="48"/>
        <v>2027</v>
      </c>
      <c r="J372" s="13">
        <v>43708</v>
      </c>
      <c r="K372" s="13">
        <v>45535</v>
      </c>
      <c r="L372">
        <f t="shared" si="49"/>
        <v>2019</v>
      </c>
      <c r="M372">
        <f t="shared" si="50"/>
        <v>2024</v>
      </c>
      <c r="N372" s="16" t="str">
        <f t="shared" si="51"/>
        <v>08/31/2019 - 08/31/2024</v>
      </c>
      <c r="O372" t="s">
        <v>1750</v>
      </c>
      <c r="P372" s="13" t="s">
        <v>767</v>
      </c>
      <c r="Q372" s="387" t="str">
        <f t="shared" si="52"/>
        <v>01/01/2019-08/30/2019</v>
      </c>
    </row>
    <row r="373" spans="1:17">
      <c r="A373" s="17" t="s">
        <v>1556</v>
      </c>
      <c r="B373" s="17" t="s">
        <v>1692</v>
      </c>
      <c r="C373" s="16" t="str">
        <f t="shared" si="45"/>
        <v>07/20/1905 - 04/15/2028</v>
      </c>
      <c r="D373" s="16" t="str">
        <f t="shared" si="53"/>
        <v>04/15/2020 - 04/15/2028</v>
      </c>
      <c r="E373" s="15" t="str">
        <f t="shared" si="46"/>
        <v>Redding</v>
      </c>
      <c r="F373" s="13">
        <v>43466</v>
      </c>
      <c r="G373" s="13">
        <v>46858</v>
      </c>
      <c r="H373">
        <f t="shared" si="47"/>
        <v>2019</v>
      </c>
      <c r="I373">
        <f t="shared" si="48"/>
        <v>2028</v>
      </c>
      <c r="J373" s="13">
        <v>43936</v>
      </c>
      <c r="K373" s="13">
        <v>46858</v>
      </c>
      <c r="L373">
        <f t="shared" si="49"/>
        <v>2020</v>
      </c>
      <c r="M373">
        <f t="shared" si="50"/>
        <v>2028</v>
      </c>
      <c r="N373" s="16" t="str">
        <f t="shared" si="51"/>
        <v>04/15/2020 - 04/15/2028</v>
      </c>
      <c r="O373" t="s">
        <v>1692</v>
      </c>
      <c r="P373" t="s">
        <v>767</v>
      </c>
      <c r="Q373" s="387" t="str">
        <f t="shared" si="52"/>
        <v>01/01/2019-04/14/2020</v>
      </c>
    </row>
    <row r="374" spans="1:17">
      <c r="A374" s="17" t="s">
        <v>1557</v>
      </c>
      <c r="B374" s="17" t="s">
        <v>1680</v>
      </c>
      <c r="C374" s="16" t="str">
        <f t="shared" si="45"/>
        <v>07/21/1905 - 10/15/2029</v>
      </c>
      <c r="D374" s="16" t="str">
        <f t="shared" si="53"/>
        <v>10/15/2021 - 10/15/2029</v>
      </c>
      <c r="E374" s="15" t="str">
        <f t="shared" si="46"/>
        <v>Redlands</v>
      </c>
      <c r="F374" s="13">
        <v>44377</v>
      </c>
      <c r="G374" s="13">
        <v>47406</v>
      </c>
      <c r="H374">
        <f t="shared" si="47"/>
        <v>2021</v>
      </c>
      <c r="I374">
        <f t="shared" si="48"/>
        <v>2029</v>
      </c>
      <c r="J374" s="13">
        <v>44484</v>
      </c>
      <c r="K374" s="13">
        <v>47406</v>
      </c>
      <c r="L374">
        <f t="shared" si="49"/>
        <v>2021</v>
      </c>
      <c r="M374">
        <f t="shared" si="50"/>
        <v>2029</v>
      </c>
      <c r="N374" s="16" t="str">
        <f t="shared" si="51"/>
        <v>10/15/2021 - 10/15/2029</v>
      </c>
      <c r="O374" t="s">
        <v>1680</v>
      </c>
      <c r="P374" t="s">
        <v>767</v>
      </c>
      <c r="Q374" s="387" t="str">
        <f t="shared" si="52"/>
        <v>06/30/2021-10/14/2021</v>
      </c>
    </row>
    <row r="375" spans="1:17">
      <c r="A375" s="17" t="s">
        <v>1558</v>
      </c>
      <c r="B375" s="17" t="s">
        <v>1682</v>
      </c>
      <c r="C375" s="16" t="str">
        <f t="shared" si="45"/>
        <v>07/21/1905 - 10/15/2029</v>
      </c>
      <c r="D375" s="16" t="str">
        <f t="shared" si="53"/>
        <v>10/15/2021 - 10/15/2029</v>
      </c>
      <c r="E375" s="15" t="str">
        <f t="shared" si="46"/>
        <v>Redondo Beach</v>
      </c>
      <c r="F375" s="13">
        <v>44377</v>
      </c>
      <c r="G375" s="13">
        <v>47406</v>
      </c>
      <c r="H375">
        <f t="shared" si="47"/>
        <v>2021</v>
      </c>
      <c r="I375">
        <f t="shared" si="48"/>
        <v>2029</v>
      </c>
      <c r="J375" s="13">
        <v>44484</v>
      </c>
      <c r="K375" s="13">
        <v>47406</v>
      </c>
      <c r="L375">
        <f t="shared" si="49"/>
        <v>2021</v>
      </c>
      <c r="M375">
        <f t="shared" si="50"/>
        <v>2029</v>
      </c>
      <c r="N375" s="16" t="str">
        <f t="shared" si="51"/>
        <v>10/15/2021 - 10/15/2029</v>
      </c>
      <c r="O375" t="s">
        <v>1682</v>
      </c>
      <c r="P375" t="s">
        <v>767</v>
      </c>
      <c r="Q375" s="387" t="str">
        <f t="shared" si="52"/>
        <v>06/30/2021-10/14/2021</v>
      </c>
    </row>
    <row r="376" spans="1:17">
      <c r="A376" s="17" t="s">
        <v>1559</v>
      </c>
      <c r="B376" s="17" t="s">
        <v>1699</v>
      </c>
      <c r="C376" s="16" t="str">
        <f t="shared" si="45"/>
        <v>07/22/1905 - 12/31/2030</v>
      </c>
      <c r="D376" s="16" t="str">
        <f t="shared" si="53"/>
        <v>01/31/2023 - 01/31/2031</v>
      </c>
      <c r="E376" s="15" t="str">
        <f t="shared" si="46"/>
        <v>Redwood City</v>
      </c>
      <c r="F376" s="13">
        <v>44742</v>
      </c>
      <c r="G376" s="13">
        <v>47848</v>
      </c>
      <c r="H376">
        <f t="shared" si="47"/>
        <v>2022</v>
      </c>
      <c r="I376">
        <f t="shared" si="48"/>
        <v>2030</v>
      </c>
      <c r="J376" s="13">
        <v>44957</v>
      </c>
      <c r="K376" s="13">
        <v>47879</v>
      </c>
      <c r="L376">
        <f t="shared" si="49"/>
        <v>2023</v>
      </c>
      <c r="M376">
        <f t="shared" si="50"/>
        <v>2031</v>
      </c>
      <c r="N376" s="16" t="str">
        <f t="shared" si="51"/>
        <v>01/31/2023 - 01/31/2031</v>
      </c>
      <c r="O376" t="s">
        <v>1699</v>
      </c>
      <c r="P376" t="s">
        <v>767</v>
      </c>
      <c r="Q376" s="387" t="str">
        <f t="shared" si="52"/>
        <v>06/30/2022-01/30/2023</v>
      </c>
    </row>
    <row r="377" spans="1:17">
      <c r="A377" s="17" t="s">
        <v>1848</v>
      </c>
      <c r="B377" s="17" t="s">
        <v>1743</v>
      </c>
      <c r="C377" s="16" t="str">
        <f t="shared" si="45"/>
        <v>07/15/1905 - 12/31/2023</v>
      </c>
      <c r="D377" s="16" t="str">
        <f t="shared" si="53"/>
        <v>12/31/2015 - 12/31/2023</v>
      </c>
      <c r="E377" s="15" t="str">
        <f t="shared" si="46"/>
        <v>Reedley</v>
      </c>
      <c r="F377" s="13">
        <v>41275</v>
      </c>
      <c r="G377" s="13">
        <v>45291</v>
      </c>
      <c r="H377">
        <f t="shared" si="47"/>
        <v>2013</v>
      </c>
      <c r="I377">
        <f t="shared" si="48"/>
        <v>2023</v>
      </c>
      <c r="J377" s="13">
        <v>42369</v>
      </c>
      <c r="K377" s="13">
        <v>45291</v>
      </c>
      <c r="L377">
        <f t="shared" si="49"/>
        <v>2015</v>
      </c>
      <c r="M377">
        <f t="shared" si="50"/>
        <v>2023</v>
      </c>
      <c r="N377" s="16" t="str">
        <f t="shared" si="51"/>
        <v>12/31/2015 - 12/31/2023</v>
      </c>
      <c r="O377" t="s">
        <v>1743</v>
      </c>
      <c r="Q377" s="387" t="str">
        <f t="shared" si="52"/>
        <v>01/01/2013-12/30/2015</v>
      </c>
    </row>
    <row r="378" spans="1:17">
      <c r="A378" s="17" t="s">
        <v>1560</v>
      </c>
      <c r="B378" s="17" t="s">
        <v>1680</v>
      </c>
      <c r="C378" s="16" t="str">
        <f t="shared" si="45"/>
        <v>07/21/1905 - 10/15/2029</v>
      </c>
      <c r="D378" s="16" t="str">
        <f t="shared" si="53"/>
        <v>10/15/2021 - 10/15/2029</v>
      </c>
      <c r="E378" s="15" t="str">
        <f t="shared" si="46"/>
        <v>Rialto</v>
      </c>
      <c r="F378" s="13">
        <v>44377</v>
      </c>
      <c r="G378" s="13">
        <v>47406</v>
      </c>
      <c r="H378">
        <f t="shared" si="47"/>
        <v>2021</v>
      </c>
      <c r="I378">
        <f t="shared" si="48"/>
        <v>2029</v>
      </c>
      <c r="J378" s="13">
        <v>44484</v>
      </c>
      <c r="K378" s="13">
        <v>47406</v>
      </c>
      <c r="L378">
        <f t="shared" si="49"/>
        <v>2021</v>
      </c>
      <c r="M378">
        <f t="shared" si="50"/>
        <v>2029</v>
      </c>
      <c r="N378" s="16" t="str">
        <f t="shared" si="51"/>
        <v>10/15/2021 - 10/15/2029</v>
      </c>
      <c r="O378" t="s">
        <v>1680</v>
      </c>
      <c r="P378" t="s">
        <v>767</v>
      </c>
      <c r="Q378" s="387" t="str">
        <f t="shared" si="52"/>
        <v>06/30/2021-10/14/2021</v>
      </c>
    </row>
    <row r="379" spans="1:17">
      <c r="A379" s="17" t="s">
        <v>1561</v>
      </c>
      <c r="B379" s="17" t="s">
        <v>1694</v>
      </c>
      <c r="C379" s="16" t="str">
        <f t="shared" si="45"/>
        <v>07/22/1905 - 12/31/2030</v>
      </c>
      <c r="D379" s="16" t="str">
        <f t="shared" si="53"/>
        <v>01/31/2023 - 01/31/2031</v>
      </c>
      <c r="E379" s="15" t="str">
        <f t="shared" si="46"/>
        <v>Richmond</v>
      </c>
      <c r="F379" s="13">
        <v>44742</v>
      </c>
      <c r="G379" s="13">
        <v>47848</v>
      </c>
      <c r="H379">
        <f t="shared" si="47"/>
        <v>2022</v>
      </c>
      <c r="I379">
        <f t="shared" si="48"/>
        <v>2030</v>
      </c>
      <c r="J379" s="13">
        <v>44957</v>
      </c>
      <c r="K379" s="13">
        <v>47879</v>
      </c>
      <c r="L379">
        <f t="shared" si="49"/>
        <v>2023</v>
      </c>
      <c r="M379">
        <f t="shared" si="50"/>
        <v>2031</v>
      </c>
      <c r="N379" s="16" t="str">
        <f t="shared" si="51"/>
        <v>01/31/2023 - 01/31/2031</v>
      </c>
      <c r="O379" t="s">
        <v>1694</v>
      </c>
      <c r="P379" t="s">
        <v>767</v>
      </c>
      <c r="Q379" s="387" t="str">
        <f t="shared" si="52"/>
        <v>06/30/2022-01/30/2023</v>
      </c>
    </row>
    <row r="380" spans="1:17">
      <c r="A380" s="17" t="s">
        <v>1849</v>
      </c>
      <c r="B380" s="17" t="s">
        <v>1698</v>
      </c>
      <c r="C380" s="16" t="str">
        <f t="shared" si="45"/>
        <v>07/15/1905 - 12/31/2023</v>
      </c>
      <c r="D380" s="16" t="str">
        <f t="shared" si="53"/>
        <v>12/31/2015 - 12/31/2023</v>
      </c>
      <c r="E380" s="15" t="str">
        <f t="shared" si="46"/>
        <v>Ridgecrest</v>
      </c>
      <c r="F380" s="13">
        <v>41275</v>
      </c>
      <c r="G380" s="13">
        <v>45291</v>
      </c>
      <c r="H380">
        <f t="shared" si="47"/>
        <v>2013</v>
      </c>
      <c r="I380">
        <f t="shared" si="48"/>
        <v>2023</v>
      </c>
      <c r="J380" s="13">
        <v>42369</v>
      </c>
      <c r="K380" s="13">
        <v>45291</v>
      </c>
      <c r="L380">
        <f t="shared" si="49"/>
        <v>2015</v>
      </c>
      <c r="M380">
        <f t="shared" si="50"/>
        <v>2023</v>
      </c>
      <c r="N380" s="16" t="str">
        <f t="shared" si="51"/>
        <v>12/31/2015 - 12/31/2023</v>
      </c>
      <c r="O380" t="s">
        <v>1698</v>
      </c>
      <c r="Q380" s="387" t="str">
        <f t="shared" si="52"/>
        <v>01/01/2013-12/30/2015</v>
      </c>
    </row>
    <row r="381" spans="1:17">
      <c r="A381" s="17" t="s">
        <v>1562</v>
      </c>
      <c r="B381" s="17" t="s">
        <v>1695</v>
      </c>
      <c r="C381" s="16" t="str">
        <f t="shared" si="45"/>
        <v>07/19/1905 - 08/31/2027</v>
      </c>
      <c r="D381" s="16" t="str">
        <f t="shared" si="53"/>
        <v>08/31/2019 - 08/31/2027</v>
      </c>
      <c r="E381" s="15" t="str">
        <f t="shared" si="46"/>
        <v>Rio Dell</v>
      </c>
      <c r="F381" s="13">
        <v>43466</v>
      </c>
      <c r="G381" s="13">
        <v>46630</v>
      </c>
      <c r="H381">
        <f t="shared" si="47"/>
        <v>2019</v>
      </c>
      <c r="I381">
        <f t="shared" si="48"/>
        <v>2027</v>
      </c>
      <c r="J381" s="13">
        <v>43708</v>
      </c>
      <c r="K381" s="13">
        <v>46630</v>
      </c>
      <c r="L381">
        <f t="shared" si="49"/>
        <v>2019</v>
      </c>
      <c r="M381">
        <f t="shared" si="50"/>
        <v>2027</v>
      </c>
      <c r="N381" s="16" t="str">
        <f t="shared" si="51"/>
        <v>08/31/2019 - 08/31/2027</v>
      </c>
      <c r="O381" t="s">
        <v>1695</v>
      </c>
      <c r="P381" t="s">
        <v>767</v>
      </c>
      <c r="Q381" s="387" t="str">
        <f t="shared" si="52"/>
        <v>01/01/2019-08/30/2019</v>
      </c>
    </row>
    <row r="382" spans="1:17">
      <c r="A382" s="17" t="s">
        <v>1563</v>
      </c>
      <c r="B382" s="17" t="s">
        <v>1714</v>
      </c>
      <c r="C382" s="16" t="str">
        <f t="shared" si="45"/>
        <v>07/22/1905 - 12/31/2030</v>
      </c>
      <c r="D382" s="16" t="str">
        <f t="shared" si="53"/>
        <v>01/31/2023 - 01/31/2031</v>
      </c>
      <c r="E382" s="15" t="str">
        <f t="shared" si="46"/>
        <v>Rio Vista</v>
      </c>
      <c r="F382" s="13">
        <v>44742</v>
      </c>
      <c r="G382" s="13">
        <v>47848</v>
      </c>
      <c r="H382">
        <f t="shared" si="47"/>
        <v>2022</v>
      </c>
      <c r="I382">
        <f t="shared" si="48"/>
        <v>2030</v>
      </c>
      <c r="J382" s="13">
        <v>44957</v>
      </c>
      <c r="K382" s="13">
        <v>47879</v>
      </c>
      <c r="L382">
        <f t="shared" si="49"/>
        <v>2023</v>
      </c>
      <c r="M382">
        <f t="shared" si="50"/>
        <v>2031</v>
      </c>
      <c r="N382" s="16" t="str">
        <f t="shared" si="51"/>
        <v>01/31/2023 - 01/31/2031</v>
      </c>
      <c r="O382" t="s">
        <v>1714</v>
      </c>
      <c r="P382" t="s">
        <v>767</v>
      </c>
      <c r="Q382" s="387" t="str">
        <f t="shared" si="52"/>
        <v>06/30/2022-01/30/2023</v>
      </c>
    </row>
    <row r="383" spans="1:17">
      <c r="A383" s="17" t="s">
        <v>1850</v>
      </c>
      <c r="B383" s="17" t="s">
        <v>1765</v>
      </c>
      <c r="C383" s="16" t="str">
        <f t="shared" si="45"/>
        <v>07/15/1905 - 12/31/2023</v>
      </c>
      <c r="D383" s="16" t="str">
        <f t="shared" si="53"/>
        <v>12/31/2015 - 12/31/2023</v>
      </c>
      <c r="E383" s="15" t="str">
        <f t="shared" si="46"/>
        <v>Ripon</v>
      </c>
      <c r="F383" s="13">
        <v>41640</v>
      </c>
      <c r="G383" s="13">
        <v>45291</v>
      </c>
      <c r="H383">
        <f t="shared" si="47"/>
        <v>2014</v>
      </c>
      <c r="I383">
        <f t="shared" si="48"/>
        <v>2023</v>
      </c>
      <c r="J383" s="13">
        <v>42369</v>
      </c>
      <c r="K383" s="13">
        <v>45291</v>
      </c>
      <c r="L383">
        <f t="shared" si="49"/>
        <v>2015</v>
      </c>
      <c r="M383">
        <f t="shared" si="50"/>
        <v>2023</v>
      </c>
      <c r="N383" s="16" t="str">
        <f t="shared" si="51"/>
        <v>12/31/2015 - 12/31/2023</v>
      </c>
      <c r="O383" t="s">
        <v>1765</v>
      </c>
      <c r="Q383" s="387" t="str">
        <f t="shared" si="52"/>
        <v>01/01/2014-12/30/2015</v>
      </c>
    </row>
    <row r="384" spans="1:17">
      <c r="A384" s="17" t="s">
        <v>1851</v>
      </c>
      <c r="B384" s="17" t="s">
        <v>1734</v>
      </c>
      <c r="C384" s="16" t="str">
        <f t="shared" si="45"/>
        <v>07/15/1905 - 09/30/2023</v>
      </c>
      <c r="D384" s="16" t="str">
        <f t="shared" si="53"/>
        <v>12/31/2015 - 12/31/2023</v>
      </c>
      <c r="E384" s="15" t="str">
        <f t="shared" si="46"/>
        <v>Riverbank</v>
      </c>
      <c r="F384" s="13">
        <v>41640</v>
      </c>
      <c r="G384" s="13">
        <v>45199</v>
      </c>
      <c r="H384">
        <f t="shared" si="47"/>
        <v>2014</v>
      </c>
      <c r="I384">
        <f t="shared" si="48"/>
        <v>2023</v>
      </c>
      <c r="J384" s="13">
        <v>42369</v>
      </c>
      <c r="K384" s="13">
        <v>45291</v>
      </c>
      <c r="L384">
        <f t="shared" si="49"/>
        <v>2015</v>
      </c>
      <c r="M384">
        <f t="shared" si="50"/>
        <v>2023</v>
      </c>
      <c r="N384" s="16" t="str">
        <f t="shared" si="51"/>
        <v>12/31/2015 - 12/31/2023</v>
      </c>
      <c r="O384" t="s">
        <v>1734</v>
      </c>
      <c r="Q384" s="387" t="str">
        <f t="shared" si="52"/>
        <v>01/01/2014-12/30/2015</v>
      </c>
    </row>
    <row r="385" spans="1:17">
      <c r="A385" s="17" t="s">
        <v>1564</v>
      </c>
      <c r="B385" s="17" t="s">
        <v>1709</v>
      </c>
      <c r="C385" s="16" t="str">
        <f t="shared" si="45"/>
        <v>07/21/1905 - 10/15/2029</v>
      </c>
      <c r="D385" s="16" t="str">
        <f t="shared" si="53"/>
        <v>10/15/2021 - 10/15/2029</v>
      </c>
      <c r="E385" s="15" t="str">
        <f t="shared" si="46"/>
        <v>Riverside</v>
      </c>
      <c r="F385" s="13">
        <v>44377</v>
      </c>
      <c r="G385" s="13">
        <v>47406</v>
      </c>
      <c r="H385">
        <f t="shared" si="47"/>
        <v>2021</v>
      </c>
      <c r="I385">
        <f t="shared" si="48"/>
        <v>2029</v>
      </c>
      <c r="J385" s="13">
        <v>44484</v>
      </c>
      <c r="K385" s="13">
        <v>47406</v>
      </c>
      <c r="L385">
        <f t="shared" si="49"/>
        <v>2021</v>
      </c>
      <c r="M385">
        <f t="shared" si="50"/>
        <v>2029</v>
      </c>
      <c r="N385" s="16" t="str">
        <f t="shared" si="51"/>
        <v>10/15/2021 - 10/15/2029</v>
      </c>
      <c r="O385" t="s">
        <v>1709</v>
      </c>
      <c r="P385" t="s">
        <v>767</v>
      </c>
      <c r="Q385" s="387" t="str">
        <f t="shared" si="52"/>
        <v>06/30/2021-10/14/2021</v>
      </c>
    </row>
    <row r="386" spans="1:17">
      <c r="A386" s="17" t="str">
        <f>B386</f>
        <v>Riverside County - Unincorporated</v>
      </c>
      <c r="B386" s="17" t="s">
        <v>844</v>
      </c>
      <c r="C386" s="16" t="str">
        <f t="shared" ref="C386:C449" si="54">TEXT(I386,"mm/dd/yyyy")&amp;" - "&amp;TEXT(G386,"mm/dd/yyyy")</f>
        <v>07/21/1905 - 10/15/2029</v>
      </c>
      <c r="D386" s="16" t="str">
        <f t="shared" si="53"/>
        <v>10/15/2021 - 10/15/2029</v>
      </c>
      <c r="E386" s="15" t="str">
        <f t="shared" ref="E386:E449" si="55">(PROPER(A386))</f>
        <v>Riverside County - Unincorporated</v>
      </c>
      <c r="F386" s="13">
        <v>44377</v>
      </c>
      <c r="G386" s="13">
        <v>47406</v>
      </c>
      <c r="H386">
        <f t="shared" ref="H386:H449" si="56">YEAR(F386)</f>
        <v>2021</v>
      </c>
      <c r="I386">
        <f t="shared" ref="I386:I449" si="57">YEAR(G386)</f>
        <v>2029</v>
      </c>
      <c r="J386" s="13">
        <v>44484</v>
      </c>
      <c r="K386" s="13">
        <v>47406</v>
      </c>
      <c r="L386">
        <f t="shared" ref="L386:L449" si="58">YEAR(J386)</f>
        <v>2021</v>
      </c>
      <c r="M386">
        <f t="shared" ref="M386:M449" si="59">YEAR(K386)</f>
        <v>2029</v>
      </c>
      <c r="N386" s="16" t="str">
        <f t="shared" ref="N386:N449" si="60">TEXT(J386,"mm/dd/yyyy")&amp;" - "&amp;TEXT(K386,"mm/dd/yyyy")</f>
        <v>10/15/2021 - 10/15/2029</v>
      </c>
      <c r="O386" t="s">
        <v>1709</v>
      </c>
      <c r="P386" t="s">
        <v>767</v>
      </c>
      <c r="Q386" s="387" t="str">
        <f t="shared" ref="Q386:Q449" si="61">TEXT(F386,"mm/dd/yyyy")&amp;"-"&amp;TEXT(J386-1,"mm/dd/yyyy")</f>
        <v>06/30/2021-10/14/2021</v>
      </c>
    </row>
    <row r="387" spans="1:17">
      <c r="A387" s="17" t="s">
        <v>1852</v>
      </c>
      <c r="B387" s="17" t="s">
        <v>1703</v>
      </c>
      <c r="C387" s="16" t="str">
        <f t="shared" si="54"/>
        <v>07/21/1905 - 08/31/2029</v>
      </c>
      <c r="D387" s="16" t="str">
        <f t="shared" ref="D387:D450" si="62">TEXT(J387,"mm/dd/yyyy")&amp;" - "&amp;TEXT(K387,"mm/dd/yyyy")</f>
        <v>05/15/2021 - 05/15/2029</v>
      </c>
      <c r="E387" s="15" t="str">
        <f t="shared" si="55"/>
        <v>Rocklin</v>
      </c>
      <c r="F387" s="13">
        <v>44377</v>
      </c>
      <c r="G387" s="13">
        <v>47361</v>
      </c>
      <c r="H387">
        <f t="shared" si="56"/>
        <v>2021</v>
      </c>
      <c r="I387">
        <f t="shared" si="57"/>
        <v>2029</v>
      </c>
      <c r="J387" s="13">
        <v>44331</v>
      </c>
      <c r="K387" s="13">
        <v>47253</v>
      </c>
      <c r="L387">
        <f t="shared" si="58"/>
        <v>2021</v>
      </c>
      <c r="M387">
        <f t="shared" si="59"/>
        <v>2029</v>
      </c>
      <c r="N387" s="16" t="str">
        <f t="shared" si="60"/>
        <v>05/15/2021 - 05/15/2029</v>
      </c>
      <c r="O387" t="s">
        <v>1703</v>
      </c>
      <c r="P387" t="s">
        <v>767</v>
      </c>
      <c r="Q387" s="387" t="str">
        <f t="shared" si="61"/>
        <v>06/30/2021-05/14/2021</v>
      </c>
    </row>
    <row r="388" spans="1:17">
      <c r="A388" s="17" t="s">
        <v>1566</v>
      </c>
      <c r="B388" s="17" t="s">
        <v>1741</v>
      </c>
      <c r="C388" s="16" t="str">
        <f t="shared" si="54"/>
        <v>07/22/1905 - 12/31/2030</v>
      </c>
      <c r="D388" s="16" t="str">
        <f t="shared" si="62"/>
        <v>01/31/2023 - 01/31/2031</v>
      </c>
      <c r="E388" s="15" t="str">
        <f t="shared" si="55"/>
        <v>Rohnert Park</v>
      </c>
      <c r="F388" s="13">
        <v>44742</v>
      </c>
      <c r="G388" s="13">
        <v>47848</v>
      </c>
      <c r="H388">
        <f t="shared" si="56"/>
        <v>2022</v>
      </c>
      <c r="I388">
        <f t="shared" si="57"/>
        <v>2030</v>
      </c>
      <c r="J388" s="13">
        <v>44957</v>
      </c>
      <c r="K388" s="13">
        <v>47879</v>
      </c>
      <c r="L388">
        <f t="shared" si="58"/>
        <v>2023</v>
      </c>
      <c r="M388">
        <f t="shared" si="59"/>
        <v>2031</v>
      </c>
      <c r="N388" s="16" t="str">
        <f t="shared" si="60"/>
        <v>01/31/2023 - 01/31/2031</v>
      </c>
      <c r="O388" t="s">
        <v>1741</v>
      </c>
      <c r="P388" t="s">
        <v>767</v>
      </c>
      <c r="Q388" s="387" t="str">
        <f t="shared" si="61"/>
        <v>06/30/2022-01/30/2023</v>
      </c>
    </row>
    <row r="389" spans="1:17">
      <c r="A389" s="17" t="s">
        <v>1853</v>
      </c>
      <c r="B389" s="17" t="s">
        <v>1682</v>
      </c>
      <c r="C389" s="16" t="str">
        <f t="shared" si="54"/>
        <v>07/21/1905 - 10/15/2029</v>
      </c>
      <c r="D389" s="16" t="str">
        <f t="shared" si="62"/>
        <v>10/15/2021 - 10/15/2029</v>
      </c>
      <c r="E389" s="15" t="str">
        <f t="shared" si="55"/>
        <v>Rolling Hills</v>
      </c>
      <c r="F389" s="13">
        <v>44377</v>
      </c>
      <c r="G389" s="13">
        <v>47406</v>
      </c>
      <c r="H389">
        <f t="shared" si="56"/>
        <v>2021</v>
      </c>
      <c r="I389">
        <f t="shared" si="57"/>
        <v>2029</v>
      </c>
      <c r="J389" s="13">
        <v>44484</v>
      </c>
      <c r="K389" s="13">
        <v>47406</v>
      </c>
      <c r="L389">
        <f t="shared" si="58"/>
        <v>2021</v>
      </c>
      <c r="M389">
        <f t="shared" si="59"/>
        <v>2029</v>
      </c>
      <c r="N389" s="16" t="str">
        <f t="shared" si="60"/>
        <v>10/15/2021 - 10/15/2029</v>
      </c>
      <c r="O389" t="s">
        <v>1682</v>
      </c>
      <c r="P389" t="s">
        <v>767</v>
      </c>
      <c r="Q389" s="387" t="str">
        <f t="shared" si="61"/>
        <v>06/30/2021-10/14/2021</v>
      </c>
    </row>
    <row r="390" spans="1:17">
      <c r="A390" s="17" t="s">
        <v>1567</v>
      </c>
      <c r="B390" s="17" t="s">
        <v>1682</v>
      </c>
      <c r="C390" s="16" t="str">
        <f t="shared" si="54"/>
        <v>07/21/1905 - 10/15/2029</v>
      </c>
      <c r="D390" s="16" t="str">
        <f t="shared" si="62"/>
        <v>10/15/2021 - 10/15/2029</v>
      </c>
      <c r="E390" s="15" t="str">
        <f t="shared" si="55"/>
        <v>Rolling Hills Estates</v>
      </c>
      <c r="F390" s="13">
        <v>44377</v>
      </c>
      <c r="G390" s="13">
        <v>47406</v>
      </c>
      <c r="H390">
        <f t="shared" si="56"/>
        <v>2021</v>
      </c>
      <c r="I390">
        <f t="shared" si="57"/>
        <v>2029</v>
      </c>
      <c r="J390" s="13">
        <v>44484</v>
      </c>
      <c r="K390" s="13">
        <v>47406</v>
      </c>
      <c r="L390">
        <f t="shared" si="58"/>
        <v>2021</v>
      </c>
      <c r="M390">
        <f t="shared" si="59"/>
        <v>2029</v>
      </c>
      <c r="N390" s="16" t="str">
        <f t="shared" si="60"/>
        <v>10/15/2021 - 10/15/2029</v>
      </c>
      <c r="O390" t="s">
        <v>1682</v>
      </c>
      <c r="P390" t="s">
        <v>767</v>
      </c>
      <c r="Q390" s="387" t="str">
        <f t="shared" si="61"/>
        <v>06/30/2021-10/14/2021</v>
      </c>
    </row>
    <row r="391" spans="1:17">
      <c r="A391" s="17" t="s">
        <v>1568</v>
      </c>
      <c r="B391" s="17" t="s">
        <v>1682</v>
      </c>
      <c r="C391" s="16" t="str">
        <f t="shared" si="54"/>
        <v>07/21/1905 - 10/15/2029</v>
      </c>
      <c r="D391" s="16" t="str">
        <f t="shared" si="62"/>
        <v>10/15/2021 - 10/15/2029</v>
      </c>
      <c r="E391" s="15" t="str">
        <f t="shared" si="55"/>
        <v>Rosemead</v>
      </c>
      <c r="F391" s="13">
        <v>44377</v>
      </c>
      <c r="G391" s="13">
        <v>47406</v>
      </c>
      <c r="H391">
        <f t="shared" si="56"/>
        <v>2021</v>
      </c>
      <c r="I391">
        <f t="shared" si="57"/>
        <v>2029</v>
      </c>
      <c r="J391" s="13">
        <v>44484</v>
      </c>
      <c r="K391" s="13">
        <v>47406</v>
      </c>
      <c r="L391">
        <f t="shared" si="58"/>
        <v>2021</v>
      </c>
      <c r="M391">
        <f t="shared" si="59"/>
        <v>2029</v>
      </c>
      <c r="N391" s="16" t="str">
        <f t="shared" si="60"/>
        <v>10/15/2021 - 10/15/2029</v>
      </c>
      <c r="O391" t="s">
        <v>1682</v>
      </c>
      <c r="P391" t="s">
        <v>767</v>
      </c>
      <c r="Q391" s="387" t="str">
        <f t="shared" si="61"/>
        <v>06/30/2021-10/14/2021</v>
      </c>
    </row>
    <row r="392" spans="1:17">
      <c r="A392" s="17" t="s">
        <v>1854</v>
      </c>
      <c r="B392" s="17" t="s">
        <v>1703</v>
      </c>
      <c r="C392" s="16" t="str">
        <f t="shared" si="54"/>
        <v>07/21/1905 - 08/31/2029</v>
      </c>
      <c r="D392" s="16" t="str">
        <f t="shared" si="62"/>
        <v>05/15/2021 - 05/15/2029</v>
      </c>
      <c r="E392" s="15" t="str">
        <f t="shared" si="55"/>
        <v>Roseville</v>
      </c>
      <c r="F392" s="13">
        <v>44377</v>
      </c>
      <c r="G392" s="13">
        <v>47361</v>
      </c>
      <c r="H392">
        <f t="shared" si="56"/>
        <v>2021</v>
      </c>
      <c r="I392">
        <f t="shared" si="57"/>
        <v>2029</v>
      </c>
      <c r="J392" s="13">
        <v>44331</v>
      </c>
      <c r="K392" s="13">
        <v>47253</v>
      </c>
      <c r="L392">
        <f t="shared" si="58"/>
        <v>2021</v>
      </c>
      <c r="M392">
        <f t="shared" si="59"/>
        <v>2029</v>
      </c>
      <c r="N392" s="16" t="str">
        <f t="shared" si="60"/>
        <v>05/15/2021 - 05/15/2029</v>
      </c>
      <c r="O392" t="s">
        <v>1703</v>
      </c>
      <c r="P392" t="s">
        <v>767</v>
      </c>
      <c r="Q392" s="387" t="str">
        <f t="shared" si="61"/>
        <v>06/30/2021-05/14/2021</v>
      </c>
    </row>
    <row r="393" spans="1:17">
      <c r="A393" s="17" t="s">
        <v>1855</v>
      </c>
      <c r="B393" s="17" t="s">
        <v>1713</v>
      </c>
      <c r="C393" s="16" t="str">
        <f t="shared" si="54"/>
        <v>07/22/1905 - 12/31/2030</v>
      </c>
      <c r="D393" s="16" t="str">
        <f t="shared" si="62"/>
        <v>01/31/2023 - 01/31/2031</v>
      </c>
      <c r="E393" s="15" t="str">
        <f t="shared" si="55"/>
        <v>Ross</v>
      </c>
      <c r="F393" s="13">
        <v>44742</v>
      </c>
      <c r="G393" s="13">
        <v>47848</v>
      </c>
      <c r="H393">
        <f t="shared" si="56"/>
        <v>2022</v>
      </c>
      <c r="I393">
        <f t="shared" si="57"/>
        <v>2030</v>
      </c>
      <c r="J393" s="13">
        <v>44957</v>
      </c>
      <c r="K393" s="13">
        <v>47879</v>
      </c>
      <c r="L393">
        <f t="shared" si="58"/>
        <v>2023</v>
      </c>
      <c r="M393">
        <f t="shared" si="59"/>
        <v>2031</v>
      </c>
      <c r="N393" s="16" t="str">
        <f t="shared" si="60"/>
        <v>01/31/2023 - 01/31/2031</v>
      </c>
      <c r="O393" t="s">
        <v>1713</v>
      </c>
      <c r="P393" t="s">
        <v>767</v>
      </c>
      <c r="Q393" s="387" t="str">
        <f t="shared" si="61"/>
        <v>06/30/2022-01/30/2023</v>
      </c>
    </row>
    <row r="394" spans="1:17">
      <c r="A394" s="17" t="s">
        <v>1856</v>
      </c>
      <c r="B394" s="17" t="s">
        <v>1739</v>
      </c>
      <c r="C394" s="16" t="str">
        <f t="shared" si="54"/>
        <v>07/21/1905 - 08/31/2029</v>
      </c>
      <c r="D394" s="16" t="str">
        <f t="shared" si="62"/>
        <v>05/15/2021 - 05/15/2029</v>
      </c>
      <c r="E394" s="15" t="str">
        <f t="shared" si="55"/>
        <v>Sacramento</v>
      </c>
      <c r="F394" s="13">
        <v>44377</v>
      </c>
      <c r="G394" s="13">
        <v>47361</v>
      </c>
      <c r="H394">
        <f t="shared" si="56"/>
        <v>2021</v>
      </c>
      <c r="I394">
        <f t="shared" si="57"/>
        <v>2029</v>
      </c>
      <c r="J394" s="13">
        <v>44331</v>
      </c>
      <c r="K394" s="13">
        <v>47253</v>
      </c>
      <c r="L394">
        <f t="shared" si="58"/>
        <v>2021</v>
      </c>
      <c r="M394">
        <f t="shared" si="59"/>
        <v>2029</v>
      </c>
      <c r="N394" s="16" t="str">
        <f t="shared" si="60"/>
        <v>05/15/2021 - 05/15/2029</v>
      </c>
      <c r="O394" t="s">
        <v>1739</v>
      </c>
      <c r="P394" t="s">
        <v>767</v>
      </c>
      <c r="Q394" s="387" t="str">
        <f t="shared" si="61"/>
        <v>06/30/2021-05/14/2021</v>
      </c>
    </row>
    <row r="395" spans="1:17">
      <c r="A395" s="17" t="str">
        <f>B395</f>
        <v>Sacramento County - Unincorporated</v>
      </c>
      <c r="B395" s="17" t="s">
        <v>1036</v>
      </c>
      <c r="C395" s="16" t="str">
        <f t="shared" si="54"/>
        <v>07/21/1905 - 08/31/2029</v>
      </c>
      <c r="D395" s="16" t="str">
        <f t="shared" si="62"/>
        <v>05/15/2021 - 05/15/2029</v>
      </c>
      <c r="E395" s="15" t="str">
        <f t="shared" si="55"/>
        <v>Sacramento County - Unincorporated</v>
      </c>
      <c r="F395" s="13">
        <v>44377</v>
      </c>
      <c r="G395" s="13">
        <v>47361</v>
      </c>
      <c r="H395">
        <f t="shared" si="56"/>
        <v>2021</v>
      </c>
      <c r="I395">
        <f t="shared" si="57"/>
        <v>2029</v>
      </c>
      <c r="J395" s="13">
        <v>44331</v>
      </c>
      <c r="K395" s="13">
        <v>47253</v>
      </c>
      <c r="L395">
        <f t="shared" si="58"/>
        <v>2021</v>
      </c>
      <c r="M395">
        <f t="shared" si="59"/>
        <v>2029</v>
      </c>
      <c r="N395" s="16" t="str">
        <f t="shared" si="60"/>
        <v>05/15/2021 - 05/15/2029</v>
      </c>
      <c r="O395" t="s">
        <v>1739</v>
      </c>
      <c r="P395" t="s">
        <v>767</v>
      </c>
      <c r="Q395" s="387" t="str">
        <f t="shared" si="61"/>
        <v>06/30/2021-05/14/2021</v>
      </c>
    </row>
    <row r="396" spans="1:17">
      <c r="A396" s="17" t="s">
        <v>1857</v>
      </c>
      <c r="B396" s="17" t="s">
        <v>1732</v>
      </c>
      <c r="C396" s="16" t="str">
        <f t="shared" si="54"/>
        <v>07/15/1905 - 12/31/2023</v>
      </c>
      <c r="D396" s="16" t="str">
        <f t="shared" si="62"/>
        <v>12/31/2015 - 12/31/2023</v>
      </c>
      <c r="E396" s="15" t="str">
        <f t="shared" si="55"/>
        <v>Salinas</v>
      </c>
      <c r="F396" s="13">
        <v>41640</v>
      </c>
      <c r="G396" s="13">
        <v>45291</v>
      </c>
      <c r="H396">
        <f t="shared" si="56"/>
        <v>2014</v>
      </c>
      <c r="I396">
        <f t="shared" si="57"/>
        <v>2023</v>
      </c>
      <c r="J396" s="13">
        <v>42369</v>
      </c>
      <c r="K396" s="13">
        <v>45291</v>
      </c>
      <c r="L396">
        <f t="shared" si="58"/>
        <v>2015</v>
      </c>
      <c r="M396">
        <f t="shared" si="59"/>
        <v>2023</v>
      </c>
      <c r="N396" s="16" t="str">
        <f t="shared" si="60"/>
        <v>12/31/2015 - 12/31/2023</v>
      </c>
      <c r="O396" t="s">
        <v>1732</v>
      </c>
      <c r="Q396" s="387" t="str">
        <f t="shared" si="61"/>
        <v>01/01/2014-12/30/2015</v>
      </c>
    </row>
    <row r="397" spans="1:17">
      <c r="A397" s="17" t="s">
        <v>1570</v>
      </c>
      <c r="B397" s="17" t="s">
        <v>1713</v>
      </c>
      <c r="C397" s="16" t="str">
        <f t="shared" si="54"/>
        <v>07/22/1905 - 12/31/2030</v>
      </c>
      <c r="D397" s="16" t="str">
        <f t="shared" si="62"/>
        <v>01/31/2023 - 01/31/2031</v>
      </c>
      <c r="E397" s="15" t="str">
        <f t="shared" si="55"/>
        <v>San Anselmo</v>
      </c>
      <c r="F397" s="13">
        <v>44742</v>
      </c>
      <c r="G397" s="13">
        <v>47848</v>
      </c>
      <c r="H397">
        <f t="shared" si="56"/>
        <v>2022</v>
      </c>
      <c r="I397">
        <f t="shared" si="57"/>
        <v>2030</v>
      </c>
      <c r="J397" s="13">
        <v>44957</v>
      </c>
      <c r="K397" s="13">
        <v>47879</v>
      </c>
      <c r="L397">
        <f t="shared" si="58"/>
        <v>2023</v>
      </c>
      <c r="M397">
        <f t="shared" si="59"/>
        <v>2031</v>
      </c>
      <c r="N397" s="16" t="str">
        <f t="shared" si="60"/>
        <v>01/31/2023 - 01/31/2031</v>
      </c>
      <c r="O397" t="s">
        <v>1713</v>
      </c>
      <c r="P397" t="s">
        <v>767</v>
      </c>
      <c r="Q397" s="387" t="str">
        <f t="shared" si="61"/>
        <v>06/30/2022-01/30/2023</v>
      </c>
    </row>
    <row r="398" spans="1:17">
      <c r="A398" s="17" t="str">
        <f>B398</f>
        <v>San Benito County - Unincorporated</v>
      </c>
      <c r="B398" s="17" t="s">
        <v>1279</v>
      </c>
      <c r="C398" s="16" t="str">
        <f t="shared" si="54"/>
        <v>07/22/1905 - 12/31/2030</v>
      </c>
      <c r="D398" s="16" t="str">
        <f t="shared" si="62"/>
        <v>01/31/2023 - 01/31/2031</v>
      </c>
      <c r="E398" s="15" t="str">
        <f t="shared" si="55"/>
        <v>San Benito County - Unincorporated</v>
      </c>
      <c r="F398" s="13">
        <v>44742</v>
      </c>
      <c r="G398" s="13">
        <v>47848</v>
      </c>
      <c r="H398">
        <f t="shared" si="56"/>
        <v>2022</v>
      </c>
      <c r="I398">
        <f t="shared" si="57"/>
        <v>2030</v>
      </c>
      <c r="J398" s="13">
        <v>44957</v>
      </c>
      <c r="K398" s="13">
        <v>47879</v>
      </c>
      <c r="L398">
        <f t="shared" si="58"/>
        <v>2023</v>
      </c>
      <c r="M398">
        <f t="shared" si="59"/>
        <v>2031</v>
      </c>
      <c r="N398" s="16" t="str">
        <f t="shared" si="60"/>
        <v>01/31/2023 - 01/31/2031</v>
      </c>
      <c r="O398" t="s">
        <v>1713</v>
      </c>
      <c r="P398" t="s">
        <v>767</v>
      </c>
      <c r="Q398" s="387" t="str">
        <f t="shared" si="61"/>
        <v>06/30/2022-01/30/2023</v>
      </c>
    </row>
    <row r="399" spans="1:17">
      <c r="A399" s="17" t="s">
        <v>1571</v>
      </c>
      <c r="B399" s="17" t="s">
        <v>1680</v>
      </c>
      <c r="C399" s="16" t="str">
        <f t="shared" si="54"/>
        <v>07/21/1905 - 10/15/2029</v>
      </c>
      <c r="D399" s="16" t="str">
        <f t="shared" si="62"/>
        <v>10/15/2021 - 10/15/2029</v>
      </c>
      <c r="E399" s="15" t="str">
        <f t="shared" si="55"/>
        <v>San Bernardino</v>
      </c>
      <c r="F399" s="13">
        <v>44377</v>
      </c>
      <c r="G399" s="13">
        <v>47406</v>
      </c>
      <c r="H399">
        <f t="shared" si="56"/>
        <v>2021</v>
      </c>
      <c r="I399">
        <f t="shared" si="57"/>
        <v>2029</v>
      </c>
      <c r="J399" s="13">
        <v>44484</v>
      </c>
      <c r="K399" s="13">
        <v>47406</v>
      </c>
      <c r="L399">
        <f t="shared" si="58"/>
        <v>2021</v>
      </c>
      <c r="M399">
        <f t="shared" si="59"/>
        <v>2029</v>
      </c>
      <c r="N399" s="16" t="str">
        <f t="shared" si="60"/>
        <v>10/15/2021 - 10/15/2029</v>
      </c>
      <c r="O399" t="s">
        <v>1782</v>
      </c>
      <c r="P399" t="s">
        <v>767</v>
      </c>
      <c r="Q399" s="387" t="str">
        <f t="shared" si="61"/>
        <v>06/30/2021-10/14/2021</v>
      </c>
    </row>
    <row r="400" spans="1:17">
      <c r="A400" s="17" t="str">
        <f>B400</f>
        <v>San Bernardino County - Unincorporated</v>
      </c>
      <c r="B400" s="17" t="s">
        <v>956</v>
      </c>
      <c r="C400" s="16" t="str">
        <f t="shared" si="54"/>
        <v>07/21/1905 - 10/15/2029</v>
      </c>
      <c r="D400" s="16" t="str">
        <f t="shared" si="62"/>
        <v>10/15/2021 - 10/15/2029</v>
      </c>
      <c r="E400" s="15" t="str">
        <f t="shared" si="55"/>
        <v>San Bernardino County - Unincorporated</v>
      </c>
      <c r="F400" s="13">
        <v>44377</v>
      </c>
      <c r="G400" s="13">
        <v>47406</v>
      </c>
      <c r="H400">
        <f t="shared" si="56"/>
        <v>2021</v>
      </c>
      <c r="I400">
        <f t="shared" si="57"/>
        <v>2029</v>
      </c>
      <c r="J400" s="13">
        <v>44484</v>
      </c>
      <c r="K400" s="13">
        <v>47406</v>
      </c>
      <c r="L400">
        <f t="shared" si="58"/>
        <v>2021</v>
      </c>
      <c r="M400">
        <f t="shared" si="59"/>
        <v>2029</v>
      </c>
      <c r="N400" s="16" t="str">
        <f t="shared" si="60"/>
        <v>10/15/2021 - 10/15/2029</v>
      </c>
      <c r="O400" t="s">
        <v>1680</v>
      </c>
      <c r="P400" t="s">
        <v>767</v>
      </c>
      <c r="Q400" s="387" t="str">
        <f t="shared" si="61"/>
        <v>06/30/2021-10/14/2021</v>
      </c>
    </row>
    <row r="401" spans="1:17">
      <c r="A401" s="17" t="s">
        <v>1573</v>
      </c>
      <c r="B401" s="17" t="s">
        <v>1699</v>
      </c>
      <c r="C401" s="16" t="str">
        <f t="shared" si="54"/>
        <v>07/22/1905 - 12/31/2030</v>
      </c>
      <c r="D401" s="16" t="str">
        <f t="shared" si="62"/>
        <v>01/31/2023 - 01/31/2031</v>
      </c>
      <c r="E401" s="15" t="str">
        <f t="shared" si="55"/>
        <v>San Bruno</v>
      </c>
      <c r="F401" s="13">
        <v>44742</v>
      </c>
      <c r="G401" s="13">
        <v>47848</v>
      </c>
      <c r="H401">
        <f t="shared" si="56"/>
        <v>2022</v>
      </c>
      <c r="I401">
        <f t="shared" si="57"/>
        <v>2030</v>
      </c>
      <c r="J401" s="13">
        <v>44957</v>
      </c>
      <c r="K401" s="13">
        <v>47879</v>
      </c>
      <c r="L401">
        <f t="shared" si="58"/>
        <v>2023</v>
      </c>
      <c r="M401">
        <f t="shared" si="59"/>
        <v>2031</v>
      </c>
      <c r="N401" s="16" t="str">
        <f t="shared" si="60"/>
        <v>01/31/2023 - 01/31/2031</v>
      </c>
      <c r="O401" t="s">
        <v>1699</v>
      </c>
      <c r="P401" t="s">
        <v>767</v>
      </c>
      <c r="Q401" s="387" t="str">
        <f t="shared" si="61"/>
        <v>06/30/2022-01/30/2023</v>
      </c>
    </row>
    <row r="402" spans="1:17">
      <c r="A402" s="17" t="s">
        <v>1574</v>
      </c>
      <c r="B402" s="17" t="s">
        <v>1699</v>
      </c>
      <c r="C402" s="16" t="str">
        <f t="shared" si="54"/>
        <v>07/22/1905 - 12/31/2030</v>
      </c>
      <c r="D402" s="16" t="str">
        <f t="shared" si="62"/>
        <v>01/31/2023 - 01/31/2031</v>
      </c>
      <c r="E402" s="15" t="str">
        <f t="shared" si="55"/>
        <v>San Carlos</v>
      </c>
      <c r="F402" s="13">
        <v>44742</v>
      </c>
      <c r="G402" s="13">
        <v>47848</v>
      </c>
      <c r="H402">
        <f t="shared" si="56"/>
        <v>2022</v>
      </c>
      <c r="I402">
        <f t="shared" si="57"/>
        <v>2030</v>
      </c>
      <c r="J402" s="13">
        <v>44957</v>
      </c>
      <c r="K402" s="13">
        <v>47879</v>
      </c>
      <c r="L402">
        <f t="shared" si="58"/>
        <v>2023</v>
      </c>
      <c r="M402">
        <f t="shared" si="59"/>
        <v>2031</v>
      </c>
      <c r="N402" s="16" t="str">
        <f t="shared" si="60"/>
        <v>01/31/2023 - 01/31/2031</v>
      </c>
      <c r="O402" t="s">
        <v>1699</v>
      </c>
      <c r="P402" t="s">
        <v>767</v>
      </c>
      <c r="Q402" s="387" t="str">
        <f t="shared" si="61"/>
        <v>06/30/2022-01/30/2023</v>
      </c>
    </row>
    <row r="403" spans="1:17">
      <c r="A403" s="17" t="s">
        <v>1575</v>
      </c>
      <c r="B403" s="17" t="s">
        <v>1685</v>
      </c>
      <c r="C403" s="16" t="str">
        <f t="shared" si="54"/>
        <v>07/21/1905 - 10/15/2029</v>
      </c>
      <c r="D403" s="16" t="str">
        <f t="shared" si="62"/>
        <v>10/15/2021 - 10/15/2029</v>
      </c>
      <c r="E403" s="15" t="str">
        <f t="shared" si="55"/>
        <v>San Clemente</v>
      </c>
      <c r="F403" s="13">
        <v>44377</v>
      </c>
      <c r="G403" s="13">
        <v>47406</v>
      </c>
      <c r="H403">
        <f t="shared" si="56"/>
        <v>2021</v>
      </c>
      <c r="I403">
        <f t="shared" si="57"/>
        <v>2029</v>
      </c>
      <c r="J403" s="13">
        <v>44484</v>
      </c>
      <c r="K403" s="13">
        <v>47406</v>
      </c>
      <c r="L403">
        <f t="shared" si="58"/>
        <v>2021</v>
      </c>
      <c r="M403">
        <f t="shared" si="59"/>
        <v>2029</v>
      </c>
      <c r="N403" s="16" t="str">
        <f t="shared" si="60"/>
        <v>10/15/2021 - 10/15/2029</v>
      </c>
      <c r="O403" t="s">
        <v>1685</v>
      </c>
      <c r="P403" t="s">
        <v>767</v>
      </c>
      <c r="Q403" s="387" t="str">
        <f t="shared" si="61"/>
        <v>06/30/2021-10/14/2021</v>
      </c>
    </row>
    <row r="404" spans="1:17">
      <c r="A404" s="17" t="s">
        <v>1576</v>
      </c>
      <c r="B404" s="17" t="s">
        <v>1731</v>
      </c>
      <c r="C404" s="16" t="str">
        <f t="shared" si="54"/>
        <v>07/21/1905 - 04/15/2029</v>
      </c>
      <c r="D404" s="16" t="str">
        <f t="shared" si="62"/>
        <v>04/30/2021 - 04/30/2029</v>
      </c>
      <c r="E404" s="15" t="str">
        <f t="shared" si="55"/>
        <v>San Diego</v>
      </c>
      <c r="F404" s="13">
        <v>44012</v>
      </c>
      <c r="G404" s="13">
        <v>47223</v>
      </c>
      <c r="H404">
        <f t="shared" si="56"/>
        <v>2020</v>
      </c>
      <c r="I404">
        <f t="shared" si="57"/>
        <v>2029</v>
      </c>
      <c r="J404" s="13">
        <v>44316</v>
      </c>
      <c r="K404" s="13">
        <v>47238</v>
      </c>
      <c r="L404">
        <f t="shared" si="58"/>
        <v>2021</v>
      </c>
      <c r="M404">
        <f t="shared" si="59"/>
        <v>2029</v>
      </c>
      <c r="N404" s="16" t="str">
        <f t="shared" si="60"/>
        <v>04/30/2021 - 04/30/2029</v>
      </c>
      <c r="O404" t="s">
        <v>1731</v>
      </c>
      <c r="P404" t="s">
        <v>767</v>
      </c>
      <c r="Q404" s="387" t="str">
        <f t="shared" si="61"/>
        <v>06/30/2020-04/29/2021</v>
      </c>
    </row>
    <row r="405" spans="1:17">
      <c r="A405" s="17" t="str">
        <f>B405</f>
        <v>San Diego County - Unincorporated</v>
      </c>
      <c r="B405" s="17" t="s">
        <v>914</v>
      </c>
      <c r="C405" s="16" t="str">
        <f t="shared" si="54"/>
        <v>07/21/1905 - 04/15/2029</v>
      </c>
      <c r="D405" s="16" t="str">
        <f t="shared" si="62"/>
        <v>04/30/2021 - 04/30/2029</v>
      </c>
      <c r="E405" s="15" t="str">
        <f t="shared" si="55"/>
        <v>San Diego County - Unincorporated</v>
      </c>
      <c r="F405" s="13">
        <v>44012</v>
      </c>
      <c r="G405" s="13">
        <v>47223</v>
      </c>
      <c r="H405">
        <f t="shared" si="56"/>
        <v>2020</v>
      </c>
      <c r="I405">
        <f t="shared" si="57"/>
        <v>2029</v>
      </c>
      <c r="J405" s="13">
        <v>44316</v>
      </c>
      <c r="K405" s="13">
        <v>47238</v>
      </c>
      <c r="L405">
        <f t="shared" si="58"/>
        <v>2021</v>
      </c>
      <c r="M405">
        <f t="shared" si="59"/>
        <v>2029</v>
      </c>
      <c r="N405" s="16" t="str">
        <f t="shared" si="60"/>
        <v>04/30/2021 - 04/30/2029</v>
      </c>
      <c r="O405" t="s">
        <v>1731</v>
      </c>
      <c r="P405" t="s">
        <v>767</v>
      </c>
      <c r="Q405" s="387" t="str">
        <f t="shared" si="61"/>
        <v>06/30/2020-04/29/2021</v>
      </c>
    </row>
    <row r="406" spans="1:17">
      <c r="A406" s="17" t="s">
        <v>1578</v>
      </c>
      <c r="B406" s="17" t="s">
        <v>1682</v>
      </c>
      <c r="C406" s="16" t="str">
        <f t="shared" si="54"/>
        <v>07/21/1905 - 10/15/2029</v>
      </c>
      <c r="D406" s="16" t="str">
        <f t="shared" si="62"/>
        <v>10/15/2021 - 10/15/2029</v>
      </c>
      <c r="E406" s="15" t="str">
        <f t="shared" si="55"/>
        <v>San Dimas</v>
      </c>
      <c r="F406" s="13">
        <v>44377</v>
      </c>
      <c r="G406" s="13">
        <v>47406</v>
      </c>
      <c r="H406">
        <f t="shared" si="56"/>
        <v>2021</v>
      </c>
      <c r="I406">
        <f t="shared" si="57"/>
        <v>2029</v>
      </c>
      <c r="J406" s="13">
        <v>44484</v>
      </c>
      <c r="K406" s="13">
        <v>47406</v>
      </c>
      <c r="L406">
        <f t="shared" si="58"/>
        <v>2021</v>
      </c>
      <c r="M406">
        <f t="shared" si="59"/>
        <v>2029</v>
      </c>
      <c r="N406" s="16" t="str">
        <f t="shared" si="60"/>
        <v>10/15/2021 - 10/15/2029</v>
      </c>
      <c r="O406" t="s">
        <v>1682</v>
      </c>
      <c r="P406" t="s">
        <v>767</v>
      </c>
      <c r="Q406" s="387" t="str">
        <f t="shared" si="61"/>
        <v>06/30/2021-10/14/2021</v>
      </c>
    </row>
    <row r="407" spans="1:17">
      <c r="A407" s="17" t="s">
        <v>1579</v>
      </c>
      <c r="B407" s="17" t="s">
        <v>1682</v>
      </c>
      <c r="C407" s="16" t="str">
        <f t="shared" si="54"/>
        <v>07/21/1905 - 10/15/2029</v>
      </c>
      <c r="D407" s="16" t="str">
        <f t="shared" si="62"/>
        <v>10/15/2021 - 10/15/2029</v>
      </c>
      <c r="E407" s="15" t="str">
        <f t="shared" si="55"/>
        <v>San Fernando</v>
      </c>
      <c r="F407" s="13">
        <v>44377</v>
      </c>
      <c r="G407" s="13">
        <v>47406</v>
      </c>
      <c r="H407">
        <f t="shared" si="56"/>
        <v>2021</v>
      </c>
      <c r="I407">
        <f t="shared" si="57"/>
        <v>2029</v>
      </c>
      <c r="J407" s="13">
        <v>44484</v>
      </c>
      <c r="K407" s="13">
        <v>47406</v>
      </c>
      <c r="L407">
        <f t="shared" si="58"/>
        <v>2021</v>
      </c>
      <c r="M407">
        <f t="shared" si="59"/>
        <v>2029</v>
      </c>
      <c r="N407" s="16" t="str">
        <f t="shared" si="60"/>
        <v>10/15/2021 - 10/15/2029</v>
      </c>
      <c r="O407" t="s">
        <v>1682</v>
      </c>
      <c r="P407" t="s">
        <v>767</v>
      </c>
      <c r="Q407" s="387" t="str">
        <f t="shared" si="61"/>
        <v>06/30/2021-10/14/2021</v>
      </c>
    </row>
    <row r="408" spans="1:17">
      <c r="A408" s="17" t="s">
        <v>1580</v>
      </c>
      <c r="B408" s="17" t="s">
        <v>1858</v>
      </c>
      <c r="C408" s="16" t="str">
        <f t="shared" si="54"/>
        <v>07/22/1905 - 12/31/2030</v>
      </c>
      <c r="D408" s="16" t="str">
        <f t="shared" si="62"/>
        <v>01/31/2023 - 01/31/2031</v>
      </c>
      <c r="E408" s="15" t="str">
        <f t="shared" si="55"/>
        <v>San Francisco</v>
      </c>
      <c r="F408" s="13">
        <v>44742</v>
      </c>
      <c r="G408" s="13">
        <v>47848</v>
      </c>
      <c r="H408">
        <f t="shared" si="56"/>
        <v>2022</v>
      </c>
      <c r="I408">
        <f t="shared" si="57"/>
        <v>2030</v>
      </c>
      <c r="J408" s="13">
        <v>44957</v>
      </c>
      <c r="K408" s="13">
        <v>47879</v>
      </c>
      <c r="L408">
        <f t="shared" si="58"/>
        <v>2023</v>
      </c>
      <c r="M408">
        <f t="shared" si="59"/>
        <v>2031</v>
      </c>
      <c r="N408" s="16" t="str">
        <f t="shared" si="60"/>
        <v>01/31/2023 - 01/31/2031</v>
      </c>
      <c r="O408" t="s">
        <v>1858</v>
      </c>
      <c r="P408" t="s">
        <v>767</v>
      </c>
      <c r="Q408" s="387" t="str">
        <f t="shared" si="61"/>
        <v>06/30/2022-01/30/2023</v>
      </c>
    </row>
    <row r="409" spans="1:17">
      <c r="A409" s="17" t="s">
        <v>1581</v>
      </c>
      <c r="B409" s="17" t="s">
        <v>1682</v>
      </c>
      <c r="C409" s="16" t="str">
        <f t="shared" si="54"/>
        <v>07/21/1905 - 10/15/2029</v>
      </c>
      <c r="D409" s="16" t="str">
        <f t="shared" si="62"/>
        <v>10/15/2021 - 10/15/2029</v>
      </c>
      <c r="E409" s="15" t="str">
        <f t="shared" si="55"/>
        <v>San Gabriel</v>
      </c>
      <c r="F409" s="13">
        <v>44377</v>
      </c>
      <c r="G409" s="13">
        <v>47406</v>
      </c>
      <c r="H409">
        <f t="shared" si="56"/>
        <v>2021</v>
      </c>
      <c r="I409">
        <f t="shared" si="57"/>
        <v>2029</v>
      </c>
      <c r="J409" s="13">
        <v>44484</v>
      </c>
      <c r="K409" s="13">
        <v>47406</v>
      </c>
      <c r="L409">
        <f t="shared" si="58"/>
        <v>2021</v>
      </c>
      <c r="M409">
        <f t="shared" si="59"/>
        <v>2029</v>
      </c>
      <c r="N409" s="16" t="str">
        <f t="shared" si="60"/>
        <v>10/15/2021 - 10/15/2029</v>
      </c>
      <c r="O409" t="s">
        <v>1682</v>
      </c>
      <c r="P409" t="s">
        <v>767</v>
      </c>
      <c r="Q409" s="387" t="str">
        <f t="shared" si="61"/>
        <v>06/30/2021-10/14/2021</v>
      </c>
    </row>
    <row r="410" spans="1:17">
      <c r="A410" s="17" t="s">
        <v>1582</v>
      </c>
      <c r="B410" s="17" t="s">
        <v>1709</v>
      </c>
      <c r="C410" s="16" t="str">
        <f t="shared" si="54"/>
        <v>07/21/1905 - 10/15/2029</v>
      </c>
      <c r="D410" s="16" t="str">
        <f t="shared" si="62"/>
        <v>10/15/2021 - 10/15/2029</v>
      </c>
      <c r="E410" s="15" t="str">
        <f t="shared" si="55"/>
        <v>San Jacinto</v>
      </c>
      <c r="F410" s="13">
        <v>44377</v>
      </c>
      <c r="G410" s="13">
        <v>47406</v>
      </c>
      <c r="H410">
        <f t="shared" si="56"/>
        <v>2021</v>
      </c>
      <c r="I410">
        <f t="shared" si="57"/>
        <v>2029</v>
      </c>
      <c r="J410" s="13">
        <v>44484</v>
      </c>
      <c r="K410" s="13">
        <v>47406</v>
      </c>
      <c r="L410">
        <f t="shared" si="58"/>
        <v>2021</v>
      </c>
      <c r="M410">
        <f t="shared" si="59"/>
        <v>2029</v>
      </c>
      <c r="N410" s="16" t="str">
        <f t="shared" si="60"/>
        <v>10/15/2021 - 10/15/2029</v>
      </c>
      <c r="O410" t="s">
        <v>1709</v>
      </c>
      <c r="P410" t="s">
        <v>767</v>
      </c>
      <c r="Q410" s="387" t="str">
        <f t="shared" si="61"/>
        <v>06/30/2021-10/14/2021</v>
      </c>
    </row>
    <row r="411" spans="1:17">
      <c r="A411" s="17" t="s">
        <v>1859</v>
      </c>
      <c r="B411" s="17" t="s">
        <v>1743</v>
      </c>
      <c r="C411" s="16" t="str">
        <f t="shared" si="54"/>
        <v>07/15/1905 - 12/31/2023</v>
      </c>
      <c r="D411" s="16" t="str">
        <f t="shared" si="62"/>
        <v>12/31/2015 - 12/31/2023</v>
      </c>
      <c r="E411" s="15" t="str">
        <f t="shared" si="55"/>
        <v>San Joaquin</v>
      </c>
      <c r="F411" s="13">
        <v>41275</v>
      </c>
      <c r="G411" s="13">
        <v>45291</v>
      </c>
      <c r="H411">
        <f t="shared" si="56"/>
        <v>2013</v>
      </c>
      <c r="I411">
        <f t="shared" si="57"/>
        <v>2023</v>
      </c>
      <c r="J411" s="13">
        <v>42369</v>
      </c>
      <c r="K411" s="13">
        <v>45291</v>
      </c>
      <c r="L411">
        <f t="shared" si="58"/>
        <v>2015</v>
      </c>
      <c r="M411">
        <f t="shared" si="59"/>
        <v>2023</v>
      </c>
      <c r="N411" s="16" t="str">
        <f t="shared" si="60"/>
        <v>12/31/2015 - 12/31/2023</v>
      </c>
      <c r="O411" t="s">
        <v>1743</v>
      </c>
      <c r="Q411" s="387" t="str">
        <f t="shared" si="61"/>
        <v>01/01/2013-12/30/2015</v>
      </c>
    </row>
    <row r="412" spans="1:17">
      <c r="A412" s="17" t="s">
        <v>1860</v>
      </c>
      <c r="B412" s="17" t="s">
        <v>1765</v>
      </c>
      <c r="C412" s="16" t="str">
        <f t="shared" si="54"/>
        <v>07/15/1905 - 12/31/2023</v>
      </c>
      <c r="D412" s="16" t="str">
        <f t="shared" si="62"/>
        <v>12/31/2015 - 12/31/2023</v>
      </c>
      <c r="E412" s="15" t="str">
        <f t="shared" si="55"/>
        <v>San Joaquin County - Unincorporated</v>
      </c>
      <c r="F412" s="13">
        <v>41640</v>
      </c>
      <c r="G412" s="13">
        <v>45291</v>
      </c>
      <c r="H412">
        <f t="shared" si="56"/>
        <v>2014</v>
      </c>
      <c r="I412">
        <f t="shared" si="57"/>
        <v>2023</v>
      </c>
      <c r="J412" s="13">
        <v>42369</v>
      </c>
      <c r="K412" s="13">
        <v>45291</v>
      </c>
      <c r="L412">
        <f t="shared" si="58"/>
        <v>2015</v>
      </c>
      <c r="M412">
        <f t="shared" si="59"/>
        <v>2023</v>
      </c>
      <c r="N412" s="16" t="str">
        <f t="shared" si="60"/>
        <v>12/31/2015 - 12/31/2023</v>
      </c>
      <c r="O412" t="s">
        <v>1765</v>
      </c>
      <c r="Q412" s="387" t="str">
        <f t="shared" si="61"/>
        <v>01/01/2014-12/30/2015</v>
      </c>
    </row>
    <row r="413" spans="1:17">
      <c r="A413" s="17" t="s">
        <v>1583</v>
      </c>
      <c r="B413" s="17" t="s">
        <v>1727</v>
      </c>
      <c r="C413" s="16" t="str">
        <f t="shared" si="54"/>
        <v>07/22/1905 - 12/31/2030</v>
      </c>
      <c r="D413" s="16" t="str">
        <f t="shared" si="62"/>
        <v>01/31/2023 - 01/31/2031</v>
      </c>
      <c r="E413" s="15" t="str">
        <f t="shared" si="55"/>
        <v>San Jose</v>
      </c>
      <c r="F413" s="13">
        <v>44742</v>
      </c>
      <c r="G413" s="13">
        <v>47848</v>
      </c>
      <c r="H413">
        <f t="shared" si="56"/>
        <v>2022</v>
      </c>
      <c r="I413">
        <f t="shared" si="57"/>
        <v>2030</v>
      </c>
      <c r="J413" s="13">
        <v>44957</v>
      </c>
      <c r="K413" s="13">
        <v>47879</v>
      </c>
      <c r="L413">
        <f t="shared" si="58"/>
        <v>2023</v>
      </c>
      <c r="M413">
        <f t="shared" si="59"/>
        <v>2031</v>
      </c>
      <c r="N413" s="16" t="str">
        <f t="shared" si="60"/>
        <v>01/31/2023 - 01/31/2031</v>
      </c>
      <c r="O413" t="s">
        <v>1727</v>
      </c>
      <c r="P413" t="s">
        <v>767</v>
      </c>
      <c r="Q413" s="387" t="str">
        <f t="shared" si="61"/>
        <v>06/30/2022-01/30/2023</v>
      </c>
    </row>
    <row r="414" spans="1:17">
      <c r="A414" s="17" t="s">
        <v>1861</v>
      </c>
      <c r="B414" s="17" t="s">
        <v>1782</v>
      </c>
      <c r="C414" s="16" t="str">
        <f t="shared" si="54"/>
        <v>07/15/1905 - 12/31/2023</v>
      </c>
      <c r="D414" s="16" t="str">
        <f t="shared" si="62"/>
        <v>12/31/2015 - 12/31/2023</v>
      </c>
      <c r="E414" s="15" t="str">
        <f t="shared" si="55"/>
        <v>San Juan Bautista</v>
      </c>
      <c r="F414" s="13">
        <v>41640</v>
      </c>
      <c r="G414" s="13">
        <v>45291</v>
      </c>
      <c r="H414">
        <f t="shared" si="56"/>
        <v>2014</v>
      </c>
      <c r="I414">
        <f t="shared" si="57"/>
        <v>2023</v>
      </c>
      <c r="J414" s="13">
        <v>42369</v>
      </c>
      <c r="K414" s="13">
        <v>45291</v>
      </c>
      <c r="L414">
        <f t="shared" si="58"/>
        <v>2015</v>
      </c>
      <c r="M414">
        <f t="shared" si="59"/>
        <v>2023</v>
      </c>
      <c r="N414" s="16" t="str">
        <f t="shared" si="60"/>
        <v>12/31/2015 - 12/31/2023</v>
      </c>
      <c r="O414" t="s">
        <v>1782</v>
      </c>
      <c r="Q414" s="387" t="str">
        <f t="shared" si="61"/>
        <v>01/01/2014-12/30/2015</v>
      </c>
    </row>
    <row r="415" spans="1:17">
      <c r="A415" s="17" t="s">
        <v>1584</v>
      </c>
      <c r="B415" s="17" t="s">
        <v>1685</v>
      </c>
      <c r="C415" s="16" t="str">
        <f t="shared" si="54"/>
        <v>07/21/1905 - 10/15/2029</v>
      </c>
      <c r="D415" s="16" t="str">
        <f t="shared" si="62"/>
        <v>10/15/2021 - 10/15/2029</v>
      </c>
      <c r="E415" s="15" t="str">
        <f t="shared" si="55"/>
        <v>San Juan Capistrano</v>
      </c>
      <c r="F415" s="13">
        <v>44377</v>
      </c>
      <c r="G415" s="13">
        <v>47406</v>
      </c>
      <c r="H415">
        <f t="shared" si="56"/>
        <v>2021</v>
      </c>
      <c r="I415">
        <f t="shared" si="57"/>
        <v>2029</v>
      </c>
      <c r="J415" s="13">
        <v>44484</v>
      </c>
      <c r="K415" s="13">
        <v>47406</v>
      </c>
      <c r="L415">
        <f t="shared" si="58"/>
        <v>2021</v>
      </c>
      <c r="M415">
        <f t="shared" si="59"/>
        <v>2029</v>
      </c>
      <c r="N415" s="16" t="str">
        <f t="shared" si="60"/>
        <v>10/15/2021 - 10/15/2029</v>
      </c>
      <c r="O415" t="s">
        <v>1685</v>
      </c>
      <c r="P415" t="s">
        <v>767</v>
      </c>
      <c r="Q415" s="387" t="str">
        <f t="shared" si="61"/>
        <v>06/30/2021-10/14/2021</v>
      </c>
    </row>
    <row r="416" spans="1:17">
      <c r="A416" s="17" t="s">
        <v>1585</v>
      </c>
      <c r="B416" s="17" t="s">
        <v>1683</v>
      </c>
      <c r="C416" s="16" t="str">
        <f t="shared" si="54"/>
        <v>07/22/1905 - 12/31/2030</v>
      </c>
      <c r="D416" s="16" t="str">
        <f t="shared" si="62"/>
        <v>01/31/2023 - 01/31/2031</v>
      </c>
      <c r="E416" s="15" t="str">
        <f t="shared" si="55"/>
        <v>San Leandro</v>
      </c>
      <c r="F416" s="13">
        <v>44742</v>
      </c>
      <c r="G416" s="13">
        <v>47848</v>
      </c>
      <c r="H416">
        <f t="shared" si="56"/>
        <v>2022</v>
      </c>
      <c r="I416">
        <f t="shared" si="57"/>
        <v>2030</v>
      </c>
      <c r="J416" s="13">
        <v>44957</v>
      </c>
      <c r="K416" s="13">
        <v>47879</v>
      </c>
      <c r="L416">
        <f t="shared" si="58"/>
        <v>2023</v>
      </c>
      <c r="M416">
        <f t="shared" si="59"/>
        <v>2031</v>
      </c>
      <c r="N416" s="16" t="str">
        <f t="shared" si="60"/>
        <v>01/31/2023 - 01/31/2031</v>
      </c>
      <c r="O416" t="s">
        <v>1683</v>
      </c>
      <c r="P416" t="s">
        <v>767</v>
      </c>
      <c r="Q416" s="387" t="str">
        <f t="shared" si="61"/>
        <v>06/30/2022-01/30/2023</v>
      </c>
    </row>
    <row r="417" spans="1:17">
      <c r="A417" s="17" t="s">
        <v>1586</v>
      </c>
      <c r="B417" s="17" t="s">
        <v>1696</v>
      </c>
      <c r="C417" s="16" t="str">
        <f t="shared" si="54"/>
        <v>07/20/1905 - 12/31/2028</v>
      </c>
      <c r="D417" s="16" t="str">
        <f t="shared" si="62"/>
        <v>01/01/2021 - 12/31/2028</v>
      </c>
      <c r="E417" s="15" t="str">
        <f t="shared" si="55"/>
        <v>San Luis Obispo</v>
      </c>
      <c r="F417" s="13">
        <v>43466</v>
      </c>
      <c r="G417" s="13">
        <v>47118</v>
      </c>
      <c r="H417">
        <f t="shared" si="56"/>
        <v>2019</v>
      </c>
      <c r="I417">
        <f t="shared" si="57"/>
        <v>2028</v>
      </c>
      <c r="J417" s="13">
        <v>44197</v>
      </c>
      <c r="K417" s="13">
        <v>47118</v>
      </c>
      <c r="L417">
        <f t="shared" si="58"/>
        <v>2021</v>
      </c>
      <c r="M417">
        <f t="shared" si="59"/>
        <v>2028</v>
      </c>
      <c r="N417" s="16" t="str">
        <f t="shared" si="60"/>
        <v>01/01/2021 - 12/31/2028</v>
      </c>
      <c r="O417" t="s">
        <v>1696</v>
      </c>
      <c r="P417" t="s">
        <v>767</v>
      </c>
      <c r="Q417" s="387" t="str">
        <f t="shared" si="61"/>
        <v>01/01/2019-12/31/2020</v>
      </c>
    </row>
    <row r="418" spans="1:17">
      <c r="A418" s="17" t="str">
        <f>B418</f>
        <v>San Luis Obispo County - Unincorporated</v>
      </c>
      <c r="B418" s="17" t="s">
        <v>927</v>
      </c>
      <c r="C418" s="16" t="str">
        <f t="shared" si="54"/>
        <v>07/20/1905 - 12/31/2028</v>
      </c>
      <c r="D418" s="16" t="str">
        <f t="shared" si="62"/>
        <v>01/01/2021 - 12/31/2028</v>
      </c>
      <c r="E418" s="15" t="str">
        <f t="shared" si="55"/>
        <v>San Luis Obispo County - Unincorporated</v>
      </c>
      <c r="F418" s="13">
        <v>43466</v>
      </c>
      <c r="G418" s="13">
        <v>47118</v>
      </c>
      <c r="H418">
        <f t="shared" si="56"/>
        <v>2019</v>
      </c>
      <c r="I418">
        <f t="shared" si="57"/>
        <v>2028</v>
      </c>
      <c r="J418" s="13">
        <v>44197</v>
      </c>
      <c r="K418" s="13">
        <v>47118</v>
      </c>
      <c r="L418">
        <f t="shared" si="58"/>
        <v>2021</v>
      </c>
      <c r="M418">
        <f t="shared" si="59"/>
        <v>2028</v>
      </c>
      <c r="N418" s="16" t="str">
        <f t="shared" si="60"/>
        <v>01/01/2021 - 12/31/2028</v>
      </c>
      <c r="O418" t="s">
        <v>1696</v>
      </c>
      <c r="P418" t="s">
        <v>767</v>
      </c>
      <c r="Q418" s="387" t="str">
        <f t="shared" si="61"/>
        <v>01/01/2019-12/31/2020</v>
      </c>
    </row>
    <row r="419" spans="1:17">
      <c r="A419" s="17" t="s">
        <v>1588</v>
      </c>
      <c r="B419" s="17" t="s">
        <v>1731</v>
      </c>
      <c r="C419" s="16" t="str">
        <f t="shared" si="54"/>
        <v>07/21/1905 - 04/15/2029</v>
      </c>
      <c r="D419" s="16" t="str">
        <f t="shared" si="62"/>
        <v>04/30/2021 - 04/30/2029</v>
      </c>
      <c r="E419" s="15" t="str">
        <f t="shared" si="55"/>
        <v>San Marcos</v>
      </c>
      <c r="F419" s="13">
        <v>44012</v>
      </c>
      <c r="G419" s="13">
        <v>47223</v>
      </c>
      <c r="H419">
        <f t="shared" si="56"/>
        <v>2020</v>
      </c>
      <c r="I419">
        <f t="shared" si="57"/>
        <v>2029</v>
      </c>
      <c r="J419" s="13">
        <v>44316</v>
      </c>
      <c r="K419" s="13">
        <v>47238</v>
      </c>
      <c r="L419">
        <f t="shared" si="58"/>
        <v>2021</v>
      </c>
      <c r="M419">
        <f t="shared" si="59"/>
        <v>2029</v>
      </c>
      <c r="N419" s="16" t="str">
        <f t="shared" si="60"/>
        <v>04/30/2021 - 04/30/2029</v>
      </c>
      <c r="O419" t="s">
        <v>1731</v>
      </c>
      <c r="P419" t="s">
        <v>767</v>
      </c>
      <c r="Q419" s="387" t="str">
        <f t="shared" si="61"/>
        <v>06/30/2020-04/29/2021</v>
      </c>
    </row>
    <row r="420" spans="1:17">
      <c r="A420" s="17" t="s">
        <v>1862</v>
      </c>
      <c r="B420" s="17" t="s">
        <v>1682</v>
      </c>
      <c r="C420" s="16" t="str">
        <f t="shared" si="54"/>
        <v>07/21/1905 - 10/15/2029</v>
      </c>
      <c r="D420" s="16" t="str">
        <f t="shared" si="62"/>
        <v>10/15/2021 - 10/15/2029</v>
      </c>
      <c r="E420" s="15" t="str">
        <f t="shared" si="55"/>
        <v>San Marino</v>
      </c>
      <c r="F420" s="13">
        <v>44377</v>
      </c>
      <c r="G420" s="13">
        <v>47406</v>
      </c>
      <c r="H420">
        <f t="shared" si="56"/>
        <v>2021</v>
      </c>
      <c r="I420">
        <f t="shared" si="57"/>
        <v>2029</v>
      </c>
      <c r="J420" s="13">
        <v>44484</v>
      </c>
      <c r="K420" s="13">
        <v>47406</v>
      </c>
      <c r="L420">
        <f t="shared" si="58"/>
        <v>2021</v>
      </c>
      <c r="M420">
        <f t="shared" si="59"/>
        <v>2029</v>
      </c>
      <c r="N420" s="16" t="str">
        <f t="shared" si="60"/>
        <v>10/15/2021 - 10/15/2029</v>
      </c>
      <c r="O420" t="s">
        <v>1682</v>
      </c>
      <c r="P420" t="s">
        <v>767</v>
      </c>
      <c r="Q420" s="387" t="str">
        <f t="shared" si="61"/>
        <v>06/30/2021-10/14/2021</v>
      </c>
    </row>
    <row r="421" spans="1:17">
      <c r="A421" s="17" t="s">
        <v>1589</v>
      </c>
      <c r="B421" s="17" t="s">
        <v>1699</v>
      </c>
      <c r="C421" s="16" t="str">
        <f t="shared" si="54"/>
        <v>07/22/1905 - 12/31/2030</v>
      </c>
      <c r="D421" s="16" t="str">
        <f t="shared" si="62"/>
        <v>01/31/2023 - 01/31/2031</v>
      </c>
      <c r="E421" s="15" t="str">
        <f t="shared" si="55"/>
        <v>San Mateo</v>
      </c>
      <c r="F421" s="13">
        <v>44742</v>
      </c>
      <c r="G421" s="13">
        <v>47848</v>
      </c>
      <c r="H421">
        <f t="shared" si="56"/>
        <v>2022</v>
      </c>
      <c r="I421">
        <f t="shared" si="57"/>
        <v>2030</v>
      </c>
      <c r="J421" s="13">
        <v>44957</v>
      </c>
      <c r="K421" s="13">
        <v>47879</v>
      </c>
      <c r="L421">
        <f t="shared" si="58"/>
        <v>2023</v>
      </c>
      <c r="M421">
        <f t="shared" si="59"/>
        <v>2031</v>
      </c>
      <c r="N421" s="16" t="str">
        <f t="shared" si="60"/>
        <v>01/31/2023 - 01/31/2031</v>
      </c>
      <c r="O421" t="s">
        <v>1699</v>
      </c>
      <c r="P421" t="s">
        <v>767</v>
      </c>
      <c r="Q421" s="387" t="str">
        <f t="shared" si="61"/>
        <v>06/30/2022-01/30/2023</v>
      </c>
    </row>
    <row r="422" spans="1:17">
      <c r="A422" s="17" t="str">
        <f>B422</f>
        <v>San Mateo County - Unincorporated</v>
      </c>
      <c r="B422" s="17" t="s">
        <v>957</v>
      </c>
      <c r="C422" s="16" t="str">
        <f t="shared" si="54"/>
        <v>07/22/1905 - 12/31/2030</v>
      </c>
      <c r="D422" s="16" t="str">
        <f t="shared" si="62"/>
        <v>01/31/2023 - 01/31/2031</v>
      </c>
      <c r="E422" s="15" t="str">
        <f t="shared" si="55"/>
        <v>San Mateo County - Unincorporated</v>
      </c>
      <c r="F422" s="13">
        <v>44742</v>
      </c>
      <c r="G422" s="13">
        <v>47848</v>
      </c>
      <c r="H422">
        <f t="shared" si="56"/>
        <v>2022</v>
      </c>
      <c r="I422">
        <f t="shared" si="57"/>
        <v>2030</v>
      </c>
      <c r="J422" s="13">
        <v>44957</v>
      </c>
      <c r="K422" s="13">
        <v>47879</v>
      </c>
      <c r="L422">
        <f t="shared" si="58"/>
        <v>2023</v>
      </c>
      <c r="M422">
        <f t="shared" si="59"/>
        <v>2031</v>
      </c>
      <c r="N422" s="16" t="str">
        <f t="shared" si="60"/>
        <v>01/31/2023 - 01/31/2031</v>
      </c>
      <c r="O422" t="s">
        <v>1699</v>
      </c>
      <c r="P422" t="s">
        <v>767</v>
      </c>
      <c r="Q422" s="387" t="str">
        <f t="shared" si="61"/>
        <v>06/30/2022-01/30/2023</v>
      </c>
    </row>
    <row r="423" spans="1:17">
      <c r="A423" s="17" t="s">
        <v>1591</v>
      </c>
      <c r="B423" s="17" t="s">
        <v>1694</v>
      </c>
      <c r="C423" s="16" t="str">
        <f t="shared" si="54"/>
        <v>07/22/1905 - 12/31/2030</v>
      </c>
      <c r="D423" s="16" t="str">
        <f t="shared" si="62"/>
        <v>01/31/2023 - 01/31/2031</v>
      </c>
      <c r="E423" s="15" t="str">
        <f t="shared" si="55"/>
        <v>San Pablo</v>
      </c>
      <c r="F423" s="13">
        <v>44742</v>
      </c>
      <c r="G423" s="13">
        <v>47848</v>
      </c>
      <c r="H423">
        <f t="shared" si="56"/>
        <v>2022</v>
      </c>
      <c r="I423">
        <f t="shared" si="57"/>
        <v>2030</v>
      </c>
      <c r="J423" s="13">
        <v>44957</v>
      </c>
      <c r="K423" s="13">
        <v>47879</v>
      </c>
      <c r="L423">
        <f t="shared" si="58"/>
        <v>2023</v>
      </c>
      <c r="M423">
        <f t="shared" si="59"/>
        <v>2031</v>
      </c>
      <c r="N423" s="16" t="str">
        <f t="shared" si="60"/>
        <v>01/31/2023 - 01/31/2031</v>
      </c>
      <c r="O423" t="s">
        <v>1694</v>
      </c>
      <c r="P423" t="s">
        <v>767</v>
      </c>
      <c r="Q423" s="387" t="str">
        <f t="shared" si="61"/>
        <v>06/30/2022-01/30/2023</v>
      </c>
    </row>
    <row r="424" spans="1:17">
      <c r="A424" s="17" t="s">
        <v>1592</v>
      </c>
      <c r="B424" s="17" t="s">
        <v>1713</v>
      </c>
      <c r="C424" s="16" t="str">
        <f t="shared" si="54"/>
        <v>07/22/1905 - 12/31/2030</v>
      </c>
      <c r="D424" s="16" t="str">
        <f t="shared" si="62"/>
        <v>01/31/2023 - 01/31/2031</v>
      </c>
      <c r="E424" s="15" t="str">
        <f t="shared" si="55"/>
        <v>San Rafael</v>
      </c>
      <c r="F424" s="13">
        <v>44742</v>
      </c>
      <c r="G424" s="13">
        <v>47848</v>
      </c>
      <c r="H424">
        <f t="shared" si="56"/>
        <v>2022</v>
      </c>
      <c r="I424">
        <f t="shared" si="57"/>
        <v>2030</v>
      </c>
      <c r="J424" s="13">
        <v>44957</v>
      </c>
      <c r="K424" s="13">
        <v>47879</v>
      </c>
      <c r="L424">
        <f t="shared" si="58"/>
        <v>2023</v>
      </c>
      <c r="M424">
        <f t="shared" si="59"/>
        <v>2031</v>
      </c>
      <c r="N424" s="16" t="str">
        <f t="shared" si="60"/>
        <v>01/31/2023 - 01/31/2031</v>
      </c>
      <c r="O424" t="s">
        <v>1713</v>
      </c>
      <c r="P424" t="s">
        <v>767</v>
      </c>
      <c r="Q424" s="387" t="str">
        <f t="shared" si="61"/>
        <v>06/30/2022-01/30/2023</v>
      </c>
    </row>
    <row r="425" spans="1:17">
      <c r="A425" s="17" t="s">
        <v>1593</v>
      </c>
      <c r="B425" s="17" t="s">
        <v>1694</v>
      </c>
      <c r="C425" s="16" t="str">
        <f t="shared" si="54"/>
        <v>07/22/1905 - 12/31/2030</v>
      </c>
      <c r="D425" s="16" t="str">
        <f t="shared" si="62"/>
        <v>01/31/2023 - 01/31/2031</v>
      </c>
      <c r="E425" s="15" t="str">
        <f t="shared" si="55"/>
        <v>San Ramon</v>
      </c>
      <c r="F425" s="13">
        <v>44742</v>
      </c>
      <c r="G425" s="13">
        <v>47848</v>
      </c>
      <c r="H425">
        <f t="shared" si="56"/>
        <v>2022</v>
      </c>
      <c r="I425">
        <f t="shared" si="57"/>
        <v>2030</v>
      </c>
      <c r="J425" s="13">
        <v>44957</v>
      </c>
      <c r="K425" s="13">
        <v>47879</v>
      </c>
      <c r="L425">
        <f t="shared" si="58"/>
        <v>2023</v>
      </c>
      <c r="M425">
        <f t="shared" si="59"/>
        <v>2031</v>
      </c>
      <c r="N425" s="16" t="str">
        <f t="shared" si="60"/>
        <v>01/31/2023 - 01/31/2031</v>
      </c>
      <c r="O425" t="s">
        <v>1694</v>
      </c>
      <c r="P425" t="s">
        <v>767</v>
      </c>
      <c r="Q425" s="387" t="str">
        <f t="shared" si="61"/>
        <v>06/30/2022-01/30/2023</v>
      </c>
    </row>
    <row r="426" spans="1:17">
      <c r="A426" s="17" t="s">
        <v>1863</v>
      </c>
      <c r="B426" s="17" t="s">
        <v>1732</v>
      </c>
      <c r="C426" s="16" t="str">
        <f t="shared" si="54"/>
        <v>07/15/1905 - 12/31/2023</v>
      </c>
      <c r="D426" s="16" t="str">
        <f t="shared" si="62"/>
        <v>12/31/2015 - 12/31/2023</v>
      </c>
      <c r="E426" s="15" t="str">
        <f t="shared" si="55"/>
        <v>Sand City</v>
      </c>
      <c r="F426" s="13">
        <v>41640</v>
      </c>
      <c r="G426" s="13">
        <v>45291</v>
      </c>
      <c r="H426">
        <f t="shared" si="56"/>
        <v>2014</v>
      </c>
      <c r="I426">
        <f t="shared" si="57"/>
        <v>2023</v>
      </c>
      <c r="J426" s="13">
        <v>42369</v>
      </c>
      <c r="K426" s="13">
        <v>45291</v>
      </c>
      <c r="L426">
        <f t="shared" si="58"/>
        <v>2015</v>
      </c>
      <c r="M426">
        <f t="shared" si="59"/>
        <v>2023</v>
      </c>
      <c r="N426" s="16" t="str">
        <f t="shared" si="60"/>
        <v>12/31/2015 - 12/31/2023</v>
      </c>
      <c r="O426" t="s">
        <v>1732</v>
      </c>
      <c r="Q426" s="387" t="str">
        <f t="shared" si="61"/>
        <v>01/01/2014-12/30/2015</v>
      </c>
    </row>
    <row r="427" spans="1:17">
      <c r="A427" s="17" t="s">
        <v>1864</v>
      </c>
      <c r="B427" s="17" t="s">
        <v>1743</v>
      </c>
      <c r="C427" s="16" t="str">
        <f t="shared" si="54"/>
        <v>07/15/1905 - 12/31/2023</v>
      </c>
      <c r="D427" s="16" t="str">
        <f t="shared" si="62"/>
        <v>12/31/2015 - 12/31/2023</v>
      </c>
      <c r="E427" s="15" t="str">
        <f t="shared" si="55"/>
        <v>Sanger</v>
      </c>
      <c r="F427" s="13">
        <v>41275</v>
      </c>
      <c r="G427" s="13">
        <v>45291</v>
      </c>
      <c r="H427">
        <f t="shared" si="56"/>
        <v>2013</v>
      </c>
      <c r="I427">
        <f t="shared" si="57"/>
        <v>2023</v>
      </c>
      <c r="J427" s="13">
        <v>42369</v>
      </c>
      <c r="K427" s="13">
        <v>45291</v>
      </c>
      <c r="L427">
        <f t="shared" si="58"/>
        <v>2015</v>
      </c>
      <c r="M427">
        <f t="shared" si="59"/>
        <v>2023</v>
      </c>
      <c r="N427" s="16" t="str">
        <f t="shared" si="60"/>
        <v>12/31/2015 - 12/31/2023</v>
      </c>
      <c r="O427" t="s">
        <v>1743</v>
      </c>
      <c r="Q427" s="387" t="str">
        <f t="shared" si="61"/>
        <v>01/01/2013-12/30/2015</v>
      </c>
    </row>
    <row r="428" spans="1:17">
      <c r="A428" s="17" t="s">
        <v>1594</v>
      </c>
      <c r="B428" s="17" t="s">
        <v>1685</v>
      </c>
      <c r="C428" s="16" t="str">
        <f t="shared" si="54"/>
        <v>07/21/1905 - 10/15/2029</v>
      </c>
      <c r="D428" s="16" t="str">
        <f t="shared" si="62"/>
        <v>10/15/2021 - 10/15/2029</v>
      </c>
      <c r="E428" s="15" t="str">
        <f t="shared" si="55"/>
        <v>Santa Ana</v>
      </c>
      <c r="F428" s="13">
        <v>44377</v>
      </c>
      <c r="G428" s="13">
        <v>47406</v>
      </c>
      <c r="H428">
        <f t="shared" si="56"/>
        <v>2021</v>
      </c>
      <c r="I428">
        <f t="shared" si="57"/>
        <v>2029</v>
      </c>
      <c r="J428" s="13">
        <v>44484</v>
      </c>
      <c r="K428" s="13">
        <v>47406</v>
      </c>
      <c r="L428">
        <f t="shared" si="58"/>
        <v>2021</v>
      </c>
      <c r="M428">
        <f t="shared" si="59"/>
        <v>2029</v>
      </c>
      <c r="N428" s="16" t="str">
        <f t="shared" si="60"/>
        <v>10/15/2021 - 10/15/2029</v>
      </c>
      <c r="O428" t="s">
        <v>1685</v>
      </c>
      <c r="P428" t="s">
        <v>767</v>
      </c>
      <c r="Q428" s="387" t="str">
        <f t="shared" si="61"/>
        <v>06/30/2021-10/14/2021</v>
      </c>
    </row>
    <row r="429" spans="1:17">
      <c r="A429" s="17" t="s">
        <v>1595</v>
      </c>
      <c r="B429" s="17" t="s">
        <v>1722</v>
      </c>
      <c r="C429" s="16" t="str">
        <f t="shared" si="54"/>
        <v>07/23/1905 - 02/15/2031</v>
      </c>
      <c r="D429" s="16" t="str">
        <f t="shared" si="62"/>
        <v>02/15/2023 - 02/15/2031</v>
      </c>
      <c r="E429" s="15" t="str">
        <f t="shared" si="55"/>
        <v>Santa Barbara</v>
      </c>
      <c r="F429" s="13">
        <v>44742</v>
      </c>
      <c r="G429" s="13">
        <v>47894</v>
      </c>
      <c r="H429">
        <f t="shared" si="56"/>
        <v>2022</v>
      </c>
      <c r="I429">
        <f t="shared" si="57"/>
        <v>2031</v>
      </c>
      <c r="J429" s="13">
        <v>44972</v>
      </c>
      <c r="K429" s="13">
        <v>47894</v>
      </c>
      <c r="L429">
        <f t="shared" si="58"/>
        <v>2023</v>
      </c>
      <c r="M429">
        <f t="shared" si="59"/>
        <v>2031</v>
      </c>
      <c r="N429" s="16" t="str">
        <f t="shared" si="60"/>
        <v>02/15/2023 - 02/15/2031</v>
      </c>
      <c r="O429" t="s">
        <v>1722</v>
      </c>
      <c r="P429" t="s">
        <v>767</v>
      </c>
      <c r="Q429" s="387" t="str">
        <f t="shared" si="61"/>
        <v>06/30/2022-02/14/2023</v>
      </c>
    </row>
    <row r="430" spans="1:17">
      <c r="A430" s="17" t="str">
        <f>B430</f>
        <v>Santa Barbara County - Unincorporated</v>
      </c>
      <c r="B430" s="17" t="s">
        <v>1026</v>
      </c>
      <c r="C430" s="16" t="str">
        <f t="shared" si="54"/>
        <v>07/23/1905 - 02/15/2031</v>
      </c>
      <c r="D430" s="16" t="str">
        <f t="shared" si="62"/>
        <v>02/15/2023 - 02/15/2031</v>
      </c>
      <c r="E430" s="15" t="str">
        <f t="shared" si="55"/>
        <v>Santa Barbara County - Unincorporated</v>
      </c>
      <c r="F430" s="13">
        <v>44742</v>
      </c>
      <c r="G430" s="13">
        <v>47894</v>
      </c>
      <c r="H430">
        <f t="shared" si="56"/>
        <v>2022</v>
      </c>
      <c r="I430">
        <f t="shared" si="57"/>
        <v>2031</v>
      </c>
      <c r="J430" s="13">
        <v>44972</v>
      </c>
      <c r="K430" s="13">
        <v>47894</v>
      </c>
      <c r="L430">
        <f t="shared" si="58"/>
        <v>2023</v>
      </c>
      <c r="M430">
        <f t="shared" si="59"/>
        <v>2031</v>
      </c>
      <c r="N430" s="16" t="str">
        <f t="shared" si="60"/>
        <v>02/15/2023 - 02/15/2031</v>
      </c>
      <c r="O430" t="s">
        <v>1722</v>
      </c>
      <c r="P430" t="s">
        <v>767</v>
      </c>
      <c r="Q430" s="387" t="str">
        <f t="shared" si="61"/>
        <v>06/30/2022-02/14/2023</v>
      </c>
    </row>
    <row r="431" spans="1:17">
      <c r="A431" s="17" t="s">
        <v>1597</v>
      </c>
      <c r="B431" s="17" t="s">
        <v>1727</v>
      </c>
      <c r="C431" s="16" t="str">
        <f t="shared" si="54"/>
        <v>07/22/1905 - 12/31/2030</v>
      </c>
      <c r="D431" s="16" t="str">
        <f t="shared" si="62"/>
        <v>01/31/2023 - 01/31/2031</v>
      </c>
      <c r="E431" s="15" t="str">
        <f t="shared" si="55"/>
        <v>Santa Clara</v>
      </c>
      <c r="F431" s="13">
        <v>44742</v>
      </c>
      <c r="G431" s="13">
        <v>47848</v>
      </c>
      <c r="H431">
        <f t="shared" si="56"/>
        <v>2022</v>
      </c>
      <c r="I431">
        <f t="shared" si="57"/>
        <v>2030</v>
      </c>
      <c r="J431" s="13">
        <v>44957</v>
      </c>
      <c r="K431" s="13">
        <v>47879</v>
      </c>
      <c r="L431">
        <f t="shared" si="58"/>
        <v>2023</v>
      </c>
      <c r="M431">
        <f t="shared" si="59"/>
        <v>2031</v>
      </c>
      <c r="N431" s="16" t="str">
        <f t="shared" si="60"/>
        <v>01/31/2023 - 01/31/2031</v>
      </c>
      <c r="O431" t="s">
        <v>1727</v>
      </c>
      <c r="P431" t="s">
        <v>767</v>
      </c>
      <c r="Q431" s="387" t="str">
        <f t="shared" si="61"/>
        <v>06/30/2022-01/30/2023</v>
      </c>
    </row>
    <row r="432" spans="1:17">
      <c r="A432" s="17" t="str">
        <f>B432</f>
        <v>Santa Clara County - Unincorporated</v>
      </c>
      <c r="B432" s="17" t="s">
        <v>1023</v>
      </c>
      <c r="C432" s="16" t="str">
        <f t="shared" si="54"/>
        <v>07/22/1905 - 12/31/2030</v>
      </c>
      <c r="D432" s="16" t="str">
        <f t="shared" si="62"/>
        <v>01/31/2023 - 01/31/2031</v>
      </c>
      <c r="E432" s="15" t="str">
        <f t="shared" si="55"/>
        <v>Santa Clara County - Unincorporated</v>
      </c>
      <c r="F432" s="13">
        <v>44742</v>
      </c>
      <c r="G432" s="13">
        <v>47848</v>
      </c>
      <c r="H432">
        <f t="shared" si="56"/>
        <v>2022</v>
      </c>
      <c r="I432">
        <f t="shared" si="57"/>
        <v>2030</v>
      </c>
      <c r="J432" s="13">
        <v>44957</v>
      </c>
      <c r="K432" s="13">
        <v>47879</v>
      </c>
      <c r="L432">
        <f t="shared" si="58"/>
        <v>2023</v>
      </c>
      <c r="M432">
        <f t="shared" si="59"/>
        <v>2031</v>
      </c>
      <c r="N432" s="16" t="str">
        <f t="shared" si="60"/>
        <v>01/31/2023 - 01/31/2031</v>
      </c>
      <c r="O432" t="s">
        <v>1727</v>
      </c>
      <c r="P432" t="s">
        <v>767</v>
      </c>
      <c r="Q432" s="387" t="str">
        <f t="shared" si="61"/>
        <v>06/30/2022-01/30/2023</v>
      </c>
    </row>
    <row r="433" spans="1:17">
      <c r="A433" s="17" t="s">
        <v>1599</v>
      </c>
      <c r="B433" s="17" t="s">
        <v>1682</v>
      </c>
      <c r="C433" s="16" t="str">
        <f t="shared" si="54"/>
        <v>07/21/1905 - 10/15/2029</v>
      </c>
      <c r="D433" s="16" t="str">
        <f t="shared" si="62"/>
        <v>10/15/2021 - 10/15/2029</v>
      </c>
      <c r="E433" s="15" t="str">
        <f t="shared" si="55"/>
        <v>Santa Clarita</v>
      </c>
      <c r="F433" s="13">
        <v>44377</v>
      </c>
      <c r="G433" s="13">
        <v>47406</v>
      </c>
      <c r="H433">
        <f t="shared" si="56"/>
        <v>2021</v>
      </c>
      <c r="I433">
        <f t="shared" si="57"/>
        <v>2029</v>
      </c>
      <c r="J433" s="13">
        <v>44484</v>
      </c>
      <c r="K433" s="13">
        <v>47406</v>
      </c>
      <c r="L433">
        <f t="shared" si="58"/>
        <v>2021</v>
      </c>
      <c r="M433">
        <f t="shared" si="59"/>
        <v>2029</v>
      </c>
      <c r="N433" s="16" t="str">
        <f t="shared" si="60"/>
        <v>10/15/2021 - 10/15/2029</v>
      </c>
      <c r="O433" t="s">
        <v>1682</v>
      </c>
      <c r="P433" t="s">
        <v>767</v>
      </c>
      <c r="Q433" s="387" t="str">
        <f t="shared" si="61"/>
        <v>06/30/2021-10/14/2021</v>
      </c>
    </row>
    <row r="434" spans="1:17">
      <c r="A434" s="17" t="s">
        <v>1865</v>
      </c>
      <c r="B434" s="17" t="s">
        <v>1730</v>
      </c>
      <c r="C434" s="16" t="str">
        <f t="shared" si="54"/>
        <v>07/15/1905 - 12/31/2023</v>
      </c>
      <c r="D434" s="16" t="str">
        <f t="shared" si="62"/>
        <v>12/31/2015 - 12/31/2023</v>
      </c>
      <c r="E434" s="15" t="str">
        <f t="shared" si="55"/>
        <v>Santa Cruz</v>
      </c>
      <c r="F434" s="13">
        <v>41640</v>
      </c>
      <c r="G434" s="13">
        <v>45291</v>
      </c>
      <c r="H434">
        <f t="shared" si="56"/>
        <v>2014</v>
      </c>
      <c r="I434">
        <f t="shared" si="57"/>
        <v>2023</v>
      </c>
      <c r="J434" s="13">
        <v>42369</v>
      </c>
      <c r="K434" s="13">
        <v>45291</v>
      </c>
      <c r="L434">
        <f t="shared" si="58"/>
        <v>2015</v>
      </c>
      <c r="M434">
        <f t="shared" si="59"/>
        <v>2023</v>
      </c>
      <c r="N434" s="16" t="str">
        <f t="shared" si="60"/>
        <v>12/31/2015 - 12/31/2023</v>
      </c>
      <c r="O434" t="s">
        <v>1730</v>
      </c>
      <c r="Q434" s="387" t="str">
        <f t="shared" si="61"/>
        <v>01/01/2014-12/30/2015</v>
      </c>
    </row>
    <row r="435" spans="1:17">
      <c r="A435" s="17" t="str">
        <f>B435</f>
        <v>Santa Cruz County - Unincorporated</v>
      </c>
      <c r="B435" s="17" t="s">
        <v>1021</v>
      </c>
      <c r="C435" s="16" t="str">
        <f t="shared" si="54"/>
        <v>07/15/1905 - 12/31/2023</v>
      </c>
      <c r="D435" s="16" t="str">
        <f t="shared" si="62"/>
        <v>12/31/2015 - 12/31/2023</v>
      </c>
      <c r="E435" s="15" t="str">
        <f t="shared" si="55"/>
        <v>Santa Cruz County - Unincorporated</v>
      </c>
      <c r="F435" s="13">
        <v>41640</v>
      </c>
      <c r="G435" s="13">
        <v>45291</v>
      </c>
      <c r="H435">
        <f t="shared" si="56"/>
        <v>2014</v>
      </c>
      <c r="I435">
        <f t="shared" si="57"/>
        <v>2023</v>
      </c>
      <c r="J435" s="13">
        <v>42369</v>
      </c>
      <c r="K435" s="13">
        <v>45291</v>
      </c>
      <c r="L435">
        <f t="shared" si="58"/>
        <v>2015</v>
      </c>
      <c r="M435">
        <f t="shared" si="59"/>
        <v>2023</v>
      </c>
      <c r="N435" s="16" t="str">
        <f t="shared" si="60"/>
        <v>12/31/2015 - 12/31/2023</v>
      </c>
      <c r="O435" t="s">
        <v>1730</v>
      </c>
      <c r="Q435" s="387" t="str">
        <f t="shared" si="61"/>
        <v>01/01/2014-12/30/2015</v>
      </c>
    </row>
    <row r="436" spans="1:17">
      <c r="A436" s="17" t="s">
        <v>1600</v>
      </c>
      <c r="B436" s="17" t="s">
        <v>1682</v>
      </c>
      <c r="C436" s="16" t="str">
        <f t="shared" si="54"/>
        <v>07/21/1905 - 10/15/2029</v>
      </c>
      <c r="D436" s="16" t="str">
        <f t="shared" si="62"/>
        <v>10/15/2021 - 10/15/2029</v>
      </c>
      <c r="E436" s="15" t="str">
        <f t="shared" si="55"/>
        <v>Santa Fe Springs</v>
      </c>
      <c r="F436" s="13">
        <v>44377</v>
      </c>
      <c r="G436" s="13">
        <v>47406</v>
      </c>
      <c r="H436">
        <f t="shared" si="56"/>
        <v>2021</v>
      </c>
      <c r="I436">
        <f t="shared" si="57"/>
        <v>2029</v>
      </c>
      <c r="J436" s="13">
        <v>44484</v>
      </c>
      <c r="K436" s="13">
        <v>47406</v>
      </c>
      <c r="L436">
        <f t="shared" si="58"/>
        <v>2021</v>
      </c>
      <c r="M436">
        <f t="shared" si="59"/>
        <v>2029</v>
      </c>
      <c r="N436" s="16" t="str">
        <f t="shared" si="60"/>
        <v>10/15/2021 - 10/15/2029</v>
      </c>
      <c r="O436" t="s">
        <v>1682</v>
      </c>
      <c r="P436" t="s">
        <v>767</v>
      </c>
      <c r="Q436" s="387" t="str">
        <f t="shared" si="61"/>
        <v>06/30/2021-10/14/2021</v>
      </c>
    </row>
    <row r="437" spans="1:17">
      <c r="A437" s="17" t="s">
        <v>1601</v>
      </c>
      <c r="B437" s="17" t="s">
        <v>1722</v>
      </c>
      <c r="C437" s="16" t="str">
        <f t="shared" si="54"/>
        <v>07/23/1905 - 02/15/2031</v>
      </c>
      <c r="D437" s="16" t="str">
        <f t="shared" si="62"/>
        <v>02/15/2023 - 02/15/2031</v>
      </c>
      <c r="E437" s="15" t="str">
        <f t="shared" si="55"/>
        <v>Santa Maria</v>
      </c>
      <c r="F437" s="13">
        <v>44742</v>
      </c>
      <c r="G437" s="13">
        <v>47894</v>
      </c>
      <c r="H437">
        <f t="shared" si="56"/>
        <v>2022</v>
      </c>
      <c r="I437">
        <f t="shared" si="57"/>
        <v>2031</v>
      </c>
      <c r="J437" s="13">
        <v>44972</v>
      </c>
      <c r="K437" s="13">
        <v>47894</v>
      </c>
      <c r="L437">
        <f t="shared" si="58"/>
        <v>2023</v>
      </c>
      <c r="M437">
        <f t="shared" si="59"/>
        <v>2031</v>
      </c>
      <c r="N437" s="16" t="str">
        <f t="shared" si="60"/>
        <v>02/15/2023 - 02/15/2031</v>
      </c>
      <c r="O437" t="s">
        <v>1722</v>
      </c>
      <c r="P437" t="s">
        <v>767</v>
      </c>
      <c r="Q437" s="387" t="str">
        <f t="shared" si="61"/>
        <v>06/30/2022-02/14/2023</v>
      </c>
    </row>
    <row r="438" spans="1:17">
      <c r="A438" s="17" t="s">
        <v>1602</v>
      </c>
      <c r="B438" s="17" t="s">
        <v>1682</v>
      </c>
      <c r="C438" s="16" t="str">
        <f t="shared" si="54"/>
        <v>07/21/1905 - 10/15/2029</v>
      </c>
      <c r="D438" s="16" t="str">
        <f t="shared" si="62"/>
        <v>10/15/2021 - 10/15/2029</v>
      </c>
      <c r="E438" s="15" t="str">
        <f t="shared" si="55"/>
        <v>Santa Monica</v>
      </c>
      <c r="F438" s="13">
        <v>44377</v>
      </c>
      <c r="G438" s="13">
        <v>47406</v>
      </c>
      <c r="H438">
        <f t="shared" si="56"/>
        <v>2021</v>
      </c>
      <c r="I438">
        <f t="shared" si="57"/>
        <v>2029</v>
      </c>
      <c r="J438" s="13">
        <v>44484</v>
      </c>
      <c r="K438" s="13">
        <v>47406</v>
      </c>
      <c r="L438">
        <f t="shared" si="58"/>
        <v>2021</v>
      </c>
      <c r="M438">
        <f t="shared" si="59"/>
        <v>2029</v>
      </c>
      <c r="N438" s="16" t="str">
        <f t="shared" si="60"/>
        <v>10/15/2021 - 10/15/2029</v>
      </c>
      <c r="O438" t="s">
        <v>1682</v>
      </c>
      <c r="P438" t="s">
        <v>767</v>
      </c>
      <c r="Q438" s="387" t="str">
        <f t="shared" si="61"/>
        <v>06/30/2021-10/14/2021</v>
      </c>
    </row>
    <row r="439" spans="1:17">
      <c r="A439" s="17" t="s">
        <v>1866</v>
      </c>
      <c r="B439" s="17" t="s">
        <v>1726</v>
      </c>
      <c r="C439" s="16" t="str">
        <f t="shared" si="54"/>
        <v>07/21/1905 - 10/15/2029</v>
      </c>
      <c r="D439" s="16" t="str">
        <f t="shared" si="62"/>
        <v>10/15/2021 - 10/15/2029</v>
      </c>
      <c r="E439" s="15" t="str">
        <f t="shared" si="55"/>
        <v>Santa Paula</v>
      </c>
      <c r="F439" s="13">
        <v>44377</v>
      </c>
      <c r="G439" s="13">
        <v>47406</v>
      </c>
      <c r="H439">
        <f t="shared" si="56"/>
        <v>2021</v>
      </c>
      <c r="I439">
        <f t="shared" si="57"/>
        <v>2029</v>
      </c>
      <c r="J439" s="13">
        <v>44484</v>
      </c>
      <c r="K439" s="13">
        <v>47406</v>
      </c>
      <c r="L439">
        <f t="shared" si="58"/>
        <v>2021</v>
      </c>
      <c r="M439">
        <f t="shared" si="59"/>
        <v>2029</v>
      </c>
      <c r="N439" s="16" t="str">
        <f t="shared" si="60"/>
        <v>10/15/2021 - 10/15/2029</v>
      </c>
      <c r="O439" t="s">
        <v>1726</v>
      </c>
      <c r="P439" t="s">
        <v>767</v>
      </c>
      <c r="Q439" s="387" t="str">
        <f t="shared" si="61"/>
        <v>06/30/2021-10/14/2021</v>
      </c>
    </row>
    <row r="440" spans="1:17">
      <c r="A440" s="17" t="s">
        <v>1603</v>
      </c>
      <c r="B440" s="17" t="s">
        <v>1741</v>
      </c>
      <c r="C440" s="16" t="str">
        <f t="shared" si="54"/>
        <v>07/22/1905 - 12/31/2030</v>
      </c>
      <c r="D440" s="16" t="str">
        <f t="shared" si="62"/>
        <v>01/31/2023 - 01/31/2031</v>
      </c>
      <c r="E440" s="15" t="str">
        <f t="shared" si="55"/>
        <v>Santa Rosa</v>
      </c>
      <c r="F440" s="13">
        <v>44742</v>
      </c>
      <c r="G440" s="13">
        <v>47848</v>
      </c>
      <c r="H440">
        <f t="shared" si="56"/>
        <v>2022</v>
      </c>
      <c r="I440">
        <f t="shared" si="57"/>
        <v>2030</v>
      </c>
      <c r="J440" s="13">
        <v>44957</v>
      </c>
      <c r="K440" s="13">
        <v>47879</v>
      </c>
      <c r="L440">
        <f t="shared" si="58"/>
        <v>2023</v>
      </c>
      <c r="M440">
        <f t="shared" si="59"/>
        <v>2031</v>
      </c>
      <c r="N440" s="16" t="str">
        <f t="shared" si="60"/>
        <v>01/31/2023 - 01/31/2031</v>
      </c>
      <c r="O440" t="s">
        <v>1741</v>
      </c>
      <c r="P440" t="s">
        <v>767</v>
      </c>
      <c r="Q440" s="387" t="str">
        <f t="shared" si="61"/>
        <v>06/30/2022-01/30/2023</v>
      </c>
    </row>
    <row r="441" spans="1:17">
      <c r="A441" s="17" t="s">
        <v>1604</v>
      </c>
      <c r="B441" s="17" t="s">
        <v>1731</v>
      </c>
      <c r="C441" s="16" t="str">
        <f t="shared" si="54"/>
        <v>07/21/1905 - 04/15/2029</v>
      </c>
      <c r="D441" s="16" t="str">
        <f t="shared" si="62"/>
        <v>04/30/2021 - 04/30/2029</v>
      </c>
      <c r="E441" s="15" t="str">
        <f t="shared" si="55"/>
        <v>Santee</v>
      </c>
      <c r="F441" s="13">
        <v>44012</v>
      </c>
      <c r="G441" s="13">
        <v>47223</v>
      </c>
      <c r="H441">
        <f t="shared" si="56"/>
        <v>2020</v>
      </c>
      <c r="I441">
        <f t="shared" si="57"/>
        <v>2029</v>
      </c>
      <c r="J441" s="13">
        <v>44316</v>
      </c>
      <c r="K441" s="13">
        <v>47238</v>
      </c>
      <c r="L441">
        <f t="shared" si="58"/>
        <v>2021</v>
      </c>
      <c r="M441">
        <f t="shared" si="59"/>
        <v>2029</v>
      </c>
      <c r="N441" s="16" t="str">
        <f t="shared" si="60"/>
        <v>04/30/2021 - 04/30/2029</v>
      </c>
      <c r="O441" t="s">
        <v>1731</v>
      </c>
      <c r="P441" t="s">
        <v>767</v>
      </c>
      <c r="Q441" s="387" t="str">
        <f t="shared" si="61"/>
        <v>06/30/2020-04/29/2021</v>
      </c>
    </row>
    <row r="442" spans="1:17">
      <c r="A442" s="17" t="s">
        <v>1605</v>
      </c>
      <c r="B442" s="17" t="s">
        <v>1727</v>
      </c>
      <c r="C442" s="16" t="str">
        <f t="shared" si="54"/>
        <v>07/22/1905 - 12/31/2030</v>
      </c>
      <c r="D442" s="16" t="str">
        <f t="shared" si="62"/>
        <v>01/31/2023 - 01/31/2031</v>
      </c>
      <c r="E442" s="15" t="str">
        <f t="shared" si="55"/>
        <v>Saratoga</v>
      </c>
      <c r="F442" s="13">
        <v>44742</v>
      </c>
      <c r="G442" s="13">
        <v>47848</v>
      </c>
      <c r="H442">
        <f t="shared" si="56"/>
        <v>2022</v>
      </c>
      <c r="I442">
        <f t="shared" si="57"/>
        <v>2030</v>
      </c>
      <c r="J442" s="13">
        <v>44957</v>
      </c>
      <c r="K442" s="13">
        <v>47879</v>
      </c>
      <c r="L442">
        <f t="shared" si="58"/>
        <v>2023</v>
      </c>
      <c r="M442">
        <f t="shared" si="59"/>
        <v>2031</v>
      </c>
      <c r="N442" s="16" t="str">
        <f t="shared" si="60"/>
        <v>01/31/2023 - 01/31/2031</v>
      </c>
      <c r="O442" t="s">
        <v>1727</v>
      </c>
      <c r="P442" t="s">
        <v>767</v>
      </c>
      <c r="Q442" s="387" t="str">
        <f t="shared" si="61"/>
        <v>06/30/2022-01/30/2023</v>
      </c>
    </row>
    <row r="443" spans="1:17">
      <c r="A443" s="17" t="s">
        <v>1606</v>
      </c>
      <c r="B443" s="17" t="s">
        <v>1713</v>
      </c>
      <c r="C443" s="16" t="str">
        <f t="shared" si="54"/>
        <v>07/22/1905 - 12/31/2030</v>
      </c>
      <c r="D443" s="16" t="str">
        <f t="shared" si="62"/>
        <v>01/31/2023 - 01/31/2031</v>
      </c>
      <c r="E443" s="15" t="str">
        <f t="shared" si="55"/>
        <v>Sausalito</v>
      </c>
      <c r="F443" s="13">
        <v>44742</v>
      </c>
      <c r="G443" s="13">
        <v>47848</v>
      </c>
      <c r="H443">
        <f t="shared" si="56"/>
        <v>2022</v>
      </c>
      <c r="I443">
        <f t="shared" si="57"/>
        <v>2030</v>
      </c>
      <c r="J443" s="13">
        <v>44957</v>
      </c>
      <c r="K443" s="13">
        <v>47879</v>
      </c>
      <c r="L443">
        <f t="shared" si="58"/>
        <v>2023</v>
      </c>
      <c r="M443">
        <f t="shared" si="59"/>
        <v>2031</v>
      </c>
      <c r="N443" s="16" t="str">
        <f t="shared" si="60"/>
        <v>01/31/2023 - 01/31/2031</v>
      </c>
      <c r="O443" t="s">
        <v>1713</v>
      </c>
      <c r="P443" t="s">
        <v>767</v>
      </c>
      <c r="Q443" s="387" t="str">
        <f t="shared" si="61"/>
        <v>06/30/2022-01/30/2023</v>
      </c>
    </row>
    <row r="444" spans="1:17">
      <c r="A444" s="17" t="s">
        <v>1867</v>
      </c>
      <c r="B444" s="17" t="s">
        <v>1730</v>
      </c>
      <c r="C444" s="16" t="str">
        <f t="shared" si="54"/>
        <v>07/15/1905 - 12/31/2023</v>
      </c>
      <c r="D444" s="16" t="str">
        <f t="shared" si="62"/>
        <v>12/31/2015 - 12/31/2023</v>
      </c>
      <c r="E444" s="15" t="str">
        <f t="shared" si="55"/>
        <v>Scotts Valley</v>
      </c>
      <c r="F444" s="13">
        <v>41640</v>
      </c>
      <c r="G444" s="13">
        <v>45291</v>
      </c>
      <c r="H444">
        <f t="shared" si="56"/>
        <v>2014</v>
      </c>
      <c r="I444">
        <f t="shared" si="57"/>
        <v>2023</v>
      </c>
      <c r="J444" s="13">
        <v>42369</v>
      </c>
      <c r="K444" s="13">
        <v>45291</v>
      </c>
      <c r="L444">
        <f t="shared" si="58"/>
        <v>2015</v>
      </c>
      <c r="M444">
        <f t="shared" si="59"/>
        <v>2023</v>
      </c>
      <c r="N444" s="16" t="str">
        <f t="shared" si="60"/>
        <v>12/31/2015 - 12/31/2023</v>
      </c>
      <c r="O444" t="s">
        <v>1730</v>
      </c>
      <c r="Q444" s="387" t="str">
        <f t="shared" si="61"/>
        <v>01/01/2014-12/30/2015</v>
      </c>
    </row>
    <row r="445" spans="1:17">
      <c r="A445" s="17" t="s">
        <v>1607</v>
      </c>
      <c r="B445" s="17" t="s">
        <v>1685</v>
      </c>
      <c r="C445" s="16" t="str">
        <f t="shared" si="54"/>
        <v>07/21/1905 - 10/15/2029</v>
      </c>
      <c r="D445" s="16" t="str">
        <f t="shared" si="62"/>
        <v>10/15/2021 - 10/15/2029</v>
      </c>
      <c r="E445" s="15" t="str">
        <f t="shared" si="55"/>
        <v>Seal Beach</v>
      </c>
      <c r="F445" s="13">
        <v>44377</v>
      </c>
      <c r="G445" s="13">
        <v>47406</v>
      </c>
      <c r="H445">
        <f t="shared" si="56"/>
        <v>2021</v>
      </c>
      <c r="I445">
        <f t="shared" si="57"/>
        <v>2029</v>
      </c>
      <c r="J445" s="13">
        <v>44484</v>
      </c>
      <c r="K445" s="13">
        <v>47406</v>
      </c>
      <c r="L445">
        <f t="shared" si="58"/>
        <v>2021</v>
      </c>
      <c r="M445">
        <f t="shared" si="59"/>
        <v>2029</v>
      </c>
      <c r="N445" s="16" t="str">
        <f t="shared" si="60"/>
        <v>10/15/2021 - 10/15/2029</v>
      </c>
      <c r="O445" t="s">
        <v>1685</v>
      </c>
      <c r="P445" t="s">
        <v>767</v>
      </c>
      <c r="Q445" s="387" t="str">
        <f t="shared" si="61"/>
        <v>06/30/2021-10/14/2021</v>
      </c>
    </row>
    <row r="446" spans="1:17">
      <c r="A446" s="17" t="s">
        <v>1868</v>
      </c>
      <c r="B446" s="17" t="s">
        <v>1732</v>
      </c>
      <c r="C446" s="16" t="str">
        <f t="shared" si="54"/>
        <v>07/15/1905 - 12/31/2023</v>
      </c>
      <c r="D446" s="16" t="str">
        <f t="shared" si="62"/>
        <v>12/31/2015 - 12/31/2023</v>
      </c>
      <c r="E446" s="15" t="str">
        <f t="shared" si="55"/>
        <v>Seaside</v>
      </c>
      <c r="F446" s="13">
        <v>41640</v>
      </c>
      <c r="G446" s="13">
        <v>45291</v>
      </c>
      <c r="H446">
        <f t="shared" si="56"/>
        <v>2014</v>
      </c>
      <c r="I446">
        <f t="shared" si="57"/>
        <v>2023</v>
      </c>
      <c r="J446" s="13">
        <v>42369</v>
      </c>
      <c r="K446" s="13">
        <v>45291</v>
      </c>
      <c r="L446">
        <f t="shared" si="58"/>
        <v>2015</v>
      </c>
      <c r="M446">
        <f t="shared" si="59"/>
        <v>2023</v>
      </c>
      <c r="N446" s="16" t="str">
        <f t="shared" si="60"/>
        <v>12/31/2015 - 12/31/2023</v>
      </c>
      <c r="O446" t="s">
        <v>1732</v>
      </c>
      <c r="Q446" s="387" t="str">
        <f t="shared" si="61"/>
        <v>01/01/2014-12/30/2015</v>
      </c>
    </row>
    <row r="447" spans="1:17">
      <c r="A447" s="17" t="s">
        <v>1608</v>
      </c>
      <c r="B447" s="17" t="s">
        <v>1741</v>
      </c>
      <c r="C447" s="16" t="str">
        <f t="shared" si="54"/>
        <v>07/22/1905 - 12/31/2030</v>
      </c>
      <c r="D447" s="16" t="str">
        <f t="shared" si="62"/>
        <v>01/31/2023 - 01/31/2031</v>
      </c>
      <c r="E447" s="15" t="str">
        <f t="shared" si="55"/>
        <v>Sebastopol</v>
      </c>
      <c r="F447" s="13">
        <v>44742</v>
      </c>
      <c r="G447" s="13">
        <v>47848</v>
      </c>
      <c r="H447">
        <f t="shared" si="56"/>
        <v>2022</v>
      </c>
      <c r="I447">
        <f t="shared" si="57"/>
        <v>2030</v>
      </c>
      <c r="J447" s="13">
        <v>44957</v>
      </c>
      <c r="K447" s="13">
        <v>47879</v>
      </c>
      <c r="L447">
        <f t="shared" si="58"/>
        <v>2023</v>
      </c>
      <c r="M447">
        <f t="shared" si="59"/>
        <v>2031</v>
      </c>
      <c r="N447" s="16" t="str">
        <f t="shared" si="60"/>
        <v>01/31/2023 - 01/31/2031</v>
      </c>
      <c r="O447" t="s">
        <v>1741</v>
      </c>
      <c r="P447" t="s">
        <v>767</v>
      </c>
      <c r="Q447" s="387" t="str">
        <f t="shared" si="61"/>
        <v>06/30/2022-01/30/2023</v>
      </c>
    </row>
    <row r="448" spans="1:17">
      <c r="A448" s="17" t="s">
        <v>1869</v>
      </c>
      <c r="B448" s="17" t="s">
        <v>1743</v>
      </c>
      <c r="C448" s="16" t="str">
        <f t="shared" si="54"/>
        <v>07/15/1905 - 12/31/2023</v>
      </c>
      <c r="D448" s="16" t="str">
        <f t="shared" si="62"/>
        <v>12/31/2015 - 12/31/2023</v>
      </c>
      <c r="E448" s="15" t="str">
        <f t="shared" si="55"/>
        <v>Selma</v>
      </c>
      <c r="F448" s="13">
        <v>41275</v>
      </c>
      <c r="G448" s="13">
        <v>45291</v>
      </c>
      <c r="H448">
        <f t="shared" si="56"/>
        <v>2013</v>
      </c>
      <c r="I448">
        <f t="shared" si="57"/>
        <v>2023</v>
      </c>
      <c r="J448" s="13">
        <v>42369</v>
      </c>
      <c r="K448" s="13">
        <v>45291</v>
      </c>
      <c r="L448">
        <f t="shared" si="58"/>
        <v>2015</v>
      </c>
      <c r="M448">
        <f t="shared" si="59"/>
        <v>2023</v>
      </c>
      <c r="N448" s="16" t="str">
        <f t="shared" si="60"/>
        <v>12/31/2015 - 12/31/2023</v>
      </c>
      <c r="O448" t="s">
        <v>1743</v>
      </c>
      <c r="Q448" s="387" t="str">
        <f t="shared" si="61"/>
        <v>01/01/2013-12/30/2015</v>
      </c>
    </row>
    <row r="449" spans="1:17">
      <c r="A449" s="17" t="s">
        <v>1870</v>
      </c>
      <c r="B449" s="17" t="s">
        <v>1698</v>
      </c>
      <c r="C449" s="16" t="str">
        <f t="shared" si="54"/>
        <v>07/15/1905 - 12/31/2023</v>
      </c>
      <c r="D449" s="16" t="str">
        <f t="shared" si="62"/>
        <v>12/31/2015 - 12/31/2023</v>
      </c>
      <c r="E449" s="15" t="str">
        <f t="shared" si="55"/>
        <v>Shafter</v>
      </c>
      <c r="F449" s="13">
        <v>41275</v>
      </c>
      <c r="G449" s="13">
        <v>45291</v>
      </c>
      <c r="H449">
        <f t="shared" si="56"/>
        <v>2013</v>
      </c>
      <c r="I449">
        <f t="shared" si="57"/>
        <v>2023</v>
      </c>
      <c r="J449" s="13">
        <v>42369</v>
      </c>
      <c r="K449" s="13">
        <v>45291</v>
      </c>
      <c r="L449">
        <f t="shared" si="58"/>
        <v>2015</v>
      </c>
      <c r="M449">
        <f t="shared" si="59"/>
        <v>2023</v>
      </c>
      <c r="N449" s="16" t="str">
        <f t="shared" si="60"/>
        <v>12/31/2015 - 12/31/2023</v>
      </c>
      <c r="O449" t="s">
        <v>1698</v>
      </c>
      <c r="Q449" s="387" t="str">
        <f t="shared" si="61"/>
        <v>01/01/2013-12/30/2015</v>
      </c>
    </row>
    <row r="450" spans="1:17">
      <c r="A450" s="17" t="str">
        <f>B450</f>
        <v>Shasta County - Unincorporated</v>
      </c>
      <c r="B450" s="17" t="s">
        <v>912</v>
      </c>
      <c r="C450" s="16" t="str">
        <f t="shared" ref="C450:C513" si="63">TEXT(I450,"mm/dd/yyyy")&amp;" - "&amp;TEXT(G450,"mm/dd/yyyy")</f>
        <v>07/20/1905 - 04/15/2028</v>
      </c>
      <c r="D450" s="16" t="str">
        <f t="shared" si="62"/>
        <v>04/15/2020 - 04/15/2028</v>
      </c>
      <c r="E450" s="15" t="str">
        <f t="shared" ref="E450:E513" si="64">(PROPER(A450))</f>
        <v>Shasta County - Unincorporated</v>
      </c>
      <c r="F450" s="13">
        <v>43466</v>
      </c>
      <c r="G450" s="13">
        <v>46858</v>
      </c>
      <c r="H450">
        <f t="shared" ref="H450:H513" si="65">YEAR(F450)</f>
        <v>2019</v>
      </c>
      <c r="I450">
        <f t="shared" ref="I450:I513" si="66">YEAR(G450)</f>
        <v>2028</v>
      </c>
      <c r="J450" s="13">
        <v>43936</v>
      </c>
      <c r="K450" s="13">
        <v>46858</v>
      </c>
      <c r="L450">
        <f t="shared" ref="L450:L513" si="67">YEAR(J450)</f>
        <v>2020</v>
      </c>
      <c r="M450">
        <f t="shared" ref="M450:M513" si="68">YEAR(K450)</f>
        <v>2028</v>
      </c>
      <c r="N450" s="16" t="str">
        <f t="shared" ref="N450:N513" si="69">TEXT(J450,"mm/dd/yyyy")&amp;" - "&amp;TEXT(K450,"mm/dd/yyyy")</f>
        <v>04/15/2020 - 04/15/2028</v>
      </c>
      <c r="O450" t="s">
        <v>1692</v>
      </c>
      <c r="P450" t="s">
        <v>767</v>
      </c>
      <c r="Q450" s="387" t="str">
        <f t="shared" ref="Q450:Q513" si="70">TEXT(F450,"mm/dd/yyyy")&amp;"-"&amp;TEXT(J450-1,"mm/dd/yyyy")</f>
        <v>01/01/2019-04/14/2020</v>
      </c>
    </row>
    <row r="451" spans="1:17">
      <c r="A451" s="17" t="s">
        <v>1610</v>
      </c>
      <c r="B451" s="17" t="s">
        <v>1692</v>
      </c>
      <c r="C451" s="16" t="str">
        <f t="shared" si="63"/>
        <v>07/20/1905 - 04/15/2028</v>
      </c>
      <c r="D451" s="16" t="str">
        <f t="shared" ref="D451:D514" si="71">TEXT(J451,"mm/dd/yyyy")&amp;" - "&amp;TEXT(K451,"mm/dd/yyyy")</f>
        <v>04/15/2020 - 04/15/2028</v>
      </c>
      <c r="E451" s="15" t="str">
        <f t="shared" si="64"/>
        <v>Shasta Lake</v>
      </c>
      <c r="F451" s="13">
        <v>43466</v>
      </c>
      <c r="G451" s="13">
        <v>46858</v>
      </c>
      <c r="H451">
        <f t="shared" si="65"/>
        <v>2019</v>
      </c>
      <c r="I451">
        <f t="shared" si="66"/>
        <v>2028</v>
      </c>
      <c r="J451" s="13">
        <v>43936</v>
      </c>
      <c r="K451" s="13">
        <v>46858</v>
      </c>
      <c r="L451">
        <f t="shared" si="67"/>
        <v>2020</v>
      </c>
      <c r="M451">
        <f t="shared" si="68"/>
        <v>2028</v>
      </c>
      <c r="N451" s="16" t="str">
        <f t="shared" si="69"/>
        <v>04/15/2020 - 04/15/2028</v>
      </c>
      <c r="O451" t="s">
        <v>1692</v>
      </c>
      <c r="P451" t="s">
        <v>767</v>
      </c>
      <c r="Q451" s="387" t="str">
        <f t="shared" si="70"/>
        <v>01/01/2019-04/14/2020</v>
      </c>
    </row>
    <row r="452" spans="1:17">
      <c r="A452" s="17" t="str">
        <f>B452</f>
        <v>Sierra County - Unincorporated</v>
      </c>
      <c r="B452" s="17" t="s">
        <v>934</v>
      </c>
      <c r="C452" s="16" t="str">
        <f t="shared" si="63"/>
        <v>07/19/1905 - 06/15/2027</v>
      </c>
      <c r="D452" s="16" t="str">
        <f t="shared" si="71"/>
        <v>08/31/2019 - 08/31/2024</v>
      </c>
      <c r="E452" s="15" t="str">
        <f t="shared" si="64"/>
        <v>Sierra County - Unincorporated</v>
      </c>
      <c r="F452" s="13">
        <v>43466</v>
      </c>
      <c r="G452" s="13">
        <v>46553</v>
      </c>
      <c r="H452">
        <f t="shared" si="65"/>
        <v>2019</v>
      </c>
      <c r="I452">
        <f t="shared" si="66"/>
        <v>2027</v>
      </c>
      <c r="J452" s="13">
        <v>43708</v>
      </c>
      <c r="K452" s="13">
        <v>45535</v>
      </c>
      <c r="L452">
        <f t="shared" si="67"/>
        <v>2019</v>
      </c>
      <c r="M452">
        <f t="shared" si="68"/>
        <v>2024</v>
      </c>
      <c r="N452" s="16" t="str">
        <f t="shared" si="69"/>
        <v>08/31/2019 - 08/31/2024</v>
      </c>
      <c r="O452" t="s">
        <v>1814</v>
      </c>
      <c r="P452" s="13" t="s">
        <v>767</v>
      </c>
      <c r="Q452" s="387" t="str">
        <f t="shared" si="70"/>
        <v>01/01/2019-08/30/2019</v>
      </c>
    </row>
    <row r="453" spans="1:17">
      <c r="A453" s="17" t="s">
        <v>1612</v>
      </c>
      <c r="B453" s="17" t="s">
        <v>1682</v>
      </c>
      <c r="C453" s="16" t="str">
        <f t="shared" si="63"/>
        <v>07/21/1905 - 10/15/2029</v>
      </c>
      <c r="D453" s="16" t="str">
        <f t="shared" si="71"/>
        <v>10/15/2021 - 10/15/2029</v>
      </c>
      <c r="E453" s="15" t="str">
        <f t="shared" si="64"/>
        <v>Sierra Madre</v>
      </c>
      <c r="F453" s="13">
        <v>44377</v>
      </c>
      <c r="G453" s="13">
        <v>47406</v>
      </c>
      <c r="H453">
        <f t="shared" si="65"/>
        <v>2021</v>
      </c>
      <c r="I453">
        <f t="shared" si="66"/>
        <v>2029</v>
      </c>
      <c r="J453" s="13">
        <v>44484</v>
      </c>
      <c r="K453" s="13">
        <v>47406</v>
      </c>
      <c r="L453">
        <f t="shared" si="67"/>
        <v>2021</v>
      </c>
      <c r="M453">
        <f t="shared" si="68"/>
        <v>2029</v>
      </c>
      <c r="N453" s="16" t="str">
        <f t="shared" si="69"/>
        <v>10/15/2021 - 10/15/2029</v>
      </c>
      <c r="O453" t="s">
        <v>1682</v>
      </c>
      <c r="P453" t="s">
        <v>767</v>
      </c>
      <c r="Q453" s="387" t="str">
        <f t="shared" si="70"/>
        <v>06/30/2021-10/14/2021</v>
      </c>
    </row>
    <row r="454" spans="1:17">
      <c r="A454" s="17" t="s">
        <v>1613</v>
      </c>
      <c r="B454" s="17" t="s">
        <v>1682</v>
      </c>
      <c r="C454" s="16" t="str">
        <f t="shared" si="63"/>
        <v>07/21/1905 - 10/15/2029</v>
      </c>
      <c r="D454" s="16" t="str">
        <f t="shared" si="71"/>
        <v>10/15/2021 - 10/15/2029</v>
      </c>
      <c r="E454" s="15" t="str">
        <f t="shared" si="64"/>
        <v>Signal Hill</v>
      </c>
      <c r="F454" s="13">
        <v>44377</v>
      </c>
      <c r="G454" s="13">
        <v>47406</v>
      </c>
      <c r="H454">
        <f t="shared" si="65"/>
        <v>2021</v>
      </c>
      <c r="I454">
        <f t="shared" si="66"/>
        <v>2029</v>
      </c>
      <c r="J454" s="13">
        <v>44484</v>
      </c>
      <c r="K454" s="13">
        <v>47406</v>
      </c>
      <c r="L454">
        <f t="shared" si="67"/>
        <v>2021</v>
      </c>
      <c r="M454">
        <f t="shared" si="68"/>
        <v>2029</v>
      </c>
      <c r="N454" s="16" t="str">
        <f t="shared" si="69"/>
        <v>10/15/2021 - 10/15/2029</v>
      </c>
      <c r="O454" t="s">
        <v>1682</v>
      </c>
      <c r="P454" t="s">
        <v>767</v>
      </c>
      <c r="Q454" s="387" t="str">
        <f t="shared" si="70"/>
        <v>06/30/2021-10/14/2021</v>
      </c>
    </row>
    <row r="455" spans="1:17">
      <c r="A455" s="17" t="s">
        <v>1614</v>
      </c>
      <c r="B455" s="17" t="s">
        <v>1726</v>
      </c>
      <c r="C455" s="16" t="str">
        <f t="shared" si="63"/>
        <v>07/21/1905 - 10/15/2029</v>
      </c>
      <c r="D455" s="16" t="str">
        <f t="shared" si="71"/>
        <v>10/15/2021 - 10/15/2029</v>
      </c>
      <c r="E455" s="15" t="str">
        <f t="shared" si="64"/>
        <v>Simi Valley</v>
      </c>
      <c r="F455" s="13">
        <v>44377</v>
      </c>
      <c r="G455" s="13">
        <v>47406</v>
      </c>
      <c r="H455">
        <f t="shared" si="65"/>
        <v>2021</v>
      </c>
      <c r="I455">
        <f t="shared" si="66"/>
        <v>2029</v>
      </c>
      <c r="J455" s="13">
        <v>44484</v>
      </c>
      <c r="K455" s="13">
        <v>47406</v>
      </c>
      <c r="L455">
        <f t="shared" si="67"/>
        <v>2021</v>
      </c>
      <c r="M455">
        <f t="shared" si="68"/>
        <v>2029</v>
      </c>
      <c r="N455" s="16" t="str">
        <f t="shared" si="69"/>
        <v>10/15/2021 - 10/15/2029</v>
      </c>
      <c r="O455" t="s">
        <v>1726</v>
      </c>
      <c r="P455" t="s">
        <v>767</v>
      </c>
      <c r="Q455" s="387" t="str">
        <f t="shared" si="70"/>
        <v>06/30/2021-10/14/2021</v>
      </c>
    </row>
    <row r="456" spans="1:17">
      <c r="A456" s="17" t="str">
        <f>B456</f>
        <v>Siskiyou County - Unincorporated</v>
      </c>
      <c r="B456" s="17" t="s">
        <v>1012</v>
      </c>
      <c r="C456" s="16" t="str">
        <f t="shared" si="63"/>
        <v>07/22/1905 - 11/15/2030</v>
      </c>
      <c r="D456" s="16" t="str">
        <f t="shared" si="71"/>
        <v>02/15/2023 - 02/15/2031</v>
      </c>
      <c r="E456" s="15" t="str">
        <f t="shared" si="64"/>
        <v>Siskiyou County - Unincorporated</v>
      </c>
      <c r="F456" s="13">
        <v>43465</v>
      </c>
      <c r="G456" s="13">
        <v>47802</v>
      </c>
      <c r="H456">
        <f t="shared" si="65"/>
        <v>2018</v>
      </c>
      <c r="I456">
        <f t="shared" si="66"/>
        <v>2030</v>
      </c>
      <c r="J456" s="13">
        <v>44972</v>
      </c>
      <c r="K456" s="13">
        <v>47894</v>
      </c>
      <c r="L456">
        <f t="shared" si="67"/>
        <v>2023</v>
      </c>
      <c r="M456">
        <f t="shared" si="68"/>
        <v>2031</v>
      </c>
      <c r="N456" s="16" t="str">
        <f t="shared" si="69"/>
        <v>02/15/2023 - 02/15/2031</v>
      </c>
      <c r="O456" t="s">
        <v>1759</v>
      </c>
      <c r="P456" t="s">
        <v>767</v>
      </c>
      <c r="Q456" s="387" t="str">
        <f t="shared" si="70"/>
        <v>12/31/2018-02/14/2023</v>
      </c>
    </row>
    <row r="457" spans="1:17">
      <c r="A457" s="17" t="s">
        <v>1615</v>
      </c>
      <c r="B457" s="17" t="s">
        <v>1731</v>
      </c>
      <c r="C457" s="16" t="str">
        <f t="shared" si="63"/>
        <v>07/21/1905 - 04/15/2029</v>
      </c>
      <c r="D457" s="16" t="str">
        <f t="shared" si="71"/>
        <v>04/30/2021 - 04/30/2029</v>
      </c>
      <c r="E457" s="15" t="str">
        <f t="shared" si="64"/>
        <v>Solana Beach</v>
      </c>
      <c r="F457" s="13">
        <v>44012</v>
      </c>
      <c r="G457" s="13">
        <v>47223</v>
      </c>
      <c r="H457">
        <f t="shared" si="65"/>
        <v>2020</v>
      </c>
      <c r="I457">
        <f t="shared" si="66"/>
        <v>2029</v>
      </c>
      <c r="J457" s="13">
        <v>44316</v>
      </c>
      <c r="K457" s="13">
        <v>47238</v>
      </c>
      <c r="L457">
        <f t="shared" si="67"/>
        <v>2021</v>
      </c>
      <c r="M457">
        <f t="shared" si="68"/>
        <v>2029</v>
      </c>
      <c r="N457" s="16" t="str">
        <f t="shared" si="69"/>
        <v>04/30/2021 - 04/30/2029</v>
      </c>
      <c r="O457" t="s">
        <v>1731</v>
      </c>
      <c r="P457" t="s">
        <v>767</v>
      </c>
      <c r="Q457" s="387" t="str">
        <f t="shared" si="70"/>
        <v>06/30/2020-04/29/2021</v>
      </c>
    </row>
    <row r="458" spans="1:17">
      <c r="A458" s="17" t="str">
        <f>B458</f>
        <v>Solano County - Unincorporated</v>
      </c>
      <c r="B458" s="17" t="s">
        <v>1009</v>
      </c>
      <c r="C458" s="16" t="str">
        <f t="shared" si="63"/>
        <v>07/22/1905 - 12/31/2030</v>
      </c>
      <c r="D458" s="16" t="str">
        <f t="shared" si="71"/>
        <v>01/31/2023 - 01/31/2031</v>
      </c>
      <c r="E458" s="15" t="str">
        <f t="shared" si="64"/>
        <v>Solano County - Unincorporated</v>
      </c>
      <c r="F458" s="13">
        <v>44742</v>
      </c>
      <c r="G458" s="13">
        <v>47848</v>
      </c>
      <c r="H458">
        <f t="shared" si="65"/>
        <v>2022</v>
      </c>
      <c r="I458">
        <f t="shared" si="66"/>
        <v>2030</v>
      </c>
      <c r="J458" s="13">
        <v>44957</v>
      </c>
      <c r="K458" s="13">
        <v>47879</v>
      </c>
      <c r="L458">
        <f t="shared" si="67"/>
        <v>2023</v>
      </c>
      <c r="M458">
        <f t="shared" si="68"/>
        <v>2031</v>
      </c>
      <c r="N458" s="16" t="str">
        <f t="shared" si="69"/>
        <v>01/31/2023 - 01/31/2031</v>
      </c>
      <c r="O458" t="s">
        <v>1714</v>
      </c>
      <c r="P458" t="s">
        <v>767</v>
      </c>
      <c r="Q458" s="387" t="str">
        <f t="shared" si="70"/>
        <v>06/30/2022-01/30/2023</v>
      </c>
    </row>
    <row r="459" spans="1:17">
      <c r="A459" s="17" t="s">
        <v>1871</v>
      </c>
      <c r="B459" s="17" t="s">
        <v>1732</v>
      </c>
      <c r="C459" s="16" t="str">
        <f t="shared" si="63"/>
        <v>07/15/1905 - 12/31/2023</v>
      </c>
      <c r="D459" s="16" t="str">
        <f t="shared" si="71"/>
        <v>12/31/2015 - 12/31/2023</v>
      </c>
      <c r="E459" s="15" t="str">
        <f t="shared" si="64"/>
        <v>Soledad</v>
      </c>
      <c r="F459" s="13">
        <v>41640</v>
      </c>
      <c r="G459" s="13">
        <v>45291</v>
      </c>
      <c r="H459">
        <f t="shared" si="65"/>
        <v>2014</v>
      </c>
      <c r="I459">
        <f t="shared" si="66"/>
        <v>2023</v>
      </c>
      <c r="J459" s="13">
        <v>42369</v>
      </c>
      <c r="K459" s="13">
        <v>45291</v>
      </c>
      <c r="L459">
        <f t="shared" si="67"/>
        <v>2015</v>
      </c>
      <c r="M459">
        <f t="shared" si="68"/>
        <v>2023</v>
      </c>
      <c r="N459" s="16" t="str">
        <f t="shared" si="69"/>
        <v>12/31/2015 - 12/31/2023</v>
      </c>
      <c r="O459" t="s">
        <v>1732</v>
      </c>
      <c r="Q459" s="387" t="str">
        <f t="shared" si="70"/>
        <v>01/01/2014-12/30/2015</v>
      </c>
    </row>
    <row r="460" spans="1:17">
      <c r="A460" s="17" t="s">
        <v>1617</v>
      </c>
      <c r="B460" s="17" t="s">
        <v>1722</v>
      </c>
      <c r="C460" s="16" t="str">
        <f t="shared" si="63"/>
        <v>07/23/1905 - 02/15/2031</v>
      </c>
      <c r="D460" s="16" t="str">
        <f t="shared" si="71"/>
        <v>02/15/2023 - 02/15/2031</v>
      </c>
      <c r="E460" s="15" t="str">
        <f t="shared" si="64"/>
        <v>Solvang</v>
      </c>
      <c r="F460" s="13">
        <v>44742</v>
      </c>
      <c r="G460" s="13">
        <v>47894</v>
      </c>
      <c r="H460">
        <f t="shared" si="65"/>
        <v>2022</v>
      </c>
      <c r="I460">
        <f t="shared" si="66"/>
        <v>2031</v>
      </c>
      <c r="J460" s="13">
        <v>44972</v>
      </c>
      <c r="K460" s="13">
        <v>47894</v>
      </c>
      <c r="L460">
        <f t="shared" si="67"/>
        <v>2023</v>
      </c>
      <c r="M460">
        <f t="shared" si="68"/>
        <v>2031</v>
      </c>
      <c r="N460" s="16" t="str">
        <f t="shared" si="69"/>
        <v>02/15/2023 - 02/15/2031</v>
      </c>
      <c r="O460" t="s">
        <v>1722</v>
      </c>
      <c r="P460" t="s">
        <v>767</v>
      </c>
      <c r="Q460" s="387" t="str">
        <f t="shared" si="70"/>
        <v>06/30/2022-02/14/2023</v>
      </c>
    </row>
    <row r="461" spans="1:17">
      <c r="A461" s="17" t="s">
        <v>1618</v>
      </c>
      <c r="B461" s="17" t="s">
        <v>1741</v>
      </c>
      <c r="C461" s="16" t="str">
        <f t="shared" si="63"/>
        <v>07/22/1905 - 12/31/2030</v>
      </c>
      <c r="D461" s="16" t="str">
        <f t="shared" si="71"/>
        <v>01/31/2023 - 01/31/2031</v>
      </c>
      <c r="E461" s="15" t="str">
        <f t="shared" si="64"/>
        <v>Sonoma</v>
      </c>
      <c r="F461" s="13">
        <v>44742</v>
      </c>
      <c r="G461" s="13">
        <v>47848</v>
      </c>
      <c r="H461">
        <f t="shared" si="65"/>
        <v>2022</v>
      </c>
      <c r="I461">
        <f t="shared" si="66"/>
        <v>2030</v>
      </c>
      <c r="J461" s="13">
        <v>44957</v>
      </c>
      <c r="K461" s="13">
        <v>47879</v>
      </c>
      <c r="L461">
        <f t="shared" si="67"/>
        <v>2023</v>
      </c>
      <c r="M461">
        <f t="shared" si="68"/>
        <v>2031</v>
      </c>
      <c r="N461" s="16" t="str">
        <f t="shared" si="69"/>
        <v>01/31/2023 - 01/31/2031</v>
      </c>
      <c r="O461" t="s">
        <v>1741</v>
      </c>
      <c r="P461" t="s">
        <v>767</v>
      </c>
      <c r="Q461" s="387" t="str">
        <f t="shared" si="70"/>
        <v>06/30/2022-01/30/2023</v>
      </c>
    </row>
    <row r="462" spans="1:17">
      <c r="A462" s="17" t="str">
        <f>B462</f>
        <v>Sonoma County - Unincorporated</v>
      </c>
      <c r="B462" s="17" t="s">
        <v>1005</v>
      </c>
      <c r="C462" s="16" t="str">
        <f t="shared" si="63"/>
        <v>07/22/1905 - 12/31/2030</v>
      </c>
      <c r="D462" s="16" t="str">
        <f t="shared" si="71"/>
        <v>01/31/2023 - 01/31/2031</v>
      </c>
      <c r="E462" s="15" t="str">
        <f t="shared" si="64"/>
        <v>Sonoma County - Unincorporated</v>
      </c>
      <c r="F462" s="13">
        <v>44742</v>
      </c>
      <c r="G462" s="13">
        <v>47848</v>
      </c>
      <c r="H462">
        <f t="shared" si="65"/>
        <v>2022</v>
      </c>
      <c r="I462">
        <f t="shared" si="66"/>
        <v>2030</v>
      </c>
      <c r="J462" s="13">
        <v>44957</v>
      </c>
      <c r="K462" s="13">
        <v>47879</v>
      </c>
      <c r="L462">
        <f t="shared" si="67"/>
        <v>2023</v>
      </c>
      <c r="M462">
        <f t="shared" si="68"/>
        <v>2031</v>
      </c>
      <c r="N462" s="16" t="str">
        <f t="shared" si="69"/>
        <v>01/31/2023 - 01/31/2031</v>
      </c>
      <c r="O462" t="s">
        <v>1741</v>
      </c>
      <c r="P462" t="s">
        <v>767</v>
      </c>
      <c r="Q462" s="387" t="str">
        <f t="shared" si="70"/>
        <v>06/30/2022-01/30/2023</v>
      </c>
    </row>
    <row r="463" spans="1:17">
      <c r="A463" s="17" t="s">
        <v>1620</v>
      </c>
      <c r="B463" s="17" t="s">
        <v>1872</v>
      </c>
      <c r="C463" s="16" t="str">
        <f t="shared" si="63"/>
        <v>07/19/1905 - 06/15/2027</v>
      </c>
      <c r="D463" s="16" t="str">
        <f t="shared" si="71"/>
        <v>08/31/2019 - 08/31/2024</v>
      </c>
      <c r="E463" s="15" t="str">
        <f t="shared" si="64"/>
        <v>Sonora</v>
      </c>
      <c r="F463" s="13">
        <v>43466</v>
      </c>
      <c r="G463" s="13">
        <v>46553</v>
      </c>
      <c r="H463">
        <f t="shared" si="65"/>
        <v>2019</v>
      </c>
      <c r="I463">
        <f t="shared" si="66"/>
        <v>2027</v>
      </c>
      <c r="J463" s="13">
        <v>43708</v>
      </c>
      <c r="K463" s="13">
        <v>45535</v>
      </c>
      <c r="L463">
        <f t="shared" si="67"/>
        <v>2019</v>
      </c>
      <c r="M463">
        <f t="shared" si="68"/>
        <v>2024</v>
      </c>
      <c r="N463" s="16" t="str">
        <f t="shared" si="69"/>
        <v>08/31/2019 - 08/31/2024</v>
      </c>
      <c r="O463" t="s">
        <v>1872</v>
      </c>
      <c r="P463" s="13" t="s">
        <v>767</v>
      </c>
      <c r="Q463" s="387" t="str">
        <f t="shared" si="70"/>
        <v>01/01/2019-08/30/2019</v>
      </c>
    </row>
    <row r="464" spans="1:17">
      <c r="A464" s="17" t="s">
        <v>1621</v>
      </c>
      <c r="B464" s="17" t="s">
        <v>1682</v>
      </c>
      <c r="C464" s="16" t="str">
        <f t="shared" si="63"/>
        <v>07/21/1905 - 10/15/2029</v>
      </c>
      <c r="D464" s="16" t="str">
        <f t="shared" si="71"/>
        <v>10/15/2021 - 10/15/2029</v>
      </c>
      <c r="E464" s="15" t="str">
        <f t="shared" si="64"/>
        <v>South El Monte</v>
      </c>
      <c r="F464" s="13">
        <v>44377</v>
      </c>
      <c r="G464" s="13">
        <v>47406</v>
      </c>
      <c r="H464">
        <f t="shared" si="65"/>
        <v>2021</v>
      </c>
      <c r="I464">
        <f t="shared" si="66"/>
        <v>2029</v>
      </c>
      <c r="J464" s="13">
        <v>44484</v>
      </c>
      <c r="K464" s="13">
        <v>47406</v>
      </c>
      <c r="L464">
        <f t="shared" si="67"/>
        <v>2021</v>
      </c>
      <c r="M464">
        <f t="shared" si="68"/>
        <v>2029</v>
      </c>
      <c r="N464" s="16" t="str">
        <f t="shared" si="69"/>
        <v>10/15/2021 - 10/15/2029</v>
      </c>
      <c r="O464" t="s">
        <v>1682</v>
      </c>
      <c r="P464" t="s">
        <v>767</v>
      </c>
      <c r="Q464" s="387" t="str">
        <f t="shared" si="70"/>
        <v>06/30/2021-10/14/2021</v>
      </c>
    </row>
    <row r="465" spans="1:17">
      <c r="A465" s="17" t="s">
        <v>1873</v>
      </c>
      <c r="B465" s="17" t="s">
        <v>1682</v>
      </c>
      <c r="C465" s="16" t="str">
        <f t="shared" si="63"/>
        <v>07/21/1905 - 10/15/2029</v>
      </c>
      <c r="D465" s="16" t="str">
        <f t="shared" si="71"/>
        <v>10/15/2021 - 10/15/2029</v>
      </c>
      <c r="E465" s="15" t="str">
        <f t="shared" si="64"/>
        <v>South Gate</v>
      </c>
      <c r="F465" s="13">
        <v>44377</v>
      </c>
      <c r="G465" s="13">
        <v>47406</v>
      </c>
      <c r="H465">
        <f t="shared" si="65"/>
        <v>2021</v>
      </c>
      <c r="I465">
        <f t="shared" si="66"/>
        <v>2029</v>
      </c>
      <c r="J465" s="13">
        <v>44484</v>
      </c>
      <c r="K465" s="13">
        <v>47406</v>
      </c>
      <c r="L465">
        <f t="shared" si="67"/>
        <v>2021</v>
      </c>
      <c r="M465">
        <f t="shared" si="68"/>
        <v>2029</v>
      </c>
      <c r="N465" s="16" t="str">
        <f t="shared" si="69"/>
        <v>10/15/2021 - 10/15/2029</v>
      </c>
      <c r="O465" t="s">
        <v>1682</v>
      </c>
      <c r="P465" t="s">
        <v>767</v>
      </c>
      <c r="Q465" s="387" t="str">
        <f t="shared" si="70"/>
        <v>06/30/2021-10/14/2021</v>
      </c>
    </row>
    <row r="466" spans="1:17">
      <c r="A466" s="17" t="s">
        <v>1874</v>
      </c>
      <c r="B466" s="17" t="s">
        <v>1762</v>
      </c>
      <c r="C466" s="16" t="str">
        <f t="shared" si="63"/>
        <v>07/19/1905 - 06/30/2027</v>
      </c>
      <c r="D466" s="16" t="str">
        <f t="shared" si="71"/>
        <v>06/30/2022 - 06/30/2027</v>
      </c>
      <c r="E466" s="15" t="str">
        <f t="shared" si="64"/>
        <v>South Lake Tahoe</v>
      </c>
      <c r="F466" s="13">
        <v>44561</v>
      </c>
      <c r="G466" s="13">
        <v>46568</v>
      </c>
      <c r="H466">
        <f t="shared" si="65"/>
        <v>2021</v>
      </c>
      <c r="I466">
        <f t="shared" si="66"/>
        <v>2027</v>
      </c>
      <c r="J466" s="13">
        <v>44742</v>
      </c>
      <c r="K466" s="13">
        <v>46568</v>
      </c>
      <c r="L466">
        <f t="shared" si="67"/>
        <v>2022</v>
      </c>
      <c r="M466">
        <f t="shared" si="68"/>
        <v>2027</v>
      </c>
      <c r="N466" s="16" t="str">
        <f t="shared" si="69"/>
        <v>06/30/2022 - 06/30/2027</v>
      </c>
      <c r="O466" t="s">
        <v>1762</v>
      </c>
      <c r="P466" t="s">
        <v>767</v>
      </c>
      <c r="Q466" s="387" t="str">
        <f t="shared" si="70"/>
        <v>12/31/2021-06/29/2022</v>
      </c>
    </row>
    <row r="467" spans="1:17">
      <c r="A467" s="17" t="s">
        <v>1622</v>
      </c>
      <c r="B467" s="17" t="s">
        <v>1682</v>
      </c>
      <c r="C467" s="16" t="str">
        <f t="shared" si="63"/>
        <v>07/21/1905 - 10/15/2029</v>
      </c>
      <c r="D467" s="16" t="str">
        <f t="shared" si="71"/>
        <v>10/15/2021 - 10/15/2029</v>
      </c>
      <c r="E467" s="15" t="str">
        <f t="shared" si="64"/>
        <v>South Pasadena</v>
      </c>
      <c r="F467" s="13">
        <v>44377</v>
      </c>
      <c r="G467" s="13">
        <v>47406</v>
      </c>
      <c r="H467">
        <f t="shared" si="65"/>
        <v>2021</v>
      </c>
      <c r="I467">
        <f t="shared" si="66"/>
        <v>2029</v>
      </c>
      <c r="J467" s="13">
        <v>44484</v>
      </c>
      <c r="K467" s="13">
        <v>47406</v>
      </c>
      <c r="L467">
        <f t="shared" si="67"/>
        <v>2021</v>
      </c>
      <c r="M467">
        <f t="shared" si="68"/>
        <v>2029</v>
      </c>
      <c r="N467" s="16" t="str">
        <f t="shared" si="69"/>
        <v>10/15/2021 - 10/15/2029</v>
      </c>
      <c r="O467" t="s">
        <v>1682</v>
      </c>
      <c r="P467" t="s">
        <v>767</v>
      </c>
      <c r="Q467" s="387" t="str">
        <f t="shared" si="70"/>
        <v>06/30/2021-10/14/2021</v>
      </c>
    </row>
    <row r="468" spans="1:17">
      <c r="A468" s="17" t="s">
        <v>1623</v>
      </c>
      <c r="B468" s="17" t="s">
        <v>1699</v>
      </c>
      <c r="C468" s="16" t="str">
        <f t="shared" si="63"/>
        <v>07/22/1905 - 12/31/2030</v>
      </c>
      <c r="D468" s="16" t="str">
        <f t="shared" si="71"/>
        <v>01/31/2023 - 01/31/2031</v>
      </c>
      <c r="E468" s="15" t="str">
        <f t="shared" si="64"/>
        <v>South San Francisco</v>
      </c>
      <c r="F468" s="13">
        <v>44742</v>
      </c>
      <c r="G468" s="13">
        <v>47848</v>
      </c>
      <c r="H468">
        <f t="shared" si="65"/>
        <v>2022</v>
      </c>
      <c r="I468">
        <f t="shared" si="66"/>
        <v>2030</v>
      </c>
      <c r="J468" s="13">
        <v>44957</v>
      </c>
      <c r="K468" s="13">
        <v>47879</v>
      </c>
      <c r="L468">
        <f t="shared" si="67"/>
        <v>2023</v>
      </c>
      <c r="M468">
        <f t="shared" si="68"/>
        <v>2031</v>
      </c>
      <c r="N468" s="16" t="str">
        <f t="shared" si="69"/>
        <v>01/31/2023 - 01/31/2031</v>
      </c>
      <c r="O468" t="s">
        <v>1699</v>
      </c>
      <c r="P468" t="s">
        <v>767</v>
      </c>
      <c r="Q468" s="387" t="str">
        <f t="shared" si="70"/>
        <v>06/30/2022-01/30/2023</v>
      </c>
    </row>
    <row r="469" spans="1:17">
      <c r="A469" s="17" t="s">
        <v>1278</v>
      </c>
      <c r="B469" s="17" t="s">
        <v>1691</v>
      </c>
      <c r="C469" s="16" t="str">
        <f t="shared" si="63"/>
        <v>07/22/1905 - 12/31/2030</v>
      </c>
      <c r="D469" s="16" t="str">
        <f t="shared" si="71"/>
        <v>01/31/2023 - 01/31/2031</v>
      </c>
      <c r="E469" s="15" t="str">
        <f t="shared" si="64"/>
        <v>St. Helena</v>
      </c>
      <c r="F469" s="13">
        <v>44742</v>
      </c>
      <c r="G469" s="13">
        <v>47848</v>
      </c>
      <c r="H469">
        <f t="shared" si="65"/>
        <v>2022</v>
      </c>
      <c r="I469">
        <f t="shared" si="66"/>
        <v>2030</v>
      </c>
      <c r="J469" s="13">
        <v>44957</v>
      </c>
      <c r="K469" s="13">
        <v>47879</v>
      </c>
      <c r="L469">
        <f t="shared" si="67"/>
        <v>2023</v>
      </c>
      <c r="M469">
        <f t="shared" si="68"/>
        <v>2031</v>
      </c>
      <c r="N469" s="16" t="str">
        <f t="shared" si="69"/>
        <v>01/31/2023 - 01/31/2031</v>
      </c>
      <c r="O469" t="s">
        <v>1691</v>
      </c>
      <c r="P469" t="s">
        <v>767</v>
      </c>
      <c r="Q469" s="387" t="str">
        <f t="shared" si="70"/>
        <v>06/30/2022-01/30/2023</v>
      </c>
    </row>
    <row r="470" spans="1:17">
      <c r="A470" s="17" t="str">
        <f>B470</f>
        <v>Stanislaus County - Unincorporated</v>
      </c>
      <c r="B470" s="17" t="s">
        <v>822</v>
      </c>
      <c r="C470" s="16" t="str">
        <f t="shared" si="63"/>
        <v>07/15/1905 - 09/30/2023</v>
      </c>
      <c r="D470" s="16" t="str">
        <f t="shared" si="71"/>
        <v>12/31/2015 - 12/31/2023</v>
      </c>
      <c r="E470" s="15" t="str">
        <f t="shared" si="64"/>
        <v>Stanislaus County - Unincorporated</v>
      </c>
      <c r="F470" s="13">
        <v>41640</v>
      </c>
      <c r="G470" s="13">
        <v>45199</v>
      </c>
      <c r="H470">
        <f t="shared" si="65"/>
        <v>2014</v>
      </c>
      <c r="I470">
        <f t="shared" si="66"/>
        <v>2023</v>
      </c>
      <c r="J470" s="13">
        <v>42369</v>
      </c>
      <c r="K470" s="13">
        <v>45291</v>
      </c>
      <c r="L470">
        <f t="shared" si="67"/>
        <v>2015</v>
      </c>
      <c r="M470">
        <f t="shared" si="68"/>
        <v>2023</v>
      </c>
      <c r="N470" s="16" t="str">
        <f t="shared" si="69"/>
        <v>12/31/2015 - 12/31/2023</v>
      </c>
      <c r="O470" t="s">
        <v>1734</v>
      </c>
      <c r="Q470" s="387" t="str">
        <f t="shared" si="70"/>
        <v>01/01/2014-12/30/2015</v>
      </c>
    </row>
    <row r="471" spans="1:17">
      <c r="A471" s="17" t="s">
        <v>1624</v>
      </c>
      <c r="B471" s="17" t="s">
        <v>1685</v>
      </c>
      <c r="C471" s="16" t="str">
        <f t="shared" si="63"/>
        <v>07/21/1905 - 10/15/2029</v>
      </c>
      <c r="D471" s="16" t="str">
        <f t="shared" si="71"/>
        <v>10/15/2021 - 10/15/2029</v>
      </c>
      <c r="E471" s="15" t="str">
        <f t="shared" si="64"/>
        <v>Stanton</v>
      </c>
      <c r="F471" s="13">
        <v>44377</v>
      </c>
      <c r="G471" s="13">
        <v>47406</v>
      </c>
      <c r="H471">
        <f t="shared" si="65"/>
        <v>2021</v>
      </c>
      <c r="I471">
        <f t="shared" si="66"/>
        <v>2029</v>
      </c>
      <c r="J471" s="13">
        <v>44484</v>
      </c>
      <c r="K471" s="13">
        <v>47406</v>
      </c>
      <c r="L471">
        <f t="shared" si="67"/>
        <v>2021</v>
      </c>
      <c r="M471">
        <f t="shared" si="68"/>
        <v>2029</v>
      </c>
      <c r="N471" s="16" t="str">
        <f t="shared" si="69"/>
        <v>10/15/2021 - 10/15/2029</v>
      </c>
      <c r="O471" t="s">
        <v>1685</v>
      </c>
      <c r="P471" t="s">
        <v>767</v>
      </c>
      <c r="Q471" s="387" t="str">
        <f t="shared" si="70"/>
        <v>06/30/2021-10/14/2021</v>
      </c>
    </row>
    <row r="472" spans="1:17">
      <c r="A472" s="17" t="s">
        <v>1875</v>
      </c>
      <c r="B472" s="17" t="s">
        <v>1765</v>
      </c>
      <c r="C472" s="16" t="str">
        <f t="shared" si="63"/>
        <v>07/15/1905 - 12/31/2023</v>
      </c>
      <c r="D472" s="16" t="str">
        <f t="shared" si="71"/>
        <v>12/31/2015 - 12/31/2023</v>
      </c>
      <c r="E472" s="15" t="str">
        <f t="shared" si="64"/>
        <v>Stockton</v>
      </c>
      <c r="F472" s="13">
        <v>41640</v>
      </c>
      <c r="G472" s="13">
        <v>45291</v>
      </c>
      <c r="H472">
        <f t="shared" si="65"/>
        <v>2014</v>
      </c>
      <c r="I472">
        <f t="shared" si="66"/>
        <v>2023</v>
      </c>
      <c r="J472" s="13">
        <v>42369</v>
      </c>
      <c r="K472" s="13">
        <v>45291</v>
      </c>
      <c r="L472">
        <f t="shared" si="67"/>
        <v>2015</v>
      </c>
      <c r="M472">
        <f t="shared" si="68"/>
        <v>2023</v>
      </c>
      <c r="N472" s="16" t="str">
        <f t="shared" si="69"/>
        <v>12/31/2015 - 12/31/2023</v>
      </c>
      <c r="O472" t="s">
        <v>1765</v>
      </c>
      <c r="Q472" s="387" t="str">
        <f t="shared" si="70"/>
        <v>01/01/2014-12/30/2015</v>
      </c>
    </row>
    <row r="473" spans="1:17">
      <c r="A473" s="17" t="s">
        <v>1625</v>
      </c>
      <c r="B473" s="17" t="s">
        <v>1714</v>
      </c>
      <c r="C473" s="16" t="str">
        <f t="shared" si="63"/>
        <v>07/22/1905 - 12/31/2030</v>
      </c>
      <c r="D473" s="16" t="str">
        <f t="shared" si="71"/>
        <v>01/31/2023 - 01/31/2031</v>
      </c>
      <c r="E473" s="15" t="str">
        <f t="shared" si="64"/>
        <v>Suisun City</v>
      </c>
      <c r="F473" s="13">
        <v>44742</v>
      </c>
      <c r="G473" s="13">
        <v>47848</v>
      </c>
      <c r="H473">
        <f t="shared" si="65"/>
        <v>2022</v>
      </c>
      <c r="I473">
        <f t="shared" si="66"/>
        <v>2030</v>
      </c>
      <c r="J473" s="13">
        <v>44957</v>
      </c>
      <c r="K473" s="13">
        <v>47879</v>
      </c>
      <c r="L473">
        <f t="shared" si="67"/>
        <v>2023</v>
      </c>
      <c r="M473">
        <f t="shared" si="68"/>
        <v>2031</v>
      </c>
      <c r="N473" s="16" t="str">
        <f t="shared" si="69"/>
        <v>01/31/2023 - 01/31/2031</v>
      </c>
      <c r="O473" t="s">
        <v>1714</v>
      </c>
      <c r="P473" t="s">
        <v>767</v>
      </c>
      <c r="Q473" s="387" t="str">
        <f t="shared" si="70"/>
        <v>06/30/2022-01/30/2023</v>
      </c>
    </row>
    <row r="474" spans="1:17">
      <c r="A474" s="17" t="s">
        <v>1626</v>
      </c>
      <c r="B474" s="17" t="s">
        <v>1727</v>
      </c>
      <c r="C474" s="16" t="str">
        <f t="shared" si="63"/>
        <v>07/22/1905 - 12/31/2030</v>
      </c>
      <c r="D474" s="16" t="str">
        <f t="shared" si="71"/>
        <v>01/31/2023 - 01/31/2031</v>
      </c>
      <c r="E474" s="15" t="str">
        <f t="shared" si="64"/>
        <v>Sunnyvale</v>
      </c>
      <c r="F474" s="13">
        <v>44742</v>
      </c>
      <c r="G474" s="13">
        <v>47848</v>
      </c>
      <c r="H474">
        <f t="shared" si="65"/>
        <v>2022</v>
      </c>
      <c r="I474">
        <f t="shared" si="66"/>
        <v>2030</v>
      </c>
      <c r="J474" s="13">
        <v>44957</v>
      </c>
      <c r="K474" s="13">
        <v>47879</v>
      </c>
      <c r="L474">
        <f t="shared" si="67"/>
        <v>2023</v>
      </c>
      <c r="M474">
        <f t="shared" si="68"/>
        <v>2031</v>
      </c>
      <c r="N474" s="16" t="str">
        <f t="shared" si="69"/>
        <v>01/31/2023 - 01/31/2031</v>
      </c>
      <c r="O474" t="s">
        <v>1727</v>
      </c>
      <c r="P474" t="s">
        <v>767</v>
      </c>
      <c r="Q474" s="387" t="str">
        <f t="shared" si="70"/>
        <v>06/30/2022-01/30/2023</v>
      </c>
    </row>
    <row r="475" spans="1:17">
      <c r="A475" s="17" t="s">
        <v>1627</v>
      </c>
      <c r="B475" s="17" t="s">
        <v>1798</v>
      </c>
      <c r="C475" s="16" t="str">
        <f t="shared" si="63"/>
        <v>07/19/1905 - 06/15/2027</v>
      </c>
      <c r="D475" s="16" t="str">
        <f t="shared" si="71"/>
        <v>08/31/2019 - 08/31/2024</v>
      </c>
      <c r="E475" s="15" t="str">
        <f t="shared" si="64"/>
        <v>Susanville</v>
      </c>
      <c r="F475" s="13">
        <v>43466</v>
      </c>
      <c r="G475" s="13">
        <v>46553</v>
      </c>
      <c r="H475">
        <f t="shared" si="65"/>
        <v>2019</v>
      </c>
      <c r="I475">
        <f t="shared" si="66"/>
        <v>2027</v>
      </c>
      <c r="J475" s="13">
        <v>43708</v>
      </c>
      <c r="K475" s="13">
        <v>45535</v>
      </c>
      <c r="L475">
        <f t="shared" si="67"/>
        <v>2019</v>
      </c>
      <c r="M475">
        <f t="shared" si="68"/>
        <v>2024</v>
      </c>
      <c r="N475" s="16" t="str">
        <f t="shared" si="69"/>
        <v>08/31/2019 - 08/31/2024</v>
      </c>
      <c r="O475" t="s">
        <v>1798</v>
      </c>
      <c r="P475" s="13" t="s">
        <v>767</v>
      </c>
      <c r="Q475" s="387" t="str">
        <f t="shared" si="70"/>
        <v>01/01/2019-08/30/2019</v>
      </c>
    </row>
    <row r="476" spans="1:17">
      <c r="A476" s="17" t="str">
        <f>B476</f>
        <v>Sutter County - Unincorporated</v>
      </c>
      <c r="B476" s="17" t="s">
        <v>771</v>
      </c>
      <c r="C476" s="16" t="str">
        <f t="shared" si="63"/>
        <v>07/21/1905 - 08/31/2029</v>
      </c>
      <c r="D476" s="16" t="str">
        <f t="shared" si="71"/>
        <v>05/15/2021 - 05/15/2029</v>
      </c>
      <c r="E476" s="15" t="str">
        <f t="shared" si="64"/>
        <v>Sutter County - Unincorporated</v>
      </c>
      <c r="F476" s="13">
        <v>44377</v>
      </c>
      <c r="G476" s="13">
        <v>47361</v>
      </c>
      <c r="H476">
        <f t="shared" si="65"/>
        <v>2021</v>
      </c>
      <c r="I476">
        <f t="shared" si="66"/>
        <v>2029</v>
      </c>
      <c r="J476" s="13">
        <v>44331</v>
      </c>
      <c r="K476" s="13">
        <v>47253</v>
      </c>
      <c r="L476">
        <f t="shared" si="67"/>
        <v>2021</v>
      </c>
      <c r="M476">
        <f t="shared" si="68"/>
        <v>2029</v>
      </c>
      <c r="N476" s="16" t="str">
        <f t="shared" si="69"/>
        <v>05/15/2021 - 05/15/2029</v>
      </c>
      <c r="O476" t="s">
        <v>1805</v>
      </c>
      <c r="P476" t="s">
        <v>767</v>
      </c>
      <c r="Q476" s="387" t="str">
        <f t="shared" si="70"/>
        <v>06/30/2021-05/14/2021</v>
      </c>
    </row>
    <row r="477" spans="1:17">
      <c r="A477" s="17" t="s">
        <v>1628</v>
      </c>
      <c r="B477" s="17" t="s">
        <v>1690</v>
      </c>
      <c r="C477" s="16" t="str">
        <f t="shared" si="63"/>
        <v>07/21/1905 - 09/15/2029</v>
      </c>
      <c r="D477" s="16" t="str">
        <f t="shared" si="71"/>
        <v>09/15/2021 - 09/15/2029</v>
      </c>
      <c r="E477" s="15" t="str">
        <f t="shared" si="64"/>
        <v>Sutter Creek</v>
      </c>
      <c r="F477" s="13">
        <v>43465</v>
      </c>
      <c r="G477" s="13">
        <v>47376</v>
      </c>
      <c r="H477">
        <f t="shared" si="65"/>
        <v>2018</v>
      </c>
      <c r="I477">
        <f t="shared" si="66"/>
        <v>2029</v>
      </c>
      <c r="J477" s="13">
        <v>44454</v>
      </c>
      <c r="K477" s="13">
        <v>47376</v>
      </c>
      <c r="L477">
        <f t="shared" si="67"/>
        <v>2021</v>
      </c>
      <c r="M477">
        <f t="shared" si="68"/>
        <v>2029</v>
      </c>
      <c r="N477" s="16" t="str">
        <f t="shared" si="69"/>
        <v>09/15/2021 - 09/15/2029</v>
      </c>
      <c r="O477" t="s">
        <v>1690</v>
      </c>
      <c r="P477" t="s">
        <v>767</v>
      </c>
      <c r="Q477" s="387" t="str">
        <f t="shared" si="70"/>
        <v>12/31/2018-09/14/2021</v>
      </c>
    </row>
    <row r="478" spans="1:17">
      <c r="A478" s="17" t="s">
        <v>1876</v>
      </c>
      <c r="B478" s="17" t="s">
        <v>1698</v>
      </c>
      <c r="C478" s="16" t="str">
        <f t="shared" si="63"/>
        <v>07/15/1905 - 12/31/2023</v>
      </c>
      <c r="D478" s="16" t="str">
        <f t="shared" si="71"/>
        <v>12/31/2015 - 12/31/2023</v>
      </c>
      <c r="E478" s="15" t="str">
        <f t="shared" si="64"/>
        <v>Taft</v>
      </c>
      <c r="F478" s="13">
        <v>41275</v>
      </c>
      <c r="G478" s="13">
        <v>45291</v>
      </c>
      <c r="H478">
        <f t="shared" si="65"/>
        <v>2013</v>
      </c>
      <c r="I478">
        <f t="shared" si="66"/>
        <v>2023</v>
      </c>
      <c r="J478" s="13">
        <v>42369</v>
      </c>
      <c r="K478" s="13">
        <v>45291</v>
      </c>
      <c r="L478">
        <f t="shared" si="67"/>
        <v>2015</v>
      </c>
      <c r="M478">
        <f t="shared" si="68"/>
        <v>2023</v>
      </c>
      <c r="N478" s="16" t="str">
        <f t="shared" si="69"/>
        <v>12/31/2015 - 12/31/2023</v>
      </c>
      <c r="O478" t="s">
        <v>1698</v>
      </c>
      <c r="Q478" s="387" t="str">
        <f t="shared" si="70"/>
        <v>01/01/2013-12/30/2015</v>
      </c>
    </row>
    <row r="479" spans="1:17">
      <c r="A479" s="17" t="s">
        <v>1877</v>
      </c>
      <c r="B479" s="17" t="s">
        <v>1698</v>
      </c>
      <c r="C479" s="16" t="str">
        <f t="shared" si="63"/>
        <v>07/15/1905 - 12/31/2023</v>
      </c>
      <c r="D479" s="16" t="str">
        <f t="shared" si="71"/>
        <v>12/31/2015 - 12/31/2023</v>
      </c>
      <c r="E479" s="15" t="str">
        <f t="shared" si="64"/>
        <v>Tehachapi</v>
      </c>
      <c r="F479" s="13">
        <v>41275</v>
      </c>
      <c r="G479" s="13">
        <v>45291</v>
      </c>
      <c r="H479">
        <f t="shared" si="65"/>
        <v>2013</v>
      </c>
      <c r="I479">
        <f t="shared" si="66"/>
        <v>2023</v>
      </c>
      <c r="J479" s="13">
        <v>42369</v>
      </c>
      <c r="K479" s="13">
        <v>45291</v>
      </c>
      <c r="L479">
        <f t="shared" si="67"/>
        <v>2015</v>
      </c>
      <c r="M479">
        <f t="shared" si="68"/>
        <v>2023</v>
      </c>
      <c r="N479" s="16" t="str">
        <f t="shared" si="69"/>
        <v>12/31/2015 - 12/31/2023</v>
      </c>
      <c r="O479" t="s">
        <v>1698</v>
      </c>
      <c r="Q479" s="387" t="str">
        <f t="shared" si="70"/>
        <v>01/01/2013-12/30/2015</v>
      </c>
    </row>
    <row r="480" spans="1:17">
      <c r="A480" s="17" t="s">
        <v>1878</v>
      </c>
      <c r="B480" s="17" t="s">
        <v>1750</v>
      </c>
      <c r="C480" s="16" t="str">
        <f t="shared" si="63"/>
        <v>07/19/1905 - 06/15/2027</v>
      </c>
      <c r="D480" s="16" t="str">
        <f t="shared" si="71"/>
        <v>08/31/2019 - 08/31/2024</v>
      </c>
      <c r="E480" s="15" t="str">
        <f t="shared" si="64"/>
        <v>Tehama</v>
      </c>
      <c r="F480" s="13">
        <v>43466</v>
      </c>
      <c r="G480" s="13">
        <v>46553</v>
      </c>
      <c r="H480">
        <f t="shared" si="65"/>
        <v>2019</v>
      </c>
      <c r="I480">
        <f t="shared" si="66"/>
        <v>2027</v>
      </c>
      <c r="J480" s="13">
        <v>43708</v>
      </c>
      <c r="K480" s="13">
        <v>45535</v>
      </c>
      <c r="L480">
        <f t="shared" si="67"/>
        <v>2019</v>
      </c>
      <c r="M480">
        <f t="shared" si="68"/>
        <v>2024</v>
      </c>
      <c r="N480" s="16" t="str">
        <f t="shared" si="69"/>
        <v>08/31/2019 - 08/31/2024</v>
      </c>
      <c r="O480" t="s">
        <v>1750</v>
      </c>
      <c r="P480" s="13" t="s">
        <v>767</v>
      </c>
      <c r="Q480" s="387" t="str">
        <f t="shared" si="70"/>
        <v>01/01/2019-08/30/2019</v>
      </c>
    </row>
    <row r="481" spans="1:17">
      <c r="A481" s="17" t="str">
        <f>B481</f>
        <v>Tehama County - Unincorporated</v>
      </c>
      <c r="B481" s="17" t="s">
        <v>1059</v>
      </c>
      <c r="C481" s="16" t="str">
        <f t="shared" si="63"/>
        <v>07/19/1905 - 06/15/2027</v>
      </c>
      <c r="D481" s="16" t="str">
        <f t="shared" si="71"/>
        <v>08/31/2019 - 08/31/2024</v>
      </c>
      <c r="E481" s="15" t="str">
        <f t="shared" si="64"/>
        <v>Tehama County - Unincorporated</v>
      </c>
      <c r="F481" s="13">
        <v>43466</v>
      </c>
      <c r="G481" s="13">
        <v>46553</v>
      </c>
      <c r="H481">
        <f t="shared" si="65"/>
        <v>2019</v>
      </c>
      <c r="I481">
        <f t="shared" si="66"/>
        <v>2027</v>
      </c>
      <c r="J481" s="13">
        <v>43708</v>
      </c>
      <c r="K481" s="13">
        <v>45535</v>
      </c>
      <c r="L481">
        <f t="shared" si="67"/>
        <v>2019</v>
      </c>
      <c r="M481">
        <f t="shared" si="68"/>
        <v>2024</v>
      </c>
      <c r="N481" s="16" t="str">
        <f t="shared" si="69"/>
        <v>08/31/2019 - 08/31/2024</v>
      </c>
      <c r="O481" t="s">
        <v>1750</v>
      </c>
      <c r="P481" s="13" t="s">
        <v>767</v>
      </c>
      <c r="Q481" s="387" t="str">
        <f t="shared" si="70"/>
        <v>01/01/2019-08/30/2019</v>
      </c>
    </row>
    <row r="482" spans="1:17">
      <c r="A482" s="17" t="s">
        <v>1630</v>
      </c>
      <c r="B482" s="17" t="s">
        <v>1709</v>
      </c>
      <c r="C482" s="16" t="str">
        <f t="shared" si="63"/>
        <v>07/21/1905 - 10/15/2029</v>
      </c>
      <c r="D482" s="16" t="str">
        <f t="shared" si="71"/>
        <v>10/15/2021 - 10/15/2029</v>
      </c>
      <c r="E482" s="15" t="str">
        <f t="shared" si="64"/>
        <v>Temecula</v>
      </c>
      <c r="F482" s="13">
        <v>44377</v>
      </c>
      <c r="G482" s="13">
        <v>47406</v>
      </c>
      <c r="H482">
        <f t="shared" si="65"/>
        <v>2021</v>
      </c>
      <c r="I482">
        <f t="shared" si="66"/>
        <v>2029</v>
      </c>
      <c r="J482" s="13">
        <v>44484</v>
      </c>
      <c r="K482" s="13">
        <v>47406</v>
      </c>
      <c r="L482">
        <f t="shared" si="67"/>
        <v>2021</v>
      </c>
      <c r="M482">
        <f t="shared" si="68"/>
        <v>2029</v>
      </c>
      <c r="N482" s="16" t="str">
        <f t="shared" si="69"/>
        <v>10/15/2021 - 10/15/2029</v>
      </c>
      <c r="O482" t="s">
        <v>1709</v>
      </c>
      <c r="P482" t="s">
        <v>767</v>
      </c>
      <c r="Q482" s="387" t="str">
        <f t="shared" si="70"/>
        <v>06/30/2021-10/14/2021</v>
      </c>
    </row>
    <row r="483" spans="1:17">
      <c r="A483" s="17" t="s">
        <v>1631</v>
      </c>
      <c r="B483" s="17" t="s">
        <v>1682</v>
      </c>
      <c r="C483" s="16" t="str">
        <f t="shared" si="63"/>
        <v>07/21/1905 - 10/15/2029</v>
      </c>
      <c r="D483" s="16" t="str">
        <f t="shared" si="71"/>
        <v>10/15/2021 - 10/15/2029</v>
      </c>
      <c r="E483" s="15" t="str">
        <f t="shared" si="64"/>
        <v>Temple City</v>
      </c>
      <c r="F483" s="13">
        <v>44377</v>
      </c>
      <c r="G483" s="13">
        <v>47406</v>
      </c>
      <c r="H483">
        <f t="shared" si="65"/>
        <v>2021</v>
      </c>
      <c r="I483">
        <f t="shared" si="66"/>
        <v>2029</v>
      </c>
      <c r="J483" s="13">
        <v>44484</v>
      </c>
      <c r="K483" s="13">
        <v>47406</v>
      </c>
      <c r="L483">
        <f t="shared" si="67"/>
        <v>2021</v>
      </c>
      <c r="M483">
        <f t="shared" si="68"/>
        <v>2029</v>
      </c>
      <c r="N483" s="16" t="str">
        <f t="shared" si="69"/>
        <v>10/15/2021 - 10/15/2029</v>
      </c>
      <c r="O483" t="s">
        <v>1682</v>
      </c>
      <c r="P483" t="s">
        <v>767</v>
      </c>
      <c r="Q483" s="387" t="str">
        <f t="shared" si="70"/>
        <v>06/30/2021-10/14/2021</v>
      </c>
    </row>
    <row r="484" spans="1:17">
      <c r="A484" s="17" t="s">
        <v>1632</v>
      </c>
      <c r="B484" s="17" t="s">
        <v>1726</v>
      </c>
      <c r="C484" s="16" t="str">
        <f t="shared" si="63"/>
        <v>07/21/1905 - 10/15/2029</v>
      </c>
      <c r="D484" s="16" t="str">
        <f t="shared" si="71"/>
        <v>10/15/2021 - 10/15/2029</v>
      </c>
      <c r="E484" s="15" t="str">
        <f t="shared" si="64"/>
        <v>Thousand Oaks</v>
      </c>
      <c r="F484" s="13">
        <v>44377</v>
      </c>
      <c r="G484" s="13">
        <v>47406</v>
      </c>
      <c r="H484">
        <f t="shared" si="65"/>
        <v>2021</v>
      </c>
      <c r="I484">
        <f t="shared" si="66"/>
        <v>2029</v>
      </c>
      <c r="J484" s="13">
        <v>44484</v>
      </c>
      <c r="K484" s="13">
        <v>47406</v>
      </c>
      <c r="L484">
        <f t="shared" si="67"/>
        <v>2021</v>
      </c>
      <c r="M484">
        <f t="shared" si="68"/>
        <v>2029</v>
      </c>
      <c r="N484" s="16" t="str">
        <f t="shared" si="69"/>
        <v>10/15/2021 - 10/15/2029</v>
      </c>
      <c r="O484" t="s">
        <v>1726</v>
      </c>
      <c r="P484" t="s">
        <v>767</v>
      </c>
      <c r="Q484" s="387" t="str">
        <f t="shared" si="70"/>
        <v>06/30/2021-10/14/2021</v>
      </c>
    </row>
    <row r="485" spans="1:17">
      <c r="A485" s="17" t="s">
        <v>1633</v>
      </c>
      <c r="B485" s="17" t="s">
        <v>1713</v>
      </c>
      <c r="C485" s="16" t="str">
        <f t="shared" si="63"/>
        <v>07/22/1905 - 12/31/2030</v>
      </c>
      <c r="D485" s="16" t="str">
        <f t="shared" si="71"/>
        <v>01/31/2023 - 01/31/2031</v>
      </c>
      <c r="E485" s="15" t="str">
        <f t="shared" si="64"/>
        <v>Tiburon</v>
      </c>
      <c r="F485" s="13">
        <v>44742</v>
      </c>
      <c r="G485" s="13">
        <v>47848</v>
      </c>
      <c r="H485">
        <f t="shared" si="65"/>
        <v>2022</v>
      </c>
      <c r="I485">
        <f t="shared" si="66"/>
        <v>2030</v>
      </c>
      <c r="J485" s="13">
        <v>44957</v>
      </c>
      <c r="K485" s="13">
        <v>47879</v>
      </c>
      <c r="L485">
        <f t="shared" si="67"/>
        <v>2023</v>
      </c>
      <c r="M485">
        <f t="shared" si="68"/>
        <v>2031</v>
      </c>
      <c r="N485" s="16" t="str">
        <f t="shared" si="69"/>
        <v>01/31/2023 - 01/31/2031</v>
      </c>
      <c r="O485" t="s">
        <v>1713</v>
      </c>
      <c r="P485" t="s">
        <v>767</v>
      </c>
      <c r="Q485" s="387" t="str">
        <f t="shared" si="70"/>
        <v>06/30/2022-01/30/2023</v>
      </c>
    </row>
    <row r="486" spans="1:17">
      <c r="A486" s="17" t="s">
        <v>1634</v>
      </c>
      <c r="B486" s="17" t="s">
        <v>1682</v>
      </c>
      <c r="C486" s="16" t="str">
        <f t="shared" si="63"/>
        <v>07/21/1905 - 10/15/2029</v>
      </c>
      <c r="D486" s="16" t="str">
        <f t="shared" si="71"/>
        <v>10/15/2021 - 10/15/2029</v>
      </c>
      <c r="E486" s="15" t="str">
        <f t="shared" si="64"/>
        <v>Torrance</v>
      </c>
      <c r="F486" s="13">
        <v>44377</v>
      </c>
      <c r="G486" s="13">
        <v>47406</v>
      </c>
      <c r="H486">
        <f t="shared" si="65"/>
        <v>2021</v>
      </c>
      <c r="I486">
        <f t="shared" si="66"/>
        <v>2029</v>
      </c>
      <c r="J486" s="13">
        <v>44484</v>
      </c>
      <c r="K486" s="13">
        <v>47406</v>
      </c>
      <c r="L486">
        <f t="shared" si="67"/>
        <v>2021</v>
      </c>
      <c r="M486">
        <f t="shared" si="68"/>
        <v>2029</v>
      </c>
      <c r="N486" s="16" t="str">
        <f t="shared" si="69"/>
        <v>10/15/2021 - 10/15/2029</v>
      </c>
      <c r="O486" t="s">
        <v>1682</v>
      </c>
      <c r="P486" t="s">
        <v>767</v>
      </c>
      <c r="Q486" s="387" t="str">
        <f t="shared" si="70"/>
        <v>06/30/2021-10/14/2021</v>
      </c>
    </row>
    <row r="487" spans="1:17">
      <c r="A487" s="17" t="s">
        <v>1879</v>
      </c>
      <c r="B487" s="17" t="s">
        <v>1765</v>
      </c>
      <c r="C487" s="16" t="str">
        <f t="shared" si="63"/>
        <v>07/15/1905 - 12/31/2023</v>
      </c>
      <c r="D487" s="16" t="str">
        <f t="shared" si="71"/>
        <v>12/31/2015 - 12/31/2023</v>
      </c>
      <c r="E487" s="15" t="str">
        <f t="shared" si="64"/>
        <v>Tracy</v>
      </c>
      <c r="F487" s="13">
        <v>41640</v>
      </c>
      <c r="G487" s="13">
        <v>45291</v>
      </c>
      <c r="H487">
        <f t="shared" si="65"/>
        <v>2014</v>
      </c>
      <c r="I487">
        <f t="shared" si="66"/>
        <v>2023</v>
      </c>
      <c r="J487" s="13">
        <v>42369</v>
      </c>
      <c r="K487" s="13">
        <v>45291</v>
      </c>
      <c r="L487">
        <f t="shared" si="67"/>
        <v>2015</v>
      </c>
      <c r="M487">
        <f t="shared" si="68"/>
        <v>2023</v>
      </c>
      <c r="N487" s="16" t="str">
        <f t="shared" si="69"/>
        <v>12/31/2015 - 12/31/2023</v>
      </c>
      <c r="O487" t="s">
        <v>1765</v>
      </c>
      <c r="Q487" s="387" t="str">
        <f t="shared" si="70"/>
        <v>01/01/2014-12/30/2015</v>
      </c>
    </row>
    <row r="488" spans="1:17">
      <c r="A488" s="17" t="s">
        <v>1635</v>
      </c>
      <c r="B488" s="17" t="s">
        <v>1695</v>
      </c>
      <c r="C488" s="16" t="str">
        <f t="shared" si="63"/>
        <v>07/19/1905 - 08/31/2027</v>
      </c>
      <c r="D488" s="16" t="str">
        <f t="shared" si="71"/>
        <v>08/31/2019 - 08/31/2027</v>
      </c>
      <c r="E488" s="15" t="str">
        <f t="shared" si="64"/>
        <v>Trinidad</v>
      </c>
      <c r="F488" s="13">
        <v>43466</v>
      </c>
      <c r="G488" s="13">
        <v>46630</v>
      </c>
      <c r="H488">
        <f t="shared" si="65"/>
        <v>2019</v>
      </c>
      <c r="I488">
        <f t="shared" si="66"/>
        <v>2027</v>
      </c>
      <c r="J488" s="13">
        <v>43708</v>
      </c>
      <c r="K488" s="13">
        <v>46630</v>
      </c>
      <c r="L488">
        <f t="shared" si="67"/>
        <v>2019</v>
      </c>
      <c r="M488">
        <f t="shared" si="68"/>
        <v>2027</v>
      </c>
      <c r="N488" s="16" t="str">
        <f t="shared" si="69"/>
        <v>08/31/2019 - 08/31/2027</v>
      </c>
      <c r="O488" t="s">
        <v>1695</v>
      </c>
      <c r="P488" t="s">
        <v>767</v>
      </c>
      <c r="Q488" s="387" t="str">
        <f t="shared" si="70"/>
        <v>01/01/2019-08/30/2019</v>
      </c>
    </row>
    <row r="489" spans="1:17">
      <c r="A489" s="17" t="str">
        <f>B489</f>
        <v>Trinity County - Unincorporated</v>
      </c>
      <c r="B489" s="17" t="s">
        <v>974</v>
      </c>
      <c r="C489" s="16" t="str">
        <f t="shared" si="63"/>
        <v>07/19/1905 - 06/15/2027</v>
      </c>
      <c r="D489" s="16" t="str">
        <f t="shared" si="71"/>
        <v>08/31/2019 - 08/31/2024</v>
      </c>
      <c r="E489" s="15" t="str">
        <f t="shared" si="64"/>
        <v>Trinity County - Unincorporated</v>
      </c>
      <c r="F489" s="13">
        <v>43466</v>
      </c>
      <c r="G489" s="13">
        <v>46553</v>
      </c>
      <c r="H489">
        <f t="shared" si="65"/>
        <v>2019</v>
      </c>
      <c r="I489">
        <f t="shared" si="66"/>
        <v>2027</v>
      </c>
      <c r="J489" s="13">
        <v>43708</v>
      </c>
      <c r="K489" s="13">
        <v>45535</v>
      </c>
      <c r="L489">
        <f t="shared" si="67"/>
        <v>2019</v>
      </c>
      <c r="M489">
        <f t="shared" si="68"/>
        <v>2024</v>
      </c>
      <c r="N489" s="16" t="str">
        <f t="shared" si="69"/>
        <v>08/31/2019 - 08/31/2024</v>
      </c>
      <c r="O489" t="s">
        <v>1880</v>
      </c>
      <c r="P489" s="13" t="s">
        <v>767</v>
      </c>
      <c r="Q489" s="387" t="str">
        <f t="shared" si="70"/>
        <v>01/01/2019-08/30/2019</v>
      </c>
    </row>
    <row r="490" spans="1:17">
      <c r="A490" s="17" t="s">
        <v>1637</v>
      </c>
      <c r="B490" s="17" t="s">
        <v>1776</v>
      </c>
      <c r="C490" s="16" t="str">
        <f t="shared" si="63"/>
        <v>07/19/1905 - 08/15/2027</v>
      </c>
      <c r="D490" s="16" t="str">
        <f t="shared" si="71"/>
        <v>08/15/2019 - 08/15/2027</v>
      </c>
      <c r="E490" s="15" t="str">
        <f t="shared" si="64"/>
        <v>Truckee</v>
      </c>
      <c r="F490" s="13">
        <v>43466</v>
      </c>
      <c r="G490" s="13">
        <v>46614</v>
      </c>
      <c r="H490">
        <f t="shared" si="65"/>
        <v>2019</v>
      </c>
      <c r="I490">
        <f t="shared" si="66"/>
        <v>2027</v>
      </c>
      <c r="J490" s="13">
        <v>43692</v>
      </c>
      <c r="K490" s="13">
        <v>46614</v>
      </c>
      <c r="L490">
        <f t="shared" si="67"/>
        <v>2019</v>
      </c>
      <c r="M490">
        <f t="shared" si="68"/>
        <v>2027</v>
      </c>
      <c r="N490" s="16" t="str">
        <f t="shared" si="69"/>
        <v>08/15/2019 - 08/15/2027</v>
      </c>
      <c r="O490" t="s">
        <v>1776</v>
      </c>
      <c r="P490" s="13" t="s">
        <v>767</v>
      </c>
      <c r="Q490" s="387" t="str">
        <f t="shared" si="70"/>
        <v>01/01/2019-08/14/2019</v>
      </c>
    </row>
    <row r="491" spans="1:17">
      <c r="A491" s="17" t="s">
        <v>1881</v>
      </c>
      <c r="B491" s="17" t="s">
        <v>1757</v>
      </c>
      <c r="C491" s="16" t="str">
        <f t="shared" si="63"/>
        <v>07/15/1905 - 09/30/2023</v>
      </c>
      <c r="D491" s="16" t="str">
        <f t="shared" si="71"/>
        <v>12/31/2015 - 12/31/2023</v>
      </c>
      <c r="E491" s="15" t="str">
        <f t="shared" si="64"/>
        <v>Tulare</v>
      </c>
      <c r="F491" s="13">
        <v>41640</v>
      </c>
      <c r="G491" s="13">
        <v>45199</v>
      </c>
      <c r="H491">
        <f t="shared" si="65"/>
        <v>2014</v>
      </c>
      <c r="I491">
        <f t="shared" si="66"/>
        <v>2023</v>
      </c>
      <c r="J491" s="13">
        <v>42369</v>
      </c>
      <c r="K491" s="13">
        <v>45291</v>
      </c>
      <c r="L491">
        <f t="shared" si="67"/>
        <v>2015</v>
      </c>
      <c r="M491">
        <f t="shared" si="68"/>
        <v>2023</v>
      </c>
      <c r="N491" s="16" t="str">
        <f t="shared" si="69"/>
        <v>12/31/2015 - 12/31/2023</v>
      </c>
      <c r="O491" t="s">
        <v>1757</v>
      </c>
      <c r="Q491" s="387" t="str">
        <f t="shared" si="70"/>
        <v>01/01/2014-12/30/2015</v>
      </c>
    </row>
    <row r="492" spans="1:17">
      <c r="A492" s="17" t="str">
        <f>B492</f>
        <v>Tulare County - Unincorporated</v>
      </c>
      <c r="B492" s="17" t="s">
        <v>778</v>
      </c>
      <c r="C492" s="16" t="str">
        <f t="shared" si="63"/>
        <v>07/15/1905 - 09/30/2023</v>
      </c>
      <c r="D492" s="16" t="str">
        <f t="shared" si="71"/>
        <v>12/31/2015 - 12/31/2023</v>
      </c>
      <c r="E492" s="15" t="str">
        <f t="shared" si="64"/>
        <v>Tulare County - Unincorporated</v>
      </c>
      <c r="F492" s="13">
        <v>41640</v>
      </c>
      <c r="G492" s="13">
        <v>45199</v>
      </c>
      <c r="H492">
        <f t="shared" si="65"/>
        <v>2014</v>
      </c>
      <c r="I492">
        <f t="shared" si="66"/>
        <v>2023</v>
      </c>
      <c r="J492" s="13">
        <v>42369</v>
      </c>
      <c r="K492" s="13">
        <v>45291</v>
      </c>
      <c r="L492">
        <f t="shared" si="67"/>
        <v>2015</v>
      </c>
      <c r="M492">
        <f t="shared" si="68"/>
        <v>2023</v>
      </c>
      <c r="N492" s="16" t="str">
        <f t="shared" si="69"/>
        <v>12/31/2015 - 12/31/2023</v>
      </c>
      <c r="O492" t="s">
        <v>1757</v>
      </c>
      <c r="Q492" s="387" t="str">
        <f t="shared" si="70"/>
        <v>01/01/2014-12/30/2015</v>
      </c>
    </row>
    <row r="493" spans="1:17">
      <c r="A493" s="17" t="s">
        <v>1882</v>
      </c>
      <c r="B493" s="17" t="s">
        <v>1759</v>
      </c>
      <c r="C493" s="16" t="str">
        <f t="shared" si="63"/>
        <v>07/22/1905 - 11/15/2030</v>
      </c>
      <c r="D493" s="16" t="str">
        <f t="shared" si="71"/>
        <v>02/15/2023 - 02/15/2031</v>
      </c>
      <c r="E493" s="15" t="str">
        <f t="shared" si="64"/>
        <v>Tulelake</v>
      </c>
      <c r="F493" s="13">
        <v>43465</v>
      </c>
      <c r="G493" s="13">
        <v>47802</v>
      </c>
      <c r="H493">
        <f t="shared" si="65"/>
        <v>2018</v>
      </c>
      <c r="I493">
        <f t="shared" si="66"/>
        <v>2030</v>
      </c>
      <c r="J493" s="13">
        <v>44972</v>
      </c>
      <c r="K493" s="13">
        <v>47894</v>
      </c>
      <c r="L493">
        <f t="shared" si="67"/>
        <v>2023</v>
      </c>
      <c r="M493">
        <f t="shared" si="68"/>
        <v>2031</v>
      </c>
      <c r="N493" s="16" t="str">
        <f t="shared" si="69"/>
        <v>02/15/2023 - 02/15/2031</v>
      </c>
      <c r="O493" t="s">
        <v>1759</v>
      </c>
      <c r="P493" t="s">
        <v>767</v>
      </c>
      <c r="Q493" s="387" t="str">
        <f t="shared" si="70"/>
        <v>12/31/2018-02/14/2023</v>
      </c>
    </row>
    <row r="494" spans="1:17">
      <c r="A494" s="17" t="str">
        <f>B494</f>
        <v>Tuolumne County - Unincorporated</v>
      </c>
      <c r="B494" s="17" t="s">
        <v>1216</v>
      </c>
      <c r="C494" s="16" t="str">
        <f t="shared" si="63"/>
        <v>07/19/1905 - 06/15/2027</v>
      </c>
      <c r="D494" s="16" t="str">
        <f t="shared" si="71"/>
        <v>08/31/2019 - 08/31/2024</v>
      </c>
      <c r="E494" s="15" t="str">
        <f t="shared" si="64"/>
        <v>Tuolumne County - Unincorporated</v>
      </c>
      <c r="F494" s="13">
        <v>43466</v>
      </c>
      <c r="G494" s="13">
        <v>46553</v>
      </c>
      <c r="H494">
        <f t="shared" si="65"/>
        <v>2019</v>
      </c>
      <c r="I494">
        <f t="shared" si="66"/>
        <v>2027</v>
      </c>
      <c r="J494" s="13">
        <v>43708</v>
      </c>
      <c r="K494" s="13">
        <v>45535</v>
      </c>
      <c r="L494">
        <f t="shared" si="67"/>
        <v>2019</v>
      </c>
      <c r="M494">
        <f t="shared" si="68"/>
        <v>2024</v>
      </c>
      <c r="N494" s="16" t="str">
        <f t="shared" si="69"/>
        <v>08/31/2019 - 08/31/2024</v>
      </c>
      <c r="O494" t="s">
        <v>1872</v>
      </c>
      <c r="P494" s="13" t="s">
        <v>767</v>
      </c>
      <c r="Q494" s="387" t="str">
        <f t="shared" si="70"/>
        <v>01/01/2019-08/30/2019</v>
      </c>
    </row>
    <row r="495" spans="1:17">
      <c r="A495" s="17" t="s">
        <v>1883</v>
      </c>
      <c r="B495" s="17" t="s">
        <v>1734</v>
      </c>
      <c r="C495" s="16" t="str">
        <f t="shared" si="63"/>
        <v>07/15/1905 - 09/30/2023</v>
      </c>
      <c r="D495" s="16" t="str">
        <f t="shared" si="71"/>
        <v>12/31/2015 - 12/31/2023</v>
      </c>
      <c r="E495" s="15" t="str">
        <f t="shared" si="64"/>
        <v>Turlock</v>
      </c>
      <c r="F495" s="13">
        <v>41640</v>
      </c>
      <c r="G495" s="13">
        <v>45199</v>
      </c>
      <c r="H495">
        <f t="shared" si="65"/>
        <v>2014</v>
      </c>
      <c r="I495">
        <f t="shared" si="66"/>
        <v>2023</v>
      </c>
      <c r="J495" s="13">
        <v>42369</v>
      </c>
      <c r="K495" s="13">
        <v>45291</v>
      </c>
      <c r="L495">
        <f t="shared" si="67"/>
        <v>2015</v>
      </c>
      <c r="M495">
        <f t="shared" si="68"/>
        <v>2023</v>
      </c>
      <c r="N495" s="16" t="str">
        <f t="shared" si="69"/>
        <v>12/31/2015 - 12/31/2023</v>
      </c>
      <c r="O495" t="s">
        <v>1734</v>
      </c>
      <c r="Q495" s="387" t="str">
        <f t="shared" si="70"/>
        <v>01/01/2014-12/30/2015</v>
      </c>
    </row>
    <row r="496" spans="1:17">
      <c r="A496" s="17" t="s">
        <v>1639</v>
      </c>
      <c r="B496" s="17" t="s">
        <v>1685</v>
      </c>
      <c r="C496" s="16" t="str">
        <f t="shared" si="63"/>
        <v>07/21/1905 - 10/15/2029</v>
      </c>
      <c r="D496" s="16" t="str">
        <f t="shared" si="71"/>
        <v>10/15/2021 - 10/15/2029</v>
      </c>
      <c r="E496" s="15" t="str">
        <f t="shared" si="64"/>
        <v>Tustin</v>
      </c>
      <c r="F496" s="13">
        <v>44377</v>
      </c>
      <c r="G496" s="13">
        <v>47406</v>
      </c>
      <c r="H496">
        <f t="shared" si="65"/>
        <v>2021</v>
      </c>
      <c r="I496">
        <f t="shared" si="66"/>
        <v>2029</v>
      </c>
      <c r="J496" s="13">
        <v>44484</v>
      </c>
      <c r="K496" s="13">
        <v>47406</v>
      </c>
      <c r="L496">
        <f t="shared" si="67"/>
        <v>2021</v>
      </c>
      <c r="M496">
        <f t="shared" si="68"/>
        <v>2029</v>
      </c>
      <c r="N496" s="16" t="str">
        <f t="shared" si="69"/>
        <v>10/15/2021 - 10/15/2029</v>
      </c>
      <c r="O496" t="s">
        <v>1685</v>
      </c>
      <c r="P496" t="s">
        <v>767</v>
      </c>
      <c r="Q496" s="387" t="str">
        <f t="shared" si="70"/>
        <v>06/30/2021-10/14/2021</v>
      </c>
    </row>
    <row r="497" spans="1:17">
      <c r="A497" s="17" t="s">
        <v>1640</v>
      </c>
      <c r="B497" s="17" t="s">
        <v>1680</v>
      </c>
      <c r="C497" s="16" t="str">
        <f t="shared" si="63"/>
        <v>07/21/1905 - 10/15/2029</v>
      </c>
      <c r="D497" s="16" t="str">
        <f t="shared" si="71"/>
        <v>10/15/2021 - 10/15/2029</v>
      </c>
      <c r="E497" s="15" t="str">
        <f t="shared" si="64"/>
        <v>Twentynine Palms</v>
      </c>
      <c r="F497" s="13">
        <v>44377</v>
      </c>
      <c r="G497" s="13">
        <v>47406</v>
      </c>
      <c r="H497">
        <f t="shared" si="65"/>
        <v>2021</v>
      </c>
      <c r="I497">
        <f t="shared" si="66"/>
        <v>2029</v>
      </c>
      <c r="J497" s="13">
        <v>44484</v>
      </c>
      <c r="K497" s="13">
        <v>47406</v>
      </c>
      <c r="L497">
        <f t="shared" si="67"/>
        <v>2021</v>
      </c>
      <c r="M497">
        <f t="shared" si="68"/>
        <v>2029</v>
      </c>
      <c r="N497" s="16" t="str">
        <f t="shared" si="69"/>
        <v>10/15/2021 - 10/15/2029</v>
      </c>
      <c r="O497" t="s">
        <v>1680</v>
      </c>
      <c r="P497" t="s">
        <v>767</v>
      </c>
      <c r="Q497" s="387" t="str">
        <f t="shared" si="70"/>
        <v>06/30/2021-10/14/2021</v>
      </c>
    </row>
    <row r="498" spans="1:17">
      <c r="A498" s="17" t="s">
        <v>1641</v>
      </c>
      <c r="B498" s="17" t="s">
        <v>1770</v>
      </c>
      <c r="C498" s="16" t="str">
        <f t="shared" si="63"/>
        <v>07/19/1905 - 08/15/2027</v>
      </c>
      <c r="D498" s="16" t="str">
        <f t="shared" si="71"/>
        <v>08/15/2019 - 08/15/2027</v>
      </c>
      <c r="E498" s="15" t="str">
        <f t="shared" si="64"/>
        <v>Ukiah</v>
      </c>
      <c r="F498" s="13">
        <v>43466</v>
      </c>
      <c r="G498" s="13">
        <v>46614</v>
      </c>
      <c r="H498">
        <f t="shared" si="65"/>
        <v>2019</v>
      </c>
      <c r="I498">
        <f t="shared" si="66"/>
        <v>2027</v>
      </c>
      <c r="J498" s="13">
        <v>43692</v>
      </c>
      <c r="K498" s="13">
        <v>46614</v>
      </c>
      <c r="L498">
        <f t="shared" si="67"/>
        <v>2019</v>
      </c>
      <c r="M498">
        <f t="shared" si="68"/>
        <v>2027</v>
      </c>
      <c r="N498" s="16" t="str">
        <f t="shared" si="69"/>
        <v>08/15/2019 - 08/15/2027</v>
      </c>
      <c r="O498" t="s">
        <v>1770</v>
      </c>
      <c r="P498" s="13" t="s">
        <v>767</v>
      </c>
      <c r="Q498" s="387" t="str">
        <f t="shared" si="70"/>
        <v>01/01/2019-08/14/2019</v>
      </c>
    </row>
    <row r="499" spans="1:17">
      <c r="A499" s="17" t="s">
        <v>1642</v>
      </c>
      <c r="B499" s="17" t="s">
        <v>1683</v>
      </c>
      <c r="C499" s="16" t="str">
        <f t="shared" si="63"/>
        <v>07/22/1905 - 12/31/2030</v>
      </c>
      <c r="D499" s="16" t="str">
        <f t="shared" si="71"/>
        <v>01/31/2023 - 01/31/2031</v>
      </c>
      <c r="E499" s="15" t="str">
        <f t="shared" si="64"/>
        <v>Union City</v>
      </c>
      <c r="F499" s="13">
        <v>44742</v>
      </c>
      <c r="G499" s="13">
        <v>47848</v>
      </c>
      <c r="H499">
        <f t="shared" si="65"/>
        <v>2022</v>
      </c>
      <c r="I499">
        <f t="shared" si="66"/>
        <v>2030</v>
      </c>
      <c r="J499" s="13">
        <v>44957</v>
      </c>
      <c r="K499" s="13">
        <v>47879</v>
      </c>
      <c r="L499">
        <f t="shared" si="67"/>
        <v>2023</v>
      </c>
      <c r="M499">
        <f t="shared" si="68"/>
        <v>2031</v>
      </c>
      <c r="N499" s="16" t="str">
        <f t="shared" si="69"/>
        <v>01/31/2023 - 01/31/2031</v>
      </c>
      <c r="O499" t="s">
        <v>1683</v>
      </c>
      <c r="P499" t="s">
        <v>767</v>
      </c>
      <c r="Q499" s="387" t="str">
        <f t="shared" si="70"/>
        <v>06/30/2022-01/30/2023</v>
      </c>
    </row>
    <row r="500" spans="1:17">
      <c r="A500" s="17" t="s">
        <v>1643</v>
      </c>
      <c r="B500" s="17" t="s">
        <v>1680</v>
      </c>
      <c r="C500" s="16" t="str">
        <f t="shared" si="63"/>
        <v>07/21/1905 - 10/15/2029</v>
      </c>
      <c r="D500" s="16" t="str">
        <f t="shared" si="71"/>
        <v>10/15/2021 - 10/15/2029</v>
      </c>
      <c r="E500" s="15" t="str">
        <f t="shared" si="64"/>
        <v>Upland</v>
      </c>
      <c r="F500" s="13">
        <v>44377</v>
      </c>
      <c r="G500" s="13">
        <v>47406</v>
      </c>
      <c r="H500">
        <f t="shared" si="65"/>
        <v>2021</v>
      </c>
      <c r="I500">
        <f t="shared" si="66"/>
        <v>2029</v>
      </c>
      <c r="J500" s="13">
        <v>44484</v>
      </c>
      <c r="K500" s="13">
        <v>47406</v>
      </c>
      <c r="L500">
        <f t="shared" si="67"/>
        <v>2021</v>
      </c>
      <c r="M500">
        <f t="shared" si="68"/>
        <v>2029</v>
      </c>
      <c r="N500" s="16" t="str">
        <f t="shared" si="69"/>
        <v>10/15/2021 - 10/15/2029</v>
      </c>
      <c r="O500" t="s">
        <v>1680</v>
      </c>
      <c r="P500" t="s">
        <v>767</v>
      </c>
      <c r="Q500" s="387" t="str">
        <f t="shared" si="70"/>
        <v>06/30/2021-10/14/2021</v>
      </c>
    </row>
    <row r="501" spans="1:17">
      <c r="A501" s="17" t="s">
        <v>1644</v>
      </c>
      <c r="B501" s="17" t="s">
        <v>1714</v>
      </c>
      <c r="C501" s="16" t="str">
        <f t="shared" si="63"/>
        <v>07/22/1905 - 12/31/2030</v>
      </c>
      <c r="D501" s="16" t="str">
        <f t="shared" si="71"/>
        <v>01/31/2023 - 01/31/2031</v>
      </c>
      <c r="E501" s="15" t="str">
        <f t="shared" si="64"/>
        <v>Vacaville</v>
      </c>
      <c r="F501" s="13">
        <v>44742</v>
      </c>
      <c r="G501" s="13">
        <v>47848</v>
      </c>
      <c r="H501">
        <f t="shared" si="65"/>
        <v>2022</v>
      </c>
      <c r="I501">
        <f t="shared" si="66"/>
        <v>2030</v>
      </c>
      <c r="J501" s="13">
        <v>44957</v>
      </c>
      <c r="K501" s="13">
        <v>47879</v>
      </c>
      <c r="L501">
        <f t="shared" si="67"/>
        <v>2023</v>
      </c>
      <c r="M501">
        <f t="shared" si="68"/>
        <v>2031</v>
      </c>
      <c r="N501" s="16" t="str">
        <f t="shared" si="69"/>
        <v>01/31/2023 - 01/31/2031</v>
      </c>
      <c r="O501" t="s">
        <v>1714</v>
      </c>
      <c r="P501" t="s">
        <v>767</v>
      </c>
      <c r="Q501" s="387" t="str">
        <f t="shared" si="70"/>
        <v>06/30/2022-01/30/2023</v>
      </c>
    </row>
    <row r="502" spans="1:17">
      <c r="A502" s="17" t="s">
        <v>1645</v>
      </c>
      <c r="B502" s="17" t="s">
        <v>1714</v>
      </c>
      <c r="C502" s="16" t="str">
        <f t="shared" si="63"/>
        <v>07/22/1905 - 12/31/2030</v>
      </c>
      <c r="D502" s="16" t="str">
        <f t="shared" si="71"/>
        <v>01/31/2023 - 01/31/2031</v>
      </c>
      <c r="E502" s="15" t="str">
        <f t="shared" si="64"/>
        <v>Vallejo</v>
      </c>
      <c r="F502" s="13">
        <v>44742</v>
      </c>
      <c r="G502" s="13">
        <v>47848</v>
      </c>
      <c r="H502">
        <f t="shared" si="65"/>
        <v>2022</v>
      </c>
      <c r="I502">
        <f t="shared" si="66"/>
        <v>2030</v>
      </c>
      <c r="J502" s="13">
        <v>44957</v>
      </c>
      <c r="K502" s="13">
        <v>47879</v>
      </c>
      <c r="L502">
        <f t="shared" si="67"/>
        <v>2023</v>
      </c>
      <c r="M502">
        <f t="shared" si="68"/>
        <v>2031</v>
      </c>
      <c r="N502" s="16" t="str">
        <f t="shared" si="69"/>
        <v>01/31/2023 - 01/31/2031</v>
      </c>
      <c r="O502" t="s">
        <v>1714</v>
      </c>
      <c r="P502" t="s">
        <v>767</v>
      </c>
      <c r="Q502" s="387" t="str">
        <f t="shared" si="70"/>
        <v>06/30/2022-01/30/2023</v>
      </c>
    </row>
    <row r="503" spans="1:17">
      <c r="A503" s="17" t="s">
        <v>1646</v>
      </c>
      <c r="B503" s="17" t="s">
        <v>1726</v>
      </c>
      <c r="C503" s="16" t="str">
        <f t="shared" si="63"/>
        <v>07/21/1905 - 10/15/2029</v>
      </c>
      <c r="D503" s="16" t="str">
        <f t="shared" si="71"/>
        <v>10/15/2021 - 10/15/2029</v>
      </c>
      <c r="E503" s="15" t="str">
        <f t="shared" si="64"/>
        <v>Ventura</v>
      </c>
      <c r="F503" s="13">
        <v>44377</v>
      </c>
      <c r="G503" s="13">
        <v>47406</v>
      </c>
      <c r="H503">
        <f t="shared" si="65"/>
        <v>2021</v>
      </c>
      <c r="I503">
        <f t="shared" si="66"/>
        <v>2029</v>
      </c>
      <c r="J503" s="13">
        <v>44484</v>
      </c>
      <c r="K503" s="13">
        <v>47406</v>
      </c>
      <c r="L503">
        <f t="shared" si="67"/>
        <v>2021</v>
      </c>
      <c r="M503">
        <f t="shared" si="68"/>
        <v>2029</v>
      </c>
      <c r="N503" s="16" t="str">
        <f t="shared" si="69"/>
        <v>10/15/2021 - 10/15/2029</v>
      </c>
      <c r="O503" t="s">
        <v>1726</v>
      </c>
      <c r="P503" t="s">
        <v>767</v>
      </c>
      <c r="Q503" s="387" t="str">
        <f t="shared" si="70"/>
        <v>06/30/2021-10/14/2021</v>
      </c>
    </row>
    <row r="504" spans="1:17">
      <c r="A504" s="17" t="str">
        <f>B504</f>
        <v>Ventura County - Unincorporated</v>
      </c>
      <c r="B504" s="17" t="s">
        <v>792</v>
      </c>
      <c r="C504" s="16" t="str">
        <f t="shared" si="63"/>
        <v>07/21/1905 - 10/15/2029</v>
      </c>
      <c r="D504" s="16" t="str">
        <f t="shared" si="71"/>
        <v>10/15/2021 - 10/15/2029</v>
      </c>
      <c r="E504" s="15" t="str">
        <f t="shared" si="64"/>
        <v>Ventura County - Unincorporated</v>
      </c>
      <c r="F504" s="13">
        <v>44377</v>
      </c>
      <c r="G504" s="13">
        <v>47406</v>
      </c>
      <c r="H504">
        <f t="shared" si="65"/>
        <v>2021</v>
      </c>
      <c r="I504">
        <f t="shared" si="66"/>
        <v>2029</v>
      </c>
      <c r="J504" s="13">
        <v>44484</v>
      </c>
      <c r="K504" s="13">
        <v>47406</v>
      </c>
      <c r="L504">
        <f t="shared" si="67"/>
        <v>2021</v>
      </c>
      <c r="M504">
        <f t="shared" si="68"/>
        <v>2029</v>
      </c>
      <c r="N504" s="16" t="str">
        <f t="shared" si="69"/>
        <v>10/15/2021 - 10/15/2029</v>
      </c>
      <c r="O504" t="s">
        <v>1726</v>
      </c>
      <c r="P504" t="s">
        <v>767</v>
      </c>
      <c r="Q504" s="387" t="str">
        <f t="shared" si="70"/>
        <v>06/30/2021-10/14/2021</v>
      </c>
    </row>
    <row r="505" spans="1:17">
      <c r="A505" s="17" t="s">
        <v>1884</v>
      </c>
      <c r="B505" s="17" t="s">
        <v>1682</v>
      </c>
      <c r="C505" s="16" t="str">
        <f t="shared" si="63"/>
        <v>07/21/1905 - 10/15/2029</v>
      </c>
      <c r="D505" s="16" t="str">
        <f t="shared" si="71"/>
        <v>10/15/2021 - 10/15/2029</v>
      </c>
      <c r="E505" s="15" t="str">
        <f t="shared" si="64"/>
        <v>Vernon</v>
      </c>
      <c r="F505" s="13">
        <v>44377</v>
      </c>
      <c r="G505" s="13">
        <v>47406</v>
      </c>
      <c r="H505">
        <f t="shared" si="65"/>
        <v>2021</v>
      </c>
      <c r="I505">
        <f t="shared" si="66"/>
        <v>2029</v>
      </c>
      <c r="J505" s="13">
        <v>44484</v>
      </c>
      <c r="K505" s="13">
        <v>47406</v>
      </c>
      <c r="L505">
        <f t="shared" si="67"/>
        <v>2021</v>
      </c>
      <c r="M505">
        <f t="shared" si="68"/>
        <v>2029</v>
      </c>
      <c r="N505" s="16" t="str">
        <f t="shared" si="69"/>
        <v>10/15/2021 - 10/15/2029</v>
      </c>
      <c r="O505" t="s">
        <v>1682</v>
      </c>
      <c r="P505" t="s">
        <v>767</v>
      </c>
      <c r="Q505" s="387" t="str">
        <f t="shared" si="70"/>
        <v>06/30/2021-10/14/2021</v>
      </c>
    </row>
    <row r="506" spans="1:17">
      <c r="A506" s="17" t="s">
        <v>1648</v>
      </c>
      <c r="B506" s="17" t="s">
        <v>1680</v>
      </c>
      <c r="C506" s="16" t="str">
        <f t="shared" si="63"/>
        <v>07/21/1905 - 10/15/2029</v>
      </c>
      <c r="D506" s="16" t="str">
        <f t="shared" si="71"/>
        <v>10/15/2021 - 10/15/2029</v>
      </c>
      <c r="E506" s="15" t="str">
        <f t="shared" si="64"/>
        <v>Victorville</v>
      </c>
      <c r="F506" s="13">
        <v>44377</v>
      </c>
      <c r="G506" s="13">
        <v>47406</v>
      </c>
      <c r="H506">
        <f t="shared" si="65"/>
        <v>2021</v>
      </c>
      <c r="I506">
        <f t="shared" si="66"/>
        <v>2029</v>
      </c>
      <c r="J506" s="13">
        <v>44484</v>
      </c>
      <c r="K506" s="13">
        <v>47406</v>
      </c>
      <c r="L506">
        <f t="shared" si="67"/>
        <v>2021</v>
      </c>
      <c r="M506">
        <f t="shared" si="68"/>
        <v>2029</v>
      </c>
      <c r="N506" s="16" t="str">
        <f t="shared" si="69"/>
        <v>10/15/2021 - 10/15/2029</v>
      </c>
      <c r="O506" t="s">
        <v>1680</v>
      </c>
      <c r="P506" t="s">
        <v>767</v>
      </c>
      <c r="Q506" s="387" t="str">
        <f t="shared" si="70"/>
        <v>06/30/2021-10/14/2021</v>
      </c>
    </row>
    <row r="507" spans="1:17">
      <c r="A507" s="17" t="s">
        <v>1649</v>
      </c>
      <c r="B507" s="17" t="s">
        <v>1685</v>
      </c>
      <c r="C507" s="16" t="str">
        <f t="shared" si="63"/>
        <v>07/21/1905 - 10/15/2029</v>
      </c>
      <c r="D507" s="16" t="str">
        <f t="shared" si="71"/>
        <v>10/15/2021 - 10/15/2029</v>
      </c>
      <c r="E507" s="15" t="str">
        <f t="shared" si="64"/>
        <v>Villa Park</v>
      </c>
      <c r="F507" s="13">
        <v>44377</v>
      </c>
      <c r="G507" s="13">
        <v>47406</v>
      </c>
      <c r="H507">
        <f t="shared" si="65"/>
        <v>2021</v>
      </c>
      <c r="I507">
        <f t="shared" si="66"/>
        <v>2029</v>
      </c>
      <c r="J507" s="13">
        <v>44484</v>
      </c>
      <c r="K507" s="13">
        <v>47406</v>
      </c>
      <c r="L507">
        <f t="shared" si="67"/>
        <v>2021</v>
      </c>
      <c r="M507">
        <f t="shared" si="68"/>
        <v>2029</v>
      </c>
      <c r="N507" s="16" t="str">
        <f t="shared" si="69"/>
        <v>10/15/2021 - 10/15/2029</v>
      </c>
      <c r="O507" t="s">
        <v>1685</v>
      </c>
      <c r="P507" t="s">
        <v>767</v>
      </c>
      <c r="Q507" s="387" t="str">
        <f t="shared" si="70"/>
        <v>06/30/2021-10/14/2021</v>
      </c>
    </row>
    <row r="508" spans="1:17">
      <c r="A508" s="17" t="s">
        <v>1885</v>
      </c>
      <c r="B508" s="17" t="s">
        <v>1757</v>
      </c>
      <c r="C508" s="16" t="str">
        <f t="shared" si="63"/>
        <v>07/15/1905 - 09/30/2023</v>
      </c>
      <c r="D508" s="16" t="str">
        <f t="shared" si="71"/>
        <v>12/31/2015 - 12/31/2023</v>
      </c>
      <c r="E508" s="15" t="str">
        <f t="shared" si="64"/>
        <v>Visalia</v>
      </c>
      <c r="F508" s="13">
        <v>41640</v>
      </c>
      <c r="G508" s="13">
        <v>45199</v>
      </c>
      <c r="H508">
        <f t="shared" si="65"/>
        <v>2014</v>
      </c>
      <c r="I508">
        <f t="shared" si="66"/>
        <v>2023</v>
      </c>
      <c r="J508" s="13">
        <v>42369</v>
      </c>
      <c r="K508" s="13">
        <v>45291</v>
      </c>
      <c r="L508">
        <f t="shared" si="67"/>
        <v>2015</v>
      </c>
      <c r="M508">
        <f t="shared" si="68"/>
        <v>2023</v>
      </c>
      <c r="N508" s="16" t="str">
        <f t="shared" si="69"/>
        <v>12/31/2015 - 12/31/2023</v>
      </c>
      <c r="O508" t="s">
        <v>1757</v>
      </c>
      <c r="Q508" s="387" t="str">
        <f t="shared" si="70"/>
        <v>01/01/2014-12/30/2015</v>
      </c>
    </row>
    <row r="509" spans="1:17">
      <c r="A509" s="17" t="s">
        <v>1650</v>
      </c>
      <c r="B509" s="17" t="s">
        <v>1731</v>
      </c>
      <c r="C509" s="16" t="str">
        <f t="shared" si="63"/>
        <v>07/21/1905 - 04/15/2029</v>
      </c>
      <c r="D509" s="16" t="str">
        <f t="shared" si="71"/>
        <v>04/30/2021 - 04/30/2029</v>
      </c>
      <c r="E509" s="15" t="str">
        <f t="shared" si="64"/>
        <v>Vista</v>
      </c>
      <c r="F509" s="13">
        <v>44012</v>
      </c>
      <c r="G509" s="13">
        <v>47223</v>
      </c>
      <c r="H509">
        <f t="shared" si="65"/>
        <v>2020</v>
      </c>
      <c r="I509">
        <f t="shared" si="66"/>
        <v>2029</v>
      </c>
      <c r="J509" s="13">
        <v>44316</v>
      </c>
      <c r="K509" s="13">
        <v>47238</v>
      </c>
      <c r="L509">
        <f t="shared" si="67"/>
        <v>2021</v>
      </c>
      <c r="M509">
        <f t="shared" si="68"/>
        <v>2029</v>
      </c>
      <c r="N509" s="16" t="str">
        <f t="shared" si="69"/>
        <v>04/30/2021 - 04/30/2029</v>
      </c>
      <c r="O509" t="s">
        <v>1731</v>
      </c>
      <c r="P509" t="s">
        <v>767</v>
      </c>
      <c r="Q509" s="387" t="str">
        <f t="shared" si="70"/>
        <v>06/30/2020-04/29/2021</v>
      </c>
    </row>
    <row r="510" spans="1:17">
      <c r="A510" s="17" t="s">
        <v>1651</v>
      </c>
      <c r="B510" s="17" t="s">
        <v>1682</v>
      </c>
      <c r="C510" s="16" t="str">
        <f t="shared" si="63"/>
        <v>07/21/1905 - 10/15/2029</v>
      </c>
      <c r="D510" s="16" t="str">
        <f t="shared" si="71"/>
        <v>10/15/2021 - 10/15/2029</v>
      </c>
      <c r="E510" s="15" t="str">
        <f t="shared" si="64"/>
        <v>Walnut</v>
      </c>
      <c r="F510" s="13">
        <v>44377</v>
      </c>
      <c r="G510" s="13">
        <v>47406</v>
      </c>
      <c r="H510">
        <f t="shared" si="65"/>
        <v>2021</v>
      </c>
      <c r="I510">
        <f t="shared" si="66"/>
        <v>2029</v>
      </c>
      <c r="J510" s="13">
        <v>44484</v>
      </c>
      <c r="K510" s="13">
        <v>47406</v>
      </c>
      <c r="L510">
        <f t="shared" si="67"/>
        <v>2021</v>
      </c>
      <c r="M510">
        <f t="shared" si="68"/>
        <v>2029</v>
      </c>
      <c r="N510" s="16" t="str">
        <f t="shared" si="69"/>
        <v>10/15/2021 - 10/15/2029</v>
      </c>
      <c r="O510" t="s">
        <v>1682</v>
      </c>
      <c r="P510" t="s">
        <v>767</v>
      </c>
      <c r="Q510" s="387" t="str">
        <f t="shared" si="70"/>
        <v>06/30/2021-10/14/2021</v>
      </c>
    </row>
    <row r="511" spans="1:17">
      <c r="A511" s="17" t="s">
        <v>1652</v>
      </c>
      <c r="B511" s="17" t="s">
        <v>1694</v>
      </c>
      <c r="C511" s="16" t="str">
        <f t="shared" si="63"/>
        <v>07/22/1905 - 12/31/2030</v>
      </c>
      <c r="D511" s="16" t="str">
        <f t="shared" si="71"/>
        <v>01/31/2023 - 01/31/2031</v>
      </c>
      <c r="E511" s="15" t="str">
        <f t="shared" si="64"/>
        <v>Walnut Creek</v>
      </c>
      <c r="F511" s="13">
        <v>44742</v>
      </c>
      <c r="G511" s="13">
        <v>47848</v>
      </c>
      <c r="H511">
        <f t="shared" si="65"/>
        <v>2022</v>
      </c>
      <c r="I511">
        <f t="shared" si="66"/>
        <v>2030</v>
      </c>
      <c r="J511" s="13">
        <v>44957</v>
      </c>
      <c r="K511" s="13">
        <v>47879</v>
      </c>
      <c r="L511">
        <f t="shared" si="67"/>
        <v>2023</v>
      </c>
      <c r="M511">
        <f t="shared" si="68"/>
        <v>2031</v>
      </c>
      <c r="N511" s="16" t="str">
        <f t="shared" si="69"/>
        <v>01/31/2023 - 01/31/2031</v>
      </c>
      <c r="O511" t="s">
        <v>1694</v>
      </c>
      <c r="P511" t="s">
        <v>767</v>
      </c>
      <c r="Q511" s="387" t="str">
        <f t="shared" si="70"/>
        <v>06/30/2022-01/30/2023</v>
      </c>
    </row>
    <row r="512" spans="1:17">
      <c r="A512" s="17" t="s">
        <v>1886</v>
      </c>
      <c r="B512" s="17" t="s">
        <v>1698</v>
      </c>
      <c r="C512" s="16" t="str">
        <f t="shared" si="63"/>
        <v>07/15/1905 - 12/31/2023</v>
      </c>
      <c r="D512" s="16" t="str">
        <f t="shared" si="71"/>
        <v>12/31/2015 - 12/31/2023</v>
      </c>
      <c r="E512" s="15" t="str">
        <f t="shared" si="64"/>
        <v>Wasco</v>
      </c>
      <c r="F512" s="13">
        <v>41275</v>
      </c>
      <c r="G512" s="13">
        <v>45291</v>
      </c>
      <c r="H512">
        <f t="shared" si="65"/>
        <v>2013</v>
      </c>
      <c r="I512">
        <f t="shared" si="66"/>
        <v>2023</v>
      </c>
      <c r="J512" s="13">
        <v>42369</v>
      </c>
      <c r="K512" s="13">
        <v>45291</v>
      </c>
      <c r="L512">
        <f t="shared" si="67"/>
        <v>2015</v>
      </c>
      <c r="M512">
        <f t="shared" si="68"/>
        <v>2023</v>
      </c>
      <c r="N512" s="16" t="str">
        <f t="shared" si="69"/>
        <v>12/31/2015 - 12/31/2023</v>
      </c>
      <c r="O512" t="s">
        <v>1698</v>
      </c>
      <c r="Q512" s="387" t="str">
        <f t="shared" si="70"/>
        <v>01/01/2013-12/30/2015</v>
      </c>
    </row>
    <row r="513" spans="1:17">
      <c r="A513" s="17" t="s">
        <v>1887</v>
      </c>
      <c r="B513" s="17" t="s">
        <v>1734</v>
      </c>
      <c r="C513" s="16" t="str">
        <f t="shared" si="63"/>
        <v>07/15/1905 - 09/30/2023</v>
      </c>
      <c r="D513" s="16" t="str">
        <f t="shared" si="71"/>
        <v>12/31/2015 - 12/31/2023</v>
      </c>
      <c r="E513" s="15" t="str">
        <f t="shared" si="64"/>
        <v>Waterford</v>
      </c>
      <c r="F513" s="13">
        <v>41640</v>
      </c>
      <c r="G513" s="13">
        <v>45199</v>
      </c>
      <c r="H513">
        <f t="shared" si="65"/>
        <v>2014</v>
      </c>
      <c r="I513">
        <f t="shared" si="66"/>
        <v>2023</v>
      </c>
      <c r="J513" s="13">
        <v>42369</v>
      </c>
      <c r="K513" s="13">
        <v>45291</v>
      </c>
      <c r="L513">
        <f t="shared" si="67"/>
        <v>2015</v>
      </c>
      <c r="M513">
        <f t="shared" si="68"/>
        <v>2023</v>
      </c>
      <c r="N513" s="16" t="str">
        <f t="shared" si="69"/>
        <v>12/31/2015 - 12/31/2023</v>
      </c>
      <c r="O513" t="s">
        <v>1734</v>
      </c>
      <c r="Q513" s="387" t="str">
        <f t="shared" si="70"/>
        <v>01/01/2014-12/30/2015</v>
      </c>
    </row>
    <row r="514" spans="1:17">
      <c r="A514" s="17" t="s">
        <v>1888</v>
      </c>
      <c r="B514" s="17" t="s">
        <v>1730</v>
      </c>
      <c r="C514" s="16" t="str">
        <f t="shared" ref="C514:C540" si="72">TEXT(I514,"mm/dd/yyyy")&amp;" - "&amp;TEXT(G514,"mm/dd/yyyy")</f>
        <v>07/15/1905 - 12/31/2023</v>
      </c>
      <c r="D514" s="16" t="str">
        <f t="shared" si="71"/>
        <v>12/31/2015 - 12/31/2023</v>
      </c>
      <c r="E514" s="15" t="str">
        <f t="shared" ref="E514:E540" si="73">(PROPER(A514))</f>
        <v>Watsonville</v>
      </c>
      <c r="F514" s="13">
        <v>41640</v>
      </c>
      <c r="G514" s="13">
        <v>45291</v>
      </c>
      <c r="H514">
        <f t="shared" ref="H514:H540" si="74">YEAR(F514)</f>
        <v>2014</v>
      </c>
      <c r="I514">
        <f t="shared" ref="I514:I540" si="75">YEAR(G514)</f>
        <v>2023</v>
      </c>
      <c r="J514" s="13">
        <v>42369</v>
      </c>
      <c r="K514" s="13">
        <v>45291</v>
      </c>
      <c r="L514">
        <f t="shared" ref="L514:L540" si="76">YEAR(J514)</f>
        <v>2015</v>
      </c>
      <c r="M514">
        <f t="shared" ref="M514:M540" si="77">YEAR(K514)</f>
        <v>2023</v>
      </c>
      <c r="N514" s="16" t="str">
        <f t="shared" ref="N514:N540" si="78">TEXT(J514,"mm/dd/yyyy")&amp;" - "&amp;TEXT(K514,"mm/dd/yyyy")</f>
        <v>12/31/2015 - 12/31/2023</v>
      </c>
      <c r="O514" t="s">
        <v>1730</v>
      </c>
      <c r="Q514" s="387" t="str">
        <f t="shared" ref="Q514:Q540" si="79">TEXT(F514,"mm/dd/yyyy")&amp;"-"&amp;TEXT(J514-1,"mm/dd/yyyy")</f>
        <v>01/01/2014-12/30/2015</v>
      </c>
    </row>
    <row r="515" spans="1:17">
      <c r="A515" s="17" t="s">
        <v>1889</v>
      </c>
      <c r="B515" s="17" t="s">
        <v>1759</v>
      </c>
      <c r="C515" s="16" t="str">
        <f t="shared" si="72"/>
        <v>07/22/1905 - 11/15/2030</v>
      </c>
      <c r="D515" s="16" t="str">
        <f t="shared" ref="D515:D540" si="80">TEXT(J515,"mm/dd/yyyy")&amp;" - "&amp;TEXT(K515,"mm/dd/yyyy")</f>
        <v>02/15/2023 - 02/15/2031</v>
      </c>
      <c r="E515" s="15" t="str">
        <f t="shared" si="73"/>
        <v>Weed</v>
      </c>
      <c r="F515" s="13">
        <v>43465</v>
      </c>
      <c r="G515" s="13">
        <v>47802</v>
      </c>
      <c r="H515">
        <f t="shared" si="74"/>
        <v>2018</v>
      </c>
      <c r="I515">
        <f t="shared" si="75"/>
        <v>2030</v>
      </c>
      <c r="J515" s="13">
        <v>44972</v>
      </c>
      <c r="K515" s="13">
        <v>47894</v>
      </c>
      <c r="L515">
        <f t="shared" si="76"/>
        <v>2023</v>
      </c>
      <c r="M515">
        <f t="shared" si="77"/>
        <v>2031</v>
      </c>
      <c r="N515" s="16" t="str">
        <f t="shared" si="78"/>
        <v>02/15/2023 - 02/15/2031</v>
      </c>
      <c r="O515" t="s">
        <v>1759</v>
      </c>
      <c r="P515" t="s">
        <v>767</v>
      </c>
      <c r="Q515" s="387" t="str">
        <f t="shared" si="79"/>
        <v>12/31/2018-02/14/2023</v>
      </c>
    </row>
    <row r="516" spans="1:17">
      <c r="A516" s="17" t="s">
        <v>1653</v>
      </c>
      <c r="B516" s="17" t="s">
        <v>1682</v>
      </c>
      <c r="C516" s="16" t="str">
        <f t="shared" si="72"/>
        <v>07/21/1905 - 10/15/2029</v>
      </c>
      <c r="D516" s="16" t="str">
        <f t="shared" si="80"/>
        <v>10/15/2021 - 10/15/2029</v>
      </c>
      <c r="E516" s="15" t="str">
        <f t="shared" si="73"/>
        <v>West Covina</v>
      </c>
      <c r="F516" s="13">
        <v>44377</v>
      </c>
      <c r="G516" s="13">
        <v>47406</v>
      </c>
      <c r="H516">
        <f t="shared" si="74"/>
        <v>2021</v>
      </c>
      <c r="I516">
        <f t="shared" si="75"/>
        <v>2029</v>
      </c>
      <c r="J516" s="13">
        <v>44484</v>
      </c>
      <c r="K516" s="13">
        <v>47406</v>
      </c>
      <c r="L516">
        <f t="shared" si="76"/>
        <v>2021</v>
      </c>
      <c r="M516">
        <f t="shared" si="77"/>
        <v>2029</v>
      </c>
      <c r="N516" s="16" t="str">
        <f t="shared" si="78"/>
        <v>10/15/2021 - 10/15/2029</v>
      </c>
      <c r="O516" t="s">
        <v>1682</v>
      </c>
      <c r="P516" t="s">
        <v>767</v>
      </c>
      <c r="Q516" s="387" t="str">
        <f t="shared" si="79"/>
        <v>06/30/2021-10/14/2021</v>
      </c>
    </row>
    <row r="517" spans="1:17">
      <c r="A517" s="17" t="s">
        <v>1654</v>
      </c>
      <c r="B517" s="17" t="s">
        <v>1682</v>
      </c>
      <c r="C517" s="16" t="str">
        <f t="shared" si="72"/>
        <v>07/21/1905 - 10/15/2029</v>
      </c>
      <c r="D517" s="16" t="str">
        <f t="shared" si="80"/>
        <v>10/15/2021 - 10/15/2029</v>
      </c>
      <c r="E517" s="15" t="str">
        <f t="shared" si="73"/>
        <v>West Hollywood</v>
      </c>
      <c r="F517" s="13">
        <v>44377</v>
      </c>
      <c r="G517" s="13">
        <v>47406</v>
      </c>
      <c r="H517">
        <f t="shared" si="74"/>
        <v>2021</v>
      </c>
      <c r="I517">
        <f t="shared" si="75"/>
        <v>2029</v>
      </c>
      <c r="J517" s="13">
        <v>44484</v>
      </c>
      <c r="K517" s="13">
        <v>47406</v>
      </c>
      <c r="L517">
        <f t="shared" si="76"/>
        <v>2021</v>
      </c>
      <c r="M517">
        <f t="shared" si="77"/>
        <v>2029</v>
      </c>
      <c r="N517" s="16" t="str">
        <f t="shared" si="78"/>
        <v>10/15/2021 - 10/15/2029</v>
      </c>
      <c r="O517" t="s">
        <v>1682</v>
      </c>
      <c r="P517" t="s">
        <v>767</v>
      </c>
      <c r="Q517" s="387" t="str">
        <f t="shared" si="79"/>
        <v>06/30/2021-10/14/2021</v>
      </c>
    </row>
    <row r="518" spans="1:17">
      <c r="A518" s="17" t="s">
        <v>1890</v>
      </c>
      <c r="B518" s="17" t="s">
        <v>1753</v>
      </c>
      <c r="C518" s="16" t="str">
        <f t="shared" si="72"/>
        <v>07/21/1905 - 08/31/2029</v>
      </c>
      <c r="D518" s="16" t="str">
        <f t="shared" si="80"/>
        <v>05/15/2021 - 05/15/2029</v>
      </c>
      <c r="E518" s="15" t="str">
        <f t="shared" si="73"/>
        <v>West Sacramento</v>
      </c>
      <c r="F518" s="13">
        <v>44377</v>
      </c>
      <c r="G518" s="13">
        <v>47361</v>
      </c>
      <c r="H518">
        <f t="shared" si="74"/>
        <v>2021</v>
      </c>
      <c r="I518">
        <f t="shared" si="75"/>
        <v>2029</v>
      </c>
      <c r="J518" s="13">
        <v>44331</v>
      </c>
      <c r="K518" s="13">
        <v>47253</v>
      </c>
      <c r="L518">
        <f t="shared" si="76"/>
        <v>2021</v>
      </c>
      <c r="M518">
        <f t="shared" si="77"/>
        <v>2029</v>
      </c>
      <c r="N518" s="16" t="str">
        <f t="shared" si="78"/>
        <v>05/15/2021 - 05/15/2029</v>
      </c>
      <c r="O518" t="s">
        <v>1753</v>
      </c>
      <c r="P518" t="s">
        <v>767</v>
      </c>
      <c r="Q518" s="387" t="str">
        <f t="shared" si="79"/>
        <v>06/30/2021-05/14/2021</v>
      </c>
    </row>
    <row r="519" spans="1:17">
      <c r="A519" s="17" t="s">
        <v>1891</v>
      </c>
      <c r="B519" s="17" t="s">
        <v>1682</v>
      </c>
      <c r="C519" s="16" t="str">
        <f t="shared" si="72"/>
        <v>07/21/1905 - 10/15/2029</v>
      </c>
      <c r="D519" s="16" t="str">
        <f t="shared" si="80"/>
        <v>10/15/2021 - 10/15/2029</v>
      </c>
      <c r="E519" s="15" t="str">
        <f t="shared" si="73"/>
        <v>Westlake Village</v>
      </c>
      <c r="F519" s="13">
        <v>44377</v>
      </c>
      <c r="G519" s="13">
        <v>47406</v>
      </c>
      <c r="H519">
        <f t="shared" si="74"/>
        <v>2021</v>
      </c>
      <c r="I519">
        <f t="shared" si="75"/>
        <v>2029</v>
      </c>
      <c r="J519" s="13">
        <v>44484</v>
      </c>
      <c r="K519" s="13">
        <v>47406</v>
      </c>
      <c r="L519">
        <f t="shared" si="76"/>
        <v>2021</v>
      </c>
      <c r="M519">
        <f t="shared" si="77"/>
        <v>2029</v>
      </c>
      <c r="N519" s="16" t="str">
        <f t="shared" si="78"/>
        <v>10/15/2021 - 10/15/2029</v>
      </c>
      <c r="O519" t="s">
        <v>1682</v>
      </c>
      <c r="P519" t="s">
        <v>767</v>
      </c>
      <c r="Q519" s="387" t="str">
        <f t="shared" si="79"/>
        <v>06/30/2021-10/14/2021</v>
      </c>
    </row>
    <row r="520" spans="1:17">
      <c r="A520" s="17" t="s">
        <v>1655</v>
      </c>
      <c r="B520" s="17" t="s">
        <v>1685</v>
      </c>
      <c r="C520" s="16" t="str">
        <f t="shared" si="72"/>
        <v>07/21/1905 - 10/15/2029</v>
      </c>
      <c r="D520" s="16" t="str">
        <f t="shared" si="80"/>
        <v>10/15/2021 - 10/15/2029</v>
      </c>
      <c r="E520" s="15" t="str">
        <f t="shared" si="73"/>
        <v>Westminster</v>
      </c>
      <c r="F520" s="13">
        <v>44377</v>
      </c>
      <c r="G520" s="13">
        <v>47406</v>
      </c>
      <c r="H520">
        <f t="shared" si="74"/>
        <v>2021</v>
      </c>
      <c r="I520">
        <f t="shared" si="75"/>
        <v>2029</v>
      </c>
      <c r="J520" s="13">
        <v>44484</v>
      </c>
      <c r="K520" s="13">
        <v>47406</v>
      </c>
      <c r="L520">
        <f t="shared" si="76"/>
        <v>2021</v>
      </c>
      <c r="M520">
        <f t="shared" si="77"/>
        <v>2029</v>
      </c>
      <c r="N520" s="16" t="str">
        <f t="shared" si="78"/>
        <v>10/15/2021 - 10/15/2029</v>
      </c>
      <c r="O520" t="s">
        <v>1685</v>
      </c>
      <c r="P520" t="s">
        <v>767</v>
      </c>
      <c r="Q520" s="387" t="str">
        <f t="shared" si="79"/>
        <v>06/30/2021-10/14/2021</v>
      </c>
    </row>
    <row r="521" spans="1:17">
      <c r="A521" s="17" t="s">
        <v>1892</v>
      </c>
      <c r="B521" s="17" t="s">
        <v>1719</v>
      </c>
      <c r="C521" s="16" t="str">
        <f t="shared" si="72"/>
        <v>07/21/1905 - 10/15/2029</v>
      </c>
      <c r="D521" s="16" t="str">
        <f t="shared" si="80"/>
        <v>10/15/2021 - 10/15/2029</v>
      </c>
      <c r="E521" s="15" t="str">
        <f t="shared" si="73"/>
        <v>Westmorland</v>
      </c>
      <c r="F521" s="13">
        <v>44377</v>
      </c>
      <c r="G521" s="13">
        <v>47406</v>
      </c>
      <c r="H521">
        <f t="shared" si="74"/>
        <v>2021</v>
      </c>
      <c r="I521">
        <f t="shared" si="75"/>
        <v>2029</v>
      </c>
      <c r="J521" s="13">
        <v>44484</v>
      </c>
      <c r="K521" s="13">
        <v>47406</v>
      </c>
      <c r="L521">
        <f t="shared" si="76"/>
        <v>2021</v>
      </c>
      <c r="M521">
        <f t="shared" si="77"/>
        <v>2029</v>
      </c>
      <c r="N521" s="16" t="str">
        <f t="shared" si="78"/>
        <v>10/15/2021 - 10/15/2029</v>
      </c>
      <c r="O521" t="s">
        <v>1719</v>
      </c>
      <c r="P521" t="s">
        <v>767</v>
      </c>
      <c r="Q521" s="387" t="str">
        <f t="shared" si="79"/>
        <v>06/30/2021-10/14/2021</v>
      </c>
    </row>
    <row r="522" spans="1:17">
      <c r="A522" s="17" t="s">
        <v>1893</v>
      </c>
      <c r="B522" s="17" t="s">
        <v>1823</v>
      </c>
      <c r="C522" s="16" t="str">
        <f t="shared" si="72"/>
        <v>07/21/1905 - 08/31/2029</v>
      </c>
      <c r="D522" s="16" t="str">
        <f t="shared" si="80"/>
        <v>05/15/2021 - 05/15/2029</v>
      </c>
      <c r="E522" s="15" t="str">
        <f t="shared" si="73"/>
        <v>Wheatland</v>
      </c>
      <c r="F522" s="13">
        <v>44377</v>
      </c>
      <c r="G522" s="13">
        <v>47361</v>
      </c>
      <c r="H522">
        <f t="shared" si="74"/>
        <v>2021</v>
      </c>
      <c r="I522">
        <f t="shared" si="75"/>
        <v>2029</v>
      </c>
      <c r="J522" s="13">
        <v>44331</v>
      </c>
      <c r="K522" s="13">
        <v>47253</v>
      </c>
      <c r="L522">
        <f t="shared" si="76"/>
        <v>2021</v>
      </c>
      <c r="M522">
        <f t="shared" si="77"/>
        <v>2029</v>
      </c>
      <c r="N522" s="16" t="str">
        <f t="shared" si="78"/>
        <v>05/15/2021 - 05/15/2029</v>
      </c>
      <c r="O522" t="s">
        <v>1823</v>
      </c>
      <c r="P522" t="s">
        <v>767</v>
      </c>
      <c r="Q522" s="387" t="str">
        <f t="shared" si="79"/>
        <v>06/30/2021-05/14/2021</v>
      </c>
    </row>
    <row r="523" spans="1:17">
      <c r="A523" s="17" t="s">
        <v>1656</v>
      </c>
      <c r="B523" s="17" t="s">
        <v>1682</v>
      </c>
      <c r="C523" s="16" t="str">
        <f t="shared" si="72"/>
        <v>07/21/1905 - 10/15/2029</v>
      </c>
      <c r="D523" s="16" t="str">
        <f t="shared" si="80"/>
        <v>10/15/2021 - 10/15/2029</v>
      </c>
      <c r="E523" s="15" t="str">
        <f t="shared" si="73"/>
        <v>Whittier</v>
      </c>
      <c r="F523" s="13">
        <v>44377</v>
      </c>
      <c r="G523" s="13">
        <v>47406</v>
      </c>
      <c r="H523">
        <f t="shared" si="74"/>
        <v>2021</v>
      </c>
      <c r="I523">
        <f t="shared" si="75"/>
        <v>2029</v>
      </c>
      <c r="J523" s="13">
        <v>44484</v>
      </c>
      <c r="K523" s="13">
        <v>47406</v>
      </c>
      <c r="L523">
        <f t="shared" si="76"/>
        <v>2021</v>
      </c>
      <c r="M523">
        <f t="shared" si="77"/>
        <v>2029</v>
      </c>
      <c r="N523" s="16" t="str">
        <f t="shared" si="78"/>
        <v>10/15/2021 - 10/15/2029</v>
      </c>
      <c r="O523" t="s">
        <v>1682</v>
      </c>
      <c r="P523" t="s">
        <v>767</v>
      </c>
      <c r="Q523" s="387" t="str">
        <f t="shared" si="79"/>
        <v>06/30/2021-10/14/2021</v>
      </c>
    </row>
    <row r="524" spans="1:17">
      <c r="A524" s="17" t="s">
        <v>1657</v>
      </c>
      <c r="B524" s="17" t="s">
        <v>1709</v>
      </c>
      <c r="C524" s="16" t="str">
        <f t="shared" si="72"/>
        <v>07/21/1905 - 10/15/2029</v>
      </c>
      <c r="D524" s="16" t="str">
        <f t="shared" si="80"/>
        <v>10/15/2021 - 10/15/2029</v>
      </c>
      <c r="E524" s="15" t="str">
        <f t="shared" si="73"/>
        <v>Wildomar</v>
      </c>
      <c r="F524" s="13">
        <v>44377</v>
      </c>
      <c r="G524" s="13">
        <v>47406</v>
      </c>
      <c r="H524">
        <f t="shared" si="74"/>
        <v>2021</v>
      </c>
      <c r="I524">
        <f t="shared" si="75"/>
        <v>2029</v>
      </c>
      <c r="J524" s="13">
        <v>44484</v>
      </c>
      <c r="K524" s="13">
        <v>47406</v>
      </c>
      <c r="L524">
        <f t="shared" si="76"/>
        <v>2021</v>
      </c>
      <c r="M524">
        <f t="shared" si="77"/>
        <v>2029</v>
      </c>
      <c r="N524" s="16" t="str">
        <f t="shared" si="78"/>
        <v>10/15/2021 - 10/15/2029</v>
      </c>
      <c r="O524" t="s">
        <v>1709</v>
      </c>
      <c r="P524" t="s">
        <v>767</v>
      </c>
      <c r="Q524" s="387" t="str">
        <f t="shared" si="79"/>
        <v>06/30/2021-10/14/2021</v>
      </c>
    </row>
    <row r="525" spans="1:17">
      <c r="A525" s="17" t="s">
        <v>1658</v>
      </c>
      <c r="B525" s="17" t="s">
        <v>1747</v>
      </c>
      <c r="C525" s="16" t="str">
        <f t="shared" si="72"/>
        <v>07/20/1905 - 12/31/2028</v>
      </c>
      <c r="D525" s="16" t="str">
        <f t="shared" si="80"/>
        <v>01/01/2021 - 12/31/2028</v>
      </c>
      <c r="E525" s="15" t="str">
        <f t="shared" si="73"/>
        <v>Williams</v>
      </c>
      <c r="F525" s="13">
        <v>43466</v>
      </c>
      <c r="G525" s="13">
        <v>47118</v>
      </c>
      <c r="H525">
        <f t="shared" si="74"/>
        <v>2019</v>
      </c>
      <c r="I525">
        <f t="shared" si="75"/>
        <v>2028</v>
      </c>
      <c r="J525" s="13">
        <v>44197</v>
      </c>
      <c r="K525" s="13">
        <v>47118</v>
      </c>
      <c r="L525">
        <f t="shared" si="76"/>
        <v>2021</v>
      </c>
      <c r="M525">
        <f t="shared" si="77"/>
        <v>2028</v>
      </c>
      <c r="N525" s="16" t="str">
        <f t="shared" si="78"/>
        <v>01/01/2021 - 12/31/2028</v>
      </c>
      <c r="O525" t="s">
        <v>1747</v>
      </c>
      <c r="P525" t="s">
        <v>767</v>
      </c>
      <c r="Q525" s="387" t="str">
        <f t="shared" si="79"/>
        <v>01/01/2019-12/31/2020</v>
      </c>
    </row>
    <row r="526" spans="1:17">
      <c r="A526" s="17" t="s">
        <v>1659</v>
      </c>
      <c r="B526" s="17" t="s">
        <v>1770</v>
      </c>
      <c r="C526" s="16" t="str">
        <f t="shared" si="72"/>
        <v>07/19/1905 - 08/15/2027</v>
      </c>
      <c r="D526" s="16" t="str">
        <f t="shared" si="80"/>
        <v>08/15/2019 - 08/15/2027</v>
      </c>
      <c r="E526" s="15" t="str">
        <f t="shared" si="73"/>
        <v>Willits</v>
      </c>
      <c r="F526" s="13">
        <v>43466</v>
      </c>
      <c r="G526" s="13">
        <v>46614</v>
      </c>
      <c r="H526">
        <f t="shared" si="74"/>
        <v>2019</v>
      </c>
      <c r="I526">
        <f t="shared" si="75"/>
        <v>2027</v>
      </c>
      <c r="J526" s="13">
        <v>43692</v>
      </c>
      <c r="K526" s="13">
        <v>46614</v>
      </c>
      <c r="L526">
        <f t="shared" si="76"/>
        <v>2019</v>
      </c>
      <c r="M526">
        <f t="shared" si="77"/>
        <v>2027</v>
      </c>
      <c r="N526" s="16" t="str">
        <f t="shared" si="78"/>
        <v>08/15/2019 - 08/15/2027</v>
      </c>
      <c r="O526" t="s">
        <v>1770</v>
      </c>
      <c r="P526" s="13" t="s">
        <v>767</v>
      </c>
      <c r="Q526" s="387" t="str">
        <f t="shared" si="79"/>
        <v>01/01/2019-08/14/2019</v>
      </c>
    </row>
    <row r="527" spans="1:17">
      <c r="A527" s="17" t="s">
        <v>1660</v>
      </c>
      <c r="B527" s="17" t="s">
        <v>1774</v>
      </c>
      <c r="C527" s="16" t="str">
        <f t="shared" si="72"/>
        <v>07/21/1905 - 11/30/2029</v>
      </c>
      <c r="D527" s="16" t="str">
        <f t="shared" si="80"/>
        <v>11/30/2021 - 11/30/2029</v>
      </c>
      <c r="E527" s="15" t="str">
        <f t="shared" si="73"/>
        <v>Willows</v>
      </c>
      <c r="F527" s="13">
        <v>43465</v>
      </c>
      <c r="G527" s="13">
        <v>47452</v>
      </c>
      <c r="H527">
        <f t="shared" si="74"/>
        <v>2018</v>
      </c>
      <c r="I527">
        <f t="shared" si="75"/>
        <v>2029</v>
      </c>
      <c r="J527" s="13">
        <v>44530</v>
      </c>
      <c r="K527" s="13">
        <v>47452</v>
      </c>
      <c r="L527">
        <f t="shared" si="76"/>
        <v>2021</v>
      </c>
      <c r="M527">
        <f t="shared" si="77"/>
        <v>2029</v>
      </c>
      <c r="N527" s="16" t="str">
        <f t="shared" si="78"/>
        <v>11/30/2021 - 11/30/2029</v>
      </c>
      <c r="O527" t="s">
        <v>1774</v>
      </c>
      <c r="P527" t="s">
        <v>767</v>
      </c>
      <c r="Q527" s="387" t="str">
        <f t="shared" si="79"/>
        <v>12/31/2018-11/29/2021</v>
      </c>
    </row>
    <row r="528" spans="1:17">
      <c r="A528" s="17" t="s">
        <v>1661</v>
      </c>
      <c r="B528" s="17" t="s">
        <v>1741</v>
      </c>
      <c r="C528" s="16" t="str">
        <f t="shared" si="72"/>
        <v>07/22/1905 - 12/31/2030</v>
      </c>
      <c r="D528" s="16" t="str">
        <f t="shared" si="80"/>
        <v>01/31/2023 - 01/31/2031</v>
      </c>
      <c r="E528" s="15" t="str">
        <f t="shared" si="73"/>
        <v>Windsor</v>
      </c>
      <c r="F528" s="13">
        <v>44742</v>
      </c>
      <c r="G528" s="13">
        <v>47848</v>
      </c>
      <c r="H528">
        <f t="shared" si="74"/>
        <v>2022</v>
      </c>
      <c r="I528">
        <f t="shared" si="75"/>
        <v>2030</v>
      </c>
      <c r="J528" s="13">
        <v>44957</v>
      </c>
      <c r="K528" s="13">
        <v>47879</v>
      </c>
      <c r="L528">
        <f t="shared" si="76"/>
        <v>2023</v>
      </c>
      <c r="M528">
        <f t="shared" si="77"/>
        <v>2031</v>
      </c>
      <c r="N528" s="16" t="str">
        <f t="shared" si="78"/>
        <v>01/31/2023 - 01/31/2031</v>
      </c>
      <c r="O528" t="s">
        <v>1741</v>
      </c>
      <c r="P528" t="s">
        <v>767</v>
      </c>
      <c r="Q528" s="387" t="str">
        <f t="shared" si="79"/>
        <v>06/30/2022-01/30/2023</v>
      </c>
    </row>
    <row r="529" spans="1:17">
      <c r="A529" s="17" t="s">
        <v>1894</v>
      </c>
      <c r="B529" s="17" t="s">
        <v>1753</v>
      </c>
      <c r="C529" s="16" t="str">
        <f t="shared" si="72"/>
        <v>07/21/1905 - 08/31/2029</v>
      </c>
      <c r="D529" s="16" t="str">
        <f t="shared" si="80"/>
        <v>05/15/2021 - 05/15/2029</v>
      </c>
      <c r="E529" s="15" t="str">
        <f t="shared" si="73"/>
        <v>Winters</v>
      </c>
      <c r="F529" s="13">
        <v>44377</v>
      </c>
      <c r="G529" s="13">
        <v>47361</v>
      </c>
      <c r="H529">
        <f t="shared" si="74"/>
        <v>2021</v>
      </c>
      <c r="I529">
        <f t="shared" si="75"/>
        <v>2029</v>
      </c>
      <c r="J529" s="13">
        <v>44331</v>
      </c>
      <c r="K529" s="13">
        <v>47253</v>
      </c>
      <c r="L529">
        <f t="shared" si="76"/>
        <v>2021</v>
      </c>
      <c r="M529">
        <f t="shared" si="77"/>
        <v>2029</v>
      </c>
      <c r="N529" s="16" t="str">
        <f t="shared" si="78"/>
        <v>05/15/2021 - 05/15/2029</v>
      </c>
      <c r="O529" t="s">
        <v>1753</v>
      </c>
      <c r="P529" t="s">
        <v>767</v>
      </c>
      <c r="Q529" s="387" t="str">
        <f t="shared" si="79"/>
        <v>06/30/2021-05/14/2021</v>
      </c>
    </row>
    <row r="530" spans="1:17">
      <c r="A530" s="17" t="s">
        <v>1895</v>
      </c>
      <c r="B530" s="17" t="s">
        <v>1757</v>
      </c>
      <c r="C530" s="16" t="str">
        <f t="shared" si="72"/>
        <v>07/15/1905 - 09/30/2023</v>
      </c>
      <c r="D530" s="16" t="str">
        <f t="shared" si="80"/>
        <v>12/31/2015 - 12/31/2023</v>
      </c>
      <c r="E530" s="15" t="str">
        <f t="shared" si="73"/>
        <v>Woodlake</v>
      </c>
      <c r="F530" s="13">
        <v>41640</v>
      </c>
      <c r="G530" s="13">
        <v>45199</v>
      </c>
      <c r="H530">
        <f t="shared" si="74"/>
        <v>2014</v>
      </c>
      <c r="I530">
        <f t="shared" si="75"/>
        <v>2023</v>
      </c>
      <c r="J530" s="13">
        <v>42369</v>
      </c>
      <c r="K530" s="13">
        <v>45291</v>
      </c>
      <c r="L530">
        <f t="shared" si="76"/>
        <v>2015</v>
      </c>
      <c r="M530">
        <f t="shared" si="77"/>
        <v>2023</v>
      </c>
      <c r="N530" s="16" t="str">
        <f t="shared" si="78"/>
        <v>12/31/2015 - 12/31/2023</v>
      </c>
      <c r="O530" t="s">
        <v>1757</v>
      </c>
      <c r="Q530" s="387" t="str">
        <f t="shared" si="79"/>
        <v>01/01/2014-12/30/2015</v>
      </c>
    </row>
    <row r="531" spans="1:17">
      <c r="A531" s="17" t="s">
        <v>1896</v>
      </c>
      <c r="B531" s="17" t="s">
        <v>1753</v>
      </c>
      <c r="C531" s="16" t="str">
        <f t="shared" si="72"/>
        <v>07/21/1905 - 08/31/2029</v>
      </c>
      <c r="D531" s="16" t="str">
        <f t="shared" si="80"/>
        <v>05/15/2021 - 05/15/2029</v>
      </c>
      <c r="E531" s="15" t="str">
        <f t="shared" si="73"/>
        <v>Woodland</v>
      </c>
      <c r="F531" s="13">
        <v>44377</v>
      </c>
      <c r="G531" s="13">
        <v>47361</v>
      </c>
      <c r="H531">
        <f t="shared" si="74"/>
        <v>2021</v>
      </c>
      <c r="I531">
        <f t="shared" si="75"/>
        <v>2029</v>
      </c>
      <c r="J531" s="13">
        <v>44331</v>
      </c>
      <c r="K531" s="13">
        <v>47253</v>
      </c>
      <c r="L531">
        <f t="shared" si="76"/>
        <v>2021</v>
      </c>
      <c r="M531">
        <f t="shared" si="77"/>
        <v>2029</v>
      </c>
      <c r="N531" s="16" t="str">
        <f t="shared" si="78"/>
        <v>05/15/2021 - 05/15/2029</v>
      </c>
      <c r="O531" t="s">
        <v>1753</v>
      </c>
      <c r="P531" t="s">
        <v>767</v>
      </c>
      <c r="Q531" s="387" t="str">
        <f t="shared" si="79"/>
        <v>06/30/2021-05/14/2021</v>
      </c>
    </row>
    <row r="532" spans="1:17">
      <c r="A532" s="17" t="s">
        <v>1662</v>
      </c>
      <c r="B532" s="17" t="s">
        <v>1699</v>
      </c>
      <c r="C532" s="16" t="str">
        <f t="shared" si="72"/>
        <v>07/22/1905 - 12/31/2030</v>
      </c>
      <c r="D532" s="16" t="str">
        <f t="shared" si="80"/>
        <v>01/31/2023 - 01/31/2031</v>
      </c>
      <c r="E532" s="15" t="str">
        <f t="shared" si="73"/>
        <v>Woodside</v>
      </c>
      <c r="F532" s="13">
        <v>44742</v>
      </c>
      <c r="G532" s="13">
        <v>47848</v>
      </c>
      <c r="H532">
        <f t="shared" si="74"/>
        <v>2022</v>
      </c>
      <c r="I532">
        <f t="shared" si="75"/>
        <v>2030</v>
      </c>
      <c r="J532" s="13">
        <v>44957</v>
      </c>
      <c r="K532" s="13">
        <v>47879</v>
      </c>
      <c r="L532">
        <f t="shared" si="76"/>
        <v>2023</v>
      </c>
      <c r="M532">
        <f t="shared" si="77"/>
        <v>2031</v>
      </c>
      <c r="N532" s="16" t="str">
        <f t="shared" si="78"/>
        <v>01/31/2023 - 01/31/2031</v>
      </c>
      <c r="O532" t="s">
        <v>1699</v>
      </c>
      <c r="P532" t="s">
        <v>767</v>
      </c>
      <c r="Q532" s="387" t="str">
        <f t="shared" si="79"/>
        <v>06/30/2022-01/30/2023</v>
      </c>
    </row>
    <row r="533" spans="1:17">
      <c r="A533" s="17" t="str">
        <f>B533</f>
        <v>Yolo County - Unincorporated</v>
      </c>
      <c r="B533" s="17" t="s">
        <v>774</v>
      </c>
      <c r="C533" s="16" t="str">
        <f t="shared" si="72"/>
        <v>07/21/1905 - 08/31/2029</v>
      </c>
      <c r="D533" s="16" t="str">
        <f t="shared" si="80"/>
        <v>05/15/2021 - 05/15/2029</v>
      </c>
      <c r="E533" s="15" t="str">
        <f t="shared" si="73"/>
        <v>Yolo County - Unincorporated</v>
      </c>
      <c r="F533" s="13">
        <v>44377</v>
      </c>
      <c r="G533" s="13">
        <v>47361</v>
      </c>
      <c r="H533">
        <f t="shared" si="74"/>
        <v>2021</v>
      </c>
      <c r="I533">
        <f t="shared" si="75"/>
        <v>2029</v>
      </c>
      <c r="J533" s="13">
        <v>44331</v>
      </c>
      <c r="K533" s="13">
        <v>47253</v>
      </c>
      <c r="L533">
        <f t="shared" si="76"/>
        <v>2021</v>
      </c>
      <c r="M533">
        <f t="shared" si="77"/>
        <v>2029</v>
      </c>
      <c r="N533" s="16" t="str">
        <f t="shared" si="78"/>
        <v>05/15/2021 - 05/15/2029</v>
      </c>
      <c r="O533" t="s">
        <v>1753</v>
      </c>
      <c r="P533" t="s">
        <v>767</v>
      </c>
      <c r="Q533" s="387" t="str">
        <f t="shared" si="79"/>
        <v>06/30/2021-05/14/2021</v>
      </c>
    </row>
    <row r="534" spans="1:17">
      <c r="A534" s="17" t="s">
        <v>1663</v>
      </c>
      <c r="B534" s="17" t="s">
        <v>1685</v>
      </c>
      <c r="C534" s="16" t="str">
        <f t="shared" si="72"/>
        <v>07/21/1905 - 10/15/2029</v>
      </c>
      <c r="D534" s="16" t="str">
        <f t="shared" si="80"/>
        <v>10/15/2021 - 10/15/2029</v>
      </c>
      <c r="E534" s="15" t="str">
        <f t="shared" si="73"/>
        <v>Yorba Linda</v>
      </c>
      <c r="F534" s="13">
        <v>44377</v>
      </c>
      <c r="G534" s="13">
        <v>47406</v>
      </c>
      <c r="H534">
        <f t="shared" si="74"/>
        <v>2021</v>
      </c>
      <c r="I534">
        <f t="shared" si="75"/>
        <v>2029</v>
      </c>
      <c r="J534" s="13">
        <v>44484</v>
      </c>
      <c r="K534" s="13">
        <v>47406</v>
      </c>
      <c r="L534">
        <f t="shared" si="76"/>
        <v>2021</v>
      </c>
      <c r="M534">
        <f t="shared" si="77"/>
        <v>2029</v>
      </c>
      <c r="N534" s="16" t="str">
        <f t="shared" si="78"/>
        <v>10/15/2021 - 10/15/2029</v>
      </c>
      <c r="O534" t="s">
        <v>1685</v>
      </c>
      <c r="P534" t="s">
        <v>767</v>
      </c>
      <c r="Q534" s="387" t="str">
        <f t="shared" si="79"/>
        <v>06/30/2021-10/14/2021</v>
      </c>
    </row>
    <row r="535" spans="1:17">
      <c r="A535" s="17" t="s">
        <v>1664</v>
      </c>
      <c r="B535" s="17" t="s">
        <v>1691</v>
      </c>
      <c r="C535" s="16" t="str">
        <f t="shared" si="72"/>
        <v>07/22/1905 - 12/31/2030</v>
      </c>
      <c r="D535" s="16" t="str">
        <f t="shared" si="80"/>
        <v>01/31/2023 - 01/31/2031</v>
      </c>
      <c r="E535" s="15" t="str">
        <f t="shared" si="73"/>
        <v>Yountville</v>
      </c>
      <c r="F535" s="13">
        <v>44742</v>
      </c>
      <c r="G535" s="13">
        <v>47848</v>
      </c>
      <c r="H535">
        <f t="shared" si="74"/>
        <v>2022</v>
      </c>
      <c r="I535">
        <f t="shared" si="75"/>
        <v>2030</v>
      </c>
      <c r="J535" s="13">
        <v>44957</v>
      </c>
      <c r="K535" s="13">
        <v>47879</v>
      </c>
      <c r="L535">
        <f t="shared" si="76"/>
        <v>2023</v>
      </c>
      <c r="M535">
        <f t="shared" si="77"/>
        <v>2031</v>
      </c>
      <c r="N535" s="16" t="str">
        <f t="shared" si="78"/>
        <v>01/31/2023 - 01/31/2031</v>
      </c>
      <c r="O535" t="s">
        <v>1691</v>
      </c>
      <c r="P535" t="s">
        <v>767</v>
      </c>
      <c r="Q535" s="387" t="str">
        <f t="shared" si="79"/>
        <v>06/30/2022-01/30/2023</v>
      </c>
    </row>
    <row r="536" spans="1:17">
      <c r="A536" s="17" t="s">
        <v>1897</v>
      </c>
      <c r="B536" s="17" t="s">
        <v>1759</v>
      </c>
      <c r="C536" s="16" t="str">
        <f t="shared" si="72"/>
        <v>07/22/1905 - 11/15/2030</v>
      </c>
      <c r="D536" s="16" t="str">
        <f t="shared" si="80"/>
        <v>02/15/2023 - 02/15/2031</v>
      </c>
      <c r="E536" s="15" t="str">
        <f t="shared" si="73"/>
        <v>Yreka</v>
      </c>
      <c r="F536" s="13">
        <v>43465</v>
      </c>
      <c r="G536" s="13">
        <v>47802</v>
      </c>
      <c r="H536">
        <f t="shared" si="74"/>
        <v>2018</v>
      </c>
      <c r="I536">
        <f t="shared" si="75"/>
        <v>2030</v>
      </c>
      <c r="J536" s="13">
        <v>44972</v>
      </c>
      <c r="K536" s="13">
        <v>47894</v>
      </c>
      <c r="L536">
        <f t="shared" si="76"/>
        <v>2023</v>
      </c>
      <c r="M536">
        <f t="shared" si="77"/>
        <v>2031</v>
      </c>
      <c r="N536" s="16" t="str">
        <f t="shared" si="78"/>
        <v>02/15/2023 - 02/15/2031</v>
      </c>
      <c r="O536" t="s">
        <v>1759</v>
      </c>
      <c r="P536" t="s">
        <v>767</v>
      </c>
      <c r="Q536" s="387" t="str">
        <f t="shared" si="79"/>
        <v>12/31/2018-02/14/2023</v>
      </c>
    </row>
    <row r="537" spans="1:17">
      <c r="A537" s="17" t="s">
        <v>1898</v>
      </c>
      <c r="B537" s="17" t="s">
        <v>1805</v>
      </c>
      <c r="C537" s="16" t="str">
        <f t="shared" si="72"/>
        <v>07/21/1905 - 08/31/2029</v>
      </c>
      <c r="D537" s="16" t="str">
        <f t="shared" si="80"/>
        <v>05/15/2021 - 05/15/2029</v>
      </c>
      <c r="E537" s="15" t="str">
        <f t="shared" si="73"/>
        <v>Yuba City</v>
      </c>
      <c r="F537" s="13">
        <v>44377</v>
      </c>
      <c r="G537" s="13">
        <v>47361</v>
      </c>
      <c r="H537">
        <f t="shared" si="74"/>
        <v>2021</v>
      </c>
      <c r="I537">
        <f t="shared" si="75"/>
        <v>2029</v>
      </c>
      <c r="J537" s="13">
        <v>44331</v>
      </c>
      <c r="K537" s="13">
        <v>47253</v>
      </c>
      <c r="L537">
        <f t="shared" si="76"/>
        <v>2021</v>
      </c>
      <c r="M537">
        <f t="shared" si="77"/>
        <v>2029</v>
      </c>
      <c r="N537" s="16" t="str">
        <f t="shared" si="78"/>
        <v>05/15/2021 - 05/15/2029</v>
      </c>
      <c r="O537" t="s">
        <v>1805</v>
      </c>
      <c r="P537" t="s">
        <v>767</v>
      </c>
      <c r="Q537" s="387" t="str">
        <f t="shared" si="79"/>
        <v>06/30/2021-05/14/2021</v>
      </c>
    </row>
    <row r="538" spans="1:17">
      <c r="A538" s="17" t="s">
        <v>1899</v>
      </c>
      <c r="B538" s="17" t="s">
        <v>1823</v>
      </c>
      <c r="C538" s="16" t="str">
        <f t="shared" si="72"/>
        <v>07/21/1905 - 08/31/2029</v>
      </c>
      <c r="D538" s="16" t="str">
        <f t="shared" si="80"/>
        <v>05/15/2021 - 05/15/2029</v>
      </c>
      <c r="E538" s="15" t="str">
        <f t="shared" si="73"/>
        <v>Yuba County - Unincorporated</v>
      </c>
      <c r="F538" s="13">
        <v>44377</v>
      </c>
      <c r="G538" s="13">
        <v>47361</v>
      </c>
      <c r="H538">
        <f t="shared" si="74"/>
        <v>2021</v>
      </c>
      <c r="I538">
        <f t="shared" si="75"/>
        <v>2029</v>
      </c>
      <c r="J538" s="13">
        <v>44331</v>
      </c>
      <c r="K538" s="13">
        <v>47253</v>
      </c>
      <c r="L538">
        <f t="shared" si="76"/>
        <v>2021</v>
      </c>
      <c r="M538">
        <f t="shared" si="77"/>
        <v>2029</v>
      </c>
      <c r="N538" s="16" t="str">
        <f t="shared" si="78"/>
        <v>05/15/2021 - 05/15/2029</v>
      </c>
      <c r="O538" t="s">
        <v>1823</v>
      </c>
      <c r="P538" t="s">
        <v>767</v>
      </c>
      <c r="Q538" s="387" t="str">
        <f t="shared" si="79"/>
        <v>06/30/2021-05/14/2021</v>
      </c>
    </row>
    <row r="539" spans="1:17">
      <c r="A539" s="17" t="s">
        <v>1665</v>
      </c>
      <c r="B539" s="17" t="s">
        <v>1680</v>
      </c>
      <c r="C539" s="16" t="str">
        <f t="shared" si="72"/>
        <v>07/21/1905 - 10/15/2029</v>
      </c>
      <c r="D539" s="16" t="str">
        <f t="shared" si="80"/>
        <v>10/15/2021 - 10/15/2029</v>
      </c>
      <c r="E539" s="15" t="str">
        <f t="shared" si="73"/>
        <v>Yucaipa</v>
      </c>
      <c r="F539" s="13">
        <v>44377</v>
      </c>
      <c r="G539" s="13">
        <v>47406</v>
      </c>
      <c r="H539">
        <f t="shared" si="74"/>
        <v>2021</v>
      </c>
      <c r="I539">
        <f t="shared" si="75"/>
        <v>2029</v>
      </c>
      <c r="J539" s="13">
        <v>44484</v>
      </c>
      <c r="K539" s="13">
        <v>47406</v>
      </c>
      <c r="L539">
        <f t="shared" si="76"/>
        <v>2021</v>
      </c>
      <c r="M539">
        <f t="shared" si="77"/>
        <v>2029</v>
      </c>
      <c r="N539" s="16" t="str">
        <f t="shared" si="78"/>
        <v>10/15/2021 - 10/15/2029</v>
      </c>
      <c r="O539" t="s">
        <v>1680</v>
      </c>
      <c r="P539" t="s">
        <v>767</v>
      </c>
      <c r="Q539" s="387" t="str">
        <f t="shared" si="79"/>
        <v>06/30/2021-10/14/2021</v>
      </c>
    </row>
    <row r="540" spans="1:17">
      <c r="A540" s="17" t="s">
        <v>1666</v>
      </c>
      <c r="B540" s="17" t="s">
        <v>1680</v>
      </c>
      <c r="C540" s="16" t="str">
        <f t="shared" si="72"/>
        <v>07/21/1905 - 10/15/2029</v>
      </c>
      <c r="D540" s="16" t="str">
        <f t="shared" si="80"/>
        <v>10/15/2021 - 10/15/2029</v>
      </c>
      <c r="E540" s="15" t="str">
        <f t="shared" si="73"/>
        <v>Yucca Valley</v>
      </c>
      <c r="F540" s="13">
        <v>44377</v>
      </c>
      <c r="G540" s="13">
        <v>47406</v>
      </c>
      <c r="H540">
        <f t="shared" si="74"/>
        <v>2021</v>
      </c>
      <c r="I540">
        <f t="shared" si="75"/>
        <v>2029</v>
      </c>
      <c r="J540" s="13">
        <v>44484</v>
      </c>
      <c r="K540" s="13">
        <v>47406</v>
      </c>
      <c r="L540">
        <f t="shared" si="76"/>
        <v>2021</v>
      </c>
      <c r="M540">
        <f t="shared" si="77"/>
        <v>2029</v>
      </c>
      <c r="N540" s="16" t="str">
        <f t="shared" si="78"/>
        <v>10/15/2021 - 10/15/2029</v>
      </c>
      <c r="O540" t="s">
        <v>1680</v>
      </c>
      <c r="P540" t="s">
        <v>767</v>
      </c>
      <c r="Q540" s="387" t="str">
        <f t="shared" si="79"/>
        <v>06/30/2021-10/14/2021</v>
      </c>
    </row>
  </sheetData>
  <phoneticPr fontId="80" type="noConversion"/>
  <conditionalFormatting sqref="L2:L540">
    <cfRule type="expression" dxfId="3" priority="1">
      <formula>$H2=$L2</formula>
    </cfRule>
    <cfRule type="expression" dxfId="2" priority="2">
      <formula>$L2&lt;$H2</formula>
    </cfRule>
  </conditionalFormatting>
  <pageMargins left="0.7" right="0.7" top="0.75" bottom="0.75" header="0.3" footer="0.3"/>
  <pageSetup orientation="portrait" horizontalDpi="90" verticalDpi="9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A1:V2433"/>
  <sheetViews>
    <sheetView topLeftCell="C1" zoomScale="80" zoomScaleNormal="80" workbookViewId="0">
      <selection activeCell="E18" sqref="E18"/>
    </sheetView>
  </sheetViews>
  <sheetFormatPr defaultRowHeight="15"/>
  <cols>
    <col min="1" max="1" width="33.5703125" customWidth="1"/>
    <col min="2" max="2" width="24.28515625" customWidth="1"/>
    <col min="4" max="4" width="38.28515625" customWidth="1"/>
    <col min="19" max="19" width="12.28515625" customWidth="1"/>
  </cols>
  <sheetData>
    <row r="1" spans="1:22" ht="51">
      <c r="A1" s="85" t="s">
        <v>1900</v>
      </c>
      <c r="B1" s="80" t="s">
        <v>1901</v>
      </c>
      <c r="C1" s="80" t="s">
        <v>1902</v>
      </c>
      <c r="D1" s="85" t="s">
        <v>1903</v>
      </c>
      <c r="E1" s="81" t="s">
        <v>1904</v>
      </c>
      <c r="F1" s="81" t="s">
        <v>1905</v>
      </c>
      <c r="G1" s="81" t="s">
        <v>1906</v>
      </c>
      <c r="H1" s="81" t="s">
        <v>1907</v>
      </c>
      <c r="I1" s="86" t="s">
        <v>1908</v>
      </c>
      <c r="J1" s="82" t="s">
        <v>1909</v>
      </c>
      <c r="K1" s="82" t="s">
        <v>1910</v>
      </c>
      <c r="L1" s="82" t="s">
        <v>1911</v>
      </c>
      <c r="M1" s="82" t="s">
        <v>1912</v>
      </c>
      <c r="N1" s="87" t="s">
        <v>1913</v>
      </c>
      <c r="O1" s="83" t="s">
        <v>1914</v>
      </c>
      <c r="P1" s="83" t="s">
        <v>1915</v>
      </c>
      <c r="Q1" s="88" t="s">
        <v>1916</v>
      </c>
      <c r="R1" s="84" t="s">
        <v>1917</v>
      </c>
      <c r="S1" s="84" t="s">
        <v>1918</v>
      </c>
      <c r="T1" s="89" t="s">
        <v>1919</v>
      </c>
      <c r="U1" s="85" t="s">
        <v>1920</v>
      </c>
      <c r="V1" s="85" t="s">
        <v>1921</v>
      </c>
    </row>
    <row r="2" spans="1:22">
      <c r="A2" t="s">
        <v>1115</v>
      </c>
      <c r="B2" s="16" t="str">
        <f>VLOOKUP(A2,'Planning Periods'!$E$2:$N$540,10,FALSE)</f>
        <v>10/15/2021 - 10/15/2029</v>
      </c>
      <c r="C2" s="99">
        <v>2013</v>
      </c>
      <c r="D2" s="91" t="str">
        <f t="shared" ref="D2:D66" si="0">CONCATENATE(A2," ",C2)</f>
        <v>Adelanto 2013</v>
      </c>
      <c r="E2" s="100" t="s">
        <v>1307</v>
      </c>
      <c r="F2" s="100" t="s">
        <v>1307</v>
      </c>
      <c r="G2" s="100" t="s">
        <v>1307</v>
      </c>
      <c r="H2" s="100" t="s">
        <v>1307</v>
      </c>
      <c r="I2" s="101"/>
      <c r="J2" s="102" t="s">
        <v>1307</v>
      </c>
      <c r="K2" s="102" t="s">
        <v>1307</v>
      </c>
      <c r="L2" s="102" t="s">
        <v>1307</v>
      </c>
      <c r="M2" s="102" t="s">
        <v>1307</v>
      </c>
      <c r="N2" s="103"/>
      <c r="O2" s="104" t="s">
        <v>1307</v>
      </c>
      <c r="P2" s="104" t="s">
        <v>1307</v>
      </c>
      <c r="Q2" s="105"/>
      <c r="R2" s="106" t="s">
        <v>1307</v>
      </c>
      <c r="S2" s="106" t="s">
        <v>1307</v>
      </c>
      <c r="T2" s="107" t="s">
        <v>1307</v>
      </c>
      <c r="U2" s="98" t="s">
        <v>1307</v>
      </c>
      <c r="V2" s="98" t="s">
        <v>1307</v>
      </c>
    </row>
    <row r="3" spans="1:22">
      <c r="A3" t="s">
        <v>1115</v>
      </c>
      <c r="B3" s="16" t="str">
        <f>VLOOKUP(A3,'Planning Periods'!$E$2:$N$540,10,FALSE)</f>
        <v>10/15/2021 - 10/15/2029</v>
      </c>
      <c r="C3" s="91">
        <v>2014</v>
      </c>
      <c r="D3" s="91" t="str">
        <f t="shared" si="0"/>
        <v>Adelanto 2014</v>
      </c>
      <c r="E3" s="91" t="s">
        <v>1307</v>
      </c>
      <c r="F3" t="s">
        <v>1307</v>
      </c>
      <c r="G3" t="s">
        <v>1307</v>
      </c>
      <c r="H3" t="s">
        <v>1307</v>
      </c>
      <c r="J3" t="s">
        <v>1307</v>
      </c>
      <c r="K3" t="s">
        <v>1307</v>
      </c>
      <c r="L3" t="s">
        <v>1307</v>
      </c>
      <c r="M3" t="s">
        <v>1307</v>
      </c>
      <c r="O3" t="s">
        <v>1307</v>
      </c>
      <c r="P3" t="s">
        <v>1307</v>
      </c>
      <c r="R3" t="s">
        <v>1307</v>
      </c>
      <c r="S3" t="s">
        <v>1307</v>
      </c>
      <c r="T3" t="s">
        <v>1307</v>
      </c>
      <c r="U3" t="s">
        <v>1307</v>
      </c>
      <c r="V3" t="s">
        <v>1307</v>
      </c>
    </row>
    <row r="4" spans="1:22">
      <c r="A4" t="s">
        <v>1115</v>
      </c>
      <c r="B4" s="16" t="str">
        <f>VLOOKUP(A4,'Planning Periods'!$E$2:$N$540,10,FALSE)</f>
        <v>10/15/2021 - 10/15/2029</v>
      </c>
      <c r="C4" s="91">
        <v>2015</v>
      </c>
      <c r="D4" s="91" t="str">
        <f t="shared" si="0"/>
        <v>Adelanto 2015</v>
      </c>
      <c r="E4" s="91" t="s">
        <v>1307</v>
      </c>
      <c r="F4" t="s">
        <v>1307</v>
      </c>
      <c r="G4" t="s">
        <v>1307</v>
      </c>
      <c r="H4" t="s">
        <v>1307</v>
      </c>
      <c r="J4" t="s">
        <v>1307</v>
      </c>
      <c r="K4" t="s">
        <v>1307</v>
      </c>
      <c r="L4" t="s">
        <v>1307</v>
      </c>
      <c r="M4" t="s">
        <v>1307</v>
      </c>
      <c r="O4" t="s">
        <v>1307</v>
      </c>
      <c r="P4" t="s">
        <v>1307</v>
      </c>
      <c r="R4" t="s">
        <v>1307</v>
      </c>
      <c r="S4" t="s">
        <v>1307</v>
      </c>
      <c r="T4" t="s">
        <v>1307</v>
      </c>
      <c r="U4" t="s">
        <v>1307</v>
      </c>
      <c r="V4" t="s">
        <v>1307</v>
      </c>
    </row>
    <row r="5" spans="1:22" s="96" customFormat="1">
      <c r="A5" t="s">
        <v>1115</v>
      </c>
      <c r="B5" s="16" t="str">
        <f>VLOOKUP(A5,'Planning Periods'!$E$2:$N$540,10,FALSE)</f>
        <v>10/15/2021 - 10/15/2029</v>
      </c>
      <c r="C5" s="91">
        <v>2016</v>
      </c>
      <c r="D5" s="91" t="str">
        <f t="shared" si="0"/>
        <v>Adelanto 2016</v>
      </c>
      <c r="E5" s="91" t="s">
        <v>1307</v>
      </c>
      <c r="F5" t="s">
        <v>1307</v>
      </c>
      <c r="G5" t="s">
        <v>1307</v>
      </c>
      <c r="H5" t="s">
        <v>1307</v>
      </c>
      <c r="I5"/>
      <c r="J5" t="s">
        <v>1307</v>
      </c>
      <c r="K5" t="s">
        <v>1307</v>
      </c>
      <c r="L5" t="s">
        <v>1307</v>
      </c>
      <c r="M5" t="s">
        <v>1307</v>
      </c>
      <c r="N5"/>
      <c r="O5" t="s">
        <v>1307</v>
      </c>
      <c r="P5" t="s">
        <v>1307</v>
      </c>
      <c r="Q5"/>
      <c r="R5" t="s">
        <v>1307</v>
      </c>
      <c r="S5" t="s">
        <v>1307</v>
      </c>
      <c r="T5" t="s">
        <v>1307</v>
      </c>
      <c r="U5" t="s">
        <v>1307</v>
      </c>
      <c r="V5" t="s">
        <v>1307</v>
      </c>
    </row>
    <row r="6" spans="1:22">
      <c r="A6" t="s">
        <v>1115</v>
      </c>
      <c r="B6" s="16" t="str">
        <f>VLOOKUP(A6,'Planning Periods'!$E$2:$N$540,10,FALSE)</f>
        <v>10/15/2021 - 10/15/2029</v>
      </c>
      <c r="C6" s="91">
        <v>2017</v>
      </c>
      <c r="D6" s="91" t="str">
        <f>CONCATENATE(A6," ",C6)</f>
        <v>Adelanto 2017</v>
      </c>
      <c r="E6" s="91" t="s">
        <v>1307</v>
      </c>
      <c r="F6" t="s">
        <v>1307</v>
      </c>
      <c r="G6" t="s">
        <v>1307</v>
      </c>
      <c r="H6" t="s">
        <v>1307</v>
      </c>
      <c r="J6" t="s">
        <v>1307</v>
      </c>
      <c r="K6" t="s">
        <v>1307</v>
      </c>
      <c r="L6" t="s">
        <v>1307</v>
      </c>
      <c r="M6" t="s">
        <v>1307</v>
      </c>
      <c r="O6" t="s">
        <v>1307</v>
      </c>
      <c r="P6" t="s">
        <v>1307</v>
      </c>
      <c r="R6" t="s">
        <v>1307</v>
      </c>
      <c r="S6" t="s">
        <v>1307</v>
      </c>
      <c r="T6" t="s">
        <v>1307</v>
      </c>
      <c r="U6" t="s">
        <v>1307</v>
      </c>
      <c r="V6" t="s">
        <v>1307</v>
      </c>
    </row>
    <row r="7" spans="1:22">
      <c r="A7" s="92" t="s">
        <v>873</v>
      </c>
      <c r="B7" s="16" t="str">
        <f>VLOOKUP(A7,'Planning Periods'!$E$2:$N$540,10,FALSE)</f>
        <v>10/15/2021 - 10/15/2029</v>
      </c>
      <c r="C7" s="99">
        <v>2013</v>
      </c>
      <c r="D7" s="91" t="str">
        <f t="shared" si="0"/>
        <v>Agoura Hills 2013</v>
      </c>
      <c r="E7" s="91" t="s">
        <v>1307</v>
      </c>
      <c r="F7" s="100" t="s">
        <v>1307</v>
      </c>
      <c r="G7" s="100" t="s">
        <v>1307</v>
      </c>
      <c r="H7" s="100" t="s">
        <v>1307</v>
      </c>
      <c r="I7" s="101"/>
      <c r="J7" s="102" t="s">
        <v>1307</v>
      </c>
      <c r="K7" s="102" t="s">
        <v>1307</v>
      </c>
      <c r="L7" s="102" t="s">
        <v>1307</v>
      </c>
      <c r="M7" s="102" t="s">
        <v>1307</v>
      </c>
      <c r="N7" s="103"/>
      <c r="O7" s="104" t="s">
        <v>1307</v>
      </c>
      <c r="P7" s="104" t="s">
        <v>1307</v>
      </c>
      <c r="Q7" s="105"/>
      <c r="R7" s="106" t="s">
        <v>1307</v>
      </c>
      <c r="S7" s="106" t="s">
        <v>1307</v>
      </c>
      <c r="T7" s="107" t="s">
        <v>1307</v>
      </c>
      <c r="U7" s="98" t="s">
        <v>1307</v>
      </c>
      <c r="V7" s="98" t="s">
        <v>1307</v>
      </c>
    </row>
    <row r="8" spans="1:22">
      <c r="A8" s="92" t="s">
        <v>873</v>
      </c>
      <c r="B8" s="16" t="str">
        <f>VLOOKUP(A8,'Planning Periods'!$E$2:$N$540,10,FALSE)</f>
        <v>10/15/2021 - 10/15/2029</v>
      </c>
      <c r="C8" s="91">
        <v>2014</v>
      </c>
      <c r="D8" s="91" t="str">
        <f t="shared" si="0"/>
        <v>Agoura Hills 2014</v>
      </c>
      <c r="E8" s="91">
        <v>31</v>
      </c>
      <c r="F8" s="363">
        <v>0</v>
      </c>
      <c r="G8" s="91">
        <v>0</v>
      </c>
      <c r="H8" s="91">
        <v>0</v>
      </c>
      <c r="I8" s="90"/>
      <c r="J8" s="91">
        <v>19</v>
      </c>
      <c r="K8" s="363">
        <v>0</v>
      </c>
      <c r="L8" s="91">
        <v>0</v>
      </c>
      <c r="M8" s="91">
        <v>0</v>
      </c>
      <c r="N8" s="90"/>
      <c r="O8" s="91">
        <v>20</v>
      </c>
      <c r="P8" s="91">
        <v>0</v>
      </c>
      <c r="Q8" s="90"/>
      <c r="R8" s="91">
        <v>45</v>
      </c>
      <c r="S8" s="91">
        <v>17</v>
      </c>
      <c r="T8" s="90">
        <v>0</v>
      </c>
      <c r="U8" s="91">
        <v>115</v>
      </c>
      <c r="V8" s="91">
        <v>17</v>
      </c>
    </row>
    <row r="9" spans="1:22">
      <c r="A9" s="92" t="s">
        <v>873</v>
      </c>
      <c r="B9" s="16" t="str">
        <f>VLOOKUP(A9,'Planning Periods'!$E$2:$N$540,10,FALSE)</f>
        <v>10/15/2021 - 10/15/2029</v>
      </c>
      <c r="C9" s="91">
        <v>2015</v>
      </c>
      <c r="D9" s="91" t="str">
        <f t="shared" si="0"/>
        <v>Agoura Hills 2015</v>
      </c>
      <c r="E9" s="91">
        <v>31</v>
      </c>
      <c r="F9" s="363">
        <v>0</v>
      </c>
      <c r="G9" s="91">
        <v>0</v>
      </c>
      <c r="H9" s="91">
        <v>0</v>
      </c>
      <c r="I9" s="90"/>
      <c r="J9" s="91">
        <v>19</v>
      </c>
      <c r="K9" s="363">
        <v>0</v>
      </c>
      <c r="L9" s="91">
        <v>0</v>
      </c>
      <c r="M9" s="91">
        <v>0</v>
      </c>
      <c r="N9" s="90"/>
      <c r="O9" s="91">
        <v>20</v>
      </c>
      <c r="P9" s="91">
        <v>0</v>
      </c>
      <c r="Q9" s="90"/>
      <c r="R9" s="91">
        <v>45</v>
      </c>
      <c r="S9" s="91">
        <v>15</v>
      </c>
      <c r="T9" s="90">
        <v>0</v>
      </c>
      <c r="U9" s="91">
        <v>115</v>
      </c>
      <c r="V9" s="91">
        <v>15</v>
      </c>
    </row>
    <row r="10" spans="1:22">
      <c r="A10" s="92" t="s">
        <v>873</v>
      </c>
      <c r="B10" s="16" t="str">
        <f>VLOOKUP(A10,'Planning Periods'!$E$2:$N$540,10,FALSE)</f>
        <v>10/15/2021 - 10/15/2029</v>
      </c>
      <c r="C10" s="91">
        <v>2016</v>
      </c>
      <c r="D10" s="91" t="str">
        <f t="shared" si="0"/>
        <v>Agoura Hills 2016</v>
      </c>
      <c r="E10" s="91">
        <v>31</v>
      </c>
      <c r="F10" s="363">
        <v>0</v>
      </c>
      <c r="G10" s="91">
        <v>0</v>
      </c>
      <c r="H10" s="91">
        <v>0</v>
      </c>
      <c r="I10" s="90"/>
      <c r="J10" s="91">
        <v>19</v>
      </c>
      <c r="K10" s="363">
        <v>0</v>
      </c>
      <c r="L10" s="91">
        <v>0</v>
      </c>
      <c r="M10" s="91">
        <v>0</v>
      </c>
      <c r="N10" s="90"/>
      <c r="O10" s="91">
        <v>20</v>
      </c>
      <c r="P10" s="91">
        <v>0</v>
      </c>
      <c r="Q10" s="90"/>
      <c r="R10" s="91">
        <v>45</v>
      </c>
      <c r="S10" s="91">
        <v>2</v>
      </c>
      <c r="T10" s="90">
        <v>0</v>
      </c>
      <c r="U10" s="91">
        <v>115</v>
      </c>
      <c r="V10" s="91">
        <v>2</v>
      </c>
    </row>
    <row r="11" spans="1:22">
      <c r="A11" s="92" t="s">
        <v>873</v>
      </c>
      <c r="B11" s="16" t="str">
        <f>VLOOKUP(A11,'Planning Periods'!$E$2:$N$540,10,FALSE)</f>
        <v>10/15/2021 - 10/15/2029</v>
      </c>
      <c r="C11" s="91">
        <v>2017</v>
      </c>
      <c r="D11" s="91" t="str">
        <f t="shared" si="0"/>
        <v>Agoura Hills 2017</v>
      </c>
      <c r="E11" s="91">
        <v>31</v>
      </c>
      <c r="F11" s="363">
        <v>0</v>
      </c>
      <c r="G11" s="91">
        <v>0</v>
      </c>
      <c r="H11" s="91">
        <v>0</v>
      </c>
      <c r="I11" s="90"/>
      <c r="J11" s="91">
        <v>19</v>
      </c>
      <c r="K11" s="363">
        <v>0</v>
      </c>
      <c r="L11" s="91">
        <v>0</v>
      </c>
      <c r="M11" s="91">
        <v>0</v>
      </c>
      <c r="N11" s="90"/>
      <c r="O11" s="91">
        <v>20</v>
      </c>
      <c r="P11" s="91">
        <v>0</v>
      </c>
      <c r="Q11" s="90"/>
      <c r="R11" s="91">
        <v>45</v>
      </c>
      <c r="S11" s="91">
        <v>7</v>
      </c>
      <c r="T11" s="90">
        <v>0</v>
      </c>
      <c r="U11" s="91">
        <v>115</v>
      </c>
      <c r="V11" s="91">
        <v>7</v>
      </c>
    </row>
    <row r="12" spans="1:22">
      <c r="A12" s="92" t="s">
        <v>875</v>
      </c>
      <c r="B12" s="16" t="str">
        <f>VLOOKUP(A12,'Planning Periods'!$E$2:$N$540,10,FALSE)</f>
        <v>01/31/2023 - 01/31/2031</v>
      </c>
      <c r="C12" s="91">
        <v>2014</v>
      </c>
      <c r="D12" s="91" t="str">
        <f t="shared" si="0"/>
        <v>Alameda 2014</v>
      </c>
      <c r="E12" s="91" t="s">
        <v>1307</v>
      </c>
      <c r="F12" s="363" t="s">
        <v>1307</v>
      </c>
      <c r="G12" s="91" t="s">
        <v>1307</v>
      </c>
      <c r="H12" s="91" t="s">
        <v>1307</v>
      </c>
      <c r="I12" s="90"/>
      <c r="J12" s="91" t="s">
        <v>1307</v>
      </c>
      <c r="K12" s="363" t="s">
        <v>1307</v>
      </c>
      <c r="L12" s="91" t="s">
        <v>1307</v>
      </c>
      <c r="M12" s="91" t="s">
        <v>1307</v>
      </c>
      <c r="N12" s="90"/>
      <c r="O12" s="91" t="s">
        <v>1307</v>
      </c>
      <c r="P12" s="91" t="s">
        <v>1307</v>
      </c>
      <c r="Q12" s="90"/>
      <c r="R12" s="91" t="s">
        <v>1307</v>
      </c>
      <c r="S12" s="91" t="s">
        <v>1307</v>
      </c>
      <c r="T12" s="90" t="s">
        <v>1307</v>
      </c>
      <c r="U12" s="91" t="s">
        <v>1307</v>
      </c>
      <c r="V12" s="91" t="s">
        <v>1307</v>
      </c>
    </row>
    <row r="13" spans="1:22">
      <c r="A13" s="92" t="s">
        <v>875</v>
      </c>
      <c r="B13" s="16" t="str">
        <f>VLOOKUP(A13,'Planning Periods'!$E$2:$N$540,10,FALSE)</f>
        <v>01/31/2023 - 01/31/2031</v>
      </c>
      <c r="C13" s="91">
        <v>2015</v>
      </c>
      <c r="D13" s="91" t="str">
        <f t="shared" si="0"/>
        <v>Alameda 2015</v>
      </c>
      <c r="E13" s="91">
        <v>444</v>
      </c>
      <c r="F13" s="363">
        <v>19</v>
      </c>
      <c r="G13" s="91">
        <v>19</v>
      </c>
      <c r="H13" s="91">
        <v>0</v>
      </c>
      <c r="I13" s="90"/>
      <c r="J13" s="91">
        <v>248</v>
      </c>
      <c r="K13" s="363">
        <v>22</v>
      </c>
      <c r="L13" s="91">
        <v>22</v>
      </c>
      <c r="M13" s="91">
        <v>0</v>
      </c>
      <c r="N13" s="90"/>
      <c r="O13" s="91">
        <v>283</v>
      </c>
      <c r="P13" s="91">
        <v>14</v>
      </c>
      <c r="Q13" s="90"/>
      <c r="R13" s="91">
        <v>748</v>
      </c>
      <c r="S13" s="91">
        <v>192</v>
      </c>
      <c r="T13" s="90">
        <v>0</v>
      </c>
      <c r="U13" s="91">
        <v>1723</v>
      </c>
      <c r="V13" s="91">
        <v>247</v>
      </c>
    </row>
    <row r="14" spans="1:22">
      <c r="A14" s="93" t="s">
        <v>875</v>
      </c>
      <c r="B14" s="16" t="str">
        <f>VLOOKUP(A14,'Planning Periods'!$E$2:$N$540,10,FALSE)</f>
        <v>01/31/2023 - 01/31/2031</v>
      </c>
      <c r="C14" s="94">
        <v>2016</v>
      </c>
      <c r="D14" s="91" t="str">
        <f t="shared" si="0"/>
        <v>Alameda 2016</v>
      </c>
      <c r="E14" s="91">
        <v>444</v>
      </c>
      <c r="F14" s="95">
        <v>17</v>
      </c>
      <c r="G14" s="94">
        <v>17</v>
      </c>
      <c r="H14" s="94">
        <v>0</v>
      </c>
      <c r="I14" s="96"/>
      <c r="J14" s="94">
        <v>248</v>
      </c>
      <c r="K14" s="95">
        <v>14</v>
      </c>
      <c r="L14" s="94">
        <v>14</v>
      </c>
      <c r="M14" s="94">
        <v>0</v>
      </c>
      <c r="N14" s="96"/>
      <c r="O14" s="94">
        <v>283</v>
      </c>
      <c r="P14" s="94">
        <v>7</v>
      </c>
      <c r="Q14" s="96"/>
      <c r="R14" s="94">
        <v>748</v>
      </c>
      <c r="S14" s="94">
        <v>61</v>
      </c>
      <c r="T14" s="96">
        <v>0</v>
      </c>
      <c r="U14" s="94">
        <v>1723</v>
      </c>
      <c r="V14" s="94">
        <v>99</v>
      </c>
    </row>
    <row r="15" spans="1:22">
      <c r="A15" s="92" t="s">
        <v>875</v>
      </c>
      <c r="B15" s="16" t="str">
        <f>VLOOKUP(A15,'Planning Periods'!$E$2:$N$540,10,FALSE)</f>
        <v>01/31/2023 - 01/31/2031</v>
      </c>
      <c r="C15" s="91">
        <v>2017</v>
      </c>
      <c r="D15" s="91" t="str">
        <f t="shared" si="0"/>
        <v>Alameda 2017</v>
      </c>
      <c r="E15" s="91">
        <v>444</v>
      </c>
      <c r="F15" s="363">
        <v>18</v>
      </c>
      <c r="G15" s="91">
        <v>18</v>
      </c>
      <c r="H15" s="91">
        <v>0</v>
      </c>
      <c r="I15" s="90"/>
      <c r="J15" s="91">
        <v>248</v>
      </c>
      <c r="K15" s="363">
        <v>4</v>
      </c>
      <c r="L15" s="91">
        <v>4</v>
      </c>
      <c r="M15" s="91">
        <v>0</v>
      </c>
      <c r="N15" s="90"/>
      <c r="O15" s="91">
        <v>283</v>
      </c>
      <c r="P15" s="91">
        <v>5</v>
      </c>
      <c r="Q15" s="90"/>
      <c r="R15" s="91">
        <v>748</v>
      </c>
      <c r="S15" s="91">
        <v>66</v>
      </c>
      <c r="T15" s="90">
        <v>0</v>
      </c>
      <c r="U15" s="91">
        <v>1723</v>
      </c>
      <c r="V15" s="91">
        <v>93</v>
      </c>
    </row>
    <row r="16" spans="1:22">
      <c r="A16" s="92" t="s">
        <v>1145</v>
      </c>
      <c r="B16" s="16" t="str">
        <f>VLOOKUP(A16,'Planning Periods'!$E$2:$N$540,10,FALSE)</f>
        <v>01/31/2023 - 01/31/2031</v>
      </c>
      <c r="C16" s="91">
        <v>2014</v>
      </c>
      <c r="D16" s="91" t="str">
        <f t="shared" si="0"/>
        <v>Alameda County - Unincorporated 2014</v>
      </c>
      <c r="E16" s="91">
        <v>430</v>
      </c>
      <c r="F16" s="363">
        <v>0</v>
      </c>
      <c r="G16" s="91">
        <v>0</v>
      </c>
      <c r="H16" s="91">
        <v>0</v>
      </c>
      <c r="I16" s="90"/>
      <c r="J16" s="91">
        <v>227</v>
      </c>
      <c r="K16" s="363">
        <v>3</v>
      </c>
      <c r="L16" s="91">
        <v>0</v>
      </c>
      <c r="M16" s="91">
        <v>3</v>
      </c>
      <c r="N16" s="90"/>
      <c r="O16" s="91">
        <v>295</v>
      </c>
      <c r="P16" s="91">
        <v>14</v>
      </c>
      <c r="Q16" s="90"/>
      <c r="R16" s="91">
        <v>817</v>
      </c>
      <c r="S16" s="91">
        <v>12</v>
      </c>
      <c r="T16" s="90">
        <v>3</v>
      </c>
      <c r="U16" s="91">
        <v>1769</v>
      </c>
      <c r="V16" s="91">
        <v>29</v>
      </c>
    </row>
    <row r="17" spans="1:22">
      <c r="A17" s="92" t="s">
        <v>1145</v>
      </c>
      <c r="B17" s="16" t="str">
        <f>VLOOKUP(A17,'Planning Periods'!$E$2:$N$540,10,FALSE)</f>
        <v>01/31/2023 - 01/31/2031</v>
      </c>
      <c r="C17" s="91">
        <v>2015</v>
      </c>
      <c r="D17" s="91" t="str">
        <f t="shared" si="0"/>
        <v>Alameda County - Unincorporated 2015</v>
      </c>
      <c r="E17" s="91">
        <v>430</v>
      </c>
      <c r="F17" s="363">
        <v>35</v>
      </c>
      <c r="G17" s="91">
        <v>35</v>
      </c>
      <c r="H17" s="91">
        <v>0</v>
      </c>
      <c r="I17" s="90"/>
      <c r="J17" s="91">
        <v>227</v>
      </c>
      <c r="K17" s="363">
        <v>65</v>
      </c>
      <c r="L17" s="91">
        <v>65</v>
      </c>
      <c r="M17" s="91">
        <v>0</v>
      </c>
      <c r="N17" s="90"/>
      <c r="O17" s="91">
        <v>295</v>
      </c>
      <c r="P17" s="91">
        <v>21</v>
      </c>
      <c r="Q17" s="90"/>
      <c r="R17" s="91">
        <v>817</v>
      </c>
      <c r="S17" s="91">
        <v>17</v>
      </c>
      <c r="T17" s="90">
        <v>0</v>
      </c>
      <c r="U17" s="91">
        <v>1769</v>
      </c>
      <c r="V17" s="91">
        <v>138</v>
      </c>
    </row>
    <row r="18" spans="1:22">
      <c r="A18" s="92" t="s">
        <v>1145</v>
      </c>
      <c r="B18" s="16" t="str">
        <f>VLOOKUP(A18,'Planning Periods'!$E$2:$N$540,10,FALSE)</f>
        <v>01/31/2023 - 01/31/2031</v>
      </c>
      <c r="C18" s="91">
        <v>2016</v>
      </c>
      <c r="D18" s="91" t="str">
        <f t="shared" si="0"/>
        <v>Alameda County - Unincorporated 2016</v>
      </c>
      <c r="E18" s="91">
        <v>430</v>
      </c>
      <c r="F18" s="363">
        <v>85</v>
      </c>
      <c r="G18" s="91">
        <v>85</v>
      </c>
      <c r="H18" s="91">
        <v>0</v>
      </c>
      <c r="I18" s="90"/>
      <c r="J18" s="91">
        <v>227</v>
      </c>
      <c r="K18" s="363">
        <v>8</v>
      </c>
      <c r="L18" s="91">
        <v>8</v>
      </c>
      <c r="M18" s="91">
        <v>0</v>
      </c>
      <c r="N18" s="90"/>
      <c r="O18" s="91">
        <v>295</v>
      </c>
      <c r="P18" s="91">
        <v>0</v>
      </c>
      <c r="Q18" s="90"/>
      <c r="R18" s="91">
        <v>817</v>
      </c>
      <c r="S18" s="91">
        <v>9</v>
      </c>
      <c r="T18" s="90">
        <v>0</v>
      </c>
      <c r="U18" s="91">
        <v>1769</v>
      </c>
      <c r="V18" s="91">
        <v>102</v>
      </c>
    </row>
    <row r="19" spans="1:22">
      <c r="A19" s="92" t="s">
        <v>1145</v>
      </c>
      <c r="B19" s="16" t="str">
        <f>VLOOKUP(A19,'Planning Periods'!$E$2:$N$540,10,FALSE)</f>
        <v>01/31/2023 - 01/31/2031</v>
      </c>
      <c r="C19" s="91">
        <v>2017</v>
      </c>
      <c r="D19" s="91" t="str">
        <f t="shared" si="0"/>
        <v>Alameda County - Unincorporated 2017</v>
      </c>
      <c r="E19" s="91">
        <v>430</v>
      </c>
      <c r="F19" s="363">
        <v>0</v>
      </c>
      <c r="G19" s="91">
        <v>0</v>
      </c>
      <c r="H19" s="91">
        <v>0</v>
      </c>
      <c r="I19" s="90"/>
      <c r="J19" s="91">
        <v>227</v>
      </c>
      <c r="K19" s="363">
        <v>3</v>
      </c>
      <c r="L19" s="91">
        <v>0</v>
      </c>
      <c r="M19" s="91">
        <v>3</v>
      </c>
      <c r="N19" s="90"/>
      <c r="O19" s="91">
        <v>295</v>
      </c>
      <c r="P19" s="91">
        <v>0</v>
      </c>
      <c r="Q19" s="90"/>
      <c r="R19" s="91">
        <v>817</v>
      </c>
      <c r="S19" s="91">
        <v>32</v>
      </c>
      <c r="T19" s="90">
        <v>3</v>
      </c>
      <c r="U19" s="91">
        <v>1769</v>
      </c>
      <c r="V19" s="91">
        <v>35</v>
      </c>
    </row>
    <row r="20" spans="1:22">
      <c r="A20" s="92" t="s">
        <v>1146</v>
      </c>
      <c r="B20" s="16" t="str">
        <f>VLOOKUP(A20,'Planning Periods'!$E$2:$N$540,10,FALSE)</f>
        <v>01/31/2023 - 01/31/2031</v>
      </c>
      <c r="C20" s="91">
        <v>2014</v>
      </c>
      <c r="D20" s="91" t="str">
        <f t="shared" si="0"/>
        <v>Albany 2014</v>
      </c>
      <c r="E20" s="91" t="s">
        <v>1307</v>
      </c>
      <c r="F20" s="363" t="s">
        <v>1307</v>
      </c>
      <c r="G20" s="91" t="s">
        <v>1307</v>
      </c>
      <c r="H20" s="91" t="s">
        <v>1307</v>
      </c>
      <c r="I20" s="90"/>
      <c r="J20" s="91" t="s">
        <v>1307</v>
      </c>
      <c r="K20" s="363" t="s">
        <v>1307</v>
      </c>
      <c r="L20" s="91" t="s">
        <v>1307</v>
      </c>
      <c r="M20" s="91" t="s">
        <v>1307</v>
      </c>
      <c r="N20" s="90"/>
      <c r="O20" s="91" t="s">
        <v>1307</v>
      </c>
      <c r="P20" s="91" t="s">
        <v>1307</v>
      </c>
      <c r="Q20" s="90"/>
      <c r="R20" s="91" t="s">
        <v>1307</v>
      </c>
      <c r="S20" s="91" t="s">
        <v>1307</v>
      </c>
      <c r="T20" s="90" t="s">
        <v>1307</v>
      </c>
      <c r="U20" s="91" t="s">
        <v>1307</v>
      </c>
      <c r="V20" s="91" t="s">
        <v>1307</v>
      </c>
    </row>
    <row r="21" spans="1:22">
      <c r="A21" s="92" t="s">
        <v>1146</v>
      </c>
      <c r="B21" s="16" t="str">
        <f>VLOOKUP(A21,'Planning Periods'!$E$2:$N$540,10,FALSE)</f>
        <v>01/31/2023 - 01/31/2031</v>
      </c>
      <c r="C21" s="91">
        <v>2015</v>
      </c>
      <c r="D21" s="91" t="str">
        <f t="shared" si="0"/>
        <v>Albany 2015</v>
      </c>
      <c r="E21" s="91" t="s">
        <v>1307</v>
      </c>
      <c r="F21" s="363" t="s">
        <v>1307</v>
      </c>
      <c r="G21" s="91" t="s">
        <v>1307</v>
      </c>
      <c r="H21" s="91" t="s">
        <v>1307</v>
      </c>
      <c r="I21" s="90"/>
      <c r="J21" s="91" t="s">
        <v>1307</v>
      </c>
      <c r="K21" s="363" t="s">
        <v>1307</v>
      </c>
      <c r="L21" s="91" t="s">
        <v>1307</v>
      </c>
      <c r="M21" s="91" t="s">
        <v>1307</v>
      </c>
      <c r="N21" s="90"/>
      <c r="O21" s="91" t="s">
        <v>1307</v>
      </c>
      <c r="P21" s="91" t="s">
        <v>1307</v>
      </c>
      <c r="Q21" s="90"/>
      <c r="R21" s="91" t="s">
        <v>1307</v>
      </c>
      <c r="S21" s="91" t="s">
        <v>1307</v>
      </c>
      <c r="T21" s="90" t="s">
        <v>1307</v>
      </c>
      <c r="U21" s="91" t="s">
        <v>1307</v>
      </c>
      <c r="V21" s="91" t="s">
        <v>1307</v>
      </c>
    </row>
    <row r="22" spans="1:22">
      <c r="A22" s="92" t="s">
        <v>1146</v>
      </c>
      <c r="B22" s="16" t="str">
        <f>VLOOKUP(A22,'Planning Periods'!$E$2:$N$540,10,FALSE)</f>
        <v>01/31/2023 - 01/31/2031</v>
      </c>
      <c r="C22" s="91">
        <v>2016</v>
      </c>
      <c r="D22" s="91" t="str">
        <f t="shared" si="0"/>
        <v>Albany 2016</v>
      </c>
      <c r="E22" s="91">
        <v>80</v>
      </c>
      <c r="F22" s="363">
        <v>0</v>
      </c>
      <c r="G22" s="91">
        <v>0</v>
      </c>
      <c r="H22" s="91">
        <v>0</v>
      </c>
      <c r="I22" s="90"/>
      <c r="J22" s="91">
        <v>53</v>
      </c>
      <c r="K22" s="363">
        <v>0</v>
      </c>
      <c r="L22" s="91">
        <v>0</v>
      </c>
      <c r="M22" s="91">
        <v>0</v>
      </c>
      <c r="N22" s="90"/>
      <c r="O22" s="91">
        <v>57</v>
      </c>
      <c r="P22" s="91">
        <v>0</v>
      </c>
      <c r="Q22" s="90"/>
      <c r="R22" s="91">
        <v>145</v>
      </c>
      <c r="S22" s="91">
        <v>186</v>
      </c>
      <c r="T22" s="90">
        <v>0</v>
      </c>
      <c r="U22" s="91">
        <v>335</v>
      </c>
      <c r="V22" s="91">
        <v>186</v>
      </c>
    </row>
    <row r="23" spans="1:22">
      <c r="A23" s="92" t="s">
        <v>1146</v>
      </c>
      <c r="B23" s="16" t="str">
        <f>VLOOKUP(A23,'Planning Periods'!$E$2:$N$540,10,FALSE)</f>
        <v>01/31/2023 - 01/31/2031</v>
      </c>
      <c r="C23" s="91">
        <v>2017</v>
      </c>
      <c r="D23" s="91" t="str">
        <f t="shared" si="0"/>
        <v>Albany 2017</v>
      </c>
      <c r="E23" s="91">
        <v>80</v>
      </c>
      <c r="F23" s="363">
        <v>0</v>
      </c>
      <c r="G23" s="91">
        <v>0</v>
      </c>
      <c r="H23" s="91">
        <v>0</v>
      </c>
      <c r="I23" s="90"/>
      <c r="J23" s="91">
        <v>53</v>
      </c>
      <c r="K23" s="363">
        <v>0</v>
      </c>
      <c r="L23" s="91">
        <v>0</v>
      </c>
      <c r="M23" s="91">
        <v>0</v>
      </c>
      <c r="N23" s="90"/>
      <c r="O23" s="91">
        <v>57</v>
      </c>
      <c r="P23" s="91">
        <v>4</v>
      </c>
      <c r="Q23" s="90"/>
      <c r="R23" s="91">
        <v>145</v>
      </c>
      <c r="S23" s="91">
        <v>8</v>
      </c>
      <c r="T23" s="90">
        <v>0</v>
      </c>
      <c r="U23" s="91">
        <v>335</v>
      </c>
      <c r="V23" s="91">
        <v>12</v>
      </c>
    </row>
    <row r="24" spans="1:22">
      <c r="A24" s="92" t="s">
        <v>1080</v>
      </c>
      <c r="B24" s="16" t="str">
        <f>VLOOKUP(A24,'Planning Periods'!$E$2:$N$540,10,FALSE)</f>
        <v>10/15/2021 - 10/15/2029</v>
      </c>
      <c r="C24" s="91">
        <v>2013</v>
      </c>
      <c r="D24" s="91" t="str">
        <f t="shared" si="0"/>
        <v>Alhambra 2013</v>
      </c>
      <c r="E24" s="91">
        <v>380</v>
      </c>
      <c r="F24" s="363">
        <v>0</v>
      </c>
      <c r="G24" s="91">
        <v>0</v>
      </c>
      <c r="H24" s="91">
        <v>0</v>
      </c>
      <c r="I24" s="90"/>
      <c r="J24" s="91">
        <v>224</v>
      </c>
      <c r="K24" s="363">
        <v>0</v>
      </c>
      <c r="L24" s="91">
        <v>0</v>
      </c>
      <c r="M24" s="91">
        <v>0</v>
      </c>
      <c r="N24" s="90"/>
      <c r="O24" s="91">
        <v>246</v>
      </c>
      <c r="P24" s="91">
        <v>1</v>
      </c>
      <c r="Q24" s="90"/>
      <c r="R24" s="91">
        <v>642</v>
      </c>
      <c r="S24" s="91">
        <v>174</v>
      </c>
      <c r="T24" s="90">
        <v>0</v>
      </c>
      <c r="U24" s="91">
        <v>1492</v>
      </c>
      <c r="V24" s="91">
        <v>175</v>
      </c>
    </row>
    <row r="25" spans="1:22">
      <c r="A25" s="92" t="s">
        <v>1080</v>
      </c>
      <c r="B25" s="16" t="str">
        <f>VLOOKUP(A25,'Planning Periods'!$E$2:$N$540,10,FALSE)</f>
        <v>10/15/2021 - 10/15/2029</v>
      </c>
      <c r="C25" s="91">
        <v>2014</v>
      </c>
      <c r="D25" s="91" t="str">
        <f t="shared" si="0"/>
        <v>Alhambra 2014</v>
      </c>
      <c r="E25" s="91">
        <v>380</v>
      </c>
      <c r="F25" s="363">
        <v>0</v>
      </c>
      <c r="G25" s="91">
        <v>0</v>
      </c>
      <c r="H25" s="91">
        <v>0</v>
      </c>
      <c r="I25" s="90"/>
      <c r="J25" s="91">
        <v>224</v>
      </c>
      <c r="K25" s="363">
        <v>8</v>
      </c>
      <c r="L25" s="91">
        <v>8</v>
      </c>
      <c r="M25" s="91">
        <v>0</v>
      </c>
      <c r="N25" s="90"/>
      <c r="O25" s="91">
        <v>246</v>
      </c>
      <c r="P25" s="91">
        <v>3</v>
      </c>
      <c r="Q25" s="90"/>
      <c r="R25" s="91">
        <v>642</v>
      </c>
      <c r="S25" s="91">
        <v>29</v>
      </c>
      <c r="T25" s="90">
        <v>0</v>
      </c>
      <c r="U25" s="91">
        <v>1492</v>
      </c>
      <c r="V25" s="91">
        <v>40</v>
      </c>
    </row>
    <row r="26" spans="1:22">
      <c r="A26" s="92" t="s">
        <v>1080</v>
      </c>
      <c r="B26" s="16" t="str">
        <f>VLOOKUP(A26,'Planning Periods'!$E$2:$N$540,10,FALSE)</f>
        <v>10/15/2021 - 10/15/2029</v>
      </c>
      <c r="C26" s="91">
        <v>2015</v>
      </c>
      <c r="D26" s="91" t="str">
        <f t="shared" si="0"/>
        <v>Alhambra 2015</v>
      </c>
      <c r="E26" s="91">
        <v>380</v>
      </c>
      <c r="F26" s="363">
        <v>0</v>
      </c>
      <c r="G26" s="91">
        <v>0</v>
      </c>
      <c r="H26" s="91">
        <v>0</v>
      </c>
      <c r="I26" s="90"/>
      <c r="J26" s="91">
        <v>224</v>
      </c>
      <c r="K26" s="363">
        <v>0</v>
      </c>
      <c r="L26" s="91">
        <v>0</v>
      </c>
      <c r="M26" s="91">
        <v>0</v>
      </c>
      <c r="N26" s="90"/>
      <c r="O26" s="91">
        <v>246</v>
      </c>
      <c r="P26" s="91">
        <v>0</v>
      </c>
      <c r="Q26" s="90"/>
      <c r="R26" s="91">
        <v>642</v>
      </c>
      <c r="S26" s="91">
        <v>0</v>
      </c>
      <c r="T26" s="90">
        <v>0</v>
      </c>
      <c r="U26" s="91">
        <v>1492</v>
      </c>
      <c r="V26" s="91">
        <v>0</v>
      </c>
    </row>
    <row r="27" spans="1:22">
      <c r="A27" s="92" t="s">
        <v>1080</v>
      </c>
      <c r="B27" s="16" t="str">
        <f>VLOOKUP(A27,'Planning Periods'!$E$2:$N$540,10,FALSE)</f>
        <v>10/15/2021 - 10/15/2029</v>
      </c>
      <c r="C27" s="91">
        <v>2016</v>
      </c>
      <c r="D27" s="91" t="str">
        <f t="shared" si="0"/>
        <v>Alhambra 2016</v>
      </c>
      <c r="E27" s="91">
        <v>380</v>
      </c>
      <c r="F27" s="363">
        <v>0</v>
      </c>
      <c r="G27" s="91">
        <v>0</v>
      </c>
      <c r="H27" s="91">
        <v>0</v>
      </c>
      <c r="I27" s="90"/>
      <c r="J27" s="91">
        <v>224</v>
      </c>
      <c r="K27" s="363">
        <v>0</v>
      </c>
      <c r="L27" s="91">
        <v>0</v>
      </c>
      <c r="M27" s="91">
        <v>0</v>
      </c>
      <c r="N27" s="90"/>
      <c r="O27" s="91">
        <v>246</v>
      </c>
      <c r="P27" s="91">
        <v>0</v>
      </c>
      <c r="Q27" s="90"/>
      <c r="R27" s="91">
        <v>642</v>
      </c>
      <c r="S27" s="91">
        <v>38</v>
      </c>
      <c r="T27" s="90">
        <v>0</v>
      </c>
      <c r="U27" s="91">
        <v>1492</v>
      </c>
      <c r="V27" s="91">
        <v>38</v>
      </c>
    </row>
    <row r="28" spans="1:22">
      <c r="A28" s="92" t="s">
        <v>1080</v>
      </c>
      <c r="B28" s="16" t="str">
        <f>VLOOKUP(A28,'Planning Periods'!$E$2:$N$540,10,FALSE)</f>
        <v>10/15/2021 - 10/15/2029</v>
      </c>
      <c r="C28" s="91">
        <v>2017</v>
      </c>
      <c r="D28" s="91" t="str">
        <f t="shared" si="0"/>
        <v>Alhambra 2017</v>
      </c>
      <c r="E28" s="91">
        <v>380</v>
      </c>
      <c r="F28" s="363">
        <v>0</v>
      </c>
      <c r="G28" s="91">
        <v>0</v>
      </c>
      <c r="H28" s="91">
        <v>0</v>
      </c>
      <c r="I28" s="90"/>
      <c r="J28" s="91">
        <v>224</v>
      </c>
      <c r="K28" s="363">
        <v>0</v>
      </c>
      <c r="L28" s="91">
        <v>0</v>
      </c>
      <c r="M28" s="91">
        <v>0</v>
      </c>
      <c r="N28" s="90"/>
      <c r="O28" s="91">
        <v>246</v>
      </c>
      <c r="P28" s="91">
        <v>0</v>
      </c>
      <c r="Q28" s="90"/>
      <c r="R28" s="91">
        <v>642</v>
      </c>
      <c r="S28" s="91">
        <v>74</v>
      </c>
      <c r="T28" s="90">
        <v>0</v>
      </c>
      <c r="U28" s="91">
        <v>1492</v>
      </c>
      <c r="V28" s="91">
        <v>74</v>
      </c>
    </row>
    <row r="29" spans="1:22">
      <c r="A29" s="92" t="s">
        <v>1301</v>
      </c>
      <c r="B29" s="16" t="str">
        <f>VLOOKUP(A29,'Planning Periods'!$E$2:$N$540,10,FALSE)</f>
        <v>10/15/2021 - 10/15/2029</v>
      </c>
      <c r="C29" s="91">
        <v>2013</v>
      </c>
      <c r="D29" s="91" t="str">
        <f t="shared" si="0"/>
        <v>Aliso Viejo 2013</v>
      </c>
      <c r="E29" s="91" t="s">
        <v>1307</v>
      </c>
      <c r="F29" s="363" t="s">
        <v>1307</v>
      </c>
      <c r="G29" s="91" t="s">
        <v>1307</v>
      </c>
      <c r="H29" s="91" t="s">
        <v>1307</v>
      </c>
      <c r="I29" s="90"/>
      <c r="J29" s="91" t="s">
        <v>1307</v>
      </c>
      <c r="K29" s="363" t="s">
        <v>1307</v>
      </c>
      <c r="L29" s="91" t="s">
        <v>1307</v>
      </c>
      <c r="M29" s="91" t="s">
        <v>1307</v>
      </c>
      <c r="N29" s="90"/>
      <c r="O29" s="91" t="s">
        <v>1307</v>
      </c>
      <c r="P29" s="91" t="s">
        <v>1307</v>
      </c>
      <c r="Q29" s="90"/>
      <c r="R29" s="91" t="s">
        <v>1307</v>
      </c>
      <c r="S29" s="91" t="s">
        <v>1307</v>
      </c>
      <c r="T29" s="90" t="s">
        <v>1307</v>
      </c>
      <c r="U29" s="91" t="s">
        <v>1307</v>
      </c>
      <c r="V29" s="91" t="s">
        <v>1307</v>
      </c>
    </row>
    <row r="30" spans="1:22">
      <c r="A30" s="92" t="s">
        <v>1301</v>
      </c>
      <c r="B30" s="16" t="str">
        <f>VLOOKUP(A30,'Planning Periods'!$E$2:$N$540,10,FALSE)</f>
        <v>10/15/2021 - 10/15/2029</v>
      </c>
      <c r="C30" s="91">
        <v>2014</v>
      </c>
      <c r="D30" s="91" t="str">
        <f t="shared" si="0"/>
        <v>Aliso Viejo 2014</v>
      </c>
      <c r="E30" s="91">
        <v>9</v>
      </c>
      <c r="F30" s="363">
        <v>0</v>
      </c>
      <c r="G30" s="91">
        <v>0</v>
      </c>
      <c r="H30" s="91">
        <v>0</v>
      </c>
      <c r="I30" s="90"/>
      <c r="J30" s="91">
        <v>7</v>
      </c>
      <c r="K30" s="363">
        <v>0</v>
      </c>
      <c r="L30" s="91">
        <v>0</v>
      </c>
      <c r="M30" s="91">
        <v>0</v>
      </c>
      <c r="N30" s="90"/>
      <c r="O30" s="91">
        <v>7</v>
      </c>
      <c r="P30" s="91">
        <v>1</v>
      </c>
      <c r="Q30" s="90"/>
      <c r="R30" s="91">
        <v>16</v>
      </c>
      <c r="S30" s="91">
        <v>0</v>
      </c>
      <c r="T30" s="90">
        <v>0</v>
      </c>
      <c r="U30" s="91">
        <v>39</v>
      </c>
      <c r="V30" s="91">
        <v>1</v>
      </c>
    </row>
    <row r="31" spans="1:22">
      <c r="A31" s="92" t="s">
        <v>1301</v>
      </c>
      <c r="B31" s="16" t="str">
        <f>VLOOKUP(A31,'Planning Periods'!$E$2:$N$540,10,FALSE)</f>
        <v>10/15/2021 - 10/15/2029</v>
      </c>
      <c r="C31" s="91">
        <v>2015</v>
      </c>
      <c r="D31" s="91" t="str">
        <f t="shared" si="0"/>
        <v>Aliso Viejo 2015</v>
      </c>
      <c r="E31" s="91">
        <v>9</v>
      </c>
      <c r="F31" s="363">
        <v>33</v>
      </c>
      <c r="G31" s="91">
        <v>33</v>
      </c>
      <c r="H31" s="91">
        <v>0</v>
      </c>
      <c r="I31" s="90"/>
      <c r="J31" s="91">
        <v>7</v>
      </c>
      <c r="K31" s="363">
        <v>187</v>
      </c>
      <c r="L31" s="91">
        <v>187</v>
      </c>
      <c r="M31" s="91">
        <v>0</v>
      </c>
      <c r="N31" s="90"/>
      <c r="O31" s="91">
        <v>7</v>
      </c>
      <c r="P31" s="91">
        <v>419</v>
      </c>
      <c r="Q31" s="90"/>
      <c r="R31" s="91">
        <v>16</v>
      </c>
      <c r="S31" s="91">
        <v>0</v>
      </c>
      <c r="T31" s="90">
        <v>0</v>
      </c>
      <c r="U31" s="91">
        <v>39</v>
      </c>
      <c r="V31" s="91">
        <v>639</v>
      </c>
    </row>
    <row r="32" spans="1:22">
      <c r="A32" s="92" t="s">
        <v>1301</v>
      </c>
      <c r="B32" s="16" t="str">
        <f>VLOOKUP(A32,'Planning Periods'!$E$2:$N$540,10,FALSE)</f>
        <v>10/15/2021 - 10/15/2029</v>
      </c>
      <c r="C32" s="91">
        <v>2016</v>
      </c>
      <c r="D32" s="91" t="str">
        <f t="shared" si="0"/>
        <v>Aliso Viejo 2016</v>
      </c>
      <c r="E32" s="91">
        <v>9</v>
      </c>
      <c r="F32" s="363">
        <v>50</v>
      </c>
      <c r="G32" s="91">
        <v>50</v>
      </c>
      <c r="H32" s="91">
        <v>0</v>
      </c>
      <c r="I32" s="90"/>
      <c r="J32" s="91">
        <v>7</v>
      </c>
      <c r="K32" s="363">
        <v>148</v>
      </c>
      <c r="L32" s="91">
        <v>148</v>
      </c>
      <c r="M32" s="91">
        <v>0</v>
      </c>
      <c r="N32" s="90"/>
      <c r="O32" s="91">
        <v>7</v>
      </c>
      <c r="P32" s="91">
        <v>4</v>
      </c>
      <c r="Q32" s="90"/>
      <c r="R32" s="91">
        <v>16</v>
      </c>
      <c r="S32" s="91">
        <v>0</v>
      </c>
      <c r="T32" s="90">
        <v>0</v>
      </c>
      <c r="U32" s="91">
        <v>39</v>
      </c>
      <c r="V32" s="91">
        <v>202</v>
      </c>
    </row>
    <row r="33" spans="1:22">
      <c r="A33" s="92" t="s">
        <v>1301</v>
      </c>
      <c r="B33" s="16" t="str">
        <f>VLOOKUP(A33,'Planning Periods'!$E$2:$N$540,10,FALSE)</f>
        <v>10/15/2021 - 10/15/2029</v>
      </c>
      <c r="C33" s="91">
        <v>2017</v>
      </c>
      <c r="D33" s="91" t="str">
        <f t="shared" si="0"/>
        <v>Aliso Viejo 2017</v>
      </c>
      <c r="E33" s="91">
        <v>9</v>
      </c>
      <c r="F33" s="363">
        <v>0</v>
      </c>
      <c r="G33" s="91">
        <v>0</v>
      </c>
      <c r="H33" s="91">
        <v>0</v>
      </c>
      <c r="I33" s="90"/>
      <c r="J33" s="91">
        <v>7</v>
      </c>
      <c r="K33" s="363">
        <v>0</v>
      </c>
      <c r="L33" s="91">
        <v>0</v>
      </c>
      <c r="M33" s="91">
        <v>0</v>
      </c>
      <c r="N33" s="90"/>
      <c r="O33" s="91">
        <v>7</v>
      </c>
      <c r="P33" s="91">
        <v>0</v>
      </c>
      <c r="Q33" s="90"/>
      <c r="R33" s="91">
        <v>16</v>
      </c>
      <c r="S33" s="91">
        <v>0</v>
      </c>
      <c r="T33" s="90">
        <v>0</v>
      </c>
      <c r="U33" s="91">
        <v>39</v>
      </c>
      <c r="V33" s="91">
        <v>0</v>
      </c>
    </row>
    <row r="34" spans="1:22">
      <c r="A34" s="92" t="s">
        <v>1218</v>
      </c>
      <c r="B34" s="16" t="str">
        <f>VLOOKUP(A34,'Planning Periods'!$E$2:$N$540,10,FALSE)</f>
        <v>08/31/2019 - 08/31/2024</v>
      </c>
      <c r="C34" s="91">
        <v>2014</v>
      </c>
      <c r="D34" s="91" t="str">
        <f t="shared" si="0"/>
        <v>Alpine County - Unincorporated 2014</v>
      </c>
      <c r="E34" s="91">
        <v>7</v>
      </c>
      <c r="F34" s="363">
        <v>0</v>
      </c>
      <c r="G34" s="91">
        <v>0</v>
      </c>
      <c r="H34" s="91">
        <v>0</v>
      </c>
      <c r="I34" s="90"/>
      <c r="J34" s="91">
        <v>6</v>
      </c>
      <c r="K34" s="363">
        <v>0</v>
      </c>
      <c r="L34" s="91">
        <v>0</v>
      </c>
      <c r="M34" s="91">
        <v>0</v>
      </c>
      <c r="N34" s="90"/>
      <c r="O34" s="91">
        <v>6</v>
      </c>
      <c r="P34" s="91">
        <v>1</v>
      </c>
      <c r="Q34" s="90"/>
      <c r="R34" s="91">
        <v>11</v>
      </c>
      <c r="S34" s="91">
        <v>1</v>
      </c>
      <c r="T34" s="90">
        <v>0</v>
      </c>
      <c r="U34" s="91">
        <v>30</v>
      </c>
      <c r="V34" s="91">
        <v>2</v>
      </c>
    </row>
    <row r="35" spans="1:22">
      <c r="A35" s="92" t="s">
        <v>1218</v>
      </c>
      <c r="B35" s="16" t="str">
        <f>VLOOKUP(A35,'Planning Periods'!$E$2:$N$540,10,FALSE)</f>
        <v>08/31/2019 - 08/31/2024</v>
      </c>
      <c r="C35" s="91">
        <v>2015</v>
      </c>
      <c r="D35" s="91" t="str">
        <f t="shared" si="0"/>
        <v>Alpine County - Unincorporated 2015</v>
      </c>
      <c r="E35" s="91">
        <v>7</v>
      </c>
      <c r="F35" s="363">
        <v>0</v>
      </c>
      <c r="G35" s="91">
        <v>0</v>
      </c>
      <c r="H35" s="91">
        <v>0</v>
      </c>
      <c r="I35" s="90"/>
      <c r="J35" s="91">
        <v>6</v>
      </c>
      <c r="K35" s="363">
        <v>0</v>
      </c>
      <c r="L35" s="91">
        <v>0</v>
      </c>
      <c r="M35" s="91">
        <v>0</v>
      </c>
      <c r="N35" s="90"/>
      <c r="O35" s="91">
        <v>6</v>
      </c>
      <c r="P35" s="91">
        <v>0</v>
      </c>
      <c r="Q35" s="90"/>
      <c r="R35" s="91">
        <v>11</v>
      </c>
      <c r="S35" s="91">
        <v>4</v>
      </c>
      <c r="T35" s="90">
        <v>0</v>
      </c>
      <c r="U35" s="91">
        <v>30</v>
      </c>
      <c r="V35" s="91">
        <v>4</v>
      </c>
    </row>
    <row r="36" spans="1:22">
      <c r="A36" s="92" t="s">
        <v>1218</v>
      </c>
      <c r="B36" s="16" t="str">
        <f>VLOOKUP(A36,'Planning Periods'!$E$2:$N$540,10,FALSE)</f>
        <v>08/31/2019 - 08/31/2024</v>
      </c>
      <c r="C36" s="91">
        <v>2016</v>
      </c>
      <c r="D36" s="91" t="str">
        <f t="shared" si="0"/>
        <v>Alpine County - Unincorporated 2016</v>
      </c>
      <c r="E36" s="91">
        <v>7</v>
      </c>
      <c r="F36" s="363">
        <v>0</v>
      </c>
      <c r="G36" s="91">
        <v>0</v>
      </c>
      <c r="H36" s="91">
        <v>0</v>
      </c>
      <c r="I36" s="90"/>
      <c r="J36" s="91">
        <v>6</v>
      </c>
      <c r="K36" s="363">
        <v>0</v>
      </c>
      <c r="L36" s="91">
        <v>0</v>
      </c>
      <c r="M36" s="91">
        <v>0</v>
      </c>
      <c r="N36" s="90"/>
      <c r="O36" s="91">
        <v>6</v>
      </c>
      <c r="P36" s="91">
        <v>0</v>
      </c>
      <c r="Q36" s="90"/>
      <c r="R36" s="91">
        <v>11</v>
      </c>
      <c r="S36" s="91">
        <v>2</v>
      </c>
      <c r="T36" s="90">
        <v>0</v>
      </c>
      <c r="U36" s="91">
        <v>30</v>
      </c>
      <c r="V36" s="91">
        <v>2</v>
      </c>
    </row>
    <row r="37" spans="1:22">
      <c r="A37" s="92" t="s">
        <v>1218</v>
      </c>
      <c r="B37" s="16" t="str">
        <f>VLOOKUP(A37,'Planning Periods'!$E$2:$N$540,10,FALSE)</f>
        <v>08/31/2019 - 08/31/2024</v>
      </c>
      <c r="C37" s="91">
        <v>2017</v>
      </c>
      <c r="D37" s="91" t="str">
        <f t="shared" si="0"/>
        <v>Alpine County - Unincorporated 2017</v>
      </c>
      <c r="E37" s="91">
        <v>7</v>
      </c>
      <c r="F37" s="363">
        <v>0</v>
      </c>
      <c r="G37" s="91">
        <v>0</v>
      </c>
      <c r="H37" s="91">
        <v>0</v>
      </c>
      <c r="I37" s="90"/>
      <c r="J37" s="91">
        <v>6</v>
      </c>
      <c r="K37" s="363">
        <v>2</v>
      </c>
      <c r="L37" s="91">
        <v>0</v>
      </c>
      <c r="M37" s="91">
        <v>2</v>
      </c>
      <c r="N37" s="90"/>
      <c r="O37" s="91">
        <v>6</v>
      </c>
      <c r="P37" s="91">
        <v>3</v>
      </c>
      <c r="Q37" s="90"/>
      <c r="R37" s="91">
        <v>11</v>
      </c>
      <c r="S37" s="91">
        <v>3</v>
      </c>
      <c r="T37" s="90">
        <v>2</v>
      </c>
      <c r="U37" s="91">
        <v>30</v>
      </c>
      <c r="V37" s="91">
        <v>8</v>
      </c>
    </row>
    <row r="38" spans="1:22">
      <c r="A38" t="s">
        <v>1217</v>
      </c>
      <c r="B38" s="16" t="str">
        <f>VLOOKUP(A38,'Planning Periods'!$E$2:$N$540,10,FALSE)</f>
        <v>08/31/2019 - 08/31/2024</v>
      </c>
      <c r="C38" s="91">
        <v>2014</v>
      </c>
      <c r="D38" s="91" t="str">
        <f t="shared" si="0"/>
        <v>Alturas 2014</v>
      </c>
      <c r="E38" s="363" t="s">
        <v>1307</v>
      </c>
      <c r="F38" s="363" t="s">
        <v>1307</v>
      </c>
      <c r="G38" s="363" t="s">
        <v>1307</v>
      </c>
      <c r="H38" s="363" t="s">
        <v>1307</v>
      </c>
      <c r="I38" s="363">
        <v>0</v>
      </c>
      <c r="J38" s="363" t="s">
        <v>1307</v>
      </c>
      <c r="K38" s="363" t="s">
        <v>1307</v>
      </c>
      <c r="L38" s="363" t="s">
        <v>1307</v>
      </c>
      <c r="M38" s="363" t="s">
        <v>1307</v>
      </c>
      <c r="N38" s="363">
        <v>0</v>
      </c>
      <c r="O38" s="363" t="s">
        <v>1307</v>
      </c>
      <c r="P38" s="363" t="s">
        <v>1307</v>
      </c>
      <c r="Q38" s="363"/>
      <c r="R38" s="363" t="s">
        <v>1307</v>
      </c>
      <c r="S38" s="363" t="s">
        <v>1307</v>
      </c>
      <c r="T38" s="363" t="s">
        <v>1307</v>
      </c>
      <c r="U38" s="363" t="s">
        <v>1307</v>
      </c>
      <c r="V38" s="363" t="s">
        <v>1307</v>
      </c>
    </row>
    <row r="39" spans="1:22">
      <c r="A39" t="s">
        <v>1217</v>
      </c>
      <c r="B39" s="16" t="str">
        <f>VLOOKUP(A39,'Planning Periods'!$E$2:$N$540,10,FALSE)</f>
        <v>08/31/2019 - 08/31/2024</v>
      </c>
      <c r="C39" s="91">
        <v>2015</v>
      </c>
      <c r="D39" s="91" t="str">
        <f t="shared" si="0"/>
        <v>Alturas 2015</v>
      </c>
      <c r="E39" t="s">
        <v>1307</v>
      </c>
      <c r="F39" t="s">
        <v>1307</v>
      </c>
      <c r="G39" t="s">
        <v>1307</v>
      </c>
      <c r="H39" t="s">
        <v>1307</v>
      </c>
      <c r="J39" t="s">
        <v>1307</v>
      </c>
      <c r="K39" t="s">
        <v>1307</v>
      </c>
      <c r="L39" t="s">
        <v>1307</v>
      </c>
      <c r="M39" t="s">
        <v>1307</v>
      </c>
      <c r="O39" t="s">
        <v>1307</v>
      </c>
      <c r="P39" t="s">
        <v>1307</v>
      </c>
      <c r="R39" t="s">
        <v>1307</v>
      </c>
      <c r="S39" t="s">
        <v>1307</v>
      </c>
      <c r="T39" t="s">
        <v>1307</v>
      </c>
      <c r="U39" t="s">
        <v>1307</v>
      </c>
      <c r="V39" t="s">
        <v>1307</v>
      </c>
    </row>
    <row r="40" spans="1:22">
      <c r="A40" t="s">
        <v>1217</v>
      </c>
      <c r="B40" s="16" t="str">
        <f>VLOOKUP(A40,'Planning Periods'!$E$2:$N$540,10,FALSE)</f>
        <v>08/31/2019 - 08/31/2024</v>
      </c>
      <c r="C40" s="91">
        <v>2016</v>
      </c>
      <c r="D40" s="91" t="str">
        <f t="shared" si="0"/>
        <v>Alturas 2016</v>
      </c>
      <c r="E40" t="s">
        <v>1307</v>
      </c>
      <c r="F40" t="s">
        <v>1307</v>
      </c>
      <c r="G40" t="s">
        <v>1307</v>
      </c>
      <c r="H40" t="s">
        <v>1307</v>
      </c>
      <c r="J40" t="s">
        <v>1307</v>
      </c>
      <c r="K40" t="s">
        <v>1307</v>
      </c>
      <c r="L40" t="s">
        <v>1307</v>
      </c>
      <c r="M40" t="s">
        <v>1307</v>
      </c>
      <c r="O40" t="s">
        <v>1307</v>
      </c>
      <c r="P40" t="s">
        <v>1307</v>
      </c>
      <c r="R40" t="s">
        <v>1307</v>
      </c>
      <c r="S40" t="s">
        <v>1307</v>
      </c>
      <c r="T40" t="s">
        <v>1307</v>
      </c>
      <c r="U40" t="s">
        <v>1307</v>
      </c>
      <c r="V40" t="s">
        <v>1307</v>
      </c>
    </row>
    <row r="41" spans="1:22">
      <c r="A41" t="s">
        <v>1217</v>
      </c>
      <c r="B41" s="16" t="str">
        <f>VLOOKUP(A41,'Planning Periods'!$E$2:$N$540,10,FALSE)</f>
        <v>08/31/2019 - 08/31/2024</v>
      </c>
      <c r="C41" s="91">
        <v>2017</v>
      </c>
      <c r="D41" s="91" t="str">
        <f t="shared" si="0"/>
        <v>Alturas 2017</v>
      </c>
      <c r="E41" t="s">
        <v>1307</v>
      </c>
      <c r="F41" t="s">
        <v>1307</v>
      </c>
      <c r="G41" t="s">
        <v>1307</v>
      </c>
      <c r="H41" t="s">
        <v>1307</v>
      </c>
      <c r="J41" t="s">
        <v>1307</v>
      </c>
      <c r="K41" t="s">
        <v>1307</v>
      </c>
      <c r="L41" t="s">
        <v>1307</v>
      </c>
      <c r="M41" t="s">
        <v>1307</v>
      </c>
      <c r="O41" t="s">
        <v>1307</v>
      </c>
      <c r="P41" t="s">
        <v>1307</v>
      </c>
      <c r="R41" t="s">
        <v>1307</v>
      </c>
      <c r="S41" t="s">
        <v>1307</v>
      </c>
      <c r="T41" t="s">
        <v>1307</v>
      </c>
      <c r="U41" t="s">
        <v>1307</v>
      </c>
      <c r="V41" t="s">
        <v>1307</v>
      </c>
    </row>
    <row r="42" spans="1:22">
      <c r="A42" t="s">
        <v>1922</v>
      </c>
      <c r="B42" s="16" t="str">
        <f>VLOOKUP(A42,'Planning Periods'!$E$2:$N$540,10,FALSE)</f>
        <v>09/15/2021 - 09/15/2029</v>
      </c>
      <c r="C42" s="91">
        <v>2014</v>
      </c>
      <c r="D42" s="91" t="str">
        <f t="shared" si="0"/>
        <v>Amador City 2014</v>
      </c>
      <c r="E42" s="363" t="s">
        <v>1307</v>
      </c>
      <c r="F42" s="363" t="s">
        <v>1307</v>
      </c>
      <c r="G42" s="363" t="s">
        <v>1307</v>
      </c>
      <c r="H42" s="363" t="s">
        <v>1307</v>
      </c>
      <c r="I42" s="363">
        <v>0</v>
      </c>
      <c r="J42" s="363" t="s">
        <v>1307</v>
      </c>
      <c r="K42" s="363" t="s">
        <v>1307</v>
      </c>
      <c r="L42" s="363" t="s">
        <v>1307</v>
      </c>
      <c r="M42" s="363" t="s">
        <v>1307</v>
      </c>
      <c r="N42" s="363">
        <v>0</v>
      </c>
      <c r="O42" s="363" t="s">
        <v>1307</v>
      </c>
      <c r="P42" s="363" t="s">
        <v>1307</v>
      </c>
      <c r="Q42" s="363"/>
      <c r="R42" s="363" t="s">
        <v>1307</v>
      </c>
      <c r="S42" s="363" t="s">
        <v>1307</v>
      </c>
      <c r="T42" s="363" t="s">
        <v>1307</v>
      </c>
      <c r="U42" s="363" t="s">
        <v>1307</v>
      </c>
      <c r="V42" s="363" t="s">
        <v>1307</v>
      </c>
    </row>
    <row r="43" spans="1:22">
      <c r="A43" t="s">
        <v>1922</v>
      </c>
      <c r="B43" s="16" t="str">
        <f>VLOOKUP(A43,'Planning Periods'!$E$2:$N$540,10,FALSE)</f>
        <v>09/15/2021 - 09/15/2029</v>
      </c>
      <c r="C43" s="91">
        <v>2015</v>
      </c>
      <c r="D43" s="91" t="str">
        <f t="shared" si="0"/>
        <v>Amador City 2015</v>
      </c>
      <c r="E43" t="s">
        <v>1307</v>
      </c>
      <c r="F43" t="s">
        <v>1307</v>
      </c>
      <c r="G43" t="s">
        <v>1307</v>
      </c>
      <c r="H43" t="s">
        <v>1307</v>
      </c>
      <c r="J43" t="s">
        <v>1307</v>
      </c>
      <c r="K43" t="s">
        <v>1307</v>
      </c>
      <c r="L43" t="s">
        <v>1307</v>
      </c>
      <c r="M43" t="s">
        <v>1307</v>
      </c>
      <c r="O43" t="s">
        <v>1307</v>
      </c>
      <c r="P43" t="s">
        <v>1307</v>
      </c>
      <c r="R43" t="s">
        <v>1307</v>
      </c>
      <c r="S43" t="s">
        <v>1307</v>
      </c>
      <c r="T43" t="s">
        <v>1307</v>
      </c>
      <c r="U43" t="s">
        <v>1307</v>
      </c>
      <c r="V43" t="s">
        <v>1307</v>
      </c>
    </row>
    <row r="44" spans="1:22">
      <c r="A44" t="s">
        <v>1922</v>
      </c>
      <c r="B44" s="16" t="str">
        <f>VLOOKUP(A44,'Planning Periods'!$E$2:$N$540,10,FALSE)</f>
        <v>09/15/2021 - 09/15/2029</v>
      </c>
      <c r="C44" s="91">
        <v>2016</v>
      </c>
      <c r="D44" s="91" t="str">
        <f t="shared" si="0"/>
        <v>Amador City 2016</v>
      </c>
      <c r="E44" t="s">
        <v>1307</v>
      </c>
      <c r="F44" t="s">
        <v>1307</v>
      </c>
      <c r="G44" t="s">
        <v>1307</v>
      </c>
      <c r="H44" t="s">
        <v>1307</v>
      </c>
      <c r="J44" t="s">
        <v>1307</v>
      </c>
      <c r="K44" t="s">
        <v>1307</v>
      </c>
      <c r="L44" t="s">
        <v>1307</v>
      </c>
      <c r="M44" t="s">
        <v>1307</v>
      </c>
      <c r="O44" t="s">
        <v>1307</v>
      </c>
      <c r="P44" t="s">
        <v>1307</v>
      </c>
      <c r="R44" t="s">
        <v>1307</v>
      </c>
      <c r="S44" t="s">
        <v>1307</v>
      </c>
      <c r="T44" t="s">
        <v>1307</v>
      </c>
      <c r="U44" t="s">
        <v>1307</v>
      </c>
      <c r="V44" t="s">
        <v>1307</v>
      </c>
    </row>
    <row r="45" spans="1:22">
      <c r="A45" t="s">
        <v>1922</v>
      </c>
      <c r="B45" s="16" t="str">
        <f>VLOOKUP(A45,'Planning Periods'!$E$2:$N$540,10,FALSE)</f>
        <v>09/15/2021 - 09/15/2029</v>
      </c>
      <c r="C45" s="91">
        <v>2017</v>
      </c>
      <c r="D45" s="91" t="str">
        <f t="shared" si="0"/>
        <v>Amador City 2017</v>
      </c>
      <c r="E45" t="s">
        <v>1307</v>
      </c>
      <c r="F45" t="s">
        <v>1307</v>
      </c>
      <c r="G45" t="s">
        <v>1307</v>
      </c>
      <c r="H45" t="s">
        <v>1307</v>
      </c>
      <c r="J45" t="s">
        <v>1307</v>
      </c>
      <c r="K45" t="s">
        <v>1307</v>
      </c>
      <c r="L45" t="s">
        <v>1307</v>
      </c>
      <c r="M45" t="s">
        <v>1307</v>
      </c>
      <c r="O45" t="s">
        <v>1307</v>
      </c>
      <c r="P45" t="s">
        <v>1307</v>
      </c>
      <c r="R45" t="s">
        <v>1307</v>
      </c>
      <c r="S45" t="s">
        <v>1307</v>
      </c>
      <c r="T45" t="s">
        <v>1307</v>
      </c>
      <c r="U45" t="s">
        <v>1307</v>
      </c>
      <c r="V45" t="s">
        <v>1307</v>
      </c>
    </row>
    <row r="46" spans="1:22">
      <c r="A46" s="92" t="s">
        <v>944</v>
      </c>
      <c r="B46" s="16" t="str">
        <f>VLOOKUP(A46,'Planning Periods'!$E$2:$N$540,10,FALSE)</f>
        <v>09/15/2021 - 09/15/2029</v>
      </c>
      <c r="C46" s="91">
        <v>2014</v>
      </c>
      <c r="D46" s="91" t="str">
        <f t="shared" si="0"/>
        <v>Amador County - Unincorporated 2014</v>
      </c>
      <c r="E46" s="91" t="s">
        <v>1307</v>
      </c>
      <c r="F46" s="363" t="s">
        <v>1307</v>
      </c>
      <c r="G46" s="91" t="s">
        <v>1307</v>
      </c>
      <c r="H46" s="91" t="s">
        <v>1307</v>
      </c>
      <c r="I46" s="90"/>
      <c r="J46" s="91" t="s">
        <v>1307</v>
      </c>
      <c r="K46" s="363" t="s">
        <v>1307</v>
      </c>
      <c r="L46" s="91" t="s">
        <v>1307</v>
      </c>
      <c r="M46" s="91" t="s">
        <v>1307</v>
      </c>
      <c r="N46" s="90"/>
      <c r="O46" s="91" t="s">
        <v>1307</v>
      </c>
      <c r="P46" s="91" t="s">
        <v>1307</v>
      </c>
      <c r="Q46" s="90"/>
      <c r="R46" s="91" t="s">
        <v>1307</v>
      </c>
      <c r="S46" s="91" t="s">
        <v>1307</v>
      </c>
      <c r="T46" s="90" t="s">
        <v>1307</v>
      </c>
      <c r="U46" s="91" t="s">
        <v>1307</v>
      </c>
      <c r="V46" s="91" t="s">
        <v>1307</v>
      </c>
    </row>
    <row r="47" spans="1:22">
      <c r="A47" s="92" t="s">
        <v>944</v>
      </c>
      <c r="B47" s="16" t="str">
        <f>VLOOKUP(A47,'Planning Periods'!$E$2:$N$540,10,FALSE)</f>
        <v>09/15/2021 - 09/15/2029</v>
      </c>
      <c r="C47" s="91">
        <v>2015</v>
      </c>
      <c r="D47" s="91" t="str">
        <f t="shared" si="0"/>
        <v>Amador County - Unincorporated 2015</v>
      </c>
      <c r="E47" s="91" t="s">
        <v>1307</v>
      </c>
      <c r="F47" s="363" t="s">
        <v>1307</v>
      </c>
      <c r="G47" s="91" t="s">
        <v>1307</v>
      </c>
      <c r="H47" s="91" t="s">
        <v>1307</v>
      </c>
      <c r="I47" s="90"/>
      <c r="J47" s="91" t="s">
        <v>1307</v>
      </c>
      <c r="K47" s="363" t="s">
        <v>1307</v>
      </c>
      <c r="L47" s="91" t="s">
        <v>1307</v>
      </c>
      <c r="M47" s="91" t="s">
        <v>1307</v>
      </c>
      <c r="N47" s="90"/>
      <c r="O47" s="91" t="s">
        <v>1307</v>
      </c>
      <c r="P47" s="91" t="s">
        <v>1307</v>
      </c>
      <c r="Q47" s="90"/>
      <c r="R47" s="91" t="s">
        <v>1307</v>
      </c>
      <c r="S47" s="91" t="s">
        <v>1307</v>
      </c>
      <c r="T47" s="90" t="s">
        <v>1307</v>
      </c>
      <c r="U47" s="91" t="s">
        <v>1307</v>
      </c>
      <c r="V47" s="91" t="s">
        <v>1307</v>
      </c>
    </row>
    <row r="48" spans="1:22">
      <c r="A48" s="92" t="s">
        <v>944</v>
      </c>
      <c r="B48" s="16" t="str">
        <f>VLOOKUP(A48,'Planning Periods'!$E$2:$N$540,10,FALSE)</f>
        <v>09/15/2021 - 09/15/2029</v>
      </c>
      <c r="C48" s="91">
        <v>2016</v>
      </c>
      <c r="D48" s="91" t="str">
        <f t="shared" si="0"/>
        <v>Amador County - Unincorporated 2016</v>
      </c>
      <c r="E48" s="91" t="s">
        <v>1307</v>
      </c>
      <c r="F48" s="363" t="s">
        <v>1307</v>
      </c>
      <c r="G48" s="91" t="s">
        <v>1307</v>
      </c>
      <c r="H48" s="91" t="s">
        <v>1307</v>
      </c>
      <c r="I48" s="90"/>
      <c r="J48" s="91" t="s">
        <v>1307</v>
      </c>
      <c r="K48" s="363" t="s">
        <v>1307</v>
      </c>
      <c r="L48" s="91" t="s">
        <v>1307</v>
      </c>
      <c r="M48" s="91" t="s">
        <v>1307</v>
      </c>
      <c r="N48" s="90"/>
      <c r="O48" s="91" t="s">
        <v>1307</v>
      </c>
      <c r="P48" s="91" t="s">
        <v>1307</v>
      </c>
      <c r="Q48" s="90"/>
      <c r="R48" s="91" t="s">
        <v>1307</v>
      </c>
      <c r="S48" s="91" t="s">
        <v>1307</v>
      </c>
      <c r="T48" s="90" t="s">
        <v>1307</v>
      </c>
      <c r="U48" s="91" t="s">
        <v>1307</v>
      </c>
      <c r="V48" s="91" t="s">
        <v>1307</v>
      </c>
    </row>
    <row r="49" spans="1:22">
      <c r="A49" s="92" t="s">
        <v>944</v>
      </c>
      <c r="B49" s="16" t="str">
        <f>VLOOKUP(A49,'Planning Periods'!$E$2:$N$540,10,FALSE)</f>
        <v>09/15/2021 - 09/15/2029</v>
      </c>
      <c r="C49" s="91">
        <v>2017</v>
      </c>
      <c r="D49" s="91" t="str">
        <f t="shared" si="0"/>
        <v>Amador County - Unincorporated 2017</v>
      </c>
      <c r="E49" s="91">
        <v>10</v>
      </c>
      <c r="F49" s="363">
        <v>0</v>
      </c>
      <c r="G49" s="91">
        <v>0</v>
      </c>
      <c r="H49" s="91">
        <v>0</v>
      </c>
      <c r="I49" s="90"/>
      <c r="J49" s="91">
        <v>7</v>
      </c>
      <c r="K49" s="363">
        <v>2</v>
      </c>
      <c r="L49" s="91">
        <v>1</v>
      </c>
      <c r="M49" s="91">
        <v>1</v>
      </c>
      <c r="N49" s="90"/>
      <c r="O49" s="91">
        <v>9</v>
      </c>
      <c r="P49" s="91">
        <v>13</v>
      </c>
      <c r="Q49" s="90"/>
      <c r="R49" s="91">
        <v>23</v>
      </c>
      <c r="S49" s="91">
        <v>17</v>
      </c>
      <c r="T49" s="90">
        <v>1</v>
      </c>
      <c r="U49" s="91">
        <v>49</v>
      </c>
      <c r="V49" s="91">
        <v>32</v>
      </c>
    </row>
    <row r="50" spans="1:22">
      <c r="A50" s="92" t="s">
        <v>1144</v>
      </c>
      <c r="B50" s="16" t="str">
        <f>VLOOKUP(A50,'Planning Periods'!$E$2:$N$540,10,FALSE)</f>
        <v>01/31/2023 - 01/31/2031</v>
      </c>
      <c r="C50" s="91">
        <v>2014</v>
      </c>
      <c r="D50" s="91" t="str">
        <f t="shared" si="0"/>
        <v>American Canyon 2014</v>
      </c>
      <c r="E50" s="91" t="s">
        <v>1307</v>
      </c>
      <c r="F50" s="363" t="s">
        <v>1307</v>
      </c>
      <c r="G50" s="91" t="s">
        <v>1307</v>
      </c>
      <c r="H50" s="91" t="s">
        <v>1307</v>
      </c>
      <c r="I50" s="90"/>
      <c r="J50" s="91" t="s">
        <v>1307</v>
      </c>
      <c r="K50" s="363" t="s">
        <v>1307</v>
      </c>
      <c r="L50" s="91" t="s">
        <v>1307</v>
      </c>
      <c r="M50" s="91" t="s">
        <v>1307</v>
      </c>
      <c r="N50" s="90"/>
      <c r="O50" s="91" t="s">
        <v>1307</v>
      </c>
      <c r="P50" s="91" t="s">
        <v>1307</v>
      </c>
      <c r="Q50" s="90"/>
      <c r="R50" s="91" t="s">
        <v>1307</v>
      </c>
      <c r="S50" s="91" t="s">
        <v>1307</v>
      </c>
      <c r="T50" s="90" t="s">
        <v>1307</v>
      </c>
      <c r="U50" s="91" t="s">
        <v>1307</v>
      </c>
      <c r="V50" s="91" t="s">
        <v>1307</v>
      </c>
    </row>
    <row r="51" spans="1:22">
      <c r="A51" s="92" t="s">
        <v>1144</v>
      </c>
      <c r="B51" s="16" t="str">
        <f>VLOOKUP(A51,'Planning Periods'!$E$2:$N$540,10,FALSE)</f>
        <v>01/31/2023 - 01/31/2031</v>
      </c>
      <c r="C51" s="91">
        <v>2015</v>
      </c>
      <c r="D51" s="91" t="str">
        <f t="shared" si="0"/>
        <v>American Canyon 2015</v>
      </c>
      <c r="E51" s="91">
        <v>116</v>
      </c>
      <c r="F51" s="363">
        <v>0</v>
      </c>
      <c r="G51" s="91">
        <v>0</v>
      </c>
      <c r="H51" s="91">
        <v>0</v>
      </c>
      <c r="I51" s="90"/>
      <c r="J51" s="91">
        <v>54</v>
      </c>
      <c r="K51" s="363">
        <v>9</v>
      </c>
      <c r="L51" s="91">
        <v>9</v>
      </c>
      <c r="M51" s="91">
        <v>0</v>
      </c>
      <c r="N51" s="90"/>
      <c r="O51" s="91">
        <v>58</v>
      </c>
      <c r="P51" s="91">
        <v>140</v>
      </c>
      <c r="Q51" s="90"/>
      <c r="R51" s="91">
        <v>164</v>
      </c>
      <c r="S51" s="91">
        <v>0</v>
      </c>
      <c r="T51" s="90">
        <v>0</v>
      </c>
      <c r="U51" s="91">
        <v>392</v>
      </c>
      <c r="V51" s="91">
        <v>149</v>
      </c>
    </row>
    <row r="52" spans="1:22">
      <c r="A52" s="92" t="s">
        <v>1144</v>
      </c>
      <c r="B52" s="16" t="str">
        <f>VLOOKUP(A52,'Planning Periods'!$E$2:$N$540,10,FALSE)</f>
        <v>01/31/2023 - 01/31/2031</v>
      </c>
      <c r="C52" s="91">
        <v>2016</v>
      </c>
      <c r="D52" s="91" t="str">
        <f t="shared" si="0"/>
        <v>American Canyon 2016</v>
      </c>
      <c r="E52" s="91">
        <v>116</v>
      </c>
      <c r="F52" s="363">
        <v>0</v>
      </c>
      <c r="G52" s="91">
        <v>0</v>
      </c>
      <c r="H52" s="91">
        <v>0</v>
      </c>
      <c r="I52" s="90"/>
      <c r="J52" s="91">
        <v>54</v>
      </c>
      <c r="K52" s="363">
        <v>0</v>
      </c>
      <c r="L52" s="91">
        <v>0</v>
      </c>
      <c r="M52" s="91">
        <v>0</v>
      </c>
      <c r="N52" s="90"/>
      <c r="O52" s="91">
        <v>58</v>
      </c>
      <c r="P52" s="91">
        <v>0</v>
      </c>
      <c r="Q52" s="90"/>
      <c r="R52" s="91">
        <v>164</v>
      </c>
      <c r="S52" s="91">
        <v>0</v>
      </c>
      <c r="T52" s="90">
        <v>0</v>
      </c>
      <c r="U52" s="91">
        <v>392</v>
      </c>
      <c r="V52" s="91">
        <v>0</v>
      </c>
    </row>
    <row r="53" spans="1:22">
      <c r="A53" s="92" t="s">
        <v>1144</v>
      </c>
      <c r="B53" s="16" t="str">
        <f>VLOOKUP(A53,'Planning Periods'!$E$2:$N$540,10,FALSE)</f>
        <v>01/31/2023 - 01/31/2031</v>
      </c>
      <c r="C53" s="91">
        <v>2017</v>
      </c>
      <c r="D53" s="91" t="str">
        <f t="shared" si="0"/>
        <v>American Canyon 2017</v>
      </c>
      <c r="E53" s="91">
        <v>116</v>
      </c>
      <c r="F53" s="363">
        <v>49</v>
      </c>
      <c r="G53" s="91">
        <v>49</v>
      </c>
      <c r="H53" s="91">
        <v>0</v>
      </c>
      <c r="I53" s="90"/>
      <c r="J53" s="91">
        <v>54</v>
      </c>
      <c r="K53" s="363">
        <v>20</v>
      </c>
      <c r="L53" s="91">
        <v>20</v>
      </c>
      <c r="M53" s="91">
        <v>0</v>
      </c>
      <c r="N53" s="90"/>
      <c r="O53" s="91">
        <v>58</v>
      </c>
      <c r="P53" s="91">
        <v>1</v>
      </c>
      <c r="Q53" s="90"/>
      <c r="R53" s="91">
        <v>164</v>
      </c>
      <c r="S53" s="91">
        <v>0</v>
      </c>
      <c r="T53" s="90">
        <v>0</v>
      </c>
      <c r="U53" s="91">
        <v>392</v>
      </c>
      <c r="V53" s="91">
        <v>70</v>
      </c>
    </row>
    <row r="54" spans="1:22">
      <c r="A54" s="92" t="s">
        <v>785</v>
      </c>
      <c r="B54" s="16" t="str">
        <f>VLOOKUP(A54,'Planning Periods'!$E$2:$N$540,10,FALSE)</f>
        <v>10/15/2021 - 10/15/2029</v>
      </c>
      <c r="C54" s="91">
        <v>2013</v>
      </c>
      <c r="D54" s="91" t="str">
        <f t="shared" si="0"/>
        <v>Anaheim 2013</v>
      </c>
      <c r="E54" s="91" t="s">
        <v>1307</v>
      </c>
      <c r="F54" s="363" t="s">
        <v>1307</v>
      </c>
      <c r="G54" s="91" t="s">
        <v>1307</v>
      </c>
      <c r="H54" s="91" t="s">
        <v>1307</v>
      </c>
      <c r="I54" s="90"/>
      <c r="J54" s="91" t="s">
        <v>1307</v>
      </c>
      <c r="K54" s="363" t="s">
        <v>1307</v>
      </c>
      <c r="L54" s="91" t="s">
        <v>1307</v>
      </c>
      <c r="M54" s="91" t="s">
        <v>1307</v>
      </c>
      <c r="N54" s="90"/>
      <c r="O54" s="91" t="s">
        <v>1307</v>
      </c>
      <c r="P54" s="91" t="s">
        <v>1307</v>
      </c>
      <c r="Q54" s="90"/>
      <c r="R54" s="91" t="s">
        <v>1307</v>
      </c>
      <c r="S54" s="91" t="s">
        <v>1307</v>
      </c>
      <c r="T54" s="90" t="s">
        <v>1307</v>
      </c>
      <c r="U54" s="91" t="s">
        <v>1307</v>
      </c>
      <c r="V54" s="91" t="s">
        <v>1307</v>
      </c>
    </row>
    <row r="55" spans="1:22">
      <c r="A55" s="92" t="s">
        <v>785</v>
      </c>
      <c r="B55" s="16" t="str">
        <f>VLOOKUP(A55,'Planning Periods'!$E$2:$N$540,10,FALSE)</f>
        <v>10/15/2021 - 10/15/2029</v>
      </c>
      <c r="C55" s="91">
        <v>2014</v>
      </c>
      <c r="D55" s="91" t="str">
        <f t="shared" si="0"/>
        <v>Anaheim 2014</v>
      </c>
      <c r="E55" s="91">
        <v>1256</v>
      </c>
      <c r="F55" s="363">
        <v>0</v>
      </c>
      <c r="G55" s="91">
        <v>0</v>
      </c>
      <c r="H55" s="91">
        <v>0</v>
      </c>
      <c r="I55" s="90"/>
      <c r="J55" s="91">
        <v>907</v>
      </c>
      <c r="K55" s="363">
        <v>9</v>
      </c>
      <c r="L55" s="91">
        <v>9</v>
      </c>
      <c r="M55" s="91">
        <v>0</v>
      </c>
      <c r="N55" s="90"/>
      <c r="O55" s="91">
        <v>1038</v>
      </c>
      <c r="P55" s="91">
        <v>21</v>
      </c>
      <c r="Q55" s="90"/>
      <c r="R55" s="91">
        <v>2501</v>
      </c>
      <c r="S55" s="91">
        <v>1271</v>
      </c>
      <c r="T55" s="90">
        <v>0</v>
      </c>
      <c r="U55" s="91">
        <v>5702</v>
      </c>
      <c r="V55" s="91">
        <v>1301</v>
      </c>
    </row>
    <row r="56" spans="1:22">
      <c r="A56" s="92" t="s">
        <v>785</v>
      </c>
      <c r="B56" s="16" t="str">
        <f>VLOOKUP(A56,'Planning Periods'!$E$2:$N$540,10,FALSE)</f>
        <v>10/15/2021 - 10/15/2029</v>
      </c>
      <c r="C56" s="91">
        <v>2015</v>
      </c>
      <c r="D56" s="91" t="str">
        <f t="shared" si="0"/>
        <v>Anaheim 2015</v>
      </c>
      <c r="E56" s="91">
        <v>1256</v>
      </c>
      <c r="F56" s="363">
        <v>69</v>
      </c>
      <c r="G56" s="91">
        <v>69</v>
      </c>
      <c r="H56" s="91">
        <v>0</v>
      </c>
      <c r="I56" s="90"/>
      <c r="J56" s="91">
        <v>907</v>
      </c>
      <c r="K56" s="363">
        <v>13</v>
      </c>
      <c r="L56" s="91">
        <v>13</v>
      </c>
      <c r="M56" s="91">
        <v>0</v>
      </c>
      <c r="N56" s="90"/>
      <c r="O56" s="91">
        <v>1038</v>
      </c>
      <c r="P56" s="91">
        <v>23</v>
      </c>
      <c r="Q56" s="90"/>
      <c r="R56" s="91">
        <v>2501</v>
      </c>
      <c r="S56" s="91">
        <v>1169</v>
      </c>
      <c r="T56" s="90">
        <v>0</v>
      </c>
      <c r="U56" s="91">
        <v>5702</v>
      </c>
      <c r="V56" s="91">
        <v>1274</v>
      </c>
    </row>
    <row r="57" spans="1:22">
      <c r="A57" s="92" t="s">
        <v>785</v>
      </c>
      <c r="B57" s="16" t="str">
        <f>VLOOKUP(A57,'Planning Periods'!$E$2:$N$540,10,FALSE)</f>
        <v>10/15/2021 - 10/15/2029</v>
      </c>
      <c r="C57" s="91">
        <v>2016</v>
      </c>
      <c r="D57" s="91" t="str">
        <f t="shared" si="0"/>
        <v>Anaheim 2016</v>
      </c>
      <c r="E57" s="91">
        <v>1256</v>
      </c>
      <c r="F57" s="363">
        <v>0</v>
      </c>
      <c r="G57" s="91">
        <v>0</v>
      </c>
      <c r="H57" s="91">
        <v>0</v>
      </c>
      <c r="I57" s="90"/>
      <c r="J57" s="91">
        <v>907</v>
      </c>
      <c r="K57" s="363">
        <v>0</v>
      </c>
      <c r="L57" s="91">
        <v>0</v>
      </c>
      <c r="M57" s="91">
        <v>0</v>
      </c>
      <c r="N57" s="90"/>
      <c r="O57" s="91">
        <v>1038</v>
      </c>
      <c r="P57" s="91">
        <v>0</v>
      </c>
      <c r="Q57" s="90"/>
      <c r="R57" s="91">
        <v>2501</v>
      </c>
      <c r="S57" s="91">
        <v>1317</v>
      </c>
      <c r="T57" s="90">
        <v>0</v>
      </c>
      <c r="U57" s="91">
        <v>5702</v>
      </c>
      <c r="V57" s="91">
        <v>1317</v>
      </c>
    </row>
    <row r="58" spans="1:22">
      <c r="A58" s="92" t="s">
        <v>785</v>
      </c>
      <c r="B58" s="16" t="str">
        <f>VLOOKUP(A58,'Planning Periods'!$E$2:$N$540,10,FALSE)</f>
        <v>10/15/2021 - 10/15/2029</v>
      </c>
      <c r="C58" s="91">
        <v>2017</v>
      </c>
      <c r="D58" s="91" t="str">
        <f t="shared" si="0"/>
        <v>Anaheim 2017</v>
      </c>
      <c r="E58" s="91">
        <v>1256</v>
      </c>
      <c r="F58" s="363">
        <v>2</v>
      </c>
      <c r="G58" s="91">
        <v>2</v>
      </c>
      <c r="H58" s="91">
        <v>0</v>
      </c>
      <c r="I58" s="90"/>
      <c r="J58" s="91">
        <v>907</v>
      </c>
      <c r="K58" s="363">
        <v>0</v>
      </c>
      <c r="L58" s="91">
        <v>0</v>
      </c>
      <c r="M58" s="91">
        <v>0</v>
      </c>
      <c r="N58" s="90"/>
      <c r="O58" s="91">
        <v>1038</v>
      </c>
      <c r="P58" s="91">
        <v>0</v>
      </c>
      <c r="Q58" s="90"/>
      <c r="R58" s="91">
        <v>2501</v>
      </c>
      <c r="S58" s="91">
        <v>1533</v>
      </c>
      <c r="T58" s="90">
        <v>0</v>
      </c>
      <c r="U58" s="91">
        <v>5702</v>
      </c>
      <c r="V58" s="91">
        <v>1535</v>
      </c>
    </row>
    <row r="59" spans="1:22">
      <c r="A59" s="92" t="s">
        <v>1082</v>
      </c>
      <c r="B59" s="16" t="str">
        <f>VLOOKUP(A59,'Planning Periods'!$E$2:$N$540,10,FALSE)</f>
        <v>04/15/2020 - 04/15/2028</v>
      </c>
      <c r="C59" s="91">
        <v>2014</v>
      </c>
      <c r="D59" s="91" t="str">
        <f t="shared" si="0"/>
        <v>Anderson 2014</v>
      </c>
      <c r="E59" s="91" t="s">
        <v>1307</v>
      </c>
      <c r="F59" s="363" t="s">
        <v>1307</v>
      </c>
      <c r="G59" s="91" t="s">
        <v>1307</v>
      </c>
      <c r="H59" s="91" t="s">
        <v>1307</v>
      </c>
      <c r="I59" s="90"/>
      <c r="J59" s="91" t="s">
        <v>1307</v>
      </c>
      <c r="K59" s="363" t="s">
        <v>1307</v>
      </c>
      <c r="L59" s="91" t="s">
        <v>1307</v>
      </c>
      <c r="M59" s="91" t="s">
        <v>1307</v>
      </c>
      <c r="N59" s="90"/>
      <c r="O59" s="91" t="s">
        <v>1307</v>
      </c>
      <c r="P59" s="91" t="s">
        <v>1307</v>
      </c>
      <c r="Q59" s="90"/>
      <c r="R59" s="91" t="s">
        <v>1307</v>
      </c>
      <c r="S59" s="91" t="s">
        <v>1307</v>
      </c>
      <c r="T59" s="90" t="s">
        <v>1307</v>
      </c>
      <c r="U59" s="91" t="s">
        <v>1307</v>
      </c>
      <c r="V59" s="91" t="s">
        <v>1307</v>
      </c>
    </row>
    <row r="60" spans="1:22">
      <c r="A60" s="92" t="s">
        <v>1082</v>
      </c>
      <c r="B60" s="16" t="str">
        <f>VLOOKUP(A60,'Planning Periods'!$E$2:$N$540,10,FALSE)</f>
        <v>04/15/2020 - 04/15/2028</v>
      </c>
      <c r="C60" s="91">
        <v>2015</v>
      </c>
      <c r="D60" s="91" t="str">
        <f t="shared" si="0"/>
        <v>Anderson 2015</v>
      </c>
      <c r="E60" s="91">
        <v>32</v>
      </c>
      <c r="F60" s="363">
        <v>0</v>
      </c>
      <c r="G60" s="91">
        <v>0</v>
      </c>
      <c r="H60" s="91">
        <v>0</v>
      </c>
      <c r="I60" s="90"/>
      <c r="J60" s="91">
        <v>21</v>
      </c>
      <c r="K60" s="363">
        <v>0</v>
      </c>
      <c r="L60" s="91">
        <v>0</v>
      </c>
      <c r="M60" s="91">
        <v>0</v>
      </c>
      <c r="N60" s="90"/>
      <c r="O60" s="91">
        <v>24</v>
      </c>
      <c r="P60" s="91">
        <v>19</v>
      </c>
      <c r="Q60" s="90"/>
      <c r="R60" s="91">
        <v>59</v>
      </c>
      <c r="S60" s="91">
        <v>1</v>
      </c>
      <c r="T60" s="90">
        <v>0</v>
      </c>
      <c r="U60" s="91">
        <v>136</v>
      </c>
      <c r="V60" s="91">
        <v>20</v>
      </c>
    </row>
    <row r="61" spans="1:22">
      <c r="A61" s="92" t="s">
        <v>1082</v>
      </c>
      <c r="B61" s="16" t="str">
        <f>VLOOKUP(A61,'Planning Periods'!$E$2:$N$540,10,FALSE)</f>
        <v>04/15/2020 - 04/15/2028</v>
      </c>
      <c r="C61" s="91">
        <v>2016</v>
      </c>
      <c r="D61" s="91" t="str">
        <f t="shared" si="0"/>
        <v>Anderson 2016</v>
      </c>
      <c r="E61" s="91">
        <v>32</v>
      </c>
      <c r="F61" s="363">
        <v>0</v>
      </c>
      <c r="G61" s="91">
        <v>0</v>
      </c>
      <c r="H61" s="91">
        <v>0</v>
      </c>
      <c r="I61" s="90"/>
      <c r="J61" s="91">
        <v>21</v>
      </c>
      <c r="K61" s="363">
        <v>4</v>
      </c>
      <c r="L61" s="91">
        <v>4</v>
      </c>
      <c r="M61" s="91">
        <v>0</v>
      </c>
      <c r="N61" s="90"/>
      <c r="O61" s="91">
        <v>24</v>
      </c>
      <c r="P61" s="91">
        <v>33</v>
      </c>
      <c r="Q61" s="90"/>
      <c r="R61" s="91">
        <v>59</v>
      </c>
      <c r="S61" s="91">
        <v>9</v>
      </c>
      <c r="T61" s="90">
        <v>0</v>
      </c>
      <c r="U61" s="91">
        <v>136</v>
      </c>
      <c r="V61" s="91">
        <v>46</v>
      </c>
    </row>
    <row r="62" spans="1:22">
      <c r="A62" s="92" t="s">
        <v>1082</v>
      </c>
      <c r="B62" s="16" t="str">
        <f>VLOOKUP(A62,'Planning Periods'!$E$2:$N$540,10,FALSE)</f>
        <v>04/15/2020 - 04/15/2028</v>
      </c>
      <c r="C62" s="91">
        <v>2017</v>
      </c>
      <c r="D62" s="91" t="str">
        <f t="shared" si="0"/>
        <v>Anderson 2017</v>
      </c>
      <c r="E62" s="91">
        <v>32</v>
      </c>
      <c r="F62" s="363">
        <v>23</v>
      </c>
      <c r="G62" s="91">
        <v>23</v>
      </c>
      <c r="H62" s="91">
        <v>0</v>
      </c>
      <c r="I62" s="90"/>
      <c r="J62" s="91">
        <v>21</v>
      </c>
      <c r="K62" s="363">
        <v>15</v>
      </c>
      <c r="L62" s="91">
        <v>15</v>
      </c>
      <c r="M62" s="91">
        <v>0</v>
      </c>
      <c r="N62" s="90"/>
      <c r="O62" s="91">
        <v>24</v>
      </c>
      <c r="P62" s="91">
        <v>40</v>
      </c>
      <c r="Q62" s="90"/>
      <c r="R62" s="91">
        <v>59</v>
      </c>
      <c r="S62" s="91">
        <v>23</v>
      </c>
      <c r="T62" s="90">
        <v>0</v>
      </c>
      <c r="U62" s="91">
        <v>136</v>
      </c>
      <c r="V62" s="91">
        <v>101</v>
      </c>
    </row>
    <row r="63" spans="1:22">
      <c r="A63" t="s">
        <v>1078</v>
      </c>
      <c r="B63" s="16" t="str">
        <f>VLOOKUP(A63,'Planning Periods'!$E$2:$N$540,10,FALSE)</f>
        <v>06/15/2019 - 06/15/2027</v>
      </c>
      <c r="C63" s="91">
        <v>2014</v>
      </c>
      <c r="D63" s="91" t="str">
        <f t="shared" si="0"/>
        <v>Angels Camp 2014</v>
      </c>
      <c r="E63" s="363" t="s">
        <v>1307</v>
      </c>
      <c r="F63" s="363" t="s">
        <v>1307</v>
      </c>
      <c r="G63" s="363" t="s">
        <v>1307</v>
      </c>
      <c r="H63" s="363" t="s">
        <v>1307</v>
      </c>
      <c r="I63" s="363">
        <v>0</v>
      </c>
      <c r="J63" s="363" t="s">
        <v>1307</v>
      </c>
      <c r="K63" s="363" t="s">
        <v>1307</v>
      </c>
      <c r="L63" s="363" t="s">
        <v>1307</v>
      </c>
      <c r="M63" s="363" t="s">
        <v>1307</v>
      </c>
      <c r="N63" s="363">
        <v>0</v>
      </c>
      <c r="O63" s="363" t="s">
        <v>1307</v>
      </c>
      <c r="P63" s="363" t="s">
        <v>1307</v>
      </c>
      <c r="Q63" s="363"/>
      <c r="R63" s="363" t="s">
        <v>1307</v>
      </c>
      <c r="S63" s="363" t="s">
        <v>1307</v>
      </c>
      <c r="T63" s="363" t="s">
        <v>1307</v>
      </c>
      <c r="U63" s="363" t="s">
        <v>1307</v>
      </c>
      <c r="V63" s="363" t="s">
        <v>1307</v>
      </c>
    </row>
    <row r="64" spans="1:22">
      <c r="A64" t="s">
        <v>1078</v>
      </c>
      <c r="B64" s="16" t="str">
        <f>VLOOKUP(A64,'Planning Periods'!$E$2:$N$540,10,FALSE)</f>
        <v>06/15/2019 - 06/15/2027</v>
      </c>
      <c r="C64" s="91">
        <v>2015</v>
      </c>
      <c r="D64" s="91" t="str">
        <f t="shared" si="0"/>
        <v>Angels Camp 2015</v>
      </c>
      <c r="E64" t="s">
        <v>1307</v>
      </c>
      <c r="F64" t="s">
        <v>1307</v>
      </c>
      <c r="G64" t="s">
        <v>1307</v>
      </c>
      <c r="H64" t="s">
        <v>1307</v>
      </c>
      <c r="J64" t="s">
        <v>1307</v>
      </c>
      <c r="K64" t="s">
        <v>1307</v>
      </c>
      <c r="L64" t="s">
        <v>1307</v>
      </c>
      <c r="M64" t="s">
        <v>1307</v>
      </c>
      <c r="O64" t="s">
        <v>1307</v>
      </c>
      <c r="P64" t="s">
        <v>1307</v>
      </c>
      <c r="R64" t="s">
        <v>1307</v>
      </c>
      <c r="S64" t="s">
        <v>1307</v>
      </c>
      <c r="T64" t="s">
        <v>1307</v>
      </c>
      <c r="U64" t="s">
        <v>1307</v>
      </c>
      <c r="V64" t="s">
        <v>1307</v>
      </c>
    </row>
    <row r="65" spans="1:22">
      <c r="A65" t="s">
        <v>1078</v>
      </c>
      <c r="B65" s="16" t="str">
        <f>VLOOKUP(A65,'Planning Periods'!$E$2:$N$540,10,FALSE)</f>
        <v>06/15/2019 - 06/15/2027</v>
      </c>
      <c r="C65" s="91">
        <v>2016</v>
      </c>
      <c r="D65" s="91" t="str">
        <f t="shared" si="0"/>
        <v>Angels Camp 2016</v>
      </c>
      <c r="E65" t="s">
        <v>1307</v>
      </c>
      <c r="F65" t="s">
        <v>1307</v>
      </c>
      <c r="G65" t="s">
        <v>1307</v>
      </c>
      <c r="H65" t="s">
        <v>1307</v>
      </c>
      <c r="J65" t="s">
        <v>1307</v>
      </c>
      <c r="K65" t="s">
        <v>1307</v>
      </c>
      <c r="L65" t="s">
        <v>1307</v>
      </c>
      <c r="M65" t="s">
        <v>1307</v>
      </c>
      <c r="O65" t="s">
        <v>1307</v>
      </c>
      <c r="P65" t="s">
        <v>1307</v>
      </c>
      <c r="R65" t="s">
        <v>1307</v>
      </c>
      <c r="S65" t="s">
        <v>1307</v>
      </c>
      <c r="T65" t="s">
        <v>1307</v>
      </c>
      <c r="U65" t="s">
        <v>1307</v>
      </c>
      <c r="V65" t="s">
        <v>1307</v>
      </c>
    </row>
    <row r="66" spans="1:22">
      <c r="A66" t="s">
        <v>1078</v>
      </c>
      <c r="B66" s="16" t="str">
        <f>VLOOKUP(A66,'Planning Periods'!$E$2:$N$540,10,FALSE)</f>
        <v>06/15/2019 - 06/15/2027</v>
      </c>
      <c r="C66" s="91">
        <v>2017</v>
      </c>
      <c r="D66" s="91" t="str">
        <f t="shared" si="0"/>
        <v>Angels Camp 2017</v>
      </c>
      <c r="E66" t="s">
        <v>1307</v>
      </c>
      <c r="F66" t="s">
        <v>1307</v>
      </c>
      <c r="G66" t="s">
        <v>1307</v>
      </c>
      <c r="H66" t="s">
        <v>1307</v>
      </c>
      <c r="J66" t="s">
        <v>1307</v>
      </c>
      <c r="K66" t="s">
        <v>1307</v>
      </c>
      <c r="L66" t="s">
        <v>1307</v>
      </c>
      <c r="M66" t="s">
        <v>1307</v>
      </c>
      <c r="O66" t="s">
        <v>1307</v>
      </c>
      <c r="P66" t="s">
        <v>1307</v>
      </c>
      <c r="R66" t="s">
        <v>1307</v>
      </c>
      <c r="S66" t="s">
        <v>1307</v>
      </c>
      <c r="T66" t="s">
        <v>1307</v>
      </c>
      <c r="U66" t="s">
        <v>1307</v>
      </c>
      <c r="V66" t="s">
        <v>1307</v>
      </c>
    </row>
    <row r="67" spans="1:22">
      <c r="A67" t="s">
        <v>1143</v>
      </c>
      <c r="B67" s="16" t="str">
        <f>VLOOKUP(A67,'Planning Periods'!$E$2:$N$540,10,FALSE)</f>
        <v>01/31/2023 - 01/31/2031</v>
      </c>
      <c r="C67" s="91">
        <v>2014</v>
      </c>
      <c r="D67" s="91" t="str">
        <f t="shared" ref="D67:D131" si="1">CONCATENATE(A67," ",C67)</f>
        <v>Antioch 2014</v>
      </c>
      <c r="E67">
        <v>349</v>
      </c>
      <c r="F67">
        <v>0</v>
      </c>
      <c r="G67">
        <v>0</v>
      </c>
      <c r="H67">
        <v>0</v>
      </c>
      <c r="J67">
        <v>205</v>
      </c>
      <c r="K67">
        <v>0</v>
      </c>
      <c r="L67">
        <v>0</v>
      </c>
      <c r="M67">
        <v>0</v>
      </c>
      <c r="O67">
        <v>214</v>
      </c>
      <c r="P67">
        <v>57</v>
      </c>
      <c r="R67">
        <v>680</v>
      </c>
      <c r="S67">
        <v>174</v>
      </c>
      <c r="T67">
        <v>0</v>
      </c>
      <c r="U67">
        <v>1448</v>
      </c>
      <c r="V67">
        <v>231</v>
      </c>
    </row>
    <row r="68" spans="1:22">
      <c r="A68" s="92" t="s">
        <v>1143</v>
      </c>
      <c r="B68" s="16" t="str">
        <f>VLOOKUP(A68,'Planning Periods'!$E$2:$N$540,10,FALSE)</f>
        <v>01/31/2023 - 01/31/2031</v>
      </c>
      <c r="C68" s="91">
        <v>2015</v>
      </c>
      <c r="D68" s="91" t="str">
        <f t="shared" si="1"/>
        <v>Antioch 2015</v>
      </c>
      <c r="E68" s="91">
        <v>349</v>
      </c>
      <c r="F68" s="363">
        <v>1</v>
      </c>
      <c r="G68" s="91">
        <v>0</v>
      </c>
      <c r="H68" s="91">
        <v>1</v>
      </c>
      <c r="I68" s="90"/>
      <c r="J68" s="91">
        <v>205</v>
      </c>
      <c r="K68" s="363">
        <v>0</v>
      </c>
      <c r="L68" s="91">
        <v>0</v>
      </c>
      <c r="M68" s="91">
        <v>0</v>
      </c>
      <c r="N68" s="90"/>
      <c r="O68" s="91">
        <v>214</v>
      </c>
      <c r="P68" s="91">
        <v>19</v>
      </c>
      <c r="Q68" s="90"/>
      <c r="R68" s="91">
        <v>680</v>
      </c>
      <c r="S68" s="91">
        <v>47</v>
      </c>
      <c r="T68" s="90">
        <v>0</v>
      </c>
      <c r="U68" s="91">
        <v>1448</v>
      </c>
      <c r="V68" s="91">
        <v>67</v>
      </c>
    </row>
    <row r="69" spans="1:22">
      <c r="A69" s="92" t="s">
        <v>1143</v>
      </c>
      <c r="B69" s="16" t="str">
        <f>VLOOKUP(A69,'Planning Periods'!$E$2:$N$540,10,FALSE)</f>
        <v>01/31/2023 - 01/31/2031</v>
      </c>
      <c r="C69" s="91">
        <v>2016</v>
      </c>
      <c r="D69" s="91" t="str">
        <f t="shared" si="1"/>
        <v>Antioch 2016</v>
      </c>
      <c r="E69" s="91">
        <v>349</v>
      </c>
      <c r="F69" s="363">
        <v>84</v>
      </c>
      <c r="G69" s="91">
        <v>84</v>
      </c>
      <c r="H69" s="91">
        <v>0</v>
      </c>
      <c r="I69" s="90"/>
      <c r="J69" s="91">
        <v>205</v>
      </c>
      <c r="K69" s="363">
        <v>0</v>
      </c>
      <c r="L69" s="91">
        <v>0</v>
      </c>
      <c r="M69" s="91">
        <v>0</v>
      </c>
      <c r="N69" s="90"/>
      <c r="O69" s="91">
        <v>214</v>
      </c>
      <c r="P69" s="91">
        <v>1</v>
      </c>
      <c r="Q69" s="90"/>
      <c r="R69" s="91">
        <v>680</v>
      </c>
      <c r="S69" s="91">
        <v>42</v>
      </c>
      <c r="T69" s="90">
        <v>0</v>
      </c>
      <c r="U69" s="91">
        <v>1448</v>
      </c>
      <c r="V69" s="91">
        <v>127</v>
      </c>
    </row>
    <row r="70" spans="1:22">
      <c r="A70" s="92" t="s">
        <v>1143</v>
      </c>
      <c r="B70" s="16" t="str">
        <f>VLOOKUP(A70,'Planning Periods'!$E$2:$N$540,10,FALSE)</f>
        <v>01/31/2023 - 01/31/2031</v>
      </c>
      <c r="C70" s="91">
        <v>2017</v>
      </c>
      <c r="D70" s="91" t="str">
        <f t="shared" si="1"/>
        <v>Antioch 2017</v>
      </c>
      <c r="E70" s="91">
        <v>349</v>
      </c>
      <c r="F70" s="363">
        <v>2</v>
      </c>
      <c r="G70" s="91">
        <v>2</v>
      </c>
      <c r="H70" s="91">
        <v>0</v>
      </c>
      <c r="I70" s="90"/>
      <c r="J70" s="91">
        <v>205</v>
      </c>
      <c r="K70" s="363">
        <v>0</v>
      </c>
      <c r="L70" s="91">
        <v>0</v>
      </c>
      <c r="M70" s="91">
        <v>0</v>
      </c>
      <c r="N70" s="90"/>
      <c r="O70" s="91">
        <v>214</v>
      </c>
      <c r="P70" s="91">
        <v>0</v>
      </c>
      <c r="Q70" s="90"/>
      <c r="R70" s="91">
        <v>680</v>
      </c>
      <c r="S70" s="91">
        <v>41</v>
      </c>
      <c r="T70" s="90">
        <v>0</v>
      </c>
      <c r="U70" s="91">
        <v>1448</v>
      </c>
      <c r="V70" s="91">
        <v>43</v>
      </c>
    </row>
    <row r="71" spans="1:22">
      <c r="A71" s="92" t="s">
        <v>1074</v>
      </c>
      <c r="B71" s="16" t="str">
        <f>VLOOKUP(A71,'Planning Periods'!$E$2:$N$540,10,FALSE)</f>
        <v>10/15/2021 - 10/15/2029</v>
      </c>
      <c r="C71" s="91">
        <v>2013</v>
      </c>
      <c r="D71" s="91" t="str">
        <f t="shared" si="1"/>
        <v>Apple Valley 2013</v>
      </c>
      <c r="E71" s="91">
        <v>764</v>
      </c>
      <c r="F71" s="363">
        <v>1</v>
      </c>
      <c r="G71" s="91">
        <v>1</v>
      </c>
      <c r="H71" s="91">
        <v>0</v>
      </c>
      <c r="I71" s="90"/>
      <c r="J71" s="91">
        <v>541</v>
      </c>
      <c r="K71" s="363">
        <v>7</v>
      </c>
      <c r="L71" s="91">
        <v>7</v>
      </c>
      <c r="M71" s="91">
        <v>0</v>
      </c>
      <c r="N71" s="90"/>
      <c r="O71" s="91">
        <v>622</v>
      </c>
      <c r="P71" s="91">
        <v>11</v>
      </c>
      <c r="Q71" s="90"/>
      <c r="R71" s="91">
        <v>1407</v>
      </c>
      <c r="S71" s="91">
        <v>113</v>
      </c>
      <c r="T71" s="90">
        <v>0</v>
      </c>
      <c r="U71" s="91">
        <v>3334</v>
      </c>
      <c r="V71" s="91">
        <v>132</v>
      </c>
    </row>
    <row r="72" spans="1:22">
      <c r="A72" s="92" t="s">
        <v>1074</v>
      </c>
      <c r="B72" s="16" t="str">
        <f>VLOOKUP(A72,'Planning Periods'!$E$2:$N$540,10,FALSE)</f>
        <v>10/15/2021 - 10/15/2029</v>
      </c>
      <c r="C72" s="91">
        <v>2014</v>
      </c>
      <c r="D72" s="91" t="str">
        <f t="shared" si="1"/>
        <v>Apple Valley 2014</v>
      </c>
      <c r="E72" s="91" t="s">
        <v>1307</v>
      </c>
      <c r="F72" s="363" t="s">
        <v>1307</v>
      </c>
      <c r="G72" s="91" t="s">
        <v>1307</v>
      </c>
      <c r="H72" s="91" t="s">
        <v>1307</v>
      </c>
      <c r="I72" s="90"/>
      <c r="J72" s="91" t="s">
        <v>1307</v>
      </c>
      <c r="K72" s="363" t="s">
        <v>1307</v>
      </c>
      <c r="L72" s="91" t="s">
        <v>1307</v>
      </c>
      <c r="M72" s="91" t="s">
        <v>1307</v>
      </c>
      <c r="N72" s="90"/>
      <c r="O72" s="91" t="s">
        <v>1307</v>
      </c>
      <c r="P72" s="91" t="s">
        <v>1307</v>
      </c>
      <c r="Q72" s="90"/>
      <c r="R72" s="91" t="s">
        <v>1307</v>
      </c>
      <c r="S72" s="91" t="s">
        <v>1307</v>
      </c>
      <c r="T72" s="90" t="s">
        <v>1307</v>
      </c>
      <c r="U72" s="91" t="s">
        <v>1307</v>
      </c>
      <c r="V72" s="91" t="s">
        <v>1307</v>
      </c>
    </row>
    <row r="73" spans="1:22">
      <c r="A73" s="92" t="s">
        <v>1074</v>
      </c>
      <c r="B73" s="16" t="str">
        <f>VLOOKUP(A73,'Planning Periods'!$E$2:$N$540,10,FALSE)</f>
        <v>10/15/2021 - 10/15/2029</v>
      </c>
      <c r="C73" s="91">
        <v>2015</v>
      </c>
      <c r="D73" s="91" t="str">
        <f t="shared" si="1"/>
        <v>Apple Valley 2015</v>
      </c>
      <c r="E73" s="91">
        <v>764</v>
      </c>
      <c r="F73" s="363">
        <v>0</v>
      </c>
      <c r="G73" s="91">
        <v>0</v>
      </c>
      <c r="H73" s="91">
        <v>0</v>
      </c>
      <c r="I73" s="90"/>
      <c r="J73" s="91">
        <v>541</v>
      </c>
      <c r="K73" s="363">
        <v>0</v>
      </c>
      <c r="L73" s="91">
        <v>0</v>
      </c>
      <c r="M73" s="91">
        <v>0</v>
      </c>
      <c r="N73" s="90"/>
      <c r="O73" s="91">
        <v>622</v>
      </c>
      <c r="P73" s="91">
        <v>0</v>
      </c>
      <c r="Q73" s="90"/>
      <c r="R73" s="91">
        <v>1407</v>
      </c>
      <c r="S73" s="91">
        <v>0</v>
      </c>
      <c r="T73" s="90">
        <v>0</v>
      </c>
      <c r="U73" s="91">
        <v>3334</v>
      </c>
      <c r="V73" s="91">
        <v>0</v>
      </c>
    </row>
    <row r="74" spans="1:22">
      <c r="A74" s="92" t="s">
        <v>1074</v>
      </c>
      <c r="B74" s="16" t="str">
        <f>VLOOKUP(A74,'Planning Periods'!$E$2:$N$540,10,FALSE)</f>
        <v>10/15/2021 - 10/15/2029</v>
      </c>
      <c r="C74" s="91">
        <v>2016</v>
      </c>
      <c r="D74" s="91" t="str">
        <f t="shared" si="1"/>
        <v>Apple Valley 2016</v>
      </c>
      <c r="E74" s="91">
        <v>764</v>
      </c>
      <c r="F74" s="363">
        <v>0</v>
      </c>
      <c r="G74" s="91">
        <v>0</v>
      </c>
      <c r="H74" s="91">
        <v>0</v>
      </c>
      <c r="I74" s="90"/>
      <c r="J74" s="91">
        <v>541</v>
      </c>
      <c r="K74" s="363">
        <v>0</v>
      </c>
      <c r="L74" s="91">
        <v>0</v>
      </c>
      <c r="M74" s="91">
        <v>0</v>
      </c>
      <c r="N74" s="90"/>
      <c r="O74" s="91">
        <v>622</v>
      </c>
      <c r="P74" s="91">
        <v>0</v>
      </c>
      <c r="Q74" s="90"/>
      <c r="R74" s="91">
        <v>1407</v>
      </c>
      <c r="S74" s="91">
        <v>0</v>
      </c>
      <c r="T74" s="90">
        <v>0</v>
      </c>
      <c r="U74" s="91">
        <v>3334</v>
      </c>
      <c r="V74" s="91">
        <v>0</v>
      </c>
    </row>
    <row r="75" spans="1:22">
      <c r="A75" s="92" t="s">
        <v>1074</v>
      </c>
      <c r="B75" s="16" t="str">
        <f>VLOOKUP(A75,'Planning Periods'!$E$2:$N$540,10,FALSE)</f>
        <v>10/15/2021 - 10/15/2029</v>
      </c>
      <c r="C75" s="91">
        <v>2017</v>
      </c>
      <c r="D75" s="91" t="str">
        <f t="shared" si="1"/>
        <v>Apple Valley 2017</v>
      </c>
      <c r="E75" s="91">
        <v>764</v>
      </c>
      <c r="F75" s="363">
        <v>0</v>
      </c>
      <c r="G75" s="91">
        <v>0</v>
      </c>
      <c r="H75" s="91">
        <v>0</v>
      </c>
      <c r="I75" s="90"/>
      <c r="J75" s="91">
        <v>541</v>
      </c>
      <c r="K75" s="363">
        <v>0</v>
      </c>
      <c r="L75" s="91">
        <v>0</v>
      </c>
      <c r="M75" s="91">
        <v>0</v>
      </c>
      <c r="N75" s="90"/>
      <c r="O75" s="91">
        <v>622</v>
      </c>
      <c r="P75" s="91">
        <v>0</v>
      </c>
      <c r="Q75" s="90"/>
      <c r="R75" s="91">
        <v>1407</v>
      </c>
      <c r="S75" s="91">
        <v>0</v>
      </c>
      <c r="T75" s="90">
        <v>0</v>
      </c>
      <c r="U75" s="91">
        <v>3334</v>
      </c>
      <c r="V75" s="91">
        <v>0</v>
      </c>
    </row>
    <row r="76" spans="1:22">
      <c r="A76" s="92" t="s">
        <v>1072</v>
      </c>
      <c r="B76" s="16" t="str">
        <f>VLOOKUP(A76,'Planning Periods'!$E$2:$N$540,10,FALSE)</f>
        <v>10/15/2021 - 10/15/2029</v>
      </c>
      <c r="C76" s="91">
        <v>2013</v>
      </c>
      <c r="D76" s="91" t="str">
        <f t="shared" si="1"/>
        <v>Arcadia 2013</v>
      </c>
      <c r="E76" s="91" t="s">
        <v>1307</v>
      </c>
      <c r="F76" s="363" t="s">
        <v>1307</v>
      </c>
      <c r="G76" s="91" t="s">
        <v>1307</v>
      </c>
      <c r="H76" s="91" t="s">
        <v>1307</v>
      </c>
      <c r="I76" s="90"/>
      <c r="J76" s="91" t="s">
        <v>1307</v>
      </c>
      <c r="K76" s="363" t="s">
        <v>1307</v>
      </c>
      <c r="L76" s="91" t="s">
        <v>1307</v>
      </c>
      <c r="M76" s="91" t="s">
        <v>1307</v>
      </c>
      <c r="N76" s="90"/>
      <c r="O76" s="91" t="s">
        <v>1307</v>
      </c>
      <c r="P76" s="91" t="s">
        <v>1307</v>
      </c>
      <c r="Q76" s="90"/>
      <c r="R76" s="91" t="s">
        <v>1307</v>
      </c>
      <c r="S76" s="91" t="s">
        <v>1307</v>
      </c>
      <c r="T76" s="90" t="s">
        <v>1307</v>
      </c>
      <c r="U76" s="91" t="s">
        <v>1307</v>
      </c>
      <c r="V76" s="91" t="s">
        <v>1307</v>
      </c>
    </row>
    <row r="77" spans="1:22">
      <c r="A77" s="92" t="s">
        <v>1072</v>
      </c>
      <c r="B77" s="16" t="str">
        <f>VLOOKUP(A77,'Planning Periods'!$E$2:$N$540,10,FALSE)</f>
        <v>10/15/2021 - 10/15/2029</v>
      </c>
      <c r="C77" s="91">
        <v>2013</v>
      </c>
      <c r="D77" s="91" t="str">
        <f t="shared" si="1"/>
        <v>Arcadia 2013</v>
      </c>
      <c r="E77" s="91" t="s">
        <v>1307</v>
      </c>
      <c r="F77" s="363" t="s">
        <v>1307</v>
      </c>
      <c r="G77" s="91" t="s">
        <v>1307</v>
      </c>
      <c r="H77" s="91" t="s">
        <v>1307</v>
      </c>
      <c r="I77" s="90"/>
      <c r="J77" s="91" t="s">
        <v>1307</v>
      </c>
      <c r="K77" s="363" t="s">
        <v>1307</v>
      </c>
      <c r="L77" s="91" t="s">
        <v>1307</v>
      </c>
      <c r="M77" s="91" t="s">
        <v>1307</v>
      </c>
      <c r="N77" s="90"/>
      <c r="O77" s="91" t="s">
        <v>1307</v>
      </c>
      <c r="P77" s="91" t="s">
        <v>1307</v>
      </c>
      <c r="Q77" s="90"/>
      <c r="R77" s="91" t="s">
        <v>1307</v>
      </c>
      <c r="S77" s="91" t="s">
        <v>1307</v>
      </c>
      <c r="T77" s="90" t="s">
        <v>1307</v>
      </c>
      <c r="U77" s="91" t="s">
        <v>1307</v>
      </c>
      <c r="V77" s="91" t="s">
        <v>1307</v>
      </c>
    </row>
    <row r="78" spans="1:22">
      <c r="A78" s="92" t="s">
        <v>1072</v>
      </c>
      <c r="B78" s="16" t="str">
        <f>VLOOKUP(A78,'Planning Periods'!$E$2:$N$540,10,FALSE)</f>
        <v>10/15/2021 - 10/15/2029</v>
      </c>
      <c r="C78" s="91">
        <v>2014</v>
      </c>
      <c r="D78" s="91" t="str">
        <f t="shared" si="1"/>
        <v>Arcadia 2014</v>
      </c>
      <c r="E78" s="91" t="s">
        <v>1307</v>
      </c>
      <c r="F78" s="363" t="s">
        <v>1307</v>
      </c>
      <c r="G78" s="91" t="s">
        <v>1307</v>
      </c>
      <c r="H78" s="91" t="s">
        <v>1307</v>
      </c>
      <c r="I78" s="90"/>
      <c r="J78" s="91" t="s">
        <v>1307</v>
      </c>
      <c r="K78" s="363" t="s">
        <v>1307</v>
      </c>
      <c r="L78" s="91" t="s">
        <v>1307</v>
      </c>
      <c r="M78" s="91" t="s">
        <v>1307</v>
      </c>
      <c r="N78" s="90"/>
      <c r="O78" s="91" t="s">
        <v>1307</v>
      </c>
      <c r="P78" s="91" t="s">
        <v>1307</v>
      </c>
      <c r="Q78" s="90"/>
      <c r="R78" s="91" t="s">
        <v>1307</v>
      </c>
      <c r="S78" s="91" t="s">
        <v>1307</v>
      </c>
      <c r="T78" s="90" t="s">
        <v>1307</v>
      </c>
      <c r="U78" s="91" t="s">
        <v>1307</v>
      </c>
      <c r="V78" s="91" t="s">
        <v>1307</v>
      </c>
    </row>
    <row r="79" spans="1:22">
      <c r="A79" s="92" t="s">
        <v>1072</v>
      </c>
      <c r="B79" s="16" t="str">
        <f>VLOOKUP(A79,'Planning Periods'!$E$2:$N$540,10,FALSE)</f>
        <v>10/15/2021 - 10/15/2029</v>
      </c>
      <c r="C79" s="91">
        <v>2015</v>
      </c>
      <c r="D79" s="91" t="str">
        <f t="shared" si="1"/>
        <v>Arcadia 2015</v>
      </c>
      <c r="E79" s="91" t="s">
        <v>1307</v>
      </c>
      <c r="F79" s="363" t="s">
        <v>1307</v>
      </c>
      <c r="G79" s="91" t="s">
        <v>1307</v>
      </c>
      <c r="H79" s="91" t="s">
        <v>1307</v>
      </c>
      <c r="I79" s="90"/>
      <c r="J79" s="91" t="s">
        <v>1307</v>
      </c>
      <c r="K79" s="363" t="s">
        <v>1307</v>
      </c>
      <c r="L79" s="91" t="s">
        <v>1307</v>
      </c>
      <c r="M79" s="91" t="s">
        <v>1307</v>
      </c>
      <c r="N79" s="90"/>
      <c r="O79" s="91" t="s">
        <v>1307</v>
      </c>
      <c r="P79" s="91" t="s">
        <v>1307</v>
      </c>
      <c r="Q79" s="90"/>
      <c r="R79" s="91" t="s">
        <v>1307</v>
      </c>
      <c r="S79" s="91" t="s">
        <v>1307</v>
      </c>
      <c r="T79" s="90" t="s">
        <v>1307</v>
      </c>
      <c r="U79" s="91" t="s">
        <v>1307</v>
      </c>
      <c r="V79" s="91" t="s">
        <v>1307</v>
      </c>
    </row>
    <row r="80" spans="1:22">
      <c r="A80" s="92" t="s">
        <v>1072</v>
      </c>
      <c r="B80" s="16" t="str">
        <f>VLOOKUP(A80,'Planning Periods'!$E$2:$N$540,10,FALSE)</f>
        <v>10/15/2021 - 10/15/2029</v>
      </c>
      <c r="C80" s="91">
        <v>2016</v>
      </c>
      <c r="D80" s="91" t="str">
        <f t="shared" si="1"/>
        <v>Arcadia 2016</v>
      </c>
      <c r="E80" s="91" t="s">
        <v>1307</v>
      </c>
      <c r="F80" s="363" t="s">
        <v>1307</v>
      </c>
      <c r="G80" s="91" t="s">
        <v>1307</v>
      </c>
      <c r="H80" s="91" t="s">
        <v>1307</v>
      </c>
      <c r="I80" s="90"/>
      <c r="J80" s="91" t="s">
        <v>1307</v>
      </c>
      <c r="K80" s="363" t="s">
        <v>1307</v>
      </c>
      <c r="L80" s="91" t="s">
        <v>1307</v>
      </c>
      <c r="M80" s="91" t="s">
        <v>1307</v>
      </c>
      <c r="N80" s="90"/>
      <c r="O80" s="91" t="s">
        <v>1307</v>
      </c>
      <c r="P80" s="91" t="s">
        <v>1307</v>
      </c>
      <c r="Q80" s="90"/>
      <c r="R80" s="91" t="s">
        <v>1307</v>
      </c>
      <c r="S80" s="91" t="s">
        <v>1307</v>
      </c>
      <c r="T80" s="90" t="s">
        <v>1307</v>
      </c>
      <c r="U80" s="91" t="s">
        <v>1307</v>
      </c>
      <c r="V80" s="91" t="s">
        <v>1307</v>
      </c>
    </row>
    <row r="81" spans="1:22">
      <c r="A81" s="92" t="s">
        <v>1072</v>
      </c>
      <c r="B81" s="16" t="str">
        <f>VLOOKUP(A81,'Planning Periods'!$E$2:$N$540,10,FALSE)</f>
        <v>10/15/2021 - 10/15/2029</v>
      </c>
      <c r="C81" s="91">
        <v>2017</v>
      </c>
      <c r="D81" s="91" t="str">
        <f t="shared" si="1"/>
        <v>Arcadia 2017</v>
      </c>
      <c r="E81" s="91">
        <v>276</v>
      </c>
      <c r="F81" s="363">
        <v>0</v>
      </c>
      <c r="G81" s="91">
        <v>0</v>
      </c>
      <c r="H81" s="91">
        <v>0</v>
      </c>
      <c r="I81" s="90"/>
      <c r="J81" s="91">
        <v>167</v>
      </c>
      <c r="K81" s="363">
        <v>0</v>
      </c>
      <c r="L81" s="91">
        <v>0</v>
      </c>
      <c r="M81" s="91">
        <v>0</v>
      </c>
      <c r="N81" s="90"/>
      <c r="O81" s="91">
        <v>177</v>
      </c>
      <c r="P81" s="91">
        <v>38</v>
      </c>
      <c r="Q81" s="90"/>
      <c r="R81" s="91">
        <v>434</v>
      </c>
      <c r="S81" s="91">
        <v>101</v>
      </c>
      <c r="T81" s="90">
        <v>0</v>
      </c>
      <c r="U81" s="91">
        <v>1054</v>
      </c>
      <c r="V81" s="91">
        <v>139</v>
      </c>
    </row>
    <row r="82" spans="1:22">
      <c r="A82" s="92" t="s">
        <v>797</v>
      </c>
      <c r="B82" s="16" t="str">
        <f>VLOOKUP(A82,'Planning Periods'!$E$2:$N$540,10,FALSE)</f>
        <v>08/31/2019 - 08/31/2027</v>
      </c>
      <c r="C82" s="91">
        <v>2014</v>
      </c>
      <c r="D82" s="91" t="str">
        <f t="shared" si="1"/>
        <v>Arcata 2014</v>
      </c>
      <c r="E82" s="91">
        <v>85</v>
      </c>
      <c r="F82" s="363">
        <v>26</v>
      </c>
      <c r="G82" s="91">
        <v>26</v>
      </c>
      <c r="H82" s="91">
        <v>0</v>
      </c>
      <c r="I82" s="90"/>
      <c r="J82" s="91">
        <v>56</v>
      </c>
      <c r="K82" s="363">
        <v>5</v>
      </c>
      <c r="L82" s="91">
        <v>5</v>
      </c>
      <c r="M82" s="91">
        <v>0</v>
      </c>
      <c r="N82" s="90"/>
      <c r="O82" s="91">
        <v>62</v>
      </c>
      <c r="P82" s="91">
        <v>8</v>
      </c>
      <c r="Q82" s="90"/>
      <c r="R82" s="91">
        <v>160</v>
      </c>
      <c r="S82" s="91">
        <v>7</v>
      </c>
      <c r="T82" s="90">
        <v>0</v>
      </c>
      <c r="U82" s="91">
        <v>363</v>
      </c>
      <c r="V82" s="91">
        <v>46</v>
      </c>
    </row>
    <row r="83" spans="1:22">
      <c r="A83" s="92" t="s">
        <v>797</v>
      </c>
      <c r="B83" s="16" t="str">
        <f>VLOOKUP(A83,'Planning Periods'!$E$2:$N$540,10,FALSE)</f>
        <v>08/31/2019 - 08/31/2027</v>
      </c>
      <c r="C83" s="91">
        <v>2015</v>
      </c>
      <c r="D83" s="91" t="str">
        <f t="shared" si="1"/>
        <v>Arcata 2015</v>
      </c>
      <c r="E83" s="91">
        <v>85</v>
      </c>
      <c r="F83" s="363">
        <v>17</v>
      </c>
      <c r="G83" s="91">
        <v>17</v>
      </c>
      <c r="H83" s="91">
        <v>0</v>
      </c>
      <c r="I83" s="90"/>
      <c r="J83" s="91">
        <v>56</v>
      </c>
      <c r="K83" s="363">
        <v>0</v>
      </c>
      <c r="L83" s="91">
        <v>0</v>
      </c>
      <c r="M83" s="91">
        <v>0</v>
      </c>
      <c r="N83" s="90"/>
      <c r="O83" s="91">
        <v>62</v>
      </c>
      <c r="P83" s="91">
        <v>3</v>
      </c>
      <c r="Q83" s="90"/>
      <c r="R83" s="91">
        <v>160</v>
      </c>
      <c r="S83" s="91">
        <v>2</v>
      </c>
      <c r="T83" s="90">
        <v>0</v>
      </c>
      <c r="U83" s="91">
        <v>363</v>
      </c>
      <c r="V83" s="91">
        <v>22</v>
      </c>
    </row>
    <row r="84" spans="1:22">
      <c r="A84" s="92" t="s">
        <v>797</v>
      </c>
      <c r="B84" s="16" t="str">
        <f>VLOOKUP(A84,'Planning Periods'!$E$2:$N$540,10,FALSE)</f>
        <v>08/31/2019 - 08/31/2027</v>
      </c>
      <c r="C84" s="91">
        <v>2016</v>
      </c>
      <c r="D84" s="91" t="str">
        <f t="shared" si="1"/>
        <v>Arcata 2016</v>
      </c>
      <c r="E84" s="91">
        <v>85</v>
      </c>
      <c r="F84" s="363">
        <v>0</v>
      </c>
      <c r="G84" s="91">
        <v>0</v>
      </c>
      <c r="H84" s="91">
        <v>0</v>
      </c>
      <c r="I84" s="90"/>
      <c r="J84" s="91">
        <v>56</v>
      </c>
      <c r="K84" s="363">
        <v>0</v>
      </c>
      <c r="L84" s="91">
        <v>0</v>
      </c>
      <c r="M84" s="91">
        <v>0</v>
      </c>
      <c r="N84" s="90"/>
      <c r="O84" s="91">
        <v>62</v>
      </c>
      <c r="P84" s="91">
        <v>43</v>
      </c>
      <c r="Q84" s="90"/>
      <c r="R84" s="91">
        <v>160</v>
      </c>
      <c r="S84" s="91">
        <v>7</v>
      </c>
      <c r="T84" s="90">
        <v>0</v>
      </c>
      <c r="U84" s="91">
        <v>363</v>
      </c>
      <c r="V84" s="91">
        <v>50</v>
      </c>
    </row>
    <row r="85" spans="1:22">
      <c r="A85" s="92" t="s">
        <v>797</v>
      </c>
      <c r="B85" s="16" t="str">
        <f>VLOOKUP(A85,'Planning Periods'!$E$2:$N$540,10,FALSE)</f>
        <v>08/31/2019 - 08/31/2027</v>
      </c>
      <c r="C85" s="91">
        <v>2017</v>
      </c>
      <c r="D85" s="91" t="str">
        <f t="shared" si="1"/>
        <v>Arcata 2017</v>
      </c>
      <c r="E85" s="91">
        <v>85</v>
      </c>
      <c r="F85" s="363">
        <v>0</v>
      </c>
      <c r="G85" s="91">
        <v>0</v>
      </c>
      <c r="H85" s="91">
        <v>0</v>
      </c>
      <c r="I85" s="90"/>
      <c r="J85" s="91">
        <v>56</v>
      </c>
      <c r="K85" s="363">
        <v>0</v>
      </c>
      <c r="L85" s="91">
        <v>0</v>
      </c>
      <c r="M85" s="91">
        <v>0</v>
      </c>
      <c r="N85" s="90"/>
      <c r="O85" s="91">
        <v>62</v>
      </c>
      <c r="P85" s="91">
        <v>164</v>
      </c>
      <c r="Q85" s="90"/>
      <c r="R85" s="91">
        <v>160</v>
      </c>
      <c r="S85" s="91">
        <v>5</v>
      </c>
      <c r="T85" s="90">
        <v>0</v>
      </c>
      <c r="U85" s="91">
        <v>363</v>
      </c>
      <c r="V85" s="91">
        <v>169</v>
      </c>
    </row>
    <row r="86" spans="1:22">
      <c r="A86" s="92" t="s">
        <v>1076</v>
      </c>
      <c r="B86" s="16" t="str">
        <f>VLOOKUP(A86,'Planning Periods'!$E$2:$N$540,10,FALSE)</f>
        <v>01/01/2021 - 12/31/2028</v>
      </c>
      <c r="C86" s="91">
        <v>2014</v>
      </c>
      <c r="D86" s="91" t="str">
        <f t="shared" si="1"/>
        <v>Arroyo Grande 2014</v>
      </c>
      <c r="E86" s="91" t="s">
        <v>1307</v>
      </c>
      <c r="F86" s="363" t="s">
        <v>1307</v>
      </c>
      <c r="G86" s="91" t="s">
        <v>1307</v>
      </c>
      <c r="H86" s="91" t="s">
        <v>1307</v>
      </c>
      <c r="I86" s="90"/>
      <c r="J86" s="91" t="s">
        <v>1307</v>
      </c>
      <c r="K86" s="363" t="s">
        <v>1307</v>
      </c>
      <c r="L86" s="91" t="s">
        <v>1307</v>
      </c>
      <c r="M86" s="91" t="s">
        <v>1307</v>
      </c>
      <c r="N86" s="90"/>
      <c r="O86" s="91" t="s">
        <v>1307</v>
      </c>
      <c r="P86" s="91" t="s">
        <v>1307</v>
      </c>
      <c r="Q86" s="90"/>
      <c r="R86" s="91" t="s">
        <v>1307</v>
      </c>
      <c r="S86" s="91" t="s">
        <v>1307</v>
      </c>
      <c r="T86" s="90" t="s">
        <v>1307</v>
      </c>
      <c r="U86" s="91" t="s">
        <v>1307</v>
      </c>
      <c r="V86" s="91" t="s">
        <v>1307</v>
      </c>
    </row>
    <row r="87" spans="1:22">
      <c r="A87" s="92" t="s">
        <v>1076</v>
      </c>
      <c r="B87" s="16" t="str">
        <f>VLOOKUP(A87,'Planning Periods'!$E$2:$N$540,10,FALSE)</f>
        <v>01/01/2021 - 12/31/2028</v>
      </c>
      <c r="C87" s="91">
        <v>2015</v>
      </c>
      <c r="D87" s="91" t="str">
        <f t="shared" si="1"/>
        <v>Arroyo Grande 2015</v>
      </c>
      <c r="E87" s="91" t="s">
        <v>1307</v>
      </c>
      <c r="F87" s="363" t="s">
        <v>1307</v>
      </c>
      <c r="G87" s="91" t="s">
        <v>1307</v>
      </c>
      <c r="H87" s="91" t="s">
        <v>1307</v>
      </c>
      <c r="I87" s="90"/>
      <c r="J87" s="91" t="s">
        <v>1307</v>
      </c>
      <c r="K87" s="363" t="s">
        <v>1307</v>
      </c>
      <c r="L87" s="91" t="s">
        <v>1307</v>
      </c>
      <c r="M87" s="91" t="s">
        <v>1307</v>
      </c>
      <c r="N87" s="90"/>
      <c r="O87" s="91" t="s">
        <v>1307</v>
      </c>
      <c r="P87" s="91" t="s">
        <v>1307</v>
      </c>
      <c r="Q87" s="90"/>
      <c r="R87" s="91" t="s">
        <v>1307</v>
      </c>
      <c r="S87" s="91" t="s">
        <v>1307</v>
      </c>
      <c r="T87" s="90" t="s">
        <v>1307</v>
      </c>
      <c r="U87" s="91" t="s">
        <v>1307</v>
      </c>
      <c r="V87" s="91" t="s">
        <v>1307</v>
      </c>
    </row>
    <row r="88" spans="1:22">
      <c r="A88" s="92" t="s">
        <v>1076</v>
      </c>
      <c r="B88" s="16" t="str">
        <f>VLOOKUP(A88,'Planning Periods'!$E$2:$N$540,10,FALSE)</f>
        <v>01/01/2021 - 12/31/2028</v>
      </c>
      <c r="C88" s="91">
        <v>2016</v>
      </c>
      <c r="D88" s="91" t="str">
        <f t="shared" si="1"/>
        <v>Arroyo Grande 2016</v>
      </c>
      <c r="E88" s="91" t="s">
        <v>1307</v>
      </c>
      <c r="F88" s="363" t="s">
        <v>1307</v>
      </c>
      <c r="G88" s="91" t="s">
        <v>1307</v>
      </c>
      <c r="H88" s="91" t="s">
        <v>1307</v>
      </c>
      <c r="I88" s="90"/>
      <c r="J88" s="91" t="s">
        <v>1307</v>
      </c>
      <c r="K88" s="363" t="s">
        <v>1307</v>
      </c>
      <c r="L88" s="91" t="s">
        <v>1307</v>
      </c>
      <c r="M88" s="91" t="s">
        <v>1307</v>
      </c>
      <c r="N88" s="90"/>
      <c r="O88" s="91" t="s">
        <v>1307</v>
      </c>
      <c r="P88" s="91" t="s">
        <v>1307</v>
      </c>
      <c r="Q88" s="90"/>
      <c r="R88" s="91" t="s">
        <v>1307</v>
      </c>
      <c r="S88" s="91" t="s">
        <v>1307</v>
      </c>
      <c r="T88" s="90" t="s">
        <v>1307</v>
      </c>
      <c r="U88" s="91" t="s">
        <v>1307</v>
      </c>
      <c r="V88" s="91" t="s">
        <v>1307</v>
      </c>
    </row>
    <row r="89" spans="1:22">
      <c r="A89" s="92" t="s">
        <v>1076</v>
      </c>
      <c r="B89" s="16" t="str">
        <f>VLOOKUP(A89,'Planning Periods'!$E$2:$N$540,10,FALSE)</f>
        <v>01/01/2021 - 12/31/2028</v>
      </c>
      <c r="C89" s="91">
        <v>2017</v>
      </c>
      <c r="D89" s="91" t="str">
        <f t="shared" si="1"/>
        <v>Arroyo Grande 2017</v>
      </c>
      <c r="E89" s="91">
        <v>60</v>
      </c>
      <c r="F89" s="363">
        <v>0</v>
      </c>
      <c r="G89" s="91">
        <v>0</v>
      </c>
      <c r="H89" s="91">
        <v>0</v>
      </c>
      <c r="I89" s="90"/>
      <c r="J89" s="91">
        <v>38</v>
      </c>
      <c r="K89" s="363">
        <v>4</v>
      </c>
      <c r="L89" s="91">
        <v>0</v>
      </c>
      <c r="M89" s="91">
        <v>4</v>
      </c>
      <c r="N89" s="90"/>
      <c r="O89" s="91">
        <v>43</v>
      </c>
      <c r="P89" s="91">
        <v>0</v>
      </c>
      <c r="Q89" s="90"/>
      <c r="R89" s="91">
        <v>101</v>
      </c>
      <c r="S89" s="91">
        <v>37</v>
      </c>
      <c r="T89" s="90">
        <v>4</v>
      </c>
      <c r="U89" s="91">
        <v>242</v>
      </c>
      <c r="V89" s="91">
        <v>41</v>
      </c>
    </row>
    <row r="90" spans="1:22">
      <c r="A90" s="92" t="s">
        <v>1099</v>
      </c>
      <c r="B90" s="16" t="str">
        <f>VLOOKUP(A90,'Planning Periods'!$E$2:$N$540,10,FALSE)</f>
        <v>10/15/2021 - 10/15/2029</v>
      </c>
      <c r="C90" s="91">
        <v>2013</v>
      </c>
      <c r="D90" s="91" t="str">
        <f t="shared" si="1"/>
        <v>Artesia 2013</v>
      </c>
      <c r="E90" s="91">
        <v>31</v>
      </c>
      <c r="F90" s="363">
        <v>0</v>
      </c>
      <c r="G90" s="91">
        <v>0</v>
      </c>
      <c r="H90" s="91">
        <v>0</v>
      </c>
      <c r="I90" s="90"/>
      <c r="J90" s="91">
        <v>18</v>
      </c>
      <c r="K90" s="363">
        <v>0</v>
      </c>
      <c r="L90" s="91">
        <v>0</v>
      </c>
      <c r="M90" s="91">
        <v>0</v>
      </c>
      <c r="N90" s="90"/>
      <c r="O90" s="91">
        <v>20</v>
      </c>
      <c r="P90" s="91">
        <v>0</v>
      </c>
      <c r="Q90" s="90"/>
      <c r="R90" s="91">
        <v>51</v>
      </c>
      <c r="S90" s="91">
        <v>18</v>
      </c>
      <c r="T90" s="90">
        <v>0</v>
      </c>
      <c r="U90" s="91">
        <v>120</v>
      </c>
      <c r="V90" s="91">
        <v>18</v>
      </c>
    </row>
    <row r="91" spans="1:22">
      <c r="A91" s="92" t="s">
        <v>1099</v>
      </c>
      <c r="B91" s="16" t="str">
        <f>VLOOKUP(A91,'Planning Periods'!$E$2:$N$540,10,FALSE)</f>
        <v>10/15/2021 - 10/15/2029</v>
      </c>
      <c r="C91" s="91">
        <v>2014</v>
      </c>
      <c r="D91" s="91" t="str">
        <f t="shared" si="1"/>
        <v>Artesia 2014</v>
      </c>
      <c r="E91" s="91">
        <v>31</v>
      </c>
      <c r="F91" s="363">
        <v>0</v>
      </c>
      <c r="G91" s="91">
        <v>0</v>
      </c>
      <c r="H91" s="91">
        <v>0</v>
      </c>
      <c r="I91" s="90"/>
      <c r="J91" s="91">
        <v>18</v>
      </c>
      <c r="K91" s="363">
        <v>0</v>
      </c>
      <c r="L91" s="91">
        <v>0</v>
      </c>
      <c r="M91" s="91">
        <v>0</v>
      </c>
      <c r="N91" s="90"/>
      <c r="O91" s="91">
        <v>20</v>
      </c>
      <c r="P91" s="91">
        <v>0</v>
      </c>
      <c r="Q91" s="90"/>
      <c r="R91" s="91">
        <v>51</v>
      </c>
      <c r="S91" s="91">
        <v>17</v>
      </c>
      <c r="T91" s="90">
        <v>0</v>
      </c>
      <c r="U91" s="91">
        <v>120</v>
      </c>
      <c r="V91" s="91">
        <v>17</v>
      </c>
    </row>
    <row r="92" spans="1:22">
      <c r="A92" s="92" t="s">
        <v>1099</v>
      </c>
      <c r="B92" s="16" t="str">
        <f>VLOOKUP(A92,'Planning Periods'!$E$2:$N$540,10,FALSE)</f>
        <v>10/15/2021 - 10/15/2029</v>
      </c>
      <c r="C92" s="91">
        <v>2015</v>
      </c>
      <c r="D92" s="91" t="str">
        <f t="shared" si="1"/>
        <v>Artesia 2015</v>
      </c>
      <c r="E92" s="91">
        <v>31</v>
      </c>
      <c r="F92" s="363">
        <v>0</v>
      </c>
      <c r="G92" s="91">
        <v>0</v>
      </c>
      <c r="H92" s="91">
        <v>0</v>
      </c>
      <c r="I92" s="90"/>
      <c r="J92" s="91">
        <v>18</v>
      </c>
      <c r="K92" s="363">
        <v>0</v>
      </c>
      <c r="L92" s="91">
        <v>0</v>
      </c>
      <c r="M92" s="91">
        <v>0</v>
      </c>
      <c r="N92" s="90"/>
      <c r="O92" s="91">
        <v>20</v>
      </c>
      <c r="P92" s="91">
        <v>0</v>
      </c>
      <c r="Q92" s="90"/>
      <c r="R92" s="91">
        <v>51</v>
      </c>
      <c r="S92" s="91">
        <v>8</v>
      </c>
      <c r="T92" s="90">
        <v>0</v>
      </c>
      <c r="U92" s="91">
        <v>120</v>
      </c>
      <c r="V92" s="91">
        <v>8</v>
      </c>
    </row>
    <row r="93" spans="1:22">
      <c r="A93" s="92" t="s">
        <v>1099</v>
      </c>
      <c r="B93" s="16" t="str">
        <f>VLOOKUP(A93,'Planning Periods'!$E$2:$N$540,10,FALSE)</f>
        <v>10/15/2021 - 10/15/2029</v>
      </c>
      <c r="C93" s="91">
        <v>2016</v>
      </c>
      <c r="D93" s="91" t="str">
        <f t="shared" si="1"/>
        <v>Artesia 2016</v>
      </c>
      <c r="E93" s="91">
        <v>31</v>
      </c>
      <c r="F93" s="363">
        <v>0</v>
      </c>
      <c r="G93" s="91">
        <v>0</v>
      </c>
      <c r="H93" s="91">
        <v>0</v>
      </c>
      <c r="I93" s="90"/>
      <c r="J93" s="91">
        <v>18</v>
      </c>
      <c r="K93" s="363">
        <v>0</v>
      </c>
      <c r="L93" s="91">
        <v>0</v>
      </c>
      <c r="M93" s="91">
        <v>0</v>
      </c>
      <c r="N93" s="90"/>
      <c r="O93" s="91">
        <v>20</v>
      </c>
      <c r="P93" s="91">
        <v>0</v>
      </c>
      <c r="Q93" s="90"/>
      <c r="R93" s="91">
        <v>51</v>
      </c>
      <c r="S93" s="91">
        <v>22</v>
      </c>
      <c r="T93" s="90">
        <v>0</v>
      </c>
      <c r="U93" s="91">
        <v>120</v>
      </c>
      <c r="V93" s="91">
        <v>22</v>
      </c>
    </row>
    <row r="94" spans="1:22">
      <c r="A94" s="92" t="s">
        <v>1099</v>
      </c>
      <c r="B94" s="16" t="str">
        <f>VLOOKUP(A94,'Planning Periods'!$E$2:$N$540,10,FALSE)</f>
        <v>10/15/2021 - 10/15/2029</v>
      </c>
      <c r="C94" s="91">
        <v>2017</v>
      </c>
      <c r="D94" s="91" t="str">
        <f t="shared" si="1"/>
        <v>Artesia 2017</v>
      </c>
      <c r="E94" s="91">
        <v>31</v>
      </c>
      <c r="F94" s="363">
        <v>0</v>
      </c>
      <c r="G94" s="91">
        <v>0</v>
      </c>
      <c r="H94" s="91">
        <v>0</v>
      </c>
      <c r="I94" s="90"/>
      <c r="J94" s="91">
        <v>18</v>
      </c>
      <c r="K94" s="363">
        <v>0</v>
      </c>
      <c r="L94" s="91">
        <v>0</v>
      </c>
      <c r="M94" s="91">
        <v>0</v>
      </c>
      <c r="N94" s="90"/>
      <c r="O94" s="91">
        <v>20</v>
      </c>
      <c r="P94" s="91">
        <v>0</v>
      </c>
      <c r="Q94" s="90"/>
      <c r="R94" s="91">
        <v>51</v>
      </c>
      <c r="S94" s="91">
        <v>8</v>
      </c>
      <c r="T94" s="90">
        <v>0</v>
      </c>
      <c r="U94" s="91">
        <v>120</v>
      </c>
      <c r="V94" s="91">
        <v>8</v>
      </c>
    </row>
    <row r="95" spans="1:22">
      <c r="A95" s="92" t="s">
        <v>1150</v>
      </c>
      <c r="B95" s="16" t="str">
        <f>VLOOKUP(A95,'Planning Periods'!$E$2:$N$540,10,FALSE)</f>
        <v>12/31/2015 - 12/31/2023</v>
      </c>
      <c r="C95" s="91">
        <v>2013</v>
      </c>
      <c r="D95" s="91" t="str">
        <f t="shared" si="1"/>
        <v>Arvin 2013</v>
      </c>
      <c r="E95" s="91" t="s">
        <v>1307</v>
      </c>
      <c r="F95" s="363" t="s">
        <v>1307</v>
      </c>
      <c r="G95" s="91" t="s">
        <v>1307</v>
      </c>
      <c r="H95" s="91" t="s">
        <v>1307</v>
      </c>
      <c r="I95" s="90"/>
      <c r="J95" s="91" t="s">
        <v>1307</v>
      </c>
      <c r="K95" s="363" t="s">
        <v>1307</v>
      </c>
      <c r="L95" s="91" t="s">
        <v>1307</v>
      </c>
      <c r="M95" s="91" t="s">
        <v>1307</v>
      </c>
      <c r="N95" s="90"/>
      <c r="O95" s="91" t="s">
        <v>1307</v>
      </c>
      <c r="P95" s="91" t="s">
        <v>1307</v>
      </c>
      <c r="Q95" s="90"/>
      <c r="R95" s="91" t="s">
        <v>1307</v>
      </c>
      <c r="S95" s="91" t="s">
        <v>1307</v>
      </c>
      <c r="T95" s="90" t="s">
        <v>1307</v>
      </c>
      <c r="U95" s="91" t="s">
        <v>1307</v>
      </c>
      <c r="V95" s="91" t="s">
        <v>1307</v>
      </c>
    </row>
    <row r="96" spans="1:22">
      <c r="A96" s="92" t="s">
        <v>1150</v>
      </c>
      <c r="B96" s="16" t="str">
        <f>VLOOKUP(A96,'Planning Periods'!$E$2:$N$540,10,FALSE)</f>
        <v>12/31/2015 - 12/31/2023</v>
      </c>
      <c r="C96" s="91">
        <v>2014</v>
      </c>
      <c r="D96" s="91" t="str">
        <f t="shared" si="1"/>
        <v>Arvin 2014</v>
      </c>
      <c r="E96" s="91" t="s">
        <v>1307</v>
      </c>
      <c r="F96" s="363" t="s">
        <v>1307</v>
      </c>
      <c r="G96" s="91" t="s">
        <v>1307</v>
      </c>
      <c r="H96" s="91" t="s">
        <v>1307</v>
      </c>
      <c r="I96" s="90"/>
      <c r="J96" s="91" t="s">
        <v>1307</v>
      </c>
      <c r="K96" s="363" t="s">
        <v>1307</v>
      </c>
      <c r="L96" s="91" t="s">
        <v>1307</v>
      </c>
      <c r="M96" s="91" t="s">
        <v>1307</v>
      </c>
      <c r="N96" s="90"/>
      <c r="O96" s="91" t="s">
        <v>1307</v>
      </c>
      <c r="P96" s="91" t="s">
        <v>1307</v>
      </c>
      <c r="Q96" s="90"/>
      <c r="R96" s="91" t="s">
        <v>1307</v>
      </c>
      <c r="S96" s="91" t="s">
        <v>1307</v>
      </c>
      <c r="T96" s="90" t="s">
        <v>1307</v>
      </c>
      <c r="U96" s="91" t="s">
        <v>1307</v>
      </c>
      <c r="V96" s="91" t="s">
        <v>1307</v>
      </c>
    </row>
    <row r="97" spans="1:22">
      <c r="A97" s="92" t="s">
        <v>1150</v>
      </c>
      <c r="B97" s="16" t="str">
        <f>VLOOKUP(A97,'Planning Periods'!$E$2:$N$540,10,FALSE)</f>
        <v>12/31/2015 - 12/31/2023</v>
      </c>
      <c r="C97" s="91">
        <v>2015</v>
      </c>
      <c r="D97" s="91" t="str">
        <f t="shared" si="1"/>
        <v>Arvin 2015</v>
      </c>
      <c r="E97" s="91">
        <v>398</v>
      </c>
      <c r="F97" s="363">
        <v>0</v>
      </c>
      <c r="G97" s="91">
        <v>0</v>
      </c>
      <c r="H97" s="91">
        <v>0</v>
      </c>
      <c r="I97" s="90"/>
      <c r="J97" s="91">
        <v>239</v>
      </c>
      <c r="K97" s="363">
        <v>26</v>
      </c>
      <c r="L97" s="91">
        <v>9</v>
      </c>
      <c r="M97" s="91">
        <v>17</v>
      </c>
      <c r="N97" s="90"/>
      <c r="O97" s="91">
        <v>183</v>
      </c>
      <c r="P97" s="91">
        <v>60</v>
      </c>
      <c r="Q97" s="90"/>
      <c r="R97" s="91">
        <v>349</v>
      </c>
      <c r="S97" s="91">
        <v>0</v>
      </c>
      <c r="T97" s="90">
        <v>17</v>
      </c>
      <c r="U97" s="91">
        <v>1169</v>
      </c>
      <c r="V97" s="91">
        <v>86</v>
      </c>
    </row>
    <row r="98" spans="1:22">
      <c r="A98" s="92" t="s">
        <v>1150</v>
      </c>
      <c r="B98" s="16" t="str">
        <f>VLOOKUP(A98,'Planning Periods'!$E$2:$N$540,10,FALSE)</f>
        <v>12/31/2015 - 12/31/2023</v>
      </c>
      <c r="C98" s="91">
        <v>2016</v>
      </c>
      <c r="D98" s="91" t="str">
        <f t="shared" si="1"/>
        <v>Arvin 2016</v>
      </c>
      <c r="E98" s="91">
        <v>398</v>
      </c>
      <c r="F98" s="363">
        <v>0</v>
      </c>
      <c r="G98" s="91">
        <v>0</v>
      </c>
      <c r="H98" s="91">
        <v>0</v>
      </c>
      <c r="I98" s="90"/>
      <c r="J98" s="91">
        <v>239</v>
      </c>
      <c r="K98" s="363">
        <v>24</v>
      </c>
      <c r="L98" s="91">
        <v>11</v>
      </c>
      <c r="M98" s="91">
        <v>13</v>
      </c>
      <c r="N98" s="90"/>
      <c r="O98" s="91">
        <v>183</v>
      </c>
      <c r="P98" s="91">
        <v>29</v>
      </c>
      <c r="Q98" s="90"/>
      <c r="R98" s="91">
        <v>349</v>
      </c>
      <c r="S98" s="91">
        <v>0</v>
      </c>
      <c r="T98" s="90">
        <v>13</v>
      </c>
      <c r="U98" s="91">
        <v>1169</v>
      </c>
      <c r="V98" s="91">
        <v>53</v>
      </c>
    </row>
    <row r="99" spans="1:22">
      <c r="A99" s="92" t="s">
        <v>1150</v>
      </c>
      <c r="B99" s="16" t="str">
        <f>VLOOKUP(A99,'Planning Periods'!$E$2:$N$540,10,FALSE)</f>
        <v>12/31/2015 - 12/31/2023</v>
      </c>
      <c r="C99" s="91">
        <v>2017</v>
      </c>
      <c r="D99" s="91" t="str">
        <f t="shared" si="1"/>
        <v>Arvin 2017</v>
      </c>
      <c r="E99" s="91">
        <v>398</v>
      </c>
      <c r="F99" s="363">
        <v>0</v>
      </c>
      <c r="G99" s="91">
        <v>0</v>
      </c>
      <c r="H99" s="91">
        <v>0</v>
      </c>
      <c r="I99" s="90"/>
      <c r="J99" s="91">
        <v>239</v>
      </c>
      <c r="K99" s="363">
        <v>6</v>
      </c>
      <c r="L99" s="91">
        <v>0</v>
      </c>
      <c r="M99" s="91">
        <v>6</v>
      </c>
      <c r="N99" s="90"/>
      <c r="O99" s="91">
        <v>183</v>
      </c>
      <c r="P99" s="91">
        <v>79</v>
      </c>
      <c r="Q99" s="90"/>
      <c r="R99" s="91">
        <v>349</v>
      </c>
      <c r="S99" s="91">
        <v>0</v>
      </c>
      <c r="T99" s="90">
        <v>6</v>
      </c>
      <c r="U99" s="91">
        <v>1169</v>
      </c>
      <c r="V99" s="91">
        <v>85</v>
      </c>
    </row>
    <row r="100" spans="1:22">
      <c r="A100" s="92" t="s">
        <v>1097</v>
      </c>
      <c r="B100" s="16" t="str">
        <f>VLOOKUP(A100,'Planning Periods'!$E$2:$N$540,10,FALSE)</f>
        <v>01/01/2021 - 12/31/2028</v>
      </c>
      <c r="C100" s="91">
        <v>2014</v>
      </c>
      <c r="D100" s="91" t="str">
        <f t="shared" si="1"/>
        <v>Atascadero 2014</v>
      </c>
      <c r="E100" s="91">
        <v>98</v>
      </c>
      <c r="F100" s="363">
        <v>2</v>
      </c>
      <c r="G100" s="91">
        <v>2</v>
      </c>
      <c r="H100" s="91">
        <v>0</v>
      </c>
      <c r="I100" s="90"/>
      <c r="J100" s="91">
        <v>62</v>
      </c>
      <c r="K100" s="363">
        <v>1</v>
      </c>
      <c r="L100" s="91">
        <v>1</v>
      </c>
      <c r="M100" s="91">
        <v>0</v>
      </c>
      <c r="N100" s="90"/>
      <c r="O100" s="91">
        <v>69</v>
      </c>
      <c r="P100" s="91">
        <v>76</v>
      </c>
      <c r="Q100" s="90"/>
      <c r="R100" s="91">
        <v>164</v>
      </c>
      <c r="S100" s="91">
        <v>106</v>
      </c>
      <c r="T100" s="90">
        <v>0</v>
      </c>
      <c r="U100" s="91">
        <v>393</v>
      </c>
      <c r="V100" s="91">
        <v>185</v>
      </c>
    </row>
    <row r="101" spans="1:22">
      <c r="A101" s="92" t="s">
        <v>1097</v>
      </c>
      <c r="B101" s="16" t="str">
        <f>VLOOKUP(A101,'Planning Periods'!$E$2:$N$540,10,FALSE)</f>
        <v>01/01/2021 - 12/31/2028</v>
      </c>
      <c r="C101" s="91">
        <v>2015</v>
      </c>
      <c r="D101" s="91" t="str">
        <f t="shared" si="1"/>
        <v>Atascadero 2015</v>
      </c>
      <c r="E101" s="91">
        <v>98</v>
      </c>
      <c r="F101" s="363">
        <v>1</v>
      </c>
      <c r="G101" s="91">
        <v>1</v>
      </c>
      <c r="H101" s="91">
        <v>0</v>
      </c>
      <c r="I101" s="90"/>
      <c r="J101" s="91">
        <v>62</v>
      </c>
      <c r="K101" s="363">
        <v>0</v>
      </c>
      <c r="L101" s="91">
        <v>0</v>
      </c>
      <c r="M101" s="91">
        <v>0</v>
      </c>
      <c r="N101" s="90"/>
      <c r="O101" s="91">
        <v>69</v>
      </c>
      <c r="P101" s="91">
        <v>58</v>
      </c>
      <c r="Q101" s="90"/>
      <c r="R101" s="91">
        <v>164</v>
      </c>
      <c r="S101" s="91">
        <v>29</v>
      </c>
      <c r="T101" s="90">
        <v>0</v>
      </c>
      <c r="U101" s="91">
        <v>393</v>
      </c>
      <c r="V101" s="91">
        <v>88</v>
      </c>
    </row>
    <row r="102" spans="1:22">
      <c r="A102" s="92" t="s">
        <v>1097</v>
      </c>
      <c r="B102" s="16" t="str">
        <f>VLOOKUP(A102,'Planning Periods'!$E$2:$N$540,10,FALSE)</f>
        <v>01/01/2021 - 12/31/2028</v>
      </c>
      <c r="C102" s="91">
        <v>2016</v>
      </c>
      <c r="D102" s="91" t="str">
        <f t="shared" si="1"/>
        <v>Atascadero 2016</v>
      </c>
      <c r="E102" s="91">
        <v>98</v>
      </c>
      <c r="F102" s="363">
        <v>45</v>
      </c>
      <c r="G102" s="91">
        <v>45</v>
      </c>
      <c r="H102" s="91">
        <v>0</v>
      </c>
      <c r="I102" s="90"/>
      <c r="J102" s="91">
        <v>62</v>
      </c>
      <c r="K102" s="363">
        <v>25</v>
      </c>
      <c r="L102" s="91">
        <v>25</v>
      </c>
      <c r="M102" s="91">
        <v>0</v>
      </c>
      <c r="N102" s="90"/>
      <c r="O102" s="91">
        <v>69</v>
      </c>
      <c r="P102" s="91">
        <v>29</v>
      </c>
      <c r="Q102" s="90"/>
      <c r="R102" s="91">
        <v>164</v>
      </c>
      <c r="S102" s="91">
        <v>21</v>
      </c>
      <c r="T102" s="90">
        <v>0</v>
      </c>
      <c r="U102" s="91">
        <v>393</v>
      </c>
      <c r="V102" s="91">
        <v>120</v>
      </c>
    </row>
    <row r="103" spans="1:22">
      <c r="A103" s="92" t="s">
        <v>1097</v>
      </c>
      <c r="B103" s="16" t="str">
        <f>VLOOKUP(A103,'Planning Periods'!$E$2:$N$540,10,FALSE)</f>
        <v>01/01/2021 - 12/31/2028</v>
      </c>
      <c r="C103" s="91">
        <v>2017</v>
      </c>
      <c r="D103" s="91" t="str">
        <f t="shared" si="1"/>
        <v>Atascadero 2017</v>
      </c>
      <c r="E103" s="91">
        <v>98</v>
      </c>
      <c r="F103" s="363">
        <v>0</v>
      </c>
      <c r="G103" s="91">
        <v>0</v>
      </c>
      <c r="H103" s="91">
        <v>0</v>
      </c>
      <c r="I103" s="90"/>
      <c r="J103" s="91">
        <v>62</v>
      </c>
      <c r="K103" s="363">
        <v>0</v>
      </c>
      <c r="L103" s="91">
        <v>0</v>
      </c>
      <c r="M103" s="91">
        <v>0</v>
      </c>
      <c r="N103" s="90"/>
      <c r="O103" s="91">
        <v>69</v>
      </c>
      <c r="P103" s="91">
        <v>1</v>
      </c>
      <c r="Q103" s="90"/>
      <c r="R103" s="91">
        <v>164</v>
      </c>
      <c r="S103" s="91">
        <v>76</v>
      </c>
      <c r="T103" s="90">
        <v>0</v>
      </c>
      <c r="U103" s="91">
        <v>393</v>
      </c>
      <c r="V103" s="91">
        <v>77</v>
      </c>
    </row>
    <row r="104" spans="1:22">
      <c r="A104" s="92" t="s">
        <v>1151</v>
      </c>
      <c r="B104" s="16" t="str">
        <f>VLOOKUP(A104,'Planning Periods'!$E$2:$N$540,10,FALSE)</f>
        <v>01/31/2023 - 01/31/2031</v>
      </c>
      <c r="C104" s="91">
        <v>2014</v>
      </c>
      <c r="D104" s="91" t="str">
        <f t="shared" si="1"/>
        <v>Atherton 2014</v>
      </c>
      <c r="E104" s="91">
        <v>35</v>
      </c>
      <c r="F104" s="363">
        <v>1</v>
      </c>
      <c r="G104" s="91">
        <v>0</v>
      </c>
      <c r="H104" s="91">
        <v>1</v>
      </c>
      <c r="I104" s="90"/>
      <c r="J104" s="91">
        <v>26</v>
      </c>
      <c r="K104" s="363">
        <v>3</v>
      </c>
      <c r="L104" s="91">
        <v>0</v>
      </c>
      <c r="M104" s="91">
        <v>3</v>
      </c>
      <c r="N104" s="90"/>
      <c r="O104" s="91">
        <v>29</v>
      </c>
      <c r="P104" s="91">
        <v>0</v>
      </c>
      <c r="Q104" s="90"/>
      <c r="R104" s="91">
        <v>3</v>
      </c>
      <c r="S104" s="91">
        <v>1</v>
      </c>
      <c r="T104" s="90">
        <v>3</v>
      </c>
      <c r="U104" s="91">
        <v>93</v>
      </c>
      <c r="V104" s="91">
        <v>5</v>
      </c>
    </row>
    <row r="105" spans="1:22">
      <c r="A105" s="92" t="s">
        <v>1151</v>
      </c>
      <c r="B105" s="16" t="str">
        <f>VLOOKUP(A105,'Planning Periods'!$E$2:$N$540,10,FALSE)</f>
        <v>01/31/2023 - 01/31/2031</v>
      </c>
      <c r="C105" s="91">
        <v>2015</v>
      </c>
      <c r="D105" s="91" t="str">
        <f t="shared" si="1"/>
        <v>Atherton 2015</v>
      </c>
      <c r="E105" s="91">
        <v>35</v>
      </c>
      <c r="F105" s="363">
        <v>12</v>
      </c>
      <c r="G105" s="91">
        <v>12</v>
      </c>
      <c r="H105" s="91">
        <v>0</v>
      </c>
      <c r="I105" s="90"/>
      <c r="J105" s="91">
        <v>26</v>
      </c>
      <c r="K105" s="363">
        <v>0</v>
      </c>
      <c r="L105" s="91">
        <v>0</v>
      </c>
      <c r="M105" s="91">
        <v>0</v>
      </c>
      <c r="N105" s="90"/>
      <c r="O105" s="91">
        <v>29</v>
      </c>
      <c r="P105" s="91">
        <v>0</v>
      </c>
      <c r="Q105" s="90"/>
      <c r="R105" s="91">
        <v>3</v>
      </c>
      <c r="S105" s="91">
        <v>0</v>
      </c>
      <c r="T105" s="90">
        <v>0</v>
      </c>
      <c r="U105" s="91">
        <v>93</v>
      </c>
      <c r="V105" s="91">
        <v>12</v>
      </c>
    </row>
    <row r="106" spans="1:22">
      <c r="A106" s="92" t="s">
        <v>1151</v>
      </c>
      <c r="B106" s="16" t="str">
        <f>VLOOKUP(A106,'Planning Periods'!$E$2:$N$540,10,FALSE)</f>
        <v>01/31/2023 - 01/31/2031</v>
      </c>
      <c r="C106" s="91">
        <v>2016</v>
      </c>
      <c r="D106" s="91" t="str">
        <f t="shared" si="1"/>
        <v>Atherton 2016</v>
      </c>
      <c r="E106" s="91">
        <v>35</v>
      </c>
      <c r="F106" s="363">
        <v>5</v>
      </c>
      <c r="G106" s="91">
        <v>0</v>
      </c>
      <c r="H106" s="91">
        <v>5</v>
      </c>
      <c r="I106" s="90"/>
      <c r="J106" s="91">
        <v>26</v>
      </c>
      <c r="K106" s="363">
        <v>3</v>
      </c>
      <c r="L106" s="91">
        <v>0</v>
      </c>
      <c r="M106" s="91">
        <v>3</v>
      </c>
      <c r="N106" s="90"/>
      <c r="O106" s="91">
        <v>29</v>
      </c>
      <c r="P106" s="91">
        <v>2</v>
      </c>
      <c r="Q106" s="90"/>
      <c r="R106" s="91">
        <v>3</v>
      </c>
      <c r="S106" s="91">
        <v>5</v>
      </c>
      <c r="T106" s="90">
        <v>3</v>
      </c>
      <c r="U106" s="91">
        <v>93</v>
      </c>
      <c r="V106" s="91">
        <v>15</v>
      </c>
    </row>
    <row r="107" spans="1:22">
      <c r="A107" s="92" t="s">
        <v>1151</v>
      </c>
      <c r="B107" s="16" t="str">
        <f>VLOOKUP(A107,'Planning Periods'!$E$2:$N$540,10,FALSE)</f>
        <v>01/31/2023 - 01/31/2031</v>
      </c>
      <c r="C107" s="91">
        <v>2017</v>
      </c>
      <c r="D107" s="91" t="str">
        <f t="shared" si="1"/>
        <v>Atherton 2017</v>
      </c>
      <c r="E107" s="91">
        <v>35</v>
      </c>
      <c r="F107" s="363">
        <v>6</v>
      </c>
      <c r="G107" s="91">
        <v>0</v>
      </c>
      <c r="H107" s="91">
        <v>6</v>
      </c>
      <c r="I107" s="90"/>
      <c r="J107" s="91">
        <v>26</v>
      </c>
      <c r="K107" s="363">
        <v>5</v>
      </c>
      <c r="L107" s="91">
        <v>0</v>
      </c>
      <c r="M107" s="91">
        <v>5</v>
      </c>
      <c r="N107" s="90"/>
      <c r="O107" s="91">
        <v>29</v>
      </c>
      <c r="P107" s="91">
        <v>0</v>
      </c>
      <c r="Q107" s="90"/>
      <c r="R107" s="91">
        <v>3</v>
      </c>
      <c r="S107" s="91">
        <v>25</v>
      </c>
      <c r="T107" s="90">
        <v>5</v>
      </c>
      <c r="U107" s="91">
        <v>93</v>
      </c>
      <c r="V107" s="91">
        <v>36</v>
      </c>
    </row>
    <row r="108" spans="1:22">
      <c r="A108" s="92" t="s">
        <v>1149</v>
      </c>
      <c r="B108" s="16" t="str">
        <f>VLOOKUP(A108,'Planning Periods'!$E$2:$N$540,10,FALSE)</f>
        <v>03/31/2016 - 03/31/2024</v>
      </c>
      <c r="C108" s="91">
        <v>2014</v>
      </c>
      <c r="D108" s="91" t="str">
        <f t="shared" si="1"/>
        <v>Atwater 2014</v>
      </c>
      <c r="E108" s="91" t="s">
        <v>1307</v>
      </c>
      <c r="F108" s="363" t="s">
        <v>1307</v>
      </c>
      <c r="G108" s="91" t="s">
        <v>1307</v>
      </c>
      <c r="H108" s="91" t="s">
        <v>1307</v>
      </c>
      <c r="I108" s="90"/>
      <c r="J108" s="91" t="s">
        <v>1307</v>
      </c>
      <c r="K108" s="363" t="s">
        <v>1307</v>
      </c>
      <c r="L108" s="91" t="s">
        <v>1307</v>
      </c>
      <c r="M108" s="91" t="s">
        <v>1307</v>
      </c>
      <c r="N108" s="90"/>
      <c r="O108" s="91" t="s">
        <v>1307</v>
      </c>
      <c r="P108" s="91" t="s">
        <v>1307</v>
      </c>
      <c r="Q108" s="90"/>
      <c r="R108" s="91" t="s">
        <v>1307</v>
      </c>
      <c r="S108" s="91" t="s">
        <v>1307</v>
      </c>
      <c r="T108" s="90" t="s">
        <v>1307</v>
      </c>
      <c r="U108" s="91" t="s">
        <v>1307</v>
      </c>
      <c r="V108" s="91" t="s">
        <v>1307</v>
      </c>
    </row>
    <row r="109" spans="1:22">
      <c r="A109" s="92" t="s">
        <v>1149</v>
      </c>
      <c r="B109" s="16" t="str">
        <f>VLOOKUP(A109,'Planning Periods'!$E$2:$N$540,10,FALSE)</f>
        <v>03/31/2016 - 03/31/2024</v>
      </c>
      <c r="C109" s="91">
        <v>2015</v>
      </c>
      <c r="D109" s="91" t="str">
        <f t="shared" si="1"/>
        <v>Atwater 2015</v>
      </c>
      <c r="E109" s="91" t="s">
        <v>1307</v>
      </c>
      <c r="F109" s="363" t="s">
        <v>1307</v>
      </c>
      <c r="G109" s="91" t="s">
        <v>1307</v>
      </c>
      <c r="H109" s="91" t="s">
        <v>1307</v>
      </c>
      <c r="I109" s="90"/>
      <c r="J109" s="91" t="s">
        <v>1307</v>
      </c>
      <c r="K109" s="363" t="s">
        <v>1307</v>
      </c>
      <c r="L109" s="91" t="s">
        <v>1307</v>
      </c>
      <c r="M109" s="91" t="s">
        <v>1307</v>
      </c>
      <c r="N109" s="90"/>
      <c r="O109" s="91" t="s">
        <v>1307</v>
      </c>
      <c r="P109" s="91" t="s">
        <v>1307</v>
      </c>
      <c r="Q109" s="90"/>
      <c r="R109" s="91" t="s">
        <v>1307</v>
      </c>
      <c r="S109" s="91" t="s">
        <v>1307</v>
      </c>
      <c r="T109" s="90" t="s">
        <v>1307</v>
      </c>
      <c r="U109" s="91" t="s">
        <v>1307</v>
      </c>
      <c r="V109" s="91" t="s">
        <v>1307</v>
      </c>
    </row>
    <row r="110" spans="1:22">
      <c r="A110" s="92" t="s">
        <v>1149</v>
      </c>
      <c r="B110" s="16" t="str">
        <f>VLOOKUP(A110,'Planning Periods'!$E$2:$N$540,10,FALSE)</f>
        <v>03/31/2016 - 03/31/2024</v>
      </c>
      <c r="C110" s="91">
        <v>2016</v>
      </c>
      <c r="D110" s="91" t="str">
        <f t="shared" si="1"/>
        <v>Atwater 2016</v>
      </c>
      <c r="E110" s="91">
        <v>429</v>
      </c>
      <c r="F110" s="363">
        <v>0</v>
      </c>
      <c r="G110" s="91">
        <v>0</v>
      </c>
      <c r="H110" s="91">
        <v>0</v>
      </c>
      <c r="I110" s="90"/>
      <c r="J110" s="91">
        <v>307</v>
      </c>
      <c r="K110" s="363">
        <v>0</v>
      </c>
      <c r="L110" s="91">
        <v>0</v>
      </c>
      <c r="M110" s="91">
        <v>0</v>
      </c>
      <c r="N110" s="90"/>
      <c r="O110" s="91">
        <v>281</v>
      </c>
      <c r="P110" s="91">
        <v>0</v>
      </c>
      <c r="Q110" s="90"/>
      <c r="R110" s="91">
        <v>748</v>
      </c>
      <c r="S110" s="91">
        <v>235</v>
      </c>
      <c r="T110" s="90">
        <v>0</v>
      </c>
      <c r="U110" s="91">
        <v>1765</v>
      </c>
      <c r="V110" s="91">
        <v>235</v>
      </c>
    </row>
    <row r="111" spans="1:22">
      <c r="A111" s="92" t="s">
        <v>1149</v>
      </c>
      <c r="B111" s="16" t="str">
        <f>VLOOKUP(A111,'Planning Periods'!$E$2:$N$540,10,FALSE)</f>
        <v>03/31/2016 - 03/31/2024</v>
      </c>
      <c r="C111" s="91">
        <v>2017</v>
      </c>
      <c r="D111" s="91" t="str">
        <f t="shared" si="1"/>
        <v>Atwater 2017</v>
      </c>
      <c r="E111" s="91">
        <v>429</v>
      </c>
      <c r="F111" s="363">
        <v>0</v>
      </c>
      <c r="G111" s="91">
        <v>0</v>
      </c>
      <c r="H111" s="91">
        <v>0</v>
      </c>
      <c r="I111" s="90"/>
      <c r="J111" s="91">
        <v>307</v>
      </c>
      <c r="K111" s="363">
        <v>0</v>
      </c>
      <c r="L111" s="91">
        <v>0</v>
      </c>
      <c r="M111" s="91">
        <v>0</v>
      </c>
      <c r="N111" s="90"/>
      <c r="O111" s="91">
        <v>281</v>
      </c>
      <c r="P111" s="91">
        <v>0</v>
      </c>
      <c r="Q111" s="90"/>
      <c r="R111" s="91">
        <v>748</v>
      </c>
      <c r="S111" s="91">
        <v>133</v>
      </c>
      <c r="T111" s="90">
        <v>0</v>
      </c>
      <c r="U111" s="91">
        <v>1765</v>
      </c>
      <c r="V111" s="91">
        <v>133</v>
      </c>
    </row>
    <row r="112" spans="1:22">
      <c r="A112" s="92" t="s">
        <v>1102</v>
      </c>
      <c r="B112" s="16" t="str">
        <f>VLOOKUP(A112,'Planning Periods'!$E$2:$N$540,10,FALSE)</f>
        <v>05/15/2021 - 05/15/2029</v>
      </c>
      <c r="C112" s="91">
        <v>2013</v>
      </c>
      <c r="D112" s="91" t="str">
        <f t="shared" si="1"/>
        <v>Auburn 2013</v>
      </c>
      <c r="E112" s="91">
        <v>74</v>
      </c>
      <c r="F112" s="363">
        <v>0</v>
      </c>
      <c r="G112" s="91">
        <v>0</v>
      </c>
      <c r="H112" s="91">
        <v>0</v>
      </c>
      <c r="I112" s="90"/>
      <c r="J112" s="91">
        <v>52</v>
      </c>
      <c r="K112" s="363">
        <v>0</v>
      </c>
      <c r="L112" s="91">
        <v>0</v>
      </c>
      <c r="M112" s="91">
        <v>0</v>
      </c>
      <c r="N112" s="90"/>
      <c r="O112" s="91">
        <v>57</v>
      </c>
      <c r="P112" s="91">
        <v>2</v>
      </c>
      <c r="Q112" s="90"/>
      <c r="R112" s="91">
        <v>125</v>
      </c>
      <c r="S112" s="91">
        <v>10</v>
      </c>
      <c r="T112" s="90">
        <v>0</v>
      </c>
      <c r="U112" s="91">
        <v>308</v>
      </c>
      <c r="V112" s="91">
        <v>12</v>
      </c>
    </row>
    <row r="113" spans="1:22">
      <c r="A113" s="92" t="s">
        <v>1102</v>
      </c>
      <c r="B113" s="16" t="str">
        <f>VLOOKUP(A113,'Planning Periods'!$E$2:$N$540,10,FALSE)</f>
        <v>05/15/2021 - 05/15/2029</v>
      </c>
      <c r="C113" s="91">
        <v>2014</v>
      </c>
      <c r="D113" s="91" t="str">
        <f t="shared" si="1"/>
        <v>Auburn 2014</v>
      </c>
      <c r="E113" s="91">
        <v>74</v>
      </c>
      <c r="F113" s="363">
        <v>0</v>
      </c>
      <c r="G113" s="91">
        <v>0</v>
      </c>
      <c r="H113" s="91">
        <v>0</v>
      </c>
      <c r="I113" s="90"/>
      <c r="J113" s="91">
        <v>52</v>
      </c>
      <c r="K113" s="363">
        <v>0</v>
      </c>
      <c r="L113" s="91">
        <v>0</v>
      </c>
      <c r="M113" s="91">
        <v>0</v>
      </c>
      <c r="N113" s="90"/>
      <c r="O113" s="91">
        <v>57</v>
      </c>
      <c r="P113" s="91">
        <v>0</v>
      </c>
      <c r="Q113" s="90"/>
      <c r="R113" s="91">
        <v>125</v>
      </c>
      <c r="S113" s="91">
        <v>13</v>
      </c>
      <c r="T113" s="90">
        <v>0</v>
      </c>
      <c r="U113" s="91">
        <v>308</v>
      </c>
      <c r="V113" s="91">
        <v>13</v>
      </c>
    </row>
    <row r="114" spans="1:22">
      <c r="A114" s="92" t="s">
        <v>1102</v>
      </c>
      <c r="B114" s="16" t="str">
        <f>VLOOKUP(A114,'Planning Periods'!$E$2:$N$540,10,FALSE)</f>
        <v>05/15/2021 - 05/15/2029</v>
      </c>
      <c r="C114" s="91">
        <v>2015</v>
      </c>
      <c r="D114" s="91" t="str">
        <f t="shared" si="1"/>
        <v>Auburn 2015</v>
      </c>
      <c r="E114" s="91">
        <v>74</v>
      </c>
      <c r="F114" s="363">
        <v>0</v>
      </c>
      <c r="G114" s="91">
        <v>0</v>
      </c>
      <c r="H114" s="91">
        <v>0</v>
      </c>
      <c r="I114" s="90"/>
      <c r="J114" s="91">
        <v>52</v>
      </c>
      <c r="K114" s="363">
        <v>0</v>
      </c>
      <c r="L114" s="91">
        <v>0</v>
      </c>
      <c r="M114" s="91">
        <v>0</v>
      </c>
      <c r="N114" s="90"/>
      <c r="O114" s="91">
        <v>57</v>
      </c>
      <c r="P114" s="91">
        <v>0</v>
      </c>
      <c r="Q114" s="90"/>
      <c r="R114" s="91">
        <v>125</v>
      </c>
      <c r="S114" s="91">
        <v>10</v>
      </c>
      <c r="T114" s="90">
        <v>0</v>
      </c>
      <c r="U114" s="91">
        <v>308</v>
      </c>
      <c r="V114" s="91">
        <v>10</v>
      </c>
    </row>
    <row r="115" spans="1:22">
      <c r="A115" s="92" t="s">
        <v>1102</v>
      </c>
      <c r="B115" s="16" t="str">
        <f>VLOOKUP(A115,'Planning Periods'!$E$2:$N$540,10,FALSE)</f>
        <v>05/15/2021 - 05/15/2029</v>
      </c>
      <c r="C115" s="91">
        <v>2016</v>
      </c>
      <c r="D115" s="91" t="str">
        <f t="shared" si="1"/>
        <v>Auburn 2016</v>
      </c>
      <c r="E115" s="91">
        <v>74</v>
      </c>
      <c r="F115" s="363">
        <v>0</v>
      </c>
      <c r="G115" s="91">
        <v>0</v>
      </c>
      <c r="H115" s="91">
        <v>0</v>
      </c>
      <c r="I115" s="90"/>
      <c r="J115" s="91">
        <v>52</v>
      </c>
      <c r="K115" s="363">
        <v>0</v>
      </c>
      <c r="L115" s="91">
        <v>0</v>
      </c>
      <c r="M115" s="91">
        <v>0</v>
      </c>
      <c r="N115" s="90"/>
      <c r="O115" s="91">
        <v>57</v>
      </c>
      <c r="P115" s="91">
        <v>9</v>
      </c>
      <c r="Q115" s="90"/>
      <c r="R115" s="91">
        <v>125</v>
      </c>
      <c r="S115" s="91">
        <v>13</v>
      </c>
      <c r="T115" s="90">
        <v>0</v>
      </c>
      <c r="U115" s="91">
        <v>308</v>
      </c>
      <c r="V115" s="91">
        <v>22</v>
      </c>
    </row>
    <row r="116" spans="1:22">
      <c r="A116" s="92" t="s">
        <v>1102</v>
      </c>
      <c r="B116" s="16" t="str">
        <f>VLOOKUP(A116,'Planning Periods'!$E$2:$N$540,10,FALSE)</f>
        <v>05/15/2021 - 05/15/2029</v>
      </c>
      <c r="C116" s="91">
        <v>2017</v>
      </c>
      <c r="D116" s="91" t="str">
        <f t="shared" si="1"/>
        <v>Auburn 2017</v>
      </c>
      <c r="E116" s="91">
        <v>74</v>
      </c>
      <c r="F116" s="363">
        <v>0</v>
      </c>
      <c r="G116" s="91">
        <v>0</v>
      </c>
      <c r="H116" s="91">
        <v>0</v>
      </c>
      <c r="I116" s="90"/>
      <c r="J116" s="91">
        <v>52</v>
      </c>
      <c r="K116" s="363">
        <v>0</v>
      </c>
      <c r="L116" s="91">
        <v>0</v>
      </c>
      <c r="M116" s="91">
        <v>0</v>
      </c>
      <c r="N116" s="90"/>
      <c r="O116" s="91">
        <v>57</v>
      </c>
      <c r="P116" s="91">
        <v>22</v>
      </c>
      <c r="Q116" s="90"/>
      <c r="R116" s="91">
        <v>125</v>
      </c>
      <c r="S116" s="91">
        <v>17</v>
      </c>
      <c r="T116" s="90">
        <v>0</v>
      </c>
      <c r="U116" s="91">
        <v>308</v>
      </c>
      <c r="V116" s="91">
        <v>39</v>
      </c>
    </row>
    <row r="117" spans="1:22">
      <c r="A117" s="92" t="s">
        <v>1294</v>
      </c>
      <c r="B117" s="16" t="str">
        <f>VLOOKUP(A117,'Planning Periods'!$E$2:$N$540,10,FALSE)</f>
        <v>10/15/2021 - 10/15/2029</v>
      </c>
      <c r="C117" s="91">
        <v>2013</v>
      </c>
      <c r="D117" s="91" t="str">
        <f t="shared" si="1"/>
        <v>Avalon 2013</v>
      </c>
      <c r="E117" s="91">
        <v>20</v>
      </c>
      <c r="F117" s="363">
        <v>0</v>
      </c>
      <c r="G117" s="91">
        <v>0</v>
      </c>
      <c r="H117" s="91">
        <v>0</v>
      </c>
      <c r="I117" s="90"/>
      <c r="J117" s="91">
        <v>12</v>
      </c>
      <c r="K117" s="363">
        <v>0</v>
      </c>
      <c r="L117" s="91">
        <v>0</v>
      </c>
      <c r="M117" s="91">
        <v>0</v>
      </c>
      <c r="N117" s="90"/>
      <c r="O117" s="91">
        <v>14</v>
      </c>
      <c r="P117" s="91">
        <v>0</v>
      </c>
      <c r="Q117" s="90"/>
      <c r="R117" s="91">
        <v>34</v>
      </c>
      <c r="S117" s="91">
        <v>0</v>
      </c>
      <c r="T117" s="90">
        <v>0</v>
      </c>
      <c r="U117" s="91">
        <v>80</v>
      </c>
      <c r="V117" s="91">
        <v>0</v>
      </c>
    </row>
    <row r="118" spans="1:22">
      <c r="A118" s="92" t="s">
        <v>1294</v>
      </c>
      <c r="B118" s="16" t="str">
        <f>VLOOKUP(A118,'Planning Periods'!$E$2:$N$540,10,FALSE)</f>
        <v>10/15/2021 - 10/15/2029</v>
      </c>
      <c r="C118" s="91">
        <v>2014</v>
      </c>
      <c r="D118" s="91" t="str">
        <f t="shared" si="1"/>
        <v>Avalon 2014</v>
      </c>
      <c r="E118" s="91">
        <v>20</v>
      </c>
      <c r="F118" s="363">
        <v>0</v>
      </c>
      <c r="G118" s="91">
        <v>0</v>
      </c>
      <c r="H118" s="91">
        <v>0</v>
      </c>
      <c r="I118" s="90"/>
      <c r="J118" s="91">
        <v>12</v>
      </c>
      <c r="K118" s="363">
        <v>0</v>
      </c>
      <c r="L118" s="91">
        <v>0</v>
      </c>
      <c r="M118" s="91">
        <v>0</v>
      </c>
      <c r="N118" s="90"/>
      <c r="O118" s="91">
        <v>14</v>
      </c>
      <c r="P118" s="91">
        <v>0</v>
      </c>
      <c r="Q118" s="90"/>
      <c r="R118" s="91">
        <v>34</v>
      </c>
      <c r="S118" s="91">
        <v>2</v>
      </c>
      <c r="T118" s="90">
        <v>0</v>
      </c>
      <c r="U118" s="91">
        <v>80</v>
      </c>
      <c r="V118" s="91">
        <v>2</v>
      </c>
    </row>
    <row r="119" spans="1:22">
      <c r="A119" s="92" t="s">
        <v>1294</v>
      </c>
      <c r="B119" s="16" t="str">
        <f>VLOOKUP(A119,'Planning Periods'!$E$2:$N$540,10,FALSE)</f>
        <v>10/15/2021 - 10/15/2029</v>
      </c>
      <c r="C119" s="91">
        <v>2015</v>
      </c>
      <c r="D119" s="91" t="str">
        <f t="shared" si="1"/>
        <v>Avalon 2015</v>
      </c>
      <c r="E119" s="91">
        <v>20</v>
      </c>
      <c r="F119" s="363">
        <v>0</v>
      </c>
      <c r="G119" s="91">
        <v>0</v>
      </c>
      <c r="H119" s="91">
        <v>0</v>
      </c>
      <c r="I119" s="90"/>
      <c r="J119" s="91">
        <v>12</v>
      </c>
      <c r="K119" s="363">
        <v>0</v>
      </c>
      <c r="L119" s="91">
        <v>0</v>
      </c>
      <c r="M119" s="91">
        <v>0</v>
      </c>
      <c r="N119" s="90"/>
      <c r="O119" s="91">
        <v>14</v>
      </c>
      <c r="P119" s="91">
        <v>0</v>
      </c>
      <c r="Q119" s="90"/>
      <c r="R119" s="91">
        <v>34</v>
      </c>
      <c r="S119" s="91">
        <v>1</v>
      </c>
      <c r="T119" s="90">
        <v>0</v>
      </c>
      <c r="U119" s="91">
        <v>80</v>
      </c>
      <c r="V119" s="91">
        <v>1</v>
      </c>
    </row>
    <row r="120" spans="1:22">
      <c r="A120" s="92" t="s">
        <v>1294</v>
      </c>
      <c r="B120" s="16" t="str">
        <f>VLOOKUP(A120,'Planning Periods'!$E$2:$N$540,10,FALSE)</f>
        <v>10/15/2021 - 10/15/2029</v>
      </c>
      <c r="C120" s="91">
        <v>2016</v>
      </c>
      <c r="D120" s="91" t="str">
        <f t="shared" si="1"/>
        <v>Avalon 2016</v>
      </c>
      <c r="E120" s="91">
        <v>20</v>
      </c>
      <c r="F120" s="363">
        <v>0</v>
      </c>
      <c r="G120" s="91">
        <v>0</v>
      </c>
      <c r="H120" s="91">
        <v>0</v>
      </c>
      <c r="I120" s="90"/>
      <c r="J120" s="91">
        <v>12</v>
      </c>
      <c r="K120" s="363">
        <v>0</v>
      </c>
      <c r="L120" s="91">
        <v>0</v>
      </c>
      <c r="M120" s="91">
        <v>0</v>
      </c>
      <c r="N120" s="90"/>
      <c r="O120" s="91">
        <v>14</v>
      </c>
      <c r="P120" s="91">
        <v>0</v>
      </c>
      <c r="Q120" s="90"/>
      <c r="R120" s="91">
        <v>34</v>
      </c>
      <c r="S120" s="91">
        <v>0</v>
      </c>
      <c r="T120" s="90">
        <v>0</v>
      </c>
      <c r="U120" s="91">
        <v>80</v>
      </c>
      <c r="V120" s="91">
        <v>0</v>
      </c>
    </row>
    <row r="121" spans="1:22">
      <c r="A121" s="92" t="s">
        <v>1294</v>
      </c>
      <c r="B121" s="16" t="str">
        <f>VLOOKUP(A121,'Planning Periods'!$E$2:$N$540,10,FALSE)</f>
        <v>10/15/2021 - 10/15/2029</v>
      </c>
      <c r="C121" s="91">
        <v>2017</v>
      </c>
      <c r="D121" s="91" t="str">
        <f t="shared" si="1"/>
        <v>Avalon 2017</v>
      </c>
      <c r="E121" s="91">
        <v>20</v>
      </c>
      <c r="F121" s="363">
        <v>0</v>
      </c>
      <c r="G121" s="91">
        <v>0</v>
      </c>
      <c r="H121" s="91">
        <v>0</v>
      </c>
      <c r="I121" s="90"/>
      <c r="J121" s="91">
        <v>12</v>
      </c>
      <c r="K121" s="363">
        <v>0</v>
      </c>
      <c r="L121" s="91">
        <v>0</v>
      </c>
      <c r="M121" s="91">
        <v>0</v>
      </c>
      <c r="N121" s="90"/>
      <c r="O121" s="91">
        <v>14</v>
      </c>
      <c r="P121" s="91">
        <v>0</v>
      </c>
      <c r="Q121" s="90"/>
      <c r="R121" s="91">
        <v>34</v>
      </c>
      <c r="S121" s="91">
        <v>1</v>
      </c>
      <c r="T121" s="90">
        <v>0</v>
      </c>
      <c r="U121" s="91">
        <v>80</v>
      </c>
      <c r="V121" s="91">
        <v>1</v>
      </c>
    </row>
    <row r="122" spans="1:22">
      <c r="A122" s="92" t="s">
        <v>1277</v>
      </c>
      <c r="B122" s="16" t="str">
        <f>VLOOKUP(A122,'Planning Periods'!$E$2:$N$540,10,FALSE)</f>
        <v>01/31/2016 - 01/31/2024</v>
      </c>
      <c r="C122" s="91">
        <v>2014</v>
      </c>
      <c r="D122" s="91" t="str">
        <f t="shared" si="1"/>
        <v>Avenal 2014</v>
      </c>
      <c r="E122" s="91" t="s">
        <v>1307</v>
      </c>
      <c r="F122" s="363" t="s">
        <v>1307</v>
      </c>
      <c r="G122" s="91" t="s">
        <v>1307</v>
      </c>
      <c r="H122" s="91" t="s">
        <v>1307</v>
      </c>
      <c r="I122" s="90"/>
      <c r="J122" s="91" t="s">
        <v>1307</v>
      </c>
      <c r="K122" s="363" t="s">
        <v>1307</v>
      </c>
      <c r="L122" s="91" t="s">
        <v>1307</v>
      </c>
      <c r="M122" s="91" t="s">
        <v>1307</v>
      </c>
      <c r="N122" s="90"/>
      <c r="O122" s="91" t="s">
        <v>1307</v>
      </c>
      <c r="P122" s="91" t="s">
        <v>1307</v>
      </c>
      <c r="Q122" s="90"/>
      <c r="R122" s="91" t="s">
        <v>1307</v>
      </c>
      <c r="S122" s="91" t="s">
        <v>1307</v>
      </c>
      <c r="T122" s="90" t="s">
        <v>1307</v>
      </c>
      <c r="U122" s="91" t="s">
        <v>1307</v>
      </c>
      <c r="V122" s="91" t="s">
        <v>1307</v>
      </c>
    </row>
    <row r="123" spans="1:22">
      <c r="A123" s="92" t="s">
        <v>1277</v>
      </c>
      <c r="B123" s="16" t="str">
        <f>VLOOKUP(A123,'Planning Periods'!$E$2:$N$540,10,FALSE)</f>
        <v>01/31/2016 - 01/31/2024</v>
      </c>
      <c r="C123" s="91">
        <v>2015</v>
      </c>
      <c r="D123" s="91" t="str">
        <f t="shared" si="1"/>
        <v>Avenal 2015</v>
      </c>
      <c r="E123" s="91" t="s">
        <v>1307</v>
      </c>
      <c r="F123" s="363" t="s">
        <v>1307</v>
      </c>
      <c r="G123" s="91" t="s">
        <v>1307</v>
      </c>
      <c r="H123" s="91" t="s">
        <v>1307</v>
      </c>
      <c r="I123" s="90"/>
      <c r="J123" s="91" t="s">
        <v>1307</v>
      </c>
      <c r="K123" s="363" t="s">
        <v>1307</v>
      </c>
      <c r="L123" s="91" t="s">
        <v>1307</v>
      </c>
      <c r="M123" s="91" t="s">
        <v>1307</v>
      </c>
      <c r="N123" s="90"/>
      <c r="O123" s="91" t="s">
        <v>1307</v>
      </c>
      <c r="P123" s="91" t="s">
        <v>1307</v>
      </c>
      <c r="Q123" s="90"/>
      <c r="R123" s="91" t="s">
        <v>1307</v>
      </c>
      <c r="S123" s="91" t="s">
        <v>1307</v>
      </c>
      <c r="T123" s="90" t="s">
        <v>1307</v>
      </c>
      <c r="U123" s="91" t="s">
        <v>1307</v>
      </c>
      <c r="V123" s="91" t="s">
        <v>1307</v>
      </c>
    </row>
    <row r="124" spans="1:22">
      <c r="A124" s="92" t="s">
        <v>1277</v>
      </c>
      <c r="B124" s="16" t="str">
        <f>VLOOKUP(A124,'Planning Periods'!$E$2:$N$540,10,FALSE)</f>
        <v>01/31/2016 - 01/31/2024</v>
      </c>
      <c r="C124" s="91">
        <v>2016</v>
      </c>
      <c r="D124" s="91" t="str">
        <f t="shared" si="1"/>
        <v>Avenal 2016</v>
      </c>
      <c r="E124" s="91" t="s">
        <v>1307</v>
      </c>
      <c r="F124" s="363" t="s">
        <v>1307</v>
      </c>
      <c r="G124" s="91" t="s">
        <v>1307</v>
      </c>
      <c r="H124" s="91" t="s">
        <v>1307</v>
      </c>
      <c r="I124" s="90"/>
      <c r="J124" s="91" t="s">
        <v>1307</v>
      </c>
      <c r="K124" s="363" t="s">
        <v>1307</v>
      </c>
      <c r="L124" s="91" t="s">
        <v>1307</v>
      </c>
      <c r="M124" s="91" t="s">
        <v>1307</v>
      </c>
      <c r="N124" s="90"/>
      <c r="O124" s="91" t="s">
        <v>1307</v>
      </c>
      <c r="P124" s="91" t="s">
        <v>1307</v>
      </c>
      <c r="Q124" s="90"/>
      <c r="R124" s="91" t="s">
        <v>1307</v>
      </c>
      <c r="S124" s="91" t="s">
        <v>1307</v>
      </c>
      <c r="T124" s="90" t="s">
        <v>1307</v>
      </c>
      <c r="U124" s="91" t="s">
        <v>1307</v>
      </c>
      <c r="V124" s="91" t="s">
        <v>1307</v>
      </c>
    </row>
    <row r="125" spans="1:22">
      <c r="A125" s="92" t="s">
        <v>1277</v>
      </c>
      <c r="B125" s="16" t="str">
        <f>VLOOKUP(A125,'Planning Periods'!$E$2:$N$540,10,FALSE)</f>
        <v>01/31/2016 - 01/31/2024</v>
      </c>
      <c r="C125" s="91">
        <v>2017</v>
      </c>
      <c r="D125" s="91" t="str">
        <f t="shared" si="1"/>
        <v>Avenal 2017</v>
      </c>
      <c r="E125" s="91">
        <v>72</v>
      </c>
      <c r="F125" s="363">
        <v>0</v>
      </c>
      <c r="G125" s="91">
        <v>0</v>
      </c>
      <c r="H125" s="91">
        <v>0</v>
      </c>
      <c r="I125" s="90"/>
      <c r="J125" s="91">
        <v>108</v>
      </c>
      <c r="K125" s="363">
        <v>2</v>
      </c>
      <c r="L125" s="91">
        <v>2</v>
      </c>
      <c r="M125" s="91">
        <v>0</v>
      </c>
      <c r="N125" s="90"/>
      <c r="O125" s="91">
        <v>115</v>
      </c>
      <c r="P125" s="91">
        <v>6</v>
      </c>
      <c r="Q125" s="90"/>
      <c r="R125" s="91">
        <v>115</v>
      </c>
      <c r="S125" s="91">
        <v>0</v>
      </c>
      <c r="T125" s="90">
        <v>0</v>
      </c>
      <c r="U125" s="91">
        <v>410</v>
      </c>
      <c r="V125" s="91">
        <v>8</v>
      </c>
    </row>
    <row r="126" spans="1:22">
      <c r="A126" s="92" t="s">
        <v>1147</v>
      </c>
      <c r="B126" s="16" t="str">
        <f>VLOOKUP(A126,'Planning Periods'!$E$2:$N$540,10,FALSE)</f>
        <v>10/15/2021 - 10/15/2029</v>
      </c>
      <c r="C126" s="91">
        <v>2013</v>
      </c>
      <c r="D126" s="91" t="str">
        <f t="shared" si="1"/>
        <v>Azusa 2013</v>
      </c>
      <c r="E126" s="91">
        <v>198</v>
      </c>
      <c r="F126" s="363">
        <v>0</v>
      </c>
      <c r="G126" s="91">
        <v>0</v>
      </c>
      <c r="H126" s="91">
        <v>0</v>
      </c>
      <c r="I126" s="90"/>
      <c r="J126" s="91">
        <v>118</v>
      </c>
      <c r="K126" s="363">
        <v>0</v>
      </c>
      <c r="L126" s="91">
        <v>0</v>
      </c>
      <c r="M126" s="91">
        <v>0</v>
      </c>
      <c r="N126" s="90"/>
      <c r="O126" s="91">
        <v>127</v>
      </c>
      <c r="P126" s="91">
        <v>207</v>
      </c>
      <c r="Q126" s="90"/>
      <c r="R126" s="91">
        <v>336</v>
      </c>
      <c r="S126" s="91">
        <v>0</v>
      </c>
      <c r="T126" s="90">
        <v>0</v>
      </c>
      <c r="U126" s="91">
        <v>779</v>
      </c>
      <c r="V126" s="91">
        <v>207</v>
      </c>
    </row>
    <row r="127" spans="1:22">
      <c r="A127" t="s">
        <v>1147</v>
      </c>
      <c r="B127" s="16" t="str">
        <f>VLOOKUP(A127,'Planning Periods'!$E$2:$N$540,10,FALSE)</f>
        <v>10/15/2021 - 10/15/2029</v>
      </c>
      <c r="C127" s="91">
        <v>2014</v>
      </c>
      <c r="D127" s="91" t="str">
        <f t="shared" si="1"/>
        <v>Azusa 2014</v>
      </c>
      <c r="E127" s="363">
        <v>198</v>
      </c>
      <c r="F127" s="363">
        <v>0</v>
      </c>
      <c r="G127" s="363">
        <v>0</v>
      </c>
      <c r="H127" s="363">
        <v>0</v>
      </c>
      <c r="I127" s="363">
        <v>0</v>
      </c>
      <c r="J127" s="363">
        <v>118</v>
      </c>
      <c r="K127" s="363">
        <v>0</v>
      </c>
      <c r="L127" s="363">
        <v>0</v>
      </c>
      <c r="M127" s="363">
        <v>0</v>
      </c>
      <c r="N127" s="363">
        <v>0</v>
      </c>
      <c r="O127" s="363">
        <v>127</v>
      </c>
      <c r="P127" s="363">
        <v>298</v>
      </c>
      <c r="Q127" s="363"/>
      <c r="R127" s="363">
        <v>336</v>
      </c>
      <c r="S127" s="363">
        <v>0</v>
      </c>
      <c r="T127" s="363">
        <v>0</v>
      </c>
      <c r="U127" s="363">
        <v>779</v>
      </c>
      <c r="V127" s="363">
        <v>298</v>
      </c>
    </row>
    <row r="128" spans="1:22">
      <c r="A128" t="s">
        <v>1147</v>
      </c>
      <c r="B128" s="16" t="str">
        <f>VLOOKUP(A128,'Planning Periods'!$E$2:$N$540,10,FALSE)</f>
        <v>10/15/2021 - 10/15/2029</v>
      </c>
      <c r="C128" s="91">
        <v>2015</v>
      </c>
      <c r="D128" s="91" t="str">
        <f t="shared" si="1"/>
        <v>Azusa 2015</v>
      </c>
      <c r="E128">
        <v>198</v>
      </c>
      <c r="F128">
        <v>0</v>
      </c>
      <c r="G128">
        <v>0</v>
      </c>
      <c r="H128">
        <v>0</v>
      </c>
      <c r="J128">
        <v>118</v>
      </c>
      <c r="K128">
        <v>0</v>
      </c>
      <c r="L128">
        <v>0</v>
      </c>
      <c r="M128">
        <v>0</v>
      </c>
      <c r="O128">
        <v>127</v>
      </c>
      <c r="P128">
        <v>112</v>
      </c>
      <c r="R128">
        <v>336</v>
      </c>
      <c r="S128">
        <v>0</v>
      </c>
      <c r="T128">
        <v>0</v>
      </c>
      <c r="U128">
        <v>779</v>
      </c>
      <c r="V128">
        <v>112</v>
      </c>
    </row>
    <row r="129" spans="1:22">
      <c r="A129" t="s">
        <v>1147</v>
      </c>
      <c r="B129" s="16" t="str">
        <f>VLOOKUP(A129,'Planning Periods'!$E$2:$N$540,10,FALSE)</f>
        <v>10/15/2021 - 10/15/2029</v>
      </c>
      <c r="C129" s="91">
        <v>2016</v>
      </c>
      <c r="D129" s="91" t="str">
        <f t="shared" si="1"/>
        <v>Azusa 2016</v>
      </c>
      <c r="E129">
        <v>198</v>
      </c>
      <c r="F129">
        <v>0</v>
      </c>
      <c r="G129">
        <v>0</v>
      </c>
      <c r="H129">
        <v>0</v>
      </c>
      <c r="J129">
        <v>118</v>
      </c>
      <c r="K129">
        <v>0</v>
      </c>
      <c r="L129">
        <v>0</v>
      </c>
      <c r="M129">
        <v>0</v>
      </c>
      <c r="O129">
        <v>127</v>
      </c>
      <c r="P129">
        <v>110</v>
      </c>
      <c r="R129">
        <v>336</v>
      </c>
      <c r="S129">
        <v>0</v>
      </c>
      <c r="T129">
        <v>0</v>
      </c>
      <c r="U129">
        <v>779</v>
      </c>
      <c r="V129">
        <v>110</v>
      </c>
    </row>
    <row r="130" spans="1:22">
      <c r="A130" t="s">
        <v>1147</v>
      </c>
      <c r="B130" s="16" t="str">
        <f>VLOOKUP(A130,'Planning Periods'!$E$2:$N$540,10,FALSE)</f>
        <v>10/15/2021 - 10/15/2029</v>
      </c>
      <c r="C130" s="91">
        <v>2017</v>
      </c>
      <c r="D130" s="91" t="str">
        <f t="shared" si="1"/>
        <v>Azusa 2017</v>
      </c>
      <c r="E130">
        <v>198</v>
      </c>
      <c r="F130">
        <v>0</v>
      </c>
      <c r="G130">
        <v>0</v>
      </c>
      <c r="H130">
        <v>0</v>
      </c>
      <c r="J130">
        <v>118</v>
      </c>
      <c r="K130">
        <v>0</v>
      </c>
      <c r="L130">
        <v>0</v>
      </c>
      <c r="M130">
        <v>0</v>
      </c>
      <c r="O130">
        <v>127</v>
      </c>
      <c r="P130">
        <v>158</v>
      </c>
      <c r="R130">
        <v>336</v>
      </c>
      <c r="S130">
        <v>0</v>
      </c>
      <c r="T130">
        <v>0</v>
      </c>
      <c r="U130">
        <v>779</v>
      </c>
      <c r="V130">
        <v>158</v>
      </c>
    </row>
    <row r="131" spans="1:22">
      <c r="A131" s="92" t="s">
        <v>1148</v>
      </c>
      <c r="B131" s="16" t="str">
        <f>VLOOKUP(A131,'Planning Periods'!$E$2:$N$540,10,FALSE)</f>
        <v>12/31/2015 - 12/31/2023</v>
      </c>
      <c r="C131" s="91">
        <v>2013</v>
      </c>
      <c r="D131" s="91" t="str">
        <f t="shared" si="1"/>
        <v>Bakersfield 2013</v>
      </c>
      <c r="E131" t="s">
        <v>1307</v>
      </c>
      <c r="F131" t="s">
        <v>1307</v>
      </c>
      <c r="G131" t="s">
        <v>1307</v>
      </c>
      <c r="H131" t="s">
        <v>1307</v>
      </c>
      <c r="J131" t="s">
        <v>1307</v>
      </c>
      <c r="K131" t="s">
        <v>1307</v>
      </c>
      <c r="L131" t="s">
        <v>1307</v>
      </c>
      <c r="M131" t="s">
        <v>1307</v>
      </c>
      <c r="O131" t="s">
        <v>1307</v>
      </c>
      <c r="P131" t="s">
        <v>1307</v>
      </c>
      <c r="R131" t="s">
        <v>1307</v>
      </c>
      <c r="S131" t="s">
        <v>1307</v>
      </c>
      <c r="T131" t="s">
        <v>1307</v>
      </c>
      <c r="U131" t="s">
        <v>1307</v>
      </c>
      <c r="V131" t="s">
        <v>1307</v>
      </c>
    </row>
    <row r="132" spans="1:22">
      <c r="A132" s="92" t="s">
        <v>1148</v>
      </c>
      <c r="B132" s="16" t="str">
        <f>VLOOKUP(A132,'Planning Periods'!$E$2:$N$540,10,FALSE)</f>
        <v>12/31/2015 - 12/31/2023</v>
      </c>
      <c r="C132" s="91">
        <v>2014</v>
      </c>
      <c r="D132" s="91" t="str">
        <f t="shared" ref="D132:D203" si="2">CONCATENATE(A132," ",C132)</f>
        <v>Bakersfield 2014</v>
      </c>
      <c r="E132" t="s">
        <v>1307</v>
      </c>
      <c r="F132" t="s">
        <v>1307</v>
      </c>
      <c r="G132" t="s">
        <v>1307</v>
      </c>
      <c r="H132" t="s">
        <v>1307</v>
      </c>
      <c r="J132" t="s">
        <v>1307</v>
      </c>
      <c r="K132" t="s">
        <v>1307</v>
      </c>
      <c r="L132" t="s">
        <v>1307</v>
      </c>
      <c r="M132" t="s">
        <v>1307</v>
      </c>
      <c r="O132" t="s">
        <v>1307</v>
      </c>
      <c r="P132" t="s">
        <v>1307</v>
      </c>
      <c r="R132" t="s">
        <v>1307</v>
      </c>
      <c r="S132" t="s">
        <v>1307</v>
      </c>
      <c r="T132" t="s">
        <v>1307</v>
      </c>
      <c r="U132" t="s">
        <v>1307</v>
      </c>
      <c r="V132" t="s">
        <v>1307</v>
      </c>
    </row>
    <row r="133" spans="1:22">
      <c r="A133" s="92" t="s">
        <v>1148</v>
      </c>
      <c r="B133" s="16" t="str">
        <f>VLOOKUP(A133,'Planning Periods'!$E$2:$N$540,10,FALSE)</f>
        <v>12/31/2015 - 12/31/2023</v>
      </c>
      <c r="C133" s="91">
        <v>2015</v>
      </c>
      <c r="D133" s="91" t="str">
        <f t="shared" si="2"/>
        <v>Bakersfield 2015</v>
      </c>
      <c r="E133" s="91" t="s">
        <v>1307</v>
      </c>
      <c r="F133" s="363" t="s">
        <v>1307</v>
      </c>
      <c r="G133" s="91" t="s">
        <v>1307</v>
      </c>
      <c r="H133" s="91" t="s">
        <v>1307</v>
      </c>
      <c r="I133" s="90"/>
      <c r="J133" s="91" t="s">
        <v>1307</v>
      </c>
      <c r="K133" s="363" t="s">
        <v>1307</v>
      </c>
      <c r="L133" s="91" t="s">
        <v>1307</v>
      </c>
      <c r="M133" s="91" t="s">
        <v>1307</v>
      </c>
      <c r="N133" s="90"/>
      <c r="O133" s="91" t="s">
        <v>1307</v>
      </c>
      <c r="P133" s="91" t="s">
        <v>1307</v>
      </c>
      <c r="Q133" s="90"/>
      <c r="R133" s="91" t="s">
        <v>1307</v>
      </c>
      <c r="S133" s="91" t="s">
        <v>1307</v>
      </c>
      <c r="T133" s="90" t="s">
        <v>1307</v>
      </c>
      <c r="U133" s="91" t="s">
        <v>1307</v>
      </c>
      <c r="V133" s="91" t="s">
        <v>1307</v>
      </c>
    </row>
    <row r="134" spans="1:22">
      <c r="A134" s="92" t="s">
        <v>1148</v>
      </c>
      <c r="B134" s="16" t="str">
        <f>VLOOKUP(A134,'Planning Periods'!$E$2:$N$540,10,FALSE)</f>
        <v>12/31/2015 - 12/31/2023</v>
      </c>
      <c r="C134" s="91">
        <v>2016</v>
      </c>
      <c r="D134" s="91" t="str">
        <f t="shared" si="2"/>
        <v>Bakersfield 2016</v>
      </c>
      <c r="E134" s="91" t="s">
        <v>1307</v>
      </c>
      <c r="F134" s="363" t="s">
        <v>1307</v>
      </c>
      <c r="G134" s="91" t="s">
        <v>1307</v>
      </c>
      <c r="H134" s="91" t="s">
        <v>1307</v>
      </c>
      <c r="I134" s="90"/>
      <c r="J134" s="91" t="s">
        <v>1307</v>
      </c>
      <c r="K134" s="363" t="s">
        <v>1307</v>
      </c>
      <c r="L134" s="91" t="s">
        <v>1307</v>
      </c>
      <c r="M134" s="91" t="s">
        <v>1307</v>
      </c>
      <c r="N134" s="90"/>
      <c r="O134" s="91" t="s">
        <v>1307</v>
      </c>
      <c r="P134" s="91" t="s">
        <v>1307</v>
      </c>
      <c r="Q134" s="90"/>
      <c r="R134" s="91" t="s">
        <v>1307</v>
      </c>
      <c r="S134" s="91" t="s">
        <v>1307</v>
      </c>
      <c r="T134" s="90" t="s">
        <v>1307</v>
      </c>
      <c r="U134" s="91" t="s">
        <v>1307</v>
      </c>
      <c r="V134" s="91" t="s">
        <v>1307</v>
      </c>
    </row>
    <row r="135" spans="1:22">
      <c r="A135" s="92" t="s">
        <v>1148</v>
      </c>
      <c r="B135" s="16" t="str">
        <f>VLOOKUP(A135,'Planning Periods'!$E$2:$N$540,10,FALSE)</f>
        <v>12/31/2015 - 12/31/2023</v>
      </c>
      <c r="C135" s="91">
        <v>2017</v>
      </c>
      <c r="D135" s="91" t="str">
        <f t="shared" si="2"/>
        <v>Bakersfield 2017</v>
      </c>
      <c r="E135" s="91">
        <v>9706</v>
      </c>
      <c r="F135" s="363">
        <v>182</v>
      </c>
      <c r="G135" s="91">
        <v>182</v>
      </c>
      <c r="H135" s="91">
        <v>0</v>
      </c>
      <c r="I135" s="90"/>
      <c r="J135" s="91">
        <v>5800</v>
      </c>
      <c r="K135" s="363">
        <v>76</v>
      </c>
      <c r="L135" s="91">
        <v>76</v>
      </c>
      <c r="M135" s="91">
        <v>0</v>
      </c>
      <c r="N135" s="90"/>
      <c r="O135" s="91">
        <v>6453</v>
      </c>
      <c r="P135" s="91">
        <v>4388</v>
      </c>
      <c r="Q135" s="90"/>
      <c r="R135" s="91">
        <v>14331</v>
      </c>
      <c r="S135" s="91">
        <v>3117</v>
      </c>
      <c r="T135" s="90">
        <v>0</v>
      </c>
      <c r="U135" s="91">
        <v>36290</v>
      </c>
      <c r="V135" s="91">
        <v>7763</v>
      </c>
    </row>
    <row r="136" spans="1:22">
      <c r="A136" s="92" t="s">
        <v>1101</v>
      </c>
      <c r="B136" s="16" t="str">
        <f>VLOOKUP(A136,'Planning Periods'!$E$2:$N$540,10,FALSE)</f>
        <v>10/15/2021 - 10/15/2029</v>
      </c>
      <c r="C136" s="91">
        <v>2013</v>
      </c>
      <c r="D136" s="91" t="str">
        <f t="shared" si="2"/>
        <v>Baldwin Park 2013</v>
      </c>
      <c r="E136" s="91">
        <v>142</v>
      </c>
      <c r="F136" s="363">
        <v>0</v>
      </c>
      <c r="G136" s="91">
        <v>0</v>
      </c>
      <c r="H136" s="91">
        <v>0</v>
      </c>
      <c r="I136" s="90"/>
      <c r="J136" s="91">
        <v>83</v>
      </c>
      <c r="K136" s="363">
        <v>0</v>
      </c>
      <c r="L136" s="91">
        <v>0</v>
      </c>
      <c r="M136" s="91">
        <v>0</v>
      </c>
      <c r="N136" s="90"/>
      <c r="O136" s="91">
        <v>90</v>
      </c>
      <c r="P136" s="91">
        <v>0</v>
      </c>
      <c r="Q136" s="90"/>
      <c r="R136" s="91">
        <v>242</v>
      </c>
      <c r="S136" s="91">
        <v>0</v>
      </c>
      <c r="T136" s="90">
        <v>0</v>
      </c>
      <c r="U136" s="91">
        <v>557</v>
      </c>
      <c r="V136" s="91">
        <v>0</v>
      </c>
    </row>
    <row r="137" spans="1:22">
      <c r="A137" s="92" t="s">
        <v>1101</v>
      </c>
      <c r="B137" s="16" t="str">
        <f>VLOOKUP(A137,'Planning Periods'!$E$2:$N$540,10,FALSE)</f>
        <v>10/15/2021 - 10/15/2029</v>
      </c>
      <c r="C137" s="91">
        <v>2014</v>
      </c>
      <c r="D137" s="91" t="str">
        <f t="shared" si="2"/>
        <v>Baldwin Park 2014</v>
      </c>
      <c r="E137" s="91">
        <v>142</v>
      </c>
      <c r="F137" s="363">
        <v>47</v>
      </c>
      <c r="G137" s="91">
        <v>47</v>
      </c>
      <c r="H137" s="91">
        <v>0</v>
      </c>
      <c r="I137" s="90"/>
      <c r="J137" s="91">
        <v>83</v>
      </c>
      <c r="K137" s="363">
        <v>16</v>
      </c>
      <c r="L137" s="91">
        <v>16</v>
      </c>
      <c r="M137" s="91">
        <v>0</v>
      </c>
      <c r="N137" s="90"/>
      <c r="O137" s="91">
        <v>90</v>
      </c>
      <c r="P137" s="91">
        <v>0</v>
      </c>
      <c r="Q137" s="90"/>
      <c r="R137" s="91">
        <v>242</v>
      </c>
      <c r="S137" s="91">
        <v>19</v>
      </c>
      <c r="T137" s="90">
        <v>0</v>
      </c>
      <c r="U137" s="91">
        <v>557</v>
      </c>
      <c r="V137" s="91">
        <v>82</v>
      </c>
    </row>
    <row r="138" spans="1:22">
      <c r="A138" s="92" t="s">
        <v>1101</v>
      </c>
      <c r="B138" s="16" t="str">
        <f>VLOOKUP(A138,'Planning Periods'!$E$2:$N$540,10,FALSE)</f>
        <v>10/15/2021 - 10/15/2029</v>
      </c>
      <c r="C138" s="91">
        <v>2015</v>
      </c>
      <c r="D138" s="91" t="str">
        <f t="shared" si="2"/>
        <v>Baldwin Park 2015</v>
      </c>
      <c r="E138" s="91">
        <v>142</v>
      </c>
      <c r="F138" s="363">
        <v>0</v>
      </c>
      <c r="G138" s="91">
        <v>0</v>
      </c>
      <c r="H138" s="91">
        <v>0</v>
      </c>
      <c r="I138" s="90"/>
      <c r="J138" s="91">
        <v>83</v>
      </c>
      <c r="K138" s="363">
        <v>1</v>
      </c>
      <c r="L138" s="91">
        <v>1</v>
      </c>
      <c r="M138" s="91">
        <v>0</v>
      </c>
      <c r="N138" s="90"/>
      <c r="O138" s="91">
        <v>90</v>
      </c>
      <c r="P138" s="91">
        <v>0</v>
      </c>
      <c r="Q138" s="90"/>
      <c r="R138" s="91">
        <v>242</v>
      </c>
      <c r="S138" s="91">
        <v>21</v>
      </c>
      <c r="T138" s="90">
        <v>0</v>
      </c>
      <c r="U138" s="91">
        <v>557</v>
      </c>
      <c r="V138" s="91">
        <v>22</v>
      </c>
    </row>
    <row r="139" spans="1:22">
      <c r="A139" s="92" t="s">
        <v>1101</v>
      </c>
      <c r="B139" s="16" t="str">
        <f>VLOOKUP(A139,'Planning Periods'!$E$2:$N$540,10,FALSE)</f>
        <v>10/15/2021 - 10/15/2029</v>
      </c>
      <c r="C139" s="91">
        <v>2016</v>
      </c>
      <c r="D139" s="91" t="str">
        <f t="shared" si="2"/>
        <v>Baldwin Park 2016</v>
      </c>
      <c r="E139" s="91">
        <v>142</v>
      </c>
      <c r="F139" s="363">
        <v>0</v>
      </c>
      <c r="G139" s="91">
        <v>0</v>
      </c>
      <c r="H139" s="91">
        <v>0</v>
      </c>
      <c r="I139" s="90"/>
      <c r="J139" s="91">
        <v>83</v>
      </c>
      <c r="K139" s="363">
        <v>0</v>
      </c>
      <c r="L139" s="91">
        <v>0</v>
      </c>
      <c r="M139" s="91">
        <v>0</v>
      </c>
      <c r="N139" s="90"/>
      <c r="O139" s="91">
        <v>90</v>
      </c>
      <c r="P139" s="91">
        <v>0</v>
      </c>
      <c r="Q139" s="90"/>
      <c r="R139" s="91">
        <v>242</v>
      </c>
      <c r="S139" s="91">
        <v>31</v>
      </c>
      <c r="T139" s="90">
        <v>0</v>
      </c>
      <c r="U139" s="91">
        <v>557</v>
      </c>
      <c r="V139" s="91">
        <v>31</v>
      </c>
    </row>
    <row r="140" spans="1:22">
      <c r="A140" s="92" t="s">
        <v>1101</v>
      </c>
      <c r="B140" s="16" t="str">
        <f>VLOOKUP(A140,'Planning Periods'!$E$2:$N$540,10,FALSE)</f>
        <v>10/15/2021 - 10/15/2029</v>
      </c>
      <c r="C140" s="91">
        <v>2017</v>
      </c>
      <c r="D140" s="91" t="str">
        <f t="shared" si="2"/>
        <v>Baldwin Park 2017</v>
      </c>
      <c r="E140" s="91">
        <v>142</v>
      </c>
      <c r="F140" s="363">
        <v>0</v>
      </c>
      <c r="G140" s="91">
        <v>0</v>
      </c>
      <c r="H140" s="91">
        <v>0</v>
      </c>
      <c r="I140" s="90"/>
      <c r="J140" s="91">
        <v>83</v>
      </c>
      <c r="K140" s="363">
        <v>0</v>
      </c>
      <c r="L140" s="91">
        <v>0</v>
      </c>
      <c r="M140" s="91">
        <v>0</v>
      </c>
      <c r="N140" s="90"/>
      <c r="O140" s="91">
        <v>90</v>
      </c>
      <c r="P140" s="91">
        <v>1</v>
      </c>
      <c r="Q140" s="90"/>
      <c r="R140" s="91">
        <v>242</v>
      </c>
      <c r="S140" s="91">
        <v>56</v>
      </c>
      <c r="T140" s="90">
        <v>0</v>
      </c>
      <c r="U140" s="91">
        <v>557</v>
      </c>
      <c r="V140" s="91">
        <v>57</v>
      </c>
    </row>
    <row r="141" spans="1:22">
      <c r="A141" s="92" t="s">
        <v>1288</v>
      </c>
      <c r="B141" s="16" t="str">
        <f>VLOOKUP(A141,'Planning Periods'!$E$2:$N$540,10,FALSE)</f>
        <v>10/15/2021 - 10/15/2029</v>
      </c>
      <c r="C141" s="91">
        <v>2013</v>
      </c>
      <c r="D141" s="91" t="str">
        <f t="shared" si="2"/>
        <v>Banning 2013</v>
      </c>
      <c r="E141" s="91" t="s">
        <v>1307</v>
      </c>
      <c r="F141" s="363" t="s">
        <v>1307</v>
      </c>
      <c r="G141" s="91" t="s">
        <v>1307</v>
      </c>
      <c r="H141" s="91" t="s">
        <v>1307</v>
      </c>
      <c r="I141" s="90"/>
      <c r="J141" s="91" t="s">
        <v>1307</v>
      </c>
      <c r="K141" s="363" t="s">
        <v>1307</v>
      </c>
      <c r="L141" s="91" t="s">
        <v>1307</v>
      </c>
      <c r="M141" s="91" t="s">
        <v>1307</v>
      </c>
      <c r="N141" s="90"/>
      <c r="O141" s="91" t="s">
        <v>1307</v>
      </c>
      <c r="P141" s="91" t="s">
        <v>1307</v>
      </c>
      <c r="Q141" s="90"/>
      <c r="R141" s="91" t="s">
        <v>1307</v>
      </c>
      <c r="S141" s="91" t="s">
        <v>1307</v>
      </c>
      <c r="T141" s="90" t="s">
        <v>1307</v>
      </c>
      <c r="U141" s="91" t="s">
        <v>1307</v>
      </c>
      <c r="V141" s="91" t="s">
        <v>1307</v>
      </c>
    </row>
    <row r="142" spans="1:22">
      <c r="A142" s="92" t="s">
        <v>1288</v>
      </c>
      <c r="B142" s="16" t="str">
        <f>VLOOKUP(A142,'Planning Periods'!$E$2:$N$540,10,FALSE)</f>
        <v>10/15/2021 - 10/15/2029</v>
      </c>
      <c r="C142" s="91">
        <v>2014</v>
      </c>
      <c r="D142" s="91" t="str">
        <f t="shared" si="2"/>
        <v>Banning 2014</v>
      </c>
      <c r="E142" s="91">
        <v>872</v>
      </c>
      <c r="F142" s="363">
        <v>0</v>
      </c>
      <c r="G142" s="91">
        <v>0</v>
      </c>
      <c r="H142" s="91">
        <v>0</v>
      </c>
      <c r="I142" s="90"/>
      <c r="J142" s="91">
        <v>593</v>
      </c>
      <c r="K142" s="363">
        <v>0</v>
      </c>
      <c r="L142" s="91">
        <v>0</v>
      </c>
      <c r="M142" s="91">
        <v>0</v>
      </c>
      <c r="N142" s="90"/>
      <c r="O142" s="91">
        <v>685</v>
      </c>
      <c r="P142" s="91">
        <v>0</v>
      </c>
      <c r="Q142" s="90"/>
      <c r="R142" s="91">
        <v>1642</v>
      </c>
      <c r="S142" s="91">
        <v>0</v>
      </c>
      <c r="T142" s="90">
        <v>0</v>
      </c>
      <c r="U142" s="91">
        <v>3792</v>
      </c>
      <c r="V142" s="91">
        <v>0</v>
      </c>
    </row>
    <row r="143" spans="1:22">
      <c r="A143" s="92" t="s">
        <v>1288</v>
      </c>
      <c r="B143" s="16" t="str">
        <f>VLOOKUP(A143,'Planning Periods'!$E$2:$N$540,10,FALSE)</f>
        <v>10/15/2021 - 10/15/2029</v>
      </c>
      <c r="C143" s="91">
        <v>2015</v>
      </c>
      <c r="D143" s="91" t="str">
        <f t="shared" si="2"/>
        <v>Banning 2015</v>
      </c>
      <c r="E143" s="91">
        <v>872</v>
      </c>
      <c r="F143" s="363">
        <v>0</v>
      </c>
      <c r="G143" s="91">
        <v>0</v>
      </c>
      <c r="H143" s="91">
        <v>0</v>
      </c>
      <c r="I143" s="90"/>
      <c r="J143" s="91">
        <v>593</v>
      </c>
      <c r="K143" s="363">
        <v>0</v>
      </c>
      <c r="L143" s="91">
        <v>0</v>
      </c>
      <c r="M143" s="91">
        <v>0</v>
      </c>
      <c r="N143" s="90"/>
      <c r="O143" s="91">
        <v>685</v>
      </c>
      <c r="P143" s="91">
        <v>0</v>
      </c>
      <c r="Q143" s="90"/>
      <c r="R143" s="91">
        <v>1642</v>
      </c>
      <c r="S143" s="91">
        <v>0</v>
      </c>
      <c r="T143" s="90">
        <v>0</v>
      </c>
      <c r="U143" s="91">
        <v>3792</v>
      </c>
      <c r="V143" s="91">
        <v>0</v>
      </c>
    </row>
    <row r="144" spans="1:22">
      <c r="A144" s="92" t="s">
        <v>1288</v>
      </c>
      <c r="B144" s="16" t="str">
        <f>VLOOKUP(A144,'Planning Periods'!$E$2:$N$540,10,FALSE)</f>
        <v>10/15/2021 - 10/15/2029</v>
      </c>
      <c r="C144" s="91">
        <v>2016</v>
      </c>
      <c r="D144" s="91" t="str">
        <f t="shared" si="2"/>
        <v>Banning 2016</v>
      </c>
      <c r="E144" s="91">
        <v>872</v>
      </c>
      <c r="F144" s="363">
        <v>0</v>
      </c>
      <c r="G144" s="91">
        <v>0</v>
      </c>
      <c r="H144" s="91">
        <v>0</v>
      </c>
      <c r="I144" s="90"/>
      <c r="J144" s="91">
        <v>593</v>
      </c>
      <c r="K144" s="363">
        <v>0</v>
      </c>
      <c r="L144" s="91">
        <v>0</v>
      </c>
      <c r="M144" s="91">
        <v>0</v>
      </c>
      <c r="N144" s="90"/>
      <c r="O144" s="91">
        <v>685</v>
      </c>
      <c r="P144" s="91">
        <v>0</v>
      </c>
      <c r="Q144" s="90"/>
      <c r="R144" s="91">
        <v>1642</v>
      </c>
      <c r="S144" s="91">
        <v>0</v>
      </c>
      <c r="T144" s="90">
        <v>0</v>
      </c>
      <c r="U144" s="91">
        <v>3792</v>
      </c>
      <c r="V144" s="91">
        <v>0</v>
      </c>
    </row>
    <row r="145" spans="1:22">
      <c r="A145" s="92" t="s">
        <v>1288</v>
      </c>
      <c r="B145" s="16" t="str">
        <f>VLOOKUP(A145,'Planning Periods'!$E$2:$N$540,10,FALSE)</f>
        <v>10/15/2021 - 10/15/2029</v>
      </c>
      <c r="C145" s="91">
        <v>2017</v>
      </c>
      <c r="D145" s="91" t="str">
        <f t="shared" si="2"/>
        <v>Banning 2017</v>
      </c>
      <c r="E145" s="91">
        <v>872</v>
      </c>
      <c r="F145" s="363">
        <v>0</v>
      </c>
      <c r="G145" s="91">
        <v>0</v>
      </c>
      <c r="H145" s="91">
        <v>0</v>
      </c>
      <c r="I145" s="90"/>
      <c r="J145" s="91">
        <v>593</v>
      </c>
      <c r="K145" s="363">
        <v>0</v>
      </c>
      <c r="L145" s="91">
        <v>0</v>
      </c>
      <c r="M145" s="91">
        <v>0</v>
      </c>
      <c r="N145" s="90"/>
      <c r="O145" s="91">
        <v>685</v>
      </c>
      <c r="P145" s="91">
        <v>0</v>
      </c>
      <c r="Q145" s="90"/>
      <c r="R145" s="91">
        <v>1642</v>
      </c>
      <c r="S145" s="91">
        <v>0</v>
      </c>
      <c r="T145" s="90">
        <v>0</v>
      </c>
      <c r="U145" s="91">
        <v>3792</v>
      </c>
      <c r="V145" s="91">
        <v>0</v>
      </c>
    </row>
    <row r="146" spans="1:22">
      <c r="A146" s="92" t="s">
        <v>1302</v>
      </c>
      <c r="B146" s="16" t="str">
        <f>VLOOKUP(A146,'Planning Periods'!$E$2:$N$540,10,FALSE)</f>
        <v>10/15/2021 - 10/15/2029</v>
      </c>
      <c r="C146" s="91">
        <v>2013</v>
      </c>
      <c r="D146" s="91" t="str">
        <f t="shared" si="2"/>
        <v>Barstow 2013</v>
      </c>
      <c r="E146" s="91" t="s">
        <v>1307</v>
      </c>
      <c r="F146" s="363" t="s">
        <v>1307</v>
      </c>
      <c r="G146" s="91" t="s">
        <v>1307</v>
      </c>
      <c r="H146" s="91" t="s">
        <v>1307</v>
      </c>
      <c r="I146" s="90"/>
      <c r="J146" s="91" t="s">
        <v>1307</v>
      </c>
      <c r="K146" s="363" t="s">
        <v>1307</v>
      </c>
      <c r="L146" s="91" t="s">
        <v>1307</v>
      </c>
      <c r="M146" s="91" t="s">
        <v>1307</v>
      </c>
      <c r="N146" s="90"/>
      <c r="O146" s="91" t="s">
        <v>1307</v>
      </c>
      <c r="P146" s="91" t="s">
        <v>1307</v>
      </c>
      <c r="Q146" s="90"/>
      <c r="R146" s="91" t="s">
        <v>1307</v>
      </c>
      <c r="S146" s="91" t="s">
        <v>1307</v>
      </c>
      <c r="T146" s="90" t="s">
        <v>1307</v>
      </c>
      <c r="U146" s="91" t="s">
        <v>1307</v>
      </c>
      <c r="V146" s="91" t="s">
        <v>1307</v>
      </c>
    </row>
    <row r="147" spans="1:22">
      <c r="A147" s="92" t="s">
        <v>1302</v>
      </c>
      <c r="B147" s="16" t="str">
        <f>VLOOKUP(A147,'Planning Periods'!$E$2:$N$540,10,FALSE)</f>
        <v>10/15/2021 - 10/15/2029</v>
      </c>
      <c r="C147" s="91">
        <v>2014</v>
      </c>
      <c r="D147" s="91" t="str">
        <f t="shared" si="2"/>
        <v>Barstow 2014</v>
      </c>
      <c r="E147" s="91" t="s">
        <v>1307</v>
      </c>
      <c r="F147" s="363" t="s">
        <v>1307</v>
      </c>
      <c r="G147" s="91" t="s">
        <v>1307</v>
      </c>
      <c r="H147" s="91" t="s">
        <v>1307</v>
      </c>
      <c r="I147" s="90"/>
      <c r="J147" s="91" t="s">
        <v>1307</v>
      </c>
      <c r="K147" s="363" t="s">
        <v>1307</v>
      </c>
      <c r="L147" s="91" t="s">
        <v>1307</v>
      </c>
      <c r="M147" s="91" t="s">
        <v>1307</v>
      </c>
      <c r="N147" s="90"/>
      <c r="O147" s="91" t="s">
        <v>1307</v>
      </c>
      <c r="P147" s="91" t="s">
        <v>1307</v>
      </c>
      <c r="Q147" s="90"/>
      <c r="R147" s="91" t="s">
        <v>1307</v>
      </c>
      <c r="S147" s="91" t="s">
        <v>1307</v>
      </c>
      <c r="T147" s="90" t="s">
        <v>1307</v>
      </c>
      <c r="U147" s="91" t="s">
        <v>1307</v>
      </c>
      <c r="V147" s="91" t="s">
        <v>1307</v>
      </c>
    </row>
    <row r="148" spans="1:22">
      <c r="A148" s="92" t="s">
        <v>1302</v>
      </c>
      <c r="B148" s="16" t="str">
        <f>VLOOKUP(A148,'Planning Periods'!$E$2:$N$540,10,FALSE)</f>
        <v>10/15/2021 - 10/15/2029</v>
      </c>
      <c r="C148" s="91">
        <v>2015</v>
      </c>
      <c r="D148" s="91" t="str">
        <f t="shared" si="2"/>
        <v>Barstow 2015</v>
      </c>
      <c r="E148" s="91" t="s">
        <v>1307</v>
      </c>
      <c r="F148" s="363" t="s">
        <v>1307</v>
      </c>
      <c r="G148" s="91" t="s">
        <v>1307</v>
      </c>
      <c r="H148" s="91" t="s">
        <v>1307</v>
      </c>
      <c r="I148" s="90"/>
      <c r="J148" s="91" t="s">
        <v>1307</v>
      </c>
      <c r="K148" s="363" t="s">
        <v>1307</v>
      </c>
      <c r="L148" s="91" t="s">
        <v>1307</v>
      </c>
      <c r="M148" s="91" t="s">
        <v>1307</v>
      </c>
      <c r="N148" s="90"/>
      <c r="O148" s="91" t="s">
        <v>1307</v>
      </c>
      <c r="P148" s="91" t="s">
        <v>1307</v>
      </c>
      <c r="Q148" s="90"/>
      <c r="R148" s="91" t="s">
        <v>1307</v>
      </c>
      <c r="S148" s="91" t="s">
        <v>1307</v>
      </c>
      <c r="T148" s="90" t="s">
        <v>1307</v>
      </c>
      <c r="U148" s="91" t="s">
        <v>1307</v>
      </c>
      <c r="V148" s="91" t="s">
        <v>1307</v>
      </c>
    </row>
    <row r="149" spans="1:22">
      <c r="A149" s="92" t="s">
        <v>1302</v>
      </c>
      <c r="B149" s="16" t="str">
        <f>VLOOKUP(A149,'Planning Periods'!$E$2:$N$540,10,FALSE)</f>
        <v>10/15/2021 - 10/15/2029</v>
      </c>
      <c r="C149" s="91">
        <v>2016</v>
      </c>
      <c r="D149" s="91" t="str">
        <f t="shared" si="2"/>
        <v>Barstow 2016</v>
      </c>
      <c r="E149" s="91">
        <v>188</v>
      </c>
      <c r="F149" s="363">
        <v>0</v>
      </c>
      <c r="G149" s="91">
        <v>0</v>
      </c>
      <c r="H149" s="91">
        <v>0</v>
      </c>
      <c r="I149" s="90"/>
      <c r="J149" s="91">
        <v>138</v>
      </c>
      <c r="K149" s="363">
        <v>0</v>
      </c>
      <c r="L149" s="91">
        <v>0</v>
      </c>
      <c r="M149" s="91">
        <v>0</v>
      </c>
      <c r="N149" s="90"/>
      <c r="O149" s="91">
        <v>154</v>
      </c>
      <c r="P149" s="91">
        <v>0</v>
      </c>
      <c r="Q149" s="90"/>
      <c r="R149" s="91">
        <v>363</v>
      </c>
      <c r="S149" s="91">
        <v>0</v>
      </c>
      <c r="T149" s="90">
        <v>0</v>
      </c>
      <c r="U149" s="91">
        <v>843</v>
      </c>
      <c r="V149" s="91">
        <v>0</v>
      </c>
    </row>
    <row r="150" spans="1:22">
      <c r="A150" s="92" t="s">
        <v>1302</v>
      </c>
      <c r="B150" s="16" t="str">
        <f>VLOOKUP(A150,'Planning Periods'!$E$2:$N$540,10,FALSE)</f>
        <v>10/15/2021 - 10/15/2029</v>
      </c>
      <c r="C150" s="91">
        <v>2017</v>
      </c>
      <c r="D150" s="91" t="str">
        <f t="shared" si="2"/>
        <v>Barstow 2017</v>
      </c>
      <c r="E150" s="91">
        <v>188</v>
      </c>
      <c r="F150" s="363">
        <v>0</v>
      </c>
      <c r="G150" s="91">
        <v>0</v>
      </c>
      <c r="H150" s="91">
        <v>0</v>
      </c>
      <c r="I150" s="90"/>
      <c r="J150" s="91">
        <v>138</v>
      </c>
      <c r="K150" s="363">
        <v>0</v>
      </c>
      <c r="L150" s="91">
        <v>0</v>
      </c>
      <c r="M150" s="91">
        <v>0</v>
      </c>
      <c r="N150" s="90"/>
      <c r="O150" s="91">
        <v>154</v>
      </c>
      <c r="P150" s="91">
        <v>2</v>
      </c>
      <c r="Q150" s="90"/>
      <c r="R150" s="91">
        <v>363</v>
      </c>
      <c r="S150" s="91">
        <v>1</v>
      </c>
      <c r="T150" s="90">
        <v>0</v>
      </c>
      <c r="U150" s="91">
        <v>843</v>
      </c>
      <c r="V150" s="91">
        <v>3</v>
      </c>
    </row>
    <row r="151" spans="1:22">
      <c r="A151" s="92" t="s">
        <v>1139</v>
      </c>
      <c r="B151" s="16" t="str">
        <f>VLOOKUP(A151,'Planning Periods'!$E$2:$N$540,10,FALSE)</f>
        <v>10/15/2021 - 10/15/2029</v>
      </c>
      <c r="C151" s="91">
        <v>2013</v>
      </c>
      <c r="D151" s="91" t="str">
        <f t="shared" si="2"/>
        <v>Beaumont 2013</v>
      </c>
      <c r="E151" s="91" t="s">
        <v>1307</v>
      </c>
      <c r="F151" s="363" t="s">
        <v>1307</v>
      </c>
      <c r="G151" s="91" t="s">
        <v>1307</v>
      </c>
      <c r="H151" s="91" t="s">
        <v>1307</v>
      </c>
      <c r="I151" s="90"/>
      <c r="J151" s="91" t="s">
        <v>1307</v>
      </c>
      <c r="K151" s="363" t="s">
        <v>1307</v>
      </c>
      <c r="L151" s="91" t="s">
        <v>1307</v>
      </c>
      <c r="M151" s="91" t="s">
        <v>1307</v>
      </c>
      <c r="N151" s="90"/>
      <c r="O151" s="91" t="s">
        <v>1307</v>
      </c>
      <c r="P151" s="91" t="s">
        <v>1307</v>
      </c>
      <c r="Q151" s="90"/>
      <c r="R151" s="91" t="s">
        <v>1307</v>
      </c>
      <c r="S151" s="91" t="s">
        <v>1307</v>
      </c>
      <c r="T151" s="90" t="s">
        <v>1307</v>
      </c>
      <c r="U151" s="91" t="s">
        <v>1307</v>
      </c>
      <c r="V151" s="91" t="s">
        <v>1307</v>
      </c>
    </row>
    <row r="152" spans="1:22">
      <c r="A152" s="92" t="s">
        <v>1139</v>
      </c>
      <c r="B152" s="16" t="str">
        <f>VLOOKUP(A152,'Planning Periods'!$E$2:$N$540,10,FALSE)</f>
        <v>10/15/2021 - 10/15/2029</v>
      </c>
      <c r="C152" s="91">
        <v>2014</v>
      </c>
      <c r="D152" s="91" t="str">
        <f t="shared" si="2"/>
        <v>Beaumont 2014</v>
      </c>
      <c r="E152" s="91" t="s">
        <v>1307</v>
      </c>
      <c r="F152" s="363" t="s">
        <v>1307</v>
      </c>
      <c r="G152" s="91" t="s">
        <v>1307</v>
      </c>
      <c r="H152" s="91" t="s">
        <v>1307</v>
      </c>
      <c r="I152" s="90"/>
      <c r="J152" s="91" t="s">
        <v>1307</v>
      </c>
      <c r="K152" s="363" t="s">
        <v>1307</v>
      </c>
      <c r="L152" s="91" t="s">
        <v>1307</v>
      </c>
      <c r="M152" s="91" t="s">
        <v>1307</v>
      </c>
      <c r="N152" s="90"/>
      <c r="O152" s="91" t="s">
        <v>1307</v>
      </c>
      <c r="P152" s="91" t="s">
        <v>1307</v>
      </c>
      <c r="Q152" s="90"/>
      <c r="R152" s="91" t="s">
        <v>1307</v>
      </c>
      <c r="S152" s="91" t="s">
        <v>1307</v>
      </c>
      <c r="T152" s="90" t="s">
        <v>1307</v>
      </c>
      <c r="U152" s="91" t="s">
        <v>1307</v>
      </c>
      <c r="V152" s="91" t="s">
        <v>1307</v>
      </c>
    </row>
    <row r="153" spans="1:22">
      <c r="A153" s="92" t="s">
        <v>1139</v>
      </c>
      <c r="B153" s="16" t="str">
        <f>VLOOKUP(A153,'Planning Periods'!$E$2:$N$540,10,FALSE)</f>
        <v>10/15/2021 - 10/15/2029</v>
      </c>
      <c r="C153" s="91">
        <v>2015</v>
      </c>
      <c r="D153" s="91" t="str">
        <f t="shared" si="2"/>
        <v>Beaumont 2015</v>
      </c>
      <c r="E153" s="91" t="s">
        <v>1307</v>
      </c>
      <c r="F153" s="363" t="s">
        <v>1307</v>
      </c>
      <c r="G153" s="91" t="s">
        <v>1307</v>
      </c>
      <c r="H153" s="91" t="s">
        <v>1307</v>
      </c>
      <c r="I153" s="90"/>
      <c r="J153" s="91" t="s">
        <v>1307</v>
      </c>
      <c r="K153" s="363" t="s">
        <v>1307</v>
      </c>
      <c r="L153" s="91" t="s">
        <v>1307</v>
      </c>
      <c r="M153" s="91" t="s">
        <v>1307</v>
      </c>
      <c r="N153" s="90"/>
      <c r="O153" s="91" t="s">
        <v>1307</v>
      </c>
      <c r="P153" s="91" t="s">
        <v>1307</v>
      </c>
      <c r="Q153" s="90"/>
      <c r="R153" s="91" t="s">
        <v>1307</v>
      </c>
      <c r="S153" s="91" t="s">
        <v>1307</v>
      </c>
      <c r="T153" s="90" t="s">
        <v>1307</v>
      </c>
      <c r="U153" s="91" t="s">
        <v>1307</v>
      </c>
      <c r="V153" s="91" t="s">
        <v>1307</v>
      </c>
    </row>
    <row r="154" spans="1:22">
      <c r="A154" s="92" t="s">
        <v>1139</v>
      </c>
      <c r="B154" s="16" t="str">
        <f>VLOOKUP(A154,'Planning Periods'!$E$2:$N$540,10,FALSE)</f>
        <v>10/15/2021 - 10/15/2029</v>
      </c>
      <c r="C154" s="91">
        <v>2016</v>
      </c>
      <c r="D154" s="91" t="str">
        <f t="shared" si="2"/>
        <v>Beaumont 2016</v>
      </c>
      <c r="E154" s="91" t="s">
        <v>1307</v>
      </c>
      <c r="F154" s="363" t="s">
        <v>1307</v>
      </c>
      <c r="G154" s="91" t="s">
        <v>1307</v>
      </c>
      <c r="H154" s="91" t="s">
        <v>1307</v>
      </c>
      <c r="I154" s="90"/>
      <c r="J154" s="91" t="s">
        <v>1307</v>
      </c>
      <c r="K154" s="363" t="s">
        <v>1307</v>
      </c>
      <c r="L154" s="91" t="s">
        <v>1307</v>
      </c>
      <c r="M154" s="91" t="s">
        <v>1307</v>
      </c>
      <c r="N154" s="90"/>
      <c r="O154" s="91" t="s">
        <v>1307</v>
      </c>
      <c r="P154" s="91" t="s">
        <v>1307</v>
      </c>
      <c r="Q154" s="90"/>
      <c r="R154" s="91" t="s">
        <v>1307</v>
      </c>
      <c r="S154" s="91" t="s">
        <v>1307</v>
      </c>
      <c r="T154" s="90" t="s">
        <v>1307</v>
      </c>
      <c r="U154" s="91" t="s">
        <v>1307</v>
      </c>
      <c r="V154" s="91" t="s">
        <v>1307</v>
      </c>
    </row>
    <row r="155" spans="1:22">
      <c r="A155" s="92" t="s">
        <v>1139</v>
      </c>
      <c r="B155" s="16" t="str">
        <f>VLOOKUP(A155,'Planning Periods'!$E$2:$N$540,10,FALSE)</f>
        <v>10/15/2021 - 10/15/2029</v>
      </c>
      <c r="C155" s="91">
        <v>2017</v>
      </c>
      <c r="D155" s="91" t="str">
        <f t="shared" si="2"/>
        <v>Beaumont 2017</v>
      </c>
      <c r="E155" s="91">
        <v>1267</v>
      </c>
      <c r="F155" s="363">
        <v>0</v>
      </c>
      <c r="G155" s="91">
        <v>0</v>
      </c>
      <c r="H155" s="91">
        <v>0</v>
      </c>
      <c r="I155" s="90"/>
      <c r="J155" s="91">
        <v>854</v>
      </c>
      <c r="K155" s="363">
        <v>0</v>
      </c>
      <c r="L155" s="91">
        <v>0</v>
      </c>
      <c r="M155" s="91">
        <v>0</v>
      </c>
      <c r="N155" s="90"/>
      <c r="O155" s="91">
        <v>969</v>
      </c>
      <c r="P155" s="91">
        <v>323</v>
      </c>
      <c r="Q155" s="90"/>
      <c r="R155" s="91">
        <v>2160</v>
      </c>
      <c r="S155" s="91">
        <v>423</v>
      </c>
      <c r="T155" s="90">
        <v>0</v>
      </c>
      <c r="U155" s="91">
        <v>5250</v>
      </c>
      <c r="V155" s="91">
        <v>746</v>
      </c>
    </row>
    <row r="156" spans="1:22">
      <c r="A156" s="92" t="s">
        <v>1140</v>
      </c>
      <c r="B156" s="16" t="str">
        <f>VLOOKUP(A156,'Planning Periods'!$E$2:$N$540,10,FALSE)</f>
        <v>10/15/2021 - 10/15/2029</v>
      </c>
      <c r="C156" s="91">
        <v>2013</v>
      </c>
      <c r="D156" s="91" t="str">
        <f t="shared" si="2"/>
        <v>Bell 2013</v>
      </c>
      <c r="E156" s="91">
        <v>11</v>
      </c>
      <c r="F156" s="363">
        <v>0</v>
      </c>
      <c r="G156" s="91">
        <v>0</v>
      </c>
      <c r="H156" s="91">
        <v>0</v>
      </c>
      <c r="I156" s="90"/>
      <c r="J156" s="91">
        <v>7</v>
      </c>
      <c r="K156" s="363">
        <v>0</v>
      </c>
      <c r="L156" s="91">
        <v>0</v>
      </c>
      <c r="M156" s="91">
        <v>0</v>
      </c>
      <c r="N156" s="90"/>
      <c r="O156" s="91">
        <v>8</v>
      </c>
      <c r="P156" s="91">
        <v>0</v>
      </c>
      <c r="Q156" s="90"/>
      <c r="R156" s="91">
        <v>21</v>
      </c>
      <c r="S156" s="91">
        <v>0</v>
      </c>
      <c r="T156" s="90">
        <v>0</v>
      </c>
      <c r="U156" s="91">
        <v>47</v>
      </c>
      <c r="V156" s="91">
        <v>0</v>
      </c>
    </row>
    <row r="157" spans="1:22">
      <c r="A157" s="92" t="s">
        <v>1140</v>
      </c>
      <c r="B157" s="16" t="str">
        <f>VLOOKUP(A157,'Planning Periods'!$E$2:$N$540,10,FALSE)</f>
        <v>10/15/2021 - 10/15/2029</v>
      </c>
      <c r="C157" s="91">
        <v>2014</v>
      </c>
      <c r="D157" s="91" t="str">
        <f t="shared" si="2"/>
        <v>Bell 2014</v>
      </c>
      <c r="E157" s="91">
        <v>11</v>
      </c>
      <c r="F157" s="363">
        <v>0</v>
      </c>
      <c r="G157" s="91">
        <v>0</v>
      </c>
      <c r="H157" s="91">
        <v>0</v>
      </c>
      <c r="I157" s="90"/>
      <c r="J157" s="91">
        <v>7</v>
      </c>
      <c r="K157" s="363">
        <v>0</v>
      </c>
      <c r="L157" s="91">
        <v>0</v>
      </c>
      <c r="M157" s="91">
        <v>0</v>
      </c>
      <c r="N157" s="90"/>
      <c r="O157" s="91">
        <v>8</v>
      </c>
      <c r="P157" s="91">
        <v>0</v>
      </c>
      <c r="Q157" s="90"/>
      <c r="R157" s="91">
        <v>21</v>
      </c>
      <c r="S157" s="91">
        <v>0</v>
      </c>
      <c r="T157" s="90">
        <v>0</v>
      </c>
      <c r="U157" s="91">
        <v>47</v>
      </c>
      <c r="V157" s="91">
        <v>0</v>
      </c>
    </row>
    <row r="158" spans="1:22">
      <c r="A158" s="92" t="s">
        <v>1140</v>
      </c>
      <c r="B158" s="16" t="str">
        <f>VLOOKUP(A158,'Planning Periods'!$E$2:$N$540,10,FALSE)</f>
        <v>10/15/2021 - 10/15/2029</v>
      </c>
      <c r="C158" s="91">
        <v>2015</v>
      </c>
      <c r="D158" s="91" t="str">
        <f t="shared" si="2"/>
        <v>Bell 2015</v>
      </c>
      <c r="E158" s="91">
        <v>11</v>
      </c>
      <c r="F158" s="363">
        <v>0</v>
      </c>
      <c r="G158" s="91">
        <v>0</v>
      </c>
      <c r="H158" s="91">
        <v>0</v>
      </c>
      <c r="I158" s="90"/>
      <c r="J158" s="91">
        <v>7</v>
      </c>
      <c r="K158" s="363">
        <v>0</v>
      </c>
      <c r="L158" s="91">
        <v>0</v>
      </c>
      <c r="M158" s="91">
        <v>0</v>
      </c>
      <c r="N158" s="90"/>
      <c r="O158" s="91">
        <v>8</v>
      </c>
      <c r="P158" s="91">
        <v>3</v>
      </c>
      <c r="Q158" s="90"/>
      <c r="R158" s="91">
        <v>21</v>
      </c>
      <c r="S158" s="91">
        <v>0</v>
      </c>
      <c r="T158" s="90">
        <v>0</v>
      </c>
      <c r="U158" s="91">
        <v>47</v>
      </c>
      <c r="V158" s="91">
        <v>3</v>
      </c>
    </row>
    <row r="159" spans="1:22">
      <c r="A159" s="92" t="s">
        <v>1140</v>
      </c>
      <c r="B159" s="16" t="str">
        <f>VLOOKUP(A159,'Planning Periods'!$E$2:$N$540,10,FALSE)</f>
        <v>10/15/2021 - 10/15/2029</v>
      </c>
      <c r="C159" s="91">
        <v>2016</v>
      </c>
      <c r="D159" s="91" t="str">
        <f t="shared" si="2"/>
        <v>Bell 2016</v>
      </c>
      <c r="E159" s="91">
        <v>11</v>
      </c>
      <c r="F159" s="363">
        <v>0</v>
      </c>
      <c r="G159" s="91">
        <v>0</v>
      </c>
      <c r="H159" s="91">
        <v>0</v>
      </c>
      <c r="I159" s="90"/>
      <c r="J159" s="91">
        <v>7</v>
      </c>
      <c r="K159" s="363">
        <v>0</v>
      </c>
      <c r="L159" s="91">
        <v>0</v>
      </c>
      <c r="M159" s="91">
        <v>0</v>
      </c>
      <c r="N159" s="90"/>
      <c r="O159" s="91">
        <v>8</v>
      </c>
      <c r="P159" s="91">
        <v>0</v>
      </c>
      <c r="Q159" s="90"/>
      <c r="R159" s="91">
        <v>21</v>
      </c>
      <c r="S159" s="91">
        <v>10</v>
      </c>
      <c r="T159" s="90">
        <v>0</v>
      </c>
      <c r="U159" s="91">
        <v>47</v>
      </c>
      <c r="V159" s="91">
        <v>10</v>
      </c>
    </row>
    <row r="160" spans="1:22">
      <c r="A160" s="92" t="s">
        <v>1140</v>
      </c>
      <c r="B160" s="16" t="str">
        <f>VLOOKUP(A160,'Planning Periods'!$E$2:$N$540,10,FALSE)</f>
        <v>10/15/2021 - 10/15/2029</v>
      </c>
      <c r="C160" s="91">
        <v>2017</v>
      </c>
      <c r="D160" s="91" t="str">
        <f t="shared" si="2"/>
        <v>Bell 2017</v>
      </c>
      <c r="E160" s="91">
        <v>11</v>
      </c>
      <c r="F160" s="363">
        <v>65</v>
      </c>
      <c r="G160" s="91">
        <v>65</v>
      </c>
      <c r="H160" s="91">
        <v>0</v>
      </c>
      <c r="I160" s="90"/>
      <c r="J160" s="91">
        <v>7</v>
      </c>
      <c r="K160" s="363">
        <v>0</v>
      </c>
      <c r="L160" s="91">
        <v>0</v>
      </c>
      <c r="M160" s="91">
        <v>0</v>
      </c>
      <c r="N160" s="90"/>
      <c r="O160" s="91">
        <v>8</v>
      </c>
      <c r="P160" s="91">
        <v>0</v>
      </c>
      <c r="Q160" s="90"/>
      <c r="R160" s="91">
        <v>21</v>
      </c>
      <c r="S160" s="91">
        <v>62</v>
      </c>
      <c r="T160" s="90">
        <v>0</v>
      </c>
      <c r="U160" s="91">
        <v>47</v>
      </c>
      <c r="V160" s="91">
        <v>127</v>
      </c>
    </row>
    <row r="161" spans="1:22">
      <c r="A161" s="92" t="s">
        <v>1095</v>
      </c>
      <c r="B161" s="16" t="str">
        <f>VLOOKUP(A161,'Planning Periods'!$E$2:$N$540,10,FALSE)</f>
        <v>10/15/2021 - 10/15/2029</v>
      </c>
      <c r="C161" s="91">
        <v>2013</v>
      </c>
      <c r="D161" s="91" t="str">
        <f t="shared" si="2"/>
        <v>Bell Gardens 2013</v>
      </c>
      <c r="E161" s="91">
        <v>11</v>
      </c>
      <c r="F161" s="363">
        <v>0</v>
      </c>
      <c r="G161" s="91">
        <v>0</v>
      </c>
      <c r="H161" s="91">
        <v>0</v>
      </c>
      <c r="I161" s="90"/>
      <c r="J161" s="91">
        <v>7</v>
      </c>
      <c r="K161" s="363">
        <v>0</v>
      </c>
      <c r="L161" s="91">
        <v>0</v>
      </c>
      <c r="M161" s="91">
        <v>0</v>
      </c>
      <c r="N161" s="90"/>
      <c r="O161" s="91">
        <v>8</v>
      </c>
      <c r="P161" s="91">
        <v>2</v>
      </c>
      <c r="Q161" s="90"/>
      <c r="R161" s="91">
        <v>20</v>
      </c>
      <c r="S161" s="91">
        <v>0</v>
      </c>
      <c r="T161" s="90">
        <v>0</v>
      </c>
      <c r="U161" s="91">
        <v>46</v>
      </c>
      <c r="V161" s="91">
        <v>2</v>
      </c>
    </row>
    <row r="162" spans="1:22">
      <c r="A162" s="92" t="s">
        <v>1095</v>
      </c>
      <c r="B162" s="16" t="str">
        <f>VLOOKUP(A162,'Planning Periods'!$E$2:$N$540,10,FALSE)</f>
        <v>10/15/2021 - 10/15/2029</v>
      </c>
      <c r="C162" s="91">
        <v>2014</v>
      </c>
      <c r="D162" s="91" t="str">
        <f t="shared" si="2"/>
        <v>Bell Gardens 2014</v>
      </c>
      <c r="E162" s="91">
        <v>11</v>
      </c>
      <c r="F162" s="363">
        <v>0</v>
      </c>
      <c r="G162" s="91">
        <v>0</v>
      </c>
      <c r="H162" s="91">
        <v>0</v>
      </c>
      <c r="I162" s="90"/>
      <c r="J162" s="91">
        <v>7</v>
      </c>
      <c r="K162" s="363">
        <v>0</v>
      </c>
      <c r="L162" s="91">
        <v>0</v>
      </c>
      <c r="M162" s="91">
        <v>0</v>
      </c>
      <c r="N162" s="90"/>
      <c r="O162" s="91">
        <v>8</v>
      </c>
      <c r="P162" s="91">
        <v>4</v>
      </c>
      <c r="Q162" s="90"/>
      <c r="R162" s="91">
        <v>20</v>
      </c>
      <c r="S162" s="91">
        <v>2</v>
      </c>
      <c r="T162" s="90">
        <v>0</v>
      </c>
      <c r="U162" s="91">
        <v>46</v>
      </c>
      <c r="V162" s="91">
        <v>6</v>
      </c>
    </row>
    <row r="163" spans="1:22">
      <c r="A163" s="92" t="s">
        <v>1095</v>
      </c>
      <c r="B163" s="16" t="str">
        <f>VLOOKUP(A163,'Planning Periods'!$E$2:$N$540,10,FALSE)</f>
        <v>10/15/2021 - 10/15/2029</v>
      </c>
      <c r="C163" s="91">
        <v>2015</v>
      </c>
      <c r="D163" s="91" t="str">
        <f t="shared" si="2"/>
        <v>Bell Gardens 2015</v>
      </c>
      <c r="E163" s="91">
        <v>11</v>
      </c>
      <c r="F163" s="363">
        <v>0</v>
      </c>
      <c r="G163" s="91">
        <v>0</v>
      </c>
      <c r="H163" s="91">
        <v>0</v>
      </c>
      <c r="I163" s="90"/>
      <c r="J163" s="91">
        <v>7</v>
      </c>
      <c r="K163" s="363">
        <v>0</v>
      </c>
      <c r="L163" s="91">
        <v>0</v>
      </c>
      <c r="M163" s="91">
        <v>0</v>
      </c>
      <c r="N163" s="90"/>
      <c r="O163" s="91">
        <v>8</v>
      </c>
      <c r="P163" s="91">
        <v>1</v>
      </c>
      <c r="Q163" s="90"/>
      <c r="R163" s="91">
        <v>20</v>
      </c>
      <c r="S163" s="91">
        <v>3</v>
      </c>
      <c r="T163" s="90">
        <v>0</v>
      </c>
      <c r="U163" s="91">
        <v>46</v>
      </c>
      <c r="V163" s="91">
        <v>4</v>
      </c>
    </row>
    <row r="164" spans="1:22">
      <c r="A164" s="92" t="s">
        <v>1095</v>
      </c>
      <c r="B164" s="16" t="str">
        <f>VLOOKUP(A164,'Planning Periods'!$E$2:$N$540,10,FALSE)</f>
        <v>10/15/2021 - 10/15/2029</v>
      </c>
      <c r="C164" s="91">
        <v>2016</v>
      </c>
      <c r="D164" s="91" t="str">
        <f t="shared" si="2"/>
        <v>Bell Gardens 2016</v>
      </c>
      <c r="E164" s="91">
        <v>11</v>
      </c>
      <c r="F164" s="363">
        <v>0</v>
      </c>
      <c r="G164" s="91">
        <v>0</v>
      </c>
      <c r="H164" s="91">
        <v>0</v>
      </c>
      <c r="I164" s="90"/>
      <c r="J164" s="91">
        <v>7</v>
      </c>
      <c r="K164" s="363">
        <v>0</v>
      </c>
      <c r="L164" s="91">
        <v>0</v>
      </c>
      <c r="M164" s="91">
        <v>0</v>
      </c>
      <c r="N164" s="90"/>
      <c r="O164" s="91">
        <v>8</v>
      </c>
      <c r="P164" s="91">
        <v>0</v>
      </c>
      <c r="Q164" s="90"/>
      <c r="R164" s="91">
        <v>20</v>
      </c>
      <c r="S164" s="91">
        <v>5</v>
      </c>
      <c r="T164" s="90">
        <v>0</v>
      </c>
      <c r="U164" s="91">
        <v>46</v>
      </c>
      <c r="V164" s="91">
        <v>5</v>
      </c>
    </row>
    <row r="165" spans="1:22">
      <c r="A165" s="92" t="s">
        <v>1095</v>
      </c>
      <c r="B165" s="16" t="str">
        <f>VLOOKUP(A165,'Planning Periods'!$E$2:$N$540,10,FALSE)</f>
        <v>10/15/2021 - 10/15/2029</v>
      </c>
      <c r="C165" s="91">
        <v>2017</v>
      </c>
      <c r="D165" s="91" t="str">
        <f t="shared" si="2"/>
        <v>Bell Gardens 2017</v>
      </c>
      <c r="E165" s="91">
        <v>11</v>
      </c>
      <c r="F165" s="363">
        <v>0</v>
      </c>
      <c r="G165" s="91">
        <v>0</v>
      </c>
      <c r="H165" s="91">
        <v>0</v>
      </c>
      <c r="I165" s="90"/>
      <c r="J165" s="91">
        <v>7</v>
      </c>
      <c r="K165" s="363">
        <v>0</v>
      </c>
      <c r="L165" s="91">
        <v>0</v>
      </c>
      <c r="M165" s="91">
        <v>0</v>
      </c>
      <c r="N165" s="90"/>
      <c r="O165" s="91">
        <v>8</v>
      </c>
      <c r="P165" s="91">
        <v>5</v>
      </c>
      <c r="Q165" s="90"/>
      <c r="R165" s="91">
        <v>20</v>
      </c>
      <c r="S165" s="91">
        <v>7</v>
      </c>
      <c r="T165" s="90">
        <v>0</v>
      </c>
      <c r="U165" s="91">
        <v>46</v>
      </c>
      <c r="V165" s="91">
        <v>12</v>
      </c>
    </row>
    <row r="166" spans="1:22">
      <c r="A166" s="92" t="s">
        <v>1087</v>
      </c>
      <c r="B166" s="16"/>
      <c r="C166" s="91">
        <v>2013</v>
      </c>
      <c r="D166" s="91" t="str">
        <f t="shared" si="2"/>
        <v>Bellflower 2013</v>
      </c>
      <c r="E166" s="91">
        <v>1</v>
      </c>
      <c r="F166" s="363">
        <v>1</v>
      </c>
      <c r="G166" s="91">
        <v>1</v>
      </c>
      <c r="H166" s="91">
        <v>0</v>
      </c>
      <c r="I166" s="90"/>
      <c r="J166" s="91">
        <v>1</v>
      </c>
      <c r="K166" s="363">
        <v>10</v>
      </c>
      <c r="L166" s="91">
        <v>10</v>
      </c>
      <c r="M166" s="91">
        <v>0</v>
      </c>
      <c r="N166" s="90"/>
      <c r="O166" s="91">
        <v>0</v>
      </c>
      <c r="P166" s="91">
        <v>0</v>
      </c>
      <c r="Q166" s="90"/>
      <c r="R166" s="91">
        <v>0</v>
      </c>
      <c r="S166" s="91">
        <v>53</v>
      </c>
      <c r="T166" s="90">
        <v>0</v>
      </c>
      <c r="U166" s="91">
        <v>2</v>
      </c>
      <c r="V166" s="91">
        <v>64</v>
      </c>
    </row>
    <row r="167" spans="1:22">
      <c r="A167" s="92" t="s">
        <v>1087</v>
      </c>
      <c r="B167" s="16" t="str">
        <f>VLOOKUP(A167,'Planning Periods'!$E$2:$N$540,10,FALSE)</f>
        <v>10/15/2021 - 10/15/2029</v>
      </c>
      <c r="C167" s="91">
        <v>2014</v>
      </c>
      <c r="D167" s="91" t="str">
        <f t="shared" si="2"/>
        <v>Bellflower 2014</v>
      </c>
      <c r="E167" s="91">
        <v>1</v>
      </c>
      <c r="F167" s="363">
        <v>0</v>
      </c>
      <c r="G167" s="91">
        <v>0</v>
      </c>
      <c r="H167" s="91">
        <v>0</v>
      </c>
      <c r="I167" s="90"/>
      <c r="J167" s="91">
        <v>1</v>
      </c>
      <c r="K167" s="363">
        <v>0</v>
      </c>
      <c r="L167" s="91">
        <v>0</v>
      </c>
      <c r="M167" s="91">
        <v>0</v>
      </c>
      <c r="N167" s="90"/>
      <c r="O167" s="91">
        <v>0</v>
      </c>
      <c r="P167" s="91">
        <v>0</v>
      </c>
      <c r="Q167" s="90"/>
      <c r="R167" s="91">
        <v>0</v>
      </c>
      <c r="S167" s="91">
        <v>67</v>
      </c>
      <c r="T167" s="90">
        <v>0</v>
      </c>
      <c r="U167" s="91">
        <v>2</v>
      </c>
      <c r="V167" s="91">
        <v>67</v>
      </c>
    </row>
    <row r="168" spans="1:22">
      <c r="A168" s="92" t="s">
        <v>1087</v>
      </c>
      <c r="B168" s="16" t="str">
        <f>VLOOKUP(A168,'Planning Periods'!$E$2:$N$540,10,FALSE)</f>
        <v>10/15/2021 - 10/15/2029</v>
      </c>
      <c r="C168" s="91">
        <v>2015</v>
      </c>
      <c r="D168" s="91" t="str">
        <f t="shared" si="2"/>
        <v>Bellflower 2015</v>
      </c>
      <c r="E168" s="91">
        <v>1</v>
      </c>
      <c r="F168" s="363">
        <v>0</v>
      </c>
      <c r="G168" s="91">
        <v>0</v>
      </c>
      <c r="H168" s="91">
        <v>0</v>
      </c>
      <c r="I168" s="90"/>
      <c r="J168" s="91">
        <v>1</v>
      </c>
      <c r="K168" s="363">
        <v>0</v>
      </c>
      <c r="L168" s="91">
        <v>0</v>
      </c>
      <c r="M168" s="91">
        <v>0</v>
      </c>
      <c r="N168" s="90"/>
      <c r="O168" s="91">
        <v>0</v>
      </c>
      <c r="P168" s="91">
        <v>0</v>
      </c>
      <c r="Q168" s="90"/>
      <c r="R168" s="91">
        <v>0</v>
      </c>
      <c r="S168" s="91">
        <v>3</v>
      </c>
      <c r="T168" s="90">
        <v>0</v>
      </c>
      <c r="U168" s="91">
        <v>2</v>
      </c>
      <c r="V168" s="91">
        <v>3</v>
      </c>
    </row>
    <row r="169" spans="1:22">
      <c r="A169" s="92" t="s">
        <v>1087</v>
      </c>
      <c r="B169" s="16" t="str">
        <f>VLOOKUP(A169,'Planning Periods'!$E$2:$N$540,10,FALSE)</f>
        <v>10/15/2021 - 10/15/2029</v>
      </c>
      <c r="C169" s="91">
        <v>2016</v>
      </c>
      <c r="D169" s="91" t="str">
        <f t="shared" si="2"/>
        <v>Bellflower 2016</v>
      </c>
      <c r="E169" s="91">
        <v>1</v>
      </c>
      <c r="F169" s="363">
        <v>0</v>
      </c>
      <c r="G169" s="91">
        <v>0</v>
      </c>
      <c r="H169" s="91">
        <v>0</v>
      </c>
      <c r="I169" s="90"/>
      <c r="J169" s="91">
        <v>1</v>
      </c>
      <c r="K169" s="363">
        <v>6</v>
      </c>
      <c r="L169" s="91">
        <v>6</v>
      </c>
      <c r="M169" s="91">
        <v>0</v>
      </c>
      <c r="N169" s="90"/>
      <c r="O169" s="91">
        <v>0</v>
      </c>
      <c r="P169" s="91">
        <v>6</v>
      </c>
      <c r="Q169" s="90"/>
      <c r="R169" s="91">
        <v>0</v>
      </c>
      <c r="S169" s="91">
        <v>108</v>
      </c>
      <c r="T169" s="90">
        <v>0</v>
      </c>
      <c r="U169" s="91">
        <v>2</v>
      </c>
      <c r="V169" s="91">
        <v>120</v>
      </c>
    </row>
    <row r="170" spans="1:22">
      <c r="A170" s="92" t="s">
        <v>1087</v>
      </c>
      <c r="B170" s="16" t="str">
        <f>VLOOKUP(A170,'Planning Periods'!$E$2:$N$540,10,FALSE)</f>
        <v>10/15/2021 - 10/15/2029</v>
      </c>
      <c r="C170" s="91">
        <v>2017</v>
      </c>
      <c r="D170" s="91" t="str">
        <f t="shared" si="2"/>
        <v>Bellflower 2017</v>
      </c>
      <c r="E170" s="91">
        <v>1</v>
      </c>
      <c r="F170" s="363">
        <v>0</v>
      </c>
      <c r="G170" s="91">
        <v>0</v>
      </c>
      <c r="H170" s="91">
        <v>0</v>
      </c>
      <c r="I170" s="90"/>
      <c r="J170" s="91">
        <v>1</v>
      </c>
      <c r="K170" s="363">
        <v>0</v>
      </c>
      <c r="L170" s="91">
        <v>0</v>
      </c>
      <c r="M170" s="91">
        <v>0</v>
      </c>
      <c r="N170" s="90"/>
      <c r="O170" s="91">
        <v>0</v>
      </c>
      <c r="P170" s="91">
        <v>0</v>
      </c>
      <c r="Q170" s="90"/>
      <c r="R170" s="91">
        <v>0</v>
      </c>
      <c r="S170" s="91">
        <v>64</v>
      </c>
      <c r="T170" s="90">
        <v>0</v>
      </c>
      <c r="U170" s="91">
        <v>2</v>
      </c>
      <c r="V170" s="91">
        <v>64</v>
      </c>
    </row>
    <row r="171" spans="1:22">
      <c r="A171" s="92" t="s">
        <v>1135</v>
      </c>
      <c r="B171" s="16" t="str">
        <f>VLOOKUP(A171,'Planning Periods'!$E$2:$N$540,10,FALSE)</f>
        <v>01/31/2023 - 01/31/2031</v>
      </c>
      <c r="C171" s="91">
        <v>2014</v>
      </c>
      <c r="D171" s="91" t="str">
        <f t="shared" si="2"/>
        <v>Belmont 2014</v>
      </c>
      <c r="E171" s="91">
        <v>116</v>
      </c>
      <c r="F171" s="363">
        <v>0</v>
      </c>
      <c r="G171" s="91">
        <v>0</v>
      </c>
      <c r="H171" s="91">
        <v>0</v>
      </c>
      <c r="I171" s="90"/>
      <c r="J171" s="91">
        <v>63</v>
      </c>
      <c r="K171" s="363">
        <v>0</v>
      </c>
      <c r="L171" s="91">
        <v>0</v>
      </c>
      <c r="M171" s="91">
        <v>0</v>
      </c>
      <c r="N171" s="90"/>
      <c r="O171" s="91">
        <v>67</v>
      </c>
      <c r="P171" s="91">
        <v>0</v>
      </c>
      <c r="Q171" s="90"/>
      <c r="R171" s="91">
        <v>222</v>
      </c>
      <c r="S171" s="91">
        <v>18</v>
      </c>
      <c r="T171" s="90">
        <v>0</v>
      </c>
      <c r="U171" s="91">
        <v>468</v>
      </c>
      <c r="V171" s="91">
        <v>18</v>
      </c>
    </row>
    <row r="172" spans="1:22">
      <c r="A172" s="92" t="s">
        <v>1135</v>
      </c>
      <c r="B172" s="16" t="str">
        <f>VLOOKUP(A172,'Planning Periods'!$E$2:$N$540,10,FALSE)</f>
        <v>01/31/2023 - 01/31/2031</v>
      </c>
      <c r="C172" s="91">
        <v>2015</v>
      </c>
      <c r="D172" s="91" t="str">
        <f t="shared" si="2"/>
        <v>Belmont 2015</v>
      </c>
      <c r="E172" s="91">
        <v>116</v>
      </c>
      <c r="F172" s="363">
        <v>0</v>
      </c>
      <c r="G172" s="91">
        <v>0</v>
      </c>
      <c r="H172" s="91">
        <v>0</v>
      </c>
      <c r="I172" s="90"/>
      <c r="J172" s="91">
        <v>63</v>
      </c>
      <c r="K172" s="363">
        <v>0</v>
      </c>
      <c r="L172" s="91">
        <v>0</v>
      </c>
      <c r="M172" s="91">
        <v>0</v>
      </c>
      <c r="N172" s="90"/>
      <c r="O172" s="91">
        <v>67</v>
      </c>
      <c r="P172" s="91">
        <v>0</v>
      </c>
      <c r="Q172" s="90"/>
      <c r="R172" s="91">
        <v>222</v>
      </c>
      <c r="S172" s="91">
        <v>7</v>
      </c>
      <c r="T172" s="90">
        <v>0</v>
      </c>
      <c r="U172" s="91">
        <v>468</v>
      </c>
      <c r="V172" s="91">
        <v>7</v>
      </c>
    </row>
    <row r="173" spans="1:22">
      <c r="A173" s="92" t="s">
        <v>1135</v>
      </c>
      <c r="B173" s="16" t="str">
        <f>VLOOKUP(A173,'Planning Periods'!$E$2:$N$540,10,FALSE)</f>
        <v>01/31/2023 - 01/31/2031</v>
      </c>
      <c r="C173" s="91">
        <v>2016</v>
      </c>
      <c r="D173" s="91" t="str">
        <f t="shared" si="2"/>
        <v>Belmont 2016</v>
      </c>
      <c r="E173" s="91">
        <v>116</v>
      </c>
      <c r="F173" s="363">
        <v>0</v>
      </c>
      <c r="G173" s="91">
        <v>0</v>
      </c>
      <c r="H173" s="91">
        <v>0</v>
      </c>
      <c r="I173" s="90"/>
      <c r="J173" s="91">
        <v>63</v>
      </c>
      <c r="K173" s="363">
        <v>0</v>
      </c>
      <c r="L173" s="91">
        <v>0</v>
      </c>
      <c r="M173" s="91">
        <v>0</v>
      </c>
      <c r="N173" s="90"/>
      <c r="O173" s="91">
        <v>67</v>
      </c>
      <c r="P173" s="91">
        <v>0</v>
      </c>
      <c r="Q173" s="90"/>
      <c r="R173" s="91">
        <v>222</v>
      </c>
      <c r="S173" s="91">
        <v>7</v>
      </c>
      <c r="T173" s="90">
        <v>0</v>
      </c>
      <c r="U173" s="91">
        <v>468</v>
      </c>
      <c r="V173" s="91">
        <v>7</v>
      </c>
    </row>
    <row r="174" spans="1:22">
      <c r="A174" s="92" t="s">
        <v>1135</v>
      </c>
      <c r="B174" s="16" t="str">
        <f>VLOOKUP(A174,'Planning Periods'!$E$2:$N$540,10,FALSE)</f>
        <v>01/31/2023 - 01/31/2031</v>
      </c>
      <c r="C174" s="91">
        <v>2017</v>
      </c>
      <c r="D174" s="91" t="str">
        <f t="shared" si="2"/>
        <v>Belmont 2017</v>
      </c>
      <c r="E174" s="91">
        <v>116</v>
      </c>
      <c r="F174" s="363">
        <v>0</v>
      </c>
      <c r="G174" s="91">
        <v>0</v>
      </c>
      <c r="H174" s="91">
        <v>0</v>
      </c>
      <c r="I174" s="90"/>
      <c r="J174" s="91">
        <v>63</v>
      </c>
      <c r="K174" s="363">
        <v>0</v>
      </c>
      <c r="L174" s="91">
        <v>0</v>
      </c>
      <c r="M174" s="91">
        <v>0</v>
      </c>
      <c r="N174" s="90"/>
      <c r="O174" s="91">
        <v>67</v>
      </c>
      <c r="P174" s="91">
        <v>4</v>
      </c>
      <c r="Q174" s="90"/>
      <c r="R174" s="91">
        <v>222</v>
      </c>
      <c r="S174" s="91">
        <v>109</v>
      </c>
      <c r="T174" s="90">
        <v>0</v>
      </c>
      <c r="U174" s="91">
        <v>468</v>
      </c>
      <c r="V174" s="91">
        <v>113</v>
      </c>
    </row>
    <row r="175" spans="1:22">
      <c r="A175" s="92" t="s">
        <v>1276</v>
      </c>
      <c r="B175" s="16" t="str">
        <f>VLOOKUP(A175,'Planning Periods'!$E$2:$N$540,10,FALSE)</f>
        <v>01/31/2023 - 01/31/2031</v>
      </c>
      <c r="C175" s="91">
        <v>2014</v>
      </c>
      <c r="D175" s="91" t="str">
        <f t="shared" si="2"/>
        <v>Belvedere 2014</v>
      </c>
      <c r="E175" s="91" t="s">
        <v>1307</v>
      </c>
      <c r="F175" s="363" t="s">
        <v>1307</v>
      </c>
      <c r="G175" s="91" t="s">
        <v>1307</v>
      </c>
      <c r="H175" s="91" t="s">
        <v>1307</v>
      </c>
      <c r="I175" s="90"/>
      <c r="J175" s="91" t="s">
        <v>1307</v>
      </c>
      <c r="K175" s="363" t="s">
        <v>1307</v>
      </c>
      <c r="L175" s="91" t="s">
        <v>1307</v>
      </c>
      <c r="M175" s="91" t="s">
        <v>1307</v>
      </c>
      <c r="N175" s="90"/>
      <c r="O175" s="91" t="s">
        <v>1307</v>
      </c>
      <c r="P175" s="91" t="s">
        <v>1307</v>
      </c>
      <c r="Q175" s="90"/>
      <c r="R175" s="91" t="s">
        <v>1307</v>
      </c>
      <c r="S175" s="91" t="s">
        <v>1307</v>
      </c>
      <c r="T175" s="90" t="s">
        <v>1307</v>
      </c>
      <c r="U175" s="91" t="s">
        <v>1307</v>
      </c>
      <c r="V175" s="91" t="s">
        <v>1307</v>
      </c>
    </row>
    <row r="176" spans="1:22">
      <c r="A176" s="92" t="s">
        <v>1276</v>
      </c>
      <c r="B176" s="16" t="str">
        <f>VLOOKUP(A176,'Planning Periods'!$E$2:$N$540,10,FALSE)</f>
        <v>01/31/2023 - 01/31/2031</v>
      </c>
      <c r="C176" s="91">
        <v>2015</v>
      </c>
      <c r="D176" s="91" t="str">
        <f t="shared" si="2"/>
        <v>Belvedere 2015</v>
      </c>
      <c r="E176" s="91">
        <v>4</v>
      </c>
      <c r="F176" s="363">
        <v>0</v>
      </c>
      <c r="G176" s="91">
        <v>0</v>
      </c>
      <c r="H176" s="91">
        <v>0</v>
      </c>
      <c r="I176" s="90"/>
      <c r="J176" s="91">
        <v>3</v>
      </c>
      <c r="K176" s="363">
        <v>0</v>
      </c>
      <c r="L176" s="91">
        <v>0</v>
      </c>
      <c r="M176" s="91">
        <v>0</v>
      </c>
      <c r="N176" s="90"/>
      <c r="O176" s="91">
        <v>4</v>
      </c>
      <c r="P176" s="91">
        <v>0</v>
      </c>
      <c r="Q176" s="90"/>
      <c r="R176" s="91">
        <v>5</v>
      </c>
      <c r="S176" s="91">
        <v>0</v>
      </c>
      <c r="T176" s="90">
        <v>0</v>
      </c>
      <c r="U176" s="91">
        <v>16</v>
      </c>
      <c r="V176" s="91">
        <v>0</v>
      </c>
    </row>
    <row r="177" spans="1:22">
      <c r="A177" s="92" t="s">
        <v>1276</v>
      </c>
      <c r="B177" s="16" t="str">
        <f>VLOOKUP(A177,'Planning Periods'!$E$2:$N$540,10,FALSE)</f>
        <v>01/31/2023 - 01/31/2031</v>
      </c>
      <c r="C177" s="91">
        <v>2016</v>
      </c>
      <c r="D177" s="91" t="str">
        <f t="shared" si="2"/>
        <v>Belvedere 2016</v>
      </c>
      <c r="E177" s="91">
        <v>4</v>
      </c>
      <c r="F177" s="363">
        <v>0</v>
      </c>
      <c r="G177" s="91">
        <v>0</v>
      </c>
      <c r="H177" s="91">
        <v>0</v>
      </c>
      <c r="I177" s="90"/>
      <c r="J177" s="91">
        <v>3</v>
      </c>
      <c r="K177" s="363">
        <v>0</v>
      </c>
      <c r="L177" s="91">
        <v>0</v>
      </c>
      <c r="M177" s="91">
        <v>0</v>
      </c>
      <c r="N177" s="90"/>
      <c r="O177" s="91">
        <v>4</v>
      </c>
      <c r="P177" s="91">
        <v>0</v>
      </c>
      <c r="Q177" s="90"/>
      <c r="R177" s="91">
        <v>5</v>
      </c>
      <c r="S177" s="91">
        <v>0</v>
      </c>
      <c r="T177" s="90">
        <v>0</v>
      </c>
      <c r="U177" s="91">
        <v>16</v>
      </c>
      <c r="V177" s="91">
        <v>0</v>
      </c>
    </row>
    <row r="178" spans="1:22">
      <c r="A178" s="92" t="s">
        <v>1276</v>
      </c>
      <c r="B178" s="16" t="str">
        <f>VLOOKUP(A178,'Planning Periods'!$E$2:$N$540,10,FALSE)</f>
        <v>01/31/2023 - 01/31/2031</v>
      </c>
      <c r="C178" s="91">
        <v>2017</v>
      </c>
      <c r="D178" s="91" t="str">
        <f t="shared" si="2"/>
        <v>Belvedere 2017</v>
      </c>
      <c r="E178" s="91">
        <v>4</v>
      </c>
      <c r="F178" s="363">
        <v>0</v>
      </c>
      <c r="G178" s="91">
        <v>0</v>
      </c>
      <c r="H178" s="91">
        <v>0</v>
      </c>
      <c r="I178" s="90"/>
      <c r="J178" s="91">
        <v>3</v>
      </c>
      <c r="K178" s="363">
        <v>0</v>
      </c>
      <c r="L178" s="91">
        <v>0</v>
      </c>
      <c r="M178" s="91">
        <v>0</v>
      </c>
      <c r="N178" s="90"/>
      <c r="O178" s="91">
        <v>4</v>
      </c>
      <c r="P178" s="91">
        <v>2</v>
      </c>
      <c r="Q178" s="90"/>
      <c r="R178" s="91">
        <v>5</v>
      </c>
      <c r="S178" s="91">
        <v>0</v>
      </c>
      <c r="T178" s="90">
        <v>0</v>
      </c>
      <c r="U178" s="91">
        <v>16</v>
      </c>
      <c r="V178" s="91">
        <v>2</v>
      </c>
    </row>
    <row r="179" spans="1:22">
      <c r="A179" s="92" t="s">
        <v>1136</v>
      </c>
      <c r="B179" s="16" t="str">
        <f>VLOOKUP(A179,'Planning Periods'!$E$2:$N$540,10,FALSE)</f>
        <v>01/31/2023 - 01/31/2031</v>
      </c>
      <c r="C179" s="91">
        <v>2014</v>
      </c>
      <c r="D179" s="91" t="str">
        <f t="shared" si="2"/>
        <v>Benicia 2014</v>
      </c>
      <c r="E179" s="91">
        <v>94</v>
      </c>
      <c r="F179" s="363">
        <v>0</v>
      </c>
      <c r="G179" s="91">
        <v>0</v>
      </c>
      <c r="H179" s="91">
        <v>0</v>
      </c>
      <c r="I179" s="90"/>
      <c r="J179" s="91">
        <v>54</v>
      </c>
      <c r="K179" s="363">
        <v>0</v>
      </c>
      <c r="L179" s="91">
        <v>0</v>
      </c>
      <c r="M179" s="91">
        <v>0</v>
      </c>
      <c r="N179" s="90"/>
      <c r="O179" s="91">
        <v>56</v>
      </c>
      <c r="P179" s="91">
        <v>0</v>
      </c>
      <c r="Q179" s="90"/>
      <c r="R179" s="91">
        <v>123</v>
      </c>
      <c r="S179" s="91">
        <v>4</v>
      </c>
      <c r="T179" s="90">
        <v>0</v>
      </c>
      <c r="U179" s="91">
        <v>327</v>
      </c>
      <c r="V179" s="91">
        <v>4</v>
      </c>
    </row>
    <row r="180" spans="1:22">
      <c r="A180" s="92" t="s">
        <v>1136</v>
      </c>
      <c r="B180" s="16" t="str">
        <f>VLOOKUP(A180,'Planning Periods'!$E$2:$N$540,10,FALSE)</f>
        <v>01/31/2023 - 01/31/2031</v>
      </c>
      <c r="C180" s="91">
        <v>2015</v>
      </c>
      <c r="D180" s="91" t="str">
        <f t="shared" si="2"/>
        <v>Benicia 2015</v>
      </c>
      <c r="E180" s="91">
        <v>94</v>
      </c>
      <c r="F180" s="363">
        <v>0</v>
      </c>
      <c r="G180" s="91">
        <v>0</v>
      </c>
      <c r="H180" s="91">
        <v>0</v>
      </c>
      <c r="I180" s="90"/>
      <c r="J180" s="91">
        <v>54</v>
      </c>
      <c r="K180" s="363">
        <v>1</v>
      </c>
      <c r="L180" s="91">
        <v>1</v>
      </c>
      <c r="M180" s="91">
        <v>0</v>
      </c>
      <c r="N180" s="90"/>
      <c r="O180" s="91">
        <v>56</v>
      </c>
      <c r="P180" s="91">
        <v>0</v>
      </c>
      <c r="Q180" s="90"/>
      <c r="R180" s="91">
        <v>123</v>
      </c>
      <c r="S180" s="91">
        <v>2</v>
      </c>
      <c r="T180" s="90">
        <v>0</v>
      </c>
      <c r="U180" s="91">
        <v>327</v>
      </c>
      <c r="V180" s="91">
        <v>3</v>
      </c>
    </row>
    <row r="181" spans="1:22">
      <c r="A181" s="92" t="s">
        <v>1136</v>
      </c>
      <c r="B181" s="16" t="str">
        <f>VLOOKUP(A181,'Planning Periods'!$E$2:$N$540,10,FALSE)</f>
        <v>01/31/2023 - 01/31/2031</v>
      </c>
      <c r="C181" s="91">
        <v>2016</v>
      </c>
      <c r="D181" s="91" t="str">
        <f t="shared" si="2"/>
        <v>Benicia 2016</v>
      </c>
      <c r="E181" s="91">
        <v>94</v>
      </c>
      <c r="F181" s="363">
        <v>0</v>
      </c>
      <c r="G181" s="91">
        <v>0</v>
      </c>
      <c r="H181" s="91">
        <v>0</v>
      </c>
      <c r="I181" s="90"/>
      <c r="J181" s="91">
        <v>54</v>
      </c>
      <c r="K181" s="363">
        <v>2</v>
      </c>
      <c r="L181" s="91">
        <v>2</v>
      </c>
      <c r="M181" s="91">
        <v>0</v>
      </c>
      <c r="N181" s="90"/>
      <c r="O181" s="91">
        <v>56</v>
      </c>
      <c r="P181" s="91">
        <v>0</v>
      </c>
      <c r="Q181" s="90"/>
      <c r="R181" s="91">
        <v>123</v>
      </c>
      <c r="S181" s="91">
        <v>1</v>
      </c>
      <c r="T181" s="90">
        <v>0</v>
      </c>
      <c r="U181" s="91">
        <v>327</v>
      </c>
      <c r="V181" s="91">
        <v>3</v>
      </c>
    </row>
    <row r="182" spans="1:22">
      <c r="A182" s="92" t="s">
        <v>1136</v>
      </c>
      <c r="B182" s="16" t="str">
        <f>VLOOKUP(A182,'Planning Periods'!$E$2:$N$540,10,FALSE)</f>
        <v>01/31/2023 - 01/31/2031</v>
      </c>
      <c r="C182" s="91">
        <v>2017</v>
      </c>
      <c r="D182" s="91" t="str">
        <f t="shared" si="2"/>
        <v>Benicia 2017</v>
      </c>
      <c r="E182" s="91">
        <v>94</v>
      </c>
      <c r="F182" s="363">
        <v>1</v>
      </c>
      <c r="G182" s="91">
        <v>1</v>
      </c>
      <c r="H182" s="91">
        <v>0</v>
      </c>
      <c r="I182" s="90"/>
      <c r="J182" s="91">
        <v>54</v>
      </c>
      <c r="K182" s="363">
        <v>0</v>
      </c>
      <c r="L182" s="91">
        <v>0</v>
      </c>
      <c r="M182" s="91">
        <v>0</v>
      </c>
      <c r="N182" s="90"/>
      <c r="O182" s="91">
        <v>56</v>
      </c>
      <c r="P182" s="91">
        <v>0</v>
      </c>
      <c r="Q182" s="90"/>
      <c r="R182" s="91">
        <v>123</v>
      </c>
      <c r="S182" s="91">
        <v>8</v>
      </c>
      <c r="T182" s="90">
        <v>0</v>
      </c>
      <c r="U182" s="91">
        <v>327</v>
      </c>
      <c r="V182" s="91">
        <v>9</v>
      </c>
    </row>
    <row r="183" spans="1:22">
      <c r="A183" s="92" t="s">
        <v>1141</v>
      </c>
      <c r="B183" s="16" t="str">
        <f>VLOOKUP(A183,'Planning Periods'!$E$2:$N$540,10,FALSE)</f>
        <v>01/31/2023 - 01/31/2031</v>
      </c>
      <c r="C183" s="91">
        <v>2014</v>
      </c>
      <c r="D183" s="91" t="str">
        <f t="shared" si="2"/>
        <v>Berkeley 2014</v>
      </c>
      <c r="E183" s="91" t="s">
        <v>1307</v>
      </c>
      <c r="F183" s="363" t="s">
        <v>1307</v>
      </c>
      <c r="G183" s="91" t="s">
        <v>1307</v>
      </c>
      <c r="H183" s="91" t="s">
        <v>1307</v>
      </c>
      <c r="I183" s="90"/>
      <c r="J183" s="91" t="s">
        <v>1307</v>
      </c>
      <c r="K183" s="363" t="s">
        <v>1307</v>
      </c>
      <c r="L183" s="91" t="s">
        <v>1307</v>
      </c>
      <c r="M183" s="91" t="s">
        <v>1307</v>
      </c>
      <c r="N183" s="90"/>
      <c r="O183" s="91" t="s">
        <v>1307</v>
      </c>
      <c r="P183" s="91" t="s">
        <v>1307</v>
      </c>
      <c r="Q183" s="90"/>
      <c r="R183" s="91" t="s">
        <v>1307</v>
      </c>
      <c r="S183" s="91" t="s">
        <v>1307</v>
      </c>
      <c r="T183" s="90" t="s">
        <v>1307</v>
      </c>
      <c r="U183" s="91" t="s">
        <v>1307</v>
      </c>
      <c r="V183" s="91" t="s">
        <v>1307</v>
      </c>
    </row>
    <row r="184" spans="1:22">
      <c r="A184" s="92" t="s">
        <v>1141</v>
      </c>
      <c r="B184" s="16" t="str">
        <f>VLOOKUP(A184,'Planning Periods'!$E$2:$N$540,10,FALSE)</f>
        <v>01/31/2023 - 01/31/2031</v>
      </c>
      <c r="C184" s="91">
        <v>2015</v>
      </c>
      <c r="D184" s="91" t="str">
        <f t="shared" si="2"/>
        <v>Berkeley 2015</v>
      </c>
      <c r="E184" s="91">
        <v>532</v>
      </c>
      <c r="F184" s="363">
        <v>59</v>
      </c>
      <c r="G184" s="91">
        <v>59</v>
      </c>
      <c r="H184" s="91">
        <v>0</v>
      </c>
      <c r="I184" s="90"/>
      <c r="J184" s="91">
        <v>442</v>
      </c>
      <c r="K184" s="363">
        <v>17</v>
      </c>
      <c r="L184" s="91">
        <v>17</v>
      </c>
      <c r="M184" s="91">
        <v>0</v>
      </c>
      <c r="N184" s="90"/>
      <c r="O184" s="91">
        <v>584</v>
      </c>
      <c r="P184" s="91">
        <v>132</v>
      </c>
      <c r="Q184" s="90"/>
      <c r="R184" s="91">
        <v>1401</v>
      </c>
      <c r="S184" s="91">
        <v>326</v>
      </c>
      <c r="T184" s="90">
        <v>0</v>
      </c>
      <c r="U184" s="91">
        <v>2959</v>
      </c>
      <c r="V184" s="91">
        <v>534</v>
      </c>
    </row>
    <row r="185" spans="1:22">
      <c r="A185" s="92" t="s">
        <v>1141</v>
      </c>
      <c r="B185" s="16" t="str">
        <f>VLOOKUP(A185,'Planning Periods'!$E$2:$N$540,10,FALSE)</f>
        <v>01/31/2023 - 01/31/2031</v>
      </c>
      <c r="C185" s="91">
        <v>2016</v>
      </c>
      <c r="D185" s="91" t="str">
        <f t="shared" si="2"/>
        <v>Berkeley 2016</v>
      </c>
      <c r="E185" s="91">
        <v>532</v>
      </c>
      <c r="F185" s="363">
        <v>16</v>
      </c>
      <c r="G185" s="91">
        <v>16</v>
      </c>
      <c r="H185" s="91">
        <v>0</v>
      </c>
      <c r="I185" s="90"/>
      <c r="J185" s="91">
        <v>442</v>
      </c>
      <c r="K185" s="363">
        <v>0</v>
      </c>
      <c r="L185" s="91">
        <v>0</v>
      </c>
      <c r="M185" s="91">
        <v>0</v>
      </c>
      <c r="N185" s="90"/>
      <c r="O185" s="91">
        <v>584</v>
      </c>
      <c r="P185" s="91">
        <v>0</v>
      </c>
      <c r="Q185" s="90"/>
      <c r="R185" s="91">
        <v>1401</v>
      </c>
      <c r="S185" s="91">
        <v>212</v>
      </c>
      <c r="T185" s="90">
        <v>0</v>
      </c>
      <c r="U185" s="91">
        <v>2959</v>
      </c>
      <c r="V185" s="91">
        <v>228</v>
      </c>
    </row>
    <row r="186" spans="1:22">
      <c r="A186" s="92" t="s">
        <v>1141</v>
      </c>
      <c r="B186" s="16" t="str">
        <f>VLOOKUP(A186,'Planning Periods'!$E$2:$N$540,10,FALSE)</f>
        <v>01/31/2023 - 01/31/2031</v>
      </c>
      <c r="C186" s="91">
        <v>2017</v>
      </c>
      <c r="D186" s="91" t="str">
        <f t="shared" si="2"/>
        <v>Berkeley 2017</v>
      </c>
      <c r="E186" s="91">
        <v>532</v>
      </c>
      <c r="F186" s="363">
        <v>10</v>
      </c>
      <c r="G186" s="91">
        <v>10</v>
      </c>
      <c r="H186" s="91">
        <v>0</v>
      </c>
      <c r="I186" s="90"/>
      <c r="J186" s="91">
        <v>442</v>
      </c>
      <c r="K186" s="363">
        <v>0</v>
      </c>
      <c r="L186" s="91">
        <v>0</v>
      </c>
      <c r="M186" s="91">
        <v>0</v>
      </c>
      <c r="N186" s="90"/>
      <c r="O186" s="91">
        <v>584</v>
      </c>
      <c r="P186" s="91">
        <v>0</v>
      </c>
      <c r="Q186" s="90"/>
      <c r="R186" s="91">
        <v>1401</v>
      </c>
      <c r="S186" s="91">
        <v>262</v>
      </c>
      <c r="T186" s="90">
        <v>0</v>
      </c>
      <c r="U186" s="91">
        <v>2959</v>
      </c>
      <c r="V186" s="91">
        <v>272</v>
      </c>
    </row>
    <row r="187" spans="1:22">
      <c r="A187" s="92" t="s">
        <v>1085</v>
      </c>
      <c r="B187" s="16"/>
      <c r="C187" s="91">
        <v>2013</v>
      </c>
      <c r="D187" s="91" t="str">
        <f t="shared" si="2"/>
        <v>Beverly Hills 2013</v>
      </c>
      <c r="E187" s="91">
        <v>1</v>
      </c>
      <c r="F187" s="363">
        <v>2</v>
      </c>
      <c r="G187" s="91">
        <v>0</v>
      </c>
      <c r="H187" s="91">
        <v>2</v>
      </c>
      <c r="I187" s="90"/>
      <c r="J187" s="91">
        <v>1</v>
      </c>
      <c r="K187" s="363">
        <v>0</v>
      </c>
      <c r="L187" s="91">
        <v>0</v>
      </c>
      <c r="M187" s="91">
        <v>0</v>
      </c>
      <c r="N187" s="90"/>
      <c r="O187" s="91">
        <v>1</v>
      </c>
      <c r="P187" s="91">
        <v>0</v>
      </c>
      <c r="Q187" s="90"/>
      <c r="R187" s="91">
        <v>0</v>
      </c>
      <c r="S187" s="91">
        <v>4</v>
      </c>
      <c r="T187" s="90">
        <v>0</v>
      </c>
      <c r="U187" s="91">
        <v>3</v>
      </c>
      <c r="V187" s="91">
        <v>6</v>
      </c>
    </row>
    <row r="188" spans="1:22">
      <c r="A188" s="92" t="s">
        <v>1085</v>
      </c>
      <c r="B188" s="16" t="str">
        <f>VLOOKUP(A188,'Planning Periods'!$E$2:$N$540,10,FALSE)</f>
        <v>10/15/2021 - 10/15/2029</v>
      </c>
      <c r="C188" s="91">
        <v>2014</v>
      </c>
      <c r="D188" s="91" t="str">
        <f t="shared" si="2"/>
        <v>Beverly Hills 2014</v>
      </c>
      <c r="E188" s="91">
        <v>1</v>
      </c>
      <c r="F188" s="363">
        <v>2</v>
      </c>
      <c r="G188" s="91">
        <v>0</v>
      </c>
      <c r="H188" s="91">
        <v>2</v>
      </c>
      <c r="I188" s="90"/>
      <c r="J188" s="91">
        <v>1</v>
      </c>
      <c r="K188" s="363">
        <v>3</v>
      </c>
      <c r="L188" s="91">
        <v>3</v>
      </c>
      <c r="M188" s="91">
        <v>0</v>
      </c>
      <c r="N188" s="90"/>
      <c r="O188" s="91">
        <v>1</v>
      </c>
      <c r="P188" s="91">
        <v>0</v>
      </c>
      <c r="Q188" s="90"/>
      <c r="R188" s="91">
        <v>0</v>
      </c>
      <c r="S188" s="91">
        <v>38</v>
      </c>
      <c r="T188" s="90">
        <v>0</v>
      </c>
      <c r="U188" s="91">
        <v>3</v>
      </c>
      <c r="V188" s="91">
        <v>43</v>
      </c>
    </row>
    <row r="189" spans="1:22">
      <c r="A189" s="92" t="s">
        <v>1085</v>
      </c>
      <c r="B189" s="16" t="str">
        <f>VLOOKUP(A189,'Planning Periods'!$E$2:$N$540,10,FALSE)</f>
        <v>10/15/2021 - 10/15/2029</v>
      </c>
      <c r="C189" s="91">
        <v>2015</v>
      </c>
      <c r="D189" s="91" t="str">
        <f t="shared" si="2"/>
        <v>Beverly Hills 2015</v>
      </c>
      <c r="E189" s="91">
        <v>1</v>
      </c>
      <c r="F189" s="363">
        <v>2</v>
      </c>
      <c r="G189" s="91">
        <v>2</v>
      </c>
      <c r="H189" s="91">
        <v>0</v>
      </c>
      <c r="I189" s="90"/>
      <c r="J189" s="91">
        <v>1</v>
      </c>
      <c r="K189" s="363">
        <v>0</v>
      </c>
      <c r="L189" s="91">
        <v>0</v>
      </c>
      <c r="M189" s="91">
        <v>0</v>
      </c>
      <c r="N189" s="90"/>
      <c r="O189" s="91">
        <v>1</v>
      </c>
      <c r="P189" s="91">
        <v>0</v>
      </c>
      <c r="Q189" s="90"/>
      <c r="R189" s="91">
        <v>0</v>
      </c>
      <c r="S189" s="91">
        <v>21</v>
      </c>
      <c r="T189" s="90">
        <v>0</v>
      </c>
      <c r="U189" s="91">
        <v>3</v>
      </c>
      <c r="V189" s="91">
        <v>23</v>
      </c>
    </row>
    <row r="190" spans="1:22">
      <c r="A190" s="92" t="s">
        <v>1085</v>
      </c>
      <c r="B190" s="16" t="str">
        <f>VLOOKUP(A190,'Planning Periods'!$E$2:$N$540,10,FALSE)</f>
        <v>10/15/2021 - 10/15/2029</v>
      </c>
      <c r="C190" s="91">
        <v>2016</v>
      </c>
      <c r="D190" s="91" t="str">
        <f t="shared" si="2"/>
        <v>Beverly Hills 2016</v>
      </c>
      <c r="E190" s="91">
        <v>1</v>
      </c>
      <c r="F190" s="363">
        <v>0</v>
      </c>
      <c r="G190" s="91">
        <v>0</v>
      </c>
      <c r="H190" s="91">
        <v>0</v>
      </c>
      <c r="I190" s="90"/>
      <c r="J190" s="91">
        <v>1</v>
      </c>
      <c r="K190" s="363">
        <v>0</v>
      </c>
      <c r="L190" s="91">
        <v>0</v>
      </c>
      <c r="M190" s="91">
        <v>0</v>
      </c>
      <c r="N190" s="90"/>
      <c r="O190" s="91">
        <v>1</v>
      </c>
      <c r="P190" s="91">
        <v>2</v>
      </c>
      <c r="Q190" s="90"/>
      <c r="R190" s="91">
        <v>0</v>
      </c>
      <c r="S190" s="91">
        <v>16</v>
      </c>
      <c r="T190" s="90">
        <v>0</v>
      </c>
      <c r="U190" s="91">
        <v>3</v>
      </c>
      <c r="V190" s="91">
        <v>18</v>
      </c>
    </row>
    <row r="191" spans="1:22">
      <c r="A191" s="92" t="s">
        <v>1085</v>
      </c>
      <c r="B191" s="16" t="str">
        <f>VLOOKUP(A191,'Planning Periods'!$E$2:$N$540,10,FALSE)</f>
        <v>10/15/2021 - 10/15/2029</v>
      </c>
      <c r="C191" s="91">
        <v>2017</v>
      </c>
      <c r="D191" s="91" t="str">
        <f t="shared" si="2"/>
        <v>Beverly Hills 2017</v>
      </c>
      <c r="E191" s="91">
        <v>1</v>
      </c>
      <c r="F191" s="363">
        <v>0</v>
      </c>
      <c r="G191" s="91">
        <v>0</v>
      </c>
      <c r="H191" s="91">
        <v>0</v>
      </c>
      <c r="I191" s="90"/>
      <c r="J191" s="91">
        <v>1</v>
      </c>
      <c r="K191" s="363">
        <v>0</v>
      </c>
      <c r="L191" s="91">
        <v>0</v>
      </c>
      <c r="M191" s="91">
        <v>0</v>
      </c>
      <c r="N191" s="90"/>
      <c r="O191" s="91">
        <v>1</v>
      </c>
      <c r="P191" s="91">
        <v>0</v>
      </c>
      <c r="Q191" s="90"/>
      <c r="R191" s="91">
        <v>0</v>
      </c>
      <c r="S191" s="91">
        <v>16</v>
      </c>
      <c r="T191" s="90">
        <v>0</v>
      </c>
      <c r="U191" s="91">
        <v>3</v>
      </c>
      <c r="V191" s="91">
        <v>16</v>
      </c>
    </row>
    <row r="192" spans="1:22">
      <c r="A192" s="92" t="s">
        <v>1092</v>
      </c>
      <c r="B192" s="16" t="str">
        <f>VLOOKUP(A192,'Planning Periods'!$E$2:$N$540,10,FALSE)</f>
        <v>10/15/2021 - 10/15/2029</v>
      </c>
      <c r="C192" s="91">
        <v>2013</v>
      </c>
      <c r="D192" s="91" t="str">
        <f t="shared" si="2"/>
        <v>Big Bear Lake 2013</v>
      </c>
      <c r="E192" s="91" t="s">
        <v>1307</v>
      </c>
      <c r="F192" s="363" t="s">
        <v>1307</v>
      </c>
      <c r="G192" s="91" t="s">
        <v>1307</v>
      </c>
      <c r="H192" s="91" t="s">
        <v>1307</v>
      </c>
      <c r="I192" s="90"/>
      <c r="J192" s="91" t="s">
        <v>1307</v>
      </c>
      <c r="K192" s="363" t="s">
        <v>1307</v>
      </c>
      <c r="L192" s="91" t="s">
        <v>1307</v>
      </c>
      <c r="M192" s="91" t="s">
        <v>1307</v>
      </c>
      <c r="N192" s="90"/>
      <c r="O192" s="91" t="s">
        <v>1307</v>
      </c>
      <c r="P192" s="91" t="s">
        <v>1307</v>
      </c>
      <c r="Q192" s="90"/>
      <c r="R192" s="91" t="s">
        <v>1307</v>
      </c>
      <c r="S192" s="91" t="s">
        <v>1307</v>
      </c>
      <c r="T192" s="90" t="s">
        <v>1307</v>
      </c>
      <c r="U192" s="91" t="s">
        <v>1307</v>
      </c>
      <c r="V192" s="91" t="s">
        <v>1307</v>
      </c>
    </row>
    <row r="193" spans="1:22">
      <c r="A193" s="92" t="s">
        <v>1092</v>
      </c>
      <c r="B193" s="16" t="str">
        <f>VLOOKUP(A193,'Planning Periods'!$E$2:$N$540,10,FALSE)</f>
        <v>10/15/2021 - 10/15/2029</v>
      </c>
      <c r="C193" s="91">
        <v>2014</v>
      </c>
      <c r="D193" s="91" t="str">
        <f t="shared" si="2"/>
        <v>Big Bear Lake 2014</v>
      </c>
      <c r="E193" s="91" t="s">
        <v>1307</v>
      </c>
      <c r="F193" s="363" t="s">
        <v>1307</v>
      </c>
      <c r="G193" s="91" t="s">
        <v>1307</v>
      </c>
      <c r="H193" s="91" t="s">
        <v>1307</v>
      </c>
      <c r="I193" s="90"/>
      <c r="J193" s="91" t="s">
        <v>1307</v>
      </c>
      <c r="K193" s="363" t="s">
        <v>1307</v>
      </c>
      <c r="L193" s="91" t="s">
        <v>1307</v>
      </c>
      <c r="M193" s="91" t="s">
        <v>1307</v>
      </c>
      <c r="N193" s="90"/>
      <c r="O193" s="91" t="s">
        <v>1307</v>
      </c>
      <c r="P193" s="91" t="s">
        <v>1307</v>
      </c>
      <c r="Q193" s="90"/>
      <c r="R193" s="91" t="s">
        <v>1307</v>
      </c>
      <c r="S193" s="91" t="s">
        <v>1307</v>
      </c>
      <c r="T193" s="90" t="s">
        <v>1307</v>
      </c>
      <c r="U193" s="91" t="s">
        <v>1307</v>
      </c>
      <c r="V193" s="91" t="s">
        <v>1307</v>
      </c>
    </row>
    <row r="194" spans="1:22">
      <c r="A194" s="92" t="s">
        <v>1092</v>
      </c>
      <c r="B194" s="16" t="str">
        <f>VLOOKUP(A194,'Planning Periods'!$E$2:$N$540,10,FALSE)</f>
        <v>10/15/2021 - 10/15/2029</v>
      </c>
      <c r="C194" s="91">
        <v>2015</v>
      </c>
      <c r="D194" s="91" t="str">
        <f t="shared" si="2"/>
        <v>Big Bear Lake 2015</v>
      </c>
      <c r="E194" s="91" t="s">
        <v>1307</v>
      </c>
      <c r="F194" s="363" t="s">
        <v>1307</v>
      </c>
      <c r="G194" s="91" t="s">
        <v>1307</v>
      </c>
      <c r="H194" s="91" t="s">
        <v>1307</v>
      </c>
      <c r="I194" s="90"/>
      <c r="J194" s="91" t="s">
        <v>1307</v>
      </c>
      <c r="K194" s="363" t="s">
        <v>1307</v>
      </c>
      <c r="L194" s="91" t="s">
        <v>1307</v>
      </c>
      <c r="M194" s="91" t="s">
        <v>1307</v>
      </c>
      <c r="N194" s="90"/>
      <c r="O194" s="91" t="s">
        <v>1307</v>
      </c>
      <c r="P194" s="91" t="s">
        <v>1307</v>
      </c>
      <c r="Q194" s="90"/>
      <c r="R194" s="91" t="s">
        <v>1307</v>
      </c>
      <c r="S194" s="91" t="s">
        <v>1307</v>
      </c>
      <c r="T194" s="90" t="s">
        <v>1307</v>
      </c>
      <c r="U194" s="91" t="s">
        <v>1307</v>
      </c>
      <c r="V194" s="91" t="s">
        <v>1307</v>
      </c>
    </row>
    <row r="195" spans="1:22">
      <c r="A195" s="92" t="s">
        <v>1092</v>
      </c>
      <c r="B195" s="16" t="str">
        <f>VLOOKUP(A195,'Planning Periods'!$E$2:$N$540,10,FALSE)</f>
        <v>10/15/2021 - 10/15/2029</v>
      </c>
      <c r="C195" s="91">
        <v>2016</v>
      </c>
      <c r="D195" s="91" t="str">
        <f t="shared" si="2"/>
        <v>Big Bear Lake 2016</v>
      </c>
      <c r="E195" s="91" t="s">
        <v>1307</v>
      </c>
      <c r="F195" s="363" t="s">
        <v>1307</v>
      </c>
      <c r="G195" s="91" t="s">
        <v>1307</v>
      </c>
      <c r="H195" s="91" t="s">
        <v>1307</v>
      </c>
      <c r="I195" s="90"/>
      <c r="J195" s="91" t="s">
        <v>1307</v>
      </c>
      <c r="K195" s="363" t="s">
        <v>1307</v>
      </c>
      <c r="L195" s="91" t="s">
        <v>1307</v>
      </c>
      <c r="M195" s="91" t="s">
        <v>1307</v>
      </c>
      <c r="N195" s="90"/>
      <c r="O195" s="91" t="s">
        <v>1307</v>
      </c>
      <c r="P195" s="91" t="s">
        <v>1307</v>
      </c>
      <c r="Q195" s="90"/>
      <c r="R195" s="91" t="s">
        <v>1307</v>
      </c>
      <c r="S195" s="91" t="s">
        <v>1307</v>
      </c>
      <c r="T195" s="90" t="s">
        <v>1307</v>
      </c>
      <c r="U195" s="91" t="s">
        <v>1307</v>
      </c>
      <c r="V195" s="91" t="s">
        <v>1307</v>
      </c>
    </row>
    <row r="196" spans="1:22">
      <c r="A196" s="92" t="s">
        <v>1092</v>
      </c>
      <c r="B196" s="16" t="str">
        <f>VLOOKUP(A196,'Planning Periods'!$E$2:$N$540,10,FALSE)</f>
        <v>10/15/2021 - 10/15/2029</v>
      </c>
      <c r="C196" s="91">
        <v>2017</v>
      </c>
      <c r="D196" s="91" t="str">
        <f t="shared" si="2"/>
        <v>Big Bear Lake 2017</v>
      </c>
      <c r="E196" s="91">
        <v>1</v>
      </c>
      <c r="F196" s="363">
        <v>0</v>
      </c>
      <c r="G196" s="91">
        <v>0</v>
      </c>
      <c r="H196" s="91">
        <v>0</v>
      </c>
      <c r="I196" s="90"/>
      <c r="J196" s="91">
        <v>1</v>
      </c>
      <c r="K196" s="363">
        <v>0</v>
      </c>
      <c r="L196" s="91">
        <v>0</v>
      </c>
      <c r="M196" s="91">
        <v>0</v>
      </c>
      <c r="N196" s="90"/>
      <c r="O196" s="91">
        <v>0</v>
      </c>
      <c r="P196" s="91">
        <v>4</v>
      </c>
      <c r="Q196" s="90"/>
      <c r="R196" s="91">
        <v>0</v>
      </c>
      <c r="S196" s="91">
        <v>23</v>
      </c>
      <c r="T196" s="90">
        <v>0</v>
      </c>
      <c r="U196" s="91">
        <v>2</v>
      </c>
      <c r="V196" s="91">
        <v>27</v>
      </c>
    </row>
    <row r="197" spans="1:22">
      <c r="A197" s="92" t="s">
        <v>1142</v>
      </c>
      <c r="B197" s="16" t="str">
        <f>VLOOKUP(A197,'Planning Periods'!$E$2:$N$540,10,FALSE)</f>
        <v>06/15/2022 - 06/15/2030</v>
      </c>
      <c r="C197" s="91">
        <v>2014</v>
      </c>
      <c r="D197" s="91" t="str">
        <f t="shared" si="2"/>
        <v>Biggs 2014</v>
      </c>
      <c r="E197" s="91">
        <v>48</v>
      </c>
      <c r="F197" s="363">
        <v>0</v>
      </c>
      <c r="G197" s="91">
        <v>0</v>
      </c>
      <c r="H197" s="91">
        <v>0</v>
      </c>
      <c r="I197" s="90"/>
      <c r="J197" s="91">
        <v>30</v>
      </c>
      <c r="K197" s="363">
        <v>0</v>
      </c>
      <c r="L197" s="91">
        <v>0</v>
      </c>
      <c r="M197" s="91">
        <v>0</v>
      </c>
      <c r="N197" s="90"/>
      <c r="O197" s="91">
        <v>24</v>
      </c>
      <c r="P197" s="91">
        <v>0</v>
      </c>
      <c r="Q197" s="90"/>
      <c r="R197" s="91">
        <v>82</v>
      </c>
      <c r="S197" s="91">
        <v>0</v>
      </c>
      <c r="T197" s="90">
        <v>0</v>
      </c>
      <c r="U197" s="91">
        <v>184</v>
      </c>
      <c r="V197" s="91">
        <v>0</v>
      </c>
    </row>
    <row r="198" spans="1:22">
      <c r="A198" s="92" t="s">
        <v>1142</v>
      </c>
      <c r="B198" s="16" t="str">
        <f>VLOOKUP(A198,'Planning Periods'!$E$2:$N$540,10,FALSE)</f>
        <v>06/15/2022 - 06/15/2030</v>
      </c>
      <c r="C198" s="91">
        <v>2015</v>
      </c>
      <c r="D198" s="91" t="str">
        <f t="shared" si="2"/>
        <v>Biggs 2015</v>
      </c>
      <c r="E198" s="91">
        <v>48</v>
      </c>
      <c r="F198" s="363">
        <v>26</v>
      </c>
      <c r="G198" s="91">
        <v>26</v>
      </c>
      <c r="H198" s="91">
        <v>0</v>
      </c>
      <c r="I198" s="90"/>
      <c r="J198" s="91">
        <v>30</v>
      </c>
      <c r="K198" s="363">
        <v>30</v>
      </c>
      <c r="L198" s="91">
        <v>30</v>
      </c>
      <c r="M198" s="91">
        <v>0</v>
      </c>
      <c r="N198" s="90"/>
      <c r="O198" s="91">
        <v>24</v>
      </c>
      <c r="P198" s="91">
        <v>0</v>
      </c>
      <c r="Q198" s="90"/>
      <c r="R198" s="91">
        <v>82</v>
      </c>
      <c r="S198" s="91">
        <v>0</v>
      </c>
      <c r="T198" s="90">
        <v>0</v>
      </c>
      <c r="U198" s="91">
        <v>184</v>
      </c>
      <c r="V198" s="91">
        <v>56</v>
      </c>
    </row>
    <row r="199" spans="1:22">
      <c r="A199" s="92" t="s">
        <v>1142</v>
      </c>
      <c r="B199" s="16" t="str">
        <f>VLOOKUP(A199,'Planning Periods'!$E$2:$N$540,10,FALSE)</f>
        <v>06/15/2022 - 06/15/2030</v>
      </c>
      <c r="C199" s="91">
        <v>2016</v>
      </c>
      <c r="D199" s="91" t="str">
        <f t="shared" si="2"/>
        <v>Biggs 2016</v>
      </c>
      <c r="E199" s="91" t="s">
        <v>1307</v>
      </c>
      <c r="F199" s="363" t="s">
        <v>1307</v>
      </c>
      <c r="G199" s="91" t="s">
        <v>1307</v>
      </c>
      <c r="H199" s="91" t="s">
        <v>1307</v>
      </c>
      <c r="I199" s="90"/>
      <c r="J199" s="91" t="s">
        <v>1307</v>
      </c>
      <c r="K199" s="363" t="s">
        <v>1307</v>
      </c>
      <c r="L199" s="91" t="s">
        <v>1307</v>
      </c>
      <c r="M199" s="91" t="s">
        <v>1307</v>
      </c>
      <c r="N199" s="90"/>
      <c r="O199" s="91" t="s">
        <v>1307</v>
      </c>
      <c r="P199" s="91" t="s">
        <v>1307</v>
      </c>
      <c r="Q199" s="90"/>
      <c r="R199" s="91" t="s">
        <v>1307</v>
      </c>
      <c r="S199" s="91" t="s">
        <v>1307</v>
      </c>
      <c r="T199" s="90" t="s">
        <v>1307</v>
      </c>
      <c r="U199" s="91" t="s">
        <v>1307</v>
      </c>
      <c r="V199" s="91" t="s">
        <v>1307</v>
      </c>
    </row>
    <row r="200" spans="1:22">
      <c r="A200" s="92" t="s">
        <v>1142</v>
      </c>
      <c r="B200" s="16" t="str">
        <f>VLOOKUP(A200,'Planning Periods'!$E$2:$N$540,10,FALSE)</f>
        <v>06/15/2022 - 06/15/2030</v>
      </c>
      <c r="C200" s="91">
        <v>2017</v>
      </c>
      <c r="D200" s="91" t="str">
        <f t="shared" si="2"/>
        <v>Biggs 2017</v>
      </c>
      <c r="E200" s="91">
        <v>48</v>
      </c>
      <c r="F200" s="363">
        <v>0</v>
      </c>
      <c r="G200" s="91">
        <v>0</v>
      </c>
      <c r="H200" s="91">
        <v>0</v>
      </c>
      <c r="I200" s="90"/>
      <c r="J200" s="91">
        <v>30</v>
      </c>
      <c r="K200" s="363">
        <v>0</v>
      </c>
      <c r="L200" s="91">
        <v>0</v>
      </c>
      <c r="M200" s="91">
        <v>0</v>
      </c>
      <c r="N200" s="90"/>
      <c r="O200" s="91">
        <v>24</v>
      </c>
      <c r="P200" s="91">
        <v>1</v>
      </c>
      <c r="Q200" s="90"/>
      <c r="R200" s="91">
        <v>82</v>
      </c>
      <c r="S200" s="91">
        <v>0</v>
      </c>
      <c r="T200" s="90">
        <v>0</v>
      </c>
      <c r="U200" s="91">
        <v>184</v>
      </c>
      <c r="V200" s="91">
        <v>1</v>
      </c>
    </row>
    <row r="201" spans="1:22">
      <c r="A201" s="92" t="s">
        <v>1090</v>
      </c>
      <c r="B201" s="16" t="str">
        <f>VLOOKUP(A201,'Planning Periods'!$E$2:$N$540,10,FALSE)</f>
        <v>04/30/2021 - 04/30/2029</v>
      </c>
      <c r="C201" s="91">
        <v>2014</v>
      </c>
      <c r="D201" s="91" t="str">
        <f t="shared" si="2"/>
        <v>Bishop 2014</v>
      </c>
      <c r="E201" s="91">
        <v>15</v>
      </c>
      <c r="F201" s="363">
        <v>0</v>
      </c>
      <c r="G201" s="91">
        <v>0</v>
      </c>
      <c r="H201" s="91">
        <v>0</v>
      </c>
      <c r="I201" s="90"/>
      <c r="J201" s="91">
        <v>10</v>
      </c>
      <c r="K201" s="363">
        <v>0</v>
      </c>
      <c r="L201" s="91">
        <v>0</v>
      </c>
      <c r="M201" s="91">
        <v>0</v>
      </c>
      <c r="N201" s="90"/>
      <c r="O201" s="91">
        <v>12</v>
      </c>
      <c r="P201" s="91">
        <v>0</v>
      </c>
      <c r="Q201" s="90"/>
      <c r="R201" s="91">
        <v>28</v>
      </c>
      <c r="S201" s="91">
        <v>0</v>
      </c>
      <c r="T201" s="90">
        <v>0</v>
      </c>
      <c r="U201" s="91">
        <v>65</v>
      </c>
      <c r="V201" s="91">
        <v>0</v>
      </c>
    </row>
    <row r="202" spans="1:22">
      <c r="A202" s="92" t="s">
        <v>1090</v>
      </c>
      <c r="B202" s="16" t="str">
        <f>VLOOKUP(A202,'Planning Periods'!$E$2:$N$540,10,FALSE)</f>
        <v>04/30/2021 - 04/30/2029</v>
      </c>
      <c r="C202" s="91">
        <v>2015</v>
      </c>
      <c r="D202" s="91" t="str">
        <f t="shared" si="2"/>
        <v>Bishop 2015</v>
      </c>
      <c r="E202" s="91">
        <v>15</v>
      </c>
      <c r="F202" s="363">
        <v>0</v>
      </c>
      <c r="G202" s="91">
        <v>0</v>
      </c>
      <c r="H202" s="91">
        <v>0</v>
      </c>
      <c r="I202" s="90"/>
      <c r="J202" s="91">
        <v>10</v>
      </c>
      <c r="K202" s="363">
        <v>1</v>
      </c>
      <c r="L202" s="91">
        <v>1</v>
      </c>
      <c r="M202" s="91">
        <v>0</v>
      </c>
      <c r="N202" s="90"/>
      <c r="O202" s="91">
        <v>12</v>
      </c>
      <c r="P202" s="91">
        <v>2</v>
      </c>
      <c r="Q202" s="90"/>
      <c r="R202" s="91">
        <v>28</v>
      </c>
      <c r="S202" s="91">
        <v>0</v>
      </c>
      <c r="T202" s="90">
        <v>0</v>
      </c>
      <c r="U202" s="91">
        <v>65</v>
      </c>
      <c r="V202" s="91">
        <v>3</v>
      </c>
    </row>
    <row r="203" spans="1:22">
      <c r="A203" s="92" t="s">
        <v>1090</v>
      </c>
      <c r="B203" s="16" t="str">
        <f>VLOOKUP(A203,'Planning Periods'!$E$2:$N$540,10,FALSE)</f>
        <v>04/30/2021 - 04/30/2029</v>
      </c>
      <c r="C203" s="91">
        <v>2016</v>
      </c>
      <c r="D203" s="91" t="str">
        <f t="shared" si="2"/>
        <v>Bishop 2016</v>
      </c>
      <c r="E203" s="91">
        <v>15</v>
      </c>
      <c r="F203" s="363">
        <v>0</v>
      </c>
      <c r="G203" s="91">
        <v>0</v>
      </c>
      <c r="H203" s="91">
        <v>0</v>
      </c>
      <c r="I203" s="90"/>
      <c r="J203" s="91">
        <v>10</v>
      </c>
      <c r="K203" s="363">
        <v>0</v>
      </c>
      <c r="L203" s="91">
        <v>0</v>
      </c>
      <c r="M203" s="91">
        <v>0</v>
      </c>
      <c r="N203" s="90"/>
      <c r="O203" s="91">
        <v>12</v>
      </c>
      <c r="P203" s="91">
        <v>6</v>
      </c>
      <c r="Q203" s="90"/>
      <c r="R203" s="91">
        <v>28</v>
      </c>
      <c r="S203" s="91">
        <v>0</v>
      </c>
      <c r="T203" s="90">
        <v>0</v>
      </c>
      <c r="U203" s="91">
        <v>65</v>
      </c>
      <c r="V203" s="91">
        <v>6</v>
      </c>
    </row>
    <row r="204" spans="1:22">
      <c r="A204" s="92" t="s">
        <v>1090</v>
      </c>
      <c r="B204" s="16" t="str">
        <f>VLOOKUP(A204,'Planning Periods'!$E$2:$N$540,10,FALSE)</f>
        <v>04/30/2021 - 04/30/2029</v>
      </c>
      <c r="C204" s="91">
        <v>2017</v>
      </c>
      <c r="D204" s="91" t="str">
        <f t="shared" ref="D204:D275" si="3">CONCATENATE(A204," ",C204)</f>
        <v>Bishop 2017</v>
      </c>
      <c r="E204" s="91">
        <v>15</v>
      </c>
      <c r="F204" s="363">
        <v>0</v>
      </c>
      <c r="G204" s="91">
        <v>0</v>
      </c>
      <c r="H204" s="91">
        <v>0</v>
      </c>
      <c r="I204" s="90"/>
      <c r="J204" s="91">
        <v>10</v>
      </c>
      <c r="K204" s="363">
        <v>0</v>
      </c>
      <c r="L204" s="91">
        <v>0</v>
      </c>
      <c r="M204" s="91">
        <v>0</v>
      </c>
      <c r="N204" s="90"/>
      <c r="O204" s="91">
        <v>12</v>
      </c>
      <c r="P204" s="91">
        <v>0</v>
      </c>
      <c r="Q204" s="90"/>
      <c r="R204" s="91">
        <v>28</v>
      </c>
      <c r="S204" s="91">
        <v>0</v>
      </c>
      <c r="T204" s="90">
        <v>0</v>
      </c>
      <c r="U204" s="91">
        <v>65</v>
      </c>
      <c r="V204" s="91">
        <v>0</v>
      </c>
    </row>
    <row r="205" spans="1:22">
      <c r="A205" t="s">
        <v>1120</v>
      </c>
      <c r="B205" s="16" t="str">
        <f>VLOOKUP(A205,'Planning Periods'!$E$2:$N$540,10,FALSE)</f>
        <v>08/31/2019 - 08/31/2027</v>
      </c>
      <c r="C205" s="91">
        <v>2014</v>
      </c>
      <c r="D205" s="91" t="str">
        <f t="shared" si="3"/>
        <v>Blue Lake 2014</v>
      </c>
      <c r="E205" s="363" t="s">
        <v>1307</v>
      </c>
      <c r="F205" s="363" t="s">
        <v>1307</v>
      </c>
      <c r="G205" s="363" t="s">
        <v>1307</v>
      </c>
      <c r="H205" s="363" t="s">
        <v>1307</v>
      </c>
      <c r="I205" s="363">
        <v>0</v>
      </c>
      <c r="J205" s="363" t="s">
        <v>1307</v>
      </c>
      <c r="K205" s="363" t="s">
        <v>1307</v>
      </c>
      <c r="L205" s="363" t="s">
        <v>1307</v>
      </c>
      <c r="M205" s="363" t="s">
        <v>1307</v>
      </c>
      <c r="N205" s="363">
        <v>0</v>
      </c>
      <c r="O205" s="363" t="s">
        <v>1307</v>
      </c>
      <c r="P205" s="363" t="s">
        <v>1307</v>
      </c>
      <c r="Q205" s="363"/>
      <c r="R205" s="363" t="s">
        <v>1307</v>
      </c>
      <c r="S205" s="363" t="s">
        <v>1307</v>
      </c>
      <c r="T205" s="363" t="s">
        <v>1307</v>
      </c>
      <c r="U205" s="363" t="s">
        <v>1307</v>
      </c>
      <c r="V205" s="363" t="s">
        <v>1307</v>
      </c>
    </row>
    <row r="206" spans="1:22">
      <c r="A206" t="s">
        <v>1120</v>
      </c>
      <c r="B206" s="16" t="str">
        <f>VLOOKUP(A206,'Planning Periods'!$E$2:$N$540,10,FALSE)</f>
        <v>08/31/2019 - 08/31/2027</v>
      </c>
      <c r="C206" s="91">
        <v>2015</v>
      </c>
      <c r="D206" s="91" t="str">
        <f t="shared" si="3"/>
        <v>Blue Lake 2015</v>
      </c>
      <c r="E206" t="s">
        <v>1307</v>
      </c>
      <c r="F206" t="s">
        <v>1307</v>
      </c>
      <c r="G206" t="s">
        <v>1307</v>
      </c>
      <c r="H206" t="s">
        <v>1307</v>
      </c>
      <c r="J206" t="s">
        <v>1307</v>
      </c>
      <c r="K206" t="s">
        <v>1307</v>
      </c>
      <c r="L206" t="s">
        <v>1307</v>
      </c>
      <c r="M206" t="s">
        <v>1307</v>
      </c>
      <c r="O206" t="s">
        <v>1307</v>
      </c>
      <c r="P206" t="s">
        <v>1307</v>
      </c>
      <c r="R206" t="s">
        <v>1307</v>
      </c>
      <c r="S206" t="s">
        <v>1307</v>
      </c>
      <c r="T206" t="s">
        <v>1307</v>
      </c>
      <c r="U206" t="s">
        <v>1307</v>
      </c>
      <c r="V206" t="s">
        <v>1307</v>
      </c>
    </row>
    <row r="207" spans="1:22">
      <c r="A207" t="s">
        <v>1120</v>
      </c>
      <c r="B207" s="16" t="str">
        <f>VLOOKUP(A207,'Planning Periods'!$E$2:$N$540,10,FALSE)</f>
        <v>08/31/2019 - 08/31/2027</v>
      </c>
      <c r="C207" s="91">
        <v>2016</v>
      </c>
      <c r="D207" s="91" t="str">
        <f t="shared" si="3"/>
        <v>Blue Lake 2016</v>
      </c>
      <c r="E207" t="s">
        <v>1307</v>
      </c>
      <c r="F207" t="s">
        <v>1307</v>
      </c>
      <c r="G207" t="s">
        <v>1307</v>
      </c>
      <c r="H207" t="s">
        <v>1307</v>
      </c>
      <c r="J207" t="s">
        <v>1307</v>
      </c>
      <c r="K207" t="s">
        <v>1307</v>
      </c>
      <c r="L207" t="s">
        <v>1307</v>
      </c>
      <c r="M207" t="s">
        <v>1307</v>
      </c>
      <c r="O207" t="s">
        <v>1307</v>
      </c>
      <c r="P207" t="s">
        <v>1307</v>
      </c>
      <c r="R207" t="s">
        <v>1307</v>
      </c>
      <c r="S207" t="s">
        <v>1307</v>
      </c>
      <c r="T207" t="s">
        <v>1307</v>
      </c>
      <c r="U207" t="s">
        <v>1307</v>
      </c>
      <c r="V207" t="s">
        <v>1307</v>
      </c>
    </row>
    <row r="208" spans="1:22">
      <c r="A208" t="s">
        <v>1120</v>
      </c>
      <c r="B208" s="16" t="str">
        <f>VLOOKUP(A208,'Planning Periods'!$E$2:$N$540,10,FALSE)</f>
        <v>08/31/2019 - 08/31/2027</v>
      </c>
      <c r="C208" s="91">
        <v>2017</v>
      </c>
      <c r="D208" s="91" t="str">
        <f t="shared" si="3"/>
        <v>Blue Lake 2017</v>
      </c>
      <c r="E208" t="s">
        <v>1307</v>
      </c>
      <c r="F208" t="s">
        <v>1307</v>
      </c>
      <c r="G208" t="s">
        <v>1307</v>
      </c>
      <c r="H208" t="s">
        <v>1307</v>
      </c>
      <c r="J208" t="s">
        <v>1307</v>
      </c>
      <c r="K208" t="s">
        <v>1307</v>
      </c>
      <c r="L208" t="s">
        <v>1307</v>
      </c>
      <c r="M208" t="s">
        <v>1307</v>
      </c>
      <c r="O208" t="s">
        <v>1307</v>
      </c>
      <c r="P208" t="s">
        <v>1307</v>
      </c>
      <c r="R208" t="s">
        <v>1307</v>
      </c>
      <c r="S208" t="s">
        <v>1307</v>
      </c>
      <c r="T208" t="s">
        <v>1307</v>
      </c>
      <c r="U208" t="s">
        <v>1307</v>
      </c>
      <c r="V208" t="s">
        <v>1307</v>
      </c>
    </row>
    <row r="209" spans="1:22">
      <c r="A209" s="92" t="s">
        <v>1138</v>
      </c>
      <c r="B209" s="16"/>
      <c r="C209" s="91">
        <v>2013</v>
      </c>
      <c r="D209" s="91" t="str">
        <f t="shared" si="3"/>
        <v>Blythe 2013</v>
      </c>
      <c r="E209" t="s">
        <v>1307</v>
      </c>
      <c r="F209" t="s">
        <v>1307</v>
      </c>
      <c r="G209" t="s">
        <v>1307</v>
      </c>
      <c r="H209" t="s">
        <v>1307</v>
      </c>
      <c r="J209" t="s">
        <v>1307</v>
      </c>
      <c r="K209" t="s">
        <v>1307</v>
      </c>
      <c r="L209" t="s">
        <v>1307</v>
      </c>
      <c r="M209" t="s">
        <v>1307</v>
      </c>
      <c r="O209" t="s">
        <v>1307</v>
      </c>
      <c r="P209" t="s">
        <v>1307</v>
      </c>
      <c r="R209" t="s">
        <v>1307</v>
      </c>
      <c r="S209" t="s">
        <v>1307</v>
      </c>
      <c r="T209" t="s">
        <v>1307</v>
      </c>
      <c r="U209" t="s">
        <v>1307</v>
      </c>
      <c r="V209" t="s">
        <v>1307</v>
      </c>
    </row>
    <row r="210" spans="1:22">
      <c r="A210" t="s">
        <v>1138</v>
      </c>
      <c r="B210" s="16" t="str">
        <f>VLOOKUP(A210,'Planning Periods'!$E$2:$N$540,10,FALSE)</f>
        <v>10/15/2021 - 10/15/2029</v>
      </c>
      <c r="C210" s="91">
        <v>2014</v>
      </c>
      <c r="D210" s="91" t="str">
        <f t="shared" si="3"/>
        <v>Blythe 2014</v>
      </c>
      <c r="E210" s="363" t="s">
        <v>1307</v>
      </c>
      <c r="F210" s="363" t="s">
        <v>1307</v>
      </c>
      <c r="G210" s="363" t="s">
        <v>1307</v>
      </c>
      <c r="H210" s="363" t="s">
        <v>1307</v>
      </c>
      <c r="I210" s="363">
        <v>0</v>
      </c>
      <c r="J210" s="363" t="s">
        <v>1307</v>
      </c>
      <c r="K210" s="363" t="s">
        <v>1307</v>
      </c>
      <c r="L210" s="363" t="s">
        <v>1307</v>
      </c>
      <c r="M210" s="363" t="s">
        <v>1307</v>
      </c>
      <c r="N210" s="363">
        <v>0</v>
      </c>
      <c r="O210" s="363" t="s">
        <v>1307</v>
      </c>
      <c r="P210" s="363" t="s">
        <v>1307</v>
      </c>
      <c r="Q210" s="363"/>
      <c r="R210" s="363" t="s">
        <v>1307</v>
      </c>
      <c r="S210" s="363" t="s">
        <v>1307</v>
      </c>
      <c r="T210" s="363" t="s">
        <v>1307</v>
      </c>
      <c r="U210" s="363" t="s">
        <v>1307</v>
      </c>
      <c r="V210" s="363" t="s">
        <v>1307</v>
      </c>
    </row>
    <row r="211" spans="1:22">
      <c r="A211" t="s">
        <v>1138</v>
      </c>
      <c r="B211" s="16" t="str">
        <f>VLOOKUP(A211,'Planning Periods'!$E$2:$N$540,10,FALSE)</f>
        <v>10/15/2021 - 10/15/2029</v>
      </c>
      <c r="C211" s="91">
        <v>2015</v>
      </c>
      <c r="D211" s="91" t="str">
        <f t="shared" si="3"/>
        <v>Blythe 2015</v>
      </c>
      <c r="E211" t="s">
        <v>1307</v>
      </c>
      <c r="F211" t="s">
        <v>1307</v>
      </c>
      <c r="G211" t="s">
        <v>1307</v>
      </c>
      <c r="H211" t="s">
        <v>1307</v>
      </c>
      <c r="J211" t="s">
        <v>1307</v>
      </c>
      <c r="K211" t="s">
        <v>1307</v>
      </c>
      <c r="L211" t="s">
        <v>1307</v>
      </c>
      <c r="M211" t="s">
        <v>1307</v>
      </c>
      <c r="O211" t="s">
        <v>1307</v>
      </c>
      <c r="P211" t="s">
        <v>1307</v>
      </c>
      <c r="R211" t="s">
        <v>1307</v>
      </c>
      <c r="S211" t="s">
        <v>1307</v>
      </c>
      <c r="T211" t="s">
        <v>1307</v>
      </c>
      <c r="U211" t="s">
        <v>1307</v>
      </c>
      <c r="V211" t="s">
        <v>1307</v>
      </c>
    </row>
    <row r="212" spans="1:22">
      <c r="A212" t="s">
        <v>1138</v>
      </c>
      <c r="B212" s="16" t="str">
        <f>VLOOKUP(A212,'Planning Periods'!$E$2:$N$540,10,FALSE)</f>
        <v>10/15/2021 - 10/15/2029</v>
      </c>
      <c r="C212" s="91">
        <v>2016</v>
      </c>
      <c r="D212" s="91" t="str">
        <f t="shared" si="3"/>
        <v>Blythe 2016</v>
      </c>
      <c r="E212" t="s">
        <v>1307</v>
      </c>
      <c r="F212" t="s">
        <v>1307</v>
      </c>
      <c r="G212" t="s">
        <v>1307</v>
      </c>
      <c r="H212" t="s">
        <v>1307</v>
      </c>
      <c r="J212" t="s">
        <v>1307</v>
      </c>
      <c r="K212" t="s">
        <v>1307</v>
      </c>
      <c r="L212" t="s">
        <v>1307</v>
      </c>
      <c r="M212" t="s">
        <v>1307</v>
      </c>
      <c r="O212" t="s">
        <v>1307</v>
      </c>
      <c r="P212" t="s">
        <v>1307</v>
      </c>
      <c r="R212" t="s">
        <v>1307</v>
      </c>
      <c r="S212" t="s">
        <v>1307</v>
      </c>
      <c r="T212" t="s">
        <v>1307</v>
      </c>
      <c r="U212" t="s">
        <v>1307</v>
      </c>
      <c r="V212" t="s">
        <v>1307</v>
      </c>
    </row>
    <row r="213" spans="1:22">
      <c r="A213" t="s">
        <v>1138</v>
      </c>
      <c r="B213" s="16" t="str">
        <f>VLOOKUP(A213,'Planning Periods'!$E$2:$N$540,10,FALSE)</f>
        <v>10/15/2021 - 10/15/2029</v>
      </c>
      <c r="C213" s="91">
        <v>2017</v>
      </c>
      <c r="D213" s="91" t="str">
        <f t="shared" si="3"/>
        <v>Blythe 2017</v>
      </c>
      <c r="E213" t="s">
        <v>1307</v>
      </c>
      <c r="F213" t="s">
        <v>1307</v>
      </c>
      <c r="G213" t="s">
        <v>1307</v>
      </c>
      <c r="H213" t="s">
        <v>1307</v>
      </c>
      <c r="J213" t="s">
        <v>1307</v>
      </c>
      <c r="K213" t="s">
        <v>1307</v>
      </c>
      <c r="L213" t="s">
        <v>1307</v>
      </c>
      <c r="M213" t="s">
        <v>1307</v>
      </c>
      <c r="O213" t="s">
        <v>1307</v>
      </c>
      <c r="P213" t="s">
        <v>1307</v>
      </c>
      <c r="R213" t="s">
        <v>1307</v>
      </c>
      <c r="S213" t="s">
        <v>1307</v>
      </c>
      <c r="T213" t="s">
        <v>1307</v>
      </c>
      <c r="U213" t="s">
        <v>1307</v>
      </c>
      <c r="V213" t="s">
        <v>1307</v>
      </c>
    </row>
    <row r="214" spans="1:22">
      <c r="A214" t="s">
        <v>1137</v>
      </c>
      <c r="B214" s="16"/>
      <c r="C214" s="91">
        <v>2013</v>
      </c>
      <c r="D214" s="91" t="str">
        <f t="shared" si="3"/>
        <v>Bradbury 2013</v>
      </c>
      <c r="E214" t="s">
        <v>1307</v>
      </c>
      <c r="F214" t="s">
        <v>1307</v>
      </c>
      <c r="G214" t="s">
        <v>1307</v>
      </c>
      <c r="H214" t="s">
        <v>1307</v>
      </c>
      <c r="J214" t="s">
        <v>1307</v>
      </c>
      <c r="K214" t="s">
        <v>1307</v>
      </c>
      <c r="L214" t="s">
        <v>1307</v>
      </c>
      <c r="M214" t="s">
        <v>1307</v>
      </c>
      <c r="O214" t="s">
        <v>1307</v>
      </c>
      <c r="P214" t="s">
        <v>1307</v>
      </c>
      <c r="R214" t="s">
        <v>1307</v>
      </c>
      <c r="S214" t="s">
        <v>1307</v>
      </c>
      <c r="T214" t="s">
        <v>1307</v>
      </c>
      <c r="U214" t="s">
        <v>1307</v>
      </c>
      <c r="V214" t="s">
        <v>1307</v>
      </c>
    </row>
    <row r="215" spans="1:22">
      <c r="A215" t="s">
        <v>1137</v>
      </c>
      <c r="B215" s="16" t="str">
        <f>VLOOKUP(A215,'Planning Periods'!$E$2:$N$540,10,FALSE)</f>
        <v>10/15/2021 - 10/15/2029</v>
      </c>
      <c r="C215" s="91">
        <v>2014</v>
      </c>
      <c r="D215" s="91" t="str">
        <f t="shared" si="3"/>
        <v>Bradbury 2014</v>
      </c>
      <c r="E215" s="363" t="s">
        <v>1307</v>
      </c>
      <c r="F215" s="363" t="s">
        <v>1307</v>
      </c>
      <c r="G215" s="363" t="s">
        <v>1307</v>
      </c>
      <c r="H215" s="363" t="s">
        <v>1307</v>
      </c>
      <c r="I215" s="363">
        <v>0</v>
      </c>
      <c r="J215" s="363" t="s">
        <v>1307</v>
      </c>
      <c r="K215" s="363" t="s">
        <v>1307</v>
      </c>
      <c r="L215" s="363" t="s">
        <v>1307</v>
      </c>
      <c r="M215" s="363" t="s">
        <v>1307</v>
      </c>
      <c r="N215" s="363">
        <v>0</v>
      </c>
      <c r="O215" s="363" t="s">
        <v>1307</v>
      </c>
      <c r="P215" s="363" t="s">
        <v>1307</v>
      </c>
      <c r="Q215" s="363"/>
      <c r="R215" s="363" t="s">
        <v>1307</v>
      </c>
      <c r="S215" s="363" t="s">
        <v>1307</v>
      </c>
      <c r="T215" s="363" t="s">
        <v>1307</v>
      </c>
      <c r="U215" s="363" t="s">
        <v>1307</v>
      </c>
      <c r="V215" s="363" t="s">
        <v>1307</v>
      </c>
    </row>
    <row r="216" spans="1:22">
      <c r="A216" t="s">
        <v>1137</v>
      </c>
      <c r="B216" s="16" t="str">
        <f>VLOOKUP(A216,'Planning Periods'!$E$2:$N$540,10,FALSE)</f>
        <v>10/15/2021 - 10/15/2029</v>
      </c>
      <c r="C216" s="91">
        <v>2015</v>
      </c>
      <c r="D216" s="91" t="str">
        <f t="shared" si="3"/>
        <v>Bradbury 2015</v>
      </c>
      <c r="E216" t="s">
        <v>1307</v>
      </c>
      <c r="F216" t="s">
        <v>1307</v>
      </c>
      <c r="G216" t="s">
        <v>1307</v>
      </c>
      <c r="H216" t="s">
        <v>1307</v>
      </c>
      <c r="J216" t="s">
        <v>1307</v>
      </c>
      <c r="K216" t="s">
        <v>1307</v>
      </c>
      <c r="L216" t="s">
        <v>1307</v>
      </c>
      <c r="M216" t="s">
        <v>1307</v>
      </c>
      <c r="O216" t="s">
        <v>1307</v>
      </c>
      <c r="P216" t="s">
        <v>1307</v>
      </c>
      <c r="R216" t="s">
        <v>1307</v>
      </c>
      <c r="S216" t="s">
        <v>1307</v>
      </c>
      <c r="T216" t="s">
        <v>1307</v>
      </c>
      <c r="U216" t="s">
        <v>1307</v>
      </c>
      <c r="V216" t="s">
        <v>1307</v>
      </c>
    </row>
    <row r="217" spans="1:22">
      <c r="A217" t="s">
        <v>1137</v>
      </c>
      <c r="B217" s="16" t="str">
        <f>VLOOKUP(A217,'Planning Periods'!$E$2:$N$540,10,FALSE)</f>
        <v>10/15/2021 - 10/15/2029</v>
      </c>
      <c r="C217" s="91">
        <v>2016</v>
      </c>
      <c r="D217" s="91" t="str">
        <f t="shared" si="3"/>
        <v>Bradbury 2016</v>
      </c>
      <c r="E217" t="s">
        <v>1307</v>
      </c>
      <c r="F217" t="s">
        <v>1307</v>
      </c>
      <c r="G217" t="s">
        <v>1307</v>
      </c>
      <c r="H217" t="s">
        <v>1307</v>
      </c>
      <c r="J217" t="s">
        <v>1307</v>
      </c>
      <c r="K217" t="s">
        <v>1307</v>
      </c>
      <c r="L217" t="s">
        <v>1307</v>
      </c>
      <c r="M217" t="s">
        <v>1307</v>
      </c>
      <c r="O217" t="s">
        <v>1307</v>
      </c>
      <c r="P217" t="s">
        <v>1307</v>
      </c>
      <c r="R217" t="s">
        <v>1307</v>
      </c>
      <c r="S217" t="s">
        <v>1307</v>
      </c>
      <c r="T217" t="s">
        <v>1307</v>
      </c>
      <c r="U217" t="s">
        <v>1307</v>
      </c>
      <c r="V217" t="s">
        <v>1307</v>
      </c>
    </row>
    <row r="218" spans="1:22">
      <c r="A218" t="s">
        <v>1137</v>
      </c>
      <c r="B218" s="16" t="str">
        <f>VLOOKUP(A218,'Planning Periods'!$E$2:$N$540,10,FALSE)</f>
        <v>10/15/2021 - 10/15/2029</v>
      </c>
      <c r="C218" s="91">
        <v>2017</v>
      </c>
      <c r="D218" s="91" t="str">
        <f t="shared" si="3"/>
        <v>Bradbury 2017</v>
      </c>
      <c r="E218" t="s">
        <v>1307</v>
      </c>
      <c r="F218" t="s">
        <v>1307</v>
      </c>
      <c r="G218" t="s">
        <v>1307</v>
      </c>
      <c r="H218" t="s">
        <v>1307</v>
      </c>
      <c r="J218" t="s">
        <v>1307</v>
      </c>
      <c r="K218" t="s">
        <v>1307</v>
      </c>
      <c r="L218" t="s">
        <v>1307</v>
      </c>
      <c r="M218" t="s">
        <v>1307</v>
      </c>
      <c r="O218" t="s">
        <v>1307</v>
      </c>
      <c r="P218" t="s">
        <v>1307</v>
      </c>
      <c r="R218" t="s">
        <v>1307</v>
      </c>
      <c r="S218" t="s">
        <v>1307</v>
      </c>
      <c r="T218" t="s">
        <v>1307</v>
      </c>
      <c r="U218" t="s">
        <v>1307</v>
      </c>
      <c r="V218" t="s">
        <v>1307</v>
      </c>
    </row>
    <row r="219" spans="1:22">
      <c r="A219" s="92" t="s">
        <v>1106</v>
      </c>
      <c r="B219" s="16"/>
      <c r="C219" s="91">
        <v>2013</v>
      </c>
      <c r="D219" s="91" t="str">
        <f t="shared" si="3"/>
        <v>Brawley 2013</v>
      </c>
      <c r="E219" t="s">
        <v>1307</v>
      </c>
      <c r="F219" t="s">
        <v>1307</v>
      </c>
      <c r="G219" t="s">
        <v>1307</v>
      </c>
      <c r="H219" t="s">
        <v>1307</v>
      </c>
      <c r="J219" t="s">
        <v>1307</v>
      </c>
      <c r="K219" t="s">
        <v>1307</v>
      </c>
      <c r="L219" t="s">
        <v>1307</v>
      </c>
      <c r="M219" t="s">
        <v>1307</v>
      </c>
      <c r="O219" t="s">
        <v>1307</v>
      </c>
      <c r="P219" t="s">
        <v>1307</v>
      </c>
      <c r="R219" t="s">
        <v>1307</v>
      </c>
      <c r="S219" t="s">
        <v>1307</v>
      </c>
      <c r="T219" t="s">
        <v>1307</v>
      </c>
      <c r="U219" t="s">
        <v>1307</v>
      </c>
      <c r="V219" t="s">
        <v>1307</v>
      </c>
    </row>
    <row r="220" spans="1:22">
      <c r="A220" s="92" t="s">
        <v>1106</v>
      </c>
      <c r="B220" s="16" t="str">
        <f>VLOOKUP(A220,'Planning Periods'!$E$2:$N$540,10,FALSE)</f>
        <v>10/15/2021 - 10/15/2029</v>
      </c>
      <c r="C220" s="91">
        <v>2014</v>
      </c>
      <c r="D220" s="91" t="str">
        <f t="shared" si="3"/>
        <v>Brawley 2014</v>
      </c>
      <c r="E220" s="91">
        <v>756</v>
      </c>
      <c r="F220" s="363">
        <v>8</v>
      </c>
      <c r="G220" s="91">
        <v>8</v>
      </c>
      <c r="H220" s="91">
        <v>0</v>
      </c>
      <c r="I220" s="90"/>
      <c r="J220" s="91">
        <v>511</v>
      </c>
      <c r="K220" s="363">
        <v>5</v>
      </c>
      <c r="L220" s="91">
        <v>5</v>
      </c>
      <c r="M220" s="91">
        <v>0</v>
      </c>
      <c r="N220" s="90"/>
      <c r="O220" s="91">
        <v>494</v>
      </c>
      <c r="P220" s="91">
        <v>0</v>
      </c>
      <c r="Q220" s="90"/>
      <c r="R220" s="91">
        <v>1326</v>
      </c>
      <c r="S220" s="91">
        <v>6</v>
      </c>
      <c r="T220" s="90">
        <v>0</v>
      </c>
      <c r="U220" s="91">
        <v>3087</v>
      </c>
      <c r="V220" s="91">
        <v>19</v>
      </c>
    </row>
    <row r="221" spans="1:22">
      <c r="A221" s="92" t="s">
        <v>1106</v>
      </c>
      <c r="B221" s="16" t="str">
        <f>VLOOKUP(A221,'Planning Periods'!$E$2:$N$540,10,FALSE)</f>
        <v>10/15/2021 - 10/15/2029</v>
      </c>
      <c r="C221" s="91">
        <v>2015</v>
      </c>
      <c r="D221" s="91" t="str">
        <f t="shared" si="3"/>
        <v>Brawley 2015</v>
      </c>
      <c r="E221" s="91">
        <v>756</v>
      </c>
      <c r="F221" s="363">
        <v>20</v>
      </c>
      <c r="G221" s="91">
        <v>20</v>
      </c>
      <c r="H221" s="91">
        <v>0</v>
      </c>
      <c r="I221" s="90"/>
      <c r="J221" s="91">
        <v>511</v>
      </c>
      <c r="K221" s="363">
        <v>27</v>
      </c>
      <c r="L221" s="91">
        <v>27</v>
      </c>
      <c r="M221" s="91">
        <v>0</v>
      </c>
      <c r="N221" s="90"/>
      <c r="O221" s="91">
        <v>494</v>
      </c>
      <c r="P221" s="91">
        <v>0</v>
      </c>
      <c r="Q221" s="90"/>
      <c r="R221" s="91">
        <v>1326</v>
      </c>
      <c r="S221" s="91">
        <v>0</v>
      </c>
      <c r="T221" s="90">
        <v>0</v>
      </c>
      <c r="U221" s="91">
        <v>3087</v>
      </c>
      <c r="V221" s="91">
        <v>47</v>
      </c>
    </row>
    <row r="222" spans="1:22">
      <c r="A222" s="92" t="s">
        <v>1106</v>
      </c>
      <c r="B222" s="16" t="str">
        <f>VLOOKUP(A222,'Planning Periods'!$E$2:$N$540,10,FALSE)</f>
        <v>10/15/2021 - 10/15/2029</v>
      </c>
      <c r="C222" s="91">
        <v>2016</v>
      </c>
      <c r="D222" s="91" t="str">
        <f t="shared" si="3"/>
        <v>Brawley 2016</v>
      </c>
      <c r="E222" s="91">
        <v>756</v>
      </c>
      <c r="F222" s="363">
        <v>5</v>
      </c>
      <c r="G222" s="91">
        <v>5</v>
      </c>
      <c r="H222" s="91">
        <v>0</v>
      </c>
      <c r="I222" s="90"/>
      <c r="J222" s="91">
        <v>511</v>
      </c>
      <c r="K222" s="363">
        <v>7</v>
      </c>
      <c r="L222" s="91">
        <v>7</v>
      </c>
      <c r="M222" s="91">
        <v>0</v>
      </c>
      <c r="N222" s="90"/>
      <c r="O222" s="91">
        <v>494</v>
      </c>
      <c r="P222" s="91">
        <v>54</v>
      </c>
      <c r="Q222" s="90"/>
      <c r="R222" s="91">
        <v>1326</v>
      </c>
      <c r="S222" s="91">
        <v>0</v>
      </c>
      <c r="T222" s="90">
        <v>0</v>
      </c>
      <c r="U222" s="91">
        <v>3087</v>
      </c>
      <c r="V222" s="91">
        <v>66</v>
      </c>
    </row>
    <row r="223" spans="1:22">
      <c r="A223" s="92" t="s">
        <v>1106</v>
      </c>
      <c r="B223" s="16" t="str">
        <f>VLOOKUP(A223,'Planning Periods'!$E$2:$N$540,10,FALSE)</f>
        <v>10/15/2021 - 10/15/2029</v>
      </c>
      <c r="C223" s="91">
        <v>2017</v>
      </c>
      <c r="D223" s="91" t="str">
        <f t="shared" si="3"/>
        <v>Brawley 2017</v>
      </c>
      <c r="E223" s="91">
        <v>756</v>
      </c>
      <c r="F223" s="363">
        <v>6</v>
      </c>
      <c r="G223" s="91">
        <v>4</v>
      </c>
      <c r="H223" s="91">
        <v>2</v>
      </c>
      <c r="I223" s="90"/>
      <c r="J223" s="91">
        <v>511</v>
      </c>
      <c r="K223" s="363">
        <v>14</v>
      </c>
      <c r="L223" s="91">
        <v>12</v>
      </c>
      <c r="M223" s="91">
        <v>2</v>
      </c>
      <c r="N223" s="90"/>
      <c r="O223" s="91">
        <v>494</v>
      </c>
      <c r="P223" s="91">
        <v>40</v>
      </c>
      <c r="Q223" s="90"/>
      <c r="R223" s="91">
        <v>1326</v>
      </c>
      <c r="S223" s="91">
        <v>3</v>
      </c>
      <c r="T223" s="90">
        <v>2</v>
      </c>
      <c r="U223" s="91">
        <v>3087</v>
      </c>
      <c r="V223" s="91">
        <v>63</v>
      </c>
    </row>
    <row r="224" spans="1:22">
      <c r="A224" s="92" t="s">
        <v>1107</v>
      </c>
      <c r="B224" s="16"/>
      <c r="C224" s="91">
        <v>2013</v>
      </c>
      <c r="D224" s="91" t="str">
        <f t="shared" si="3"/>
        <v>Brea 2013</v>
      </c>
      <c r="E224" s="91" t="s">
        <v>1307</v>
      </c>
      <c r="F224" s="363" t="s">
        <v>1307</v>
      </c>
      <c r="G224" s="91" t="s">
        <v>1307</v>
      </c>
      <c r="H224" s="91" t="s">
        <v>1307</v>
      </c>
      <c r="I224" s="90"/>
      <c r="J224" s="91" t="s">
        <v>1307</v>
      </c>
      <c r="K224" s="363" t="s">
        <v>1307</v>
      </c>
      <c r="L224" s="91" t="s">
        <v>1307</v>
      </c>
      <c r="M224" s="91" t="s">
        <v>1307</v>
      </c>
      <c r="N224" s="90"/>
      <c r="O224" s="91" t="s">
        <v>1307</v>
      </c>
      <c r="P224" s="91" t="s">
        <v>1307</v>
      </c>
      <c r="Q224" s="90"/>
      <c r="R224" s="91" t="s">
        <v>1307</v>
      </c>
      <c r="S224" s="91" t="s">
        <v>1307</v>
      </c>
      <c r="T224" s="90" t="s">
        <v>1307</v>
      </c>
      <c r="U224" s="91" t="s">
        <v>1307</v>
      </c>
      <c r="V224" s="91" t="s">
        <v>1307</v>
      </c>
    </row>
    <row r="225" spans="1:22">
      <c r="A225" s="92" t="s">
        <v>1107</v>
      </c>
      <c r="B225" s="16" t="str">
        <f>VLOOKUP(A225,'Planning Periods'!$E$2:$N$540,10,FALSE)</f>
        <v>10/15/2021 - 10/15/2029</v>
      </c>
      <c r="C225" s="91">
        <v>2014</v>
      </c>
      <c r="D225" s="91" t="str">
        <f t="shared" si="3"/>
        <v>Brea 2014</v>
      </c>
      <c r="E225" s="91">
        <v>426</v>
      </c>
      <c r="F225" s="363">
        <v>0</v>
      </c>
      <c r="G225" s="91">
        <v>0</v>
      </c>
      <c r="H225" s="91">
        <v>0</v>
      </c>
      <c r="I225" s="90"/>
      <c r="J225" s="91">
        <v>305</v>
      </c>
      <c r="K225" s="363">
        <v>0</v>
      </c>
      <c r="L225" s="91">
        <v>0</v>
      </c>
      <c r="M225" s="91">
        <v>0</v>
      </c>
      <c r="N225" s="90"/>
      <c r="O225" s="91">
        <v>335</v>
      </c>
      <c r="P225" s="91">
        <v>0</v>
      </c>
      <c r="Q225" s="90"/>
      <c r="R225" s="91">
        <v>785</v>
      </c>
      <c r="S225" s="91">
        <v>321</v>
      </c>
      <c r="T225" s="90">
        <v>0</v>
      </c>
      <c r="U225" s="91">
        <v>1851</v>
      </c>
      <c r="V225" s="91">
        <v>321</v>
      </c>
    </row>
    <row r="226" spans="1:22">
      <c r="A226" s="92" t="s">
        <v>1107</v>
      </c>
      <c r="B226" s="16" t="str">
        <f>VLOOKUP(A226,'Planning Periods'!$E$2:$N$540,10,FALSE)</f>
        <v>10/15/2021 - 10/15/2029</v>
      </c>
      <c r="C226" s="91">
        <v>2015</v>
      </c>
      <c r="D226" s="91" t="str">
        <f t="shared" si="3"/>
        <v>Brea 2015</v>
      </c>
      <c r="E226" s="91">
        <v>426</v>
      </c>
      <c r="F226" s="363">
        <v>0</v>
      </c>
      <c r="G226" s="91">
        <v>0</v>
      </c>
      <c r="H226" s="91">
        <v>0</v>
      </c>
      <c r="I226" s="90"/>
      <c r="J226" s="91">
        <v>305</v>
      </c>
      <c r="K226" s="363">
        <v>0</v>
      </c>
      <c r="L226" s="91">
        <v>0</v>
      </c>
      <c r="M226" s="91">
        <v>0</v>
      </c>
      <c r="N226" s="90"/>
      <c r="O226" s="91">
        <v>335</v>
      </c>
      <c r="P226" s="91">
        <v>0</v>
      </c>
      <c r="Q226" s="90"/>
      <c r="R226" s="91">
        <v>785</v>
      </c>
      <c r="S226" s="91">
        <v>461</v>
      </c>
      <c r="T226" s="90">
        <v>0</v>
      </c>
      <c r="U226" s="91">
        <v>1851</v>
      </c>
      <c r="V226" s="91">
        <v>461</v>
      </c>
    </row>
    <row r="227" spans="1:22">
      <c r="A227" s="92" t="s">
        <v>1107</v>
      </c>
      <c r="B227" s="16" t="str">
        <f>VLOOKUP(A227,'Planning Periods'!$E$2:$N$540,10,FALSE)</f>
        <v>10/15/2021 - 10/15/2029</v>
      </c>
      <c r="C227" s="91">
        <v>2016</v>
      </c>
      <c r="D227" s="91" t="str">
        <f t="shared" si="3"/>
        <v>Brea 2016</v>
      </c>
      <c r="E227" s="91">
        <v>426</v>
      </c>
      <c r="F227" s="363">
        <v>0</v>
      </c>
      <c r="G227" s="91">
        <v>0</v>
      </c>
      <c r="H227" s="91">
        <v>0</v>
      </c>
      <c r="I227" s="90"/>
      <c r="J227" s="91">
        <v>305</v>
      </c>
      <c r="K227" s="363">
        <v>0</v>
      </c>
      <c r="L227" s="91">
        <v>0</v>
      </c>
      <c r="M227" s="91">
        <v>0</v>
      </c>
      <c r="N227" s="90"/>
      <c r="O227" s="91">
        <v>335</v>
      </c>
      <c r="P227" s="91">
        <v>0</v>
      </c>
      <c r="Q227" s="90"/>
      <c r="R227" s="91">
        <v>785</v>
      </c>
      <c r="S227" s="91">
        <v>194</v>
      </c>
      <c r="T227" s="90">
        <v>0</v>
      </c>
      <c r="U227" s="91">
        <v>1851</v>
      </c>
      <c r="V227" s="91">
        <v>194</v>
      </c>
    </row>
    <row r="228" spans="1:22">
      <c r="A228" s="92" t="s">
        <v>1107</v>
      </c>
      <c r="B228" s="16" t="str">
        <f>VLOOKUP(A228,'Planning Periods'!$E$2:$N$540,10,FALSE)</f>
        <v>10/15/2021 - 10/15/2029</v>
      </c>
      <c r="C228" s="91">
        <v>2017</v>
      </c>
      <c r="D228" s="91" t="str">
        <f t="shared" si="3"/>
        <v>Brea 2017</v>
      </c>
      <c r="E228" s="91">
        <v>426</v>
      </c>
      <c r="F228" s="363">
        <v>0</v>
      </c>
      <c r="G228" s="91">
        <v>0</v>
      </c>
      <c r="H228" s="91">
        <v>0</v>
      </c>
      <c r="I228" s="90"/>
      <c r="J228" s="91">
        <v>305</v>
      </c>
      <c r="K228" s="363">
        <v>0</v>
      </c>
      <c r="L228" s="91">
        <v>0</v>
      </c>
      <c r="M228" s="91">
        <v>0</v>
      </c>
      <c r="N228" s="90"/>
      <c r="O228" s="91">
        <v>335</v>
      </c>
      <c r="P228" s="91">
        <v>21</v>
      </c>
      <c r="Q228" s="90"/>
      <c r="R228" s="91">
        <v>785</v>
      </c>
      <c r="S228" s="91">
        <v>435</v>
      </c>
      <c r="T228" s="90">
        <v>0</v>
      </c>
      <c r="U228" s="91">
        <v>1851</v>
      </c>
      <c r="V228" s="91">
        <v>456</v>
      </c>
    </row>
    <row r="229" spans="1:22">
      <c r="A229" s="92" t="s">
        <v>1152</v>
      </c>
      <c r="B229" s="16" t="str">
        <f>VLOOKUP(A229,'Planning Periods'!$E$2:$N$540,10,FALSE)</f>
        <v>01/31/2023 - 01/31/2031</v>
      </c>
      <c r="C229" s="91">
        <v>2014</v>
      </c>
      <c r="D229" s="91" t="str">
        <f t="shared" si="3"/>
        <v>Brentwood 2014</v>
      </c>
      <c r="E229" s="91">
        <v>234</v>
      </c>
      <c r="F229" s="363">
        <v>1</v>
      </c>
      <c r="G229" s="91">
        <v>1</v>
      </c>
      <c r="H229" s="91">
        <v>0</v>
      </c>
      <c r="I229" s="90"/>
      <c r="J229" s="91">
        <v>124</v>
      </c>
      <c r="K229" s="363">
        <v>2</v>
      </c>
      <c r="L229" s="91">
        <v>2</v>
      </c>
      <c r="M229" s="91">
        <v>0</v>
      </c>
      <c r="N229" s="90"/>
      <c r="O229" s="91">
        <v>123</v>
      </c>
      <c r="P229" s="91">
        <v>5</v>
      </c>
      <c r="Q229" s="90"/>
      <c r="R229" s="91">
        <v>279</v>
      </c>
      <c r="S229" s="91">
        <v>415</v>
      </c>
      <c r="T229" s="90">
        <v>0</v>
      </c>
      <c r="U229" s="91">
        <v>760</v>
      </c>
      <c r="V229" s="91">
        <v>423</v>
      </c>
    </row>
    <row r="230" spans="1:22">
      <c r="A230" s="92" t="s">
        <v>1152</v>
      </c>
      <c r="B230" s="16" t="str">
        <f>VLOOKUP(A230,'Planning Periods'!$E$2:$N$540,10,FALSE)</f>
        <v>01/31/2023 - 01/31/2031</v>
      </c>
      <c r="C230" s="91">
        <v>2015</v>
      </c>
      <c r="D230" s="91" t="str">
        <f t="shared" si="3"/>
        <v>Brentwood 2015</v>
      </c>
      <c r="E230" s="91">
        <v>234</v>
      </c>
      <c r="F230" s="363">
        <v>0</v>
      </c>
      <c r="G230" s="91">
        <v>0</v>
      </c>
      <c r="H230" s="91">
        <v>0</v>
      </c>
      <c r="I230" s="90"/>
      <c r="J230" s="91">
        <v>124</v>
      </c>
      <c r="K230" s="363">
        <v>5</v>
      </c>
      <c r="L230" s="91">
        <v>5</v>
      </c>
      <c r="M230" s="91">
        <v>0</v>
      </c>
      <c r="N230" s="90"/>
      <c r="O230" s="91">
        <v>123</v>
      </c>
      <c r="P230" s="91">
        <v>0</v>
      </c>
      <c r="Q230" s="90"/>
      <c r="R230" s="91">
        <v>279</v>
      </c>
      <c r="S230" s="91">
        <v>449</v>
      </c>
      <c r="T230" s="90">
        <v>0</v>
      </c>
      <c r="U230" s="91">
        <v>760</v>
      </c>
      <c r="V230" s="91">
        <v>454</v>
      </c>
    </row>
    <row r="231" spans="1:22">
      <c r="A231" s="92" t="s">
        <v>1152</v>
      </c>
      <c r="B231" s="16" t="str">
        <f>VLOOKUP(A231,'Planning Periods'!$E$2:$N$540,10,FALSE)</f>
        <v>01/31/2023 - 01/31/2031</v>
      </c>
      <c r="C231" s="91">
        <v>2016</v>
      </c>
      <c r="D231" s="91" t="str">
        <f t="shared" si="3"/>
        <v>Brentwood 2016</v>
      </c>
      <c r="E231" s="91">
        <v>234</v>
      </c>
      <c r="F231" s="363">
        <v>0</v>
      </c>
      <c r="G231" s="91">
        <v>0</v>
      </c>
      <c r="H231" s="91">
        <v>0</v>
      </c>
      <c r="I231" s="90"/>
      <c r="J231" s="91">
        <v>124</v>
      </c>
      <c r="K231" s="363">
        <v>3</v>
      </c>
      <c r="L231" s="91">
        <v>3</v>
      </c>
      <c r="M231" s="91">
        <v>0</v>
      </c>
      <c r="N231" s="90"/>
      <c r="O231" s="91">
        <v>123</v>
      </c>
      <c r="P231" s="91">
        <v>0</v>
      </c>
      <c r="Q231" s="90"/>
      <c r="R231" s="91">
        <v>279</v>
      </c>
      <c r="S231" s="91">
        <v>540</v>
      </c>
      <c r="T231" s="90">
        <v>0</v>
      </c>
      <c r="U231" s="91">
        <v>760</v>
      </c>
      <c r="V231" s="91">
        <v>543</v>
      </c>
    </row>
    <row r="232" spans="1:22">
      <c r="A232" s="92" t="s">
        <v>1152</v>
      </c>
      <c r="B232" s="16" t="str">
        <f>VLOOKUP(A232,'Planning Periods'!$E$2:$N$540,10,FALSE)</f>
        <v>01/31/2023 - 01/31/2031</v>
      </c>
      <c r="C232" s="91">
        <v>2017</v>
      </c>
      <c r="D232" s="91" t="str">
        <f t="shared" si="3"/>
        <v>Brentwood 2017</v>
      </c>
      <c r="E232" s="91">
        <v>234</v>
      </c>
      <c r="F232" s="363">
        <v>2</v>
      </c>
      <c r="G232" s="91">
        <v>2</v>
      </c>
      <c r="H232" s="91">
        <v>0</v>
      </c>
      <c r="I232" s="90"/>
      <c r="J232" s="91">
        <v>124</v>
      </c>
      <c r="K232" s="363">
        <v>0</v>
      </c>
      <c r="L232" s="91">
        <v>0</v>
      </c>
      <c r="M232" s="91">
        <v>0</v>
      </c>
      <c r="N232" s="90"/>
      <c r="O232" s="91">
        <v>123</v>
      </c>
      <c r="P232" s="91">
        <v>1</v>
      </c>
      <c r="Q232" s="90"/>
      <c r="R232" s="91">
        <v>279</v>
      </c>
      <c r="S232" s="91">
        <v>503</v>
      </c>
      <c r="T232" s="90">
        <v>0</v>
      </c>
      <c r="U232" s="91">
        <v>760</v>
      </c>
      <c r="V232" s="91">
        <v>506</v>
      </c>
    </row>
    <row r="233" spans="1:22">
      <c r="A233" s="92" t="s">
        <v>1160</v>
      </c>
      <c r="B233" s="16" t="str">
        <f>VLOOKUP(A233,'Planning Periods'!$E$2:$N$540,10,FALSE)</f>
        <v>01/31/2023 - 01/31/2031</v>
      </c>
      <c r="C233" s="91">
        <v>2014</v>
      </c>
      <c r="D233" s="91" t="str">
        <f t="shared" si="3"/>
        <v>Brisbane 2014</v>
      </c>
      <c r="E233" s="91">
        <v>25</v>
      </c>
      <c r="F233" s="363">
        <v>0</v>
      </c>
      <c r="G233" s="91">
        <v>0</v>
      </c>
      <c r="H233" s="91">
        <v>0</v>
      </c>
      <c r="I233" s="90"/>
      <c r="J233" s="91">
        <v>13</v>
      </c>
      <c r="K233" s="363">
        <v>0</v>
      </c>
      <c r="L233" s="91">
        <v>0</v>
      </c>
      <c r="M233" s="91">
        <v>0</v>
      </c>
      <c r="N233" s="90"/>
      <c r="O233" s="91">
        <v>15</v>
      </c>
      <c r="P233" s="91">
        <v>1</v>
      </c>
      <c r="Q233" s="90"/>
      <c r="R233" s="91">
        <v>30</v>
      </c>
      <c r="S233" s="91">
        <v>38</v>
      </c>
      <c r="T233" s="90">
        <v>0</v>
      </c>
      <c r="U233" s="91">
        <v>83</v>
      </c>
      <c r="V233" s="91">
        <v>39</v>
      </c>
    </row>
    <row r="234" spans="1:22">
      <c r="A234" s="92" t="s">
        <v>1160</v>
      </c>
      <c r="B234" s="16" t="str">
        <f>VLOOKUP(A234,'Planning Periods'!$E$2:$N$540,10,FALSE)</f>
        <v>01/31/2023 - 01/31/2031</v>
      </c>
      <c r="C234" s="91">
        <v>2015</v>
      </c>
      <c r="D234" s="91" t="str">
        <f t="shared" si="3"/>
        <v>Brisbane 2015</v>
      </c>
      <c r="E234" s="91">
        <v>25</v>
      </c>
      <c r="F234" s="363">
        <v>0</v>
      </c>
      <c r="G234" s="91">
        <v>0</v>
      </c>
      <c r="H234" s="91">
        <v>0</v>
      </c>
      <c r="I234" s="90"/>
      <c r="J234" s="91">
        <v>13</v>
      </c>
      <c r="K234" s="363">
        <v>0</v>
      </c>
      <c r="L234" s="91">
        <v>0</v>
      </c>
      <c r="M234" s="91">
        <v>0</v>
      </c>
      <c r="N234" s="90"/>
      <c r="O234" s="91">
        <v>15</v>
      </c>
      <c r="P234" s="91">
        <v>1</v>
      </c>
      <c r="Q234" s="90"/>
      <c r="R234" s="91">
        <v>30</v>
      </c>
      <c r="S234" s="91">
        <v>2</v>
      </c>
      <c r="T234" s="90">
        <v>0</v>
      </c>
      <c r="U234" s="91">
        <v>83</v>
      </c>
      <c r="V234" s="91">
        <v>3</v>
      </c>
    </row>
    <row r="235" spans="1:22">
      <c r="A235" s="92" t="s">
        <v>1160</v>
      </c>
      <c r="B235" s="16" t="str">
        <f>VLOOKUP(A235,'Planning Periods'!$E$2:$N$540,10,FALSE)</f>
        <v>01/31/2023 - 01/31/2031</v>
      </c>
      <c r="C235" s="91">
        <v>2016</v>
      </c>
      <c r="D235" s="91" t="str">
        <f t="shared" si="3"/>
        <v>Brisbane 2016</v>
      </c>
      <c r="E235" s="91">
        <v>25</v>
      </c>
      <c r="F235" s="363">
        <v>0</v>
      </c>
      <c r="G235" s="91">
        <v>0</v>
      </c>
      <c r="H235" s="91">
        <v>0</v>
      </c>
      <c r="I235" s="90"/>
      <c r="J235" s="91">
        <v>13</v>
      </c>
      <c r="K235" s="363">
        <v>0</v>
      </c>
      <c r="L235" s="91">
        <v>0</v>
      </c>
      <c r="M235" s="91">
        <v>0</v>
      </c>
      <c r="N235" s="90"/>
      <c r="O235" s="91">
        <v>15</v>
      </c>
      <c r="P235" s="91">
        <v>3</v>
      </c>
      <c r="Q235" s="90"/>
      <c r="R235" s="91">
        <v>30</v>
      </c>
      <c r="S235" s="91">
        <v>4</v>
      </c>
      <c r="T235" s="90">
        <v>0</v>
      </c>
      <c r="U235" s="91">
        <v>83</v>
      </c>
      <c r="V235" s="91">
        <v>7</v>
      </c>
    </row>
    <row r="236" spans="1:22">
      <c r="A236" s="92" t="s">
        <v>1160</v>
      </c>
      <c r="B236" s="16" t="str">
        <f>VLOOKUP(A236,'Planning Periods'!$E$2:$N$540,10,FALSE)</f>
        <v>01/31/2023 - 01/31/2031</v>
      </c>
      <c r="C236" s="91">
        <v>2017</v>
      </c>
      <c r="D236" s="91" t="str">
        <f t="shared" si="3"/>
        <v>Brisbane 2017</v>
      </c>
      <c r="E236" s="91">
        <v>25</v>
      </c>
      <c r="F236" s="363">
        <v>0</v>
      </c>
      <c r="G236" s="91">
        <v>0</v>
      </c>
      <c r="H236" s="91">
        <v>0</v>
      </c>
      <c r="I236" s="90"/>
      <c r="J236" s="91">
        <v>13</v>
      </c>
      <c r="K236" s="363">
        <v>0</v>
      </c>
      <c r="L236" s="91">
        <v>0</v>
      </c>
      <c r="M236" s="91">
        <v>0</v>
      </c>
      <c r="N236" s="90"/>
      <c r="O236" s="91">
        <v>15</v>
      </c>
      <c r="P236" s="91">
        <v>3</v>
      </c>
      <c r="Q236" s="90"/>
      <c r="R236" s="91">
        <v>30</v>
      </c>
      <c r="S236" s="91">
        <v>4</v>
      </c>
      <c r="T236" s="90">
        <v>0</v>
      </c>
      <c r="U236" s="91">
        <v>83</v>
      </c>
      <c r="V236" s="91">
        <v>7</v>
      </c>
    </row>
    <row r="237" spans="1:22">
      <c r="A237" s="92" t="s">
        <v>1161</v>
      </c>
      <c r="B237" s="16" t="str">
        <f>VLOOKUP(A237,'Planning Periods'!$E$2:$N$540,10,FALSE)</f>
        <v>02/15/2023 - 02/15/2031</v>
      </c>
      <c r="C237" s="91">
        <v>2014</v>
      </c>
      <c r="D237" s="91" t="str">
        <f t="shared" si="3"/>
        <v>Buellton 2014</v>
      </c>
      <c r="E237" s="91">
        <v>66</v>
      </c>
      <c r="F237" s="363">
        <v>0</v>
      </c>
      <c r="G237" s="91">
        <v>0</v>
      </c>
      <c r="H237" s="91">
        <v>0</v>
      </c>
      <c r="I237" s="90"/>
      <c r="J237" s="91">
        <v>44</v>
      </c>
      <c r="K237" s="363">
        <v>0</v>
      </c>
      <c r="L237" s="91">
        <v>0</v>
      </c>
      <c r="M237" s="91">
        <v>0</v>
      </c>
      <c r="N237" s="90"/>
      <c r="O237" s="91">
        <v>41</v>
      </c>
      <c r="P237" s="91">
        <v>0</v>
      </c>
      <c r="Q237" s="90"/>
      <c r="R237" s="91">
        <v>124</v>
      </c>
      <c r="S237" s="91">
        <v>0</v>
      </c>
      <c r="T237" s="90">
        <v>0</v>
      </c>
      <c r="U237" s="91">
        <v>275</v>
      </c>
      <c r="V237" s="91">
        <v>0</v>
      </c>
    </row>
    <row r="238" spans="1:22">
      <c r="A238" s="92" t="s">
        <v>1161</v>
      </c>
      <c r="B238" s="16" t="str">
        <f>VLOOKUP(A238,'Planning Periods'!$E$2:$N$540,10,FALSE)</f>
        <v>02/15/2023 - 02/15/2031</v>
      </c>
      <c r="C238" s="91">
        <v>2015</v>
      </c>
      <c r="D238" s="91" t="str">
        <f t="shared" si="3"/>
        <v>Buellton 2015</v>
      </c>
      <c r="E238" s="91">
        <v>66</v>
      </c>
      <c r="F238" s="363">
        <v>5</v>
      </c>
      <c r="G238" s="91">
        <v>5</v>
      </c>
      <c r="H238" s="91">
        <v>0</v>
      </c>
      <c r="I238" s="90"/>
      <c r="J238" s="91">
        <v>44</v>
      </c>
      <c r="K238" s="363">
        <v>4</v>
      </c>
      <c r="L238" s="91">
        <v>4</v>
      </c>
      <c r="M238" s="91">
        <v>0</v>
      </c>
      <c r="N238" s="90"/>
      <c r="O238" s="91">
        <v>41</v>
      </c>
      <c r="P238" s="91">
        <v>60</v>
      </c>
      <c r="Q238" s="90"/>
      <c r="R238" s="91">
        <v>124</v>
      </c>
      <c r="S238" s="91">
        <v>0</v>
      </c>
      <c r="T238" s="90">
        <v>0</v>
      </c>
      <c r="U238" s="91">
        <v>275</v>
      </c>
      <c r="V238" s="91">
        <v>69</v>
      </c>
    </row>
    <row r="239" spans="1:22">
      <c r="A239" s="92" t="s">
        <v>1161</v>
      </c>
      <c r="B239" s="16" t="str">
        <f>VLOOKUP(A239,'Planning Periods'!$E$2:$N$540,10,FALSE)</f>
        <v>02/15/2023 - 02/15/2031</v>
      </c>
      <c r="C239" s="91">
        <v>2016</v>
      </c>
      <c r="D239" s="91" t="str">
        <f t="shared" si="3"/>
        <v>Buellton 2016</v>
      </c>
      <c r="E239" s="91">
        <v>66</v>
      </c>
      <c r="F239" s="363">
        <v>0</v>
      </c>
      <c r="G239" s="91">
        <v>0</v>
      </c>
      <c r="H239" s="91">
        <v>0</v>
      </c>
      <c r="I239" s="90"/>
      <c r="J239" s="91">
        <v>44</v>
      </c>
      <c r="K239" s="363">
        <v>0</v>
      </c>
      <c r="L239" s="91">
        <v>0</v>
      </c>
      <c r="M239" s="91">
        <v>0</v>
      </c>
      <c r="N239" s="90"/>
      <c r="O239" s="91">
        <v>41</v>
      </c>
      <c r="P239" s="91">
        <v>0</v>
      </c>
      <c r="Q239" s="90"/>
      <c r="R239" s="91">
        <v>124</v>
      </c>
      <c r="S239" s="91">
        <v>51</v>
      </c>
      <c r="T239" s="90">
        <v>0</v>
      </c>
      <c r="U239" s="91">
        <v>275</v>
      </c>
      <c r="V239" s="91">
        <v>51</v>
      </c>
    </row>
    <row r="240" spans="1:22">
      <c r="A240" s="92" t="s">
        <v>1161</v>
      </c>
      <c r="B240" s="16" t="str">
        <f>VLOOKUP(A240,'Planning Periods'!$E$2:$N$540,10,FALSE)</f>
        <v>02/15/2023 - 02/15/2031</v>
      </c>
      <c r="C240" s="91">
        <v>2017</v>
      </c>
      <c r="D240" s="91" t="str">
        <f t="shared" si="3"/>
        <v>Buellton 2017</v>
      </c>
      <c r="E240" s="91">
        <v>66</v>
      </c>
      <c r="F240" s="363">
        <v>0</v>
      </c>
      <c r="G240" s="91">
        <v>0</v>
      </c>
      <c r="H240" s="91">
        <v>0</v>
      </c>
      <c r="I240" s="90"/>
      <c r="J240" s="91">
        <v>44</v>
      </c>
      <c r="K240" s="363">
        <v>0</v>
      </c>
      <c r="L240" s="91">
        <v>0</v>
      </c>
      <c r="M240" s="91">
        <v>0</v>
      </c>
      <c r="N240" s="90"/>
      <c r="O240" s="91">
        <v>41</v>
      </c>
      <c r="P240" s="91">
        <v>1</v>
      </c>
      <c r="Q240" s="90"/>
      <c r="R240" s="91">
        <v>124</v>
      </c>
      <c r="S240" s="91">
        <v>38</v>
      </c>
      <c r="T240" s="90">
        <v>0</v>
      </c>
      <c r="U240" s="91">
        <v>275</v>
      </c>
      <c r="V240" s="91">
        <v>39</v>
      </c>
    </row>
    <row r="241" spans="1:22">
      <c r="A241" s="92" t="s">
        <v>954</v>
      </c>
      <c r="B241" s="16"/>
      <c r="C241" s="91">
        <v>2013</v>
      </c>
      <c r="D241" s="91" t="str">
        <f t="shared" si="3"/>
        <v>Buena Park 2013</v>
      </c>
      <c r="E241" s="91">
        <v>76</v>
      </c>
      <c r="F241" s="363">
        <v>46</v>
      </c>
      <c r="G241" s="91">
        <v>46</v>
      </c>
      <c r="H241" s="91">
        <v>0</v>
      </c>
      <c r="I241" s="90"/>
      <c r="J241" s="91">
        <v>53</v>
      </c>
      <c r="K241" s="363">
        <v>24</v>
      </c>
      <c r="L241" s="91">
        <v>24</v>
      </c>
      <c r="M241" s="91">
        <v>0</v>
      </c>
      <c r="N241" s="90"/>
      <c r="O241" s="91">
        <v>62</v>
      </c>
      <c r="P241" s="91">
        <v>0</v>
      </c>
      <c r="Q241" s="90"/>
      <c r="R241" s="91">
        <v>148</v>
      </c>
      <c r="S241" s="91">
        <v>0</v>
      </c>
      <c r="T241" s="90">
        <v>0</v>
      </c>
      <c r="U241" s="91">
        <v>339</v>
      </c>
      <c r="V241" s="91">
        <v>70</v>
      </c>
    </row>
    <row r="242" spans="1:22">
      <c r="A242" s="92" t="s">
        <v>954</v>
      </c>
      <c r="B242" s="16" t="str">
        <f>VLOOKUP(A242,'Planning Periods'!$E$2:$N$540,10,FALSE)</f>
        <v>10/15/2021 - 10/15/2029</v>
      </c>
      <c r="C242" s="91">
        <v>2014</v>
      </c>
      <c r="D242" s="91" t="str">
        <f t="shared" si="3"/>
        <v>Buena Park 2014</v>
      </c>
      <c r="E242" s="91">
        <v>76</v>
      </c>
      <c r="F242" s="363">
        <v>21</v>
      </c>
      <c r="G242" s="91">
        <v>21</v>
      </c>
      <c r="H242" s="91">
        <v>0</v>
      </c>
      <c r="I242" s="90"/>
      <c r="J242" s="91">
        <v>53</v>
      </c>
      <c r="K242" s="363">
        <v>49</v>
      </c>
      <c r="L242" s="91">
        <v>49</v>
      </c>
      <c r="M242" s="91">
        <v>0</v>
      </c>
      <c r="N242" s="90"/>
      <c r="O242" s="91">
        <v>62</v>
      </c>
      <c r="P242" s="91">
        <v>0</v>
      </c>
      <c r="Q242" s="90"/>
      <c r="R242" s="91">
        <v>148</v>
      </c>
      <c r="S242" s="91">
        <v>0</v>
      </c>
      <c r="T242" s="90">
        <v>0</v>
      </c>
      <c r="U242" s="91">
        <v>339</v>
      </c>
      <c r="V242" s="91">
        <v>70</v>
      </c>
    </row>
    <row r="243" spans="1:22">
      <c r="A243" s="92" t="s">
        <v>954</v>
      </c>
      <c r="B243" s="16" t="str">
        <f>VLOOKUP(A243,'Planning Periods'!$E$2:$N$540,10,FALSE)</f>
        <v>10/15/2021 - 10/15/2029</v>
      </c>
      <c r="C243" s="91">
        <v>2015</v>
      </c>
      <c r="D243" s="91" t="str">
        <f t="shared" si="3"/>
        <v>Buena Park 2015</v>
      </c>
      <c r="E243" s="91">
        <v>76</v>
      </c>
      <c r="F243" s="363">
        <v>0</v>
      </c>
      <c r="G243" s="91">
        <v>0</v>
      </c>
      <c r="H243" s="91">
        <v>0</v>
      </c>
      <c r="I243" s="90"/>
      <c r="J243" s="91">
        <v>53</v>
      </c>
      <c r="K243" s="363">
        <v>0</v>
      </c>
      <c r="L243" s="91">
        <v>0</v>
      </c>
      <c r="M243" s="91">
        <v>0</v>
      </c>
      <c r="N243" s="90"/>
      <c r="O243" s="91">
        <v>62</v>
      </c>
      <c r="P243" s="91">
        <v>72</v>
      </c>
      <c r="Q243" s="90"/>
      <c r="R243" s="91">
        <v>148</v>
      </c>
      <c r="S243" s="91">
        <v>65</v>
      </c>
      <c r="T243" s="90">
        <v>0</v>
      </c>
      <c r="U243" s="91">
        <v>339</v>
      </c>
      <c r="V243" s="91">
        <v>137</v>
      </c>
    </row>
    <row r="244" spans="1:22">
      <c r="A244" s="92" t="s">
        <v>954</v>
      </c>
      <c r="B244" s="16" t="str">
        <f>VLOOKUP(A244,'Planning Periods'!$E$2:$N$540,10,FALSE)</f>
        <v>10/15/2021 - 10/15/2029</v>
      </c>
      <c r="C244" s="91">
        <v>2016</v>
      </c>
      <c r="D244" s="91" t="str">
        <f t="shared" si="3"/>
        <v>Buena Park 2016</v>
      </c>
      <c r="E244" s="91">
        <v>76</v>
      </c>
      <c r="F244" s="363">
        <v>0</v>
      </c>
      <c r="G244" s="91">
        <v>0</v>
      </c>
      <c r="H244" s="91">
        <v>0</v>
      </c>
      <c r="I244" s="90"/>
      <c r="J244" s="91">
        <v>53</v>
      </c>
      <c r="K244" s="363">
        <v>0</v>
      </c>
      <c r="L244" s="91">
        <v>0</v>
      </c>
      <c r="M244" s="91">
        <v>0</v>
      </c>
      <c r="N244" s="90"/>
      <c r="O244" s="91">
        <v>62</v>
      </c>
      <c r="P244" s="91">
        <v>26</v>
      </c>
      <c r="Q244" s="90"/>
      <c r="R244" s="91">
        <v>148</v>
      </c>
      <c r="S244" s="91">
        <v>116</v>
      </c>
      <c r="T244" s="90">
        <v>0</v>
      </c>
      <c r="U244" s="91">
        <v>339</v>
      </c>
      <c r="V244" s="91">
        <v>142</v>
      </c>
    </row>
    <row r="245" spans="1:22">
      <c r="A245" s="92" t="s">
        <v>954</v>
      </c>
      <c r="B245" s="16" t="str">
        <f>VLOOKUP(A245,'Planning Periods'!$E$2:$N$540,10,FALSE)</f>
        <v>10/15/2021 - 10/15/2029</v>
      </c>
      <c r="C245" s="91">
        <v>2017</v>
      </c>
      <c r="D245" s="91" t="str">
        <f t="shared" si="3"/>
        <v>Buena Park 2017</v>
      </c>
      <c r="E245" s="91">
        <v>76</v>
      </c>
      <c r="F245" s="363">
        <v>0</v>
      </c>
      <c r="G245" s="91">
        <v>0</v>
      </c>
      <c r="H245" s="91">
        <v>0</v>
      </c>
      <c r="I245" s="90"/>
      <c r="J245" s="91">
        <v>53</v>
      </c>
      <c r="K245" s="363">
        <v>0</v>
      </c>
      <c r="L245" s="91">
        <v>0</v>
      </c>
      <c r="M245" s="91">
        <v>0</v>
      </c>
      <c r="N245" s="90"/>
      <c r="O245" s="91">
        <v>62</v>
      </c>
      <c r="P245" s="91">
        <v>83</v>
      </c>
      <c r="Q245" s="90"/>
      <c r="R245" s="91">
        <v>148</v>
      </c>
      <c r="S245" s="91">
        <v>0</v>
      </c>
      <c r="T245" s="90">
        <v>0</v>
      </c>
      <c r="U245" s="91">
        <v>339</v>
      </c>
      <c r="V245" s="91">
        <v>83</v>
      </c>
    </row>
    <row r="246" spans="1:22">
      <c r="A246" s="92" t="s">
        <v>1104</v>
      </c>
      <c r="B246" s="16"/>
      <c r="C246" s="91">
        <v>2013</v>
      </c>
      <c r="D246" s="91" t="str">
        <f t="shared" si="3"/>
        <v>Burbank 2013</v>
      </c>
      <c r="E246" s="91" t="s">
        <v>1307</v>
      </c>
      <c r="F246" s="363" t="s">
        <v>1307</v>
      </c>
      <c r="G246" s="91" t="s">
        <v>1307</v>
      </c>
      <c r="H246" s="91" t="s">
        <v>1307</v>
      </c>
      <c r="I246" s="90"/>
      <c r="J246" s="91" t="s">
        <v>1307</v>
      </c>
      <c r="K246" s="363" t="s">
        <v>1307</v>
      </c>
      <c r="L246" s="91" t="s">
        <v>1307</v>
      </c>
      <c r="M246" s="91" t="s">
        <v>1307</v>
      </c>
      <c r="N246" s="90"/>
      <c r="O246" s="91" t="s">
        <v>1307</v>
      </c>
      <c r="P246" s="91" t="s">
        <v>1307</v>
      </c>
      <c r="Q246" s="90"/>
      <c r="R246" s="91" t="s">
        <v>1307</v>
      </c>
      <c r="S246" s="91" t="s">
        <v>1307</v>
      </c>
      <c r="T246" s="90" t="s">
        <v>1307</v>
      </c>
      <c r="U246" s="91" t="s">
        <v>1307</v>
      </c>
      <c r="V246" s="91" t="s">
        <v>1307</v>
      </c>
    </row>
    <row r="247" spans="1:22">
      <c r="A247" s="92" t="s">
        <v>1104</v>
      </c>
      <c r="B247" s="16" t="str">
        <f>VLOOKUP(A247,'Planning Periods'!$E$2:$N$540,10,FALSE)</f>
        <v>10/15/2021 - 10/15/2029</v>
      </c>
      <c r="C247" s="91">
        <v>2014</v>
      </c>
      <c r="D247" s="91" t="str">
        <f t="shared" si="3"/>
        <v>Burbank 2014</v>
      </c>
      <c r="E247" s="91">
        <v>694</v>
      </c>
      <c r="F247" s="363">
        <v>0</v>
      </c>
      <c r="G247" s="91">
        <v>0</v>
      </c>
      <c r="H247" s="91">
        <v>0</v>
      </c>
      <c r="I247" s="90"/>
      <c r="J247" s="91">
        <v>413</v>
      </c>
      <c r="K247" s="363">
        <v>0</v>
      </c>
      <c r="L247" s="91">
        <v>0</v>
      </c>
      <c r="M247" s="91">
        <v>0</v>
      </c>
      <c r="N247" s="90"/>
      <c r="O247" s="91">
        <v>443</v>
      </c>
      <c r="P247" s="91">
        <v>0</v>
      </c>
      <c r="Q247" s="90"/>
      <c r="R247" s="91">
        <v>1134</v>
      </c>
      <c r="S247" s="91">
        <v>19</v>
      </c>
      <c r="T247" s="90">
        <v>0</v>
      </c>
      <c r="U247" s="91">
        <v>2684</v>
      </c>
      <c r="V247" s="91">
        <v>19</v>
      </c>
    </row>
    <row r="248" spans="1:22">
      <c r="A248" s="92" t="s">
        <v>1104</v>
      </c>
      <c r="B248" s="16" t="str">
        <f>VLOOKUP(A248,'Planning Periods'!$E$2:$N$540,10,FALSE)</f>
        <v>10/15/2021 - 10/15/2029</v>
      </c>
      <c r="C248" s="91">
        <v>2015</v>
      </c>
      <c r="D248" s="91" t="str">
        <f t="shared" si="3"/>
        <v>Burbank 2015</v>
      </c>
      <c r="E248" s="91">
        <v>694</v>
      </c>
      <c r="F248" s="363">
        <v>11</v>
      </c>
      <c r="G248" s="91">
        <v>11</v>
      </c>
      <c r="H248" s="91">
        <v>0</v>
      </c>
      <c r="I248" s="90"/>
      <c r="J248" s="91">
        <v>413</v>
      </c>
      <c r="K248" s="363">
        <v>0</v>
      </c>
      <c r="L248" s="91">
        <v>0</v>
      </c>
      <c r="M248" s="91">
        <v>0</v>
      </c>
      <c r="N248" s="90"/>
      <c r="O248" s="91">
        <v>443</v>
      </c>
      <c r="P248" s="91">
        <v>0</v>
      </c>
      <c r="Q248" s="90"/>
      <c r="R248" s="91">
        <v>1134</v>
      </c>
      <c r="S248" s="91">
        <v>14</v>
      </c>
      <c r="T248" s="90">
        <v>0</v>
      </c>
      <c r="U248" s="91">
        <v>2684</v>
      </c>
      <c r="V248" s="91">
        <v>25</v>
      </c>
    </row>
    <row r="249" spans="1:22">
      <c r="A249" s="92" t="s">
        <v>1104</v>
      </c>
      <c r="B249" s="16" t="str">
        <f>VLOOKUP(A249,'Planning Periods'!$E$2:$N$540,10,FALSE)</f>
        <v>10/15/2021 - 10/15/2029</v>
      </c>
      <c r="C249" s="91">
        <v>2016</v>
      </c>
      <c r="D249" s="91" t="str">
        <f t="shared" si="3"/>
        <v>Burbank 2016</v>
      </c>
      <c r="E249" s="91">
        <v>694</v>
      </c>
      <c r="F249" s="363">
        <v>0</v>
      </c>
      <c r="G249" s="91">
        <v>0</v>
      </c>
      <c r="H249" s="91">
        <v>0</v>
      </c>
      <c r="I249" s="90"/>
      <c r="J249" s="91">
        <v>413</v>
      </c>
      <c r="K249" s="363">
        <v>0</v>
      </c>
      <c r="L249" s="91">
        <v>0</v>
      </c>
      <c r="M249" s="91">
        <v>0</v>
      </c>
      <c r="N249" s="90"/>
      <c r="O249" s="91">
        <v>443</v>
      </c>
      <c r="P249" s="91">
        <v>0</v>
      </c>
      <c r="Q249" s="90"/>
      <c r="R249" s="91">
        <v>1134</v>
      </c>
      <c r="S249" s="91">
        <v>275</v>
      </c>
      <c r="T249" s="90">
        <v>0</v>
      </c>
      <c r="U249" s="91">
        <v>2684</v>
      </c>
      <c r="V249" s="91">
        <v>275</v>
      </c>
    </row>
    <row r="250" spans="1:22">
      <c r="A250" s="92" t="s">
        <v>1104</v>
      </c>
      <c r="B250" s="16" t="str">
        <f>VLOOKUP(A250,'Planning Periods'!$E$2:$N$540,10,FALSE)</f>
        <v>10/15/2021 - 10/15/2029</v>
      </c>
      <c r="C250" s="91">
        <v>2017</v>
      </c>
      <c r="D250" s="91" t="str">
        <f t="shared" si="3"/>
        <v>Burbank 2017</v>
      </c>
      <c r="E250" s="91">
        <v>694</v>
      </c>
      <c r="F250" s="363">
        <v>0</v>
      </c>
      <c r="G250" s="91">
        <v>0</v>
      </c>
      <c r="H250" s="91">
        <v>0</v>
      </c>
      <c r="I250" s="90"/>
      <c r="J250" s="91">
        <v>413</v>
      </c>
      <c r="K250" s="363">
        <v>0</v>
      </c>
      <c r="L250" s="91">
        <v>0</v>
      </c>
      <c r="M250" s="91">
        <v>0</v>
      </c>
      <c r="N250" s="90"/>
      <c r="O250" s="91">
        <v>443</v>
      </c>
      <c r="P250" s="91">
        <v>0</v>
      </c>
      <c r="Q250" s="90"/>
      <c r="R250" s="91">
        <v>1134</v>
      </c>
      <c r="S250" s="91">
        <v>17</v>
      </c>
      <c r="T250" s="90">
        <v>0</v>
      </c>
      <c r="U250" s="91">
        <v>2684</v>
      </c>
      <c r="V250" s="91">
        <v>17</v>
      </c>
    </row>
    <row r="251" spans="1:22">
      <c r="A251" s="92" t="s">
        <v>1159</v>
      </c>
      <c r="B251" s="16" t="str">
        <f>VLOOKUP(A251,'Planning Periods'!$E$2:$N$540,10,FALSE)</f>
        <v>01/31/2023 - 01/31/2031</v>
      </c>
      <c r="C251" s="91">
        <v>2014</v>
      </c>
      <c r="D251" s="91" t="str">
        <f t="shared" si="3"/>
        <v>Burlingame 2014</v>
      </c>
      <c r="E251" s="91">
        <v>276</v>
      </c>
      <c r="F251" s="363">
        <v>0</v>
      </c>
      <c r="G251" s="91">
        <v>0</v>
      </c>
      <c r="H251" s="91">
        <v>0</v>
      </c>
      <c r="I251" s="90"/>
      <c r="J251" s="91">
        <v>144</v>
      </c>
      <c r="K251" s="363">
        <v>0</v>
      </c>
      <c r="L251" s="91">
        <v>0</v>
      </c>
      <c r="M251" s="91">
        <v>0</v>
      </c>
      <c r="N251" s="90"/>
      <c r="O251" s="91">
        <v>155</v>
      </c>
      <c r="P251" s="91">
        <v>3</v>
      </c>
      <c r="Q251" s="90"/>
      <c r="R251" s="91">
        <v>288</v>
      </c>
      <c r="S251" s="91">
        <v>0</v>
      </c>
      <c r="T251" s="90">
        <v>0</v>
      </c>
      <c r="U251" s="91">
        <v>863</v>
      </c>
      <c r="V251" s="91">
        <v>3</v>
      </c>
    </row>
    <row r="252" spans="1:22">
      <c r="A252" s="92" t="s">
        <v>1159</v>
      </c>
      <c r="B252" s="16" t="str">
        <f>VLOOKUP(A252,'Planning Periods'!$E$2:$N$540,10,FALSE)</f>
        <v>01/31/2023 - 01/31/2031</v>
      </c>
      <c r="C252" s="91">
        <v>2015</v>
      </c>
      <c r="D252" s="91" t="str">
        <f t="shared" si="3"/>
        <v>Burlingame 2015</v>
      </c>
      <c r="E252" s="91">
        <v>276</v>
      </c>
      <c r="F252" s="363">
        <v>0</v>
      </c>
      <c r="G252" s="91">
        <v>0</v>
      </c>
      <c r="H252" s="91">
        <v>0</v>
      </c>
      <c r="I252" s="90"/>
      <c r="J252" s="91">
        <v>144</v>
      </c>
      <c r="K252" s="363">
        <v>0</v>
      </c>
      <c r="L252" s="91">
        <v>0</v>
      </c>
      <c r="M252" s="91">
        <v>0</v>
      </c>
      <c r="N252" s="90"/>
      <c r="O252" s="91">
        <v>155</v>
      </c>
      <c r="P252" s="91">
        <v>0</v>
      </c>
      <c r="Q252" s="90"/>
      <c r="R252" s="91">
        <v>288</v>
      </c>
      <c r="S252" s="91">
        <v>5</v>
      </c>
      <c r="T252" s="90">
        <v>0</v>
      </c>
      <c r="U252" s="91">
        <v>863</v>
      </c>
      <c r="V252" s="91">
        <v>5</v>
      </c>
    </row>
    <row r="253" spans="1:22">
      <c r="A253" s="92" t="s">
        <v>1159</v>
      </c>
      <c r="B253" s="16" t="str">
        <f>VLOOKUP(A253,'Planning Periods'!$E$2:$N$540,10,FALSE)</f>
        <v>01/31/2023 - 01/31/2031</v>
      </c>
      <c r="C253" s="91">
        <v>2016</v>
      </c>
      <c r="D253" s="91" t="str">
        <f t="shared" si="3"/>
        <v>Burlingame 2016</v>
      </c>
      <c r="E253" s="91">
        <v>276</v>
      </c>
      <c r="F253" s="363">
        <v>0</v>
      </c>
      <c r="G253" s="91">
        <v>0</v>
      </c>
      <c r="H253" s="91">
        <v>0</v>
      </c>
      <c r="I253" s="90"/>
      <c r="J253" s="91">
        <v>144</v>
      </c>
      <c r="K253" s="363">
        <v>0</v>
      </c>
      <c r="L253" s="91">
        <v>0</v>
      </c>
      <c r="M253" s="91">
        <v>0</v>
      </c>
      <c r="N253" s="90"/>
      <c r="O253" s="91">
        <v>155</v>
      </c>
      <c r="P253" s="91">
        <v>0</v>
      </c>
      <c r="Q253" s="90"/>
      <c r="R253" s="91">
        <v>288</v>
      </c>
      <c r="S253" s="91">
        <v>133</v>
      </c>
      <c r="T253" s="90">
        <v>0</v>
      </c>
      <c r="U253" s="91">
        <v>863</v>
      </c>
      <c r="V253" s="91">
        <v>133</v>
      </c>
    </row>
    <row r="254" spans="1:22">
      <c r="A254" s="92" t="s">
        <v>1159</v>
      </c>
      <c r="B254" s="16" t="str">
        <f>VLOOKUP(A254,'Planning Periods'!$E$2:$N$540,10,FALSE)</f>
        <v>01/31/2023 - 01/31/2031</v>
      </c>
      <c r="C254" s="91">
        <v>2017</v>
      </c>
      <c r="D254" s="91" t="str">
        <f t="shared" si="3"/>
        <v>Burlingame 2017</v>
      </c>
      <c r="E254" s="91">
        <v>276</v>
      </c>
      <c r="F254" s="363">
        <v>0</v>
      </c>
      <c r="G254" s="91">
        <v>0</v>
      </c>
      <c r="H254" s="91">
        <v>0</v>
      </c>
      <c r="I254" s="90"/>
      <c r="J254" s="91">
        <v>144</v>
      </c>
      <c r="K254" s="363">
        <v>0</v>
      </c>
      <c r="L254" s="91">
        <v>0</v>
      </c>
      <c r="M254" s="91">
        <v>0</v>
      </c>
      <c r="N254" s="90"/>
      <c r="O254" s="91">
        <v>155</v>
      </c>
      <c r="P254" s="91">
        <v>0</v>
      </c>
      <c r="Q254" s="90"/>
      <c r="R254" s="91">
        <v>288</v>
      </c>
      <c r="S254" s="91">
        <v>13</v>
      </c>
      <c r="T254" s="90">
        <v>0</v>
      </c>
      <c r="U254" s="91">
        <v>863</v>
      </c>
      <c r="V254" s="91">
        <v>13</v>
      </c>
    </row>
    <row r="255" spans="1:22">
      <c r="A255" s="92" t="s">
        <v>1108</v>
      </c>
      <c r="B255" s="16" t="str">
        <f>VLOOKUP(A255,'Planning Periods'!$E$2:$N$540,10,FALSE)</f>
        <v>06/15/2022 - 06/15/2030</v>
      </c>
      <c r="C255" s="91">
        <v>2014</v>
      </c>
      <c r="D255" s="91" t="str">
        <f t="shared" si="3"/>
        <v>Butte County - Unincorporated 2014</v>
      </c>
      <c r="E255" s="91" t="s">
        <v>1307</v>
      </c>
      <c r="F255" s="363" t="s">
        <v>1307</v>
      </c>
      <c r="G255" s="91" t="s">
        <v>1307</v>
      </c>
      <c r="H255" s="91" t="s">
        <v>1307</v>
      </c>
      <c r="I255" s="90"/>
      <c r="J255" s="91" t="s">
        <v>1307</v>
      </c>
      <c r="K255" s="363" t="s">
        <v>1307</v>
      </c>
      <c r="L255" s="91" t="s">
        <v>1307</v>
      </c>
      <c r="M255" s="91" t="s">
        <v>1307</v>
      </c>
      <c r="N255" s="90"/>
      <c r="O255" s="91" t="s">
        <v>1307</v>
      </c>
      <c r="P255" s="91" t="s">
        <v>1307</v>
      </c>
      <c r="Q255" s="90"/>
      <c r="R255" s="91" t="s">
        <v>1307</v>
      </c>
      <c r="S255" s="91" t="s">
        <v>1307</v>
      </c>
      <c r="T255" s="90" t="s">
        <v>1307</v>
      </c>
      <c r="U255" s="91" t="s">
        <v>1307</v>
      </c>
      <c r="V255" s="91" t="s">
        <v>1307</v>
      </c>
    </row>
    <row r="256" spans="1:22">
      <c r="A256" s="92" t="s">
        <v>1108</v>
      </c>
      <c r="B256" s="16" t="str">
        <f>VLOOKUP(A256,'Planning Periods'!$E$2:$N$540,10,FALSE)</f>
        <v>06/15/2022 - 06/15/2030</v>
      </c>
      <c r="C256" s="91">
        <v>2015</v>
      </c>
      <c r="D256" s="91" t="str">
        <f t="shared" si="3"/>
        <v>Butte County - Unincorporated 2015</v>
      </c>
      <c r="E256" s="91" t="s">
        <v>1307</v>
      </c>
      <c r="F256" s="363" t="s">
        <v>1307</v>
      </c>
      <c r="G256" s="91" t="s">
        <v>1307</v>
      </c>
      <c r="H256" s="91" t="s">
        <v>1307</v>
      </c>
      <c r="I256" s="90"/>
      <c r="J256" s="91" t="s">
        <v>1307</v>
      </c>
      <c r="K256" s="363" t="s">
        <v>1307</v>
      </c>
      <c r="L256" s="91" t="s">
        <v>1307</v>
      </c>
      <c r="M256" s="91" t="s">
        <v>1307</v>
      </c>
      <c r="N256" s="90"/>
      <c r="O256" s="91" t="s">
        <v>1307</v>
      </c>
      <c r="P256" s="91" t="s">
        <v>1307</v>
      </c>
      <c r="Q256" s="90"/>
      <c r="R256" s="91" t="s">
        <v>1307</v>
      </c>
      <c r="S256" s="91" t="s">
        <v>1307</v>
      </c>
      <c r="T256" s="90" t="s">
        <v>1307</v>
      </c>
      <c r="U256" s="91" t="s">
        <v>1307</v>
      </c>
      <c r="V256" s="91" t="s">
        <v>1307</v>
      </c>
    </row>
    <row r="257" spans="1:22">
      <c r="A257" s="92" t="s">
        <v>1108</v>
      </c>
      <c r="B257" s="16" t="str">
        <f>VLOOKUP(A257,'Planning Periods'!$E$2:$N$540,10,FALSE)</f>
        <v>06/15/2022 - 06/15/2030</v>
      </c>
      <c r="C257" s="91">
        <v>2016</v>
      </c>
      <c r="D257" s="91" t="str">
        <f t="shared" si="3"/>
        <v>Butte County - Unincorporated 2016</v>
      </c>
      <c r="E257" s="91">
        <v>682</v>
      </c>
      <c r="F257" s="363">
        <v>0</v>
      </c>
      <c r="G257" s="91">
        <v>0</v>
      </c>
      <c r="H257" s="91">
        <v>0</v>
      </c>
      <c r="I257" s="90"/>
      <c r="J257" s="91">
        <v>545</v>
      </c>
      <c r="K257" s="363">
        <v>0</v>
      </c>
      <c r="L257" s="91">
        <v>0</v>
      </c>
      <c r="M257" s="91">
        <v>0</v>
      </c>
      <c r="N257" s="90"/>
      <c r="O257" s="91">
        <v>480</v>
      </c>
      <c r="P257" s="91">
        <v>8</v>
      </c>
      <c r="Q257" s="90"/>
      <c r="R257" s="91">
        <v>1267</v>
      </c>
      <c r="S257" s="91">
        <v>90</v>
      </c>
      <c r="T257" s="90">
        <v>0</v>
      </c>
      <c r="U257" s="91">
        <v>2974</v>
      </c>
      <c r="V257" s="91">
        <v>98</v>
      </c>
    </row>
    <row r="258" spans="1:22">
      <c r="A258" s="92" t="s">
        <v>1108</v>
      </c>
      <c r="B258" s="16" t="str">
        <f>VLOOKUP(A258,'Planning Periods'!$E$2:$N$540,10,FALSE)</f>
        <v>06/15/2022 - 06/15/2030</v>
      </c>
      <c r="C258" s="91">
        <v>2017</v>
      </c>
      <c r="D258" s="91" t="str">
        <f t="shared" si="3"/>
        <v>Butte County - Unincorporated 2017</v>
      </c>
      <c r="E258" s="91">
        <v>682</v>
      </c>
      <c r="F258" s="363">
        <v>0</v>
      </c>
      <c r="G258" s="91">
        <v>0</v>
      </c>
      <c r="H258" s="91">
        <v>0</v>
      </c>
      <c r="I258" s="90"/>
      <c r="J258" s="91">
        <v>545</v>
      </c>
      <c r="K258" s="363">
        <v>8</v>
      </c>
      <c r="L258" s="91">
        <v>8</v>
      </c>
      <c r="M258" s="91">
        <v>0</v>
      </c>
      <c r="N258" s="90"/>
      <c r="O258" s="91">
        <v>480</v>
      </c>
      <c r="P258" s="91">
        <v>25</v>
      </c>
      <c r="Q258" s="90"/>
      <c r="R258" s="91">
        <v>1267</v>
      </c>
      <c r="S258" s="91">
        <v>117</v>
      </c>
      <c r="T258" s="90">
        <v>0</v>
      </c>
      <c r="U258" s="91">
        <v>2974</v>
      </c>
      <c r="V258" s="91">
        <v>150</v>
      </c>
    </row>
    <row r="259" spans="1:22">
      <c r="A259" s="92" t="s">
        <v>1113</v>
      </c>
      <c r="B259" s="16"/>
      <c r="C259" s="91">
        <v>2013</v>
      </c>
      <c r="D259" s="91" t="str">
        <f t="shared" si="3"/>
        <v>Calabasas 2013</v>
      </c>
      <c r="E259" s="91">
        <v>88</v>
      </c>
      <c r="F259" s="363">
        <v>0</v>
      </c>
      <c r="G259" s="91">
        <v>0</v>
      </c>
      <c r="H259" s="91">
        <v>0</v>
      </c>
      <c r="I259" s="90"/>
      <c r="J259" s="91">
        <v>54</v>
      </c>
      <c r="K259" s="363">
        <v>0</v>
      </c>
      <c r="L259" s="91">
        <v>0</v>
      </c>
      <c r="M259" s="91">
        <v>0</v>
      </c>
      <c r="N259" s="90"/>
      <c r="O259" s="91">
        <v>57</v>
      </c>
      <c r="P259" s="91">
        <v>0</v>
      </c>
      <c r="Q259" s="90"/>
      <c r="R259" s="91">
        <v>131</v>
      </c>
      <c r="S259" s="91">
        <v>2</v>
      </c>
      <c r="T259" s="90">
        <v>0</v>
      </c>
      <c r="U259" s="91">
        <v>330</v>
      </c>
      <c r="V259" s="91">
        <v>2</v>
      </c>
    </row>
    <row r="260" spans="1:22">
      <c r="A260" s="92" t="s">
        <v>1113</v>
      </c>
      <c r="B260" s="16" t="str">
        <f>VLOOKUP(A260,'Planning Periods'!$E$2:$N$540,10,FALSE)</f>
        <v>10/15/2021 - 10/15/2029</v>
      </c>
      <c r="C260" s="91">
        <v>2014</v>
      </c>
      <c r="D260" s="91" t="str">
        <f t="shared" si="3"/>
        <v>Calabasas 2014</v>
      </c>
      <c r="E260" s="91">
        <v>88</v>
      </c>
      <c r="F260" s="363">
        <v>0</v>
      </c>
      <c r="G260" s="91">
        <v>0</v>
      </c>
      <c r="H260" s="91">
        <v>0</v>
      </c>
      <c r="I260" s="90"/>
      <c r="J260" s="91">
        <v>54</v>
      </c>
      <c r="K260" s="363">
        <v>0</v>
      </c>
      <c r="L260" s="91">
        <v>0</v>
      </c>
      <c r="M260" s="91">
        <v>0</v>
      </c>
      <c r="N260" s="90"/>
      <c r="O260" s="91">
        <v>57</v>
      </c>
      <c r="P260" s="91">
        <v>0</v>
      </c>
      <c r="Q260" s="90"/>
      <c r="R260" s="91">
        <v>131</v>
      </c>
      <c r="S260" s="91">
        <v>15</v>
      </c>
      <c r="T260" s="90">
        <v>0</v>
      </c>
      <c r="U260" s="91">
        <v>330</v>
      </c>
      <c r="V260" s="91">
        <v>15</v>
      </c>
    </row>
    <row r="261" spans="1:22">
      <c r="A261" s="92" t="s">
        <v>1113</v>
      </c>
      <c r="B261" s="16" t="str">
        <f>VLOOKUP(A261,'Planning Periods'!$E$2:$N$540,10,FALSE)</f>
        <v>10/15/2021 - 10/15/2029</v>
      </c>
      <c r="C261" s="91">
        <v>2015</v>
      </c>
      <c r="D261" s="91" t="str">
        <f t="shared" si="3"/>
        <v>Calabasas 2015</v>
      </c>
      <c r="E261" s="91">
        <v>88</v>
      </c>
      <c r="F261" s="363">
        <v>8</v>
      </c>
      <c r="G261" s="91">
        <v>8</v>
      </c>
      <c r="H261" s="91">
        <v>0</v>
      </c>
      <c r="I261" s="90"/>
      <c r="J261" s="91">
        <v>54</v>
      </c>
      <c r="K261" s="363">
        <v>0</v>
      </c>
      <c r="L261" s="91">
        <v>0</v>
      </c>
      <c r="M261" s="91">
        <v>0</v>
      </c>
      <c r="N261" s="90"/>
      <c r="O261" s="91">
        <v>57</v>
      </c>
      <c r="P261" s="91">
        <v>1</v>
      </c>
      <c r="Q261" s="90"/>
      <c r="R261" s="91">
        <v>131</v>
      </c>
      <c r="S261" s="91">
        <v>15</v>
      </c>
      <c r="T261" s="90">
        <v>0</v>
      </c>
      <c r="U261" s="91">
        <v>330</v>
      </c>
      <c r="V261" s="91">
        <v>24</v>
      </c>
    </row>
    <row r="262" spans="1:22">
      <c r="A262" s="92" t="s">
        <v>1113</v>
      </c>
      <c r="B262" s="16" t="str">
        <f>VLOOKUP(A262,'Planning Periods'!$E$2:$N$540,10,FALSE)</f>
        <v>10/15/2021 - 10/15/2029</v>
      </c>
      <c r="C262" s="91">
        <v>2016</v>
      </c>
      <c r="D262" s="91" t="str">
        <f t="shared" si="3"/>
        <v>Calabasas 2016</v>
      </c>
      <c r="E262" s="91">
        <v>88</v>
      </c>
      <c r="F262" s="363">
        <v>0</v>
      </c>
      <c r="G262" s="91">
        <v>0</v>
      </c>
      <c r="H262" s="91">
        <v>0</v>
      </c>
      <c r="I262" s="90"/>
      <c r="J262" s="91">
        <v>54</v>
      </c>
      <c r="K262" s="363">
        <v>0</v>
      </c>
      <c r="L262" s="91">
        <v>0</v>
      </c>
      <c r="M262" s="91">
        <v>0</v>
      </c>
      <c r="N262" s="90"/>
      <c r="O262" s="91">
        <v>57</v>
      </c>
      <c r="P262" s="91">
        <v>2</v>
      </c>
      <c r="Q262" s="90"/>
      <c r="R262" s="91">
        <v>131</v>
      </c>
      <c r="S262" s="91">
        <v>43</v>
      </c>
      <c r="T262" s="90">
        <v>0</v>
      </c>
      <c r="U262" s="91">
        <v>330</v>
      </c>
      <c r="V262" s="91">
        <v>45</v>
      </c>
    </row>
    <row r="263" spans="1:22">
      <c r="A263" s="92" t="s">
        <v>1113</v>
      </c>
      <c r="B263" s="16" t="str">
        <f>VLOOKUP(A263,'Planning Periods'!$E$2:$N$540,10,FALSE)</f>
        <v>10/15/2021 - 10/15/2029</v>
      </c>
      <c r="C263" s="91">
        <v>2017</v>
      </c>
      <c r="D263" s="91" t="str">
        <f t="shared" si="3"/>
        <v>Calabasas 2017</v>
      </c>
      <c r="E263" s="91">
        <v>88</v>
      </c>
      <c r="F263" s="363">
        <v>0</v>
      </c>
      <c r="G263" s="91">
        <v>0</v>
      </c>
      <c r="H263" s="91">
        <v>0</v>
      </c>
      <c r="I263" s="90"/>
      <c r="J263" s="91">
        <v>54</v>
      </c>
      <c r="K263" s="363">
        <v>0</v>
      </c>
      <c r="L263" s="91">
        <v>0</v>
      </c>
      <c r="M263" s="91">
        <v>0</v>
      </c>
      <c r="N263" s="90"/>
      <c r="O263" s="91">
        <v>57</v>
      </c>
      <c r="P263" s="91">
        <v>4</v>
      </c>
      <c r="Q263" s="90"/>
      <c r="R263" s="91">
        <v>131</v>
      </c>
      <c r="S263" s="91">
        <v>18</v>
      </c>
      <c r="T263" s="90">
        <v>0</v>
      </c>
      <c r="U263" s="91">
        <v>330</v>
      </c>
      <c r="V263" s="91">
        <v>22</v>
      </c>
    </row>
    <row r="264" spans="1:22">
      <c r="A264" s="92" t="s">
        <v>951</v>
      </c>
      <c r="B264" s="16" t="str">
        <f>VLOOKUP(A264,'Planning Periods'!$E$2:$N$540,10,FALSE)</f>
        <v>06/15/2019 - 06/15/2027</v>
      </c>
      <c r="C264" s="91">
        <v>2014</v>
      </c>
      <c r="D264" s="91" t="str">
        <f t="shared" si="3"/>
        <v>Calaveras County - Unincorporated 2014</v>
      </c>
      <c r="E264" s="91">
        <v>241</v>
      </c>
      <c r="F264" s="363">
        <v>6</v>
      </c>
      <c r="G264" s="91">
        <v>0</v>
      </c>
      <c r="H264" s="91">
        <v>6</v>
      </c>
      <c r="I264" s="90"/>
      <c r="J264" s="91">
        <v>175</v>
      </c>
      <c r="K264" s="363">
        <v>13</v>
      </c>
      <c r="L264" s="91">
        <v>0</v>
      </c>
      <c r="M264" s="91">
        <v>13</v>
      </c>
      <c r="N264" s="90"/>
      <c r="O264" s="91">
        <v>192</v>
      </c>
      <c r="P264" s="91">
        <v>17</v>
      </c>
      <c r="Q264" s="90"/>
      <c r="R264" s="91">
        <v>471</v>
      </c>
      <c r="S264" s="91">
        <v>38</v>
      </c>
      <c r="T264" s="90">
        <v>13</v>
      </c>
      <c r="U264" s="91">
        <v>1079</v>
      </c>
      <c r="V264" s="91">
        <v>74</v>
      </c>
    </row>
    <row r="265" spans="1:22">
      <c r="A265" s="92" t="s">
        <v>951</v>
      </c>
      <c r="B265" s="16" t="str">
        <f>VLOOKUP(A265,'Planning Periods'!$E$2:$N$540,10,FALSE)</f>
        <v>06/15/2019 - 06/15/2027</v>
      </c>
      <c r="C265" s="91">
        <v>2015</v>
      </c>
      <c r="D265" s="91" t="str">
        <f t="shared" si="3"/>
        <v>Calaveras County - Unincorporated 2015</v>
      </c>
      <c r="E265" s="91">
        <v>241</v>
      </c>
      <c r="F265" s="363">
        <v>8</v>
      </c>
      <c r="G265" s="91">
        <v>0</v>
      </c>
      <c r="H265" s="91">
        <v>8</v>
      </c>
      <c r="I265" s="90"/>
      <c r="J265" s="91">
        <v>175</v>
      </c>
      <c r="K265" s="363">
        <v>15</v>
      </c>
      <c r="L265" s="91">
        <v>0</v>
      </c>
      <c r="M265" s="91">
        <v>15</v>
      </c>
      <c r="N265" s="90"/>
      <c r="O265" s="91">
        <v>192</v>
      </c>
      <c r="P265" s="91">
        <v>45</v>
      </c>
      <c r="Q265" s="90"/>
      <c r="R265" s="91">
        <v>471</v>
      </c>
      <c r="S265" s="91">
        <v>49</v>
      </c>
      <c r="T265" s="90">
        <v>15</v>
      </c>
      <c r="U265" s="91">
        <v>1079</v>
      </c>
      <c r="V265" s="91">
        <v>117</v>
      </c>
    </row>
    <row r="266" spans="1:22">
      <c r="A266" s="92" t="s">
        <v>951</v>
      </c>
      <c r="B266" s="16" t="str">
        <f>VLOOKUP(A266,'Planning Periods'!$E$2:$N$540,10,FALSE)</f>
        <v>06/15/2019 - 06/15/2027</v>
      </c>
      <c r="C266" s="91">
        <v>2016</v>
      </c>
      <c r="D266" s="91" t="str">
        <f t="shared" si="3"/>
        <v>Calaveras County - Unincorporated 2016</v>
      </c>
      <c r="E266" s="91">
        <v>241</v>
      </c>
      <c r="F266" s="363">
        <v>60</v>
      </c>
      <c r="G266" s="91">
        <v>0</v>
      </c>
      <c r="H266" s="91">
        <v>60</v>
      </c>
      <c r="I266" s="90"/>
      <c r="J266" s="91">
        <v>175</v>
      </c>
      <c r="K266" s="363">
        <v>36</v>
      </c>
      <c r="L266" s="91">
        <v>0</v>
      </c>
      <c r="M266" s="91">
        <v>36</v>
      </c>
      <c r="N266" s="90"/>
      <c r="O266" s="91">
        <v>192</v>
      </c>
      <c r="P266" s="91">
        <v>104</v>
      </c>
      <c r="Q266" s="90"/>
      <c r="R266" s="91">
        <v>471</v>
      </c>
      <c r="S266" s="91">
        <v>48</v>
      </c>
      <c r="T266" s="90">
        <v>36</v>
      </c>
      <c r="U266" s="91">
        <v>1079</v>
      </c>
      <c r="V266" s="91">
        <v>248</v>
      </c>
    </row>
    <row r="267" spans="1:22">
      <c r="A267" s="92" t="s">
        <v>951</v>
      </c>
      <c r="B267" s="16" t="str">
        <f>VLOOKUP(A267,'Planning Periods'!$E$2:$N$540,10,FALSE)</f>
        <v>06/15/2019 - 06/15/2027</v>
      </c>
      <c r="C267" s="91">
        <v>2017</v>
      </c>
      <c r="D267" s="91" t="str">
        <f t="shared" si="3"/>
        <v>Calaveras County - Unincorporated 2017</v>
      </c>
      <c r="E267" s="91">
        <v>241</v>
      </c>
      <c r="F267" s="363">
        <v>25</v>
      </c>
      <c r="G267" s="91">
        <v>0</v>
      </c>
      <c r="H267" s="91">
        <v>25</v>
      </c>
      <c r="I267" s="90"/>
      <c r="J267" s="91">
        <v>175</v>
      </c>
      <c r="K267" s="363">
        <v>27</v>
      </c>
      <c r="L267" s="91">
        <v>0</v>
      </c>
      <c r="M267" s="91">
        <v>27</v>
      </c>
      <c r="N267" s="90"/>
      <c r="O267" s="91">
        <v>192</v>
      </c>
      <c r="P267" s="91">
        <v>29</v>
      </c>
      <c r="Q267" s="90"/>
      <c r="R267" s="91">
        <v>471</v>
      </c>
      <c r="S267" s="91">
        <v>77</v>
      </c>
      <c r="T267" s="90">
        <v>27</v>
      </c>
      <c r="U267" s="91">
        <v>1079</v>
      </c>
      <c r="V267" s="91">
        <v>158</v>
      </c>
    </row>
    <row r="268" spans="1:22">
      <c r="A268" s="92" t="s">
        <v>1295</v>
      </c>
      <c r="B268" s="16"/>
      <c r="C268" s="91">
        <v>2013</v>
      </c>
      <c r="D268" s="91" t="str">
        <f t="shared" si="3"/>
        <v>Calexico 2013</v>
      </c>
      <c r="E268" s="91" t="s">
        <v>1307</v>
      </c>
      <c r="F268" s="363" t="s">
        <v>1307</v>
      </c>
      <c r="G268" s="91" t="s">
        <v>1307</v>
      </c>
      <c r="H268" s="91" t="s">
        <v>1307</v>
      </c>
      <c r="I268" s="90"/>
      <c r="J268" s="91" t="s">
        <v>1307</v>
      </c>
      <c r="K268" s="363" t="s">
        <v>1307</v>
      </c>
      <c r="L268" s="91" t="s">
        <v>1307</v>
      </c>
      <c r="M268" s="91" t="s">
        <v>1307</v>
      </c>
      <c r="N268" s="90"/>
      <c r="O268" s="91" t="s">
        <v>1307</v>
      </c>
      <c r="P268" s="91" t="s">
        <v>1307</v>
      </c>
      <c r="Q268" s="90"/>
      <c r="R268" s="91" t="s">
        <v>1307</v>
      </c>
      <c r="S268" s="91" t="s">
        <v>1307</v>
      </c>
      <c r="T268" s="90" t="s">
        <v>1307</v>
      </c>
      <c r="U268" s="91" t="s">
        <v>1307</v>
      </c>
      <c r="V268" s="91" t="s">
        <v>1307</v>
      </c>
    </row>
    <row r="269" spans="1:22">
      <c r="A269" s="92" t="s">
        <v>1295</v>
      </c>
      <c r="B269" s="16" t="str">
        <f>VLOOKUP(A269,'Planning Periods'!$E$2:$N$540,10,FALSE)</f>
        <v>10/15/2021 - 10/15/2029</v>
      </c>
      <c r="C269" s="91">
        <v>2014</v>
      </c>
      <c r="D269" s="91" t="str">
        <f t="shared" si="3"/>
        <v>Calexico 2014</v>
      </c>
      <c r="E269" s="91">
        <v>817</v>
      </c>
      <c r="F269" s="363">
        <v>66</v>
      </c>
      <c r="G269" s="91">
        <v>23</v>
      </c>
      <c r="H269" s="91">
        <v>43</v>
      </c>
      <c r="I269" s="90"/>
      <c r="J269" s="91">
        <v>489</v>
      </c>
      <c r="K269" s="363">
        <v>10</v>
      </c>
      <c r="L269" s="91">
        <v>0</v>
      </c>
      <c r="M269" s="91">
        <v>10</v>
      </c>
      <c r="N269" s="90"/>
      <c r="O269" s="91">
        <v>490</v>
      </c>
      <c r="P269" s="91">
        <v>42</v>
      </c>
      <c r="Q269" s="90"/>
      <c r="R269" s="91">
        <v>1428</v>
      </c>
      <c r="S269" s="91">
        <v>0</v>
      </c>
      <c r="T269" s="90">
        <v>10</v>
      </c>
      <c r="U269" s="91">
        <v>3224</v>
      </c>
      <c r="V269" s="91">
        <v>118</v>
      </c>
    </row>
    <row r="270" spans="1:22">
      <c r="A270" s="92" t="s">
        <v>1295</v>
      </c>
      <c r="B270" s="16" t="str">
        <f>VLOOKUP(A270,'Planning Periods'!$E$2:$N$540,10,FALSE)</f>
        <v>10/15/2021 - 10/15/2029</v>
      </c>
      <c r="C270" s="91">
        <v>2015</v>
      </c>
      <c r="D270" s="91" t="str">
        <f t="shared" si="3"/>
        <v>Calexico 2015</v>
      </c>
      <c r="E270" s="91">
        <v>817</v>
      </c>
      <c r="F270" s="363">
        <v>0</v>
      </c>
      <c r="G270" s="91">
        <v>0</v>
      </c>
      <c r="H270" s="91">
        <v>0</v>
      </c>
      <c r="I270" s="90"/>
      <c r="J270" s="91">
        <v>489</v>
      </c>
      <c r="K270" s="363">
        <v>0</v>
      </c>
      <c r="L270" s="91">
        <v>0</v>
      </c>
      <c r="M270" s="91">
        <v>0</v>
      </c>
      <c r="N270" s="90"/>
      <c r="O270" s="91">
        <v>490</v>
      </c>
      <c r="P270" s="91">
        <v>10</v>
      </c>
      <c r="Q270" s="90"/>
      <c r="R270" s="91">
        <v>1428</v>
      </c>
      <c r="S270" s="91">
        <v>0</v>
      </c>
      <c r="T270" s="90">
        <v>0</v>
      </c>
      <c r="U270" s="91">
        <v>3224</v>
      </c>
      <c r="V270" s="91">
        <v>10</v>
      </c>
    </row>
    <row r="271" spans="1:22">
      <c r="A271" s="92" t="s">
        <v>1295</v>
      </c>
      <c r="B271" s="16" t="str">
        <f>VLOOKUP(A271,'Planning Periods'!$E$2:$N$540,10,FALSE)</f>
        <v>10/15/2021 - 10/15/2029</v>
      </c>
      <c r="C271" s="91">
        <v>2016</v>
      </c>
      <c r="D271" s="91" t="str">
        <f t="shared" si="3"/>
        <v>Calexico 2016</v>
      </c>
      <c r="E271" s="91">
        <v>817</v>
      </c>
      <c r="F271" s="363">
        <v>0</v>
      </c>
      <c r="G271" s="91">
        <v>0</v>
      </c>
      <c r="H271" s="91">
        <v>0</v>
      </c>
      <c r="I271" s="90"/>
      <c r="J271" s="91">
        <v>489</v>
      </c>
      <c r="K271" s="363">
        <v>0</v>
      </c>
      <c r="L271" s="91">
        <v>0</v>
      </c>
      <c r="M271" s="91">
        <v>0</v>
      </c>
      <c r="N271" s="90"/>
      <c r="O271" s="91">
        <v>490</v>
      </c>
      <c r="P271" s="91">
        <v>2</v>
      </c>
      <c r="Q271" s="90"/>
      <c r="R271" s="91">
        <v>1428</v>
      </c>
      <c r="S271" s="91">
        <v>0</v>
      </c>
      <c r="T271" s="90">
        <v>0</v>
      </c>
      <c r="U271" s="91">
        <v>3224</v>
      </c>
      <c r="V271" s="91">
        <v>2</v>
      </c>
    </row>
    <row r="272" spans="1:22">
      <c r="A272" s="92" t="s">
        <v>1295</v>
      </c>
      <c r="B272" s="16" t="str">
        <f>VLOOKUP(A272,'Planning Periods'!$E$2:$N$540,10,FALSE)</f>
        <v>10/15/2021 - 10/15/2029</v>
      </c>
      <c r="C272" s="91">
        <v>2017</v>
      </c>
      <c r="D272" s="91" t="str">
        <f t="shared" si="3"/>
        <v>Calexico 2017</v>
      </c>
      <c r="E272" s="91">
        <v>817</v>
      </c>
      <c r="F272" s="363">
        <v>0</v>
      </c>
      <c r="G272" s="91">
        <v>0</v>
      </c>
      <c r="H272" s="91">
        <v>0</v>
      </c>
      <c r="I272" s="90"/>
      <c r="J272" s="91">
        <v>489</v>
      </c>
      <c r="K272" s="363">
        <v>0</v>
      </c>
      <c r="L272" s="91">
        <v>0</v>
      </c>
      <c r="M272" s="91">
        <v>0</v>
      </c>
      <c r="N272" s="90"/>
      <c r="O272" s="91">
        <v>490</v>
      </c>
      <c r="P272" s="91">
        <v>10</v>
      </c>
      <c r="Q272" s="90"/>
      <c r="R272" s="91">
        <v>1428</v>
      </c>
      <c r="S272" s="91">
        <v>0</v>
      </c>
      <c r="T272" s="90">
        <v>0</v>
      </c>
      <c r="U272" s="91">
        <v>3224</v>
      </c>
      <c r="V272" s="91">
        <v>10</v>
      </c>
    </row>
    <row r="273" spans="1:22">
      <c r="A273" t="s">
        <v>1267</v>
      </c>
      <c r="B273" s="16" t="str">
        <f>VLOOKUP(A273,'Planning Periods'!$E$2:$N$540,10,FALSE)</f>
        <v>12/31/2015 - 12/31/2023</v>
      </c>
      <c r="C273" s="91">
        <v>2013</v>
      </c>
      <c r="D273" s="91" t="str">
        <f t="shared" si="3"/>
        <v>California City 2013</v>
      </c>
      <c r="E273" s="91" t="s">
        <v>1307</v>
      </c>
      <c r="F273" s="363" t="s">
        <v>1307</v>
      </c>
      <c r="G273" s="91" t="s">
        <v>1307</v>
      </c>
      <c r="H273" s="91" t="s">
        <v>1307</v>
      </c>
      <c r="I273" s="90"/>
      <c r="J273" s="91" t="s">
        <v>1307</v>
      </c>
      <c r="K273" s="363" t="s">
        <v>1307</v>
      </c>
      <c r="L273" s="91" t="s">
        <v>1307</v>
      </c>
      <c r="M273" s="91" t="s">
        <v>1307</v>
      </c>
      <c r="N273" s="90"/>
      <c r="O273" s="91" t="s">
        <v>1307</v>
      </c>
      <c r="P273" s="91" t="s">
        <v>1307</v>
      </c>
      <c r="Q273" s="90"/>
      <c r="R273" s="91" t="s">
        <v>1307</v>
      </c>
      <c r="S273" s="91" t="s">
        <v>1307</v>
      </c>
      <c r="T273" s="90" t="s">
        <v>1307</v>
      </c>
      <c r="U273" s="91" t="s">
        <v>1307</v>
      </c>
      <c r="V273" s="91" t="s">
        <v>1307</v>
      </c>
    </row>
    <row r="274" spans="1:22">
      <c r="A274" t="s">
        <v>1267</v>
      </c>
      <c r="B274" s="16" t="str">
        <f>VLOOKUP(A274,'Planning Periods'!$E$2:$N$540,10,FALSE)</f>
        <v>12/31/2015 - 12/31/2023</v>
      </c>
      <c r="C274" s="91">
        <v>2014</v>
      </c>
      <c r="D274" s="91" t="str">
        <f t="shared" si="3"/>
        <v>California City 2014</v>
      </c>
      <c r="E274" s="363" t="s">
        <v>1307</v>
      </c>
      <c r="F274" s="363" t="s">
        <v>1307</v>
      </c>
      <c r="G274" s="363" t="s">
        <v>1307</v>
      </c>
      <c r="H274" s="363" t="s">
        <v>1307</v>
      </c>
      <c r="I274" s="363">
        <v>0</v>
      </c>
      <c r="J274" s="363" t="s">
        <v>1307</v>
      </c>
      <c r="K274" s="363" t="s">
        <v>1307</v>
      </c>
      <c r="L274" s="363" t="s">
        <v>1307</v>
      </c>
      <c r="M274" s="363" t="s">
        <v>1307</v>
      </c>
      <c r="N274" s="363">
        <v>0</v>
      </c>
      <c r="O274" s="363" t="s">
        <v>1307</v>
      </c>
      <c r="P274" s="363" t="s">
        <v>1307</v>
      </c>
      <c r="Q274" s="363"/>
      <c r="R274" s="363" t="s">
        <v>1307</v>
      </c>
      <c r="S274" s="363" t="s">
        <v>1307</v>
      </c>
      <c r="T274" s="363" t="s">
        <v>1307</v>
      </c>
      <c r="U274" s="363" t="s">
        <v>1307</v>
      </c>
      <c r="V274" s="363" t="s">
        <v>1307</v>
      </c>
    </row>
    <row r="275" spans="1:22">
      <c r="A275" t="s">
        <v>1267</v>
      </c>
      <c r="B275" s="16" t="str">
        <f>VLOOKUP(A275,'Planning Periods'!$E$2:$N$540,10,FALSE)</f>
        <v>12/31/2015 - 12/31/2023</v>
      </c>
      <c r="C275" s="91">
        <v>2015</v>
      </c>
      <c r="D275" s="91" t="str">
        <f t="shared" si="3"/>
        <v>California City 2015</v>
      </c>
      <c r="E275" t="s">
        <v>1307</v>
      </c>
      <c r="F275" t="s">
        <v>1307</v>
      </c>
      <c r="G275" t="s">
        <v>1307</v>
      </c>
      <c r="H275" t="s">
        <v>1307</v>
      </c>
      <c r="J275" t="s">
        <v>1307</v>
      </c>
      <c r="K275" t="s">
        <v>1307</v>
      </c>
      <c r="L275" t="s">
        <v>1307</v>
      </c>
      <c r="M275" t="s">
        <v>1307</v>
      </c>
      <c r="O275" t="s">
        <v>1307</v>
      </c>
      <c r="P275" t="s">
        <v>1307</v>
      </c>
      <c r="R275" t="s">
        <v>1307</v>
      </c>
      <c r="S275" t="s">
        <v>1307</v>
      </c>
      <c r="T275" t="s">
        <v>1307</v>
      </c>
      <c r="U275" t="s">
        <v>1307</v>
      </c>
      <c r="V275" t="s">
        <v>1307</v>
      </c>
    </row>
    <row r="276" spans="1:22">
      <c r="A276" t="s">
        <v>1267</v>
      </c>
      <c r="B276" s="16" t="str">
        <f>VLOOKUP(A276,'Planning Periods'!$E$2:$N$540,10,FALSE)</f>
        <v>12/31/2015 - 12/31/2023</v>
      </c>
      <c r="C276" s="91">
        <v>2016</v>
      </c>
      <c r="D276" s="91" t="str">
        <f t="shared" ref="D276:D343" si="4">CONCATENATE(A276," ",C276)</f>
        <v>California City 2016</v>
      </c>
      <c r="E276" t="s">
        <v>1307</v>
      </c>
      <c r="F276" t="s">
        <v>1307</v>
      </c>
      <c r="G276" t="s">
        <v>1307</v>
      </c>
      <c r="H276" t="s">
        <v>1307</v>
      </c>
      <c r="J276" t="s">
        <v>1307</v>
      </c>
      <c r="K276" t="s">
        <v>1307</v>
      </c>
      <c r="L276" t="s">
        <v>1307</v>
      </c>
      <c r="M276" t="s">
        <v>1307</v>
      </c>
      <c r="O276" t="s">
        <v>1307</v>
      </c>
      <c r="P276" t="s">
        <v>1307</v>
      </c>
      <c r="R276" t="s">
        <v>1307</v>
      </c>
      <c r="S276" t="s">
        <v>1307</v>
      </c>
      <c r="T276" t="s">
        <v>1307</v>
      </c>
      <c r="U276" t="s">
        <v>1307</v>
      </c>
      <c r="V276" t="s">
        <v>1307</v>
      </c>
    </row>
    <row r="277" spans="1:22">
      <c r="A277" t="s">
        <v>1267</v>
      </c>
      <c r="B277" s="16" t="str">
        <f>VLOOKUP(A277,'Planning Periods'!$E$2:$N$540,10,FALSE)</f>
        <v>12/31/2015 - 12/31/2023</v>
      </c>
      <c r="C277" s="91">
        <v>2017</v>
      </c>
      <c r="D277" s="91" t="str">
        <f t="shared" si="4"/>
        <v>California City 2017</v>
      </c>
      <c r="E277" t="s">
        <v>1307</v>
      </c>
      <c r="F277" t="s">
        <v>1307</v>
      </c>
      <c r="G277" t="s">
        <v>1307</v>
      </c>
      <c r="H277" t="s">
        <v>1307</v>
      </c>
      <c r="J277" t="s">
        <v>1307</v>
      </c>
      <c r="K277" t="s">
        <v>1307</v>
      </c>
      <c r="L277" t="s">
        <v>1307</v>
      </c>
      <c r="M277" t="s">
        <v>1307</v>
      </c>
      <c r="O277" t="s">
        <v>1307</v>
      </c>
      <c r="P277" t="s">
        <v>1307</v>
      </c>
      <c r="R277" t="s">
        <v>1307</v>
      </c>
      <c r="S277" t="s">
        <v>1307</v>
      </c>
      <c r="T277" t="s">
        <v>1307</v>
      </c>
      <c r="U277" t="s">
        <v>1307</v>
      </c>
      <c r="V277" t="s">
        <v>1307</v>
      </c>
    </row>
    <row r="278" spans="1:22">
      <c r="A278" s="92" t="s">
        <v>1110</v>
      </c>
      <c r="B278" s="16"/>
      <c r="C278" s="91">
        <v>2013</v>
      </c>
      <c r="D278" s="91" t="str">
        <f t="shared" si="4"/>
        <v>Calimesa 2013</v>
      </c>
      <c r="E278" t="s">
        <v>1307</v>
      </c>
      <c r="F278" t="s">
        <v>1307</v>
      </c>
      <c r="G278" t="s">
        <v>1307</v>
      </c>
      <c r="H278" t="s">
        <v>1307</v>
      </c>
      <c r="J278" t="s">
        <v>1307</v>
      </c>
      <c r="K278" t="s">
        <v>1307</v>
      </c>
      <c r="L278" t="s">
        <v>1307</v>
      </c>
      <c r="M278" t="s">
        <v>1307</v>
      </c>
      <c r="O278" t="s">
        <v>1307</v>
      </c>
      <c r="P278" t="s">
        <v>1307</v>
      </c>
      <c r="R278" t="s">
        <v>1307</v>
      </c>
      <c r="S278" t="s">
        <v>1307</v>
      </c>
      <c r="T278" t="s">
        <v>1307</v>
      </c>
      <c r="U278" t="s">
        <v>1307</v>
      </c>
      <c r="V278" t="s">
        <v>1307</v>
      </c>
    </row>
    <row r="279" spans="1:22">
      <c r="A279" s="92" t="s">
        <v>1110</v>
      </c>
      <c r="B279" s="16" t="str">
        <f>VLOOKUP(A279,'Planning Periods'!$E$2:$N$540,10,FALSE)</f>
        <v>10/15/2021 - 10/15/2029</v>
      </c>
      <c r="C279" s="91">
        <v>2014</v>
      </c>
      <c r="D279" s="91" t="str">
        <f t="shared" si="4"/>
        <v>Calimesa 2014</v>
      </c>
      <c r="E279" s="91">
        <v>543</v>
      </c>
      <c r="F279" s="363">
        <v>0</v>
      </c>
      <c r="G279" s="91">
        <v>0</v>
      </c>
      <c r="H279" s="91">
        <v>0</v>
      </c>
      <c r="I279" s="90"/>
      <c r="J279" s="91">
        <v>383</v>
      </c>
      <c r="K279" s="363">
        <v>0</v>
      </c>
      <c r="L279" s="91">
        <v>0</v>
      </c>
      <c r="M279" s="91">
        <v>0</v>
      </c>
      <c r="N279" s="90"/>
      <c r="O279" s="91">
        <v>433</v>
      </c>
      <c r="P279" s="91">
        <v>0</v>
      </c>
      <c r="Q279" s="90"/>
      <c r="R279" s="91">
        <v>982</v>
      </c>
      <c r="S279" s="91">
        <v>37</v>
      </c>
      <c r="T279" s="90">
        <v>0</v>
      </c>
      <c r="U279" s="91">
        <v>2341</v>
      </c>
      <c r="V279" s="91">
        <v>37</v>
      </c>
    </row>
    <row r="280" spans="1:22">
      <c r="A280" s="92" t="s">
        <v>1110</v>
      </c>
      <c r="B280" s="16" t="str">
        <f>VLOOKUP(A280,'Planning Periods'!$E$2:$N$540,10,FALSE)</f>
        <v>10/15/2021 - 10/15/2029</v>
      </c>
      <c r="C280" s="91">
        <v>2015</v>
      </c>
      <c r="D280" s="91" t="str">
        <f t="shared" si="4"/>
        <v>Calimesa 2015</v>
      </c>
      <c r="E280" s="91">
        <v>543</v>
      </c>
      <c r="F280" s="363">
        <v>0</v>
      </c>
      <c r="G280" s="91">
        <v>0</v>
      </c>
      <c r="H280" s="91">
        <v>0</v>
      </c>
      <c r="I280" s="90"/>
      <c r="J280" s="91">
        <v>383</v>
      </c>
      <c r="K280" s="363">
        <v>0</v>
      </c>
      <c r="L280" s="91">
        <v>0</v>
      </c>
      <c r="M280" s="91">
        <v>0</v>
      </c>
      <c r="N280" s="90"/>
      <c r="O280" s="91">
        <v>433</v>
      </c>
      <c r="P280" s="91">
        <v>0</v>
      </c>
      <c r="Q280" s="90"/>
      <c r="R280" s="91">
        <v>982</v>
      </c>
      <c r="S280" s="91">
        <v>77</v>
      </c>
      <c r="T280" s="90">
        <v>0</v>
      </c>
      <c r="U280" s="91">
        <v>2341</v>
      </c>
      <c r="V280" s="91">
        <v>77</v>
      </c>
    </row>
    <row r="281" spans="1:22">
      <c r="A281" s="92" t="s">
        <v>1110</v>
      </c>
      <c r="B281" s="16" t="str">
        <f>VLOOKUP(A281,'Planning Periods'!$E$2:$N$540,10,FALSE)</f>
        <v>10/15/2021 - 10/15/2029</v>
      </c>
      <c r="C281" s="91">
        <v>2016</v>
      </c>
      <c r="D281" s="91" t="str">
        <f t="shared" si="4"/>
        <v>Calimesa 2016</v>
      </c>
      <c r="E281" s="91">
        <v>543</v>
      </c>
      <c r="F281" s="363">
        <v>0</v>
      </c>
      <c r="G281" s="91">
        <v>0</v>
      </c>
      <c r="H281" s="91">
        <v>0</v>
      </c>
      <c r="I281" s="90"/>
      <c r="J281" s="91">
        <v>383</v>
      </c>
      <c r="K281" s="363">
        <v>0</v>
      </c>
      <c r="L281" s="91">
        <v>0</v>
      </c>
      <c r="M281" s="91">
        <v>0</v>
      </c>
      <c r="N281" s="90"/>
      <c r="O281" s="91">
        <v>433</v>
      </c>
      <c r="P281" s="91">
        <v>0</v>
      </c>
      <c r="Q281" s="90"/>
      <c r="R281" s="91">
        <v>982</v>
      </c>
      <c r="S281" s="91">
        <v>116</v>
      </c>
      <c r="T281" s="90">
        <v>0</v>
      </c>
      <c r="U281" s="91">
        <v>2341</v>
      </c>
      <c r="V281" s="91">
        <v>116</v>
      </c>
    </row>
    <row r="282" spans="1:22">
      <c r="A282" s="92" t="s">
        <v>1110</v>
      </c>
      <c r="B282" s="16" t="str">
        <f>VLOOKUP(A282,'Planning Periods'!$E$2:$N$540,10,FALSE)</f>
        <v>10/15/2021 - 10/15/2029</v>
      </c>
      <c r="C282" s="91">
        <v>2017</v>
      </c>
      <c r="D282" s="91" t="str">
        <f t="shared" si="4"/>
        <v>Calimesa 2017</v>
      </c>
      <c r="E282" s="91">
        <v>543</v>
      </c>
      <c r="F282" s="363">
        <v>0</v>
      </c>
      <c r="G282" s="91">
        <v>0</v>
      </c>
      <c r="H282" s="91">
        <v>0</v>
      </c>
      <c r="I282" s="90"/>
      <c r="J282" s="91">
        <v>383</v>
      </c>
      <c r="K282" s="363">
        <v>0</v>
      </c>
      <c r="L282" s="91">
        <v>0</v>
      </c>
      <c r="M282" s="91">
        <v>0</v>
      </c>
      <c r="N282" s="90"/>
      <c r="O282" s="91">
        <v>433</v>
      </c>
      <c r="P282" s="91">
        <v>0</v>
      </c>
      <c r="Q282" s="90"/>
      <c r="R282" s="91">
        <v>982</v>
      </c>
      <c r="S282" s="91">
        <v>43</v>
      </c>
      <c r="T282" s="90">
        <v>0</v>
      </c>
      <c r="U282" s="91">
        <v>2341</v>
      </c>
      <c r="V282" s="91">
        <v>43</v>
      </c>
    </row>
    <row r="283" spans="1:22">
      <c r="A283" s="92" t="s">
        <v>1111</v>
      </c>
      <c r="B283" s="16"/>
      <c r="C283" s="91">
        <v>2013</v>
      </c>
      <c r="D283" s="91" t="str">
        <f t="shared" si="4"/>
        <v>Calipatria 2013</v>
      </c>
      <c r="E283" s="91" t="s">
        <v>1307</v>
      </c>
      <c r="F283" s="363" t="s">
        <v>1307</v>
      </c>
      <c r="G283" s="91" t="s">
        <v>1307</v>
      </c>
      <c r="H283" s="91" t="s">
        <v>1307</v>
      </c>
      <c r="I283" s="90"/>
      <c r="J283" s="91" t="s">
        <v>1307</v>
      </c>
      <c r="K283" s="363" t="s">
        <v>1307</v>
      </c>
      <c r="L283" s="91" t="s">
        <v>1307</v>
      </c>
      <c r="M283" s="91" t="s">
        <v>1307</v>
      </c>
      <c r="N283" s="90"/>
      <c r="O283" s="91" t="s">
        <v>1307</v>
      </c>
      <c r="P283" s="91" t="s">
        <v>1307</v>
      </c>
      <c r="Q283" s="90"/>
      <c r="R283" s="91" t="s">
        <v>1307</v>
      </c>
      <c r="S283" s="91" t="s">
        <v>1307</v>
      </c>
      <c r="T283" s="90" t="s">
        <v>1307</v>
      </c>
      <c r="U283" s="91" t="s">
        <v>1307</v>
      </c>
      <c r="V283" s="91" t="s">
        <v>1307</v>
      </c>
    </row>
    <row r="284" spans="1:22">
      <c r="A284" s="92" t="s">
        <v>1111</v>
      </c>
      <c r="B284" s="16" t="str">
        <f>VLOOKUP(A284,'Planning Periods'!$E$2:$N$540,10,FALSE)</f>
        <v>10/15/2021 - 10/15/2029</v>
      </c>
      <c r="C284" s="91">
        <v>2014</v>
      </c>
      <c r="D284" s="91" t="str">
        <f t="shared" si="4"/>
        <v>Calipatria 2014</v>
      </c>
      <c r="E284" s="91" t="s">
        <v>1307</v>
      </c>
      <c r="F284" s="363" t="s">
        <v>1307</v>
      </c>
      <c r="G284" s="91" t="s">
        <v>1307</v>
      </c>
      <c r="H284" s="91" t="s">
        <v>1307</v>
      </c>
      <c r="I284" s="90"/>
      <c r="J284" s="91" t="s">
        <v>1307</v>
      </c>
      <c r="K284" s="363" t="s">
        <v>1307</v>
      </c>
      <c r="L284" s="91" t="s">
        <v>1307</v>
      </c>
      <c r="M284" s="91" t="s">
        <v>1307</v>
      </c>
      <c r="N284" s="90"/>
      <c r="O284" s="91" t="s">
        <v>1307</v>
      </c>
      <c r="P284" s="91" t="s">
        <v>1307</v>
      </c>
      <c r="Q284" s="90"/>
      <c r="R284" s="91" t="s">
        <v>1307</v>
      </c>
      <c r="S284" s="91" t="s">
        <v>1307</v>
      </c>
      <c r="T284" s="90" t="s">
        <v>1307</v>
      </c>
      <c r="U284" s="91" t="s">
        <v>1307</v>
      </c>
      <c r="V284" s="91" t="s">
        <v>1307</v>
      </c>
    </row>
    <row r="285" spans="1:22">
      <c r="A285" s="92" t="s">
        <v>1111</v>
      </c>
      <c r="B285" s="16" t="str">
        <f>VLOOKUP(A285,'Planning Periods'!$E$2:$N$540,10,FALSE)</f>
        <v>10/15/2021 - 10/15/2029</v>
      </c>
      <c r="C285" s="91">
        <v>2015</v>
      </c>
      <c r="D285" s="91" t="str">
        <f t="shared" si="4"/>
        <v>Calipatria 2015</v>
      </c>
      <c r="E285" s="91" t="s">
        <v>1307</v>
      </c>
      <c r="F285" s="363" t="s">
        <v>1307</v>
      </c>
      <c r="G285" s="91" t="s">
        <v>1307</v>
      </c>
      <c r="H285" s="91" t="s">
        <v>1307</v>
      </c>
      <c r="I285" s="90"/>
      <c r="J285" s="91" t="s">
        <v>1307</v>
      </c>
      <c r="K285" s="363" t="s">
        <v>1307</v>
      </c>
      <c r="L285" s="91" t="s">
        <v>1307</v>
      </c>
      <c r="M285" s="91" t="s">
        <v>1307</v>
      </c>
      <c r="N285" s="90"/>
      <c r="O285" s="91" t="s">
        <v>1307</v>
      </c>
      <c r="P285" s="91" t="s">
        <v>1307</v>
      </c>
      <c r="Q285" s="90"/>
      <c r="R285" s="91" t="s">
        <v>1307</v>
      </c>
      <c r="S285" s="91" t="s">
        <v>1307</v>
      </c>
      <c r="T285" s="90" t="s">
        <v>1307</v>
      </c>
      <c r="U285" s="91" t="s">
        <v>1307</v>
      </c>
      <c r="V285" s="91" t="s">
        <v>1307</v>
      </c>
    </row>
    <row r="286" spans="1:22">
      <c r="A286" s="92" t="s">
        <v>1111</v>
      </c>
      <c r="B286" s="16" t="str">
        <f>VLOOKUP(A286,'Planning Periods'!$E$2:$N$540,10,FALSE)</f>
        <v>10/15/2021 - 10/15/2029</v>
      </c>
      <c r="C286" s="91">
        <v>2016</v>
      </c>
      <c r="D286" s="91" t="str">
        <f t="shared" si="4"/>
        <v>Calipatria 2016</v>
      </c>
      <c r="E286" s="91" t="s">
        <v>1307</v>
      </c>
      <c r="F286" s="363" t="s">
        <v>1307</v>
      </c>
      <c r="G286" s="91" t="s">
        <v>1307</v>
      </c>
      <c r="H286" s="91" t="s">
        <v>1307</v>
      </c>
      <c r="I286" s="90"/>
      <c r="J286" s="91" t="s">
        <v>1307</v>
      </c>
      <c r="K286" s="363" t="s">
        <v>1307</v>
      </c>
      <c r="L286" s="91" t="s">
        <v>1307</v>
      </c>
      <c r="M286" s="91" t="s">
        <v>1307</v>
      </c>
      <c r="N286" s="90"/>
      <c r="O286" s="91" t="s">
        <v>1307</v>
      </c>
      <c r="P286" s="91" t="s">
        <v>1307</v>
      </c>
      <c r="Q286" s="90"/>
      <c r="R286" s="91" t="s">
        <v>1307</v>
      </c>
      <c r="S286" s="91" t="s">
        <v>1307</v>
      </c>
      <c r="T286" s="90" t="s">
        <v>1307</v>
      </c>
      <c r="U286" s="91" t="s">
        <v>1307</v>
      </c>
      <c r="V286" s="91" t="s">
        <v>1307</v>
      </c>
    </row>
    <row r="287" spans="1:22">
      <c r="A287" s="92" t="s">
        <v>1111</v>
      </c>
      <c r="B287" s="16" t="str">
        <f>VLOOKUP(A287,'Planning Periods'!$E$2:$N$540,10,FALSE)</f>
        <v>10/15/2021 - 10/15/2029</v>
      </c>
      <c r="C287" s="91">
        <v>2017</v>
      </c>
      <c r="D287" s="91" t="str">
        <f t="shared" si="4"/>
        <v>Calipatria 2017</v>
      </c>
      <c r="E287" s="91">
        <v>37</v>
      </c>
      <c r="F287" s="363">
        <v>0</v>
      </c>
      <c r="G287" s="91">
        <v>0</v>
      </c>
      <c r="H287" s="91">
        <v>0</v>
      </c>
      <c r="I287" s="90"/>
      <c r="J287" s="91">
        <v>22</v>
      </c>
      <c r="K287" s="363">
        <v>0</v>
      </c>
      <c r="L287" s="91">
        <v>0</v>
      </c>
      <c r="M287" s="91">
        <v>0</v>
      </c>
      <c r="N287" s="90"/>
      <c r="O287" s="91">
        <v>22</v>
      </c>
      <c r="P287" s="91">
        <v>0</v>
      </c>
      <c r="Q287" s="90"/>
      <c r="R287" s="91">
        <v>63</v>
      </c>
      <c r="S287" s="91">
        <v>0</v>
      </c>
      <c r="T287" s="90">
        <v>0</v>
      </c>
      <c r="U287" s="91">
        <v>144</v>
      </c>
      <c r="V287" s="91">
        <v>0</v>
      </c>
    </row>
    <row r="288" spans="1:22">
      <c r="A288" s="92" t="s">
        <v>1268</v>
      </c>
      <c r="B288" s="16" t="str">
        <f>VLOOKUP(A288,'Planning Periods'!$E$2:$N$540,10,FALSE)</f>
        <v>01/31/2023 - 01/31/2031</v>
      </c>
      <c r="C288" s="91">
        <v>2014</v>
      </c>
      <c r="D288" s="91" t="str">
        <f t="shared" si="4"/>
        <v>Calistoga 2014</v>
      </c>
      <c r="E288" s="91" t="s">
        <v>1307</v>
      </c>
      <c r="F288" s="363" t="s">
        <v>1307</v>
      </c>
      <c r="G288" s="91" t="s">
        <v>1307</v>
      </c>
      <c r="H288" s="91" t="s">
        <v>1307</v>
      </c>
      <c r="I288" s="90"/>
      <c r="J288" s="91" t="s">
        <v>1307</v>
      </c>
      <c r="K288" s="363" t="s">
        <v>1307</v>
      </c>
      <c r="L288" s="91" t="s">
        <v>1307</v>
      </c>
      <c r="M288" s="91" t="s">
        <v>1307</v>
      </c>
      <c r="N288" s="90"/>
      <c r="O288" s="91" t="s">
        <v>1307</v>
      </c>
      <c r="P288" s="91" t="s">
        <v>1307</v>
      </c>
      <c r="Q288" s="90"/>
      <c r="R288" s="91" t="s">
        <v>1307</v>
      </c>
      <c r="S288" s="91" t="s">
        <v>1307</v>
      </c>
      <c r="T288" s="90" t="s">
        <v>1307</v>
      </c>
      <c r="U288" s="91" t="s">
        <v>1307</v>
      </c>
      <c r="V288" s="91" t="s">
        <v>1307</v>
      </c>
    </row>
    <row r="289" spans="1:22">
      <c r="A289" s="92" t="s">
        <v>1268</v>
      </c>
      <c r="B289" s="16" t="str">
        <f>VLOOKUP(A289,'Planning Periods'!$E$2:$N$540,10,FALSE)</f>
        <v>01/31/2023 - 01/31/2031</v>
      </c>
      <c r="C289" s="91">
        <v>2015</v>
      </c>
      <c r="D289" s="91" t="str">
        <f t="shared" si="4"/>
        <v>Calistoga 2015</v>
      </c>
      <c r="E289" s="91">
        <v>6</v>
      </c>
      <c r="F289" s="363">
        <v>0</v>
      </c>
      <c r="G289" s="91">
        <v>0</v>
      </c>
      <c r="H289" s="91">
        <v>0</v>
      </c>
      <c r="I289" s="90"/>
      <c r="J289" s="91">
        <v>2</v>
      </c>
      <c r="K289" s="363">
        <v>0</v>
      </c>
      <c r="L289" s="91">
        <v>0</v>
      </c>
      <c r="M289" s="91">
        <v>0</v>
      </c>
      <c r="N289" s="90"/>
      <c r="O289" s="91">
        <v>4</v>
      </c>
      <c r="P289" s="91">
        <v>0</v>
      </c>
      <c r="Q289" s="90"/>
      <c r="R289" s="91">
        <v>15</v>
      </c>
      <c r="S289" s="91">
        <v>4</v>
      </c>
      <c r="T289" s="90">
        <v>0</v>
      </c>
      <c r="U289" s="91">
        <v>27</v>
      </c>
      <c r="V289" s="91">
        <v>4</v>
      </c>
    </row>
    <row r="290" spans="1:22">
      <c r="A290" s="92" t="s">
        <v>1268</v>
      </c>
      <c r="B290" s="16" t="str">
        <f>VLOOKUP(A290,'Planning Periods'!$E$2:$N$540,10,FALSE)</f>
        <v>01/31/2023 - 01/31/2031</v>
      </c>
      <c r="C290" s="91">
        <v>2016</v>
      </c>
      <c r="D290" s="91" t="str">
        <f t="shared" si="4"/>
        <v>Calistoga 2016</v>
      </c>
      <c r="E290" s="91">
        <v>6</v>
      </c>
      <c r="F290" s="363">
        <v>0</v>
      </c>
      <c r="G290" s="91">
        <v>0</v>
      </c>
      <c r="H290" s="91">
        <v>0</v>
      </c>
      <c r="I290" s="90"/>
      <c r="J290" s="91">
        <v>2</v>
      </c>
      <c r="K290" s="363">
        <v>0</v>
      </c>
      <c r="L290" s="91">
        <v>0</v>
      </c>
      <c r="M290" s="91">
        <v>0</v>
      </c>
      <c r="N290" s="90"/>
      <c r="O290" s="91">
        <v>4</v>
      </c>
      <c r="P290" s="91">
        <v>0</v>
      </c>
      <c r="Q290" s="90"/>
      <c r="R290" s="91">
        <v>15</v>
      </c>
      <c r="S290" s="91">
        <v>4</v>
      </c>
      <c r="T290" s="90">
        <v>0</v>
      </c>
      <c r="U290" s="91">
        <v>27</v>
      </c>
      <c r="V290" s="91">
        <v>4</v>
      </c>
    </row>
    <row r="291" spans="1:22">
      <c r="A291" s="92" t="s">
        <v>1268</v>
      </c>
      <c r="B291" s="16" t="str">
        <f>VLOOKUP(A291,'Planning Periods'!$E$2:$N$540,10,FALSE)</f>
        <v>01/31/2023 - 01/31/2031</v>
      </c>
      <c r="C291" s="91">
        <v>2017</v>
      </c>
      <c r="D291" s="91" t="str">
        <f t="shared" si="4"/>
        <v>Calistoga 2017</v>
      </c>
      <c r="E291" s="91">
        <v>6</v>
      </c>
      <c r="F291" s="363">
        <v>23</v>
      </c>
      <c r="G291" s="91">
        <v>23</v>
      </c>
      <c r="H291" s="91">
        <v>0</v>
      </c>
      <c r="I291" s="90"/>
      <c r="J291" s="91">
        <v>2</v>
      </c>
      <c r="K291" s="363">
        <v>7</v>
      </c>
      <c r="L291" s="91">
        <v>6</v>
      </c>
      <c r="M291" s="91">
        <v>1</v>
      </c>
      <c r="N291" s="90"/>
      <c r="O291" s="91">
        <v>4</v>
      </c>
      <c r="P291" s="91">
        <v>3</v>
      </c>
      <c r="Q291" s="90"/>
      <c r="R291" s="91">
        <v>15</v>
      </c>
      <c r="S291" s="91">
        <v>22</v>
      </c>
      <c r="T291" s="90">
        <v>1</v>
      </c>
      <c r="U291" s="91">
        <v>27</v>
      </c>
      <c r="V291" s="91">
        <v>55</v>
      </c>
    </row>
    <row r="292" spans="1:22">
      <c r="A292" s="92" t="s">
        <v>1089</v>
      </c>
      <c r="B292" s="16"/>
      <c r="C292" s="91">
        <v>2013</v>
      </c>
      <c r="D292" s="91" t="str">
        <f t="shared" si="4"/>
        <v>Camarillo 2013</v>
      </c>
      <c r="E292" s="91" t="s">
        <v>1307</v>
      </c>
      <c r="F292" s="363" t="s">
        <v>1307</v>
      </c>
      <c r="G292" s="91" t="s">
        <v>1307</v>
      </c>
      <c r="H292" s="91" t="s">
        <v>1307</v>
      </c>
      <c r="I292" s="90"/>
      <c r="J292" s="91" t="s">
        <v>1307</v>
      </c>
      <c r="K292" s="363" t="s">
        <v>1307</v>
      </c>
      <c r="L292" s="91" t="s">
        <v>1307</v>
      </c>
      <c r="M292" s="91" t="s">
        <v>1307</v>
      </c>
      <c r="N292" s="90"/>
      <c r="O292" s="91" t="s">
        <v>1307</v>
      </c>
      <c r="P292" s="91" t="s">
        <v>1307</v>
      </c>
      <c r="Q292" s="90"/>
      <c r="R292" s="91" t="s">
        <v>1307</v>
      </c>
      <c r="S292" s="91" t="s">
        <v>1307</v>
      </c>
      <c r="T292" s="90" t="s">
        <v>1307</v>
      </c>
      <c r="U292" s="91" t="s">
        <v>1307</v>
      </c>
      <c r="V292" s="91" t="s">
        <v>1307</v>
      </c>
    </row>
    <row r="293" spans="1:22">
      <c r="A293" s="92" t="s">
        <v>1089</v>
      </c>
      <c r="B293" s="16" t="str">
        <f>VLOOKUP(A293,'Planning Periods'!$E$2:$N$540,10,FALSE)</f>
        <v>10/15/2021 - 10/15/2029</v>
      </c>
      <c r="C293" s="91">
        <v>2014</v>
      </c>
      <c r="D293" s="91" t="str">
        <f t="shared" si="4"/>
        <v>Camarillo 2014</v>
      </c>
      <c r="E293" s="91">
        <v>539</v>
      </c>
      <c r="F293" s="363">
        <v>20</v>
      </c>
      <c r="G293" s="91">
        <v>20</v>
      </c>
      <c r="H293" s="91">
        <v>0</v>
      </c>
      <c r="I293" s="90"/>
      <c r="J293" s="91">
        <v>366</v>
      </c>
      <c r="K293" s="363">
        <v>21</v>
      </c>
      <c r="L293" s="91">
        <v>21</v>
      </c>
      <c r="M293" s="91">
        <v>0</v>
      </c>
      <c r="N293" s="90"/>
      <c r="O293" s="91">
        <v>411</v>
      </c>
      <c r="P293" s="91">
        <v>155</v>
      </c>
      <c r="Q293" s="90"/>
      <c r="R293" s="91">
        <v>908</v>
      </c>
      <c r="S293" s="91">
        <v>102</v>
      </c>
      <c r="T293" s="90">
        <v>0</v>
      </c>
      <c r="U293" s="91">
        <v>2224</v>
      </c>
      <c r="V293" s="91">
        <v>298</v>
      </c>
    </row>
    <row r="294" spans="1:22">
      <c r="A294" s="92" t="s">
        <v>1089</v>
      </c>
      <c r="B294" s="16" t="str">
        <f>VLOOKUP(A294,'Planning Periods'!$E$2:$N$540,10,FALSE)</f>
        <v>10/15/2021 - 10/15/2029</v>
      </c>
      <c r="C294" s="91">
        <v>2015</v>
      </c>
      <c r="D294" s="91" t="str">
        <f t="shared" si="4"/>
        <v>Camarillo 2015</v>
      </c>
      <c r="E294" s="91">
        <v>539</v>
      </c>
      <c r="F294" s="363">
        <v>0</v>
      </c>
      <c r="G294" s="91">
        <v>0</v>
      </c>
      <c r="H294" s="91">
        <v>0</v>
      </c>
      <c r="I294" s="90"/>
      <c r="J294" s="91">
        <v>366</v>
      </c>
      <c r="K294" s="363">
        <v>0</v>
      </c>
      <c r="L294" s="91">
        <v>0</v>
      </c>
      <c r="M294" s="91">
        <v>0</v>
      </c>
      <c r="N294" s="90"/>
      <c r="O294" s="91">
        <v>411</v>
      </c>
      <c r="P294" s="91">
        <v>2</v>
      </c>
      <c r="Q294" s="90"/>
      <c r="R294" s="91">
        <v>908</v>
      </c>
      <c r="S294" s="91">
        <v>94</v>
      </c>
      <c r="T294" s="90">
        <v>0</v>
      </c>
      <c r="U294" s="91">
        <v>2224</v>
      </c>
      <c r="V294" s="91">
        <v>96</v>
      </c>
    </row>
    <row r="295" spans="1:22">
      <c r="A295" s="92" t="s">
        <v>1089</v>
      </c>
      <c r="B295" s="16" t="str">
        <f>VLOOKUP(A295,'Planning Periods'!$E$2:$N$540,10,FALSE)</f>
        <v>10/15/2021 - 10/15/2029</v>
      </c>
      <c r="C295" s="91">
        <v>2016</v>
      </c>
      <c r="D295" s="91" t="str">
        <f t="shared" si="4"/>
        <v>Camarillo 2016</v>
      </c>
      <c r="E295" s="91">
        <v>539</v>
      </c>
      <c r="F295" s="363">
        <v>34</v>
      </c>
      <c r="G295" s="91">
        <v>34</v>
      </c>
      <c r="H295" s="91">
        <v>0</v>
      </c>
      <c r="I295" s="90"/>
      <c r="J295" s="91">
        <v>366</v>
      </c>
      <c r="K295" s="363">
        <v>30</v>
      </c>
      <c r="L295" s="91">
        <v>30</v>
      </c>
      <c r="M295" s="91">
        <v>0</v>
      </c>
      <c r="N295" s="90"/>
      <c r="O295" s="91">
        <v>411</v>
      </c>
      <c r="P295" s="91">
        <v>52</v>
      </c>
      <c r="Q295" s="90"/>
      <c r="R295" s="91">
        <v>908</v>
      </c>
      <c r="S295" s="91">
        <v>121</v>
      </c>
      <c r="T295" s="90">
        <v>0</v>
      </c>
      <c r="U295" s="91">
        <v>2224</v>
      </c>
      <c r="V295" s="91">
        <v>237</v>
      </c>
    </row>
    <row r="296" spans="1:22">
      <c r="A296" s="92" t="s">
        <v>1089</v>
      </c>
      <c r="B296" s="16" t="str">
        <f>VLOOKUP(A296,'Planning Periods'!$E$2:$N$540,10,FALSE)</f>
        <v>10/15/2021 - 10/15/2029</v>
      </c>
      <c r="C296" s="91">
        <v>2017</v>
      </c>
      <c r="D296" s="91" t="str">
        <f t="shared" si="4"/>
        <v>Camarillo 2017</v>
      </c>
      <c r="E296" s="91">
        <v>539</v>
      </c>
      <c r="F296" s="363">
        <v>72</v>
      </c>
      <c r="G296" s="91">
        <v>72</v>
      </c>
      <c r="H296" s="91">
        <v>0</v>
      </c>
      <c r="I296" s="90"/>
      <c r="J296" s="91">
        <v>366</v>
      </c>
      <c r="K296" s="363">
        <v>54</v>
      </c>
      <c r="L296" s="91">
        <v>54</v>
      </c>
      <c r="M296" s="91">
        <v>0</v>
      </c>
      <c r="N296" s="90"/>
      <c r="O296" s="91">
        <v>411</v>
      </c>
      <c r="P296" s="91">
        <v>407</v>
      </c>
      <c r="Q296" s="90"/>
      <c r="R296" s="91">
        <v>908</v>
      </c>
      <c r="S296" s="91">
        <v>200</v>
      </c>
      <c r="T296" s="90">
        <v>0</v>
      </c>
      <c r="U296" s="91">
        <v>2224</v>
      </c>
      <c r="V296" s="91">
        <v>733</v>
      </c>
    </row>
    <row r="297" spans="1:22">
      <c r="A297" s="92" t="s">
        <v>1164</v>
      </c>
      <c r="B297" s="16" t="str">
        <f>VLOOKUP(A297,'Planning Periods'!$E$2:$N$540,10,FALSE)</f>
        <v>01/31/2023 - 01/31/2031</v>
      </c>
      <c r="C297" s="91">
        <v>2014</v>
      </c>
      <c r="D297" s="91" t="str">
        <f t="shared" si="4"/>
        <v>Campbell 2014</v>
      </c>
      <c r="E297" s="91" t="s">
        <v>1307</v>
      </c>
      <c r="F297" s="363" t="s">
        <v>1307</v>
      </c>
      <c r="G297" s="91" t="s">
        <v>1307</v>
      </c>
      <c r="H297" s="91" t="s">
        <v>1307</v>
      </c>
      <c r="I297" s="90"/>
      <c r="J297" s="91" t="s">
        <v>1307</v>
      </c>
      <c r="K297" s="363" t="s">
        <v>1307</v>
      </c>
      <c r="L297" s="91" t="s">
        <v>1307</v>
      </c>
      <c r="M297" s="91" t="s">
        <v>1307</v>
      </c>
      <c r="N297" s="90"/>
      <c r="O297" s="91" t="s">
        <v>1307</v>
      </c>
      <c r="P297" s="91" t="s">
        <v>1307</v>
      </c>
      <c r="Q297" s="90"/>
      <c r="R297" s="91" t="s">
        <v>1307</v>
      </c>
      <c r="S297" s="91" t="s">
        <v>1307</v>
      </c>
      <c r="T297" s="90" t="s">
        <v>1307</v>
      </c>
      <c r="U297" s="91" t="s">
        <v>1307</v>
      </c>
      <c r="V297" s="91" t="s">
        <v>1307</v>
      </c>
    </row>
    <row r="298" spans="1:22">
      <c r="A298" s="92" t="s">
        <v>1164</v>
      </c>
      <c r="B298" s="16" t="str">
        <f>VLOOKUP(A298,'Planning Periods'!$E$2:$N$540,10,FALSE)</f>
        <v>01/31/2023 - 01/31/2031</v>
      </c>
      <c r="C298" s="91">
        <v>2015</v>
      </c>
      <c r="D298" s="91" t="str">
        <f t="shared" si="4"/>
        <v>Campbell 2015</v>
      </c>
      <c r="E298" s="91">
        <v>253</v>
      </c>
      <c r="F298" s="363">
        <v>0</v>
      </c>
      <c r="G298" s="91">
        <v>0</v>
      </c>
      <c r="H298" s="91">
        <v>0</v>
      </c>
      <c r="I298" s="90"/>
      <c r="J298" s="91">
        <v>138</v>
      </c>
      <c r="K298" s="363">
        <v>0</v>
      </c>
      <c r="L298" s="91">
        <v>0</v>
      </c>
      <c r="M298" s="91">
        <v>0</v>
      </c>
      <c r="N298" s="90"/>
      <c r="O298" s="91">
        <v>151</v>
      </c>
      <c r="P298" s="91">
        <v>0</v>
      </c>
      <c r="Q298" s="90"/>
      <c r="R298" s="91">
        <v>391</v>
      </c>
      <c r="S298" s="91">
        <v>52</v>
      </c>
      <c r="T298" s="90">
        <v>0</v>
      </c>
      <c r="U298" s="91">
        <v>933</v>
      </c>
      <c r="V298" s="91">
        <v>52</v>
      </c>
    </row>
    <row r="299" spans="1:22">
      <c r="A299" s="92" t="s">
        <v>1164</v>
      </c>
      <c r="B299" s="16" t="str">
        <f>VLOOKUP(A299,'Planning Periods'!$E$2:$N$540,10,FALSE)</f>
        <v>01/31/2023 - 01/31/2031</v>
      </c>
      <c r="C299" s="91">
        <v>2016</v>
      </c>
      <c r="D299" s="91" t="str">
        <f t="shared" si="4"/>
        <v>Campbell 2016</v>
      </c>
      <c r="E299" s="91">
        <v>253</v>
      </c>
      <c r="F299" s="363">
        <v>9</v>
      </c>
      <c r="G299" s="91">
        <v>9</v>
      </c>
      <c r="H299" s="91">
        <v>0</v>
      </c>
      <c r="I299" s="90"/>
      <c r="J299" s="91">
        <v>138</v>
      </c>
      <c r="K299" s="363">
        <v>1</v>
      </c>
      <c r="L299" s="91">
        <v>1</v>
      </c>
      <c r="M299" s="91">
        <v>0</v>
      </c>
      <c r="N299" s="90"/>
      <c r="O299" s="91">
        <v>151</v>
      </c>
      <c r="P299" s="91">
        <v>9</v>
      </c>
      <c r="Q299" s="90"/>
      <c r="R299" s="91">
        <v>391</v>
      </c>
      <c r="S299" s="91">
        <v>214</v>
      </c>
      <c r="T299" s="90">
        <v>0</v>
      </c>
      <c r="U299" s="91">
        <v>933</v>
      </c>
      <c r="V299" s="91">
        <v>233</v>
      </c>
    </row>
    <row r="300" spans="1:22">
      <c r="A300" s="92" t="s">
        <v>1164</v>
      </c>
      <c r="B300" s="16" t="str">
        <f>VLOOKUP(A300,'Planning Periods'!$E$2:$N$540,10,FALSE)</f>
        <v>01/31/2023 - 01/31/2031</v>
      </c>
      <c r="C300" s="91">
        <v>2017</v>
      </c>
      <c r="D300" s="91" t="str">
        <f t="shared" si="4"/>
        <v>Campbell 2017</v>
      </c>
      <c r="E300" s="91">
        <v>253</v>
      </c>
      <c r="F300" s="363">
        <v>0</v>
      </c>
      <c r="G300" s="91">
        <v>0</v>
      </c>
      <c r="H300" s="91">
        <v>0</v>
      </c>
      <c r="I300" s="90"/>
      <c r="J300" s="91">
        <v>138</v>
      </c>
      <c r="K300" s="363">
        <v>1</v>
      </c>
      <c r="L300" s="91">
        <v>1</v>
      </c>
      <c r="M300" s="91">
        <v>0</v>
      </c>
      <c r="N300" s="90"/>
      <c r="O300" s="91">
        <v>151</v>
      </c>
      <c r="P300" s="91">
        <v>4</v>
      </c>
      <c r="Q300" s="90"/>
      <c r="R300" s="91">
        <v>391</v>
      </c>
      <c r="S300" s="91">
        <v>59</v>
      </c>
      <c r="T300" s="90">
        <v>0</v>
      </c>
      <c r="U300" s="91">
        <v>933</v>
      </c>
      <c r="V300" s="91">
        <v>64</v>
      </c>
    </row>
    <row r="301" spans="1:22">
      <c r="A301" t="s">
        <v>1091</v>
      </c>
      <c r="B301" s="16"/>
      <c r="C301" s="91">
        <v>2013</v>
      </c>
      <c r="D301" s="91" t="str">
        <f t="shared" si="4"/>
        <v>Canyon Lake 2013</v>
      </c>
      <c r="E301" s="91" t="s">
        <v>1307</v>
      </c>
      <c r="F301" s="363" t="s">
        <v>1307</v>
      </c>
      <c r="G301" s="91" t="s">
        <v>1307</v>
      </c>
      <c r="H301" s="91" t="s">
        <v>1307</v>
      </c>
      <c r="I301" s="90"/>
      <c r="J301" s="91" t="s">
        <v>1307</v>
      </c>
      <c r="K301" s="363" t="s">
        <v>1307</v>
      </c>
      <c r="L301" s="91" t="s">
        <v>1307</v>
      </c>
      <c r="M301" s="91" t="s">
        <v>1307</v>
      </c>
      <c r="N301" s="90"/>
      <c r="O301" s="91" t="s">
        <v>1307</v>
      </c>
      <c r="P301" s="91" t="s">
        <v>1307</v>
      </c>
      <c r="Q301" s="90"/>
      <c r="R301" s="91" t="s">
        <v>1307</v>
      </c>
      <c r="S301" s="91" t="s">
        <v>1307</v>
      </c>
      <c r="T301" s="90" t="s">
        <v>1307</v>
      </c>
      <c r="U301" s="91" t="s">
        <v>1307</v>
      </c>
      <c r="V301" s="91" t="s">
        <v>1307</v>
      </c>
    </row>
    <row r="302" spans="1:22">
      <c r="A302" t="s">
        <v>1091</v>
      </c>
      <c r="B302" s="16" t="str">
        <f>VLOOKUP(A302,'Planning Periods'!$E$2:$N$540,10,FALSE)</f>
        <v>10/15/2021 - 10/15/2029</v>
      </c>
      <c r="C302" s="91">
        <v>2014</v>
      </c>
      <c r="D302" s="91" t="str">
        <f t="shared" si="4"/>
        <v>Canyon Lake 2014</v>
      </c>
      <c r="E302" s="363" t="s">
        <v>1307</v>
      </c>
      <c r="F302" s="363" t="s">
        <v>1307</v>
      </c>
      <c r="G302" s="363" t="s">
        <v>1307</v>
      </c>
      <c r="H302" s="363" t="s">
        <v>1307</v>
      </c>
      <c r="I302" s="363">
        <v>0</v>
      </c>
      <c r="J302" s="363" t="s">
        <v>1307</v>
      </c>
      <c r="K302" s="363" t="s">
        <v>1307</v>
      </c>
      <c r="L302" s="363" t="s">
        <v>1307</v>
      </c>
      <c r="M302" s="363" t="s">
        <v>1307</v>
      </c>
      <c r="N302" s="363">
        <v>0</v>
      </c>
      <c r="O302" s="363" t="s">
        <v>1307</v>
      </c>
      <c r="P302" s="363" t="s">
        <v>1307</v>
      </c>
      <c r="Q302" s="363"/>
      <c r="R302" s="363" t="s">
        <v>1307</v>
      </c>
      <c r="S302" s="363" t="s">
        <v>1307</v>
      </c>
      <c r="T302" s="363" t="s">
        <v>1307</v>
      </c>
      <c r="U302" s="363" t="s">
        <v>1307</v>
      </c>
      <c r="V302" s="363" t="s">
        <v>1307</v>
      </c>
    </row>
    <row r="303" spans="1:22">
      <c r="A303" t="s">
        <v>1091</v>
      </c>
      <c r="B303" s="16" t="str">
        <f>VLOOKUP(A303,'Planning Periods'!$E$2:$N$540,10,FALSE)</f>
        <v>10/15/2021 - 10/15/2029</v>
      </c>
      <c r="C303" s="91">
        <v>2015</v>
      </c>
      <c r="D303" s="91" t="str">
        <f t="shared" si="4"/>
        <v>Canyon Lake 2015</v>
      </c>
      <c r="E303" t="s">
        <v>1307</v>
      </c>
      <c r="F303" t="s">
        <v>1307</v>
      </c>
      <c r="G303" t="s">
        <v>1307</v>
      </c>
      <c r="H303" t="s">
        <v>1307</v>
      </c>
      <c r="J303" t="s">
        <v>1307</v>
      </c>
      <c r="K303" t="s">
        <v>1307</v>
      </c>
      <c r="L303" t="s">
        <v>1307</v>
      </c>
      <c r="M303" t="s">
        <v>1307</v>
      </c>
      <c r="O303" t="s">
        <v>1307</v>
      </c>
      <c r="P303" t="s">
        <v>1307</v>
      </c>
      <c r="R303" t="s">
        <v>1307</v>
      </c>
      <c r="S303" t="s">
        <v>1307</v>
      </c>
      <c r="T303" t="s">
        <v>1307</v>
      </c>
      <c r="U303" t="s">
        <v>1307</v>
      </c>
      <c r="V303" t="s">
        <v>1307</v>
      </c>
    </row>
    <row r="304" spans="1:22">
      <c r="A304" t="s">
        <v>1091</v>
      </c>
      <c r="B304" s="16" t="str">
        <f>VLOOKUP(A304,'Planning Periods'!$E$2:$N$540,10,FALSE)</f>
        <v>10/15/2021 - 10/15/2029</v>
      </c>
      <c r="C304" s="91">
        <v>2016</v>
      </c>
      <c r="D304" s="91" t="str">
        <f t="shared" si="4"/>
        <v>Canyon Lake 2016</v>
      </c>
      <c r="E304" t="s">
        <v>1307</v>
      </c>
      <c r="F304" t="s">
        <v>1307</v>
      </c>
      <c r="G304" t="s">
        <v>1307</v>
      </c>
      <c r="H304" t="s">
        <v>1307</v>
      </c>
      <c r="J304" t="s">
        <v>1307</v>
      </c>
      <c r="K304" t="s">
        <v>1307</v>
      </c>
      <c r="L304" t="s">
        <v>1307</v>
      </c>
      <c r="M304" t="s">
        <v>1307</v>
      </c>
      <c r="O304" t="s">
        <v>1307</v>
      </c>
      <c r="P304" t="s">
        <v>1307</v>
      </c>
      <c r="R304" t="s">
        <v>1307</v>
      </c>
      <c r="S304" t="s">
        <v>1307</v>
      </c>
      <c r="T304" t="s">
        <v>1307</v>
      </c>
      <c r="U304" t="s">
        <v>1307</v>
      </c>
      <c r="V304" t="s">
        <v>1307</v>
      </c>
    </row>
    <row r="305" spans="1:22">
      <c r="A305" t="s">
        <v>1091</v>
      </c>
      <c r="B305" s="16" t="str">
        <f>VLOOKUP(A305,'Planning Periods'!$E$2:$N$540,10,FALSE)</f>
        <v>10/15/2021 - 10/15/2029</v>
      </c>
      <c r="C305" s="91">
        <v>2017</v>
      </c>
      <c r="D305" s="91" t="str">
        <f t="shared" si="4"/>
        <v>Canyon Lake 2017</v>
      </c>
      <c r="E305" t="s">
        <v>1307</v>
      </c>
      <c r="F305" t="s">
        <v>1307</v>
      </c>
      <c r="G305" t="s">
        <v>1307</v>
      </c>
      <c r="H305" t="s">
        <v>1307</v>
      </c>
      <c r="J305" t="s">
        <v>1307</v>
      </c>
      <c r="K305" t="s">
        <v>1307</v>
      </c>
      <c r="L305" t="s">
        <v>1307</v>
      </c>
      <c r="M305" t="s">
        <v>1307</v>
      </c>
      <c r="O305" t="s">
        <v>1307</v>
      </c>
      <c r="P305" t="s">
        <v>1307</v>
      </c>
      <c r="R305" t="s">
        <v>1307</v>
      </c>
      <c r="S305" t="s">
        <v>1307</v>
      </c>
      <c r="T305" t="s">
        <v>1307</v>
      </c>
      <c r="U305" t="s">
        <v>1307</v>
      </c>
      <c r="V305" t="s">
        <v>1307</v>
      </c>
    </row>
    <row r="306" spans="1:22">
      <c r="A306" s="92" t="s">
        <v>1165</v>
      </c>
      <c r="B306" s="16" t="str">
        <f>VLOOKUP(A306,'Planning Periods'!$E$2:$N$540,10,FALSE)</f>
        <v>12/31/2015 - 12/31/2023</v>
      </c>
      <c r="C306" s="91">
        <v>2014</v>
      </c>
      <c r="D306" s="91" t="str">
        <f t="shared" si="4"/>
        <v>Capitola 2014</v>
      </c>
      <c r="E306" t="s">
        <v>1307</v>
      </c>
      <c r="F306" t="s">
        <v>1307</v>
      </c>
      <c r="G306" t="s">
        <v>1307</v>
      </c>
      <c r="H306" t="s">
        <v>1307</v>
      </c>
      <c r="J306" t="s">
        <v>1307</v>
      </c>
      <c r="K306" t="s">
        <v>1307</v>
      </c>
      <c r="L306" t="s">
        <v>1307</v>
      </c>
      <c r="M306" t="s">
        <v>1307</v>
      </c>
      <c r="O306" t="s">
        <v>1307</v>
      </c>
      <c r="P306" t="s">
        <v>1307</v>
      </c>
      <c r="R306" t="s">
        <v>1307</v>
      </c>
      <c r="S306" t="s">
        <v>1307</v>
      </c>
      <c r="T306" t="s">
        <v>1307</v>
      </c>
      <c r="U306" t="s">
        <v>1307</v>
      </c>
      <c r="V306" t="s">
        <v>1307</v>
      </c>
    </row>
    <row r="307" spans="1:22">
      <c r="A307" s="92" t="s">
        <v>1165</v>
      </c>
      <c r="B307" s="16" t="str">
        <f>VLOOKUP(A307,'Planning Periods'!$E$2:$N$540,10,FALSE)</f>
        <v>12/31/2015 - 12/31/2023</v>
      </c>
      <c r="C307" s="91">
        <v>2015</v>
      </c>
      <c r="D307" s="91" t="str">
        <f t="shared" si="4"/>
        <v>Capitola 2015</v>
      </c>
      <c r="E307" s="91">
        <v>34</v>
      </c>
      <c r="F307" s="363">
        <v>0</v>
      </c>
      <c r="G307" s="91">
        <v>0</v>
      </c>
      <c r="H307" s="91">
        <v>0</v>
      </c>
      <c r="I307" s="90"/>
      <c r="J307" s="91">
        <v>23</v>
      </c>
      <c r="K307" s="363">
        <v>0</v>
      </c>
      <c r="L307" s="91">
        <v>0</v>
      </c>
      <c r="M307" s="91">
        <v>0</v>
      </c>
      <c r="N307" s="90"/>
      <c r="O307" s="91">
        <v>26</v>
      </c>
      <c r="P307" s="91">
        <v>0</v>
      </c>
      <c r="Q307" s="90"/>
      <c r="R307" s="91">
        <v>60</v>
      </c>
      <c r="S307" s="91">
        <v>2</v>
      </c>
      <c r="T307" s="90">
        <v>0</v>
      </c>
      <c r="U307" s="91">
        <v>143</v>
      </c>
      <c r="V307" s="91">
        <v>2</v>
      </c>
    </row>
    <row r="308" spans="1:22">
      <c r="A308" s="92" t="s">
        <v>1165</v>
      </c>
      <c r="B308" s="16" t="str">
        <f>VLOOKUP(A308,'Planning Periods'!$E$2:$N$540,10,FALSE)</f>
        <v>12/31/2015 - 12/31/2023</v>
      </c>
      <c r="C308" s="91">
        <v>2016</v>
      </c>
      <c r="D308" s="91" t="str">
        <f t="shared" si="4"/>
        <v>Capitola 2016</v>
      </c>
      <c r="E308" s="91">
        <v>34</v>
      </c>
      <c r="F308" s="363">
        <v>0</v>
      </c>
      <c r="G308" s="91">
        <v>0</v>
      </c>
      <c r="H308" s="91">
        <v>0</v>
      </c>
      <c r="I308" s="90"/>
      <c r="J308" s="91">
        <v>23</v>
      </c>
      <c r="K308" s="363">
        <v>0</v>
      </c>
      <c r="L308" s="91">
        <v>0</v>
      </c>
      <c r="M308" s="91">
        <v>0</v>
      </c>
      <c r="N308" s="90"/>
      <c r="O308" s="91">
        <v>26</v>
      </c>
      <c r="P308" s="91">
        <v>0</v>
      </c>
      <c r="Q308" s="90"/>
      <c r="R308" s="91">
        <v>60</v>
      </c>
      <c r="S308" s="91">
        <v>1</v>
      </c>
      <c r="T308" s="90">
        <v>0</v>
      </c>
      <c r="U308" s="91">
        <v>143</v>
      </c>
      <c r="V308" s="91">
        <v>1</v>
      </c>
    </row>
    <row r="309" spans="1:22">
      <c r="A309" s="92" t="s">
        <v>1165</v>
      </c>
      <c r="B309" s="16" t="str">
        <f>VLOOKUP(A309,'Planning Periods'!$E$2:$N$540,10,FALSE)</f>
        <v>12/31/2015 - 12/31/2023</v>
      </c>
      <c r="C309" s="91">
        <v>2017</v>
      </c>
      <c r="D309" s="91" t="str">
        <f t="shared" si="4"/>
        <v>Capitola 2017</v>
      </c>
      <c r="E309" s="91">
        <v>34</v>
      </c>
      <c r="F309" s="363">
        <v>0</v>
      </c>
      <c r="G309" s="91">
        <v>0</v>
      </c>
      <c r="H309" s="91">
        <v>0</v>
      </c>
      <c r="I309" s="90"/>
      <c r="J309" s="91">
        <v>23</v>
      </c>
      <c r="K309" s="363">
        <v>0</v>
      </c>
      <c r="L309" s="91">
        <v>0</v>
      </c>
      <c r="M309" s="91">
        <v>0</v>
      </c>
      <c r="N309" s="90"/>
      <c r="O309" s="91">
        <v>26</v>
      </c>
      <c r="P309" s="91">
        <v>1</v>
      </c>
      <c r="Q309" s="90"/>
      <c r="R309" s="91">
        <v>60</v>
      </c>
      <c r="S309" s="91">
        <v>20</v>
      </c>
      <c r="T309" s="90">
        <v>0</v>
      </c>
      <c r="U309" s="91">
        <v>143</v>
      </c>
      <c r="V309" s="91">
        <v>21</v>
      </c>
    </row>
    <row r="310" spans="1:22">
      <c r="A310" s="92" t="s">
        <v>1084</v>
      </c>
      <c r="B310" s="16" t="str">
        <f>VLOOKUP(A310,'Planning Periods'!$E$2:$N$540,10,FALSE)</f>
        <v>04/30/2021 - 04/30/2029</v>
      </c>
      <c r="C310" s="91">
        <v>2013</v>
      </c>
      <c r="D310" s="91" t="str">
        <f t="shared" si="4"/>
        <v>Carlsbad 2013</v>
      </c>
      <c r="E310" s="91">
        <v>912</v>
      </c>
      <c r="F310" s="363">
        <v>35</v>
      </c>
      <c r="G310" s="91">
        <v>35</v>
      </c>
      <c r="H310" s="91">
        <v>0</v>
      </c>
      <c r="I310" s="90"/>
      <c r="J310" s="91">
        <v>693</v>
      </c>
      <c r="K310" s="363">
        <v>29</v>
      </c>
      <c r="L310" s="91">
        <v>28</v>
      </c>
      <c r="M310" s="91">
        <v>1</v>
      </c>
      <c r="N310" s="90"/>
      <c r="O310" s="91">
        <v>1062</v>
      </c>
      <c r="P310" s="91">
        <v>104</v>
      </c>
      <c r="Q310" s="90"/>
      <c r="R310" s="91">
        <v>2332</v>
      </c>
      <c r="S310" s="91">
        <v>1136</v>
      </c>
      <c r="T310" s="90">
        <v>1</v>
      </c>
      <c r="U310" s="91">
        <v>4999</v>
      </c>
      <c r="V310" s="91">
        <v>1304</v>
      </c>
    </row>
    <row r="311" spans="1:22">
      <c r="A311" s="92" t="s">
        <v>1084</v>
      </c>
      <c r="B311" s="16" t="str">
        <f>VLOOKUP(A311,'Planning Periods'!$E$2:$N$540,10,FALSE)</f>
        <v>04/30/2021 - 04/30/2029</v>
      </c>
      <c r="C311" s="91">
        <v>2014</v>
      </c>
      <c r="D311" s="91" t="str">
        <f t="shared" si="4"/>
        <v>Carlsbad 2014</v>
      </c>
      <c r="E311" s="91">
        <v>912</v>
      </c>
      <c r="F311" s="363">
        <v>0</v>
      </c>
      <c r="G311" s="91">
        <v>0</v>
      </c>
      <c r="H311" s="91">
        <v>0</v>
      </c>
      <c r="I311" s="90"/>
      <c r="J311" s="91">
        <v>693</v>
      </c>
      <c r="K311" s="363">
        <v>7</v>
      </c>
      <c r="L311" s="91">
        <v>7</v>
      </c>
      <c r="M311" s="91">
        <v>0</v>
      </c>
      <c r="N311" s="90"/>
      <c r="O311" s="91">
        <v>1062</v>
      </c>
      <c r="P311" s="91">
        <v>13</v>
      </c>
      <c r="Q311" s="90"/>
      <c r="R311" s="91">
        <v>2332</v>
      </c>
      <c r="S311" s="91">
        <v>235</v>
      </c>
      <c r="T311" s="90">
        <v>0</v>
      </c>
      <c r="U311" s="91">
        <v>4999</v>
      </c>
      <c r="V311" s="91">
        <v>255</v>
      </c>
    </row>
    <row r="312" spans="1:22">
      <c r="A312" s="92" t="s">
        <v>1084</v>
      </c>
      <c r="B312" s="16" t="str">
        <f>VLOOKUP(A312,'Planning Periods'!$E$2:$N$540,10,FALSE)</f>
        <v>04/30/2021 - 04/30/2029</v>
      </c>
      <c r="C312" s="91">
        <v>2015</v>
      </c>
      <c r="D312" s="91" t="str">
        <f t="shared" si="4"/>
        <v>Carlsbad 2015</v>
      </c>
      <c r="E312" s="91">
        <v>912</v>
      </c>
      <c r="F312" s="363">
        <v>0</v>
      </c>
      <c r="G312" s="91">
        <v>0</v>
      </c>
      <c r="H312" s="91">
        <v>0</v>
      </c>
      <c r="I312" s="90"/>
      <c r="J312" s="91">
        <v>693</v>
      </c>
      <c r="K312" s="363">
        <v>9</v>
      </c>
      <c r="L312" s="91">
        <v>9</v>
      </c>
      <c r="M312" s="91">
        <v>0</v>
      </c>
      <c r="N312" s="90"/>
      <c r="O312" s="91">
        <v>1062</v>
      </c>
      <c r="P312" s="91">
        <v>20</v>
      </c>
      <c r="Q312" s="90"/>
      <c r="R312" s="91">
        <v>2332</v>
      </c>
      <c r="S312" s="91">
        <v>200</v>
      </c>
      <c r="T312" s="90">
        <v>0</v>
      </c>
      <c r="U312" s="91">
        <v>4999</v>
      </c>
      <c r="V312" s="91">
        <v>229</v>
      </c>
    </row>
    <row r="313" spans="1:22">
      <c r="A313" s="92" t="s">
        <v>1084</v>
      </c>
      <c r="B313" s="16" t="str">
        <f>VLOOKUP(A313,'Planning Periods'!$E$2:$N$540,10,FALSE)</f>
        <v>04/30/2021 - 04/30/2029</v>
      </c>
      <c r="C313" s="91">
        <v>2016</v>
      </c>
      <c r="D313" s="91" t="str">
        <f t="shared" si="4"/>
        <v>Carlsbad 2016</v>
      </c>
      <c r="E313" s="91">
        <v>912</v>
      </c>
      <c r="F313" s="363">
        <v>7</v>
      </c>
      <c r="G313" s="91">
        <v>7</v>
      </c>
      <c r="H313" s="91">
        <v>0</v>
      </c>
      <c r="I313" s="90"/>
      <c r="J313" s="91">
        <v>693</v>
      </c>
      <c r="K313" s="363">
        <v>163</v>
      </c>
      <c r="L313" s="91">
        <v>163</v>
      </c>
      <c r="M313" s="91">
        <v>0</v>
      </c>
      <c r="N313" s="90"/>
      <c r="O313" s="91">
        <v>1062</v>
      </c>
      <c r="P313" s="91">
        <v>74</v>
      </c>
      <c r="Q313" s="90"/>
      <c r="R313" s="91">
        <v>2332</v>
      </c>
      <c r="S313" s="91">
        <v>439</v>
      </c>
      <c r="T313" s="90">
        <v>0</v>
      </c>
      <c r="U313" s="91">
        <v>4999</v>
      </c>
      <c r="V313" s="91">
        <v>683</v>
      </c>
    </row>
    <row r="314" spans="1:22">
      <c r="A314" s="92" t="s">
        <v>1084</v>
      </c>
      <c r="B314" s="16" t="str">
        <f>VLOOKUP(A314,'Planning Periods'!$E$2:$N$540,10,FALSE)</f>
        <v>04/30/2021 - 04/30/2029</v>
      </c>
      <c r="C314" s="91">
        <v>2017</v>
      </c>
      <c r="D314" s="91" t="str">
        <f t="shared" si="4"/>
        <v>Carlsbad 2017</v>
      </c>
      <c r="E314" s="91">
        <v>912</v>
      </c>
      <c r="F314" s="363">
        <v>0</v>
      </c>
      <c r="G314" s="91">
        <v>0</v>
      </c>
      <c r="H314" s="91">
        <v>0</v>
      </c>
      <c r="I314" s="90"/>
      <c r="J314" s="91">
        <v>693</v>
      </c>
      <c r="K314" s="363">
        <v>10</v>
      </c>
      <c r="L314" s="91">
        <v>8</v>
      </c>
      <c r="M314" s="91">
        <v>2</v>
      </c>
      <c r="N314" s="90"/>
      <c r="O314" s="91">
        <v>1062</v>
      </c>
      <c r="P314" s="91">
        <v>18</v>
      </c>
      <c r="Q314" s="90"/>
      <c r="R314" s="91">
        <v>2332</v>
      </c>
      <c r="S314" s="91">
        <v>624</v>
      </c>
      <c r="T314" s="90">
        <v>2</v>
      </c>
      <c r="U314" s="91">
        <v>4999</v>
      </c>
      <c r="V314" s="91">
        <v>652</v>
      </c>
    </row>
    <row r="315" spans="1:22">
      <c r="A315" t="s">
        <v>1285</v>
      </c>
      <c r="B315" s="16" t="str">
        <f>VLOOKUP(A315,'Planning Periods'!$E$2:$N$540,10,FALSE)</f>
        <v>12/31/2015 - 12/31/2023</v>
      </c>
      <c r="C315" s="91">
        <v>2014</v>
      </c>
      <c r="D315" s="91" t="str">
        <f t="shared" si="4"/>
        <v>Carmel-by-the-Sea 2014</v>
      </c>
      <c r="E315" s="363" t="s">
        <v>1307</v>
      </c>
      <c r="F315" s="363" t="s">
        <v>1307</v>
      </c>
      <c r="G315" s="363" t="s">
        <v>1307</v>
      </c>
      <c r="H315" s="363" t="s">
        <v>1307</v>
      </c>
      <c r="I315" s="363">
        <v>0</v>
      </c>
      <c r="J315" s="363" t="s">
        <v>1307</v>
      </c>
      <c r="K315" s="363" t="s">
        <v>1307</v>
      </c>
      <c r="L315" s="363" t="s">
        <v>1307</v>
      </c>
      <c r="M315" s="363" t="s">
        <v>1307</v>
      </c>
      <c r="N315" s="363">
        <v>0</v>
      </c>
      <c r="O315" s="363" t="s">
        <v>1307</v>
      </c>
      <c r="P315" s="363" t="s">
        <v>1307</v>
      </c>
      <c r="Q315" s="363"/>
      <c r="R315" s="363" t="s">
        <v>1307</v>
      </c>
      <c r="S315" s="363" t="s">
        <v>1307</v>
      </c>
      <c r="T315" s="363" t="s">
        <v>1307</v>
      </c>
      <c r="U315" s="363" t="s">
        <v>1307</v>
      </c>
      <c r="V315" s="363" t="s">
        <v>1307</v>
      </c>
    </row>
    <row r="316" spans="1:22">
      <c r="A316" t="s">
        <v>1285</v>
      </c>
      <c r="B316" s="16" t="str">
        <f>VLOOKUP(A316,'Planning Periods'!$E$2:$N$540,10,FALSE)</f>
        <v>12/31/2015 - 12/31/2023</v>
      </c>
      <c r="C316" s="91">
        <v>2015</v>
      </c>
      <c r="D316" s="91" t="str">
        <f t="shared" si="4"/>
        <v>Carmel-by-the-Sea 2015</v>
      </c>
      <c r="E316" t="s">
        <v>1307</v>
      </c>
      <c r="F316" t="s">
        <v>1307</v>
      </c>
      <c r="G316" t="s">
        <v>1307</v>
      </c>
      <c r="H316" t="s">
        <v>1307</v>
      </c>
      <c r="J316" t="s">
        <v>1307</v>
      </c>
      <c r="K316" t="s">
        <v>1307</v>
      </c>
      <c r="L316" t="s">
        <v>1307</v>
      </c>
      <c r="M316" t="s">
        <v>1307</v>
      </c>
      <c r="O316" t="s">
        <v>1307</v>
      </c>
      <c r="P316" t="s">
        <v>1307</v>
      </c>
      <c r="R316" t="s">
        <v>1307</v>
      </c>
      <c r="S316" t="s">
        <v>1307</v>
      </c>
      <c r="T316" t="s">
        <v>1307</v>
      </c>
      <c r="U316" t="s">
        <v>1307</v>
      </c>
      <c r="V316" t="s">
        <v>1307</v>
      </c>
    </row>
    <row r="317" spans="1:22">
      <c r="A317" t="s">
        <v>1285</v>
      </c>
      <c r="B317" s="16" t="str">
        <f>VLOOKUP(A317,'Planning Periods'!$E$2:$N$540,10,FALSE)</f>
        <v>12/31/2015 - 12/31/2023</v>
      </c>
      <c r="C317" s="91">
        <v>2016</v>
      </c>
      <c r="D317" s="91" t="str">
        <f t="shared" si="4"/>
        <v>Carmel-by-the-Sea 2016</v>
      </c>
      <c r="E317" t="s">
        <v>1307</v>
      </c>
      <c r="F317" t="s">
        <v>1307</v>
      </c>
      <c r="G317" t="s">
        <v>1307</v>
      </c>
      <c r="H317" t="s">
        <v>1307</v>
      </c>
      <c r="J317" t="s">
        <v>1307</v>
      </c>
      <c r="K317" t="s">
        <v>1307</v>
      </c>
      <c r="L317" t="s">
        <v>1307</v>
      </c>
      <c r="M317" t="s">
        <v>1307</v>
      </c>
      <c r="O317" t="s">
        <v>1307</v>
      </c>
      <c r="P317" t="s">
        <v>1307</v>
      </c>
      <c r="R317" t="s">
        <v>1307</v>
      </c>
      <c r="S317" t="s">
        <v>1307</v>
      </c>
      <c r="T317" t="s">
        <v>1307</v>
      </c>
      <c r="U317" t="s">
        <v>1307</v>
      </c>
      <c r="V317" t="s">
        <v>1307</v>
      </c>
    </row>
    <row r="318" spans="1:22">
      <c r="A318" t="s">
        <v>1285</v>
      </c>
      <c r="B318" s="16" t="str">
        <f>VLOOKUP(A318,'Planning Periods'!$E$2:$N$540,10,FALSE)</f>
        <v>12/31/2015 - 12/31/2023</v>
      </c>
      <c r="C318" s="91">
        <v>2017</v>
      </c>
      <c r="D318" s="91" t="str">
        <f t="shared" si="4"/>
        <v>Carmel-by-the-Sea 2017</v>
      </c>
      <c r="E318" t="s">
        <v>1307</v>
      </c>
      <c r="F318" t="s">
        <v>1307</v>
      </c>
      <c r="G318" t="s">
        <v>1307</v>
      </c>
      <c r="H318" t="s">
        <v>1307</v>
      </c>
      <c r="J318" t="s">
        <v>1307</v>
      </c>
      <c r="K318" t="s">
        <v>1307</v>
      </c>
      <c r="L318" t="s">
        <v>1307</v>
      </c>
      <c r="M318" t="s">
        <v>1307</v>
      </c>
      <c r="O318" t="s">
        <v>1307</v>
      </c>
      <c r="P318" t="s">
        <v>1307</v>
      </c>
      <c r="R318" t="s">
        <v>1307</v>
      </c>
      <c r="S318" t="s">
        <v>1307</v>
      </c>
      <c r="T318" t="s">
        <v>1307</v>
      </c>
      <c r="U318" t="s">
        <v>1307</v>
      </c>
      <c r="V318" t="s">
        <v>1307</v>
      </c>
    </row>
    <row r="319" spans="1:22">
      <c r="A319" s="92" t="s">
        <v>1163</v>
      </c>
      <c r="B319" s="16" t="str">
        <f>VLOOKUP(A319,'Planning Periods'!$E$2:$N$540,10,FALSE)</f>
        <v>02/15/2023 - 02/15/2031</v>
      </c>
      <c r="C319" s="91">
        <v>2014</v>
      </c>
      <c r="D319" s="91" t="str">
        <f t="shared" si="4"/>
        <v>Carpinteria 2014</v>
      </c>
      <c r="E319" s="91">
        <v>39</v>
      </c>
      <c r="F319" s="363">
        <v>33</v>
      </c>
      <c r="G319" s="91">
        <v>33</v>
      </c>
      <c r="H319" s="91">
        <v>0</v>
      </c>
      <c r="I319" s="90"/>
      <c r="J319" s="91">
        <v>26</v>
      </c>
      <c r="K319" s="363">
        <v>9</v>
      </c>
      <c r="L319" s="91">
        <v>9</v>
      </c>
      <c r="M319" s="91">
        <v>0</v>
      </c>
      <c r="N319" s="90"/>
      <c r="O319" s="91">
        <v>34</v>
      </c>
      <c r="P319" s="91">
        <v>0</v>
      </c>
      <c r="Q319" s="90"/>
      <c r="R319" s="91">
        <v>64</v>
      </c>
      <c r="S319" s="91">
        <v>46</v>
      </c>
      <c r="T319" s="90">
        <v>0</v>
      </c>
      <c r="U319" s="91">
        <v>163</v>
      </c>
      <c r="V319" s="91">
        <v>88</v>
      </c>
    </row>
    <row r="320" spans="1:22">
      <c r="A320" s="92" t="s">
        <v>1163</v>
      </c>
      <c r="B320" s="16" t="str">
        <f>VLOOKUP(A320,'Planning Periods'!$E$2:$N$540,10,FALSE)</f>
        <v>02/15/2023 - 02/15/2031</v>
      </c>
      <c r="C320" s="91">
        <v>2015</v>
      </c>
      <c r="D320" s="91" t="str">
        <f t="shared" si="4"/>
        <v>Carpinteria 2015</v>
      </c>
      <c r="E320" s="91">
        <v>39</v>
      </c>
      <c r="F320" s="363">
        <v>0</v>
      </c>
      <c r="G320" s="91">
        <v>0</v>
      </c>
      <c r="H320" s="91">
        <v>0</v>
      </c>
      <c r="I320" s="90"/>
      <c r="J320" s="91">
        <v>26</v>
      </c>
      <c r="K320" s="363">
        <v>0</v>
      </c>
      <c r="L320" s="91">
        <v>0</v>
      </c>
      <c r="M320" s="91">
        <v>0</v>
      </c>
      <c r="N320" s="90"/>
      <c r="O320" s="91">
        <v>34</v>
      </c>
      <c r="P320" s="91">
        <v>0</v>
      </c>
      <c r="Q320" s="90"/>
      <c r="R320" s="91">
        <v>64</v>
      </c>
      <c r="S320" s="91">
        <v>5</v>
      </c>
      <c r="T320" s="90">
        <v>0</v>
      </c>
      <c r="U320" s="91">
        <v>163</v>
      </c>
      <c r="V320" s="91">
        <v>5</v>
      </c>
    </row>
    <row r="321" spans="1:22">
      <c r="A321" s="92" t="s">
        <v>1163</v>
      </c>
      <c r="B321" s="16" t="str">
        <f>VLOOKUP(A321,'Planning Periods'!$E$2:$N$540,10,FALSE)</f>
        <v>02/15/2023 - 02/15/2031</v>
      </c>
      <c r="C321" s="91">
        <v>2016</v>
      </c>
      <c r="D321" s="91" t="str">
        <f t="shared" si="4"/>
        <v>Carpinteria 2016</v>
      </c>
      <c r="E321" s="91">
        <v>39</v>
      </c>
      <c r="F321" s="363">
        <v>0</v>
      </c>
      <c r="G321" s="91">
        <v>0</v>
      </c>
      <c r="H321" s="91">
        <v>0</v>
      </c>
      <c r="I321" s="90"/>
      <c r="J321" s="91">
        <v>26</v>
      </c>
      <c r="K321" s="363">
        <v>0</v>
      </c>
      <c r="L321" s="91">
        <v>0</v>
      </c>
      <c r="M321" s="91">
        <v>0</v>
      </c>
      <c r="N321" s="90"/>
      <c r="O321" s="91">
        <v>34</v>
      </c>
      <c r="P321" s="91">
        <v>0</v>
      </c>
      <c r="Q321" s="90"/>
      <c r="R321" s="91">
        <v>64</v>
      </c>
      <c r="S321" s="91">
        <v>4</v>
      </c>
      <c r="T321" s="90">
        <v>0</v>
      </c>
      <c r="U321" s="91">
        <v>163</v>
      </c>
      <c r="V321" s="91">
        <v>4</v>
      </c>
    </row>
    <row r="322" spans="1:22">
      <c r="A322" s="92" t="s">
        <v>1163</v>
      </c>
      <c r="B322" s="16" t="str">
        <f>VLOOKUP(A322,'Planning Periods'!$E$2:$N$540,10,FALSE)</f>
        <v>02/15/2023 - 02/15/2031</v>
      </c>
      <c r="C322" s="91">
        <v>2017</v>
      </c>
      <c r="D322" s="91" t="str">
        <f t="shared" si="4"/>
        <v>Carpinteria 2017</v>
      </c>
      <c r="E322" s="91">
        <v>39</v>
      </c>
      <c r="F322" s="363">
        <v>0</v>
      </c>
      <c r="G322" s="91">
        <v>0</v>
      </c>
      <c r="H322" s="91">
        <v>0</v>
      </c>
      <c r="I322" s="90"/>
      <c r="J322" s="91">
        <v>26</v>
      </c>
      <c r="K322" s="363">
        <v>3</v>
      </c>
      <c r="L322" s="91">
        <v>3</v>
      </c>
      <c r="M322" s="91">
        <v>0</v>
      </c>
      <c r="N322" s="90"/>
      <c r="O322" s="91">
        <v>34</v>
      </c>
      <c r="P322" s="91">
        <v>0</v>
      </c>
      <c r="Q322" s="90"/>
      <c r="R322" s="91">
        <v>64</v>
      </c>
      <c r="S322" s="91">
        <v>0</v>
      </c>
      <c r="T322" s="90">
        <v>0</v>
      </c>
      <c r="U322" s="91">
        <v>163</v>
      </c>
      <c r="V322" s="91">
        <v>3</v>
      </c>
    </row>
    <row r="323" spans="1:22">
      <c r="A323" s="92" t="s">
        <v>1086</v>
      </c>
      <c r="B323" s="16"/>
      <c r="C323" s="91">
        <v>2013</v>
      </c>
      <c r="D323" s="91" t="str">
        <f t="shared" si="4"/>
        <v>Carson 2013</v>
      </c>
      <c r="E323" s="91" t="s">
        <v>1307</v>
      </c>
      <c r="F323" s="363" t="s">
        <v>1307</v>
      </c>
      <c r="G323" s="91" t="s">
        <v>1307</v>
      </c>
      <c r="H323" s="91" t="s">
        <v>1307</v>
      </c>
      <c r="I323" s="90"/>
      <c r="J323" s="91" t="s">
        <v>1307</v>
      </c>
      <c r="K323" s="363" t="s">
        <v>1307</v>
      </c>
      <c r="L323" s="91" t="s">
        <v>1307</v>
      </c>
      <c r="M323" s="91" t="s">
        <v>1307</v>
      </c>
      <c r="N323" s="90"/>
      <c r="O323" s="91" t="s">
        <v>1307</v>
      </c>
      <c r="P323" s="91" t="s">
        <v>1307</v>
      </c>
      <c r="Q323" s="90"/>
      <c r="R323" s="91" t="s">
        <v>1307</v>
      </c>
      <c r="S323" s="91" t="s">
        <v>1307</v>
      </c>
      <c r="T323" s="90" t="s">
        <v>1307</v>
      </c>
      <c r="U323" s="91" t="s">
        <v>1307</v>
      </c>
      <c r="V323" s="91" t="s">
        <v>1307</v>
      </c>
    </row>
    <row r="324" spans="1:22">
      <c r="A324" s="92" t="s">
        <v>1086</v>
      </c>
      <c r="B324" s="16" t="str">
        <f>VLOOKUP(A324,'Planning Periods'!$E$2:$N$540,10,FALSE)</f>
        <v>10/15/2021 - 10/15/2029</v>
      </c>
      <c r="C324" s="91">
        <v>2014</v>
      </c>
      <c r="D324" s="91" t="str">
        <f t="shared" si="4"/>
        <v>Carson 2014</v>
      </c>
      <c r="E324" s="91" t="s">
        <v>1307</v>
      </c>
      <c r="F324" s="363" t="s">
        <v>1307</v>
      </c>
      <c r="G324" s="91" t="s">
        <v>1307</v>
      </c>
      <c r="H324" s="91" t="s">
        <v>1307</v>
      </c>
      <c r="I324" s="90"/>
      <c r="J324" s="91" t="s">
        <v>1307</v>
      </c>
      <c r="K324" s="363" t="s">
        <v>1307</v>
      </c>
      <c r="L324" s="91" t="s">
        <v>1307</v>
      </c>
      <c r="M324" s="91" t="s">
        <v>1307</v>
      </c>
      <c r="N324" s="90"/>
      <c r="O324" s="91" t="s">
        <v>1307</v>
      </c>
      <c r="P324" s="91" t="s">
        <v>1307</v>
      </c>
      <c r="Q324" s="90"/>
      <c r="R324" s="91" t="s">
        <v>1307</v>
      </c>
      <c r="S324" s="91" t="s">
        <v>1307</v>
      </c>
      <c r="T324" s="90" t="s">
        <v>1307</v>
      </c>
      <c r="U324" s="91" t="s">
        <v>1307</v>
      </c>
      <c r="V324" s="91" t="s">
        <v>1307</v>
      </c>
    </row>
    <row r="325" spans="1:22">
      <c r="A325" s="92" t="s">
        <v>1086</v>
      </c>
      <c r="B325" s="16" t="str">
        <f>VLOOKUP(A325,'Planning Periods'!$E$2:$N$540,10,FALSE)</f>
        <v>10/15/2021 - 10/15/2029</v>
      </c>
      <c r="C325" s="91">
        <v>2015</v>
      </c>
      <c r="D325" s="91" t="str">
        <f t="shared" si="4"/>
        <v>Carson 2015</v>
      </c>
      <c r="E325" s="91">
        <v>447</v>
      </c>
      <c r="F325" s="363">
        <v>0</v>
      </c>
      <c r="G325" s="91">
        <v>0</v>
      </c>
      <c r="H325" s="91">
        <v>0</v>
      </c>
      <c r="I325" s="90"/>
      <c r="J325" s="91">
        <v>263</v>
      </c>
      <c r="K325" s="363">
        <v>0</v>
      </c>
      <c r="L325" s="91">
        <v>0</v>
      </c>
      <c r="M325" s="91">
        <v>0</v>
      </c>
      <c r="N325" s="90"/>
      <c r="O325" s="91">
        <v>280</v>
      </c>
      <c r="P325" s="91">
        <v>11</v>
      </c>
      <c r="Q325" s="90"/>
      <c r="R325" s="91">
        <v>708</v>
      </c>
      <c r="S325" s="91">
        <v>83</v>
      </c>
      <c r="T325" s="90">
        <v>0</v>
      </c>
      <c r="U325" s="91">
        <v>1698</v>
      </c>
      <c r="V325" s="91">
        <v>94</v>
      </c>
    </row>
    <row r="326" spans="1:22">
      <c r="A326" s="92" t="s">
        <v>1086</v>
      </c>
      <c r="B326" s="16" t="str">
        <f>VLOOKUP(A326,'Planning Periods'!$E$2:$N$540,10,FALSE)</f>
        <v>10/15/2021 - 10/15/2029</v>
      </c>
      <c r="C326" s="91">
        <v>2016</v>
      </c>
      <c r="D326" s="91" t="str">
        <f t="shared" si="4"/>
        <v>Carson 2016</v>
      </c>
      <c r="E326" s="91">
        <v>447</v>
      </c>
      <c r="F326" s="363">
        <v>0</v>
      </c>
      <c r="G326" s="91">
        <v>0</v>
      </c>
      <c r="H326" s="91">
        <v>0</v>
      </c>
      <c r="I326" s="90"/>
      <c r="J326" s="91">
        <v>263</v>
      </c>
      <c r="K326" s="363">
        <v>0</v>
      </c>
      <c r="L326" s="91">
        <v>0</v>
      </c>
      <c r="M326" s="91">
        <v>0</v>
      </c>
      <c r="N326" s="90"/>
      <c r="O326" s="91">
        <v>280</v>
      </c>
      <c r="P326" s="91">
        <v>35</v>
      </c>
      <c r="Q326" s="90"/>
      <c r="R326" s="91">
        <v>708</v>
      </c>
      <c r="S326" s="91">
        <v>0</v>
      </c>
      <c r="T326" s="90">
        <v>0</v>
      </c>
      <c r="U326" s="91">
        <v>1698</v>
      </c>
      <c r="V326" s="91">
        <v>35</v>
      </c>
    </row>
    <row r="327" spans="1:22">
      <c r="A327" s="92" t="s">
        <v>1086</v>
      </c>
      <c r="B327" s="16" t="str">
        <f>VLOOKUP(A327,'Planning Periods'!$E$2:$N$540,10,FALSE)</f>
        <v>10/15/2021 - 10/15/2029</v>
      </c>
      <c r="C327" s="91">
        <v>2017</v>
      </c>
      <c r="D327" s="91" t="str">
        <f t="shared" si="4"/>
        <v>Carson 2017</v>
      </c>
      <c r="E327" s="91">
        <v>447</v>
      </c>
      <c r="F327" s="363">
        <v>39</v>
      </c>
      <c r="G327" s="91">
        <v>39</v>
      </c>
      <c r="H327" s="91">
        <v>0</v>
      </c>
      <c r="I327" s="90"/>
      <c r="J327" s="91">
        <v>263</v>
      </c>
      <c r="K327" s="363">
        <v>56</v>
      </c>
      <c r="L327" s="91">
        <v>56</v>
      </c>
      <c r="M327" s="91">
        <v>0</v>
      </c>
      <c r="N327" s="90"/>
      <c r="O327" s="91">
        <v>280</v>
      </c>
      <c r="P327" s="91">
        <v>84</v>
      </c>
      <c r="Q327" s="90"/>
      <c r="R327" s="91">
        <v>708</v>
      </c>
      <c r="S327" s="91">
        <v>0</v>
      </c>
      <c r="T327" s="90">
        <v>0</v>
      </c>
      <c r="U327" s="91">
        <v>1698</v>
      </c>
      <c r="V327" s="91">
        <v>179</v>
      </c>
    </row>
    <row r="328" spans="1:22">
      <c r="A328" s="92" t="s">
        <v>1094</v>
      </c>
      <c r="B328" s="16"/>
      <c r="C328" s="91">
        <v>2013</v>
      </c>
      <c r="D328" s="91" t="str">
        <f t="shared" si="4"/>
        <v>Cathedral 2013</v>
      </c>
      <c r="E328" s="91" t="s">
        <v>1307</v>
      </c>
      <c r="F328" s="363" t="s">
        <v>1307</v>
      </c>
      <c r="G328" s="91" t="s">
        <v>1307</v>
      </c>
      <c r="H328" s="91" t="s">
        <v>1307</v>
      </c>
      <c r="I328" s="90"/>
      <c r="J328" s="91" t="s">
        <v>1307</v>
      </c>
      <c r="K328" s="363" t="s">
        <v>1307</v>
      </c>
      <c r="L328" s="91" t="s">
        <v>1307</v>
      </c>
      <c r="M328" s="91" t="s">
        <v>1307</v>
      </c>
      <c r="N328" s="90"/>
      <c r="O328" s="91" t="s">
        <v>1307</v>
      </c>
      <c r="P328" s="91" t="s">
        <v>1307</v>
      </c>
      <c r="Q328" s="90"/>
      <c r="R328" s="91" t="s">
        <v>1307</v>
      </c>
      <c r="S328" s="91" t="s">
        <v>1307</v>
      </c>
      <c r="T328" s="90" t="s">
        <v>1307</v>
      </c>
      <c r="U328" s="91" t="s">
        <v>1307</v>
      </c>
      <c r="V328" s="91" t="s">
        <v>1307</v>
      </c>
    </row>
    <row r="329" spans="1:22">
      <c r="A329" s="92" t="s">
        <v>1094</v>
      </c>
      <c r="B329" s="16" t="str">
        <f>VLOOKUP(A329,'Planning Periods'!$E$2:$N$540,10,FALSE)</f>
        <v>10/15/2021 - 10/15/2029</v>
      </c>
      <c r="C329" s="91">
        <v>2014</v>
      </c>
      <c r="D329" s="91" t="str">
        <f t="shared" si="4"/>
        <v>Cathedral 2014</v>
      </c>
      <c r="E329" s="91">
        <v>141</v>
      </c>
      <c r="F329" s="363">
        <v>0</v>
      </c>
      <c r="G329" s="91">
        <v>0</v>
      </c>
      <c r="H329" s="91">
        <v>0</v>
      </c>
      <c r="I329" s="90"/>
      <c r="J329" s="91">
        <v>95</v>
      </c>
      <c r="K329" s="363">
        <v>0</v>
      </c>
      <c r="L329" s="91">
        <v>0</v>
      </c>
      <c r="M329" s="91">
        <v>0</v>
      </c>
      <c r="N329" s="90"/>
      <c r="O329" s="91">
        <v>110</v>
      </c>
      <c r="P329" s="91">
        <v>32</v>
      </c>
      <c r="Q329" s="90"/>
      <c r="R329" s="91">
        <v>254</v>
      </c>
      <c r="S329" s="91">
        <v>0</v>
      </c>
      <c r="T329" s="90">
        <v>0</v>
      </c>
      <c r="U329" s="91">
        <v>600</v>
      </c>
      <c r="V329" s="91">
        <v>32</v>
      </c>
    </row>
    <row r="330" spans="1:22">
      <c r="A330" s="92" t="s">
        <v>1094</v>
      </c>
      <c r="B330" s="16" t="str">
        <f>VLOOKUP(A330,'Planning Periods'!$E$2:$N$540,10,FALSE)</f>
        <v>10/15/2021 - 10/15/2029</v>
      </c>
      <c r="C330" s="91">
        <v>2015</v>
      </c>
      <c r="D330" s="91" t="str">
        <f t="shared" si="4"/>
        <v>Cathedral 2015</v>
      </c>
      <c r="E330" s="91">
        <v>141</v>
      </c>
      <c r="F330" s="363">
        <v>0</v>
      </c>
      <c r="G330" s="91">
        <v>0</v>
      </c>
      <c r="H330" s="91">
        <v>0</v>
      </c>
      <c r="I330" s="90"/>
      <c r="J330" s="91">
        <v>95</v>
      </c>
      <c r="K330" s="363">
        <v>0</v>
      </c>
      <c r="L330" s="91">
        <v>0</v>
      </c>
      <c r="M330" s="91">
        <v>0</v>
      </c>
      <c r="N330" s="90"/>
      <c r="O330" s="91">
        <v>110</v>
      </c>
      <c r="P330" s="91">
        <v>21</v>
      </c>
      <c r="Q330" s="90"/>
      <c r="R330" s="91">
        <v>254</v>
      </c>
      <c r="S330" s="91">
        <v>3</v>
      </c>
      <c r="T330" s="90">
        <v>0</v>
      </c>
      <c r="U330" s="91">
        <v>600</v>
      </c>
      <c r="V330" s="91">
        <v>24</v>
      </c>
    </row>
    <row r="331" spans="1:22">
      <c r="A331" s="92" t="s">
        <v>1094</v>
      </c>
      <c r="B331" s="16" t="str">
        <f>VLOOKUP(A331,'Planning Periods'!$E$2:$N$540,10,FALSE)</f>
        <v>10/15/2021 - 10/15/2029</v>
      </c>
      <c r="C331" s="91">
        <v>2016</v>
      </c>
      <c r="D331" s="91" t="str">
        <f t="shared" si="4"/>
        <v>Cathedral 2016</v>
      </c>
      <c r="E331" s="91">
        <v>141</v>
      </c>
      <c r="F331" s="363">
        <v>0</v>
      </c>
      <c r="G331" s="91">
        <v>0</v>
      </c>
      <c r="H331" s="91">
        <v>0</v>
      </c>
      <c r="I331" s="90"/>
      <c r="J331" s="91">
        <v>95</v>
      </c>
      <c r="K331" s="363">
        <v>0</v>
      </c>
      <c r="L331" s="91">
        <v>0</v>
      </c>
      <c r="M331" s="91">
        <v>0</v>
      </c>
      <c r="N331" s="90"/>
      <c r="O331" s="91">
        <v>110</v>
      </c>
      <c r="P331" s="91">
        <v>0</v>
      </c>
      <c r="Q331" s="90"/>
      <c r="R331" s="91">
        <v>254</v>
      </c>
      <c r="S331" s="91">
        <v>0</v>
      </c>
      <c r="T331" s="90">
        <v>0</v>
      </c>
      <c r="U331" s="91">
        <v>600</v>
      </c>
      <c r="V331" s="91">
        <v>0</v>
      </c>
    </row>
    <row r="332" spans="1:22">
      <c r="A332" s="92" t="s">
        <v>1094</v>
      </c>
      <c r="B332" s="16" t="str">
        <f>VLOOKUP(A332,'Planning Periods'!$E$2:$N$540,10,FALSE)</f>
        <v>10/15/2021 - 10/15/2029</v>
      </c>
      <c r="C332" s="91">
        <v>2017</v>
      </c>
      <c r="D332" s="91" t="str">
        <f t="shared" si="4"/>
        <v>Cathedral 2017</v>
      </c>
      <c r="E332" s="91">
        <v>141</v>
      </c>
      <c r="F332" s="363">
        <v>0</v>
      </c>
      <c r="G332" s="91">
        <v>0</v>
      </c>
      <c r="H332" s="91">
        <v>0</v>
      </c>
      <c r="I332" s="90"/>
      <c r="J332" s="91">
        <v>95</v>
      </c>
      <c r="K332" s="363">
        <v>0</v>
      </c>
      <c r="L332" s="91">
        <v>0</v>
      </c>
      <c r="M332" s="91">
        <v>0</v>
      </c>
      <c r="N332" s="90"/>
      <c r="O332" s="91">
        <v>110</v>
      </c>
      <c r="P332" s="91">
        <v>69</v>
      </c>
      <c r="Q332" s="90"/>
      <c r="R332" s="91">
        <v>254</v>
      </c>
      <c r="S332" s="91">
        <v>0</v>
      </c>
      <c r="T332" s="90">
        <v>0</v>
      </c>
      <c r="U332" s="91">
        <v>600</v>
      </c>
      <c r="V332" s="91">
        <v>69</v>
      </c>
    </row>
    <row r="333" spans="1:22">
      <c r="A333" s="92" t="s">
        <v>1293</v>
      </c>
      <c r="B333" s="16" t="str">
        <f>VLOOKUP(A333,'Planning Periods'!$E$2:$N$540,10,FALSE)</f>
        <v>12/31/2015 - 12/31/2023</v>
      </c>
      <c r="C333" s="91">
        <v>2014</v>
      </c>
      <c r="D333" s="91" t="str">
        <f t="shared" si="4"/>
        <v>Ceres 2014</v>
      </c>
      <c r="E333" s="91" t="s">
        <v>1307</v>
      </c>
      <c r="F333" s="363" t="s">
        <v>1307</v>
      </c>
      <c r="G333" s="91" t="s">
        <v>1307</v>
      </c>
      <c r="H333" s="91" t="s">
        <v>1307</v>
      </c>
      <c r="I333" s="90"/>
      <c r="J333" s="91" t="s">
        <v>1307</v>
      </c>
      <c r="K333" s="363" t="s">
        <v>1307</v>
      </c>
      <c r="L333" s="91" t="s">
        <v>1307</v>
      </c>
      <c r="M333" s="91" t="s">
        <v>1307</v>
      </c>
      <c r="N333" s="90"/>
      <c r="O333" s="91" t="s">
        <v>1307</v>
      </c>
      <c r="P333" s="91" t="s">
        <v>1307</v>
      </c>
      <c r="Q333" s="90"/>
      <c r="R333" s="91" t="s">
        <v>1307</v>
      </c>
      <c r="S333" s="91" t="s">
        <v>1307</v>
      </c>
      <c r="T333" s="90" t="s">
        <v>1307</v>
      </c>
      <c r="U333" s="91" t="s">
        <v>1307</v>
      </c>
      <c r="V333" s="91" t="s">
        <v>1307</v>
      </c>
    </row>
    <row r="334" spans="1:22">
      <c r="A334" s="92" t="s">
        <v>1293</v>
      </c>
      <c r="B334" s="16" t="str">
        <f>VLOOKUP(A334,'Planning Periods'!$E$2:$N$540,10,FALSE)</f>
        <v>12/31/2015 - 12/31/2023</v>
      </c>
      <c r="C334" s="91">
        <v>2015</v>
      </c>
      <c r="D334" s="91" t="str">
        <f t="shared" si="4"/>
        <v>Ceres 2015</v>
      </c>
      <c r="E334" s="91" t="s">
        <v>1307</v>
      </c>
      <c r="F334" s="363" t="s">
        <v>1307</v>
      </c>
      <c r="G334" s="91" t="s">
        <v>1307</v>
      </c>
      <c r="H334" s="91" t="s">
        <v>1307</v>
      </c>
      <c r="I334" s="90"/>
      <c r="J334" s="91" t="s">
        <v>1307</v>
      </c>
      <c r="K334" s="363" t="s">
        <v>1307</v>
      </c>
      <c r="L334" s="91" t="s">
        <v>1307</v>
      </c>
      <c r="M334" s="91" t="s">
        <v>1307</v>
      </c>
      <c r="N334" s="90"/>
      <c r="O334" s="91" t="s">
        <v>1307</v>
      </c>
      <c r="P334" s="91" t="s">
        <v>1307</v>
      </c>
      <c r="Q334" s="90"/>
      <c r="R334" s="91" t="s">
        <v>1307</v>
      </c>
      <c r="S334" s="91" t="s">
        <v>1307</v>
      </c>
      <c r="T334" s="90" t="s">
        <v>1307</v>
      </c>
      <c r="U334" s="91" t="s">
        <v>1307</v>
      </c>
      <c r="V334" s="91" t="s">
        <v>1307</v>
      </c>
    </row>
    <row r="335" spans="1:22">
      <c r="A335" s="92" t="s">
        <v>1293</v>
      </c>
      <c r="B335" s="16" t="str">
        <f>VLOOKUP(A335,'Planning Periods'!$E$2:$N$540,10,FALSE)</f>
        <v>12/31/2015 - 12/31/2023</v>
      </c>
      <c r="C335" s="91">
        <v>2016</v>
      </c>
      <c r="D335" s="91" t="str">
        <f t="shared" si="4"/>
        <v>Ceres 2016</v>
      </c>
      <c r="E335" s="91">
        <v>622</v>
      </c>
      <c r="F335" s="363">
        <v>0</v>
      </c>
      <c r="G335" s="91">
        <v>0</v>
      </c>
      <c r="H335" s="91">
        <v>0</v>
      </c>
      <c r="I335" s="90"/>
      <c r="J335" s="91">
        <v>399</v>
      </c>
      <c r="K335" s="363">
        <v>0</v>
      </c>
      <c r="L335" s="91">
        <v>0</v>
      </c>
      <c r="M335" s="91">
        <v>0</v>
      </c>
      <c r="N335" s="90"/>
      <c r="O335" s="91">
        <v>446</v>
      </c>
      <c r="P335" s="91">
        <v>0</v>
      </c>
      <c r="Q335" s="90"/>
      <c r="R335" s="91">
        <v>1104</v>
      </c>
      <c r="S335" s="91">
        <v>0</v>
      </c>
      <c r="T335" s="90">
        <v>0</v>
      </c>
      <c r="U335" s="91">
        <v>2571</v>
      </c>
      <c r="V335" s="91">
        <v>0</v>
      </c>
    </row>
    <row r="336" spans="1:22">
      <c r="A336" s="92" t="s">
        <v>1293</v>
      </c>
      <c r="B336" s="16" t="str">
        <f>VLOOKUP(A336,'Planning Periods'!$E$2:$N$540,10,FALSE)</f>
        <v>12/31/2015 - 12/31/2023</v>
      </c>
      <c r="C336" s="91">
        <v>2017</v>
      </c>
      <c r="D336" s="91" t="str">
        <f t="shared" si="4"/>
        <v>Ceres 2017</v>
      </c>
      <c r="E336" s="91">
        <v>622</v>
      </c>
      <c r="F336" s="363">
        <v>0</v>
      </c>
      <c r="G336" s="91">
        <v>0</v>
      </c>
      <c r="H336" s="91">
        <v>0</v>
      </c>
      <c r="I336" s="90"/>
      <c r="J336" s="91">
        <v>399</v>
      </c>
      <c r="K336" s="363">
        <v>0</v>
      </c>
      <c r="L336" s="91">
        <v>0</v>
      </c>
      <c r="M336" s="91">
        <v>0</v>
      </c>
      <c r="N336" s="90"/>
      <c r="O336" s="91">
        <v>446</v>
      </c>
      <c r="P336" s="91">
        <v>5</v>
      </c>
      <c r="Q336" s="90"/>
      <c r="R336" s="91">
        <v>1104</v>
      </c>
      <c r="S336" s="91">
        <v>0</v>
      </c>
      <c r="T336" s="90">
        <v>0</v>
      </c>
      <c r="U336" s="91">
        <v>2571</v>
      </c>
      <c r="V336" s="91">
        <v>5</v>
      </c>
    </row>
    <row r="337" spans="1:22">
      <c r="A337" s="92" t="s">
        <v>1100</v>
      </c>
      <c r="B337" s="16"/>
      <c r="C337" s="91">
        <v>2013</v>
      </c>
      <c r="D337" s="91" t="str">
        <f t="shared" si="4"/>
        <v>Cerritos 2013</v>
      </c>
      <c r="E337" s="91">
        <v>23</v>
      </c>
      <c r="F337" s="363">
        <v>0</v>
      </c>
      <c r="G337" s="91">
        <v>0</v>
      </c>
      <c r="H337" s="91">
        <v>0</v>
      </c>
      <c r="I337" s="90"/>
      <c r="J337" s="91">
        <v>14</v>
      </c>
      <c r="K337" s="363">
        <v>0</v>
      </c>
      <c r="L337" s="91">
        <v>0</v>
      </c>
      <c r="M337" s="91">
        <v>0</v>
      </c>
      <c r="N337" s="90"/>
      <c r="O337" s="91">
        <v>14</v>
      </c>
      <c r="P337" s="91">
        <v>0</v>
      </c>
      <c r="Q337" s="90"/>
      <c r="R337" s="91">
        <v>35</v>
      </c>
      <c r="S337" s="91">
        <v>0</v>
      </c>
      <c r="T337" s="90">
        <v>0</v>
      </c>
      <c r="U337" s="91">
        <v>86</v>
      </c>
      <c r="V337" s="91">
        <v>0</v>
      </c>
    </row>
    <row r="338" spans="1:22">
      <c r="A338" s="92" t="s">
        <v>1100</v>
      </c>
      <c r="B338" s="16" t="str">
        <f>VLOOKUP(A338,'Planning Periods'!$E$2:$N$540,10,FALSE)</f>
        <v>10/15/2021 - 10/15/2029</v>
      </c>
      <c r="C338" s="91">
        <v>2014</v>
      </c>
      <c r="D338" s="91" t="str">
        <f t="shared" si="4"/>
        <v>Cerritos 2014</v>
      </c>
      <c r="E338" s="91">
        <v>23</v>
      </c>
      <c r="F338" s="363">
        <v>0</v>
      </c>
      <c r="G338" s="91">
        <v>0</v>
      </c>
      <c r="H338" s="91">
        <v>0</v>
      </c>
      <c r="I338" s="90"/>
      <c r="J338" s="91">
        <v>14</v>
      </c>
      <c r="K338" s="363">
        <v>0</v>
      </c>
      <c r="L338" s="91">
        <v>0</v>
      </c>
      <c r="M338" s="91">
        <v>0</v>
      </c>
      <c r="N338" s="90"/>
      <c r="O338" s="91">
        <v>14</v>
      </c>
      <c r="P338" s="91">
        <v>0</v>
      </c>
      <c r="Q338" s="90"/>
      <c r="R338" s="91">
        <v>35</v>
      </c>
      <c r="S338" s="91">
        <v>223</v>
      </c>
      <c r="T338" s="90">
        <v>0</v>
      </c>
      <c r="U338" s="91">
        <v>86</v>
      </c>
      <c r="V338" s="91">
        <v>223</v>
      </c>
    </row>
    <row r="339" spans="1:22">
      <c r="A339" s="92" t="s">
        <v>1100</v>
      </c>
      <c r="B339" s="16" t="str">
        <f>VLOOKUP(A339,'Planning Periods'!$E$2:$N$540,10,FALSE)</f>
        <v>10/15/2021 - 10/15/2029</v>
      </c>
      <c r="C339" s="91">
        <v>2015</v>
      </c>
      <c r="D339" s="91" t="str">
        <f t="shared" si="4"/>
        <v>Cerritos 2015</v>
      </c>
      <c r="E339" s="91">
        <v>23</v>
      </c>
      <c r="F339" s="363">
        <v>0</v>
      </c>
      <c r="G339" s="91">
        <v>0</v>
      </c>
      <c r="H339" s="91">
        <v>0</v>
      </c>
      <c r="I339" s="90"/>
      <c r="J339" s="91">
        <v>14</v>
      </c>
      <c r="K339" s="363">
        <v>0</v>
      </c>
      <c r="L339" s="91">
        <v>0</v>
      </c>
      <c r="M339" s="91">
        <v>0</v>
      </c>
      <c r="N339" s="90"/>
      <c r="O339" s="91">
        <v>14</v>
      </c>
      <c r="P339" s="91">
        <v>0</v>
      </c>
      <c r="Q339" s="90"/>
      <c r="R339" s="91">
        <v>35</v>
      </c>
      <c r="S339" s="91">
        <v>0</v>
      </c>
      <c r="T339" s="90">
        <v>0</v>
      </c>
      <c r="U339" s="91">
        <v>86</v>
      </c>
      <c r="V339" s="91">
        <v>0</v>
      </c>
    </row>
    <row r="340" spans="1:22">
      <c r="A340" s="92" t="s">
        <v>1100</v>
      </c>
      <c r="B340" s="16" t="str">
        <f>VLOOKUP(A340,'Planning Periods'!$E$2:$N$540,10,FALSE)</f>
        <v>10/15/2021 - 10/15/2029</v>
      </c>
      <c r="C340" s="91">
        <v>2016</v>
      </c>
      <c r="D340" s="91" t="str">
        <f t="shared" si="4"/>
        <v>Cerritos 2016</v>
      </c>
      <c r="E340" s="91">
        <v>23</v>
      </c>
      <c r="F340" s="363">
        <v>0</v>
      </c>
      <c r="G340" s="91">
        <v>0</v>
      </c>
      <c r="H340" s="91">
        <v>0</v>
      </c>
      <c r="I340" s="90"/>
      <c r="J340" s="91">
        <v>14</v>
      </c>
      <c r="K340" s="363">
        <v>0</v>
      </c>
      <c r="L340" s="91">
        <v>0</v>
      </c>
      <c r="M340" s="91">
        <v>0</v>
      </c>
      <c r="N340" s="90"/>
      <c r="O340" s="91">
        <v>14</v>
      </c>
      <c r="P340" s="91">
        <v>0</v>
      </c>
      <c r="Q340" s="90"/>
      <c r="R340" s="91">
        <v>35</v>
      </c>
      <c r="S340" s="91">
        <v>132</v>
      </c>
      <c r="T340" s="90">
        <v>0</v>
      </c>
      <c r="U340" s="91">
        <v>86</v>
      </c>
      <c r="V340" s="91">
        <v>132</v>
      </c>
    </row>
    <row r="341" spans="1:22">
      <c r="A341" s="92" t="s">
        <v>1100</v>
      </c>
      <c r="B341" s="16" t="str">
        <f>VLOOKUP(A341,'Planning Periods'!$E$2:$N$540,10,FALSE)</f>
        <v>10/15/2021 - 10/15/2029</v>
      </c>
      <c r="C341" s="91">
        <v>2017</v>
      </c>
      <c r="D341" s="91" t="str">
        <f t="shared" si="4"/>
        <v>Cerritos 2017</v>
      </c>
      <c r="E341" s="91">
        <v>23</v>
      </c>
      <c r="F341" s="363">
        <v>0</v>
      </c>
      <c r="G341" s="91">
        <v>0</v>
      </c>
      <c r="H341" s="91">
        <v>0</v>
      </c>
      <c r="I341" s="90"/>
      <c r="J341" s="91">
        <v>14</v>
      </c>
      <c r="K341" s="363">
        <v>0</v>
      </c>
      <c r="L341" s="91">
        <v>0</v>
      </c>
      <c r="M341" s="91">
        <v>0</v>
      </c>
      <c r="N341" s="90"/>
      <c r="O341" s="91">
        <v>14</v>
      </c>
      <c r="P341" s="91">
        <v>0</v>
      </c>
      <c r="Q341" s="90"/>
      <c r="R341" s="91">
        <v>35</v>
      </c>
      <c r="S341" s="91">
        <v>0</v>
      </c>
      <c r="T341" s="90">
        <v>0</v>
      </c>
      <c r="U341" s="91">
        <v>86</v>
      </c>
      <c r="V341" s="91">
        <v>0</v>
      </c>
    </row>
    <row r="342" spans="1:22">
      <c r="A342" s="92" t="s">
        <v>837</v>
      </c>
      <c r="B342" s="16" t="str">
        <f>VLOOKUP(A342,'Planning Periods'!$E$2:$N$540,10,FALSE)</f>
        <v>06/15/2022 - 06/15/2030</v>
      </c>
      <c r="C342" s="91">
        <v>2014</v>
      </c>
      <c r="D342" s="91" t="str">
        <f t="shared" si="4"/>
        <v>Chico 2014</v>
      </c>
      <c r="E342" s="91" t="s">
        <v>1307</v>
      </c>
      <c r="F342" s="363" t="s">
        <v>1307</v>
      </c>
      <c r="G342" s="91" t="s">
        <v>1307</v>
      </c>
      <c r="H342" s="91" t="s">
        <v>1307</v>
      </c>
      <c r="I342" s="90"/>
      <c r="J342" s="91" t="s">
        <v>1307</v>
      </c>
      <c r="K342" s="363" t="s">
        <v>1307</v>
      </c>
      <c r="L342" s="91" t="s">
        <v>1307</v>
      </c>
      <c r="M342" s="91" t="s">
        <v>1307</v>
      </c>
      <c r="N342" s="90"/>
      <c r="O342" s="91" t="s">
        <v>1307</v>
      </c>
      <c r="P342" s="91" t="s">
        <v>1307</v>
      </c>
      <c r="Q342" s="90"/>
      <c r="R342" s="91" t="s">
        <v>1307</v>
      </c>
      <c r="S342" s="91" t="s">
        <v>1307</v>
      </c>
      <c r="T342" s="90" t="s">
        <v>1307</v>
      </c>
      <c r="U342" s="91" t="s">
        <v>1307</v>
      </c>
      <c r="V342" s="91" t="s">
        <v>1307</v>
      </c>
    </row>
    <row r="343" spans="1:22">
      <c r="A343" s="92" t="s">
        <v>837</v>
      </c>
      <c r="B343" s="16" t="str">
        <f>VLOOKUP(A343,'Planning Periods'!$E$2:$N$540,10,FALSE)</f>
        <v>06/15/2022 - 06/15/2030</v>
      </c>
      <c r="C343" s="91">
        <v>2015</v>
      </c>
      <c r="D343" s="91" t="str">
        <f t="shared" si="4"/>
        <v>Chico 2015</v>
      </c>
      <c r="E343" s="91">
        <v>974</v>
      </c>
      <c r="F343" s="363">
        <v>0</v>
      </c>
      <c r="G343" s="91">
        <v>0</v>
      </c>
      <c r="H343" s="91">
        <v>0</v>
      </c>
      <c r="I343" s="90"/>
      <c r="J343" s="91">
        <v>643</v>
      </c>
      <c r="K343" s="363">
        <v>2</v>
      </c>
      <c r="L343" s="91">
        <v>2</v>
      </c>
      <c r="M343" s="91">
        <v>0</v>
      </c>
      <c r="N343" s="90"/>
      <c r="O343" s="91">
        <v>708</v>
      </c>
      <c r="P343" s="91">
        <v>0</v>
      </c>
      <c r="Q343" s="90"/>
      <c r="R343" s="91">
        <v>1638</v>
      </c>
      <c r="S343" s="91">
        <v>522</v>
      </c>
      <c r="T343" s="90">
        <v>0</v>
      </c>
      <c r="U343" s="91">
        <v>3963</v>
      </c>
      <c r="V343" s="91">
        <v>524</v>
      </c>
    </row>
    <row r="344" spans="1:22">
      <c r="A344" s="92" t="s">
        <v>837</v>
      </c>
      <c r="B344" s="16" t="str">
        <f>VLOOKUP(A344,'Planning Periods'!$E$2:$N$540,10,FALSE)</f>
        <v>06/15/2022 - 06/15/2030</v>
      </c>
      <c r="C344" s="91">
        <v>2016</v>
      </c>
      <c r="D344" s="91" t="str">
        <f t="shared" ref="D344:D408" si="5">CONCATENATE(A344," ",C344)</f>
        <v>Chico 2016</v>
      </c>
      <c r="E344" s="91">
        <v>974</v>
      </c>
      <c r="F344" s="363">
        <v>15</v>
      </c>
      <c r="G344" s="91">
        <v>15</v>
      </c>
      <c r="H344" s="91">
        <v>0</v>
      </c>
      <c r="I344" s="90"/>
      <c r="J344" s="91">
        <v>643</v>
      </c>
      <c r="K344" s="363">
        <v>1</v>
      </c>
      <c r="L344" s="91">
        <v>1</v>
      </c>
      <c r="M344" s="91">
        <v>0</v>
      </c>
      <c r="N344" s="90"/>
      <c r="O344" s="91">
        <v>708</v>
      </c>
      <c r="P344" s="91">
        <v>64</v>
      </c>
      <c r="Q344" s="90"/>
      <c r="R344" s="91">
        <v>1638</v>
      </c>
      <c r="S344" s="91">
        <v>435</v>
      </c>
      <c r="T344" s="90">
        <v>0</v>
      </c>
      <c r="U344" s="91">
        <v>3963</v>
      </c>
      <c r="V344" s="91">
        <v>515</v>
      </c>
    </row>
    <row r="345" spans="1:22">
      <c r="A345" s="92" t="s">
        <v>837</v>
      </c>
      <c r="B345" s="16" t="str">
        <f>VLOOKUP(A345,'Planning Periods'!$E$2:$N$540,10,FALSE)</f>
        <v>06/15/2022 - 06/15/2030</v>
      </c>
      <c r="C345" s="91">
        <v>2017</v>
      </c>
      <c r="D345" s="91" t="str">
        <f t="shared" si="5"/>
        <v>Chico 2017</v>
      </c>
      <c r="E345" s="91">
        <v>974</v>
      </c>
      <c r="F345" s="363">
        <v>0</v>
      </c>
      <c r="G345" s="91">
        <v>0</v>
      </c>
      <c r="H345" s="91">
        <v>0</v>
      </c>
      <c r="I345" s="90"/>
      <c r="J345" s="91">
        <v>643</v>
      </c>
      <c r="K345" s="363">
        <v>2</v>
      </c>
      <c r="L345" s="91">
        <v>2</v>
      </c>
      <c r="M345" s="91">
        <v>0</v>
      </c>
      <c r="N345" s="90"/>
      <c r="O345" s="91">
        <v>708</v>
      </c>
      <c r="P345" s="91">
        <v>260</v>
      </c>
      <c r="Q345" s="90"/>
      <c r="R345" s="91">
        <v>1638</v>
      </c>
      <c r="S345" s="91">
        <v>376</v>
      </c>
      <c r="T345" s="90">
        <v>0</v>
      </c>
      <c r="U345" s="91">
        <v>3963</v>
      </c>
      <c r="V345" s="91">
        <v>638</v>
      </c>
    </row>
    <row r="346" spans="1:22">
      <c r="A346" s="92" t="s">
        <v>1096</v>
      </c>
      <c r="B346" s="16"/>
      <c r="C346" s="91">
        <v>2013</v>
      </c>
      <c r="D346" s="91" t="str">
        <f t="shared" si="5"/>
        <v>Chino 2013</v>
      </c>
      <c r="E346" s="91">
        <v>707</v>
      </c>
      <c r="F346" s="363">
        <v>133</v>
      </c>
      <c r="G346" s="91">
        <v>133</v>
      </c>
      <c r="H346" s="91">
        <v>0</v>
      </c>
      <c r="I346" s="90"/>
      <c r="J346" s="91">
        <v>478</v>
      </c>
      <c r="K346" s="363">
        <v>0</v>
      </c>
      <c r="L346" s="91">
        <v>0</v>
      </c>
      <c r="M346" s="91">
        <v>0</v>
      </c>
      <c r="N346" s="90"/>
      <c r="O346" s="91">
        <v>533</v>
      </c>
      <c r="P346" s="91">
        <v>5</v>
      </c>
      <c r="Q346" s="90"/>
      <c r="R346" s="91">
        <v>1176</v>
      </c>
      <c r="S346" s="91">
        <v>980</v>
      </c>
      <c r="T346" s="90">
        <v>0</v>
      </c>
      <c r="U346" s="91">
        <v>2894</v>
      </c>
      <c r="V346" s="91">
        <v>1118</v>
      </c>
    </row>
    <row r="347" spans="1:22">
      <c r="A347" s="92" t="s">
        <v>1096</v>
      </c>
      <c r="B347" s="16" t="str">
        <f>VLOOKUP(A347,'Planning Periods'!$E$2:$N$540,10,FALSE)</f>
        <v>10/15/2021 - 10/15/2029</v>
      </c>
      <c r="C347" s="91">
        <v>2014</v>
      </c>
      <c r="D347" s="91" t="str">
        <f t="shared" si="5"/>
        <v>Chino 2014</v>
      </c>
      <c r="E347" s="91">
        <v>707</v>
      </c>
      <c r="F347" s="363">
        <v>0</v>
      </c>
      <c r="G347" s="91">
        <v>0</v>
      </c>
      <c r="H347" s="91">
        <v>0</v>
      </c>
      <c r="I347" s="90"/>
      <c r="J347" s="91">
        <v>478</v>
      </c>
      <c r="K347" s="363">
        <v>0</v>
      </c>
      <c r="L347" s="91">
        <v>0</v>
      </c>
      <c r="M347" s="91">
        <v>0</v>
      </c>
      <c r="N347" s="90"/>
      <c r="O347" s="91">
        <v>533</v>
      </c>
      <c r="P347" s="91">
        <v>0</v>
      </c>
      <c r="Q347" s="90"/>
      <c r="R347" s="91">
        <v>1176</v>
      </c>
      <c r="S347" s="91">
        <v>342</v>
      </c>
      <c r="T347" s="90">
        <v>0</v>
      </c>
      <c r="U347" s="91">
        <v>2894</v>
      </c>
      <c r="V347" s="91">
        <v>342</v>
      </c>
    </row>
    <row r="348" spans="1:22">
      <c r="A348" s="92" t="s">
        <v>1096</v>
      </c>
      <c r="B348" s="16" t="str">
        <f>VLOOKUP(A348,'Planning Periods'!$E$2:$N$540,10,FALSE)</f>
        <v>10/15/2021 - 10/15/2029</v>
      </c>
      <c r="C348" s="91">
        <v>2015</v>
      </c>
      <c r="D348" s="91" t="str">
        <f t="shared" si="5"/>
        <v>Chino 2015</v>
      </c>
      <c r="E348" s="91">
        <v>707</v>
      </c>
      <c r="F348" s="363">
        <v>135</v>
      </c>
      <c r="G348" s="91">
        <v>135</v>
      </c>
      <c r="H348" s="91">
        <v>0</v>
      </c>
      <c r="I348" s="90"/>
      <c r="J348" s="91">
        <v>478</v>
      </c>
      <c r="K348" s="363">
        <v>0</v>
      </c>
      <c r="L348" s="91">
        <v>0</v>
      </c>
      <c r="M348" s="91">
        <v>0</v>
      </c>
      <c r="N348" s="90"/>
      <c r="O348" s="91">
        <v>533</v>
      </c>
      <c r="P348" s="91">
        <v>0</v>
      </c>
      <c r="Q348" s="90"/>
      <c r="R348" s="91">
        <v>1176</v>
      </c>
      <c r="S348" s="91">
        <v>342</v>
      </c>
      <c r="T348" s="90">
        <v>0</v>
      </c>
      <c r="U348" s="91">
        <v>2894</v>
      </c>
      <c r="V348" s="91">
        <v>477</v>
      </c>
    </row>
    <row r="349" spans="1:22">
      <c r="A349" s="92" t="s">
        <v>1096</v>
      </c>
      <c r="B349" s="16" t="str">
        <f>VLOOKUP(A349,'Planning Periods'!$E$2:$N$540,10,FALSE)</f>
        <v>10/15/2021 - 10/15/2029</v>
      </c>
      <c r="C349" s="91">
        <v>2016</v>
      </c>
      <c r="D349" s="91" t="str">
        <f t="shared" si="5"/>
        <v>Chino 2016</v>
      </c>
      <c r="E349" s="91">
        <v>707</v>
      </c>
      <c r="F349" s="363">
        <v>0</v>
      </c>
      <c r="G349" s="91">
        <v>0</v>
      </c>
      <c r="H349" s="91">
        <v>0</v>
      </c>
      <c r="I349" s="90"/>
      <c r="J349" s="91">
        <v>478</v>
      </c>
      <c r="K349" s="363">
        <v>203</v>
      </c>
      <c r="L349" s="91">
        <v>203</v>
      </c>
      <c r="M349" s="91">
        <v>0</v>
      </c>
      <c r="N349" s="90"/>
      <c r="O349" s="91">
        <v>533</v>
      </c>
      <c r="P349" s="91">
        <v>0</v>
      </c>
      <c r="Q349" s="90"/>
      <c r="R349" s="91">
        <v>1176</v>
      </c>
      <c r="S349" s="91">
        <v>370</v>
      </c>
      <c r="T349" s="90">
        <v>0</v>
      </c>
      <c r="U349" s="91">
        <v>2894</v>
      </c>
      <c r="V349" s="91">
        <v>573</v>
      </c>
    </row>
    <row r="350" spans="1:22">
      <c r="A350" s="92" t="s">
        <v>1096</v>
      </c>
      <c r="B350" s="16" t="str">
        <f>VLOOKUP(A350,'Planning Periods'!$E$2:$N$540,10,FALSE)</f>
        <v>10/15/2021 - 10/15/2029</v>
      </c>
      <c r="C350" s="91">
        <v>2017</v>
      </c>
      <c r="D350" s="91" t="str">
        <f t="shared" si="5"/>
        <v>Chino 2017</v>
      </c>
      <c r="E350" s="91">
        <v>707</v>
      </c>
      <c r="F350" s="363">
        <v>0</v>
      </c>
      <c r="G350" s="91">
        <v>0</v>
      </c>
      <c r="H350" s="91">
        <v>0</v>
      </c>
      <c r="I350" s="90"/>
      <c r="J350" s="91">
        <v>478</v>
      </c>
      <c r="K350" s="363">
        <v>0</v>
      </c>
      <c r="L350" s="91">
        <v>0</v>
      </c>
      <c r="M350" s="91">
        <v>0</v>
      </c>
      <c r="N350" s="90"/>
      <c r="O350" s="91">
        <v>533</v>
      </c>
      <c r="P350" s="91">
        <v>0</v>
      </c>
      <c r="Q350" s="90"/>
      <c r="R350" s="91">
        <v>1176</v>
      </c>
      <c r="S350" s="91">
        <v>630</v>
      </c>
      <c r="T350" s="90">
        <v>0</v>
      </c>
      <c r="U350" s="91">
        <v>2894</v>
      </c>
      <c r="V350" s="91">
        <v>630</v>
      </c>
    </row>
    <row r="351" spans="1:22">
      <c r="A351" s="92" t="s">
        <v>926</v>
      </c>
      <c r="B351" s="16"/>
      <c r="C351" s="91">
        <v>2013</v>
      </c>
      <c r="D351" s="91" t="str">
        <f t="shared" si="5"/>
        <v>Chino Hills 2013</v>
      </c>
      <c r="E351" s="91" t="s">
        <v>1307</v>
      </c>
      <c r="F351" s="363" t="s">
        <v>1307</v>
      </c>
      <c r="G351" s="91" t="s">
        <v>1307</v>
      </c>
      <c r="H351" s="91" t="s">
        <v>1307</v>
      </c>
      <c r="I351" s="90"/>
      <c r="J351" s="91" t="s">
        <v>1307</v>
      </c>
      <c r="K351" s="363" t="s">
        <v>1307</v>
      </c>
      <c r="L351" s="91" t="s">
        <v>1307</v>
      </c>
      <c r="M351" s="91" t="s">
        <v>1307</v>
      </c>
      <c r="N351" s="90"/>
      <c r="O351" s="91" t="s">
        <v>1307</v>
      </c>
      <c r="P351" s="91" t="s">
        <v>1307</v>
      </c>
      <c r="Q351" s="90"/>
      <c r="R351" s="91" t="s">
        <v>1307</v>
      </c>
      <c r="S351" s="91" t="s">
        <v>1307</v>
      </c>
      <c r="T351" s="90" t="s">
        <v>1307</v>
      </c>
      <c r="U351" s="91" t="s">
        <v>1307</v>
      </c>
      <c r="V351" s="91" t="s">
        <v>1307</v>
      </c>
    </row>
    <row r="352" spans="1:22">
      <c r="A352" s="92" t="s">
        <v>926</v>
      </c>
      <c r="B352" s="16" t="str">
        <f>VLOOKUP(A352,'Planning Periods'!$E$2:$N$540,10,FALSE)</f>
        <v>10/15/2021 - 10/15/2029</v>
      </c>
      <c r="C352" s="91">
        <v>2014</v>
      </c>
      <c r="D352" s="91" t="str">
        <f t="shared" si="5"/>
        <v>Chino Hills 2014</v>
      </c>
      <c r="E352" s="91">
        <v>217</v>
      </c>
      <c r="F352" s="363">
        <v>0</v>
      </c>
      <c r="G352" s="91">
        <v>0</v>
      </c>
      <c r="H352" s="91">
        <v>0</v>
      </c>
      <c r="I352" s="90"/>
      <c r="J352" s="91">
        <v>148</v>
      </c>
      <c r="K352" s="363">
        <v>0</v>
      </c>
      <c r="L352" s="91">
        <v>0</v>
      </c>
      <c r="M352" s="91">
        <v>0</v>
      </c>
      <c r="N352" s="90"/>
      <c r="O352" s="91">
        <v>164</v>
      </c>
      <c r="P352" s="91">
        <v>286</v>
      </c>
      <c r="Q352" s="90"/>
      <c r="R352" s="91">
        <v>333</v>
      </c>
      <c r="S352" s="91">
        <v>41</v>
      </c>
      <c r="T352" s="90">
        <v>0</v>
      </c>
      <c r="U352" s="91">
        <v>862</v>
      </c>
      <c r="V352" s="91">
        <v>327</v>
      </c>
    </row>
    <row r="353" spans="1:22">
      <c r="A353" s="92" t="s">
        <v>926</v>
      </c>
      <c r="B353" s="16" t="str">
        <f>VLOOKUP(A353,'Planning Periods'!$E$2:$N$540,10,FALSE)</f>
        <v>10/15/2021 - 10/15/2029</v>
      </c>
      <c r="C353" s="91">
        <v>2015</v>
      </c>
      <c r="D353" s="91" t="str">
        <f t="shared" si="5"/>
        <v>Chino Hills 2015</v>
      </c>
      <c r="E353" s="91">
        <v>217</v>
      </c>
      <c r="F353" s="363">
        <v>0</v>
      </c>
      <c r="G353" s="91">
        <v>0</v>
      </c>
      <c r="H353" s="91">
        <v>0</v>
      </c>
      <c r="I353" s="90"/>
      <c r="J353" s="91">
        <v>148</v>
      </c>
      <c r="K353" s="363">
        <v>0</v>
      </c>
      <c r="L353" s="91">
        <v>0</v>
      </c>
      <c r="M353" s="91">
        <v>0</v>
      </c>
      <c r="N353" s="90"/>
      <c r="O353" s="91">
        <v>164</v>
      </c>
      <c r="P353" s="91">
        <v>11</v>
      </c>
      <c r="Q353" s="90"/>
      <c r="R353" s="91">
        <v>333</v>
      </c>
      <c r="S353" s="91">
        <v>94</v>
      </c>
      <c r="T353" s="90">
        <v>0</v>
      </c>
      <c r="U353" s="91">
        <v>862</v>
      </c>
      <c r="V353" s="91">
        <v>105</v>
      </c>
    </row>
    <row r="354" spans="1:22">
      <c r="A354" s="92" t="s">
        <v>926</v>
      </c>
      <c r="B354" s="16" t="str">
        <f>VLOOKUP(A354,'Planning Periods'!$E$2:$N$540,10,FALSE)</f>
        <v>10/15/2021 - 10/15/2029</v>
      </c>
      <c r="C354" s="91">
        <v>2016</v>
      </c>
      <c r="D354" s="91" t="str">
        <f t="shared" si="5"/>
        <v>Chino Hills 2016</v>
      </c>
      <c r="E354" s="91">
        <v>217</v>
      </c>
      <c r="F354" s="363">
        <v>0</v>
      </c>
      <c r="G354" s="91">
        <v>0</v>
      </c>
      <c r="H354" s="91">
        <v>0</v>
      </c>
      <c r="I354" s="90"/>
      <c r="J354" s="91">
        <v>148</v>
      </c>
      <c r="K354" s="363">
        <v>0</v>
      </c>
      <c r="L354" s="91">
        <v>0</v>
      </c>
      <c r="M354" s="91">
        <v>0</v>
      </c>
      <c r="N354" s="90"/>
      <c r="O354" s="91">
        <v>164</v>
      </c>
      <c r="P354" s="91">
        <v>357</v>
      </c>
      <c r="Q354" s="90"/>
      <c r="R354" s="91">
        <v>333</v>
      </c>
      <c r="S354" s="91">
        <v>91</v>
      </c>
      <c r="T354" s="90">
        <v>0</v>
      </c>
      <c r="U354" s="91">
        <v>862</v>
      </c>
      <c r="V354" s="91">
        <v>448</v>
      </c>
    </row>
    <row r="355" spans="1:22">
      <c r="A355" s="92" t="s">
        <v>926</v>
      </c>
      <c r="B355" s="16" t="str">
        <f>VLOOKUP(A355,'Planning Periods'!$E$2:$N$540,10,FALSE)</f>
        <v>10/15/2021 - 10/15/2029</v>
      </c>
      <c r="C355" s="91">
        <v>2017</v>
      </c>
      <c r="D355" s="91" t="str">
        <f t="shared" si="5"/>
        <v>Chino Hills 2017</v>
      </c>
      <c r="E355" s="91">
        <v>217</v>
      </c>
      <c r="F355" s="363">
        <v>0</v>
      </c>
      <c r="G355" s="91">
        <v>0</v>
      </c>
      <c r="H355" s="91">
        <v>0</v>
      </c>
      <c r="I355" s="90"/>
      <c r="J355" s="91">
        <v>148</v>
      </c>
      <c r="K355" s="363">
        <v>0</v>
      </c>
      <c r="L355" s="91">
        <v>0</v>
      </c>
      <c r="M355" s="91">
        <v>0</v>
      </c>
      <c r="N355" s="90"/>
      <c r="O355" s="91">
        <v>164</v>
      </c>
      <c r="P355" s="91">
        <v>668</v>
      </c>
      <c r="Q355" s="90"/>
      <c r="R355" s="91">
        <v>333</v>
      </c>
      <c r="S355" s="91">
        <v>362</v>
      </c>
      <c r="T355" s="90">
        <v>0</v>
      </c>
      <c r="U355" s="91">
        <v>862</v>
      </c>
      <c r="V355" s="91">
        <v>1030</v>
      </c>
    </row>
    <row r="356" spans="1:22">
      <c r="A356" t="s">
        <v>1153</v>
      </c>
      <c r="B356" s="16" t="str">
        <f>VLOOKUP(A356,'Planning Periods'!$E$2:$N$540,10,FALSE)</f>
        <v>01/31/2016 - 01/31/2024</v>
      </c>
      <c r="C356" s="91">
        <v>2014</v>
      </c>
      <c r="D356" s="91" t="str">
        <f t="shared" si="5"/>
        <v>Chowchilla 2014</v>
      </c>
      <c r="E356" s="363" t="s">
        <v>1307</v>
      </c>
      <c r="F356" s="363" t="s">
        <v>1307</v>
      </c>
      <c r="G356" s="363" t="s">
        <v>1307</v>
      </c>
      <c r="H356" s="363" t="s">
        <v>1307</v>
      </c>
      <c r="I356" s="363">
        <v>0</v>
      </c>
      <c r="J356" s="363" t="s">
        <v>1307</v>
      </c>
      <c r="K356" s="363" t="s">
        <v>1307</v>
      </c>
      <c r="L356" s="363" t="s">
        <v>1307</v>
      </c>
      <c r="M356" s="363" t="s">
        <v>1307</v>
      </c>
      <c r="N356" s="363">
        <v>0</v>
      </c>
      <c r="O356" s="363" t="s">
        <v>1307</v>
      </c>
      <c r="P356" s="363" t="s">
        <v>1307</v>
      </c>
      <c r="Q356" s="363"/>
      <c r="R356" s="363" t="s">
        <v>1307</v>
      </c>
      <c r="S356" s="363" t="s">
        <v>1307</v>
      </c>
      <c r="T356" s="363" t="s">
        <v>1307</v>
      </c>
      <c r="U356" s="363" t="s">
        <v>1307</v>
      </c>
      <c r="V356" s="363" t="s">
        <v>1307</v>
      </c>
    </row>
    <row r="357" spans="1:22">
      <c r="A357" t="s">
        <v>1153</v>
      </c>
      <c r="B357" s="16" t="str">
        <f>VLOOKUP(A357,'Planning Periods'!$E$2:$N$540,10,FALSE)</f>
        <v>01/31/2016 - 01/31/2024</v>
      </c>
      <c r="C357" s="91">
        <v>2015</v>
      </c>
      <c r="D357" s="91" t="str">
        <f t="shared" si="5"/>
        <v>Chowchilla 2015</v>
      </c>
      <c r="E357" t="s">
        <v>1307</v>
      </c>
      <c r="F357" t="s">
        <v>1307</v>
      </c>
      <c r="G357" t="s">
        <v>1307</v>
      </c>
      <c r="H357" t="s">
        <v>1307</v>
      </c>
      <c r="J357" t="s">
        <v>1307</v>
      </c>
      <c r="K357" t="s">
        <v>1307</v>
      </c>
      <c r="L357" t="s">
        <v>1307</v>
      </c>
      <c r="M357" t="s">
        <v>1307</v>
      </c>
      <c r="O357" t="s">
        <v>1307</v>
      </c>
      <c r="P357" t="s">
        <v>1307</v>
      </c>
      <c r="R357" t="s">
        <v>1307</v>
      </c>
      <c r="S357" t="s">
        <v>1307</v>
      </c>
      <c r="T357" t="s">
        <v>1307</v>
      </c>
      <c r="U357" t="s">
        <v>1307</v>
      </c>
      <c r="V357" t="s">
        <v>1307</v>
      </c>
    </row>
    <row r="358" spans="1:22">
      <c r="A358" t="s">
        <v>1153</v>
      </c>
      <c r="B358" s="16" t="str">
        <f>VLOOKUP(A358,'Planning Periods'!$E$2:$N$540,10,FALSE)</f>
        <v>01/31/2016 - 01/31/2024</v>
      </c>
      <c r="C358" s="91">
        <v>2016</v>
      </c>
      <c r="D358" s="91" t="str">
        <f t="shared" si="5"/>
        <v>Chowchilla 2016</v>
      </c>
      <c r="E358" t="s">
        <v>1307</v>
      </c>
      <c r="F358" t="s">
        <v>1307</v>
      </c>
      <c r="G358" t="s">
        <v>1307</v>
      </c>
      <c r="H358" t="s">
        <v>1307</v>
      </c>
      <c r="J358" t="s">
        <v>1307</v>
      </c>
      <c r="K358" t="s">
        <v>1307</v>
      </c>
      <c r="L358" t="s">
        <v>1307</v>
      </c>
      <c r="M358" t="s">
        <v>1307</v>
      </c>
      <c r="O358" t="s">
        <v>1307</v>
      </c>
      <c r="P358" t="s">
        <v>1307</v>
      </c>
      <c r="R358" t="s">
        <v>1307</v>
      </c>
      <c r="S358" t="s">
        <v>1307</v>
      </c>
      <c r="T358" t="s">
        <v>1307</v>
      </c>
      <c r="U358" t="s">
        <v>1307</v>
      </c>
      <c r="V358" t="s">
        <v>1307</v>
      </c>
    </row>
    <row r="359" spans="1:22">
      <c r="A359" t="s">
        <v>1153</v>
      </c>
      <c r="B359" s="16" t="str">
        <f>VLOOKUP(A359,'Planning Periods'!$E$2:$N$540,10,FALSE)</f>
        <v>01/31/2016 - 01/31/2024</v>
      </c>
      <c r="C359" s="91">
        <v>2017</v>
      </c>
      <c r="D359" s="91" t="str">
        <f t="shared" si="5"/>
        <v>Chowchilla 2017</v>
      </c>
      <c r="E359" t="s">
        <v>1307</v>
      </c>
      <c r="F359" t="s">
        <v>1307</v>
      </c>
      <c r="G359" t="s">
        <v>1307</v>
      </c>
      <c r="H359" t="s">
        <v>1307</v>
      </c>
      <c r="J359" t="s">
        <v>1307</v>
      </c>
      <c r="K359" t="s">
        <v>1307</v>
      </c>
      <c r="L359" t="s">
        <v>1307</v>
      </c>
      <c r="M359" t="s">
        <v>1307</v>
      </c>
      <c r="O359" t="s">
        <v>1307</v>
      </c>
      <c r="P359" t="s">
        <v>1307</v>
      </c>
      <c r="R359" t="s">
        <v>1307</v>
      </c>
      <c r="S359" t="s">
        <v>1307</v>
      </c>
      <c r="T359" t="s">
        <v>1307</v>
      </c>
      <c r="U359" t="s">
        <v>1307</v>
      </c>
      <c r="V359" t="s">
        <v>1307</v>
      </c>
    </row>
    <row r="360" spans="1:22">
      <c r="A360" s="92" t="s">
        <v>835</v>
      </c>
      <c r="B360" s="16" t="str">
        <f>VLOOKUP(A360,'Planning Periods'!$E$2:$N$540,10,FALSE)</f>
        <v>04/30/2021 - 04/30/2029</v>
      </c>
      <c r="C360" s="91">
        <v>2013</v>
      </c>
      <c r="D360" s="91" t="str">
        <f t="shared" si="5"/>
        <v>Chula Vista 2013</v>
      </c>
      <c r="E360" s="91">
        <v>3209</v>
      </c>
      <c r="F360" s="363">
        <v>69</v>
      </c>
      <c r="G360" s="91">
        <v>69</v>
      </c>
      <c r="H360" s="91">
        <v>0</v>
      </c>
      <c r="I360" s="90"/>
      <c r="J360" s="91">
        <v>2439</v>
      </c>
      <c r="K360" s="363">
        <v>371</v>
      </c>
      <c r="L360" s="91">
        <v>371</v>
      </c>
      <c r="M360" s="91">
        <v>0</v>
      </c>
      <c r="N360" s="90"/>
      <c r="O360" s="91">
        <v>2257</v>
      </c>
      <c r="P360" s="91">
        <v>302</v>
      </c>
      <c r="Q360" s="90"/>
      <c r="R360" s="91">
        <v>4956</v>
      </c>
      <c r="S360" s="91">
        <v>2300</v>
      </c>
      <c r="T360" s="90">
        <v>0</v>
      </c>
      <c r="U360" s="91">
        <v>12861</v>
      </c>
      <c r="V360" s="91">
        <v>3042</v>
      </c>
    </row>
    <row r="361" spans="1:22">
      <c r="A361" s="92" t="s">
        <v>835</v>
      </c>
      <c r="B361" s="16" t="str">
        <f>VLOOKUP(A361,'Planning Periods'!$E$2:$N$540,10,FALSE)</f>
        <v>04/30/2021 - 04/30/2029</v>
      </c>
      <c r="C361" s="91">
        <v>2014</v>
      </c>
      <c r="D361" s="91" t="str">
        <f t="shared" si="5"/>
        <v>Chula Vista 2014</v>
      </c>
      <c r="E361" s="91">
        <v>3209</v>
      </c>
      <c r="F361" s="363">
        <v>24</v>
      </c>
      <c r="G361" s="91">
        <v>24</v>
      </c>
      <c r="H361" s="91">
        <v>0</v>
      </c>
      <c r="I361" s="90"/>
      <c r="J361" s="91">
        <v>2439</v>
      </c>
      <c r="K361" s="363">
        <v>8</v>
      </c>
      <c r="L361" s="91">
        <v>8</v>
      </c>
      <c r="M361" s="91">
        <v>0</v>
      </c>
      <c r="N361" s="90"/>
      <c r="O361" s="91">
        <v>2257</v>
      </c>
      <c r="P361" s="91">
        <v>11</v>
      </c>
      <c r="Q361" s="90"/>
      <c r="R361" s="91">
        <v>4956</v>
      </c>
      <c r="S361" s="91">
        <v>956</v>
      </c>
      <c r="T361" s="90">
        <v>0</v>
      </c>
      <c r="U361" s="91">
        <v>12861</v>
      </c>
      <c r="V361" s="91">
        <v>999</v>
      </c>
    </row>
    <row r="362" spans="1:22">
      <c r="A362" s="92" t="s">
        <v>835</v>
      </c>
      <c r="B362" s="16" t="str">
        <f>VLOOKUP(A362,'Planning Periods'!$E$2:$N$540,10,FALSE)</f>
        <v>04/30/2021 - 04/30/2029</v>
      </c>
      <c r="C362" s="91">
        <v>2015</v>
      </c>
      <c r="D362" s="91" t="str">
        <f t="shared" si="5"/>
        <v>Chula Vista 2015</v>
      </c>
      <c r="E362" s="91">
        <v>3209</v>
      </c>
      <c r="F362" s="363">
        <v>0</v>
      </c>
      <c r="G362" s="91">
        <v>0</v>
      </c>
      <c r="H362" s="91">
        <v>0</v>
      </c>
      <c r="I362" s="90"/>
      <c r="J362" s="91">
        <v>2439</v>
      </c>
      <c r="K362" s="363">
        <v>0</v>
      </c>
      <c r="L362" s="91">
        <v>0</v>
      </c>
      <c r="M362" s="91">
        <v>0</v>
      </c>
      <c r="N362" s="90"/>
      <c r="O362" s="91">
        <v>2257</v>
      </c>
      <c r="P362" s="91">
        <v>0</v>
      </c>
      <c r="Q362" s="90"/>
      <c r="R362" s="91">
        <v>4956</v>
      </c>
      <c r="S362" s="91">
        <v>689</v>
      </c>
      <c r="T362" s="90">
        <v>0</v>
      </c>
      <c r="U362" s="91">
        <v>12861</v>
      </c>
      <c r="V362" s="91">
        <v>689</v>
      </c>
    </row>
    <row r="363" spans="1:22">
      <c r="A363" s="92" t="s">
        <v>835</v>
      </c>
      <c r="B363" s="16" t="str">
        <f>VLOOKUP(A363,'Planning Periods'!$E$2:$N$540,10,FALSE)</f>
        <v>04/30/2021 - 04/30/2029</v>
      </c>
      <c r="C363" s="91">
        <v>2016</v>
      </c>
      <c r="D363" s="91" t="str">
        <f t="shared" si="5"/>
        <v>Chula Vista 2016</v>
      </c>
      <c r="E363" s="91">
        <v>3209</v>
      </c>
      <c r="F363" s="363">
        <v>22</v>
      </c>
      <c r="G363" s="91">
        <v>22</v>
      </c>
      <c r="H363" s="91">
        <v>0</v>
      </c>
      <c r="I363" s="90"/>
      <c r="J363" s="91">
        <v>2439</v>
      </c>
      <c r="K363" s="363">
        <v>186</v>
      </c>
      <c r="L363" s="91">
        <v>186</v>
      </c>
      <c r="M363" s="91">
        <v>0</v>
      </c>
      <c r="N363" s="90"/>
      <c r="O363" s="91">
        <v>2257</v>
      </c>
      <c r="P363" s="91">
        <v>2</v>
      </c>
      <c r="Q363" s="90"/>
      <c r="R363" s="91">
        <v>4956</v>
      </c>
      <c r="S363" s="91">
        <v>849</v>
      </c>
      <c r="T363" s="90">
        <v>0</v>
      </c>
      <c r="U363" s="91">
        <v>12861</v>
      </c>
      <c r="V363" s="91">
        <v>1059</v>
      </c>
    </row>
    <row r="364" spans="1:22">
      <c r="A364" s="92" t="s">
        <v>835</v>
      </c>
      <c r="B364" s="16" t="str">
        <f>VLOOKUP(A364,'Planning Periods'!$E$2:$N$540,10,FALSE)</f>
        <v>04/30/2021 - 04/30/2029</v>
      </c>
      <c r="C364" s="91">
        <v>2017</v>
      </c>
      <c r="D364" s="91" t="str">
        <f t="shared" si="5"/>
        <v>Chula Vista 2017</v>
      </c>
      <c r="E364" s="91">
        <v>3209</v>
      </c>
      <c r="F364" s="363">
        <v>0</v>
      </c>
      <c r="G364" s="91">
        <v>0</v>
      </c>
      <c r="H364" s="91">
        <v>0</v>
      </c>
      <c r="I364" s="90"/>
      <c r="J364" s="91">
        <v>2439</v>
      </c>
      <c r="K364" s="363">
        <v>0</v>
      </c>
      <c r="L364" s="91">
        <v>0</v>
      </c>
      <c r="M364" s="91">
        <v>0</v>
      </c>
      <c r="N364" s="90"/>
      <c r="O364" s="91">
        <v>2257</v>
      </c>
      <c r="P364" s="91">
        <v>13</v>
      </c>
      <c r="Q364" s="90"/>
      <c r="R364" s="91">
        <v>4956</v>
      </c>
      <c r="S364" s="91">
        <v>1043</v>
      </c>
      <c r="T364" s="90">
        <v>0</v>
      </c>
      <c r="U364" s="91">
        <v>12861</v>
      </c>
      <c r="V364" s="91">
        <v>1056</v>
      </c>
    </row>
    <row r="365" spans="1:22">
      <c r="A365" s="92" t="s">
        <v>1127</v>
      </c>
      <c r="B365" s="16" t="str">
        <f>VLOOKUP(A365,'Planning Periods'!$E$2:$N$540,10,FALSE)</f>
        <v>05/15/2021 - 05/15/2029</v>
      </c>
      <c r="C365" s="91">
        <v>2013</v>
      </c>
      <c r="D365" s="91" t="str">
        <f t="shared" si="5"/>
        <v>Citrus Heights 2013</v>
      </c>
      <c r="E365" s="91">
        <v>146</v>
      </c>
      <c r="F365" s="363">
        <v>0</v>
      </c>
      <c r="G365" s="91">
        <v>0</v>
      </c>
      <c r="H365" s="91">
        <v>0</v>
      </c>
      <c r="I365" s="90"/>
      <c r="J365" s="91">
        <v>102</v>
      </c>
      <c r="K365" s="363">
        <v>1</v>
      </c>
      <c r="L365" s="91">
        <v>0</v>
      </c>
      <c r="M365" s="91">
        <v>1</v>
      </c>
      <c r="N365" s="90"/>
      <c r="O365" s="91">
        <v>130</v>
      </c>
      <c r="P365" s="91">
        <v>0</v>
      </c>
      <c r="Q365" s="90"/>
      <c r="R365" s="91">
        <v>318</v>
      </c>
      <c r="S365" s="91">
        <v>1</v>
      </c>
      <c r="T365" s="90">
        <v>1</v>
      </c>
      <c r="U365" s="91">
        <v>696</v>
      </c>
      <c r="V365" s="91">
        <v>2</v>
      </c>
    </row>
    <row r="366" spans="1:22">
      <c r="A366" s="92" t="s">
        <v>1127</v>
      </c>
      <c r="B366" s="16" t="str">
        <f>VLOOKUP(A366,'Planning Periods'!$E$2:$N$540,10,FALSE)</f>
        <v>05/15/2021 - 05/15/2029</v>
      </c>
      <c r="C366" s="91">
        <v>2014</v>
      </c>
      <c r="D366" s="91" t="str">
        <f t="shared" si="5"/>
        <v>Citrus Heights 2014</v>
      </c>
      <c r="E366" s="91">
        <v>146</v>
      </c>
      <c r="F366" s="363">
        <v>0</v>
      </c>
      <c r="G366" s="91">
        <v>0</v>
      </c>
      <c r="H366" s="91">
        <v>0</v>
      </c>
      <c r="I366" s="90"/>
      <c r="J366" s="91">
        <v>102</v>
      </c>
      <c r="K366" s="363">
        <v>2</v>
      </c>
      <c r="L366" s="91">
        <v>2</v>
      </c>
      <c r="M366" s="91">
        <v>0</v>
      </c>
      <c r="N366" s="90"/>
      <c r="O366" s="91">
        <v>130</v>
      </c>
      <c r="P366" s="91">
        <v>0</v>
      </c>
      <c r="Q366" s="90"/>
      <c r="R366" s="91">
        <v>318</v>
      </c>
      <c r="S366" s="91">
        <v>5</v>
      </c>
      <c r="T366" s="90">
        <v>0</v>
      </c>
      <c r="U366" s="91">
        <v>696</v>
      </c>
      <c r="V366" s="91">
        <v>7</v>
      </c>
    </row>
    <row r="367" spans="1:22">
      <c r="A367" s="92" t="s">
        <v>1127</v>
      </c>
      <c r="B367" s="16" t="str">
        <f>VLOOKUP(A367,'Planning Periods'!$E$2:$N$540,10,FALSE)</f>
        <v>05/15/2021 - 05/15/2029</v>
      </c>
      <c r="C367" s="91">
        <v>2015</v>
      </c>
      <c r="D367" s="91" t="str">
        <f t="shared" si="5"/>
        <v>Citrus Heights 2015</v>
      </c>
      <c r="E367" s="91">
        <v>146</v>
      </c>
      <c r="F367" s="363">
        <v>0</v>
      </c>
      <c r="G367" s="91">
        <v>0</v>
      </c>
      <c r="H367" s="91">
        <v>0</v>
      </c>
      <c r="I367" s="90"/>
      <c r="J367" s="91">
        <v>102</v>
      </c>
      <c r="K367" s="363">
        <v>1</v>
      </c>
      <c r="L367" s="91">
        <v>1</v>
      </c>
      <c r="M367" s="91">
        <v>0</v>
      </c>
      <c r="N367" s="90"/>
      <c r="O367" s="91">
        <v>130</v>
      </c>
      <c r="P367" s="91">
        <v>0</v>
      </c>
      <c r="Q367" s="90"/>
      <c r="R367" s="91">
        <v>318</v>
      </c>
      <c r="S367" s="91">
        <v>43</v>
      </c>
      <c r="T367" s="90">
        <v>0</v>
      </c>
      <c r="U367" s="91">
        <v>696</v>
      </c>
      <c r="V367" s="91">
        <v>44</v>
      </c>
    </row>
    <row r="368" spans="1:22">
      <c r="A368" s="92" t="s">
        <v>1127</v>
      </c>
      <c r="B368" s="16" t="str">
        <f>VLOOKUP(A368,'Planning Periods'!$E$2:$N$540,10,FALSE)</f>
        <v>05/15/2021 - 05/15/2029</v>
      </c>
      <c r="C368" s="91">
        <v>2016</v>
      </c>
      <c r="D368" s="91" t="str">
        <f t="shared" si="5"/>
        <v>Citrus Heights 2016</v>
      </c>
      <c r="E368" s="91">
        <v>146</v>
      </c>
      <c r="F368" s="363">
        <v>0</v>
      </c>
      <c r="G368" s="91">
        <v>0</v>
      </c>
      <c r="H368" s="91">
        <v>0</v>
      </c>
      <c r="I368" s="90"/>
      <c r="J368" s="91">
        <v>102</v>
      </c>
      <c r="K368" s="363">
        <v>0</v>
      </c>
      <c r="L368" s="91">
        <v>0</v>
      </c>
      <c r="M368" s="91">
        <v>0</v>
      </c>
      <c r="N368" s="90"/>
      <c r="O368" s="91">
        <v>130</v>
      </c>
      <c r="P368" s="91">
        <v>24</v>
      </c>
      <c r="Q368" s="90"/>
      <c r="R368" s="91">
        <v>318</v>
      </c>
      <c r="S368" s="91">
        <v>0</v>
      </c>
      <c r="T368" s="90">
        <v>0</v>
      </c>
      <c r="U368" s="91">
        <v>696</v>
      </c>
      <c r="V368" s="91">
        <v>24</v>
      </c>
    </row>
    <row r="369" spans="1:22">
      <c r="A369" s="92" t="s">
        <v>1127</v>
      </c>
      <c r="B369" s="16" t="str">
        <f>VLOOKUP(A369,'Planning Periods'!$E$2:$N$540,10,FALSE)</f>
        <v>05/15/2021 - 05/15/2029</v>
      </c>
      <c r="C369" s="91">
        <v>2017</v>
      </c>
      <c r="D369" s="91" t="str">
        <f t="shared" si="5"/>
        <v>Citrus Heights 2017</v>
      </c>
      <c r="E369" s="91">
        <v>146</v>
      </c>
      <c r="F369" s="363">
        <v>1</v>
      </c>
      <c r="G369" s="91">
        <v>0</v>
      </c>
      <c r="H369" s="91">
        <v>1</v>
      </c>
      <c r="I369" s="90"/>
      <c r="J369" s="91">
        <v>102</v>
      </c>
      <c r="K369" s="363">
        <v>0</v>
      </c>
      <c r="L369" s="91">
        <v>0</v>
      </c>
      <c r="M369" s="91">
        <v>0</v>
      </c>
      <c r="N369" s="90"/>
      <c r="O369" s="91">
        <v>130</v>
      </c>
      <c r="P369" s="91">
        <v>0</v>
      </c>
      <c r="Q369" s="90"/>
      <c r="R369" s="91">
        <v>318</v>
      </c>
      <c r="S369" s="91">
        <v>12</v>
      </c>
      <c r="T369" s="90">
        <v>0</v>
      </c>
      <c r="U369" s="91">
        <v>696</v>
      </c>
      <c r="V369" s="91">
        <v>13</v>
      </c>
    </row>
    <row r="370" spans="1:22">
      <c r="A370" s="92" t="s">
        <v>1122</v>
      </c>
      <c r="B370" s="16"/>
      <c r="C370" s="91">
        <v>2013</v>
      </c>
      <c r="D370" s="91" t="str">
        <f t="shared" si="5"/>
        <v>Claremont 2013</v>
      </c>
      <c r="E370" s="91" t="s">
        <v>1307</v>
      </c>
      <c r="F370" s="363" t="s">
        <v>1307</v>
      </c>
      <c r="G370" s="91" t="s">
        <v>1307</v>
      </c>
      <c r="H370" s="91" t="s">
        <v>1307</v>
      </c>
      <c r="I370" s="90"/>
      <c r="J370" s="91" t="s">
        <v>1307</v>
      </c>
      <c r="K370" s="363" t="s">
        <v>1307</v>
      </c>
      <c r="L370" s="91" t="s">
        <v>1307</v>
      </c>
      <c r="M370" s="91" t="s">
        <v>1307</v>
      </c>
      <c r="N370" s="90"/>
      <c r="O370" s="91" t="s">
        <v>1307</v>
      </c>
      <c r="P370" s="91" t="s">
        <v>1307</v>
      </c>
      <c r="Q370" s="90"/>
      <c r="R370" s="91" t="s">
        <v>1307</v>
      </c>
      <c r="S370" s="91" t="s">
        <v>1307</v>
      </c>
      <c r="T370" s="90" t="s">
        <v>1307</v>
      </c>
      <c r="U370" s="91" t="s">
        <v>1307</v>
      </c>
      <c r="V370" s="91" t="s">
        <v>1307</v>
      </c>
    </row>
    <row r="371" spans="1:22">
      <c r="A371" s="92" t="s">
        <v>1122</v>
      </c>
      <c r="B371" s="16" t="str">
        <f>VLOOKUP(A371,'Planning Periods'!$E$2:$N$540,10,FALSE)</f>
        <v>10/15/2021 - 10/15/2029</v>
      </c>
      <c r="C371" s="91">
        <v>2014</v>
      </c>
      <c r="D371" s="91" t="str">
        <f t="shared" si="5"/>
        <v>Claremont 2014</v>
      </c>
      <c r="E371" s="91" t="s">
        <v>1307</v>
      </c>
      <c r="F371" s="363" t="s">
        <v>1307</v>
      </c>
      <c r="G371" s="91" t="s">
        <v>1307</v>
      </c>
      <c r="H371" s="91" t="s">
        <v>1307</v>
      </c>
      <c r="I371" s="90"/>
      <c r="J371" s="91" t="s">
        <v>1307</v>
      </c>
      <c r="K371" s="363" t="s">
        <v>1307</v>
      </c>
      <c r="L371" s="91" t="s">
        <v>1307</v>
      </c>
      <c r="M371" s="91" t="s">
        <v>1307</v>
      </c>
      <c r="N371" s="90"/>
      <c r="O371" s="91" t="s">
        <v>1307</v>
      </c>
      <c r="P371" s="91" t="s">
        <v>1307</v>
      </c>
      <c r="Q371" s="90"/>
      <c r="R371" s="91" t="s">
        <v>1307</v>
      </c>
      <c r="S371" s="91" t="s">
        <v>1307</v>
      </c>
      <c r="T371" s="90" t="s">
        <v>1307</v>
      </c>
      <c r="U371" s="91" t="s">
        <v>1307</v>
      </c>
      <c r="V371" s="91" t="s">
        <v>1307</v>
      </c>
    </row>
    <row r="372" spans="1:22">
      <c r="A372" s="92" t="s">
        <v>1122</v>
      </c>
      <c r="B372" s="16" t="str">
        <f>VLOOKUP(A372,'Planning Periods'!$E$2:$N$540,10,FALSE)</f>
        <v>10/15/2021 - 10/15/2029</v>
      </c>
      <c r="C372" s="91">
        <v>2015</v>
      </c>
      <c r="D372" s="91" t="str">
        <f t="shared" si="5"/>
        <v>Claremont 2015</v>
      </c>
      <c r="E372" s="91" t="s">
        <v>1307</v>
      </c>
      <c r="F372" s="363" t="s">
        <v>1307</v>
      </c>
      <c r="G372" s="91" t="s">
        <v>1307</v>
      </c>
      <c r="H372" s="91" t="s">
        <v>1307</v>
      </c>
      <c r="I372" s="90"/>
      <c r="J372" s="91" t="s">
        <v>1307</v>
      </c>
      <c r="K372" s="363" t="s">
        <v>1307</v>
      </c>
      <c r="L372" s="91" t="s">
        <v>1307</v>
      </c>
      <c r="M372" s="91" t="s">
        <v>1307</v>
      </c>
      <c r="N372" s="90"/>
      <c r="O372" s="91" t="s">
        <v>1307</v>
      </c>
      <c r="P372" s="91" t="s">
        <v>1307</v>
      </c>
      <c r="Q372" s="90"/>
      <c r="R372" s="91" t="s">
        <v>1307</v>
      </c>
      <c r="S372" s="91" t="s">
        <v>1307</v>
      </c>
      <c r="T372" s="90" t="s">
        <v>1307</v>
      </c>
      <c r="U372" s="91" t="s">
        <v>1307</v>
      </c>
      <c r="V372" s="91" t="s">
        <v>1307</v>
      </c>
    </row>
    <row r="373" spans="1:22">
      <c r="A373" s="92" t="s">
        <v>1122</v>
      </c>
      <c r="B373" s="16" t="str">
        <f>VLOOKUP(A373,'Planning Periods'!$E$2:$N$540,10,FALSE)</f>
        <v>10/15/2021 - 10/15/2029</v>
      </c>
      <c r="C373" s="91">
        <v>2016</v>
      </c>
      <c r="D373" s="91" t="str">
        <f t="shared" si="5"/>
        <v>Claremont 2016</v>
      </c>
      <c r="E373" s="91" t="s">
        <v>1307</v>
      </c>
      <c r="F373" s="363" t="s">
        <v>1307</v>
      </c>
      <c r="G373" s="91" t="s">
        <v>1307</v>
      </c>
      <c r="H373" s="91" t="s">
        <v>1307</v>
      </c>
      <c r="I373" s="90"/>
      <c r="J373" s="91" t="s">
        <v>1307</v>
      </c>
      <c r="K373" s="363" t="s">
        <v>1307</v>
      </c>
      <c r="L373" s="91" t="s">
        <v>1307</v>
      </c>
      <c r="M373" s="91" t="s">
        <v>1307</v>
      </c>
      <c r="N373" s="90"/>
      <c r="O373" s="91" t="s">
        <v>1307</v>
      </c>
      <c r="P373" s="91" t="s">
        <v>1307</v>
      </c>
      <c r="Q373" s="90"/>
      <c r="R373" s="91" t="s">
        <v>1307</v>
      </c>
      <c r="S373" s="91" t="s">
        <v>1307</v>
      </c>
      <c r="T373" s="90" t="s">
        <v>1307</v>
      </c>
      <c r="U373" s="91" t="s">
        <v>1307</v>
      </c>
      <c r="V373" s="91" t="s">
        <v>1307</v>
      </c>
    </row>
    <row r="374" spans="1:22">
      <c r="A374" s="92" t="s">
        <v>1122</v>
      </c>
      <c r="B374" s="16" t="str">
        <f>VLOOKUP(A374,'Planning Periods'!$E$2:$N$540,10,FALSE)</f>
        <v>10/15/2021 - 10/15/2029</v>
      </c>
      <c r="C374" s="91">
        <v>2017</v>
      </c>
      <c r="D374" s="91" t="str">
        <f t="shared" si="5"/>
        <v>Claremont 2017</v>
      </c>
      <c r="E374" s="91">
        <v>98</v>
      </c>
      <c r="F374" s="363">
        <v>0</v>
      </c>
      <c r="G374" s="91">
        <v>0</v>
      </c>
      <c r="H374" s="91">
        <v>0</v>
      </c>
      <c r="I374" s="90"/>
      <c r="J374" s="91">
        <v>59</v>
      </c>
      <c r="K374" s="363">
        <v>0</v>
      </c>
      <c r="L374" s="91">
        <v>0</v>
      </c>
      <c r="M374" s="91">
        <v>0</v>
      </c>
      <c r="N374" s="90"/>
      <c r="O374" s="91">
        <v>64</v>
      </c>
      <c r="P374" s="91">
        <v>16</v>
      </c>
      <c r="Q374" s="90"/>
      <c r="R374" s="91">
        <v>152</v>
      </c>
      <c r="S374" s="91">
        <v>316</v>
      </c>
      <c r="T374" s="90">
        <v>0</v>
      </c>
      <c r="U374" s="91">
        <v>373</v>
      </c>
      <c r="V374" s="91">
        <v>332</v>
      </c>
    </row>
    <row r="375" spans="1:22">
      <c r="A375" s="92" t="s">
        <v>1156</v>
      </c>
      <c r="B375" s="16" t="str">
        <f>VLOOKUP(A375,'Planning Periods'!$E$2:$N$540,10,FALSE)</f>
        <v>01/31/2023 - 01/31/2031</v>
      </c>
      <c r="C375" s="91">
        <v>2014</v>
      </c>
      <c r="D375" s="91" t="str">
        <f t="shared" si="5"/>
        <v>Clayton 2014</v>
      </c>
      <c r="E375" s="91" t="s">
        <v>1307</v>
      </c>
      <c r="F375" s="363" t="s">
        <v>1307</v>
      </c>
      <c r="G375" s="91" t="s">
        <v>1307</v>
      </c>
      <c r="H375" s="91" t="s">
        <v>1307</v>
      </c>
      <c r="I375" s="90"/>
      <c r="J375" s="91" t="s">
        <v>1307</v>
      </c>
      <c r="K375" s="363" t="s">
        <v>1307</v>
      </c>
      <c r="L375" s="91" t="s">
        <v>1307</v>
      </c>
      <c r="M375" s="91" t="s">
        <v>1307</v>
      </c>
      <c r="N375" s="90"/>
      <c r="O375" s="91" t="s">
        <v>1307</v>
      </c>
      <c r="P375" s="91" t="s">
        <v>1307</v>
      </c>
      <c r="Q375" s="90"/>
      <c r="R375" s="91" t="s">
        <v>1307</v>
      </c>
      <c r="S375" s="91" t="s">
        <v>1307</v>
      </c>
      <c r="T375" s="90" t="s">
        <v>1307</v>
      </c>
      <c r="U375" s="91" t="s">
        <v>1307</v>
      </c>
      <c r="V375" s="91" t="s">
        <v>1307</v>
      </c>
    </row>
    <row r="376" spans="1:22">
      <c r="A376" s="92" t="s">
        <v>1156</v>
      </c>
      <c r="B376" s="16" t="str">
        <f>VLOOKUP(A376,'Planning Periods'!$E$2:$N$540,10,FALSE)</f>
        <v>01/31/2023 - 01/31/2031</v>
      </c>
      <c r="C376" s="91">
        <v>2015</v>
      </c>
      <c r="D376" s="91" t="str">
        <f t="shared" si="5"/>
        <v>Clayton 2015</v>
      </c>
      <c r="E376" s="91">
        <v>51</v>
      </c>
      <c r="F376" s="363">
        <v>0</v>
      </c>
      <c r="G376" s="91">
        <v>0</v>
      </c>
      <c r="H376" s="91">
        <v>0</v>
      </c>
      <c r="I376" s="90"/>
      <c r="J376" s="91">
        <v>25</v>
      </c>
      <c r="K376" s="363">
        <v>0</v>
      </c>
      <c r="L376" s="91">
        <v>0</v>
      </c>
      <c r="M376" s="91">
        <v>0</v>
      </c>
      <c r="N376" s="90"/>
      <c r="O376" s="91">
        <v>31</v>
      </c>
      <c r="P376" s="91">
        <v>0</v>
      </c>
      <c r="Q376" s="90"/>
      <c r="R376" s="91">
        <v>34</v>
      </c>
      <c r="S376" s="91">
        <v>0</v>
      </c>
      <c r="T376" s="90">
        <v>0</v>
      </c>
      <c r="U376" s="91">
        <v>141</v>
      </c>
      <c r="V376" s="91">
        <v>0</v>
      </c>
    </row>
    <row r="377" spans="1:22">
      <c r="A377" s="92" t="s">
        <v>1156</v>
      </c>
      <c r="B377" s="16" t="str">
        <f>VLOOKUP(A377,'Planning Periods'!$E$2:$N$540,10,FALSE)</f>
        <v>01/31/2023 - 01/31/2031</v>
      </c>
      <c r="C377" s="91">
        <v>2016</v>
      </c>
      <c r="D377" s="91" t="str">
        <f t="shared" si="5"/>
        <v>Clayton 2016</v>
      </c>
      <c r="E377" s="91">
        <v>51</v>
      </c>
      <c r="F377" s="363">
        <v>0</v>
      </c>
      <c r="G377" s="91">
        <v>0</v>
      </c>
      <c r="H377" s="91">
        <v>0</v>
      </c>
      <c r="I377" s="90"/>
      <c r="J377" s="91">
        <v>25</v>
      </c>
      <c r="K377" s="363">
        <v>1</v>
      </c>
      <c r="L377" s="91">
        <v>0</v>
      </c>
      <c r="M377" s="91">
        <v>1</v>
      </c>
      <c r="N377" s="90"/>
      <c r="O377" s="91">
        <v>31</v>
      </c>
      <c r="P377" s="91">
        <v>0</v>
      </c>
      <c r="Q377" s="90"/>
      <c r="R377" s="91">
        <v>34</v>
      </c>
      <c r="S377" s="91">
        <v>0</v>
      </c>
      <c r="T377" s="90">
        <v>1</v>
      </c>
      <c r="U377" s="91">
        <v>141</v>
      </c>
      <c r="V377" s="91">
        <v>1</v>
      </c>
    </row>
    <row r="378" spans="1:22">
      <c r="A378" s="92" t="s">
        <v>1156</v>
      </c>
      <c r="B378" s="16" t="str">
        <f>VLOOKUP(A378,'Planning Periods'!$E$2:$N$540,10,FALSE)</f>
        <v>01/31/2023 - 01/31/2031</v>
      </c>
      <c r="C378" s="91">
        <v>2017</v>
      </c>
      <c r="D378" s="91" t="str">
        <f t="shared" si="5"/>
        <v>Clayton 2017</v>
      </c>
      <c r="E378" s="91">
        <v>51</v>
      </c>
      <c r="F378" s="363">
        <v>0</v>
      </c>
      <c r="G378" s="91">
        <v>0</v>
      </c>
      <c r="H378" s="91">
        <v>0</v>
      </c>
      <c r="I378" s="90"/>
      <c r="J378" s="91">
        <v>25</v>
      </c>
      <c r="K378" s="363">
        <v>1</v>
      </c>
      <c r="L378" s="91">
        <v>0</v>
      </c>
      <c r="M378" s="91">
        <v>1</v>
      </c>
      <c r="N378" s="90"/>
      <c r="O378" s="91">
        <v>31</v>
      </c>
      <c r="P378" s="91">
        <v>0</v>
      </c>
      <c r="Q378" s="90"/>
      <c r="R378" s="91">
        <v>34</v>
      </c>
      <c r="S378" s="91">
        <v>8</v>
      </c>
      <c r="T378" s="90">
        <v>1</v>
      </c>
      <c r="U378" s="91">
        <v>141</v>
      </c>
      <c r="V378" s="91">
        <v>9</v>
      </c>
    </row>
    <row r="379" spans="1:22">
      <c r="A379" s="92" t="s">
        <v>1123</v>
      </c>
      <c r="B379" s="16" t="str">
        <f>VLOOKUP(A379,'Planning Periods'!$E$2:$N$540,10,FALSE)</f>
        <v>08/15/2019 - 08/15/2027</v>
      </c>
      <c r="C379" s="91">
        <v>2014</v>
      </c>
      <c r="D379" s="91" t="str">
        <f t="shared" si="5"/>
        <v>Clearlake 2014</v>
      </c>
      <c r="E379" s="91" t="s">
        <v>1307</v>
      </c>
      <c r="F379" s="363" t="s">
        <v>1307</v>
      </c>
      <c r="G379" s="91" t="s">
        <v>1307</v>
      </c>
      <c r="H379" s="91" t="s">
        <v>1307</v>
      </c>
      <c r="I379" s="90"/>
      <c r="J379" s="91" t="s">
        <v>1307</v>
      </c>
      <c r="K379" s="363" t="s">
        <v>1307</v>
      </c>
      <c r="L379" s="91" t="s">
        <v>1307</v>
      </c>
      <c r="M379" s="91" t="s">
        <v>1307</v>
      </c>
      <c r="N379" s="90"/>
      <c r="O379" s="91" t="s">
        <v>1307</v>
      </c>
      <c r="P379" s="91" t="s">
        <v>1307</v>
      </c>
      <c r="Q379" s="90"/>
      <c r="R379" s="91" t="s">
        <v>1307</v>
      </c>
      <c r="S379" s="91" t="s">
        <v>1307</v>
      </c>
      <c r="T379" s="90" t="s">
        <v>1307</v>
      </c>
      <c r="U379" s="91" t="s">
        <v>1307</v>
      </c>
      <c r="V379" s="91" t="s">
        <v>1307</v>
      </c>
    </row>
    <row r="380" spans="1:22">
      <c r="A380" s="92" t="s">
        <v>1123</v>
      </c>
      <c r="B380" s="16" t="str">
        <f>VLOOKUP(A380,'Planning Periods'!$E$2:$N$540,10,FALSE)</f>
        <v>08/15/2019 - 08/15/2027</v>
      </c>
      <c r="C380" s="91">
        <v>2015</v>
      </c>
      <c r="D380" s="91" t="str">
        <f t="shared" si="5"/>
        <v>Clearlake 2015</v>
      </c>
      <c r="E380" s="91">
        <v>108</v>
      </c>
      <c r="F380" s="363">
        <v>1</v>
      </c>
      <c r="G380" s="91">
        <v>1</v>
      </c>
      <c r="H380" s="91">
        <v>0</v>
      </c>
      <c r="I380" s="90"/>
      <c r="J380" s="91">
        <v>67</v>
      </c>
      <c r="K380" s="363">
        <v>0</v>
      </c>
      <c r="L380" s="91">
        <v>0</v>
      </c>
      <c r="M380" s="91">
        <v>0</v>
      </c>
      <c r="N380" s="90"/>
      <c r="O380" s="91">
        <v>87</v>
      </c>
      <c r="P380" s="91">
        <v>0</v>
      </c>
      <c r="Q380" s="90"/>
      <c r="R380" s="91">
        <v>205</v>
      </c>
      <c r="S380" s="91">
        <v>1</v>
      </c>
      <c r="T380" s="90">
        <v>0</v>
      </c>
      <c r="U380" s="91">
        <v>467</v>
      </c>
      <c r="V380" s="91">
        <v>2</v>
      </c>
    </row>
    <row r="381" spans="1:22">
      <c r="A381" s="92" t="s">
        <v>1123</v>
      </c>
      <c r="B381" s="16" t="str">
        <f>VLOOKUP(A381,'Planning Periods'!$E$2:$N$540,10,FALSE)</f>
        <v>08/15/2019 - 08/15/2027</v>
      </c>
      <c r="C381" s="91">
        <v>2016</v>
      </c>
      <c r="D381" s="91" t="str">
        <f t="shared" si="5"/>
        <v>Clearlake 2016</v>
      </c>
      <c r="E381" s="91">
        <v>108</v>
      </c>
      <c r="F381" s="363">
        <v>0</v>
      </c>
      <c r="G381" s="91">
        <v>0</v>
      </c>
      <c r="H381" s="91">
        <v>0</v>
      </c>
      <c r="I381" s="90"/>
      <c r="J381" s="91">
        <v>67</v>
      </c>
      <c r="K381" s="363">
        <v>0</v>
      </c>
      <c r="L381" s="91">
        <v>0</v>
      </c>
      <c r="M381" s="91">
        <v>0</v>
      </c>
      <c r="N381" s="90"/>
      <c r="O381" s="91">
        <v>87</v>
      </c>
      <c r="P381" s="91">
        <v>1</v>
      </c>
      <c r="Q381" s="90"/>
      <c r="R381" s="91">
        <v>205</v>
      </c>
      <c r="S381" s="91">
        <v>0</v>
      </c>
      <c r="T381" s="90">
        <v>0</v>
      </c>
      <c r="U381" s="91">
        <v>467</v>
      </c>
      <c r="V381" s="91">
        <v>1</v>
      </c>
    </row>
    <row r="382" spans="1:22">
      <c r="A382" s="92" t="s">
        <v>1123</v>
      </c>
      <c r="B382" s="16" t="str">
        <f>VLOOKUP(A382,'Planning Periods'!$E$2:$N$540,10,FALSE)</f>
        <v>08/15/2019 - 08/15/2027</v>
      </c>
      <c r="C382" s="91">
        <v>2017</v>
      </c>
      <c r="D382" s="91" t="str">
        <f t="shared" si="5"/>
        <v>Clearlake 2017</v>
      </c>
      <c r="E382" s="91">
        <v>108</v>
      </c>
      <c r="F382" s="363">
        <v>1</v>
      </c>
      <c r="G382" s="91">
        <v>0</v>
      </c>
      <c r="H382" s="91">
        <v>1</v>
      </c>
      <c r="I382" s="90"/>
      <c r="J382" s="91">
        <v>67</v>
      </c>
      <c r="K382" s="363">
        <v>1</v>
      </c>
      <c r="L382" s="91">
        <v>0</v>
      </c>
      <c r="M382" s="91">
        <v>1</v>
      </c>
      <c r="N382" s="90"/>
      <c r="O382" s="91">
        <v>87</v>
      </c>
      <c r="P382" s="91">
        <v>0</v>
      </c>
      <c r="Q382" s="90"/>
      <c r="R382" s="91">
        <v>205</v>
      </c>
      <c r="S382" s="91">
        <v>0</v>
      </c>
      <c r="T382" s="90">
        <v>1</v>
      </c>
      <c r="U382" s="91">
        <v>467</v>
      </c>
      <c r="V382" s="91">
        <v>2</v>
      </c>
    </row>
    <row r="383" spans="1:22">
      <c r="A383" s="92" t="s">
        <v>1158</v>
      </c>
      <c r="B383" s="16" t="str">
        <f>VLOOKUP(A383,'Planning Periods'!$E$2:$N$540,10,FALSE)</f>
        <v>01/31/2023 - 01/31/2031</v>
      </c>
      <c r="C383" s="91">
        <v>2014</v>
      </c>
      <c r="D383" s="91" t="str">
        <f t="shared" si="5"/>
        <v>Cloverdale 2014</v>
      </c>
      <c r="E383" s="91">
        <v>39</v>
      </c>
      <c r="F383" s="363">
        <v>0</v>
      </c>
      <c r="G383" s="91">
        <v>0</v>
      </c>
      <c r="H383" s="91">
        <v>0</v>
      </c>
      <c r="I383" s="90"/>
      <c r="J383" s="91">
        <v>29</v>
      </c>
      <c r="K383" s="363">
        <v>0</v>
      </c>
      <c r="L383" s="91">
        <v>0</v>
      </c>
      <c r="M383" s="91">
        <v>0</v>
      </c>
      <c r="N383" s="90"/>
      <c r="O383" s="91">
        <v>31</v>
      </c>
      <c r="P383" s="91">
        <v>0</v>
      </c>
      <c r="Q383" s="90"/>
      <c r="R383" s="91">
        <v>112</v>
      </c>
      <c r="S383" s="91">
        <v>0</v>
      </c>
      <c r="T383" s="90">
        <v>0</v>
      </c>
      <c r="U383" s="91">
        <v>211</v>
      </c>
      <c r="V383" s="91">
        <v>0</v>
      </c>
    </row>
    <row r="384" spans="1:22">
      <c r="A384" s="92" t="s">
        <v>1158</v>
      </c>
      <c r="B384" s="16" t="str">
        <f>VLOOKUP(A384,'Planning Periods'!$E$2:$N$540,10,FALSE)</f>
        <v>01/31/2023 - 01/31/2031</v>
      </c>
      <c r="C384" s="91">
        <v>2015</v>
      </c>
      <c r="D384" s="91" t="str">
        <f t="shared" si="5"/>
        <v>Cloverdale 2015</v>
      </c>
      <c r="E384" s="91">
        <v>39</v>
      </c>
      <c r="F384" s="363">
        <v>25</v>
      </c>
      <c r="G384" s="91">
        <v>25</v>
      </c>
      <c r="H384" s="91">
        <v>0</v>
      </c>
      <c r="I384" s="90"/>
      <c r="J384" s="91">
        <v>29</v>
      </c>
      <c r="K384" s="363">
        <v>7</v>
      </c>
      <c r="L384" s="91">
        <v>7</v>
      </c>
      <c r="M384" s="91">
        <v>0</v>
      </c>
      <c r="N384" s="90"/>
      <c r="O384" s="91">
        <v>31</v>
      </c>
      <c r="P384" s="91">
        <v>0</v>
      </c>
      <c r="Q384" s="90"/>
      <c r="R384" s="91">
        <v>112</v>
      </c>
      <c r="S384" s="91">
        <v>0</v>
      </c>
      <c r="T384" s="90">
        <v>0</v>
      </c>
      <c r="U384" s="91">
        <v>211</v>
      </c>
      <c r="V384" s="91">
        <v>32</v>
      </c>
    </row>
    <row r="385" spans="1:22">
      <c r="A385" s="92" t="s">
        <v>1158</v>
      </c>
      <c r="B385" s="16" t="str">
        <f>VLOOKUP(A385,'Planning Periods'!$E$2:$N$540,10,FALSE)</f>
        <v>01/31/2023 - 01/31/2031</v>
      </c>
      <c r="C385" s="91">
        <v>2016</v>
      </c>
      <c r="D385" s="91" t="str">
        <f t="shared" si="5"/>
        <v>Cloverdale 2016</v>
      </c>
      <c r="E385" s="91">
        <v>39</v>
      </c>
      <c r="F385" s="363">
        <v>0</v>
      </c>
      <c r="G385" s="91">
        <v>0</v>
      </c>
      <c r="H385" s="91">
        <v>0</v>
      </c>
      <c r="I385" s="90"/>
      <c r="J385" s="91">
        <v>29</v>
      </c>
      <c r="K385" s="363">
        <v>0</v>
      </c>
      <c r="L385" s="91">
        <v>0</v>
      </c>
      <c r="M385" s="91">
        <v>0</v>
      </c>
      <c r="N385" s="90"/>
      <c r="O385" s="91">
        <v>31</v>
      </c>
      <c r="P385" s="91">
        <v>2</v>
      </c>
      <c r="Q385" s="90"/>
      <c r="R385" s="91">
        <v>112</v>
      </c>
      <c r="S385" s="91">
        <v>13</v>
      </c>
      <c r="T385" s="90">
        <v>0</v>
      </c>
      <c r="U385" s="91">
        <v>211</v>
      </c>
      <c r="V385" s="91">
        <v>15</v>
      </c>
    </row>
    <row r="386" spans="1:22">
      <c r="A386" s="92" t="s">
        <v>1158</v>
      </c>
      <c r="B386" s="16" t="str">
        <f>VLOOKUP(A386,'Planning Periods'!$E$2:$N$540,10,FALSE)</f>
        <v>01/31/2023 - 01/31/2031</v>
      </c>
      <c r="C386" s="91">
        <v>2017</v>
      </c>
      <c r="D386" s="91" t="str">
        <f t="shared" si="5"/>
        <v>Cloverdale 2017</v>
      </c>
      <c r="E386" s="91">
        <v>39</v>
      </c>
      <c r="F386" s="363">
        <v>0</v>
      </c>
      <c r="G386" s="91">
        <v>0</v>
      </c>
      <c r="H386" s="91">
        <v>0</v>
      </c>
      <c r="I386" s="90"/>
      <c r="J386" s="91">
        <v>29</v>
      </c>
      <c r="K386" s="363">
        <v>0</v>
      </c>
      <c r="L386" s="91">
        <v>0</v>
      </c>
      <c r="M386" s="91">
        <v>0</v>
      </c>
      <c r="N386" s="90"/>
      <c r="O386" s="91">
        <v>31</v>
      </c>
      <c r="P386" s="91">
        <v>3</v>
      </c>
      <c r="Q386" s="90"/>
      <c r="R386" s="91">
        <v>112</v>
      </c>
      <c r="S386" s="91">
        <v>22</v>
      </c>
      <c r="T386" s="90">
        <v>0</v>
      </c>
      <c r="U386" s="91">
        <v>211</v>
      </c>
      <c r="V386" s="91">
        <v>25</v>
      </c>
    </row>
    <row r="387" spans="1:22">
      <c r="A387" s="92" t="s">
        <v>1155</v>
      </c>
      <c r="B387" s="16" t="str">
        <f>VLOOKUP(A387,'Planning Periods'!$E$2:$N$540,10,FALSE)</f>
        <v>12/31/2015 - 12/31/2023</v>
      </c>
      <c r="C387" s="91">
        <v>2013</v>
      </c>
      <c r="D387" s="91" t="str">
        <f t="shared" si="5"/>
        <v>Clovis 2013</v>
      </c>
      <c r="E387" s="91" t="s">
        <v>1307</v>
      </c>
      <c r="F387" s="363" t="s">
        <v>1307</v>
      </c>
      <c r="G387" s="91" t="s">
        <v>1307</v>
      </c>
      <c r="H387" s="91" t="s">
        <v>1307</v>
      </c>
      <c r="I387" s="90"/>
      <c r="J387" s="91" t="s">
        <v>1307</v>
      </c>
      <c r="K387" s="363" t="s">
        <v>1307</v>
      </c>
      <c r="L387" s="91" t="s">
        <v>1307</v>
      </c>
      <c r="M387" s="91" t="s">
        <v>1307</v>
      </c>
      <c r="N387" s="90"/>
      <c r="O387" s="91" t="s">
        <v>1307</v>
      </c>
      <c r="P387" s="91" t="s">
        <v>1307</v>
      </c>
      <c r="Q387" s="90"/>
      <c r="R387" s="91" t="s">
        <v>1307</v>
      </c>
      <c r="S387" s="91" t="s">
        <v>1307</v>
      </c>
      <c r="T387" s="90" t="s">
        <v>1307</v>
      </c>
      <c r="U387" s="91" t="s">
        <v>1307</v>
      </c>
      <c r="V387" s="91" t="s">
        <v>1307</v>
      </c>
    </row>
    <row r="388" spans="1:22">
      <c r="A388" s="92" t="s">
        <v>1155</v>
      </c>
      <c r="B388" s="16" t="str">
        <f>VLOOKUP(A388,'Planning Periods'!$E$2:$N$540,10,FALSE)</f>
        <v>12/31/2015 - 12/31/2023</v>
      </c>
      <c r="C388" s="91">
        <v>2014</v>
      </c>
      <c r="D388" s="91" t="str">
        <f>CONCATENATE(A388," ",C388)</f>
        <v>Clovis 2014</v>
      </c>
      <c r="E388" s="91" t="s">
        <v>1307</v>
      </c>
      <c r="F388" s="363" t="s">
        <v>1307</v>
      </c>
      <c r="G388" s="91" t="s">
        <v>1307</v>
      </c>
      <c r="H388" s="91" t="s">
        <v>1307</v>
      </c>
      <c r="I388" s="90"/>
      <c r="J388" s="91" t="s">
        <v>1307</v>
      </c>
      <c r="K388" s="363" t="s">
        <v>1307</v>
      </c>
      <c r="L388" s="91" t="s">
        <v>1307</v>
      </c>
      <c r="M388" s="91" t="s">
        <v>1307</v>
      </c>
      <c r="N388" s="90"/>
      <c r="O388" s="91" t="s">
        <v>1307</v>
      </c>
      <c r="P388" s="91" t="s">
        <v>1307</v>
      </c>
      <c r="Q388" s="90"/>
      <c r="R388" s="91" t="s">
        <v>1307</v>
      </c>
      <c r="S388" s="91" t="s">
        <v>1307</v>
      </c>
      <c r="T388" s="90" t="s">
        <v>1307</v>
      </c>
      <c r="U388" s="91" t="s">
        <v>1307</v>
      </c>
      <c r="V388" s="91" t="s">
        <v>1307</v>
      </c>
    </row>
    <row r="389" spans="1:22">
      <c r="A389" s="92" t="s">
        <v>1155</v>
      </c>
      <c r="B389" s="16" t="str">
        <f>VLOOKUP(A389,'Planning Periods'!$E$2:$N$540,10,FALSE)</f>
        <v>12/31/2015 - 12/31/2023</v>
      </c>
      <c r="C389" s="91">
        <v>2015</v>
      </c>
      <c r="D389" s="91" t="str">
        <f t="shared" si="5"/>
        <v>Clovis 2015</v>
      </c>
      <c r="E389" s="91">
        <v>2321</v>
      </c>
      <c r="F389" s="363">
        <v>0</v>
      </c>
      <c r="G389" s="91">
        <v>0</v>
      </c>
      <c r="H389" s="91">
        <v>0</v>
      </c>
      <c r="I389" s="90"/>
      <c r="J389" s="91">
        <v>1145</v>
      </c>
      <c r="K389" s="363">
        <v>0</v>
      </c>
      <c r="L389" s="91">
        <v>0</v>
      </c>
      <c r="M389" s="91">
        <v>0</v>
      </c>
      <c r="N389" s="90"/>
      <c r="O389" s="91">
        <v>1018</v>
      </c>
      <c r="P389" s="91">
        <v>456</v>
      </c>
      <c r="Q389" s="90"/>
      <c r="R389" s="91">
        <v>1844</v>
      </c>
      <c r="S389" s="91">
        <v>1296</v>
      </c>
      <c r="T389" s="90">
        <v>0</v>
      </c>
      <c r="U389" s="91">
        <v>6328</v>
      </c>
      <c r="V389" s="91">
        <v>1752</v>
      </c>
    </row>
    <row r="390" spans="1:22">
      <c r="A390" s="92" t="s">
        <v>1155</v>
      </c>
      <c r="B390" s="16" t="str">
        <f>VLOOKUP(A390,'Planning Periods'!$E$2:$N$540,10,FALSE)</f>
        <v>12/31/2015 - 12/31/2023</v>
      </c>
      <c r="C390" s="91">
        <v>2016</v>
      </c>
      <c r="D390" s="91" t="str">
        <f t="shared" si="5"/>
        <v>Clovis 2016</v>
      </c>
      <c r="E390" s="91">
        <v>2321</v>
      </c>
      <c r="F390" s="363">
        <v>0</v>
      </c>
      <c r="G390" s="91">
        <v>0</v>
      </c>
      <c r="H390" s="91">
        <v>0</v>
      </c>
      <c r="I390" s="90"/>
      <c r="J390" s="91">
        <v>1145</v>
      </c>
      <c r="K390" s="363">
        <v>5</v>
      </c>
      <c r="L390" s="91">
        <v>5</v>
      </c>
      <c r="M390" s="91">
        <v>0</v>
      </c>
      <c r="N390" s="90"/>
      <c r="O390" s="91">
        <v>1018</v>
      </c>
      <c r="P390" s="91">
        <v>395</v>
      </c>
      <c r="Q390" s="90"/>
      <c r="R390" s="91">
        <v>1844</v>
      </c>
      <c r="S390" s="91">
        <v>689</v>
      </c>
      <c r="T390" s="90">
        <v>0</v>
      </c>
      <c r="U390" s="91">
        <v>6328</v>
      </c>
      <c r="V390" s="91">
        <v>1089</v>
      </c>
    </row>
    <row r="391" spans="1:22">
      <c r="A391" s="92" t="s">
        <v>1155</v>
      </c>
      <c r="B391" s="16" t="str">
        <f>VLOOKUP(A391,'Planning Periods'!$E$2:$N$540,10,FALSE)</f>
        <v>12/31/2015 - 12/31/2023</v>
      </c>
      <c r="C391" s="91">
        <v>2017</v>
      </c>
      <c r="D391" s="91" t="str">
        <f t="shared" si="5"/>
        <v>Clovis 2017</v>
      </c>
      <c r="E391" s="91">
        <v>2321</v>
      </c>
      <c r="F391" s="363">
        <v>0</v>
      </c>
      <c r="G391" s="91">
        <v>0</v>
      </c>
      <c r="H391" s="91">
        <v>0</v>
      </c>
      <c r="I391" s="90"/>
      <c r="J391" s="91">
        <v>1145</v>
      </c>
      <c r="K391" s="363">
        <v>20</v>
      </c>
      <c r="L391" s="91">
        <v>20</v>
      </c>
      <c r="M391" s="91">
        <v>0</v>
      </c>
      <c r="N391" s="90"/>
      <c r="O391" s="91">
        <v>1018</v>
      </c>
      <c r="P391" s="91">
        <v>480</v>
      </c>
      <c r="Q391" s="90"/>
      <c r="R391" s="91">
        <v>1844</v>
      </c>
      <c r="S391" s="91">
        <v>542</v>
      </c>
      <c r="T391" s="90">
        <v>0</v>
      </c>
      <c r="U391" s="91">
        <v>6328</v>
      </c>
      <c r="V391" s="91">
        <v>1042</v>
      </c>
    </row>
    <row r="392" spans="1:22">
      <c r="A392" s="92" t="s">
        <v>1121</v>
      </c>
      <c r="B392" s="16"/>
      <c r="C392" s="91">
        <v>2013</v>
      </c>
      <c r="D392" s="91" t="str">
        <f t="shared" si="5"/>
        <v>Coachella 2013</v>
      </c>
      <c r="E392" s="91" t="s">
        <v>1307</v>
      </c>
      <c r="F392" s="363" t="s">
        <v>1307</v>
      </c>
      <c r="G392" s="91" t="s">
        <v>1307</v>
      </c>
      <c r="H392" s="91" t="s">
        <v>1307</v>
      </c>
      <c r="I392" s="90"/>
      <c r="J392" s="91" t="s">
        <v>1307</v>
      </c>
      <c r="K392" s="363" t="s">
        <v>1307</v>
      </c>
      <c r="L392" s="91" t="s">
        <v>1307</v>
      </c>
      <c r="M392" s="91" t="s">
        <v>1307</v>
      </c>
      <c r="N392" s="90"/>
      <c r="O392" s="91" t="s">
        <v>1307</v>
      </c>
      <c r="P392" s="91" t="s">
        <v>1307</v>
      </c>
      <c r="Q392" s="90"/>
      <c r="R392" s="91" t="s">
        <v>1307</v>
      </c>
      <c r="S392" s="91" t="s">
        <v>1307</v>
      </c>
      <c r="T392" s="90" t="s">
        <v>1307</v>
      </c>
      <c r="U392" s="91" t="s">
        <v>1307</v>
      </c>
      <c r="V392" s="91" t="s">
        <v>1307</v>
      </c>
    </row>
    <row r="393" spans="1:22">
      <c r="A393" s="92" t="s">
        <v>1121</v>
      </c>
      <c r="B393" s="16" t="str">
        <f>VLOOKUP(A393,'Planning Periods'!$E$2:$N$540,10,FALSE)</f>
        <v>10/15/2021 - 10/15/2029</v>
      </c>
      <c r="C393" s="91">
        <v>2014</v>
      </c>
      <c r="D393" s="91" t="str">
        <f t="shared" si="5"/>
        <v>Coachella 2014</v>
      </c>
      <c r="E393" s="91">
        <v>1555</v>
      </c>
      <c r="F393" s="363">
        <v>52</v>
      </c>
      <c r="G393" s="91">
        <v>52</v>
      </c>
      <c r="H393" s="91">
        <v>0</v>
      </c>
      <c r="I393" s="90"/>
      <c r="J393" s="91">
        <v>1059</v>
      </c>
      <c r="K393" s="363">
        <v>32</v>
      </c>
      <c r="L393" s="91">
        <v>32</v>
      </c>
      <c r="M393" s="91">
        <v>0</v>
      </c>
      <c r="N393" s="90"/>
      <c r="O393" s="91">
        <v>1212</v>
      </c>
      <c r="P393" s="91">
        <v>0</v>
      </c>
      <c r="Q393" s="90"/>
      <c r="R393" s="91">
        <v>2945</v>
      </c>
      <c r="S393" s="91">
        <v>64</v>
      </c>
      <c r="T393" s="90">
        <v>0</v>
      </c>
      <c r="U393" s="91">
        <v>6771</v>
      </c>
      <c r="V393" s="91">
        <v>148</v>
      </c>
    </row>
    <row r="394" spans="1:22">
      <c r="A394" s="92" t="s">
        <v>1121</v>
      </c>
      <c r="B394" s="16" t="str">
        <f>VLOOKUP(A394,'Planning Periods'!$E$2:$N$540,10,FALSE)</f>
        <v>10/15/2021 - 10/15/2029</v>
      </c>
      <c r="C394" s="91">
        <v>2015</v>
      </c>
      <c r="D394" s="91" t="str">
        <f t="shared" si="5"/>
        <v>Coachella 2015</v>
      </c>
      <c r="E394" s="91">
        <v>1555</v>
      </c>
      <c r="F394" s="363">
        <v>0</v>
      </c>
      <c r="G394" s="91">
        <v>0</v>
      </c>
      <c r="H394" s="91">
        <v>0</v>
      </c>
      <c r="I394" s="90"/>
      <c r="J394" s="91">
        <v>1059</v>
      </c>
      <c r="K394" s="363">
        <v>0</v>
      </c>
      <c r="L394" s="91">
        <v>0</v>
      </c>
      <c r="M394" s="91">
        <v>0</v>
      </c>
      <c r="N394" s="90"/>
      <c r="O394" s="91">
        <v>1212</v>
      </c>
      <c r="P394" s="91">
        <v>0</v>
      </c>
      <c r="Q394" s="90"/>
      <c r="R394" s="91">
        <v>2945</v>
      </c>
      <c r="S394" s="91">
        <v>24</v>
      </c>
      <c r="T394" s="90">
        <v>0</v>
      </c>
      <c r="U394" s="91">
        <v>6771</v>
      </c>
      <c r="V394" s="91">
        <v>24</v>
      </c>
    </row>
    <row r="395" spans="1:22">
      <c r="A395" s="92" t="s">
        <v>1121</v>
      </c>
      <c r="B395" s="16" t="str">
        <f>VLOOKUP(A395,'Planning Periods'!$E$2:$N$540,10,FALSE)</f>
        <v>10/15/2021 - 10/15/2029</v>
      </c>
      <c r="C395" s="91">
        <v>2016</v>
      </c>
      <c r="D395" s="91" t="str">
        <f t="shared" si="5"/>
        <v>Coachella 2016</v>
      </c>
      <c r="E395" s="91">
        <v>1555</v>
      </c>
      <c r="F395" s="363">
        <v>0</v>
      </c>
      <c r="G395" s="91">
        <v>0</v>
      </c>
      <c r="H395" s="91">
        <v>0</v>
      </c>
      <c r="I395" s="90"/>
      <c r="J395" s="91">
        <v>1059</v>
      </c>
      <c r="K395" s="363">
        <v>0</v>
      </c>
      <c r="L395" s="91">
        <v>0</v>
      </c>
      <c r="M395" s="91">
        <v>0</v>
      </c>
      <c r="N395" s="90"/>
      <c r="O395" s="91">
        <v>1212</v>
      </c>
      <c r="P395" s="91">
        <v>0</v>
      </c>
      <c r="Q395" s="90"/>
      <c r="R395" s="91">
        <v>2945</v>
      </c>
      <c r="S395" s="91">
        <v>0</v>
      </c>
      <c r="T395" s="90">
        <v>0</v>
      </c>
      <c r="U395" s="91">
        <v>6771</v>
      </c>
      <c r="V395" s="91">
        <v>0</v>
      </c>
    </row>
    <row r="396" spans="1:22">
      <c r="A396" s="92" t="s">
        <v>1121</v>
      </c>
      <c r="B396" s="16" t="str">
        <f>VLOOKUP(A396,'Planning Periods'!$E$2:$N$540,10,FALSE)</f>
        <v>10/15/2021 - 10/15/2029</v>
      </c>
      <c r="C396" s="91">
        <v>2017</v>
      </c>
      <c r="D396" s="91" t="str">
        <f t="shared" si="5"/>
        <v>Coachella 2017</v>
      </c>
      <c r="E396" s="91">
        <v>1555</v>
      </c>
      <c r="F396" s="363">
        <v>26</v>
      </c>
      <c r="G396" s="91">
        <v>26</v>
      </c>
      <c r="H396" s="91">
        <v>0</v>
      </c>
      <c r="I396" s="90"/>
      <c r="J396" s="91">
        <v>1059</v>
      </c>
      <c r="K396" s="363">
        <v>19</v>
      </c>
      <c r="L396" s="91">
        <v>19</v>
      </c>
      <c r="M396" s="91">
        <v>0</v>
      </c>
      <c r="N396" s="90"/>
      <c r="O396" s="91">
        <v>1212</v>
      </c>
      <c r="P396" s="91">
        <v>0</v>
      </c>
      <c r="Q396" s="90"/>
      <c r="R396" s="91">
        <v>2945</v>
      </c>
      <c r="S396" s="91">
        <v>0</v>
      </c>
      <c r="T396" s="90">
        <v>0</v>
      </c>
      <c r="U396" s="91">
        <v>6771</v>
      </c>
      <c r="V396" s="91">
        <v>45</v>
      </c>
    </row>
    <row r="397" spans="1:22">
      <c r="A397" s="92" t="s">
        <v>1266</v>
      </c>
      <c r="B397" s="16" t="str">
        <f>VLOOKUP(A397,'Planning Periods'!$E$2:$N$540,10,FALSE)</f>
        <v>12/31/2015 - 12/31/2023</v>
      </c>
      <c r="C397" s="91">
        <v>2013</v>
      </c>
      <c r="D397" s="91" t="str">
        <f t="shared" si="5"/>
        <v>Coalinga 2013</v>
      </c>
      <c r="E397" s="91" t="s">
        <v>1307</v>
      </c>
      <c r="F397" s="363" t="s">
        <v>1307</v>
      </c>
      <c r="G397" s="91" t="s">
        <v>1307</v>
      </c>
      <c r="H397" s="91" t="s">
        <v>1307</v>
      </c>
      <c r="I397" s="90"/>
      <c r="J397" s="91" t="s">
        <v>1307</v>
      </c>
      <c r="K397" s="363" t="s">
        <v>1307</v>
      </c>
      <c r="L397" s="91" t="s">
        <v>1307</v>
      </c>
      <c r="M397" s="91" t="s">
        <v>1307</v>
      </c>
      <c r="N397" s="90"/>
      <c r="O397" s="91" t="s">
        <v>1307</v>
      </c>
      <c r="P397" s="91" t="s">
        <v>1307</v>
      </c>
      <c r="Q397" s="90"/>
      <c r="R397" s="91" t="s">
        <v>1307</v>
      </c>
      <c r="S397" s="91" t="s">
        <v>1307</v>
      </c>
      <c r="T397" s="90" t="s">
        <v>1307</v>
      </c>
      <c r="U397" s="91" t="s">
        <v>1307</v>
      </c>
      <c r="V397" s="91" t="s">
        <v>1307</v>
      </c>
    </row>
    <row r="398" spans="1:22">
      <c r="A398" s="92" t="s">
        <v>1266</v>
      </c>
      <c r="B398" s="16" t="str">
        <f>VLOOKUP(A398,'Planning Periods'!$E$2:$N$540,10,FALSE)</f>
        <v>12/31/2015 - 12/31/2023</v>
      </c>
      <c r="C398" s="91">
        <v>2014</v>
      </c>
      <c r="D398" s="91" t="str">
        <f t="shared" si="5"/>
        <v>Coalinga 2014</v>
      </c>
      <c r="E398" s="91" t="s">
        <v>1307</v>
      </c>
      <c r="F398" s="363" t="s">
        <v>1307</v>
      </c>
      <c r="G398" s="91" t="s">
        <v>1307</v>
      </c>
      <c r="H398" s="91" t="s">
        <v>1307</v>
      </c>
      <c r="I398" s="90"/>
      <c r="J398" s="91" t="s">
        <v>1307</v>
      </c>
      <c r="K398" s="363" t="s">
        <v>1307</v>
      </c>
      <c r="L398" s="91" t="s">
        <v>1307</v>
      </c>
      <c r="M398" s="91" t="s">
        <v>1307</v>
      </c>
      <c r="N398" s="90"/>
      <c r="O398" s="91" t="s">
        <v>1307</v>
      </c>
      <c r="P398" s="91" t="s">
        <v>1307</v>
      </c>
      <c r="Q398" s="90"/>
      <c r="R398" s="91" t="s">
        <v>1307</v>
      </c>
      <c r="S398" s="91" t="s">
        <v>1307</v>
      </c>
      <c r="T398" s="90" t="s">
        <v>1307</v>
      </c>
      <c r="U398" s="91" t="s">
        <v>1307</v>
      </c>
      <c r="V398" s="91" t="s">
        <v>1307</v>
      </c>
    </row>
    <row r="399" spans="1:22">
      <c r="A399" s="92" t="s">
        <v>1266</v>
      </c>
      <c r="B399" s="16" t="str">
        <f>VLOOKUP(A399,'Planning Periods'!$E$2:$N$540,10,FALSE)</f>
        <v>12/31/2015 - 12/31/2023</v>
      </c>
      <c r="C399" s="91">
        <v>2015</v>
      </c>
      <c r="D399" s="91" t="str">
        <f t="shared" si="5"/>
        <v>Coalinga 2015</v>
      </c>
      <c r="E399" s="91">
        <v>150</v>
      </c>
      <c r="F399" s="363">
        <v>36</v>
      </c>
      <c r="G399" s="91">
        <v>36</v>
      </c>
      <c r="H399" s="91">
        <v>0</v>
      </c>
      <c r="I399" s="90"/>
      <c r="J399" s="91">
        <v>115</v>
      </c>
      <c r="K399" s="363">
        <v>32</v>
      </c>
      <c r="L399" s="91">
        <v>32</v>
      </c>
      <c r="M399" s="91">
        <v>0</v>
      </c>
      <c r="N399" s="90"/>
      <c r="O399" s="91">
        <v>123</v>
      </c>
      <c r="P399" s="91">
        <v>24</v>
      </c>
      <c r="Q399" s="90"/>
      <c r="R399" s="91">
        <v>201</v>
      </c>
      <c r="S399" s="91">
        <v>15</v>
      </c>
      <c r="T399" s="90">
        <v>0</v>
      </c>
      <c r="U399" s="91">
        <v>589</v>
      </c>
      <c r="V399" s="91">
        <v>107</v>
      </c>
    </row>
    <row r="400" spans="1:22">
      <c r="A400" s="92" t="s">
        <v>1266</v>
      </c>
      <c r="B400" s="16" t="str">
        <f>VLOOKUP(A400,'Planning Periods'!$E$2:$N$540,10,FALSE)</f>
        <v>12/31/2015 - 12/31/2023</v>
      </c>
      <c r="C400" s="91">
        <v>2016</v>
      </c>
      <c r="D400" s="91" t="str">
        <f t="shared" si="5"/>
        <v>Coalinga 2016</v>
      </c>
      <c r="E400" s="91">
        <v>150</v>
      </c>
      <c r="F400" s="363">
        <v>0</v>
      </c>
      <c r="G400" s="91">
        <v>0</v>
      </c>
      <c r="H400" s="91">
        <v>0</v>
      </c>
      <c r="I400" s="90"/>
      <c r="J400" s="91">
        <v>115</v>
      </c>
      <c r="K400" s="363">
        <v>0</v>
      </c>
      <c r="L400" s="91">
        <v>0</v>
      </c>
      <c r="M400" s="91">
        <v>0</v>
      </c>
      <c r="N400" s="90"/>
      <c r="O400" s="91">
        <v>123</v>
      </c>
      <c r="P400" s="91">
        <v>0</v>
      </c>
      <c r="Q400" s="90"/>
      <c r="R400" s="91">
        <v>201</v>
      </c>
      <c r="S400" s="91">
        <v>0</v>
      </c>
      <c r="T400" s="90">
        <v>0</v>
      </c>
      <c r="U400" s="91">
        <v>589</v>
      </c>
      <c r="V400" s="91">
        <v>0</v>
      </c>
    </row>
    <row r="401" spans="1:22">
      <c r="A401" s="92" t="s">
        <v>1266</v>
      </c>
      <c r="B401" s="16" t="str">
        <f>VLOOKUP(A401,'Planning Periods'!$E$2:$N$540,10,FALSE)</f>
        <v>12/31/2015 - 12/31/2023</v>
      </c>
      <c r="C401" s="91">
        <v>2017</v>
      </c>
      <c r="D401" s="91" t="str">
        <f t="shared" si="5"/>
        <v>Coalinga 2017</v>
      </c>
      <c r="E401" s="91">
        <v>150</v>
      </c>
      <c r="F401" s="363">
        <v>0</v>
      </c>
      <c r="G401" s="91">
        <v>0</v>
      </c>
      <c r="H401" s="91">
        <v>0</v>
      </c>
      <c r="I401" s="90"/>
      <c r="J401" s="91">
        <v>115</v>
      </c>
      <c r="K401" s="363">
        <v>0</v>
      </c>
      <c r="L401" s="91">
        <v>0</v>
      </c>
      <c r="M401" s="91">
        <v>0</v>
      </c>
      <c r="N401" s="90"/>
      <c r="O401" s="91">
        <v>123</v>
      </c>
      <c r="P401" s="91">
        <v>3</v>
      </c>
      <c r="Q401" s="90"/>
      <c r="R401" s="91">
        <v>201</v>
      </c>
      <c r="S401" s="91">
        <v>39</v>
      </c>
      <c r="T401" s="90">
        <v>0</v>
      </c>
      <c r="U401" s="91">
        <v>589</v>
      </c>
      <c r="V401" s="91">
        <v>42</v>
      </c>
    </row>
    <row r="402" spans="1:22">
      <c r="A402" s="92" t="s">
        <v>1154</v>
      </c>
      <c r="B402" s="16" t="str">
        <f>VLOOKUP(A402,'Planning Periods'!$E$2:$N$540,10,FALSE)</f>
        <v>05/15/2021 - 05/15/2029</v>
      </c>
      <c r="C402" s="91">
        <v>2013</v>
      </c>
      <c r="D402" s="91" t="str">
        <f t="shared" si="5"/>
        <v>Colfax 2013</v>
      </c>
      <c r="E402" s="91">
        <v>11</v>
      </c>
      <c r="F402" s="363">
        <v>0</v>
      </c>
      <c r="G402" s="91">
        <v>0</v>
      </c>
      <c r="H402" s="91">
        <v>0</v>
      </c>
      <c r="I402" s="90"/>
      <c r="J402" s="91">
        <v>10</v>
      </c>
      <c r="K402" s="363">
        <v>0</v>
      </c>
      <c r="L402" s="91">
        <v>0</v>
      </c>
      <c r="M402" s="91">
        <v>0</v>
      </c>
      <c r="N402" s="90"/>
      <c r="O402" s="91">
        <v>12</v>
      </c>
      <c r="P402" s="91">
        <v>0</v>
      </c>
      <c r="Q402" s="90"/>
      <c r="R402" s="91">
        <v>36</v>
      </c>
      <c r="S402" s="91">
        <v>0</v>
      </c>
      <c r="T402" s="90">
        <v>0</v>
      </c>
      <c r="U402" s="91">
        <v>69</v>
      </c>
      <c r="V402" s="91">
        <v>0</v>
      </c>
    </row>
    <row r="403" spans="1:22">
      <c r="A403" s="92" t="s">
        <v>1154</v>
      </c>
      <c r="B403" s="16" t="str">
        <f>VLOOKUP(A403,'Planning Periods'!$E$2:$N$540,10,FALSE)</f>
        <v>05/15/2021 - 05/15/2029</v>
      </c>
      <c r="C403" s="91">
        <v>2014</v>
      </c>
      <c r="D403" s="91" t="str">
        <f t="shared" si="5"/>
        <v>Colfax 2014</v>
      </c>
      <c r="E403" s="91" t="s">
        <v>1307</v>
      </c>
      <c r="F403" s="363" t="s">
        <v>1307</v>
      </c>
      <c r="G403" s="91" t="s">
        <v>1307</v>
      </c>
      <c r="H403" s="91" t="s">
        <v>1307</v>
      </c>
      <c r="I403" s="90"/>
      <c r="J403" s="91" t="s">
        <v>1307</v>
      </c>
      <c r="K403" s="363" t="s">
        <v>1307</v>
      </c>
      <c r="L403" s="91" t="s">
        <v>1307</v>
      </c>
      <c r="M403" s="91" t="s">
        <v>1307</v>
      </c>
      <c r="N403" s="90"/>
      <c r="O403" s="91" t="s">
        <v>1307</v>
      </c>
      <c r="P403" s="91" t="s">
        <v>1307</v>
      </c>
      <c r="Q403" s="90"/>
      <c r="R403" s="91" t="s">
        <v>1307</v>
      </c>
      <c r="S403" s="91" t="s">
        <v>1307</v>
      </c>
      <c r="T403" s="90" t="s">
        <v>1307</v>
      </c>
      <c r="U403" s="91" t="s">
        <v>1307</v>
      </c>
      <c r="V403" s="91" t="s">
        <v>1307</v>
      </c>
    </row>
    <row r="404" spans="1:22">
      <c r="A404" s="92" t="s">
        <v>1154</v>
      </c>
      <c r="B404" s="16" t="str">
        <f>VLOOKUP(A404,'Planning Periods'!$E$2:$N$540,10,FALSE)</f>
        <v>05/15/2021 - 05/15/2029</v>
      </c>
      <c r="C404" s="91">
        <v>2015</v>
      </c>
      <c r="D404" s="91" t="str">
        <f t="shared" si="5"/>
        <v>Colfax 2015</v>
      </c>
      <c r="E404" s="91" t="s">
        <v>1307</v>
      </c>
      <c r="F404" s="363" t="s">
        <v>1307</v>
      </c>
      <c r="G404" s="91" t="s">
        <v>1307</v>
      </c>
      <c r="H404" s="91" t="s">
        <v>1307</v>
      </c>
      <c r="I404" s="90"/>
      <c r="J404" s="91" t="s">
        <v>1307</v>
      </c>
      <c r="K404" s="363" t="s">
        <v>1307</v>
      </c>
      <c r="L404" s="91" t="s">
        <v>1307</v>
      </c>
      <c r="M404" s="91" t="s">
        <v>1307</v>
      </c>
      <c r="N404" s="90"/>
      <c r="O404" s="91" t="s">
        <v>1307</v>
      </c>
      <c r="P404" s="91" t="s">
        <v>1307</v>
      </c>
      <c r="Q404" s="90"/>
      <c r="R404" s="91" t="s">
        <v>1307</v>
      </c>
      <c r="S404" s="91" t="s">
        <v>1307</v>
      </c>
      <c r="T404" s="90" t="s">
        <v>1307</v>
      </c>
      <c r="U404" s="91" t="s">
        <v>1307</v>
      </c>
      <c r="V404" s="91" t="s">
        <v>1307</v>
      </c>
    </row>
    <row r="405" spans="1:22">
      <c r="A405" s="92" t="s">
        <v>1154</v>
      </c>
      <c r="B405" s="16" t="str">
        <f>VLOOKUP(A405,'Planning Periods'!$E$2:$N$540,10,FALSE)</f>
        <v>05/15/2021 - 05/15/2029</v>
      </c>
      <c r="C405" s="91">
        <v>2016</v>
      </c>
      <c r="D405" s="91" t="str">
        <f t="shared" si="5"/>
        <v>Colfax 2016</v>
      </c>
      <c r="E405" s="91" t="s">
        <v>1307</v>
      </c>
      <c r="F405" s="363" t="s">
        <v>1307</v>
      </c>
      <c r="G405" s="91" t="s">
        <v>1307</v>
      </c>
      <c r="H405" s="91" t="s">
        <v>1307</v>
      </c>
      <c r="I405" s="90"/>
      <c r="J405" s="91" t="s">
        <v>1307</v>
      </c>
      <c r="K405" s="363" t="s">
        <v>1307</v>
      </c>
      <c r="L405" s="91" t="s">
        <v>1307</v>
      </c>
      <c r="M405" s="91" t="s">
        <v>1307</v>
      </c>
      <c r="N405" s="90"/>
      <c r="O405" s="91" t="s">
        <v>1307</v>
      </c>
      <c r="P405" s="91" t="s">
        <v>1307</v>
      </c>
      <c r="Q405" s="90"/>
      <c r="R405" s="91" t="s">
        <v>1307</v>
      </c>
      <c r="S405" s="91" t="s">
        <v>1307</v>
      </c>
      <c r="T405" s="90" t="s">
        <v>1307</v>
      </c>
      <c r="U405" s="91" t="s">
        <v>1307</v>
      </c>
      <c r="V405" s="91" t="s">
        <v>1307</v>
      </c>
    </row>
    <row r="406" spans="1:22">
      <c r="A406" s="92" t="s">
        <v>1154</v>
      </c>
      <c r="B406" s="16" t="str">
        <f>VLOOKUP(A406,'Planning Periods'!$E$2:$N$540,10,FALSE)</f>
        <v>05/15/2021 - 05/15/2029</v>
      </c>
      <c r="C406" s="91">
        <v>2017</v>
      </c>
      <c r="D406" s="91" t="str">
        <f t="shared" si="5"/>
        <v>Colfax 2017</v>
      </c>
      <c r="E406" s="91">
        <v>11</v>
      </c>
      <c r="F406" s="363">
        <v>0</v>
      </c>
      <c r="G406" s="91">
        <v>0</v>
      </c>
      <c r="H406" s="91">
        <v>0</v>
      </c>
      <c r="I406" s="90"/>
      <c r="J406" s="91">
        <v>10</v>
      </c>
      <c r="K406" s="363">
        <v>0</v>
      </c>
      <c r="L406" s="91">
        <v>0</v>
      </c>
      <c r="M406" s="91">
        <v>0</v>
      </c>
      <c r="N406" s="90"/>
      <c r="O406" s="91">
        <v>12</v>
      </c>
      <c r="P406" s="91">
        <v>0</v>
      </c>
      <c r="Q406" s="90"/>
      <c r="R406" s="91">
        <v>36</v>
      </c>
      <c r="S406" s="91">
        <v>0</v>
      </c>
      <c r="T406" s="90">
        <v>0</v>
      </c>
      <c r="U406" s="91">
        <v>69</v>
      </c>
      <c r="V406" s="91">
        <v>0</v>
      </c>
    </row>
    <row r="407" spans="1:22">
      <c r="A407" s="92" t="s">
        <v>1291</v>
      </c>
      <c r="B407" s="16" t="str">
        <f>VLOOKUP(A407,'Planning Periods'!$E$2:$N$540,10,FALSE)</f>
        <v>01/31/2023 - 01/31/2031</v>
      </c>
      <c r="C407" s="91">
        <v>2014</v>
      </c>
      <c r="D407" s="91" t="str">
        <f t="shared" si="5"/>
        <v>Colma 2014</v>
      </c>
      <c r="E407" s="91">
        <v>20</v>
      </c>
      <c r="F407" s="363">
        <v>0</v>
      </c>
      <c r="G407" s="91">
        <v>0</v>
      </c>
      <c r="H407" s="91">
        <v>0</v>
      </c>
      <c r="I407" s="90"/>
      <c r="J407" s="91">
        <v>8</v>
      </c>
      <c r="K407" s="363">
        <v>0</v>
      </c>
      <c r="L407" s="91">
        <v>0</v>
      </c>
      <c r="M407" s="91">
        <v>0</v>
      </c>
      <c r="N407" s="90"/>
      <c r="O407" s="91">
        <v>9</v>
      </c>
      <c r="P407" s="91">
        <v>0</v>
      </c>
      <c r="Q407" s="90"/>
      <c r="R407" s="91">
        <v>22</v>
      </c>
      <c r="S407" s="91">
        <v>0</v>
      </c>
      <c r="T407" s="90">
        <v>0</v>
      </c>
      <c r="U407" s="91">
        <v>59</v>
      </c>
      <c r="V407" s="91">
        <v>0</v>
      </c>
    </row>
    <row r="408" spans="1:22">
      <c r="A408" s="92" t="s">
        <v>1291</v>
      </c>
      <c r="B408" s="16" t="str">
        <f>VLOOKUP(A408,'Planning Periods'!$E$2:$N$540,10,FALSE)</f>
        <v>01/31/2023 - 01/31/2031</v>
      </c>
      <c r="C408" s="91">
        <v>2015</v>
      </c>
      <c r="D408" s="91" t="str">
        <f t="shared" si="5"/>
        <v>Colma 2015</v>
      </c>
      <c r="E408" s="91">
        <v>20</v>
      </c>
      <c r="F408" s="363">
        <v>0</v>
      </c>
      <c r="G408" s="91">
        <v>0</v>
      </c>
      <c r="H408" s="91">
        <v>0</v>
      </c>
      <c r="I408" s="90"/>
      <c r="J408" s="91">
        <v>8</v>
      </c>
      <c r="K408" s="363">
        <v>0</v>
      </c>
      <c r="L408" s="91">
        <v>0</v>
      </c>
      <c r="M408" s="91">
        <v>0</v>
      </c>
      <c r="N408" s="90"/>
      <c r="O408" s="91">
        <v>9</v>
      </c>
      <c r="P408" s="91">
        <v>0</v>
      </c>
      <c r="Q408" s="90"/>
      <c r="R408" s="91">
        <v>22</v>
      </c>
      <c r="S408" s="91">
        <v>0</v>
      </c>
      <c r="T408" s="90">
        <v>0</v>
      </c>
      <c r="U408" s="91">
        <v>59</v>
      </c>
      <c r="V408" s="91">
        <v>0</v>
      </c>
    </row>
    <row r="409" spans="1:22">
      <c r="A409" s="92" t="s">
        <v>1291</v>
      </c>
      <c r="B409" s="16" t="str">
        <f>VLOOKUP(A409,'Planning Periods'!$E$2:$N$540,10,FALSE)</f>
        <v>01/31/2023 - 01/31/2031</v>
      </c>
      <c r="C409" s="91">
        <v>2016</v>
      </c>
      <c r="D409" s="91" t="str">
        <f t="shared" ref="D409:D475" si="6">CONCATENATE(A409," ",C409)</f>
        <v>Colma 2016</v>
      </c>
      <c r="E409" s="91">
        <v>20</v>
      </c>
      <c r="F409" s="363">
        <v>0</v>
      </c>
      <c r="G409" s="91">
        <v>0</v>
      </c>
      <c r="H409" s="91">
        <v>0</v>
      </c>
      <c r="I409" s="90"/>
      <c r="J409" s="91">
        <v>8</v>
      </c>
      <c r="K409" s="363">
        <v>0</v>
      </c>
      <c r="L409" s="91">
        <v>0</v>
      </c>
      <c r="M409" s="91">
        <v>0</v>
      </c>
      <c r="N409" s="90"/>
      <c r="O409" s="91">
        <v>9</v>
      </c>
      <c r="P409" s="91">
        <v>0</v>
      </c>
      <c r="Q409" s="90"/>
      <c r="R409" s="91">
        <v>22</v>
      </c>
      <c r="S409" s="91">
        <v>0</v>
      </c>
      <c r="T409" s="90">
        <v>0</v>
      </c>
      <c r="U409" s="91">
        <v>59</v>
      </c>
      <c r="V409" s="91">
        <v>0</v>
      </c>
    </row>
    <row r="410" spans="1:22">
      <c r="A410" s="92" t="s">
        <v>1291</v>
      </c>
      <c r="B410" s="16" t="str">
        <f>VLOOKUP(A410,'Planning Periods'!$E$2:$N$540,10,FALSE)</f>
        <v>01/31/2023 - 01/31/2031</v>
      </c>
      <c r="C410" s="91">
        <v>2017</v>
      </c>
      <c r="D410" s="91" t="str">
        <f t="shared" si="6"/>
        <v>Colma 2017</v>
      </c>
      <c r="E410" s="91">
        <v>20</v>
      </c>
      <c r="F410" s="363">
        <v>0</v>
      </c>
      <c r="G410" s="91">
        <v>0</v>
      </c>
      <c r="H410" s="91">
        <v>0</v>
      </c>
      <c r="I410" s="90"/>
      <c r="J410" s="91">
        <v>8</v>
      </c>
      <c r="K410" s="363">
        <v>0</v>
      </c>
      <c r="L410" s="91">
        <v>0</v>
      </c>
      <c r="M410" s="91">
        <v>0</v>
      </c>
      <c r="N410" s="90"/>
      <c r="O410" s="91">
        <v>9</v>
      </c>
      <c r="P410" s="91">
        <v>0</v>
      </c>
      <c r="Q410" s="90"/>
      <c r="R410" s="91">
        <v>22</v>
      </c>
      <c r="S410" s="91">
        <v>6</v>
      </c>
      <c r="T410" s="90">
        <v>0</v>
      </c>
      <c r="U410" s="91">
        <v>59</v>
      </c>
      <c r="V410" s="91">
        <v>6</v>
      </c>
    </row>
    <row r="411" spans="1:22">
      <c r="A411" s="92" t="s">
        <v>1125</v>
      </c>
      <c r="B411" s="16"/>
      <c r="C411" s="91">
        <v>2013</v>
      </c>
      <c r="D411" s="91" t="str">
        <f t="shared" si="6"/>
        <v>Colton 2013</v>
      </c>
      <c r="E411" s="91" t="s">
        <v>1307</v>
      </c>
      <c r="F411" s="363" t="s">
        <v>1307</v>
      </c>
      <c r="G411" s="91" t="s">
        <v>1307</v>
      </c>
      <c r="H411" s="91" t="s">
        <v>1307</v>
      </c>
      <c r="I411" s="90"/>
      <c r="J411" s="91" t="s">
        <v>1307</v>
      </c>
      <c r="K411" s="363" t="s">
        <v>1307</v>
      </c>
      <c r="L411" s="91" t="s">
        <v>1307</v>
      </c>
      <c r="M411" s="91" t="s">
        <v>1307</v>
      </c>
      <c r="N411" s="90"/>
      <c r="O411" s="91" t="s">
        <v>1307</v>
      </c>
      <c r="P411" s="91" t="s">
        <v>1307</v>
      </c>
      <c r="Q411" s="90"/>
      <c r="R411" s="91" t="s">
        <v>1307</v>
      </c>
      <c r="S411" s="91" t="s">
        <v>1307</v>
      </c>
      <c r="T411" s="90" t="s">
        <v>1307</v>
      </c>
      <c r="U411" s="91" t="s">
        <v>1307</v>
      </c>
      <c r="V411" s="91" t="s">
        <v>1307</v>
      </c>
    </row>
    <row r="412" spans="1:22">
      <c r="A412" s="92" t="s">
        <v>1125</v>
      </c>
      <c r="B412" s="16" t="str">
        <f>VLOOKUP(A412,'Planning Periods'!$E$2:$N$540,10,FALSE)</f>
        <v>10/15/2021 - 10/15/2029</v>
      </c>
      <c r="C412" s="91">
        <v>2014</v>
      </c>
      <c r="D412" s="91" t="str">
        <f t="shared" si="6"/>
        <v>Colton 2014</v>
      </c>
      <c r="E412" s="91">
        <v>443</v>
      </c>
      <c r="F412" s="363">
        <v>0</v>
      </c>
      <c r="G412" s="91">
        <v>0</v>
      </c>
      <c r="H412" s="91">
        <v>0</v>
      </c>
      <c r="I412" s="90"/>
      <c r="J412" s="91">
        <v>302</v>
      </c>
      <c r="K412" s="363">
        <v>0</v>
      </c>
      <c r="L412" s="91">
        <v>0</v>
      </c>
      <c r="M412" s="91">
        <v>0</v>
      </c>
      <c r="N412" s="90"/>
      <c r="O412" s="91">
        <v>347</v>
      </c>
      <c r="P412" s="91">
        <v>5</v>
      </c>
      <c r="Q412" s="90"/>
      <c r="R412" s="91">
        <v>831</v>
      </c>
      <c r="S412" s="91">
        <v>23</v>
      </c>
      <c r="T412" s="90">
        <v>0</v>
      </c>
      <c r="U412" s="91">
        <v>1923</v>
      </c>
      <c r="V412" s="91">
        <v>28</v>
      </c>
    </row>
    <row r="413" spans="1:22">
      <c r="A413" s="92" t="s">
        <v>1125</v>
      </c>
      <c r="B413" s="16" t="str">
        <f>VLOOKUP(A413,'Planning Periods'!$E$2:$N$540,10,FALSE)</f>
        <v>10/15/2021 - 10/15/2029</v>
      </c>
      <c r="C413" s="91">
        <v>2015</v>
      </c>
      <c r="D413" s="91" t="str">
        <f t="shared" si="6"/>
        <v>Colton 2015</v>
      </c>
      <c r="E413" s="91">
        <v>443</v>
      </c>
      <c r="F413" s="363">
        <v>0</v>
      </c>
      <c r="G413" s="91">
        <v>0</v>
      </c>
      <c r="H413" s="91">
        <v>0</v>
      </c>
      <c r="I413" s="90"/>
      <c r="J413" s="91">
        <v>302</v>
      </c>
      <c r="K413" s="363">
        <v>0</v>
      </c>
      <c r="L413" s="91">
        <v>0</v>
      </c>
      <c r="M413" s="91">
        <v>0</v>
      </c>
      <c r="N413" s="90"/>
      <c r="O413" s="91">
        <v>347</v>
      </c>
      <c r="P413" s="91">
        <v>3</v>
      </c>
      <c r="Q413" s="90"/>
      <c r="R413" s="91">
        <v>831</v>
      </c>
      <c r="S413" s="91">
        <v>13</v>
      </c>
      <c r="T413" s="90">
        <v>0</v>
      </c>
      <c r="U413" s="91">
        <v>1923</v>
      </c>
      <c r="V413" s="91">
        <v>16</v>
      </c>
    </row>
    <row r="414" spans="1:22">
      <c r="A414" s="92" t="s">
        <v>1125</v>
      </c>
      <c r="B414" s="16" t="str">
        <f>VLOOKUP(A414,'Planning Periods'!$E$2:$N$540,10,FALSE)</f>
        <v>10/15/2021 - 10/15/2029</v>
      </c>
      <c r="C414" s="91">
        <v>2016</v>
      </c>
      <c r="D414" s="91" t="str">
        <f t="shared" si="6"/>
        <v>Colton 2016</v>
      </c>
      <c r="E414" s="91">
        <v>443</v>
      </c>
      <c r="F414" s="363">
        <v>0</v>
      </c>
      <c r="G414" s="91">
        <v>0</v>
      </c>
      <c r="H414" s="91">
        <v>0</v>
      </c>
      <c r="I414" s="90"/>
      <c r="J414" s="91">
        <v>302</v>
      </c>
      <c r="K414" s="363">
        <v>0</v>
      </c>
      <c r="L414" s="91">
        <v>0</v>
      </c>
      <c r="M414" s="91">
        <v>0</v>
      </c>
      <c r="N414" s="90"/>
      <c r="O414" s="91">
        <v>347</v>
      </c>
      <c r="P414" s="91">
        <v>3</v>
      </c>
      <c r="Q414" s="90"/>
      <c r="R414" s="91">
        <v>831</v>
      </c>
      <c r="S414" s="91">
        <v>6</v>
      </c>
      <c r="T414" s="90">
        <v>0</v>
      </c>
      <c r="U414" s="91">
        <v>1923</v>
      </c>
      <c r="V414" s="91">
        <v>9</v>
      </c>
    </row>
    <row r="415" spans="1:22">
      <c r="A415" s="92" t="s">
        <v>1125</v>
      </c>
      <c r="B415" s="16" t="str">
        <f>VLOOKUP(A415,'Planning Periods'!$E$2:$N$540,10,FALSE)</f>
        <v>10/15/2021 - 10/15/2029</v>
      </c>
      <c r="C415" s="91">
        <v>2017</v>
      </c>
      <c r="D415" s="91" t="str">
        <f t="shared" si="6"/>
        <v>Colton 2017</v>
      </c>
      <c r="E415" s="91">
        <v>443</v>
      </c>
      <c r="F415" s="363">
        <v>0</v>
      </c>
      <c r="G415" s="91">
        <v>0</v>
      </c>
      <c r="H415" s="91">
        <v>0</v>
      </c>
      <c r="I415" s="90"/>
      <c r="J415" s="91">
        <v>302</v>
      </c>
      <c r="K415" s="363">
        <v>0</v>
      </c>
      <c r="L415" s="91">
        <v>0</v>
      </c>
      <c r="M415" s="91">
        <v>0</v>
      </c>
      <c r="N415" s="90"/>
      <c r="O415" s="91">
        <v>347</v>
      </c>
      <c r="P415" s="91">
        <v>2</v>
      </c>
      <c r="Q415" s="90"/>
      <c r="R415" s="91">
        <v>831</v>
      </c>
      <c r="S415" s="91">
        <v>16</v>
      </c>
      <c r="T415" s="90">
        <v>0</v>
      </c>
      <c r="U415" s="91">
        <v>1923</v>
      </c>
      <c r="V415" s="91">
        <v>18</v>
      </c>
    </row>
    <row r="416" spans="1:22">
      <c r="A416" t="s">
        <v>1124</v>
      </c>
      <c r="B416" s="16" t="str">
        <f>VLOOKUP(A416,'Planning Periods'!$E$2:$N$540,10,FALSE)</f>
        <v>01/01/2021 - 12/31/2028</v>
      </c>
      <c r="C416" s="91">
        <v>2014</v>
      </c>
      <c r="D416" s="91" t="str">
        <f t="shared" si="6"/>
        <v>Colusa 2014</v>
      </c>
      <c r="E416" s="363" t="s">
        <v>1307</v>
      </c>
      <c r="F416" s="363" t="s">
        <v>1307</v>
      </c>
      <c r="G416" s="363" t="s">
        <v>1307</v>
      </c>
      <c r="H416" s="363" t="s">
        <v>1307</v>
      </c>
      <c r="I416" s="363">
        <v>0</v>
      </c>
      <c r="J416" s="363" t="s">
        <v>1307</v>
      </c>
      <c r="K416" s="363" t="s">
        <v>1307</v>
      </c>
      <c r="L416" s="363" t="s">
        <v>1307</v>
      </c>
      <c r="M416" s="363" t="s">
        <v>1307</v>
      </c>
      <c r="N416" s="363">
        <v>0</v>
      </c>
      <c r="O416" s="363" t="s">
        <v>1307</v>
      </c>
      <c r="P416" s="363" t="s">
        <v>1307</v>
      </c>
      <c r="Q416" s="363"/>
      <c r="R416" s="363" t="s">
        <v>1307</v>
      </c>
      <c r="S416" s="363" t="s">
        <v>1307</v>
      </c>
      <c r="T416" s="363" t="s">
        <v>1307</v>
      </c>
      <c r="U416" s="363" t="s">
        <v>1307</v>
      </c>
      <c r="V416" s="363" t="s">
        <v>1307</v>
      </c>
    </row>
    <row r="417" spans="1:22">
      <c r="A417" t="s">
        <v>1124</v>
      </c>
      <c r="B417" s="16" t="str">
        <f>VLOOKUP(A417,'Planning Periods'!$E$2:$N$540,10,FALSE)</f>
        <v>01/01/2021 - 12/31/2028</v>
      </c>
      <c r="C417" s="91">
        <v>2015</v>
      </c>
      <c r="D417" s="91" t="str">
        <f t="shared" si="6"/>
        <v>Colusa 2015</v>
      </c>
      <c r="E417" t="s">
        <v>1307</v>
      </c>
      <c r="F417" t="s">
        <v>1307</v>
      </c>
      <c r="G417" t="s">
        <v>1307</v>
      </c>
      <c r="H417" t="s">
        <v>1307</v>
      </c>
      <c r="J417" t="s">
        <v>1307</v>
      </c>
      <c r="K417" t="s">
        <v>1307</v>
      </c>
      <c r="L417" t="s">
        <v>1307</v>
      </c>
      <c r="M417" t="s">
        <v>1307</v>
      </c>
      <c r="O417" t="s">
        <v>1307</v>
      </c>
      <c r="P417" t="s">
        <v>1307</v>
      </c>
      <c r="R417" t="s">
        <v>1307</v>
      </c>
      <c r="S417" t="s">
        <v>1307</v>
      </c>
      <c r="T417" t="s">
        <v>1307</v>
      </c>
      <c r="U417" t="s">
        <v>1307</v>
      </c>
      <c r="V417" t="s">
        <v>1307</v>
      </c>
    </row>
    <row r="418" spans="1:22">
      <c r="A418" t="s">
        <v>1124</v>
      </c>
      <c r="B418" s="16" t="str">
        <f>VLOOKUP(A418,'Planning Periods'!$E$2:$N$540,10,FALSE)</f>
        <v>01/01/2021 - 12/31/2028</v>
      </c>
      <c r="C418" s="91">
        <v>2016</v>
      </c>
      <c r="D418" s="91" t="str">
        <f t="shared" si="6"/>
        <v>Colusa 2016</v>
      </c>
      <c r="E418" t="s">
        <v>1307</v>
      </c>
      <c r="F418" t="s">
        <v>1307</v>
      </c>
      <c r="G418" t="s">
        <v>1307</v>
      </c>
      <c r="H418" t="s">
        <v>1307</v>
      </c>
      <c r="J418" t="s">
        <v>1307</v>
      </c>
      <c r="K418" t="s">
        <v>1307</v>
      </c>
      <c r="L418" t="s">
        <v>1307</v>
      </c>
      <c r="M418" t="s">
        <v>1307</v>
      </c>
      <c r="O418" t="s">
        <v>1307</v>
      </c>
      <c r="P418" t="s">
        <v>1307</v>
      </c>
      <c r="R418" t="s">
        <v>1307</v>
      </c>
      <c r="S418" t="s">
        <v>1307</v>
      </c>
      <c r="T418" t="s">
        <v>1307</v>
      </c>
      <c r="U418" t="s">
        <v>1307</v>
      </c>
      <c r="V418" t="s">
        <v>1307</v>
      </c>
    </row>
    <row r="419" spans="1:22">
      <c r="A419" t="s">
        <v>1124</v>
      </c>
      <c r="B419" s="16" t="str">
        <f>VLOOKUP(A419,'Planning Periods'!$E$2:$N$540,10,FALSE)</f>
        <v>01/01/2021 - 12/31/2028</v>
      </c>
      <c r="C419" s="91">
        <v>2017</v>
      </c>
      <c r="D419" s="91" t="str">
        <f t="shared" si="6"/>
        <v>Colusa 2017</v>
      </c>
      <c r="E419" t="s">
        <v>1307</v>
      </c>
      <c r="F419" t="s">
        <v>1307</v>
      </c>
      <c r="G419" t="s">
        <v>1307</v>
      </c>
      <c r="H419" t="s">
        <v>1307</v>
      </c>
      <c r="J419" t="s">
        <v>1307</v>
      </c>
      <c r="K419" t="s">
        <v>1307</v>
      </c>
      <c r="L419" t="s">
        <v>1307</v>
      </c>
      <c r="M419" t="s">
        <v>1307</v>
      </c>
      <c r="O419" t="s">
        <v>1307</v>
      </c>
      <c r="P419" t="s">
        <v>1307</v>
      </c>
      <c r="R419" t="s">
        <v>1307</v>
      </c>
      <c r="S419" t="s">
        <v>1307</v>
      </c>
      <c r="T419" t="s">
        <v>1307</v>
      </c>
      <c r="U419" t="s">
        <v>1307</v>
      </c>
      <c r="V419" t="s">
        <v>1307</v>
      </c>
    </row>
    <row r="420" spans="1:22">
      <c r="A420" s="92" t="s">
        <v>948</v>
      </c>
      <c r="B420" s="16" t="str">
        <f>VLOOKUP(A420,'Planning Periods'!$E$2:$N$540,10,FALSE)</f>
        <v>01/01/2021 - 12/31/2028</v>
      </c>
      <c r="C420" s="91">
        <v>2014</v>
      </c>
      <c r="D420" s="91" t="str">
        <f t="shared" si="6"/>
        <v>Colusa County - Unincorporated 2014</v>
      </c>
      <c r="E420" s="91">
        <v>107</v>
      </c>
      <c r="F420" s="363">
        <v>2</v>
      </c>
      <c r="G420" s="91">
        <v>0</v>
      </c>
      <c r="H420" s="91">
        <v>2</v>
      </c>
      <c r="I420" s="90"/>
      <c r="J420" s="91">
        <v>91</v>
      </c>
      <c r="K420" s="363">
        <v>1</v>
      </c>
      <c r="L420" s="91">
        <v>0</v>
      </c>
      <c r="M420" s="91">
        <v>1</v>
      </c>
      <c r="N420" s="90"/>
      <c r="O420" s="91">
        <v>91</v>
      </c>
      <c r="P420" s="91">
        <v>32</v>
      </c>
      <c r="Q420" s="90"/>
      <c r="R420" s="91">
        <v>210</v>
      </c>
      <c r="S420" s="91">
        <v>25</v>
      </c>
      <c r="T420" s="90">
        <v>1</v>
      </c>
      <c r="U420" s="91">
        <v>499</v>
      </c>
      <c r="V420" s="91">
        <v>60</v>
      </c>
    </row>
    <row r="421" spans="1:22">
      <c r="A421" s="92" t="s">
        <v>948</v>
      </c>
      <c r="B421" s="16" t="str">
        <f>VLOOKUP(A421,'Planning Periods'!$E$2:$N$540,10,FALSE)</f>
        <v>01/01/2021 - 12/31/2028</v>
      </c>
      <c r="C421" s="91">
        <v>2015</v>
      </c>
      <c r="D421" s="91" t="str">
        <f t="shared" si="6"/>
        <v>Colusa County - Unincorporated 2015</v>
      </c>
      <c r="E421" s="91">
        <v>107</v>
      </c>
      <c r="F421" s="363">
        <v>1</v>
      </c>
      <c r="G421" s="91">
        <v>1</v>
      </c>
      <c r="H421" s="91">
        <v>0</v>
      </c>
      <c r="I421" s="90"/>
      <c r="J421" s="91">
        <v>91</v>
      </c>
      <c r="K421" s="363">
        <v>1</v>
      </c>
      <c r="L421" s="91">
        <v>0</v>
      </c>
      <c r="M421" s="91">
        <v>1</v>
      </c>
      <c r="N421" s="90"/>
      <c r="O421" s="91">
        <v>91</v>
      </c>
      <c r="P421" s="91">
        <v>30</v>
      </c>
      <c r="Q421" s="90"/>
      <c r="R421" s="91">
        <v>210</v>
      </c>
      <c r="S421" s="91">
        <v>13</v>
      </c>
      <c r="T421" s="90">
        <v>1</v>
      </c>
      <c r="U421" s="91">
        <v>499</v>
      </c>
      <c r="V421" s="91">
        <v>45</v>
      </c>
    </row>
    <row r="422" spans="1:22">
      <c r="A422" s="92" t="s">
        <v>948</v>
      </c>
      <c r="B422" s="16" t="str">
        <f>VLOOKUP(A422,'Planning Periods'!$E$2:$N$540,10,FALSE)</f>
        <v>01/01/2021 - 12/31/2028</v>
      </c>
      <c r="C422" s="91">
        <v>2016</v>
      </c>
      <c r="D422" s="91" t="str">
        <f t="shared" si="6"/>
        <v>Colusa County - Unincorporated 2016</v>
      </c>
      <c r="E422" s="91">
        <v>107</v>
      </c>
      <c r="F422" s="363">
        <v>0</v>
      </c>
      <c r="G422" s="91">
        <v>0</v>
      </c>
      <c r="H422" s="91">
        <v>0</v>
      </c>
      <c r="I422" s="90"/>
      <c r="J422" s="91">
        <v>91</v>
      </c>
      <c r="K422" s="363">
        <v>2</v>
      </c>
      <c r="L422" s="91">
        <v>0</v>
      </c>
      <c r="M422" s="91">
        <v>2</v>
      </c>
      <c r="N422" s="90"/>
      <c r="O422" s="91">
        <v>91</v>
      </c>
      <c r="P422" s="91">
        <v>7</v>
      </c>
      <c r="Q422" s="90"/>
      <c r="R422" s="91">
        <v>210</v>
      </c>
      <c r="S422" s="91">
        <v>2</v>
      </c>
      <c r="T422" s="90">
        <v>2</v>
      </c>
      <c r="U422" s="91">
        <v>499</v>
      </c>
      <c r="V422" s="91">
        <v>11</v>
      </c>
    </row>
    <row r="423" spans="1:22">
      <c r="A423" s="92" t="s">
        <v>948</v>
      </c>
      <c r="B423" s="16" t="str">
        <f>VLOOKUP(A423,'Planning Periods'!$E$2:$N$540,10,FALSE)</f>
        <v>01/01/2021 - 12/31/2028</v>
      </c>
      <c r="C423" s="91">
        <v>2017</v>
      </c>
      <c r="D423" s="91" t="str">
        <f t="shared" si="6"/>
        <v>Colusa County - Unincorporated 2017</v>
      </c>
      <c r="E423" s="91">
        <v>107</v>
      </c>
      <c r="F423" s="363">
        <v>2</v>
      </c>
      <c r="G423" s="91">
        <v>0</v>
      </c>
      <c r="H423" s="91">
        <v>2</v>
      </c>
      <c r="I423" s="90"/>
      <c r="J423" s="91">
        <v>91</v>
      </c>
      <c r="K423" s="363">
        <v>1</v>
      </c>
      <c r="L423" s="91">
        <v>0</v>
      </c>
      <c r="M423" s="91">
        <v>1</v>
      </c>
      <c r="N423" s="90"/>
      <c r="O423" s="91">
        <v>91</v>
      </c>
      <c r="P423" s="91">
        <v>0</v>
      </c>
      <c r="Q423" s="90"/>
      <c r="R423" s="91">
        <v>210</v>
      </c>
      <c r="S423" s="91">
        <v>6</v>
      </c>
      <c r="T423" s="90">
        <v>1</v>
      </c>
      <c r="U423" s="91">
        <v>499</v>
      </c>
      <c r="V423" s="91">
        <v>9</v>
      </c>
    </row>
    <row r="424" spans="1:22">
      <c r="A424" t="s">
        <v>1131</v>
      </c>
      <c r="B424" s="16"/>
      <c r="C424" s="91">
        <v>2013</v>
      </c>
      <c r="D424" s="91" t="str">
        <f t="shared" si="6"/>
        <v>Commerce 2013</v>
      </c>
      <c r="E424" s="91" t="s">
        <v>1307</v>
      </c>
      <c r="F424" s="363" t="s">
        <v>1307</v>
      </c>
      <c r="G424" s="91" t="s">
        <v>1307</v>
      </c>
      <c r="H424" s="91" t="s">
        <v>1307</v>
      </c>
      <c r="I424" s="90"/>
      <c r="J424" s="91" t="s">
        <v>1307</v>
      </c>
      <c r="K424" s="363" t="s">
        <v>1307</v>
      </c>
      <c r="L424" s="91" t="s">
        <v>1307</v>
      </c>
      <c r="M424" s="91" t="s">
        <v>1307</v>
      </c>
      <c r="N424" s="90"/>
      <c r="O424" s="91" t="s">
        <v>1307</v>
      </c>
      <c r="P424" s="91" t="s">
        <v>1307</v>
      </c>
      <c r="Q424" s="90"/>
      <c r="R424" s="91" t="s">
        <v>1307</v>
      </c>
      <c r="S424" s="91" t="s">
        <v>1307</v>
      </c>
      <c r="T424" s="90" t="s">
        <v>1307</v>
      </c>
      <c r="U424" s="91" t="s">
        <v>1307</v>
      </c>
      <c r="V424" s="91" t="s">
        <v>1307</v>
      </c>
    </row>
    <row r="425" spans="1:22">
      <c r="A425" t="s">
        <v>1131</v>
      </c>
      <c r="B425" s="16" t="str">
        <f>VLOOKUP(A425,'Planning Periods'!$E$2:$N$540,10,FALSE)</f>
        <v>10/15/2021 - 10/15/2029</v>
      </c>
      <c r="C425" s="91">
        <v>2014</v>
      </c>
      <c r="D425" s="91" t="str">
        <f t="shared" si="6"/>
        <v>Commerce 2014</v>
      </c>
      <c r="E425" s="363" t="s">
        <v>1307</v>
      </c>
      <c r="F425" s="363" t="s">
        <v>1307</v>
      </c>
      <c r="G425" s="363" t="s">
        <v>1307</v>
      </c>
      <c r="H425" s="363" t="s">
        <v>1307</v>
      </c>
      <c r="I425" s="363">
        <v>0</v>
      </c>
      <c r="J425" s="363" t="s">
        <v>1307</v>
      </c>
      <c r="K425" s="363" t="s">
        <v>1307</v>
      </c>
      <c r="L425" s="363" t="s">
        <v>1307</v>
      </c>
      <c r="M425" s="363" t="s">
        <v>1307</v>
      </c>
      <c r="N425" s="363">
        <v>0</v>
      </c>
      <c r="O425" s="363" t="s">
        <v>1307</v>
      </c>
      <c r="P425" s="363" t="s">
        <v>1307</v>
      </c>
      <c r="Q425" s="363"/>
      <c r="R425" s="363" t="s">
        <v>1307</v>
      </c>
      <c r="S425" s="363" t="s">
        <v>1307</v>
      </c>
      <c r="T425" s="363" t="s">
        <v>1307</v>
      </c>
      <c r="U425" s="363" t="s">
        <v>1307</v>
      </c>
      <c r="V425" s="363" t="s">
        <v>1307</v>
      </c>
    </row>
    <row r="426" spans="1:22">
      <c r="A426" t="s">
        <v>1131</v>
      </c>
      <c r="B426" s="16" t="str">
        <f>VLOOKUP(A426,'Planning Periods'!$E$2:$N$540,10,FALSE)</f>
        <v>10/15/2021 - 10/15/2029</v>
      </c>
      <c r="C426" s="91">
        <v>2015</v>
      </c>
      <c r="D426" s="91" t="str">
        <f t="shared" si="6"/>
        <v>Commerce 2015</v>
      </c>
      <c r="E426" t="s">
        <v>1307</v>
      </c>
      <c r="F426" t="s">
        <v>1307</v>
      </c>
      <c r="G426" t="s">
        <v>1307</v>
      </c>
      <c r="H426" t="s">
        <v>1307</v>
      </c>
      <c r="J426" t="s">
        <v>1307</v>
      </c>
      <c r="K426" t="s">
        <v>1307</v>
      </c>
      <c r="L426" t="s">
        <v>1307</v>
      </c>
      <c r="M426" t="s">
        <v>1307</v>
      </c>
      <c r="O426" t="s">
        <v>1307</v>
      </c>
      <c r="P426" t="s">
        <v>1307</v>
      </c>
      <c r="R426" t="s">
        <v>1307</v>
      </c>
      <c r="S426" t="s">
        <v>1307</v>
      </c>
      <c r="T426" t="s">
        <v>1307</v>
      </c>
      <c r="U426" t="s">
        <v>1307</v>
      </c>
      <c r="V426" t="s">
        <v>1307</v>
      </c>
    </row>
    <row r="427" spans="1:22">
      <c r="A427" t="s">
        <v>1131</v>
      </c>
      <c r="B427" s="16" t="str">
        <f>VLOOKUP(A427,'Planning Periods'!$E$2:$N$540,10,FALSE)</f>
        <v>10/15/2021 - 10/15/2029</v>
      </c>
      <c r="C427" s="91">
        <v>2016</v>
      </c>
      <c r="D427" s="91" t="str">
        <f t="shared" si="6"/>
        <v>Commerce 2016</v>
      </c>
      <c r="E427" t="s">
        <v>1307</v>
      </c>
      <c r="F427" t="s">
        <v>1307</v>
      </c>
      <c r="G427" t="s">
        <v>1307</v>
      </c>
      <c r="H427" t="s">
        <v>1307</v>
      </c>
      <c r="J427" t="s">
        <v>1307</v>
      </c>
      <c r="K427" t="s">
        <v>1307</v>
      </c>
      <c r="L427" t="s">
        <v>1307</v>
      </c>
      <c r="M427" t="s">
        <v>1307</v>
      </c>
      <c r="O427" t="s">
        <v>1307</v>
      </c>
      <c r="P427" t="s">
        <v>1307</v>
      </c>
      <c r="R427" t="s">
        <v>1307</v>
      </c>
      <c r="S427" t="s">
        <v>1307</v>
      </c>
      <c r="T427" t="s">
        <v>1307</v>
      </c>
      <c r="U427" t="s">
        <v>1307</v>
      </c>
      <c r="V427" t="s">
        <v>1307</v>
      </c>
    </row>
    <row r="428" spans="1:22">
      <c r="A428" t="s">
        <v>1131</v>
      </c>
      <c r="B428" s="16" t="str">
        <f>VLOOKUP(A428,'Planning Periods'!$E$2:$N$540,10,FALSE)</f>
        <v>10/15/2021 - 10/15/2029</v>
      </c>
      <c r="C428" s="91">
        <v>2017</v>
      </c>
      <c r="D428" s="91" t="str">
        <f t="shared" si="6"/>
        <v>Commerce 2017</v>
      </c>
      <c r="E428" t="s">
        <v>1307</v>
      </c>
      <c r="F428" t="s">
        <v>1307</v>
      </c>
      <c r="G428" t="s">
        <v>1307</v>
      </c>
      <c r="H428" t="s">
        <v>1307</v>
      </c>
      <c r="J428" t="s">
        <v>1307</v>
      </c>
      <c r="K428" t="s">
        <v>1307</v>
      </c>
      <c r="L428" t="s">
        <v>1307</v>
      </c>
      <c r="M428" t="s">
        <v>1307</v>
      </c>
      <c r="O428" t="s">
        <v>1307</v>
      </c>
      <c r="P428" t="s">
        <v>1307</v>
      </c>
      <c r="R428" t="s">
        <v>1307</v>
      </c>
      <c r="S428" t="s">
        <v>1307</v>
      </c>
      <c r="T428" t="s">
        <v>1307</v>
      </c>
      <c r="U428" t="s">
        <v>1307</v>
      </c>
      <c r="V428" t="s">
        <v>1307</v>
      </c>
    </row>
    <row r="429" spans="1:22">
      <c r="A429" t="s">
        <v>1077</v>
      </c>
      <c r="B429" s="16"/>
      <c r="C429" s="91">
        <v>2013</v>
      </c>
      <c r="D429" s="91" t="str">
        <f t="shared" si="6"/>
        <v>Compton 2013</v>
      </c>
      <c r="E429" t="s">
        <v>1307</v>
      </c>
      <c r="F429" t="s">
        <v>1307</v>
      </c>
      <c r="G429" t="s">
        <v>1307</v>
      </c>
      <c r="H429" t="s">
        <v>1307</v>
      </c>
      <c r="J429" t="s">
        <v>1307</v>
      </c>
      <c r="K429" t="s">
        <v>1307</v>
      </c>
      <c r="L429" t="s">
        <v>1307</v>
      </c>
      <c r="M429" t="s">
        <v>1307</v>
      </c>
      <c r="O429" t="s">
        <v>1307</v>
      </c>
      <c r="P429" t="s">
        <v>1307</v>
      </c>
      <c r="R429" t="s">
        <v>1307</v>
      </c>
      <c r="S429" t="s">
        <v>1307</v>
      </c>
      <c r="T429" t="s">
        <v>1307</v>
      </c>
      <c r="U429" t="s">
        <v>1307</v>
      </c>
      <c r="V429" t="s">
        <v>1307</v>
      </c>
    </row>
    <row r="430" spans="1:22">
      <c r="A430" t="s">
        <v>1077</v>
      </c>
      <c r="B430" s="16" t="str">
        <f>VLOOKUP(A430,'Planning Periods'!$E$2:$N$540,10,FALSE)</f>
        <v>10/15/2021 - 10/15/2029</v>
      </c>
      <c r="C430" s="91">
        <v>2014</v>
      </c>
      <c r="D430" s="91" t="str">
        <f t="shared" si="6"/>
        <v>Compton 2014</v>
      </c>
      <c r="E430" s="363" t="s">
        <v>1307</v>
      </c>
      <c r="F430" s="363" t="s">
        <v>1307</v>
      </c>
      <c r="G430" s="363" t="s">
        <v>1307</v>
      </c>
      <c r="H430" s="363" t="s">
        <v>1307</v>
      </c>
      <c r="I430" s="363">
        <v>0</v>
      </c>
      <c r="J430" s="363" t="s">
        <v>1307</v>
      </c>
      <c r="K430" s="363" t="s">
        <v>1307</v>
      </c>
      <c r="L430" s="363" t="s">
        <v>1307</v>
      </c>
      <c r="M430" s="363" t="s">
        <v>1307</v>
      </c>
      <c r="N430" s="363">
        <v>0</v>
      </c>
      <c r="O430" s="363" t="s">
        <v>1307</v>
      </c>
      <c r="P430" s="363" t="s">
        <v>1307</v>
      </c>
      <c r="Q430" s="363"/>
      <c r="R430" s="363" t="s">
        <v>1307</v>
      </c>
      <c r="S430" s="363" t="s">
        <v>1307</v>
      </c>
      <c r="T430" s="363" t="s">
        <v>1307</v>
      </c>
      <c r="U430" s="363" t="s">
        <v>1307</v>
      </c>
      <c r="V430" s="363" t="s">
        <v>1307</v>
      </c>
    </row>
    <row r="431" spans="1:22">
      <c r="A431" t="s">
        <v>1077</v>
      </c>
      <c r="B431" s="16" t="str">
        <f>VLOOKUP(A431,'Planning Periods'!$E$2:$N$540,10,FALSE)</f>
        <v>10/15/2021 - 10/15/2029</v>
      </c>
      <c r="C431" s="91">
        <v>2015</v>
      </c>
      <c r="D431" s="91" t="str">
        <f t="shared" si="6"/>
        <v>Compton 2015</v>
      </c>
      <c r="E431" t="s">
        <v>1307</v>
      </c>
      <c r="F431" t="s">
        <v>1307</v>
      </c>
      <c r="G431" t="s">
        <v>1307</v>
      </c>
      <c r="H431" t="s">
        <v>1307</v>
      </c>
      <c r="J431" t="s">
        <v>1307</v>
      </c>
      <c r="K431" t="s">
        <v>1307</v>
      </c>
      <c r="L431" t="s">
        <v>1307</v>
      </c>
      <c r="M431" t="s">
        <v>1307</v>
      </c>
      <c r="O431" t="s">
        <v>1307</v>
      </c>
      <c r="P431" t="s">
        <v>1307</v>
      </c>
      <c r="R431" t="s">
        <v>1307</v>
      </c>
      <c r="S431" t="s">
        <v>1307</v>
      </c>
      <c r="T431" t="s">
        <v>1307</v>
      </c>
      <c r="U431" t="s">
        <v>1307</v>
      </c>
      <c r="V431" t="s">
        <v>1307</v>
      </c>
    </row>
    <row r="432" spans="1:22">
      <c r="A432" t="s">
        <v>1077</v>
      </c>
      <c r="B432" s="16" t="str">
        <f>VLOOKUP(A432,'Planning Periods'!$E$2:$N$540,10,FALSE)</f>
        <v>10/15/2021 - 10/15/2029</v>
      </c>
      <c r="C432" s="91">
        <v>2016</v>
      </c>
      <c r="D432" s="91" t="str">
        <f t="shared" si="6"/>
        <v>Compton 2016</v>
      </c>
      <c r="E432" t="s">
        <v>1307</v>
      </c>
      <c r="F432" t="s">
        <v>1307</v>
      </c>
      <c r="G432" t="s">
        <v>1307</v>
      </c>
      <c r="H432" t="s">
        <v>1307</v>
      </c>
      <c r="J432" t="s">
        <v>1307</v>
      </c>
      <c r="K432" t="s">
        <v>1307</v>
      </c>
      <c r="L432" t="s">
        <v>1307</v>
      </c>
      <c r="M432" t="s">
        <v>1307</v>
      </c>
      <c r="O432" t="s">
        <v>1307</v>
      </c>
      <c r="P432" t="s">
        <v>1307</v>
      </c>
      <c r="R432" t="s">
        <v>1307</v>
      </c>
      <c r="S432" t="s">
        <v>1307</v>
      </c>
      <c r="T432" t="s">
        <v>1307</v>
      </c>
      <c r="U432" t="s">
        <v>1307</v>
      </c>
      <c r="V432" t="s">
        <v>1307</v>
      </c>
    </row>
    <row r="433" spans="1:22">
      <c r="A433" t="s">
        <v>1077</v>
      </c>
      <c r="B433" s="16" t="str">
        <f>VLOOKUP(A433,'Planning Periods'!$E$2:$N$540,10,FALSE)</f>
        <v>10/15/2021 - 10/15/2029</v>
      </c>
      <c r="C433" s="91">
        <v>2017</v>
      </c>
      <c r="D433" s="91" t="str">
        <f t="shared" si="6"/>
        <v>Compton 2017</v>
      </c>
      <c r="E433" t="s">
        <v>1307</v>
      </c>
      <c r="F433" t="s">
        <v>1307</v>
      </c>
      <c r="G433" t="s">
        <v>1307</v>
      </c>
      <c r="H433" t="s">
        <v>1307</v>
      </c>
      <c r="J433" t="s">
        <v>1307</v>
      </c>
      <c r="K433" t="s">
        <v>1307</v>
      </c>
      <c r="L433" t="s">
        <v>1307</v>
      </c>
      <c r="M433" t="s">
        <v>1307</v>
      </c>
      <c r="O433" t="s">
        <v>1307</v>
      </c>
      <c r="P433" t="s">
        <v>1307</v>
      </c>
      <c r="R433" t="s">
        <v>1307</v>
      </c>
      <c r="S433" t="s">
        <v>1307</v>
      </c>
      <c r="T433" t="s">
        <v>1307</v>
      </c>
      <c r="U433" t="s">
        <v>1307</v>
      </c>
      <c r="V433" t="s">
        <v>1307</v>
      </c>
    </row>
    <row r="434" spans="1:22">
      <c r="A434" s="92" t="s">
        <v>1079</v>
      </c>
      <c r="B434" s="16" t="str">
        <f>VLOOKUP(A434,'Planning Periods'!$E$2:$N$540,10,FALSE)</f>
        <v>01/31/2023 - 01/31/2031</v>
      </c>
      <c r="C434" s="91">
        <v>2014</v>
      </c>
      <c r="D434" s="91" t="str">
        <f t="shared" si="6"/>
        <v>Concord 2014</v>
      </c>
      <c r="E434" s="91">
        <v>798</v>
      </c>
      <c r="F434" s="363">
        <v>0</v>
      </c>
      <c r="G434" s="91">
        <v>0</v>
      </c>
      <c r="H434" s="91">
        <v>0</v>
      </c>
      <c r="I434" s="90"/>
      <c r="J434" s="91">
        <v>444</v>
      </c>
      <c r="K434" s="363">
        <v>0</v>
      </c>
      <c r="L434" s="91">
        <v>0</v>
      </c>
      <c r="M434" s="91">
        <v>0</v>
      </c>
      <c r="N434" s="90"/>
      <c r="O434" s="91">
        <v>559</v>
      </c>
      <c r="P434" s="91">
        <v>0</v>
      </c>
      <c r="Q434" s="90"/>
      <c r="R434" s="91">
        <v>1677</v>
      </c>
      <c r="S434" s="91">
        <v>15</v>
      </c>
      <c r="T434" s="90">
        <v>0</v>
      </c>
      <c r="U434" s="91">
        <v>3478</v>
      </c>
      <c r="V434" s="91">
        <v>15</v>
      </c>
    </row>
    <row r="435" spans="1:22">
      <c r="A435" s="92" t="s">
        <v>1079</v>
      </c>
      <c r="B435" s="16" t="str">
        <f>VLOOKUP(A435,'Planning Periods'!$E$2:$N$540,10,FALSE)</f>
        <v>01/31/2023 - 01/31/2031</v>
      </c>
      <c r="C435" s="91">
        <v>2015</v>
      </c>
      <c r="D435" s="91" t="str">
        <f t="shared" si="6"/>
        <v>Concord 2015</v>
      </c>
      <c r="E435" s="91">
        <v>798</v>
      </c>
      <c r="F435" s="363">
        <v>0</v>
      </c>
      <c r="G435" s="91">
        <v>0</v>
      </c>
      <c r="H435" s="91">
        <v>0</v>
      </c>
      <c r="I435" s="90"/>
      <c r="J435" s="91">
        <v>444</v>
      </c>
      <c r="K435" s="363">
        <v>0</v>
      </c>
      <c r="L435" s="91">
        <v>0</v>
      </c>
      <c r="M435" s="91">
        <v>0</v>
      </c>
      <c r="N435" s="90"/>
      <c r="O435" s="91">
        <v>559</v>
      </c>
      <c r="P435" s="91">
        <v>4</v>
      </c>
      <c r="Q435" s="90"/>
      <c r="R435" s="91">
        <v>1677</v>
      </c>
      <c r="S435" s="91">
        <v>33</v>
      </c>
      <c r="T435" s="90">
        <v>0</v>
      </c>
      <c r="U435" s="91">
        <v>3478</v>
      </c>
      <c r="V435" s="91">
        <v>37</v>
      </c>
    </row>
    <row r="436" spans="1:22">
      <c r="A436" s="92" t="s">
        <v>1079</v>
      </c>
      <c r="B436" s="16" t="str">
        <f>VLOOKUP(A436,'Planning Periods'!$E$2:$N$540,10,FALSE)</f>
        <v>01/31/2023 - 01/31/2031</v>
      </c>
      <c r="C436" s="91">
        <v>2016</v>
      </c>
      <c r="D436" s="91" t="str">
        <f t="shared" si="6"/>
        <v>Concord 2016</v>
      </c>
      <c r="E436" s="91">
        <v>798</v>
      </c>
      <c r="F436" s="363">
        <v>19</v>
      </c>
      <c r="G436" s="91">
        <v>19</v>
      </c>
      <c r="H436" s="91">
        <v>0</v>
      </c>
      <c r="I436" s="90"/>
      <c r="J436" s="91">
        <v>444</v>
      </c>
      <c r="K436" s="363">
        <v>3</v>
      </c>
      <c r="L436" s="91">
        <v>3</v>
      </c>
      <c r="M436" s="91">
        <v>0</v>
      </c>
      <c r="N436" s="90"/>
      <c r="O436" s="91">
        <v>559</v>
      </c>
      <c r="P436" s="91">
        <v>0</v>
      </c>
      <c r="Q436" s="90"/>
      <c r="R436" s="91">
        <v>1677</v>
      </c>
      <c r="S436" s="91">
        <v>55</v>
      </c>
      <c r="T436" s="90">
        <v>0</v>
      </c>
      <c r="U436" s="91">
        <v>3478</v>
      </c>
      <c r="V436" s="91">
        <v>77</v>
      </c>
    </row>
    <row r="437" spans="1:22">
      <c r="A437" s="92" t="s">
        <v>1079</v>
      </c>
      <c r="B437" s="16" t="str">
        <f>VLOOKUP(A437,'Planning Periods'!$E$2:$N$540,10,FALSE)</f>
        <v>01/31/2023 - 01/31/2031</v>
      </c>
      <c r="C437" s="91">
        <v>2017</v>
      </c>
      <c r="D437" s="91" t="str">
        <f t="shared" si="6"/>
        <v>Concord 2017</v>
      </c>
      <c r="E437" s="91">
        <v>798</v>
      </c>
      <c r="F437" s="363">
        <v>0</v>
      </c>
      <c r="G437" s="91">
        <v>0</v>
      </c>
      <c r="H437" s="91">
        <v>0</v>
      </c>
      <c r="I437" s="90"/>
      <c r="J437" s="91">
        <v>444</v>
      </c>
      <c r="K437" s="363">
        <v>0</v>
      </c>
      <c r="L437" s="91">
        <v>0</v>
      </c>
      <c r="M437" s="91">
        <v>0</v>
      </c>
      <c r="N437" s="90"/>
      <c r="O437" s="91">
        <v>559</v>
      </c>
      <c r="P437" s="91">
        <v>0</v>
      </c>
      <c r="Q437" s="90"/>
      <c r="R437" s="91">
        <v>1677</v>
      </c>
      <c r="S437" s="91">
        <v>53</v>
      </c>
      <c r="T437" s="90">
        <v>0</v>
      </c>
      <c r="U437" s="91">
        <v>3478</v>
      </c>
      <c r="V437" s="91">
        <v>53</v>
      </c>
    </row>
    <row r="438" spans="1:22">
      <c r="A438" s="92" t="s">
        <v>1081</v>
      </c>
      <c r="B438" s="16" t="str">
        <f>VLOOKUP(A438,'Planning Periods'!$E$2:$N$540,10,FALSE)</f>
        <v>01/31/2023 - 01/31/2031</v>
      </c>
      <c r="C438" s="91">
        <v>2014</v>
      </c>
      <c r="D438" s="91" t="str">
        <f t="shared" si="6"/>
        <v>Contra Costa County - Unincorporated 2014</v>
      </c>
      <c r="E438" s="91" t="s">
        <v>1307</v>
      </c>
      <c r="F438" s="363" t="s">
        <v>1307</v>
      </c>
      <c r="G438" s="91" t="s">
        <v>1307</v>
      </c>
      <c r="H438" s="91" t="s">
        <v>1307</v>
      </c>
      <c r="I438" s="90"/>
      <c r="J438" s="91" t="s">
        <v>1307</v>
      </c>
      <c r="K438" s="363" t="s">
        <v>1307</v>
      </c>
      <c r="L438" s="91" t="s">
        <v>1307</v>
      </c>
      <c r="M438" s="91" t="s">
        <v>1307</v>
      </c>
      <c r="N438" s="90"/>
      <c r="O438" s="91" t="s">
        <v>1307</v>
      </c>
      <c r="P438" s="91" t="s">
        <v>1307</v>
      </c>
      <c r="Q438" s="90"/>
      <c r="R438" s="91" t="s">
        <v>1307</v>
      </c>
      <c r="S438" s="91" t="s">
        <v>1307</v>
      </c>
      <c r="T438" s="90" t="s">
        <v>1307</v>
      </c>
      <c r="U438" s="91" t="s">
        <v>1307</v>
      </c>
      <c r="V438" s="91" t="s">
        <v>1307</v>
      </c>
    </row>
    <row r="439" spans="1:22">
      <c r="A439" s="92" t="s">
        <v>1081</v>
      </c>
      <c r="B439" s="16" t="str">
        <f>VLOOKUP(A439,'Planning Periods'!$E$2:$N$540,10,FALSE)</f>
        <v>01/31/2023 - 01/31/2031</v>
      </c>
      <c r="C439" s="91">
        <v>2015</v>
      </c>
      <c r="D439" s="91" t="str">
        <f t="shared" si="6"/>
        <v>Contra Costa County - Unincorporated 2015</v>
      </c>
      <c r="E439" s="91">
        <v>374</v>
      </c>
      <c r="F439" s="363">
        <v>0</v>
      </c>
      <c r="G439" s="91">
        <v>0</v>
      </c>
      <c r="H439" s="91">
        <v>0</v>
      </c>
      <c r="I439" s="90"/>
      <c r="J439" s="91">
        <v>218</v>
      </c>
      <c r="K439" s="363">
        <v>8</v>
      </c>
      <c r="L439" s="91">
        <v>0</v>
      </c>
      <c r="M439" s="91">
        <v>8</v>
      </c>
      <c r="N439" s="90"/>
      <c r="O439" s="91">
        <v>243</v>
      </c>
      <c r="P439" s="91">
        <v>65</v>
      </c>
      <c r="Q439" s="90"/>
      <c r="R439" s="91">
        <v>532</v>
      </c>
      <c r="S439" s="91">
        <v>276</v>
      </c>
      <c r="T439" s="90">
        <v>8</v>
      </c>
      <c r="U439" s="91">
        <v>1367</v>
      </c>
      <c r="V439" s="91">
        <v>349</v>
      </c>
    </row>
    <row r="440" spans="1:22">
      <c r="A440" s="92" t="s">
        <v>1081</v>
      </c>
      <c r="B440" s="16" t="str">
        <f>VLOOKUP(A440,'Planning Periods'!$E$2:$N$540,10,FALSE)</f>
        <v>01/31/2023 - 01/31/2031</v>
      </c>
      <c r="C440" s="91">
        <v>2016</v>
      </c>
      <c r="D440" s="91" t="str">
        <f t="shared" si="6"/>
        <v>Contra Costa County - Unincorporated 2016</v>
      </c>
      <c r="E440" s="91">
        <v>374</v>
      </c>
      <c r="F440" s="363">
        <v>0</v>
      </c>
      <c r="G440" s="91">
        <v>0</v>
      </c>
      <c r="H440" s="91">
        <v>0</v>
      </c>
      <c r="I440" s="90"/>
      <c r="J440" s="91">
        <v>218</v>
      </c>
      <c r="K440" s="363">
        <v>0</v>
      </c>
      <c r="L440" s="91">
        <v>0</v>
      </c>
      <c r="M440" s="91">
        <v>0</v>
      </c>
      <c r="N440" s="90"/>
      <c r="O440" s="91">
        <v>243</v>
      </c>
      <c r="P440" s="91">
        <v>28</v>
      </c>
      <c r="Q440" s="90"/>
      <c r="R440" s="91">
        <v>532</v>
      </c>
      <c r="S440" s="91">
        <v>201</v>
      </c>
      <c r="T440" s="90">
        <v>0</v>
      </c>
      <c r="U440" s="91">
        <v>1367</v>
      </c>
      <c r="V440" s="91">
        <v>229</v>
      </c>
    </row>
    <row r="441" spans="1:22">
      <c r="A441" s="92" t="s">
        <v>1081</v>
      </c>
      <c r="B441" s="16" t="str">
        <f>VLOOKUP(A441,'Planning Periods'!$E$2:$N$540,10,FALSE)</f>
        <v>01/31/2023 - 01/31/2031</v>
      </c>
      <c r="C441" s="91">
        <v>2017</v>
      </c>
      <c r="D441" s="91" t="str">
        <f t="shared" si="6"/>
        <v>Contra Costa County - Unincorporated 2017</v>
      </c>
      <c r="E441" s="91">
        <v>374</v>
      </c>
      <c r="F441" s="363">
        <v>0</v>
      </c>
      <c r="G441" s="91">
        <v>0</v>
      </c>
      <c r="H441" s="91">
        <v>0</v>
      </c>
      <c r="I441" s="90"/>
      <c r="J441" s="91">
        <v>218</v>
      </c>
      <c r="K441" s="363">
        <v>3</v>
      </c>
      <c r="L441" s="91">
        <v>3</v>
      </c>
      <c r="M441" s="91">
        <v>0</v>
      </c>
      <c r="N441" s="90"/>
      <c r="O441" s="91">
        <v>243</v>
      </c>
      <c r="P441" s="91">
        <v>31</v>
      </c>
      <c r="Q441" s="90"/>
      <c r="R441" s="91">
        <v>532</v>
      </c>
      <c r="S441" s="91">
        <v>244</v>
      </c>
      <c r="T441" s="90">
        <v>0</v>
      </c>
      <c r="U441" s="91">
        <v>1367</v>
      </c>
      <c r="V441" s="91">
        <v>278</v>
      </c>
    </row>
    <row r="442" spans="1:22">
      <c r="A442" t="s">
        <v>1075</v>
      </c>
      <c r="B442" s="16" t="str">
        <f>VLOOKUP(A442,'Planning Periods'!$E$2:$N$540,10,FALSE)</f>
        <v>01/31/2016 - 01/31/2024</v>
      </c>
      <c r="C442" s="91">
        <v>2014</v>
      </c>
      <c r="D442" s="91" t="str">
        <f t="shared" si="6"/>
        <v>Corcoran 2014</v>
      </c>
      <c r="E442" s="363" t="s">
        <v>1307</v>
      </c>
      <c r="F442" s="363" t="s">
        <v>1307</v>
      </c>
      <c r="G442" s="363" t="s">
        <v>1307</v>
      </c>
      <c r="H442" s="363" t="s">
        <v>1307</v>
      </c>
      <c r="I442" s="363">
        <v>0</v>
      </c>
      <c r="J442" s="363" t="s">
        <v>1307</v>
      </c>
      <c r="K442" s="363" t="s">
        <v>1307</v>
      </c>
      <c r="L442" s="363" t="s">
        <v>1307</v>
      </c>
      <c r="M442" s="363" t="s">
        <v>1307</v>
      </c>
      <c r="N442" s="363">
        <v>0</v>
      </c>
      <c r="O442" s="363" t="s">
        <v>1307</v>
      </c>
      <c r="P442" s="363" t="s">
        <v>1307</v>
      </c>
      <c r="Q442" s="363"/>
      <c r="R442" s="363" t="s">
        <v>1307</v>
      </c>
      <c r="S442" s="363" t="s">
        <v>1307</v>
      </c>
      <c r="T442" s="363" t="s">
        <v>1307</v>
      </c>
      <c r="U442" s="363" t="s">
        <v>1307</v>
      </c>
      <c r="V442" s="363" t="s">
        <v>1307</v>
      </c>
    </row>
    <row r="443" spans="1:22">
      <c r="A443" t="s">
        <v>1075</v>
      </c>
      <c r="B443" s="16" t="str">
        <f>VLOOKUP(A443,'Planning Periods'!$E$2:$N$540,10,FALSE)</f>
        <v>01/31/2016 - 01/31/2024</v>
      </c>
      <c r="C443" s="91">
        <v>2015</v>
      </c>
      <c r="D443" s="91" t="str">
        <f t="shared" si="6"/>
        <v>Corcoran 2015</v>
      </c>
      <c r="E443" t="s">
        <v>1307</v>
      </c>
      <c r="F443" t="s">
        <v>1307</v>
      </c>
      <c r="G443" t="s">
        <v>1307</v>
      </c>
      <c r="H443" t="s">
        <v>1307</v>
      </c>
      <c r="J443" t="s">
        <v>1307</v>
      </c>
      <c r="K443" t="s">
        <v>1307</v>
      </c>
      <c r="L443" t="s">
        <v>1307</v>
      </c>
      <c r="M443" t="s">
        <v>1307</v>
      </c>
      <c r="O443" t="s">
        <v>1307</v>
      </c>
      <c r="P443" t="s">
        <v>1307</v>
      </c>
      <c r="R443" t="s">
        <v>1307</v>
      </c>
      <c r="S443" t="s">
        <v>1307</v>
      </c>
      <c r="T443" t="s">
        <v>1307</v>
      </c>
      <c r="U443" t="s">
        <v>1307</v>
      </c>
      <c r="V443" t="s">
        <v>1307</v>
      </c>
    </row>
    <row r="444" spans="1:22">
      <c r="A444" t="s">
        <v>1075</v>
      </c>
      <c r="B444" s="16" t="str">
        <f>VLOOKUP(A444,'Planning Periods'!$E$2:$N$540,10,FALSE)</f>
        <v>01/31/2016 - 01/31/2024</v>
      </c>
      <c r="C444" s="91">
        <v>2016</v>
      </c>
      <c r="D444" s="91" t="str">
        <f t="shared" si="6"/>
        <v>Corcoran 2016</v>
      </c>
      <c r="E444" t="s">
        <v>1307</v>
      </c>
      <c r="F444" t="s">
        <v>1307</v>
      </c>
      <c r="G444" t="s">
        <v>1307</v>
      </c>
      <c r="H444" t="s">
        <v>1307</v>
      </c>
      <c r="J444" t="s">
        <v>1307</v>
      </c>
      <c r="K444" t="s">
        <v>1307</v>
      </c>
      <c r="L444" t="s">
        <v>1307</v>
      </c>
      <c r="M444" t="s">
        <v>1307</v>
      </c>
      <c r="O444" t="s">
        <v>1307</v>
      </c>
      <c r="P444" t="s">
        <v>1307</v>
      </c>
      <c r="R444" t="s">
        <v>1307</v>
      </c>
      <c r="S444" t="s">
        <v>1307</v>
      </c>
      <c r="T444" t="s">
        <v>1307</v>
      </c>
      <c r="U444" t="s">
        <v>1307</v>
      </c>
      <c r="V444" t="s">
        <v>1307</v>
      </c>
    </row>
    <row r="445" spans="1:22">
      <c r="A445" t="s">
        <v>1075</v>
      </c>
      <c r="B445" s="16" t="str">
        <f>VLOOKUP(A445,'Planning Periods'!$E$2:$N$540,10,FALSE)</f>
        <v>01/31/2016 - 01/31/2024</v>
      </c>
      <c r="C445" s="91">
        <v>2017</v>
      </c>
      <c r="D445" s="91" t="str">
        <f t="shared" si="6"/>
        <v>Corcoran 2017</v>
      </c>
      <c r="E445" t="s">
        <v>1307</v>
      </c>
      <c r="F445" t="s">
        <v>1307</v>
      </c>
      <c r="G445" t="s">
        <v>1307</v>
      </c>
      <c r="H445" t="s">
        <v>1307</v>
      </c>
      <c r="J445" t="s">
        <v>1307</v>
      </c>
      <c r="K445" t="s">
        <v>1307</v>
      </c>
      <c r="L445" t="s">
        <v>1307</v>
      </c>
      <c r="M445" t="s">
        <v>1307</v>
      </c>
      <c r="O445" t="s">
        <v>1307</v>
      </c>
      <c r="P445" t="s">
        <v>1307</v>
      </c>
      <c r="R445" t="s">
        <v>1307</v>
      </c>
      <c r="S445" t="s">
        <v>1307</v>
      </c>
      <c r="T445" t="s">
        <v>1307</v>
      </c>
      <c r="U445" t="s">
        <v>1307</v>
      </c>
      <c r="V445" t="s">
        <v>1307</v>
      </c>
    </row>
    <row r="446" spans="1:22">
      <c r="A446" t="s">
        <v>1117</v>
      </c>
      <c r="B446" s="16" t="str">
        <f>VLOOKUP(A446,'Planning Periods'!$E$2:$N$540,10,FALSE)</f>
        <v>08/31/2019 - 08/31/2024</v>
      </c>
      <c r="C446" s="91">
        <v>2014</v>
      </c>
      <c r="D446" s="91" t="str">
        <f t="shared" si="6"/>
        <v>Corning 2014</v>
      </c>
      <c r="E446" s="363" t="s">
        <v>1307</v>
      </c>
      <c r="F446" s="363" t="s">
        <v>1307</v>
      </c>
      <c r="G446" s="363" t="s">
        <v>1307</v>
      </c>
      <c r="H446" s="363" t="s">
        <v>1307</v>
      </c>
      <c r="I446" s="363">
        <v>0</v>
      </c>
      <c r="J446" s="363" t="s">
        <v>1307</v>
      </c>
      <c r="K446" s="363" t="s">
        <v>1307</v>
      </c>
      <c r="L446" s="363" t="s">
        <v>1307</v>
      </c>
      <c r="M446" s="363" t="s">
        <v>1307</v>
      </c>
      <c r="N446" s="363">
        <v>0</v>
      </c>
      <c r="O446" s="363" t="s">
        <v>1307</v>
      </c>
      <c r="P446" s="363" t="s">
        <v>1307</v>
      </c>
      <c r="Q446" s="363"/>
      <c r="R446" s="363" t="s">
        <v>1307</v>
      </c>
      <c r="S446" s="363" t="s">
        <v>1307</v>
      </c>
      <c r="T446" s="363" t="s">
        <v>1307</v>
      </c>
      <c r="U446" s="363" t="s">
        <v>1307</v>
      </c>
      <c r="V446" s="363" t="s">
        <v>1307</v>
      </c>
    </row>
    <row r="447" spans="1:22">
      <c r="A447" t="s">
        <v>1117</v>
      </c>
      <c r="B447" s="16" t="str">
        <f>VLOOKUP(A447,'Planning Periods'!$E$2:$N$540,10,FALSE)</f>
        <v>08/31/2019 - 08/31/2024</v>
      </c>
      <c r="C447" s="91">
        <v>2015</v>
      </c>
      <c r="D447" s="91" t="str">
        <f t="shared" si="6"/>
        <v>Corning 2015</v>
      </c>
      <c r="E447" t="s">
        <v>1307</v>
      </c>
      <c r="F447" t="s">
        <v>1307</v>
      </c>
      <c r="G447" t="s">
        <v>1307</v>
      </c>
      <c r="H447" t="s">
        <v>1307</v>
      </c>
      <c r="J447" t="s">
        <v>1307</v>
      </c>
      <c r="K447" t="s">
        <v>1307</v>
      </c>
      <c r="L447" t="s">
        <v>1307</v>
      </c>
      <c r="M447" t="s">
        <v>1307</v>
      </c>
      <c r="O447" t="s">
        <v>1307</v>
      </c>
      <c r="P447" t="s">
        <v>1307</v>
      </c>
      <c r="R447" t="s">
        <v>1307</v>
      </c>
      <c r="S447" t="s">
        <v>1307</v>
      </c>
      <c r="T447" t="s">
        <v>1307</v>
      </c>
      <c r="U447" t="s">
        <v>1307</v>
      </c>
      <c r="V447" t="s">
        <v>1307</v>
      </c>
    </row>
    <row r="448" spans="1:22">
      <c r="A448" t="s">
        <v>1117</v>
      </c>
      <c r="B448" s="16" t="str">
        <f>VLOOKUP(A448,'Planning Periods'!$E$2:$N$540,10,FALSE)</f>
        <v>08/31/2019 - 08/31/2024</v>
      </c>
      <c r="C448" s="91">
        <v>2016</v>
      </c>
      <c r="D448" s="91" t="str">
        <f t="shared" si="6"/>
        <v>Corning 2016</v>
      </c>
      <c r="E448" t="s">
        <v>1307</v>
      </c>
      <c r="F448" t="s">
        <v>1307</v>
      </c>
      <c r="G448" t="s">
        <v>1307</v>
      </c>
      <c r="H448" t="s">
        <v>1307</v>
      </c>
      <c r="J448" t="s">
        <v>1307</v>
      </c>
      <c r="K448" t="s">
        <v>1307</v>
      </c>
      <c r="L448" t="s">
        <v>1307</v>
      </c>
      <c r="M448" t="s">
        <v>1307</v>
      </c>
      <c r="O448" t="s">
        <v>1307</v>
      </c>
      <c r="P448" t="s">
        <v>1307</v>
      </c>
      <c r="R448" t="s">
        <v>1307</v>
      </c>
      <c r="S448" t="s">
        <v>1307</v>
      </c>
      <c r="T448" t="s">
        <v>1307</v>
      </c>
      <c r="U448" t="s">
        <v>1307</v>
      </c>
      <c r="V448" t="s">
        <v>1307</v>
      </c>
    </row>
    <row r="449" spans="1:22">
      <c r="A449" t="s">
        <v>1117</v>
      </c>
      <c r="B449" s="16" t="str">
        <f>VLOOKUP(A449,'Planning Periods'!$E$2:$N$540,10,FALSE)</f>
        <v>08/31/2019 - 08/31/2024</v>
      </c>
      <c r="C449" s="91">
        <v>2017</v>
      </c>
      <c r="D449" s="91" t="str">
        <f t="shared" si="6"/>
        <v>Corning 2017</v>
      </c>
      <c r="E449" t="s">
        <v>1307</v>
      </c>
      <c r="F449" t="s">
        <v>1307</v>
      </c>
      <c r="G449" t="s">
        <v>1307</v>
      </c>
      <c r="H449" t="s">
        <v>1307</v>
      </c>
      <c r="J449" t="s">
        <v>1307</v>
      </c>
      <c r="K449" t="s">
        <v>1307</v>
      </c>
      <c r="L449" t="s">
        <v>1307</v>
      </c>
      <c r="M449" t="s">
        <v>1307</v>
      </c>
      <c r="O449" t="s">
        <v>1307</v>
      </c>
      <c r="P449" t="s">
        <v>1307</v>
      </c>
      <c r="R449" t="s">
        <v>1307</v>
      </c>
      <c r="S449" t="s">
        <v>1307</v>
      </c>
      <c r="T449" t="s">
        <v>1307</v>
      </c>
      <c r="U449" t="s">
        <v>1307</v>
      </c>
      <c r="V449" t="s">
        <v>1307</v>
      </c>
    </row>
    <row r="450" spans="1:22">
      <c r="A450" s="92" t="s">
        <v>815</v>
      </c>
      <c r="B450" s="16"/>
      <c r="C450" s="91">
        <v>2013</v>
      </c>
      <c r="D450" s="91" t="str">
        <f t="shared" si="6"/>
        <v>Corona 2013</v>
      </c>
      <c r="E450" t="s">
        <v>1307</v>
      </c>
      <c r="F450" t="s">
        <v>1307</v>
      </c>
      <c r="G450" t="s">
        <v>1307</v>
      </c>
      <c r="H450" t="s">
        <v>1307</v>
      </c>
      <c r="J450" t="s">
        <v>1307</v>
      </c>
      <c r="K450" t="s">
        <v>1307</v>
      </c>
      <c r="L450" t="s">
        <v>1307</v>
      </c>
      <c r="M450" t="s">
        <v>1307</v>
      </c>
      <c r="O450" t="s">
        <v>1307</v>
      </c>
      <c r="P450" t="s">
        <v>1307</v>
      </c>
      <c r="R450" t="s">
        <v>1307</v>
      </c>
      <c r="S450" t="s">
        <v>1307</v>
      </c>
      <c r="T450" t="s">
        <v>1307</v>
      </c>
      <c r="U450" t="s">
        <v>1307</v>
      </c>
      <c r="V450" t="s">
        <v>1307</v>
      </c>
    </row>
    <row r="451" spans="1:22">
      <c r="A451" s="92" t="s">
        <v>815</v>
      </c>
      <c r="B451" s="16" t="str">
        <f>VLOOKUP(A451,'Planning Periods'!$E$2:$N$540,10,FALSE)</f>
        <v>10/15/2021 - 10/15/2029</v>
      </c>
      <c r="C451" s="91">
        <v>2014</v>
      </c>
      <c r="D451" s="91" t="str">
        <f t="shared" si="6"/>
        <v>Corona 2014</v>
      </c>
      <c r="E451" s="91">
        <v>192</v>
      </c>
      <c r="F451" s="363">
        <v>53</v>
      </c>
      <c r="G451" s="91">
        <v>53</v>
      </c>
      <c r="H451" s="91">
        <v>0</v>
      </c>
      <c r="I451" s="90"/>
      <c r="J451" s="91">
        <v>128</v>
      </c>
      <c r="K451" s="363">
        <v>18</v>
      </c>
      <c r="L451" s="91">
        <v>18</v>
      </c>
      <c r="M451" s="91">
        <v>0</v>
      </c>
      <c r="N451" s="90"/>
      <c r="O451" s="91">
        <v>142</v>
      </c>
      <c r="P451" s="91">
        <v>3</v>
      </c>
      <c r="Q451" s="90"/>
      <c r="R451" s="91">
        <v>308</v>
      </c>
      <c r="S451" s="91">
        <v>622</v>
      </c>
      <c r="T451" s="90">
        <v>0</v>
      </c>
      <c r="U451" s="91">
        <v>770</v>
      </c>
      <c r="V451" s="91">
        <v>696</v>
      </c>
    </row>
    <row r="452" spans="1:22">
      <c r="A452" s="92" t="s">
        <v>815</v>
      </c>
      <c r="B452" s="16" t="str">
        <f>VLOOKUP(A452,'Planning Periods'!$E$2:$N$540,10,FALSE)</f>
        <v>10/15/2021 - 10/15/2029</v>
      </c>
      <c r="C452" s="91">
        <v>2015</v>
      </c>
      <c r="D452" s="91" t="str">
        <f t="shared" si="6"/>
        <v>Corona 2015</v>
      </c>
      <c r="E452" s="91">
        <v>192</v>
      </c>
      <c r="F452" s="363">
        <v>0</v>
      </c>
      <c r="G452" s="91">
        <v>0</v>
      </c>
      <c r="H452" s="91">
        <v>0</v>
      </c>
      <c r="I452" s="90"/>
      <c r="J452" s="91">
        <v>128</v>
      </c>
      <c r="K452" s="363">
        <v>0</v>
      </c>
      <c r="L452" s="91">
        <v>0</v>
      </c>
      <c r="M452" s="91">
        <v>0</v>
      </c>
      <c r="N452" s="90"/>
      <c r="O452" s="91">
        <v>142</v>
      </c>
      <c r="P452" s="91">
        <v>2</v>
      </c>
      <c r="Q452" s="90"/>
      <c r="R452" s="91">
        <v>308</v>
      </c>
      <c r="S452" s="91">
        <v>559</v>
      </c>
      <c r="T452" s="90">
        <v>0</v>
      </c>
      <c r="U452" s="91">
        <v>770</v>
      </c>
      <c r="V452" s="91">
        <v>561</v>
      </c>
    </row>
    <row r="453" spans="1:22">
      <c r="A453" s="92" t="s">
        <v>815</v>
      </c>
      <c r="B453" s="16" t="str">
        <f>VLOOKUP(A453,'Planning Periods'!$E$2:$N$540,10,FALSE)</f>
        <v>10/15/2021 - 10/15/2029</v>
      </c>
      <c r="C453" s="91">
        <v>2016</v>
      </c>
      <c r="D453" s="91" t="str">
        <f t="shared" si="6"/>
        <v>Corona 2016</v>
      </c>
      <c r="E453" s="91">
        <v>192</v>
      </c>
      <c r="F453" s="363">
        <v>0</v>
      </c>
      <c r="G453" s="91">
        <v>0</v>
      </c>
      <c r="H453" s="91">
        <v>0</v>
      </c>
      <c r="I453" s="90"/>
      <c r="J453" s="91">
        <v>128</v>
      </c>
      <c r="K453" s="363">
        <v>0</v>
      </c>
      <c r="L453" s="91">
        <v>0</v>
      </c>
      <c r="M453" s="91">
        <v>0</v>
      </c>
      <c r="N453" s="90"/>
      <c r="O453" s="91">
        <v>142</v>
      </c>
      <c r="P453" s="91">
        <v>57</v>
      </c>
      <c r="Q453" s="90"/>
      <c r="R453" s="91">
        <v>308</v>
      </c>
      <c r="S453" s="91">
        <v>8</v>
      </c>
      <c r="T453" s="90">
        <v>0</v>
      </c>
      <c r="U453" s="91">
        <v>770</v>
      </c>
      <c r="V453" s="91">
        <v>65</v>
      </c>
    </row>
    <row r="454" spans="1:22">
      <c r="A454" s="92" t="s">
        <v>815</v>
      </c>
      <c r="B454" s="16" t="str">
        <f>VLOOKUP(A454,'Planning Periods'!$E$2:$N$540,10,FALSE)</f>
        <v>10/15/2021 - 10/15/2029</v>
      </c>
      <c r="C454" s="91">
        <v>2017</v>
      </c>
      <c r="D454" s="91" t="str">
        <f t="shared" si="6"/>
        <v>Corona 2017</v>
      </c>
      <c r="E454" s="91">
        <v>192</v>
      </c>
      <c r="F454" s="363">
        <v>0</v>
      </c>
      <c r="G454" s="91">
        <v>0</v>
      </c>
      <c r="H454" s="91">
        <v>0</v>
      </c>
      <c r="I454" s="90"/>
      <c r="J454" s="91">
        <v>128</v>
      </c>
      <c r="K454" s="363">
        <v>0</v>
      </c>
      <c r="L454" s="91">
        <v>0</v>
      </c>
      <c r="M454" s="91">
        <v>0</v>
      </c>
      <c r="N454" s="90"/>
      <c r="O454" s="91">
        <v>142</v>
      </c>
      <c r="P454" s="91">
        <v>4</v>
      </c>
      <c r="Q454" s="90"/>
      <c r="R454" s="91">
        <v>308</v>
      </c>
      <c r="S454" s="91">
        <v>207</v>
      </c>
      <c r="T454" s="90">
        <v>0</v>
      </c>
      <c r="U454" s="91">
        <v>770</v>
      </c>
      <c r="V454" s="91">
        <v>211</v>
      </c>
    </row>
    <row r="455" spans="1:22">
      <c r="A455" s="92" t="s">
        <v>1071</v>
      </c>
      <c r="B455" s="16" t="str">
        <f>VLOOKUP(A455,'Planning Periods'!$E$2:$N$540,10,FALSE)</f>
        <v>04/30/2021 - 04/30/2029</v>
      </c>
      <c r="C455" s="91">
        <v>2013</v>
      </c>
      <c r="D455" s="91" t="str">
        <f t="shared" si="6"/>
        <v>Coronado 2013</v>
      </c>
      <c r="E455" s="91">
        <v>13</v>
      </c>
      <c r="F455" s="363">
        <v>12</v>
      </c>
      <c r="G455" s="91">
        <v>12</v>
      </c>
      <c r="H455" s="91">
        <v>0</v>
      </c>
      <c r="I455" s="90"/>
      <c r="J455" s="91">
        <v>9</v>
      </c>
      <c r="K455" s="363">
        <v>0</v>
      </c>
      <c r="L455" s="91">
        <v>0</v>
      </c>
      <c r="M455" s="91">
        <v>0</v>
      </c>
      <c r="N455" s="90"/>
      <c r="O455" s="91">
        <v>9</v>
      </c>
      <c r="P455" s="91">
        <v>0</v>
      </c>
      <c r="Q455" s="90"/>
      <c r="R455" s="91">
        <v>19</v>
      </c>
      <c r="S455" s="91">
        <v>113</v>
      </c>
      <c r="T455" s="90">
        <v>0</v>
      </c>
      <c r="U455" s="91">
        <v>50</v>
      </c>
      <c r="V455" s="91">
        <v>125</v>
      </c>
    </row>
    <row r="456" spans="1:22">
      <c r="A456" s="92" t="s">
        <v>1071</v>
      </c>
      <c r="B456" s="16" t="str">
        <f>VLOOKUP(A456,'Planning Periods'!$E$2:$N$540,10,FALSE)</f>
        <v>04/30/2021 - 04/30/2029</v>
      </c>
      <c r="C456" s="91">
        <v>2014</v>
      </c>
      <c r="D456" s="91" t="str">
        <f t="shared" si="6"/>
        <v>Coronado 2014</v>
      </c>
      <c r="E456" s="91">
        <v>13</v>
      </c>
      <c r="F456" s="363">
        <v>0</v>
      </c>
      <c r="G456" s="91">
        <v>0</v>
      </c>
      <c r="H456" s="91">
        <v>0</v>
      </c>
      <c r="I456" s="90"/>
      <c r="J456" s="91">
        <v>9</v>
      </c>
      <c r="K456" s="363">
        <v>0</v>
      </c>
      <c r="L456" s="91">
        <v>0</v>
      </c>
      <c r="M456" s="91">
        <v>0</v>
      </c>
      <c r="N456" s="90"/>
      <c r="O456" s="91">
        <v>9</v>
      </c>
      <c r="P456" s="91">
        <v>0</v>
      </c>
      <c r="Q456" s="90"/>
      <c r="R456" s="91">
        <v>19</v>
      </c>
      <c r="S456" s="91">
        <v>37</v>
      </c>
      <c r="T456" s="90">
        <v>0</v>
      </c>
      <c r="U456" s="91">
        <v>50</v>
      </c>
      <c r="V456" s="91">
        <v>37</v>
      </c>
    </row>
    <row r="457" spans="1:22">
      <c r="A457" s="92" t="s">
        <v>1071</v>
      </c>
      <c r="B457" s="16" t="str">
        <f>VLOOKUP(A457,'Planning Periods'!$E$2:$N$540,10,FALSE)</f>
        <v>04/30/2021 - 04/30/2029</v>
      </c>
      <c r="C457" s="91">
        <v>2015</v>
      </c>
      <c r="D457" s="91" t="str">
        <f t="shared" si="6"/>
        <v>Coronado 2015</v>
      </c>
      <c r="E457" s="91">
        <v>13</v>
      </c>
      <c r="F457" s="363">
        <v>0</v>
      </c>
      <c r="G457" s="91">
        <v>0</v>
      </c>
      <c r="H457" s="91">
        <v>0</v>
      </c>
      <c r="I457" s="90"/>
      <c r="J457" s="91">
        <v>9</v>
      </c>
      <c r="K457" s="363">
        <v>0</v>
      </c>
      <c r="L457" s="91">
        <v>0</v>
      </c>
      <c r="M457" s="91">
        <v>0</v>
      </c>
      <c r="N457" s="90"/>
      <c r="O457" s="91">
        <v>9</v>
      </c>
      <c r="P457" s="91">
        <v>0</v>
      </c>
      <c r="Q457" s="90"/>
      <c r="R457" s="91">
        <v>19</v>
      </c>
      <c r="S457" s="91">
        <v>53</v>
      </c>
      <c r="T457" s="90">
        <v>0</v>
      </c>
      <c r="U457" s="91">
        <v>50</v>
      </c>
      <c r="V457" s="91">
        <v>53</v>
      </c>
    </row>
    <row r="458" spans="1:22">
      <c r="A458" s="92" t="s">
        <v>1071</v>
      </c>
      <c r="B458" s="16" t="str">
        <f>VLOOKUP(A458,'Planning Periods'!$E$2:$N$540,10,FALSE)</f>
        <v>04/30/2021 - 04/30/2029</v>
      </c>
      <c r="C458" s="91">
        <v>2016</v>
      </c>
      <c r="D458" s="91" t="str">
        <f t="shared" si="6"/>
        <v>Coronado 2016</v>
      </c>
      <c r="E458" s="91">
        <v>13</v>
      </c>
      <c r="F458" s="363">
        <v>0</v>
      </c>
      <c r="G458" s="91">
        <v>0</v>
      </c>
      <c r="H458" s="91">
        <v>0</v>
      </c>
      <c r="I458" s="90"/>
      <c r="J458" s="91">
        <v>9</v>
      </c>
      <c r="K458" s="363">
        <v>0</v>
      </c>
      <c r="L458" s="91">
        <v>0</v>
      </c>
      <c r="M458" s="91">
        <v>0</v>
      </c>
      <c r="N458" s="90"/>
      <c r="O458" s="91">
        <v>9</v>
      </c>
      <c r="P458" s="91">
        <v>0</v>
      </c>
      <c r="Q458" s="90"/>
      <c r="R458" s="91">
        <v>19</v>
      </c>
      <c r="S458" s="91">
        <v>63</v>
      </c>
      <c r="T458" s="90">
        <v>0</v>
      </c>
      <c r="U458" s="91">
        <v>50</v>
      </c>
      <c r="V458" s="91">
        <v>63</v>
      </c>
    </row>
    <row r="459" spans="1:22">
      <c r="A459" s="92" t="s">
        <v>1071</v>
      </c>
      <c r="B459" s="16" t="str">
        <f>VLOOKUP(A459,'Planning Periods'!$E$2:$N$540,10,FALSE)</f>
        <v>04/30/2021 - 04/30/2029</v>
      </c>
      <c r="C459" s="91">
        <v>2017</v>
      </c>
      <c r="D459" s="91" t="str">
        <f t="shared" si="6"/>
        <v>Coronado 2017</v>
      </c>
      <c r="E459" s="91">
        <v>13</v>
      </c>
      <c r="F459" s="363">
        <v>0</v>
      </c>
      <c r="G459" s="91">
        <v>0</v>
      </c>
      <c r="H459" s="91">
        <v>0</v>
      </c>
      <c r="I459" s="90"/>
      <c r="J459" s="91">
        <v>9</v>
      </c>
      <c r="K459" s="363">
        <v>0</v>
      </c>
      <c r="L459" s="91">
        <v>0</v>
      </c>
      <c r="M459" s="91">
        <v>0</v>
      </c>
      <c r="N459" s="90"/>
      <c r="O459" s="91">
        <v>9</v>
      </c>
      <c r="P459" s="91">
        <v>0</v>
      </c>
      <c r="Q459" s="90"/>
      <c r="R459" s="91">
        <v>19</v>
      </c>
      <c r="S459" s="91">
        <v>36</v>
      </c>
      <c r="T459" s="90">
        <v>0</v>
      </c>
      <c r="U459" s="91">
        <v>50</v>
      </c>
      <c r="V459" s="91">
        <v>36</v>
      </c>
    </row>
    <row r="460" spans="1:22">
      <c r="A460" s="92" t="s">
        <v>1073</v>
      </c>
      <c r="B460" s="16" t="str">
        <f>VLOOKUP(A460,'Planning Periods'!$E$2:$N$540,10,FALSE)</f>
        <v>01/31/2023 - 01/31/2031</v>
      </c>
      <c r="C460" s="91">
        <v>2014</v>
      </c>
      <c r="D460" s="91" t="str">
        <f t="shared" si="6"/>
        <v>Corte Madera 2014</v>
      </c>
      <c r="E460" s="91" t="s">
        <v>1307</v>
      </c>
      <c r="F460" s="363" t="s">
        <v>1307</v>
      </c>
      <c r="G460" s="91" t="s">
        <v>1307</v>
      </c>
      <c r="H460" s="91" t="s">
        <v>1307</v>
      </c>
      <c r="I460" s="90"/>
      <c r="J460" s="91" t="s">
        <v>1307</v>
      </c>
      <c r="K460" s="363" t="s">
        <v>1307</v>
      </c>
      <c r="L460" s="91" t="s">
        <v>1307</v>
      </c>
      <c r="M460" s="91" t="s">
        <v>1307</v>
      </c>
      <c r="N460" s="90"/>
      <c r="O460" s="91" t="s">
        <v>1307</v>
      </c>
      <c r="P460" s="91" t="s">
        <v>1307</v>
      </c>
      <c r="Q460" s="90"/>
      <c r="R460" s="91" t="s">
        <v>1307</v>
      </c>
      <c r="S460" s="91" t="s">
        <v>1307</v>
      </c>
      <c r="T460" s="90" t="s">
        <v>1307</v>
      </c>
      <c r="U460" s="91" t="s">
        <v>1307</v>
      </c>
      <c r="V460" s="91" t="s">
        <v>1307</v>
      </c>
    </row>
    <row r="461" spans="1:22">
      <c r="A461" s="92" t="s">
        <v>1073</v>
      </c>
      <c r="B461" s="16" t="str">
        <f>VLOOKUP(A461,'Planning Periods'!$E$2:$N$540,10,FALSE)</f>
        <v>01/31/2023 - 01/31/2031</v>
      </c>
      <c r="C461" s="91">
        <v>2015</v>
      </c>
      <c r="D461" s="91" t="str">
        <f t="shared" si="6"/>
        <v>Corte Madera 2015</v>
      </c>
      <c r="E461" s="91">
        <v>22</v>
      </c>
      <c r="F461" s="363">
        <v>5</v>
      </c>
      <c r="G461" s="91">
        <v>4</v>
      </c>
      <c r="H461" s="91">
        <v>1</v>
      </c>
      <c r="I461" s="90"/>
      <c r="J461" s="91">
        <v>13</v>
      </c>
      <c r="K461" s="363">
        <v>12</v>
      </c>
      <c r="L461" s="91">
        <v>12</v>
      </c>
      <c r="M461" s="91">
        <v>0</v>
      </c>
      <c r="N461" s="90"/>
      <c r="O461" s="91">
        <v>13</v>
      </c>
      <c r="P461" s="91">
        <v>2</v>
      </c>
      <c r="Q461" s="90"/>
      <c r="R461" s="91">
        <v>24</v>
      </c>
      <c r="S461" s="91">
        <v>164</v>
      </c>
      <c r="T461" s="90">
        <v>0</v>
      </c>
      <c r="U461" s="91">
        <v>72</v>
      </c>
      <c r="V461" s="91">
        <v>183</v>
      </c>
    </row>
    <row r="462" spans="1:22">
      <c r="A462" s="92" t="s">
        <v>1073</v>
      </c>
      <c r="B462" s="16" t="str">
        <f>VLOOKUP(A462,'Planning Periods'!$E$2:$N$540,10,FALSE)</f>
        <v>01/31/2023 - 01/31/2031</v>
      </c>
      <c r="C462" s="91">
        <v>2016</v>
      </c>
      <c r="D462" s="91" t="str">
        <f t="shared" si="6"/>
        <v>Corte Madera 2016</v>
      </c>
      <c r="E462" s="91">
        <v>22</v>
      </c>
      <c r="F462" s="363">
        <v>2</v>
      </c>
      <c r="G462" s="91">
        <v>1</v>
      </c>
      <c r="H462" s="91">
        <v>1</v>
      </c>
      <c r="I462" s="90"/>
      <c r="J462" s="91">
        <v>13</v>
      </c>
      <c r="K462" s="363">
        <v>1</v>
      </c>
      <c r="L462" s="91">
        <v>1</v>
      </c>
      <c r="M462" s="91">
        <v>0</v>
      </c>
      <c r="N462" s="90"/>
      <c r="O462" s="91">
        <v>13</v>
      </c>
      <c r="P462" s="91">
        <v>1</v>
      </c>
      <c r="Q462" s="90"/>
      <c r="R462" s="91">
        <v>24</v>
      </c>
      <c r="S462" s="91">
        <v>13</v>
      </c>
      <c r="T462" s="90">
        <v>0</v>
      </c>
      <c r="U462" s="91">
        <v>72</v>
      </c>
      <c r="V462" s="91">
        <v>17</v>
      </c>
    </row>
    <row r="463" spans="1:22">
      <c r="A463" s="92" t="s">
        <v>1073</v>
      </c>
      <c r="B463" s="16" t="str">
        <f>VLOOKUP(A463,'Planning Periods'!$E$2:$N$540,10,FALSE)</f>
        <v>01/31/2023 - 01/31/2031</v>
      </c>
      <c r="C463" s="91">
        <v>2017</v>
      </c>
      <c r="D463" s="91" t="str">
        <f t="shared" si="6"/>
        <v>Corte Madera 2017</v>
      </c>
      <c r="E463" s="91">
        <v>22</v>
      </c>
      <c r="F463" s="363">
        <v>1</v>
      </c>
      <c r="G463" s="91">
        <v>0</v>
      </c>
      <c r="H463" s="91">
        <v>1</v>
      </c>
      <c r="I463" s="90"/>
      <c r="J463" s="91">
        <v>13</v>
      </c>
      <c r="K463" s="363">
        <v>0</v>
      </c>
      <c r="L463" s="91">
        <v>0</v>
      </c>
      <c r="M463" s="91">
        <v>0</v>
      </c>
      <c r="N463" s="90"/>
      <c r="O463" s="91">
        <v>13</v>
      </c>
      <c r="P463" s="91">
        <v>2</v>
      </c>
      <c r="Q463" s="90"/>
      <c r="R463" s="91">
        <v>24</v>
      </c>
      <c r="S463" s="91">
        <v>2</v>
      </c>
      <c r="T463" s="90">
        <v>0</v>
      </c>
      <c r="U463" s="91">
        <v>72</v>
      </c>
      <c r="V463" s="91">
        <v>5</v>
      </c>
    </row>
    <row r="464" spans="1:22">
      <c r="A464" s="92" t="s">
        <v>1119</v>
      </c>
      <c r="B464" s="16"/>
      <c r="C464" s="91">
        <v>2013</v>
      </c>
      <c r="D464" s="91" t="str">
        <f t="shared" si="6"/>
        <v>Costa Mesa 2013</v>
      </c>
      <c r="E464" s="91" t="s">
        <v>1307</v>
      </c>
      <c r="F464" s="363" t="s">
        <v>1307</v>
      </c>
      <c r="G464" s="91" t="s">
        <v>1307</v>
      </c>
      <c r="H464" s="91" t="s">
        <v>1307</v>
      </c>
      <c r="I464" s="90"/>
      <c r="J464" s="91" t="s">
        <v>1307</v>
      </c>
      <c r="K464" s="363" t="s">
        <v>1307</v>
      </c>
      <c r="L464" s="91" t="s">
        <v>1307</v>
      </c>
      <c r="M464" s="91" t="s">
        <v>1307</v>
      </c>
      <c r="N464" s="90"/>
      <c r="O464" s="91" t="s">
        <v>1307</v>
      </c>
      <c r="P464" s="91" t="s">
        <v>1307</v>
      </c>
      <c r="Q464" s="90"/>
      <c r="R464" s="91" t="s">
        <v>1307</v>
      </c>
      <c r="S464" s="91" t="s">
        <v>1307</v>
      </c>
      <c r="T464" s="90" t="s">
        <v>1307</v>
      </c>
      <c r="U464" s="91" t="s">
        <v>1307</v>
      </c>
      <c r="V464" s="91" t="s">
        <v>1307</v>
      </c>
    </row>
    <row r="465" spans="1:22">
      <c r="A465" s="92" t="s">
        <v>1119</v>
      </c>
      <c r="B465" s="16" t="str">
        <f>VLOOKUP(A465,'Planning Periods'!$E$2:$N$540,10,FALSE)</f>
        <v>10/15/2021 - 10/15/2029</v>
      </c>
      <c r="C465" s="91">
        <v>2014</v>
      </c>
      <c r="D465" s="91" t="str">
        <f t="shared" si="6"/>
        <v>Costa Mesa 2014</v>
      </c>
      <c r="E465" s="91">
        <v>1</v>
      </c>
      <c r="F465" s="363">
        <v>0</v>
      </c>
      <c r="G465" s="91">
        <v>0</v>
      </c>
      <c r="H465" s="91">
        <v>0</v>
      </c>
      <c r="I465" s="90"/>
      <c r="J465" s="91">
        <v>1</v>
      </c>
      <c r="K465" s="363">
        <v>0</v>
      </c>
      <c r="L465" s="91">
        <v>0</v>
      </c>
      <c r="M465" s="91">
        <v>0</v>
      </c>
      <c r="N465" s="90"/>
      <c r="O465" s="91">
        <v>0</v>
      </c>
      <c r="P465" s="91">
        <v>50</v>
      </c>
      <c r="Q465" s="90"/>
      <c r="R465" s="91">
        <v>0</v>
      </c>
      <c r="S465" s="91">
        <v>50</v>
      </c>
      <c r="T465" s="90">
        <v>0</v>
      </c>
      <c r="U465" s="91">
        <v>2</v>
      </c>
      <c r="V465" s="91">
        <v>100</v>
      </c>
    </row>
    <row r="466" spans="1:22">
      <c r="A466" s="92" t="s">
        <v>1119</v>
      </c>
      <c r="B466" s="16" t="str">
        <f>VLOOKUP(A466,'Planning Periods'!$E$2:$N$540,10,FALSE)</f>
        <v>10/15/2021 - 10/15/2029</v>
      </c>
      <c r="C466" s="91">
        <v>2015</v>
      </c>
      <c r="D466" s="91" t="str">
        <f t="shared" si="6"/>
        <v>Costa Mesa 2015</v>
      </c>
      <c r="E466" s="91">
        <v>1</v>
      </c>
      <c r="F466" s="363">
        <v>0</v>
      </c>
      <c r="G466" s="91">
        <v>0</v>
      </c>
      <c r="H466" s="91">
        <v>0</v>
      </c>
      <c r="I466" s="90"/>
      <c r="J466" s="91">
        <v>1</v>
      </c>
      <c r="K466" s="363">
        <v>0</v>
      </c>
      <c r="L466" s="91">
        <v>0</v>
      </c>
      <c r="M466" s="91">
        <v>0</v>
      </c>
      <c r="N466" s="90"/>
      <c r="O466" s="91">
        <v>0</v>
      </c>
      <c r="P466" s="91">
        <v>0</v>
      </c>
      <c r="Q466" s="90"/>
      <c r="R466" s="91">
        <v>0</v>
      </c>
      <c r="S466" s="91">
        <v>93</v>
      </c>
      <c r="T466" s="90">
        <v>0</v>
      </c>
      <c r="U466" s="91">
        <v>2</v>
      </c>
      <c r="V466" s="91">
        <v>93</v>
      </c>
    </row>
    <row r="467" spans="1:22">
      <c r="A467" s="92" t="s">
        <v>1119</v>
      </c>
      <c r="B467" s="16" t="str">
        <f>VLOOKUP(A467,'Planning Periods'!$E$2:$N$540,10,FALSE)</f>
        <v>10/15/2021 - 10/15/2029</v>
      </c>
      <c r="C467" s="91">
        <v>2016</v>
      </c>
      <c r="D467" s="91" t="str">
        <f t="shared" si="6"/>
        <v>Costa Mesa 2016</v>
      </c>
      <c r="E467" s="91">
        <v>1</v>
      </c>
      <c r="F467" s="363">
        <v>0</v>
      </c>
      <c r="G467" s="91">
        <v>0</v>
      </c>
      <c r="H467" s="91">
        <v>0</v>
      </c>
      <c r="I467" s="90"/>
      <c r="J467" s="91">
        <v>1</v>
      </c>
      <c r="K467" s="363">
        <v>0</v>
      </c>
      <c r="L467" s="91">
        <v>0</v>
      </c>
      <c r="M467" s="91">
        <v>0</v>
      </c>
      <c r="N467" s="90"/>
      <c r="O467" s="91">
        <v>0</v>
      </c>
      <c r="P467" s="91">
        <v>0</v>
      </c>
      <c r="Q467" s="90"/>
      <c r="R467" s="91">
        <v>0</v>
      </c>
      <c r="S467" s="91">
        <v>115</v>
      </c>
      <c r="T467" s="90">
        <v>0</v>
      </c>
      <c r="U467" s="91">
        <v>2</v>
      </c>
      <c r="V467" s="91">
        <v>115</v>
      </c>
    </row>
    <row r="468" spans="1:22">
      <c r="A468" s="92" t="s">
        <v>1119</v>
      </c>
      <c r="B468" s="16" t="str">
        <f>VLOOKUP(A468,'Planning Periods'!$E$2:$N$540,10,FALSE)</f>
        <v>10/15/2021 - 10/15/2029</v>
      </c>
      <c r="C468" s="91">
        <v>2017</v>
      </c>
      <c r="D468" s="91" t="str">
        <f t="shared" si="6"/>
        <v>Costa Mesa 2017</v>
      </c>
      <c r="E468" s="91">
        <v>1</v>
      </c>
      <c r="F468" s="363">
        <v>0</v>
      </c>
      <c r="G468" s="91">
        <v>0</v>
      </c>
      <c r="H468" s="91">
        <v>0</v>
      </c>
      <c r="I468" s="90"/>
      <c r="J468" s="91">
        <v>1</v>
      </c>
      <c r="K468" s="363">
        <v>0</v>
      </c>
      <c r="L468" s="91">
        <v>0</v>
      </c>
      <c r="M468" s="91">
        <v>0</v>
      </c>
      <c r="N468" s="90"/>
      <c r="O468" s="91">
        <v>0</v>
      </c>
      <c r="P468" s="91">
        <v>0</v>
      </c>
      <c r="Q468" s="90"/>
      <c r="R468" s="91">
        <v>0</v>
      </c>
      <c r="S468" s="91">
        <v>260</v>
      </c>
      <c r="T468" s="90">
        <v>0</v>
      </c>
      <c r="U468" s="91">
        <v>2</v>
      </c>
      <c r="V468" s="91">
        <v>260</v>
      </c>
    </row>
    <row r="469" spans="1:22">
      <c r="A469" s="92" t="s">
        <v>1083</v>
      </c>
      <c r="B469" s="16" t="str">
        <f>VLOOKUP(A469,'Planning Periods'!$E$2:$N$540,10,FALSE)</f>
        <v>01/31/2023 - 01/31/2031</v>
      </c>
      <c r="C469" s="91">
        <v>2014</v>
      </c>
      <c r="D469" s="91" t="str">
        <f t="shared" si="6"/>
        <v>Cotati 2014</v>
      </c>
      <c r="E469" s="91" t="s">
        <v>1307</v>
      </c>
      <c r="F469" s="363" t="s">
        <v>1307</v>
      </c>
      <c r="G469" s="91" t="s">
        <v>1307</v>
      </c>
      <c r="H469" s="91" t="s">
        <v>1307</v>
      </c>
      <c r="I469" s="90"/>
      <c r="J469" s="91" t="s">
        <v>1307</v>
      </c>
      <c r="K469" s="363" t="s">
        <v>1307</v>
      </c>
      <c r="L469" s="91" t="s">
        <v>1307</v>
      </c>
      <c r="M469" s="91" t="s">
        <v>1307</v>
      </c>
      <c r="N469" s="90"/>
      <c r="O469" s="91" t="s">
        <v>1307</v>
      </c>
      <c r="P469" s="91" t="s">
        <v>1307</v>
      </c>
      <c r="Q469" s="90"/>
      <c r="R469" s="91" t="s">
        <v>1307</v>
      </c>
      <c r="S469" s="91" t="s">
        <v>1307</v>
      </c>
      <c r="T469" s="90" t="s">
        <v>1307</v>
      </c>
      <c r="U469" s="91" t="s">
        <v>1307</v>
      </c>
      <c r="V469" s="91" t="s">
        <v>1307</v>
      </c>
    </row>
    <row r="470" spans="1:22">
      <c r="A470" s="92" t="s">
        <v>1083</v>
      </c>
      <c r="B470" s="16" t="str">
        <f>VLOOKUP(A470,'Planning Periods'!$E$2:$N$540,10,FALSE)</f>
        <v>01/31/2023 - 01/31/2031</v>
      </c>
      <c r="C470" s="91">
        <v>2015</v>
      </c>
      <c r="D470" s="91" t="str">
        <f t="shared" si="6"/>
        <v>Cotati 2015</v>
      </c>
      <c r="E470" s="91" t="s">
        <v>1307</v>
      </c>
      <c r="F470" s="363" t="s">
        <v>1307</v>
      </c>
      <c r="G470" s="91" t="s">
        <v>1307</v>
      </c>
      <c r="H470" s="91" t="s">
        <v>1307</v>
      </c>
      <c r="I470" s="90"/>
      <c r="J470" s="91" t="s">
        <v>1307</v>
      </c>
      <c r="K470" s="363" t="s">
        <v>1307</v>
      </c>
      <c r="L470" s="91" t="s">
        <v>1307</v>
      </c>
      <c r="M470" s="91" t="s">
        <v>1307</v>
      </c>
      <c r="N470" s="90"/>
      <c r="O470" s="91" t="s">
        <v>1307</v>
      </c>
      <c r="P470" s="91" t="s">
        <v>1307</v>
      </c>
      <c r="Q470" s="90"/>
      <c r="R470" s="91" t="s">
        <v>1307</v>
      </c>
      <c r="S470" s="91" t="s">
        <v>1307</v>
      </c>
      <c r="T470" s="90" t="s">
        <v>1307</v>
      </c>
      <c r="U470" s="91" t="s">
        <v>1307</v>
      </c>
      <c r="V470" s="91" t="s">
        <v>1307</v>
      </c>
    </row>
    <row r="471" spans="1:22">
      <c r="A471" s="92" t="s">
        <v>1083</v>
      </c>
      <c r="B471" s="16" t="str">
        <f>VLOOKUP(A471,'Planning Periods'!$E$2:$N$540,10,FALSE)</f>
        <v>01/31/2023 - 01/31/2031</v>
      </c>
      <c r="C471" s="91">
        <v>2016</v>
      </c>
      <c r="D471" s="91" t="str">
        <f t="shared" si="6"/>
        <v>Cotati 2016</v>
      </c>
      <c r="E471" s="91">
        <v>35</v>
      </c>
      <c r="F471" s="363">
        <v>1</v>
      </c>
      <c r="G471" s="91">
        <v>1</v>
      </c>
      <c r="H471" s="91">
        <v>0</v>
      </c>
      <c r="I471" s="90"/>
      <c r="J471" s="91">
        <v>18</v>
      </c>
      <c r="K471" s="363">
        <v>3</v>
      </c>
      <c r="L471" s="91">
        <v>3</v>
      </c>
      <c r="M471" s="91">
        <v>0</v>
      </c>
      <c r="N471" s="90"/>
      <c r="O471" s="91">
        <v>18</v>
      </c>
      <c r="P471" s="91">
        <v>0</v>
      </c>
      <c r="Q471" s="90"/>
      <c r="R471" s="91">
        <v>66</v>
      </c>
      <c r="S471" s="91">
        <v>16</v>
      </c>
      <c r="T471" s="90">
        <v>0</v>
      </c>
      <c r="U471" s="91">
        <v>137</v>
      </c>
      <c r="V471" s="91">
        <v>20</v>
      </c>
    </row>
    <row r="472" spans="1:22">
      <c r="A472" s="92" t="s">
        <v>1083</v>
      </c>
      <c r="B472" s="16" t="str">
        <f>VLOOKUP(A472,'Planning Periods'!$E$2:$N$540,10,FALSE)</f>
        <v>01/31/2023 - 01/31/2031</v>
      </c>
      <c r="C472" s="91">
        <v>2017</v>
      </c>
      <c r="D472" s="91" t="str">
        <f t="shared" si="6"/>
        <v>Cotati 2017</v>
      </c>
      <c r="E472" s="91">
        <v>35</v>
      </c>
      <c r="F472" s="363">
        <v>3</v>
      </c>
      <c r="G472" s="91">
        <v>3</v>
      </c>
      <c r="H472" s="91">
        <v>0</v>
      </c>
      <c r="I472" s="90"/>
      <c r="J472" s="91">
        <v>18</v>
      </c>
      <c r="K472" s="363">
        <v>10</v>
      </c>
      <c r="L472" s="91">
        <v>0</v>
      </c>
      <c r="M472" s="91">
        <v>10</v>
      </c>
      <c r="N472" s="90"/>
      <c r="O472" s="91">
        <v>18</v>
      </c>
      <c r="P472" s="91">
        <v>11</v>
      </c>
      <c r="Q472" s="90"/>
      <c r="R472" s="91">
        <v>66</v>
      </c>
      <c r="S472" s="91">
        <v>22</v>
      </c>
      <c r="T472" s="90">
        <v>10</v>
      </c>
      <c r="U472" s="91">
        <v>137</v>
      </c>
      <c r="V472" s="91">
        <v>46</v>
      </c>
    </row>
    <row r="473" spans="1:22">
      <c r="A473" t="s">
        <v>852</v>
      </c>
      <c r="B473" s="16"/>
      <c r="C473" s="91">
        <v>2013</v>
      </c>
      <c r="D473" s="91" t="str">
        <f t="shared" si="6"/>
        <v>Covina 2013</v>
      </c>
      <c r="E473" s="91" t="s">
        <v>1307</v>
      </c>
      <c r="F473" s="363" t="s">
        <v>1307</v>
      </c>
      <c r="G473" s="91" t="s">
        <v>1307</v>
      </c>
      <c r="H473" s="91" t="s">
        <v>1307</v>
      </c>
      <c r="I473" s="90"/>
      <c r="J473" s="91" t="s">
        <v>1307</v>
      </c>
      <c r="K473" s="363" t="s">
        <v>1307</v>
      </c>
      <c r="L473" s="91" t="s">
        <v>1307</v>
      </c>
      <c r="M473" s="91" t="s">
        <v>1307</v>
      </c>
      <c r="N473" s="90"/>
      <c r="O473" s="91" t="s">
        <v>1307</v>
      </c>
      <c r="P473" s="91" t="s">
        <v>1307</v>
      </c>
      <c r="Q473" s="90"/>
      <c r="R473" s="91" t="s">
        <v>1307</v>
      </c>
      <c r="S473" s="91" t="s">
        <v>1307</v>
      </c>
      <c r="T473" s="90" t="s">
        <v>1307</v>
      </c>
      <c r="U473" s="91" t="s">
        <v>1307</v>
      </c>
      <c r="V473" s="91" t="s">
        <v>1307</v>
      </c>
    </row>
    <row r="474" spans="1:22">
      <c r="A474" t="s">
        <v>852</v>
      </c>
      <c r="B474" s="16" t="str">
        <f>VLOOKUP(A474,'Planning Periods'!$E$2:$N$540,10,FALSE)</f>
        <v>10/15/2021 - 10/15/2029</v>
      </c>
      <c r="C474" s="91">
        <v>2014</v>
      </c>
      <c r="D474" s="91" t="str">
        <f t="shared" si="6"/>
        <v>Covina 2014</v>
      </c>
      <c r="E474" s="363" t="s">
        <v>1307</v>
      </c>
      <c r="F474" s="363" t="s">
        <v>1307</v>
      </c>
      <c r="G474" s="363" t="s">
        <v>1307</v>
      </c>
      <c r="H474" s="363" t="s">
        <v>1307</v>
      </c>
      <c r="I474" s="363">
        <v>0</v>
      </c>
      <c r="J474" s="363" t="s">
        <v>1307</v>
      </c>
      <c r="K474" s="363" t="s">
        <v>1307</v>
      </c>
      <c r="L474" s="363" t="s">
        <v>1307</v>
      </c>
      <c r="M474" s="363" t="s">
        <v>1307</v>
      </c>
      <c r="N474" s="363">
        <v>0</v>
      </c>
      <c r="O474" s="363" t="s">
        <v>1307</v>
      </c>
      <c r="P474" s="363" t="s">
        <v>1307</v>
      </c>
      <c r="Q474" s="363"/>
      <c r="R474" s="363" t="s">
        <v>1307</v>
      </c>
      <c r="S474" s="363" t="s">
        <v>1307</v>
      </c>
      <c r="T474" s="363" t="s">
        <v>1307</v>
      </c>
      <c r="U474" s="363" t="s">
        <v>1307</v>
      </c>
      <c r="V474" s="363" t="s">
        <v>1307</v>
      </c>
    </row>
    <row r="475" spans="1:22">
      <c r="A475" t="s">
        <v>852</v>
      </c>
      <c r="B475" s="16" t="str">
        <f>VLOOKUP(A475,'Planning Periods'!$E$2:$N$540,10,FALSE)</f>
        <v>10/15/2021 - 10/15/2029</v>
      </c>
      <c r="C475" s="91">
        <v>2015</v>
      </c>
      <c r="D475" s="91" t="str">
        <f t="shared" si="6"/>
        <v>Covina 2015</v>
      </c>
      <c r="E475" t="s">
        <v>1307</v>
      </c>
      <c r="F475" t="s">
        <v>1307</v>
      </c>
      <c r="G475" t="s">
        <v>1307</v>
      </c>
      <c r="H475" t="s">
        <v>1307</v>
      </c>
      <c r="J475" t="s">
        <v>1307</v>
      </c>
      <c r="K475" t="s">
        <v>1307</v>
      </c>
      <c r="L475" t="s">
        <v>1307</v>
      </c>
      <c r="M475" t="s">
        <v>1307</v>
      </c>
      <c r="O475" t="s">
        <v>1307</v>
      </c>
      <c r="P475" t="s">
        <v>1307</v>
      </c>
      <c r="R475" t="s">
        <v>1307</v>
      </c>
      <c r="S475" t="s">
        <v>1307</v>
      </c>
      <c r="T475" t="s">
        <v>1307</v>
      </c>
      <c r="U475" t="s">
        <v>1307</v>
      </c>
      <c r="V475" t="s">
        <v>1307</v>
      </c>
    </row>
    <row r="476" spans="1:22">
      <c r="A476" t="s">
        <v>852</v>
      </c>
      <c r="B476" s="16" t="str">
        <f>VLOOKUP(A476,'Planning Periods'!$E$2:$N$540,10,FALSE)</f>
        <v>10/15/2021 - 10/15/2029</v>
      </c>
      <c r="C476" s="91">
        <v>2016</v>
      </c>
      <c r="D476" s="91" t="str">
        <f t="shared" ref="D476:D542" si="7">CONCATENATE(A476," ",C476)</f>
        <v>Covina 2016</v>
      </c>
      <c r="E476" t="s">
        <v>1307</v>
      </c>
      <c r="F476" t="s">
        <v>1307</v>
      </c>
      <c r="G476" t="s">
        <v>1307</v>
      </c>
      <c r="H476" t="s">
        <v>1307</v>
      </c>
      <c r="J476" t="s">
        <v>1307</v>
      </c>
      <c r="K476" t="s">
        <v>1307</v>
      </c>
      <c r="L476" t="s">
        <v>1307</v>
      </c>
      <c r="M476" t="s">
        <v>1307</v>
      </c>
      <c r="O476" t="s">
        <v>1307</v>
      </c>
      <c r="P476" t="s">
        <v>1307</v>
      </c>
      <c r="R476" t="s">
        <v>1307</v>
      </c>
      <c r="S476" t="s">
        <v>1307</v>
      </c>
      <c r="T476" t="s">
        <v>1307</v>
      </c>
      <c r="U476" t="s">
        <v>1307</v>
      </c>
      <c r="V476" t="s">
        <v>1307</v>
      </c>
    </row>
    <row r="477" spans="1:22">
      <c r="A477" t="s">
        <v>852</v>
      </c>
      <c r="B477" s="16" t="str">
        <f>VLOOKUP(A477,'Planning Periods'!$E$2:$N$540,10,FALSE)</f>
        <v>10/15/2021 - 10/15/2029</v>
      </c>
      <c r="C477" s="91">
        <v>2017</v>
      </c>
      <c r="D477" s="91" t="str">
        <f t="shared" si="7"/>
        <v>Covina 2017</v>
      </c>
      <c r="E477" t="s">
        <v>1307</v>
      </c>
      <c r="F477" t="s">
        <v>1307</v>
      </c>
      <c r="G477" t="s">
        <v>1307</v>
      </c>
      <c r="H477" t="s">
        <v>1307</v>
      </c>
      <c r="J477" t="s">
        <v>1307</v>
      </c>
      <c r="K477" t="s">
        <v>1307</v>
      </c>
      <c r="L477" t="s">
        <v>1307</v>
      </c>
      <c r="M477" t="s">
        <v>1307</v>
      </c>
      <c r="O477" t="s">
        <v>1307</v>
      </c>
      <c r="P477" t="s">
        <v>1307</v>
      </c>
      <c r="R477" t="s">
        <v>1307</v>
      </c>
      <c r="S477" t="s">
        <v>1307</v>
      </c>
      <c r="T477" t="s">
        <v>1307</v>
      </c>
      <c r="U477" t="s">
        <v>1307</v>
      </c>
      <c r="V477" t="s">
        <v>1307</v>
      </c>
    </row>
    <row r="478" spans="1:22">
      <c r="A478" t="s">
        <v>1098</v>
      </c>
      <c r="B478" s="16" t="str">
        <f>VLOOKUP(A478,'Planning Periods'!$E$2:$N$540,10,FALSE)</f>
        <v>09/15/2022 - 09/15/2030</v>
      </c>
      <c r="C478" s="91">
        <v>2014</v>
      </c>
      <c r="D478" s="91" t="str">
        <f t="shared" si="7"/>
        <v>Crescent City 2014</v>
      </c>
      <c r="E478" s="363" t="s">
        <v>1307</v>
      </c>
      <c r="F478" s="363" t="s">
        <v>1307</v>
      </c>
      <c r="G478" s="363" t="s">
        <v>1307</v>
      </c>
      <c r="H478" s="363" t="s">
        <v>1307</v>
      </c>
      <c r="I478" s="363">
        <v>0</v>
      </c>
      <c r="J478" s="363" t="s">
        <v>1307</v>
      </c>
      <c r="K478" s="363" t="s">
        <v>1307</v>
      </c>
      <c r="L478" s="363" t="s">
        <v>1307</v>
      </c>
      <c r="M478" s="363" t="s">
        <v>1307</v>
      </c>
      <c r="N478" s="363">
        <v>0</v>
      </c>
      <c r="O478" s="363" t="s">
        <v>1307</v>
      </c>
      <c r="P478" s="363" t="s">
        <v>1307</v>
      </c>
      <c r="Q478" s="363"/>
      <c r="R478" s="363" t="s">
        <v>1307</v>
      </c>
      <c r="S478" s="363" t="s">
        <v>1307</v>
      </c>
      <c r="T478" s="363" t="s">
        <v>1307</v>
      </c>
      <c r="U478" s="363" t="s">
        <v>1307</v>
      </c>
      <c r="V478" s="363" t="s">
        <v>1307</v>
      </c>
    </row>
    <row r="479" spans="1:22">
      <c r="A479" t="s">
        <v>1098</v>
      </c>
      <c r="B479" s="16" t="str">
        <f>VLOOKUP(A479,'Planning Periods'!$E$2:$N$540,10,FALSE)</f>
        <v>09/15/2022 - 09/15/2030</v>
      </c>
      <c r="C479" s="91">
        <v>2015</v>
      </c>
      <c r="D479" s="91" t="str">
        <f t="shared" si="7"/>
        <v>Crescent City 2015</v>
      </c>
      <c r="E479" t="s">
        <v>1307</v>
      </c>
      <c r="F479" t="s">
        <v>1307</v>
      </c>
      <c r="G479" t="s">
        <v>1307</v>
      </c>
      <c r="H479" t="s">
        <v>1307</v>
      </c>
      <c r="J479" t="s">
        <v>1307</v>
      </c>
      <c r="K479" t="s">
        <v>1307</v>
      </c>
      <c r="L479" t="s">
        <v>1307</v>
      </c>
      <c r="M479" t="s">
        <v>1307</v>
      </c>
      <c r="O479" t="s">
        <v>1307</v>
      </c>
      <c r="P479" t="s">
        <v>1307</v>
      </c>
      <c r="R479" t="s">
        <v>1307</v>
      </c>
      <c r="S479" t="s">
        <v>1307</v>
      </c>
      <c r="T479" t="s">
        <v>1307</v>
      </c>
      <c r="U479" t="s">
        <v>1307</v>
      </c>
      <c r="V479" t="s">
        <v>1307</v>
      </c>
    </row>
    <row r="480" spans="1:22">
      <c r="A480" t="s">
        <v>1098</v>
      </c>
      <c r="B480" s="16" t="str">
        <f>VLOOKUP(A480,'Planning Periods'!$E$2:$N$540,10,FALSE)</f>
        <v>09/15/2022 - 09/15/2030</v>
      </c>
      <c r="C480" s="91">
        <v>2016</v>
      </c>
      <c r="D480" s="91" t="str">
        <f t="shared" si="7"/>
        <v>Crescent City 2016</v>
      </c>
      <c r="E480" t="s">
        <v>1307</v>
      </c>
      <c r="F480" t="s">
        <v>1307</v>
      </c>
      <c r="G480" t="s">
        <v>1307</v>
      </c>
      <c r="H480" t="s">
        <v>1307</v>
      </c>
      <c r="J480" t="s">
        <v>1307</v>
      </c>
      <c r="K480" t="s">
        <v>1307</v>
      </c>
      <c r="L480" t="s">
        <v>1307</v>
      </c>
      <c r="M480" t="s">
        <v>1307</v>
      </c>
      <c r="O480" t="s">
        <v>1307</v>
      </c>
      <c r="P480" t="s">
        <v>1307</v>
      </c>
      <c r="R480" t="s">
        <v>1307</v>
      </c>
      <c r="S480" t="s">
        <v>1307</v>
      </c>
      <c r="T480" t="s">
        <v>1307</v>
      </c>
      <c r="U480" t="s">
        <v>1307</v>
      </c>
      <c r="V480" t="s">
        <v>1307</v>
      </c>
    </row>
    <row r="481" spans="1:22">
      <c r="A481" t="s">
        <v>1098</v>
      </c>
      <c r="B481" s="16" t="str">
        <f>VLOOKUP(A481,'Planning Periods'!$E$2:$N$540,10,FALSE)</f>
        <v>09/15/2022 - 09/15/2030</v>
      </c>
      <c r="C481" s="91">
        <v>2017</v>
      </c>
      <c r="D481" s="91" t="str">
        <f t="shared" si="7"/>
        <v>Crescent City 2017</v>
      </c>
      <c r="E481" t="s">
        <v>1307</v>
      </c>
      <c r="F481" t="s">
        <v>1307</v>
      </c>
      <c r="G481" t="s">
        <v>1307</v>
      </c>
      <c r="H481" t="s">
        <v>1307</v>
      </c>
      <c r="J481" t="s">
        <v>1307</v>
      </c>
      <c r="K481" t="s">
        <v>1307</v>
      </c>
      <c r="L481" t="s">
        <v>1307</v>
      </c>
      <c r="M481" t="s">
        <v>1307</v>
      </c>
      <c r="O481" t="s">
        <v>1307</v>
      </c>
      <c r="P481" t="s">
        <v>1307</v>
      </c>
      <c r="R481" t="s">
        <v>1307</v>
      </c>
      <c r="S481" t="s">
        <v>1307</v>
      </c>
      <c r="T481" t="s">
        <v>1307</v>
      </c>
      <c r="U481" t="s">
        <v>1307</v>
      </c>
      <c r="V481" t="s">
        <v>1307</v>
      </c>
    </row>
    <row r="482" spans="1:22">
      <c r="A482" s="92" t="s">
        <v>1070</v>
      </c>
      <c r="B482" s="16"/>
      <c r="C482" s="91">
        <v>2013</v>
      </c>
      <c r="D482" s="91" t="str">
        <f t="shared" si="7"/>
        <v>Cudahy 2013</v>
      </c>
      <c r="E482" t="s">
        <v>1307</v>
      </c>
      <c r="F482" t="s">
        <v>1307</v>
      </c>
      <c r="G482" t="s">
        <v>1307</v>
      </c>
      <c r="H482" t="s">
        <v>1307</v>
      </c>
      <c r="J482" t="s">
        <v>1307</v>
      </c>
      <c r="K482" t="s">
        <v>1307</v>
      </c>
      <c r="L482" t="s">
        <v>1307</v>
      </c>
      <c r="M482" t="s">
        <v>1307</v>
      </c>
      <c r="O482" t="s">
        <v>1307</v>
      </c>
      <c r="P482" t="s">
        <v>1307</v>
      </c>
      <c r="R482" t="s">
        <v>1307</v>
      </c>
      <c r="S482" t="s">
        <v>1307</v>
      </c>
      <c r="T482" t="s">
        <v>1307</v>
      </c>
      <c r="U482" t="s">
        <v>1307</v>
      </c>
      <c r="V482" t="s">
        <v>1307</v>
      </c>
    </row>
    <row r="483" spans="1:22">
      <c r="A483" s="92" t="s">
        <v>1070</v>
      </c>
      <c r="B483" s="16" t="str">
        <f>VLOOKUP(A483,'Planning Periods'!$E$2:$N$540,10,FALSE)</f>
        <v>10/15/2021 - 10/15/2029</v>
      </c>
      <c r="C483" s="91">
        <v>2014</v>
      </c>
      <c r="D483" s="91" t="str">
        <f t="shared" si="7"/>
        <v>Cudahy 2014</v>
      </c>
      <c r="E483" s="91">
        <v>94</v>
      </c>
      <c r="F483" s="363">
        <v>0</v>
      </c>
      <c r="G483" s="91">
        <v>0</v>
      </c>
      <c r="H483" s="91">
        <v>0</v>
      </c>
      <c r="I483" s="90"/>
      <c r="J483" s="91">
        <v>60</v>
      </c>
      <c r="K483" s="363">
        <v>0</v>
      </c>
      <c r="L483" s="91">
        <v>0</v>
      </c>
      <c r="M483" s="91">
        <v>0</v>
      </c>
      <c r="N483" s="90"/>
      <c r="O483" s="91">
        <v>67</v>
      </c>
      <c r="P483" s="91">
        <v>0</v>
      </c>
      <c r="Q483" s="90"/>
      <c r="R483" s="91">
        <v>180</v>
      </c>
      <c r="S483" s="91">
        <v>0</v>
      </c>
      <c r="T483" s="90">
        <v>0</v>
      </c>
      <c r="U483" s="91">
        <v>401</v>
      </c>
      <c r="V483" s="91">
        <v>0</v>
      </c>
    </row>
    <row r="484" spans="1:22">
      <c r="A484" s="92" t="s">
        <v>1070</v>
      </c>
      <c r="B484" s="16" t="str">
        <f>VLOOKUP(A484,'Planning Periods'!$E$2:$N$540,10,FALSE)</f>
        <v>10/15/2021 - 10/15/2029</v>
      </c>
      <c r="C484" s="91">
        <v>2015</v>
      </c>
      <c r="D484" s="91" t="str">
        <f t="shared" si="7"/>
        <v>Cudahy 2015</v>
      </c>
      <c r="E484" s="91" t="s">
        <v>1307</v>
      </c>
      <c r="F484" s="363" t="s">
        <v>1307</v>
      </c>
      <c r="G484" s="91" t="s">
        <v>1307</v>
      </c>
      <c r="H484" s="91" t="s">
        <v>1307</v>
      </c>
      <c r="I484" s="90"/>
      <c r="J484" s="91" t="s">
        <v>1307</v>
      </c>
      <c r="K484" s="363" t="s">
        <v>1307</v>
      </c>
      <c r="L484" s="91" t="s">
        <v>1307</v>
      </c>
      <c r="M484" s="91" t="s">
        <v>1307</v>
      </c>
      <c r="N484" s="90"/>
      <c r="O484" s="91" t="s">
        <v>1307</v>
      </c>
      <c r="P484" s="91" t="s">
        <v>1307</v>
      </c>
      <c r="Q484" s="90"/>
      <c r="R484" s="91" t="s">
        <v>1307</v>
      </c>
      <c r="S484" s="91" t="s">
        <v>1307</v>
      </c>
      <c r="T484" s="90" t="s">
        <v>1307</v>
      </c>
      <c r="U484" s="91" t="s">
        <v>1307</v>
      </c>
      <c r="V484" s="91" t="s">
        <v>1307</v>
      </c>
    </row>
    <row r="485" spans="1:22">
      <c r="A485" s="92" t="s">
        <v>1070</v>
      </c>
      <c r="B485" s="16" t="str">
        <f>VLOOKUP(A485,'Planning Periods'!$E$2:$N$540,10,FALSE)</f>
        <v>10/15/2021 - 10/15/2029</v>
      </c>
      <c r="C485" s="91">
        <v>2016</v>
      </c>
      <c r="D485" s="91" t="str">
        <f t="shared" si="7"/>
        <v>Cudahy 2016</v>
      </c>
      <c r="E485" s="91">
        <v>94</v>
      </c>
      <c r="F485" s="363">
        <v>0</v>
      </c>
      <c r="G485" s="91">
        <v>0</v>
      </c>
      <c r="H485" s="91">
        <v>0</v>
      </c>
      <c r="I485" s="90"/>
      <c r="J485" s="91">
        <v>60</v>
      </c>
      <c r="K485" s="363">
        <v>0</v>
      </c>
      <c r="L485" s="91">
        <v>0</v>
      </c>
      <c r="M485" s="91">
        <v>0</v>
      </c>
      <c r="N485" s="90"/>
      <c r="O485" s="91">
        <v>67</v>
      </c>
      <c r="P485" s="91">
        <v>0</v>
      </c>
      <c r="Q485" s="90"/>
      <c r="R485" s="91">
        <v>180</v>
      </c>
      <c r="S485" s="91">
        <v>0</v>
      </c>
      <c r="T485" s="90">
        <v>0</v>
      </c>
      <c r="U485" s="91">
        <v>401</v>
      </c>
      <c r="V485" s="91">
        <v>0</v>
      </c>
    </row>
    <row r="486" spans="1:22">
      <c r="A486" s="92" t="s">
        <v>1070</v>
      </c>
      <c r="B486" s="16" t="str">
        <f>VLOOKUP(A486,'Planning Periods'!$E$2:$N$540,10,FALSE)</f>
        <v>10/15/2021 - 10/15/2029</v>
      </c>
      <c r="C486" s="91">
        <v>2017</v>
      </c>
      <c r="D486" s="91" t="str">
        <f t="shared" si="7"/>
        <v>Cudahy 2017</v>
      </c>
      <c r="E486" s="91" t="s">
        <v>1307</v>
      </c>
      <c r="F486" s="363" t="s">
        <v>1307</v>
      </c>
      <c r="G486" s="91" t="s">
        <v>1307</v>
      </c>
      <c r="H486" s="91" t="s">
        <v>1307</v>
      </c>
      <c r="I486" s="90"/>
      <c r="J486" s="91" t="s">
        <v>1307</v>
      </c>
      <c r="K486" s="363" t="s">
        <v>1307</v>
      </c>
      <c r="L486" s="91" t="s">
        <v>1307</v>
      </c>
      <c r="M486" s="91" t="s">
        <v>1307</v>
      </c>
      <c r="N486" s="90"/>
      <c r="O486" s="91" t="s">
        <v>1307</v>
      </c>
      <c r="P486" s="91" t="s">
        <v>1307</v>
      </c>
      <c r="Q486" s="90"/>
      <c r="R486" s="91" t="s">
        <v>1307</v>
      </c>
      <c r="S486" s="91" t="s">
        <v>1307</v>
      </c>
      <c r="T486" s="90" t="s">
        <v>1307</v>
      </c>
      <c r="U486" s="91" t="s">
        <v>1307</v>
      </c>
      <c r="V486" s="91" t="s">
        <v>1307</v>
      </c>
    </row>
    <row r="487" spans="1:22">
      <c r="A487" s="92" t="s">
        <v>800</v>
      </c>
      <c r="B487" s="16"/>
      <c r="C487" s="91">
        <v>2013</v>
      </c>
      <c r="D487" s="91" t="str">
        <f t="shared" si="7"/>
        <v>Culver City 2013</v>
      </c>
      <c r="E487" s="91" t="s">
        <v>1307</v>
      </c>
      <c r="F487" s="363" t="s">
        <v>1307</v>
      </c>
      <c r="G487" s="91" t="s">
        <v>1307</v>
      </c>
      <c r="H487" s="91" t="s">
        <v>1307</v>
      </c>
      <c r="I487" s="90"/>
      <c r="J487" s="91" t="s">
        <v>1307</v>
      </c>
      <c r="K487" s="363" t="s">
        <v>1307</v>
      </c>
      <c r="L487" s="91" t="s">
        <v>1307</v>
      </c>
      <c r="M487" s="91" t="s">
        <v>1307</v>
      </c>
      <c r="N487" s="90"/>
      <c r="O487" s="91" t="s">
        <v>1307</v>
      </c>
      <c r="P487" s="91" t="s">
        <v>1307</v>
      </c>
      <c r="Q487" s="90"/>
      <c r="R487" s="91" t="s">
        <v>1307</v>
      </c>
      <c r="S487" s="91" t="s">
        <v>1307</v>
      </c>
      <c r="T487" s="90" t="s">
        <v>1307</v>
      </c>
      <c r="U487" s="91" t="s">
        <v>1307</v>
      </c>
      <c r="V487" s="91" t="s">
        <v>1307</v>
      </c>
    </row>
    <row r="488" spans="1:22">
      <c r="A488" s="92" t="s">
        <v>800</v>
      </c>
      <c r="B488" s="16" t="str">
        <f>VLOOKUP(A488,'Planning Periods'!$E$2:$N$540,10,FALSE)</f>
        <v>10/15/2021 - 10/15/2029</v>
      </c>
      <c r="C488" s="91">
        <v>2014</v>
      </c>
      <c r="D488" s="91" t="str">
        <f t="shared" si="7"/>
        <v>Culver City 2014</v>
      </c>
      <c r="E488" s="91" t="s">
        <v>1307</v>
      </c>
      <c r="F488" s="363" t="s">
        <v>1307</v>
      </c>
      <c r="G488" s="91" t="s">
        <v>1307</v>
      </c>
      <c r="H488" s="91" t="s">
        <v>1307</v>
      </c>
      <c r="I488" s="90"/>
      <c r="J488" s="91" t="s">
        <v>1307</v>
      </c>
      <c r="K488" s="363" t="s">
        <v>1307</v>
      </c>
      <c r="L488" s="91" t="s">
        <v>1307</v>
      </c>
      <c r="M488" s="91" t="s">
        <v>1307</v>
      </c>
      <c r="N488" s="90"/>
      <c r="O488" s="91" t="s">
        <v>1307</v>
      </c>
      <c r="P488" s="91" t="s">
        <v>1307</v>
      </c>
      <c r="Q488" s="90"/>
      <c r="R488" s="91" t="s">
        <v>1307</v>
      </c>
      <c r="S488" s="91" t="s">
        <v>1307</v>
      </c>
      <c r="T488" s="90" t="s">
        <v>1307</v>
      </c>
      <c r="U488" s="91" t="s">
        <v>1307</v>
      </c>
      <c r="V488" s="91" t="s">
        <v>1307</v>
      </c>
    </row>
    <row r="489" spans="1:22">
      <c r="A489" s="92" t="s">
        <v>800</v>
      </c>
      <c r="B489" s="16" t="str">
        <f>VLOOKUP(A489,'Planning Periods'!$E$2:$N$540,10,FALSE)</f>
        <v>10/15/2021 - 10/15/2029</v>
      </c>
      <c r="C489" s="91">
        <v>2015</v>
      </c>
      <c r="D489" s="91" t="str">
        <f t="shared" si="7"/>
        <v>Culver City 2015</v>
      </c>
      <c r="E489" s="91" t="s">
        <v>1307</v>
      </c>
      <c r="F489" s="363" t="s">
        <v>1307</v>
      </c>
      <c r="G489" s="91" t="s">
        <v>1307</v>
      </c>
      <c r="H489" s="91" t="s">
        <v>1307</v>
      </c>
      <c r="I489" s="90"/>
      <c r="J489" s="91" t="s">
        <v>1307</v>
      </c>
      <c r="K489" s="363" t="s">
        <v>1307</v>
      </c>
      <c r="L489" s="91" t="s">
        <v>1307</v>
      </c>
      <c r="M489" s="91" t="s">
        <v>1307</v>
      </c>
      <c r="N489" s="90"/>
      <c r="O489" s="91" t="s">
        <v>1307</v>
      </c>
      <c r="P489" s="91" t="s">
        <v>1307</v>
      </c>
      <c r="Q489" s="90"/>
      <c r="R489" s="91" t="s">
        <v>1307</v>
      </c>
      <c r="S489" s="91" t="s">
        <v>1307</v>
      </c>
      <c r="T489" s="90" t="s">
        <v>1307</v>
      </c>
      <c r="U489" s="91" t="s">
        <v>1307</v>
      </c>
      <c r="V489" s="91" t="s">
        <v>1307</v>
      </c>
    </row>
    <row r="490" spans="1:22">
      <c r="A490" s="92" t="s">
        <v>800</v>
      </c>
      <c r="B490" s="16" t="str">
        <f>VLOOKUP(A490,'Planning Periods'!$E$2:$N$540,10,FALSE)</f>
        <v>10/15/2021 - 10/15/2029</v>
      </c>
      <c r="C490" s="91">
        <v>2016</v>
      </c>
      <c r="D490" s="91" t="str">
        <f t="shared" si="7"/>
        <v>Culver City 2016</v>
      </c>
      <c r="E490" s="91" t="s">
        <v>1307</v>
      </c>
      <c r="F490" s="363" t="s">
        <v>1307</v>
      </c>
      <c r="G490" s="91" t="s">
        <v>1307</v>
      </c>
      <c r="H490" s="91" t="s">
        <v>1307</v>
      </c>
      <c r="I490" s="90"/>
      <c r="J490" s="91" t="s">
        <v>1307</v>
      </c>
      <c r="K490" s="363" t="s">
        <v>1307</v>
      </c>
      <c r="L490" s="91" t="s">
        <v>1307</v>
      </c>
      <c r="M490" s="91" t="s">
        <v>1307</v>
      </c>
      <c r="N490" s="90"/>
      <c r="O490" s="91" t="s">
        <v>1307</v>
      </c>
      <c r="P490" s="91" t="s">
        <v>1307</v>
      </c>
      <c r="Q490" s="90"/>
      <c r="R490" s="91" t="s">
        <v>1307</v>
      </c>
      <c r="S490" s="91" t="s">
        <v>1307</v>
      </c>
      <c r="T490" s="90" t="s">
        <v>1307</v>
      </c>
      <c r="U490" s="91" t="s">
        <v>1307</v>
      </c>
      <c r="V490" s="91" t="s">
        <v>1307</v>
      </c>
    </row>
    <row r="491" spans="1:22">
      <c r="A491" s="92" t="s">
        <v>800</v>
      </c>
      <c r="B491" s="16" t="str">
        <f>VLOOKUP(A491,'Planning Periods'!$E$2:$N$540,10,FALSE)</f>
        <v>10/15/2021 - 10/15/2029</v>
      </c>
      <c r="C491" s="91">
        <v>2017</v>
      </c>
      <c r="D491" s="91" t="str">
        <f t="shared" si="7"/>
        <v>Culver City 2017</v>
      </c>
      <c r="E491" s="91">
        <v>48</v>
      </c>
      <c r="F491" s="363">
        <v>6</v>
      </c>
      <c r="G491" s="91">
        <v>6</v>
      </c>
      <c r="H491" s="91">
        <v>0</v>
      </c>
      <c r="I491" s="90"/>
      <c r="J491" s="91">
        <v>29</v>
      </c>
      <c r="K491" s="363">
        <v>0</v>
      </c>
      <c r="L491" s="91">
        <v>0</v>
      </c>
      <c r="M491" s="91">
        <v>0</v>
      </c>
      <c r="N491" s="90"/>
      <c r="O491" s="91">
        <v>31</v>
      </c>
      <c r="P491" s="91">
        <v>0</v>
      </c>
      <c r="Q491" s="90"/>
      <c r="R491" s="91">
        <v>77</v>
      </c>
      <c r="S491" s="91">
        <v>83</v>
      </c>
      <c r="T491" s="90">
        <v>0</v>
      </c>
      <c r="U491" s="91">
        <v>185</v>
      </c>
      <c r="V491" s="91">
        <v>89</v>
      </c>
    </row>
    <row r="492" spans="1:22">
      <c r="A492" s="92" t="s">
        <v>1093</v>
      </c>
      <c r="B492" s="16" t="str">
        <f>VLOOKUP(A492,'Planning Periods'!$E$2:$N$540,10,FALSE)</f>
        <v>01/31/2023 - 01/31/2031</v>
      </c>
      <c r="C492" s="91">
        <v>2014</v>
      </c>
      <c r="D492" s="91" t="str">
        <f t="shared" si="7"/>
        <v>Cupertino 2014</v>
      </c>
      <c r="E492" s="91" t="s">
        <v>1307</v>
      </c>
      <c r="F492" s="363" t="s">
        <v>1307</v>
      </c>
      <c r="G492" s="91" t="s">
        <v>1307</v>
      </c>
      <c r="H492" s="91" t="s">
        <v>1307</v>
      </c>
      <c r="I492" s="90"/>
      <c r="J492" s="91" t="s">
        <v>1307</v>
      </c>
      <c r="K492" s="363" t="s">
        <v>1307</v>
      </c>
      <c r="L492" s="91" t="s">
        <v>1307</v>
      </c>
      <c r="M492" s="91" t="s">
        <v>1307</v>
      </c>
      <c r="N492" s="90"/>
      <c r="O492" s="91" t="s">
        <v>1307</v>
      </c>
      <c r="P492" s="91" t="s">
        <v>1307</v>
      </c>
      <c r="Q492" s="90"/>
      <c r="R492" s="91" t="s">
        <v>1307</v>
      </c>
      <c r="S492" s="91" t="s">
        <v>1307</v>
      </c>
      <c r="T492" s="90" t="s">
        <v>1307</v>
      </c>
      <c r="U492" s="91" t="s">
        <v>1307</v>
      </c>
      <c r="V492" s="91" t="s">
        <v>1307</v>
      </c>
    </row>
    <row r="493" spans="1:22">
      <c r="A493" s="92" t="s">
        <v>1093</v>
      </c>
      <c r="B493" s="16" t="str">
        <f>VLOOKUP(A493,'Planning Periods'!$E$2:$N$540,10,FALSE)</f>
        <v>01/31/2023 - 01/31/2031</v>
      </c>
      <c r="C493" s="91">
        <v>2015</v>
      </c>
      <c r="D493" s="91" t="str">
        <f t="shared" si="7"/>
        <v>Cupertino 2015</v>
      </c>
      <c r="E493" s="91" t="s">
        <v>1307</v>
      </c>
      <c r="F493" s="363" t="s">
        <v>1307</v>
      </c>
      <c r="G493" s="91" t="s">
        <v>1307</v>
      </c>
      <c r="H493" s="91" t="s">
        <v>1307</v>
      </c>
      <c r="I493" s="90"/>
      <c r="J493" s="91" t="s">
        <v>1307</v>
      </c>
      <c r="K493" s="363" t="s">
        <v>1307</v>
      </c>
      <c r="L493" s="91" t="s">
        <v>1307</v>
      </c>
      <c r="M493" s="91" t="s">
        <v>1307</v>
      </c>
      <c r="N493" s="90"/>
      <c r="O493" s="91" t="s">
        <v>1307</v>
      </c>
      <c r="P493" s="91" t="s">
        <v>1307</v>
      </c>
      <c r="Q493" s="90"/>
      <c r="R493" s="91" t="s">
        <v>1307</v>
      </c>
      <c r="S493" s="91" t="s">
        <v>1307</v>
      </c>
      <c r="T493" s="90" t="s">
        <v>1307</v>
      </c>
      <c r="U493" s="91" t="s">
        <v>1307</v>
      </c>
      <c r="V493" s="91" t="s">
        <v>1307</v>
      </c>
    </row>
    <row r="494" spans="1:22">
      <c r="A494" s="92" t="s">
        <v>1093</v>
      </c>
      <c r="B494" s="16" t="str">
        <f>VLOOKUP(A494,'Planning Periods'!$E$2:$N$540,10,FALSE)</f>
        <v>01/31/2023 - 01/31/2031</v>
      </c>
      <c r="C494" s="91">
        <v>2016</v>
      </c>
      <c r="D494" s="91" t="str">
        <f t="shared" si="7"/>
        <v>Cupertino 2016</v>
      </c>
      <c r="E494" s="91" t="s">
        <v>1307</v>
      </c>
      <c r="F494" s="363" t="s">
        <v>1307</v>
      </c>
      <c r="G494" s="91" t="s">
        <v>1307</v>
      </c>
      <c r="H494" s="91" t="s">
        <v>1307</v>
      </c>
      <c r="I494" s="90"/>
      <c r="J494" s="91" t="s">
        <v>1307</v>
      </c>
      <c r="K494" s="363" t="s">
        <v>1307</v>
      </c>
      <c r="L494" s="91" t="s">
        <v>1307</v>
      </c>
      <c r="M494" s="91" t="s">
        <v>1307</v>
      </c>
      <c r="N494" s="90"/>
      <c r="O494" s="91" t="s">
        <v>1307</v>
      </c>
      <c r="P494" s="91" t="s">
        <v>1307</v>
      </c>
      <c r="Q494" s="90"/>
      <c r="R494" s="91" t="s">
        <v>1307</v>
      </c>
      <c r="S494" s="91" t="s">
        <v>1307</v>
      </c>
      <c r="T494" s="90" t="s">
        <v>1307</v>
      </c>
      <c r="U494" s="91" t="s">
        <v>1307</v>
      </c>
      <c r="V494" s="91" t="s">
        <v>1307</v>
      </c>
    </row>
    <row r="495" spans="1:22">
      <c r="A495" s="92" t="s">
        <v>1093</v>
      </c>
      <c r="B495" s="16" t="str">
        <f>VLOOKUP(A495,'Planning Periods'!$E$2:$N$540,10,FALSE)</f>
        <v>01/31/2023 - 01/31/2031</v>
      </c>
      <c r="C495" s="91">
        <v>2017</v>
      </c>
      <c r="D495" s="91" t="str">
        <f t="shared" si="7"/>
        <v>Cupertino 2017</v>
      </c>
      <c r="E495" s="91" t="s">
        <v>1307</v>
      </c>
      <c r="F495" s="363" t="s">
        <v>1307</v>
      </c>
      <c r="G495" s="91" t="s">
        <v>1307</v>
      </c>
      <c r="H495" s="91" t="s">
        <v>1307</v>
      </c>
      <c r="I495" s="90"/>
      <c r="J495" s="91" t="s">
        <v>1307</v>
      </c>
      <c r="K495" s="363" t="s">
        <v>1307</v>
      </c>
      <c r="L495" s="91" t="s">
        <v>1307</v>
      </c>
      <c r="M495" s="91" t="s">
        <v>1307</v>
      </c>
      <c r="N495" s="90"/>
      <c r="O495" s="91" t="s">
        <v>1307</v>
      </c>
      <c r="P495" s="91" t="s">
        <v>1307</v>
      </c>
      <c r="Q495" s="90"/>
      <c r="R495" s="91" t="s">
        <v>1307</v>
      </c>
      <c r="S495" s="91" t="s">
        <v>1307</v>
      </c>
      <c r="T495" s="90" t="s">
        <v>1307</v>
      </c>
      <c r="U495" s="91" t="s">
        <v>1307</v>
      </c>
      <c r="V495" s="91" t="s">
        <v>1307</v>
      </c>
    </row>
    <row r="496" spans="1:22">
      <c r="A496" s="92" t="s">
        <v>996</v>
      </c>
      <c r="B496" s="16"/>
      <c r="C496" s="91">
        <v>2013</v>
      </c>
      <c r="D496" s="91" t="str">
        <f t="shared" si="7"/>
        <v>Cypress 2013</v>
      </c>
      <c r="E496" s="91" t="s">
        <v>1307</v>
      </c>
      <c r="F496" s="363" t="s">
        <v>1307</v>
      </c>
      <c r="G496" s="91" t="s">
        <v>1307</v>
      </c>
      <c r="H496" s="91" t="s">
        <v>1307</v>
      </c>
      <c r="I496" s="90"/>
      <c r="J496" s="91" t="s">
        <v>1307</v>
      </c>
      <c r="K496" s="363" t="s">
        <v>1307</v>
      </c>
      <c r="L496" s="91" t="s">
        <v>1307</v>
      </c>
      <c r="M496" s="91" t="s">
        <v>1307</v>
      </c>
      <c r="N496" s="90"/>
      <c r="O496" s="91" t="s">
        <v>1307</v>
      </c>
      <c r="P496" s="91" t="s">
        <v>1307</v>
      </c>
      <c r="Q496" s="90"/>
      <c r="R496" s="91" t="s">
        <v>1307</v>
      </c>
      <c r="S496" s="91" t="s">
        <v>1307</v>
      </c>
      <c r="T496" s="90" t="s">
        <v>1307</v>
      </c>
      <c r="U496" s="91" t="s">
        <v>1307</v>
      </c>
      <c r="V496" s="91" t="s">
        <v>1307</v>
      </c>
    </row>
    <row r="497" spans="1:22">
      <c r="A497" s="92" t="s">
        <v>996</v>
      </c>
      <c r="B497" s="16" t="str">
        <f>VLOOKUP(A497,'Planning Periods'!$E$2:$N$540,10,FALSE)</f>
        <v>10/15/2021 - 10/15/2029</v>
      </c>
      <c r="C497" s="91">
        <v>2014</v>
      </c>
      <c r="D497" s="91" t="str">
        <f t="shared" si="7"/>
        <v>Cypress 2014</v>
      </c>
      <c r="E497" s="91">
        <v>71</v>
      </c>
      <c r="F497" s="363">
        <v>0</v>
      </c>
      <c r="G497" s="91">
        <v>0</v>
      </c>
      <c r="H497" s="91">
        <v>0</v>
      </c>
      <c r="I497" s="90"/>
      <c r="J497" s="91">
        <v>50</v>
      </c>
      <c r="K497" s="363">
        <v>0</v>
      </c>
      <c r="L497" s="91">
        <v>0</v>
      </c>
      <c r="M497" s="91">
        <v>0</v>
      </c>
      <c r="N497" s="90"/>
      <c r="O497" s="91">
        <v>56</v>
      </c>
      <c r="P497" s="91">
        <v>0</v>
      </c>
      <c r="Q497" s="90"/>
      <c r="R497" s="91">
        <v>131</v>
      </c>
      <c r="S497" s="91">
        <v>39</v>
      </c>
      <c r="T497" s="90">
        <v>0</v>
      </c>
      <c r="U497" s="91">
        <v>308</v>
      </c>
      <c r="V497" s="91">
        <v>39</v>
      </c>
    </row>
    <row r="498" spans="1:22">
      <c r="A498" s="92" t="s">
        <v>996</v>
      </c>
      <c r="B498" s="16" t="str">
        <f>VLOOKUP(A498,'Planning Periods'!$E$2:$N$540,10,FALSE)</f>
        <v>10/15/2021 - 10/15/2029</v>
      </c>
      <c r="C498" s="91">
        <v>2015</v>
      </c>
      <c r="D498" s="91" t="str">
        <f t="shared" si="7"/>
        <v>Cypress 2015</v>
      </c>
      <c r="E498" s="91">
        <v>71</v>
      </c>
      <c r="F498" s="363">
        <v>5</v>
      </c>
      <c r="G498" s="91">
        <v>5</v>
      </c>
      <c r="H498" s="91">
        <v>0</v>
      </c>
      <c r="I498" s="90"/>
      <c r="J498" s="91">
        <v>50</v>
      </c>
      <c r="K498" s="363">
        <v>3</v>
      </c>
      <c r="L498" s="91">
        <v>3</v>
      </c>
      <c r="M498" s="91">
        <v>0</v>
      </c>
      <c r="N498" s="90"/>
      <c r="O498" s="91">
        <v>56</v>
      </c>
      <c r="P498" s="91">
        <v>2</v>
      </c>
      <c r="Q498" s="90"/>
      <c r="R498" s="91">
        <v>131</v>
      </c>
      <c r="S498" s="91">
        <v>5</v>
      </c>
      <c r="T498" s="90">
        <v>0</v>
      </c>
      <c r="U498" s="91">
        <v>308</v>
      </c>
      <c r="V498" s="91">
        <v>15</v>
      </c>
    </row>
    <row r="499" spans="1:22">
      <c r="A499" s="92" t="s">
        <v>996</v>
      </c>
      <c r="B499" s="16" t="str">
        <f>VLOOKUP(A499,'Planning Periods'!$E$2:$N$540,10,FALSE)</f>
        <v>10/15/2021 - 10/15/2029</v>
      </c>
      <c r="C499" s="91">
        <v>2016</v>
      </c>
      <c r="D499" s="91" t="str">
        <f t="shared" si="7"/>
        <v>Cypress 2016</v>
      </c>
      <c r="E499" s="91">
        <v>71</v>
      </c>
      <c r="F499" s="363">
        <v>0</v>
      </c>
      <c r="G499" s="91">
        <v>0</v>
      </c>
      <c r="H499" s="91">
        <v>0</v>
      </c>
      <c r="I499" s="90"/>
      <c r="J499" s="91">
        <v>50</v>
      </c>
      <c r="K499" s="363">
        <v>3</v>
      </c>
      <c r="L499" s="91">
        <v>3</v>
      </c>
      <c r="M499" s="91">
        <v>0</v>
      </c>
      <c r="N499" s="90"/>
      <c r="O499" s="91">
        <v>56</v>
      </c>
      <c r="P499" s="91">
        <v>4</v>
      </c>
      <c r="Q499" s="90"/>
      <c r="R499" s="91">
        <v>131</v>
      </c>
      <c r="S499" s="91">
        <v>132</v>
      </c>
      <c r="T499" s="90">
        <v>0</v>
      </c>
      <c r="U499" s="91">
        <v>308</v>
      </c>
      <c r="V499" s="91">
        <v>139</v>
      </c>
    </row>
    <row r="500" spans="1:22">
      <c r="A500" s="92" t="s">
        <v>996</v>
      </c>
      <c r="B500" s="16" t="str">
        <f>VLOOKUP(A500,'Planning Periods'!$E$2:$N$540,10,FALSE)</f>
        <v>10/15/2021 - 10/15/2029</v>
      </c>
      <c r="C500" s="91">
        <v>2017</v>
      </c>
      <c r="D500" s="91" t="str">
        <f t="shared" si="7"/>
        <v>Cypress 2017</v>
      </c>
      <c r="E500" s="91">
        <v>71</v>
      </c>
      <c r="F500" s="363">
        <v>4</v>
      </c>
      <c r="G500" s="91">
        <v>4</v>
      </c>
      <c r="H500" s="91">
        <v>0</v>
      </c>
      <c r="I500" s="90"/>
      <c r="J500" s="91">
        <v>50</v>
      </c>
      <c r="K500" s="363">
        <v>2</v>
      </c>
      <c r="L500" s="91">
        <v>2</v>
      </c>
      <c r="M500" s="91">
        <v>0</v>
      </c>
      <c r="N500" s="90"/>
      <c r="O500" s="91">
        <v>56</v>
      </c>
      <c r="P500" s="91">
        <v>0</v>
      </c>
      <c r="Q500" s="90"/>
      <c r="R500" s="91">
        <v>131</v>
      </c>
      <c r="S500" s="91">
        <v>144</v>
      </c>
      <c r="T500" s="90">
        <v>0</v>
      </c>
      <c r="U500" s="91">
        <v>308</v>
      </c>
      <c r="V500" s="91">
        <v>150</v>
      </c>
    </row>
    <row r="501" spans="1:22">
      <c r="A501" s="92" t="s">
        <v>1088</v>
      </c>
      <c r="B501" s="16" t="str">
        <f>VLOOKUP(A501,'Planning Periods'!$E$2:$N$540,10,FALSE)</f>
        <v>01/31/2023 - 01/31/2031</v>
      </c>
      <c r="C501" s="91">
        <v>2014</v>
      </c>
      <c r="D501" s="91" t="str">
        <f t="shared" si="7"/>
        <v>Daly City 2014</v>
      </c>
      <c r="E501" s="91">
        <v>400</v>
      </c>
      <c r="F501" s="363">
        <v>0</v>
      </c>
      <c r="G501" s="91">
        <v>0</v>
      </c>
      <c r="H501" s="91">
        <v>0</v>
      </c>
      <c r="I501" s="90"/>
      <c r="J501" s="91">
        <v>188</v>
      </c>
      <c r="K501" s="363">
        <v>0</v>
      </c>
      <c r="L501" s="91">
        <v>0</v>
      </c>
      <c r="M501" s="91">
        <v>0</v>
      </c>
      <c r="N501" s="90"/>
      <c r="O501" s="91">
        <v>221</v>
      </c>
      <c r="P501" s="91">
        <v>10</v>
      </c>
      <c r="Q501" s="90"/>
      <c r="R501" s="91">
        <v>541</v>
      </c>
      <c r="S501" s="91">
        <v>10</v>
      </c>
      <c r="T501" s="90">
        <v>0</v>
      </c>
      <c r="U501" s="91">
        <v>1350</v>
      </c>
      <c r="V501" s="91">
        <v>20</v>
      </c>
    </row>
    <row r="502" spans="1:22">
      <c r="A502" s="92" t="s">
        <v>1088</v>
      </c>
      <c r="B502" s="16" t="str">
        <f>VLOOKUP(A502,'Planning Periods'!$E$2:$N$540,10,FALSE)</f>
        <v>01/31/2023 - 01/31/2031</v>
      </c>
      <c r="C502" s="91">
        <v>2015</v>
      </c>
      <c r="D502" s="91" t="str">
        <f t="shared" si="7"/>
        <v>Daly City 2015</v>
      </c>
      <c r="E502" s="91">
        <v>400</v>
      </c>
      <c r="F502" s="363">
        <v>38</v>
      </c>
      <c r="G502" s="91">
        <v>38</v>
      </c>
      <c r="H502" s="91">
        <v>0</v>
      </c>
      <c r="I502" s="90"/>
      <c r="J502" s="91">
        <v>188</v>
      </c>
      <c r="K502" s="363">
        <v>15</v>
      </c>
      <c r="L502" s="91">
        <v>15</v>
      </c>
      <c r="M502" s="91">
        <v>0</v>
      </c>
      <c r="N502" s="90"/>
      <c r="O502" s="91">
        <v>221</v>
      </c>
      <c r="P502" s="91">
        <v>14</v>
      </c>
      <c r="Q502" s="90"/>
      <c r="R502" s="91">
        <v>541</v>
      </c>
      <c r="S502" s="91">
        <v>89</v>
      </c>
      <c r="T502" s="90">
        <v>0</v>
      </c>
      <c r="U502" s="91">
        <v>1350</v>
      </c>
      <c r="V502" s="91">
        <v>156</v>
      </c>
    </row>
    <row r="503" spans="1:22">
      <c r="A503" s="92" t="s">
        <v>1088</v>
      </c>
      <c r="B503" s="16" t="str">
        <f>VLOOKUP(A503,'Planning Periods'!$E$2:$N$540,10,FALSE)</f>
        <v>01/31/2023 - 01/31/2031</v>
      </c>
      <c r="C503" s="91">
        <v>2016</v>
      </c>
      <c r="D503" s="91" t="str">
        <f t="shared" si="7"/>
        <v>Daly City 2016</v>
      </c>
      <c r="E503" s="91">
        <v>400</v>
      </c>
      <c r="F503" s="363">
        <v>0</v>
      </c>
      <c r="G503" s="91">
        <v>0</v>
      </c>
      <c r="H503" s="91">
        <v>0</v>
      </c>
      <c r="I503" s="90"/>
      <c r="J503" s="91">
        <v>188</v>
      </c>
      <c r="K503" s="363">
        <v>7</v>
      </c>
      <c r="L503" s="91">
        <v>7</v>
      </c>
      <c r="M503" s="91">
        <v>0</v>
      </c>
      <c r="N503" s="90"/>
      <c r="O503" s="91">
        <v>221</v>
      </c>
      <c r="P503" s="91">
        <v>17</v>
      </c>
      <c r="Q503" s="90"/>
      <c r="R503" s="91">
        <v>541</v>
      </c>
      <c r="S503" s="91">
        <v>140</v>
      </c>
      <c r="T503" s="90">
        <v>0</v>
      </c>
      <c r="U503" s="91">
        <v>1350</v>
      </c>
      <c r="V503" s="91">
        <v>164</v>
      </c>
    </row>
    <row r="504" spans="1:22">
      <c r="A504" s="92" t="s">
        <v>1088</v>
      </c>
      <c r="B504" s="16" t="str">
        <f>VLOOKUP(A504,'Planning Periods'!$E$2:$N$540,10,FALSE)</f>
        <v>01/31/2023 - 01/31/2031</v>
      </c>
      <c r="C504" s="91">
        <v>2017</v>
      </c>
      <c r="D504" s="91" t="str">
        <f t="shared" si="7"/>
        <v>Daly City 2017</v>
      </c>
      <c r="E504" s="91">
        <v>400</v>
      </c>
      <c r="F504" s="363">
        <v>21</v>
      </c>
      <c r="G504" s="91">
        <v>21</v>
      </c>
      <c r="H504" s="91">
        <v>0</v>
      </c>
      <c r="I504" s="90"/>
      <c r="J504" s="91">
        <v>188</v>
      </c>
      <c r="K504" s="363">
        <v>200</v>
      </c>
      <c r="L504" s="91">
        <v>183</v>
      </c>
      <c r="M504" s="91">
        <v>17</v>
      </c>
      <c r="N504" s="90"/>
      <c r="O504" s="91">
        <v>221</v>
      </c>
      <c r="P504" s="91">
        <v>18</v>
      </c>
      <c r="Q504" s="90"/>
      <c r="R504" s="91">
        <v>541</v>
      </c>
      <c r="S504" s="91">
        <v>17</v>
      </c>
      <c r="T504" s="90">
        <v>17</v>
      </c>
      <c r="U504" s="91">
        <v>1350</v>
      </c>
      <c r="V504" s="91">
        <v>256</v>
      </c>
    </row>
    <row r="505" spans="1:22">
      <c r="A505" s="92" t="s">
        <v>999</v>
      </c>
      <c r="B505" s="16"/>
      <c r="C505" s="91">
        <v>2013</v>
      </c>
      <c r="D505" s="91" t="str">
        <f t="shared" si="7"/>
        <v>Dana Point 2013</v>
      </c>
      <c r="E505" s="91" t="s">
        <v>1307</v>
      </c>
      <c r="F505" s="363" t="s">
        <v>1307</v>
      </c>
      <c r="G505" s="91" t="s">
        <v>1307</v>
      </c>
      <c r="H505" s="91" t="s">
        <v>1307</v>
      </c>
      <c r="I505" s="90"/>
      <c r="J505" s="91" t="s">
        <v>1307</v>
      </c>
      <c r="K505" s="363" t="s">
        <v>1307</v>
      </c>
      <c r="L505" s="91" t="s">
        <v>1307</v>
      </c>
      <c r="M505" s="91" t="s">
        <v>1307</v>
      </c>
      <c r="N505" s="90"/>
      <c r="O505" s="91" t="s">
        <v>1307</v>
      </c>
      <c r="P505" s="91" t="s">
        <v>1307</v>
      </c>
      <c r="Q505" s="90"/>
      <c r="R505" s="91" t="s">
        <v>1307</v>
      </c>
      <c r="S505" s="91" t="s">
        <v>1307</v>
      </c>
      <c r="T505" s="90" t="s">
        <v>1307</v>
      </c>
      <c r="U505" s="91" t="s">
        <v>1307</v>
      </c>
      <c r="V505" s="91" t="s">
        <v>1307</v>
      </c>
    </row>
    <row r="506" spans="1:22">
      <c r="A506" s="92" t="s">
        <v>999</v>
      </c>
      <c r="B506" s="16" t="str">
        <f>VLOOKUP(A506,'Planning Periods'!$E$2:$N$540,10,FALSE)</f>
        <v>10/15/2021 - 10/15/2029</v>
      </c>
      <c r="C506" s="91">
        <v>2014</v>
      </c>
      <c r="D506" s="91" t="str">
        <f t="shared" si="7"/>
        <v>Dana Point 2014</v>
      </c>
      <c r="E506" s="91">
        <v>76</v>
      </c>
      <c r="F506" s="363">
        <v>0</v>
      </c>
      <c r="G506" s="91">
        <v>0</v>
      </c>
      <c r="H506" s="91">
        <v>0</v>
      </c>
      <c r="I506" s="90"/>
      <c r="J506" s="91">
        <v>53</v>
      </c>
      <c r="K506" s="363">
        <v>0</v>
      </c>
      <c r="L506" s="91">
        <v>0</v>
      </c>
      <c r="M506" s="91">
        <v>0</v>
      </c>
      <c r="N506" s="90"/>
      <c r="O506" s="91">
        <v>61</v>
      </c>
      <c r="P506" s="91">
        <v>3</v>
      </c>
      <c r="Q506" s="90"/>
      <c r="R506" s="91">
        <v>137</v>
      </c>
      <c r="S506" s="91">
        <v>12</v>
      </c>
      <c r="T506" s="90">
        <v>0</v>
      </c>
      <c r="U506" s="91">
        <v>327</v>
      </c>
      <c r="V506" s="91">
        <v>15</v>
      </c>
    </row>
    <row r="507" spans="1:22">
      <c r="A507" s="92" t="s">
        <v>999</v>
      </c>
      <c r="B507" s="16" t="str">
        <f>VLOOKUP(A507,'Planning Periods'!$E$2:$N$540,10,FALSE)</f>
        <v>10/15/2021 - 10/15/2029</v>
      </c>
      <c r="C507" s="91">
        <v>2015</v>
      </c>
      <c r="D507" s="91" t="str">
        <f t="shared" si="7"/>
        <v>Dana Point 2015</v>
      </c>
      <c r="E507" s="91">
        <v>76</v>
      </c>
      <c r="F507" s="363">
        <v>0</v>
      </c>
      <c r="G507" s="91">
        <v>0</v>
      </c>
      <c r="H507" s="91">
        <v>0</v>
      </c>
      <c r="I507" s="90"/>
      <c r="J507" s="91">
        <v>53</v>
      </c>
      <c r="K507" s="363">
        <v>0</v>
      </c>
      <c r="L507" s="91">
        <v>0</v>
      </c>
      <c r="M507" s="91">
        <v>0</v>
      </c>
      <c r="N507" s="90"/>
      <c r="O507" s="91">
        <v>61</v>
      </c>
      <c r="P507" s="91">
        <v>2</v>
      </c>
      <c r="Q507" s="90"/>
      <c r="R507" s="91">
        <v>137</v>
      </c>
      <c r="S507" s="91">
        <v>36</v>
      </c>
      <c r="T507" s="90">
        <v>0</v>
      </c>
      <c r="U507" s="91">
        <v>327</v>
      </c>
      <c r="V507" s="91">
        <v>38</v>
      </c>
    </row>
    <row r="508" spans="1:22">
      <c r="A508" s="92" t="s">
        <v>999</v>
      </c>
      <c r="B508" s="16" t="str">
        <f>VLOOKUP(A508,'Planning Periods'!$E$2:$N$540,10,FALSE)</f>
        <v>10/15/2021 - 10/15/2029</v>
      </c>
      <c r="C508" s="91">
        <v>2016</v>
      </c>
      <c r="D508" s="91" t="str">
        <f t="shared" si="7"/>
        <v>Dana Point 2016</v>
      </c>
      <c r="E508" s="91">
        <v>76</v>
      </c>
      <c r="F508" s="363">
        <v>0</v>
      </c>
      <c r="G508" s="91">
        <v>0</v>
      </c>
      <c r="H508" s="91">
        <v>0</v>
      </c>
      <c r="I508" s="90"/>
      <c r="J508" s="91">
        <v>53</v>
      </c>
      <c r="K508" s="363">
        <v>0</v>
      </c>
      <c r="L508" s="91">
        <v>0</v>
      </c>
      <c r="M508" s="91">
        <v>0</v>
      </c>
      <c r="N508" s="90"/>
      <c r="O508" s="91">
        <v>61</v>
      </c>
      <c r="P508" s="91">
        <v>4</v>
      </c>
      <c r="Q508" s="90"/>
      <c r="R508" s="91">
        <v>137</v>
      </c>
      <c r="S508" s="91">
        <v>34</v>
      </c>
      <c r="T508" s="90">
        <v>0</v>
      </c>
      <c r="U508" s="91">
        <v>327</v>
      </c>
      <c r="V508" s="91">
        <v>38</v>
      </c>
    </row>
    <row r="509" spans="1:22">
      <c r="A509" s="92" t="s">
        <v>999</v>
      </c>
      <c r="B509" s="16" t="str">
        <f>VLOOKUP(A509,'Planning Periods'!$E$2:$N$540,10,FALSE)</f>
        <v>10/15/2021 - 10/15/2029</v>
      </c>
      <c r="C509" s="91">
        <v>2017</v>
      </c>
      <c r="D509" s="91" t="str">
        <f t="shared" si="7"/>
        <v>Dana Point 2017</v>
      </c>
      <c r="E509" s="91">
        <v>76</v>
      </c>
      <c r="F509" s="363">
        <v>0</v>
      </c>
      <c r="G509" s="91">
        <v>0</v>
      </c>
      <c r="H509" s="91">
        <v>0</v>
      </c>
      <c r="I509" s="90"/>
      <c r="J509" s="91">
        <v>53</v>
      </c>
      <c r="K509" s="363">
        <v>0</v>
      </c>
      <c r="L509" s="91">
        <v>0</v>
      </c>
      <c r="M509" s="91">
        <v>0</v>
      </c>
      <c r="N509" s="90"/>
      <c r="O509" s="91">
        <v>61</v>
      </c>
      <c r="P509" s="91">
        <v>8</v>
      </c>
      <c r="Q509" s="90"/>
      <c r="R509" s="91">
        <v>137</v>
      </c>
      <c r="S509" s="91">
        <v>60</v>
      </c>
      <c r="T509" s="90">
        <v>0</v>
      </c>
      <c r="U509" s="91">
        <v>327</v>
      </c>
      <c r="V509" s="91">
        <v>68</v>
      </c>
    </row>
    <row r="510" spans="1:22">
      <c r="A510" s="92" t="s">
        <v>1051</v>
      </c>
      <c r="B510" s="16" t="str">
        <f>VLOOKUP(A510,'Planning Periods'!$E$2:$N$540,10,FALSE)</f>
        <v>01/31/2023 - 01/31/2031</v>
      </c>
      <c r="C510" s="91">
        <v>2014</v>
      </c>
      <c r="D510" s="91" t="str">
        <f t="shared" si="7"/>
        <v>Danville 2014</v>
      </c>
      <c r="E510" s="91" t="s">
        <v>1307</v>
      </c>
      <c r="F510" s="363" t="s">
        <v>1307</v>
      </c>
      <c r="G510" s="91" t="s">
        <v>1307</v>
      </c>
      <c r="H510" s="91" t="s">
        <v>1307</v>
      </c>
      <c r="I510" s="90"/>
      <c r="J510" s="91" t="s">
        <v>1307</v>
      </c>
      <c r="K510" s="363" t="s">
        <v>1307</v>
      </c>
      <c r="L510" s="91" t="s">
        <v>1307</v>
      </c>
      <c r="M510" s="91" t="s">
        <v>1307</v>
      </c>
      <c r="N510" s="90"/>
      <c r="O510" s="91" t="s">
        <v>1307</v>
      </c>
      <c r="P510" s="91" t="s">
        <v>1307</v>
      </c>
      <c r="Q510" s="90"/>
      <c r="R510" s="91" t="s">
        <v>1307</v>
      </c>
      <c r="S510" s="91" t="s">
        <v>1307</v>
      </c>
      <c r="T510" s="90" t="s">
        <v>1307</v>
      </c>
      <c r="U510" s="91" t="s">
        <v>1307</v>
      </c>
      <c r="V510" s="91" t="s">
        <v>1307</v>
      </c>
    </row>
    <row r="511" spans="1:22">
      <c r="A511" s="92" t="s">
        <v>1051</v>
      </c>
      <c r="B511" s="16" t="str">
        <f>VLOOKUP(A511,'Planning Periods'!$E$2:$N$540,10,FALSE)</f>
        <v>01/31/2023 - 01/31/2031</v>
      </c>
      <c r="C511" s="91">
        <v>2015</v>
      </c>
      <c r="D511" s="91" t="str">
        <f t="shared" si="7"/>
        <v>Danville 2015</v>
      </c>
      <c r="E511" s="91">
        <v>196</v>
      </c>
      <c r="F511" s="363">
        <v>0</v>
      </c>
      <c r="G511" s="91">
        <v>0</v>
      </c>
      <c r="H511" s="91">
        <v>0</v>
      </c>
      <c r="I511" s="90"/>
      <c r="J511" s="91">
        <v>111</v>
      </c>
      <c r="K511" s="363">
        <v>1</v>
      </c>
      <c r="L511" s="91">
        <v>0</v>
      </c>
      <c r="M511" s="91">
        <v>1</v>
      </c>
      <c r="N511" s="90"/>
      <c r="O511" s="91">
        <v>124</v>
      </c>
      <c r="P511" s="91">
        <v>13</v>
      </c>
      <c r="Q511" s="90"/>
      <c r="R511" s="91">
        <v>126</v>
      </c>
      <c r="S511" s="91">
        <v>87</v>
      </c>
      <c r="T511" s="90">
        <v>1</v>
      </c>
      <c r="U511" s="91">
        <v>557</v>
      </c>
      <c r="V511" s="91">
        <v>101</v>
      </c>
    </row>
    <row r="512" spans="1:22">
      <c r="A512" s="92" t="s">
        <v>1051</v>
      </c>
      <c r="B512" s="16" t="str">
        <f>VLOOKUP(A512,'Planning Periods'!$E$2:$N$540,10,FALSE)</f>
        <v>01/31/2023 - 01/31/2031</v>
      </c>
      <c r="C512" s="91">
        <v>2016</v>
      </c>
      <c r="D512" s="91" t="str">
        <f t="shared" si="7"/>
        <v>Danville 2016</v>
      </c>
      <c r="E512" s="91">
        <v>196</v>
      </c>
      <c r="F512" s="363">
        <v>0</v>
      </c>
      <c r="G512" s="91">
        <v>0</v>
      </c>
      <c r="H512" s="91">
        <v>0</v>
      </c>
      <c r="I512" s="90"/>
      <c r="J512" s="91">
        <v>111</v>
      </c>
      <c r="K512" s="363">
        <v>2</v>
      </c>
      <c r="L512" s="91">
        <v>2</v>
      </c>
      <c r="M512" s="91">
        <v>0</v>
      </c>
      <c r="N512" s="90"/>
      <c r="O512" s="91">
        <v>124</v>
      </c>
      <c r="P512" s="91">
        <v>4</v>
      </c>
      <c r="Q512" s="90"/>
      <c r="R512" s="91">
        <v>126</v>
      </c>
      <c r="S512" s="91">
        <v>50</v>
      </c>
      <c r="T512" s="90">
        <v>0</v>
      </c>
      <c r="U512" s="91">
        <v>557</v>
      </c>
      <c r="V512" s="91">
        <v>56</v>
      </c>
    </row>
    <row r="513" spans="1:22">
      <c r="A513" s="92" t="s">
        <v>1051</v>
      </c>
      <c r="B513" s="16" t="str">
        <f>VLOOKUP(A513,'Planning Periods'!$E$2:$N$540,10,FALSE)</f>
        <v>01/31/2023 - 01/31/2031</v>
      </c>
      <c r="C513" s="91">
        <v>2017</v>
      </c>
      <c r="D513" s="91" t="str">
        <f t="shared" si="7"/>
        <v>Danville 2017</v>
      </c>
      <c r="E513" s="91">
        <v>196</v>
      </c>
      <c r="F513" s="363">
        <v>0</v>
      </c>
      <c r="G513" s="91">
        <v>0</v>
      </c>
      <c r="H513" s="91">
        <v>0</v>
      </c>
      <c r="I513" s="90"/>
      <c r="J513" s="91">
        <v>111</v>
      </c>
      <c r="K513" s="363">
        <v>5</v>
      </c>
      <c r="L513" s="91">
        <v>0</v>
      </c>
      <c r="M513" s="91">
        <v>5</v>
      </c>
      <c r="N513" s="90"/>
      <c r="O513" s="91">
        <v>124</v>
      </c>
      <c r="P513" s="91">
        <v>7</v>
      </c>
      <c r="Q513" s="90"/>
      <c r="R513" s="91">
        <v>126</v>
      </c>
      <c r="S513" s="91">
        <v>36</v>
      </c>
      <c r="T513" s="90">
        <v>5</v>
      </c>
      <c r="U513" s="91">
        <v>557</v>
      </c>
      <c r="V513" s="91">
        <v>48</v>
      </c>
    </row>
    <row r="514" spans="1:22">
      <c r="A514" s="92" t="s">
        <v>849</v>
      </c>
      <c r="B514" s="16" t="str">
        <f>VLOOKUP(A514,'Planning Periods'!$E$2:$N$540,10,FALSE)</f>
        <v>05/15/2021 - 05/15/2029</v>
      </c>
      <c r="C514" s="91">
        <v>2013</v>
      </c>
      <c r="D514" s="91" t="str">
        <f t="shared" si="7"/>
        <v>Davis 2013</v>
      </c>
      <c r="E514" s="91">
        <v>248</v>
      </c>
      <c r="F514" s="363">
        <v>0</v>
      </c>
      <c r="G514" s="91">
        <v>0</v>
      </c>
      <c r="H514" s="91">
        <v>0</v>
      </c>
      <c r="I514" s="90"/>
      <c r="J514" s="91">
        <v>174</v>
      </c>
      <c r="K514" s="363">
        <v>3</v>
      </c>
      <c r="L514" s="91">
        <v>0</v>
      </c>
      <c r="M514" s="91">
        <v>3</v>
      </c>
      <c r="N514" s="90"/>
      <c r="O514" s="91">
        <v>198</v>
      </c>
      <c r="P514" s="91">
        <v>13</v>
      </c>
      <c r="Q514" s="90"/>
      <c r="R514" s="91">
        <v>446</v>
      </c>
      <c r="S514" s="91">
        <v>38</v>
      </c>
      <c r="T514" s="90">
        <v>3</v>
      </c>
      <c r="U514" s="91">
        <v>1066</v>
      </c>
      <c r="V514" s="91">
        <v>54</v>
      </c>
    </row>
    <row r="515" spans="1:22">
      <c r="A515" s="92" t="s">
        <v>849</v>
      </c>
      <c r="B515" s="16" t="str">
        <f>VLOOKUP(A515,'Planning Periods'!$E$2:$N$540,10,FALSE)</f>
        <v>05/15/2021 - 05/15/2029</v>
      </c>
      <c r="C515" s="91">
        <v>2014</v>
      </c>
      <c r="D515" s="91" t="str">
        <f t="shared" si="7"/>
        <v>Davis 2014</v>
      </c>
      <c r="E515" s="91">
        <v>248</v>
      </c>
      <c r="F515" s="363">
        <v>0</v>
      </c>
      <c r="G515" s="91">
        <v>0</v>
      </c>
      <c r="H515" s="91">
        <v>0</v>
      </c>
      <c r="I515" s="90"/>
      <c r="J515" s="91">
        <v>174</v>
      </c>
      <c r="K515" s="363">
        <v>2</v>
      </c>
      <c r="L515" s="91">
        <v>0</v>
      </c>
      <c r="M515" s="91">
        <v>2</v>
      </c>
      <c r="N515" s="90"/>
      <c r="O515" s="91">
        <v>198</v>
      </c>
      <c r="P515" s="91">
        <v>5</v>
      </c>
      <c r="Q515" s="90"/>
      <c r="R515" s="91">
        <v>446</v>
      </c>
      <c r="S515" s="91">
        <v>6</v>
      </c>
      <c r="T515" s="90">
        <v>2</v>
      </c>
      <c r="U515" s="91">
        <v>1066</v>
      </c>
      <c r="V515" s="91">
        <v>13</v>
      </c>
    </row>
    <row r="516" spans="1:22">
      <c r="A516" s="92" t="s">
        <v>849</v>
      </c>
      <c r="B516" s="16" t="str">
        <f>VLOOKUP(A516,'Planning Periods'!$E$2:$N$540,10,FALSE)</f>
        <v>05/15/2021 - 05/15/2029</v>
      </c>
      <c r="C516" s="91">
        <v>2015</v>
      </c>
      <c r="D516" s="91" t="str">
        <f t="shared" si="7"/>
        <v>Davis 2015</v>
      </c>
      <c r="E516" s="91">
        <v>248</v>
      </c>
      <c r="F516" s="363">
        <v>0</v>
      </c>
      <c r="G516" s="91">
        <v>0</v>
      </c>
      <c r="H516" s="91">
        <v>0</v>
      </c>
      <c r="I516" s="90"/>
      <c r="J516" s="91">
        <v>174</v>
      </c>
      <c r="K516" s="363">
        <v>8</v>
      </c>
      <c r="L516" s="91">
        <v>0</v>
      </c>
      <c r="M516" s="91">
        <v>8</v>
      </c>
      <c r="N516" s="90"/>
      <c r="O516" s="91">
        <v>198</v>
      </c>
      <c r="P516" s="91">
        <v>3</v>
      </c>
      <c r="Q516" s="90"/>
      <c r="R516" s="91">
        <v>446</v>
      </c>
      <c r="S516" s="91">
        <v>94</v>
      </c>
      <c r="T516" s="90">
        <v>8</v>
      </c>
      <c r="U516" s="91">
        <v>1066</v>
      </c>
      <c r="V516" s="91">
        <v>105</v>
      </c>
    </row>
    <row r="517" spans="1:22">
      <c r="A517" s="92" t="s">
        <v>849</v>
      </c>
      <c r="B517" s="16" t="str">
        <f>VLOOKUP(A517,'Planning Periods'!$E$2:$N$540,10,FALSE)</f>
        <v>05/15/2021 - 05/15/2029</v>
      </c>
      <c r="C517" s="91">
        <v>2016</v>
      </c>
      <c r="D517" s="91" t="str">
        <f t="shared" si="7"/>
        <v>Davis 2016</v>
      </c>
      <c r="E517" s="91">
        <v>248</v>
      </c>
      <c r="F517" s="363">
        <v>42</v>
      </c>
      <c r="G517" s="91">
        <v>42</v>
      </c>
      <c r="H517" s="91">
        <v>0</v>
      </c>
      <c r="I517" s="90"/>
      <c r="J517" s="91">
        <v>174</v>
      </c>
      <c r="K517" s="363">
        <v>27</v>
      </c>
      <c r="L517" s="91">
        <v>19</v>
      </c>
      <c r="M517" s="91">
        <v>8</v>
      </c>
      <c r="N517" s="90"/>
      <c r="O517" s="91">
        <v>198</v>
      </c>
      <c r="P517" s="91">
        <v>16</v>
      </c>
      <c r="Q517" s="90"/>
      <c r="R517" s="91">
        <v>446</v>
      </c>
      <c r="S517" s="91">
        <v>183</v>
      </c>
      <c r="T517" s="90">
        <v>8</v>
      </c>
      <c r="U517" s="91">
        <v>1066</v>
      </c>
      <c r="V517" s="91">
        <v>268</v>
      </c>
    </row>
    <row r="518" spans="1:22">
      <c r="A518" s="92" t="s">
        <v>849</v>
      </c>
      <c r="B518" s="16" t="str">
        <f>VLOOKUP(A518,'Planning Periods'!$E$2:$N$540,10,FALSE)</f>
        <v>05/15/2021 - 05/15/2029</v>
      </c>
      <c r="C518" s="91">
        <v>2017</v>
      </c>
      <c r="D518" s="91" t="str">
        <f t="shared" si="7"/>
        <v>Davis 2017</v>
      </c>
      <c r="E518" s="91">
        <v>248</v>
      </c>
      <c r="F518" s="363">
        <v>1</v>
      </c>
      <c r="G518" s="91">
        <v>1</v>
      </c>
      <c r="H518" s="91">
        <v>0</v>
      </c>
      <c r="I518" s="90"/>
      <c r="J518" s="91">
        <v>174</v>
      </c>
      <c r="K518" s="363">
        <v>10</v>
      </c>
      <c r="L518" s="91">
        <v>10</v>
      </c>
      <c r="M518" s="91">
        <v>0</v>
      </c>
      <c r="N518" s="90"/>
      <c r="O518" s="91">
        <v>198</v>
      </c>
      <c r="P518" s="91">
        <v>15</v>
      </c>
      <c r="Q518" s="90"/>
      <c r="R518" s="91">
        <v>446</v>
      </c>
      <c r="S518" s="91">
        <v>188</v>
      </c>
      <c r="T518" s="90">
        <v>0</v>
      </c>
      <c r="U518" s="91">
        <v>1066</v>
      </c>
      <c r="V518" s="91">
        <v>214</v>
      </c>
    </row>
    <row r="519" spans="1:22">
      <c r="A519" s="92" t="s">
        <v>994</v>
      </c>
      <c r="B519" s="16" t="str">
        <f>VLOOKUP(A519,'Planning Periods'!$E$2:$N$540,10,FALSE)</f>
        <v>04/30/2021 - 04/30/2029</v>
      </c>
      <c r="C519" s="91">
        <v>2013</v>
      </c>
      <c r="D519" s="91" t="str">
        <f t="shared" si="7"/>
        <v>Del Mar 2013</v>
      </c>
      <c r="E519" s="91">
        <v>7</v>
      </c>
      <c r="F519" s="363">
        <v>0</v>
      </c>
      <c r="G519" s="91">
        <v>0</v>
      </c>
      <c r="H519" s="91">
        <v>0</v>
      </c>
      <c r="I519" s="90"/>
      <c r="J519" s="91">
        <v>5</v>
      </c>
      <c r="K519" s="363">
        <v>0</v>
      </c>
      <c r="L519" s="91">
        <v>0</v>
      </c>
      <c r="M519" s="91">
        <v>0</v>
      </c>
      <c r="N519" s="90"/>
      <c r="O519" s="91">
        <v>15</v>
      </c>
      <c r="P519" s="91">
        <v>0</v>
      </c>
      <c r="Q519" s="90"/>
      <c r="R519" s="91">
        <v>34</v>
      </c>
      <c r="S519" s="91">
        <v>7</v>
      </c>
      <c r="T519" s="90">
        <v>0</v>
      </c>
      <c r="U519" s="91">
        <v>61</v>
      </c>
      <c r="V519" s="91">
        <v>7</v>
      </c>
    </row>
    <row r="520" spans="1:22">
      <c r="A520" s="92" t="s">
        <v>994</v>
      </c>
      <c r="B520" s="16" t="str">
        <f>VLOOKUP(A520,'Planning Periods'!$E$2:$N$540,10,FALSE)</f>
        <v>04/30/2021 - 04/30/2029</v>
      </c>
      <c r="C520" s="91">
        <v>2014</v>
      </c>
      <c r="D520" s="91" t="str">
        <f t="shared" si="7"/>
        <v>Del Mar 2014</v>
      </c>
      <c r="E520" s="91">
        <v>7</v>
      </c>
      <c r="F520" s="363">
        <v>0</v>
      </c>
      <c r="G520" s="91">
        <v>0</v>
      </c>
      <c r="H520" s="91">
        <v>0</v>
      </c>
      <c r="I520" s="90"/>
      <c r="J520" s="91">
        <v>5</v>
      </c>
      <c r="K520" s="363">
        <v>0</v>
      </c>
      <c r="L520" s="91">
        <v>0</v>
      </c>
      <c r="M520" s="91">
        <v>0</v>
      </c>
      <c r="N520" s="90"/>
      <c r="O520" s="91">
        <v>15</v>
      </c>
      <c r="P520" s="91">
        <v>0</v>
      </c>
      <c r="Q520" s="90"/>
      <c r="R520" s="91">
        <v>34</v>
      </c>
      <c r="S520" s="91">
        <v>3</v>
      </c>
      <c r="T520" s="90">
        <v>0</v>
      </c>
      <c r="U520" s="91">
        <v>61</v>
      </c>
      <c r="V520" s="91">
        <v>3</v>
      </c>
    </row>
    <row r="521" spans="1:22">
      <c r="A521" s="92" t="s">
        <v>994</v>
      </c>
      <c r="B521" s="16" t="str">
        <f>VLOOKUP(A521,'Planning Periods'!$E$2:$N$540,10,FALSE)</f>
        <v>04/30/2021 - 04/30/2029</v>
      </c>
      <c r="C521" s="91">
        <v>2015</v>
      </c>
      <c r="D521" s="91" t="str">
        <f t="shared" si="7"/>
        <v>Del Mar 2015</v>
      </c>
      <c r="E521" s="91">
        <v>7</v>
      </c>
      <c r="F521" s="363">
        <v>0</v>
      </c>
      <c r="G521" s="91">
        <v>0</v>
      </c>
      <c r="H521" s="91">
        <v>0</v>
      </c>
      <c r="I521" s="90"/>
      <c r="J521" s="91">
        <v>5</v>
      </c>
      <c r="K521" s="363">
        <v>0</v>
      </c>
      <c r="L521" s="91">
        <v>0</v>
      </c>
      <c r="M521" s="91">
        <v>0</v>
      </c>
      <c r="N521" s="90"/>
      <c r="O521" s="91">
        <v>15</v>
      </c>
      <c r="P521" s="91">
        <v>0</v>
      </c>
      <c r="Q521" s="90"/>
      <c r="R521" s="91">
        <v>34</v>
      </c>
      <c r="S521" s="91">
        <v>4</v>
      </c>
      <c r="T521" s="90">
        <v>0</v>
      </c>
      <c r="U521" s="91">
        <v>61</v>
      </c>
      <c r="V521" s="91">
        <v>4</v>
      </c>
    </row>
    <row r="522" spans="1:22">
      <c r="A522" s="92" t="s">
        <v>994</v>
      </c>
      <c r="B522" s="16" t="str">
        <f>VLOOKUP(A522,'Planning Periods'!$E$2:$N$540,10,FALSE)</f>
        <v>04/30/2021 - 04/30/2029</v>
      </c>
      <c r="C522" s="91">
        <v>2016</v>
      </c>
      <c r="D522" s="91" t="str">
        <f t="shared" si="7"/>
        <v>Del Mar 2016</v>
      </c>
      <c r="E522" s="91">
        <v>7</v>
      </c>
      <c r="F522" s="363">
        <v>0</v>
      </c>
      <c r="G522" s="91">
        <v>0</v>
      </c>
      <c r="H522" s="91">
        <v>0</v>
      </c>
      <c r="I522" s="90"/>
      <c r="J522" s="91">
        <v>5</v>
      </c>
      <c r="K522" s="363">
        <v>0</v>
      </c>
      <c r="L522" s="91">
        <v>0</v>
      </c>
      <c r="M522" s="91">
        <v>0</v>
      </c>
      <c r="N522" s="90"/>
      <c r="O522" s="91">
        <v>15</v>
      </c>
      <c r="P522" s="91">
        <v>0</v>
      </c>
      <c r="Q522" s="90"/>
      <c r="R522" s="91">
        <v>34</v>
      </c>
      <c r="S522" s="91">
        <v>11</v>
      </c>
      <c r="T522" s="90">
        <v>0</v>
      </c>
      <c r="U522" s="91">
        <v>61</v>
      </c>
      <c r="V522" s="91">
        <v>11</v>
      </c>
    </row>
    <row r="523" spans="1:22">
      <c r="A523" s="92" t="s">
        <v>994</v>
      </c>
      <c r="B523" s="16" t="str">
        <f>VLOOKUP(A523,'Planning Periods'!$E$2:$N$540,10,FALSE)</f>
        <v>04/30/2021 - 04/30/2029</v>
      </c>
      <c r="C523" s="91">
        <v>2017</v>
      </c>
      <c r="D523" s="91" t="str">
        <f t="shared" si="7"/>
        <v>Del Mar 2017</v>
      </c>
      <c r="E523" s="91">
        <v>7</v>
      </c>
      <c r="F523" s="363">
        <v>0</v>
      </c>
      <c r="G523" s="91">
        <v>0</v>
      </c>
      <c r="H523" s="91">
        <v>0</v>
      </c>
      <c r="I523" s="90"/>
      <c r="J523" s="91">
        <v>5</v>
      </c>
      <c r="K523" s="363">
        <v>0</v>
      </c>
      <c r="L523" s="91">
        <v>0</v>
      </c>
      <c r="M523" s="91">
        <v>0</v>
      </c>
      <c r="N523" s="90"/>
      <c r="O523" s="91">
        <v>15</v>
      </c>
      <c r="P523" s="91">
        <v>0</v>
      </c>
      <c r="Q523" s="90"/>
      <c r="R523" s="91">
        <v>34</v>
      </c>
      <c r="S523" s="91">
        <v>7</v>
      </c>
      <c r="T523" s="90">
        <v>0</v>
      </c>
      <c r="U523" s="91">
        <v>61</v>
      </c>
      <c r="V523" s="91">
        <v>7</v>
      </c>
    </row>
    <row r="524" spans="1:22">
      <c r="A524" s="92" t="s">
        <v>990</v>
      </c>
      <c r="B524" s="16" t="str">
        <f>VLOOKUP(A524,'Planning Periods'!$E$2:$N$540,10,FALSE)</f>
        <v>09/15/2022 - 09/15/2030</v>
      </c>
      <c r="C524" s="91">
        <v>2014</v>
      </c>
      <c r="D524" s="91" t="str">
        <f t="shared" si="7"/>
        <v>Del Norte County - Unincorporated 2014</v>
      </c>
      <c r="E524" s="91">
        <v>60</v>
      </c>
      <c r="F524" s="363">
        <v>3</v>
      </c>
      <c r="G524" s="91">
        <v>0</v>
      </c>
      <c r="H524" s="91">
        <v>3</v>
      </c>
      <c r="I524" s="90"/>
      <c r="J524" s="91">
        <v>37</v>
      </c>
      <c r="K524" s="363">
        <v>1</v>
      </c>
      <c r="L524" s="91">
        <v>1</v>
      </c>
      <c r="M524" s="91">
        <v>0</v>
      </c>
      <c r="N524" s="90"/>
      <c r="O524" s="91">
        <v>30</v>
      </c>
      <c r="P524" s="91">
        <v>3</v>
      </c>
      <c r="Q524" s="90"/>
      <c r="R524" s="91">
        <v>106</v>
      </c>
      <c r="S524" s="91">
        <v>4</v>
      </c>
      <c r="T524" s="90">
        <v>0</v>
      </c>
      <c r="U524" s="91">
        <v>233</v>
      </c>
      <c r="V524" s="91">
        <v>11</v>
      </c>
    </row>
    <row r="525" spans="1:22">
      <c r="A525" s="92" t="s">
        <v>990</v>
      </c>
      <c r="B525" s="16" t="str">
        <f>VLOOKUP(A525,'Planning Periods'!$E$2:$N$540,10,FALSE)</f>
        <v>09/15/2022 - 09/15/2030</v>
      </c>
      <c r="C525" s="91">
        <v>2015</v>
      </c>
      <c r="D525" s="91" t="str">
        <f t="shared" si="7"/>
        <v>Del Norte County - Unincorporated 2015</v>
      </c>
      <c r="E525" s="91">
        <v>60</v>
      </c>
      <c r="F525" s="363">
        <v>4</v>
      </c>
      <c r="G525" s="91">
        <v>0</v>
      </c>
      <c r="H525" s="91">
        <v>4</v>
      </c>
      <c r="I525" s="90"/>
      <c r="J525" s="91">
        <v>37</v>
      </c>
      <c r="K525" s="363">
        <v>4</v>
      </c>
      <c r="L525" s="91">
        <v>0</v>
      </c>
      <c r="M525" s="91">
        <v>4</v>
      </c>
      <c r="N525" s="90"/>
      <c r="O525" s="91">
        <v>30</v>
      </c>
      <c r="P525" s="91">
        <v>4</v>
      </c>
      <c r="Q525" s="90"/>
      <c r="R525" s="91">
        <v>106</v>
      </c>
      <c r="S525" s="91">
        <v>17</v>
      </c>
      <c r="T525" s="90">
        <v>4</v>
      </c>
      <c r="U525" s="91">
        <v>233</v>
      </c>
      <c r="V525" s="91">
        <v>29</v>
      </c>
    </row>
    <row r="526" spans="1:22">
      <c r="A526" s="92" t="s">
        <v>990</v>
      </c>
      <c r="B526" s="16" t="str">
        <f>VLOOKUP(A526,'Planning Periods'!$E$2:$N$540,10,FALSE)</f>
        <v>09/15/2022 - 09/15/2030</v>
      </c>
      <c r="C526" s="91">
        <v>2016</v>
      </c>
      <c r="D526" s="91" t="str">
        <f t="shared" si="7"/>
        <v>Del Norte County - Unincorporated 2016</v>
      </c>
      <c r="E526" s="91">
        <v>60</v>
      </c>
      <c r="F526" s="363">
        <v>3</v>
      </c>
      <c r="G526" s="91">
        <v>0</v>
      </c>
      <c r="H526" s="91">
        <v>3</v>
      </c>
      <c r="I526" s="90"/>
      <c r="J526" s="91">
        <v>37</v>
      </c>
      <c r="K526" s="363">
        <v>0</v>
      </c>
      <c r="L526" s="91">
        <v>0</v>
      </c>
      <c r="M526" s="91">
        <v>0</v>
      </c>
      <c r="N526" s="90"/>
      <c r="O526" s="91">
        <v>30</v>
      </c>
      <c r="P526" s="91">
        <v>4</v>
      </c>
      <c r="Q526" s="90"/>
      <c r="R526" s="91">
        <v>106</v>
      </c>
      <c r="S526" s="91">
        <v>17</v>
      </c>
      <c r="T526" s="90">
        <v>0</v>
      </c>
      <c r="U526" s="91">
        <v>233</v>
      </c>
      <c r="V526" s="91">
        <v>24</v>
      </c>
    </row>
    <row r="527" spans="1:22">
      <c r="A527" s="92" t="s">
        <v>990</v>
      </c>
      <c r="B527" s="16" t="str">
        <f>VLOOKUP(A527,'Planning Periods'!$E$2:$N$540,10,FALSE)</f>
        <v>09/15/2022 - 09/15/2030</v>
      </c>
      <c r="C527" s="91">
        <v>2017</v>
      </c>
      <c r="D527" s="91" t="str">
        <f t="shared" si="7"/>
        <v>Del Norte County - Unincorporated 2017</v>
      </c>
      <c r="E527" s="91">
        <v>60</v>
      </c>
      <c r="F527" s="363">
        <v>9</v>
      </c>
      <c r="G527" s="91">
        <v>0</v>
      </c>
      <c r="H527" s="91">
        <v>9</v>
      </c>
      <c r="I527" s="90"/>
      <c r="J527" s="91">
        <v>37</v>
      </c>
      <c r="K527" s="363">
        <v>8</v>
      </c>
      <c r="L527" s="91">
        <v>0</v>
      </c>
      <c r="M527" s="91">
        <v>8</v>
      </c>
      <c r="N527" s="90"/>
      <c r="O527" s="91">
        <v>30</v>
      </c>
      <c r="P527" s="91">
        <v>3</v>
      </c>
      <c r="Q527" s="90"/>
      <c r="R527" s="91">
        <v>106</v>
      </c>
      <c r="S527" s="91">
        <v>14</v>
      </c>
      <c r="T527" s="90">
        <v>8</v>
      </c>
      <c r="U527" s="91">
        <v>233</v>
      </c>
      <c r="V527" s="91">
        <v>34</v>
      </c>
    </row>
    <row r="528" spans="1:22">
      <c r="A528" t="s">
        <v>1046</v>
      </c>
      <c r="B528" s="16" t="str">
        <f>VLOOKUP(A528,'Planning Periods'!$E$2:$N$540,10,FALSE)</f>
        <v>12/31/2015 - 12/31/2023</v>
      </c>
      <c r="C528" s="91">
        <v>2014</v>
      </c>
      <c r="D528" s="91" t="str">
        <f t="shared" si="7"/>
        <v>Del Rey Oaks 2014</v>
      </c>
      <c r="E528" s="363" t="s">
        <v>1307</v>
      </c>
      <c r="F528" s="363" t="s">
        <v>1307</v>
      </c>
      <c r="G528" s="363" t="s">
        <v>1307</v>
      </c>
      <c r="H528" s="363" t="s">
        <v>1307</v>
      </c>
      <c r="I528" s="363">
        <v>0</v>
      </c>
      <c r="J528" s="363" t="s">
        <v>1307</v>
      </c>
      <c r="K528" s="363" t="s">
        <v>1307</v>
      </c>
      <c r="L528" s="363" t="s">
        <v>1307</v>
      </c>
      <c r="M528" s="363" t="s">
        <v>1307</v>
      </c>
      <c r="N528" s="363">
        <v>0</v>
      </c>
      <c r="O528" s="363" t="s">
        <v>1307</v>
      </c>
      <c r="P528" s="363" t="s">
        <v>1307</v>
      </c>
      <c r="Q528" s="363"/>
      <c r="R528" s="363" t="s">
        <v>1307</v>
      </c>
      <c r="S528" s="363" t="s">
        <v>1307</v>
      </c>
      <c r="T528" s="363" t="s">
        <v>1307</v>
      </c>
      <c r="U528" s="363" t="s">
        <v>1307</v>
      </c>
      <c r="V528" s="363" t="s">
        <v>1307</v>
      </c>
    </row>
    <row r="529" spans="1:22">
      <c r="A529" t="s">
        <v>1046</v>
      </c>
      <c r="B529" s="16" t="str">
        <f>VLOOKUP(A529,'Planning Periods'!$E$2:$N$540,10,FALSE)</f>
        <v>12/31/2015 - 12/31/2023</v>
      </c>
      <c r="C529" s="91">
        <v>2015</v>
      </c>
      <c r="D529" s="91" t="str">
        <f t="shared" si="7"/>
        <v>Del Rey Oaks 2015</v>
      </c>
      <c r="E529" t="s">
        <v>1307</v>
      </c>
      <c r="F529" t="s">
        <v>1307</v>
      </c>
      <c r="G529" t="s">
        <v>1307</v>
      </c>
      <c r="H529" t="s">
        <v>1307</v>
      </c>
      <c r="J529" t="s">
        <v>1307</v>
      </c>
      <c r="K529" t="s">
        <v>1307</v>
      </c>
      <c r="L529" t="s">
        <v>1307</v>
      </c>
      <c r="M529" t="s">
        <v>1307</v>
      </c>
      <c r="O529" t="s">
        <v>1307</v>
      </c>
      <c r="P529" t="s">
        <v>1307</v>
      </c>
      <c r="R529" t="s">
        <v>1307</v>
      </c>
      <c r="S529" t="s">
        <v>1307</v>
      </c>
      <c r="T529" t="s">
        <v>1307</v>
      </c>
      <c r="U529" t="s">
        <v>1307</v>
      </c>
      <c r="V529" t="s">
        <v>1307</v>
      </c>
    </row>
    <row r="530" spans="1:22">
      <c r="A530" t="s">
        <v>1046</v>
      </c>
      <c r="B530" s="16" t="str">
        <f>VLOOKUP(A530,'Planning Periods'!$E$2:$N$540,10,FALSE)</f>
        <v>12/31/2015 - 12/31/2023</v>
      </c>
      <c r="C530" s="91">
        <v>2016</v>
      </c>
      <c r="D530" s="91" t="str">
        <f t="shared" si="7"/>
        <v>Del Rey Oaks 2016</v>
      </c>
      <c r="E530" t="s">
        <v>1307</v>
      </c>
      <c r="F530" t="s">
        <v>1307</v>
      </c>
      <c r="G530" t="s">
        <v>1307</v>
      </c>
      <c r="H530" t="s">
        <v>1307</v>
      </c>
      <c r="J530" t="s">
        <v>1307</v>
      </c>
      <c r="K530" t="s">
        <v>1307</v>
      </c>
      <c r="L530" t="s">
        <v>1307</v>
      </c>
      <c r="M530" t="s">
        <v>1307</v>
      </c>
      <c r="O530" t="s">
        <v>1307</v>
      </c>
      <c r="P530" t="s">
        <v>1307</v>
      </c>
      <c r="R530" t="s">
        <v>1307</v>
      </c>
      <c r="S530" t="s">
        <v>1307</v>
      </c>
      <c r="T530" t="s">
        <v>1307</v>
      </c>
      <c r="U530" t="s">
        <v>1307</v>
      </c>
      <c r="V530" t="s">
        <v>1307</v>
      </c>
    </row>
    <row r="531" spans="1:22">
      <c r="A531" t="s">
        <v>1046</v>
      </c>
      <c r="B531" s="16" t="str">
        <f>VLOOKUP(A531,'Planning Periods'!$E$2:$N$540,10,FALSE)</f>
        <v>12/31/2015 - 12/31/2023</v>
      </c>
      <c r="C531" s="91">
        <v>2017</v>
      </c>
      <c r="D531" s="91" t="str">
        <f t="shared" si="7"/>
        <v>Del Rey Oaks 2017</v>
      </c>
      <c r="E531" t="s">
        <v>1307</v>
      </c>
      <c r="F531" t="s">
        <v>1307</v>
      </c>
      <c r="G531" t="s">
        <v>1307</v>
      </c>
      <c r="H531" t="s">
        <v>1307</v>
      </c>
      <c r="J531" t="s">
        <v>1307</v>
      </c>
      <c r="K531" t="s">
        <v>1307</v>
      </c>
      <c r="L531" t="s">
        <v>1307</v>
      </c>
      <c r="M531" t="s">
        <v>1307</v>
      </c>
      <c r="O531" t="s">
        <v>1307</v>
      </c>
      <c r="P531" t="s">
        <v>1307</v>
      </c>
      <c r="R531" t="s">
        <v>1307</v>
      </c>
      <c r="S531" t="s">
        <v>1307</v>
      </c>
      <c r="T531" t="s">
        <v>1307</v>
      </c>
      <c r="U531" t="s">
        <v>1307</v>
      </c>
      <c r="V531" t="s">
        <v>1307</v>
      </c>
    </row>
    <row r="532" spans="1:22">
      <c r="A532" s="92" t="s">
        <v>1048</v>
      </c>
      <c r="B532" s="16" t="str">
        <f>VLOOKUP(A532,'Planning Periods'!$E$2:$N$540,10,FALSE)</f>
        <v>12/31/2015 - 12/31/2023</v>
      </c>
      <c r="C532" s="91">
        <v>2013</v>
      </c>
      <c r="D532" s="91" t="str">
        <f t="shared" si="7"/>
        <v>Delano 2013</v>
      </c>
      <c r="E532" t="s">
        <v>1307</v>
      </c>
      <c r="F532" t="s">
        <v>1307</v>
      </c>
      <c r="G532" t="s">
        <v>1307</v>
      </c>
      <c r="H532" t="s">
        <v>1307</v>
      </c>
      <c r="J532" t="s">
        <v>1307</v>
      </c>
      <c r="K532" t="s">
        <v>1307</v>
      </c>
      <c r="L532" t="s">
        <v>1307</v>
      </c>
      <c r="M532" t="s">
        <v>1307</v>
      </c>
      <c r="O532" t="s">
        <v>1307</v>
      </c>
      <c r="P532" t="s">
        <v>1307</v>
      </c>
      <c r="R532" t="s">
        <v>1307</v>
      </c>
      <c r="S532" t="s">
        <v>1307</v>
      </c>
      <c r="T532" t="s">
        <v>1307</v>
      </c>
      <c r="U532" t="s">
        <v>1307</v>
      </c>
      <c r="V532" t="s">
        <v>1307</v>
      </c>
    </row>
    <row r="533" spans="1:22">
      <c r="A533" s="92" t="s">
        <v>1048</v>
      </c>
      <c r="B533" s="16" t="str">
        <f>VLOOKUP(A533,'Planning Periods'!$E$2:$N$540,10,FALSE)</f>
        <v>12/31/2015 - 12/31/2023</v>
      </c>
      <c r="C533" s="91">
        <v>2014</v>
      </c>
      <c r="D533" s="91" t="str">
        <f t="shared" si="7"/>
        <v>Delano 2014</v>
      </c>
      <c r="E533" t="s">
        <v>1307</v>
      </c>
      <c r="F533" t="s">
        <v>1307</v>
      </c>
      <c r="G533" t="s">
        <v>1307</v>
      </c>
      <c r="H533" t="s">
        <v>1307</v>
      </c>
      <c r="J533" t="s">
        <v>1307</v>
      </c>
      <c r="K533" t="s">
        <v>1307</v>
      </c>
      <c r="L533" t="s">
        <v>1307</v>
      </c>
      <c r="M533" t="s">
        <v>1307</v>
      </c>
      <c r="O533" t="s">
        <v>1307</v>
      </c>
      <c r="P533" t="s">
        <v>1307</v>
      </c>
      <c r="R533" t="s">
        <v>1307</v>
      </c>
      <c r="S533" t="s">
        <v>1307</v>
      </c>
      <c r="T533" t="s">
        <v>1307</v>
      </c>
      <c r="U533" t="s">
        <v>1307</v>
      </c>
      <c r="V533" t="s">
        <v>1307</v>
      </c>
    </row>
    <row r="534" spans="1:22">
      <c r="A534" s="92" t="s">
        <v>1048</v>
      </c>
      <c r="B534" s="16" t="str">
        <f>VLOOKUP(A534,'Planning Periods'!$E$2:$N$540,10,FALSE)</f>
        <v>12/31/2015 - 12/31/2023</v>
      </c>
      <c r="C534" s="91">
        <v>2015</v>
      </c>
      <c r="D534" s="91" t="str">
        <f t="shared" si="7"/>
        <v>Delano 2015</v>
      </c>
      <c r="E534" s="91">
        <v>396</v>
      </c>
      <c r="F534" s="363">
        <v>0</v>
      </c>
      <c r="G534" s="91">
        <v>0</v>
      </c>
      <c r="H534" s="91">
        <v>0</v>
      </c>
      <c r="I534" s="90"/>
      <c r="J534" s="91">
        <v>277</v>
      </c>
      <c r="K534" s="363">
        <v>0</v>
      </c>
      <c r="L534" s="91">
        <v>0</v>
      </c>
      <c r="M534" s="91">
        <v>0</v>
      </c>
      <c r="N534" s="90"/>
      <c r="O534" s="91">
        <v>243</v>
      </c>
      <c r="P534" s="91">
        <v>2</v>
      </c>
      <c r="Q534" s="90"/>
      <c r="R534" s="91">
        <v>546</v>
      </c>
      <c r="S534" s="91">
        <v>0</v>
      </c>
      <c r="T534" s="90">
        <v>0</v>
      </c>
      <c r="U534" s="91">
        <v>1462</v>
      </c>
      <c r="V534" s="91">
        <v>2</v>
      </c>
    </row>
    <row r="535" spans="1:22">
      <c r="A535" s="92" t="s">
        <v>1048</v>
      </c>
      <c r="B535" s="16" t="str">
        <f>VLOOKUP(A535,'Planning Periods'!$E$2:$N$540,10,FALSE)</f>
        <v>12/31/2015 - 12/31/2023</v>
      </c>
      <c r="C535" s="91">
        <v>2016</v>
      </c>
      <c r="D535" s="91" t="str">
        <f t="shared" si="7"/>
        <v>Delano 2016</v>
      </c>
      <c r="E535" s="91">
        <v>396</v>
      </c>
      <c r="F535" s="363">
        <v>0</v>
      </c>
      <c r="G535" s="91">
        <v>0</v>
      </c>
      <c r="H535" s="91">
        <v>0</v>
      </c>
      <c r="I535" s="90"/>
      <c r="J535" s="91">
        <v>277</v>
      </c>
      <c r="K535" s="363">
        <v>0</v>
      </c>
      <c r="L535" s="91">
        <v>0</v>
      </c>
      <c r="M535" s="91">
        <v>0</v>
      </c>
      <c r="N535" s="90"/>
      <c r="O535" s="91">
        <v>243</v>
      </c>
      <c r="P535" s="91">
        <v>44</v>
      </c>
      <c r="Q535" s="90"/>
      <c r="R535" s="91">
        <v>546</v>
      </c>
      <c r="S535" s="91">
        <v>1</v>
      </c>
      <c r="T535" s="90">
        <v>0</v>
      </c>
      <c r="U535" s="91">
        <v>1462</v>
      </c>
      <c r="V535" s="91">
        <v>45</v>
      </c>
    </row>
    <row r="536" spans="1:22">
      <c r="A536" s="92" t="s">
        <v>1048</v>
      </c>
      <c r="B536" s="16" t="str">
        <f>VLOOKUP(A536,'Planning Periods'!$E$2:$N$540,10,FALSE)</f>
        <v>12/31/2015 - 12/31/2023</v>
      </c>
      <c r="C536" s="91">
        <v>2017</v>
      </c>
      <c r="D536" s="91" t="str">
        <f t="shared" si="7"/>
        <v>Delano 2017</v>
      </c>
      <c r="E536" s="91">
        <v>396</v>
      </c>
      <c r="F536" s="363">
        <v>0</v>
      </c>
      <c r="G536" s="91">
        <v>0</v>
      </c>
      <c r="H536" s="91">
        <v>0</v>
      </c>
      <c r="I536" s="90"/>
      <c r="J536" s="91">
        <v>277</v>
      </c>
      <c r="K536" s="363">
        <v>0</v>
      </c>
      <c r="L536" s="91">
        <v>0</v>
      </c>
      <c r="M536" s="91">
        <v>0</v>
      </c>
      <c r="N536" s="90"/>
      <c r="O536" s="91">
        <v>243</v>
      </c>
      <c r="P536" s="91">
        <v>9</v>
      </c>
      <c r="Q536" s="90"/>
      <c r="R536" s="91">
        <v>546</v>
      </c>
      <c r="S536" s="91">
        <v>21</v>
      </c>
      <c r="T536" s="90">
        <v>0</v>
      </c>
      <c r="U536" s="91">
        <v>1462</v>
      </c>
      <c r="V536" s="91">
        <v>30</v>
      </c>
    </row>
    <row r="537" spans="1:22">
      <c r="A537" s="92" t="s">
        <v>988</v>
      </c>
      <c r="B537" s="16"/>
      <c r="C537" s="91">
        <v>2013</v>
      </c>
      <c r="D537" s="91" t="str">
        <f t="shared" si="7"/>
        <v>Desert Hot Springs 2013</v>
      </c>
      <c r="E537" s="91" t="s">
        <v>1307</v>
      </c>
      <c r="F537" s="363" t="s">
        <v>1307</v>
      </c>
      <c r="G537" s="91" t="s">
        <v>1307</v>
      </c>
      <c r="H537" s="91" t="s">
        <v>1307</v>
      </c>
      <c r="I537" s="90"/>
      <c r="J537" s="91" t="s">
        <v>1307</v>
      </c>
      <c r="K537" s="363" t="s">
        <v>1307</v>
      </c>
      <c r="L537" s="91" t="s">
        <v>1307</v>
      </c>
      <c r="M537" s="91" t="s">
        <v>1307</v>
      </c>
      <c r="N537" s="90"/>
      <c r="O537" s="91" t="s">
        <v>1307</v>
      </c>
      <c r="P537" s="91" t="s">
        <v>1307</v>
      </c>
      <c r="Q537" s="90"/>
      <c r="R537" s="91" t="s">
        <v>1307</v>
      </c>
      <c r="S537" s="91" t="s">
        <v>1307</v>
      </c>
      <c r="T537" s="90" t="s">
        <v>1307</v>
      </c>
      <c r="U537" s="91" t="s">
        <v>1307</v>
      </c>
      <c r="V537" s="91" t="s">
        <v>1307</v>
      </c>
    </row>
    <row r="538" spans="1:22">
      <c r="A538" s="92" t="s">
        <v>988</v>
      </c>
      <c r="B538" s="16" t="str">
        <f>VLOOKUP(A538,'Planning Periods'!$E$2:$N$540,10,FALSE)</f>
        <v>10/15/2021 - 10/15/2029</v>
      </c>
      <c r="C538" s="91">
        <v>2014</v>
      </c>
      <c r="D538" s="91" t="str">
        <f t="shared" si="7"/>
        <v>Desert Hot Springs 2014</v>
      </c>
      <c r="E538" s="91" t="s">
        <v>1307</v>
      </c>
      <c r="F538" s="363" t="s">
        <v>1307</v>
      </c>
      <c r="G538" s="91" t="s">
        <v>1307</v>
      </c>
      <c r="H538" s="91" t="s">
        <v>1307</v>
      </c>
      <c r="I538" s="90"/>
      <c r="J538" s="91" t="s">
        <v>1307</v>
      </c>
      <c r="K538" s="363" t="s">
        <v>1307</v>
      </c>
      <c r="L538" s="91" t="s">
        <v>1307</v>
      </c>
      <c r="M538" s="91" t="s">
        <v>1307</v>
      </c>
      <c r="N538" s="90"/>
      <c r="O538" s="91" t="s">
        <v>1307</v>
      </c>
      <c r="P538" s="91" t="s">
        <v>1307</v>
      </c>
      <c r="Q538" s="90"/>
      <c r="R538" s="91" t="s">
        <v>1307</v>
      </c>
      <c r="S538" s="91" t="s">
        <v>1307</v>
      </c>
      <c r="T538" s="90" t="s">
        <v>1307</v>
      </c>
      <c r="U538" s="91" t="s">
        <v>1307</v>
      </c>
      <c r="V538" s="91" t="s">
        <v>1307</v>
      </c>
    </row>
    <row r="539" spans="1:22">
      <c r="A539" s="92" t="s">
        <v>988</v>
      </c>
      <c r="B539" s="16" t="str">
        <f>VLOOKUP(A539,'Planning Periods'!$E$2:$N$540,10,FALSE)</f>
        <v>10/15/2021 - 10/15/2029</v>
      </c>
      <c r="C539" s="91">
        <v>2015</v>
      </c>
      <c r="D539" s="91" t="str">
        <f t="shared" si="7"/>
        <v>Desert Hot Springs 2015</v>
      </c>
      <c r="E539" s="91" t="s">
        <v>1307</v>
      </c>
      <c r="F539" s="363" t="s">
        <v>1307</v>
      </c>
      <c r="G539" s="91" t="s">
        <v>1307</v>
      </c>
      <c r="H539" s="91" t="s">
        <v>1307</v>
      </c>
      <c r="I539" s="90"/>
      <c r="J539" s="91" t="s">
        <v>1307</v>
      </c>
      <c r="K539" s="363" t="s">
        <v>1307</v>
      </c>
      <c r="L539" s="91" t="s">
        <v>1307</v>
      </c>
      <c r="M539" s="91" t="s">
        <v>1307</v>
      </c>
      <c r="N539" s="90"/>
      <c r="O539" s="91" t="s">
        <v>1307</v>
      </c>
      <c r="P539" s="91" t="s">
        <v>1307</v>
      </c>
      <c r="Q539" s="90"/>
      <c r="R539" s="91" t="s">
        <v>1307</v>
      </c>
      <c r="S539" s="91" t="s">
        <v>1307</v>
      </c>
      <c r="T539" s="90" t="s">
        <v>1307</v>
      </c>
      <c r="U539" s="91" t="s">
        <v>1307</v>
      </c>
      <c r="V539" s="91" t="s">
        <v>1307</v>
      </c>
    </row>
    <row r="540" spans="1:22">
      <c r="A540" s="92" t="s">
        <v>988</v>
      </c>
      <c r="B540" s="16" t="str">
        <f>VLOOKUP(A540,'Planning Periods'!$E$2:$N$540,10,FALSE)</f>
        <v>10/15/2021 - 10/15/2029</v>
      </c>
      <c r="C540" s="91">
        <v>2016</v>
      </c>
      <c r="D540" s="91" t="str">
        <f t="shared" si="7"/>
        <v>Desert Hot Springs 2016</v>
      </c>
      <c r="E540" s="91" t="s">
        <v>1307</v>
      </c>
      <c r="F540" s="363" t="s">
        <v>1307</v>
      </c>
      <c r="G540" s="91" t="s">
        <v>1307</v>
      </c>
      <c r="H540" s="91" t="s">
        <v>1307</v>
      </c>
      <c r="I540" s="90"/>
      <c r="J540" s="91" t="s">
        <v>1307</v>
      </c>
      <c r="K540" s="363" t="s">
        <v>1307</v>
      </c>
      <c r="L540" s="91" t="s">
        <v>1307</v>
      </c>
      <c r="M540" s="91" t="s">
        <v>1307</v>
      </c>
      <c r="N540" s="90"/>
      <c r="O540" s="91" t="s">
        <v>1307</v>
      </c>
      <c r="P540" s="91" t="s">
        <v>1307</v>
      </c>
      <c r="Q540" s="90"/>
      <c r="R540" s="91" t="s">
        <v>1307</v>
      </c>
      <c r="S540" s="91" t="s">
        <v>1307</v>
      </c>
      <c r="T540" s="90" t="s">
        <v>1307</v>
      </c>
      <c r="U540" s="91" t="s">
        <v>1307</v>
      </c>
      <c r="V540" s="91" t="s">
        <v>1307</v>
      </c>
    </row>
    <row r="541" spans="1:22">
      <c r="A541" s="92" t="s">
        <v>988</v>
      </c>
      <c r="B541" s="16" t="str">
        <f>VLOOKUP(A541,'Planning Periods'!$E$2:$N$540,10,FALSE)</f>
        <v>10/15/2021 - 10/15/2029</v>
      </c>
      <c r="C541" s="91">
        <v>2017</v>
      </c>
      <c r="D541" s="91" t="str">
        <f t="shared" si="7"/>
        <v>Desert Hot Springs 2017</v>
      </c>
      <c r="E541" s="91" t="s">
        <v>1307</v>
      </c>
      <c r="F541" s="363" t="s">
        <v>1307</v>
      </c>
      <c r="G541" s="91" t="s">
        <v>1307</v>
      </c>
      <c r="H541" s="91" t="s">
        <v>1307</v>
      </c>
      <c r="I541" s="90"/>
      <c r="J541" s="91" t="s">
        <v>1307</v>
      </c>
      <c r="K541" s="363" t="s">
        <v>1307</v>
      </c>
      <c r="L541" s="91" t="s">
        <v>1307</v>
      </c>
      <c r="M541" s="91" t="s">
        <v>1307</v>
      </c>
      <c r="N541" s="90"/>
      <c r="O541" s="91" t="s">
        <v>1307</v>
      </c>
      <c r="P541" s="91" t="s">
        <v>1307</v>
      </c>
      <c r="Q541" s="90"/>
      <c r="R541" s="91" t="s">
        <v>1307</v>
      </c>
      <c r="S541" s="91" t="s">
        <v>1307</v>
      </c>
      <c r="T541" s="90" t="s">
        <v>1307</v>
      </c>
      <c r="U541" s="91" t="s">
        <v>1307</v>
      </c>
      <c r="V541" s="91" t="s">
        <v>1307</v>
      </c>
    </row>
    <row r="542" spans="1:22">
      <c r="A542" s="92" t="s">
        <v>872</v>
      </c>
      <c r="B542" s="16"/>
      <c r="C542" s="91">
        <v>2013</v>
      </c>
      <c r="D542" s="91" t="str">
        <f t="shared" si="7"/>
        <v>Diamond Bar 2013</v>
      </c>
      <c r="E542" s="91" t="s">
        <v>1307</v>
      </c>
      <c r="F542" s="363" t="s">
        <v>1307</v>
      </c>
      <c r="G542" s="91" t="s">
        <v>1307</v>
      </c>
      <c r="H542" s="91" t="s">
        <v>1307</v>
      </c>
      <c r="I542" s="90"/>
      <c r="J542" s="91" t="s">
        <v>1307</v>
      </c>
      <c r="K542" s="363" t="s">
        <v>1307</v>
      </c>
      <c r="L542" s="91" t="s">
        <v>1307</v>
      </c>
      <c r="M542" s="91" t="s">
        <v>1307</v>
      </c>
      <c r="N542" s="90"/>
      <c r="O542" s="91" t="s">
        <v>1307</v>
      </c>
      <c r="P542" s="91" t="s">
        <v>1307</v>
      </c>
      <c r="Q542" s="90"/>
      <c r="R542" s="91" t="s">
        <v>1307</v>
      </c>
      <c r="S542" s="91" t="s">
        <v>1307</v>
      </c>
      <c r="T542" s="90" t="s">
        <v>1307</v>
      </c>
      <c r="U542" s="91" t="s">
        <v>1307</v>
      </c>
      <c r="V542" s="91" t="s">
        <v>1307</v>
      </c>
    </row>
    <row r="543" spans="1:22">
      <c r="A543" s="92" t="s">
        <v>872</v>
      </c>
      <c r="B543" s="16" t="str">
        <f>VLOOKUP(A543,'Planning Periods'!$E$2:$N$540,10,FALSE)</f>
        <v>10/15/2021 - 10/15/2029</v>
      </c>
      <c r="C543" s="91">
        <v>2014</v>
      </c>
      <c r="D543" s="91" t="str">
        <f>CONCATENATE(A543," ",C543)</f>
        <v>Diamond Bar 2014</v>
      </c>
      <c r="E543" s="91">
        <v>308</v>
      </c>
      <c r="F543" s="363">
        <v>0</v>
      </c>
      <c r="G543" s="91">
        <v>0</v>
      </c>
      <c r="H543" s="91">
        <v>0</v>
      </c>
      <c r="I543" s="90"/>
      <c r="J543" s="91">
        <v>182</v>
      </c>
      <c r="K543" s="363">
        <v>0</v>
      </c>
      <c r="L543" s="91">
        <v>0</v>
      </c>
      <c r="M543" s="91">
        <v>0</v>
      </c>
      <c r="N543" s="90"/>
      <c r="O543" s="91">
        <v>190</v>
      </c>
      <c r="P543" s="91">
        <v>0</v>
      </c>
      <c r="Q543" s="90"/>
      <c r="R543" s="91">
        <v>466</v>
      </c>
      <c r="S543" s="91">
        <v>52</v>
      </c>
      <c r="T543" s="90">
        <v>0</v>
      </c>
      <c r="U543" s="91">
        <v>1146</v>
      </c>
      <c r="V543" s="91">
        <v>52</v>
      </c>
    </row>
    <row r="544" spans="1:22">
      <c r="A544" s="92" t="s">
        <v>872</v>
      </c>
      <c r="B544" s="16" t="str">
        <f>VLOOKUP(A544,'Planning Periods'!$E$2:$N$540,10,FALSE)</f>
        <v>10/15/2021 - 10/15/2029</v>
      </c>
      <c r="C544" s="91">
        <v>2015</v>
      </c>
      <c r="D544" s="91" t="str">
        <f t="shared" ref="D544:D607" si="8">CONCATENATE(A544," ",C544)</f>
        <v>Diamond Bar 2015</v>
      </c>
      <c r="E544" s="91">
        <v>308</v>
      </c>
      <c r="F544" s="363">
        <v>0</v>
      </c>
      <c r="G544" s="91">
        <v>0</v>
      </c>
      <c r="H544" s="91">
        <v>0</v>
      </c>
      <c r="I544" s="90"/>
      <c r="J544" s="91">
        <v>182</v>
      </c>
      <c r="K544" s="363">
        <v>0</v>
      </c>
      <c r="L544" s="91">
        <v>0</v>
      </c>
      <c r="M544" s="91">
        <v>0</v>
      </c>
      <c r="N544" s="90"/>
      <c r="O544" s="91">
        <v>190</v>
      </c>
      <c r="P544" s="91">
        <v>0</v>
      </c>
      <c r="Q544" s="90"/>
      <c r="R544" s="91">
        <v>466</v>
      </c>
      <c r="S544" s="91">
        <v>127</v>
      </c>
      <c r="T544" s="90">
        <v>0</v>
      </c>
      <c r="U544" s="91">
        <v>1146</v>
      </c>
      <c r="V544" s="91">
        <v>127</v>
      </c>
    </row>
    <row r="545" spans="1:22">
      <c r="A545" s="92" t="s">
        <v>872</v>
      </c>
      <c r="B545" s="16" t="str">
        <f>VLOOKUP(A545,'Planning Periods'!$E$2:$N$540,10,FALSE)</f>
        <v>10/15/2021 - 10/15/2029</v>
      </c>
      <c r="C545" s="91">
        <v>2016</v>
      </c>
      <c r="D545" s="91" t="str">
        <f t="shared" si="8"/>
        <v>Diamond Bar 2016</v>
      </c>
      <c r="E545" s="91">
        <v>308</v>
      </c>
      <c r="F545" s="363">
        <v>0</v>
      </c>
      <c r="G545" s="91">
        <v>0</v>
      </c>
      <c r="H545" s="91">
        <v>0</v>
      </c>
      <c r="I545" s="90"/>
      <c r="J545" s="91">
        <v>182</v>
      </c>
      <c r="K545" s="363">
        <v>0</v>
      </c>
      <c r="L545" s="91">
        <v>0</v>
      </c>
      <c r="M545" s="91">
        <v>0</v>
      </c>
      <c r="N545" s="90"/>
      <c r="O545" s="91">
        <v>190</v>
      </c>
      <c r="P545" s="91">
        <v>0</v>
      </c>
      <c r="Q545" s="90"/>
      <c r="R545" s="91">
        <v>466</v>
      </c>
      <c r="S545" s="91">
        <v>15</v>
      </c>
      <c r="T545" s="90">
        <v>0</v>
      </c>
      <c r="U545" s="91">
        <v>1146</v>
      </c>
      <c r="V545" s="91">
        <v>15</v>
      </c>
    </row>
    <row r="546" spans="1:22">
      <c r="A546" s="92" t="s">
        <v>872</v>
      </c>
      <c r="B546" s="16" t="str">
        <f>VLOOKUP(A546,'Planning Periods'!$E$2:$N$540,10,FALSE)</f>
        <v>10/15/2021 - 10/15/2029</v>
      </c>
      <c r="C546" s="91">
        <v>2017</v>
      </c>
      <c r="D546" s="91" t="str">
        <f t="shared" si="8"/>
        <v>Diamond Bar 2017</v>
      </c>
      <c r="E546" s="91">
        <v>308</v>
      </c>
      <c r="F546" s="363">
        <v>0</v>
      </c>
      <c r="G546" s="91">
        <v>0</v>
      </c>
      <c r="H546" s="91">
        <v>0</v>
      </c>
      <c r="I546" s="90"/>
      <c r="J546" s="91">
        <v>182</v>
      </c>
      <c r="K546" s="363">
        <v>0</v>
      </c>
      <c r="L546" s="91">
        <v>0</v>
      </c>
      <c r="M546" s="91">
        <v>0</v>
      </c>
      <c r="N546" s="90"/>
      <c r="O546" s="91">
        <v>190</v>
      </c>
      <c r="P546" s="91">
        <v>0</v>
      </c>
      <c r="Q546" s="90"/>
      <c r="R546" s="91">
        <v>466</v>
      </c>
      <c r="S546" s="91">
        <v>77</v>
      </c>
      <c r="T546" s="90">
        <v>0</v>
      </c>
      <c r="U546" s="91">
        <v>1146</v>
      </c>
      <c r="V546" s="91">
        <v>77</v>
      </c>
    </row>
    <row r="547" spans="1:22">
      <c r="A547" s="92" t="s">
        <v>1064</v>
      </c>
      <c r="B547" s="16" t="str">
        <f>VLOOKUP(A547,'Planning Periods'!$E$2:$N$540,10,FALSE)</f>
        <v>12/31/2015 - 12/31/2023</v>
      </c>
      <c r="C547" s="91">
        <v>2014</v>
      </c>
      <c r="D547" s="91" t="str">
        <f t="shared" si="8"/>
        <v>Dinuba 2014</v>
      </c>
      <c r="E547" s="91" t="s">
        <v>1307</v>
      </c>
      <c r="F547" s="363" t="s">
        <v>1307</v>
      </c>
      <c r="G547" s="91" t="s">
        <v>1307</v>
      </c>
      <c r="H547" s="91" t="s">
        <v>1307</v>
      </c>
      <c r="I547" s="90"/>
      <c r="J547" s="91" t="s">
        <v>1307</v>
      </c>
      <c r="K547" s="363" t="s">
        <v>1307</v>
      </c>
      <c r="L547" s="91" t="s">
        <v>1307</v>
      </c>
      <c r="M547" s="91" t="s">
        <v>1307</v>
      </c>
      <c r="N547" s="90"/>
      <c r="O547" s="91" t="s">
        <v>1307</v>
      </c>
      <c r="P547" s="91" t="s">
        <v>1307</v>
      </c>
      <c r="Q547" s="90"/>
      <c r="R547" s="91" t="s">
        <v>1307</v>
      </c>
      <c r="S547" s="91" t="s">
        <v>1307</v>
      </c>
      <c r="T547" s="90" t="s">
        <v>1307</v>
      </c>
      <c r="U547" s="91" t="s">
        <v>1307</v>
      </c>
      <c r="V547" s="91" t="s">
        <v>1307</v>
      </c>
    </row>
    <row r="548" spans="1:22">
      <c r="A548" s="92" t="s">
        <v>1064</v>
      </c>
      <c r="B548" s="16" t="str">
        <f>VLOOKUP(A548,'Planning Periods'!$E$2:$N$540,10,FALSE)</f>
        <v>12/31/2015 - 12/31/2023</v>
      </c>
      <c r="C548" s="91">
        <v>2015</v>
      </c>
      <c r="D548" s="91" t="str">
        <f t="shared" si="8"/>
        <v>Dinuba 2015</v>
      </c>
      <c r="E548" s="91">
        <v>211</v>
      </c>
      <c r="F548" s="363">
        <v>0</v>
      </c>
      <c r="G548" s="91">
        <v>0</v>
      </c>
      <c r="H548" s="91">
        <v>0</v>
      </c>
      <c r="I548" s="90"/>
      <c r="J548" s="91">
        <v>163</v>
      </c>
      <c r="K548" s="363">
        <v>64</v>
      </c>
      <c r="L548" s="91">
        <v>0</v>
      </c>
      <c r="M548" s="91">
        <v>64</v>
      </c>
      <c r="N548" s="90"/>
      <c r="O548" s="91">
        <v>121</v>
      </c>
      <c r="P548" s="91">
        <v>50</v>
      </c>
      <c r="Q548" s="90"/>
      <c r="R548" s="91">
        <v>470</v>
      </c>
      <c r="S548" s="91">
        <v>0</v>
      </c>
      <c r="T548" s="90">
        <v>64</v>
      </c>
      <c r="U548" s="91">
        <v>965</v>
      </c>
      <c r="V548" s="91">
        <v>114</v>
      </c>
    </row>
    <row r="549" spans="1:22">
      <c r="A549" s="92" t="s">
        <v>1064</v>
      </c>
      <c r="B549" s="16" t="str">
        <f>VLOOKUP(A549,'Planning Periods'!$E$2:$N$540,10,FALSE)</f>
        <v>12/31/2015 - 12/31/2023</v>
      </c>
      <c r="C549" s="91">
        <v>2016</v>
      </c>
      <c r="D549" s="91" t="str">
        <f t="shared" si="8"/>
        <v>Dinuba 2016</v>
      </c>
      <c r="E549" s="91">
        <v>211</v>
      </c>
      <c r="F549" s="363">
        <v>0</v>
      </c>
      <c r="G549" s="91">
        <v>0</v>
      </c>
      <c r="H549" s="91">
        <v>0</v>
      </c>
      <c r="I549" s="90"/>
      <c r="J549" s="91">
        <v>163</v>
      </c>
      <c r="K549" s="363">
        <v>9</v>
      </c>
      <c r="L549" s="91">
        <v>0</v>
      </c>
      <c r="M549" s="91">
        <v>9</v>
      </c>
      <c r="N549" s="90"/>
      <c r="O549" s="91">
        <v>121</v>
      </c>
      <c r="P549" s="91">
        <v>12</v>
      </c>
      <c r="Q549" s="90"/>
      <c r="R549" s="91">
        <v>470</v>
      </c>
      <c r="S549" s="91">
        <v>0</v>
      </c>
      <c r="T549" s="90">
        <v>9</v>
      </c>
      <c r="U549" s="91">
        <v>965</v>
      </c>
      <c r="V549" s="91">
        <v>21</v>
      </c>
    </row>
    <row r="550" spans="1:22">
      <c r="A550" s="92" t="s">
        <v>1064</v>
      </c>
      <c r="B550" s="16" t="str">
        <f>VLOOKUP(A550,'Planning Periods'!$E$2:$N$540,10,FALSE)</f>
        <v>12/31/2015 - 12/31/2023</v>
      </c>
      <c r="C550" s="91">
        <v>2017</v>
      </c>
      <c r="D550" s="91" t="str">
        <f t="shared" si="8"/>
        <v>Dinuba 2017</v>
      </c>
      <c r="E550" s="91">
        <v>211</v>
      </c>
      <c r="F550" s="363">
        <v>43</v>
      </c>
      <c r="G550" s="91">
        <v>43</v>
      </c>
      <c r="H550" s="91">
        <v>0</v>
      </c>
      <c r="I550" s="90"/>
      <c r="J550" s="91">
        <v>163</v>
      </c>
      <c r="K550" s="363">
        <v>19</v>
      </c>
      <c r="L550" s="91">
        <v>0</v>
      </c>
      <c r="M550" s="91">
        <v>19</v>
      </c>
      <c r="N550" s="90"/>
      <c r="O550" s="91">
        <v>121</v>
      </c>
      <c r="P550" s="91">
        <v>46</v>
      </c>
      <c r="Q550" s="90"/>
      <c r="R550" s="91">
        <v>470</v>
      </c>
      <c r="S550" s="91">
        <v>11</v>
      </c>
      <c r="T550" s="90">
        <v>19</v>
      </c>
      <c r="U550" s="91">
        <v>965</v>
      </c>
      <c r="V550" s="91">
        <v>119</v>
      </c>
    </row>
    <row r="551" spans="1:22">
      <c r="A551" s="92" t="s">
        <v>1066</v>
      </c>
      <c r="B551" s="16" t="str">
        <f>VLOOKUP(A551,'Planning Periods'!$E$2:$N$540,10,FALSE)</f>
        <v>01/31/2023 - 01/31/2031</v>
      </c>
      <c r="C551" s="91">
        <v>2014</v>
      </c>
      <c r="D551" s="91" t="str">
        <f t="shared" si="8"/>
        <v>Dixon 2014</v>
      </c>
      <c r="E551" s="91" t="s">
        <v>1307</v>
      </c>
      <c r="F551" s="363" t="s">
        <v>1307</v>
      </c>
      <c r="G551" s="91" t="s">
        <v>1307</v>
      </c>
      <c r="H551" s="91" t="s">
        <v>1307</v>
      </c>
      <c r="I551" s="90"/>
      <c r="J551" s="91" t="s">
        <v>1307</v>
      </c>
      <c r="K551" s="363" t="s">
        <v>1307</v>
      </c>
      <c r="L551" s="91" t="s">
        <v>1307</v>
      </c>
      <c r="M551" s="91" t="s">
        <v>1307</v>
      </c>
      <c r="N551" s="90"/>
      <c r="O551" s="91" t="s">
        <v>1307</v>
      </c>
      <c r="P551" s="91" t="s">
        <v>1307</v>
      </c>
      <c r="Q551" s="90"/>
      <c r="R551" s="91" t="s">
        <v>1307</v>
      </c>
      <c r="S551" s="91" t="s">
        <v>1307</v>
      </c>
      <c r="T551" s="90" t="s">
        <v>1307</v>
      </c>
      <c r="U551" s="91" t="s">
        <v>1307</v>
      </c>
      <c r="V551" s="91" t="s">
        <v>1307</v>
      </c>
    </row>
    <row r="552" spans="1:22">
      <c r="A552" s="92" t="s">
        <v>1066</v>
      </c>
      <c r="B552" s="16" t="str">
        <f>VLOOKUP(A552,'Planning Periods'!$E$2:$N$540,10,FALSE)</f>
        <v>01/31/2023 - 01/31/2031</v>
      </c>
      <c r="C552" s="91">
        <v>2015</v>
      </c>
      <c r="D552" s="91" t="str">
        <f t="shared" si="8"/>
        <v>Dixon 2015</v>
      </c>
      <c r="E552" s="91">
        <v>50</v>
      </c>
      <c r="F552" s="363">
        <v>0</v>
      </c>
      <c r="G552" s="91">
        <v>0</v>
      </c>
      <c r="H552" s="91">
        <v>0</v>
      </c>
      <c r="I552" s="90"/>
      <c r="J552" s="91">
        <v>24</v>
      </c>
      <c r="K552" s="363">
        <v>0</v>
      </c>
      <c r="L552" s="91">
        <v>0</v>
      </c>
      <c r="M552" s="91">
        <v>0</v>
      </c>
      <c r="N552" s="90"/>
      <c r="O552" s="91">
        <v>30</v>
      </c>
      <c r="P552" s="91">
        <v>59</v>
      </c>
      <c r="Q552" s="90"/>
      <c r="R552" s="91">
        <v>93</v>
      </c>
      <c r="S552" s="91">
        <v>0</v>
      </c>
      <c r="T552" s="90">
        <v>0</v>
      </c>
      <c r="U552" s="91">
        <v>197</v>
      </c>
      <c r="V552" s="91">
        <v>59</v>
      </c>
    </row>
    <row r="553" spans="1:22">
      <c r="A553" s="92" t="s">
        <v>1066</v>
      </c>
      <c r="B553" s="16" t="str">
        <f>VLOOKUP(A553,'Planning Periods'!$E$2:$N$540,10,FALSE)</f>
        <v>01/31/2023 - 01/31/2031</v>
      </c>
      <c r="C553" s="91">
        <v>2016</v>
      </c>
      <c r="D553" s="91" t="str">
        <f t="shared" si="8"/>
        <v>Dixon 2016</v>
      </c>
      <c r="E553" s="91">
        <v>50</v>
      </c>
      <c r="F553" s="363">
        <v>0</v>
      </c>
      <c r="G553" s="91">
        <v>0</v>
      </c>
      <c r="H553" s="91">
        <v>0</v>
      </c>
      <c r="I553" s="90"/>
      <c r="J553" s="91">
        <v>24</v>
      </c>
      <c r="K553" s="363">
        <v>54</v>
      </c>
      <c r="L553" s="91">
        <v>54</v>
      </c>
      <c r="M553" s="91">
        <v>0</v>
      </c>
      <c r="N553" s="90"/>
      <c r="O553" s="91">
        <v>30</v>
      </c>
      <c r="P553" s="91">
        <v>0</v>
      </c>
      <c r="Q553" s="90"/>
      <c r="R553" s="91">
        <v>93</v>
      </c>
      <c r="S553" s="91">
        <v>43</v>
      </c>
      <c r="T553" s="90">
        <v>0</v>
      </c>
      <c r="U553" s="91">
        <v>197</v>
      </c>
      <c r="V553" s="91">
        <v>97</v>
      </c>
    </row>
    <row r="554" spans="1:22">
      <c r="A554" s="92" t="s">
        <v>1066</v>
      </c>
      <c r="B554" s="16" t="str">
        <f>VLOOKUP(A554,'Planning Periods'!$E$2:$N$540,10,FALSE)</f>
        <v>01/31/2023 - 01/31/2031</v>
      </c>
      <c r="C554" s="91">
        <v>2017</v>
      </c>
      <c r="D554" s="91" t="str">
        <f t="shared" si="8"/>
        <v>Dixon 2017</v>
      </c>
      <c r="E554" s="91">
        <v>50</v>
      </c>
      <c r="F554" s="363">
        <v>0</v>
      </c>
      <c r="G554" s="91">
        <v>0</v>
      </c>
      <c r="H554" s="91">
        <v>0</v>
      </c>
      <c r="I554" s="90"/>
      <c r="J554" s="91">
        <v>24</v>
      </c>
      <c r="K554" s="363">
        <v>0</v>
      </c>
      <c r="L554" s="91">
        <v>0</v>
      </c>
      <c r="M554" s="91">
        <v>0</v>
      </c>
      <c r="N554" s="90"/>
      <c r="O554" s="91">
        <v>30</v>
      </c>
      <c r="P554" s="91">
        <v>0</v>
      </c>
      <c r="Q554" s="90"/>
      <c r="R554" s="91">
        <v>93</v>
      </c>
      <c r="S554" s="91">
        <v>104</v>
      </c>
      <c r="T554" s="90">
        <v>0</v>
      </c>
      <c r="U554" s="91">
        <v>197</v>
      </c>
      <c r="V554" s="91">
        <v>104</v>
      </c>
    </row>
    <row r="555" spans="1:22">
      <c r="A555" s="92" t="s">
        <v>1068</v>
      </c>
      <c r="B555" s="16" t="str">
        <f>VLOOKUP(A555,'Planning Periods'!$E$2:$N$540,10,FALSE)</f>
        <v>02/15/2023 - 02/15/2031</v>
      </c>
      <c r="C555" s="91">
        <v>2014</v>
      </c>
      <c r="D555" s="91" t="str">
        <f t="shared" si="8"/>
        <v>Dorris 2014</v>
      </c>
      <c r="E555" s="91">
        <v>3</v>
      </c>
      <c r="F555" s="363">
        <v>0</v>
      </c>
      <c r="G555" s="91">
        <v>0</v>
      </c>
      <c r="H555" s="91">
        <v>0</v>
      </c>
      <c r="I555" s="90"/>
      <c r="J555" s="91">
        <v>2</v>
      </c>
      <c r="K555" s="363">
        <v>0</v>
      </c>
      <c r="L555" s="91">
        <v>0</v>
      </c>
      <c r="M555" s="91">
        <v>0</v>
      </c>
      <c r="N555" s="90"/>
      <c r="O555" s="91">
        <v>2</v>
      </c>
      <c r="P555" s="91">
        <v>0</v>
      </c>
      <c r="Q555" s="90"/>
      <c r="R555" s="91">
        <v>5</v>
      </c>
      <c r="S555" s="91">
        <v>0</v>
      </c>
      <c r="T555" s="90">
        <v>0</v>
      </c>
      <c r="U555" s="91">
        <v>12</v>
      </c>
      <c r="V555" s="91">
        <v>0</v>
      </c>
    </row>
    <row r="556" spans="1:22">
      <c r="A556" s="92" t="s">
        <v>1068</v>
      </c>
      <c r="B556" s="16" t="str">
        <f>VLOOKUP(A556,'Planning Periods'!$E$2:$N$540,10,FALSE)</f>
        <v>02/15/2023 - 02/15/2031</v>
      </c>
      <c r="C556" s="91">
        <v>2015</v>
      </c>
      <c r="D556" s="91" t="str">
        <f t="shared" si="8"/>
        <v>Dorris 2015</v>
      </c>
      <c r="E556" s="91">
        <v>3</v>
      </c>
      <c r="F556" s="363">
        <v>0</v>
      </c>
      <c r="G556" s="91">
        <v>0</v>
      </c>
      <c r="H556" s="91">
        <v>0</v>
      </c>
      <c r="I556" s="90"/>
      <c r="J556" s="91">
        <v>2</v>
      </c>
      <c r="K556" s="363">
        <v>1</v>
      </c>
      <c r="L556" s="91">
        <v>1</v>
      </c>
      <c r="M556" s="91">
        <v>0</v>
      </c>
      <c r="N556" s="90"/>
      <c r="O556" s="91">
        <v>2</v>
      </c>
      <c r="P556" s="91">
        <v>1</v>
      </c>
      <c r="Q556" s="90"/>
      <c r="R556" s="91">
        <v>5</v>
      </c>
      <c r="S556" s="91">
        <v>0</v>
      </c>
      <c r="T556" s="90">
        <v>0</v>
      </c>
      <c r="U556" s="91">
        <v>12</v>
      </c>
      <c r="V556" s="91">
        <v>2</v>
      </c>
    </row>
    <row r="557" spans="1:22">
      <c r="A557" s="92" t="s">
        <v>1068</v>
      </c>
      <c r="B557" s="16" t="str">
        <f>VLOOKUP(A557,'Planning Periods'!$E$2:$N$540,10,FALSE)</f>
        <v>02/15/2023 - 02/15/2031</v>
      </c>
      <c r="C557" s="91">
        <v>2016</v>
      </c>
      <c r="D557" s="91" t="str">
        <f t="shared" si="8"/>
        <v>Dorris 2016</v>
      </c>
      <c r="E557" s="91" t="s">
        <v>1307</v>
      </c>
      <c r="F557" s="363" t="s">
        <v>1307</v>
      </c>
      <c r="G557" s="91" t="s">
        <v>1307</v>
      </c>
      <c r="H557" s="91" t="s">
        <v>1307</v>
      </c>
      <c r="I557" s="90"/>
      <c r="J557" s="91" t="s">
        <v>1307</v>
      </c>
      <c r="K557" s="363" t="s">
        <v>1307</v>
      </c>
      <c r="L557" s="91" t="s">
        <v>1307</v>
      </c>
      <c r="M557" s="91" t="s">
        <v>1307</v>
      </c>
      <c r="N557" s="90"/>
      <c r="O557" s="91" t="s">
        <v>1307</v>
      </c>
      <c r="P557" s="91" t="s">
        <v>1307</v>
      </c>
      <c r="Q557" s="90"/>
      <c r="R557" s="91" t="s">
        <v>1307</v>
      </c>
      <c r="S557" s="91" t="s">
        <v>1307</v>
      </c>
      <c r="T557" s="90" t="s">
        <v>1307</v>
      </c>
      <c r="U557" s="91" t="s">
        <v>1307</v>
      </c>
      <c r="V557" s="91" t="s">
        <v>1307</v>
      </c>
    </row>
    <row r="558" spans="1:22">
      <c r="A558" s="92" t="s">
        <v>1068</v>
      </c>
      <c r="B558" s="16" t="str">
        <f>VLOOKUP(A558,'Planning Periods'!$E$2:$N$540,10,FALSE)</f>
        <v>02/15/2023 - 02/15/2031</v>
      </c>
      <c r="C558" s="91">
        <v>2017</v>
      </c>
      <c r="D558" s="91" t="str">
        <f t="shared" si="8"/>
        <v>Dorris 2017</v>
      </c>
      <c r="E558" s="91">
        <v>3</v>
      </c>
      <c r="F558" s="363">
        <v>0</v>
      </c>
      <c r="G558" s="91">
        <v>0</v>
      </c>
      <c r="H558" s="91">
        <v>0</v>
      </c>
      <c r="I558" s="90"/>
      <c r="J558" s="91">
        <v>2</v>
      </c>
      <c r="K558" s="363">
        <v>0</v>
      </c>
      <c r="L558" s="91">
        <v>0</v>
      </c>
      <c r="M558" s="91">
        <v>0</v>
      </c>
      <c r="N558" s="90"/>
      <c r="O558" s="91">
        <v>2</v>
      </c>
      <c r="P558" s="91">
        <v>0</v>
      </c>
      <c r="Q558" s="90"/>
      <c r="R558" s="91">
        <v>5</v>
      </c>
      <c r="S558" s="91">
        <v>0</v>
      </c>
      <c r="T558" s="90">
        <v>0</v>
      </c>
      <c r="U558" s="91">
        <v>12</v>
      </c>
      <c r="V558" s="91">
        <v>0</v>
      </c>
    </row>
    <row r="559" spans="1:22">
      <c r="A559" t="s">
        <v>1292</v>
      </c>
      <c r="B559" s="16" t="str">
        <f>VLOOKUP(A559,'Planning Periods'!$E$2:$N$540,10,FALSE)</f>
        <v>03/31/2016 - 03/31/2024</v>
      </c>
      <c r="C559" s="91">
        <v>2014</v>
      </c>
      <c r="D559" s="91" t="str">
        <f t="shared" si="8"/>
        <v>Dos Palos 2014</v>
      </c>
      <c r="E559" s="363" t="s">
        <v>1307</v>
      </c>
      <c r="F559" s="363" t="s">
        <v>1307</v>
      </c>
      <c r="G559" s="363" t="s">
        <v>1307</v>
      </c>
      <c r="H559" s="363" t="s">
        <v>1307</v>
      </c>
      <c r="I559" s="363">
        <v>0</v>
      </c>
      <c r="J559" s="363" t="s">
        <v>1307</v>
      </c>
      <c r="K559" s="363" t="s">
        <v>1307</v>
      </c>
      <c r="L559" s="363" t="s">
        <v>1307</v>
      </c>
      <c r="M559" s="363" t="s">
        <v>1307</v>
      </c>
      <c r="N559" s="363">
        <v>0</v>
      </c>
      <c r="O559" s="363" t="s">
        <v>1307</v>
      </c>
      <c r="P559" s="363" t="s">
        <v>1307</v>
      </c>
      <c r="Q559" s="363"/>
      <c r="R559" s="363" t="s">
        <v>1307</v>
      </c>
      <c r="S559" s="363" t="s">
        <v>1307</v>
      </c>
      <c r="T559" s="363" t="s">
        <v>1307</v>
      </c>
      <c r="U559" s="363" t="s">
        <v>1307</v>
      </c>
      <c r="V559" s="363" t="s">
        <v>1307</v>
      </c>
    </row>
    <row r="560" spans="1:22">
      <c r="A560" t="s">
        <v>1292</v>
      </c>
      <c r="B560" s="16" t="str">
        <f>VLOOKUP(A560,'Planning Periods'!$E$2:$N$540,10,FALSE)</f>
        <v>03/31/2016 - 03/31/2024</v>
      </c>
      <c r="C560" s="91">
        <v>2015</v>
      </c>
      <c r="D560" s="91" t="str">
        <f t="shared" si="8"/>
        <v>Dos Palos 2015</v>
      </c>
      <c r="E560" t="s">
        <v>1307</v>
      </c>
      <c r="F560" t="s">
        <v>1307</v>
      </c>
      <c r="G560" t="s">
        <v>1307</v>
      </c>
      <c r="H560" t="s">
        <v>1307</v>
      </c>
      <c r="J560" t="s">
        <v>1307</v>
      </c>
      <c r="K560" t="s">
        <v>1307</v>
      </c>
      <c r="L560" t="s">
        <v>1307</v>
      </c>
      <c r="M560" t="s">
        <v>1307</v>
      </c>
      <c r="O560" t="s">
        <v>1307</v>
      </c>
      <c r="P560" t="s">
        <v>1307</v>
      </c>
      <c r="R560" t="s">
        <v>1307</v>
      </c>
      <c r="S560" t="s">
        <v>1307</v>
      </c>
      <c r="T560" t="s">
        <v>1307</v>
      </c>
      <c r="U560" t="s">
        <v>1307</v>
      </c>
      <c r="V560" t="s">
        <v>1307</v>
      </c>
    </row>
    <row r="561" spans="1:22">
      <c r="A561" t="s">
        <v>1292</v>
      </c>
      <c r="B561" s="16" t="str">
        <f>VLOOKUP(A561,'Planning Periods'!$E$2:$N$540,10,FALSE)</f>
        <v>03/31/2016 - 03/31/2024</v>
      </c>
      <c r="C561" s="91">
        <v>2016</v>
      </c>
      <c r="D561" s="91" t="str">
        <f t="shared" si="8"/>
        <v>Dos Palos 2016</v>
      </c>
      <c r="E561" t="s">
        <v>1307</v>
      </c>
      <c r="F561" t="s">
        <v>1307</v>
      </c>
      <c r="G561" t="s">
        <v>1307</v>
      </c>
      <c r="H561" t="s">
        <v>1307</v>
      </c>
      <c r="J561" t="s">
        <v>1307</v>
      </c>
      <c r="K561" t="s">
        <v>1307</v>
      </c>
      <c r="L561" t="s">
        <v>1307</v>
      </c>
      <c r="M561" t="s">
        <v>1307</v>
      </c>
      <c r="O561" t="s">
        <v>1307</v>
      </c>
      <c r="P561" t="s">
        <v>1307</v>
      </c>
      <c r="R561" t="s">
        <v>1307</v>
      </c>
      <c r="S561" t="s">
        <v>1307</v>
      </c>
      <c r="T561" t="s">
        <v>1307</v>
      </c>
      <c r="U561" t="s">
        <v>1307</v>
      </c>
      <c r="V561" t="s">
        <v>1307</v>
      </c>
    </row>
    <row r="562" spans="1:22">
      <c r="A562" t="s">
        <v>1292</v>
      </c>
      <c r="B562" s="16" t="str">
        <f>VLOOKUP(A562,'Planning Periods'!$E$2:$N$540,10,FALSE)</f>
        <v>03/31/2016 - 03/31/2024</v>
      </c>
      <c r="C562" s="91">
        <v>2017</v>
      </c>
      <c r="D562" s="91" t="str">
        <f t="shared" si="8"/>
        <v>Dos Palos 2017</v>
      </c>
      <c r="E562" t="s">
        <v>1307</v>
      </c>
      <c r="F562" t="s">
        <v>1307</v>
      </c>
      <c r="G562" t="s">
        <v>1307</v>
      </c>
      <c r="H562" t="s">
        <v>1307</v>
      </c>
      <c r="J562" t="s">
        <v>1307</v>
      </c>
      <c r="K562" t="s">
        <v>1307</v>
      </c>
      <c r="L562" t="s">
        <v>1307</v>
      </c>
      <c r="M562" t="s">
        <v>1307</v>
      </c>
      <c r="O562" t="s">
        <v>1307</v>
      </c>
      <c r="P562" t="s">
        <v>1307</v>
      </c>
      <c r="R562" t="s">
        <v>1307</v>
      </c>
      <c r="S562" t="s">
        <v>1307</v>
      </c>
      <c r="T562" t="s">
        <v>1307</v>
      </c>
      <c r="U562" t="s">
        <v>1307</v>
      </c>
      <c r="V562" t="s">
        <v>1307</v>
      </c>
    </row>
    <row r="563" spans="1:22">
      <c r="A563" s="92" t="s">
        <v>992</v>
      </c>
      <c r="B563" s="16"/>
      <c r="C563" s="91">
        <v>2013</v>
      </c>
      <c r="D563" s="91" t="str">
        <f t="shared" si="8"/>
        <v>Downey 2013</v>
      </c>
      <c r="E563" t="s">
        <v>1307</v>
      </c>
      <c r="F563" t="s">
        <v>1307</v>
      </c>
      <c r="G563" t="s">
        <v>1307</v>
      </c>
      <c r="H563" t="s">
        <v>1307</v>
      </c>
      <c r="J563" t="s">
        <v>1307</v>
      </c>
      <c r="K563" t="s">
        <v>1307</v>
      </c>
      <c r="L563" t="s">
        <v>1307</v>
      </c>
      <c r="M563" t="s">
        <v>1307</v>
      </c>
      <c r="O563" t="s">
        <v>1307</v>
      </c>
      <c r="P563" t="s">
        <v>1307</v>
      </c>
      <c r="R563" t="s">
        <v>1307</v>
      </c>
      <c r="S563" t="s">
        <v>1307</v>
      </c>
      <c r="T563" t="s">
        <v>1307</v>
      </c>
      <c r="U563" t="s">
        <v>1307</v>
      </c>
      <c r="V563" t="s">
        <v>1307</v>
      </c>
    </row>
    <row r="564" spans="1:22">
      <c r="A564" s="92" t="s">
        <v>992</v>
      </c>
      <c r="B564" s="16" t="str">
        <f>VLOOKUP(A564,'Planning Periods'!$E$2:$N$540,10,FALSE)</f>
        <v>10/15/2021 - 10/15/2029</v>
      </c>
      <c r="C564" s="91">
        <v>2014</v>
      </c>
      <c r="D564" s="91" t="str">
        <f t="shared" si="8"/>
        <v>Downey 2014</v>
      </c>
      <c r="E564" s="91">
        <v>210</v>
      </c>
      <c r="F564" s="363">
        <v>0</v>
      </c>
      <c r="G564" s="91">
        <v>0</v>
      </c>
      <c r="H564" s="91">
        <v>0</v>
      </c>
      <c r="I564" s="90"/>
      <c r="J564" s="91">
        <v>123</v>
      </c>
      <c r="K564" s="363">
        <v>0</v>
      </c>
      <c r="L564" s="91">
        <v>0</v>
      </c>
      <c r="M564" s="91">
        <v>0</v>
      </c>
      <c r="N564" s="90"/>
      <c r="O564" s="91">
        <v>135</v>
      </c>
      <c r="P564" s="91">
        <v>20</v>
      </c>
      <c r="Q564" s="90"/>
      <c r="R564" s="91">
        <v>346</v>
      </c>
      <c r="S564" s="91">
        <v>12</v>
      </c>
      <c r="T564" s="90">
        <v>0</v>
      </c>
      <c r="U564" s="91">
        <v>814</v>
      </c>
      <c r="V564" s="91">
        <v>32</v>
      </c>
    </row>
    <row r="565" spans="1:22">
      <c r="A565" s="92" t="s">
        <v>992</v>
      </c>
      <c r="B565" s="16" t="str">
        <f>VLOOKUP(A565,'Planning Periods'!$E$2:$N$540,10,FALSE)</f>
        <v>10/15/2021 - 10/15/2029</v>
      </c>
      <c r="C565" s="91">
        <v>2015</v>
      </c>
      <c r="D565" s="91" t="str">
        <f t="shared" si="8"/>
        <v>Downey 2015</v>
      </c>
      <c r="E565" s="91">
        <v>210</v>
      </c>
      <c r="F565" s="363">
        <v>0</v>
      </c>
      <c r="G565" s="91">
        <v>0</v>
      </c>
      <c r="H565" s="91">
        <v>0</v>
      </c>
      <c r="I565" s="90"/>
      <c r="J565" s="91">
        <v>123</v>
      </c>
      <c r="K565" s="363">
        <v>0</v>
      </c>
      <c r="L565" s="91">
        <v>0</v>
      </c>
      <c r="M565" s="91">
        <v>0</v>
      </c>
      <c r="N565" s="90"/>
      <c r="O565" s="91">
        <v>135</v>
      </c>
      <c r="P565" s="91">
        <v>50</v>
      </c>
      <c r="Q565" s="90"/>
      <c r="R565" s="91">
        <v>346</v>
      </c>
      <c r="S565" s="91">
        <v>13</v>
      </c>
      <c r="T565" s="90">
        <v>0</v>
      </c>
      <c r="U565" s="91">
        <v>814</v>
      </c>
      <c r="V565" s="91">
        <v>63</v>
      </c>
    </row>
    <row r="566" spans="1:22">
      <c r="A566" s="92" t="s">
        <v>992</v>
      </c>
      <c r="B566" s="16" t="str">
        <f>VLOOKUP(A566,'Planning Periods'!$E$2:$N$540,10,FALSE)</f>
        <v>10/15/2021 - 10/15/2029</v>
      </c>
      <c r="C566" s="91">
        <v>2016</v>
      </c>
      <c r="D566" s="91" t="str">
        <f t="shared" si="8"/>
        <v>Downey 2016</v>
      </c>
      <c r="E566" s="91">
        <v>210</v>
      </c>
      <c r="F566" s="363">
        <v>0</v>
      </c>
      <c r="G566" s="91">
        <v>0</v>
      </c>
      <c r="H566" s="91">
        <v>0</v>
      </c>
      <c r="I566" s="90"/>
      <c r="J566" s="91">
        <v>123</v>
      </c>
      <c r="K566" s="363">
        <v>6</v>
      </c>
      <c r="L566" s="91">
        <v>6</v>
      </c>
      <c r="M566" s="91">
        <v>0</v>
      </c>
      <c r="N566" s="90"/>
      <c r="O566" s="91">
        <v>135</v>
      </c>
      <c r="P566" s="91">
        <v>0</v>
      </c>
      <c r="Q566" s="90"/>
      <c r="R566" s="91">
        <v>346</v>
      </c>
      <c r="S566" s="91">
        <v>44</v>
      </c>
      <c r="T566" s="90">
        <v>0</v>
      </c>
      <c r="U566" s="91">
        <v>814</v>
      </c>
      <c r="V566" s="91">
        <v>50</v>
      </c>
    </row>
    <row r="567" spans="1:22">
      <c r="A567" s="92" t="s">
        <v>992</v>
      </c>
      <c r="B567" s="16" t="str">
        <f>VLOOKUP(A567,'Planning Periods'!$E$2:$N$540,10,FALSE)</f>
        <v>10/15/2021 - 10/15/2029</v>
      </c>
      <c r="C567" s="91">
        <v>2017</v>
      </c>
      <c r="D567" s="91" t="str">
        <f t="shared" si="8"/>
        <v>Downey 2017</v>
      </c>
      <c r="E567" s="91">
        <v>210</v>
      </c>
      <c r="F567" s="363">
        <v>0</v>
      </c>
      <c r="G567" s="91">
        <v>0</v>
      </c>
      <c r="H567" s="91">
        <v>0</v>
      </c>
      <c r="I567" s="90"/>
      <c r="J567" s="91">
        <v>123</v>
      </c>
      <c r="K567" s="363">
        <v>0</v>
      </c>
      <c r="L567" s="91">
        <v>0</v>
      </c>
      <c r="M567" s="91">
        <v>0</v>
      </c>
      <c r="N567" s="90"/>
      <c r="O567" s="91">
        <v>135</v>
      </c>
      <c r="P567" s="91">
        <v>0</v>
      </c>
      <c r="Q567" s="90"/>
      <c r="R567" s="91">
        <v>346</v>
      </c>
      <c r="S567" s="91">
        <v>135</v>
      </c>
      <c r="T567" s="90">
        <v>0</v>
      </c>
      <c r="U567" s="91">
        <v>814</v>
      </c>
      <c r="V567" s="91">
        <v>135</v>
      </c>
    </row>
    <row r="568" spans="1:22">
      <c r="A568" s="92" t="s">
        <v>939</v>
      </c>
      <c r="B568" s="16"/>
      <c r="C568" s="91">
        <v>2013</v>
      </c>
      <c r="D568" s="91" t="str">
        <f t="shared" si="8"/>
        <v>Duarte 2013</v>
      </c>
      <c r="E568" s="91" t="s">
        <v>1307</v>
      </c>
      <c r="F568" s="363" t="s">
        <v>1307</v>
      </c>
      <c r="G568" s="91" t="s">
        <v>1307</v>
      </c>
      <c r="H568" s="91" t="s">
        <v>1307</v>
      </c>
      <c r="I568" s="90"/>
      <c r="J568" s="91" t="s">
        <v>1307</v>
      </c>
      <c r="K568" s="363" t="s">
        <v>1307</v>
      </c>
      <c r="L568" s="91" t="s">
        <v>1307</v>
      </c>
      <c r="M568" s="91" t="s">
        <v>1307</v>
      </c>
      <c r="N568" s="90"/>
      <c r="O568" s="91" t="s">
        <v>1307</v>
      </c>
      <c r="P568" s="91" t="s">
        <v>1307</v>
      </c>
      <c r="Q568" s="90"/>
      <c r="R568" s="91" t="s">
        <v>1307</v>
      </c>
      <c r="S568" s="91" t="s">
        <v>1307</v>
      </c>
      <c r="T568" s="90" t="s">
        <v>1307</v>
      </c>
      <c r="U568" s="91" t="s">
        <v>1307</v>
      </c>
      <c r="V568" s="91" t="s">
        <v>1307</v>
      </c>
    </row>
    <row r="569" spans="1:22">
      <c r="A569" s="92" t="s">
        <v>939</v>
      </c>
      <c r="B569" s="16" t="str">
        <f>VLOOKUP(A569,'Planning Periods'!$E$2:$N$540,10,FALSE)</f>
        <v>10/15/2021 - 10/15/2029</v>
      </c>
      <c r="C569" s="91">
        <v>2014</v>
      </c>
      <c r="D569" s="91" t="str">
        <f t="shared" si="8"/>
        <v>Duarte 2014</v>
      </c>
      <c r="E569" s="91">
        <v>87</v>
      </c>
      <c r="F569" s="363">
        <v>0</v>
      </c>
      <c r="G569" s="91">
        <v>0</v>
      </c>
      <c r="H569" s="91">
        <v>0</v>
      </c>
      <c r="I569" s="90"/>
      <c r="J569" s="91">
        <v>53</v>
      </c>
      <c r="K569" s="363">
        <v>0</v>
      </c>
      <c r="L569" s="91">
        <v>0</v>
      </c>
      <c r="M569" s="91">
        <v>0</v>
      </c>
      <c r="N569" s="90"/>
      <c r="O569" s="91">
        <v>55</v>
      </c>
      <c r="P569" s="91">
        <v>0</v>
      </c>
      <c r="Q569" s="90"/>
      <c r="R569" s="91">
        <v>142</v>
      </c>
      <c r="S569" s="91">
        <v>0</v>
      </c>
      <c r="T569" s="90">
        <v>0</v>
      </c>
      <c r="U569" s="91">
        <v>337</v>
      </c>
      <c r="V569" s="91">
        <v>0</v>
      </c>
    </row>
    <row r="570" spans="1:22">
      <c r="A570" s="92" t="s">
        <v>939</v>
      </c>
      <c r="B570" s="16" t="str">
        <f>VLOOKUP(A570,'Planning Periods'!$E$2:$N$540,10,FALSE)</f>
        <v>10/15/2021 - 10/15/2029</v>
      </c>
      <c r="C570" s="91">
        <v>2015</v>
      </c>
      <c r="D570" s="91" t="str">
        <f t="shared" si="8"/>
        <v>Duarte 2015</v>
      </c>
      <c r="E570" s="91">
        <v>87</v>
      </c>
      <c r="F570" s="363">
        <v>42</v>
      </c>
      <c r="G570" s="91">
        <v>42</v>
      </c>
      <c r="H570" s="91">
        <v>0</v>
      </c>
      <c r="I570" s="90"/>
      <c r="J570" s="91">
        <v>53</v>
      </c>
      <c r="K570" s="363">
        <v>1</v>
      </c>
      <c r="L570" s="91">
        <v>1</v>
      </c>
      <c r="M570" s="91">
        <v>0</v>
      </c>
      <c r="N570" s="90"/>
      <c r="O570" s="91">
        <v>55</v>
      </c>
      <c r="P570" s="91">
        <v>0</v>
      </c>
      <c r="Q570" s="90"/>
      <c r="R570" s="91">
        <v>142</v>
      </c>
      <c r="S570" s="91">
        <v>0</v>
      </c>
      <c r="T570" s="90">
        <v>0</v>
      </c>
      <c r="U570" s="91">
        <v>337</v>
      </c>
      <c r="V570" s="91">
        <v>43</v>
      </c>
    </row>
    <row r="571" spans="1:22">
      <c r="A571" s="92" t="s">
        <v>939</v>
      </c>
      <c r="B571" s="16" t="str">
        <f>VLOOKUP(A571,'Planning Periods'!$E$2:$N$540,10,FALSE)</f>
        <v>10/15/2021 - 10/15/2029</v>
      </c>
      <c r="C571" s="91">
        <v>2016</v>
      </c>
      <c r="D571" s="91" t="str">
        <f t="shared" si="8"/>
        <v>Duarte 2016</v>
      </c>
      <c r="E571" s="91">
        <v>87</v>
      </c>
      <c r="F571" s="363">
        <v>0</v>
      </c>
      <c r="G571" s="91">
        <v>0</v>
      </c>
      <c r="H571" s="91">
        <v>0</v>
      </c>
      <c r="I571" s="90"/>
      <c r="J571" s="91">
        <v>53</v>
      </c>
      <c r="K571" s="363">
        <v>0</v>
      </c>
      <c r="L571" s="91">
        <v>0</v>
      </c>
      <c r="M571" s="91">
        <v>0</v>
      </c>
      <c r="N571" s="90"/>
      <c r="O571" s="91">
        <v>55</v>
      </c>
      <c r="P571" s="91">
        <v>2</v>
      </c>
      <c r="Q571" s="90"/>
      <c r="R571" s="91">
        <v>142</v>
      </c>
      <c r="S571" s="91">
        <v>0</v>
      </c>
      <c r="T571" s="90">
        <v>0</v>
      </c>
      <c r="U571" s="91">
        <v>337</v>
      </c>
      <c r="V571" s="91">
        <v>2</v>
      </c>
    </row>
    <row r="572" spans="1:22">
      <c r="A572" s="92" t="s">
        <v>939</v>
      </c>
      <c r="B572" s="16" t="str">
        <f>VLOOKUP(A572,'Planning Periods'!$E$2:$N$540,10,FALSE)</f>
        <v>10/15/2021 - 10/15/2029</v>
      </c>
      <c r="C572" s="91">
        <v>2017</v>
      </c>
      <c r="D572" s="91" t="str">
        <f t="shared" si="8"/>
        <v>Duarte 2017</v>
      </c>
      <c r="E572" s="91">
        <v>87</v>
      </c>
      <c r="F572" s="363">
        <v>0</v>
      </c>
      <c r="G572" s="91">
        <v>0</v>
      </c>
      <c r="H572" s="91">
        <v>0</v>
      </c>
      <c r="I572" s="90"/>
      <c r="J572" s="91">
        <v>53</v>
      </c>
      <c r="K572" s="363">
        <v>0</v>
      </c>
      <c r="L572" s="91">
        <v>0</v>
      </c>
      <c r="M572" s="91">
        <v>0</v>
      </c>
      <c r="N572" s="90"/>
      <c r="O572" s="91">
        <v>55</v>
      </c>
      <c r="P572" s="91">
        <v>1</v>
      </c>
      <c r="Q572" s="90"/>
      <c r="R572" s="91">
        <v>142</v>
      </c>
      <c r="S572" s="91">
        <v>1</v>
      </c>
      <c r="T572" s="90">
        <v>0</v>
      </c>
      <c r="U572" s="91">
        <v>337</v>
      </c>
      <c r="V572" s="91">
        <v>2</v>
      </c>
    </row>
    <row r="573" spans="1:22">
      <c r="A573" s="92" t="s">
        <v>1058</v>
      </c>
      <c r="B573" s="16" t="str">
        <f>VLOOKUP(A573,'Planning Periods'!$E$2:$N$540,10,FALSE)</f>
        <v>01/31/2023 - 01/31/2031</v>
      </c>
      <c r="C573" s="91">
        <v>2014</v>
      </c>
      <c r="D573" s="91" t="str">
        <f t="shared" si="8"/>
        <v>Dublin 2014</v>
      </c>
      <c r="E573" s="91" t="s">
        <v>1307</v>
      </c>
      <c r="F573" s="363" t="s">
        <v>1307</v>
      </c>
      <c r="G573" s="91" t="s">
        <v>1307</v>
      </c>
      <c r="H573" s="91" t="s">
        <v>1307</v>
      </c>
      <c r="I573" s="90"/>
      <c r="J573" s="91" t="s">
        <v>1307</v>
      </c>
      <c r="K573" s="363" t="s">
        <v>1307</v>
      </c>
      <c r="L573" s="91" t="s">
        <v>1307</v>
      </c>
      <c r="M573" s="91" t="s">
        <v>1307</v>
      </c>
      <c r="N573" s="90"/>
      <c r="O573" s="91" t="s">
        <v>1307</v>
      </c>
      <c r="P573" s="91" t="s">
        <v>1307</v>
      </c>
      <c r="Q573" s="90"/>
      <c r="R573" s="91" t="s">
        <v>1307</v>
      </c>
      <c r="S573" s="91" t="s">
        <v>1307</v>
      </c>
      <c r="T573" s="90" t="s">
        <v>1307</v>
      </c>
      <c r="U573" s="91" t="s">
        <v>1307</v>
      </c>
      <c r="V573" s="91" t="s">
        <v>1307</v>
      </c>
    </row>
    <row r="574" spans="1:22">
      <c r="A574" s="92" t="s">
        <v>1058</v>
      </c>
      <c r="B574" s="16" t="str">
        <f>VLOOKUP(A574,'Planning Periods'!$E$2:$N$540,10,FALSE)</f>
        <v>01/31/2023 - 01/31/2031</v>
      </c>
      <c r="C574" s="91">
        <v>2015</v>
      </c>
      <c r="D574" s="91" t="str">
        <f t="shared" si="8"/>
        <v>Dublin 2015</v>
      </c>
      <c r="E574" s="91">
        <v>796</v>
      </c>
      <c r="F574" s="363">
        <v>26</v>
      </c>
      <c r="G574" s="91">
        <v>26</v>
      </c>
      <c r="H574" s="91">
        <v>0</v>
      </c>
      <c r="I574" s="90"/>
      <c r="J574" s="91">
        <v>446</v>
      </c>
      <c r="K574" s="363">
        <v>39</v>
      </c>
      <c r="L574" s="91">
        <v>39</v>
      </c>
      <c r="M574" s="91">
        <v>0</v>
      </c>
      <c r="N574" s="90"/>
      <c r="O574" s="91">
        <v>425</v>
      </c>
      <c r="P574" s="91">
        <v>4</v>
      </c>
      <c r="Q574" s="90"/>
      <c r="R574" s="91">
        <v>618</v>
      </c>
      <c r="S574" s="91">
        <v>839</v>
      </c>
      <c r="T574" s="90">
        <v>0</v>
      </c>
      <c r="U574" s="91">
        <v>2285</v>
      </c>
      <c r="V574" s="91">
        <v>908</v>
      </c>
    </row>
    <row r="575" spans="1:22">
      <c r="A575" s="92" t="s">
        <v>1058</v>
      </c>
      <c r="B575" s="16" t="str">
        <f>VLOOKUP(A575,'Planning Periods'!$E$2:$N$540,10,FALSE)</f>
        <v>01/31/2023 - 01/31/2031</v>
      </c>
      <c r="C575" s="91">
        <v>2016</v>
      </c>
      <c r="D575" s="91" t="str">
        <f t="shared" si="8"/>
        <v>Dublin 2016</v>
      </c>
      <c r="E575" s="91">
        <v>796</v>
      </c>
      <c r="F575" s="363">
        <v>0</v>
      </c>
      <c r="G575" s="91">
        <v>0</v>
      </c>
      <c r="H575" s="91">
        <v>0</v>
      </c>
      <c r="I575" s="90"/>
      <c r="J575" s="91">
        <v>446</v>
      </c>
      <c r="K575" s="363">
        <v>0</v>
      </c>
      <c r="L575" s="91">
        <v>0</v>
      </c>
      <c r="M575" s="91">
        <v>0</v>
      </c>
      <c r="N575" s="90"/>
      <c r="O575" s="91">
        <v>425</v>
      </c>
      <c r="P575" s="91">
        <v>2</v>
      </c>
      <c r="Q575" s="90"/>
      <c r="R575" s="91">
        <v>618</v>
      </c>
      <c r="S575" s="91">
        <v>612</v>
      </c>
      <c r="T575" s="90">
        <v>0</v>
      </c>
      <c r="U575" s="91">
        <v>2285</v>
      </c>
      <c r="V575" s="91">
        <v>614</v>
      </c>
    </row>
    <row r="576" spans="1:22">
      <c r="A576" s="92" t="s">
        <v>1058</v>
      </c>
      <c r="B576" s="16" t="str">
        <f>VLOOKUP(A576,'Planning Periods'!$E$2:$N$540,10,FALSE)</f>
        <v>01/31/2023 - 01/31/2031</v>
      </c>
      <c r="C576" s="91">
        <v>2017</v>
      </c>
      <c r="D576" s="91" t="str">
        <f t="shared" si="8"/>
        <v>Dublin 2017</v>
      </c>
      <c r="E576" s="91">
        <v>796</v>
      </c>
      <c r="F576" s="363">
        <v>0</v>
      </c>
      <c r="G576" s="91">
        <v>0</v>
      </c>
      <c r="H576" s="91">
        <v>0</v>
      </c>
      <c r="I576" s="90"/>
      <c r="J576" s="91">
        <v>446</v>
      </c>
      <c r="K576" s="363">
        <v>0</v>
      </c>
      <c r="L576" s="91">
        <v>0</v>
      </c>
      <c r="M576" s="91">
        <v>0</v>
      </c>
      <c r="N576" s="90"/>
      <c r="O576" s="91">
        <v>425</v>
      </c>
      <c r="P576" s="91">
        <v>8</v>
      </c>
      <c r="Q576" s="90"/>
      <c r="R576" s="91">
        <v>618</v>
      </c>
      <c r="S576" s="91">
        <v>1187</v>
      </c>
      <c r="T576" s="90">
        <v>0</v>
      </c>
      <c r="U576" s="91">
        <v>2285</v>
      </c>
      <c r="V576" s="91">
        <v>1195</v>
      </c>
    </row>
    <row r="577" spans="1:22">
      <c r="A577" t="s">
        <v>1193</v>
      </c>
      <c r="B577" s="16" t="str">
        <f>VLOOKUP(A577,'Planning Periods'!$E$2:$N$540,10,FALSE)</f>
        <v>02/15/2023 - 02/15/2031</v>
      </c>
      <c r="C577" s="91">
        <v>2014</v>
      </c>
      <c r="D577" s="91" t="str">
        <f t="shared" si="8"/>
        <v>Dunsmuir 2014</v>
      </c>
      <c r="E577" s="363">
        <v>7</v>
      </c>
      <c r="F577" s="363">
        <v>0</v>
      </c>
      <c r="G577" s="363">
        <v>0</v>
      </c>
      <c r="H577" s="363">
        <v>0</v>
      </c>
      <c r="I577" s="363">
        <v>0</v>
      </c>
      <c r="J577" s="363">
        <v>7</v>
      </c>
      <c r="K577" s="363">
        <v>0</v>
      </c>
      <c r="L577" s="363">
        <v>0</v>
      </c>
      <c r="M577" s="363">
        <v>0</v>
      </c>
      <c r="N577" s="363">
        <v>0</v>
      </c>
      <c r="O577" s="363">
        <v>8</v>
      </c>
      <c r="P577" s="363">
        <v>0</v>
      </c>
      <c r="Q577" s="363"/>
      <c r="R577" s="363">
        <v>12</v>
      </c>
      <c r="S577" s="363">
        <v>0</v>
      </c>
      <c r="T577" s="363">
        <v>0</v>
      </c>
      <c r="U577" s="363">
        <v>34</v>
      </c>
      <c r="V577" s="363">
        <v>0</v>
      </c>
    </row>
    <row r="578" spans="1:22">
      <c r="A578" t="s">
        <v>1193</v>
      </c>
      <c r="B578" s="16" t="str">
        <f>VLOOKUP(A578,'Planning Periods'!$E$2:$N$540,10,FALSE)</f>
        <v>02/15/2023 - 02/15/2031</v>
      </c>
      <c r="C578" s="91">
        <v>2015</v>
      </c>
      <c r="D578" s="91" t="str">
        <f t="shared" si="8"/>
        <v>Dunsmuir 2015</v>
      </c>
      <c r="E578">
        <v>7</v>
      </c>
      <c r="F578">
        <v>0</v>
      </c>
      <c r="G578">
        <v>0</v>
      </c>
      <c r="H578">
        <v>0</v>
      </c>
      <c r="J578">
        <v>7</v>
      </c>
      <c r="K578">
        <v>0</v>
      </c>
      <c r="L578">
        <v>0</v>
      </c>
      <c r="M578">
        <v>0</v>
      </c>
      <c r="O578">
        <v>8</v>
      </c>
      <c r="P578">
        <v>0</v>
      </c>
      <c r="R578">
        <v>12</v>
      </c>
      <c r="S578">
        <v>1</v>
      </c>
      <c r="T578">
        <v>0</v>
      </c>
      <c r="U578">
        <v>34</v>
      </c>
      <c r="V578">
        <v>1</v>
      </c>
    </row>
    <row r="579" spans="1:22">
      <c r="A579" t="s">
        <v>1193</v>
      </c>
      <c r="B579" s="16" t="str">
        <f>VLOOKUP(A579,'Planning Periods'!$E$2:$N$540,10,FALSE)</f>
        <v>02/15/2023 - 02/15/2031</v>
      </c>
      <c r="C579" s="91">
        <v>2016</v>
      </c>
      <c r="D579" s="91" t="str">
        <f t="shared" si="8"/>
        <v>Dunsmuir 2016</v>
      </c>
      <c r="E579">
        <v>7</v>
      </c>
      <c r="F579">
        <v>0</v>
      </c>
      <c r="G579">
        <v>0</v>
      </c>
      <c r="H579">
        <v>0</v>
      </c>
      <c r="J579">
        <v>7</v>
      </c>
      <c r="K579">
        <v>0</v>
      </c>
      <c r="L579">
        <v>0</v>
      </c>
      <c r="M579">
        <v>0</v>
      </c>
      <c r="O579">
        <v>8</v>
      </c>
      <c r="P579">
        <v>0</v>
      </c>
      <c r="R579">
        <v>12</v>
      </c>
      <c r="S579">
        <v>1</v>
      </c>
      <c r="T579">
        <v>0</v>
      </c>
      <c r="U579">
        <v>34</v>
      </c>
      <c r="V579">
        <v>1</v>
      </c>
    </row>
    <row r="580" spans="1:22">
      <c r="A580" t="s">
        <v>1193</v>
      </c>
      <c r="B580" s="16" t="str">
        <f>VLOOKUP(A580,'Planning Periods'!$E$2:$N$540,10,FALSE)</f>
        <v>02/15/2023 - 02/15/2031</v>
      </c>
      <c r="C580" s="91">
        <v>2017</v>
      </c>
      <c r="D580" s="91" t="str">
        <f t="shared" si="8"/>
        <v>Dunsmuir 2017</v>
      </c>
      <c r="E580">
        <v>7</v>
      </c>
      <c r="F580">
        <v>0</v>
      </c>
      <c r="G580">
        <v>0</v>
      </c>
      <c r="H580">
        <v>0</v>
      </c>
      <c r="J580">
        <v>7</v>
      </c>
      <c r="K580">
        <v>0</v>
      </c>
      <c r="L580">
        <v>0</v>
      </c>
      <c r="M580">
        <v>0</v>
      </c>
      <c r="O580">
        <v>8</v>
      </c>
      <c r="P580">
        <v>0</v>
      </c>
      <c r="R580">
        <v>12</v>
      </c>
      <c r="S580">
        <v>1</v>
      </c>
      <c r="T580">
        <v>0</v>
      </c>
      <c r="U580">
        <v>34</v>
      </c>
      <c r="V580">
        <v>1</v>
      </c>
    </row>
    <row r="581" spans="1:22">
      <c r="A581" s="92" t="s">
        <v>1061</v>
      </c>
      <c r="B581" s="16" t="str">
        <f>VLOOKUP(A581,'Planning Periods'!$E$2:$N$540,10,FALSE)</f>
        <v>01/31/2023 - 01/31/2031</v>
      </c>
      <c r="C581" s="91">
        <v>2014</v>
      </c>
      <c r="D581" s="91" t="str">
        <f t="shared" si="8"/>
        <v>East Palo Alto 2014</v>
      </c>
      <c r="E581" t="s">
        <v>1307</v>
      </c>
      <c r="F581" t="s">
        <v>1307</v>
      </c>
      <c r="G581" t="s">
        <v>1307</v>
      </c>
      <c r="H581" t="s">
        <v>1307</v>
      </c>
      <c r="J581" t="s">
        <v>1307</v>
      </c>
      <c r="K581" t="s">
        <v>1307</v>
      </c>
      <c r="L581" t="s">
        <v>1307</v>
      </c>
      <c r="M581" t="s">
        <v>1307</v>
      </c>
      <c r="O581" t="s">
        <v>1307</v>
      </c>
      <c r="P581" t="s">
        <v>1307</v>
      </c>
      <c r="R581" t="s">
        <v>1307</v>
      </c>
      <c r="S581" t="s">
        <v>1307</v>
      </c>
      <c r="T581" t="s">
        <v>1307</v>
      </c>
      <c r="U581" t="s">
        <v>1307</v>
      </c>
      <c r="V581" t="s">
        <v>1307</v>
      </c>
    </row>
    <row r="582" spans="1:22">
      <c r="A582" s="92" t="s">
        <v>1061</v>
      </c>
      <c r="B582" s="16" t="str">
        <f>VLOOKUP(A582,'Planning Periods'!$E$2:$N$540,10,FALSE)</f>
        <v>01/31/2023 - 01/31/2031</v>
      </c>
      <c r="C582" s="91">
        <v>2015</v>
      </c>
      <c r="D582" s="91" t="str">
        <f t="shared" si="8"/>
        <v>East Palo Alto 2015</v>
      </c>
      <c r="E582" s="91">
        <v>64</v>
      </c>
      <c r="F582" s="363">
        <v>0</v>
      </c>
      <c r="G582" s="91">
        <v>0</v>
      </c>
      <c r="H582" s="91">
        <v>0</v>
      </c>
      <c r="I582" s="90"/>
      <c r="J582" s="91">
        <v>54</v>
      </c>
      <c r="K582" s="363">
        <v>8</v>
      </c>
      <c r="L582" s="91">
        <v>8</v>
      </c>
      <c r="M582" s="91">
        <v>0</v>
      </c>
      <c r="N582" s="90"/>
      <c r="O582" s="91">
        <v>83</v>
      </c>
      <c r="P582" s="91">
        <v>0</v>
      </c>
      <c r="Q582" s="90"/>
      <c r="R582" s="91">
        <v>266</v>
      </c>
      <c r="S582" s="91">
        <v>0</v>
      </c>
      <c r="T582" s="90">
        <v>0</v>
      </c>
      <c r="U582" s="91">
        <v>467</v>
      </c>
      <c r="V582" s="91">
        <v>8</v>
      </c>
    </row>
    <row r="583" spans="1:22">
      <c r="A583" s="92" t="s">
        <v>1061</v>
      </c>
      <c r="B583" s="16" t="str">
        <f>VLOOKUP(A583,'Planning Periods'!$E$2:$N$540,10,FALSE)</f>
        <v>01/31/2023 - 01/31/2031</v>
      </c>
      <c r="C583" s="91">
        <v>2016</v>
      </c>
      <c r="D583" s="91" t="str">
        <f t="shared" si="8"/>
        <v>East Palo Alto 2016</v>
      </c>
      <c r="E583" s="91">
        <v>64</v>
      </c>
      <c r="F583" s="363">
        <v>0</v>
      </c>
      <c r="G583" s="91">
        <v>0</v>
      </c>
      <c r="H583" s="91">
        <v>0</v>
      </c>
      <c r="I583" s="90"/>
      <c r="J583" s="91">
        <v>54</v>
      </c>
      <c r="K583" s="363">
        <v>0</v>
      </c>
      <c r="L583" s="91">
        <v>0</v>
      </c>
      <c r="M583" s="91">
        <v>0</v>
      </c>
      <c r="N583" s="90"/>
      <c r="O583" s="91">
        <v>83</v>
      </c>
      <c r="P583" s="91">
        <v>33</v>
      </c>
      <c r="Q583" s="90"/>
      <c r="R583" s="91">
        <v>266</v>
      </c>
      <c r="S583" s="91">
        <v>0</v>
      </c>
      <c r="T583" s="90">
        <v>0</v>
      </c>
      <c r="U583" s="91">
        <v>467</v>
      </c>
      <c r="V583" s="91">
        <v>33</v>
      </c>
    </row>
    <row r="584" spans="1:22">
      <c r="A584" s="92" t="s">
        <v>1061</v>
      </c>
      <c r="B584" s="16" t="str">
        <f>VLOOKUP(A584,'Planning Periods'!$E$2:$N$540,10,FALSE)</f>
        <v>01/31/2023 - 01/31/2031</v>
      </c>
      <c r="C584" s="91">
        <v>2017</v>
      </c>
      <c r="D584" s="91" t="str">
        <f t="shared" si="8"/>
        <v>East Palo Alto 2017</v>
      </c>
      <c r="E584" s="91">
        <v>64</v>
      </c>
      <c r="F584" s="363">
        <v>16</v>
      </c>
      <c r="G584" s="91">
        <v>16</v>
      </c>
      <c r="H584" s="91">
        <v>0</v>
      </c>
      <c r="I584" s="90"/>
      <c r="J584" s="91">
        <v>54</v>
      </c>
      <c r="K584" s="363">
        <v>24</v>
      </c>
      <c r="L584" s="91">
        <v>24</v>
      </c>
      <c r="M584" s="91">
        <v>0</v>
      </c>
      <c r="N584" s="90"/>
      <c r="O584" s="91">
        <v>83</v>
      </c>
      <c r="P584" s="91">
        <v>0</v>
      </c>
      <c r="Q584" s="90"/>
      <c r="R584" s="91">
        <v>266</v>
      </c>
      <c r="S584" s="91">
        <v>5</v>
      </c>
      <c r="T584" s="90">
        <v>0</v>
      </c>
      <c r="U584" s="91">
        <v>467</v>
      </c>
      <c r="V584" s="91">
        <v>45</v>
      </c>
    </row>
    <row r="585" spans="1:22">
      <c r="A585" s="92" t="s">
        <v>1008</v>
      </c>
      <c r="B585" s="16"/>
      <c r="C585" s="91">
        <v>2013</v>
      </c>
      <c r="D585" s="91" t="str">
        <f t="shared" si="8"/>
        <v>Eastvale 2013</v>
      </c>
      <c r="E585" s="91" t="s">
        <v>1307</v>
      </c>
      <c r="F585" s="363" t="s">
        <v>1307</v>
      </c>
      <c r="G585" s="91" t="s">
        <v>1307</v>
      </c>
      <c r="H585" s="91" t="s">
        <v>1307</v>
      </c>
      <c r="I585" s="90"/>
      <c r="J585" s="91" t="s">
        <v>1307</v>
      </c>
      <c r="K585" s="363" t="s">
        <v>1307</v>
      </c>
      <c r="L585" s="91" t="s">
        <v>1307</v>
      </c>
      <c r="M585" s="91" t="s">
        <v>1307</v>
      </c>
      <c r="N585" s="90"/>
      <c r="O585" s="91" t="s">
        <v>1307</v>
      </c>
      <c r="P585" s="91" t="s">
        <v>1307</v>
      </c>
      <c r="Q585" s="90"/>
      <c r="R585" s="91" t="s">
        <v>1307</v>
      </c>
      <c r="S585" s="91" t="s">
        <v>1307</v>
      </c>
      <c r="T585" s="90" t="s">
        <v>1307</v>
      </c>
      <c r="U585" s="91" t="s">
        <v>1307</v>
      </c>
      <c r="V585" s="91" t="s">
        <v>1307</v>
      </c>
    </row>
    <row r="586" spans="1:22">
      <c r="A586" s="92" t="s">
        <v>1008</v>
      </c>
      <c r="B586" s="16" t="str">
        <f>VLOOKUP(A586,'Planning Periods'!$E$2:$N$540,10,FALSE)</f>
        <v>10/15/2021 - 10/15/2029</v>
      </c>
      <c r="C586" s="91">
        <v>2014</v>
      </c>
      <c r="D586" s="91" t="str">
        <f t="shared" si="8"/>
        <v>Eastvale 2014</v>
      </c>
      <c r="E586" s="91">
        <v>374</v>
      </c>
      <c r="F586" s="363">
        <v>0</v>
      </c>
      <c r="G586" s="91">
        <v>0</v>
      </c>
      <c r="H586" s="91">
        <v>0</v>
      </c>
      <c r="I586" s="90"/>
      <c r="J586" s="91">
        <v>250</v>
      </c>
      <c r="K586" s="363">
        <v>0</v>
      </c>
      <c r="L586" s="91">
        <v>0</v>
      </c>
      <c r="M586" s="91">
        <v>0</v>
      </c>
      <c r="N586" s="90"/>
      <c r="O586" s="91">
        <v>274</v>
      </c>
      <c r="P586" s="91">
        <v>0</v>
      </c>
      <c r="Q586" s="90"/>
      <c r="R586" s="91">
        <v>565</v>
      </c>
      <c r="S586" s="91">
        <v>429</v>
      </c>
      <c r="T586" s="90">
        <v>0</v>
      </c>
      <c r="U586" s="91">
        <v>1463</v>
      </c>
      <c r="V586" s="91">
        <v>429</v>
      </c>
    </row>
    <row r="587" spans="1:22">
      <c r="A587" s="92" t="s">
        <v>1008</v>
      </c>
      <c r="B587" s="16" t="str">
        <f>VLOOKUP(A587,'Planning Periods'!$E$2:$N$540,10,FALSE)</f>
        <v>10/15/2021 - 10/15/2029</v>
      </c>
      <c r="C587" s="91">
        <v>2015</v>
      </c>
      <c r="D587" s="91" t="str">
        <f t="shared" si="8"/>
        <v>Eastvale 2015</v>
      </c>
      <c r="E587" s="91">
        <v>374</v>
      </c>
      <c r="F587" s="363">
        <v>0</v>
      </c>
      <c r="G587" s="91">
        <v>0</v>
      </c>
      <c r="H587" s="91">
        <v>0</v>
      </c>
      <c r="I587" s="90"/>
      <c r="J587" s="91">
        <v>250</v>
      </c>
      <c r="K587" s="363">
        <v>0</v>
      </c>
      <c r="L587" s="91">
        <v>0</v>
      </c>
      <c r="M587" s="91">
        <v>0</v>
      </c>
      <c r="N587" s="90"/>
      <c r="O587" s="91">
        <v>274</v>
      </c>
      <c r="P587" s="91">
        <v>0</v>
      </c>
      <c r="Q587" s="90"/>
      <c r="R587" s="91">
        <v>565</v>
      </c>
      <c r="S587" s="91">
        <v>306</v>
      </c>
      <c r="T587" s="90">
        <v>0</v>
      </c>
      <c r="U587" s="91">
        <v>1463</v>
      </c>
      <c r="V587" s="91">
        <v>306</v>
      </c>
    </row>
    <row r="588" spans="1:22">
      <c r="A588" s="92" t="s">
        <v>1008</v>
      </c>
      <c r="B588" s="16" t="str">
        <f>VLOOKUP(A588,'Planning Periods'!$E$2:$N$540,10,FALSE)</f>
        <v>10/15/2021 - 10/15/2029</v>
      </c>
      <c r="C588" s="91">
        <v>2016</v>
      </c>
      <c r="D588" s="91" t="str">
        <f t="shared" si="8"/>
        <v>Eastvale 2016</v>
      </c>
      <c r="E588" s="91">
        <v>374</v>
      </c>
      <c r="F588" s="363">
        <v>0</v>
      </c>
      <c r="G588" s="91">
        <v>0</v>
      </c>
      <c r="H588" s="91">
        <v>0</v>
      </c>
      <c r="I588" s="90"/>
      <c r="J588" s="91">
        <v>250</v>
      </c>
      <c r="K588" s="363">
        <v>0</v>
      </c>
      <c r="L588" s="91">
        <v>0</v>
      </c>
      <c r="M588" s="91">
        <v>0</v>
      </c>
      <c r="N588" s="90"/>
      <c r="O588" s="91">
        <v>274</v>
      </c>
      <c r="P588" s="91">
        <v>0</v>
      </c>
      <c r="Q588" s="90"/>
      <c r="R588" s="91">
        <v>565</v>
      </c>
      <c r="S588" s="91">
        <v>515</v>
      </c>
      <c r="T588" s="90">
        <v>0</v>
      </c>
      <c r="U588" s="91">
        <v>1463</v>
      </c>
      <c r="V588" s="91">
        <v>515</v>
      </c>
    </row>
    <row r="589" spans="1:22">
      <c r="A589" s="92" t="s">
        <v>1008</v>
      </c>
      <c r="B589" s="16" t="str">
        <f>VLOOKUP(A589,'Planning Periods'!$E$2:$N$540,10,FALSE)</f>
        <v>10/15/2021 - 10/15/2029</v>
      </c>
      <c r="C589" s="91">
        <v>2017</v>
      </c>
      <c r="D589" s="91" t="str">
        <f t="shared" si="8"/>
        <v>Eastvale 2017</v>
      </c>
      <c r="E589" s="91">
        <v>374</v>
      </c>
      <c r="F589" s="363">
        <v>0</v>
      </c>
      <c r="G589" s="91">
        <v>0</v>
      </c>
      <c r="H589" s="91">
        <v>0</v>
      </c>
      <c r="I589" s="90"/>
      <c r="J589" s="91">
        <v>250</v>
      </c>
      <c r="K589" s="363">
        <v>0</v>
      </c>
      <c r="L589" s="91">
        <v>0</v>
      </c>
      <c r="M589" s="91">
        <v>0</v>
      </c>
      <c r="N589" s="90"/>
      <c r="O589" s="91">
        <v>274</v>
      </c>
      <c r="P589" s="91">
        <v>0</v>
      </c>
      <c r="Q589" s="90"/>
      <c r="R589" s="91">
        <v>565</v>
      </c>
      <c r="S589" s="91">
        <v>233</v>
      </c>
      <c r="T589" s="90">
        <v>0</v>
      </c>
      <c r="U589" s="91">
        <v>1463</v>
      </c>
      <c r="V589" s="91">
        <v>233</v>
      </c>
    </row>
    <row r="590" spans="1:22">
      <c r="A590" s="92" t="s">
        <v>1013</v>
      </c>
      <c r="B590" s="16" t="str">
        <f>VLOOKUP(A590,'Planning Periods'!$E$2:$N$540,10,FALSE)</f>
        <v>04/30/2021 - 04/30/2029</v>
      </c>
      <c r="C590" s="91">
        <v>2013</v>
      </c>
      <c r="D590" s="91" t="str">
        <f t="shared" si="8"/>
        <v>El Cajon 2013</v>
      </c>
      <c r="E590" s="91">
        <v>1448</v>
      </c>
      <c r="F590" s="363">
        <v>48</v>
      </c>
      <c r="G590" s="91">
        <v>48</v>
      </c>
      <c r="H590" s="91">
        <v>0</v>
      </c>
      <c r="I590" s="90"/>
      <c r="J590" s="91">
        <v>1101</v>
      </c>
      <c r="K590" s="363">
        <v>2</v>
      </c>
      <c r="L590" s="91">
        <v>2</v>
      </c>
      <c r="M590" s="91">
        <v>0</v>
      </c>
      <c r="N590" s="90"/>
      <c r="O590" s="91">
        <v>1019</v>
      </c>
      <c r="P590" s="91">
        <v>24</v>
      </c>
      <c r="Q590" s="90"/>
      <c r="R590" s="91">
        <v>2237</v>
      </c>
      <c r="S590" s="91">
        <v>12</v>
      </c>
      <c r="T590" s="90">
        <v>0</v>
      </c>
      <c r="U590" s="91">
        <v>5805</v>
      </c>
      <c r="V590" s="91">
        <v>86</v>
      </c>
    </row>
    <row r="591" spans="1:22">
      <c r="A591" s="92" t="s">
        <v>1013</v>
      </c>
      <c r="B591" s="16" t="str">
        <f>VLOOKUP(A591,'Planning Periods'!$E$2:$N$540,10,FALSE)</f>
        <v>04/30/2021 - 04/30/2029</v>
      </c>
      <c r="C591" s="91">
        <v>2014</v>
      </c>
      <c r="D591" s="91" t="str">
        <f t="shared" si="8"/>
        <v>El Cajon 2014</v>
      </c>
      <c r="E591" s="91">
        <v>1448</v>
      </c>
      <c r="F591" s="363">
        <v>0</v>
      </c>
      <c r="G591" s="91">
        <v>0</v>
      </c>
      <c r="H591" s="91">
        <v>0</v>
      </c>
      <c r="I591" s="90"/>
      <c r="J591" s="91">
        <v>1101</v>
      </c>
      <c r="K591" s="363">
        <v>0</v>
      </c>
      <c r="L591" s="91">
        <v>0</v>
      </c>
      <c r="M591" s="91">
        <v>0</v>
      </c>
      <c r="N591" s="90"/>
      <c r="O591" s="91">
        <v>1019</v>
      </c>
      <c r="P591" s="91">
        <v>8</v>
      </c>
      <c r="Q591" s="90"/>
      <c r="R591" s="91">
        <v>2237</v>
      </c>
      <c r="S591" s="91">
        <v>24</v>
      </c>
      <c r="T591" s="90">
        <v>0</v>
      </c>
      <c r="U591" s="91">
        <v>5805</v>
      </c>
      <c r="V591" s="91">
        <v>32</v>
      </c>
    </row>
    <row r="592" spans="1:22">
      <c r="A592" s="92" t="s">
        <v>1013</v>
      </c>
      <c r="B592" s="16" t="str">
        <f>VLOOKUP(A592,'Planning Periods'!$E$2:$N$540,10,FALSE)</f>
        <v>04/30/2021 - 04/30/2029</v>
      </c>
      <c r="C592" s="91">
        <v>2015</v>
      </c>
      <c r="D592" s="91" t="str">
        <f t="shared" si="8"/>
        <v>El Cajon 2015</v>
      </c>
      <c r="E592" s="91">
        <v>1448</v>
      </c>
      <c r="F592" s="363">
        <v>0</v>
      </c>
      <c r="G592" s="91">
        <v>0</v>
      </c>
      <c r="H592" s="91">
        <v>0</v>
      </c>
      <c r="I592" s="90"/>
      <c r="J592" s="91">
        <v>1101</v>
      </c>
      <c r="K592" s="363">
        <v>1</v>
      </c>
      <c r="L592" s="91">
        <v>1</v>
      </c>
      <c r="M592" s="91">
        <v>0</v>
      </c>
      <c r="N592" s="90"/>
      <c r="O592" s="91">
        <v>1019</v>
      </c>
      <c r="P592" s="91">
        <v>2</v>
      </c>
      <c r="Q592" s="90"/>
      <c r="R592" s="91">
        <v>2237</v>
      </c>
      <c r="S592" s="91">
        <v>23</v>
      </c>
      <c r="T592" s="90">
        <v>0</v>
      </c>
      <c r="U592" s="91">
        <v>5805</v>
      </c>
      <c r="V592" s="91">
        <v>26</v>
      </c>
    </row>
    <row r="593" spans="1:22">
      <c r="A593" s="92" t="s">
        <v>1013</v>
      </c>
      <c r="B593" s="16" t="str">
        <f>VLOOKUP(A593,'Planning Periods'!$E$2:$N$540,10,FALSE)</f>
        <v>04/30/2021 - 04/30/2029</v>
      </c>
      <c r="C593" s="91">
        <v>2016</v>
      </c>
      <c r="D593" s="91" t="str">
        <f t="shared" si="8"/>
        <v>El Cajon 2016</v>
      </c>
      <c r="E593" s="91">
        <v>1448</v>
      </c>
      <c r="F593" s="363">
        <v>0</v>
      </c>
      <c r="G593" s="91">
        <v>0</v>
      </c>
      <c r="H593" s="91">
        <v>0</v>
      </c>
      <c r="I593" s="90"/>
      <c r="J593" s="91">
        <v>1101</v>
      </c>
      <c r="K593" s="363">
        <v>6</v>
      </c>
      <c r="L593" s="91">
        <v>6</v>
      </c>
      <c r="M593" s="91">
        <v>0</v>
      </c>
      <c r="N593" s="90"/>
      <c r="O593" s="91">
        <v>1019</v>
      </c>
      <c r="P593" s="91">
        <v>0</v>
      </c>
      <c r="Q593" s="90"/>
      <c r="R593" s="91">
        <v>2237</v>
      </c>
      <c r="S593" s="91">
        <v>78</v>
      </c>
      <c r="T593" s="90">
        <v>0</v>
      </c>
      <c r="U593" s="91">
        <v>5805</v>
      </c>
      <c r="V593" s="91">
        <v>84</v>
      </c>
    </row>
    <row r="594" spans="1:22">
      <c r="A594" s="92" t="s">
        <v>1013</v>
      </c>
      <c r="B594" s="16" t="str">
        <f>VLOOKUP(A594,'Planning Periods'!$E$2:$N$540,10,FALSE)</f>
        <v>04/30/2021 - 04/30/2029</v>
      </c>
      <c r="C594" s="91">
        <v>2017</v>
      </c>
      <c r="D594" s="91" t="str">
        <f t="shared" si="8"/>
        <v>El Cajon 2017</v>
      </c>
      <c r="E594" s="91">
        <v>1448</v>
      </c>
      <c r="F594" s="363">
        <v>0</v>
      </c>
      <c r="G594" s="91">
        <v>0</v>
      </c>
      <c r="H594" s="91">
        <v>0</v>
      </c>
      <c r="I594" s="90"/>
      <c r="J594" s="91">
        <v>1101</v>
      </c>
      <c r="K594" s="363">
        <v>0</v>
      </c>
      <c r="L594" s="91">
        <v>0</v>
      </c>
      <c r="M594" s="91">
        <v>0</v>
      </c>
      <c r="N594" s="90"/>
      <c r="O594" s="91">
        <v>1019</v>
      </c>
      <c r="P594" s="91">
        <v>0</v>
      </c>
      <c r="Q594" s="90"/>
      <c r="R594" s="91">
        <v>2237</v>
      </c>
      <c r="S594" s="91">
        <v>51</v>
      </c>
      <c r="T594" s="90">
        <v>0</v>
      </c>
      <c r="U594" s="91">
        <v>5805</v>
      </c>
      <c r="V594" s="91">
        <v>51</v>
      </c>
    </row>
    <row r="595" spans="1:22">
      <c r="A595" s="92" t="s">
        <v>1011</v>
      </c>
      <c r="B595" s="16"/>
      <c r="C595" s="91">
        <v>2013</v>
      </c>
      <c r="D595" s="91" t="str">
        <f t="shared" si="8"/>
        <v>El Centro 2013</v>
      </c>
      <c r="E595" s="91" t="s">
        <v>1307</v>
      </c>
      <c r="F595" s="363" t="s">
        <v>1307</v>
      </c>
      <c r="G595" s="91" t="s">
        <v>1307</v>
      </c>
      <c r="H595" s="91" t="s">
        <v>1307</v>
      </c>
      <c r="I595" s="90"/>
      <c r="J595" s="91" t="s">
        <v>1307</v>
      </c>
      <c r="K595" s="363" t="s">
        <v>1307</v>
      </c>
      <c r="L595" s="91" t="s">
        <v>1307</v>
      </c>
      <c r="M595" s="91" t="s">
        <v>1307</v>
      </c>
      <c r="N595" s="90"/>
      <c r="O595" s="91" t="s">
        <v>1307</v>
      </c>
      <c r="P595" s="91" t="s">
        <v>1307</v>
      </c>
      <c r="Q595" s="90"/>
      <c r="R595" s="91" t="s">
        <v>1307</v>
      </c>
      <c r="S595" s="91" t="s">
        <v>1307</v>
      </c>
      <c r="T595" s="90" t="s">
        <v>1307</v>
      </c>
      <c r="U595" s="91" t="s">
        <v>1307</v>
      </c>
      <c r="V595" s="91" t="s">
        <v>1307</v>
      </c>
    </row>
    <row r="596" spans="1:22">
      <c r="A596" s="92" t="s">
        <v>1011</v>
      </c>
      <c r="B596" s="16" t="str">
        <f>VLOOKUP(A596,'Planning Periods'!$E$2:$N$540,10,FALSE)</f>
        <v>10/15/2021 - 10/15/2029</v>
      </c>
      <c r="C596" s="91">
        <v>2014</v>
      </c>
      <c r="D596" s="91" t="str">
        <f t="shared" si="8"/>
        <v>El Centro 2014</v>
      </c>
      <c r="E596" s="91">
        <v>487</v>
      </c>
      <c r="F596" s="363">
        <v>0</v>
      </c>
      <c r="G596" s="91">
        <v>0</v>
      </c>
      <c r="H596" s="91">
        <v>0</v>
      </c>
      <c r="I596" s="90"/>
      <c r="J596" s="91">
        <v>300</v>
      </c>
      <c r="K596" s="363">
        <v>3</v>
      </c>
      <c r="L596" s="91">
        <v>3</v>
      </c>
      <c r="M596" s="91">
        <v>0</v>
      </c>
      <c r="N596" s="90"/>
      <c r="O596" s="91">
        <v>297</v>
      </c>
      <c r="P596" s="91">
        <v>0</v>
      </c>
      <c r="Q596" s="90"/>
      <c r="R596" s="91">
        <v>840</v>
      </c>
      <c r="S596" s="91">
        <v>43</v>
      </c>
      <c r="T596" s="90">
        <v>0</v>
      </c>
      <c r="U596" s="91">
        <v>1924</v>
      </c>
      <c r="V596" s="91">
        <v>46</v>
      </c>
    </row>
    <row r="597" spans="1:22">
      <c r="A597" s="92" t="s">
        <v>1011</v>
      </c>
      <c r="B597" s="16" t="str">
        <f>VLOOKUP(A597,'Planning Periods'!$E$2:$N$540,10,FALSE)</f>
        <v>10/15/2021 - 10/15/2029</v>
      </c>
      <c r="C597" s="91">
        <v>2015</v>
      </c>
      <c r="D597" s="91" t="str">
        <f t="shared" si="8"/>
        <v>El Centro 2015</v>
      </c>
      <c r="E597" s="91">
        <v>487</v>
      </c>
      <c r="F597" s="363">
        <v>0</v>
      </c>
      <c r="G597" s="91">
        <v>0</v>
      </c>
      <c r="H597" s="91">
        <v>0</v>
      </c>
      <c r="I597" s="90"/>
      <c r="J597" s="91">
        <v>300</v>
      </c>
      <c r="K597" s="363">
        <v>5</v>
      </c>
      <c r="L597" s="91">
        <v>5</v>
      </c>
      <c r="M597" s="91">
        <v>0</v>
      </c>
      <c r="N597" s="90"/>
      <c r="O597" s="91">
        <v>297</v>
      </c>
      <c r="P597" s="91">
        <v>84</v>
      </c>
      <c r="Q597" s="90"/>
      <c r="R597" s="91">
        <v>840</v>
      </c>
      <c r="S597" s="91">
        <v>11</v>
      </c>
      <c r="T597" s="90">
        <v>0</v>
      </c>
      <c r="U597" s="91">
        <v>1924</v>
      </c>
      <c r="V597" s="91">
        <v>100</v>
      </c>
    </row>
    <row r="598" spans="1:22">
      <c r="A598" s="92" t="s">
        <v>1011</v>
      </c>
      <c r="B598" s="16" t="str">
        <f>VLOOKUP(A598,'Planning Periods'!$E$2:$N$540,10,FALSE)</f>
        <v>10/15/2021 - 10/15/2029</v>
      </c>
      <c r="C598" s="91">
        <v>2016</v>
      </c>
      <c r="D598" s="91" t="str">
        <f t="shared" si="8"/>
        <v>El Centro 2016</v>
      </c>
      <c r="E598" s="91">
        <v>487</v>
      </c>
      <c r="F598" s="363">
        <v>0</v>
      </c>
      <c r="G598" s="91">
        <v>0</v>
      </c>
      <c r="H598" s="91">
        <v>0</v>
      </c>
      <c r="I598" s="90"/>
      <c r="J598" s="91">
        <v>300</v>
      </c>
      <c r="K598" s="363">
        <v>6</v>
      </c>
      <c r="L598" s="91">
        <v>6</v>
      </c>
      <c r="M598" s="91">
        <v>0</v>
      </c>
      <c r="N598" s="90"/>
      <c r="O598" s="91">
        <v>297</v>
      </c>
      <c r="P598" s="91">
        <v>0</v>
      </c>
      <c r="Q598" s="90"/>
      <c r="R598" s="91">
        <v>840</v>
      </c>
      <c r="S598" s="91">
        <v>4</v>
      </c>
      <c r="T598" s="90">
        <v>0</v>
      </c>
      <c r="U598" s="91">
        <v>1924</v>
      </c>
      <c r="V598" s="91">
        <v>10</v>
      </c>
    </row>
    <row r="599" spans="1:22">
      <c r="A599" s="92" t="s">
        <v>1011</v>
      </c>
      <c r="B599" s="16" t="str">
        <f>VLOOKUP(A599,'Planning Periods'!$E$2:$N$540,10,FALSE)</f>
        <v>10/15/2021 - 10/15/2029</v>
      </c>
      <c r="C599" s="91">
        <v>2017</v>
      </c>
      <c r="D599" s="91" t="str">
        <f t="shared" si="8"/>
        <v>El Centro 2017</v>
      </c>
      <c r="E599" s="91">
        <v>487</v>
      </c>
      <c r="F599" s="363">
        <v>0</v>
      </c>
      <c r="G599" s="91">
        <v>0</v>
      </c>
      <c r="H599" s="91">
        <v>0</v>
      </c>
      <c r="I599" s="90"/>
      <c r="J599" s="91">
        <v>300</v>
      </c>
      <c r="K599" s="363">
        <v>67</v>
      </c>
      <c r="L599" s="91">
        <v>0</v>
      </c>
      <c r="M599" s="91">
        <v>67</v>
      </c>
      <c r="N599" s="90"/>
      <c r="O599" s="91">
        <v>297</v>
      </c>
      <c r="P599" s="91">
        <v>7</v>
      </c>
      <c r="Q599" s="90"/>
      <c r="R599" s="91">
        <v>840</v>
      </c>
      <c r="S599" s="91">
        <v>0</v>
      </c>
      <c r="T599" s="90">
        <v>67</v>
      </c>
      <c r="U599" s="91">
        <v>1924</v>
      </c>
      <c r="V599" s="91">
        <v>74</v>
      </c>
    </row>
    <row r="600" spans="1:22">
      <c r="A600" s="92" t="s">
        <v>1126</v>
      </c>
      <c r="B600" s="16" t="str">
        <f>VLOOKUP(A600,'Planning Periods'!$E$2:$N$540,10,FALSE)</f>
        <v>01/31/2023 - 01/31/2031</v>
      </c>
      <c r="C600" s="91">
        <v>2014</v>
      </c>
      <c r="D600" s="91" t="str">
        <f t="shared" si="8"/>
        <v>El Cerrito 2014</v>
      </c>
      <c r="E600" s="91">
        <v>100</v>
      </c>
      <c r="F600" s="363">
        <v>56</v>
      </c>
      <c r="G600" s="91">
        <v>56</v>
      </c>
      <c r="H600" s="91">
        <v>0</v>
      </c>
      <c r="I600" s="90"/>
      <c r="J600" s="91">
        <v>63</v>
      </c>
      <c r="K600" s="363">
        <v>0</v>
      </c>
      <c r="L600" s="91">
        <v>0</v>
      </c>
      <c r="M600" s="91">
        <v>0</v>
      </c>
      <c r="N600" s="90"/>
      <c r="O600" s="91">
        <v>69</v>
      </c>
      <c r="P600" s="91">
        <v>0</v>
      </c>
      <c r="Q600" s="90"/>
      <c r="R600" s="91">
        <v>166</v>
      </c>
      <c r="S600" s="91">
        <v>6</v>
      </c>
      <c r="T600" s="90">
        <v>0</v>
      </c>
      <c r="U600" s="91">
        <v>398</v>
      </c>
      <c r="V600" s="91">
        <v>62</v>
      </c>
    </row>
    <row r="601" spans="1:22">
      <c r="A601" s="92" t="s">
        <v>1126</v>
      </c>
      <c r="B601" s="16" t="str">
        <f>VLOOKUP(A601,'Planning Periods'!$E$2:$N$540,10,FALSE)</f>
        <v>01/31/2023 - 01/31/2031</v>
      </c>
      <c r="C601" s="91">
        <v>2015</v>
      </c>
      <c r="D601" s="91" t="str">
        <f t="shared" si="8"/>
        <v>El Cerrito 2015</v>
      </c>
      <c r="E601" s="91">
        <v>100</v>
      </c>
      <c r="F601" s="363">
        <v>0</v>
      </c>
      <c r="G601" s="91">
        <v>0</v>
      </c>
      <c r="H601" s="91">
        <v>0</v>
      </c>
      <c r="I601" s="90"/>
      <c r="J601" s="91">
        <v>63</v>
      </c>
      <c r="K601" s="363">
        <v>6</v>
      </c>
      <c r="L601" s="91">
        <v>6</v>
      </c>
      <c r="M601" s="91">
        <v>0</v>
      </c>
      <c r="N601" s="90"/>
      <c r="O601" s="91">
        <v>69</v>
      </c>
      <c r="P601" s="91">
        <v>26</v>
      </c>
      <c r="Q601" s="90"/>
      <c r="R601" s="91">
        <v>166</v>
      </c>
      <c r="S601" s="91">
        <v>229</v>
      </c>
      <c r="T601" s="90">
        <v>0</v>
      </c>
      <c r="U601" s="91">
        <v>398</v>
      </c>
      <c r="V601" s="91">
        <v>261</v>
      </c>
    </row>
    <row r="602" spans="1:22">
      <c r="A602" s="92" t="s">
        <v>1126</v>
      </c>
      <c r="B602" s="16" t="str">
        <f>VLOOKUP(A602,'Planning Periods'!$E$2:$N$540,10,FALSE)</f>
        <v>01/31/2023 - 01/31/2031</v>
      </c>
      <c r="C602" s="91">
        <v>2016</v>
      </c>
      <c r="D602" s="91" t="str">
        <f t="shared" si="8"/>
        <v>El Cerrito 2016</v>
      </c>
      <c r="E602" s="91">
        <v>100</v>
      </c>
      <c r="F602" s="363">
        <v>0</v>
      </c>
      <c r="G602" s="91">
        <v>0</v>
      </c>
      <c r="H602" s="91">
        <v>0</v>
      </c>
      <c r="I602" s="90"/>
      <c r="J602" s="91">
        <v>63</v>
      </c>
      <c r="K602" s="363">
        <v>0</v>
      </c>
      <c r="L602" s="91">
        <v>0</v>
      </c>
      <c r="M602" s="91">
        <v>0</v>
      </c>
      <c r="N602" s="90"/>
      <c r="O602" s="91">
        <v>69</v>
      </c>
      <c r="P602" s="91">
        <v>0</v>
      </c>
      <c r="Q602" s="90"/>
      <c r="R602" s="91">
        <v>166</v>
      </c>
      <c r="S602" s="91">
        <v>7</v>
      </c>
      <c r="T602" s="90">
        <v>0</v>
      </c>
      <c r="U602" s="91">
        <v>398</v>
      </c>
      <c r="V602" s="91">
        <v>7</v>
      </c>
    </row>
    <row r="603" spans="1:22">
      <c r="A603" s="92" t="s">
        <v>1126</v>
      </c>
      <c r="B603" s="16" t="str">
        <f>VLOOKUP(A603,'Planning Periods'!$E$2:$N$540,10,FALSE)</f>
        <v>01/31/2023 - 01/31/2031</v>
      </c>
      <c r="C603" s="91">
        <v>2017</v>
      </c>
      <c r="D603" s="91" t="str">
        <f t="shared" si="8"/>
        <v>El Cerrito 2017</v>
      </c>
      <c r="E603" s="91">
        <v>100</v>
      </c>
      <c r="F603" s="363">
        <v>62</v>
      </c>
      <c r="G603" s="91">
        <v>62</v>
      </c>
      <c r="H603" s="91">
        <v>0</v>
      </c>
      <c r="I603" s="90"/>
      <c r="J603" s="91">
        <v>63</v>
      </c>
      <c r="K603" s="363">
        <v>0</v>
      </c>
      <c r="L603" s="91">
        <v>0</v>
      </c>
      <c r="M603" s="91">
        <v>0</v>
      </c>
      <c r="N603" s="90"/>
      <c r="O603" s="91">
        <v>69</v>
      </c>
      <c r="P603" s="91">
        <v>0</v>
      </c>
      <c r="Q603" s="90"/>
      <c r="R603" s="91">
        <v>166</v>
      </c>
      <c r="S603" s="91">
        <v>7</v>
      </c>
      <c r="T603" s="90">
        <v>0</v>
      </c>
      <c r="U603" s="91">
        <v>398</v>
      </c>
      <c r="V603" s="91">
        <v>69</v>
      </c>
    </row>
    <row r="604" spans="1:22">
      <c r="A604" s="92" t="s">
        <v>881</v>
      </c>
      <c r="B604" s="16" t="str">
        <f>VLOOKUP(A604,'Planning Periods'!$E$2:$N$540,10,FALSE)</f>
        <v>05/15/2021 - 05/15/2029</v>
      </c>
      <c r="C604" s="91">
        <v>2013</v>
      </c>
      <c r="D604" s="91" t="str">
        <f t="shared" si="8"/>
        <v>El Dorado County - Unincorporated 2013</v>
      </c>
      <c r="E604" s="91">
        <v>1086</v>
      </c>
      <c r="F604" s="363">
        <v>42</v>
      </c>
      <c r="G604" s="91">
        <v>42</v>
      </c>
      <c r="H604" s="91">
        <v>0</v>
      </c>
      <c r="I604" s="90"/>
      <c r="J604" s="91">
        <v>762</v>
      </c>
      <c r="K604" s="363">
        <v>29</v>
      </c>
      <c r="L604" s="91">
        <v>29</v>
      </c>
      <c r="M604" s="91">
        <v>0</v>
      </c>
      <c r="N604" s="90"/>
      <c r="O604" s="91">
        <v>823</v>
      </c>
      <c r="P604" s="91">
        <v>7</v>
      </c>
      <c r="Q604" s="90"/>
      <c r="R604" s="91">
        <v>1757</v>
      </c>
      <c r="S604" s="91">
        <v>685</v>
      </c>
      <c r="T604" s="90">
        <v>0</v>
      </c>
      <c r="U604" s="91">
        <v>4428</v>
      </c>
      <c r="V604" s="91">
        <v>763</v>
      </c>
    </row>
    <row r="605" spans="1:22">
      <c r="A605" s="92" t="s">
        <v>881</v>
      </c>
      <c r="B605" s="16" t="str">
        <f>VLOOKUP(A605,'Planning Periods'!$E$2:$N$540,10,FALSE)</f>
        <v>05/15/2021 - 05/15/2029</v>
      </c>
      <c r="C605" s="91">
        <v>2014</v>
      </c>
      <c r="D605" s="91" t="str">
        <f t="shared" si="8"/>
        <v>El Dorado County - Unincorporated 2014</v>
      </c>
      <c r="E605" s="91">
        <v>1086</v>
      </c>
      <c r="F605" s="363">
        <v>1</v>
      </c>
      <c r="G605" s="91">
        <v>1</v>
      </c>
      <c r="H605" s="91">
        <v>0</v>
      </c>
      <c r="I605" s="90"/>
      <c r="J605" s="91">
        <v>762</v>
      </c>
      <c r="K605" s="363">
        <v>55</v>
      </c>
      <c r="L605" s="91">
        <v>55</v>
      </c>
      <c r="M605" s="91">
        <v>0</v>
      </c>
      <c r="N605" s="90"/>
      <c r="O605" s="91">
        <v>823</v>
      </c>
      <c r="P605" s="91">
        <v>13</v>
      </c>
      <c r="Q605" s="90"/>
      <c r="R605" s="91">
        <v>1757</v>
      </c>
      <c r="S605" s="91">
        <v>343</v>
      </c>
      <c r="T605" s="90">
        <v>0</v>
      </c>
      <c r="U605" s="91">
        <v>4428</v>
      </c>
      <c r="V605" s="91">
        <v>412</v>
      </c>
    </row>
    <row r="606" spans="1:22">
      <c r="A606" s="92" t="s">
        <v>881</v>
      </c>
      <c r="B606" s="16" t="str">
        <f>VLOOKUP(A606,'Planning Periods'!$E$2:$N$540,10,FALSE)</f>
        <v>05/15/2021 - 05/15/2029</v>
      </c>
      <c r="C606" s="91">
        <v>2015</v>
      </c>
      <c r="D606" s="91" t="str">
        <f t="shared" si="8"/>
        <v>El Dorado County - Unincorporated 2015</v>
      </c>
      <c r="E606" s="91">
        <v>1086</v>
      </c>
      <c r="F606" s="363">
        <v>0</v>
      </c>
      <c r="G606" s="91">
        <v>0</v>
      </c>
      <c r="H606" s="91">
        <v>0</v>
      </c>
      <c r="I606" s="90"/>
      <c r="J606" s="91">
        <v>762</v>
      </c>
      <c r="K606" s="363">
        <v>53</v>
      </c>
      <c r="L606" s="91">
        <v>53</v>
      </c>
      <c r="M606" s="91">
        <v>0</v>
      </c>
      <c r="N606" s="90"/>
      <c r="O606" s="91">
        <v>823</v>
      </c>
      <c r="P606" s="91">
        <v>0</v>
      </c>
      <c r="Q606" s="90"/>
      <c r="R606" s="91">
        <v>1757</v>
      </c>
      <c r="S606" s="91">
        <v>512</v>
      </c>
      <c r="T606" s="90">
        <v>0</v>
      </c>
      <c r="U606" s="91">
        <v>4428</v>
      </c>
      <c r="V606" s="91">
        <v>565</v>
      </c>
    </row>
    <row r="607" spans="1:22">
      <c r="A607" s="92" t="s">
        <v>881</v>
      </c>
      <c r="B607" s="16" t="str">
        <f>VLOOKUP(A607,'Planning Periods'!$E$2:$N$540,10,FALSE)</f>
        <v>05/15/2021 - 05/15/2029</v>
      </c>
      <c r="C607" s="91">
        <v>2016</v>
      </c>
      <c r="D607" s="91" t="str">
        <f t="shared" si="8"/>
        <v>El Dorado County - Unincorporated 2016</v>
      </c>
      <c r="E607" s="91">
        <v>1086</v>
      </c>
      <c r="F607" s="363">
        <v>0</v>
      </c>
      <c r="G607" s="91">
        <v>0</v>
      </c>
      <c r="H607" s="91">
        <v>0</v>
      </c>
      <c r="I607" s="90"/>
      <c r="J607" s="91">
        <v>762</v>
      </c>
      <c r="K607" s="363">
        <v>57</v>
      </c>
      <c r="L607" s="91">
        <v>57</v>
      </c>
      <c r="M607" s="91">
        <v>0</v>
      </c>
      <c r="N607" s="90"/>
      <c r="O607" s="91">
        <v>823</v>
      </c>
      <c r="P607" s="91">
        <v>12</v>
      </c>
      <c r="Q607" s="90"/>
      <c r="R607" s="91">
        <v>1757</v>
      </c>
      <c r="S607" s="91">
        <v>656</v>
      </c>
      <c r="T607" s="90">
        <v>0</v>
      </c>
      <c r="U607" s="91">
        <v>4428</v>
      </c>
      <c r="V607" s="91">
        <v>725</v>
      </c>
    </row>
    <row r="608" spans="1:22">
      <c r="A608" s="92" t="s">
        <v>881</v>
      </c>
      <c r="B608" s="16" t="str">
        <f>VLOOKUP(A608,'Planning Periods'!$E$2:$N$540,10,FALSE)</f>
        <v>05/15/2021 - 05/15/2029</v>
      </c>
      <c r="C608" s="91">
        <v>2017</v>
      </c>
      <c r="D608" s="91" t="str">
        <f t="shared" ref="D608:D667" si="9">CONCATENATE(A608," ",C608)</f>
        <v>El Dorado County - Unincorporated 2017</v>
      </c>
      <c r="E608" s="91">
        <v>1086</v>
      </c>
      <c r="F608" s="363">
        <v>16</v>
      </c>
      <c r="G608" s="91">
        <v>16</v>
      </c>
      <c r="H608" s="91">
        <v>0</v>
      </c>
      <c r="I608" s="90"/>
      <c r="J608" s="91">
        <v>762</v>
      </c>
      <c r="K608" s="363">
        <v>59</v>
      </c>
      <c r="L608" s="91">
        <v>31</v>
      </c>
      <c r="M608" s="91">
        <v>28</v>
      </c>
      <c r="N608" s="90"/>
      <c r="O608" s="91">
        <v>823</v>
      </c>
      <c r="P608" s="91">
        <v>15</v>
      </c>
      <c r="Q608" s="90"/>
      <c r="R608" s="91">
        <v>1757</v>
      </c>
      <c r="S608" s="91">
        <v>697</v>
      </c>
      <c r="T608" s="90">
        <v>28</v>
      </c>
      <c r="U608" s="91">
        <v>4428</v>
      </c>
      <c r="V608" s="91">
        <v>787</v>
      </c>
    </row>
    <row r="609" spans="1:22">
      <c r="A609" s="92" t="s">
        <v>1004</v>
      </c>
      <c r="B609" s="16"/>
      <c r="C609" s="91">
        <v>2013</v>
      </c>
      <c r="D609" s="91" t="str">
        <f t="shared" si="9"/>
        <v>El Monte 2013</v>
      </c>
      <c r="E609" s="91">
        <v>529</v>
      </c>
      <c r="F609" s="363">
        <v>14</v>
      </c>
      <c r="G609" s="91">
        <v>14</v>
      </c>
      <c r="H609" s="91">
        <v>0</v>
      </c>
      <c r="I609" s="90"/>
      <c r="J609" s="91">
        <v>315</v>
      </c>
      <c r="K609" s="363">
        <v>6</v>
      </c>
      <c r="L609" s="91">
        <v>6</v>
      </c>
      <c r="M609" s="91">
        <v>0</v>
      </c>
      <c r="N609" s="90"/>
      <c r="O609" s="91">
        <v>352</v>
      </c>
      <c r="P609" s="91">
        <v>6</v>
      </c>
      <c r="Q609" s="90"/>
      <c r="R609" s="91">
        <v>946</v>
      </c>
      <c r="S609" s="91">
        <v>5</v>
      </c>
      <c r="T609" s="90">
        <v>0</v>
      </c>
      <c r="U609" s="91">
        <v>2142</v>
      </c>
      <c r="V609" s="91">
        <v>31</v>
      </c>
    </row>
    <row r="610" spans="1:22">
      <c r="A610" s="92" t="s">
        <v>1004</v>
      </c>
      <c r="B610" s="16" t="str">
        <f>VLOOKUP(A610,'Planning Periods'!$E$2:$N$540,10,FALSE)</f>
        <v>10/15/2021 - 10/15/2029</v>
      </c>
      <c r="C610" s="91">
        <v>2014</v>
      </c>
      <c r="D610" s="91" t="str">
        <f t="shared" si="9"/>
        <v>El Monte 2014</v>
      </c>
      <c r="E610" s="91">
        <v>529</v>
      </c>
      <c r="F610" s="363">
        <v>41</v>
      </c>
      <c r="G610" s="91">
        <v>41</v>
      </c>
      <c r="H610" s="91">
        <v>0</v>
      </c>
      <c r="I610" s="90"/>
      <c r="J610" s="91">
        <v>315</v>
      </c>
      <c r="K610" s="363">
        <v>0</v>
      </c>
      <c r="L610" s="91">
        <v>0</v>
      </c>
      <c r="M610" s="91">
        <v>0</v>
      </c>
      <c r="N610" s="90"/>
      <c r="O610" s="91">
        <v>352</v>
      </c>
      <c r="P610" s="91">
        <v>2</v>
      </c>
      <c r="Q610" s="90"/>
      <c r="R610" s="91">
        <v>946</v>
      </c>
      <c r="S610" s="91">
        <v>20</v>
      </c>
      <c r="T610" s="90">
        <v>0</v>
      </c>
      <c r="U610" s="91">
        <v>2142</v>
      </c>
      <c r="V610" s="91">
        <v>63</v>
      </c>
    </row>
    <row r="611" spans="1:22">
      <c r="A611" s="92" t="s">
        <v>1004</v>
      </c>
      <c r="B611" s="16" t="str">
        <f>VLOOKUP(A611,'Planning Periods'!$E$2:$N$540,10,FALSE)</f>
        <v>10/15/2021 - 10/15/2029</v>
      </c>
      <c r="C611" s="91">
        <v>2015</v>
      </c>
      <c r="D611" s="91" t="str">
        <f t="shared" si="9"/>
        <v>El Monte 2015</v>
      </c>
      <c r="E611" s="91">
        <v>529</v>
      </c>
      <c r="F611" s="363">
        <v>96</v>
      </c>
      <c r="G611" s="91">
        <v>96</v>
      </c>
      <c r="H611" s="91">
        <v>0</v>
      </c>
      <c r="I611" s="90"/>
      <c r="J611" s="91">
        <v>315</v>
      </c>
      <c r="K611" s="363">
        <v>36</v>
      </c>
      <c r="L611" s="91">
        <v>36</v>
      </c>
      <c r="M611" s="91">
        <v>0</v>
      </c>
      <c r="N611" s="90"/>
      <c r="O611" s="91">
        <v>352</v>
      </c>
      <c r="P611" s="91">
        <v>0</v>
      </c>
      <c r="Q611" s="90"/>
      <c r="R611" s="91">
        <v>946</v>
      </c>
      <c r="S611" s="91">
        <v>8</v>
      </c>
      <c r="T611" s="90">
        <v>0</v>
      </c>
      <c r="U611" s="91">
        <v>2142</v>
      </c>
      <c r="V611" s="91">
        <v>140</v>
      </c>
    </row>
    <row r="612" spans="1:22">
      <c r="A612" s="92" t="s">
        <v>1004</v>
      </c>
      <c r="B612" s="16" t="str">
        <f>VLOOKUP(A612,'Planning Periods'!$E$2:$N$540,10,FALSE)</f>
        <v>10/15/2021 - 10/15/2029</v>
      </c>
      <c r="C612" s="91">
        <v>2016</v>
      </c>
      <c r="D612" s="91" t="str">
        <f t="shared" si="9"/>
        <v>El Monte 2016</v>
      </c>
      <c r="E612" s="91">
        <v>529</v>
      </c>
      <c r="F612" s="363">
        <v>0</v>
      </c>
      <c r="G612" s="91">
        <v>0</v>
      </c>
      <c r="H612" s="91">
        <v>0</v>
      </c>
      <c r="I612" s="90"/>
      <c r="J612" s="91">
        <v>315</v>
      </c>
      <c r="K612" s="363">
        <v>0</v>
      </c>
      <c r="L612" s="91">
        <v>0</v>
      </c>
      <c r="M612" s="91">
        <v>0</v>
      </c>
      <c r="N612" s="90"/>
      <c r="O612" s="91">
        <v>352</v>
      </c>
      <c r="P612" s="91">
        <v>0</v>
      </c>
      <c r="Q612" s="90"/>
      <c r="R612" s="91">
        <v>946</v>
      </c>
      <c r="S612" s="91">
        <v>35</v>
      </c>
      <c r="T612" s="90">
        <v>0</v>
      </c>
      <c r="U612" s="91">
        <v>2142</v>
      </c>
      <c r="V612" s="91">
        <v>35</v>
      </c>
    </row>
    <row r="613" spans="1:22">
      <c r="A613" s="92" t="s">
        <v>1004</v>
      </c>
      <c r="B613" s="16" t="str">
        <f>VLOOKUP(A613,'Planning Periods'!$E$2:$N$540,10,FALSE)</f>
        <v>10/15/2021 - 10/15/2029</v>
      </c>
      <c r="C613" s="91">
        <v>2017</v>
      </c>
      <c r="D613" s="91" t="str">
        <f t="shared" si="9"/>
        <v>El Monte 2017</v>
      </c>
      <c r="E613" s="91">
        <v>529</v>
      </c>
      <c r="F613" s="363">
        <v>104</v>
      </c>
      <c r="G613" s="91">
        <v>104</v>
      </c>
      <c r="H613" s="91">
        <v>0</v>
      </c>
      <c r="I613" s="90"/>
      <c r="J613" s="91">
        <v>315</v>
      </c>
      <c r="K613" s="363">
        <v>0</v>
      </c>
      <c r="L613" s="91">
        <v>0</v>
      </c>
      <c r="M613" s="91">
        <v>0</v>
      </c>
      <c r="N613" s="90"/>
      <c r="O613" s="91">
        <v>352</v>
      </c>
      <c r="P613" s="91">
        <v>0</v>
      </c>
      <c r="Q613" s="90"/>
      <c r="R613" s="91">
        <v>946</v>
      </c>
      <c r="S613" s="91">
        <v>191</v>
      </c>
      <c r="T613" s="90">
        <v>0</v>
      </c>
      <c r="U613" s="91">
        <v>2142</v>
      </c>
      <c r="V613" s="91">
        <v>295</v>
      </c>
    </row>
    <row r="614" spans="1:22">
      <c r="A614" t="s">
        <v>1002</v>
      </c>
      <c r="B614" s="16"/>
      <c r="C614" s="91">
        <v>2013</v>
      </c>
      <c r="D614" s="91" t="str">
        <f t="shared" si="9"/>
        <v>El Segundo 2013</v>
      </c>
      <c r="E614" s="91" t="s">
        <v>1307</v>
      </c>
      <c r="F614" s="363" t="s">
        <v>1307</v>
      </c>
      <c r="G614" s="91" t="s">
        <v>1307</v>
      </c>
      <c r="H614" s="91" t="s">
        <v>1307</v>
      </c>
      <c r="I614" s="90"/>
      <c r="J614" s="91" t="s">
        <v>1307</v>
      </c>
      <c r="K614" s="363" t="s">
        <v>1307</v>
      </c>
      <c r="L614" s="91" t="s">
        <v>1307</v>
      </c>
      <c r="M614" s="91" t="s">
        <v>1307</v>
      </c>
      <c r="N614" s="90"/>
      <c r="O614" s="91" t="s">
        <v>1307</v>
      </c>
      <c r="P614" s="91" t="s">
        <v>1307</v>
      </c>
      <c r="Q614" s="90"/>
      <c r="R614" s="91" t="s">
        <v>1307</v>
      </c>
      <c r="S614" s="91" t="s">
        <v>1307</v>
      </c>
      <c r="T614" s="90" t="s">
        <v>1307</v>
      </c>
      <c r="U614" s="91" t="s">
        <v>1307</v>
      </c>
      <c r="V614" s="91" t="s">
        <v>1307</v>
      </c>
    </row>
    <row r="615" spans="1:22">
      <c r="A615" t="s">
        <v>1002</v>
      </c>
      <c r="B615" s="16" t="str">
        <f>VLOOKUP(A615,'Planning Periods'!$E$2:$N$540,10,FALSE)</f>
        <v>10/15/2021 - 10/15/2029</v>
      </c>
      <c r="C615" s="91">
        <v>2014</v>
      </c>
      <c r="D615" s="91" t="str">
        <f>CONCATENATE(A615," ",C615)</f>
        <v>El Segundo 2014</v>
      </c>
      <c r="E615" s="363" t="s">
        <v>1307</v>
      </c>
      <c r="F615" s="363" t="s">
        <v>1307</v>
      </c>
      <c r="G615" s="363" t="s">
        <v>1307</v>
      </c>
      <c r="H615" s="363" t="s">
        <v>1307</v>
      </c>
      <c r="I615" s="363">
        <v>0</v>
      </c>
      <c r="J615" s="363" t="s">
        <v>1307</v>
      </c>
      <c r="K615" s="363" t="s">
        <v>1307</v>
      </c>
      <c r="L615" s="363" t="s">
        <v>1307</v>
      </c>
      <c r="M615" s="363" t="s">
        <v>1307</v>
      </c>
      <c r="N615" s="363">
        <v>0</v>
      </c>
      <c r="O615" s="363" t="s">
        <v>1307</v>
      </c>
      <c r="P615" s="363" t="s">
        <v>1307</v>
      </c>
      <c r="Q615" s="363"/>
      <c r="R615" s="363" t="s">
        <v>1307</v>
      </c>
      <c r="S615" s="363" t="s">
        <v>1307</v>
      </c>
      <c r="T615" s="363" t="s">
        <v>1307</v>
      </c>
      <c r="U615" s="363" t="s">
        <v>1307</v>
      </c>
      <c r="V615" s="363" t="s">
        <v>1307</v>
      </c>
    </row>
    <row r="616" spans="1:22">
      <c r="A616" t="s">
        <v>1002</v>
      </c>
      <c r="B616" s="16" t="str">
        <f>VLOOKUP(A616,'Planning Periods'!$E$2:$N$540,10,FALSE)</f>
        <v>10/15/2021 - 10/15/2029</v>
      </c>
      <c r="C616" s="91">
        <v>2015</v>
      </c>
      <c r="D616" s="91" t="str">
        <f t="shared" si="9"/>
        <v>El Segundo 2015</v>
      </c>
      <c r="E616" t="s">
        <v>1307</v>
      </c>
      <c r="F616" t="s">
        <v>1307</v>
      </c>
      <c r="G616" t="s">
        <v>1307</v>
      </c>
      <c r="H616" t="s">
        <v>1307</v>
      </c>
      <c r="J616" t="s">
        <v>1307</v>
      </c>
      <c r="K616" t="s">
        <v>1307</v>
      </c>
      <c r="L616" t="s">
        <v>1307</v>
      </c>
      <c r="M616" t="s">
        <v>1307</v>
      </c>
      <c r="O616" t="s">
        <v>1307</v>
      </c>
      <c r="P616" t="s">
        <v>1307</v>
      </c>
      <c r="R616" t="s">
        <v>1307</v>
      </c>
      <c r="S616" t="s">
        <v>1307</v>
      </c>
      <c r="T616" t="s">
        <v>1307</v>
      </c>
      <c r="U616" t="s">
        <v>1307</v>
      </c>
      <c r="V616" t="s">
        <v>1307</v>
      </c>
    </row>
    <row r="617" spans="1:22">
      <c r="A617" t="s">
        <v>1002</v>
      </c>
      <c r="B617" s="16" t="str">
        <f>VLOOKUP(A617,'Planning Periods'!$E$2:$N$540,10,FALSE)</f>
        <v>10/15/2021 - 10/15/2029</v>
      </c>
      <c r="C617" s="91">
        <v>2016</v>
      </c>
      <c r="D617" s="91" t="str">
        <f t="shared" si="9"/>
        <v>El Segundo 2016</v>
      </c>
      <c r="E617" t="s">
        <v>1307</v>
      </c>
      <c r="F617" t="s">
        <v>1307</v>
      </c>
      <c r="G617" t="s">
        <v>1307</v>
      </c>
      <c r="H617" t="s">
        <v>1307</v>
      </c>
      <c r="J617" t="s">
        <v>1307</v>
      </c>
      <c r="K617" t="s">
        <v>1307</v>
      </c>
      <c r="L617" t="s">
        <v>1307</v>
      </c>
      <c r="M617" t="s">
        <v>1307</v>
      </c>
      <c r="O617" t="s">
        <v>1307</v>
      </c>
      <c r="P617" t="s">
        <v>1307</v>
      </c>
      <c r="R617" t="s">
        <v>1307</v>
      </c>
      <c r="S617" t="s">
        <v>1307</v>
      </c>
      <c r="T617" t="s">
        <v>1307</v>
      </c>
      <c r="U617" t="s">
        <v>1307</v>
      </c>
      <c r="V617" t="s">
        <v>1307</v>
      </c>
    </row>
    <row r="618" spans="1:22">
      <c r="A618" t="s">
        <v>1002</v>
      </c>
      <c r="B618" s="16" t="str">
        <f>VLOOKUP(A618,'Planning Periods'!$E$2:$N$540,10,FALSE)</f>
        <v>10/15/2021 - 10/15/2029</v>
      </c>
      <c r="C618" s="91">
        <v>2017</v>
      </c>
      <c r="D618" s="91" t="str">
        <f t="shared" si="9"/>
        <v>El Segundo 2017</v>
      </c>
      <c r="E618" t="s">
        <v>1307</v>
      </c>
      <c r="F618" t="s">
        <v>1307</v>
      </c>
      <c r="G618" t="s">
        <v>1307</v>
      </c>
      <c r="H618" t="s">
        <v>1307</v>
      </c>
      <c r="J618" t="s">
        <v>1307</v>
      </c>
      <c r="K618" t="s">
        <v>1307</v>
      </c>
      <c r="L618" t="s">
        <v>1307</v>
      </c>
      <c r="M618" t="s">
        <v>1307</v>
      </c>
      <c r="O618" t="s">
        <v>1307</v>
      </c>
      <c r="P618" t="s">
        <v>1307</v>
      </c>
      <c r="R618" t="s">
        <v>1307</v>
      </c>
      <c r="S618" t="s">
        <v>1307</v>
      </c>
      <c r="T618" t="s">
        <v>1307</v>
      </c>
      <c r="U618" t="s">
        <v>1307</v>
      </c>
      <c r="V618" t="s">
        <v>1307</v>
      </c>
    </row>
    <row r="619" spans="1:22">
      <c r="A619" s="92" t="s">
        <v>818</v>
      </c>
      <c r="B619" s="16" t="str">
        <f>VLOOKUP(A619,'Planning Periods'!$E$2:$N$540,10,FALSE)</f>
        <v>05/15/2021 - 05/15/2029</v>
      </c>
      <c r="C619" s="91">
        <v>2013</v>
      </c>
      <c r="D619" s="91" t="str">
        <f t="shared" si="9"/>
        <v>Elk Grove 2013</v>
      </c>
      <c r="E619" s="91">
        <v>2035</v>
      </c>
      <c r="F619" s="363">
        <v>0</v>
      </c>
      <c r="G619" s="91">
        <v>0</v>
      </c>
      <c r="H619" s="91">
        <v>0</v>
      </c>
      <c r="I619" s="90"/>
      <c r="J619" s="91">
        <v>1427</v>
      </c>
      <c r="K619" s="363">
        <v>0</v>
      </c>
      <c r="L619" s="91">
        <v>0</v>
      </c>
      <c r="M619" s="91">
        <v>0</v>
      </c>
      <c r="N619" s="90"/>
      <c r="O619" s="91">
        <v>1377</v>
      </c>
      <c r="P619" s="91">
        <v>173</v>
      </c>
      <c r="Q619" s="90"/>
      <c r="R619" s="91">
        <v>2563</v>
      </c>
      <c r="S619" s="91">
        <v>196</v>
      </c>
      <c r="T619" s="90">
        <v>0</v>
      </c>
      <c r="U619" s="91">
        <v>7402</v>
      </c>
      <c r="V619" s="91">
        <v>369</v>
      </c>
    </row>
    <row r="620" spans="1:22">
      <c r="A620" s="92" t="s">
        <v>818</v>
      </c>
      <c r="B620" s="16" t="str">
        <f>VLOOKUP(A620,'Planning Periods'!$E$2:$N$540,10,FALSE)</f>
        <v>05/15/2021 - 05/15/2029</v>
      </c>
      <c r="C620" s="91">
        <v>2014</v>
      </c>
      <c r="D620" s="91" t="str">
        <f t="shared" si="9"/>
        <v>Elk Grove 2014</v>
      </c>
      <c r="E620" s="91">
        <v>2035</v>
      </c>
      <c r="F620" s="363">
        <v>49</v>
      </c>
      <c r="G620" s="91">
        <v>49</v>
      </c>
      <c r="H620" s="91">
        <v>0</v>
      </c>
      <c r="I620" s="90"/>
      <c r="J620" s="91">
        <v>1427</v>
      </c>
      <c r="K620" s="363">
        <v>14</v>
      </c>
      <c r="L620" s="91">
        <v>14</v>
      </c>
      <c r="M620" s="91">
        <v>0</v>
      </c>
      <c r="N620" s="90"/>
      <c r="O620" s="91">
        <v>1377</v>
      </c>
      <c r="P620" s="91">
        <v>74</v>
      </c>
      <c r="Q620" s="90"/>
      <c r="R620" s="91">
        <v>2563</v>
      </c>
      <c r="S620" s="91">
        <v>505</v>
      </c>
      <c r="T620" s="90">
        <v>0</v>
      </c>
      <c r="U620" s="91">
        <v>7402</v>
      </c>
      <c r="V620" s="91">
        <v>642</v>
      </c>
    </row>
    <row r="621" spans="1:22">
      <c r="A621" s="92" t="s">
        <v>818</v>
      </c>
      <c r="B621" s="16" t="str">
        <f>VLOOKUP(A621,'Planning Periods'!$E$2:$N$540,10,FALSE)</f>
        <v>05/15/2021 - 05/15/2029</v>
      </c>
      <c r="C621" s="91">
        <v>2015</v>
      </c>
      <c r="D621" s="91" t="str">
        <f t="shared" si="9"/>
        <v>Elk Grove 2015</v>
      </c>
      <c r="E621" s="91">
        <v>2035</v>
      </c>
      <c r="F621" s="363">
        <v>0</v>
      </c>
      <c r="G621" s="91">
        <v>0</v>
      </c>
      <c r="H621" s="91">
        <v>0</v>
      </c>
      <c r="I621" s="90"/>
      <c r="J621" s="91">
        <v>1427</v>
      </c>
      <c r="K621" s="363">
        <v>0</v>
      </c>
      <c r="L621" s="91">
        <v>0</v>
      </c>
      <c r="M621" s="91">
        <v>0</v>
      </c>
      <c r="N621" s="90"/>
      <c r="O621" s="91">
        <v>1377</v>
      </c>
      <c r="P621" s="91">
        <v>23</v>
      </c>
      <c r="Q621" s="90"/>
      <c r="R621" s="91">
        <v>2563</v>
      </c>
      <c r="S621" s="91">
        <v>616</v>
      </c>
      <c r="T621" s="90">
        <v>0</v>
      </c>
      <c r="U621" s="91">
        <v>7402</v>
      </c>
      <c r="V621" s="91">
        <v>639</v>
      </c>
    </row>
    <row r="622" spans="1:22">
      <c r="A622" s="92" t="s">
        <v>818</v>
      </c>
      <c r="B622" s="16" t="str">
        <f>VLOOKUP(A622,'Planning Periods'!$E$2:$N$540,10,FALSE)</f>
        <v>05/15/2021 - 05/15/2029</v>
      </c>
      <c r="C622" s="91">
        <v>2016</v>
      </c>
      <c r="D622" s="91" t="str">
        <f t="shared" si="9"/>
        <v>Elk Grove 2016</v>
      </c>
      <c r="E622" s="91">
        <v>2035</v>
      </c>
      <c r="F622" s="363">
        <v>0</v>
      </c>
      <c r="G622" s="91">
        <v>0</v>
      </c>
      <c r="H622" s="91">
        <v>0</v>
      </c>
      <c r="I622" s="90"/>
      <c r="J622" s="91">
        <v>1427</v>
      </c>
      <c r="K622" s="363">
        <v>0</v>
      </c>
      <c r="L622" s="91">
        <v>0</v>
      </c>
      <c r="M622" s="91">
        <v>0</v>
      </c>
      <c r="N622" s="90"/>
      <c r="O622" s="91">
        <v>1377</v>
      </c>
      <c r="P622" s="91">
        <v>1</v>
      </c>
      <c r="Q622" s="90"/>
      <c r="R622" s="91">
        <v>2563</v>
      </c>
      <c r="S622" s="91">
        <v>453</v>
      </c>
      <c r="T622" s="90">
        <v>0</v>
      </c>
      <c r="U622" s="91">
        <v>7402</v>
      </c>
      <c r="V622" s="91">
        <v>454</v>
      </c>
    </row>
    <row r="623" spans="1:22">
      <c r="A623" s="92" t="s">
        <v>818</v>
      </c>
      <c r="B623" s="16" t="str">
        <f>VLOOKUP(A623,'Planning Periods'!$E$2:$N$540,10,FALSE)</f>
        <v>05/15/2021 - 05/15/2029</v>
      </c>
      <c r="C623" s="91">
        <v>2017</v>
      </c>
      <c r="D623" s="91" t="str">
        <f t="shared" si="9"/>
        <v>Elk Grove 2017</v>
      </c>
      <c r="E623" s="91">
        <v>2035</v>
      </c>
      <c r="F623" s="363">
        <v>35</v>
      </c>
      <c r="G623" s="91">
        <v>35</v>
      </c>
      <c r="H623" s="91">
        <v>0</v>
      </c>
      <c r="I623" s="90"/>
      <c r="J623" s="91">
        <v>1427</v>
      </c>
      <c r="K623" s="363">
        <v>62</v>
      </c>
      <c r="L623" s="91">
        <v>62</v>
      </c>
      <c r="M623" s="91">
        <v>0</v>
      </c>
      <c r="N623" s="90"/>
      <c r="O623" s="91">
        <v>1377</v>
      </c>
      <c r="P623" s="91">
        <v>0</v>
      </c>
      <c r="Q623" s="90"/>
      <c r="R623" s="91">
        <v>2563</v>
      </c>
      <c r="S623" s="91">
        <v>433</v>
      </c>
      <c r="T623" s="90">
        <v>0</v>
      </c>
      <c r="U623" s="91">
        <v>7402</v>
      </c>
      <c r="V623" s="91">
        <v>530</v>
      </c>
    </row>
    <row r="624" spans="1:22">
      <c r="A624" s="92" t="s">
        <v>1128</v>
      </c>
      <c r="B624" s="16" t="str">
        <f>VLOOKUP(A624,'Planning Periods'!$E$2:$N$540,10,FALSE)</f>
        <v>01/31/2023 - 01/31/2031</v>
      </c>
      <c r="C624" s="91">
        <v>2014</v>
      </c>
      <c r="D624" s="91" t="str">
        <f t="shared" si="9"/>
        <v>Emeryville 2014</v>
      </c>
      <c r="E624" s="91" t="s">
        <v>1307</v>
      </c>
      <c r="F624" s="363" t="s">
        <v>1307</v>
      </c>
      <c r="G624" s="91" t="s">
        <v>1307</v>
      </c>
      <c r="H624" s="91" t="s">
        <v>1307</v>
      </c>
      <c r="I624" s="90"/>
      <c r="J624" s="91" t="s">
        <v>1307</v>
      </c>
      <c r="K624" s="363" t="s">
        <v>1307</v>
      </c>
      <c r="L624" s="91" t="s">
        <v>1307</v>
      </c>
      <c r="M624" s="91" t="s">
        <v>1307</v>
      </c>
      <c r="N624" s="90"/>
      <c r="O624" s="91" t="s">
        <v>1307</v>
      </c>
      <c r="P624" s="91" t="s">
        <v>1307</v>
      </c>
      <c r="Q624" s="90"/>
      <c r="R624" s="91" t="s">
        <v>1307</v>
      </c>
      <c r="S624" s="91" t="s">
        <v>1307</v>
      </c>
      <c r="T624" s="90" t="s">
        <v>1307</v>
      </c>
      <c r="U624" s="91" t="s">
        <v>1307</v>
      </c>
      <c r="V624" s="91" t="s">
        <v>1307</v>
      </c>
    </row>
    <row r="625" spans="1:22">
      <c r="A625" s="92" t="s">
        <v>1128</v>
      </c>
      <c r="B625" s="16" t="str">
        <f>VLOOKUP(A625,'Planning Periods'!$E$2:$N$540,10,FALSE)</f>
        <v>01/31/2023 - 01/31/2031</v>
      </c>
      <c r="C625" s="91">
        <v>2015</v>
      </c>
      <c r="D625" s="91" t="str">
        <f t="shared" si="9"/>
        <v>Emeryville 2015</v>
      </c>
      <c r="E625" s="91">
        <v>276</v>
      </c>
      <c r="F625" s="363">
        <v>5</v>
      </c>
      <c r="G625" s="91">
        <v>5</v>
      </c>
      <c r="H625" s="91">
        <v>0</v>
      </c>
      <c r="I625" s="90"/>
      <c r="J625" s="91">
        <v>211</v>
      </c>
      <c r="K625" s="363">
        <v>0</v>
      </c>
      <c r="L625" s="91">
        <v>0</v>
      </c>
      <c r="M625" s="91">
        <v>0</v>
      </c>
      <c r="N625" s="90"/>
      <c r="O625" s="91">
        <v>259</v>
      </c>
      <c r="P625" s="91">
        <v>7</v>
      </c>
      <c r="Q625" s="90"/>
      <c r="R625" s="91">
        <v>752</v>
      </c>
      <c r="S625" s="91">
        <v>178</v>
      </c>
      <c r="T625" s="90">
        <v>0</v>
      </c>
      <c r="U625" s="91">
        <v>1498</v>
      </c>
      <c r="V625" s="91">
        <v>190</v>
      </c>
    </row>
    <row r="626" spans="1:22">
      <c r="A626" s="92" t="s">
        <v>1128</v>
      </c>
      <c r="B626" s="16" t="str">
        <f>VLOOKUP(A626,'Planning Periods'!$E$2:$N$540,10,FALSE)</f>
        <v>01/31/2023 - 01/31/2031</v>
      </c>
      <c r="C626" s="91">
        <v>2016</v>
      </c>
      <c r="D626" s="91" t="str">
        <f t="shared" si="9"/>
        <v>Emeryville 2016</v>
      </c>
      <c r="E626" s="91">
        <v>276</v>
      </c>
      <c r="F626" s="363">
        <v>0</v>
      </c>
      <c r="G626" s="91">
        <v>0</v>
      </c>
      <c r="H626" s="91">
        <v>0</v>
      </c>
      <c r="I626" s="90"/>
      <c r="J626" s="91">
        <v>211</v>
      </c>
      <c r="K626" s="363">
        <v>0</v>
      </c>
      <c r="L626" s="91">
        <v>0</v>
      </c>
      <c r="M626" s="91">
        <v>0</v>
      </c>
      <c r="N626" s="90"/>
      <c r="O626" s="91">
        <v>259</v>
      </c>
      <c r="P626" s="91">
        <v>0</v>
      </c>
      <c r="Q626" s="90"/>
      <c r="R626" s="91">
        <v>752</v>
      </c>
      <c r="S626" s="91">
        <v>1</v>
      </c>
      <c r="T626" s="90">
        <v>0</v>
      </c>
      <c r="U626" s="91">
        <v>1498</v>
      </c>
      <c r="V626" s="91">
        <v>1</v>
      </c>
    </row>
    <row r="627" spans="1:22">
      <c r="A627" s="92" t="s">
        <v>1128</v>
      </c>
      <c r="B627" s="16" t="str">
        <f>VLOOKUP(A627,'Planning Periods'!$E$2:$N$540,10,FALSE)</f>
        <v>01/31/2023 - 01/31/2031</v>
      </c>
      <c r="C627" s="91">
        <v>2017</v>
      </c>
      <c r="D627" s="91" t="str">
        <f t="shared" si="9"/>
        <v>Emeryville 2017</v>
      </c>
      <c r="E627" s="91">
        <v>276</v>
      </c>
      <c r="F627" s="363">
        <v>81</v>
      </c>
      <c r="G627" s="91">
        <v>81</v>
      </c>
      <c r="H627" s="91">
        <v>0</v>
      </c>
      <c r="I627" s="90"/>
      <c r="J627" s="91">
        <v>211</v>
      </c>
      <c r="K627" s="363">
        <v>16</v>
      </c>
      <c r="L627" s="91">
        <v>16</v>
      </c>
      <c r="M627" s="91">
        <v>0</v>
      </c>
      <c r="N627" s="90"/>
      <c r="O627" s="91">
        <v>259</v>
      </c>
      <c r="P627" s="91">
        <v>14</v>
      </c>
      <c r="Q627" s="90"/>
      <c r="R627" s="91">
        <v>752</v>
      </c>
      <c r="S627" s="91">
        <v>201</v>
      </c>
      <c r="T627" s="90">
        <v>0</v>
      </c>
      <c r="U627" s="91">
        <v>1498</v>
      </c>
      <c r="V627" s="91">
        <v>312</v>
      </c>
    </row>
    <row r="628" spans="1:22">
      <c r="A628" s="92" t="s">
        <v>1006</v>
      </c>
      <c r="B628" s="16" t="str">
        <f>VLOOKUP(A628,'Planning Periods'!$E$2:$N$540,10,FALSE)</f>
        <v>04/30/2021 - 04/30/2029</v>
      </c>
      <c r="C628" s="91">
        <v>2013</v>
      </c>
      <c r="D628" s="91" t="str">
        <f t="shared" si="9"/>
        <v>Encinitas 2013</v>
      </c>
      <c r="E628" s="91">
        <v>587</v>
      </c>
      <c r="F628" s="363">
        <v>32</v>
      </c>
      <c r="G628" s="91">
        <v>31</v>
      </c>
      <c r="H628" s="91">
        <v>1</v>
      </c>
      <c r="I628" s="90"/>
      <c r="J628" s="91">
        <v>446</v>
      </c>
      <c r="K628" s="363">
        <v>10</v>
      </c>
      <c r="L628" s="91">
        <v>9</v>
      </c>
      <c r="M628" s="91">
        <v>1</v>
      </c>
      <c r="N628" s="90"/>
      <c r="O628" s="91">
        <v>413</v>
      </c>
      <c r="P628" s="91">
        <v>0</v>
      </c>
      <c r="Q628" s="90"/>
      <c r="R628" s="91">
        <v>907</v>
      </c>
      <c r="S628" s="91">
        <v>283</v>
      </c>
      <c r="T628" s="90">
        <v>1</v>
      </c>
      <c r="U628" s="91">
        <v>2353</v>
      </c>
      <c r="V628" s="91">
        <v>325</v>
      </c>
    </row>
    <row r="629" spans="1:22">
      <c r="A629" s="92" t="s">
        <v>1006</v>
      </c>
      <c r="B629" s="16" t="str">
        <f>VLOOKUP(A629,'Planning Periods'!$E$2:$N$540,10,FALSE)</f>
        <v>04/30/2021 - 04/30/2029</v>
      </c>
      <c r="C629" s="91">
        <v>2014</v>
      </c>
      <c r="D629" s="91" t="str">
        <f t="shared" si="9"/>
        <v>Encinitas 2014</v>
      </c>
      <c r="E629" s="91">
        <v>587</v>
      </c>
      <c r="F629" s="363">
        <v>1</v>
      </c>
      <c r="G629" s="91">
        <v>1</v>
      </c>
      <c r="H629" s="91">
        <v>0</v>
      </c>
      <c r="I629" s="90"/>
      <c r="J629" s="91">
        <v>446</v>
      </c>
      <c r="K629" s="363">
        <v>8</v>
      </c>
      <c r="L629" s="91">
        <v>8</v>
      </c>
      <c r="M629" s="91">
        <v>0</v>
      </c>
      <c r="N629" s="90"/>
      <c r="O629" s="91">
        <v>413</v>
      </c>
      <c r="P629" s="91">
        <v>3</v>
      </c>
      <c r="Q629" s="90"/>
      <c r="R629" s="91">
        <v>907</v>
      </c>
      <c r="S629" s="91">
        <v>150</v>
      </c>
      <c r="T629" s="90">
        <v>0</v>
      </c>
      <c r="U629" s="91">
        <v>2353</v>
      </c>
      <c r="V629" s="91">
        <v>162</v>
      </c>
    </row>
    <row r="630" spans="1:22">
      <c r="A630" s="92" t="s">
        <v>1006</v>
      </c>
      <c r="B630" s="16" t="str">
        <f>VLOOKUP(A630,'Planning Periods'!$E$2:$N$540,10,FALSE)</f>
        <v>04/30/2021 - 04/30/2029</v>
      </c>
      <c r="C630" s="91">
        <v>2015</v>
      </c>
      <c r="D630" s="91" t="str">
        <f t="shared" si="9"/>
        <v>Encinitas 2015</v>
      </c>
      <c r="E630" s="91">
        <v>587</v>
      </c>
      <c r="F630" s="363">
        <v>0</v>
      </c>
      <c r="G630" s="91">
        <v>0</v>
      </c>
      <c r="H630" s="91">
        <v>0</v>
      </c>
      <c r="I630" s="90"/>
      <c r="J630" s="91">
        <v>446</v>
      </c>
      <c r="K630" s="363">
        <v>3</v>
      </c>
      <c r="L630" s="91">
        <v>3</v>
      </c>
      <c r="M630" s="91">
        <v>0</v>
      </c>
      <c r="N630" s="90"/>
      <c r="O630" s="91">
        <v>413</v>
      </c>
      <c r="P630" s="91">
        <v>0</v>
      </c>
      <c r="Q630" s="90"/>
      <c r="R630" s="91">
        <v>907</v>
      </c>
      <c r="S630" s="91">
        <v>155</v>
      </c>
      <c r="T630" s="90">
        <v>0</v>
      </c>
      <c r="U630" s="91">
        <v>2353</v>
      </c>
      <c r="V630" s="91">
        <v>158</v>
      </c>
    </row>
    <row r="631" spans="1:22">
      <c r="A631" s="92" t="s">
        <v>1006</v>
      </c>
      <c r="B631" s="16" t="str">
        <f>VLOOKUP(A631,'Planning Periods'!$E$2:$N$540,10,FALSE)</f>
        <v>04/30/2021 - 04/30/2029</v>
      </c>
      <c r="C631" s="91">
        <v>2016</v>
      </c>
      <c r="D631" s="91" t="str">
        <f t="shared" si="9"/>
        <v>Encinitas 2016</v>
      </c>
      <c r="E631" s="91">
        <v>587</v>
      </c>
      <c r="F631" s="363">
        <v>0</v>
      </c>
      <c r="G631" s="91">
        <v>0</v>
      </c>
      <c r="H631" s="91">
        <v>0</v>
      </c>
      <c r="I631" s="90"/>
      <c r="J631" s="91">
        <v>446</v>
      </c>
      <c r="K631" s="363">
        <v>2</v>
      </c>
      <c r="L631" s="91">
        <v>2</v>
      </c>
      <c r="M631" s="91">
        <v>0</v>
      </c>
      <c r="N631" s="90"/>
      <c r="O631" s="91">
        <v>413</v>
      </c>
      <c r="P631" s="91">
        <v>1</v>
      </c>
      <c r="Q631" s="90"/>
      <c r="R631" s="91">
        <v>907</v>
      </c>
      <c r="S631" s="91">
        <v>87</v>
      </c>
      <c r="T631" s="90">
        <v>0</v>
      </c>
      <c r="U631" s="91">
        <v>2353</v>
      </c>
      <c r="V631" s="91">
        <v>90</v>
      </c>
    </row>
    <row r="632" spans="1:22">
      <c r="A632" s="92" t="s">
        <v>1006</v>
      </c>
      <c r="B632" s="16" t="str">
        <f>VLOOKUP(A632,'Planning Periods'!$E$2:$N$540,10,FALSE)</f>
        <v>04/30/2021 - 04/30/2029</v>
      </c>
      <c r="C632" s="91">
        <v>2017</v>
      </c>
      <c r="D632" s="91" t="str">
        <f t="shared" si="9"/>
        <v>Encinitas 2017</v>
      </c>
      <c r="E632" s="91">
        <v>587</v>
      </c>
      <c r="F632" s="363">
        <v>4</v>
      </c>
      <c r="G632" s="91">
        <v>4</v>
      </c>
      <c r="H632" s="91">
        <v>0</v>
      </c>
      <c r="I632" s="90"/>
      <c r="J632" s="91">
        <v>446</v>
      </c>
      <c r="K632" s="363">
        <v>1</v>
      </c>
      <c r="L632" s="91">
        <v>1</v>
      </c>
      <c r="M632" s="91">
        <v>0</v>
      </c>
      <c r="N632" s="90"/>
      <c r="O632" s="91">
        <v>413</v>
      </c>
      <c r="P632" s="91">
        <v>0</v>
      </c>
      <c r="Q632" s="90"/>
      <c r="R632" s="91">
        <v>907</v>
      </c>
      <c r="S632" s="91">
        <v>109</v>
      </c>
      <c r="T632" s="90">
        <v>0</v>
      </c>
      <c r="U632" s="91">
        <v>2353</v>
      </c>
      <c r="V632" s="91">
        <v>114</v>
      </c>
    </row>
    <row r="633" spans="1:22">
      <c r="A633" t="s">
        <v>1134</v>
      </c>
      <c r="B633" s="16" t="str">
        <f>VLOOKUP(A633,'Planning Periods'!$E$2:$N$540,10,FALSE)</f>
        <v>12/31/2015 - 12/31/2023</v>
      </c>
      <c r="C633" s="91">
        <v>2014</v>
      </c>
      <c r="D633" s="91" t="str">
        <f t="shared" si="9"/>
        <v>Escalon 2014</v>
      </c>
      <c r="E633" s="363" t="s">
        <v>1307</v>
      </c>
      <c r="F633" s="363" t="s">
        <v>1307</v>
      </c>
      <c r="G633" s="363" t="s">
        <v>1307</v>
      </c>
      <c r="H633" s="363" t="s">
        <v>1307</v>
      </c>
      <c r="I633" s="363">
        <v>0</v>
      </c>
      <c r="J633" s="363" t="s">
        <v>1307</v>
      </c>
      <c r="K633" s="363" t="s">
        <v>1307</v>
      </c>
      <c r="L633" s="363" t="s">
        <v>1307</v>
      </c>
      <c r="M633" s="363" t="s">
        <v>1307</v>
      </c>
      <c r="N633" s="363">
        <v>0</v>
      </c>
      <c r="O633" s="363" t="s">
        <v>1307</v>
      </c>
      <c r="P633" s="363" t="s">
        <v>1307</v>
      </c>
      <c r="Q633" s="363"/>
      <c r="R633" s="363" t="s">
        <v>1307</v>
      </c>
      <c r="S633" s="363" t="s">
        <v>1307</v>
      </c>
      <c r="T633" s="363" t="s">
        <v>1307</v>
      </c>
      <c r="U633" s="363" t="s">
        <v>1307</v>
      </c>
      <c r="V633" s="363" t="s">
        <v>1307</v>
      </c>
    </row>
    <row r="634" spans="1:22">
      <c r="A634" t="s">
        <v>1134</v>
      </c>
      <c r="B634" s="16" t="str">
        <f>VLOOKUP(A634,'Planning Periods'!$E$2:$N$540,10,FALSE)</f>
        <v>12/31/2015 - 12/31/2023</v>
      </c>
      <c r="C634" s="91">
        <v>2015</v>
      </c>
      <c r="D634" s="91" t="str">
        <f t="shared" si="9"/>
        <v>Escalon 2015</v>
      </c>
      <c r="E634" t="s">
        <v>1307</v>
      </c>
      <c r="F634" t="s">
        <v>1307</v>
      </c>
      <c r="G634" t="s">
        <v>1307</v>
      </c>
      <c r="H634" t="s">
        <v>1307</v>
      </c>
      <c r="J634" t="s">
        <v>1307</v>
      </c>
      <c r="K634" t="s">
        <v>1307</v>
      </c>
      <c r="L634" t="s">
        <v>1307</v>
      </c>
      <c r="M634" t="s">
        <v>1307</v>
      </c>
      <c r="O634" t="s">
        <v>1307</v>
      </c>
      <c r="P634" t="s">
        <v>1307</v>
      </c>
      <c r="R634" t="s">
        <v>1307</v>
      </c>
      <c r="S634" t="s">
        <v>1307</v>
      </c>
      <c r="T634" t="s">
        <v>1307</v>
      </c>
      <c r="U634" t="s">
        <v>1307</v>
      </c>
      <c r="V634" t="s">
        <v>1307</v>
      </c>
    </row>
    <row r="635" spans="1:22">
      <c r="A635" t="s">
        <v>1134</v>
      </c>
      <c r="B635" s="16" t="str">
        <f>VLOOKUP(A635,'Planning Periods'!$E$2:$N$540,10,FALSE)</f>
        <v>12/31/2015 - 12/31/2023</v>
      </c>
      <c r="C635" s="91">
        <v>2016</v>
      </c>
      <c r="D635" s="91" t="str">
        <f t="shared" si="9"/>
        <v>Escalon 2016</v>
      </c>
      <c r="E635" t="s">
        <v>1307</v>
      </c>
      <c r="F635" t="s">
        <v>1307</v>
      </c>
      <c r="G635" t="s">
        <v>1307</v>
      </c>
      <c r="H635" t="s">
        <v>1307</v>
      </c>
      <c r="J635" t="s">
        <v>1307</v>
      </c>
      <c r="K635" t="s">
        <v>1307</v>
      </c>
      <c r="L635" t="s">
        <v>1307</v>
      </c>
      <c r="M635" t="s">
        <v>1307</v>
      </c>
      <c r="O635" t="s">
        <v>1307</v>
      </c>
      <c r="P635" t="s">
        <v>1307</v>
      </c>
      <c r="R635" t="s">
        <v>1307</v>
      </c>
      <c r="S635" t="s">
        <v>1307</v>
      </c>
      <c r="T635" t="s">
        <v>1307</v>
      </c>
      <c r="U635" t="s">
        <v>1307</v>
      </c>
      <c r="V635" t="s">
        <v>1307</v>
      </c>
    </row>
    <row r="636" spans="1:22">
      <c r="A636" t="s">
        <v>1134</v>
      </c>
      <c r="B636" s="16" t="str">
        <f>VLOOKUP(A636,'Planning Periods'!$E$2:$N$540,10,FALSE)</f>
        <v>12/31/2015 - 12/31/2023</v>
      </c>
      <c r="C636" s="91">
        <v>2017</v>
      </c>
      <c r="D636" s="91" t="str">
        <f t="shared" si="9"/>
        <v>Escalon 2017</v>
      </c>
      <c r="E636" t="s">
        <v>1307</v>
      </c>
      <c r="F636" t="s">
        <v>1307</v>
      </c>
      <c r="G636" t="s">
        <v>1307</v>
      </c>
      <c r="H636" t="s">
        <v>1307</v>
      </c>
      <c r="J636" t="s">
        <v>1307</v>
      </c>
      <c r="K636" t="s">
        <v>1307</v>
      </c>
      <c r="L636" t="s">
        <v>1307</v>
      </c>
      <c r="M636" t="s">
        <v>1307</v>
      </c>
      <c r="O636" t="s">
        <v>1307</v>
      </c>
      <c r="P636" t="s">
        <v>1307</v>
      </c>
      <c r="R636" t="s">
        <v>1307</v>
      </c>
      <c r="S636" t="s">
        <v>1307</v>
      </c>
      <c r="T636" t="s">
        <v>1307</v>
      </c>
      <c r="U636" t="s">
        <v>1307</v>
      </c>
      <c r="V636" t="s">
        <v>1307</v>
      </c>
    </row>
    <row r="637" spans="1:22">
      <c r="A637" s="92" t="s">
        <v>902</v>
      </c>
      <c r="B637" s="16" t="str">
        <f>VLOOKUP(A637,'Planning Periods'!$E$2:$N$540,10,FALSE)</f>
        <v>04/30/2021 - 04/30/2029</v>
      </c>
      <c r="C637" s="91">
        <v>2013</v>
      </c>
      <c r="D637" s="91" t="str">
        <f t="shared" si="9"/>
        <v>Escondido 2013</v>
      </c>
      <c r="E637" s="91">
        <v>1042</v>
      </c>
      <c r="F637" s="363">
        <v>46</v>
      </c>
      <c r="G637" s="91">
        <v>46</v>
      </c>
      <c r="H637" s="91">
        <v>0</v>
      </c>
      <c r="I637" s="90"/>
      <c r="J637" s="91">
        <v>791</v>
      </c>
      <c r="K637" s="363">
        <v>44</v>
      </c>
      <c r="L637" s="91">
        <v>44</v>
      </c>
      <c r="M637" s="91">
        <v>0</v>
      </c>
      <c r="N637" s="90"/>
      <c r="O637" s="91">
        <v>733</v>
      </c>
      <c r="P637" s="91">
        <v>7</v>
      </c>
      <c r="Q637" s="90"/>
      <c r="R637" s="91">
        <v>1609</v>
      </c>
      <c r="S637" s="91">
        <v>497</v>
      </c>
      <c r="T637" s="90">
        <v>0</v>
      </c>
      <c r="U637" s="91">
        <v>4175</v>
      </c>
      <c r="V637" s="91">
        <v>594</v>
      </c>
    </row>
    <row r="638" spans="1:22">
      <c r="A638" s="92" t="s">
        <v>902</v>
      </c>
      <c r="B638" s="16" t="str">
        <f>VLOOKUP(A638,'Planning Periods'!$E$2:$N$540,10,FALSE)</f>
        <v>04/30/2021 - 04/30/2029</v>
      </c>
      <c r="C638" s="91">
        <v>2014</v>
      </c>
      <c r="D638" s="91" t="str">
        <f t="shared" si="9"/>
        <v>Escondido 2014</v>
      </c>
      <c r="E638" s="91">
        <v>1042</v>
      </c>
      <c r="F638" s="363">
        <v>0</v>
      </c>
      <c r="G638" s="91">
        <v>0</v>
      </c>
      <c r="H638" s="91">
        <v>0</v>
      </c>
      <c r="I638" s="90"/>
      <c r="J638" s="91">
        <v>791</v>
      </c>
      <c r="K638" s="363">
        <v>0</v>
      </c>
      <c r="L638" s="91">
        <v>0</v>
      </c>
      <c r="M638" s="91">
        <v>0</v>
      </c>
      <c r="N638" s="90"/>
      <c r="O638" s="91">
        <v>733</v>
      </c>
      <c r="P638" s="91">
        <v>0</v>
      </c>
      <c r="Q638" s="90"/>
      <c r="R638" s="91">
        <v>1609</v>
      </c>
      <c r="S638" s="91">
        <v>56</v>
      </c>
      <c r="T638" s="90">
        <v>0</v>
      </c>
      <c r="U638" s="91">
        <v>4175</v>
      </c>
      <c r="V638" s="91">
        <v>56</v>
      </c>
    </row>
    <row r="639" spans="1:22">
      <c r="A639" s="92" t="s">
        <v>902</v>
      </c>
      <c r="B639" s="16" t="str">
        <f>VLOOKUP(A639,'Planning Periods'!$E$2:$N$540,10,FALSE)</f>
        <v>04/30/2021 - 04/30/2029</v>
      </c>
      <c r="C639" s="91">
        <v>2015</v>
      </c>
      <c r="D639" s="91" t="str">
        <f t="shared" si="9"/>
        <v>Escondido 2015</v>
      </c>
      <c r="E639" s="91">
        <v>1042</v>
      </c>
      <c r="F639" s="363">
        <v>0</v>
      </c>
      <c r="G639" s="91">
        <v>0</v>
      </c>
      <c r="H639" s="91">
        <v>0</v>
      </c>
      <c r="I639" s="90"/>
      <c r="J639" s="91">
        <v>791</v>
      </c>
      <c r="K639" s="363">
        <v>11</v>
      </c>
      <c r="L639" s="91">
        <v>11</v>
      </c>
      <c r="M639" s="91">
        <v>0</v>
      </c>
      <c r="N639" s="90"/>
      <c r="O639" s="91">
        <v>733</v>
      </c>
      <c r="P639" s="91">
        <v>0</v>
      </c>
      <c r="Q639" s="90"/>
      <c r="R639" s="91">
        <v>1609</v>
      </c>
      <c r="S639" s="91">
        <v>7</v>
      </c>
      <c r="T639" s="90">
        <v>0</v>
      </c>
      <c r="U639" s="91">
        <v>4175</v>
      </c>
      <c r="V639" s="91">
        <v>18</v>
      </c>
    </row>
    <row r="640" spans="1:22">
      <c r="A640" s="92" t="s">
        <v>902</v>
      </c>
      <c r="B640" s="16" t="str">
        <f>VLOOKUP(A640,'Planning Periods'!$E$2:$N$540,10,FALSE)</f>
        <v>04/30/2021 - 04/30/2029</v>
      </c>
      <c r="C640" s="91">
        <v>2016</v>
      </c>
      <c r="D640" s="91" t="str">
        <f t="shared" si="9"/>
        <v>Escondido 2016</v>
      </c>
      <c r="E640" s="91">
        <v>1042</v>
      </c>
      <c r="F640" s="363">
        <v>0</v>
      </c>
      <c r="G640" s="91">
        <v>0</v>
      </c>
      <c r="H640" s="91">
        <v>0</v>
      </c>
      <c r="I640" s="90"/>
      <c r="J640" s="91">
        <v>791</v>
      </c>
      <c r="K640" s="363">
        <v>0</v>
      </c>
      <c r="L640" s="91">
        <v>0</v>
      </c>
      <c r="M640" s="91">
        <v>0</v>
      </c>
      <c r="N640" s="90"/>
      <c r="O640" s="91">
        <v>733</v>
      </c>
      <c r="P640" s="91">
        <v>1</v>
      </c>
      <c r="Q640" s="90"/>
      <c r="R640" s="91">
        <v>1609</v>
      </c>
      <c r="S640" s="91">
        <v>163</v>
      </c>
      <c r="T640" s="90">
        <v>0</v>
      </c>
      <c r="U640" s="91">
        <v>4175</v>
      </c>
      <c r="V640" s="91">
        <v>164</v>
      </c>
    </row>
    <row r="641" spans="1:22">
      <c r="A641" s="92" t="s">
        <v>902</v>
      </c>
      <c r="B641" s="16" t="str">
        <f>VLOOKUP(A641,'Planning Periods'!$E$2:$N$540,10,FALSE)</f>
        <v>04/30/2021 - 04/30/2029</v>
      </c>
      <c r="C641" s="91">
        <v>2017</v>
      </c>
      <c r="D641" s="91" t="str">
        <f t="shared" si="9"/>
        <v>Escondido 2017</v>
      </c>
      <c r="E641" s="91">
        <v>1042</v>
      </c>
      <c r="F641" s="363">
        <v>46</v>
      </c>
      <c r="G641" s="91">
        <v>46</v>
      </c>
      <c r="H641" s="91">
        <v>0</v>
      </c>
      <c r="I641" s="90"/>
      <c r="J641" s="91">
        <v>791</v>
      </c>
      <c r="K641" s="363">
        <v>34</v>
      </c>
      <c r="L641" s="91">
        <v>34</v>
      </c>
      <c r="M641" s="91">
        <v>0</v>
      </c>
      <c r="N641" s="90"/>
      <c r="O641" s="91">
        <v>733</v>
      </c>
      <c r="P641" s="91">
        <v>5</v>
      </c>
      <c r="Q641" s="90"/>
      <c r="R641" s="91">
        <v>1609</v>
      </c>
      <c r="S641" s="91">
        <v>410</v>
      </c>
      <c r="T641" s="90">
        <v>0</v>
      </c>
      <c r="U641" s="91">
        <v>4175</v>
      </c>
      <c r="V641" s="91">
        <v>495</v>
      </c>
    </row>
    <row r="642" spans="1:22">
      <c r="A642" s="92" t="s">
        <v>1271</v>
      </c>
      <c r="B642" s="16" t="str">
        <f>VLOOKUP(A642,'Planning Periods'!$E$2:$N$540,10,FALSE)</f>
        <v>02/15/2023 - 02/15/2031</v>
      </c>
      <c r="C642" s="91">
        <v>2014</v>
      </c>
      <c r="D642" s="91" t="str">
        <f t="shared" si="9"/>
        <v>Etna 2014</v>
      </c>
      <c r="E642" s="91" t="s">
        <v>1307</v>
      </c>
      <c r="F642" s="363" t="s">
        <v>1307</v>
      </c>
      <c r="G642" s="91" t="s">
        <v>1307</v>
      </c>
      <c r="H642" s="91" t="s">
        <v>1307</v>
      </c>
      <c r="I642" s="90"/>
      <c r="J642" s="91" t="s">
        <v>1307</v>
      </c>
      <c r="K642" s="363" t="s">
        <v>1307</v>
      </c>
      <c r="L642" s="91" t="s">
        <v>1307</v>
      </c>
      <c r="M642" s="91" t="s">
        <v>1307</v>
      </c>
      <c r="N642" s="90"/>
      <c r="O642" s="91" t="s">
        <v>1307</v>
      </c>
      <c r="P642" s="91" t="s">
        <v>1307</v>
      </c>
      <c r="Q642" s="90"/>
      <c r="R642" s="91" t="s">
        <v>1307</v>
      </c>
      <c r="S642" s="91" t="s">
        <v>1307</v>
      </c>
      <c r="T642" s="90" t="s">
        <v>1307</v>
      </c>
      <c r="U642" s="91" t="s">
        <v>1307</v>
      </c>
      <c r="V642" s="91" t="s">
        <v>1307</v>
      </c>
    </row>
    <row r="643" spans="1:22">
      <c r="A643" s="92" t="s">
        <v>1271</v>
      </c>
      <c r="B643" s="16" t="str">
        <f>VLOOKUP(A643,'Planning Periods'!$E$2:$N$540,10,FALSE)</f>
        <v>02/15/2023 - 02/15/2031</v>
      </c>
      <c r="C643" s="91">
        <v>2015</v>
      </c>
      <c r="D643" s="91" t="str">
        <f t="shared" si="9"/>
        <v>Etna 2015</v>
      </c>
      <c r="E643" s="91" t="s">
        <v>1307</v>
      </c>
      <c r="F643" s="363" t="s">
        <v>1307</v>
      </c>
      <c r="G643" s="91" t="s">
        <v>1307</v>
      </c>
      <c r="H643" s="91" t="s">
        <v>1307</v>
      </c>
      <c r="I643" s="90"/>
      <c r="J643" s="91" t="s">
        <v>1307</v>
      </c>
      <c r="K643" s="363" t="s">
        <v>1307</v>
      </c>
      <c r="L643" s="91" t="s">
        <v>1307</v>
      </c>
      <c r="M643" s="91" t="s">
        <v>1307</v>
      </c>
      <c r="N643" s="90"/>
      <c r="O643" s="91" t="s">
        <v>1307</v>
      </c>
      <c r="P643" s="91" t="s">
        <v>1307</v>
      </c>
      <c r="Q643" s="90"/>
      <c r="R643" s="91" t="s">
        <v>1307</v>
      </c>
      <c r="S643" s="91" t="s">
        <v>1307</v>
      </c>
      <c r="T643" s="90" t="s">
        <v>1307</v>
      </c>
      <c r="U643" s="91" t="s">
        <v>1307</v>
      </c>
      <c r="V643" s="91" t="s">
        <v>1307</v>
      </c>
    </row>
    <row r="644" spans="1:22">
      <c r="A644" s="92" t="s">
        <v>1271</v>
      </c>
      <c r="B644" s="16" t="str">
        <f>VLOOKUP(A644,'Planning Periods'!$E$2:$N$540,10,FALSE)</f>
        <v>02/15/2023 - 02/15/2031</v>
      </c>
      <c r="C644" s="91">
        <v>2016</v>
      </c>
      <c r="D644" s="91" t="str">
        <f t="shared" si="9"/>
        <v>Etna 2016</v>
      </c>
      <c r="E644" s="91" t="s">
        <v>1307</v>
      </c>
      <c r="F644" s="363" t="s">
        <v>1307</v>
      </c>
      <c r="G644" s="91" t="s">
        <v>1307</v>
      </c>
      <c r="H644" s="91" t="s">
        <v>1307</v>
      </c>
      <c r="I644" s="90"/>
      <c r="J644" s="91" t="s">
        <v>1307</v>
      </c>
      <c r="K644" s="363" t="s">
        <v>1307</v>
      </c>
      <c r="L644" s="91" t="s">
        <v>1307</v>
      </c>
      <c r="M644" s="91" t="s">
        <v>1307</v>
      </c>
      <c r="N644" s="90"/>
      <c r="O644" s="91" t="s">
        <v>1307</v>
      </c>
      <c r="P644" s="91" t="s">
        <v>1307</v>
      </c>
      <c r="Q644" s="90"/>
      <c r="R644" s="91" t="s">
        <v>1307</v>
      </c>
      <c r="S644" s="91" t="s">
        <v>1307</v>
      </c>
      <c r="T644" s="90" t="s">
        <v>1307</v>
      </c>
      <c r="U644" s="91" t="s">
        <v>1307</v>
      </c>
      <c r="V644" s="91" t="s">
        <v>1307</v>
      </c>
    </row>
    <row r="645" spans="1:22">
      <c r="A645" s="92" t="s">
        <v>1271</v>
      </c>
      <c r="B645" s="16" t="str">
        <f>VLOOKUP(A645,'Planning Periods'!$E$2:$N$540,10,FALSE)</f>
        <v>02/15/2023 - 02/15/2031</v>
      </c>
      <c r="C645" s="91">
        <v>2017</v>
      </c>
      <c r="D645" s="91" t="str">
        <f t="shared" si="9"/>
        <v>Etna 2017</v>
      </c>
      <c r="E645" s="91">
        <v>3</v>
      </c>
      <c r="F645" s="363">
        <v>0</v>
      </c>
      <c r="G645" s="91">
        <v>0</v>
      </c>
      <c r="H645" s="91">
        <v>0</v>
      </c>
      <c r="I645" s="90"/>
      <c r="J645" s="91">
        <v>2</v>
      </c>
      <c r="K645" s="363">
        <v>0</v>
      </c>
      <c r="L645" s="91">
        <v>0</v>
      </c>
      <c r="M645" s="91">
        <v>0</v>
      </c>
      <c r="N645" s="90"/>
      <c r="O645" s="91">
        <v>2</v>
      </c>
      <c r="P645" s="91">
        <v>1</v>
      </c>
      <c r="Q645" s="90"/>
      <c r="R645" s="91">
        <v>3</v>
      </c>
      <c r="S645" s="91">
        <v>0</v>
      </c>
      <c r="T645" s="90">
        <v>0</v>
      </c>
      <c r="U645" s="91">
        <v>10</v>
      </c>
      <c r="V645" s="91">
        <v>1</v>
      </c>
    </row>
    <row r="646" spans="1:22">
      <c r="A646" s="92" t="s">
        <v>968</v>
      </c>
      <c r="B646" s="16" t="str">
        <f>VLOOKUP(A646,'Planning Periods'!$E$2:$N$540,10,FALSE)</f>
        <v>08/31/2019 - 08/31/2027</v>
      </c>
      <c r="C646" s="91">
        <v>2014</v>
      </c>
      <c r="D646" s="91" t="str">
        <f t="shared" si="9"/>
        <v>Eureka 2014</v>
      </c>
      <c r="E646" s="91">
        <v>145</v>
      </c>
      <c r="F646" s="363">
        <v>0</v>
      </c>
      <c r="G646" s="91">
        <v>0</v>
      </c>
      <c r="H646" s="91">
        <v>0</v>
      </c>
      <c r="I646" s="90"/>
      <c r="J646" s="91">
        <v>96</v>
      </c>
      <c r="K646" s="363">
        <v>0</v>
      </c>
      <c r="L646" s="91">
        <v>0</v>
      </c>
      <c r="M646" s="91">
        <v>0</v>
      </c>
      <c r="N646" s="90"/>
      <c r="O646" s="91">
        <v>104</v>
      </c>
      <c r="P646" s="91">
        <v>0</v>
      </c>
      <c r="Q646" s="90"/>
      <c r="R646" s="91">
        <v>264</v>
      </c>
      <c r="S646" s="91">
        <v>7</v>
      </c>
      <c r="T646" s="90">
        <v>0</v>
      </c>
      <c r="U646" s="91">
        <v>609</v>
      </c>
      <c r="V646" s="91">
        <v>7</v>
      </c>
    </row>
    <row r="647" spans="1:22">
      <c r="A647" s="92" t="s">
        <v>968</v>
      </c>
      <c r="B647" s="16" t="str">
        <f>VLOOKUP(A647,'Planning Periods'!$E$2:$N$540,10,FALSE)</f>
        <v>08/31/2019 - 08/31/2027</v>
      </c>
      <c r="C647" s="91">
        <v>2015</v>
      </c>
      <c r="D647" s="91" t="str">
        <f t="shared" si="9"/>
        <v>Eureka 2015</v>
      </c>
      <c r="E647" s="91">
        <v>145</v>
      </c>
      <c r="F647" s="363">
        <v>0</v>
      </c>
      <c r="G647" s="91">
        <v>0</v>
      </c>
      <c r="H647" s="91">
        <v>0</v>
      </c>
      <c r="I647" s="90"/>
      <c r="J647" s="91">
        <v>96</v>
      </c>
      <c r="K647" s="363">
        <v>55</v>
      </c>
      <c r="L647" s="91">
        <v>49</v>
      </c>
      <c r="M647" s="91">
        <v>6</v>
      </c>
      <c r="N647" s="90"/>
      <c r="O647" s="91">
        <v>104</v>
      </c>
      <c r="P647" s="91">
        <v>8</v>
      </c>
      <c r="Q647" s="90"/>
      <c r="R647" s="91">
        <v>264</v>
      </c>
      <c r="S647" s="91">
        <v>14</v>
      </c>
      <c r="T647" s="90">
        <v>6</v>
      </c>
      <c r="U647" s="91">
        <v>609</v>
      </c>
      <c r="V647" s="91">
        <v>77</v>
      </c>
    </row>
    <row r="648" spans="1:22">
      <c r="A648" s="92" t="s">
        <v>968</v>
      </c>
      <c r="B648" s="16" t="str">
        <f>VLOOKUP(A648,'Planning Periods'!$E$2:$N$540,10,FALSE)</f>
        <v>08/31/2019 - 08/31/2027</v>
      </c>
      <c r="C648" s="91">
        <v>2016</v>
      </c>
      <c r="D648" s="91" t="str">
        <f t="shared" si="9"/>
        <v>Eureka 2016</v>
      </c>
      <c r="E648" s="91">
        <v>145</v>
      </c>
      <c r="F648" s="363">
        <v>0</v>
      </c>
      <c r="G648" s="91">
        <v>0</v>
      </c>
      <c r="H648" s="91">
        <v>0</v>
      </c>
      <c r="I648" s="90"/>
      <c r="J648" s="91">
        <v>96</v>
      </c>
      <c r="K648" s="363">
        <v>0</v>
      </c>
      <c r="L648" s="91">
        <v>0</v>
      </c>
      <c r="M648" s="91">
        <v>0</v>
      </c>
      <c r="N648" s="90"/>
      <c r="O648" s="91">
        <v>104</v>
      </c>
      <c r="P648" s="91">
        <v>0</v>
      </c>
      <c r="Q648" s="90"/>
      <c r="R648" s="91">
        <v>264</v>
      </c>
      <c r="S648" s="91">
        <v>4</v>
      </c>
      <c r="T648" s="90">
        <v>0</v>
      </c>
      <c r="U648" s="91">
        <v>609</v>
      </c>
      <c r="V648" s="91">
        <v>4</v>
      </c>
    </row>
    <row r="649" spans="1:22">
      <c r="A649" s="92" t="s">
        <v>968</v>
      </c>
      <c r="B649" s="16" t="str">
        <f>VLOOKUP(A649,'Planning Periods'!$E$2:$N$540,10,FALSE)</f>
        <v>08/31/2019 - 08/31/2027</v>
      </c>
      <c r="C649" s="91">
        <v>2017</v>
      </c>
      <c r="D649" s="91" t="str">
        <f t="shared" si="9"/>
        <v>Eureka 2017</v>
      </c>
      <c r="E649" s="91">
        <v>145</v>
      </c>
      <c r="F649" s="363">
        <v>0</v>
      </c>
      <c r="G649" s="91">
        <v>0</v>
      </c>
      <c r="H649" s="91">
        <v>0</v>
      </c>
      <c r="I649" s="90"/>
      <c r="J649" s="91">
        <v>96</v>
      </c>
      <c r="K649" s="363">
        <v>0</v>
      </c>
      <c r="L649" s="91">
        <v>0</v>
      </c>
      <c r="M649" s="91">
        <v>0</v>
      </c>
      <c r="N649" s="90"/>
      <c r="O649" s="91">
        <v>104</v>
      </c>
      <c r="P649" s="91">
        <v>0</v>
      </c>
      <c r="Q649" s="90"/>
      <c r="R649" s="91">
        <v>264</v>
      </c>
      <c r="S649" s="91">
        <v>16</v>
      </c>
      <c r="T649" s="90">
        <v>0</v>
      </c>
      <c r="U649" s="91">
        <v>609</v>
      </c>
      <c r="V649" s="91">
        <v>16</v>
      </c>
    </row>
    <row r="650" spans="1:22">
      <c r="A650" s="92" t="s">
        <v>1133</v>
      </c>
      <c r="B650" s="16" t="str">
        <f>VLOOKUP(A650,'Planning Periods'!$E$2:$N$540,10,FALSE)</f>
        <v>12/31/2015 - 12/31/2023</v>
      </c>
      <c r="C650" s="91">
        <v>2014</v>
      </c>
      <c r="D650" s="91" t="str">
        <f t="shared" si="9"/>
        <v>Exeter 2014</v>
      </c>
      <c r="E650" s="91" t="s">
        <v>1307</v>
      </c>
      <c r="F650" s="363" t="s">
        <v>1307</v>
      </c>
      <c r="G650" s="91" t="s">
        <v>1307</v>
      </c>
      <c r="H650" s="91" t="s">
        <v>1307</v>
      </c>
      <c r="I650" s="90"/>
      <c r="J650" s="91" t="s">
        <v>1307</v>
      </c>
      <c r="K650" s="363" t="s">
        <v>1307</v>
      </c>
      <c r="L650" s="91" t="s">
        <v>1307</v>
      </c>
      <c r="M650" s="91" t="s">
        <v>1307</v>
      </c>
      <c r="N650" s="90"/>
      <c r="O650" s="91" t="s">
        <v>1307</v>
      </c>
      <c r="P650" s="91" t="s">
        <v>1307</v>
      </c>
      <c r="Q650" s="90"/>
      <c r="R650" s="91" t="s">
        <v>1307</v>
      </c>
      <c r="S650" s="91" t="s">
        <v>1307</v>
      </c>
      <c r="T650" s="90" t="s">
        <v>1307</v>
      </c>
      <c r="U650" s="91" t="s">
        <v>1307</v>
      </c>
      <c r="V650" s="91" t="s">
        <v>1307</v>
      </c>
    </row>
    <row r="651" spans="1:22">
      <c r="A651" s="92" t="s">
        <v>1133</v>
      </c>
      <c r="B651" s="16" t="str">
        <f>VLOOKUP(A651,'Planning Periods'!$E$2:$N$540,10,FALSE)</f>
        <v>12/31/2015 - 12/31/2023</v>
      </c>
      <c r="C651" s="91">
        <v>2015</v>
      </c>
      <c r="D651" s="91" t="str">
        <f t="shared" si="9"/>
        <v>Exeter 2015</v>
      </c>
      <c r="E651" s="91" t="s">
        <v>1307</v>
      </c>
      <c r="F651" s="363" t="s">
        <v>1307</v>
      </c>
      <c r="G651" s="91" t="s">
        <v>1307</v>
      </c>
      <c r="H651" s="91" t="s">
        <v>1307</v>
      </c>
      <c r="I651" s="90"/>
      <c r="J651" s="91" t="s">
        <v>1307</v>
      </c>
      <c r="K651" s="363" t="s">
        <v>1307</v>
      </c>
      <c r="L651" s="91" t="s">
        <v>1307</v>
      </c>
      <c r="M651" s="91" t="s">
        <v>1307</v>
      </c>
      <c r="N651" s="90"/>
      <c r="O651" s="91" t="s">
        <v>1307</v>
      </c>
      <c r="P651" s="91" t="s">
        <v>1307</v>
      </c>
      <c r="Q651" s="90"/>
      <c r="R651" s="91" t="s">
        <v>1307</v>
      </c>
      <c r="S651" s="91" t="s">
        <v>1307</v>
      </c>
      <c r="T651" s="90" t="s">
        <v>1307</v>
      </c>
      <c r="U651" s="91" t="s">
        <v>1307</v>
      </c>
      <c r="V651" s="91" t="s">
        <v>1307</v>
      </c>
    </row>
    <row r="652" spans="1:22">
      <c r="A652" s="92" t="s">
        <v>1133</v>
      </c>
      <c r="B652" s="16" t="str">
        <f>VLOOKUP(A652,'Planning Periods'!$E$2:$N$540,10,FALSE)</f>
        <v>12/31/2015 - 12/31/2023</v>
      </c>
      <c r="C652" s="91">
        <v>2016</v>
      </c>
      <c r="D652" s="91" t="str">
        <f t="shared" si="9"/>
        <v>Exeter 2016</v>
      </c>
      <c r="E652" s="91" t="s">
        <v>1307</v>
      </c>
      <c r="F652" s="363" t="s">
        <v>1307</v>
      </c>
      <c r="G652" s="91" t="s">
        <v>1307</v>
      </c>
      <c r="H652" s="91" t="s">
        <v>1307</v>
      </c>
      <c r="I652" s="90"/>
      <c r="J652" s="91" t="s">
        <v>1307</v>
      </c>
      <c r="K652" s="363" t="s">
        <v>1307</v>
      </c>
      <c r="L652" s="91" t="s">
        <v>1307</v>
      </c>
      <c r="M652" s="91" t="s">
        <v>1307</v>
      </c>
      <c r="N652" s="90"/>
      <c r="O652" s="91" t="s">
        <v>1307</v>
      </c>
      <c r="P652" s="91" t="s">
        <v>1307</v>
      </c>
      <c r="Q652" s="90"/>
      <c r="R652" s="91" t="s">
        <v>1307</v>
      </c>
      <c r="S652" s="91" t="s">
        <v>1307</v>
      </c>
      <c r="T652" s="90" t="s">
        <v>1307</v>
      </c>
      <c r="U652" s="91" t="s">
        <v>1307</v>
      </c>
      <c r="V652" s="91" t="s">
        <v>1307</v>
      </c>
    </row>
    <row r="653" spans="1:22">
      <c r="A653" s="92" t="s">
        <v>1133</v>
      </c>
      <c r="B653" s="16" t="str">
        <f>VLOOKUP(A653,'Planning Periods'!$E$2:$N$540,10,FALSE)</f>
        <v>12/31/2015 - 12/31/2023</v>
      </c>
      <c r="C653" s="91">
        <v>2017</v>
      </c>
      <c r="D653" s="91" t="str">
        <f t="shared" si="9"/>
        <v>Exeter 2017</v>
      </c>
      <c r="E653" s="91">
        <v>143</v>
      </c>
      <c r="F653" s="363">
        <v>0</v>
      </c>
      <c r="G653" s="91">
        <v>0</v>
      </c>
      <c r="H653" s="91">
        <v>0</v>
      </c>
      <c r="I653" s="90"/>
      <c r="J653" s="91">
        <v>125</v>
      </c>
      <c r="K653" s="363">
        <v>2</v>
      </c>
      <c r="L653" s="91">
        <v>0</v>
      </c>
      <c r="M653" s="91">
        <v>2</v>
      </c>
      <c r="N653" s="90"/>
      <c r="O653" s="91">
        <v>85</v>
      </c>
      <c r="P653" s="91">
        <v>2</v>
      </c>
      <c r="Q653" s="90"/>
      <c r="R653" s="91">
        <v>272</v>
      </c>
      <c r="S653" s="91">
        <v>6</v>
      </c>
      <c r="T653" s="90">
        <v>2</v>
      </c>
      <c r="U653" s="91">
        <v>625</v>
      </c>
      <c r="V653" s="91">
        <v>10</v>
      </c>
    </row>
    <row r="654" spans="1:22">
      <c r="A654" s="92" t="s">
        <v>1129</v>
      </c>
      <c r="B654" s="16" t="str">
        <f>VLOOKUP(A654,'Planning Periods'!$E$2:$N$540,10,FALSE)</f>
        <v>01/31/2023 - 01/31/2031</v>
      </c>
      <c r="C654" s="91">
        <v>2014</v>
      </c>
      <c r="D654" s="91" t="str">
        <f t="shared" si="9"/>
        <v>Fairfax 2014</v>
      </c>
      <c r="E654" s="91" t="s">
        <v>1307</v>
      </c>
      <c r="F654" s="363" t="s">
        <v>1307</v>
      </c>
      <c r="G654" s="91" t="s">
        <v>1307</v>
      </c>
      <c r="H654" s="91" t="s">
        <v>1307</v>
      </c>
      <c r="I654" s="90"/>
      <c r="J654" s="91" t="s">
        <v>1307</v>
      </c>
      <c r="K654" s="363" t="s">
        <v>1307</v>
      </c>
      <c r="L654" s="91" t="s">
        <v>1307</v>
      </c>
      <c r="M654" s="91" t="s">
        <v>1307</v>
      </c>
      <c r="N654" s="90"/>
      <c r="O654" s="91" t="s">
        <v>1307</v>
      </c>
      <c r="P654" s="91" t="s">
        <v>1307</v>
      </c>
      <c r="Q654" s="90"/>
      <c r="R654" s="91" t="s">
        <v>1307</v>
      </c>
      <c r="S654" s="91" t="s">
        <v>1307</v>
      </c>
      <c r="T654" s="90" t="s">
        <v>1307</v>
      </c>
      <c r="U654" s="91" t="s">
        <v>1307</v>
      </c>
      <c r="V654" s="91" t="s">
        <v>1307</v>
      </c>
    </row>
    <row r="655" spans="1:22">
      <c r="A655" s="92" t="s">
        <v>1129</v>
      </c>
      <c r="B655" s="16" t="str">
        <f>VLOOKUP(A655,'Planning Periods'!$E$2:$N$540,10,FALSE)</f>
        <v>01/31/2023 - 01/31/2031</v>
      </c>
      <c r="C655" s="91">
        <v>2015</v>
      </c>
      <c r="D655" s="91" t="str">
        <f t="shared" si="9"/>
        <v>Fairfax 2015</v>
      </c>
      <c r="E655" s="91">
        <v>16</v>
      </c>
      <c r="F655" s="363">
        <v>0</v>
      </c>
      <c r="G655" s="91">
        <v>0</v>
      </c>
      <c r="H655" s="91">
        <v>0</v>
      </c>
      <c r="I655" s="90"/>
      <c r="J655" s="91">
        <v>11</v>
      </c>
      <c r="K655" s="363">
        <v>0</v>
      </c>
      <c r="L655" s="91">
        <v>0</v>
      </c>
      <c r="M655" s="91">
        <v>0</v>
      </c>
      <c r="N655" s="90"/>
      <c r="O655" s="91">
        <v>11</v>
      </c>
      <c r="P655" s="91">
        <v>0</v>
      </c>
      <c r="Q655" s="90"/>
      <c r="R655" s="91">
        <v>23</v>
      </c>
      <c r="S655" s="91">
        <v>0</v>
      </c>
      <c r="T655" s="90">
        <v>0</v>
      </c>
      <c r="U655" s="91">
        <v>61</v>
      </c>
      <c r="V655" s="91">
        <v>0</v>
      </c>
    </row>
    <row r="656" spans="1:22">
      <c r="A656" s="92" t="s">
        <v>1129</v>
      </c>
      <c r="B656" s="16" t="str">
        <f>VLOOKUP(A656,'Planning Periods'!$E$2:$N$540,10,FALSE)</f>
        <v>01/31/2023 - 01/31/2031</v>
      </c>
      <c r="C656" s="91">
        <v>2016</v>
      </c>
      <c r="D656" s="91" t="str">
        <f t="shared" si="9"/>
        <v>Fairfax 2016</v>
      </c>
      <c r="E656" s="91">
        <v>16</v>
      </c>
      <c r="F656" s="363">
        <v>0</v>
      </c>
      <c r="G656" s="91">
        <v>0</v>
      </c>
      <c r="H656" s="91">
        <v>0</v>
      </c>
      <c r="I656" s="90"/>
      <c r="J656" s="91">
        <v>11</v>
      </c>
      <c r="K656" s="363">
        <v>0</v>
      </c>
      <c r="L656" s="91">
        <v>0</v>
      </c>
      <c r="M656" s="91">
        <v>0</v>
      </c>
      <c r="N656" s="90"/>
      <c r="O656" s="91">
        <v>11</v>
      </c>
      <c r="P656" s="91">
        <v>0</v>
      </c>
      <c r="Q656" s="90"/>
      <c r="R656" s="91">
        <v>23</v>
      </c>
      <c r="S656" s="91">
        <v>5</v>
      </c>
      <c r="T656" s="90">
        <v>0</v>
      </c>
      <c r="U656" s="91">
        <v>61</v>
      </c>
      <c r="V656" s="91">
        <v>5</v>
      </c>
    </row>
    <row r="657" spans="1:22">
      <c r="A657" s="92" t="s">
        <v>1129</v>
      </c>
      <c r="B657" s="16" t="str">
        <f>VLOOKUP(A657,'Planning Periods'!$E$2:$N$540,10,FALSE)</f>
        <v>01/31/2023 - 01/31/2031</v>
      </c>
      <c r="C657" s="91">
        <v>2017</v>
      </c>
      <c r="D657" s="91" t="str">
        <f t="shared" si="9"/>
        <v>Fairfax 2017</v>
      </c>
      <c r="E657" s="91">
        <v>16</v>
      </c>
      <c r="F657" s="363">
        <v>1</v>
      </c>
      <c r="G657" s="91">
        <v>1</v>
      </c>
      <c r="H657" s="91">
        <v>0</v>
      </c>
      <c r="I657" s="90"/>
      <c r="J657" s="91">
        <v>11</v>
      </c>
      <c r="K657" s="363">
        <v>1</v>
      </c>
      <c r="L657" s="91">
        <v>1</v>
      </c>
      <c r="M657" s="91">
        <v>0</v>
      </c>
      <c r="N657" s="90"/>
      <c r="O657" s="91">
        <v>11</v>
      </c>
      <c r="P657" s="91">
        <v>1</v>
      </c>
      <c r="Q657" s="90"/>
      <c r="R657" s="91">
        <v>23</v>
      </c>
      <c r="S657" s="91">
        <v>5</v>
      </c>
      <c r="T657" s="90">
        <v>0</v>
      </c>
      <c r="U657" s="91">
        <v>61</v>
      </c>
      <c r="V657" s="91">
        <v>8</v>
      </c>
    </row>
    <row r="658" spans="1:22">
      <c r="A658" s="92" t="s">
        <v>1130</v>
      </c>
      <c r="B658" s="16" t="str">
        <f>VLOOKUP(A658,'Planning Periods'!$E$2:$N$540,10,FALSE)</f>
        <v>01/31/2023 - 01/31/2031</v>
      </c>
      <c r="C658" s="91">
        <v>2014</v>
      </c>
      <c r="D658" s="91" t="str">
        <f t="shared" si="9"/>
        <v>Fairfield 2014</v>
      </c>
      <c r="E658" s="91">
        <v>779</v>
      </c>
      <c r="F658" s="363">
        <v>0</v>
      </c>
      <c r="G658" s="91">
        <v>0</v>
      </c>
      <c r="H658" s="91">
        <v>0</v>
      </c>
      <c r="I658" s="90"/>
      <c r="J658" s="91">
        <v>404</v>
      </c>
      <c r="K658" s="363">
        <v>0</v>
      </c>
      <c r="L658" s="91">
        <v>0</v>
      </c>
      <c r="M658" s="91">
        <v>0</v>
      </c>
      <c r="N658" s="90"/>
      <c r="O658" s="91">
        <v>456</v>
      </c>
      <c r="P658" s="91">
        <v>6</v>
      </c>
      <c r="Q658" s="90"/>
      <c r="R658" s="91">
        <v>1461</v>
      </c>
      <c r="S658" s="91">
        <v>319</v>
      </c>
      <c r="T658" s="90">
        <v>0</v>
      </c>
      <c r="U658" s="91">
        <v>3100</v>
      </c>
      <c r="V658" s="91">
        <v>325</v>
      </c>
    </row>
    <row r="659" spans="1:22">
      <c r="A659" s="92" t="s">
        <v>1130</v>
      </c>
      <c r="B659" s="16" t="str">
        <f>VLOOKUP(A659,'Planning Periods'!$E$2:$N$540,10,FALSE)</f>
        <v>01/31/2023 - 01/31/2031</v>
      </c>
      <c r="C659" s="91">
        <v>2015</v>
      </c>
      <c r="D659" s="91" t="str">
        <f t="shared" si="9"/>
        <v>Fairfield 2015</v>
      </c>
      <c r="E659" s="91">
        <v>779</v>
      </c>
      <c r="F659" s="363">
        <v>0</v>
      </c>
      <c r="G659" s="91">
        <v>0</v>
      </c>
      <c r="H659" s="91">
        <v>0</v>
      </c>
      <c r="I659" s="90"/>
      <c r="J659" s="91">
        <v>404</v>
      </c>
      <c r="K659" s="363">
        <v>0</v>
      </c>
      <c r="L659" s="91">
        <v>0</v>
      </c>
      <c r="M659" s="91">
        <v>0</v>
      </c>
      <c r="N659" s="90"/>
      <c r="O659" s="91">
        <v>456</v>
      </c>
      <c r="P659" s="91">
        <v>290</v>
      </c>
      <c r="Q659" s="90"/>
      <c r="R659" s="91">
        <v>1461</v>
      </c>
      <c r="S659" s="91">
        <v>448</v>
      </c>
      <c r="T659" s="90">
        <v>0</v>
      </c>
      <c r="U659" s="91">
        <v>3100</v>
      </c>
      <c r="V659" s="91">
        <v>738</v>
      </c>
    </row>
    <row r="660" spans="1:22">
      <c r="A660" s="92" t="s">
        <v>1130</v>
      </c>
      <c r="B660" s="16" t="str">
        <f>VLOOKUP(A660,'Planning Periods'!$E$2:$N$540,10,FALSE)</f>
        <v>01/31/2023 - 01/31/2031</v>
      </c>
      <c r="C660" s="91">
        <v>2016</v>
      </c>
      <c r="D660" s="91" t="str">
        <f t="shared" si="9"/>
        <v>Fairfield 2016</v>
      </c>
      <c r="E660" s="91">
        <v>779</v>
      </c>
      <c r="F660" s="363">
        <v>0</v>
      </c>
      <c r="G660" s="91">
        <v>0</v>
      </c>
      <c r="H660" s="91">
        <v>0</v>
      </c>
      <c r="I660" s="90"/>
      <c r="J660" s="91">
        <v>404</v>
      </c>
      <c r="K660" s="363">
        <v>0</v>
      </c>
      <c r="L660" s="91">
        <v>0</v>
      </c>
      <c r="M660" s="91">
        <v>0</v>
      </c>
      <c r="N660" s="90"/>
      <c r="O660" s="91">
        <v>456</v>
      </c>
      <c r="P660" s="91">
        <v>63</v>
      </c>
      <c r="Q660" s="90"/>
      <c r="R660" s="91">
        <v>1461</v>
      </c>
      <c r="S660" s="91">
        <v>200</v>
      </c>
      <c r="T660" s="90">
        <v>0</v>
      </c>
      <c r="U660" s="91">
        <v>3100</v>
      </c>
      <c r="V660" s="91">
        <v>263</v>
      </c>
    </row>
    <row r="661" spans="1:22">
      <c r="A661" s="92" t="s">
        <v>1130</v>
      </c>
      <c r="B661" s="16" t="str">
        <f>VLOOKUP(A661,'Planning Periods'!$E$2:$N$540,10,FALSE)</f>
        <v>01/31/2023 - 01/31/2031</v>
      </c>
      <c r="C661" s="91">
        <v>2017</v>
      </c>
      <c r="D661" s="91" t="str">
        <f t="shared" si="9"/>
        <v>Fairfield 2017</v>
      </c>
      <c r="E661" s="91">
        <v>779</v>
      </c>
      <c r="F661" s="363">
        <v>0</v>
      </c>
      <c r="G661" s="91">
        <v>0</v>
      </c>
      <c r="H661" s="91">
        <v>0</v>
      </c>
      <c r="I661" s="90"/>
      <c r="J661" s="91">
        <v>404</v>
      </c>
      <c r="K661" s="363">
        <v>0</v>
      </c>
      <c r="L661" s="91">
        <v>0</v>
      </c>
      <c r="M661" s="91">
        <v>0</v>
      </c>
      <c r="N661" s="90"/>
      <c r="O661" s="91">
        <v>456</v>
      </c>
      <c r="P661" s="91">
        <v>1</v>
      </c>
      <c r="Q661" s="90"/>
      <c r="R661" s="91">
        <v>1461</v>
      </c>
      <c r="S661" s="91">
        <v>435</v>
      </c>
      <c r="T661" s="90">
        <v>0</v>
      </c>
      <c r="U661" s="91">
        <v>3100</v>
      </c>
      <c r="V661" s="91">
        <v>436</v>
      </c>
    </row>
    <row r="662" spans="1:22">
      <c r="A662" s="92" t="s">
        <v>1132</v>
      </c>
      <c r="B662" s="16" t="str">
        <f>VLOOKUP(A662,'Planning Periods'!$E$2:$N$540,10,FALSE)</f>
        <v>12/31/2015 - 12/31/2023</v>
      </c>
      <c r="C662" s="91">
        <v>2014</v>
      </c>
      <c r="D662" s="91" t="str">
        <f t="shared" si="9"/>
        <v>Farmersville 2014</v>
      </c>
      <c r="E662" s="91" t="s">
        <v>1307</v>
      </c>
      <c r="F662" s="363" t="s">
        <v>1307</v>
      </c>
      <c r="G662" s="91" t="s">
        <v>1307</v>
      </c>
      <c r="H662" s="91" t="s">
        <v>1307</v>
      </c>
      <c r="I662" s="90"/>
      <c r="J662" s="91" t="s">
        <v>1307</v>
      </c>
      <c r="K662" s="363" t="s">
        <v>1307</v>
      </c>
      <c r="L662" s="91" t="s">
        <v>1307</v>
      </c>
      <c r="M662" s="91" t="s">
        <v>1307</v>
      </c>
      <c r="N662" s="90"/>
      <c r="O662" s="91" t="s">
        <v>1307</v>
      </c>
      <c r="P662" s="91" t="s">
        <v>1307</v>
      </c>
      <c r="Q662" s="90"/>
      <c r="R662" s="91" t="s">
        <v>1307</v>
      </c>
      <c r="S662" s="91" t="s">
        <v>1307</v>
      </c>
      <c r="T662" s="90" t="s">
        <v>1307</v>
      </c>
      <c r="U662" s="91" t="s">
        <v>1307</v>
      </c>
      <c r="V662" s="91" t="s">
        <v>1307</v>
      </c>
    </row>
    <row r="663" spans="1:22">
      <c r="A663" s="92" t="s">
        <v>1132</v>
      </c>
      <c r="B663" s="16" t="str">
        <f>VLOOKUP(A663,'Planning Periods'!$E$2:$N$540,10,FALSE)</f>
        <v>12/31/2015 - 12/31/2023</v>
      </c>
      <c r="C663" s="91">
        <v>2015</v>
      </c>
      <c r="D663" s="91" t="str">
        <f t="shared" si="9"/>
        <v>Farmersville 2015</v>
      </c>
      <c r="E663" s="91" t="s">
        <v>1307</v>
      </c>
      <c r="F663" s="363" t="s">
        <v>1307</v>
      </c>
      <c r="G663" s="91" t="s">
        <v>1307</v>
      </c>
      <c r="H663" s="91" t="s">
        <v>1307</v>
      </c>
      <c r="I663" s="90"/>
      <c r="J663" s="91" t="s">
        <v>1307</v>
      </c>
      <c r="K663" s="363" t="s">
        <v>1307</v>
      </c>
      <c r="L663" s="91" t="s">
        <v>1307</v>
      </c>
      <c r="M663" s="91" t="s">
        <v>1307</v>
      </c>
      <c r="N663" s="90"/>
      <c r="O663" s="91" t="s">
        <v>1307</v>
      </c>
      <c r="P663" s="91" t="s">
        <v>1307</v>
      </c>
      <c r="Q663" s="90"/>
      <c r="R663" s="91" t="s">
        <v>1307</v>
      </c>
      <c r="S663" s="91" t="s">
        <v>1307</v>
      </c>
      <c r="T663" s="90" t="s">
        <v>1307</v>
      </c>
      <c r="U663" s="91" t="s">
        <v>1307</v>
      </c>
      <c r="V663" s="91" t="s">
        <v>1307</v>
      </c>
    </row>
    <row r="664" spans="1:22">
      <c r="A664" s="92" t="s">
        <v>1132</v>
      </c>
      <c r="B664" s="16" t="str">
        <f>VLOOKUP(A664,'Planning Periods'!$E$2:$N$540,10,FALSE)</f>
        <v>12/31/2015 - 12/31/2023</v>
      </c>
      <c r="C664" s="91">
        <v>2016</v>
      </c>
      <c r="D664" s="91" t="str">
        <f t="shared" si="9"/>
        <v>Farmersville 2016</v>
      </c>
      <c r="E664" s="91">
        <v>74</v>
      </c>
      <c r="F664" s="363">
        <v>0</v>
      </c>
      <c r="G664" s="91">
        <v>0</v>
      </c>
      <c r="H664" s="91">
        <v>0</v>
      </c>
      <c r="I664" s="90"/>
      <c r="J664" s="91">
        <v>65</v>
      </c>
      <c r="K664" s="363">
        <v>6</v>
      </c>
      <c r="L664" s="91">
        <v>6</v>
      </c>
      <c r="M664" s="91">
        <v>0</v>
      </c>
      <c r="N664" s="90"/>
      <c r="O664" s="91">
        <v>68</v>
      </c>
      <c r="P664" s="91">
        <v>6</v>
      </c>
      <c r="Q664" s="90"/>
      <c r="R664" s="91">
        <v>259</v>
      </c>
      <c r="S664" s="91">
        <v>0</v>
      </c>
      <c r="T664" s="90">
        <v>0</v>
      </c>
      <c r="U664" s="91">
        <v>466</v>
      </c>
      <c r="V664" s="91">
        <v>12</v>
      </c>
    </row>
    <row r="665" spans="1:22">
      <c r="A665" s="92" t="s">
        <v>1132</v>
      </c>
      <c r="B665" s="16" t="str">
        <f>VLOOKUP(A665,'Planning Periods'!$E$2:$N$540,10,FALSE)</f>
        <v>12/31/2015 - 12/31/2023</v>
      </c>
      <c r="C665" s="91">
        <v>2017</v>
      </c>
      <c r="D665" s="91" t="str">
        <f t="shared" si="9"/>
        <v>Farmersville 2017</v>
      </c>
      <c r="E665" s="91">
        <v>74</v>
      </c>
      <c r="F665" s="363">
        <v>6</v>
      </c>
      <c r="G665" s="91">
        <v>0</v>
      </c>
      <c r="H665" s="91">
        <v>6</v>
      </c>
      <c r="I665" s="90"/>
      <c r="J665" s="91">
        <v>65</v>
      </c>
      <c r="K665" s="363">
        <v>7</v>
      </c>
      <c r="L665" s="91">
        <v>0</v>
      </c>
      <c r="M665" s="91">
        <v>7</v>
      </c>
      <c r="N665" s="90"/>
      <c r="O665" s="91">
        <v>68</v>
      </c>
      <c r="P665" s="91">
        <v>5</v>
      </c>
      <c r="Q665" s="90"/>
      <c r="R665" s="91">
        <v>259</v>
      </c>
      <c r="S665" s="91">
        <v>5</v>
      </c>
      <c r="T665" s="90">
        <v>7</v>
      </c>
      <c r="U665" s="91">
        <v>466</v>
      </c>
      <c r="V665" s="91">
        <v>23</v>
      </c>
    </row>
    <row r="666" spans="1:22">
      <c r="A666" t="s">
        <v>972</v>
      </c>
      <c r="B666" s="16" t="str">
        <f>VLOOKUP(A666,'Planning Periods'!$E$2:$N$540,10,FALSE)</f>
        <v>08/31/2019 - 08/31/2027</v>
      </c>
      <c r="C666" s="91">
        <v>2014</v>
      </c>
      <c r="D666" s="91" t="str">
        <f t="shared" si="9"/>
        <v>Ferndale 2014</v>
      </c>
      <c r="E666" s="363" t="s">
        <v>1307</v>
      </c>
      <c r="F666" s="363" t="s">
        <v>1307</v>
      </c>
      <c r="G666" s="363" t="s">
        <v>1307</v>
      </c>
      <c r="H666" s="363" t="s">
        <v>1307</v>
      </c>
      <c r="I666" s="363">
        <v>0</v>
      </c>
      <c r="J666" s="363" t="s">
        <v>1307</v>
      </c>
      <c r="K666" s="363" t="s">
        <v>1307</v>
      </c>
      <c r="L666" s="363" t="s">
        <v>1307</v>
      </c>
      <c r="M666" s="363" t="s">
        <v>1307</v>
      </c>
      <c r="N666" s="363">
        <v>0</v>
      </c>
      <c r="O666" s="363" t="s">
        <v>1307</v>
      </c>
      <c r="P666" s="363" t="s">
        <v>1307</v>
      </c>
      <c r="Q666" s="363"/>
      <c r="R666" s="363" t="s">
        <v>1307</v>
      </c>
      <c r="S666" s="363" t="s">
        <v>1307</v>
      </c>
      <c r="T666" s="363" t="s">
        <v>1307</v>
      </c>
      <c r="U666" s="363" t="s">
        <v>1307</v>
      </c>
      <c r="V666" s="363" t="s">
        <v>1307</v>
      </c>
    </row>
    <row r="667" spans="1:22">
      <c r="A667" t="s">
        <v>972</v>
      </c>
      <c r="B667" s="16" t="str">
        <f>VLOOKUP(A667,'Planning Periods'!$E$2:$N$540,10,FALSE)</f>
        <v>08/31/2019 - 08/31/2027</v>
      </c>
      <c r="C667" s="91">
        <v>2015</v>
      </c>
      <c r="D667" s="91" t="str">
        <f t="shared" si="9"/>
        <v>Ferndale 2015</v>
      </c>
      <c r="E667" t="s">
        <v>1307</v>
      </c>
      <c r="F667" t="s">
        <v>1307</v>
      </c>
      <c r="G667" t="s">
        <v>1307</v>
      </c>
      <c r="H667" t="s">
        <v>1307</v>
      </c>
      <c r="J667" t="s">
        <v>1307</v>
      </c>
      <c r="K667" t="s">
        <v>1307</v>
      </c>
      <c r="L667" t="s">
        <v>1307</v>
      </c>
      <c r="M667" t="s">
        <v>1307</v>
      </c>
      <c r="O667" t="s">
        <v>1307</v>
      </c>
      <c r="P667" t="s">
        <v>1307</v>
      </c>
      <c r="R667" t="s">
        <v>1307</v>
      </c>
      <c r="S667" t="s">
        <v>1307</v>
      </c>
      <c r="T667" t="s">
        <v>1307</v>
      </c>
      <c r="U667" t="s">
        <v>1307</v>
      </c>
      <c r="V667" t="s">
        <v>1307</v>
      </c>
    </row>
    <row r="668" spans="1:22">
      <c r="A668" t="s">
        <v>972</v>
      </c>
      <c r="B668" s="16" t="str">
        <f>VLOOKUP(A668,'Planning Periods'!$E$2:$N$540,10,FALSE)</f>
        <v>08/31/2019 - 08/31/2027</v>
      </c>
      <c r="C668" s="91">
        <v>2016</v>
      </c>
      <c r="D668" s="91" t="str">
        <f t="shared" ref="D668:D735" si="10">CONCATENATE(A668," ",C668)</f>
        <v>Ferndale 2016</v>
      </c>
      <c r="E668" t="s">
        <v>1307</v>
      </c>
      <c r="F668" t="s">
        <v>1307</v>
      </c>
      <c r="G668" t="s">
        <v>1307</v>
      </c>
      <c r="H668" t="s">
        <v>1307</v>
      </c>
      <c r="J668" t="s">
        <v>1307</v>
      </c>
      <c r="K668" t="s">
        <v>1307</v>
      </c>
      <c r="L668" t="s">
        <v>1307</v>
      </c>
      <c r="M668" t="s">
        <v>1307</v>
      </c>
      <c r="O668" t="s">
        <v>1307</v>
      </c>
      <c r="P668" t="s">
        <v>1307</v>
      </c>
      <c r="R668" t="s">
        <v>1307</v>
      </c>
      <c r="S668" t="s">
        <v>1307</v>
      </c>
      <c r="T668" t="s">
        <v>1307</v>
      </c>
      <c r="U668" t="s">
        <v>1307</v>
      </c>
      <c r="V668" t="s">
        <v>1307</v>
      </c>
    </row>
    <row r="669" spans="1:22">
      <c r="A669" t="s">
        <v>972</v>
      </c>
      <c r="B669" s="16" t="str">
        <f>VLOOKUP(A669,'Planning Periods'!$E$2:$N$540,10,FALSE)</f>
        <v>08/31/2019 - 08/31/2027</v>
      </c>
      <c r="C669" s="91">
        <v>2017</v>
      </c>
      <c r="D669" s="91" t="str">
        <f t="shared" si="10"/>
        <v>Ferndale 2017</v>
      </c>
      <c r="E669" t="s">
        <v>1307</v>
      </c>
      <c r="F669" t="s">
        <v>1307</v>
      </c>
      <c r="G669" t="s">
        <v>1307</v>
      </c>
      <c r="H669" t="s">
        <v>1307</v>
      </c>
      <c r="J669" t="s">
        <v>1307</v>
      </c>
      <c r="K669" t="s">
        <v>1307</v>
      </c>
      <c r="L669" t="s">
        <v>1307</v>
      </c>
      <c r="M669" t="s">
        <v>1307</v>
      </c>
      <c r="O669" t="s">
        <v>1307</v>
      </c>
      <c r="P669" t="s">
        <v>1307</v>
      </c>
      <c r="R669" t="s">
        <v>1307</v>
      </c>
      <c r="S669" t="s">
        <v>1307</v>
      </c>
      <c r="T669" t="s">
        <v>1307</v>
      </c>
      <c r="U669" t="s">
        <v>1307</v>
      </c>
      <c r="V669" t="s">
        <v>1307</v>
      </c>
    </row>
    <row r="670" spans="1:22">
      <c r="A670" t="s">
        <v>970</v>
      </c>
      <c r="B670" s="16"/>
      <c r="C670" s="91">
        <v>2013</v>
      </c>
      <c r="D670" s="91" t="str">
        <f t="shared" si="10"/>
        <v>Fillmore 2013</v>
      </c>
      <c r="E670" t="s">
        <v>1307</v>
      </c>
      <c r="F670" t="s">
        <v>1307</v>
      </c>
      <c r="G670" t="s">
        <v>1307</v>
      </c>
      <c r="H670" t="s">
        <v>1307</v>
      </c>
      <c r="J670" t="s">
        <v>1307</v>
      </c>
      <c r="K670" t="s">
        <v>1307</v>
      </c>
      <c r="L670" t="s">
        <v>1307</v>
      </c>
      <c r="M670" t="s">
        <v>1307</v>
      </c>
      <c r="O670" t="s">
        <v>1307</v>
      </c>
      <c r="P670" t="s">
        <v>1307</v>
      </c>
      <c r="R670" t="s">
        <v>1307</v>
      </c>
      <c r="S670" t="s">
        <v>1307</v>
      </c>
      <c r="T670" t="s">
        <v>1307</v>
      </c>
      <c r="U670" t="s">
        <v>1307</v>
      </c>
      <c r="V670" t="s">
        <v>1307</v>
      </c>
    </row>
    <row r="671" spans="1:22">
      <c r="A671" t="s">
        <v>970</v>
      </c>
      <c r="B671" s="16" t="str">
        <f>VLOOKUP(A671,'Planning Periods'!$E$2:$N$540,10,FALSE)</f>
        <v>10/15/2021 - 10/15/2029</v>
      </c>
      <c r="C671" s="91">
        <v>2014</v>
      </c>
      <c r="D671" s="91" t="str">
        <f t="shared" si="10"/>
        <v>Fillmore 2014</v>
      </c>
      <c r="E671" s="363" t="s">
        <v>1307</v>
      </c>
      <c r="F671" s="363" t="s">
        <v>1307</v>
      </c>
      <c r="G671" s="363" t="s">
        <v>1307</v>
      </c>
      <c r="H671" s="363" t="s">
        <v>1307</v>
      </c>
      <c r="I671" s="363">
        <v>0</v>
      </c>
      <c r="J671" s="363" t="s">
        <v>1307</v>
      </c>
      <c r="K671" s="363" t="s">
        <v>1307</v>
      </c>
      <c r="L671" s="363" t="s">
        <v>1307</v>
      </c>
      <c r="M671" s="363" t="s">
        <v>1307</v>
      </c>
      <c r="N671" s="363">
        <v>0</v>
      </c>
      <c r="O671" s="363" t="s">
        <v>1307</v>
      </c>
      <c r="P671" s="363" t="s">
        <v>1307</v>
      </c>
      <c r="Q671" s="363"/>
      <c r="R671" s="363" t="s">
        <v>1307</v>
      </c>
      <c r="S671" s="363" t="s">
        <v>1307</v>
      </c>
      <c r="T671" s="363" t="s">
        <v>1307</v>
      </c>
      <c r="U671" s="363" t="s">
        <v>1307</v>
      </c>
      <c r="V671" s="363" t="s">
        <v>1307</v>
      </c>
    </row>
    <row r="672" spans="1:22">
      <c r="A672" t="s">
        <v>970</v>
      </c>
      <c r="B672" s="16" t="str">
        <f>VLOOKUP(A672,'Planning Periods'!$E$2:$N$540,10,FALSE)</f>
        <v>10/15/2021 - 10/15/2029</v>
      </c>
      <c r="C672" s="91">
        <v>2015</v>
      </c>
      <c r="D672" s="91" t="str">
        <f t="shared" si="10"/>
        <v>Fillmore 2015</v>
      </c>
      <c r="E672" t="s">
        <v>1307</v>
      </c>
      <c r="F672" t="s">
        <v>1307</v>
      </c>
      <c r="G672" t="s">
        <v>1307</v>
      </c>
      <c r="H672" t="s">
        <v>1307</v>
      </c>
      <c r="J672" t="s">
        <v>1307</v>
      </c>
      <c r="K672" t="s">
        <v>1307</v>
      </c>
      <c r="L672" t="s">
        <v>1307</v>
      </c>
      <c r="M672" t="s">
        <v>1307</v>
      </c>
      <c r="O672" t="s">
        <v>1307</v>
      </c>
      <c r="P672" t="s">
        <v>1307</v>
      </c>
      <c r="R672" t="s">
        <v>1307</v>
      </c>
      <c r="S672" t="s">
        <v>1307</v>
      </c>
      <c r="T672" t="s">
        <v>1307</v>
      </c>
      <c r="U672" t="s">
        <v>1307</v>
      </c>
      <c r="V672" t="s">
        <v>1307</v>
      </c>
    </row>
    <row r="673" spans="1:22">
      <c r="A673" t="s">
        <v>970</v>
      </c>
      <c r="B673" s="16" t="str">
        <f>VLOOKUP(A673,'Planning Periods'!$E$2:$N$540,10,FALSE)</f>
        <v>10/15/2021 - 10/15/2029</v>
      </c>
      <c r="C673" s="91">
        <v>2016</v>
      </c>
      <c r="D673" s="91" t="str">
        <f t="shared" si="10"/>
        <v>Fillmore 2016</v>
      </c>
      <c r="E673" t="s">
        <v>1307</v>
      </c>
      <c r="F673" t="s">
        <v>1307</v>
      </c>
      <c r="G673" t="s">
        <v>1307</v>
      </c>
      <c r="H673" t="s">
        <v>1307</v>
      </c>
      <c r="J673" t="s">
        <v>1307</v>
      </c>
      <c r="K673" t="s">
        <v>1307</v>
      </c>
      <c r="L673" t="s">
        <v>1307</v>
      </c>
      <c r="M673" t="s">
        <v>1307</v>
      </c>
      <c r="O673" t="s">
        <v>1307</v>
      </c>
      <c r="P673" t="s">
        <v>1307</v>
      </c>
      <c r="R673" t="s">
        <v>1307</v>
      </c>
      <c r="S673" t="s">
        <v>1307</v>
      </c>
      <c r="T673" t="s">
        <v>1307</v>
      </c>
      <c r="U673" t="s">
        <v>1307</v>
      </c>
      <c r="V673" t="s">
        <v>1307</v>
      </c>
    </row>
    <row r="674" spans="1:22">
      <c r="A674" t="s">
        <v>970</v>
      </c>
      <c r="B674" s="16" t="str">
        <f>VLOOKUP(A674,'Planning Periods'!$E$2:$N$540,10,FALSE)</f>
        <v>10/15/2021 - 10/15/2029</v>
      </c>
      <c r="C674" s="91">
        <v>2017</v>
      </c>
      <c r="D674" s="91" t="str">
        <f t="shared" si="10"/>
        <v>Fillmore 2017</v>
      </c>
      <c r="E674" t="s">
        <v>1307</v>
      </c>
      <c r="F674" t="s">
        <v>1307</v>
      </c>
      <c r="G674" t="s">
        <v>1307</v>
      </c>
      <c r="H674" t="s">
        <v>1307</v>
      </c>
      <c r="J674" t="s">
        <v>1307</v>
      </c>
      <c r="K674" t="s">
        <v>1307</v>
      </c>
      <c r="L674" t="s">
        <v>1307</v>
      </c>
      <c r="M674" t="s">
        <v>1307</v>
      </c>
      <c r="O674" t="s">
        <v>1307</v>
      </c>
      <c r="P674" t="s">
        <v>1307</v>
      </c>
      <c r="R674" t="s">
        <v>1307</v>
      </c>
      <c r="S674" t="s">
        <v>1307</v>
      </c>
      <c r="T674" t="s">
        <v>1307</v>
      </c>
      <c r="U674" t="s">
        <v>1307</v>
      </c>
      <c r="V674" t="s">
        <v>1307</v>
      </c>
    </row>
    <row r="675" spans="1:22">
      <c r="A675" s="92" t="s">
        <v>1109</v>
      </c>
      <c r="B675" s="16" t="str">
        <f>VLOOKUP(A675,'Planning Periods'!$E$2:$N$540,10,FALSE)</f>
        <v>12/31/2015 - 12/31/2023</v>
      </c>
      <c r="C675" s="91">
        <v>2013</v>
      </c>
      <c r="D675" s="91" t="str">
        <f t="shared" si="10"/>
        <v>Firebaugh 2013</v>
      </c>
      <c r="E675" t="s">
        <v>1307</v>
      </c>
      <c r="F675" t="s">
        <v>1307</v>
      </c>
      <c r="G675" t="s">
        <v>1307</v>
      </c>
      <c r="H675" t="s">
        <v>1307</v>
      </c>
      <c r="J675" t="s">
        <v>1307</v>
      </c>
      <c r="K675" t="s">
        <v>1307</v>
      </c>
      <c r="L675" t="s">
        <v>1307</v>
      </c>
      <c r="M675" t="s">
        <v>1307</v>
      </c>
      <c r="O675" t="s">
        <v>1307</v>
      </c>
      <c r="P675" t="s">
        <v>1307</v>
      </c>
      <c r="R675" t="s">
        <v>1307</v>
      </c>
      <c r="S675" t="s">
        <v>1307</v>
      </c>
      <c r="T675" t="s">
        <v>1307</v>
      </c>
      <c r="U675" t="s">
        <v>1307</v>
      </c>
      <c r="V675" t="s">
        <v>1307</v>
      </c>
    </row>
    <row r="676" spans="1:22">
      <c r="A676" s="92" t="s">
        <v>1109</v>
      </c>
      <c r="B676" s="16" t="str">
        <f>VLOOKUP(A676,'Planning Periods'!$E$2:$N$540,10,FALSE)</f>
        <v>12/31/2015 - 12/31/2023</v>
      </c>
      <c r="C676" s="91">
        <v>2014</v>
      </c>
      <c r="D676" s="91" t="str">
        <f t="shared" si="10"/>
        <v>Firebaugh 2014</v>
      </c>
      <c r="E676" t="s">
        <v>1307</v>
      </c>
      <c r="F676" t="s">
        <v>1307</v>
      </c>
      <c r="G676" t="s">
        <v>1307</v>
      </c>
      <c r="H676" t="s">
        <v>1307</v>
      </c>
      <c r="J676" t="s">
        <v>1307</v>
      </c>
      <c r="K676" t="s">
        <v>1307</v>
      </c>
      <c r="L676" t="s">
        <v>1307</v>
      </c>
      <c r="M676" t="s">
        <v>1307</v>
      </c>
      <c r="O676" t="s">
        <v>1307</v>
      </c>
      <c r="P676" t="s">
        <v>1307</v>
      </c>
      <c r="R676" t="s">
        <v>1307</v>
      </c>
      <c r="S676" t="s">
        <v>1307</v>
      </c>
      <c r="T676" t="s">
        <v>1307</v>
      </c>
      <c r="U676" t="s">
        <v>1307</v>
      </c>
      <c r="V676" t="s">
        <v>1307</v>
      </c>
    </row>
    <row r="677" spans="1:22">
      <c r="A677" s="92" t="s">
        <v>1109</v>
      </c>
      <c r="B677" s="16" t="str">
        <f>VLOOKUP(A677,'Planning Periods'!$E$2:$N$540,10,FALSE)</f>
        <v>12/31/2015 - 12/31/2023</v>
      </c>
      <c r="C677" s="91">
        <v>2015</v>
      </c>
      <c r="D677" s="91" t="str">
        <f t="shared" si="10"/>
        <v>Firebaugh 2015</v>
      </c>
      <c r="E677" t="s">
        <v>1307</v>
      </c>
      <c r="F677" t="s">
        <v>1307</v>
      </c>
      <c r="G677" t="s">
        <v>1307</v>
      </c>
      <c r="H677" t="s">
        <v>1307</v>
      </c>
      <c r="J677" t="s">
        <v>1307</v>
      </c>
      <c r="K677" t="s">
        <v>1307</v>
      </c>
      <c r="L677" t="s">
        <v>1307</v>
      </c>
      <c r="M677" t="s">
        <v>1307</v>
      </c>
      <c r="O677" t="s">
        <v>1307</v>
      </c>
      <c r="P677" t="s">
        <v>1307</v>
      </c>
      <c r="R677" t="s">
        <v>1307</v>
      </c>
      <c r="S677" t="s">
        <v>1307</v>
      </c>
      <c r="T677" t="s">
        <v>1307</v>
      </c>
      <c r="U677" t="s">
        <v>1307</v>
      </c>
      <c r="V677" t="s">
        <v>1307</v>
      </c>
    </row>
    <row r="678" spans="1:22">
      <c r="A678" s="92" t="s">
        <v>1109</v>
      </c>
      <c r="B678" s="16" t="str">
        <f>VLOOKUP(A678,'Planning Periods'!$E$2:$N$540,10,FALSE)</f>
        <v>12/31/2015 - 12/31/2023</v>
      </c>
      <c r="C678" s="91">
        <v>2016</v>
      </c>
      <c r="D678" s="91" t="str">
        <f t="shared" si="10"/>
        <v>Firebaugh 2016</v>
      </c>
      <c r="E678" s="91" t="s">
        <v>1307</v>
      </c>
      <c r="F678" s="363" t="s">
        <v>1307</v>
      </c>
      <c r="G678" s="91" t="s">
        <v>1307</v>
      </c>
      <c r="H678" s="91" t="s">
        <v>1307</v>
      </c>
      <c r="I678" s="90"/>
      <c r="J678" s="91" t="s">
        <v>1307</v>
      </c>
      <c r="K678" s="363" t="s">
        <v>1307</v>
      </c>
      <c r="L678" s="91" t="s">
        <v>1307</v>
      </c>
      <c r="M678" s="91" t="s">
        <v>1307</v>
      </c>
      <c r="N678" s="90"/>
      <c r="O678" s="91" t="s">
        <v>1307</v>
      </c>
      <c r="P678" s="91" t="s">
        <v>1307</v>
      </c>
      <c r="Q678" s="90"/>
      <c r="R678" s="91" t="s">
        <v>1307</v>
      </c>
      <c r="S678" s="91" t="s">
        <v>1307</v>
      </c>
      <c r="T678" s="90" t="s">
        <v>1307</v>
      </c>
      <c r="U678" s="91" t="s">
        <v>1307</v>
      </c>
      <c r="V678" s="91" t="s">
        <v>1307</v>
      </c>
    </row>
    <row r="679" spans="1:22">
      <c r="A679" s="92" t="s">
        <v>1109</v>
      </c>
      <c r="B679" s="16" t="str">
        <f>VLOOKUP(A679,'Planning Periods'!$E$2:$N$540,10,FALSE)</f>
        <v>12/31/2015 - 12/31/2023</v>
      </c>
      <c r="C679" s="91">
        <v>2017</v>
      </c>
      <c r="D679" s="91" t="str">
        <f t="shared" si="10"/>
        <v>Firebaugh 2017</v>
      </c>
      <c r="E679" s="91">
        <v>128</v>
      </c>
      <c r="F679" s="363">
        <v>15</v>
      </c>
      <c r="G679" s="91">
        <v>15</v>
      </c>
      <c r="H679" s="91">
        <v>0</v>
      </c>
      <c r="I679" s="90"/>
      <c r="J679" s="91">
        <v>169</v>
      </c>
      <c r="K679" s="363">
        <v>15</v>
      </c>
      <c r="L679" s="91">
        <v>15</v>
      </c>
      <c r="M679" s="91">
        <v>0</v>
      </c>
      <c r="N679" s="90"/>
      <c r="O679" s="91">
        <v>204</v>
      </c>
      <c r="P679" s="91">
        <v>0</v>
      </c>
      <c r="Q679" s="90"/>
      <c r="R679" s="91">
        <v>211</v>
      </c>
      <c r="S679" s="91">
        <v>0</v>
      </c>
      <c r="T679" s="90">
        <v>0</v>
      </c>
      <c r="U679" s="91">
        <v>712</v>
      </c>
      <c r="V679" s="91">
        <v>30</v>
      </c>
    </row>
    <row r="680" spans="1:22">
      <c r="A680" s="92" t="s">
        <v>869</v>
      </c>
      <c r="B680" s="16" t="str">
        <f>VLOOKUP(A680,'Planning Periods'!$E$2:$N$540,10,FALSE)</f>
        <v>05/15/2021 - 05/15/2029</v>
      </c>
      <c r="C680" s="91">
        <v>2013</v>
      </c>
      <c r="D680" s="91" t="str">
        <f t="shared" si="10"/>
        <v>Folsom 2013</v>
      </c>
      <c r="E680" s="91">
        <v>1218</v>
      </c>
      <c r="F680" s="363">
        <v>0</v>
      </c>
      <c r="G680" s="91">
        <v>0</v>
      </c>
      <c r="H680" s="91">
        <v>0</v>
      </c>
      <c r="I680" s="90"/>
      <c r="J680" s="91">
        <v>854</v>
      </c>
      <c r="K680" s="363">
        <v>0</v>
      </c>
      <c r="L680" s="91">
        <v>0</v>
      </c>
      <c r="M680" s="91">
        <v>0</v>
      </c>
      <c r="N680" s="90"/>
      <c r="O680" s="91">
        <v>862</v>
      </c>
      <c r="P680" s="91">
        <v>28</v>
      </c>
      <c r="Q680" s="90"/>
      <c r="R680" s="91">
        <v>1699</v>
      </c>
      <c r="S680" s="91">
        <v>302</v>
      </c>
      <c r="T680" s="90">
        <v>0</v>
      </c>
      <c r="U680" s="91">
        <v>4633</v>
      </c>
      <c r="V680" s="91">
        <v>330</v>
      </c>
    </row>
    <row r="681" spans="1:22">
      <c r="A681" s="92" t="s">
        <v>869</v>
      </c>
      <c r="B681" s="16" t="str">
        <f>VLOOKUP(A681,'Planning Periods'!$E$2:$N$540,10,FALSE)</f>
        <v>05/15/2021 - 05/15/2029</v>
      </c>
      <c r="C681" s="91">
        <v>2014</v>
      </c>
      <c r="D681" s="91" t="str">
        <f t="shared" si="10"/>
        <v>Folsom 2014</v>
      </c>
      <c r="E681" s="91">
        <v>1218</v>
      </c>
      <c r="F681" s="363">
        <v>0</v>
      </c>
      <c r="G681" s="91">
        <v>0</v>
      </c>
      <c r="H681" s="91">
        <v>0</v>
      </c>
      <c r="I681" s="90"/>
      <c r="J681" s="91">
        <v>854</v>
      </c>
      <c r="K681" s="363">
        <v>0</v>
      </c>
      <c r="L681" s="91">
        <v>0</v>
      </c>
      <c r="M681" s="91">
        <v>0</v>
      </c>
      <c r="N681" s="90"/>
      <c r="O681" s="91">
        <v>862</v>
      </c>
      <c r="P681" s="91">
        <v>68</v>
      </c>
      <c r="Q681" s="90"/>
      <c r="R681" s="91">
        <v>1699</v>
      </c>
      <c r="S681" s="91">
        <v>205</v>
      </c>
      <c r="T681" s="90">
        <v>0</v>
      </c>
      <c r="U681" s="91">
        <v>4633</v>
      </c>
      <c r="V681" s="91">
        <v>273</v>
      </c>
    </row>
    <row r="682" spans="1:22">
      <c r="A682" s="92" t="s">
        <v>869</v>
      </c>
      <c r="B682" s="16" t="str">
        <f>VLOOKUP(A682,'Planning Periods'!$E$2:$N$540,10,FALSE)</f>
        <v>05/15/2021 - 05/15/2029</v>
      </c>
      <c r="C682" s="91">
        <v>2015</v>
      </c>
      <c r="D682" s="91" t="str">
        <f t="shared" si="10"/>
        <v>Folsom 2015</v>
      </c>
      <c r="E682" s="91">
        <v>1218</v>
      </c>
      <c r="F682" s="363">
        <v>0</v>
      </c>
      <c r="G682" s="91">
        <v>0</v>
      </c>
      <c r="H682" s="91">
        <v>0</v>
      </c>
      <c r="I682" s="90"/>
      <c r="J682" s="91">
        <v>854</v>
      </c>
      <c r="K682" s="363">
        <v>0</v>
      </c>
      <c r="L682" s="91">
        <v>0</v>
      </c>
      <c r="M682" s="91">
        <v>0</v>
      </c>
      <c r="N682" s="90"/>
      <c r="O682" s="91">
        <v>862</v>
      </c>
      <c r="P682" s="91">
        <v>54</v>
      </c>
      <c r="Q682" s="90"/>
      <c r="R682" s="91">
        <v>1699</v>
      </c>
      <c r="S682" s="91">
        <v>180</v>
      </c>
      <c r="T682" s="90">
        <v>0</v>
      </c>
      <c r="U682" s="91">
        <v>4633</v>
      </c>
      <c r="V682" s="91">
        <v>234</v>
      </c>
    </row>
    <row r="683" spans="1:22">
      <c r="A683" s="92" t="s">
        <v>869</v>
      </c>
      <c r="B683" s="16" t="str">
        <f>VLOOKUP(A683,'Planning Periods'!$E$2:$N$540,10,FALSE)</f>
        <v>05/15/2021 - 05/15/2029</v>
      </c>
      <c r="C683" s="91">
        <v>2016</v>
      </c>
      <c r="D683" s="91" t="str">
        <f t="shared" si="10"/>
        <v>Folsom 2016</v>
      </c>
      <c r="E683" s="91">
        <v>1218</v>
      </c>
      <c r="F683" s="363">
        <v>0</v>
      </c>
      <c r="G683" s="91">
        <v>0</v>
      </c>
      <c r="H683" s="91">
        <v>0</v>
      </c>
      <c r="I683" s="90"/>
      <c r="J683" s="91">
        <v>854</v>
      </c>
      <c r="K683" s="363">
        <v>0</v>
      </c>
      <c r="L683" s="91">
        <v>0</v>
      </c>
      <c r="M683" s="91">
        <v>0</v>
      </c>
      <c r="N683" s="90"/>
      <c r="O683" s="91">
        <v>862</v>
      </c>
      <c r="P683" s="91">
        <v>74</v>
      </c>
      <c r="Q683" s="90"/>
      <c r="R683" s="91">
        <v>1699</v>
      </c>
      <c r="S683" s="91">
        <v>99</v>
      </c>
      <c r="T683" s="90">
        <v>0</v>
      </c>
      <c r="U683" s="91">
        <v>4633</v>
      </c>
      <c r="V683" s="91">
        <v>173</v>
      </c>
    </row>
    <row r="684" spans="1:22">
      <c r="A684" s="92" t="s">
        <v>869</v>
      </c>
      <c r="B684" s="16" t="str">
        <f>VLOOKUP(A684,'Planning Periods'!$E$2:$N$540,10,FALSE)</f>
        <v>05/15/2021 - 05/15/2029</v>
      </c>
      <c r="C684" s="91">
        <v>2017</v>
      </c>
      <c r="D684" s="91" t="str">
        <f t="shared" si="10"/>
        <v>Folsom 2017</v>
      </c>
      <c r="E684" s="91">
        <v>1218</v>
      </c>
      <c r="F684" s="363">
        <v>6</v>
      </c>
      <c r="G684" s="91">
        <v>6</v>
      </c>
      <c r="H684" s="91">
        <v>0</v>
      </c>
      <c r="I684" s="90"/>
      <c r="J684" s="91">
        <v>854</v>
      </c>
      <c r="K684" s="363">
        <v>0</v>
      </c>
      <c r="L684" s="91">
        <v>0</v>
      </c>
      <c r="M684" s="91">
        <v>0</v>
      </c>
      <c r="N684" s="90"/>
      <c r="O684" s="91">
        <v>862</v>
      </c>
      <c r="P684" s="91">
        <v>358</v>
      </c>
      <c r="Q684" s="90"/>
      <c r="R684" s="91">
        <v>1699</v>
      </c>
      <c r="S684" s="91">
        <v>138</v>
      </c>
      <c r="T684" s="90">
        <v>0</v>
      </c>
      <c r="U684" s="91">
        <v>4633</v>
      </c>
      <c r="V684" s="91">
        <v>502</v>
      </c>
    </row>
    <row r="685" spans="1:22">
      <c r="A685" s="92" t="s">
        <v>963</v>
      </c>
      <c r="B685" s="16"/>
      <c r="C685" s="91">
        <v>2013</v>
      </c>
      <c r="D685" s="91" t="str">
        <f t="shared" si="10"/>
        <v>Fontana 2013</v>
      </c>
      <c r="E685" s="91" t="s">
        <v>1307</v>
      </c>
      <c r="F685" s="363" t="s">
        <v>1307</v>
      </c>
      <c r="G685" s="91" t="s">
        <v>1307</v>
      </c>
      <c r="H685" s="91" t="s">
        <v>1307</v>
      </c>
      <c r="I685" s="90"/>
      <c r="J685" s="91" t="s">
        <v>1307</v>
      </c>
      <c r="K685" s="363" t="s">
        <v>1307</v>
      </c>
      <c r="L685" s="91" t="s">
        <v>1307</v>
      </c>
      <c r="M685" s="91" t="s">
        <v>1307</v>
      </c>
      <c r="N685" s="90"/>
      <c r="O685" s="91" t="s">
        <v>1307</v>
      </c>
      <c r="P685" s="91" t="s">
        <v>1307</v>
      </c>
      <c r="Q685" s="90"/>
      <c r="R685" s="91" t="s">
        <v>1307</v>
      </c>
      <c r="S685" s="91" t="s">
        <v>1307</v>
      </c>
      <c r="T685" s="90" t="s">
        <v>1307</v>
      </c>
      <c r="U685" s="91" t="s">
        <v>1307</v>
      </c>
      <c r="V685" s="91" t="s">
        <v>1307</v>
      </c>
    </row>
    <row r="686" spans="1:22">
      <c r="A686" s="92" t="s">
        <v>963</v>
      </c>
      <c r="B686" s="16" t="str">
        <f>VLOOKUP(A686,'Planning Periods'!$E$2:$N$540,10,FALSE)</f>
        <v>10/15/2021 - 10/15/2029</v>
      </c>
      <c r="C686" s="91">
        <v>2014</v>
      </c>
      <c r="D686" s="91" t="str">
        <f t="shared" si="10"/>
        <v>Fontana 2014</v>
      </c>
      <c r="E686" s="91">
        <v>1442</v>
      </c>
      <c r="F686" s="363">
        <v>63</v>
      </c>
      <c r="G686" s="91">
        <v>63</v>
      </c>
      <c r="H686" s="91">
        <v>0</v>
      </c>
      <c r="I686" s="90"/>
      <c r="J686" s="91">
        <v>974</v>
      </c>
      <c r="K686" s="363">
        <v>0</v>
      </c>
      <c r="L686" s="91">
        <v>0</v>
      </c>
      <c r="M686" s="91">
        <v>0</v>
      </c>
      <c r="N686" s="90"/>
      <c r="O686" s="91">
        <v>1090</v>
      </c>
      <c r="P686" s="91">
        <v>0</v>
      </c>
      <c r="Q686" s="90"/>
      <c r="R686" s="91">
        <v>2471</v>
      </c>
      <c r="S686" s="91">
        <v>258</v>
      </c>
      <c r="T686" s="90">
        <v>0</v>
      </c>
      <c r="U686" s="91">
        <v>5977</v>
      </c>
      <c r="V686" s="91">
        <v>321</v>
      </c>
    </row>
    <row r="687" spans="1:22">
      <c r="A687" s="92" t="s">
        <v>963</v>
      </c>
      <c r="B687" s="16" t="str">
        <f>VLOOKUP(A687,'Planning Periods'!$E$2:$N$540,10,FALSE)</f>
        <v>10/15/2021 - 10/15/2029</v>
      </c>
      <c r="C687" s="91">
        <v>2015</v>
      </c>
      <c r="D687" s="91" t="str">
        <f t="shared" si="10"/>
        <v>Fontana 2015</v>
      </c>
      <c r="E687" s="91">
        <v>1442</v>
      </c>
      <c r="F687" s="363">
        <v>0</v>
      </c>
      <c r="G687" s="91">
        <v>0</v>
      </c>
      <c r="H687" s="91">
        <v>0</v>
      </c>
      <c r="I687" s="90"/>
      <c r="J687" s="91">
        <v>974</v>
      </c>
      <c r="K687" s="363">
        <v>147</v>
      </c>
      <c r="L687" s="91">
        <v>147</v>
      </c>
      <c r="M687" s="91">
        <v>0</v>
      </c>
      <c r="N687" s="90"/>
      <c r="O687" s="91">
        <v>1090</v>
      </c>
      <c r="P687" s="91">
        <v>0</v>
      </c>
      <c r="Q687" s="90"/>
      <c r="R687" s="91">
        <v>2471</v>
      </c>
      <c r="S687" s="91">
        <v>368</v>
      </c>
      <c r="T687" s="90">
        <v>0</v>
      </c>
      <c r="U687" s="91">
        <v>5977</v>
      </c>
      <c r="V687" s="91">
        <v>515</v>
      </c>
    </row>
    <row r="688" spans="1:22">
      <c r="A688" s="92" t="s">
        <v>963</v>
      </c>
      <c r="B688" s="16" t="str">
        <f>VLOOKUP(A688,'Planning Periods'!$E$2:$N$540,10,FALSE)</f>
        <v>10/15/2021 - 10/15/2029</v>
      </c>
      <c r="C688" s="91">
        <v>2016</v>
      </c>
      <c r="D688" s="91" t="str">
        <f t="shared" si="10"/>
        <v>Fontana 2016</v>
      </c>
      <c r="E688" s="91">
        <v>1442</v>
      </c>
      <c r="F688" s="363">
        <v>0</v>
      </c>
      <c r="G688" s="91">
        <v>0</v>
      </c>
      <c r="H688" s="91">
        <v>0</v>
      </c>
      <c r="I688" s="90"/>
      <c r="J688" s="91">
        <v>974</v>
      </c>
      <c r="K688" s="363">
        <v>0</v>
      </c>
      <c r="L688" s="91">
        <v>0</v>
      </c>
      <c r="M688" s="91">
        <v>0</v>
      </c>
      <c r="N688" s="90"/>
      <c r="O688" s="91">
        <v>1090</v>
      </c>
      <c r="P688" s="91">
        <v>0</v>
      </c>
      <c r="Q688" s="90"/>
      <c r="R688" s="91">
        <v>2471</v>
      </c>
      <c r="S688" s="91">
        <v>444</v>
      </c>
      <c r="T688" s="90">
        <v>0</v>
      </c>
      <c r="U688" s="91">
        <v>5977</v>
      </c>
      <c r="V688" s="91">
        <v>444</v>
      </c>
    </row>
    <row r="689" spans="1:22">
      <c r="A689" s="92" t="s">
        <v>963</v>
      </c>
      <c r="B689" s="16" t="str">
        <f>VLOOKUP(A689,'Planning Periods'!$E$2:$N$540,10,FALSE)</f>
        <v>10/15/2021 - 10/15/2029</v>
      </c>
      <c r="C689" s="91">
        <v>2017</v>
      </c>
      <c r="D689" s="91" t="str">
        <f t="shared" si="10"/>
        <v>Fontana 2017</v>
      </c>
      <c r="E689" s="91">
        <v>1442</v>
      </c>
      <c r="F689" s="363">
        <v>0</v>
      </c>
      <c r="G689" s="91">
        <v>0</v>
      </c>
      <c r="H689" s="91">
        <v>0</v>
      </c>
      <c r="I689" s="90"/>
      <c r="J689" s="91">
        <v>974</v>
      </c>
      <c r="K689" s="363">
        <v>0</v>
      </c>
      <c r="L689" s="91">
        <v>0</v>
      </c>
      <c r="M689" s="91">
        <v>0</v>
      </c>
      <c r="N689" s="90"/>
      <c r="O689" s="91">
        <v>1090</v>
      </c>
      <c r="P689" s="91">
        <v>0</v>
      </c>
      <c r="Q689" s="90"/>
      <c r="R689" s="91">
        <v>2471</v>
      </c>
      <c r="S689" s="91">
        <v>435</v>
      </c>
      <c r="T689" s="90">
        <v>0</v>
      </c>
      <c r="U689" s="91">
        <v>5977</v>
      </c>
      <c r="V689" s="91">
        <v>435</v>
      </c>
    </row>
    <row r="690" spans="1:22">
      <c r="A690" s="92" t="s">
        <v>961</v>
      </c>
      <c r="B690" s="16" t="str">
        <f>VLOOKUP(A690,'Planning Periods'!$E$2:$N$540,10,FALSE)</f>
        <v>08/15/2019 - 08/15/2027</v>
      </c>
      <c r="C690" s="91">
        <v>2014</v>
      </c>
      <c r="D690" s="91" t="str">
        <f t="shared" si="10"/>
        <v>Fort Bragg 2014</v>
      </c>
      <c r="E690" s="91" t="s">
        <v>1307</v>
      </c>
      <c r="F690" s="363" t="s">
        <v>1307</v>
      </c>
      <c r="G690" s="91" t="s">
        <v>1307</v>
      </c>
      <c r="H690" s="91" t="s">
        <v>1307</v>
      </c>
      <c r="I690" s="90"/>
      <c r="J690" s="91" t="s">
        <v>1307</v>
      </c>
      <c r="K690" s="363" t="s">
        <v>1307</v>
      </c>
      <c r="L690" s="91" t="s">
        <v>1307</v>
      </c>
      <c r="M690" s="91" t="s">
        <v>1307</v>
      </c>
      <c r="N690" s="90"/>
      <c r="O690" s="91" t="s">
        <v>1307</v>
      </c>
      <c r="P690" s="91" t="s">
        <v>1307</v>
      </c>
      <c r="Q690" s="90"/>
      <c r="R690" s="91" t="s">
        <v>1307</v>
      </c>
      <c r="S690" s="91" t="s">
        <v>1307</v>
      </c>
      <c r="T690" s="90" t="s">
        <v>1307</v>
      </c>
      <c r="U690" s="91" t="s">
        <v>1307</v>
      </c>
      <c r="V690" s="91" t="s">
        <v>1307</v>
      </c>
    </row>
    <row r="691" spans="1:22">
      <c r="A691" s="92" t="s">
        <v>961</v>
      </c>
      <c r="B691" s="16" t="str">
        <f>VLOOKUP(A691,'Planning Periods'!$E$2:$N$540,10,FALSE)</f>
        <v>08/15/2019 - 08/15/2027</v>
      </c>
      <c r="C691" s="91">
        <v>2015</v>
      </c>
      <c r="D691" s="91" t="str">
        <f t="shared" si="10"/>
        <v>Fort Bragg 2015</v>
      </c>
      <c r="E691" s="91">
        <v>5</v>
      </c>
      <c r="F691" s="363">
        <v>0</v>
      </c>
      <c r="G691" s="91">
        <v>0</v>
      </c>
      <c r="H691" s="91">
        <v>0</v>
      </c>
      <c r="I691" s="90"/>
      <c r="J691" s="91">
        <v>5</v>
      </c>
      <c r="K691" s="363">
        <v>2</v>
      </c>
      <c r="L691" s="91">
        <v>2</v>
      </c>
      <c r="M691" s="91">
        <v>0</v>
      </c>
      <c r="N691" s="90"/>
      <c r="O691" s="91">
        <v>3</v>
      </c>
      <c r="P691" s="91">
        <v>0</v>
      </c>
      <c r="Q691" s="90"/>
      <c r="R691" s="91">
        <v>9</v>
      </c>
      <c r="S691" s="91">
        <v>3</v>
      </c>
      <c r="T691" s="90">
        <v>0</v>
      </c>
      <c r="U691" s="91">
        <v>22</v>
      </c>
      <c r="V691" s="91">
        <v>5</v>
      </c>
    </row>
    <row r="692" spans="1:22">
      <c r="A692" s="92" t="s">
        <v>961</v>
      </c>
      <c r="B692" s="16" t="str">
        <f>VLOOKUP(A692,'Planning Periods'!$E$2:$N$540,10,FALSE)</f>
        <v>08/15/2019 - 08/15/2027</v>
      </c>
      <c r="C692" s="91">
        <v>2016</v>
      </c>
      <c r="D692" s="91" t="str">
        <f t="shared" si="10"/>
        <v>Fort Bragg 2016</v>
      </c>
      <c r="E692" s="91" t="s">
        <v>1307</v>
      </c>
      <c r="F692" s="363" t="s">
        <v>1307</v>
      </c>
      <c r="G692" s="91" t="s">
        <v>1307</v>
      </c>
      <c r="H692" s="91" t="s">
        <v>1307</v>
      </c>
      <c r="I692" s="90"/>
      <c r="J692" s="91" t="s">
        <v>1307</v>
      </c>
      <c r="K692" s="363" t="s">
        <v>1307</v>
      </c>
      <c r="L692" s="91" t="s">
        <v>1307</v>
      </c>
      <c r="M692" s="91" t="s">
        <v>1307</v>
      </c>
      <c r="N692" s="90"/>
      <c r="O692" s="91" t="s">
        <v>1307</v>
      </c>
      <c r="P692" s="91" t="s">
        <v>1307</v>
      </c>
      <c r="Q692" s="90"/>
      <c r="R692" s="91" t="s">
        <v>1307</v>
      </c>
      <c r="S692" s="91" t="s">
        <v>1307</v>
      </c>
      <c r="T692" s="90" t="s">
        <v>1307</v>
      </c>
      <c r="U692" s="91" t="s">
        <v>1307</v>
      </c>
      <c r="V692" s="91" t="s">
        <v>1307</v>
      </c>
    </row>
    <row r="693" spans="1:22">
      <c r="A693" s="92" t="s">
        <v>961</v>
      </c>
      <c r="B693" s="16" t="str">
        <f>VLOOKUP(A693,'Planning Periods'!$E$2:$N$540,10,FALSE)</f>
        <v>08/15/2019 - 08/15/2027</v>
      </c>
      <c r="C693" s="91">
        <v>2017</v>
      </c>
      <c r="D693" s="91" t="str">
        <f t="shared" si="10"/>
        <v>Fort Bragg 2017</v>
      </c>
      <c r="E693" s="91" t="s">
        <v>1307</v>
      </c>
      <c r="F693" s="363" t="s">
        <v>1307</v>
      </c>
      <c r="G693" s="91" t="s">
        <v>1307</v>
      </c>
      <c r="H693" s="91" t="s">
        <v>1307</v>
      </c>
      <c r="I693" s="90"/>
      <c r="J693" s="91" t="s">
        <v>1307</v>
      </c>
      <c r="K693" s="363" t="s">
        <v>1307</v>
      </c>
      <c r="L693" s="91" t="s">
        <v>1307</v>
      </c>
      <c r="M693" s="91" t="s">
        <v>1307</v>
      </c>
      <c r="N693" s="90"/>
      <c r="O693" s="91" t="s">
        <v>1307</v>
      </c>
      <c r="P693" s="91" t="s">
        <v>1307</v>
      </c>
      <c r="Q693" s="90"/>
      <c r="R693" s="91" t="s">
        <v>1307</v>
      </c>
      <c r="S693" s="91" t="s">
        <v>1307</v>
      </c>
      <c r="T693" s="90" t="s">
        <v>1307</v>
      </c>
      <c r="U693" s="91" t="s">
        <v>1307</v>
      </c>
      <c r="V693" s="91" t="s">
        <v>1307</v>
      </c>
    </row>
    <row r="694" spans="1:22">
      <c r="A694" t="s">
        <v>1197</v>
      </c>
      <c r="B694" s="16" t="str">
        <f>VLOOKUP(A694,'Planning Periods'!$E$2:$N$540,10,FALSE)</f>
        <v>02/15/2023 - 02/15/2031</v>
      </c>
      <c r="C694" s="91">
        <v>2014</v>
      </c>
      <c r="D694" s="91" t="str">
        <f t="shared" si="10"/>
        <v>Fort Jones 2014</v>
      </c>
      <c r="E694" s="363" t="s">
        <v>1307</v>
      </c>
      <c r="F694" s="363" t="s">
        <v>1307</v>
      </c>
      <c r="G694" s="363" t="s">
        <v>1307</v>
      </c>
      <c r="H694" s="363" t="s">
        <v>1307</v>
      </c>
      <c r="I694" s="363">
        <v>0</v>
      </c>
      <c r="J694" s="363" t="s">
        <v>1307</v>
      </c>
      <c r="K694" s="363" t="s">
        <v>1307</v>
      </c>
      <c r="L694" s="363" t="s">
        <v>1307</v>
      </c>
      <c r="M694" s="363" t="s">
        <v>1307</v>
      </c>
      <c r="N694" s="363">
        <v>0</v>
      </c>
      <c r="O694" s="363" t="s">
        <v>1307</v>
      </c>
      <c r="P694" s="363" t="s">
        <v>1307</v>
      </c>
      <c r="Q694" s="363"/>
      <c r="R694" s="363" t="s">
        <v>1307</v>
      </c>
      <c r="S694" s="363" t="s">
        <v>1307</v>
      </c>
      <c r="T694" s="363" t="s">
        <v>1307</v>
      </c>
      <c r="U694" s="363" t="s">
        <v>1307</v>
      </c>
      <c r="V694" s="363" t="s">
        <v>1307</v>
      </c>
    </row>
    <row r="695" spans="1:22">
      <c r="A695" t="s">
        <v>1197</v>
      </c>
      <c r="B695" s="16" t="str">
        <f>VLOOKUP(A695,'Planning Periods'!$E$2:$N$540,10,FALSE)</f>
        <v>02/15/2023 - 02/15/2031</v>
      </c>
      <c r="C695" s="91">
        <v>2015</v>
      </c>
      <c r="D695" s="91" t="str">
        <f t="shared" si="10"/>
        <v>Fort Jones 2015</v>
      </c>
      <c r="E695" t="s">
        <v>1307</v>
      </c>
      <c r="F695" t="s">
        <v>1307</v>
      </c>
      <c r="G695" t="s">
        <v>1307</v>
      </c>
      <c r="H695" t="s">
        <v>1307</v>
      </c>
      <c r="J695" t="s">
        <v>1307</v>
      </c>
      <c r="K695" t="s">
        <v>1307</v>
      </c>
      <c r="L695" t="s">
        <v>1307</v>
      </c>
      <c r="M695" t="s">
        <v>1307</v>
      </c>
      <c r="O695" t="s">
        <v>1307</v>
      </c>
      <c r="P695" t="s">
        <v>1307</v>
      </c>
      <c r="R695" t="s">
        <v>1307</v>
      </c>
      <c r="S695" t="s">
        <v>1307</v>
      </c>
      <c r="T695" t="s">
        <v>1307</v>
      </c>
      <c r="U695" t="s">
        <v>1307</v>
      </c>
      <c r="V695" t="s">
        <v>1307</v>
      </c>
    </row>
    <row r="696" spans="1:22">
      <c r="A696" t="s">
        <v>1197</v>
      </c>
      <c r="B696" s="16" t="str">
        <f>VLOOKUP(A696,'Planning Periods'!$E$2:$N$540,10,FALSE)</f>
        <v>02/15/2023 - 02/15/2031</v>
      </c>
      <c r="C696" s="91">
        <v>2016</v>
      </c>
      <c r="D696" s="91" t="str">
        <f t="shared" si="10"/>
        <v>Fort Jones 2016</v>
      </c>
      <c r="E696" t="s">
        <v>1307</v>
      </c>
      <c r="F696" t="s">
        <v>1307</v>
      </c>
      <c r="G696" t="s">
        <v>1307</v>
      </c>
      <c r="H696" t="s">
        <v>1307</v>
      </c>
      <c r="J696" t="s">
        <v>1307</v>
      </c>
      <c r="K696" t="s">
        <v>1307</v>
      </c>
      <c r="L696" t="s">
        <v>1307</v>
      </c>
      <c r="M696" t="s">
        <v>1307</v>
      </c>
      <c r="O696" t="s">
        <v>1307</v>
      </c>
      <c r="P696" t="s">
        <v>1307</v>
      </c>
      <c r="R696" t="s">
        <v>1307</v>
      </c>
      <c r="S696" t="s">
        <v>1307</v>
      </c>
      <c r="T696" t="s">
        <v>1307</v>
      </c>
      <c r="U696" t="s">
        <v>1307</v>
      </c>
      <c r="V696" t="s">
        <v>1307</v>
      </c>
    </row>
    <row r="697" spans="1:22">
      <c r="A697" t="s">
        <v>1197</v>
      </c>
      <c r="B697" s="16" t="str">
        <f>VLOOKUP(A697,'Planning Periods'!$E$2:$N$540,10,FALSE)</f>
        <v>02/15/2023 - 02/15/2031</v>
      </c>
      <c r="C697" s="91">
        <v>2017</v>
      </c>
      <c r="D697" s="91" t="str">
        <f t="shared" si="10"/>
        <v>Fort Jones 2017</v>
      </c>
      <c r="E697" t="s">
        <v>1307</v>
      </c>
      <c r="F697" t="s">
        <v>1307</v>
      </c>
      <c r="G697" t="s">
        <v>1307</v>
      </c>
      <c r="H697" t="s">
        <v>1307</v>
      </c>
      <c r="J697" t="s">
        <v>1307</v>
      </c>
      <c r="K697" t="s">
        <v>1307</v>
      </c>
      <c r="L697" t="s">
        <v>1307</v>
      </c>
      <c r="M697" t="s">
        <v>1307</v>
      </c>
      <c r="O697" t="s">
        <v>1307</v>
      </c>
      <c r="P697" t="s">
        <v>1307</v>
      </c>
      <c r="R697" t="s">
        <v>1307</v>
      </c>
      <c r="S697" t="s">
        <v>1307</v>
      </c>
      <c r="T697" t="s">
        <v>1307</v>
      </c>
      <c r="U697" t="s">
        <v>1307</v>
      </c>
      <c r="V697" t="s">
        <v>1307</v>
      </c>
    </row>
    <row r="698" spans="1:22">
      <c r="A698" s="92" t="s">
        <v>966</v>
      </c>
      <c r="B698" s="16" t="str">
        <f>VLOOKUP(A698,'Planning Periods'!$E$2:$N$540,10,FALSE)</f>
        <v>08/31/2019 - 08/31/2027</v>
      </c>
      <c r="C698" s="91">
        <v>2014</v>
      </c>
      <c r="D698" s="91" t="str">
        <f t="shared" si="10"/>
        <v>Fortuna 2014</v>
      </c>
      <c r="E698" s="91" t="s">
        <v>1307</v>
      </c>
      <c r="F698" s="363" t="s">
        <v>1307</v>
      </c>
      <c r="G698" s="91" t="s">
        <v>1307</v>
      </c>
      <c r="H698" s="91" t="s">
        <v>1307</v>
      </c>
      <c r="I698" s="90"/>
      <c r="J698" s="91" t="s">
        <v>1307</v>
      </c>
      <c r="K698" s="363" t="s">
        <v>1307</v>
      </c>
      <c r="L698" s="91" t="s">
        <v>1307</v>
      </c>
      <c r="M698" s="91" t="s">
        <v>1307</v>
      </c>
      <c r="N698" s="90"/>
      <c r="O698" s="91" t="s">
        <v>1307</v>
      </c>
      <c r="P698" s="91" t="s">
        <v>1307</v>
      </c>
      <c r="Q698" s="90"/>
      <c r="R698" s="91" t="s">
        <v>1307</v>
      </c>
      <c r="S698" s="91" t="s">
        <v>1307</v>
      </c>
      <c r="T698" s="90" t="s">
        <v>1307</v>
      </c>
      <c r="U698" s="91" t="s">
        <v>1307</v>
      </c>
      <c r="V698" s="91" t="s">
        <v>1307</v>
      </c>
    </row>
    <row r="699" spans="1:22">
      <c r="A699" s="92" t="s">
        <v>966</v>
      </c>
      <c r="B699" s="16" t="str">
        <f>VLOOKUP(A699,'Planning Periods'!$E$2:$N$540,10,FALSE)</f>
        <v>08/31/2019 - 08/31/2027</v>
      </c>
      <c r="C699" s="91">
        <v>2015</v>
      </c>
      <c r="D699" s="91" t="str">
        <f t="shared" si="10"/>
        <v>Fortuna 2015</v>
      </c>
      <c r="E699" s="91" t="s">
        <v>1307</v>
      </c>
      <c r="F699" s="363" t="s">
        <v>1307</v>
      </c>
      <c r="G699" s="91" t="s">
        <v>1307</v>
      </c>
      <c r="H699" s="91" t="s">
        <v>1307</v>
      </c>
      <c r="I699" s="90"/>
      <c r="J699" s="91" t="s">
        <v>1307</v>
      </c>
      <c r="K699" s="363" t="s">
        <v>1307</v>
      </c>
      <c r="L699" s="91" t="s">
        <v>1307</v>
      </c>
      <c r="M699" s="91" t="s">
        <v>1307</v>
      </c>
      <c r="N699" s="90"/>
      <c r="O699" s="91" t="s">
        <v>1307</v>
      </c>
      <c r="P699" s="91" t="s">
        <v>1307</v>
      </c>
      <c r="Q699" s="90"/>
      <c r="R699" s="91" t="s">
        <v>1307</v>
      </c>
      <c r="S699" s="91" t="s">
        <v>1307</v>
      </c>
      <c r="T699" s="90" t="s">
        <v>1307</v>
      </c>
      <c r="U699" s="91" t="s">
        <v>1307</v>
      </c>
      <c r="V699" s="91" t="s">
        <v>1307</v>
      </c>
    </row>
    <row r="700" spans="1:22">
      <c r="A700" s="92" t="s">
        <v>966</v>
      </c>
      <c r="B700" s="16" t="str">
        <f>VLOOKUP(A700,'Planning Periods'!$E$2:$N$540,10,FALSE)</f>
        <v>08/31/2019 - 08/31/2027</v>
      </c>
      <c r="C700" s="91">
        <v>2016</v>
      </c>
      <c r="D700" s="91" t="str">
        <f t="shared" si="10"/>
        <v>Fortuna 2016</v>
      </c>
      <c r="E700" s="91" t="s">
        <v>1307</v>
      </c>
      <c r="F700" s="363" t="s">
        <v>1307</v>
      </c>
      <c r="G700" s="91" t="s">
        <v>1307</v>
      </c>
      <c r="H700" s="91" t="s">
        <v>1307</v>
      </c>
      <c r="I700" s="90"/>
      <c r="J700" s="91" t="s">
        <v>1307</v>
      </c>
      <c r="K700" s="363" t="s">
        <v>1307</v>
      </c>
      <c r="L700" s="91" t="s">
        <v>1307</v>
      </c>
      <c r="M700" s="91" t="s">
        <v>1307</v>
      </c>
      <c r="N700" s="90"/>
      <c r="O700" s="91" t="s">
        <v>1307</v>
      </c>
      <c r="P700" s="91" t="s">
        <v>1307</v>
      </c>
      <c r="Q700" s="90"/>
      <c r="R700" s="91" t="s">
        <v>1307</v>
      </c>
      <c r="S700" s="91" t="s">
        <v>1307</v>
      </c>
      <c r="T700" s="90" t="s">
        <v>1307</v>
      </c>
      <c r="U700" s="91" t="s">
        <v>1307</v>
      </c>
      <c r="V700" s="91" t="s">
        <v>1307</v>
      </c>
    </row>
    <row r="701" spans="1:22">
      <c r="A701" s="92" t="s">
        <v>966</v>
      </c>
      <c r="B701" s="16" t="str">
        <f>VLOOKUP(A701,'Planning Periods'!$E$2:$N$540,10,FALSE)</f>
        <v>08/31/2019 - 08/31/2027</v>
      </c>
      <c r="C701" s="91">
        <v>2017</v>
      </c>
      <c r="D701" s="91" t="str">
        <f t="shared" si="10"/>
        <v>Fortuna 2017</v>
      </c>
      <c r="E701" s="91">
        <v>39</v>
      </c>
      <c r="F701" s="363">
        <v>0</v>
      </c>
      <c r="G701" s="91">
        <v>0</v>
      </c>
      <c r="H701" s="91">
        <v>0</v>
      </c>
      <c r="I701" s="90"/>
      <c r="J701" s="91">
        <v>24</v>
      </c>
      <c r="K701" s="363">
        <v>0</v>
      </c>
      <c r="L701" s="91">
        <v>0</v>
      </c>
      <c r="M701" s="91">
        <v>0</v>
      </c>
      <c r="N701" s="90"/>
      <c r="O701" s="91">
        <v>27</v>
      </c>
      <c r="P701" s="91">
        <v>4</v>
      </c>
      <c r="Q701" s="90"/>
      <c r="R701" s="91">
        <v>71</v>
      </c>
      <c r="S701" s="91">
        <v>5</v>
      </c>
      <c r="T701" s="90">
        <v>0</v>
      </c>
      <c r="U701" s="91">
        <v>161</v>
      </c>
      <c r="V701" s="91">
        <v>9</v>
      </c>
    </row>
    <row r="702" spans="1:22">
      <c r="A702" s="92" t="s">
        <v>1103</v>
      </c>
      <c r="B702" s="16" t="str">
        <f>VLOOKUP(A702,'Planning Periods'!$E$2:$N$540,10,FALSE)</f>
        <v>01/31/2023 - 01/31/2031</v>
      </c>
      <c r="C702" s="91">
        <v>2014</v>
      </c>
      <c r="D702" s="91" t="str">
        <f t="shared" si="10"/>
        <v>Foster City 2014</v>
      </c>
      <c r="E702" s="91" t="s">
        <v>1307</v>
      </c>
      <c r="F702" s="363" t="s">
        <v>1307</v>
      </c>
      <c r="G702" s="91" t="s">
        <v>1307</v>
      </c>
      <c r="H702" s="91" t="s">
        <v>1307</v>
      </c>
      <c r="I702" s="90"/>
      <c r="J702" s="91" t="s">
        <v>1307</v>
      </c>
      <c r="K702" s="363" t="s">
        <v>1307</v>
      </c>
      <c r="L702" s="91" t="s">
        <v>1307</v>
      </c>
      <c r="M702" s="91" t="s">
        <v>1307</v>
      </c>
      <c r="N702" s="90"/>
      <c r="O702" s="91" t="s">
        <v>1307</v>
      </c>
      <c r="P702" s="91" t="s">
        <v>1307</v>
      </c>
      <c r="Q702" s="90"/>
      <c r="R702" s="91" t="s">
        <v>1307</v>
      </c>
      <c r="S702" s="91" t="s">
        <v>1307</v>
      </c>
      <c r="T702" s="90" t="s">
        <v>1307</v>
      </c>
      <c r="U702" s="91" t="s">
        <v>1307</v>
      </c>
      <c r="V702" s="91" t="s">
        <v>1307</v>
      </c>
    </row>
    <row r="703" spans="1:22">
      <c r="A703" s="92" t="s">
        <v>1103</v>
      </c>
      <c r="B703" s="16" t="str">
        <f>VLOOKUP(A703,'Planning Periods'!$E$2:$N$540,10,FALSE)</f>
        <v>01/31/2023 - 01/31/2031</v>
      </c>
      <c r="C703" s="91">
        <v>2015</v>
      </c>
      <c r="D703" s="91" t="str">
        <f t="shared" si="10"/>
        <v>Foster City 2015</v>
      </c>
      <c r="E703" s="91">
        <v>148</v>
      </c>
      <c r="F703" s="363">
        <v>83</v>
      </c>
      <c r="G703" s="91">
        <v>83</v>
      </c>
      <c r="H703" s="91">
        <v>0</v>
      </c>
      <c r="I703" s="90"/>
      <c r="J703" s="91">
        <v>87</v>
      </c>
      <c r="K703" s="363">
        <v>49</v>
      </c>
      <c r="L703" s="91">
        <v>49</v>
      </c>
      <c r="M703" s="91">
        <v>0</v>
      </c>
      <c r="N703" s="90"/>
      <c r="O703" s="91">
        <v>76</v>
      </c>
      <c r="P703" s="91">
        <v>14</v>
      </c>
      <c r="Q703" s="90"/>
      <c r="R703" s="91">
        <v>119</v>
      </c>
      <c r="S703" s="91">
        <v>563</v>
      </c>
      <c r="T703" s="90">
        <v>0</v>
      </c>
      <c r="U703" s="91">
        <v>430</v>
      </c>
      <c r="V703" s="91">
        <v>709</v>
      </c>
    </row>
    <row r="704" spans="1:22">
      <c r="A704" s="92" t="s">
        <v>1103</v>
      </c>
      <c r="B704" s="16" t="str">
        <f>VLOOKUP(A704,'Planning Periods'!$E$2:$N$540,10,FALSE)</f>
        <v>01/31/2023 - 01/31/2031</v>
      </c>
      <c r="C704" s="91">
        <v>2016</v>
      </c>
      <c r="D704" s="91" t="str">
        <f t="shared" si="10"/>
        <v>Foster City 2016</v>
      </c>
      <c r="E704" s="91">
        <v>148</v>
      </c>
      <c r="F704" s="363">
        <v>0</v>
      </c>
      <c r="G704" s="91">
        <v>0</v>
      </c>
      <c r="H704" s="91">
        <v>0</v>
      </c>
      <c r="I704" s="90"/>
      <c r="J704" s="91">
        <v>87</v>
      </c>
      <c r="K704" s="363">
        <v>0</v>
      </c>
      <c r="L704" s="91">
        <v>0</v>
      </c>
      <c r="M704" s="91">
        <v>0</v>
      </c>
      <c r="N704" s="90"/>
      <c r="O704" s="91">
        <v>76</v>
      </c>
      <c r="P704" s="91">
        <v>0</v>
      </c>
      <c r="Q704" s="90"/>
      <c r="R704" s="91">
        <v>119</v>
      </c>
      <c r="S704" s="91">
        <v>74</v>
      </c>
      <c r="T704" s="90">
        <v>0</v>
      </c>
      <c r="U704" s="91">
        <v>430</v>
      </c>
      <c r="V704" s="91">
        <v>74</v>
      </c>
    </row>
    <row r="705" spans="1:22">
      <c r="A705" s="92" t="s">
        <v>1103</v>
      </c>
      <c r="B705" s="16" t="str">
        <f>VLOOKUP(A705,'Planning Periods'!$E$2:$N$540,10,FALSE)</f>
        <v>01/31/2023 - 01/31/2031</v>
      </c>
      <c r="C705" s="91">
        <v>2017</v>
      </c>
      <c r="D705" s="91" t="str">
        <f t="shared" si="10"/>
        <v>Foster City 2017</v>
      </c>
      <c r="E705" s="91">
        <v>148</v>
      </c>
      <c r="F705" s="363">
        <v>1</v>
      </c>
      <c r="G705" s="91">
        <v>0</v>
      </c>
      <c r="H705" s="91">
        <v>1</v>
      </c>
      <c r="I705" s="90"/>
      <c r="J705" s="91">
        <v>87</v>
      </c>
      <c r="K705" s="363">
        <v>0</v>
      </c>
      <c r="L705" s="91">
        <v>0</v>
      </c>
      <c r="M705" s="91">
        <v>0</v>
      </c>
      <c r="N705" s="90"/>
      <c r="O705" s="91">
        <v>76</v>
      </c>
      <c r="P705" s="91">
        <v>0</v>
      </c>
      <c r="Q705" s="90"/>
      <c r="R705" s="91">
        <v>119</v>
      </c>
      <c r="S705" s="91">
        <v>0</v>
      </c>
      <c r="T705" s="90">
        <v>0</v>
      </c>
      <c r="U705" s="91">
        <v>430</v>
      </c>
      <c r="V705" s="91">
        <v>1</v>
      </c>
    </row>
    <row r="706" spans="1:22">
      <c r="A706" s="92" t="s">
        <v>866</v>
      </c>
      <c r="B706" s="16"/>
      <c r="C706" s="91">
        <v>2013</v>
      </c>
      <c r="D706" s="91" t="str">
        <f t="shared" si="10"/>
        <v>Fountain Valley 2013</v>
      </c>
      <c r="E706" s="91" t="s">
        <v>1307</v>
      </c>
      <c r="F706" s="363" t="s">
        <v>1307</v>
      </c>
      <c r="G706" s="91" t="s">
        <v>1307</v>
      </c>
      <c r="H706" s="91" t="s">
        <v>1307</v>
      </c>
      <c r="I706" s="90"/>
      <c r="J706" s="91" t="s">
        <v>1307</v>
      </c>
      <c r="K706" s="363" t="s">
        <v>1307</v>
      </c>
      <c r="L706" s="91" t="s">
        <v>1307</v>
      </c>
      <c r="M706" s="91" t="s">
        <v>1307</v>
      </c>
      <c r="N706" s="90"/>
      <c r="O706" s="91" t="s">
        <v>1307</v>
      </c>
      <c r="P706" s="91" t="s">
        <v>1307</v>
      </c>
      <c r="Q706" s="90"/>
      <c r="R706" s="91" t="s">
        <v>1307</v>
      </c>
      <c r="S706" s="91" t="s">
        <v>1307</v>
      </c>
      <c r="T706" s="90" t="s">
        <v>1307</v>
      </c>
      <c r="U706" s="91" t="s">
        <v>1307</v>
      </c>
      <c r="V706" s="91" t="s">
        <v>1307</v>
      </c>
    </row>
    <row r="707" spans="1:22">
      <c r="A707" s="92" t="s">
        <v>866</v>
      </c>
      <c r="B707" s="16" t="str">
        <f>VLOOKUP(A707,'Planning Periods'!$E$2:$N$540,10,FALSE)</f>
        <v>10/15/2021 - 10/15/2029</v>
      </c>
      <c r="C707" s="91">
        <v>2014</v>
      </c>
      <c r="D707" s="91" t="str">
        <f t="shared" si="10"/>
        <v>Fountain Valley 2014</v>
      </c>
      <c r="E707" s="91">
        <v>83</v>
      </c>
      <c r="F707" s="363">
        <v>0</v>
      </c>
      <c r="G707" s="91">
        <v>0</v>
      </c>
      <c r="H707" s="91">
        <v>0</v>
      </c>
      <c r="I707" s="90"/>
      <c r="J707" s="91">
        <v>59</v>
      </c>
      <c r="K707" s="363">
        <v>0</v>
      </c>
      <c r="L707" s="91">
        <v>0</v>
      </c>
      <c r="M707" s="91">
        <v>0</v>
      </c>
      <c r="N707" s="90"/>
      <c r="O707" s="91">
        <v>65</v>
      </c>
      <c r="P707" s="91">
        <v>0</v>
      </c>
      <c r="Q707" s="90"/>
      <c r="R707" s="91">
        <v>151</v>
      </c>
      <c r="S707" s="91">
        <v>6</v>
      </c>
      <c r="T707" s="90">
        <v>0</v>
      </c>
      <c r="U707" s="91">
        <v>358</v>
      </c>
      <c r="V707" s="91">
        <v>6</v>
      </c>
    </row>
    <row r="708" spans="1:22">
      <c r="A708" s="92" t="s">
        <v>866</v>
      </c>
      <c r="B708" s="16" t="str">
        <f>VLOOKUP(A708,'Planning Periods'!$E$2:$N$540,10,FALSE)</f>
        <v>10/15/2021 - 10/15/2029</v>
      </c>
      <c r="C708" s="91">
        <v>2015</v>
      </c>
      <c r="D708" s="91" t="str">
        <f t="shared" si="10"/>
        <v>Fountain Valley 2015</v>
      </c>
      <c r="E708" s="91">
        <v>83</v>
      </c>
      <c r="F708" s="363">
        <v>0</v>
      </c>
      <c r="G708" s="91">
        <v>0</v>
      </c>
      <c r="H708" s="91">
        <v>0</v>
      </c>
      <c r="I708" s="90"/>
      <c r="J708" s="91">
        <v>59</v>
      </c>
      <c r="K708" s="363">
        <v>0</v>
      </c>
      <c r="L708" s="91">
        <v>0</v>
      </c>
      <c r="M708" s="91">
        <v>0</v>
      </c>
      <c r="N708" s="90"/>
      <c r="O708" s="91">
        <v>65</v>
      </c>
      <c r="P708" s="91">
        <v>0</v>
      </c>
      <c r="Q708" s="90"/>
      <c r="R708" s="91">
        <v>151</v>
      </c>
      <c r="S708" s="91">
        <v>6</v>
      </c>
      <c r="T708" s="90">
        <v>0</v>
      </c>
      <c r="U708" s="91">
        <v>358</v>
      </c>
      <c r="V708" s="91">
        <v>6</v>
      </c>
    </row>
    <row r="709" spans="1:22">
      <c r="A709" s="92" t="s">
        <v>866</v>
      </c>
      <c r="B709" s="16" t="str">
        <f>VLOOKUP(A709,'Planning Periods'!$E$2:$N$540,10,FALSE)</f>
        <v>10/15/2021 - 10/15/2029</v>
      </c>
      <c r="C709" s="91">
        <v>2016</v>
      </c>
      <c r="D709" s="91" t="str">
        <f t="shared" si="10"/>
        <v>Fountain Valley 2016</v>
      </c>
      <c r="E709" s="91">
        <v>83</v>
      </c>
      <c r="F709" s="363">
        <v>0</v>
      </c>
      <c r="G709" s="91">
        <v>0</v>
      </c>
      <c r="H709" s="91">
        <v>0</v>
      </c>
      <c r="I709" s="90"/>
      <c r="J709" s="91">
        <v>59</v>
      </c>
      <c r="K709" s="363">
        <v>0</v>
      </c>
      <c r="L709" s="91">
        <v>0</v>
      </c>
      <c r="M709" s="91">
        <v>0</v>
      </c>
      <c r="N709" s="90"/>
      <c r="O709" s="91">
        <v>65</v>
      </c>
      <c r="P709" s="91">
        <v>0</v>
      </c>
      <c r="Q709" s="90"/>
      <c r="R709" s="91">
        <v>151</v>
      </c>
      <c r="S709" s="91">
        <v>10</v>
      </c>
      <c r="T709" s="90">
        <v>0</v>
      </c>
      <c r="U709" s="91">
        <v>358</v>
      </c>
      <c r="V709" s="91">
        <v>10</v>
      </c>
    </row>
    <row r="710" spans="1:22">
      <c r="A710" s="92" t="s">
        <v>866</v>
      </c>
      <c r="B710" s="16" t="str">
        <f>VLOOKUP(A710,'Planning Periods'!$E$2:$N$540,10,FALSE)</f>
        <v>10/15/2021 - 10/15/2029</v>
      </c>
      <c r="C710" s="91">
        <v>2017</v>
      </c>
      <c r="D710" s="91" t="str">
        <f t="shared" si="10"/>
        <v>Fountain Valley 2017</v>
      </c>
      <c r="E710" s="91">
        <v>83</v>
      </c>
      <c r="F710" s="363">
        <v>0</v>
      </c>
      <c r="G710" s="91">
        <v>0</v>
      </c>
      <c r="H710" s="91">
        <v>0</v>
      </c>
      <c r="I710" s="90"/>
      <c r="J710" s="91">
        <v>59</v>
      </c>
      <c r="K710" s="363">
        <v>0</v>
      </c>
      <c r="L710" s="91">
        <v>0</v>
      </c>
      <c r="M710" s="91">
        <v>0</v>
      </c>
      <c r="N710" s="90"/>
      <c r="O710" s="91">
        <v>65</v>
      </c>
      <c r="P710" s="91">
        <v>6</v>
      </c>
      <c r="Q710" s="90"/>
      <c r="R710" s="91">
        <v>151</v>
      </c>
      <c r="S710" s="91">
        <v>8</v>
      </c>
      <c r="T710" s="90">
        <v>0</v>
      </c>
      <c r="U710" s="91">
        <v>358</v>
      </c>
      <c r="V710" s="91">
        <v>14</v>
      </c>
    </row>
    <row r="711" spans="1:22">
      <c r="A711" t="s">
        <v>1105</v>
      </c>
      <c r="B711" s="16" t="str">
        <f>VLOOKUP(A711,'Planning Periods'!$E$2:$N$540,10,FALSE)</f>
        <v>12/31/2015 - 12/31/2023</v>
      </c>
      <c r="C711" s="91">
        <v>2013</v>
      </c>
      <c r="D711" s="91" t="str">
        <f t="shared" si="10"/>
        <v>Fowler 2013</v>
      </c>
      <c r="E711" s="91" t="s">
        <v>1307</v>
      </c>
      <c r="F711" s="363" t="s">
        <v>1307</v>
      </c>
      <c r="G711" s="91" t="s">
        <v>1307</v>
      </c>
      <c r="H711" s="91" t="s">
        <v>1307</v>
      </c>
      <c r="I711" s="90"/>
      <c r="J711" s="91" t="s">
        <v>1307</v>
      </c>
      <c r="K711" s="363" t="s">
        <v>1307</v>
      </c>
      <c r="L711" s="91" t="s">
        <v>1307</v>
      </c>
      <c r="M711" s="91" t="s">
        <v>1307</v>
      </c>
      <c r="N711" s="90"/>
      <c r="O711" s="91" t="s">
        <v>1307</v>
      </c>
      <c r="P711" s="91" t="s">
        <v>1307</v>
      </c>
      <c r="Q711" s="90"/>
      <c r="R711" s="91" t="s">
        <v>1307</v>
      </c>
      <c r="S711" s="91" t="s">
        <v>1307</v>
      </c>
      <c r="T711" s="90" t="s">
        <v>1307</v>
      </c>
      <c r="U711" s="91" t="s">
        <v>1307</v>
      </c>
      <c r="V711" s="91" t="s">
        <v>1307</v>
      </c>
    </row>
    <row r="712" spans="1:22">
      <c r="A712" t="s">
        <v>1105</v>
      </c>
      <c r="B712" s="16" t="str">
        <f>VLOOKUP(A712,'Planning Periods'!$E$2:$N$540,10,FALSE)</f>
        <v>12/31/2015 - 12/31/2023</v>
      </c>
      <c r="C712" s="91">
        <v>2014</v>
      </c>
      <c r="D712" s="91" t="str">
        <f t="shared" si="10"/>
        <v>Fowler 2014</v>
      </c>
      <c r="E712" s="363" t="s">
        <v>1307</v>
      </c>
      <c r="F712" s="363" t="s">
        <v>1307</v>
      </c>
      <c r="G712" s="363" t="s">
        <v>1307</v>
      </c>
      <c r="H712" s="363" t="s">
        <v>1307</v>
      </c>
      <c r="I712" s="363">
        <v>0</v>
      </c>
      <c r="J712" s="363" t="s">
        <v>1307</v>
      </c>
      <c r="K712" s="363" t="s">
        <v>1307</v>
      </c>
      <c r="L712" s="363" t="s">
        <v>1307</v>
      </c>
      <c r="M712" s="363" t="s">
        <v>1307</v>
      </c>
      <c r="N712" s="363">
        <v>0</v>
      </c>
      <c r="O712" s="363" t="s">
        <v>1307</v>
      </c>
      <c r="P712" s="363" t="s">
        <v>1307</v>
      </c>
      <c r="Q712" s="363"/>
      <c r="R712" s="363" t="s">
        <v>1307</v>
      </c>
      <c r="S712" s="363" t="s">
        <v>1307</v>
      </c>
      <c r="T712" s="363" t="s">
        <v>1307</v>
      </c>
      <c r="U712" s="363" t="s">
        <v>1307</v>
      </c>
      <c r="V712" s="363" t="s">
        <v>1307</v>
      </c>
    </row>
    <row r="713" spans="1:22">
      <c r="A713" t="s">
        <v>1105</v>
      </c>
      <c r="B713" s="16" t="str">
        <f>VLOOKUP(A713,'Planning Periods'!$E$2:$N$540,10,FALSE)</f>
        <v>12/31/2015 - 12/31/2023</v>
      </c>
      <c r="C713" s="91">
        <v>2015</v>
      </c>
      <c r="D713" s="91" t="str">
        <f t="shared" si="10"/>
        <v>Fowler 2015</v>
      </c>
      <c r="E713" t="s">
        <v>1307</v>
      </c>
      <c r="F713" t="s">
        <v>1307</v>
      </c>
      <c r="G713" t="s">
        <v>1307</v>
      </c>
      <c r="H713" t="s">
        <v>1307</v>
      </c>
      <c r="J713" t="s">
        <v>1307</v>
      </c>
      <c r="K713" t="s">
        <v>1307</v>
      </c>
      <c r="L713" t="s">
        <v>1307</v>
      </c>
      <c r="M713" t="s">
        <v>1307</v>
      </c>
      <c r="O713" t="s">
        <v>1307</v>
      </c>
      <c r="P713" t="s">
        <v>1307</v>
      </c>
      <c r="R713" t="s">
        <v>1307</v>
      </c>
      <c r="S713" t="s">
        <v>1307</v>
      </c>
      <c r="T713" t="s">
        <v>1307</v>
      </c>
      <c r="U713" t="s">
        <v>1307</v>
      </c>
      <c r="V713" t="s">
        <v>1307</v>
      </c>
    </row>
    <row r="714" spans="1:22">
      <c r="A714" t="s">
        <v>1105</v>
      </c>
      <c r="B714" s="16" t="str">
        <f>VLOOKUP(A714,'Planning Periods'!$E$2:$N$540,10,FALSE)</f>
        <v>12/31/2015 - 12/31/2023</v>
      </c>
      <c r="C714" s="91">
        <v>2016</v>
      </c>
      <c r="D714" s="91" t="str">
        <f t="shared" si="10"/>
        <v>Fowler 2016</v>
      </c>
      <c r="E714" t="s">
        <v>1307</v>
      </c>
      <c r="F714" t="s">
        <v>1307</v>
      </c>
      <c r="G714" t="s">
        <v>1307</v>
      </c>
      <c r="H714" t="s">
        <v>1307</v>
      </c>
      <c r="J714" t="s">
        <v>1307</v>
      </c>
      <c r="K714" t="s">
        <v>1307</v>
      </c>
      <c r="L714" t="s">
        <v>1307</v>
      </c>
      <c r="M714" t="s">
        <v>1307</v>
      </c>
      <c r="O714" t="s">
        <v>1307</v>
      </c>
      <c r="P714" t="s">
        <v>1307</v>
      </c>
      <c r="R714" t="s">
        <v>1307</v>
      </c>
      <c r="S714" t="s">
        <v>1307</v>
      </c>
      <c r="T714" t="s">
        <v>1307</v>
      </c>
      <c r="U714" t="s">
        <v>1307</v>
      </c>
      <c r="V714" t="s">
        <v>1307</v>
      </c>
    </row>
    <row r="715" spans="1:22">
      <c r="A715" t="s">
        <v>1105</v>
      </c>
      <c r="B715" s="16" t="str">
        <f>VLOOKUP(A715,'Planning Periods'!$E$2:$N$540,10,FALSE)</f>
        <v>12/31/2015 - 12/31/2023</v>
      </c>
      <c r="C715" s="91">
        <v>2017</v>
      </c>
      <c r="D715" s="91" t="str">
        <f t="shared" si="10"/>
        <v>Fowler 2017</v>
      </c>
      <c r="E715" t="s">
        <v>1307</v>
      </c>
      <c r="F715" t="s">
        <v>1307</v>
      </c>
      <c r="G715" t="s">
        <v>1307</v>
      </c>
      <c r="H715" t="s">
        <v>1307</v>
      </c>
      <c r="J715" t="s">
        <v>1307</v>
      </c>
      <c r="K715" t="s">
        <v>1307</v>
      </c>
      <c r="L715" t="s">
        <v>1307</v>
      </c>
      <c r="M715" t="s">
        <v>1307</v>
      </c>
      <c r="O715" t="s">
        <v>1307</v>
      </c>
      <c r="P715" t="s">
        <v>1307</v>
      </c>
      <c r="R715" t="s">
        <v>1307</v>
      </c>
      <c r="S715" t="s">
        <v>1307</v>
      </c>
      <c r="T715" t="s">
        <v>1307</v>
      </c>
      <c r="U715" t="s">
        <v>1307</v>
      </c>
      <c r="V715" t="s">
        <v>1307</v>
      </c>
    </row>
    <row r="716" spans="1:22">
      <c r="A716" s="92" t="s">
        <v>1112</v>
      </c>
      <c r="B716" s="16" t="str">
        <f>VLOOKUP(A716,'Planning Periods'!$E$2:$N$540,10,FALSE)</f>
        <v>01/31/2023 - 01/31/2031</v>
      </c>
      <c r="C716" s="91">
        <v>2014</v>
      </c>
      <c r="D716" s="91" t="str">
        <f t="shared" si="10"/>
        <v>Fremont 2014</v>
      </c>
      <c r="E716" s="91">
        <v>1714</v>
      </c>
      <c r="F716" s="363">
        <v>0</v>
      </c>
      <c r="G716" s="91">
        <v>0</v>
      </c>
      <c r="H716" s="91">
        <v>0</v>
      </c>
      <c r="I716" s="90"/>
      <c r="J716" s="91">
        <v>926</v>
      </c>
      <c r="K716" s="363">
        <v>0</v>
      </c>
      <c r="L716" s="91">
        <v>0</v>
      </c>
      <c r="M716" s="91">
        <v>0</v>
      </c>
      <c r="N716" s="90"/>
      <c r="O716" s="91">
        <v>978</v>
      </c>
      <c r="P716" s="91">
        <v>0</v>
      </c>
      <c r="Q716" s="90"/>
      <c r="R716" s="91">
        <v>1837</v>
      </c>
      <c r="S716" s="91">
        <v>137</v>
      </c>
      <c r="T716" s="90">
        <v>0</v>
      </c>
      <c r="U716" s="91">
        <v>5455</v>
      </c>
      <c r="V716" s="91">
        <v>137</v>
      </c>
    </row>
    <row r="717" spans="1:22">
      <c r="A717" s="92" t="s">
        <v>1112</v>
      </c>
      <c r="B717" s="16" t="str">
        <f>VLOOKUP(A717,'Planning Periods'!$E$2:$N$540,10,FALSE)</f>
        <v>01/31/2023 - 01/31/2031</v>
      </c>
      <c r="C717" s="91">
        <v>2015</v>
      </c>
      <c r="D717" s="91" t="str">
        <f t="shared" si="10"/>
        <v>Fremont 2015</v>
      </c>
      <c r="E717" s="91">
        <v>1714</v>
      </c>
      <c r="F717" s="363">
        <v>64</v>
      </c>
      <c r="G717" s="91">
        <v>64</v>
      </c>
      <c r="H717" s="91">
        <v>0</v>
      </c>
      <c r="I717" s="90"/>
      <c r="J717" s="91">
        <v>926</v>
      </c>
      <c r="K717" s="363">
        <v>0</v>
      </c>
      <c r="L717" s="91">
        <v>0</v>
      </c>
      <c r="M717" s="91">
        <v>0</v>
      </c>
      <c r="N717" s="90"/>
      <c r="O717" s="91">
        <v>978</v>
      </c>
      <c r="P717" s="91">
        <v>0</v>
      </c>
      <c r="Q717" s="90"/>
      <c r="R717" s="91">
        <v>1837</v>
      </c>
      <c r="S717" s="91">
        <v>383</v>
      </c>
      <c r="T717" s="90">
        <v>0</v>
      </c>
      <c r="U717" s="91">
        <v>5455</v>
      </c>
      <c r="V717" s="91">
        <v>447</v>
      </c>
    </row>
    <row r="718" spans="1:22">
      <c r="A718" s="92" t="s">
        <v>1112</v>
      </c>
      <c r="B718" s="16" t="str">
        <f>VLOOKUP(A718,'Planning Periods'!$E$2:$N$540,10,FALSE)</f>
        <v>01/31/2023 - 01/31/2031</v>
      </c>
      <c r="C718" s="91">
        <v>2016</v>
      </c>
      <c r="D718" s="91" t="str">
        <f t="shared" si="10"/>
        <v>Fremont 2016</v>
      </c>
      <c r="E718" s="91">
        <v>1714</v>
      </c>
      <c r="F718" s="363">
        <v>2</v>
      </c>
      <c r="G718" s="91">
        <v>2</v>
      </c>
      <c r="H718" s="91">
        <v>0</v>
      </c>
      <c r="I718" s="90"/>
      <c r="J718" s="91">
        <v>926</v>
      </c>
      <c r="K718" s="363">
        <v>0</v>
      </c>
      <c r="L718" s="91">
        <v>0</v>
      </c>
      <c r="M718" s="91">
        <v>0</v>
      </c>
      <c r="N718" s="90"/>
      <c r="O718" s="91">
        <v>978</v>
      </c>
      <c r="P718" s="91">
        <v>0</v>
      </c>
      <c r="Q718" s="90"/>
      <c r="R718" s="91">
        <v>1837</v>
      </c>
      <c r="S718" s="91">
        <v>452</v>
      </c>
      <c r="T718" s="90">
        <v>0</v>
      </c>
      <c r="U718" s="91">
        <v>5455</v>
      </c>
      <c r="V718" s="91">
        <v>454</v>
      </c>
    </row>
    <row r="719" spans="1:22">
      <c r="A719" s="92" t="s">
        <v>1112</v>
      </c>
      <c r="B719" s="16" t="str">
        <f>VLOOKUP(A719,'Planning Periods'!$E$2:$N$540,10,FALSE)</f>
        <v>01/31/2023 - 01/31/2031</v>
      </c>
      <c r="C719" s="91">
        <v>2017</v>
      </c>
      <c r="D719" s="91" t="str">
        <f t="shared" si="10"/>
        <v>Fremont 2017</v>
      </c>
      <c r="E719" s="91">
        <v>1714</v>
      </c>
      <c r="F719" s="363">
        <v>217</v>
      </c>
      <c r="G719" s="91">
        <v>217</v>
      </c>
      <c r="H719" s="91">
        <v>0</v>
      </c>
      <c r="I719" s="90"/>
      <c r="J719" s="91">
        <v>926</v>
      </c>
      <c r="K719" s="363">
        <v>249</v>
      </c>
      <c r="L719" s="91">
        <v>249</v>
      </c>
      <c r="M719" s="91">
        <v>0</v>
      </c>
      <c r="N719" s="90"/>
      <c r="O719" s="91">
        <v>978</v>
      </c>
      <c r="P719" s="91">
        <v>0</v>
      </c>
      <c r="Q719" s="90"/>
      <c r="R719" s="91">
        <v>1837</v>
      </c>
      <c r="S719" s="91">
        <v>1601</v>
      </c>
      <c r="T719" s="90">
        <v>0</v>
      </c>
      <c r="U719" s="91">
        <v>5455</v>
      </c>
      <c r="V719" s="91">
        <v>2067</v>
      </c>
    </row>
    <row r="720" spans="1:22">
      <c r="A720" s="92" t="s">
        <v>1116</v>
      </c>
      <c r="B720" s="16" t="str">
        <f>VLOOKUP(A720,'Planning Periods'!$E$2:$N$540,10,FALSE)</f>
        <v>12/31/2015 - 12/31/2023</v>
      </c>
      <c r="C720" s="91">
        <v>2013</v>
      </c>
      <c r="D720" s="91" t="str">
        <f t="shared" si="10"/>
        <v>Fresno 2013</v>
      </c>
      <c r="E720" s="91" t="s">
        <v>1307</v>
      </c>
      <c r="F720" s="363" t="s">
        <v>1307</v>
      </c>
      <c r="G720" s="91" t="s">
        <v>1307</v>
      </c>
      <c r="H720" s="91" t="s">
        <v>1307</v>
      </c>
      <c r="I720" s="90"/>
      <c r="J720" s="91" t="s">
        <v>1307</v>
      </c>
      <c r="K720" s="363" t="s">
        <v>1307</v>
      </c>
      <c r="L720" s="91" t="s">
        <v>1307</v>
      </c>
      <c r="M720" s="91" t="s">
        <v>1307</v>
      </c>
      <c r="N720" s="90"/>
      <c r="O720" s="91" t="s">
        <v>1307</v>
      </c>
      <c r="P720" s="91" t="s">
        <v>1307</v>
      </c>
      <c r="Q720" s="90"/>
      <c r="R720" s="91" t="s">
        <v>1307</v>
      </c>
      <c r="S720" s="91" t="s">
        <v>1307</v>
      </c>
      <c r="T720" s="90" t="s">
        <v>1307</v>
      </c>
      <c r="U720" s="91" t="s">
        <v>1307</v>
      </c>
      <c r="V720" s="91" t="s">
        <v>1307</v>
      </c>
    </row>
    <row r="721" spans="1:22">
      <c r="A721" s="92" t="s">
        <v>1116</v>
      </c>
      <c r="B721" s="16" t="str">
        <f>VLOOKUP(A721,'Planning Periods'!$E$2:$N$540,10,FALSE)</f>
        <v>12/31/2015 - 12/31/2023</v>
      </c>
      <c r="C721" s="91">
        <v>2014</v>
      </c>
      <c r="D721" s="91" t="str">
        <f t="shared" si="10"/>
        <v>Fresno 2014</v>
      </c>
      <c r="E721" s="91" t="s">
        <v>1307</v>
      </c>
      <c r="F721" s="363" t="s">
        <v>1307</v>
      </c>
      <c r="G721" s="91" t="s">
        <v>1307</v>
      </c>
      <c r="H721" s="91" t="s">
        <v>1307</v>
      </c>
      <c r="I721" s="90"/>
      <c r="J721" s="91" t="s">
        <v>1307</v>
      </c>
      <c r="K721" s="363" t="s">
        <v>1307</v>
      </c>
      <c r="L721" s="91" t="s">
        <v>1307</v>
      </c>
      <c r="M721" s="91" t="s">
        <v>1307</v>
      </c>
      <c r="N721" s="90"/>
      <c r="O721" s="91" t="s">
        <v>1307</v>
      </c>
      <c r="P721" s="91" t="s">
        <v>1307</v>
      </c>
      <c r="Q721" s="90"/>
      <c r="R721" s="91" t="s">
        <v>1307</v>
      </c>
      <c r="S721" s="91" t="s">
        <v>1307</v>
      </c>
      <c r="T721" s="90" t="s">
        <v>1307</v>
      </c>
      <c r="U721" s="91" t="s">
        <v>1307</v>
      </c>
      <c r="V721" s="91" t="s">
        <v>1307</v>
      </c>
    </row>
    <row r="722" spans="1:22">
      <c r="A722" s="92" t="s">
        <v>1116</v>
      </c>
      <c r="B722" s="16" t="str">
        <f>VLOOKUP(A722,'Planning Periods'!$E$2:$N$540,10,FALSE)</f>
        <v>12/31/2015 - 12/31/2023</v>
      </c>
      <c r="C722" s="91">
        <v>2015</v>
      </c>
      <c r="D722" s="91" t="str">
        <f t="shared" si="10"/>
        <v>Fresno 2015</v>
      </c>
      <c r="E722" s="91">
        <v>7971</v>
      </c>
      <c r="F722" s="363">
        <v>290</v>
      </c>
      <c r="G722" s="91">
        <v>290</v>
      </c>
      <c r="H722" s="91">
        <v>0</v>
      </c>
      <c r="I722" s="90"/>
      <c r="J722" s="91">
        <v>5736</v>
      </c>
      <c r="K722" s="363">
        <v>268</v>
      </c>
      <c r="L722" s="91">
        <v>268</v>
      </c>
      <c r="M722" s="91">
        <v>0</v>
      </c>
      <c r="N722" s="90"/>
      <c r="O722" s="91">
        <v>3228</v>
      </c>
      <c r="P722" s="91">
        <v>384</v>
      </c>
      <c r="Q722" s="90"/>
      <c r="R722" s="91">
        <v>10116</v>
      </c>
      <c r="S722" s="91">
        <v>2328</v>
      </c>
      <c r="T722" s="90">
        <v>0</v>
      </c>
      <c r="U722" s="91">
        <v>27051</v>
      </c>
      <c r="V722" s="91">
        <v>3270</v>
      </c>
    </row>
    <row r="723" spans="1:22">
      <c r="A723" s="92" t="s">
        <v>1116</v>
      </c>
      <c r="B723" s="16" t="str">
        <f>VLOOKUP(A723,'Planning Periods'!$E$2:$N$540,10,FALSE)</f>
        <v>12/31/2015 - 12/31/2023</v>
      </c>
      <c r="C723" s="91">
        <v>2016</v>
      </c>
      <c r="D723" s="91" t="str">
        <f t="shared" si="10"/>
        <v>Fresno 2016</v>
      </c>
      <c r="E723" s="91">
        <v>7971</v>
      </c>
      <c r="F723" s="363">
        <v>23</v>
      </c>
      <c r="G723" s="91">
        <v>23</v>
      </c>
      <c r="H723" s="91">
        <v>0</v>
      </c>
      <c r="I723" s="90"/>
      <c r="J723" s="91">
        <v>5736</v>
      </c>
      <c r="K723" s="363">
        <v>8</v>
      </c>
      <c r="L723" s="91">
        <v>8</v>
      </c>
      <c r="M723" s="91">
        <v>0</v>
      </c>
      <c r="N723" s="90"/>
      <c r="O723" s="91">
        <v>3228</v>
      </c>
      <c r="P723" s="91">
        <v>334</v>
      </c>
      <c r="Q723" s="90"/>
      <c r="R723" s="91">
        <v>10116</v>
      </c>
      <c r="S723" s="91">
        <v>923</v>
      </c>
      <c r="T723" s="90">
        <v>0</v>
      </c>
      <c r="U723" s="91">
        <v>27051</v>
      </c>
      <c r="V723" s="91">
        <v>1288</v>
      </c>
    </row>
    <row r="724" spans="1:22">
      <c r="A724" s="92" t="s">
        <v>1116</v>
      </c>
      <c r="B724" s="16" t="str">
        <f>VLOOKUP(A724,'Planning Periods'!$E$2:$N$540,10,FALSE)</f>
        <v>12/31/2015 - 12/31/2023</v>
      </c>
      <c r="C724" s="91">
        <v>2017</v>
      </c>
      <c r="D724" s="91" t="str">
        <f t="shared" si="10"/>
        <v>Fresno 2017</v>
      </c>
      <c r="E724" s="91">
        <v>7971</v>
      </c>
      <c r="F724" s="363">
        <v>0</v>
      </c>
      <c r="G724" s="91">
        <v>0</v>
      </c>
      <c r="H724" s="91">
        <v>0</v>
      </c>
      <c r="I724" s="90"/>
      <c r="J724" s="91">
        <v>5736</v>
      </c>
      <c r="K724" s="363">
        <v>4</v>
      </c>
      <c r="L724" s="91">
        <v>4</v>
      </c>
      <c r="M724" s="91">
        <v>0</v>
      </c>
      <c r="N724" s="90"/>
      <c r="O724" s="91">
        <v>3228</v>
      </c>
      <c r="P724" s="91">
        <v>787</v>
      </c>
      <c r="Q724" s="90"/>
      <c r="R724" s="91">
        <v>10116</v>
      </c>
      <c r="S724" s="91">
        <v>676</v>
      </c>
      <c r="T724" s="90">
        <v>0</v>
      </c>
      <c r="U724" s="91">
        <v>27051</v>
      </c>
      <c r="V724" s="91">
        <v>1467</v>
      </c>
    </row>
    <row r="725" spans="1:22">
      <c r="A725" s="92" t="s">
        <v>1118</v>
      </c>
      <c r="B725" s="16" t="str">
        <f>VLOOKUP(A725,'Planning Periods'!$E$2:$N$540,10,FALSE)</f>
        <v>12/31/2015 - 12/31/2023</v>
      </c>
      <c r="C725" s="91">
        <v>2013</v>
      </c>
      <c r="D725" s="91" t="str">
        <f t="shared" si="10"/>
        <v>Fresno County - Unincorporated 2013</v>
      </c>
      <c r="E725" s="91" t="s">
        <v>1307</v>
      </c>
      <c r="F725" s="363" t="s">
        <v>1307</v>
      </c>
      <c r="G725" s="91" t="s">
        <v>1307</v>
      </c>
      <c r="H725" s="91" t="s">
        <v>1307</v>
      </c>
      <c r="I725" s="90"/>
      <c r="J725" s="91" t="s">
        <v>1307</v>
      </c>
      <c r="K725" s="363" t="s">
        <v>1307</v>
      </c>
      <c r="L725" s="91" t="s">
        <v>1307</v>
      </c>
      <c r="M725" s="91" t="s">
        <v>1307</v>
      </c>
      <c r="N725" s="90"/>
      <c r="O725" s="91" t="s">
        <v>1307</v>
      </c>
      <c r="P725" s="91" t="s">
        <v>1307</v>
      </c>
      <c r="Q725" s="90"/>
      <c r="R725" s="91" t="s">
        <v>1307</v>
      </c>
      <c r="S725" s="91" t="s">
        <v>1307</v>
      </c>
      <c r="T725" s="90" t="s">
        <v>1307</v>
      </c>
      <c r="U725" s="91" t="s">
        <v>1307</v>
      </c>
      <c r="V725" s="91" t="s">
        <v>1307</v>
      </c>
    </row>
    <row r="726" spans="1:22">
      <c r="A726" s="92" t="s">
        <v>1118</v>
      </c>
      <c r="B726" s="16" t="str">
        <f>VLOOKUP(A726,'Planning Periods'!$E$2:$N$540,10,FALSE)</f>
        <v>12/31/2015 - 12/31/2023</v>
      </c>
      <c r="C726" s="91">
        <v>2014</v>
      </c>
      <c r="D726" s="91" t="str">
        <f t="shared" si="10"/>
        <v>Fresno County - Unincorporated 2014</v>
      </c>
      <c r="E726" s="91" t="s">
        <v>1307</v>
      </c>
      <c r="F726" s="363" t="s">
        <v>1307</v>
      </c>
      <c r="G726" s="91" t="s">
        <v>1307</v>
      </c>
      <c r="H726" s="91" t="s">
        <v>1307</v>
      </c>
      <c r="I726" s="90"/>
      <c r="J726" s="91" t="s">
        <v>1307</v>
      </c>
      <c r="K726" s="363" t="s">
        <v>1307</v>
      </c>
      <c r="L726" s="91" t="s">
        <v>1307</v>
      </c>
      <c r="M726" s="91" t="s">
        <v>1307</v>
      </c>
      <c r="N726" s="90"/>
      <c r="O726" s="91" t="s">
        <v>1307</v>
      </c>
      <c r="P726" s="91" t="s">
        <v>1307</v>
      </c>
      <c r="Q726" s="90"/>
      <c r="R726" s="91" t="s">
        <v>1307</v>
      </c>
      <c r="S726" s="91" t="s">
        <v>1307</v>
      </c>
      <c r="T726" s="90" t="s">
        <v>1307</v>
      </c>
      <c r="U726" s="91" t="s">
        <v>1307</v>
      </c>
      <c r="V726" s="91" t="s">
        <v>1307</v>
      </c>
    </row>
    <row r="727" spans="1:22">
      <c r="A727" s="92" t="s">
        <v>1118</v>
      </c>
      <c r="B727" s="16" t="str">
        <f>VLOOKUP(A727,'Planning Periods'!$E$2:$N$540,10,FALSE)</f>
        <v>12/31/2015 - 12/31/2023</v>
      </c>
      <c r="C727" s="91">
        <v>2015</v>
      </c>
      <c r="D727" s="91" t="str">
        <f t="shared" si="10"/>
        <v>Fresno County - Unincorporated 2015</v>
      </c>
      <c r="E727" s="91">
        <v>460</v>
      </c>
      <c r="F727" s="363">
        <v>0</v>
      </c>
      <c r="G727" s="91">
        <v>0</v>
      </c>
      <c r="H727" s="91">
        <v>0</v>
      </c>
      <c r="I727" s="90"/>
      <c r="J727" s="91">
        <v>527</v>
      </c>
      <c r="K727" s="363">
        <v>0</v>
      </c>
      <c r="L727" s="91">
        <v>0</v>
      </c>
      <c r="M727" s="91">
        <v>0</v>
      </c>
      <c r="N727" s="90"/>
      <c r="O727" s="91">
        <v>589</v>
      </c>
      <c r="P727" s="91">
        <v>102</v>
      </c>
      <c r="Q727" s="90"/>
      <c r="R727" s="91">
        <v>1146</v>
      </c>
      <c r="S727" s="91">
        <v>162</v>
      </c>
      <c r="T727" s="90">
        <v>0</v>
      </c>
      <c r="U727" s="91">
        <v>2722</v>
      </c>
      <c r="V727" s="91">
        <v>264</v>
      </c>
    </row>
    <row r="728" spans="1:22">
      <c r="A728" s="92" t="s">
        <v>1118</v>
      </c>
      <c r="B728" s="16" t="str">
        <f>VLOOKUP(A728,'Planning Periods'!$E$2:$N$540,10,FALSE)</f>
        <v>12/31/2015 - 12/31/2023</v>
      </c>
      <c r="C728" s="91">
        <v>2016</v>
      </c>
      <c r="D728" s="91" t="str">
        <f t="shared" si="10"/>
        <v>Fresno County - Unincorporated 2016</v>
      </c>
      <c r="E728" s="91">
        <v>460</v>
      </c>
      <c r="F728" s="363">
        <v>0</v>
      </c>
      <c r="G728" s="91">
        <v>0</v>
      </c>
      <c r="H728" s="91">
        <v>0</v>
      </c>
      <c r="I728" s="90"/>
      <c r="J728" s="91">
        <v>527</v>
      </c>
      <c r="K728" s="363">
        <v>0</v>
      </c>
      <c r="L728" s="91">
        <v>0</v>
      </c>
      <c r="M728" s="91">
        <v>0</v>
      </c>
      <c r="N728" s="90"/>
      <c r="O728" s="91">
        <v>589</v>
      </c>
      <c r="P728" s="91">
        <v>63</v>
      </c>
      <c r="Q728" s="90"/>
      <c r="R728" s="91">
        <v>1146</v>
      </c>
      <c r="S728" s="91">
        <v>38</v>
      </c>
      <c r="T728" s="90">
        <v>0</v>
      </c>
      <c r="U728" s="91">
        <v>2722</v>
      </c>
      <c r="V728" s="91">
        <v>101</v>
      </c>
    </row>
    <row r="729" spans="1:22">
      <c r="A729" s="92" t="s">
        <v>1118</v>
      </c>
      <c r="B729" s="16" t="str">
        <f>VLOOKUP(A729,'Planning Periods'!$E$2:$N$540,10,FALSE)</f>
        <v>12/31/2015 - 12/31/2023</v>
      </c>
      <c r="C729" s="91">
        <v>2017</v>
      </c>
      <c r="D729" s="91" t="str">
        <f t="shared" si="10"/>
        <v>Fresno County - Unincorporated 2017</v>
      </c>
      <c r="E729" s="91">
        <v>460</v>
      </c>
      <c r="F729" s="363">
        <v>0</v>
      </c>
      <c r="G729" s="91">
        <v>0</v>
      </c>
      <c r="H729" s="91">
        <v>0</v>
      </c>
      <c r="I729" s="90"/>
      <c r="J729" s="91">
        <v>527</v>
      </c>
      <c r="K729" s="363">
        <v>0</v>
      </c>
      <c r="L729" s="91">
        <v>0</v>
      </c>
      <c r="M729" s="91">
        <v>0</v>
      </c>
      <c r="N729" s="90"/>
      <c r="O729" s="91">
        <v>589</v>
      </c>
      <c r="P729" s="91">
        <v>54</v>
      </c>
      <c r="Q729" s="90"/>
      <c r="R729" s="91">
        <v>1146</v>
      </c>
      <c r="S729" s="91">
        <v>71</v>
      </c>
      <c r="T729" s="90">
        <v>0</v>
      </c>
      <c r="U729" s="91">
        <v>2722</v>
      </c>
      <c r="V729" s="91">
        <v>125</v>
      </c>
    </row>
    <row r="730" spans="1:22">
      <c r="A730" s="92" t="s">
        <v>984</v>
      </c>
      <c r="B730" s="16"/>
      <c r="C730" s="91">
        <v>2013</v>
      </c>
      <c r="D730" s="91" t="str">
        <f t="shared" si="10"/>
        <v>Fullerton 2013</v>
      </c>
      <c r="E730" s="91" t="s">
        <v>1307</v>
      </c>
      <c r="F730" s="363" t="s">
        <v>1307</v>
      </c>
      <c r="G730" s="91" t="s">
        <v>1307</v>
      </c>
      <c r="H730" s="91" t="s">
        <v>1307</v>
      </c>
      <c r="I730" s="90"/>
      <c r="J730" s="91" t="s">
        <v>1307</v>
      </c>
      <c r="K730" s="363" t="s">
        <v>1307</v>
      </c>
      <c r="L730" s="91" t="s">
        <v>1307</v>
      </c>
      <c r="M730" s="91" t="s">
        <v>1307</v>
      </c>
      <c r="N730" s="90"/>
      <c r="O730" s="91" t="s">
        <v>1307</v>
      </c>
      <c r="P730" s="91" t="s">
        <v>1307</v>
      </c>
      <c r="Q730" s="90"/>
      <c r="R730" s="91" t="s">
        <v>1307</v>
      </c>
      <c r="S730" s="91" t="s">
        <v>1307</v>
      </c>
      <c r="T730" s="90" t="s">
        <v>1307</v>
      </c>
      <c r="U730" s="91" t="s">
        <v>1307</v>
      </c>
      <c r="V730" s="91" t="s">
        <v>1307</v>
      </c>
    </row>
    <row r="731" spans="1:22">
      <c r="A731" s="92" t="s">
        <v>984</v>
      </c>
      <c r="B731" s="16" t="str">
        <f>VLOOKUP(A731,'Planning Periods'!$E$2:$N$540,10,FALSE)</f>
        <v>10/15/2021 - 10/15/2029</v>
      </c>
      <c r="C731" s="91">
        <v>2014</v>
      </c>
      <c r="D731" s="91" t="str">
        <f t="shared" si="10"/>
        <v>Fullerton 2014</v>
      </c>
      <c r="E731" s="91">
        <v>411</v>
      </c>
      <c r="F731" s="363">
        <v>8</v>
      </c>
      <c r="G731" s="91">
        <v>8</v>
      </c>
      <c r="H731" s="91">
        <v>0</v>
      </c>
      <c r="I731" s="90"/>
      <c r="J731" s="91">
        <v>299</v>
      </c>
      <c r="K731" s="363">
        <v>0</v>
      </c>
      <c r="L731" s="91">
        <v>0</v>
      </c>
      <c r="M731" s="91">
        <v>0</v>
      </c>
      <c r="N731" s="90"/>
      <c r="O731" s="91">
        <v>337</v>
      </c>
      <c r="P731" s="91">
        <v>0</v>
      </c>
      <c r="Q731" s="90"/>
      <c r="R731" s="91">
        <v>794</v>
      </c>
      <c r="S731" s="91">
        <v>72</v>
      </c>
      <c r="T731" s="90">
        <v>0</v>
      </c>
      <c r="U731" s="91">
        <v>1841</v>
      </c>
      <c r="V731" s="91">
        <v>80</v>
      </c>
    </row>
    <row r="732" spans="1:22">
      <c r="A732" s="92" t="s">
        <v>984</v>
      </c>
      <c r="B732" s="16" t="str">
        <f>VLOOKUP(A732,'Planning Periods'!$E$2:$N$540,10,FALSE)</f>
        <v>10/15/2021 - 10/15/2029</v>
      </c>
      <c r="C732" s="91">
        <v>2015</v>
      </c>
      <c r="D732" s="91" t="str">
        <f t="shared" si="10"/>
        <v>Fullerton 2015</v>
      </c>
      <c r="E732" s="91">
        <v>411</v>
      </c>
      <c r="F732" s="363">
        <v>0</v>
      </c>
      <c r="G732" s="91">
        <v>0</v>
      </c>
      <c r="H732" s="91">
        <v>0</v>
      </c>
      <c r="I732" s="90"/>
      <c r="J732" s="91">
        <v>299</v>
      </c>
      <c r="K732" s="363">
        <v>0</v>
      </c>
      <c r="L732" s="91">
        <v>0</v>
      </c>
      <c r="M732" s="91">
        <v>0</v>
      </c>
      <c r="N732" s="90"/>
      <c r="O732" s="91">
        <v>337</v>
      </c>
      <c r="P732" s="91">
        <v>0</v>
      </c>
      <c r="Q732" s="90"/>
      <c r="R732" s="91">
        <v>794</v>
      </c>
      <c r="S732" s="91">
        <v>131</v>
      </c>
      <c r="T732" s="90">
        <v>0</v>
      </c>
      <c r="U732" s="91">
        <v>1841</v>
      </c>
      <c r="V732" s="91">
        <v>131</v>
      </c>
    </row>
    <row r="733" spans="1:22">
      <c r="A733" s="92" t="s">
        <v>984</v>
      </c>
      <c r="B733" s="16" t="str">
        <f>VLOOKUP(A733,'Planning Periods'!$E$2:$N$540,10,FALSE)</f>
        <v>10/15/2021 - 10/15/2029</v>
      </c>
      <c r="C733" s="91">
        <v>2016</v>
      </c>
      <c r="D733" s="91" t="str">
        <f t="shared" si="10"/>
        <v>Fullerton 2016</v>
      </c>
      <c r="E733" s="91">
        <v>411</v>
      </c>
      <c r="F733" s="363">
        <v>191</v>
      </c>
      <c r="G733" s="91">
        <v>43</v>
      </c>
      <c r="H733" s="91">
        <v>148</v>
      </c>
      <c r="I733" s="90"/>
      <c r="J733" s="91">
        <v>299</v>
      </c>
      <c r="K733" s="363">
        <v>97</v>
      </c>
      <c r="L733" s="91">
        <v>97</v>
      </c>
      <c r="M733" s="91">
        <v>0</v>
      </c>
      <c r="N733" s="90"/>
      <c r="O733" s="91">
        <v>337</v>
      </c>
      <c r="P733" s="91">
        <v>1</v>
      </c>
      <c r="Q733" s="90"/>
      <c r="R733" s="91">
        <v>794</v>
      </c>
      <c r="S733" s="91">
        <v>236</v>
      </c>
      <c r="T733" s="90">
        <v>0</v>
      </c>
      <c r="U733" s="91">
        <v>1841</v>
      </c>
      <c r="V733" s="91">
        <v>525</v>
      </c>
    </row>
    <row r="734" spans="1:22">
      <c r="A734" s="92" t="s">
        <v>984</v>
      </c>
      <c r="B734" s="16" t="str">
        <f>VLOOKUP(A734,'Planning Periods'!$E$2:$N$540,10,FALSE)</f>
        <v>10/15/2021 - 10/15/2029</v>
      </c>
      <c r="C734" s="91">
        <v>2017</v>
      </c>
      <c r="D734" s="91" t="str">
        <f t="shared" si="10"/>
        <v>Fullerton 2017</v>
      </c>
      <c r="E734" s="91">
        <v>411</v>
      </c>
      <c r="F734" s="363">
        <v>39</v>
      </c>
      <c r="G734" s="91">
        <v>39</v>
      </c>
      <c r="H734" s="91">
        <v>0</v>
      </c>
      <c r="I734" s="90"/>
      <c r="J734" s="91">
        <v>299</v>
      </c>
      <c r="K734" s="363">
        <v>17</v>
      </c>
      <c r="L734" s="91">
        <v>17</v>
      </c>
      <c r="M734" s="91">
        <v>0</v>
      </c>
      <c r="N734" s="90"/>
      <c r="O734" s="91">
        <v>337</v>
      </c>
      <c r="P734" s="91">
        <v>2</v>
      </c>
      <c r="Q734" s="90"/>
      <c r="R734" s="91">
        <v>794</v>
      </c>
      <c r="S734" s="91">
        <v>363</v>
      </c>
      <c r="T734" s="90">
        <v>0</v>
      </c>
      <c r="U734" s="91">
        <v>1841</v>
      </c>
      <c r="V734" s="91">
        <v>421</v>
      </c>
    </row>
    <row r="735" spans="1:22">
      <c r="A735" s="92" t="s">
        <v>983</v>
      </c>
      <c r="B735" s="16" t="str">
        <f>VLOOKUP(A735,'Planning Periods'!$E$2:$N$540,10,FALSE)</f>
        <v>05/15/2021 - 05/15/2029</v>
      </c>
      <c r="C735" s="91">
        <v>2013</v>
      </c>
      <c r="D735" s="91" t="str">
        <f t="shared" si="10"/>
        <v>Galt 2013</v>
      </c>
      <c r="E735" s="91">
        <v>131</v>
      </c>
      <c r="F735" s="363">
        <v>0</v>
      </c>
      <c r="G735" s="91">
        <v>0</v>
      </c>
      <c r="H735" s="91">
        <v>0</v>
      </c>
      <c r="I735" s="90"/>
      <c r="J735" s="91">
        <v>91</v>
      </c>
      <c r="K735" s="363">
        <v>0</v>
      </c>
      <c r="L735" s="91">
        <v>0</v>
      </c>
      <c r="M735" s="91">
        <v>0</v>
      </c>
      <c r="N735" s="90"/>
      <c r="O735" s="91">
        <v>126</v>
      </c>
      <c r="P735" s="91">
        <v>0</v>
      </c>
      <c r="Q735" s="90"/>
      <c r="R735" s="91">
        <v>331</v>
      </c>
      <c r="S735" s="91">
        <v>41</v>
      </c>
      <c r="T735" s="90">
        <v>0</v>
      </c>
      <c r="U735" s="91">
        <v>679</v>
      </c>
      <c r="V735" s="91">
        <v>41</v>
      </c>
    </row>
    <row r="736" spans="1:22">
      <c r="A736" s="92" t="s">
        <v>983</v>
      </c>
      <c r="B736" s="16" t="str">
        <f>VLOOKUP(A736,'Planning Periods'!$E$2:$N$540,10,FALSE)</f>
        <v>05/15/2021 - 05/15/2029</v>
      </c>
      <c r="C736" s="91">
        <v>2014</v>
      </c>
      <c r="D736" s="91" t="str">
        <f t="shared" ref="D736:D804" si="11">CONCATENATE(A736," ",C736)</f>
        <v>Galt 2014</v>
      </c>
      <c r="E736" s="91">
        <v>131</v>
      </c>
      <c r="F736" s="363">
        <v>0</v>
      </c>
      <c r="G736" s="91">
        <v>0</v>
      </c>
      <c r="H736" s="91">
        <v>0</v>
      </c>
      <c r="I736" s="90"/>
      <c r="J736" s="91">
        <v>91</v>
      </c>
      <c r="K736" s="363">
        <v>0</v>
      </c>
      <c r="L736" s="91">
        <v>0</v>
      </c>
      <c r="M736" s="91">
        <v>0</v>
      </c>
      <c r="N736" s="90"/>
      <c r="O736" s="91">
        <v>126</v>
      </c>
      <c r="P736" s="91">
        <v>0</v>
      </c>
      <c r="Q736" s="90"/>
      <c r="R736" s="91">
        <v>331</v>
      </c>
      <c r="S736" s="91">
        <v>29</v>
      </c>
      <c r="T736" s="90">
        <v>0</v>
      </c>
      <c r="U736" s="91">
        <v>679</v>
      </c>
      <c r="V736" s="91">
        <v>29</v>
      </c>
    </row>
    <row r="737" spans="1:22">
      <c r="A737" s="92" t="s">
        <v>983</v>
      </c>
      <c r="B737" s="16" t="str">
        <f>VLOOKUP(A737,'Planning Periods'!$E$2:$N$540,10,FALSE)</f>
        <v>05/15/2021 - 05/15/2029</v>
      </c>
      <c r="C737" s="91">
        <v>2015</v>
      </c>
      <c r="D737" s="91" t="str">
        <f t="shared" si="11"/>
        <v>Galt 2015</v>
      </c>
      <c r="E737" s="91">
        <v>131</v>
      </c>
      <c r="F737" s="363">
        <v>0</v>
      </c>
      <c r="G737" s="91">
        <v>0</v>
      </c>
      <c r="H737" s="91">
        <v>0</v>
      </c>
      <c r="I737" s="90"/>
      <c r="J737" s="91">
        <v>91</v>
      </c>
      <c r="K737" s="363">
        <v>0</v>
      </c>
      <c r="L737" s="91">
        <v>0</v>
      </c>
      <c r="M737" s="91">
        <v>0</v>
      </c>
      <c r="N737" s="90"/>
      <c r="O737" s="91">
        <v>126</v>
      </c>
      <c r="P737" s="91">
        <v>0</v>
      </c>
      <c r="Q737" s="90"/>
      <c r="R737" s="91">
        <v>331</v>
      </c>
      <c r="S737" s="91">
        <v>45</v>
      </c>
      <c r="T737" s="90">
        <v>0</v>
      </c>
      <c r="U737" s="91">
        <v>679</v>
      </c>
      <c r="V737" s="91">
        <v>45</v>
      </c>
    </row>
    <row r="738" spans="1:22">
      <c r="A738" s="92" t="s">
        <v>983</v>
      </c>
      <c r="B738" s="16" t="str">
        <f>VLOOKUP(A738,'Planning Periods'!$E$2:$N$540,10,FALSE)</f>
        <v>05/15/2021 - 05/15/2029</v>
      </c>
      <c r="C738" s="91">
        <v>2016</v>
      </c>
      <c r="D738" s="91" t="str">
        <f t="shared" si="11"/>
        <v>Galt 2016</v>
      </c>
      <c r="E738" s="91">
        <v>131</v>
      </c>
      <c r="F738" s="363">
        <v>0</v>
      </c>
      <c r="G738" s="91">
        <v>0</v>
      </c>
      <c r="H738" s="91">
        <v>0</v>
      </c>
      <c r="I738" s="90"/>
      <c r="J738" s="91">
        <v>91</v>
      </c>
      <c r="K738" s="363">
        <v>0</v>
      </c>
      <c r="L738" s="91">
        <v>0</v>
      </c>
      <c r="M738" s="91">
        <v>0</v>
      </c>
      <c r="N738" s="90"/>
      <c r="O738" s="91">
        <v>126</v>
      </c>
      <c r="P738" s="91">
        <v>0</v>
      </c>
      <c r="Q738" s="90"/>
      <c r="R738" s="91">
        <v>331</v>
      </c>
      <c r="S738" s="91">
        <v>134</v>
      </c>
      <c r="T738" s="90">
        <v>0</v>
      </c>
      <c r="U738" s="91">
        <v>679</v>
      </c>
      <c r="V738" s="91">
        <v>134</v>
      </c>
    </row>
    <row r="739" spans="1:22">
      <c r="A739" s="92" t="s">
        <v>983</v>
      </c>
      <c r="B739" s="16" t="str">
        <f>VLOOKUP(A739,'Planning Periods'!$E$2:$N$540,10,FALSE)</f>
        <v>05/15/2021 - 05/15/2029</v>
      </c>
      <c r="C739" s="91">
        <v>2017</v>
      </c>
      <c r="D739" s="91" t="str">
        <f t="shared" si="11"/>
        <v>Galt 2017</v>
      </c>
      <c r="E739" s="91">
        <v>131</v>
      </c>
      <c r="F739" s="363">
        <v>0</v>
      </c>
      <c r="G739" s="91">
        <v>0</v>
      </c>
      <c r="H739" s="91">
        <v>0</v>
      </c>
      <c r="I739" s="90"/>
      <c r="J739" s="91">
        <v>91</v>
      </c>
      <c r="K739" s="363">
        <v>0</v>
      </c>
      <c r="L739" s="91">
        <v>0</v>
      </c>
      <c r="M739" s="91">
        <v>0</v>
      </c>
      <c r="N739" s="90"/>
      <c r="O739" s="91">
        <v>126</v>
      </c>
      <c r="P739" s="91">
        <v>0</v>
      </c>
      <c r="Q739" s="90"/>
      <c r="R739" s="91">
        <v>331</v>
      </c>
      <c r="S739" s="91">
        <v>71</v>
      </c>
      <c r="T739" s="90">
        <v>0</v>
      </c>
      <c r="U739" s="91">
        <v>679</v>
      </c>
      <c r="V739" s="91">
        <v>71</v>
      </c>
    </row>
    <row r="740" spans="1:22">
      <c r="A740" s="92" t="s">
        <v>987</v>
      </c>
      <c r="B740" s="16"/>
      <c r="C740" s="91">
        <v>2013</v>
      </c>
      <c r="D740" s="91" t="str">
        <f t="shared" si="11"/>
        <v>Garden Grove 2013</v>
      </c>
      <c r="E740" s="91">
        <v>164</v>
      </c>
      <c r="F740" s="363">
        <v>0</v>
      </c>
      <c r="G740" s="91">
        <v>0</v>
      </c>
      <c r="H740" s="91">
        <v>0</v>
      </c>
      <c r="I740" s="90"/>
      <c r="J740" s="91">
        <v>120</v>
      </c>
      <c r="K740" s="363">
        <v>0</v>
      </c>
      <c r="L740" s="91">
        <v>0</v>
      </c>
      <c r="M740" s="91">
        <v>0</v>
      </c>
      <c r="N740" s="90"/>
      <c r="O740" s="91">
        <v>135</v>
      </c>
      <c r="P740" s="91">
        <v>3</v>
      </c>
      <c r="Q740" s="90"/>
      <c r="R740" s="91">
        <v>328</v>
      </c>
      <c r="S740" s="91">
        <v>38</v>
      </c>
      <c r="T740" s="90">
        <v>0</v>
      </c>
      <c r="U740" s="91">
        <v>747</v>
      </c>
      <c r="V740" s="91">
        <v>41</v>
      </c>
    </row>
    <row r="741" spans="1:22">
      <c r="A741" s="92" t="s">
        <v>987</v>
      </c>
      <c r="B741" s="16" t="str">
        <f>VLOOKUP(A741,'Planning Periods'!$E$2:$N$540,10,FALSE)</f>
        <v>10/15/2021 - 10/15/2029</v>
      </c>
      <c r="C741" s="91">
        <v>2014</v>
      </c>
      <c r="D741" s="91" t="str">
        <f t="shared" si="11"/>
        <v>Garden Grove 2014</v>
      </c>
      <c r="E741" s="91">
        <v>164</v>
      </c>
      <c r="F741" s="363">
        <v>0</v>
      </c>
      <c r="G741" s="91">
        <v>0</v>
      </c>
      <c r="H741" s="91">
        <v>0</v>
      </c>
      <c r="I741" s="90"/>
      <c r="J741" s="91">
        <v>120</v>
      </c>
      <c r="K741" s="363">
        <v>14</v>
      </c>
      <c r="L741" s="91">
        <v>14</v>
      </c>
      <c r="M741" s="91">
        <v>0</v>
      </c>
      <c r="N741" s="90"/>
      <c r="O741" s="91">
        <v>135</v>
      </c>
      <c r="P741" s="91">
        <v>50</v>
      </c>
      <c r="Q741" s="90"/>
      <c r="R741" s="91">
        <v>328</v>
      </c>
      <c r="S741" s="91">
        <v>37</v>
      </c>
      <c r="T741" s="90">
        <v>0</v>
      </c>
      <c r="U741" s="91">
        <v>747</v>
      </c>
      <c r="V741" s="91">
        <v>101</v>
      </c>
    </row>
    <row r="742" spans="1:22">
      <c r="A742" s="92" t="s">
        <v>987</v>
      </c>
      <c r="B742" s="16" t="str">
        <f>VLOOKUP(A742,'Planning Periods'!$E$2:$N$540,10,FALSE)</f>
        <v>10/15/2021 - 10/15/2029</v>
      </c>
      <c r="C742" s="91">
        <v>2015</v>
      </c>
      <c r="D742" s="91" t="str">
        <f t="shared" si="11"/>
        <v>Garden Grove 2015</v>
      </c>
      <c r="E742" s="91">
        <v>164</v>
      </c>
      <c r="F742" s="363">
        <v>0</v>
      </c>
      <c r="G742" s="91">
        <v>0</v>
      </c>
      <c r="H742" s="91">
        <v>0</v>
      </c>
      <c r="I742" s="90"/>
      <c r="J742" s="91">
        <v>120</v>
      </c>
      <c r="K742" s="363">
        <v>0</v>
      </c>
      <c r="L742" s="91">
        <v>0</v>
      </c>
      <c r="M742" s="91">
        <v>0</v>
      </c>
      <c r="N742" s="90"/>
      <c r="O742" s="91">
        <v>135</v>
      </c>
      <c r="P742" s="91">
        <v>7</v>
      </c>
      <c r="Q742" s="90"/>
      <c r="R742" s="91">
        <v>328</v>
      </c>
      <c r="S742" s="91">
        <v>46</v>
      </c>
      <c r="T742" s="90">
        <v>0</v>
      </c>
      <c r="U742" s="91">
        <v>747</v>
      </c>
      <c r="V742" s="91">
        <v>53</v>
      </c>
    </row>
    <row r="743" spans="1:22">
      <c r="A743" s="92" t="s">
        <v>987</v>
      </c>
      <c r="B743" s="16" t="str">
        <f>VLOOKUP(A743,'Planning Periods'!$E$2:$N$540,10,FALSE)</f>
        <v>10/15/2021 - 10/15/2029</v>
      </c>
      <c r="C743" s="91">
        <v>2016</v>
      </c>
      <c r="D743" s="91" t="str">
        <f t="shared" si="11"/>
        <v>Garden Grove 2016</v>
      </c>
      <c r="E743" s="91">
        <v>164</v>
      </c>
      <c r="F743" s="363">
        <v>0</v>
      </c>
      <c r="G743" s="91">
        <v>0</v>
      </c>
      <c r="H743" s="91">
        <v>0</v>
      </c>
      <c r="I743" s="90"/>
      <c r="J743" s="91">
        <v>120</v>
      </c>
      <c r="K743" s="363">
        <v>0</v>
      </c>
      <c r="L743" s="91">
        <v>0</v>
      </c>
      <c r="M743" s="91">
        <v>0</v>
      </c>
      <c r="N743" s="90"/>
      <c r="O743" s="91">
        <v>135</v>
      </c>
      <c r="P743" s="91">
        <v>9</v>
      </c>
      <c r="Q743" s="90"/>
      <c r="R743" s="91">
        <v>328</v>
      </c>
      <c r="S743" s="91">
        <v>10</v>
      </c>
      <c r="T743" s="90">
        <v>0</v>
      </c>
      <c r="U743" s="91">
        <v>747</v>
      </c>
      <c r="V743" s="91">
        <v>19</v>
      </c>
    </row>
    <row r="744" spans="1:22">
      <c r="A744" s="92" t="s">
        <v>987</v>
      </c>
      <c r="B744" s="16" t="str">
        <f>VLOOKUP(A744,'Planning Periods'!$E$2:$N$540,10,FALSE)</f>
        <v>10/15/2021 - 10/15/2029</v>
      </c>
      <c r="C744" s="91">
        <v>2017</v>
      </c>
      <c r="D744" s="91" t="str">
        <f t="shared" si="11"/>
        <v>Garden Grove 2017</v>
      </c>
      <c r="E744" s="91">
        <v>164</v>
      </c>
      <c r="F744" s="363">
        <v>13</v>
      </c>
      <c r="G744" s="91">
        <v>13</v>
      </c>
      <c r="H744" s="91">
        <v>0</v>
      </c>
      <c r="I744" s="90"/>
      <c r="J744" s="91">
        <v>120</v>
      </c>
      <c r="K744" s="363">
        <v>33</v>
      </c>
      <c r="L744" s="91">
        <v>33</v>
      </c>
      <c r="M744" s="91">
        <v>0</v>
      </c>
      <c r="N744" s="90"/>
      <c r="O744" s="91">
        <v>135</v>
      </c>
      <c r="P744" s="91">
        <v>13</v>
      </c>
      <c r="Q744" s="90"/>
      <c r="R744" s="91">
        <v>328</v>
      </c>
      <c r="S744" s="91">
        <v>9</v>
      </c>
      <c r="T744" s="90">
        <v>0</v>
      </c>
      <c r="U744" s="91">
        <v>747</v>
      </c>
      <c r="V744" s="91">
        <v>68</v>
      </c>
    </row>
    <row r="745" spans="1:22">
      <c r="A745" s="92" t="s">
        <v>986</v>
      </c>
      <c r="B745" s="16"/>
      <c r="C745" s="91">
        <v>2013</v>
      </c>
      <c r="D745" s="91" t="str">
        <f t="shared" si="11"/>
        <v>Gardena 2013</v>
      </c>
      <c r="E745" s="91" t="s">
        <v>1307</v>
      </c>
      <c r="F745" s="363" t="s">
        <v>1307</v>
      </c>
      <c r="G745" s="91" t="s">
        <v>1307</v>
      </c>
      <c r="H745" s="91" t="s">
        <v>1307</v>
      </c>
      <c r="I745" s="90"/>
      <c r="J745" s="91" t="s">
        <v>1307</v>
      </c>
      <c r="K745" s="363" t="s">
        <v>1307</v>
      </c>
      <c r="L745" s="91" t="s">
        <v>1307</v>
      </c>
      <c r="M745" s="91" t="s">
        <v>1307</v>
      </c>
      <c r="N745" s="90"/>
      <c r="O745" s="91" t="s">
        <v>1307</v>
      </c>
      <c r="P745" s="91" t="s">
        <v>1307</v>
      </c>
      <c r="Q745" s="90"/>
      <c r="R745" s="91" t="s">
        <v>1307</v>
      </c>
      <c r="S745" s="91" t="s">
        <v>1307</v>
      </c>
      <c r="T745" s="90" t="s">
        <v>1307</v>
      </c>
      <c r="U745" s="91" t="s">
        <v>1307</v>
      </c>
      <c r="V745" s="91" t="s">
        <v>1307</v>
      </c>
    </row>
    <row r="746" spans="1:22">
      <c r="A746" s="92" t="s">
        <v>986</v>
      </c>
      <c r="B746" s="16" t="str">
        <f>VLOOKUP(A746,'Planning Periods'!$E$2:$N$540,10,FALSE)</f>
        <v>10/15/2021 - 10/15/2029</v>
      </c>
      <c r="C746" s="91">
        <v>2014</v>
      </c>
      <c r="D746" s="91" t="str">
        <f t="shared" si="11"/>
        <v>Gardena 2014</v>
      </c>
      <c r="E746" s="91">
        <v>98</v>
      </c>
      <c r="F746" s="363">
        <v>0</v>
      </c>
      <c r="G746" s="91">
        <v>0</v>
      </c>
      <c r="H746" s="91">
        <v>0</v>
      </c>
      <c r="I746" s="90"/>
      <c r="J746" s="91">
        <v>60</v>
      </c>
      <c r="K746" s="363">
        <v>0</v>
      </c>
      <c r="L746" s="91">
        <v>0</v>
      </c>
      <c r="M746" s="91">
        <v>0</v>
      </c>
      <c r="N746" s="90"/>
      <c r="O746" s="91">
        <v>66</v>
      </c>
      <c r="P746" s="91">
        <v>6</v>
      </c>
      <c r="Q746" s="90"/>
      <c r="R746" s="91">
        <v>173</v>
      </c>
      <c r="S746" s="91">
        <v>21</v>
      </c>
      <c r="T746" s="90">
        <v>0</v>
      </c>
      <c r="U746" s="91">
        <v>397</v>
      </c>
      <c r="V746" s="91">
        <v>27</v>
      </c>
    </row>
    <row r="747" spans="1:22">
      <c r="A747" s="92" t="s">
        <v>986</v>
      </c>
      <c r="B747" s="16" t="str">
        <f>VLOOKUP(A747,'Planning Periods'!$E$2:$N$540,10,FALSE)</f>
        <v>10/15/2021 - 10/15/2029</v>
      </c>
      <c r="C747" s="91">
        <v>2015</v>
      </c>
      <c r="D747" s="91" t="str">
        <f t="shared" si="11"/>
        <v>Gardena 2015</v>
      </c>
      <c r="E747" s="91">
        <v>98</v>
      </c>
      <c r="F747" s="363">
        <v>0</v>
      </c>
      <c r="G747" s="91">
        <v>0</v>
      </c>
      <c r="H747" s="91">
        <v>0</v>
      </c>
      <c r="I747" s="90"/>
      <c r="J747" s="91">
        <v>60</v>
      </c>
      <c r="K747" s="363">
        <v>0</v>
      </c>
      <c r="L747" s="91">
        <v>0</v>
      </c>
      <c r="M747" s="91">
        <v>0</v>
      </c>
      <c r="N747" s="90"/>
      <c r="O747" s="91">
        <v>66</v>
      </c>
      <c r="P747" s="91">
        <v>14</v>
      </c>
      <c r="Q747" s="90"/>
      <c r="R747" s="91">
        <v>173</v>
      </c>
      <c r="S747" s="91">
        <v>42</v>
      </c>
      <c r="T747" s="90">
        <v>0</v>
      </c>
      <c r="U747" s="91">
        <v>397</v>
      </c>
      <c r="V747" s="91">
        <v>56</v>
      </c>
    </row>
    <row r="748" spans="1:22">
      <c r="A748" s="92" t="s">
        <v>986</v>
      </c>
      <c r="B748" s="16" t="str">
        <f>VLOOKUP(A748,'Planning Periods'!$E$2:$N$540,10,FALSE)</f>
        <v>10/15/2021 - 10/15/2029</v>
      </c>
      <c r="C748" s="91">
        <v>2016</v>
      </c>
      <c r="D748" s="91" t="str">
        <f t="shared" si="11"/>
        <v>Gardena 2016</v>
      </c>
      <c r="E748" s="91">
        <v>98</v>
      </c>
      <c r="F748" s="363">
        <v>0</v>
      </c>
      <c r="G748" s="91">
        <v>0</v>
      </c>
      <c r="H748" s="91">
        <v>0</v>
      </c>
      <c r="I748" s="90"/>
      <c r="J748" s="91">
        <v>60</v>
      </c>
      <c r="K748" s="363">
        <v>0</v>
      </c>
      <c r="L748" s="91">
        <v>0</v>
      </c>
      <c r="M748" s="91">
        <v>0</v>
      </c>
      <c r="N748" s="90"/>
      <c r="O748" s="91">
        <v>66</v>
      </c>
      <c r="P748" s="91">
        <v>28</v>
      </c>
      <c r="Q748" s="90"/>
      <c r="R748" s="91">
        <v>173</v>
      </c>
      <c r="S748" s="91">
        <v>74</v>
      </c>
      <c r="T748" s="90">
        <v>0</v>
      </c>
      <c r="U748" s="91">
        <v>397</v>
      </c>
      <c r="V748" s="91">
        <v>102</v>
      </c>
    </row>
    <row r="749" spans="1:22">
      <c r="A749" s="92" t="s">
        <v>986</v>
      </c>
      <c r="B749" s="16" t="str">
        <f>VLOOKUP(A749,'Planning Periods'!$E$2:$N$540,10,FALSE)</f>
        <v>10/15/2021 - 10/15/2029</v>
      </c>
      <c r="C749" s="91">
        <v>2017</v>
      </c>
      <c r="D749" s="91" t="str">
        <f t="shared" si="11"/>
        <v>Gardena 2017</v>
      </c>
      <c r="E749" s="91">
        <v>98</v>
      </c>
      <c r="F749" s="363">
        <v>0</v>
      </c>
      <c r="G749" s="91">
        <v>0</v>
      </c>
      <c r="H749" s="91">
        <v>0</v>
      </c>
      <c r="I749" s="90"/>
      <c r="J749" s="91">
        <v>60</v>
      </c>
      <c r="K749" s="363">
        <v>0</v>
      </c>
      <c r="L749" s="91">
        <v>0</v>
      </c>
      <c r="M749" s="91">
        <v>0</v>
      </c>
      <c r="N749" s="90"/>
      <c r="O749" s="91">
        <v>66</v>
      </c>
      <c r="P749" s="91">
        <v>6</v>
      </c>
      <c r="Q749" s="90"/>
      <c r="R749" s="91">
        <v>173</v>
      </c>
      <c r="S749" s="91">
        <v>44</v>
      </c>
      <c r="T749" s="90">
        <v>0</v>
      </c>
      <c r="U749" s="91">
        <v>397</v>
      </c>
      <c r="V749" s="91">
        <v>50</v>
      </c>
    </row>
    <row r="750" spans="1:22">
      <c r="A750" s="92" t="s">
        <v>1114</v>
      </c>
      <c r="B750" s="16" t="str">
        <f>VLOOKUP(A750,'Planning Periods'!$E$2:$N$540,10,FALSE)</f>
        <v>01/31/2023 - 01/31/2031</v>
      </c>
      <c r="C750" s="91">
        <v>2014</v>
      </c>
      <c r="D750" s="91" t="str">
        <f t="shared" si="11"/>
        <v>Gilroy 2014</v>
      </c>
      <c r="E750" s="91" t="s">
        <v>1307</v>
      </c>
      <c r="F750" s="363" t="s">
        <v>1307</v>
      </c>
      <c r="G750" s="91" t="s">
        <v>1307</v>
      </c>
      <c r="H750" s="91" t="s">
        <v>1307</v>
      </c>
      <c r="I750" s="90"/>
      <c r="J750" s="91" t="s">
        <v>1307</v>
      </c>
      <c r="K750" s="363" t="s">
        <v>1307</v>
      </c>
      <c r="L750" s="91" t="s">
        <v>1307</v>
      </c>
      <c r="M750" s="91" t="s">
        <v>1307</v>
      </c>
      <c r="N750" s="90"/>
      <c r="O750" s="91" t="s">
        <v>1307</v>
      </c>
      <c r="P750" s="91" t="s">
        <v>1307</v>
      </c>
      <c r="Q750" s="90"/>
      <c r="R750" s="91" t="s">
        <v>1307</v>
      </c>
      <c r="S750" s="91" t="s">
        <v>1307</v>
      </c>
      <c r="T750" s="90" t="s">
        <v>1307</v>
      </c>
      <c r="U750" s="91" t="s">
        <v>1307</v>
      </c>
      <c r="V750" s="91" t="s">
        <v>1307</v>
      </c>
    </row>
    <row r="751" spans="1:22">
      <c r="A751" s="92" t="s">
        <v>1114</v>
      </c>
      <c r="B751" s="16" t="str">
        <f>VLOOKUP(A751,'Planning Periods'!$E$2:$N$540,10,FALSE)</f>
        <v>01/31/2023 - 01/31/2031</v>
      </c>
      <c r="C751" s="91">
        <v>2015</v>
      </c>
      <c r="D751" s="91" t="str">
        <f t="shared" si="11"/>
        <v>Gilroy 2015</v>
      </c>
      <c r="E751" s="91">
        <v>236</v>
      </c>
      <c r="F751" s="363">
        <v>26</v>
      </c>
      <c r="G751" s="91">
        <v>26</v>
      </c>
      <c r="H751" s="91">
        <v>0</v>
      </c>
      <c r="I751" s="90"/>
      <c r="J751" s="91">
        <v>160</v>
      </c>
      <c r="K751" s="363">
        <v>247</v>
      </c>
      <c r="L751" s="91">
        <v>247</v>
      </c>
      <c r="M751" s="91">
        <v>0</v>
      </c>
      <c r="N751" s="90"/>
      <c r="O751" s="91">
        <v>217</v>
      </c>
      <c r="P751" s="91">
        <v>14</v>
      </c>
      <c r="Q751" s="90"/>
      <c r="R751" s="91">
        <v>475</v>
      </c>
      <c r="S751" s="91">
        <v>406</v>
      </c>
      <c r="T751" s="90">
        <v>0</v>
      </c>
      <c r="U751" s="91">
        <v>1088</v>
      </c>
      <c r="V751" s="91">
        <v>693</v>
      </c>
    </row>
    <row r="752" spans="1:22">
      <c r="A752" s="92" t="s">
        <v>1114</v>
      </c>
      <c r="B752" s="16" t="str">
        <f>VLOOKUP(A752,'Planning Periods'!$E$2:$N$540,10,FALSE)</f>
        <v>01/31/2023 - 01/31/2031</v>
      </c>
      <c r="C752" s="91">
        <v>2016</v>
      </c>
      <c r="D752" s="91" t="str">
        <f t="shared" si="11"/>
        <v>Gilroy 2016</v>
      </c>
      <c r="E752" s="91">
        <v>236</v>
      </c>
      <c r="F752" s="363">
        <v>0</v>
      </c>
      <c r="G752" s="91">
        <v>0</v>
      </c>
      <c r="H752" s="91">
        <v>0</v>
      </c>
      <c r="I752" s="90"/>
      <c r="J752" s="91">
        <v>160</v>
      </c>
      <c r="K752" s="363">
        <v>0</v>
      </c>
      <c r="L752" s="91">
        <v>0</v>
      </c>
      <c r="M752" s="91">
        <v>0</v>
      </c>
      <c r="N752" s="90"/>
      <c r="O752" s="91">
        <v>217</v>
      </c>
      <c r="P752" s="91">
        <v>0</v>
      </c>
      <c r="Q752" s="90"/>
      <c r="R752" s="91">
        <v>475</v>
      </c>
      <c r="S752" s="91">
        <v>321</v>
      </c>
      <c r="T752" s="90">
        <v>0</v>
      </c>
      <c r="U752" s="91">
        <v>1088</v>
      </c>
      <c r="V752" s="91">
        <v>321</v>
      </c>
    </row>
    <row r="753" spans="1:22">
      <c r="A753" s="92" t="s">
        <v>1114</v>
      </c>
      <c r="B753" s="16" t="str">
        <f>VLOOKUP(A753,'Planning Periods'!$E$2:$N$540,10,FALSE)</f>
        <v>01/31/2023 - 01/31/2031</v>
      </c>
      <c r="C753" s="91">
        <v>2017</v>
      </c>
      <c r="D753" s="91" t="str">
        <f t="shared" si="11"/>
        <v>Gilroy 2017</v>
      </c>
      <c r="E753" s="91">
        <v>236</v>
      </c>
      <c r="F753" s="363">
        <v>0</v>
      </c>
      <c r="G753" s="91">
        <v>0</v>
      </c>
      <c r="H753" s="91">
        <v>0</v>
      </c>
      <c r="I753" s="90"/>
      <c r="J753" s="91">
        <v>160</v>
      </c>
      <c r="K753" s="363">
        <v>202</v>
      </c>
      <c r="L753" s="91">
        <v>202</v>
      </c>
      <c r="M753" s="91">
        <v>0</v>
      </c>
      <c r="N753" s="90"/>
      <c r="O753" s="91">
        <v>217</v>
      </c>
      <c r="P753" s="91">
        <v>0</v>
      </c>
      <c r="Q753" s="90"/>
      <c r="R753" s="91">
        <v>475</v>
      </c>
      <c r="S753" s="91">
        <v>243</v>
      </c>
      <c r="T753" s="90">
        <v>0</v>
      </c>
      <c r="U753" s="91">
        <v>1088</v>
      </c>
      <c r="V753" s="91">
        <v>445</v>
      </c>
    </row>
    <row r="754" spans="1:22">
      <c r="A754" s="92" t="s">
        <v>812</v>
      </c>
      <c r="B754" s="16"/>
      <c r="C754" s="91">
        <v>2013</v>
      </c>
      <c r="D754" s="91" t="str">
        <f t="shared" si="11"/>
        <v>Glendale 2013</v>
      </c>
      <c r="E754" s="91" t="s">
        <v>1307</v>
      </c>
      <c r="F754" s="363" t="s">
        <v>1307</v>
      </c>
      <c r="G754" s="91" t="s">
        <v>1307</v>
      </c>
      <c r="H754" s="91" t="s">
        <v>1307</v>
      </c>
      <c r="I754" s="90"/>
      <c r="J754" s="91" t="s">
        <v>1307</v>
      </c>
      <c r="K754" s="363" t="s">
        <v>1307</v>
      </c>
      <c r="L754" s="91" t="s">
        <v>1307</v>
      </c>
      <c r="M754" s="91" t="s">
        <v>1307</v>
      </c>
      <c r="N754" s="90"/>
      <c r="O754" s="91" t="s">
        <v>1307</v>
      </c>
      <c r="P754" s="91" t="s">
        <v>1307</v>
      </c>
      <c r="Q754" s="90"/>
      <c r="R754" s="91" t="s">
        <v>1307</v>
      </c>
      <c r="S754" s="91" t="s">
        <v>1307</v>
      </c>
      <c r="T754" s="90" t="s">
        <v>1307</v>
      </c>
      <c r="U754" s="91" t="s">
        <v>1307</v>
      </c>
      <c r="V754" s="91" t="s">
        <v>1307</v>
      </c>
    </row>
    <row r="755" spans="1:22">
      <c r="A755" s="92" t="s">
        <v>812</v>
      </c>
      <c r="B755" s="16" t="str">
        <f>VLOOKUP(A755,'Planning Periods'!$E$2:$N$540,10,FALSE)</f>
        <v>10/15/2021 - 10/15/2029</v>
      </c>
      <c r="C755" s="91">
        <v>2014</v>
      </c>
      <c r="D755" s="91" t="str">
        <f t="shared" si="11"/>
        <v>Glendale 2014</v>
      </c>
      <c r="E755" s="91">
        <v>508</v>
      </c>
      <c r="F755" s="363">
        <v>71</v>
      </c>
      <c r="G755" s="91">
        <v>71</v>
      </c>
      <c r="H755" s="91">
        <v>0</v>
      </c>
      <c r="I755" s="90"/>
      <c r="J755" s="91">
        <v>310</v>
      </c>
      <c r="K755" s="363">
        <v>48</v>
      </c>
      <c r="L755" s="91">
        <v>48</v>
      </c>
      <c r="M755" s="91">
        <v>0</v>
      </c>
      <c r="N755" s="90"/>
      <c r="O755" s="91">
        <v>337</v>
      </c>
      <c r="P755" s="91">
        <v>0</v>
      </c>
      <c r="Q755" s="90"/>
      <c r="R755" s="91">
        <v>862</v>
      </c>
      <c r="S755" s="91">
        <v>532</v>
      </c>
      <c r="T755" s="90">
        <v>0</v>
      </c>
      <c r="U755" s="91">
        <v>2017</v>
      </c>
      <c r="V755" s="91">
        <v>651</v>
      </c>
    </row>
    <row r="756" spans="1:22">
      <c r="A756" s="92" t="s">
        <v>812</v>
      </c>
      <c r="B756" s="16" t="str">
        <f>VLOOKUP(A756,'Planning Periods'!$E$2:$N$540,10,FALSE)</f>
        <v>10/15/2021 - 10/15/2029</v>
      </c>
      <c r="C756" s="91">
        <v>2015</v>
      </c>
      <c r="D756" s="91" t="str">
        <f t="shared" si="11"/>
        <v>Glendale 2015</v>
      </c>
      <c r="E756" s="91">
        <v>508</v>
      </c>
      <c r="F756" s="363">
        <v>0</v>
      </c>
      <c r="G756" s="91">
        <v>0</v>
      </c>
      <c r="H756" s="91">
        <v>0</v>
      </c>
      <c r="I756" s="90"/>
      <c r="J756" s="91">
        <v>310</v>
      </c>
      <c r="K756" s="363">
        <v>0</v>
      </c>
      <c r="L756" s="91">
        <v>0</v>
      </c>
      <c r="M756" s="91">
        <v>0</v>
      </c>
      <c r="N756" s="90"/>
      <c r="O756" s="91">
        <v>337</v>
      </c>
      <c r="P756" s="91">
        <v>1</v>
      </c>
      <c r="Q756" s="90"/>
      <c r="R756" s="91">
        <v>862</v>
      </c>
      <c r="S756" s="91">
        <v>776</v>
      </c>
      <c r="T756" s="90">
        <v>0</v>
      </c>
      <c r="U756" s="91">
        <v>2017</v>
      </c>
      <c r="V756" s="91">
        <v>777</v>
      </c>
    </row>
    <row r="757" spans="1:22">
      <c r="A757" s="92" t="s">
        <v>812</v>
      </c>
      <c r="B757" s="16" t="str">
        <f>VLOOKUP(A757,'Planning Periods'!$E$2:$N$540,10,FALSE)</f>
        <v>10/15/2021 - 10/15/2029</v>
      </c>
      <c r="C757" s="91">
        <v>2016</v>
      </c>
      <c r="D757" s="91" t="str">
        <f t="shared" si="11"/>
        <v>Glendale 2016</v>
      </c>
      <c r="E757" s="91">
        <v>508</v>
      </c>
      <c r="F757" s="363">
        <v>12</v>
      </c>
      <c r="G757" s="91">
        <v>12</v>
      </c>
      <c r="H757" s="91">
        <v>0</v>
      </c>
      <c r="I757" s="90"/>
      <c r="J757" s="91">
        <v>310</v>
      </c>
      <c r="K757" s="363">
        <v>12</v>
      </c>
      <c r="L757" s="91">
        <v>12</v>
      </c>
      <c r="M757" s="91">
        <v>0</v>
      </c>
      <c r="N757" s="90"/>
      <c r="O757" s="91">
        <v>337</v>
      </c>
      <c r="P757" s="91">
        <v>0</v>
      </c>
      <c r="Q757" s="90"/>
      <c r="R757" s="91">
        <v>862</v>
      </c>
      <c r="S757" s="91">
        <v>1187</v>
      </c>
      <c r="T757" s="90">
        <v>0</v>
      </c>
      <c r="U757" s="91">
        <v>2017</v>
      </c>
      <c r="V757" s="91">
        <v>1211</v>
      </c>
    </row>
    <row r="758" spans="1:22">
      <c r="A758" s="92" t="s">
        <v>812</v>
      </c>
      <c r="B758" s="16" t="str">
        <f>VLOOKUP(A758,'Planning Periods'!$E$2:$N$540,10,FALSE)</f>
        <v>10/15/2021 - 10/15/2029</v>
      </c>
      <c r="C758" s="91">
        <v>2017</v>
      </c>
      <c r="D758" s="91" t="str">
        <f t="shared" si="11"/>
        <v>Glendale 2017</v>
      </c>
      <c r="E758" s="91">
        <v>508</v>
      </c>
      <c r="F758" s="363">
        <v>5</v>
      </c>
      <c r="G758" s="91">
        <v>5</v>
      </c>
      <c r="H758" s="91">
        <v>0</v>
      </c>
      <c r="I758" s="90"/>
      <c r="J758" s="91">
        <v>310</v>
      </c>
      <c r="K758" s="363">
        <v>37</v>
      </c>
      <c r="L758" s="91">
        <v>37</v>
      </c>
      <c r="M758" s="91">
        <v>0</v>
      </c>
      <c r="N758" s="90"/>
      <c r="O758" s="91">
        <v>337</v>
      </c>
      <c r="P758" s="91">
        <v>0</v>
      </c>
      <c r="Q758" s="90"/>
      <c r="R758" s="91">
        <v>862</v>
      </c>
      <c r="S758" s="91">
        <v>610</v>
      </c>
      <c r="T758" s="90">
        <v>0</v>
      </c>
      <c r="U758" s="91">
        <v>2017</v>
      </c>
      <c r="V758" s="91">
        <v>652</v>
      </c>
    </row>
    <row r="759" spans="1:22">
      <c r="A759" s="92" t="s">
        <v>977</v>
      </c>
      <c r="B759" s="16"/>
      <c r="C759" s="91">
        <v>2013</v>
      </c>
      <c r="D759" s="91" t="str">
        <f t="shared" si="11"/>
        <v>Glendora 2013</v>
      </c>
      <c r="E759" s="91" t="s">
        <v>1307</v>
      </c>
      <c r="F759" s="363" t="s">
        <v>1307</v>
      </c>
      <c r="G759" s="91" t="s">
        <v>1307</v>
      </c>
      <c r="H759" s="91" t="s">
        <v>1307</v>
      </c>
      <c r="I759" s="90"/>
      <c r="J759" s="91" t="s">
        <v>1307</v>
      </c>
      <c r="K759" s="363" t="s">
        <v>1307</v>
      </c>
      <c r="L759" s="91" t="s">
        <v>1307</v>
      </c>
      <c r="M759" s="91" t="s">
        <v>1307</v>
      </c>
      <c r="N759" s="90"/>
      <c r="O759" s="91" t="s">
        <v>1307</v>
      </c>
      <c r="P759" s="91" t="s">
        <v>1307</v>
      </c>
      <c r="Q759" s="90"/>
      <c r="R759" s="91" t="s">
        <v>1307</v>
      </c>
      <c r="S759" s="91" t="s">
        <v>1307</v>
      </c>
      <c r="T759" s="90" t="s">
        <v>1307</v>
      </c>
      <c r="U759" s="91" t="s">
        <v>1307</v>
      </c>
      <c r="V759" s="91" t="s">
        <v>1307</v>
      </c>
    </row>
    <row r="760" spans="1:22">
      <c r="A760" s="92" t="s">
        <v>977</v>
      </c>
      <c r="B760" s="16" t="str">
        <f>VLOOKUP(A760,'Planning Periods'!$E$2:$N$540,10,FALSE)</f>
        <v>10/15/2021 - 10/15/2029</v>
      </c>
      <c r="C760" s="91">
        <v>2014</v>
      </c>
      <c r="D760" s="91" t="str">
        <f t="shared" si="11"/>
        <v>Glendora 2014</v>
      </c>
      <c r="E760" s="91">
        <v>171</v>
      </c>
      <c r="F760" s="363">
        <v>0</v>
      </c>
      <c r="G760" s="91">
        <v>0</v>
      </c>
      <c r="H760" s="91">
        <v>0</v>
      </c>
      <c r="I760" s="90"/>
      <c r="J760" s="91">
        <v>100</v>
      </c>
      <c r="K760" s="363">
        <v>0</v>
      </c>
      <c r="L760" s="91">
        <v>0</v>
      </c>
      <c r="M760" s="91">
        <v>0</v>
      </c>
      <c r="N760" s="90"/>
      <c r="O760" s="91">
        <v>108</v>
      </c>
      <c r="P760" s="91">
        <v>0</v>
      </c>
      <c r="Q760" s="90"/>
      <c r="R760" s="91">
        <v>267</v>
      </c>
      <c r="S760" s="91">
        <v>48</v>
      </c>
      <c r="T760" s="90">
        <v>0</v>
      </c>
      <c r="U760" s="91">
        <v>646</v>
      </c>
      <c r="V760" s="91">
        <v>48</v>
      </c>
    </row>
    <row r="761" spans="1:22">
      <c r="A761" s="92" t="s">
        <v>977</v>
      </c>
      <c r="B761" s="16" t="str">
        <f>VLOOKUP(A761,'Planning Periods'!$E$2:$N$540,10,FALSE)</f>
        <v>10/15/2021 - 10/15/2029</v>
      </c>
      <c r="C761" s="91">
        <v>2015</v>
      </c>
      <c r="D761" s="91" t="str">
        <f t="shared" si="11"/>
        <v>Glendora 2015</v>
      </c>
      <c r="E761" s="91">
        <v>171</v>
      </c>
      <c r="F761" s="363">
        <v>0</v>
      </c>
      <c r="G761" s="91">
        <v>0</v>
      </c>
      <c r="H761" s="91">
        <v>0</v>
      </c>
      <c r="I761" s="90"/>
      <c r="J761" s="91">
        <v>100</v>
      </c>
      <c r="K761" s="363">
        <v>0</v>
      </c>
      <c r="L761" s="91">
        <v>0</v>
      </c>
      <c r="M761" s="91">
        <v>0</v>
      </c>
      <c r="N761" s="90"/>
      <c r="O761" s="91">
        <v>108</v>
      </c>
      <c r="P761" s="91">
        <v>0</v>
      </c>
      <c r="Q761" s="90"/>
      <c r="R761" s="91">
        <v>267</v>
      </c>
      <c r="S761" s="91">
        <v>22</v>
      </c>
      <c r="T761" s="90">
        <v>0</v>
      </c>
      <c r="U761" s="91">
        <v>646</v>
      </c>
      <c r="V761" s="91">
        <v>22</v>
      </c>
    </row>
    <row r="762" spans="1:22">
      <c r="A762" s="92" t="s">
        <v>977</v>
      </c>
      <c r="B762" s="16" t="str">
        <f>VLOOKUP(A762,'Planning Periods'!$E$2:$N$540,10,FALSE)</f>
        <v>10/15/2021 - 10/15/2029</v>
      </c>
      <c r="C762" s="91">
        <v>2016</v>
      </c>
      <c r="D762" s="91" t="str">
        <f t="shared" si="11"/>
        <v>Glendora 2016</v>
      </c>
      <c r="E762" s="91">
        <v>171</v>
      </c>
      <c r="F762" s="363">
        <v>0</v>
      </c>
      <c r="G762" s="91">
        <v>0</v>
      </c>
      <c r="H762" s="91">
        <v>0</v>
      </c>
      <c r="I762" s="90"/>
      <c r="J762" s="91">
        <v>100</v>
      </c>
      <c r="K762" s="363">
        <v>0</v>
      </c>
      <c r="L762" s="91">
        <v>0</v>
      </c>
      <c r="M762" s="91">
        <v>0</v>
      </c>
      <c r="N762" s="90"/>
      <c r="O762" s="91">
        <v>108</v>
      </c>
      <c r="P762" s="91">
        <v>0</v>
      </c>
      <c r="Q762" s="90"/>
      <c r="R762" s="91">
        <v>267</v>
      </c>
      <c r="S762" s="91">
        <v>329</v>
      </c>
      <c r="T762" s="90">
        <v>0</v>
      </c>
      <c r="U762" s="91">
        <v>646</v>
      </c>
      <c r="V762" s="91">
        <v>329</v>
      </c>
    </row>
    <row r="763" spans="1:22">
      <c r="A763" s="92" t="s">
        <v>977</v>
      </c>
      <c r="B763" s="16" t="str">
        <f>VLOOKUP(A763,'Planning Periods'!$E$2:$N$540,10,FALSE)</f>
        <v>10/15/2021 - 10/15/2029</v>
      </c>
      <c r="C763" s="91">
        <v>2017</v>
      </c>
      <c r="D763" s="91" t="str">
        <f t="shared" si="11"/>
        <v>Glendora 2017</v>
      </c>
      <c r="E763" s="91">
        <v>171</v>
      </c>
      <c r="F763" s="363">
        <v>0</v>
      </c>
      <c r="G763" s="91">
        <v>0</v>
      </c>
      <c r="H763" s="91">
        <v>0</v>
      </c>
      <c r="I763" s="90"/>
      <c r="J763" s="91">
        <v>100</v>
      </c>
      <c r="K763" s="363">
        <v>0</v>
      </c>
      <c r="L763" s="91">
        <v>0</v>
      </c>
      <c r="M763" s="91">
        <v>0</v>
      </c>
      <c r="N763" s="90"/>
      <c r="O763" s="91">
        <v>108</v>
      </c>
      <c r="P763" s="91">
        <v>0</v>
      </c>
      <c r="Q763" s="90"/>
      <c r="R763" s="91">
        <v>267</v>
      </c>
      <c r="S763" s="91">
        <v>84</v>
      </c>
      <c r="T763" s="90">
        <v>0</v>
      </c>
      <c r="U763" s="91">
        <v>646</v>
      </c>
      <c r="V763" s="91">
        <v>84</v>
      </c>
    </row>
    <row r="764" spans="1:22">
      <c r="A764" s="92" t="s">
        <v>975</v>
      </c>
      <c r="B764" s="16" t="str">
        <f>VLOOKUP(A764,'Planning Periods'!$E$2:$N$540,10,FALSE)</f>
        <v>11/30/2021 - 11/30/2029</v>
      </c>
      <c r="C764" s="91">
        <v>2014</v>
      </c>
      <c r="D764" s="91" t="str">
        <f t="shared" si="11"/>
        <v>Glenn County - Unincorporated 2014</v>
      </c>
      <c r="E764" s="91">
        <v>25</v>
      </c>
      <c r="F764" s="363">
        <v>1</v>
      </c>
      <c r="G764" s="91">
        <v>1</v>
      </c>
      <c r="H764" s="91">
        <v>0</v>
      </c>
      <c r="I764" s="90"/>
      <c r="J764" s="91">
        <v>19</v>
      </c>
      <c r="K764" s="363">
        <v>3</v>
      </c>
      <c r="L764" s="91">
        <v>2</v>
      </c>
      <c r="M764" s="91">
        <v>1</v>
      </c>
      <c r="N764" s="90"/>
      <c r="O764" s="91">
        <v>25</v>
      </c>
      <c r="P764" s="91">
        <v>1</v>
      </c>
      <c r="Q764" s="90"/>
      <c r="R764" s="91">
        <v>48</v>
      </c>
      <c r="S764" s="91">
        <v>4</v>
      </c>
      <c r="T764" s="90">
        <v>1</v>
      </c>
      <c r="U764" s="91">
        <v>117</v>
      </c>
      <c r="V764" s="91">
        <v>9</v>
      </c>
    </row>
    <row r="765" spans="1:22">
      <c r="A765" s="92" t="s">
        <v>975</v>
      </c>
      <c r="B765" s="16" t="str">
        <f>VLOOKUP(A765,'Planning Periods'!$E$2:$N$540,10,FALSE)</f>
        <v>11/30/2021 - 11/30/2029</v>
      </c>
      <c r="C765" s="91">
        <v>2015</v>
      </c>
      <c r="D765" s="91" t="str">
        <f t="shared" si="11"/>
        <v>Glenn County - Unincorporated 2015</v>
      </c>
      <c r="E765" s="91">
        <v>25</v>
      </c>
      <c r="F765" s="363">
        <v>4</v>
      </c>
      <c r="G765" s="91">
        <v>4</v>
      </c>
      <c r="H765" s="91">
        <v>0</v>
      </c>
      <c r="I765" s="90"/>
      <c r="J765" s="91">
        <v>19</v>
      </c>
      <c r="K765" s="363">
        <v>1</v>
      </c>
      <c r="L765" s="91">
        <v>0</v>
      </c>
      <c r="M765" s="91">
        <v>1</v>
      </c>
      <c r="N765" s="90"/>
      <c r="O765" s="91">
        <v>25</v>
      </c>
      <c r="P765" s="91">
        <v>1</v>
      </c>
      <c r="Q765" s="90"/>
      <c r="R765" s="91">
        <v>48</v>
      </c>
      <c r="S765" s="91">
        <v>6</v>
      </c>
      <c r="T765" s="90">
        <v>1</v>
      </c>
      <c r="U765" s="91">
        <v>117</v>
      </c>
      <c r="V765" s="91">
        <v>12</v>
      </c>
    </row>
    <row r="766" spans="1:22">
      <c r="A766" s="92" t="s">
        <v>975</v>
      </c>
      <c r="B766" s="16" t="str">
        <f>VLOOKUP(A766,'Planning Periods'!$E$2:$N$540,10,FALSE)</f>
        <v>11/30/2021 - 11/30/2029</v>
      </c>
      <c r="C766" s="91">
        <v>2016</v>
      </c>
      <c r="D766" s="91" t="str">
        <f t="shared" si="11"/>
        <v>Glenn County - Unincorporated 2016</v>
      </c>
      <c r="E766" s="91">
        <v>25</v>
      </c>
      <c r="F766" s="363">
        <v>1</v>
      </c>
      <c r="G766" s="91">
        <v>1</v>
      </c>
      <c r="H766" s="91">
        <v>0</v>
      </c>
      <c r="I766" s="90"/>
      <c r="J766" s="91">
        <v>19</v>
      </c>
      <c r="K766" s="363">
        <v>3</v>
      </c>
      <c r="L766" s="91">
        <v>0</v>
      </c>
      <c r="M766" s="91">
        <v>3</v>
      </c>
      <c r="N766" s="90"/>
      <c r="O766" s="91">
        <v>25</v>
      </c>
      <c r="P766" s="91">
        <v>2</v>
      </c>
      <c r="Q766" s="90"/>
      <c r="R766" s="91">
        <v>48</v>
      </c>
      <c r="S766" s="91">
        <v>7</v>
      </c>
      <c r="T766" s="90">
        <v>3</v>
      </c>
      <c r="U766" s="91">
        <v>117</v>
      </c>
      <c r="V766" s="91">
        <v>13</v>
      </c>
    </row>
    <row r="767" spans="1:22">
      <c r="A767" s="92" t="s">
        <v>975</v>
      </c>
      <c r="B767" s="16" t="str">
        <f>VLOOKUP(A767,'Planning Periods'!$E$2:$N$540,10,FALSE)</f>
        <v>11/30/2021 - 11/30/2029</v>
      </c>
      <c r="C767" s="91">
        <v>2017</v>
      </c>
      <c r="D767" s="91" t="str">
        <f t="shared" si="11"/>
        <v>Glenn County - Unincorporated 2017</v>
      </c>
      <c r="E767" s="91">
        <v>25</v>
      </c>
      <c r="F767" s="363">
        <v>4</v>
      </c>
      <c r="G767" s="91">
        <v>0</v>
      </c>
      <c r="H767" s="91">
        <v>4</v>
      </c>
      <c r="I767" s="90"/>
      <c r="J767" s="91">
        <v>19</v>
      </c>
      <c r="K767" s="363">
        <v>3</v>
      </c>
      <c r="L767" s="91">
        <v>0</v>
      </c>
      <c r="M767" s="91">
        <v>3</v>
      </c>
      <c r="N767" s="90"/>
      <c r="O767" s="91">
        <v>25</v>
      </c>
      <c r="P767" s="91">
        <v>5</v>
      </c>
      <c r="Q767" s="90"/>
      <c r="R767" s="91">
        <v>48</v>
      </c>
      <c r="S767" s="91">
        <v>13</v>
      </c>
      <c r="T767" s="90">
        <v>3</v>
      </c>
      <c r="U767" s="91">
        <v>117</v>
      </c>
      <c r="V767" s="91">
        <v>25</v>
      </c>
    </row>
    <row r="768" spans="1:22">
      <c r="A768" s="92" t="s">
        <v>766</v>
      </c>
      <c r="B768" s="16" t="str">
        <f>VLOOKUP(A768,'Planning Periods'!$E$2:$N$540,10,FALSE)</f>
        <v>02/15/2023 - 02/15/2031</v>
      </c>
      <c r="C768" s="91">
        <v>2014</v>
      </c>
      <c r="D768" s="91" t="str">
        <f t="shared" si="11"/>
        <v>Goleta 2014</v>
      </c>
      <c r="E768" s="91">
        <v>235</v>
      </c>
      <c r="F768" s="363">
        <v>0</v>
      </c>
      <c r="G768" s="91">
        <v>0</v>
      </c>
      <c r="H768" s="91">
        <v>0</v>
      </c>
      <c r="I768" s="90"/>
      <c r="J768" s="91">
        <v>157</v>
      </c>
      <c r="K768" s="363">
        <v>0</v>
      </c>
      <c r="L768" s="91">
        <v>0</v>
      </c>
      <c r="M768" s="91">
        <v>0</v>
      </c>
      <c r="N768" s="90"/>
      <c r="O768" s="91">
        <v>174</v>
      </c>
      <c r="P768" s="91">
        <v>0</v>
      </c>
      <c r="Q768" s="90"/>
      <c r="R768" s="91">
        <v>413</v>
      </c>
      <c r="S768" s="91">
        <v>132</v>
      </c>
      <c r="T768" s="90">
        <v>0</v>
      </c>
      <c r="U768" s="91">
        <v>979</v>
      </c>
      <c r="V768" s="91">
        <v>132</v>
      </c>
    </row>
    <row r="769" spans="1:22">
      <c r="A769" s="92" t="s">
        <v>766</v>
      </c>
      <c r="B769" s="16" t="str">
        <f>VLOOKUP(A769,'Planning Periods'!$E$2:$N$540,10,FALSE)</f>
        <v>02/15/2023 - 02/15/2031</v>
      </c>
      <c r="C769" s="91">
        <v>2015</v>
      </c>
      <c r="D769" s="91" t="str">
        <f t="shared" si="11"/>
        <v>Goleta 2015</v>
      </c>
      <c r="E769" s="91">
        <v>235</v>
      </c>
      <c r="F769" s="363">
        <v>0</v>
      </c>
      <c r="G769" s="91">
        <v>0</v>
      </c>
      <c r="H769" s="91">
        <v>0</v>
      </c>
      <c r="I769" s="90"/>
      <c r="J769" s="91">
        <v>157</v>
      </c>
      <c r="K769" s="363">
        <v>0</v>
      </c>
      <c r="L769" s="91">
        <v>0</v>
      </c>
      <c r="M769" s="91">
        <v>0</v>
      </c>
      <c r="N769" s="90"/>
      <c r="O769" s="91">
        <v>174</v>
      </c>
      <c r="P769" s="91">
        <v>5</v>
      </c>
      <c r="Q769" s="90"/>
      <c r="R769" s="91">
        <v>413</v>
      </c>
      <c r="S769" s="91">
        <v>197</v>
      </c>
      <c r="T769" s="90">
        <v>0</v>
      </c>
      <c r="U769" s="91">
        <v>979</v>
      </c>
      <c r="V769" s="91">
        <v>202</v>
      </c>
    </row>
    <row r="770" spans="1:22">
      <c r="A770" s="92" t="s">
        <v>766</v>
      </c>
      <c r="B770" s="16" t="str">
        <f>VLOOKUP(A770,'Planning Periods'!$E$2:$N$540,10,FALSE)</f>
        <v>02/15/2023 - 02/15/2031</v>
      </c>
      <c r="C770" s="91">
        <v>2016</v>
      </c>
      <c r="D770" s="91" t="str">
        <f t="shared" si="11"/>
        <v>Goleta 2016</v>
      </c>
      <c r="E770" s="91">
        <v>235</v>
      </c>
      <c r="F770" s="363">
        <v>0</v>
      </c>
      <c r="G770" s="91">
        <v>0</v>
      </c>
      <c r="H770" s="91">
        <v>0</v>
      </c>
      <c r="I770" s="90"/>
      <c r="J770" s="91">
        <v>157</v>
      </c>
      <c r="K770" s="363">
        <v>0</v>
      </c>
      <c r="L770" s="91">
        <v>0</v>
      </c>
      <c r="M770" s="91">
        <v>0</v>
      </c>
      <c r="N770" s="90"/>
      <c r="O770" s="91">
        <v>174</v>
      </c>
      <c r="P770" s="91">
        <v>0</v>
      </c>
      <c r="Q770" s="90"/>
      <c r="R770" s="91">
        <v>413</v>
      </c>
      <c r="S770" s="91">
        <v>135</v>
      </c>
      <c r="T770" s="90">
        <v>0</v>
      </c>
      <c r="U770" s="91">
        <v>979</v>
      </c>
      <c r="V770" s="91">
        <v>135</v>
      </c>
    </row>
    <row r="771" spans="1:22">
      <c r="A771" s="92" t="s">
        <v>766</v>
      </c>
      <c r="B771" s="16" t="str">
        <f>VLOOKUP(A771,'Planning Periods'!$E$2:$N$540,10,FALSE)</f>
        <v>02/15/2023 - 02/15/2031</v>
      </c>
      <c r="C771" s="91">
        <v>2017</v>
      </c>
      <c r="D771" s="91" t="str">
        <f t="shared" si="11"/>
        <v>Goleta 2017</v>
      </c>
      <c r="E771" s="91">
        <v>235</v>
      </c>
      <c r="F771" s="363">
        <v>0</v>
      </c>
      <c r="G771" s="91">
        <v>0</v>
      </c>
      <c r="H771" s="91">
        <v>0</v>
      </c>
      <c r="I771" s="90"/>
      <c r="J771" s="91">
        <v>157</v>
      </c>
      <c r="K771" s="363">
        <v>0</v>
      </c>
      <c r="L771" s="91">
        <v>0</v>
      </c>
      <c r="M771" s="91">
        <v>0</v>
      </c>
      <c r="N771" s="90"/>
      <c r="O771" s="91">
        <v>174</v>
      </c>
      <c r="P771" s="91">
        <v>0</v>
      </c>
      <c r="Q771" s="90"/>
      <c r="R771" s="91">
        <v>413</v>
      </c>
      <c r="S771" s="91">
        <v>100</v>
      </c>
      <c r="T771" s="90">
        <v>0</v>
      </c>
      <c r="U771" s="91">
        <v>979</v>
      </c>
      <c r="V771" s="91">
        <v>100</v>
      </c>
    </row>
    <row r="772" spans="1:22">
      <c r="A772" t="s">
        <v>1269</v>
      </c>
      <c r="B772" s="16" t="str">
        <f>VLOOKUP(A772,'Planning Periods'!$E$2:$N$540,10,FALSE)</f>
        <v>12/31/2015 - 12/31/2023</v>
      </c>
      <c r="C772" s="91">
        <v>2014</v>
      </c>
      <c r="D772" s="91" t="str">
        <f t="shared" si="11"/>
        <v>Gonzales 2014</v>
      </c>
      <c r="E772" s="363" t="s">
        <v>1307</v>
      </c>
      <c r="F772" s="363" t="s">
        <v>1307</v>
      </c>
      <c r="G772" s="363" t="s">
        <v>1307</v>
      </c>
      <c r="H772" s="363" t="s">
        <v>1307</v>
      </c>
      <c r="I772" s="363">
        <v>0</v>
      </c>
      <c r="J772" s="363" t="s">
        <v>1307</v>
      </c>
      <c r="K772" s="363" t="s">
        <v>1307</v>
      </c>
      <c r="L772" s="363" t="s">
        <v>1307</v>
      </c>
      <c r="M772" s="363" t="s">
        <v>1307</v>
      </c>
      <c r="N772" s="363">
        <v>0</v>
      </c>
      <c r="O772" s="363" t="s">
        <v>1307</v>
      </c>
      <c r="P772" s="363" t="s">
        <v>1307</v>
      </c>
      <c r="Q772" s="363"/>
      <c r="R772" s="363" t="s">
        <v>1307</v>
      </c>
      <c r="S772" s="363" t="s">
        <v>1307</v>
      </c>
      <c r="T772" s="363" t="s">
        <v>1307</v>
      </c>
      <c r="U772" s="363" t="s">
        <v>1307</v>
      </c>
      <c r="V772" s="363" t="s">
        <v>1307</v>
      </c>
    </row>
    <row r="773" spans="1:22">
      <c r="A773" t="s">
        <v>1269</v>
      </c>
      <c r="B773" s="16" t="str">
        <f>VLOOKUP(A773,'Planning Periods'!$E$2:$N$540,10,FALSE)</f>
        <v>12/31/2015 - 12/31/2023</v>
      </c>
      <c r="C773" s="91">
        <v>2015</v>
      </c>
      <c r="D773" s="91" t="str">
        <f t="shared" si="11"/>
        <v>Gonzales 2015</v>
      </c>
      <c r="E773">
        <v>71</v>
      </c>
      <c r="F773">
        <v>0</v>
      </c>
      <c r="G773">
        <v>0</v>
      </c>
      <c r="H773">
        <v>0</v>
      </c>
      <c r="J773">
        <v>46</v>
      </c>
      <c r="K773">
        <v>0</v>
      </c>
      <c r="L773">
        <v>0</v>
      </c>
      <c r="M773">
        <v>0</v>
      </c>
      <c r="O773">
        <v>53</v>
      </c>
      <c r="P773">
        <v>0</v>
      </c>
      <c r="R773">
        <v>123</v>
      </c>
      <c r="S773">
        <v>0</v>
      </c>
      <c r="T773">
        <v>0</v>
      </c>
      <c r="U773">
        <v>293</v>
      </c>
      <c r="V773">
        <v>0</v>
      </c>
    </row>
    <row r="774" spans="1:22">
      <c r="A774" t="s">
        <v>1269</v>
      </c>
      <c r="B774" s="16" t="str">
        <f>VLOOKUP(A774,'Planning Periods'!$E$2:$N$540,10,FALSE)</f>
        <v>12/31/2015 - 12/31/2023</v>
      </c>
      <c r="C774" s="91">
        <v>2016</v>
      </c>
      <c r="D774" s="91" t="str">
        <f t="shared" si="11"/>
        <v>Gonzales 2016</v>
      </c>
      <c r="E774" t="s">
        <v>1307</v>
      </c>
      <c r="F774" t="s">
        <v>1307</v>
      </c>
      <c r="G774" t="s">
        <v>1307</v>
      </c>
      <c r="H774" t="s">
        <v>1307</v>
      </c>
      <c r="J774" t="s">
        <v>1307</v>
      </c>
      <c r="K774" t="s">
        <v>1307</v>
      </c>
      <c r="L774" t="s">
        <v>1307</v>
      </c>
      <c r="M774" t="s">
        <v>1307</v>
      </c>
      <c r="O774" t="s">
        <v>1307</v>
      </c>
      <c r="P774" t="s">
        <v>1307</v>
      </c>
      <c r="R774" t="s">
        <v>1307</v>
      </c>
      <c r="S774" t="s">
        <v>1307</v>
      </c>
      <c r="T774" t="s">
        <v>1307</v>
      </c>
      <c r="U774" t="s">
        <v>1307</v>
      </c>
      <c r="V774" t="s">
        <v>1307</v>
      </c>
    </row>
    <row r="775" spans="1:22">
      <c r="A775" t="s">
        <v>1269</v>
      </c>
      <c r="B775" s="16" t="str">
        <f>VLOOKUP(A775,'Planning Periods'!$E$2:$N$540,10,FALSE)</f>
        <v>12/31/2015 - 12/31/2023</v>
      </c>
      <c r="C775" s="91">
        <v>2017</v>
      </c>
      <c r="D775" s="91" t="str">
        <f t="shared" si="11"/>
        <v>Gonzales 2017</v>
      </c>
      <c r="E775" t="s">
        <v>1307</v>
      </c>
      <c r="F775" t="s">
        <v>1307</v>
      </c>
      <c r="G775" t="s">
        <v>1307</v>
      </c>
      <c r="H775" t="s">
        <v>1307</v>
      </c>
      <c r="J775" t="s">
        <v>1307</v>
      </c>
      <c r="K775" t="s">
        <v>1307</v>
      </c>
      <c r="L775" t="s">
        <v>1307</v>
      </c>
      <c r="M775" t="s">
        <v>1307</v>
      </c>
      <c r="O775" t="s">
        <v>1307</v>
      </c>
      <c r="P775" t="s">
        <v>1307</v>
      </c>
      <c r="R775" t="s">
        <v>1307</v>
      </c>
      <c r="S775" t="s">
        <v>1307</v>
      </c>
      <c r="T775" t="s">
        <v>1307</v>
      </c>
      <c r="U775" t="s">
        <v>1307</v>
      </c>
      <c r="V775" t="s">
        <v>1307</v>
      </c>
    </row>
    <row r="776" spans="1:22">
      <c r="A776" s="92" t="s">
        <v>982</v>
      </c>
      <c r="B776" s="16"/>
      <c r="C776" s="91">
        <v>2013</v>
      </c>
      <c r="D776" s="91" t="str">
        <f t="shared" si="11"/>
        <v>Grand Terrace 2013</v>
      </c>
      <c r="E776" t="s">
        <v>1307</v>
      </c>
      <c r="F776" t="s">
        <v>1307</v>
      </c>
      <c r="G776" t="s">
        <v>1307</v>
      </c>
      <c r="H776" t="s">
        <v>1307</v>
      </c>
      <c r="J776" t="s">
        <v>1307</v>
      </c>
      <c r="K776" t="s">
        <v>1307</v>
      </c>
      <c r="L776" t="s">
        <v>1307</v>
      </c>
      <c r="M776" t="s">
        <v>1307</v>
      </c>
      <c r="O776" t="s">
        <v>1307</v>
      </c>
      <c r="P776" t="s">
        <v>1307</v>
      </c>
      <c r="R776" t="s">
        <v>1307</v>
      </c>
      <c r="S776" t="s">
        <v>1307</v>
      </c>
      <c r="T776" t="s">
        <v>1307</v>
      </c>
      <c r="U776" t="s">
        <v>1307</v>
      </c>
      <c r="V776" t="s">
        <v>1307</v>
      </c>
    </row>
    <row r="777" spans="1:22">
      <c r="A777" s="92" t="s">
        <v>982</v>
      </c>
      <c r="B777" s="16" t="str">
        <f>VLOOKUP(A777,'Planning Periods'!$E$2:$N$540,10,FALSE)</f>
        <v>10/15/2021 - 10/15/2029</v>
      </c>
      <c r="C777" s="91">
        <v>2014</v>
      </c>
      <c r="D777" s="91" t="str">
        <f t="shared" si="11"/>
        <v>Grand Terrace 2014</v>
      </c>
      <c r="E777" s="91" t="s">
        <v>1307</v>
      </c>
      <c r="F777" s="363" t="s">
        <v>1307</v>
      </c>
      <c r="G777" s="91" t="s">
        <v>1307</v>
      </c>
      <c r="H777" s="91" t="s">
        <v>1307</v>
      </c>
      <c r="I777" s="90"/>
      <c r="J777" s="91" t="s">
        <v>1307</v>
      </c>
      <c r="K777" s="363" t="s">
        <v>1307</v>
      </c>
      <c r="L777" s="91" t="s">
        <v>1307</v>
      </c>
      <c r="M777" s="91" t="s">
        <v>1307</v>
      </c>
      <c r="N777" s="90"/>
      <c r="O777" s="91" t="s">
        <v>1307</v>
      </c>
      <c r="P777" s="91" t="s">
        <v>1307</v>
      </c>
      <c r="Q777" s="90"/>
      <c r="R777" s="91" t="s">
        <v>1307</v>
      </c>
      <c r="S777" s="91" t="s">
        <v>1307</v>
      </c>
      <c r="T777" s="90" t="s">
        <v>1307</v>
      </c>
      <c r="U777" s="91" t="s">
        <v>1307</v>
      </c>
      <c r="V777" s="91" t="s">
        <v>1307</v>
      </c>
    </row>
    <row r="778" spans="1:22">
      <c r="A778" s="92" t="s">
        <v>982</v>
      </c>
      <c r="B778" s="16" t="str">
        <f>VLOOKUP(A778,'Planning Periods'!$E$2:$N$540,10,FALSE)</f>
        <v>10/15/2021 - 10/15/2029</v>
      </c>
      <c r="C778" s="91">
        <v>2015</v>
      </c>
      <c r="D778" s="91" t="str">
        <f t="shared" si="11"/>
        <v>Grand Terrace 2015</v>
      </c>
      <c r="E778" s="91">
        <v>28</v>
      </c>
      <c r="F778" s="363">
        <v>0</v>
      </c>
      <c r="G778" s="91">
        <v>0</v>
      </c>
      <c r="H778" s="91">
        <v>0</v>
      </c>
      <c r="I778" s="90"/>
      <c r="J778" s="91">
        <v>19</v>
      </c>
      <c r="K778" s="363">
        <v>0</v>
      </c>
      <c r="L778" s="91">
        <v>0</v>
      </c>
      <c r="M778" s="91">
        <v>0</v>
      </c>
      <c r="N778" s="90"/>
      <c r="O778" s="91">
        <v>22</v>
      </c>
      <c r="P778" s="91">
        <v>10</v>
      </c>
      <c r="Q778" s="90"/>
      <c r="R778" s="91">
        <v>49</v>
      </c>
      <c r="S778" s="91">
        <v>0</v>
      </c>
      <c r="T778" s="90">
        <v>0</v>
      </c>
      <c r="U778" s="91">
        <v>118</v>
      </c>
      <c r="V778" s="91">
        <v>10</v>
      </c>
    </row>
    <row r="779" spans="1:22">
      <c r="A779" s="92" t="s">
        <v>982</v>
      </c>
      <c r="B779" s="16" t="str">
        <f>VLOOKUP(A779,'Planning Periods'!$E$2:$N$540,10,FALSE)</f>
        <v>10/15/2021 - 10/15/2029</v>
      </c>
      <c r="C779" s="91">
        <v>2016</v>
      </c>
      <c r="D779" s="91" t="str">
        <f t="shared" si="11"/>
        <v>Grand Terrace 2016</v>
      </c>
      <c r="E779" s="91">
        <v>28</v>
      </c>
      <c r="F779" s="363">
        <v>0</v>
      </c>
      <c r="G779" s="91">
        <v>0</v>
      </c>
      <c r="H779" s="91">
        <v>0</v>
      </c>
      <c r="I779" s="90"/>
      <c r="J779" s="91">
        <v>19</v>
      </c>
      <c r="K779" s="363">
        <v>0</v>
      </c>
      <c r="L779" s="91">
        <v>0</v>
      </c>
      <c r="M779" s="91">
        <v>0</v>
      </c>
      <c r="N779" s="90"/>
      <c r="O779" s="91">
        <v>22</v>
      </c>
      <c r="P779" s="91">
        <v>5</v>
      </c>
      <c r="Q779" s="90"/>
      <c r="R779" s="91">
        <v>49</v>
      </c>
      <c r="S779" s="91">
        <v>0</v>
      </c>
      <c r="T779" s="90">
        <v>0</v>
      </c>
      <c r="U779" s="91">
        <v>118</v>
      </c>
      <c r="V779" s="91">
        <v>5</v>
      </c>
    </row>
    <row r="780" spans="1:22">
      <c r="A780" s="92" t="s">
        <v>982</v>
      </c>
      <c r="B780" s="16" t="str">
        <f>VLOOKUP(A780,'Planning Periods'!$E$2:$N$540,10,FALSE)</f>
        <v>10/15/2021 - 10/15/2029</v>
      </c>
      <c r="C780" s="91">
        <v>2017</v>
      </c>
      <c r="D780" s="91" t="str">
        <f t="shared" si="11"/>
        <v>Grand Terrace 2017</v>
      </c>
      <c r="E780" s="91">
        <v>28</v>
      </c>
      <c r="F780" s="363">
        <v>0</v>
      </c>
      <c r="G780" s="91">
        <v>0</v>
      </c>
      <c r="H780" s="91">
        <v>0</v>
      </c>
      <c r="I780" s="90"/>
      <c r="J780" s="91">
        <v>19</v>
      </c>
      <c r="K780" s="363">
        <v>0</v>
      </c>
      <c r="L780" s="91">
        <v>0</v>
      </c>
      <c r="M780" s="91">
        <v>0</v>
      </c>
      <c r="N780" s="90"/>
      <c r="O780" s="91">
        <v>22</v>
      </c>
      <c r="P780" s="91">
        <v>1</v>
      </c>
      <c r="Q780" s="90"/>
      <c r="R780" s="91">
        <v>49</v>
      </c>
      <c r="S780" s="91">
        <v>21</v>
      </c>
      <c r="T780" s="90">
        <v>0</v>
      </c>
      <c r="U780" s="91">
        <v>118</v>
      </c>
      <c r="V780" s="91">
        <v>22</v>
      </c>
    </row>
    <row r="781" spans="1:22">
      <c r="A781" s="92" t="s">
        <v>979</v>
      </c>
      <c r="B781" s="16" t="str">
        <f>VLOOKUP(A781,'Planning Periods'!$E$2:$N$540,10,FALSE)</f>
        <v>08/15/2019 - 08/15/2027</v>
      </c>
      <c r="C781" s="91">
        <v>2014</v>
      </c>
      <c r="D781" s="91" t="str">
        <f t="shared" si="11"/>
        <v>Grass Valley 2014</v>
      </c>
      <c r="E781" s="91">
        <v>122</v>
      </c>
      <c r="F781" s="363">
        <v>10</v>
      </c>
      <c r="G781" s="91">
        <v>10</v>
      </c>
      <c r="H781" s="91">
        <v>0</v>
      </c>
      <c r="I781" s="90"/>
      <c r="J781" s="91">
        <v>88</v>
      </c>
      <c r="K781" s="363">
        <v>74</v>
      </c>
      <c r="L781" s="91">
        <v>72</v>
      </c>
      <c r="M781" s="91">
        <v>2</v>
      </c>
      <c r="N781" s="90"/>
      <c r="O781" s="91">
        <v>100</v>
      </c>
      <c r="P781" s="91">
        <v>0</v>
      </c>
      <c r="Q781" s="90"/>
      <c r="R781" s="91">
        <v>220</v>
      </c>
      <c r="S781" s="91">
        <v>0</v>
      </c>
      <c r="T781" s="90">
        <v>2</v>
      </c>
      <c r="U781" s="91">
        <v>530</v>
      </c>
      <c r="V781" s="91">
        <v>84</v>
      </c>
    </row>
    <row r="782" spans="1:22">
      <c r="A782" s="92" t="s">
        <v>979</v>
      </c>
      <c r="B782" s="16" t="str">
        <f>VLOOKUP(A782,'Planning Periods'!$E$2:$N$540,10,FALSE)</f>
        <v>08/15/2019 - 08/15/2027</v>
      </c>
      <c r="C782" s="91">
        <v>2015</v>
      </c>
      <c r="D782" s="91" t="str">
        <f t="shared" si="11"/>
        <v>Grass Valley 2015</v>
      </c>
      <c r="E782" s="91">
        <v>122</v>
      </c>
      <c r="F782" s="363">
        <v>2</v>
      </c>
      <c r="G782" s="91">
        <v>2</v>
      </c>
      <c r="H782" s="91">
        <v>0</v>
      </c>
      <c r="I782" s="90"/>
      <c r="J782" s="91">
        <v>88</v>
      </c>
      <c r="K782" s="363">
        <v>0</v>
      </c>
      <c r="L782" s="91">
        <v>0</v>
      </c>
      <c r="M782" s="91">
        <v>0</v>
      </c>
      <c r="N782" s="90"/>
      <c r="O782" s="91">
        <v>100</v>
      </c>
      <c r="P782" s="91">
        <v>0</v>
      </c>
      <c r="Q782" s="90"/>
      <c r="R782" s="91">
        <v>220</v>
      </c>
      <c r="S782" s="91">
        <v>5</v>
      </c>
      <c r="T782" s="90">
        <v>0</v>
      </c>
      <c r="U782" s="91">
        <v>530</v>
      </c>
      <c r="V782" s="91">
        <v>7</v>
      </c>
    </row>
    <row r="783" spans="1:22">
      <c r="A783" s="92" t="s">
        <v>979</v>
      </c>
      <c r="B783" s="16" t="str">
        <f>VLOOKUP(A783,'Planning Periods'!$E$2:$N$540,10,FALSE)</f>
        <v>08/15/2019 - 08/15/2027</v>
      </c>
      <c r="C783" s="91">
        <v>2016</v>
      </c>
      <c r="D783" s="91" t="str">
        <f t="shared" si="11"/>
        <v>Grass Valley 2016</v>
      </c>
      <c r="E783" s="91">
        <v>122</v>
      </c>
      <c r="F783" s="363">
        <v>1</v>
      </c>
      <c r="G783" s="91">
        <v>1</v>
      </c>
      <c r="H783" s="91">
        <v>0</v>
      </c>
      <c r="I783" s="90"/>
      <c r="J783" s="91">
        <v>88</v>
      </c>
      <c r="K783" s="363">
        <v>0</v>
      </c>
      <c r="L783" s="91">
        <v>0</v>
      </c>
      <c r="M783" s="91">
        <v>0</v>
      </c>
      <c r="N783" s="90"/>
      <c r="O783" s="91">
        <v>100</v>
      </c>
      <c r="P783" s="91">
        <v>1</v>
      </c>
      <c r="Q783" s="90"/>
      <c r="R783" s="91">
        <v>220</v>
      </c>
      <c r="S783" s="91">
        <v>0</v>
      </c>
      <c r="T783" s="90">
        <v>0</v>
      </c>
      <c r="U783" s="91">
        <v>530</v>
      </c>
      <c r="V783" s="91">
        <v>2</v>
      </c>
    </row>
    <row r="784" spans="1:22">
      <c r="A784" s="92" t="s">
        <v>979</v>
      </c>
      <c r="B784" s="16" t="str">
        <f>VLOOKUP(A784,'Planning Periods'!$E$2:$N$540,10,FALSE)</f>
        <v>08/15/2019 - 08/15/2027</v>
      </c>
      <c r="C784" s="91">
        <v>2017</v>
      </c>
      <c r="D784" s="91" t="str">
        <f t="shared" si="11"/>
        <v>Grass Valley 2017</v>
      </c>
      <c r="E784" s="91" t="s">
        <v>1307</v>
      </c>
      <c r="F784" s="363" t="s">
        <v>1307</v>
      </c>
      <c r="G784" s="91" t="s">
        <v>1307</v>
      </c>
      <c r="H784" s="91" t="s">
        <v>1307</v>
      </c>
      <c r="I784" s="90"/>
      <c r="J784" s="91" t="s">
        <v>1307</v>
      </c>
      <c r="K784" s="363" t="s">
        <v>1307</v>
      </c>
      <c r="L784" s="91" t="s">
        <v>1307</v>
      </c>
      <c r="M784" s="91" t="s">
        <v>1307</v>
      </c>
      <c r="N784" s="90"/>
      <c r="O784" s="91" t="s">
        <v>1307</v>
      </c>
      <c r="P784" s="91" t="s">
        <v>1307</v>
      </c>
      <c r="Q784" s="90"/>
      <c r="R784" s="91" t="s">
        <v>1307</v>
      </c>
      <c r="S784" s="91" t="s">
        <v>1307</v>
      </c>
      <c r="T784" s="90" t="s">
        <v>1307</v>
      </c>
      <c r="U784" s="91" t="s">
        <v>1307</v>
      </c>
      <c r="V784" s="91" t="s">
        <v>1307</v>
      </c>
    </row>
    <row r="785" spans="1:22">
      <c r="A785" t="s">
        <v>1192</v>
      </c>
      <c r="B785" s="16" t="str">
        <f>VLOOKUP(A785,'Planning Periods'!$E$2:$N$540,10,FALSE)</f>
        <v>12/31/2015 - 12/31/2023</v>
      </c>
      <c r="C785" s="91">
        <v>2014</v>
      </c>
      <c r="D785" s="91" t="str">
        <f t="shared" si="11"/>
        <v>Greenfield 2014</v>
      </c>
      <c r="E785" s="363" t="s">
        <v>1307</v>
      </c>
      <c r="F785" s="363" t="s">
        <v>1307</v>
      </c>
      <c r="G785" s="363" t="s">
        <v>1307</v>
      </c>
      <c r="H785" s="363" t="s">
        <v>1307</v>
      </c>
      <c r="I785" s="363">
        <v>0</v>
      </c>
      <c r="J785" s="363" t="s">
        <v>1307</v>
      </c>
      <c r="K785" s="363" t="s">
        <v>1307</v>
      </c>
      <c r="L785" s="363" t="s">
        <v>1307</v>
      </c>
      <c r="M785" s="363" t="s">
        <v>1307</v>
      </c>
      <c r="N785" s="363">
        <v>0</v>
      </c>
      <c r="O785" s="363" t="s">
        <v>1307</v>
      </c>
      <c r="P785" s="363" t="s">
        <v>1307</v>
      </c>
      <c r="Q785" s="363"/>
      <c r="R785" s="363" t="s">
        <v>1307</v>
      </c>
      <c r="S785" s="363" t="s">
        <v>1307</v>
      </c>
      <c r="T785" s="363" t="s">
        <v>1307</v>
      </c>
      <c r="U785" s="363" t="s">
        <v>1307</v>
      </c>
      <c r="V785" s="363" t="s">
        <v>1307</v>
      </c>
    </row>
    <row r="786" spans="1:22">
      <c r="A786" t="s">
        <v>1192</v>
      </c>
      <c r="B786" s="16" t="str">
        <f>VLOOKUP(A786,'Planning Periods'!$E$2:$N$540,10,FALSE)</f>
        <v>12/31/2015 - 12/31/2023</v>
      </c>
      <c r="C786" s="91">
        <v>2015</v>
      </c>
      <c r="D786" s="91" t="str">
        <f t="shared" si="11"/>
        <v>Greenfield 2015</v>
      </c>
      <c r="E786" t="s">
        <v>1307</v>
      </c>
      <c r="F786" t="s">
        <v>1307</v>
      </c>
      <c r="G786" t="s">
        <v>1307</v>
      </c>
      <c r="H786" t="s">
        <v>1307</v>
      </c>
      <c r="J786" t="s">
        <v>1307</v>
      </c>
      <c r="K786" t="s">
        <v>1307</v>
      </c>
      <c r="L786" t="s">
        <v>1307</v>
      </c>
      <c r="M786" t="s">
        <v>1307</v>
      </c>
      <c r="O786" t="s">
        <v>1307</v>
      </c>
      <c r="P786" t="s">
        <v>1307</v>
      </c>
      <c r="R786" t="s">
        <v>1307</v>
      </c>
      <c r="S786" t="s">
        <v>1307</v>
      </c>
      <c r="T786" t="s">
        <v>1307</v>
      </c>
      <c r="U786" t="s">
        <v>1307</v>
      </c>
      <c r="V786" t="s">
        <v>1307</v>
      </c>
    </row>
    <row r="787" spans="1:22">
      <c r="A787" t="s">
        <v>1192</v>
      </c>
      <c r="B787" s="16" t="str">
        <f>VLOOKUP(A787,'Planning Periods'!$E$2:$N$540,10,FALSE)</f>
        <v>12/31/2015 - 12/31/2023</v>
      </c>
      <c r="C787" s="91">
        <v>2016</v>
      </c>
      <c r="D787" s="91" t="str">
        <f t="shared" si="11"/>
        <v>Greenfield 2016</v>
      </c>
      <c r="E787" t="s">
        <v>1307</v>
      </c>
      <c r="F787" t="s">
        <v>1307</v>
      </c>
      <c r="G787" t="s">
        <v>1307</v>
      </c>
      <c r="H787" t="s">
        <v>1307</v>
      </c>
      <c r="J787" t="s">
        <v>1307</v>
      </c>
      <c r="K787" t="s">
        <v>1307</v>
      </c>
      <c r="L787" t="s">
        <v>1307</v>
      </c>
      <c r="M787" t="s">
        <v>1307</v>
      </c>
      <c r="O787" t="s">
        <v>1307</v>
      </c>
      <c r="P787" t="s">
        <v>1307</v>
      </c>
      <c r="R787" t="s">
        <v>1307</v>
      </c>
      <c r="S787" t="s">
        <v>1307</v>
      </c>
      <c r="T787" t="s">
        <v>1307</v>
      </c>
      <c r="U787" t="s">
        <v>1307</v>
      </c>
      <c r="V787" t="s">
        <v>1307</v>
      </c>
    </row>
    <row r="788" spans="1:22">
      <c r="A788" t="s">
        <v>1192</v>
      </c>
      <c r="B788" s="16" t="str">
        <f>VLOOKUP(A788,'Planning Periods'!$E$2:$N$540,10,FALSE)</f>
        <v>12/31/2015 - 12/31/2023</v>
      </c>
      <c r="C788" s="91">
        <v>2017</v>
      </c>
      <c r="D788" s="91" t="str">
        <f t="shared" si="11"/>
        <v>Greenfield 2017</v>
      </c>
      <c r="E788" t="s">
        <v>1307</v>
      </c>
      <c r="F788" t="s">
        <v>1307</v>
      </c>
      <c r="G788" t="s">
        <v>1307</v>
      </c>
      <c r="H788" t="s">
        <v>1307</v>
      </c>
      <c r="J788" t="s">
        <v>1307</v>
      </c>
      <c r="K788" t="s">
        <v>1307</v>
      </c>
      <c r="L788" t="s">
        <v>1307</v>
      </c>
      <c r="M788" t="s">
        <v>1307</v>
      </c>
      <c r="O788" t="s">
        <v>1307</v>
      </c>
      <c r="P788" t="s">
        <v>1307</v>
      </c>
      <c r="R788" t="s">
        <v>1307</v>
      </c>
      <c r="S788" t="s">
        <v>1307</v>
      </c>
      <c r="T788" t="s">
        <v>1307</v>
      </c>
      <c r="U788" t="s">
        <v>1307</v>
      </c>
      <c r="V788" t="s">
        <v>1307</v>
      </c>
    </row>
    <row r="789" spans="1:22">
      <c r="A789" s="92" t="s">
        <v>1171</v>
      </c>
      <c r="B789" s="16" t="str">
        <f>VLOOKUP(A789,'Planning Periods'!$E$2:$N$540,10,FALSE)</f>
        <v>06/15/2022 - 06/15/2030</v>
      </c>
      <c r="C789" s="91">
        <v>2014</v>
      </c>
      <c r="D789" s="91" t="str">
        <f t="shared" si="11"/>
        <v>Gridley 2014</v>
      </c>
      <c r="E789" s="91">
        <v>322</v>
      </c>
      <c r="F789" s="363">
        <v>0</v>
      </c>
      <c r="G789" s="91">
        <v>0</v>
      </c>
      <c r="H789" s="91">
        <v>0</v>
      </c>
      <c r="I789" s="90"/>
      <c r="J789" s="91">
        <v>135</v>
      </c>
      <c r="K789" s="363">
        <v>0</v>
      </c>
      <c r="L789" s="91">
        <v>0</v>
      </c>
      <c r="M789" s="91">
        <v>0</v>
      </c>
      <c r="N789" s="90"/>
      <c r="O789" s="91">
        <v>279</v>
      </c>
      <c r="P789" s="91">
        <v>0</v>
      </c>
      <c r="Q789" s="90"/>
      <c r="R789" s="91">
        <v>321</v>
      </c>
      <c r="S789" s="91">
        <v>8</v>
      </c>
      <c r="T789" s="90">
        <v>0</v>
      </c>
      <c r="U789" s="91">
        <v>1057</v>
      </c>
      <c r="V789" s="91">
        <v>8</v>
      </c>
    </row>
    <row r="790" spans="1:22">
      <c r="A790" s="92" t="s">
        <v>1171</v>
      </c>
      <c r="B790" s="16" t="str">
        <f>VLOOKUP(A790,'Planning Periods'!$E$2:$N$540,10,FALSE)</f>
        <v>06/15/2022 - 06/15/2030</v>
      </c>
      <c r="C790" s="91">
        <v>2015</v>
      </c>
      <c r="D790" s="91" t="str">
        <f t="shared" si="11"/>
        <v>Gridley 2015</v>
      </c>
      <c r="E790" s="91">
        <v>322</v>
      </c>
      <c r="F790" s="363">
        <v>0</v>
      </c>
      <c r="G790" s="91">
        <v>0</v>
      </c>
      <c r="H790" s="91">
        <v>0</v>
      </c>
      <c r="I790" s="90"/>
      <c r="J790" s="91">
        <v>135</v>
      </c>
      <c r="K790" s="363">
        <v>0</v>
      </c>
      <c r="L790" s="91">
        <v>0</v>
      </c>
      <c r="M790" s="91">
        <v>0</v>
      </c>
      <c r="N790" s="90"/>
      <c r="O790" s="91">
        <v>279</v>
      </c>
      <c r="P790" s="91">
        <v>0</v>
      </c>
      <c r="Q790" s="90"/>
      <c r="R790" s="91">
        <v>321</v>
      </c>
      <c r="S790" s="91">
        <v>3</v>
      </c>
      <c r="T790" s="90">
        <v>0</v>
      </c>
      <c r="U790" s="91">
        <v>1057</v>
      </c>
      <c r="V790" s="91">
        <v>3</v>
      </c>
    </row>
    <row r="791" spans="1:22">
      <c r="A791" s="92" t="s">
        <v>1171</v>
      </c>
      <c r="B791" s="16" t="str">
        <f>VLOOKUP(A791,'Planning Periods'!$E$2:$N$540,10,FALSE)</f>
        <v>06/15/2022 - 06/15/2030</v>
      </c>
      <c r="C791" s="91">
        <v>2016</v>
      </c>
      <c r="D791" s="91" t="str">
        <f t="shared" si="11"/>
        <v>Gridley 2016</v>
      </c>
      <c r="E791" s="91">
        <v>322</v>
      </c>
      <c r="F791" s="363">
        <v>0</v>
      </c>
      <c r="G791" s="91">
        <v>0</v>
      </c>
      <c r="H791" s="91">
        <v>0</v>
      </c>
      <c r="I791" s="90"/>
      <c r="J791" s="91">
        <v>135</v>
      </c>
      <c r="K791" s="363">
        <v>0</v>
      </c>
      <c r="L791" s="91">
        <v>0</v>
      </c>
      <c r="M791" s="91">
        <v>0</v>
      </c>
      <c r="N791" s="90"/>
      <c r="O791" s="91">
        <v>279</v>
      </c>
      <c r="P791" s="91">
        <v>0</v>
      </c>
      <c r="Q791" s="90"/>
      <c r="R791" s="91">
        <v>321</v>
      </c>
      <c r="S791" s="91">
        <v>16</v>
      </c>
      <c r="T791" s="90">
        <v>0</v>
      </c>
      <c r="U791" s="91">
        <v>1057</v>
      </c>
      <c r="V791" s="91">
        <v>16</v>
      </c>
    </row>
    <row r="792" spans="1:22">
      <c r="A792" s="92" t="s">
        <v>1171</v>
      </c>
      <c r="B792" s="16" t="str">
        <f>VLOOKUP(A792,'Planning Periods'!$E$2:$N$540,10,FALSE)</f>
        <v>06/15/2022 - 06/15/2030</v>
      </c>
      <c r="C792" s="91">
        <v>2017</v>
      </c>
      <c r="D792" s="91" t="str">
        <f t="shared" si="11"/>
        <v>Gridley 2017</v>
      </c>
      <c r="E792" s="91">
        <v>322</v>
      </c>
      <c r="F792" s="363">
        <v>0</v>
      </c>
      <c r="G792" s="91">
        <v>0</v>
      </c>
      <c r="H792" s="91">
        <v>0</v>
      </c>
      <c r="I792" s="90"/>
      <c r="J792" s="91">
        <v>135</v>
      </c>
      <c r="K792" s="363">
        <v>0</v>
      </c>
      <c r="L792" s="91">
        <v>0</v>
      </c>
      <c r="M792" s="91">
        <v>0</v>
      </c>
      <c r="N792" s="90"/>
      <c r="O792" s="91">
        <v>279</v>
      </c>
      <c r="P792" s="91">
        <v>0</v>
      </c>
      <c r="Q792" s="90"/>
      <c r="R792" s="91">
        <v>321</v>
      </c>
      <c r="S792" s="91">
        <v>19</v>
      </c>
      <c r="T792" s="90">
        <v>0</v>
      </c>
      <c r="U792" s="91">
        <v>1057</v>
      </c>
      <c r="V792" s="91">
        <v>19</v>
      </c>
    </row>
    <row r="793" spans="1:22">
      <c r="A793" s="92" t="s">
        <v>1015</v>
      </c>
      <c r="B793" s="16" t="str">
        <f>VLOOKUP(A793,'Planning Periods'!$E$2:$N$540,10,FALSE)</f>
        <v>01/01/2021 - 12/31/2028</v>
      </c>
      <c r="C793" s="91">
        <v>2014</v>
      </c>
      <c r="D793" s="91" t="str">
        <f t="shared" si="11"/>
        <v>Grover Beach 2014</v>
      </c>
      <c r="E793" s="91">
        <v>41</v>
      </c>
      <c r="F793" s="363">
        <v>0</v>
      </c>
      <c r="G793" s="91">
        <v>0</v>
      </c>
      <c r="H793" s="91">
        <v>0</v>
      </c>
      <c r="I793" s="90"/>
      <c r="J793" s="91">
        <v>26</v>
      </c>
      <c r="K793" s="363">
        <v>1</v>
      </c>
      <c r="L793" s="91">
        <v>1</v>
      </c>
      <c r="M793" s="91">
        <v>0</v>
      </c>
      <c r="N793" s="90"/>
      <c r="O793" s="91">
        <v>29</v>
      </c>
      <c r="P793" s="91">
        <v>0</v>
      </c>
      <c r="Q793" s="90"/>
      <c r="R793" s="91">
        <v>69</v>
      </c>
      <c r="S793" s="91">
        <v>12</v>
      </c>
      <c r="T793" s="90">
        <v>0</v>
      </c>
      <c r="U793" s="91">
        <v>165</v>
      </c>
      <c r="V793" s="91">
        <v>13</v>
      </c>
    </row>
    <row r="794" spans="1:22">
      <c r="A794" s="92" t="s">
        <v>1015</v>
      </c>
      <c r="B794" s="16" t="str">
        <f>VLOOKUP(A794,'Planning Periods'!$E$2:$N$540,10,FALSE)</f>
        <v>01/01/2021 - 12/31/2028</v>
      </c>
      <c r="C794" s="91">
        <v>2015</v>
      </c>
      <c r="D794" s="91" t="str">
        <f t="shared" si="11"/>
        <v>Grover Beach 2015</v>
      </c>
      <c r="E794" s="91">
        <v>41</v>
      </c>
      <c r="F794" s="363">
        <v>0</v>
      </c>
      <c r="G794" s="91">
        <v>0</v>
      </c>
      <c r="H794" s="91">
        <v>0</v>
      </c>
      <c r="I794" s="90"/>
      <c r="J794" s="91">
        <v>26</v>
      </c>
      <c r="K794" s="363">
        <v>2</v>
      </c>
      <c r="L794" s="91">
        <v>2</v>
      </c>
      <c r="M794" s="91">
        <v>0</v>
      </c>
      <c r="N794" s="90"/>
      <c r="O794" s="91">
        <v>29</v>
      </c>
      <c r="P794" s="91">
        <v>0</v>
      </c>
      <c r="Q794" s="90"/>
      <c r="R794" s="91">
        <v>69</v>
      </c>
      <c r="S794" s="91">
        <v>30</v>
      </c>
      <c r="T794" s="90">
        <v>0</v>
      </c>
      <c r="U794" s="91">
        <v>165</v>
      </c>
      <c r="V794" s="91">
        <v>32</v>
      </c>
    </row>
    <row r="795" spans="1:22">
      <c r="A795" s="92" t="s">
        <v>1015</v>
      </c>
      <c r="B795" s="16" t="str">
        <f>VLOOKUP(A795,'Planning Periods'!$E$2:$N$540,10,FALSE)</f>
        <v>01/01/2021 - 12/31/2028</v>
      </c>
      <c r="C795" s="91">
        <v>2016</v>
      </c>
      <c r="D795" s="91" t="str">
        <f t="shared" si="11"/>
        <v>Grover Beach 2016</v>
      </c>
      <c r="E795" s="91">
        <v>41</v>
      </c>
      <c r="F795" s="363">
        <v>0</v>
      </c>
      <c r="G795" s="91">
        <v>0</v>
      </c>
      <c r="H795" s="91">
        <v>0</v>
      </c>
      <c r="I795" s="90"/>
      <c r="J795" s="91">
        <v>26</v>
      </c>
      <c r="K795" s="363">
        <v>2</v>
      </c>
      <c r="L795" s="91">
        <v>2</v>
      </c>
      <c r="M795" s="91">
        <v>0</v>
      </c>
      <c r="N795" s="90"/>
      <c r="O795" s="91">
        <v>29</v>
      </c>
      <c r="P795" s="91">
        <v>0</v>
      </c>
      <c r="Q795" s="90"/>
      <c r="R795" s="91">
        <v>69</v>
      </c>
      <c r="S795" s="91">
        <v>21</v>
      </c>
      <c r="T795" s="90">
        <v>0</v>
      </c>
      <c r="U795" s="91">
        <v>165</v>
      </c>
      <c r="V795" s="91">
        <v>23</v>
      </c>
    </row>
    <row r="796" spans="1:22">
      <c r="A796" s="92" t="s">
        <v>1015</v>
      </c>
      <c r="B796" s="16" t="str">
        <f>VLOOKUP(A796,'Planning Periods'!$E$2:$N$540,10,FALSE)</f>
        <v>01/01/2021 - 12/31/2028</v>
      </c>
      <c r="C796" s="91">
        <v>2017</v>
      </c>
      <c r="D796" s="91" t="str">
        <f t="shared" si="11"/>
        <v>Grover Beach 2017</v>
      </c>
      <c r="E796" s="91">
        <v>41</v>
      </c>
      <c r="F796" s="363">
        <v>0</v>
      </c>
      <c r="G796" s="91">
        <v>0</v>
      </c>
      <c r="H796" s="91">
        <v>0</v>
      </c>
      <c r="I796" s="90"/>
      <c r="J796" s="91">
        <v>26</v>
      </c>
      <c r="K796" s="363">
        <v>0</v>
      </c>
      <c r="L796" s="91">
        <v>0</v>
      </c>
      <c r="M796" s="91">
        <v>0</v>
      </c>
      <c r="N796" s="90"/>
      <c r="O796" s="91">
        <v>29</v>
      </c>
      <c r="P796" s="91">
        <v>0</v>
      </c>
      <c r="Q796" s="90"/>
      <c r="R796" s="91">
        <v>69</v>
      </c>
      <c r="S796" s="91">
        <v>17</v>
      </c>
      <c r="T796" s="90">
        <v>0</v>
      </c>
      <c r="U796" s="91">
        <v>165</v>
      </c>
      <c r="V796" s="91">
        <v>17</v>
      </c>
    </row>
    <row r="797" spans="1:22">
      <c r="A797" t="s">
        <v>1172</v>
      </c>
      <c r="B797" s="16" t="str">
        <f>VLOOKUP(A797,'Planning Periods'!$E$2:$N$540,10,FALSE)</f>
        <v>02/15/2023 - 02/15/2031</v>
      </c>
      <c r="C797" s="91">
        <v>2014</v>
      </c>
      <c r="D797" s="91" t="str">
        <f t="shared" si="11"/>
        <v>Guadalupe 2014</v>
      </c>
      <c r="E797" s="363" t="s">
        <v>1307</v>
      </c>
      <c r="F797" s="363" t="s">
        <v>1307</v>
      </c>
      <c r="G797" s="363" t="s">
        <v>1307</v>
      </c>
      <c r="H797" s="363" t="s">
        <v>1307</v>
      </c>
      <c r="I797" s="363">
        <v>0</v>
      </c>
      <c r="J797" s="363" t="s">
        <v>1307</v>
      </c>
      <c r="K797" s="363" t="s">
        <v>1307</v>
      </c>
      <c r="L797" s="363" t="s">
        <v>1307</v>
      </c>
      <c r="M797" s="363" t="s">
        <v>1307</v>
      </c>
      <c r="N797" s="363">
        <v>0</v>
      </c>
      <c r="O797" s="363" t="s">
        <v>1307</v>
      </c>
      <c r="P797" s="363" t="s">
        <v>1307</v>
      </c>
      <c r="Q797" s="363"/>
      <c r="R797" s="363" t="s">
        <v>1307</v>
      </c>
      <c r="S797" s="363" t="s">
        <v>1307</v>
      </c>
      <c r="T797" s="363" t="s">
        <v>1307</v>
      </c>
      <c r="U797" s="363" t="s">
        <v>1307</v>
      </c>
      <c r="V797" s="363" t="s">
        <v>1307</v>
      </c>
    </row>
    <row r="798" spans="1:22">
      <c r="A798" t="s">
        <v>1172</v>
      </c>
      <c r="B798" s="16" t="str">
        <f>VLOOKUP(A798,'Planning Periods'!$E$2:$N$540,10,FALSE)</f>
        <v>02/15/2023 - 02/15/2031</v>
      </c>
      <c r="C798" s="91">
        <v>2015</v>
      </c>
      <c r="D798" s="91" t="str">
        <f t="shared" si="11"/>
        <v>Guadalupe 2015</v>
      </c>
      <c r="E798" t="s">
        <v>1307</v>
      </c>
      <c r="F798" t="s">
        <v>1307</v>
      </c>
      <c r="G798" t="s">
        <v>1307</v>
      </c>
      <c r="H798" t="s">
        <v>1307</v>
      </c>
      <c r="J798" t="s">
        <v>1307</v>
      </c>
      <c r="K798" t="s">
        <v>1307</v>
      </c>
      <c r="L798" t="s">
        <v>1307</v>
      </c>
      <c r="M798" t="s">
        <v>1307</v>
      </c>
      <c r="O798" t="s">
        <v>1307</v>
      </c>
      <c r="P798" t="s">
        <v>1307</v>
      </c>
      <c r="R798" t="s">
        <v>1307</v>
      </c>
      <c r="S798" t="s">
        <v>1307</v>
      </c>
      <c r="T798" t="s">
        <v>1307</v>
      </c>
      <c r="U798" t="s">
        <v>1307</v>
      </c>
      <c r="V798" t="s">
        <v>1307</v>
      </c>
    </row>
    <row r="799" spans="1:22">
      <c r="A799" t="s">
        <v>1172</v>
      </c>
      <c r="B799" s="16" t="str">
        <f>VLOOKUP(A799,'Planning Periods'!$E$2:$N$540,10,FALSE)</f>
        <v>02/15/2023 - 02/15/2031</v>
      </c>
      <c r="C799" s="91">
        <v>2016</v>
      </c>
      <c r="D799" s="91" t="str">
        <f t="shared" si="11"/>
        <v>Guadalupe 2016</v>
      </c>
      <c r="E799" t="s">
        <v>1307</v>
      </c>
      <c r="F799" t="s">
        <v>1307</v>
      </c>
      <c r="G799" t="s">
        <v>1307</v>
      </c>
      <c r="H799" t="s">
        <v>1307</v>
      </c>
      <c r="J799" t="s">
        <v>1307</v>
      </c>
      <c r="K799" t="s">
        <v>1307</v>
      </c>
      <c r="L799" t="s">
        <v>1307</v>
      </c>
      <c r="M799" t="s">
        <v>1307</v>
      </c>
      <c r="O799" t="s">
        <v>1307</v>
      </c>
      <c r="P799" t="s">
        <v>1307</v>
      </c>
      <c r="R799" t="s">
        <v>1307</v>
      </c>
      <c r="S799" t="s">
        <v>1307</v>
      </c>
      <c r="T799" t="s">
        <v>1307</v>
      </c>
      <c r="U799" t="s">
        <v>1307</v>
      </c>
      <c r="V799" t="s">
        <v>1307</v>
      </c>
    </row>
    <row r="800" spans="1:22">
      <c r="A800" t="s">
        <v>1172</v>
      </c>
      <c r="B800" s="16" t="str">
        <f>VLOOKUP(A800,'Planning Periods'!$E$2:$N$540,10,FALSE)</f>
        <v>02/15/2023 - 02/15/2031</v>
      </c>
      <c r="C800" s="91">
        <v>2017</v>
      </c>
      <c r="D800" s="91" t="str">
        <f t="shared" si="11"/>
        <v>Guadalupe 2017</v>
      </c>
      <c r="E800" t="s">
        <v>1307</v>
      </c>
      <c r="F800" t="s">
        <v>1307</v>
      </c>
      <c r="G800" t="s">
        <v>1307</v>
      </c>
      <c r="H800" t="s">
        <v>1307</v>
      </c>
      <c r="J800" t="s">
        <v>1307</v>
      </c>
      <c r="K800" t="s">
        <v>1307</v>
      </c>
      <c r="L800" t="s">
        <v>1307</v>
      </c>
      <c r="M800" t="s">
        <v>1307</v>
      </c>
      <c r="O800" t="s">
        <v>1307</v>
      </c>
      <c r="P800" t="s">
        <v>1307</v>
      </c>
      <c r="R800" t="s">
        <v>1307</v>
      </c>
      <c r="S800" t="s">
        <v>1307</v>
      </c>
      <c r="T800" t="s">
        <v>1307</v>
      </c>
      <c r="U800" t="s">
        <v>1307</v>
      </c>
      <c r="V800" t="s">
        <v>1307</v>
      </c>
    </row>
    <row r="801" spans="1:22">
      <c r="A801" t="s">
        <v>1170</v>
      </c>
      <c r="B801" s="16" t="str">
        <f>VLOOKUP(A801,'Planning Periods'!$E$2:$N$540,10,FALSE)</f>
        <v>03/31/2016 - 03/31/2024</v>
      </c>
      <c r="C801" s="91">
        <v>2014</v>
      </c>
      <c r="D801" s="91" t="str">
        <f t="shared" si="11"/>
        <v>Gustine 2014</v>
      </c>
      <c r="E801" s="363" t="s">
        <v>1307</v>
      </c>
      <c r="F801" s="363" t="s">
        <v>1307</v>
      </c>
      <c r="G801" s="363" t="s">
        <v>1307</v>
      </c>
      <c r="H801" s="363" t="s">
        <v>1307</v>
      </c>
      <c r="I801" s="363">
        <v>0</v>
      </c>
      <c r="J801" s="363" t="s">
        <v>1307</v>
      </c>
      <c r="K801" s="363" t="s">
        <v>1307</v>
      </c>
      <c r="L801" s="363" t="s">
        <v>1307</v>
      </c>
      <c r="M801" s="363" t="s">
        <v>1307</v>
      </c>
      <c r="N801" s="363">
        <v>0</v>
      </c>
      <c r="O801" s="363" t="s">
        <v>1307</v>
      </c>
      <c r="P801" s="363" t="s">
        <v>1307</v>
      </c>
      <c r="Q801" s="363"/>
      <c r="R801" s="363" t="s">
        <v>1307</v>
      </c>
      <c r="S801" s="363" t="s">
        <v>1307</v>
      </c>
      <c r="T801" s="363" t="s">
        <v>1307</v>
      </c>
      <c r="U801" s="363" t="s">
        <v>1307</v>
      </c>
      <c r="V801" s="363" t="s">
        <v>1307</v>
      </c>
    </row>
    <row r="802" spans="1:22">
      <c r="A802" t="s">
        <v>1170</v>
      </c>
      <c r="B802" s="16" t="str">
        <f>VLOOKUP(A802,'Planning Periods'!$E$2:$N$540,10,FALSE)</f>
        <v>03/31/2016 - 03/31/2024</v>
      </c>
      <c r="C802" s="91">
        <v>2015</v>
      </c>
      <c r="D802" s="91" t="str">
        <f t="shared" si="11"/>
        <v>Gustine 2015</v>
      </c>
      <c r="E802" t="s">
        <v>1307</v>
      </c>
      <c r="F802" t="s">
        <v>1307</v>
      </c>
      <c r="G802" t="s">
        <v>1307</v>
      </c>
      <c r="H802" t="s">
        <v>1307</v>
      </c>
      <c r="J802" t="s">
        <v>1307</v>
      </c>
      <c r="K802" t="s">
        <v>1307</v>
      </c>
      <c r="L802" t="s">
        <v>1307</v>
      </c>
      <c r="M802" t="s">
        <v>1307</v>
      </c>
      <c r="O802" t="s">
        <v>1307</v>
      </c>
      <c r="P802" t="s">
        <v>1307</v>
      </c>
      <c r="R802" t="s">
        <v>1307</v>
      </c>
      <c r="S802" t="s">
        <v>1307</v>
      </c>
      <c r="T802" t="s">
        <v>1307</v>
      </c>
      <c r="U802" t="s">
        <v>1307</v>
      </c>
      <c r="V802" t="s">
        <v>1307</v>
      </c>
    </row>
    <row r="803" spans="1:22">
      <c r="A803" t="s">
        <v>1170</v>
      </c>
      <c r="B803" s="16" t="str">
        <f>VLOOKUP(A803,'Planning Periods'!$E$2:$N$540,10,FALSE)</f>
        <v>03/31/2016 - 03/31/2024</v>
      </c>
      <c r="C803" s="91">
        <v>2016</v>
      </c>
      <c r="D803" s="91" t="str">
        <f t="shared" si="11"/>
        <v>Gustine 2016</v>
      </c>
      <c r="E803" t="s">
        <v>1307</v>
      </c>
      <c r="F803" t="s">
        <v>1307</v>
      </c>
      <c r="G803" t="s">
        <v>1307</v>
      </c>
      <c r="H803" t="s">
        <v>1307</v>
      </c>
      <c r="J803" t="s">
        <v>1307</v>
      </c>
      <c r="K803" t="s">
        <v>1307</v>
      </c>
      <c r="L803" t="s">
        <v>1307</v>
      </c>
      <c r="M803" t="s">
        <v>1307</v>
      </c>
      <c r="O803" t="s">
        <v>1307</v>
      </c>
      <c r="P803" t="s">
        <v>1307</v>
      </c>
      <c r="R803" t="s">
        <v>1307</v>
      </c>
      <c r="S803" t="s">
        <v>1307</v>
      </c>
      <c r="T803" t="s">
        <v>1307</v>
      </c>
      <c r="U803" t="s">
        <v>1307</v>
      </c>
      <c r="V803" t="s">
        <v>1307</v>
      </c>
    </row>
    <row r="804" spans="1:22">
      <c r="A804" t="s">
        <v>1170</v>
      </c>
      <c r="B804" s="16" t="str">
        <f>VLOOKUP(A804,'Planning Periods'!$E$2:$N$540,10,FALSE)</f>
        <v>03/31/2016 - 03/31/2024</v>
      </c>
      <c r="C804" s="91">
        <v>2017</v>
      </c>
      <c r="D804" s="91" t="str">
        <f t="shared" si="11"/>
        <v>Gustine 2017</v>
      </c>
      <c r="E804" t="s">
        <v>1307</v>
      </c>
      <c r="F804" t="s">
        <v>1307</v>
      </c>
      <c r="G804" t="s">
        <v>1307</v>
      </c>
      <c r="H804" t="s">
        <v>1307</v>
      </c>
      <c r="J804" t="s">
        <v>1307</v>
      </c>
      <c r="K804" t="s">
        <v>1307</v>
      </c>
      <c r="L804" t="s">
        <v>1307</v>
      </c>
      <c r="M804" t="s">
        <v>1307</v>
      </c>
      <c r="O804" t="s">
        <v>1307</v>
      </c>
      <c r="P804" t="s">
        <v>1307</v>
      </c>
      <c r="R804" t="s">
        <v>1307</v>
      </c>
      <c r="S804" t="s">
        <v>1307</v>
      </c>
      <c r="T804" t="s">
        <v>1307</v>
      </c>
      <c r="U804" t="s">
        <v>1307</v>
      </c>
      <c r="V804" t="s">
        <v>1307</v>
      </c>
    </row>
    <row r="805" spans="1:22">
      <c r="A805" s="92" t="s">
        <v>1168</v>
      </c>
      <c r="B805" s="16" t="str">
        <f>VLOOKUP(A805,'Planning Periods'!$E$2:$N$540,10,FALSE)</f>
        <v>01/31/2023 - 01/31/2031</v>
      </c>
      <c r="C805" s="91">
        <v>2014</v>
      </c>
      <c r="D805" s="91" t="str">
        <f t="shared" ref="D805:D876" si="12">CONCATENATE(A805," ",C805)</f>
        <v>Half Moon Bay 2014</v>
      </c>
      <c r="E805" s="91">
        <v>52</v>
      </c>
      <c r="F805" s="363">
        <v>52</v>
      </c>
      <c r="G805" s="91">
        <v>52</v>
      </c>
      <c r="H805" s="91">
        <v>0</v>
      </c>
      <c r="I805" s="90"/>
      <c r="J805" s="91">
        <v>31</v>
      </c>
      <c r="K805" s="363">
        <v>3</v>
      </c>
      <c r="L805" s="91">
        <v>3</v>
      </c>
      <c r="M805" s="91">
        <v>0</v>
      </c>
      <c r="N805" s="90"/>
      <c r="O805" s="91">
        <v>36</v>
      </c>
      <c r="P805" s="91">
        <v>0</v>
      </c>
      <c r="Q805" s="90"/>
      <c r="R805" s="91">
        <v>121</v>
      </c>
      <c r="S805" s="91">
        <v>0</v>
      </c>
      <c r="T805" s="90">
        <v>0</v>
      </c>
      <c r="U805" s="91">
        <v>240</v>
      </c>
      <c r="V805" s="91">
        <v>55</v>
      </c>
    </row>
    <row r="806" spans="1:22">
      <c r="A806" s="92" t="s">
        <v>1168</v>
      </c>
      <c r="B806" s="16" t="str">
        <f>VLOOKUP(A806,'Planning Periods'!$E$2:$N$540,10,FALSE)</f>
        <v>01/31/2023 - 01/31/2031</v>
      </c>
      <c r="C806" s="91">
        <v>2015</v>
      </c>
      <c r="D806" s="91" t="str">
        <f t="shared" si="12"/>
        <v>Half Moon Bay 2015</v>
      </c>
      <c r="E806" s="91">
        <v>52</v>
      </c>
      <c r="F806" s="363">
        <v>0</v>
      </c>
      <c r="G806" s="91">
        <v>0</v>
      </c>
      <c r="H806" s="91">
        <v>0</v>
      </c>
      <c r="I806" s="90"/>
      <c r="J806" s="91">
        <v>31</v>
      </c>
      <c r="K806" s="363">
        <v>0</v>
      </c>
      <c r="L806" s="91">
        <v>0</v>
      </c>
      <c r="M806" s="91">
        <v>0</v>
      </c>
      <c r="N806" s="90"/>
      <c r="O806" s="91">
        <v>36</v>
      </c>
      <c r="P806" s="91">
        <v>0</v>
      </c>
      <c r="Q806" s="90"/>
      <c r="R806" s="91">
        <v>121</v>
      </c>
      <c r="S806" s="91">
        <v>9</v>
      </c>
      <c r="T806" s="90">
        <v>0</v>
      </c>
      <c r="U806" s="91">
        <v>240</v>
      </c>
      <c r="V806" s="91">
        <v>9</v>
      </c>
    </row>
    <row r="807" spans="1:22">
      <c r="A807" s="92" t="s">
        <v>1168</v>
      </c>
      <c r="B807" s="16" t="str">
        <f>VLOOKUP(A807,'Planning Periods'!$E$2:$N$540,10,FALSE)</f>
        <v>01/31/2023 - 01/31/2031</v>
      </c>
      <c r="C807" s="91">
        <v>2016</v>
      </c>
      <c r="D807" s="91" t="str">
        <f t="shared" si="12"/>
        <v>Half Moon Bay 2016</v>
      </c>
      <c r="E807" s="91">
        <v>52</v>
      </c>
      <c r="F807" s="363">
        <v>0</v>
      </c>
      <c r="G807" s="91">
        <v>0</v>
      </c>
      <c r="H807" s="91">
        <v>0</v>
      </c>
      <c r="I807" s="90"/>
      <c r="J807" s="91">
        <v>31</v>
      </c>
      <c r="K807" s="363">
        <v>0</v>
      </c>
      <c r="L807" s="91">
        <v>0</v>
      </c>
      <c r="M807" s="91">
        <v>0</v>
      </c>
      <c r="N807" s="90"/>
      <c r="O807" s="91">
        <v>36</v>
      </c>
      <c r="P807" s="91">
        <v>6</v>
      </c>
      <c r="Q807" s="90"/>
      <c r="R807" s="91">
        <v>121</v>
      </c>
      <c r="S807" s="91">
        <v>14</v>
      </c>
      <c r="T807" s="90">
        <v>0</v>
      </c>
      <c r="U807" s="91">
        <v>240</v>
      </c>
      <c r="V807" s="91">
        <v>20</v>
      </c>
    </row>
    <row r="808" spans="1:22">
      <c r="A808" s="92" t="s">
        <v>1168</v>
      </c>
      <c r="B808" s="16" t="str">
        <f>VLOOKUP(A808,'Planning Periods'!$E$2:$N$540,10,FALSE)</f>
        <v>01/31/2023 - 01/31/2031</v>
      </c>
      <c r="C808" s="91">
        <v>2017</v>
      </c>
      <c r="D808" s="91" t="str">
        <f t="shared" si="12"/>
        <v>Half Moon Bay 2017</v>
      </c>
      <c r="E808" s="91">
        <v>52</v>
      </c>
      <c r="F808" s="363">
        <v>0</v>
      </c>
      <c r="G808" s="91">
        <v>0</v>
      </c>
      <c r="H808" s="91">
        <v>0</v>
      </c>
      <c r="I808" s="90"/>
      <c r="J808" s="91">
        <v>31</v>
      </c>
      <c r="K808" s="363">
        <v>0</v>
      </c>
      <c r="L808" s="91">
        <v>0</v>
      </c>
      <c r="M808" s="91">
        <v>0</v>
      </c>
      <c r="N808" s="90"/>
      <c r="O808" s="91">
        <v>36</v>
      </c>
      <c r="P808" s="91">
        <v>3</v>
      </c>
      <c r="Q808" s="90"/>
      <c r="R808" s="91">
        <v>121</v>
      </c>
      <c r="S808" s="91">
        <v>12</v>
      </c>
      <c r="T808" s="90">
        <v>0</v>
      </c>
      <c r="U808" s="91">
        <v>240</v>
      </c>
      <c r="V808" s="91">
        <v>15</v>
      </c>
    </row>
    <row r="809" spans="1:22">
      <c r="A809" t="s">
        <v>1169</v>
      </c>
      <c r="B809" s="16" t="str">
        <f>VLOOKUP(A809,'Planning Periods'!$E$2:$N$540,10,FALSE)</f>
        <v>01/31/2016 - 01/31/2024</v>
      </c>
      <c r="C809" s="91">
        <v>2014</v>
      </c>
      <c r="D809" s="91" t="str">
        <f t="shared" si="12"/>
        <v>Hanford 2014</v>
      </c>
      <c r="E809" s="363" t="s">
        <v>1307</v>
      </c>
      <c r="F809" s="363" t="s">
        <v>1307</v>
      </c>
      <c r="G809" s="363" t="s">
        <v>1307</v>
      </c>
      <c r="H809" s="363" t="s">
        <v>1307</v>
      </c>
      <c r="I809" s="363">
        <v>0</v>
      </c>
      <c r="J809" s="363" t="s">
        <v>1307</v>
      </c>
      <c r="K809" s="363" t="s">
        <v>1307</v>
      </c>
      <c r="L809" s="363" t="s">
        <v>1307</v>
      </c>
      <c r="M809" s="363" t="s">
        <v>1307</v>
      </c>
      <c r="N809" s="363">
        <v>0</v>
      </c>
      <c r="O809" s="363" t="s">
        <v>1307</v>
      </c>
      <c r="P809" s="363" t="s">
        <v>1307</v>
      </c>
      <c r="Q809" s="363"/>
      <c r="R809" s="363" t="s">
        <v>1307</v>
      </c>
      <c r="S809" s="363" t="s">
        <v>1307</v>
      </c>
      <c r="T809" s="363" t="s">
        <v>1307</v>
      </c>
      <c r="U809" s="363" t="s">
        <v>1307</v>
      </c>
      <c r="V809" s="363" t="s">
        <v>1307</v>
      </c>
    </row>
    <row r="810" spans="1:22">
      <c r="A810" t="s">
        <v>1169</v>
      </c>
      <c r="B810" s="16" t="str">
        <f>VLOOKUP(A810,'Planning Periods'!$E$2:$N$540,10,FALSE)</f>
        <v>01/31/2016 - 01/31/2024</v>
      </c>
      <c r="C810" s="91">
        <v>2015</v>
      </c>
      <c r="D810" s="91" t="str">
        <f t="shared" si="12"/>
        <v>Hanford 2015</v>
      </c>
      <c r="E810" t="s">
        <v>1307</v>
      </c>
      <c r="F810" t="s">
        <v>1307</v>
      </c>
      <c r="G810" t="s">
        <v>1307</v>
      </c>
      <c r="H810" t="s">
        <v>1307</v>
      </c>
      <c r="J810" t="s">
        <v>1307</v>
      </c>
      <c r="K810" t="s">
        <v>1307</v>
      </c>
      <c r="L810" t="s">
        <v>1307</v>
      </c>
      <c r="M810" t="s">
        <v>1307</v>
      </c>
      <c r="O810" t="s">
        <v>1307</v>
      </c>
      <c r="P810" t="s">
        <v>1307</v>
      </c>
      <c r="R810" t="s">
        <v>1307</v>
      </c>
      <c r="S810" t="s">
        <v>1307</v>
      </c>
      <c r="T810" t="s">
        <v>1307</v>
      </c>
      <c r="U810" t="s">
        <v>1307</v>
      </c>
      <c r="V810" t="s">
        <v>1307</v>
      </c>
    </row>
    <row r="811" spans="1:22">
      <c r="A811" t="s">
        <v>1169</v>
      </c>
      <c r="B811" s="16" t="str">
        <f>VLOOKUP(A811,'Planning Periods'!$E$2:$N$540,10,FALSE)</f>
        <v>01/31/2016 - 01/31/2024</v>
      </c>
      <c r="C811" s="91">
        <v>2016</v>
      </c>
      <c r="D811" s="91" t="str">
        <f t="shared" si="12"/>
        <v>Hanford 2016</v>
      </c>
      <c r="E811" t="s">
        <v>1307</v>
      </c>
      <c r="F811" t="s">
        <v>1307</v>
      </c>
      <c r="G811" t="s">
        <v>1307</v>
      </c>
      <c r="H811" t="s">
        <v>1307</v>
      </c>
      <c r="J811" t="s">
        <v>1307</v>
      </c>
      <c r="K811" t="s">
        <v>1307</v>
      </c>
      <c r="L811" t="s">
        <v>1307</v>
      </c>
      <c r="M811" t="s">
        <v>1307</v>
      </c>
      <c r="O811" t="s">
        <v>1307</v>
      </c>
      <c r="P811" t="s">
        <v>1307</v>
      </c>
      <c r="R811" t="s">
        <v>1307</v>
      </c>
      <c r="S811" t="s">
        <v>1307</v>
      </c>
      <c r="T811" t="s">
        <v>1307</v>
      </c>
      <c r="U811" t="s">
        <v>1307</v>
      </c>
      <c r="V811" t="s">
        <v>1307</v>
      </c>
    </row>
    <row r="812" spans="1:22">
      <c r="A812" t="s">
        <v>1169</v>
      </c>
      <c r="B812" s="16" t="str">
        <f>VLOOKUP(A812,'Planning Periods'!$E$2:$N$540,10,FALSE)</f>
        <v>01/31/2016 - 01/31/2024</v>
      </c>
      <c r="C812" s="91">
        <v>2017</v>
      </c>
      <c r="D812" s="91" t="str">
        <f t="shared" si="12"/>
        <v>Hanford 2017</v>
      </c>
      <c r="E812" t="s">
        <v>1307</v>
      </c>
      <c r="F812" t="s">
        <v>1307</v>
      </c>
      <c r="G812" t="s">
        <v>1307</v>
      </c>
      <c r="H812" t="s">
        <v>1307</v>
      </c>
      <c r="J812" t="s">
        <v>1307</v>
      </c>
      <c r="K812" t="s">
        <v>1307</v>
      </c>
      <c r="L812" t="s">
        <v>1307</v>
      </c>
      <c r="M812" t="s">
        <v>1307</v>
      </c>
      <c r="O812" t="s">
        <v>1307</v>
      </c>
      <c r="P812" t="s">
        <v>1307</v>
      </c>
      <c r="R812" t="s">
        <v>1307</v>
      </c>
      <c r="S812" t="s">
        <v>1307</v>
      </c>
      <c r="T812" t="s">
        <v>1307</v>
      </c>
      <c r="U812" t="s">
        <v>1307</v>
      </c>
      <c r="V812" t="s">
        <v>1307</v>
      </c>
    </row>
    <row r="813" spans="1:22">
      <c r="A813" t="s">
        <v>1296</v>
      </c>
      <c r="B813" s="16"/>
      <c r="C813" s="91">
        <v>2013</v>
      </c>
      <c r="D813" s="91" t="str">
        <f t="shared" si="12"/>
        <v>Hawaiian Gardens 2013</v>
      </c>
      <c r="E813" t="s">
        <v>1307</v>
      </c>
      <c r="F813" t="s">
        <v>1307</v>
      </c>
      <c r="G813" t="s">
        <v>1307</v>
      </c>
      <c r="H813" t="s">
        <v>1307</v>
      </c>
      <c r="J813" t="s">
        <v>1307</v>
      </c>
      <c r="K813" t="s">
        <v>1307</v>
      </c>
      <c r="L813" t="s">
        <v>1307</v>
      </c>
      <c r="M813" t="s">
        <v>1307</v>
      </c>
      <c r="O813" t="s">
        <v>1307</v>
      </c>
      <c r="P813" t="s">
        <v>1307</v>
      </c>
      <c r="R813" t="s">
        <v>1307</v>
      </c>
      <c r="S813" t="s">
        <v>1307</v>
      </c>
      <c r="T813" t="s">
        <v>1307</v>
      </c>
      <c r="U813" t="s">
        <v>1307</v>
      </c>
      <c r="V813" t="s">
        <v>1307</v>
      </c>
    </row>
    <row r="814" spans="1:22">
      <c r="A814" t="s">
        <v>1296</v>
      </c>
      <c r="B814" s="16" t="str">
        <f>VLOOKUP(A814,'Planning Periods'!$E$2:$N$540,10,FALSE)</f>
        <v>10/15/2021 - 10/15/2029</v>
      </c>
      <c r="C814" s="91">
        <v>2014</v>
      </c>
      <c r="D814" s="91" t="str">
        <f t="shared" si="12"/>
        <v>Hawaiian Gardens 2014</v>
      </c>
      <c r="E814" s="363" t="s">
        <v>1307</v>
      </c>
      <c r="F814" s="363" t="s">
        <v>1307</v>
      </c>
      <c r="G814" s="363" t="s">
        <v>1307</v>
      </c>
      <c r="H814" s="363" t="s">
        <v>1307</v>
      </c>
      <c r="I814" s="363">
        <v>0</v>
      </c>
      <c r="J814" s="363" t="s">
        <v>1307</v>
      </c>
      <c r="K814" s="363" t="s">
        <v>1307</v>
      </c>
      <c r="L814" s="363" t="s">
        <v>1307</v>
      </c>
      <c r="M814" s="363" t="s">
        <v>1307</v>
      </c>
      <c r="N814" s="363">
        <v>0</v>
      </c>
      <c r="O814" s="363" t="s">
        <v>1307</v>
      </c>
      <c r="P814" s="363" t="s">
        <v>1307</v>
      </c>
      <c r="Q814" s="363"/>
      <c r="R814" s="363" t="s">
        <v>1307</v>
      </c>
      <c r="S814" s="363" t="s">
        <v>1307</v>
      </c>
      <c r="T814" s="363" t="s">
        <v>1307</v>
      </c>
      <c r="U814" s="363" t="s">
        <v>1307</v>
      </c>
      <c r="V814" s="363" t="s">
        <v>1307</v>
      </c>
    </row>
    <row r="815" spans="1:22">
      <c r="A815" t="s">
        <v>1296</v>
      </c>
      <c r="B815" s="16" t="str">
        <f>VLOOKUP(A815,'Planning Periods'!$E$2:$N$540,10,FALSE)</f>
        <v>10/15/2021 - 10/15/2029</v>
      </c>
      <c r="C815" s="91">
        <v>2015</v>
      </c>
      <c r="D815" s="91" t="str">
        <f t="shared" si="12"/>
        <v>Hawaiian Gardens 2015</v>
      </c>
      <c r="E815" t="s">
        <v>1307</v>
      </c>
      <c r="F815" t="s">
        <v>1307</v>
      </c>
      <c r="G815" t="s">
        <v>1307</v>
      </c>
      <c r="H815" t="s">
        <v>1307</v>
      </c>
      <c r="J815" t="s">
        <v>1307</v>
      </c>
      <c r="K815" t="s">
        <v>1307</v>
      </c>
      <c r="L815" t="s">
        <v>1307</v>
      </c>
      <c r="M815" t="s">
        <v>1307</v>
      </c>
      <c r="O815" t="s">
        <v>1307</v>
      </c>
      <c r="P815" t="s">
        <v>1307</v>
      </c>
      <c r="R815" t="s">
        <v>1307</v>
      </c>
      <c r="S815" t="s">
        <v>1307</v>
      </c>
      <c r="T815" t="s">
        <v>1307</v>
      </c>
      <c r="U815" t="s">
        <v>1307</v>
      </c>
      <c r="V815" t="s">
        <v>1307</v>
      </c>
    </row>
    <row r="816" spans="1:22">
      <c r="A816" t="s">
        <v>1296</v>
      </c>
      <c r="B816" s="16" t="str">
        <f>VLOOKUP(A816,'Planning Periods'!$E$2:$N$540,10,FALSE)</f>
        <v>10/15/2021 - 10/15/2029</v>
      </c>
      <c r="C816" s="91">
        <v>2016</v>
      </c>
      <c r="D816" s="91" t="str">
        <f t="shared" si="12"/>
        <v>Hawaiian Gardens 2016</v>
      </c>
      <c r="E816" t="s">
        <v>1307</v>
      </c>
      <c r="F816" t="s">
        <v>1307</v>
      </c>
      <c r="G816" t="s">
        <v>1307</v>
      </c>
      <c r="H816" t="s">
        <v>1307</v>
      </c>
      <c r="J816" t="s">
        <v>1307</v>
      </c>
      <c r="K816" t="s">
        <v>1307</v>
      </c>
      <c r="L816" t="s">
        <v>1307</v>
      </c>
      <c r="M816" t="s">
        <v>1307</v>
      </c>
      <c r="O816" t="s">
        <v>1307</v>
      </c>
      <c r="P816" t="s">
        <v>1307</v>
      </c>
      <c r="R816" t="s">
        <v>1307</v>
      </c>
      <c r="S816" t="s">
        <v>1307</v>
      </c>
      <c r="T816" t="s">
        <v>1307</v>
      </c>
      <c r="U816" t="s">
        <v>1307</v>
      </c>
      <c r="V816" t="s">
        <v>1307</v>
      </c>
    </row>
    <row r="817" spans="1:22">
      <c r="A817" t="s">
        <v>1296</v>
      </c>
      <c r="B817" s="16" t="str">
        <f>VLOOKUP(A817,'Planning Periods'!$E$2:$N$540,10,FALSE)</f>
        <v>10/15/2021 - 10/15/2029</v>
      </c>
      <c r="C817" s="91">
        <v>2017</v>
      </c>
      <c r="D817" s="91" t="str">
        <f t="shared" si="12"/>
        <v>Hawaiian Gardens 2017</v>
      </c>
      <c r="E817" t="s">
        <v>1307</v>
      </c>
      <c r="F817" t="s">
        <v>1307</v>
      </c>
      <c r="G817" t="s">
        <v>1307</v>
      </c>
      <c r="H817" t="s">
        <v>1307</v>
      </c>
      <c r="J817" t="s">
        <v>1307</v>
      </c>
      <c r="K817" t="s">
        <v>1307</v>
      </c>
      <c r="L817" t="s">
        <v>1307</v>
      </c>
      <c r="M817" t="s">
        <v>1307</v>
      </c>
      <c r="O817" t="s">
        <v>1307</v>
      </c>
      <c r="P817" t="s">
        <v>1307</v>
      </c>
      <c r="R817" t="s">
        <v>1307</v>
      </c>
      <c r="S817" t="s">
        <v>1307</v>
      </c>
      <c r="T817" t="s">
        <v>1307</v>
      </c>
      <c r="U817" t="s">
        <v>1307</v>
      </c>
      <c r="V817" t="s">
        <v>1307</v>
      </c>
    </row>
    <row r="818" spans="1:22">
      <c r="A818" s="92" t="s">
        <v>1052</v>
      </c>
      <c r="B818" s="16"/>
      <c r="C818" s="91">
        <v>2013</v>
      </c>
      <c r="D818" s="91" t="str">
        <f t="shared" si="12"/>
        <v>Hawthorne 2013</v>
      </c>
      <c r="E818" t="s">
        <v>1307</v>
      </c>
      <c r="F818" t="s">
        <v>1307</v>
      </c>
      <c r="G818" t="s">
        <v>1307</v>
      </c>
      <c r="H818" t="s">
        <v>1307</v>
      </c>
      <c r="J818" t="s">
        <v>1307</v>
      </c>
      <c r="K818" t="s">
        <v>1307</v>
      </c>
      <c r="L818" t="s">
        <v>1307</v>
      </c>
      <c r="M818" t="s">
        <v>1307</v>
      </c>
      <c r="O818" t="s">
        <v>1307</v>
      </c>
      <c r="P818" t="s">
        <v>1307</v>
      </c>
      <c r="R818" t="s">
        <v>1307</v>
      </c>
      <c r="S818" t="s">
        <v>1307</v>
      </c>
      <c r="T818" t="s">
        <v>1307</v>
      </c>
      <c r="U818" t="s">
        <v>1307</v>
      </c>
      <c r="V818" t="s">
        <v>1307</v>
      </c>
    </row>
    <row r="819" spans="1:22">
      <c r="A819" s="92" t="s">
        <v>1052</v>
      </c>
      <c r="B819" s="16" t="str">
        <f>VLOOKUP(A819,'Planning Periods'!$E$2:$N$540,10,FALSE)</f>
        <v>10/15/2021 - 10/15/2029</v>
      </c>
      <c r="C819" s="91">
        <v>2014</v>
      </c>
      <c r="D819" s="91" t="str">
        <f t="shared" si="12"/>
        <v>Hawthorne 2014</v>
      </c>
      <c r="E819" s="91">
        <v>170</v>
      </c>
      <c r="F819" s="363">
        <v>0</v>
      </c>
      <c r="G819" s="91">
        <v>0</v>
      </c>
      <c r="H819" s="91">
        <v>0</v>
      </c>
      <c r="I819" s="90"/>
      <c r="J819" s="91">
        <v>101</v>
      </c>
      <c r="K819" s="363">
        <v>0</v>
      </c>
      <c r="L819" s="91">
        <v>0</v>
      </c>
      <c r="M819" s="91">
        <v>0</v>
      </c>
      <c r="N819" s="90"/>
      <c r="O819" s="91">
        <v>112</v>
      </c>
      <c r="P819" s="91">
        <v>34</v>
      </c>
      <c r="Q819" s="90"/>
      <c r="R819" s="91">
        <v>300</v>
      </c>
      <c r="S819" s="91">
        <v>320</v>
      </c>
      <c r="T819" s="90">
        <v>0</v>
      </c>
      <c r="U819" s="91">
        <v>683</v>
      </c>
      <c r="V819" s="91">
        <v>354</v>
      </c>
    </row>
    <row r="820" spans="1:22">
      <c r="A820" s="92" t="s">
        <v>1052</v>
      </c>
      <c r="B820" s="16" t="str">
        <f>VLOOKUP(A820,'Planning Periods'!$E$2:$N$540,10,FALSE)</f>
        <v>10/15/2021 - 10/15/2029</v>
      </c>
      <c r="C820" s="91">
        <v>2015</v>
      </c>
      <c r="D820" s="91" t="str">
        <f t="shared" si="12"/>
        <v>Hawthorne 2015</v>
      </c>
      <c r="E820" s="91">
        <v>170</v>
      </c>
      <c r="F820" s="363">
        <v>0</v>
      </c>
      <c r="G820" s="91">
        <v>0</v>
      </c>
      <c r="H820" s="91">
        <v>0</v>
      </c>
      <c r="I820" s="90"/>
      <c r="J820" s="91">
        <v>101</v>
      </c>
      <c r="K820" s="363">
        <v>127</v>
      </c>
      <c r="L820" s="91">
        <v>127</v>
      </c>
      <c r="M820" s="91">
        <v>0</v>
      </c>
      <c r="N820" s="90"/>
      <c r="O820" s="91">
        <v>112</v>
      </c>
      <c r="P820" s="91">
        <v>0</v>
      </c>
      <c r="Q820" s="90"/>
      <c r="R820" s="91">
        <v>300</v>
      </c>
      <c r="S820" s="91">
        <v>0</v>
      </c>
      <c r="T820" s="90">
        <v>0</v>
      </c>
      <c r="U820" s="91">
        <v>683</v>
      </c>
      <c r="V820" s="91">
        <v>127</v>
      </c>
    </row>
    <row r="821" spans="1:22">
      <c r="A821" s="92" t="s">
        <v>1052</v>
      </c>
      <c r="B821" s="16" t="str">
        <f>VLOOKUP(A821,'Planning Periods'!$E$2:$N$540,10,FALSE)</f>
        <v>10/15/2021 - 10/15/2029</v>
      </c>
      <c r="C821" s="91">
        <v>2016</v>
      </c>
      <c r="D821" s="91" t="str">
        <f t="shared" si="12"/>
        <v>Hawthorne 2016</v>
      </c>
      <c r="E821" s="91">
        <v>170</v>
      </c>
      <c r="F821" s="363">
        <v>0</v>
      </c>
      <c r="G821" s="91">
        <v>0</v>
      </c>
      <c r="H821" s="91">
        <v>0</v>
      </c>
      <c r="I821" s="90"/>
      <c r="J821" s="91">
        <v>101</v>
      </c>
      <c r="K821" s="363">
        <v>0</v>
      </c>
      <c r="L821" s="91">
        <v>0</v>
      </c>
      <c r="M821" s="91">
        <v>0</v>
      </c>
      <c r="N821" s="90"/>
      <c r="O821" s="91">
        <v>112</v>
      </c>
      <c r="P821" s="91">
        <v>0</v>
      </c>
      <c r="Q821" s="90"/>
      <c r="R821" s="91">
        <v>300</v>
      </c>
      <c r="S821" s="91">
        <v>4</v>
      </c>
      <c r="T821" s="90">
        <v>0</v>
      </c>
      <c r="U821" s="91">
        <v>683</v>
      </c>
      <c r="V821" s="91">
        <v>4</v>
      </c>
    </row>
    <row r="822" spans="1:22">
      <c r="A822" s="92" t="s">
        <v>1052</v>
      </c>
      <c r="B822" s="16" t="str">
        <f>VLOOKUP(A822,'Planning Periods'!$E$2:$N$540,10,FALSE)</f>
        <v>10/15/2021 - 10/15/2029</v>
      </c>
      <c r="C822" s="91">
        <v>2017</v>
      </c>
      <c r="D822" s="91" t="str">
        <f t="shared" si="12"/>
        <v>Hawthorne 2017</v>
      </c>
      <c r="E822" s="91">
        <v>170</v>
      </c>
      <c r="F822" s="363">
        <v>0</v>
      </c>
      <c r="G822" s="91">
        <v>0</v>
      </c>
      <c r="H822" s="91">
        <v>0</v>
      </c>
      <c r="I822" s="90"/>
      <c r="J822" s="91">
        <v>101</v>
      </c>
      <c r="K822" s="363">
        <v>0</v>
      </c>
      <c r="L822" s="91">
        <v>0</v>
      </c>
      <c r="M822" s="91">
        <v>0</v>
      </c>
      <c r="N822" s="90"/>
      <c r="O822" s="91">
        <v>112</v>
      </c>
      <c r="P822" s="91">
        <v>5</v>
      </c>
      <c r="Q822" s="90"/>
      <c r="R822" s="91">
        <v>300</v>
      </c>
      <c r="S822" s="91">
        <v>37</v>
      </c>
      <c r="T822" s="90">
        <v>0</v>
      </c>
      <c r="U822" s="91">
        <v>683</v>
      </c>
      <c r="V822" s="91">
        <v>42</v>
      </c>
    </row>
    <row r="823" spans="1:22">
      <c r="A823" s="92" t="s">
        <v>1173</v>
      </c>
      <c r="B823" s="16" t="str">
        <f>VLOOKUP(A823,'Planning Periods'!$E$2:$N$540,10,FALSE)</f>
        <v>01/31/2023 - 01/31/2031</v>
      </c>
      <c r="C823" s="91">
        <v>2014</v>
      </c>
      <c r="D823" s="91" t="str">
        <f t="shared" si="12"/>
        <v>Hayward 2014</v>
      </c>
      <c r="E823" s="91" t="s">
        <v>1307</v>
      </c>
      <c r="F823" s="363" t="s">
        <v>1307</v>
      </c>
      <c r="G823" s="91" t="s">
        <v>1307</v>
      </c>
      <c r="H823" s="91" t="s">
        <v>1307</v>
      </c>
      <c r="I823" s="90"/>
      <c r="J823" s="91" t="s">
        <v>1307</v>
      </c>
      <c r="K823" s="363" t="s">
        <v>1307</v>
      </c>
      <c r="L823" s="91" t="s">
        <v>1307</v>
      </c>
      <c r="M823" s="91" t="s">
        <v>1307</v>
      </c>
      <c r="N823" s="90"/>
      <c r="O823" s="91" t="s">
        <v>1307</v>
      </c>
      <c r="P823" s="91" t="s">
        <v>1307</v>
      </c>
      <c r="Q823" s="90"/>
      <c r="R823" s="91" t="s">
        <v>1307</v>
      </c>
      <c r="S823" s="91" t="s">
        <v>1307</v>
      </c>
      <c r="T823" s="90" t="s">
        <v>1307</v>
      </c>
      <c r="U823" s="91" t="s">
        <v>1307</v>
      </c>
      <c r="V823" s="91" t="s">
        <v>1307</v>
      </c>
    </row>
    <row r="824" spans="1:22">
      <c r="A824" s="92" t="s">
        <v>1173</v>
      </c>
      <c r="B824" s="16" t="str">
        <f>VLOOKUP(A824,'Planning Periods'!$E$2:$N$540,10,FALSE)</f>
        <v>01/31/2023 - 01/31/2031</v>
      </c>
      <c r="C824" s="91">
        <v>2015</v>
      </c>
      <c r="D824" s="91" t="str">
        <f t="shared" si="12"/>
        <v>Hayward 2015</v>
      </c>
      <c r="E824" s="91">
        <v>851</v>
      </c>
      <c r="F824" s="363">
        <v>0</v>
      </c>
      <c r="G824" s="91">
        <v>0</v>
      </c>
      <c r="H824" s="91">
        <v>0</v>
      </c>
      <c r="I824" s="90"/>
      <c r="J824" s="91">
        <v>480</v>
      </c>
      <c r="K824" s="363">
        <v>0</v>
      </c>
      <c r="L824" s="91">
        <v>0</v>
      </c>
      <c r="M824" s="91">
        <v>0</v>
      </c>
      <c r="N824" s="90"/>
      <c r="O824" s="91">
        <v>608</v>
      </c>
      <c r="P824" s="91">
        <v>0</v>
      </c>
      <c r="Q824" s="90"/>
      <c r="R824" s="91">
        <v>1981</v>
      </c>
      <c r="S824" s="91">
        <v>108</v>
      </c>
      <c r="T824" s="90">
        <v>0</v>
      </c>
      <c r="U824" s="91">
        <v>3920</v>
      </c>
      <c r="V824" s="91">
        <v>108</v>
      </c>
    </row>
    <row r="825" spans="1:22">
      <c r="A825" s="92" t="s">
        <v>1173</v>
      </c>
      <c r="B825" s="16" t="str">
        <f>VLOOKUP(A825,'Planning Periods'!$E$2:$N$540,10,FALSE)</f>
        <v>01/31/2023 - 01/31/2031</v>
      </c>
      <c r="C825" s="91">
        <v>2016</v>
      </c>
      <c r="D825" s="91" t="str">
        <f t="shared" si="12"/>
        <v>Hayward 2016</v>
      </c>
      <c r="E825" s="91">
        <v>851</v>
      </c>
      <c r="F825" s="363">
        <v>0</v>
      </c>
      <c r="G825" s="91">
        <v>0</v>
      </c>
      <c r="H825" s="91">
        <v>0</v>
      </c>
      <c r="I825" s="90"/>
      <c r="J825" s="91">
        <v>480</v>
      </c>
      <c r="K825" s="363">
        <v>0</v>
      </c>
      <c r="L825" s="91">
        <v>0</v>
      </c>
      <c r="M825" s="91">
        <v>0</v>
      </c>
      <c r="N825" s="90"/>
      <c r="O825" s="91">
        <v>608</v>
      </c>
      <c r="P825" s="91">
        <v>0</v>
      </c>
      <c r="Q825" s="90"/>
      <c r="R825" s="91">
        <v>1981</v>
      </c>
      <c r="S825" s="91">
        <v>225</v>
      </c>
      <c r="T825" s="90">
        <v>0</v>
      </c>
      <c r="U825" s="91">
        <v>3920</v>
      </c>
      <c r="V825" s="91">
        <v>225</v>
      </c>
    </row>
    <row r="826" spans="1:22">
      <c r="A826" s="92" t="s">
        <v>1173</v>
      </c>
      <c r="B826" s="16" t="str">
        <f>VLOOKUP(A826,'Planning Periods'!$E$2:$N$540,10,FALSE)</f>
        <v>01/31/2023 - 01/31/2031</v>
      </c>
      <c r="C826" s="91">
        <v>2017</v>
      </c>
      <c r="D826" s="91" t="str">
        <f t="shared" si="12"/>
        <v>Hayward 2017</v>
      </c>
      <c r="E826" s="91">
        <v>851</v>
      </c>
      <c r="F826" s="363">
        <v>40</v>
      </c>
      <c r="G826" s="91">
        <v>40</v>
      </c>
      <c r="H826" s="91">
        <v>0</v>
      </c>
      <c r="I826" s="90"/>
      <c r="J826" s="91">
        <v>480</v>
      </c>
      <c r="K826" s="363">
        <v>19</v>
      </c>
      <c r="L826" s="91">
        <v>19</v>
      </c>
      <c r="M826" s="91">
        <v>0</v>
      </c>
      <c r="N826" s="90"/>
      <c r="O826" s="91">
        <v>608</v>
      </c>
      <c r="P826" s="91">
        <v>0</v>
      </c>
      <c r="Q826" s="90"/>
      <c r="R826" s="91">
        <v>1981</v>
      </c>
      <c r="S826" s="91">
        <v>395</v>
      </c>
      <c r="T826" s="90">
        <v>0</v>
      </c>
      <c r="U826" s="91">
        <v>3920</v>
      </c>
      <c r="V826" s="91">
        <v>454</v>
      </c>
    </row>
    <row r="827" spans="1:22">
      <c r="A827" s="92" t="s">
        <v>1174</v>
      </c>
      <c r="B827" s="16" t="str">
        <f>VLOOKUP(A827,'Planning Periods'!$E$2:$N$540,10,FALSE)</f>
        <v>01/31/2023 - 01/31/2031</v>
      </c>
      <c r="C827" s="91">
        <v>2014</v>
      </c>
      <c r="D827" s="91" t="str">
        <f t="shared" si="12"/>
        <v>Healdsburg 2014</v>
      </c>
      <c r="E827" s="91">
        <v>31</v>
      </c>
      <c r="F827" s="363">
        <v>0</v>
      </c>
      <c r="G827" s="91">
        <v>0</v>
      </c>
      <c r="H827" s="91">
        <v>0</v>
      </c>
      <c r="I827" s="90"/>
      <c r="J827" s="91">
        <v>24</v>
      </c>
      <c r="K827" s="363">
        <v>0</v>
      </c>
      <c r="L827" s="91">
        <v>0</v>
      </c>
      <c r="M827" s="91">
        <v>0</v>
      </c>
      <c r="N827" s="90"/>
      <c r="O827" s="91">
        <v>26</v>
      </c>
      <c r="P827" s="91">
        <v>0</v>
      </c>
      <c r="Q827" s="90"/>
      <c r="R827" s="91">
        <v>76</v>
      </c>
      <c r="S827" s="91">
        <v>27</v>
      </c>
      <c r="T827" s="90">
        <v>0</v>
      </c>
      <c r="U827" s="91">
        <v>157</v>
      </c>
      <c r="V827" s="91">
        <v>27</v>
      </c>
    </row>
    <row r="828" spans="1:22">
      <c r="A828" s="92" t="s">
        <v>1174</v>
      </c>
      <c r="B828" s="16" t="str">
        <f>VLOOKUP(A828,'Planning Periods'!$E$2:$N$540,10,FALSE)</f>
        <v>01/31/2023 - 01/31/2031</v>
      </c>
      <c r="C828" s="91">
        <v>2015</v>
      </c>
      <c r="D828" s="91" t="str">
        <f t="shared" si="12"/>
        <v>Healdsburg 2015</v>
      </c>
      <c r="E828" s="91">
        <v>31</v>
      </c>
      <c r="F828" s="363">
        <v>1</v>
      </c>
      <c r="G828" s="91">
        <v>1</v>
      </c>
      <c r="H828" s="91">
        <v>0</v>
      </c>
      <c r="I828" s="90"/>
      <c r="J828" s="91">
        <v>24</v>
      </c>
      <c r="K828" s="363">
        <v>2</v>
      </c>
      <c r="L828" s="91">
        <v>2</v>
      </c>
      <c r="M828" s="91">
        <v>0</v>
      </c>
      <c r="N828" s="90"/>
      <c r="O828" s="91">
        <v>26</v>
      </c>
      <c r="P828" s="91">
        <v>12</v>
      </c>
      <c r="Q828" s="90"/>
      <c r="R828" s="91">
        <v>76</v>
      </c>
      <c r="S828" s="91">
        <v>44</v>
      </c>
      <c r="T828" s="90">
        <v>0</v>
      </c>
      <c r="U828" s="91">
        <v>157</v>
      </c>
      <c r="V828" s="91">
        <v>59</v>
      </c>
    </row>
    <row r="829" spans="1:22">
      <c r="A829" s="92" t="s">
        <v>1174</v>
      </c>
      <c r="B829" s="16" t="str">
        <f>VLOOKUP(A829,'Planning Periods'!$E$2:$N$540,10,FALSE)</f>
        <v>01/31/2023 - 01/31/2031</v>
      </c>
      <c r="C829" s="91">
        <v>2016</v>
      </c>
      <c r="D829" s="91" t="str">
        <f t="shared" si="12"/>
        <v>Healdsburg 2016</v>
      </c>
      <c r="E829" s="91">
        <v>31</v>
      </c>
      <c r="F829" s="363">
        <v>2</v>
      </c>
      <c r="G829" s="91">
        <v>2</v>
      </c>
      <c r="H829" s="91">
        <v>0</v>
      </c>
      <c r="I829" s="90"/>
      <c r="J829" s="91">
        <v>24</v>
      </c>
      <c r="K829" s="363">
        <v>3</v>
      </c>
      <c r="L829" s="91">
        <v>3</v>
      </c>
      <c r="M829" s="91">
        <v>0</v>
      </c>
      <c r="N829" s="90"/>
      <c r="O829" s="91">
        <v>26</v>
      </c>
      <c r="P829" s="91">
        <v>4</v>
      </c>
      <c r="Q829" s="90"/>
      <c r="R829" s="91">
        <v>76</v>
      </c>
      <c r="S829" s="91">
        <v>23</v>
      </c>
      <c r="T829" s="90">
        <v>0</v>
      </c>
      <c r="U829" s="91">
        <v>157</v>
      </c>
      <c r="V829" s="91">
        <v>32</v>
      </c>
    </row>
    <row r="830" spans="1:22">
      <c r="A830" s="92" t="s">
        <v>1174</v>
      </c>
      <c r="B830" s="16" t="str">
        <f>VLOOKUP(A830,'Planning Periods'!$E$2:$N$540,10,FALSE)</f>
        <v>01/31/2023 - 01/31/2031</v>
      </c>
      <c r="C830" s="91">
        <v>2017</v>
      </c>
      <c r="D830" s="91" t="str">
        <f t="shared" si="12"/>
        <v>Healdsburg 2017</v>
      </c>
      <c r="E830" s="91">
        <v>31</v>
      </c>
      <c r="F830" s="363">
        <v>12</v>
      </c>
      <c r="G830" s="91">
        <v>12</v>
      </c>
      <c r="H830" s="91">
        <v>0</v>
      </c>
      <c r="I830" s="90"/>
      <c r="J830" s="91">
        <v>24</v>
      </c>
      <c r="K830" s="363">
        <v>20</v>
      </c>
      <c r="L830" s="91">
        <v>20</v>
      </c>
      <c r="M830" s="91">
        <v>0</v>
      </c>
      <c r="N830" s="90"/>
      <c r="O830" s="91">
        <v>26</v>
      </c>
      <c r="P830" s="91">
        <v>29</v>
      </c>
      <c r="Q830" s="90"/>
      <c r="R830" s="91">
        <v>76</v>
      </c>
      <c r="S830" s="91">
        <v>16</v>
      </c>
      <c r="T830" s="90">
        <v>0</v>
      </c>
      <c r="U830" s="91">
        <v>157</v>
      </c>
      <c r="V830" s="91">
        <v>77</v>
      </c>
    </row>
    <row r="831" spans="1:22">
      <c r="A831" s="92" t="s">
        <v>1050</v>
      </c>
      <c r="B831" s="16"/>
      <c r="C831" s="91">
        <v>2013</v>
      </c>
      <c r="D831" s="91" t="str">
        <f t="shared" si="12"/>
        <v>Hemet 2013</v>
      </c>
      <c r="E831" s="91">
        <v>134</v>
      </c>
      <c r="F831" s="363">
        <v>0</v>
      </c>
      <c r="G831" s="91">
        <v>0</v>
      </c>
      <c r="H831" s="91">
        <v>0</v>
      </c>
      <c r="I831" s="90"/>
      <c r="J831" s="91">
        <v>96</v>
      </c>
      <c r="K831" s="363">
        <v>17</v>
      </c>
      <c r="L831" s="91">
        <v>0</v>
      </c>
      <c r="M831" s="91">
        <v>17</v>
      </c>
      <c r="N831" s="90"/>
      <c r="O831" s="91">
        <v>112</v>
      </c>
      <c r="P831" s="91">
        <v>86</v>
      </c>
      <c r="Q831" s="90"/>
      <c r="R831" s="91">
        <v>262</v>
      </c>
      <c r="S831" s="91">
        <v>6</v>
      </c>
      <c r="T831" s="90">
        <v>17</v>
      </c>
      <c r="U831" s="91">
        <v>604</v>
      </c>
      <c r="V831" s="91">
        <v>109</v>
      </c>
    </row>
    <row r="832" spans="1:22">
      <c r="A832" s="92" t="s">
        <v>1050</v>
      </c>
      <c r="B832" s="16" t="str">
        <f>VLOOKUP(A832,'Planning Periods'!$E$2:$N$540,10,FALSE)</f>
        <v>10/15/2021 - 10/15/2029</v>
      </c>
      <c r="C832" s="91">
        <v>2014</v>
      </c>
      <c r="D832" s="91" t="str">
        <f t="shared" si="12"/>
        <v>Hemet 2014</v>
      </c>
      <c r="E832" s="91">
        <v>134</v>
      </c>
      <c r="F832" s="363">
        <v>0</v>
      </c>
      <c r="G832" s="91">
        <v>0</v>
      </c>
      <c r="H832" s="91">
        <v>0</v>
      </c>
      <c r="I832" s="90"/>
      <c r="J832" s="91">
        <v>96</v>
      </c>
      <c r="K832" s="363">
        <v>3</v>
      </c>
      <c r="L832" s="91">
        <v>0</v>
      </c>
      <c r="M832" s="91">
        <v>3</v>
      </c>
      <c r="N832" s="90"/>
      <c r="O832" s="91">
        <v>112</v>
      </c>
      <c r="P832" s="91">
        <v>114</v>
      </c>
      <c r="Q832" s="90"/>
      <c r="R832" s="91">
        <v>262</v>
      </c>
      <c r="S832" s="91">
        <v>32</v>
      </c>
      <c r="T832" s="90">
        <v>3</v>
      </c>
      <c r="U832" s="91">
        <v>604</v>
      </c>
      <c r="V832" s="91">
        <v>149</v>
      </c>
    </row>
    <row r="833" spans="1:22">
      <c r="A833" s="92" t="s">
        <v>1050</v>
      </c>
      <c r="B833" s="16" t="str">
        <f>VLOOKUP(A833,'Planning Periods'!$E$2:$N$540,10,FALSE)</f>
        <v>10/15/2021 - 10/15/2029</v>
      </c>
      <c r="C833" s="91">
        <v>2015</v>
      </c>
      <c r="D833" s="91" t="str">
        <f t="shared" si="12"/>
        <v>Hemet 2015</v>
      </c>
      <c r="E833" s="91">
        <v>134</v>
      </c>
      <c r="F833" s="363">
        <v>0</v>
      </c>
      <c r="G833" s="91">
        <v>0</v>
      </c>
      <c r="H833" s="91">
        <v>0</v>
      </c>
      <c r="I833" s="90"/>
      <c r="J833" s="91">
        <v>96</v>
      </c>
      <c r="K833" s="363">
        <v>14</v>
      </c>
      <c r="L833" s="91">
        <v>12</v>
      </c>
      <c r="M833" s="91">
        <v>2</v>
      </c>
      <c r="N833" s="90"/>
      <c r="O833" s="91">
        <v>112</v>
      </c>
      <c r="P833" s="91">
        <v>76</v>
      </c>
      <c r="Q833" s="90"/>
      <c r="R833" s="91">
        <v>262</v>
      </c>
      <c r="S833" s="91">
        <v>17</v>
      </c>
      <c r="T833" s="90">
        <v>2</v>
      </c>
      <c r="U833" s="91">
        <v>604</v>
      </c>
      <c r="V833" s="91">
        <v>107</v>
      </c>
    </row>
    <row r="834" spans="1:22">
      <c r="A834" s="92" t="s">
        <v>1050</v>
      </c>
      <c r="B834" s="16" t="str">
        <f>VLOOKUP(A834,'Planning Periods'!$E$2:$N$540,10,FALSE)</f>
        <v>10/15/2021 - 10/15/2029</v>
      </c>
      <c r="C834" s="91">
        <v>2016</v>
      </c>
      <c r="D834" s="91" t="str">
        <f t="shared" si="12"/>
        <v>Hemet 2016</v>
      </c>
      <c r="E834" s="91">
        <v>134</v>
      </c>
      <c r="F834" s="363">
        <v>0</v>
      </c>
      <c r="G834" s="91">
        <v>0</v>
      </c>
      <c r="H834" s="91">
        <v>0</v>
      </c>
      <c r="I834" s="90"/>
      <c r="J834" s="91">
        <v>96</v>
      </c>
      <c r="K834" s="363">
        <v>29</v>
      </c>
      <c r="L834" s="91">
        <v>29</v>
      </c>
      <c r="M834" s="91">
        <v>0</v>
      </c>
      <c r="N834" s="90"/>
      <c r="O834" s="91">
        <v>112</v>
      </c>
      <c r="P834" s="91">
        <v>25</v>
      </c>
      <c r="Q834" s="90"/>
      <c r="R834" s="91">
        <v>262</v>
      </c>
      <c r="S834" s="91">
        <v>8</v>
      </c>
      <c r="T834" s="90">
        <v>0</v>
      </c>
      <c r="U834" s="91">
        <v>604</v>
      </c>
      <c r="V834" s="91">
        <v>62</v>
      </c>
    </row>
    <row r="835" spans="1:22">
      <c r="A835" s="92" t="s">
        <v>1050</v>
      </c>
      <c r="B835" s="16" t="str">
        <f>VLOOKUP(A835,'Planning Periods'!$E$2:$N$540,10,FALSE)</f>
        <v>10/15/2021 - 10/15/2029</v>
      </c>
      <c r="C835" s="91">
        <v>2017</v>
      </c>
      <c r="D835" s="91" t="str">
        <f t="shared" si="12"/>
        <v>Hemet 2017</v>
      </c>
      <c r="E835" s="91">
        <v>134</v>
      </c>
      <c r="F835" s="363">
        <v>0</v>
      </c>
      <c r="G835" s="91">
        <v>0</v>
      </c>
      <c r="H835" s="91">
        <v>0</v>
      </c>
      <c r="I835" s="90"/>
      <c r="J835" s="91">
        <v>96</v>
      </c>
      <c r="K835" s="363">
        <v>0</v>
      </c>
      <c r="L835" s="91">
        <v>0</v>
      </c>
      <c r="M835" s="91">
        <v>0</v>
      </c>
      <c r="N835" s="90"/>
      <c r="O835" s="91">
        <v>112</v>
      </c>
      <c r="P835" s="91">
        <v>2</v>
      </c>
      <c r="Q835" s="90"/>
      <c r="R835" s="91">
        <v>262</v>
      </c>
      <c r="S835" s="91">
        <v>12</v>
      </c>
      <c r="T835" s="90">
        <v>0</v>
      </c>
      <c r="U835" s="91">
        <v>604</v>
      </c>
      <c r="V835" s="91">
        <v>14</v>
      </c>
    </row>
    <row r="836" spans="1:22">
      <c r="A836" s="92" t="s">
        <v>1175</v>
      </c>
      <c r="B836" s="16" t="str">
        <f>VLOOKUP(A836,'Planning Periods'!$E$2:$N$540,10,FALSE)</f>
        <v>01/31/2023 - 01/31/2031</v>
      </c>
      <c r="C836" s="91">
        <v>2014</v>
      </c>
      <c r="D836" s="91" t="str">
        <f t="shared" si="12"/>
        <v>Hercules 2014</v>
      </c>
      <c r="E836" s="91" t="s">
        <v>1307</v>
      </c>
      <c r="F836" s="363" t="s">
        <v>1307</v>
      </c>
      <c r="G836" s="91" t="s">
        <v>1307</v>
      </c>
      <c r="H836" s="91" t="s">
        <v>1307</v>
      </c>
      <c r="I836" s="90"/>
      <c r="J836" s="91" t="s">
        <v>1307</v>
      </c>
      <c r="K836" s="363" t="s">
        <v>1307</v>
      </c>
      <c r="L836" s="91" t="s">
        <v>1307</v>
      </c>
      <c r="M836" s="91" t="s">
        <v>1307</v>
      </c>
      <c r="N836" s="90"/>
      <c r="O836" s="91" t="s">
        <v>1307</v>
      </c>
      <c r="P836" s="91" t="s">
        <v>1307</v>
      </c>
      <c r="Q836" s="90"/>
      <c r="R836" s="91" t="s">
        <v>1307</v>
      </c>
      <c r="S836" s="91" t="s">
        <v>1307</v>
      </c>
      <c r="T836" s="90" t="s">
        <v>1307</v>
      </c>
      <c r="U836" s="91" t="s">
        <v>1307</v>
      </c>
      <c r="V836" s="91" t="s">
        <v>1307</v>
      </c>
    </row>
    <row r="837" spans="1:22">
      <c r="A837" s="92" t="s">
        <v>1175</v>
      </c>
      <c r="B837" s="16" t="str">
        <f>VLOOKUP(A837,'Planning Periods'!$E$2:$N$540,10,FALSE)</f>
        <v>01/31/2023 - 01/31/2031</v>
      </c>
      <c r="C837" s="91">
        <v>2015</v>
      </c>
      <c r="D837" s="91" t="str">
        <f t="shared" si="12"/>
        <v>Hercules 2015</v>
      </c>
      <c r="E837" s="91">
        <v>220</v>
      </c>
      <c r="F837" s="363">
        <v>0</v>
      </c>
      <c r="G837" s="91">
        <v>0</v>
      </c>
      <c r="H837" s="91">
        <v>0</v>
      </c>
      <c r="I837" s="90"/>
      <c r="J837" s="91">
        <v>118</v>
      </c>
      <c r="K837" s="363">
        <v>0</v>
      </c>
      <c r="L837" s="91">
        <v>0</v>
      </c>
      <c r="M837" s="91">
        <v>0</v>
      </c>
      <c r="N837" s="90"/>
      <c r="O837" s="91">
        <v>100</v>
      </c>
      <c r="P837" s="91">
        <v>0</v>
      </c>
      <c r="Q837" s="90"/>
      <c r="R837" s="91">
        <v>244</v>
      </c>
      <c r="S837" s="91">
        <v>190</v>
      </c>
      <c r="T837" s="90">
        <v>0</v>
      </c>
      <c r="U837" s="91">
        <v>682</v>
      </c>
      <c r="V837" s="91">
        <v>190</v>
      </c>
    </row>
    <row r="838" spans="1:22">
      <c r="A838" s="92" t="s">
        <v>1175</v>
      </c>
      <c r="B838" s="16" t="str">
        <f>VLOOKUP(A838,'Planning Periods'!$E$2:$N$540,10,FALSE)</f>
        <v>01/31/2023 - 01/31/2031</v>
      </c>
      <c r="C838" s="91">
        <v>2016</v>
      </c>
      <c r="D838" s="91" t="str">
        <f t="shared" si="12"/>
        <v>Hercules 2016</v>
      </c>
      <c r="E838" s="91">
        <v>220</v>
      </c>
      <c r="F838" s="363">
        <v>0</v>
      </c>
      <c r="G838" s="91">
        <v>0</v>
      </c>
      <c r="H838" s="91">
        <v>0</v>
      </c>
      <c r="I838" s="90"/>
      <c r="J838" s="91">
        <v>118</v>
      </c>
      <c r="K838" s="363">
        <v>1</v>
      </c>
      <c r="L838" s="91">
        <v>0</v>
      </c>
      <c r="M838" s="91">
        <v>1</v>
      </c>
      <c r="N838" s="90"/>
      <c r="O838" s="91">
        <v>100</v>
      </c>
      <c r="P838" s="91">
        <v>0</v>
      </c>
      <c r="Q838" s="90"/>
      <c r="R838" s="91">
        <v>244</v>
      </c>
      <c r="S838" s="91">
        <v>30</v>
      </c>
      <c r="T838" s="90">
        <v>1</v>
      </c>
      <c r="U838" s="91">
        <v>682</v>
      </c>
      <c r="V838" s="91">
        <v>31</v>
      </c>
    </row>
    <row r="839" spans="1:22">
      <c r="A839" s="92" t="s">
        <v>1175</v>
      </c>
      <c r="B839" s="16" t="str">
        <f>VLOOKUP(A839,'Planning Periods'!$E$2:$N$540,10,FALSE)</f>
        <v>01/31/2023 - 01/31/2031</v>
      </c>
      <c r="C839" s="91">
        <v>2017</v>
      </c>
      <c r="D839" s="91" t="str">
        <f t="shared" si="12"/>
        <v>Hercules 2017</v>
      </c>
      <c r="E839" s="91">
        <v>220</v>
      </c>
      <c r="F839" s="363">
        <v>0</v>
      </c>
      <c r="G839" s="91">
        <v>0</v>
      </c>
      <c r="H839" s="91">
        <v>0</v>
      </c>
      <c r="I839" s="90"/>
      <c r="J839" s="91">
        <v>118</v>
      </c>
      <c r="K839" s="363">
        <v>0</v>
      </c>
      <c r="L839" s="91">
        <v>0</v>
      </c>
      <c r="M839" s="91">
        <v>0</v>
      </c>
      <c r="N839" s="90"/>
      <c r="O839" s="91">
        <v>100</v>
      </c>
      <c r="P839" s="91">
        <v>0</v>
      </c>
      <c r="Q839" s="90"/>
      <c r="R839" s="91">
        <v>244</v>
      </c>
      <c r="S839" s="91">
        <v>41</v>
      </c>
      <c r="T839" s="90">
        <v>0</v>
      </c>
      <c r="U839" s="91">
        <v>682</v>
      </c>
      <c r="V839" s="91">
        <v>41</v>
      </c>
    </row>
    <row r="840" spans="1:22">
      <c r="A840" t="s">
        <v>1055</v>
      </c>
      <c r="B840" s="16"/>
      <c r="C840" s="91">
        <v>2013</v>
      </c>
      <c r="D840" s="91" t="str">
        <f t="shared" si="12"/>
        <v>Hermosa Beach 2013</v>
      </c>
      <c r="E840" s="91" t="s">
        <v>1307</v>
      </c>
      <c r="F840" s="363" t="s">
        <v>1307</v>
      </c>
      <c r="G840" s="91" t="s">
        <v>1307</v>
      </c>
      <c r="H840" s="91" t="s">
        <v>1307</v>
      </c>
      <c r="I840" s="90"/>
      <c r="J840" s="91" t="s">
        <v>1307</v>
      </c>
      <c r="K840" s="363" t="s">
        <v>1307</v>
      </c>
      <c r="L840" s="91" t="s">
        <v>1307</v>
      </c>
      <c r="M840" s="91" t="s">
        <v>1307</v>
      </c>
      <c r="N840" s="90"/>
      <c r="O840" s="91" t="s">
        <v>1307</v>
      </c>
      <c r="P840" s="91" t="s">
        <v>1307</v>
      </c>
      <c r="Q840" s="90"/>
      <c r="R840" s="91" t="s">
        <v>1307</v>
      </c>
      <c r="S840" s="91" t="s">
        <v>1307</v>
      </c>
      <c r="T840" s="90" t="s">
        <v>1307</v>
      </c>
      <c r="U840" s="91" t="s">
        <v>1307</v>
      </c>
      <c r="V840" s="91" t="s">
        <v>1307</v>
      </c>
    </row>
    <row r="841" spans="1:22">
      <c r="A841" t="s">
        <v>1055</v>
      </c>
      <c r="B841" s="16" t="str">
        <f>VLOOKUP(A841,'Planning Periods'!$E$2:$N$540,10,FALSE)</f>
        <v>10/15/2021 - 10/15/2029</v>
      </c>
      <c r="C841" s="91">
        <v>2014</v>
      </c>
      <c r="D841" s="91" t="str">
        <f t="shared" si="12"/>
        <v>Hermosa Beach 2014</v>
      </c>
      <c r="E841" s="363" t="s">
        <v>1307</v>
      </c>
      <c r="F841" s="363" t="s">
        <v>1307</v>
      </c>
      <c r="G841" s="363" t="s">
        <v>1307</v>
      </c>
      <c r="H841" s="363" t="s">
        <v>1307</v>
      </c>
      <c r="I841" s="363">
        <v>0</v>
      </c>
      <c r="J841" s="363" t="s">
        <v>1307</v>
      </c>
      <c r="K841" s="363" t="s">
        <v>1307</v>
      </c>
      <c r="L841" s="363" t="s">
        <v>1307</v>
      </c>
      <c r="M841" s="363" t="s">
        <v>1307</v>
      </c>
      <c r="N841" s="363">
        <v>0</v>
      </c>
      <c r="O841" s="363" t="s">
        <v>1307</v>
      </c>
      <c r="P841" s="363" t="s">
        <v>1307</v>
      </c>
      <c r="Q841" s="363"/>
      <c r="R841" s="363" t="s">
        <v>1307</v>
      </c>
      <c r="S841" s="363" t="s">
        <v>1307</v>
      </c>
      <c r="T841" s="363" t="s">
        <v>1307</v>
      </c>
      <c r="U841" s="363" t="s">
        <v>1307</v>
      </c>
      <c r="V841" s="363" t="s">
        <v>1307</v>
      </c>
    </row>
    <row r="842" spans="1:22">
      <c r="A842" t="s">
        <v>1055</v>
      </c>
      <c r="B842" s="16" t="str">
        <f>VLOOKUP(A842,'Planning Periods'!$E$2:$N$540,10,FALSE)</f>
        <v>10/15/2021 - 10/15/2029</v>
      </c>
      <c r="C842" s="91">
        <v>2015</v>
      </c>
      <c r="D842" s="91" t="str">
        <f t="shared" si="12"/>
        <v>Hermosa Beach 2015</v>
      </c>
      <c r="E842" t="s">
        <v>1307</v>
      </c>
      <c r="F842" t="s">
        <v>1307</v>
      </c>
      <c r="G842" t="s">
        <v>1307</v>
      </c>
      <c r="H842" t="s">
        <v>1307</v>
      </c>
      <c r="J842" t="s">
        <v>1307</v>
      </c>
      <c r="K842" t="s">
        <v>1307</v>
      </c>
      <c r="L842" t="s">
        <v>1307</v>
      </c>
      <c r="M842" t="s">
        <v>1307</v>
      </c>
      <c r="O842" t="s">
        <v>1307</v>
      </c>
      <c r="P842" t="s">
        <v>1307</v>
      </c>
      <c r="R842" t="s">
        <v>1307</v>
      </c>
      <c r="S842" t="s">
        <v>1307</v>
      </c>
      <c r="T842" t="s">
        <v>1307</v>
      </c>
      <c r="U842" t="s">
        <v>1307</v>
      </c>
      <c r="V842" t="s">
        <v>1307</v>
      </c>
    </row>
    <row r="843" spans="1:22">
      <c r="A843" t="s">
        <v>1055</v>
      </c>
      <c r="B843" s="16" t="str">
        <f>VLOOKUP(A843,'Planning Periods'!$E$2:$N$540,10,FALSE)</f>
        <v>10/15/2021 - 10/15/2029</v>
      </c>
      <c r="C843" s="91">
        <v>2016</v>
      </c>
      <c r="D843" s="91" t="str">
        <f t="shared" si="12"/>
        <v>Hermosa Beach 2016</v>
      </c>
      <c r="E843" t="s">
        <v>1307</v>
      </c>
      <c r="F843" t="s">
        <v>1307</v>
      </c>
      <c r="G843" t="s">
        <v>1307</v>
      </c>
      <c r="H843" t="s">
        <v>1307</v>
      </c>
      <c r="J843" t="s">
        <v>1307</v>
      </c>
      <c r="K843" t="s">
        <v>1307</v>
      </c>
      <c r="L843" t="s">
        <v>1307</v>
      </c>
      <c r="M843" t="s">
        <v>1307</v>
      </c>
      <c r="O843" t="s">
        <v>1307</v>
      </c>
      <c r="P843" t="s">
        <v>1307</v>
      </c>
      <c r="R843" t="s">
        <v>1307</v>
      </c>
      <c r="S843" t="s">
        <v>1307</v>
      </c>
      <c r="T843" t="s">
        <v>1307</v>
      </c>
      <c r="U843" t="s">
        <v>1307</v>
      </c>
      <c r="V843" t="s">
        <v>1307</v>
      </c>
    </row>
    <row r="844" spans="1:22">
      <c r="A844" t="s">
        <v>1055</v>
      </c>
      <c r="B844" s="16" t="str">
        <f>VLOOKUP(A844,'Planning Periods'!$E$2:$N$540,10,FALSE)</f>
        <v>10/15/2021 - 10/15/2029</v>
      </c>
      <c r="C844" s="91">
        <v>2017</v>
      </c>
      <c r="D844" s="91" t="str">
        <f t="shared" si="12"/>
        <v>Hermosa Beach 2017</v>
      </c>
      <c r="E844" t="s">
        <v>1307</v>
      </c>
      <c r="F844" t="s">
        <v>1307</v>
      </c>
      <c r="G844" t="s">
        <v>1307</v>
      </c>
      <c r="H844" t="s">
        <v>1307</v>
      </c>
      <c r="J844" t="s">
        <v>1307</v>
      </c>
      <c r="K844" t="s">
        <v>1307</v>
      </c>
      <c r="L844" t="s">
        <v>1307</v>
      </c>
      <c r="M844" t="s">
        <v>1307</v>
      </c>
      <c r="O844" t="s">
        <v>1307</v>
      </c>
      <c r="P844" t="s">
        <v>1307</v>
      </c>
      <c r="R844" t="s">
        <v>1307</v>
      </c>
      <c r="S844" t="s">
        <v>1307</v>
      </c>
      <c r="T844" t="s">
        <v>1307</v>
      </c>
      <c r="U844" t="s">
        <v>1307</v>
      </c>
      <c r="V844" t="s">
        <v>1307</v>
      </c>
    </row>
    <row r="845" spans="1:22">
      <c r="A845" s="92" t="s">
        <v>1053</v>
      </c>
      <c r="B845" s="16"/>
      <c r="C845" s="91">
        <v>2013</v>
      </c>
      <c r="D845" s="91" t="str">
        <f t="shared" si="12"/>
        <v>Hesperia 2013</v>
      </c>
      <c r="E845" t="s">
        <v>1307</v>
      </c>
      <c r="F845" t="s">
        <v>1307</v>
      </c>
      <c r="G845" t="s">
        <v>1307</v>
      </c>
      <c r="H845" t="s">
        <v>1307</v>
      </c>
      <c r="J845" t="s">
        <v>1307</v>
      </c>
      <c r="K845" t="s">
        <v>1307</v>
      </c>
      <c r="L845" t="s">
        <v>1307</v>
      </c>
      <c r="M845" t="s">
        <v>1307</v>
      </c>
      <c r="O845" t="s">
        <v>1307</v>
      </c>
      <c r="P845" t="s">
        <v>1307</v>
      </c>
      <c r="R845" t="s">
        <v>1307</v>
      </c>
      <c r="S845" t="s">
        <v>1307</v>
      </c>
      <c r="T845" t="s">
        <v>1307</v>
      </c>
      <c r="U845" t="s">
        <v>1307</v>
      </c>
      <c r="V845" t="s">
        <v>1307</v>
      </c>
    </row>
    <row r="846" spans="1:22">
      <c r="A846" s="92" t="s">
        <v>1053</v>
      </c>
      <c r="B846" s="16" t="str">
        <f>VLOOKUP(A846,'Planning Periods'!$E$2:$N$540,10,FALSE)</f>
        <v>10/15/2021 - 10/15/2029</v>
      </c>
      <c r="C846" s="91">
        <v>2014</v>
      </c>
      <c r="D846" s="91" t="str">
        <f t="shared" si="12"/>
        <v>Hesperia 2014</v>
      </c>
      <c r="E846" s="91">
        <v>398</v>
      </c>
      <c r="F846" s="363">
        <v>0</v>
      </c>
      <c r="G846" s="91">
        <v>0</v>
      </c>
      <c r="H846" s="91">
        <v>0</v>
      </c>
      <c r="I846" s="90"/>
      <c r="J846" s="91">
        <v>274</v>
      </c>
      <c r="K846" s="363">
        <v>0</v>
      </c>
      <c r="L846" s="91">
        <v>0</v>
      </c>
      <c r="M846" s="91">
        <v>0</v>
      </c>
      <c r="N846" s="90"/>
      <c r="O846" s="91">
        <v>314</v>
      </c>
      <c r="P846" s="91">
        <v>82</v>
      </c>
      <c r="Q846" s="90"/>
      <c r="R846" s="91">
        <v>729</v>
      </c>
      <c r="S846" s="91">
        <v>0</v>
      </c>
      <c r="T846" s="90">
        <v>0</v>
      </c>
      <c r="U846" s="91">
        <v>1715</v>
      </c>
      <c r="V846" s="91">
        <v>82</v>
      </c>
    </row>
    <row r="847" spans="1:22">
      <c r="A847" s="92" t="s">
        <v>1053</v>
      </c>
      <c r="B847" s="16" t="str">
        <f>VLOOKUP(A847,'Planning Periods'!$E$2:$N$540,10,FALSE)</f>
        <v>10/15/2021 - 10/15/2029</v>
      </c>
      <c r="C847" s="91">
        <v>2015</v>
      </c>
      <c r="D847" s="91" t="str">
        <f t="shared" si="12"/>
        <v>Hesperia 2015</v>
      </c>
      <c r="E847" s="91">
        <v>398</v>
      </c>
      <c r="F847" s="363">
        <v>0</v>
      </c>
      <c r="G847" s="91">
        <v>0</v>
      </c>
      <c r="H847" s="91">
        <v>0</v>
      </c>
      <c r="I847" s="90"/>
      <c r="J847" s="91">
        <v>274</v>
      </c>
      <c r="K847" s="363">
        <v>0</v>
      </c>
      <c r="L847" s="91">
        <v>0</v>
      </c>
      <c r="M847" s="91">
        <v>0</v>
      </c>
      <c r="N847" s="90"/>
      <c r="O847" s="91">
        <v>314</v>
      </c>
      <c r="P847" s="91">
        <v>0</v>
      </c>
      <c r="Q847" s="90"/>
      <c r="R847" s="91">
        <v>729</v>
      </c>
      <c r="S847" s="91">
        <v>98</v>
      </c>
      <c r="T847" s="90">
        <v>0</v>
      </c>
      <c r="U847" s="91">
        <v>1715</v>
      </c>
      <c r="V847" s="91">
        <v>98</v>
      </c>
    </row>
    <row r="848" spans="1:22">
      <c r="A848" s="92" t="s">
        <v>1053</v>
      </c>
      <c r="B848" s="16" t="str">
        <f>VLOOKUP(A848,'Planning Periods'!$E$2:$N$540,10,FALSE)</f>
        <v>10/15/2021 - 10/15/2029</v>
      </c>
      <c r="C848" s="91">
        <v>2016</v>
      </c>
      <c r="D848" s="91" t="str">
        <f t="shared" si="12"/>
        <v>Hesperia 2016</v>
      </c>
      <c r="E848" s="91">
        <v>398</v>
      </c>
      <c r="F848" s="363">
        <v>0</v>
      </c>
      <c r="G848" s="91">
        <v>0</v>
      </c>
      <c r="H848" s="91">
        <v>0</v>
      </c>
      <c r="I848" s="90"/>
      <c r="J848" s="91">
        <v>274</v>
      </c>
      <c r="K848" s="363">
        <v>20</v>
      </c>
      <c r="L848" s="91">
        <v>20</v>
      </c>
      <c r="M848" s="91">
        <v>0</v>
      </c>
      <c r="N848" s="90"/>
      <c r="O848" s="91">
        <v>314</v>
      </c>
      <c r="P848" s="91">
        <v>75</v>
      </c>
      <c r="Q848" s="90"/>
      <c r="R848" s="91">
        <v>729</v>
      </c>
      <c r="S848" s="91">
        <v>172</v>
      </c>
      <c r="T848" s="90">
        <v>0</v>
      </c>
      <c r="U848" s="91">
        <v>1715</v>
      </c>
      <c r="V848" s="91">
        <v>267</v>
      </c>
    </row>
    <row r="849" spans="1:22">
      <c r="A849" s="92" t="s">
        <v>1053</v>
      </c>
      <c r="B849" s="16" t="str">
        <f>VLOOKUP(A849,'Planning Periods'!$E$2:$N$540,10,FALSE)</f>
        <v>10/15/2021 - 10/15/2029</v>
      </c>
      <c r="C849" s="91">
        <v>2017</v>
      </c>
      <c r="D849" s="91" t="str">
        <f t="shared" si="12"/>
        <v>Hesperia 2017</v>
      </c>
      <c r="E849" s="91">
        <v>398</v>
      </c>
      <c r="F849" s="363">
        <v>0</v>
      </c>
      <c r="G849" s="91">
        <v>0</v>
      </c>
      <c r="H849" s="91">
        <v>0</v>
      </c>
      <c r="I849" s="90"/>
      <c r="J849" s="91">
        <v>274</v>
      </c>
      <c r="K849" s="363">
        <v>0</v>
      </c>
      <c r="L849" s="91">
        <v>0</v>
      </c>
      <c r="M849" s="91">
        <v>0</v>
      </c>
      <c r="N849" s="90"/>
      <c r="O849" s="91">
        <v>314</v>
      </c>
      <c r="P849" s="91">
        <v>0</v>
      </c>
      <c r="Q849" s="90"/>
      <c r="R849" s="91">
        <v>729</v>
      </c>
      <c r="S849" s="91">
        <v>230</v>
      </c>
      <c r="T849" s="90">
        <v>0</v>
      </c>
      <c r="U849" s="91">
        <v>1715</v>
      </c>
      <c r="V849" s="91">
        <v>230</v>
      </c>
    </row>
    <row r="850" spans="1:22">
      <c r="A850" t="s">
        <v>895</v>
      </c>
      <c r="B850" s="16"/>
      <c r="C850" s="91">
        <v>2013</v>
      </c>
      <c r="D850" s="91" t="str">
        <f t="shared" si="12"/>
        <v>Hidden Hills 2013</v>
      </c>
      <c r="E850" s="91" t="s">
        <v>1307</v>
      </c>
      <c r="F850" s="363" t="s">
        <v>1307</v>
      </c>
      <c r="G850" s="91" t="s">
        <v>1307</v>
      </c>
      <c r="H850" s="91" t="s">
        <v>1307</v>
      </c>
      <c r="I850" s="90"/>
      <c r="J850" s="91" t="s">
        <v>1307</v>
      </c>
      <c r="K850" s="363" t="s">
        <v>1307</v>
      </c>
      <c r="L850" s="91" t="s">
        <v>1307</v>
      </c>
      <c r="M850" s="91" t="s">
        <v>1307</v>
      </c>
      <c r="N850" s="90"/>
      <c r="O850" s="91" t="s">
        <v>1307</v>
      </c>
      <c r="P850" s="91" t="s">
        <v>1307</v>
      </c>
      <c r="Q850" s="90"/>
      <c r="R850" s="91" t="s">
        <v>1307</v>
      </c>
      <c r="S850" s="91" t="s">
        <v>1307</v>
      </c>
      <c r="T850" s="90" t="s">
        <v>1307</v>
      </c>
      <c r="U850" s="91" t="s">
        <v>1307</v>
      </c>
      <c r="V850" s="91" t="s">
        <v>1307</v>
      </c>
    </row>
    <row r="851" spans="1:22">
      <c r="A851" t="s">
        <v>895</v>
      </c>
      <c r="B851" s="16" t="str">
        <f>VLOOKUP(A851,'Planning Periods'!$E$2:$N$540,10,FALSE)</f>
        <v>10/15/2021 - 10/15/2029</v>
      </c>
      <c r="C851" s="91">
        <v>2014</v>
      </c>
      <c r="D851" s="91" t="str">
        <f t="shared" si="12"/>
        <v>Hidden Hills 2014</v>
      </c>
      <c r="E851" s="363" t="s">
        <v>1307</v>
      </c>
      <c r="F851" s="363" t="s">
        <v>1307</v>
      </c>
      <c r="G851" s="363" t="s">
        <v>1307</v>
      </c>
      <c r="H851" s="363" t="s">
        <v>1307</v>
      </c>
      <c r="I851" s="363">
        <v>0</v>
      </c>
      <c r="J851" s="363" t="s">
        <v>1307</v>
      </c>
      <c r="K851" s="363" t="s">
        <v>1307</v>
      </c>
      <c r="L851" s="363" t="s">
        <v>1307</v>
      </c>
      <c r="M851" s="363" t="s">
        <v>1307</v>
      </c>
      <c r="N851" s="363">
        <v>0</v>
      </c>
      <c r="O851" s="363" t="s">
        <v>1307</v>
      </c>
      <c r="P851" s="363" t="s">
        <v>1307</v>
      </c>
      <c r="Q851" s="363"/>
      <c r="R851" s="363" t="s">
        <v>1307</v>
      </c>
      <c r="S851" s="363" t="s">
        <v>1307</v>
      </c>
      <c r="T851" s="363" t="s">
        <v>1307</v>
      </c>
      <c r="U851" s="363" t="s">
        <v>1307</v>
      </c>
      <c r="V851" s="363" t="s">
        <v>1307</v>
      </c>
    </row>
    <row r="852" spans="1:22">
      <c r="A852" t="s">
        <v>895</v>
      </c>
      <c r="B852" s="16" t="str">
        <f>VLOOKUP(A852,'Planning Periods'!$E$2:$N$540,10,FALSE)</f>
        <v>10/15/2021 - 10/15/2029</v>
      </c>
      <c r="C852" s="91">
        <v>2015</v>
      </c>
      <c r="D852" s="91" t="str">
        <f t="shared" si="12"/>
        <v>Hidden Hills 2015</v>
      </c>
      <c r="E852" t="s">
        <v>1307</v>
      </c>
      <c r="F852" t="s">
        <v>1307</v>
      </c>
      <c r="G852" t="s">
        <v>1307</v>
      </c>
      <c r="H852" t="s">
        <v>1307</v>
      </c>
      <c r="J852" t="s">
        <v>1307</v>
      </c>
      <c r="K852" t="s">
        <v>1307</v>
      </c>
      <c r="L852" t="s">
        <v>1307</v>
      </c>
      <c r="M852" t="s">
        <v>1307</v>
      </c>
      <c r="O852" t="s">
        <v>1307</v>
      </c>
      <c r="P852" t="s">
        <v>1307</v>
      </c>
      <c r="R852" t="s">
        <v>1307</v>
      </c>
      <c r="S852" t="s">
        <v>1307</v>
      </c>
      <c r="T852" t="s">
        <v>1307</v>
      </c>
      <c r="U852" t="s">
        <v>1307</v>
      </c>
      <c r="V852" t="s">
        <v>1307</v>
      </c>
    </row>
    <row r="853" spans="1:22">
      <c r="A853" t="s">
        <v>895</v>
      </c>
      <c r="B853" s="16" t="str">
        <f>VLOOKUP(A853,'Planning Periods'!$E$2:$N$540,10,FALSE)</f>
        <v>10/15/2021 - 10/15/2029</v>
      </c>
      <c r="C853" s="91">
        <v>2016</v>
      </c>
      <c r="D853" s="91" t="str">
        <f t="shared" si="12"/>
        <v>Hidden Hills 2016</v>
      </c>
      <c r="E853" t="s">
        <v>1307</v>
      </c>
      <c r="F853" t="s">
        <v>1307</v>
      </c>
      <c r="G853" t="s">
        <v>1307</v>
      </c>
      <c r="H853" t="s">
        <v>1307</v>
      </c>
      <c r="J853" t="s">
        <v>1307</v>
      </c>
      <c r="K853" t="s">
        <v>1307</v>
      </c>
      <c r="L853" t="s">
        <v>1307</v>
      </c>
      <c r="M853" t="s">
        <v>1307</v>
      </c>
      <c r="O853" t="s">
        <v>1307</v>
      </c>
      <c r="P853" t="s">
        <v>1307</v>
      </c>
      <c r="R853" t="s">
        <v>1307</v>
      </c>
      <c r="S853" t="s">
        <v>1307</v>
      </c>
      <c r="T853" t="s">
        <v>1307</v>
      </c>
      <c r="U853" t="s">
        <v>1307</v>
      </c>
      <c r="V853" t="s">
        <v>1307</v>
      </c>
    </row>
    <row r="854" spans="1:22">
      <c r="A854" t="s">
        <v>895</v>
      </c>
      <c r="B854" s="16" t="str">
        <f>VLOOKUP(A854,'Planning Periods'!$E$2:$N$540,10,FALSE)</f>
        <v>10/15/2021 - 10/15/2029</v>
      </c>
      <c r="C854" s="91">
        <v>2017</v>
      </c>
      <c r="D854" s="91" t="str">
        <f t="shared" si="12"/>
        <v>Hidden Hills 2017</v>
      </c>
      <c r="E854" t="s">
        <v>1307</v>
      </c>
      <c r="F854" t="s">
        <v>1307</v>
      </c>
      <c r="G854" t="s">
        <v>1307</v>
      </c>
      <c r="H854" t="s">
        <v>1307</v>
      </c>
      <c r="J854" t="s">
        <v>1307</v>
      </c>
      <c r="K854" t="s">
        <v>1307</v>
      </c>
      <c r="L854" t="s">
        <v>1307</v>
      </c>
      <c r="M854" t="s">
        <v>1307</v>
      </c>
      <c r="O854" t="s">
        <v>1307</v>
      </c>
      <c r="P854" t="s">
        <v>1307</v>
      </c>
      <c r="R854" t="s">
        <v>1307</v>
      </c>
      <c r="S854" t="s">
        <v>1307</v>
      </c>
      <c r="T854" t="s">
        <v>1307</v>
      </c>
      <c r="U854" t="s">
        <v>1307</v>
      </c>
      <c r="V854" t="s">
        <v>1307</v>
      </c>
    </row>
    <row r="855" spans="1:22">
      <c r="A855" s="92" t="s">
        <v>1049</v>
      </c>
      <c r="B855" s="16"/>
      <c r="C855" s="91">
        <v>2013</v>
      </c>
      <c r="D855" s="91" t="str">
        <f t="shared" si="12"/>
        <v>Highland 2013</v>
      </c>
      <c r="E855" t="s">
        <v>1307</v>
      </c>
      <c r="F855" t="s">
        <v>1307</v>
      </c>
      <c r="G855" t="s">
        <v>1307</v>
      </c>
      <c r="H855" t="s">
        <v>1307</v>
      </c>
      <c r="J855" t="s">
        <v>1307</v>
      </c>
      <c r="K855" t="s">
        <v>1307</v>
      </c>
      <c r="L855" t="s">
        <v>1307</v>
      </c>
      <c r="M855" t="s">
        <v>1307</v>
      </c>
      <c r="O855" t="s">
        <v>1307</v>
      </c>
      <c r="P855" t="s">
        <v>1307</v>
      </c>
      <c r="R855" t="s">
        <v>1307</v>
      </c>
      <c r="S855" t="s">
        <v>1307</v>
      </c>
      <c r="T855" t="s">
        <v>1307</v>
      </c>
      <c r="U855" t="s">
        <v>1307</v>
      </c>
      <c r="V855" t="s">
        <v>1307</v>
      </c>
    </row>
    <row r="856" spans="1:22">
      <c r="A856" s="92" t="s">
        <v>1049</v>
      </c>
      <c r="B856" s="16" t="str">
        <f>VLOOKUP(A856,'Planning Periods'!$E$2:$N$540,10,FALSE)</f>
        <v>10/15/2021 - 10/15/2029</v>
      </c>
      <c r="C856" s="91">
        <v>2014</v>
      </c>
      <c r="D856" s="91" t="str">
        <f t="shared" si="12"/>
        <v>Highland 2014</v>
      </c>
      <c r="E856" s="91">
        <v>759</v>
      </c>
      <c r="F856" s="363">
        <v>0</v>
      </c>
      <c r="G856" s="91">
        <v>0</v>
      </c>
      <c r="H856" s="91">
        <v>0</v>
      </c>
      <c r="I856" s="90"/>
      <c r="J856" s="91">
        <v>726</v>
      </c>
      <c r="K856" s="363">
        <v>0</v>
      </c>
      <c r="L856" s="91">
        <v>0</v>
      </c>
      <c r="M856" s="91">
        <v>0</v>
      </c>
      <c r="N856" s="90"/>
      <c r="O856" s="91">
        <v>409</v>
      </c>
      <c r="P856" s="91">
        <v>1</v>
      </c>
      <c r="Q856" s="90"/>
      <c r="R856" s="91">
        <v>890</v>
      </c>
      <c r="S856" s="91">
        <v>3</v>
      </c>
      <c r="T856" s="90">
        <v>0</v>
      </c>
      <c r="U856" s="91">
        <v>2784</v>
      </c>
      <c r="V856" s="91">
        <v>4</v>
      </c>
    </row>
    <row r="857" spans="1:22">
      <c r="A857" s="92" t="s">
        <v>1049</v>
      </c>
      <c r="B857" s="16" t="str">
        <f>VLOOKUP(A857,'Planning Periods'!$E$2:$N$540,10,FALSE)</f>
        <v>10/15/2021 - 10/15/2029</v>
      </c>
      <c r="C857" s="91">
        <v>2015</v>
      </c>
      <c r="D857" s="91" t="str">
        <f t="shared" si="12"/>
        <v>Highland 2015</v>
      </c>
      <c r="E857" s="91">
        <v>759</v>
      </c>
      <c r="F857" s="363">
        <v>0</v>
      </c>
      <c r="G857" s="91">
        <v>0</v>
      </c>
      <c r="H857" s="91">
        <v>0</v>
      </c>
      <c r="I857" s="90"/>
      <c r="J857" s="91">
        <v>726</v>
      </c>
      <c r="K857" s="363">
        <v>0</v>
      </c>
      <c r="L857" s="91">
        <v>0</v>
      </c>
      <c r="M857" s="91">
        <v>0</v>
      </c>
      <c r="N857" s="90"/>
      <c r="O857" s="91">
        <v>409</v>
      </c>
      <c r="P857" s="91">
        <v>0</v>
      </c>
      <c r="Q857" s="90"/>
      <c r="R857" s="91">
        <v>890</v>
      </c>
      <c r="S857" s="91">
        <v>6</v>
      </c>
      <c r="T857" s="90">
        <v>0</v>
      </c>
      <c r="U857" s="91">
        <v>2784</v>
      </c>
      <c r="V857" s="91">
        <v>6</v>
      </c>
    </row>
    <row r="858" spans="1:22">
      <c r="A858" s="92" t="s">
        <v>1049</v>
      </c>
      <c r="B858" s="16" t="str">
        <f>VLOOKUP(A858,'Planning Periods'!$E$2:$N$540,10,FALSE)</f>
        <v>10/15/2021 - 10/15/2029</v>
      </c>
      <c r="C858" s="91">
        <v>2016</v>
      </c>
      <c r="D858" s="91" t="str">
        <f t="shared" si="12"/>
        <v>Highland 2016</v>
      </c>
      <c r="E858" s="91">
        <v>759</v>
      </c>
      <c r="F858" s="363">
        <v>0</v>
      </c>
      <c r="G858" s="91">
        <v>0</v>
      </c>
      <c r="H858" s="91">
        <v>0</v>
      </c>
      <c r="I858" s="90"/>
      <c r="J858" s="91">
        <v>726</v>
      </c>
      <c r="K858" s="363">
        <v>0</v>
      </c>
      <c r="L858" s="91">
        <v>0</v>
      </c>
      <c r="M858" s="91">
        <v>0</v>
      </c>
      <c r="N858" s="90"/>
      <c r="O858" s="91">
        <v>409</v>
      </c>
      <c r="P858" s="91">
        <v>6</v>
      </c>
      <c r="Q858" s="90"/>
      <c r="R858" s="91">
        <v>890</v>
      </c>
      <c r="S858" s="91">
        <v>18</v>
      </c>
      <c r="T858" s="90">
        <v>0</v>
      </c>
      <c r="U858" s="91">
        <v>2784</v>
      </c>
      <c r="V858" s="91">
        <v>24</v>
      </c>
    </row>
    <row r="859" spans="1:22">
      <c r="A859" s="92" t="s">
        <v>1049</v>
      </c>
      <c r="B859" s="16" t="str">
        <f>VLOOKUP(A859,'Planning Periods'!$E$2:$N$540,10,FALSE)</f>
        <v>10/15/2021 - 10/15/2029</v>
      </c>
      <c r="C859" s="91">
        <v>2017</v>
      </c>
      <c r="D859" s="91" t="str">
        <f t="shared" si="12"/>
        <v>Highland 2017</v>
      </c>
      <c r="E859" s="91">
        <v>759</v>
      </c>
      <c r="F859" s="363">
        <v>0</v>
      </c>
      <c r="G859" s="91">
        <v>0</v>
      </c>
      <c r="H859" s="91">
        <v>0</v>
      </c>
      <c r="I859" s="90"/>
      <c r="J859" s="91">
        <v>726</v>
      </c>
      <c r="K859" s="363">
        <v>0</v>
      </c>
      <c r="L859" s="91">
        <v>0</v>
      </c>
      <c r="M859" s="91">
        <v>0</v>
      </c>
      <c r="N859" s="90"/>
      <c r="O859" s="91">
        <v>409</v>
      </c>
      <c r="P859" s="91">
        <v>9</v>
      </c>
      <c r="Q859" s="90"/>
      <c r="R859" s="91">
        <v>890</v>
      </c>
      <c r="S859" s="91">
        <v>70</v>
      </c>
      <c r="T859" s="90">
        <v>0</v>
      </c>
      <c r="U859" s="91">
        <v>2784</v>
      </c>
      <c r="V859" s="91">
        <v>79</v>
      </c>
    </row>
    <row r="860" spans="1:22">
      <c r="A860" s="92" t="s">
        <v>1166</v>
      </c>
      <c r="B860" s="16" t="str">
        <f>VLOOKUP(A860,'Planning Periods'!$E$2:$N$540,10,FALSE)</f>
        <v>01/31/2023 - 01/31/2031</v>
      </c>
      <c r="C860" s="91">
        <v>2014</v>
      </c>
      <c r="D860" s="91" t="str">
        <f t="shared" si="12"/>
        <v>Hillsborough 2014</v>
      </c>
      <c r="E860" s="91" t="s">
        <v>1307</v>
      </c>
      <c r="F860" s="363" t="s">
        <v>1307</v>
      </c>
      <c r="G860" s="91" t="s">
        <v>1307</v>
      </c>
      <c r="H860" s="91" t="s">
        <v>1307</v>
      </c>
      <c r="I860" s="90"/>
      <c r="J860" s="91" t="s">
        <v>1307</v>
      </c>
      <c r="K860" s="363" t="s">
        <v>1307</v>
      </c>
      <c r="L860" s="91" t="s">
        <v>1307</v>
      </c>
      <c r="M860" s="91" t="s">
        <v>1307</v>
      </c>
      <c r="N860" s="90"/>
      <c r="O860" s="91" t="s">
        <v>1307</v>
      </c>
      <c r="P860" s="91" t="s">
        <v>1307</v>
      </c>
      <c r="Q860" s="90"/>
      <c r="R860" s="91" t="s">
        <v>1307</v>
      </c>
      <c r="S860" s="91" t="s">
        <v>1307</v>
      </c>
      <c r="T860" s="90" t="s">
        <v>1307</v>
      </c>
      <c r="U860" s="91" t="s">
        <v>1307</v>
      </c>
      <c r="V860" s="91" t="s">
        <v>1307</v>
      </c>
    </row>
    <row r="861" spans="1:22">
      <c r="A861" s="92" t="s">
        <v>1166</v>
      </c>
      <c r="B861" s="16" t="str">
        <f>VLOOKUP(A861,'Planning Periods'!$E$2:$N$540,10,FALSE)</f>
        <v>01/31/2023 - 01/31/2031</v>
      </c>
      <c r="C861" s="91">
        <v>2015</v>
      </c>
      <c r="D861" s="91" t="str">
        <f t="shared" si="12"/>
        <v>Hillsborough 2015</v>
      </c>
      <c r="E861" s="91">
        <v>32</v>
      </c>
      <c r="F861" s="363">
        <v>16</v>
      </c>
      <c r="G861" s="91">
        <v>0</v>
      </c>
      <c r="H861" s="91">
        <v>16</v>
      </c>
      <c r="I861" s="90"/>
      <c r="J861" s="91">
        <v>17</v>
      </c>
      <c r="K861" s="363">
        <v>8</v>
      </c>
      <c r="L861" s="91">
        <v>0</v>
      </c>
      <c r="M861" s="91">
        <v>8</v>
      </c>
      <c r="N861" s="90"/>
      <c r="O861" s="91">
        <v>21</v>
      </c>
      <c r="P861" s="91">
        <v>10</v>
      </c>
      <c r="Q861" s="90"/>
      <c r="R861" s="91">
        <v>21</v>
      </c>
      <c r="S861" s="91">
        <v>5</v>
      </c>
      <c r="T861" s="90">
        <v>8</v>
      </c>
      <c r="U861" s="91">
        <v>91</v>
      </c>
      <c r="V861" s="91">
        <v>39</v>
      </c>
    </row>
    <row r="862" spans="1:22">
      <c r="A862" s="92" t="s">
        <v>1166</v>
      </c>
      <c r="B862" s="16" t="str">
        <f>VLOOKUP(A862,'Planning Periods'!$E$2:$N$540,10,FALSE)</f>
        <v>01/31/2023 - 01/31/2031</v>
      </c>
      <c r="C862" s="91">
        <v>2016</v>
      </c>
      <c r="D862" s="91" t="str">
        <f t="shared" si="12"/>
        <v>Hillsborough 2016</v>
      </c>
      <c r="E862" s="91">
        <v>32</v>
      </c>
      <c r="F862" s="363">
        <v>4</v>
      </c>
      <c r="G862" s="91">
        <v>0</v>
      </c>
      <c r="H862" s="91">
        <v>4</v>
      </c>
      <c r="I862" s="90"/>
      <c r="J862" s="91">
        <v>17</v>
      </c>
      <c r="K862" s="363">
        <v>2</v>
      </c>
      <c r="L862" s="91">
        <v>0</v>
      </c>
      <c r="M862" s="91">
        <v>2</v>
      </c>
      <c r="N862" s="90"/>
      <c r="O862" s="91">
        <v>21</v>
      </c>
      <c r="P862" s="91">
        <v>2</v>
      </c>
      <c r="Q862" s="90"/>
      <c r="R862" s="91">
        <v>21</v>
      </c>
      <c r="S862" s="91">
        <v>2</v>
      </c>
      <c r="T862" s="90">
        <v>2</v>
      </c>
      <c r="U862" s="91">
        <v>91</v>
      </c>
      <c r="V862" s="91">
        <v>10</v>
      </c>
    </row>
    <row r="863" spans="1:22">
      <c r="A863" s="92" t="s">
        <v>1166</v>
      </c>
      <c r="B863" s="16" t="str">
        <f>VLOOKUP(A863,'Planning Periods'!$E$2:$N$540,10,FALSE)</f>
        <v>01/31/2023 - 01/31/2031</v>
      </c>
      <c r="C863" s="91">
        <v>2017</v>
      </c>
      <c r="D863" s="91" t="str">
        <f t="shared" si="12"/>
        <v>Hillsborough 2017</v>
      </c>
      <c r="E863" s="91">
        <v>32</v>
      </c>
      <c r="F863" s="363">
        <v>8</v>
      </c>
      <c r="G863" s="91">
        <v>0</v>
      </c>
      <c r="H863" s="91">
        <v>8</v>
      </c>
      <c r="I863" s="90"/>
      <c r="J863" s="91">
        <v>17</v>
      </c>
      <c r="K863" s="363">
        <v>3</v>
      </c>
      <c r="L863" s="91">
        <v>0</v>
      </c>
      <c r="M863" s="91">
        <v>3</v>
      </c>
      <c r="N863" s="90"/>
      <c r="O863" s="91">
        <v>21</v>
      </c>
      <c r="P863" s="91">
        <v>4</v>
      </c>
      <c r="Q863" s="90"/>
      <c r="R863" s="91">
        <v>21</v>
      </c>
      <c r="S863" s="91">
        <v>3</v>
      </c>
      <c r="T863" s="90">
        <v>3</v>
      </c>
      <c r="U863" s="91">
        <v>91</v>
      </c>
      <c r="V863" s="91">
        <v>18</v>
      </c>
    </row>
    <row r="864" spans="1:22">
      <c r="A864" s="92" t="s">
        <v>1167</v>
      </c>
      <c r="B864" s="16" t="str">
        <f>VLOOKUP(A864,'Planning Periods'!$E$2:$N$540,10,FALSE)</f>
        <v>12/31/2015 - 12/31/2023</v>
      </c>
      <c r="C864" s="91">
        <v>2014</v>
      </c>
      <c r="D864" s="91" t="str">
        <f t="shared" si="12"/>
        <v>Hollister 2014</v>
      </c>
      <c r="E864" s="91" t="s">
        <v>1307</v>
      </c>
      <c r="F864" s="363" t="s">
        <v>1307</v>
      </c>
      <c r="G864" s="91" t="s">
        <v>1307</v>
      </c>
      <c r="H864" s="91" t="s">
        <v>1307</v>
      </c>
      <c r="I864" s="90"/>
      <c r="J864" s="91" t="s">
        <v>1307</v>
      </c>
      <c r="K864" s="363" t="s">
        <v>1307</v>
      </c>
      <c r="L864" s="91" t="s">
        <v>1307</v>
      </c>
      <c r="M864" s="91" t="s">
        <v>1307</v>
      </c>
      <c r="N864" s="90"/>
      <c r="O864" s="91" t="s">
        <v>1307</v>
      </c>
      <c r="P864" s="91" t="s">
        <v>1307</v>
      </c>
      <c r="Q864" s="90"/>
      <c r="R864" s="91" t="s">
        <v>1307</v>
      </c>
      <c r="S864" s="91" t="s">
        <v>1307</v>
      </c>
      <c r="T864" s="90" t="s">
        <v>1307</v>
      </c>
      <c r="U864" s="91" t="s">
        <v>1307</v>
      </c>
      <c r="V864" s="91" t="s">
        <v>1307</v>
      </c>
    </row>
    <row r="865" spans="1:22">
      <c r="A865" s="92" t="s">
        <v>1167</v>
      </c>
      <c r="B865" s="16" t="str">
        <f>VLOOKUP(A865,'Planning Periods'!$E$2:$N$540,10,FALSE)</f>
        <v>12/31/2015 - 12/31/2023</v>
      </c>
      <c r="C865" s="91">
        <v>2015</v>
      </c>
      <c r="D865" s="91" t="str">
        <f t="shared" si="12"/>
        <v>Hollister 2015</v>
      </c>
      <c r="E865" s="91">
        <v>671</v>
      </c>
      <c r="F865" s="363">
        <v>0</v>
      </c>
      <c r="G865" s="91">
        <v>0</v>
      </c>
      <c r="H865" s="91">
        <v>0</v>
      </c>
      <c r="I865" s="90"/>
      <c r="J865" s="91">
        <v>518</v>
      </c>
      <c r="K865" s="363">
        <v>0</v>
      </c>
      <c r="L865" s="91">
        <v>0</v>
      </c>
      <c r="M865" s="91">
        <v>0</v>
      </c>
      <c r="N865" s="90"/>
      <c r="O865" s="91">
        <v>610</v>
      </c>
      <c r="P865" s="91">
        <v>0</v>
      </c>
      <c r="Q865" s="90"/>
      <c r="R865" s="91">
        <v>1251</v>
      </c>
      <c r="S865" s="91">
        <v>68</v>
      </c>
      <c r="T865" s="90">
        <v>0</v>
      </c>
      <c r="U865" s="91">
        <v>3050</v>
      </c>
      <c r="V865" s="91">
        <v>68</v>
      </c>
    </row>
    <row r="866" spans="1:22">
      <c r="A866" s="92" t="s">
        <v>1167</v>
      </c>
      <c r="B866" s="16" t="str">
        <f>VLOOKUP(A866,'Planning Periods'!$E$2:$N$540,10,FALSE)</f>
        <v>12/31/2015 - 12/31/2023</v>
      </c>
      <c r="C866" s="91">
        <v>2016</v>
      </c>
      <c r="D866" s="91" t="str">
        <f t="shared" si="12"/>
        <v>Hollister 2016</v>
      </c>
      <c r="E866" s="91">
        <v>671</v>
      </c>
      <c r="F866" s="363">
        <v>0</v>
      </c>
      <c r="G866" s="91">
        <v>0</v>
      </c>
      <c r="H866" s="91">
        <v>0</v>
      </c>
      <c r="I866" s="90"/>
      <c r="J866" s="91">
        <v>518</v>
      </c>
      <c r="K866" s="363">
        <v>0</v>
      </c>
      <c r="L866" s="91">
        <v>0</v>
      </c>
      <c r="M866" s="91">
        <v>0</v>
      </c>
      <c r="N866" s="90"/>
      <c r="O866" s="91">
        <v>610</v>
      </c>
      <c r="P866" s="91">
        <v>12</v>
      </c>
      <c r="Q866" s="90"/>
      <c r="R866" s="91">
        <v>1251</v>
      </c>
      <c r="S866" s="91">
        <v>87</v>
      </c>
      <c r="T866" s="90">
        <v>0</v>
      </c>
      <c r="U866" s="91">
        <v>3050</v>
      </c>
      <c r="V866" s="91">
        <v>99</v>
      </c>
    </row>
    <row r="867" spans="1:22">
      <c r="A867" s="92" t="s">
        <v>1167</v>
      </c>
      <c r="B867" s="16" t="str">
        <f>VLOOKUP(A867,'Planning Periods'!$E$2:$N$540,10,FALSE)</f>
        <v>12/31/2015 - 12/31/2023</v>
      </c>
      <c r="C867" s="91">
        <v>2017</v>
      </c>
      <c r="D867" s="91" t="str">
        <f t="shared" si="12"/>
        <v>Hollister 2017</v>
      </c>
      <c r="E867" s="91">
        <v>671</v>
      </c>
      <c r="F867" s="363">
        <v>0</v>
      </c>
      <c r="G867" s="91">
        <v>0</v>
      </c>
      <c r="H867" s="91">
        <v>0</v>
      </c>
      <c r="I867" s="90"/>
      <c r="J867" s="91">
        <v>518</v>
      </c>
      <c r="K867" s="363">
        <v>0</v>
      </c>
      <c r="L867" s="91">
        <v>0</v>
      </c>
      <c r="M867" s="91">
        <v>0</v>
      </c>
      <c r="N867" s="90"/>
      <c r="O867" s="91">
        <v>610</v>
      </c>
      <c r="P867" s="91">
        <v>91</v>
      </c>
      <c r="Q867" s="90"/>
      <c r="R867" s="91">
        <v>1251</v>
      </c>
      <c r="S867" s="91">
        <v>219</v>
      </c>
      <c r="T867" s="90">
        <v>0</v>
      </c>
      <c r="U867" s="91">
        <v>3050</v>
      </c>
      <c r="V867" s="91">
        <v>310</v>
      </c>
    </row>
    <row r="868" spans="1:22">
      <c r="A868" s="92" t="s">
        <v>1047</v>
      </c>
      <c r="B868" s="16"/>
      <c r="C868" s="91">
        <v>2013</v>
      </c>
      <c r="D868" s="91" t="str">
        <f t="shared" si="12"/>
        <v>Holtville 2013</v>
      </c>
      <c r="E868" s="91" t="s">
        <v>1307</v>
      </c>
      <c r="F868" s="363" t="s">
        <v>1307</v>
      </c>
      <c r="G868" s="91" t="s">
        <v>1307</v>
      </c>
      <c r="H868" s="91" t="s">
        <v>1307</v>
      </c>
      <c r="I868" s="90"/>
      <c r="J868" s="91" t="s">
        <v>1307</v>
      </c>
      <c r="K868" s="363" t="s">
        <v>1307</v>
      </c>
      <c r="L868" s="91" t="s">
        <v>1307</v>
      </c>
      <c r="M868" s="91" t="s">
        <v>1307</v>
      </c>
      <c r="N868" s="90"/>
      <c r="O868" s="91" t="s">
        <v>1307</v>
      </c>
      <c r="P868" s="91" t="s">
        <v>1307</v>
      </c>
      <c r="Q868" s="90"/>
      <c r="R868" s="91" t="s">
        <v>1307</v>
      </c>
      <c r="S868" s="91" t="s">
        <v>1307</v>
      </c>
      <c r="T868" s="90" t="s">
        <v>1307</v>
      </c>
      <c r="U868" s="91" t="s">
        <v>1307</v>
      </c>
      <c r="V868" s="91" t="s">
        <v>1307</v>
      </c>
    </row>
    <row r="869" spans="1:22">
      <c r="A869" s="92" t="s">
        <v>1047</v>
      </c>
      <c r="B869" s="16" t="str">
        <f>VLOOKUP(A869,'Planning Periods'!$E$2:$N$540,10,FALSE)</f>
        <v>10/15/2021 - 10/15/2029</v>
      </c>
      <c r="C869" s="91">
        <v>2014</v>
      </c>
      <c r="D869" s="91" t="str">
        <f t="shared" si="12"/>
        <v>Holtville 2014</v>
      </c>
      <c r="E869" s="91" t="s">
        <v>1307</v>
      </c>
      <c r="F869" s="363" t="s">
        <v>1307</v>
      </c>
      <c r="G869" s="91" t="s">
        <v>1307</v>
      </c>
      <c r="H869" s="91" t="s">
        <v>1307</v>
      </c>
      <c r="I869" s="90"/>
      <c r="J869" s="91" t="s">
        <v>1307</v>
      </c>
      <c r="K869" s="363" t="s">
        <v>1307</v>
      </c>
      <c r="L869" s="91" t="s">
        <v>1307</v>
      </c>
      <c r="M869" s="91" t="s">
        <v>1307</v>
      </c>
      <c r="N869" s="90"/>
      <c r="O869" s="91" t="s">
        <v>1307</v>
      </c>
      <c r="P869" s="91" t="s">
        <v>1307</v>
      </c>
      <c r="Q869" s="90"/>
      <c r="R869" s="91" t="s">
        <v>1307</v>
      </c>
      <c r="S869" s="91" t="s">
        <v>1307</v>
      </c>
      <c r="T869" s="90" t="s">
        <v>1307</v>
      </c>
      <c r="U869" s="91" t="s">
        <v>1307</v>
      </c>
      <c r="V869" s="91" t="s">
        <v>1307</v>
      </c>
    </row>
    <row r="870" spans="1:22">
      <c r="A870" s="92" t="s">
        <v>1047</v>
      </c>
      <c r="B870" s="16" t="str">
        <f>VLOOKUP(A870,'Planning Periods'!$E$2:$N$540,10,FALSE)</f>
        <v>10/15/2021 - 10/15/2029</v>
      </c>
      <c r="C870" s="91">
        <v>2015</v>
      </c>
      <c r="D870" s="91" t="str">
        <f t="shared" si="12"/>
        <v>Holtville 2015</v>
      </c>
      <c r="E870" s="91" t="s">
        <v>1307</v>
      </c>
      <c r="F870" s="363" t="s">
        <v>1307</v>
      </c>
      <c r="G870" s="91" t="s">
        <v>1307</v>
      </c>
      <c r="H870" s="91" t="s">
        <v>1307</v>
      </c>
      <c r="I870" s="90"/>
      <c r="J870" s="91" t="s">
        <v>1307</v>
      </c>
      <c r="K870" s="363" t="s">
        <v>1307</v>
      </c>
      <c r="L870" s="91" t="s">
        <v>1307</v>
      </c>
      <c r="M870" s="91" t="s">
        <v>1307</v>
      </c>
      <c r="N870" s="90"/>
      <c r="O870" s="91" t="s">
        <v>1307</v>
      </c>
      <c r="P870" s="91" t="s">
        <v>1307</v>
      </c>
      <c r="Q870" s="90"/>
      <c r="R870" s="91" t="s">
        <v>1307</v>
      </c>
      <c r="S870" s="91" t="s">
        <v>1307</v>
      </c>
      <c r="T870" s="90" t="s">
        <v>1307</v>
      </c>
      <c r="U870" s="91" t="s">
        <v>1307</v>
      </c>
      <c r="V870" s="91" t="s">
        <v>1307</v>
      </c>
    </row>
    <row r="871" spans="1:22">
      <c r="A871" s="92" t="s">
        <v>1047</v>
      </c>
      <c r="B871" s="16" t="str">
        <f>VLOOKUP(A871,'Planning Periods'!$E$2:$N$540,10,FALSE)</f>
        <v>10/15/2021 - 10/15/2029</v>
      </c>
      <c r="C871" s="91">
        <v>2016</v>
      </c>
      <c r="D871" s="91" t="str">
        <f t="shared" si="12"/>
        <v>Holtville 2016</v>
      </c>
      <c r="E871" s="91" t="s">
        <v>1307</v>
      </c>
      <c r="F871" s="363" t="s">
        <v>1307</v>
      </c>
      <c r="G871" s="91" t="s">
        <v>1307</v>
      </c>
      <c r="H871" s="91" t="s">
        <v>1307</v>
      </c>
      <c r="I871" s="90"/>
      <c r="J871" s="91" t="s">
        <v>1307</v>
      </c>
      <c r="K871" s="363" t="s">
        <v>1307</v>
      </c>
      <c r="L871" s="91" t="s">
        <v>1307</v>
      </c>
      <c r="M871" s="91" t="s">
        <v>1307</v>
      </c>
      <c r="N871" s="90"/>
      <c r="O871" s="91" t="s">
        <v>1307</v>
      </c>
      <c r="P871" s="91" t="s">
        <v>1307</v>
      </c>
      <c r="Q871" s="90"/>
      <c r="R871" s="91" t="s">
        <v>1307</v>
      </c>
      <c r="S871" s="91" t="s">
        <v>1307</v>
      </c>
      <c r="T871" s="90" t="s">
        <v>1307</v>
      </c>
      <c r="U871" s="91" t="s">
        <v>1307</v>
      </c>
      <c r="V871" s="91" t="s">
        <v>1307</v>
      </c>
    </row>
    <row r="872" spans="1:22">
      <c r="A872" s="92" t="s">
        <v>1047</v>
      </c>
      <c r="B872" s="16" t="str">
        <f>VLOOKUP(A872,'Planning Periods'!$E$2:$N$540,10,FALSE)</f>
        <v>10/15/2021 - 10/15/2029</v>
      </c>
      <c r="C872" s="91">
        <v>2017</v>
      </c>
      <c r="D872" s="91" t="str">
        <f t="shared" si="12"/>
        <v>Holtville 2017</v>
      </c>
      <c r="E872" s="91">
        <v>54</v>
      </c>
      <c r="F872" s="363">
        <v>0</v>
      </c>
      <c r="G872" s="91">
        <v>0</v>
      </c>
      <c r="H872" s="91">
        <v>0</v>
      </c>
      <c r="I872" s="90"/>
      <c r="J872" s="91">
        <v>31</v>
      </c>
      <c r="K872" s="363">
        <v>1</v>
      </c>
      <c r="L872" s="91">
        <v>0</v>
      </c>
      <c r="M872" s="91">
        <v>1</v>
      </c>
      <c r="N872" s="90"/>
      <c r="O872" s="91">
        <v>32</v>
      </c>
      <c r="P872" s="91">
        <v>1</v>
      </c>
      <c r="Q872" s="90"/>
      <c r="R872" s="91">
        <v>92</v>
      </c>
      <c r="S872" s="91">
        <v>1</v>
      </c>
      <c r="T872" s="90">
        <v>1</v>
      </c>
      <c r="U872" s="91">
        <v>209</v>
      </c>
      <c r="V872" s="91">
        <v>3</v>
      </c>
    </row>
    <row r="873" spans="1:22">
      <c r="A873" s="92" t="s">
        <v>1270</v>
      </c>
      <c r="B873" s="16" t="str">
        <f>VLOOKUP(A873,'Planning Periods'!$E$2:$N$540,10,FALSE)</f>
        <v>12/31/2015 - 12/31/2023</v>
      </c>
      <c r="C873" s="91">
        <v>2014</v>
      </c>
      <c r="D873" s="91" t="str">
        <f t="shared" si="12"/>
        <v>Hughson 2014</v>
      </c>
      <c r="E873" s="91" t="s">
        <v>1307</v>
      </c>
      <c r="F873" s="363" t="s">
        <v>1307</v>
      </c>
      <c r="G873" s="91" t="s">
        <v>1307</v>
      </c>
      <c r="H873" s="91" t="s">
        <v>1307</v>
      </c>
      <c r="I873" s="90"/>
      <c r="J873" s="91" t="s">
        <v>1307</v>
      </c>
      <c r="K873" s="363" t="s">
        <v>1307</v>
      </c>
      <c r="L873" s="91" t="s">
        <v>1307</v>
      </c>
      <c r="M873" s="91" t="s">
        <v>1307</v>
      </c>
      <c r="N873" s="90"/>
      <c r="O873" s="91" t="s">
        <v>1307</v>
      </c>
      <c r="P873" s="91" t="s">
        <v>1307</v>
      </c>
      <c r="Q873" s="90"/>
      <c r="R873" s="91" t="s">
        <v>1307</v>
      </c>
      <c r="S873" s="91" t="s">
        <v>1307</v>
      </c>
      <c r="T873" s="90" t="s">
        <v>1307</v>
      </c>
      <c r="U873" s="91" t="s">
        <v>1307</v>
      </c>
      <c r="V873" s="91" t="s">
        <v>1307</v>
      </c>
    </row>
    <row r="874" spans="1:22">
      <c r="A874" s="92" t="s">
        <v>1270</v>
      </c>
      <c r="B874" s="16" t="str">
        <f>VLOOKUP(A874,'Planning Periods'!$E$2:$N$540,10,FALSE)</f>
        <v>12/31/2015 - 12/31/2023</v>
      </c>
      <c r="C874" s="91">
        <v>2015</v>
      </c>
      <c r="D874" s="91" t="str">
        <f t="shared" si="12"/>
        <v>Hughson 2015</v>
      </c>
      <c r="E874" s="91">
        <v>53</v>
      </c>
      <c r="F874" s="363">
        <v>0</v>
      </c>
      <c r="G874" s="91">
        <v>0</v>
      </c>
      <c r="H874" s="91">
        <v>0</v>
      </c>
      <c r="I874" s="90"/>
      <c r="J874" s="91">
        <v>34</v>
      </c>
      <c r="K874" s="363">
        <v>0</v>
      </c>
      <c r="L874" s="91">
        <v>0</v>
      </c>
      <c r="M874" s="91">
        <v>0</v>
      </c>
      <c r="N874" s="90"/>
      <c r="O874" s="91">
        <v>38</v>
      </c>
      <c r="P874" s="91">
        <v>0</v>
      </c>
      <c r="Q874" s="90"/>
      <c r="R874" s="91">
        <v>93</v>
      </c>
      <c r="S874" s="91">
        <v>32</v>
      </c>
      <c r="T874" s="90">
        <v>0</v>
      </c>
      <c r="U874" s="91">
        <v>218</v>
      </c>
      <c r="V874" s="91">
        <v>32</v>
      </c>
    </row>
    <row r="875" spans="1:22">
      <c r="A875" s="92" t="s">
        <v>1270</v>
      </c>
      <c r="B875" s="16" t="str">
        <f>VLOOKUP(A875,'Planning Periods'!$E$2:$N$540,10,FALSE)</f>
        <v>12/31/2015 - 12/31/2023</v>
      </c>
      <c r="C875" s="91">
        <v>2016</v>
      </c>
      <c r="D875" s="91" t="str">
        <f t="shared" si="12"/>
        <v>Hughson 2016</v>
      </c>
      <c r="E875" s="91">
        <v>53</v>
      </c>
      <c r="F875" s="363">
        <v>0</v>
      </c>
      <c r="G875" s="91">
        <v>0</v>
      </c>
      <c r="H875" s="91">
        <v>0</v>
      </c>
      <c r="I875" s="90"/>
      <c r="J875" s="91">
        <v>34</v>
      </c>
      <c r="K875" s="363">
        <v>0</v>
      </c>
      <c r="L875" s="91">
        <v>0</v>
      </c>
      <c r="M875" s="91">
        <v>0</v>
      </c>
      <c r="N875" s="90"/>
      <c r="O875" s="91">
        <v>38</v>
      </c>
      <c r="P875" s="91">
        <v>0</v>
      </c>
      <c r="Q875" s="90"/>
      <c r="R875" s="91">
        <v>93</v>
      </c>
      <c r="S875" s="91">
        <v>15</v>
      </c>
      <c r="T875" s="90">
        <v>0</v>
      </c>
      <c r="U875" s="91">
        <v>218</v>
      </c>
      <c r="V875" s="91">
        <v>15</v>
      </c>
    </row>
    <row r="876" spans="1:22">
      <c r="A876" s="92" t="s">
        <v>1270</v>
      </c>
      <c r="B876" s="16" t="str">
        <f>VLOOKUP(A876,'Planning Periods'!$E$2:$N$540,10,FALSE)</f>
        <v>12/31/2015 - 12/31/2023</v>
      </c>
      <c r="C876" s="91">
        <v>2017</v>
      </c>
      <c r="D876" s="91" t="str">
        <f t="shared" si="12"/>
        <v>Hughson 2017</v>
      </c>
      <c r="E876" s="91">
        <v>53</v>
      </c>
      <c r="F876" s="363">
        <v>0</v>
      </c>
      <c r="G876" s="91">
        <v>0</v>
      </c>
      <c r="H876" s="91">
        <v>0</v>
      </c>
      <c r="I876" s="90"/>
      <c r="J876" s="91">
        <v>34</v>
      </c>
      <c r="K876" s="363">
        <v>0</v>
      </c>
      <c r="L876" s="91">
        <v>0</v>
      </c>
      <c r="M876" s="91">
        <v>0</v>
      </c>
      <c r="N876" s="90"/>
      <c r="O876" s="91">
        <v>38</v>
      </c>
      <c r="P876" s="91">
        <v>0</v>
      </c>
      <c r="Q876" s="90"/>
      <c r="R876" s="91">
        <v>93</v>
      </c>
      <c r="S876" s="91">
        <v>16</v>
      </c>
      <c r="T876" s="90">
        <v>0</v>
      </c>
      <c r="U876" s="91">
        <v>218</v>
      </c>
      <c r="V876" s="91">
        <v>16</v>
      </c>
    </row>
    <row r="877" spans="1:22">
      <c r="A877" s="92" t="s">
        <v>863</v>
      </c>
      <c r="B877" s="16" t="str">
        <f>VLOOKUP(A877,'Planning Periods'!$E$2:$N$540,10,FALSE)</f>
        <v>08/31/2019 - 08/31/2027</v>
      </c>
      <c r="C877" s="91">
        <v>2014</v>
      </c>
      <c r="D877" s="91" t="str">
        <f t="shared" ref="D877:D947" si="13">CONCATENATE(A877," ",C877)</f>
        <v>Humboldt County - Unincorporated 2014</v>
      </c>
      <c r="E877" s="91">
        <v>211</v>
      </c>
      <c r="F877" s="363">
        <v>16</v>
      </c>
      <c r="G877" s="91">
        <v>0</v>
      </c>
      <c r="H877" s="91">
        <v>16</v>
      </c>
      <c r="I877" s="90"/>
      <c r="J877" s="91">
        <v>136</v>
      </c>
      <c r="K877" s="363">
        <v>13</v>
      </c>
      <c r="L877" s="91">
        <v>0</v>
      </c>
      <c r="M877" s="91">
        <v>13</v>
      </c>
      <c r="N877" s="90"/>
      <c r="O877" s="91">
        <v>146</v>
      </c>
      <c r="P877" s="91">
        <v>26</v>
      </c>
      <c r="Q877" s="90"/>
      <c r="R877" s="91">
        <v>890</v>
      </c>
      <c r="S877" s="91">
        <v>83</v>
      </c>
      <c r="T877" s="90">
        <v>13</v>
      </c>
      <c r="U877" s="91">
        <v>1383</v>
      </c>
      <c r="V877" s="91">
        <v>138</v>
      </c>
    </row>
    <row r="878" spans="1:22">
      <c r="A878" s="92" t="s">
        <v>863</v>
      </c>
      <c r="B878" s="16" t="str">
        <f>VLOOKUP(A878,'Planning Periods'!$E$2:$N$540,10,FALSE)</f>
        <v>08/31/2019 - 08/31/2027</v>
      </c>
      <c r="C878" s="91">
        <v>2015</v>
      </c>
      <c r="D878" s="91" t="str">
        <f t="shared" si="13"/>
        <v>Humboldt County - Unincorporated 2015</v>
      </c>
      <c r="E878" s="91">
        <v>211</v>
      </c>
      <c r="F878" s="363">
        <v>5</v>
      </c>
      <c r="G878" s="91">
        <v>0</v>
      </c>
      <c r="H878" s="91">
        <v>5</v>
      </c>
      <c r="I878" s="90"/>
      <c r="J878" s="91">
        <v>136</v>
      </c>
      <c r="K878" s="363">
        <v>4</v>
      </c>
      <c r="L878" s="91">
        <v>0</v>
      </c>
      <c r="M878" s="91">
        <v>4</v>
      </c>
      <c r="N878" s="90"/>
      <c r="O878" s="91">
        <v>146</v>
      </c>
      <c r="P878" s="91">
        <v>53</v>
      </c>
      <c r="Q878" s="90"/>
      <c r="R878" s="91">
        <v>890</v>
      </c>
      <c r="S878" s="91">
        <v>39</v>
      </c>
      <c r="T878" s="90">
        <v>4</v>
      </c>
      <c r="U878" s="91">
        <v>1383</v>
      </c>
      <c r="V878" s="91">
        <v>101</v>
      </c>
    </row>
    <row r="879" spans="1:22">
      <c r="A879" s="92" t="s">
        <v>863</v>
      </c>
      <c r="B879" s="16" t="str">
        <f>VLOOKUP(A879,'Planning Periods'!$E$2:$N$540,10,FALSE)</f>
        <v>08/31/2019 - 08/31/2027</v>
      </c>
      <c r="C879" s="91">
        <v>2016</v>
      </c>
      <c r="D879" s="91" t="str">
        <f t="shared" si="13"/>
        <v>Humboldt County - Unincorporated 2016</v>
      </c>
      <c r="E879" s="91">
        <v>211</v>
      </c>
      <c r="F879" s="363">
        <v>3</v>
      </c>
      <c r="G879" s="91">
        <v>0</v>
      </c>
      <c r="H879" s="91">
        <v>3</v>
      </c>
      <c r="I879" s="90"/>
      <c r="J879" s="91">
        <v>136</v>
      </c>
      <c r="K879" s="363">
        <v>11</v>
      </c>
      <c r="L879" s="91">
        <v>0</v>
      </c>
      <c r="M879" s="91">
        <v>11</v>
      </c>
      <c r="N879" s="90"/>
      <c r="O879" s="91">
        <v>146</v>
      </c>
      <c r="P879" s="91">
        <v>30</v>
      </c>
      <c r="Q879" s="90"/>
      <c r="R879" s="91">
        <v>890</v>
      </c>
      <c r="S879" s="91">
        <v>27</v>
      </c>
      <c r="T879" s="90">
        <v>11</v>
      </c>
      <c r="U879" s="91">
        <v>1383</v>
      </c>
      <c r="V879" s="91">
        <v>71</v>
      </c>
    </row>
    <row r="880" spans="1:22">
      <c r="A880" s="92" t="s">
        <v>863</v>
      </c>
      <c r="B880" s="16" t="str">
        <f>VLOOKUP(A880,'Planning Periods'!$E$2:$N$540,10,FALSE)</f>
        <v>08/31/2019 - 08/31/2027</v>
      </c>
      <c r="C880" s="91">
        <v>2017</v>
      </c>
      <c r="D880" s="91" t="str">
        <f t="shared" si="13"/>
        <v>Humboldt County - Unincorporated 2017</v>
      </c>
      <c r="E880" s="91">
        <v>211</v>
      </c>
      <c r="F880" s="363">
        <v>7</v>
      </c>
      <c r="G880" s="91">
        <v>0</v>
      </c>
      <c r="H880" s="91">
        <v>7</v>
      </c>
      <c r="I880" s="90"/>
      <c r="J880" s="91">
        <v>136</v>
      </c>
      <c r="K880" s="363">
        <v>15</v>
      </c>
      <c r="L880" s="91">
        <v>0</v>
      </c>
      <c r="M880" s="91">
        <v>15</v>
      </c>
      <c r="N880" s="90"/>
      <c r="O880" s="91">
        <v>146</v>
      </c>
      <c r="P880" s="91">
        <v>86</v>
      </c>
      <c r="Q880" s="90"/>
      <c r="R880" s="91">
        <v>890</v>
      </c>
      <c r="S880" s="91">
        <v>12</v>
      </c>
      <c r="T880" s="90">
        <v>15</v>
      </c>
      <c r="U880" s="91">
        <v>1383</v>
      </c>
      <c r="V880" s="91">
        <v>120</v>
      </c>
    </row>
    <row r="881" spans="1:22">
      <c r="A881" t="s">
        <v>780</v>
      </c>
      <c r="B881" s="16"/>
      <c r="C881" s="91">
        <v>2013</v>
      </c>
      <c r="D881" s="91" t="str">
        <f t="shared" si="13"/>
        <v>Huntington Beach 2013</v>
      </c>
      <c r="E881" s="91" t="s">
        <v>1307</v>
      </c>
      <c r="F881" s="363" t="s">
        <v>1307</v>
      </c>
      <c r="G881" s="91" t="s">
        <v>1307</v>
      </c>
      <c r="H881" s="91" t="s">
        <v>1307</v>
      </c>
      <c r="I881" s="90"/>
      <c r="J881" s="91" t="s">
        <v>1307</v>
      </c>
      <c r="K881" s="363" t="s">
        <v>1307</v>
      </c>
      <c r="L881" s="91" t="s">
        <v>1307</v>
      </c>
      <c r="M881" s="91" t="s">
        <v>1307</v>
      </c>
      <c r="N881" s="90"/>
      <c r="O881" s="91" t="s">
        <v>1307</v>
      </c>
      <c r="P881" s="91" t="s">
        <v>1307</v>
      </c>
      <c r="Q881" s="90"/>
      <c r="R881" s="91" t="s">
        <v>1307</v>
      </c>
      <c r="S881" s="91" t="s">
        <v>1307</v>
      </c>
      <c r="T881" s="90" t="s">
        <v>1307</v>
      </c>
      <c r="U881" s="91" t="s">
        <v>1307</v>
      </c>
      <c r="V881" s="91" t="s">
        <v>1307</v>
      </c>
    </row>
    <row r="882" spans="1:22">
      <c r="A882" t="s">
        <v>780</v>
      </c>
      <c r="B882" s="16" t="str">
        <f>VLOOKUP(A882,'Planning Periods'!$E$2:$N$540,10,FALSE)</f>
        <v>10/15/2021 - 10/15/2029</v>
      </c>
      <c r="C882" s="91">
        <v>2014</v>
      </c>
      <c r="D882" s="91" t="str">
        <f t="shared" si="13"/>
        <v>Huntington Beach 2014</v>
      </c>
      <c r="E882" s="363" t="s">
        <v>1307</v>
      </c>
      <c r="F882" s="363" t="s">
        <v>1307</v>
      </c>
      <c r="G882" s="363" t="s">
        <v>1307</v>
      </c>
      <c r="H882" s="363" t="s">
        <v>1307</v>
      </c>
      <c r="I882" s="363">
        <v>0</v>
      </c>
      <c r="J882" s="363" t="s">
        <v>1307</v>
      </c>
      <c r="K882" s="363" t="s">
        <v>1307</v>
      </c>
      <c r="L882" s="363" t="s">
        <v>1307</v>
      </c>
      <c r="M882" s="363" t="s">
        <v>1307</v>
      </c>
      <c r="N882" s="363">
        <v>0</v>
      </c>
      <c r="O882" s="363" t="s">
        <v>1307</v>
      </c>
      <c r="P882" s="363" t="s">
        <v>1307</v>
      </c>
      <c r="Q882" s="363"/>
      <c r="R882" s="363" t="s">
        <v>1307</v>
      </c>
      <c r="S882" s="363" t="s">
        <v>1307</v>
      </c>
      <c r="T882" s="363" t="s">
        <v>1307</v>
      </c>
      <c r="U882" s="363" t="s">
        <v>1307</v>
      </c>
      <c r="V882" s="363" t="s">
        <v>1307</v>
      </c>
    </row>
    <row r="883" spans="1:22">
      <c r="A883" t="s">
        <v>780</v>
      </c>
      <c r="B883" s="16" t="str">
        <f>VLOOKUP(A883,'Planning Periods'!$E$2:$N$540,10,FALSE)</f>
        <v>10/15/2021 - 10/15/2029</v>
      </c>
      <c r="C883" s="91">
        <v>2015</v>
      </c>
      <c r="D883" s="91" t="str">
        <f t="shared" si="13"/>
        <v>Huntington Beach 2015</v>
      </c>
      <c r="E883" t="s">
        <v>1307</v>
      </c>
      <c r="F883" t="s">
        <v>1307</v>
      </c>
      <c r="G883" t="s">
        <v>1307</v>
      </c>
      <c r="H883" t="s">
        <v>1307</v>
      </c>
      <c r="J883" t="s">
        <v>1307</v>
      </c>
      <c r="K883" t="s">
        <v>1307</v>
      </c>
      <c r="L883" t="s">
        <v>1307</v>
      </c>
      <c r="M883" t="s">
        <v>1307</v>
      </c>
      <c r="O883" t="s">
        <v>1307</v>
      </c>
      <c r="P883" t="s">
        <v>1307</v>
      </c>
      <c r="R883" t="s">
        <v>1307</v>
      </c>
      <c r="S883" t="s">
        <v>1307</v>
      </c>
      <c r="T883" t="s">
        <v>1307</v>
      </c>
      <c r="U883" t="s">
        <v>1307</v>
      </c>
      <c r="V883" t="s">
        <v>1307</v>
      </c>
    </row>
    <row r="884" spans="1:22">
      <c r="A884" t="s">
        <v>780</v>
      </c>
      <c r="B884" s="16" t="str">
        <f>VLOOKUP(A884,'Planning Periods'!$E$2:$N$540,10,FALSE)</f>
        <v>10/15/2021 - 10/15/2029</v>
      </c>
      <c r="C884" s="91">
        <v>2016</v>
      </c>
      <c r="D884" s="91" t="str">
        <f t="shared" si="13"/>
        <v>Huntington Beach 2016</v>
      </c>
      <c r="E884" t="s">
        <v>1307</v>
      </c>
      <c r="F884" t="s">
        <v>1307</v>
      </c>
      <c r="G884" t="s">
        <v>1307</v>
      </c>
      <c r="H884" t="s">
        <v>1307</v>
      </c>
      <c r="J884" t="s">
        <v>1307</v>
      </c>
      <c r="K884" t="s">
        <v>1307</v>
      </c>
      <c r="L884" t="s">
        <v>1307</v>
      </c>
      <c r="M884" t="s">
        <v>1307</v>
      </c>
      <c r="O884" t="s">
        <v>1307</v>
      </c>
      <c r="P884" t="s">
        <v>1307</v>
      </c>
      <c r="R884" t="s">
        <v>1307</v>
      </c>
      <c r="S884" t="s">
        <v>1307</v>
      </c>
      <c r="T884" t="s">
        <v>1307</v>
      </c>
      <c r="U884" t="s">
        <v>1307</v>
      </c>
      <c r="V884" t="s">
        <v>1307</v>
      </c>
    </row>
    <row r="885" spans="1:22">
      <c r="A885" t="s">
        <v>780</v>
      </c>
      <c r="B885" s="16" t="str">
        <f>VLOOKUP(A885,'Planning Periods'!$E$2:$N$540,10,FALSE)</f>
        <v>10/15/2021 - 10/15/2029</v>
      </c>
      <c r="C885" s="91">
        <v>2017</v>
      </c>
      <c r="D885" s="91" t="str">
        <f t="shared" si="13"/>
        <v>Huntington Beach 2017</v>
      </c>
      <c r="E885" t="s">
        <v>1307</v>
      </c>
      <c r="F885" t="s">
        <v>1307</v>
      </c>
      <c r="G885" t="s">
        <v>1307</v>
      </c>
      <c r="H885" t="s">
        <v>1307</v>
      </c>
      <c r="J885" t="s">
        <v>1307</v>
      </c>
      <c r="K885" t="s">
        <v>1307</v>
      </c>
      <c r="L885" t="s">
        <v>1307</v>
      </c>
      <c r="M885" t="s">
        <v>1307</v>
      </c>
      <c r="O885" t="s">
        <v>1307</v>
      </c>
      <c r="P885" t="s">
        <v>1307</v>
      </c>
      <c r="R885" t="s">
        <v>1307</v>
      </c>
      <c r="S885" t="s">
        <v>1307</v>
      </c>
      <c r="T885" t="s">
        <v>1307</v>
      </c>
      <c r="U885" t="s">
        <v>1307</v>
      </c>
      <c r="V885" t="s">
        <v>1307</v>
      </c>
    </row>
    <row r="886" spans="1:22">
      <c r="A886" t="s">
        <v>1065</v>
      </c>
      <c r="B886" s="16"/>
      <c r="C886" s="91">
        <v>2013</v>
      </c>
      <c r="D886" s="91" t="str">
        <f t="shared" si="13"/>
        <v>Huntington Park 2013</v>
      </c>
      <c r="E886" t="s">
        <v>1307</v>
      </c>
      <c r="F886" t="s">
        <v>1307</v>
      </c>
      <c r="G886" t="s">
        <v>1307</v>
      </c>
      <c r="H886" t="s">
        <v>1307</v>
      </c>
      <c r="J886" t="s">
        <v>1307</v>
      </c>
      <c r="K886" t="s">
        <v>1307</v>
      </c>
      <c r="L886" t="s">
        <v>1307</v>
      </c>
      <c r="M886" t="s">
        <v>1307</v>
      </c>
      <c r="O886" t="s">
        <v>1307</v>
      </c>
      <c r="P886" t="s">
        <v>1307</v>
      </c>
      <c r="R886" t="s">
        <v>1307</v>
      </c>
      <c r="S886" t="s">
        <v>1307</v>
      </c>
      <c r="T886" t="s">
        <v>1307</v>
      </c>
      <c r="U886" t="s">
        <v>1307</v>
      </c>
      <c r="V886" t="s">
        <v>1307</v>
      </c>
    </row>
    <row r="887" spans="1:22">
      <c r="A887" t="s">
        <v>1065</v>
      </c>
      <c r="B887" s="16" t="str">
        <f>VLOOKUP(A887,'Planning Periods'!$E$2:$N$540,10,FALSE)</f>
        <v>10/15/2021 - 10/15/2029</v>
      </c>
      <c r="C887" s="91">
        <v>2014</v>
      </c>
      <c r="D887" s="91" t="str">
        <f t="shared" si="13"/>
        <v>Huntington Park 2014</v>
      </c>
      <c r="E887" s="363" t="s">
        <v>1307</v>
      </c>
      <c r="F887" s="363" t="s">
        <v>1307</v>
      </c>
      <c r="G887" s="363" t="s">
        <v>1307</v>
      </c>
      <c r="H887" s="363" t="s">
        <v>1307</v>
      </c>
      <c r="I887" s="363">
        <v>0</v>
      </c>
      <c r="J887" s="363" t="s">
        <v>1307</v>
      </c>
      <c r="K887" s="363" t="s">
        <v>1307</v>
      </c>
      <c r="L887" s="363" t="s">
        <v>1307</v>
      </c>
      <c r="M887" s="363" t="s">
        <v>1307</v>
      </c>
      <c r="N887" s="363">
        <v>0</v>
      </c>
      <c r="O887" s="363" t="s">
        <v>1307</v>
      </c>
      <c r="P887" s="363" t="s">
        <v>1307</v>
      </c>
      <c r="Q887" s="363"/>
      <c r="R887" s="363" t="s">
        <v>1307</v>
      </c>
      <c r="S887" s="363" t="s">
        <v>1307</v>
      </c>
      <c r="T887" s="363" t="s">
        <v>1307</v>
      </c>
      <c r="U887" s="363" t="s">
        <v>1307</v>
      </c>
      <c r="V887" s="363" t="s">
        <v>1307</v>
      </c>
    </row>
    <row r="888" spans="1:22">
      <c r="A888" t="s">
        <v>1065</v>
      </c>
      <c r="B888" s="16" t="str">
        <f>VLOOKUP(A888,'Planning Periods'!$E$2:$N$540,10,FALSE)</f>
        <v>10/15/2021 - 10/15/2029</v>
      </c>
      <c r="C888" s="91">
        <v>2015</v>
      </c>
      <c r="D888" s="91" t="str">
        <f t="shared" si="13"/>
        <v>Huntington Park 2015</v>
      </c>
      <c r="E888" t="s">
        <v>1307</v>
      </c>
      <c r="F888" t="s">
        <v>1307</v>
      </c>
      <c r="G888" t="s">
        <v>1307</v>
      </c>
      <c r="H888" t="s">
        <v>1307</v>
      </c>
      <c r="J888" t="s">
        <v>1307</v>
      </c>
      <c r="K888" t="s">
        <v>1307</v>
      </c>
      <c r="L888" t="s">
        <v>1307</v>
      </c>
      <c r="M888" t="s">
        <v>1307</v>
      </c>
      <c r="O888" t="s">
        <v>1307</v>
      </c>
      <c r="P888" t="s">
        <v>1307</v>
      </c>
      <c r="R888" t="s">
        <v>1307</v>
      </c>
      <c r="S888" t="s">
        <v>1307</v>
      </c>
      <c r="T888" t="s">
        <v>1307</v>
      </c>
      <c r="U888" t="s">
        <v>1307</v>
      </c>
      <c r="V888" t="s">
        <v>1307</v>
      </c>
    </row>
    <row r="889" spans="1:22">
      <c r="A889" t="s">
        <v>1065</v>
      </c>
      <c r="B889" s="16" t="str">
        <f>VLOOKUP(A889,'Planning Periods'!$E$2:$N$540,10,FALSE)</f>
        <v>10/15/2021 - 10/15/2029</v>
      </c>
      <c r="C889" s="91">
        <v>2016</v>
      </c>
      <c r="D889" s="91" t="str">
        <f t="shared" si="13"/>
        <v>Huntington Park 2016</v>
      </c>
      <c r="E889" t="s">
        <v>1307</v>
      </c>
      <c r="F889" t="s">
        <v>1307</v>
      </c>
      <c r="G889" t="s">
        <v>1307</v>
      </c>
      <c r="H889" t="s">
        <v>1307</v>
      </c>
      <c r="J889" t="s">
        <v>1307</v>
      </c>
      <c r="K889" t="s">
        <v>1307</v>
      </c>
      <c r="L889" t="s">
        <v>1307</v>
      </c>
      <c r="M889" t="s">
        <v>1307</v>
      </c>
      <c r="O889" t="s">
        <v>1307</v>
      </c>
      <c r="P889" t="s">
        <v>1307</v>
      </c>
      <c r="R889" t="s">
        <v>1307</v>
      </c>
      <c r="S889" t="s">
        <v>1307</v>
      </c>
      <c r="T889" t="s">
        <v>1307</v>
      </c>
      <c r="U889" t="s">
        <v>1307</v>
      </c>
      <c r="V889" t="s">
        <v>1307</v>
      </c>
    </row>
    <row r="890" spans="1:22">
      <c r="A890" t="s">
        <v>1065</v>
      </c>
      <c r="B890" s="16" t="str">
        <f>VLOOKUP(A890,'Planning Periods'!$E$2:$N$540,10,FALSE)</f>
        <v>10/15/2021 - 10/15/2029</v>
      </c>
      <c r="C890" s="91">
        <v>2017</v>
      </c>
      <c r="D890" s="91" t="str">
        <f t="shared" si="13"/>
        <v>Huntington Park 2017</v>
      </c>
      <c r="E890" t="s">
        <v>1307</v>
      </c>
      <c r="F890" t="s">
        <v>1307</v>
      </c>
      <c r="G890" t="s">
        <v>1307</v>
      </c>
      <c r="H890" t="s">
        <v>1307</v>
      </c>
      <c r="J890" t="s">
        <v>1307</v>
      </c>
      <c r="K890" t="s">
        <v>1307</v>
      </c>
      <c r="L890" t="s">
        <v>1307</v>
      </c>
      <c r="M890" t="s">
        <v>1307</v>
      </c>
      <c r="O890" t="s">
        <v>1307</v>
      </c>
      <c r="P890" t="s">
        <v>1307</v>
      </c>
      <c r="R890" t="s">
        <v>1307</v>
      </c>
      <c r="S890" t="s">
        <v>1307</v>
      </c>
      <c r="T890" t="s">
        <v>1307</v>
      </c>
      <c r="U890" t="s">
        <v>1307</v>
      </c>
      <c r="V890" t="s">
        <v>1307</v>
      </c>
    </row>
    <row r="891" spans="1:22">
      <c r="A891" s="92" t="s">
        <v>1297</v>
      </c>
      <c r="B891" s="16" t="str">
        <f>VLOOKUP(A891,'Planning Periods'!$E$2:$N$540,10,FALSE)</f>
        <v>12/31/2015 - 12/31/2023</v>
      </c>
      <c r="C891" s="91">
        <v>2013</v>
      </c>
      <c r="D891" s="91" t="str">
        <f t="shared" si="13"/>
        <v>Huron 2013</v>
      </c>
      <c r="E891" t="s">
        <v>1307</v>
      </c>
      <c r="F891" t="s">
        <v>1307</v>
      </c>
      <c r="G891" t="s">
        <v>1307</v>
      </c>
      <c r="H891" t="s">
        <v>1307</v>
      </c>
      <c r="J891" t="s">
        <v>1307</v>
      </c>
      <c r="K891" t="s">
        <v>1307</v>
      </c>
      <c r="L891" t="s">
        <v>1307</v>
      </c>
      <c r="M891" t="s">
        <v>1307</v>
      </c>
      <c r="O891" t="s">
        <v>1307</v>
      </c>
      <c r="P891" t="s">
        <v>1307</v>
      </c>
      <c r="R891" t="s">
        <v>1307</v>
      </c>
      <c r="S891" t="s">
        <v>1307</v>
      </c>
      <c r="T891" t="s">
        <v>1307</v>
      </c>
      <c r="U891" t="s">
        <v>1307</v>
      </c>
      <c r="V891" t="s">
        <v>1307</v>
      </c>
    </row>
    <row r="892" spans="1:22">
      <c r="A892" s="92" t="s">
        <v>1297</v>
      </c>
      <c r="B892" s="16" t="str">
        <f>VLOOKUP(A892,'Planning Periods'!$E$2:$N$540,10,FALSE)</f>
        <v>12/31/2015 - 12/31/2023</v>
      </c>
      <c r="C892" s="91">
        <v>2014</v>
      </c>
      <c r="D892" s="91" t="str">
        <f t="shared" si="13"/>
        <v>Huron 2014</v>
      </c>
      <c r="E892" t="s">
        <v>1307</v>
      </c>
      <c r="F892" t="s">
        <v>1307</v>
      </c>
      <c r="G892" t="s">
        <v>1307</v>
      </c>
      <c r="H892" t="s">
        <v>1307</v>
      </c>
      <c r="J892" t="s">
        <v>1307</v>
      </c>
      <c r="K892" t="s">
        <v>1307</v>
      </c>
      <c r="L892" t="s">
        <v>1307</v>
      </c>
      <c r="M892" t="s">
        <v>1307</v>
      </c>
      <c r="O892" t="s">
        <v>1307</v>
      </c>
      <c r="P892" t="s">
        <v>1307</v>
      </c>
      <c r="R892" t="s">
        <v>1307</v>
      </c>
      <c r="S892" t="s">
        <v>1307</v>
      </c>
      <c r="T892" t="s">
        <v>1307</v>
      </c>
      <c r="U892" t="s">
        <v>1307</v>
      </c>
      <c r="V892" t="s">
        <v>1307</v>
      </c>
    </row>
    <row r="893" spans="1:22">
      <c r="A893" s="92" t="s">
        <v>1297</v>
      </c>
      <c r="B893" s="16" t="str">
        <f>VLOOKUP(A893,'Planning Periods'!$E$2:$N$540,10,FALSE)</f>
        <v>12/31/2015 - 12/31/2023</v>
      </c>
      <c r="C893" s="91">
        <v>2015</v>
      </c>
      <c r="D893" s="91" t="str">
        <f t="shared" si="13"/>
        <v>Huron 2015</v>
      </c>
      <c r="E893" s="91">
        <v>87</v>
      </c>
      <c r="F893" s="363">
        <v>0</v>
      </c>
      <c r="G893" s="91">
        <v>0</v>
      </c>
      <c r="H893" s="91">
        <v>0</v>
      </c>
      <c r="I893" s="90"/>
      <c r="J893" s="91">
        <v>107</v>
      </c>
      <c r="K893" s="363">
        <v>0</v>
      </c>
      <c r="L893" s="91">
        <v>0</v>
      </c>
      <c r="M893" s="91">
        <v>0</v>
      </c>
      <c r="N893" s="90"/>
      <c r="O893" s="91">
        <v>106</v>
      </c>
      <c r="P893" s="91">
        <v>0</v>
      </c>
      <c r="Q893" s="90"/>
      <c r="R893" s="91">
        <v>124</v>
      </c>
      <c r="S893" s="91">
        <v>0</v>
      </c>
      <c r="T893" s="90">
        <v>0</v>
      </c>
      <c r="U893" s="91">
        <v>424</v>
      </c>
      <c r="V893" s="91">
        <v>0</v>
      </c>
    </row>
    <row r="894" spans="1:22">
      <c r="A894" s="92" t="s">
        <v>1297</v>
      </c>
      <c r="B894" s="16" t="str">
        <f>VLOOKUP(A894,'Planning Periods'!$E$2:$N$540,10,FALSE)</f>
        <v>12/31/2015 - 12/31/2023</v>
      </c>
      <c r="C894" s="91">
        <v>2016</v>
      </c>
      <c r="D894" s="91" t="str">
        <f t="shared" si="13"/>
        <v>Huron 2016</v>
      </c>
      <c r="E894" s="91">
        <v>87</v>
      </c>
      <c r="F894" s="363">
        <v>0</v>
      </c>
      <c r="G894" s="91">
        <v>0</v>
      </c>
      <c r="H894" s="91">
        <v>0</v>
      </c>
      <c r="I894" s="90"/>
      <c r="J894" s="91">
        <v>107</v>
      </c>
      <c r="K894" s="363">
        <v>22</v>
      </c>
      <c r="L894" s="91">
        <v>22</v>
      </c>
      <c r="M894" s="91">
        <v>0</v>
      </c>
      <c r="N894" s="90"/>
      <c r="O894" s="91">
        <v>106</v>
      </c>
      <c r="P894" s="91">
        <v>34</v>
      </c>
      <c r="Q894" s="90"/>
      <c r="R894" s="91">
        <v>124</v>
      </c>
      <c r="S894" s="91">
        <v>0</v>
      </c>
      <c r="T894" s="90">
        <v>0</v>
      </c>
      <c r="U894" s="91">
        <v>424</v>
      </c>
      <c r="V894" s="91">
        <v>56</v>
      </c>
    </row>
    <row r="895" spans="1:22">
      <c r="A895" s="92" t="s">
        <v>1297</v>
      </c>
      <c r="B895" s="16" t="str">
        <f>VLOOKUP(A895,'Planning Periods'!$E$2:$N$540,10,FALSE)</f>
        <v>12/31/2015 - 12/31/2023</v>
      </c>
      <c r="C895" s="91">
        <v>2017</v>
      </c>
      <c r="D895" s="91" t="str">
        <f t="shared" si="13"/>
        <v>Huron 2017</v>
      </c>
      <c r="E895" s="91">
        <v>87</v>
      </c>
      <c r="F895" s="363">
        <v>0</v>
      </c>
      <c r="G895" s="91">
        <v>0</v>
      </c>
      <c r="H895" s="91">
        <v>0</v>
      </c>
      <c r="I895" s="90"/>
      <c r="J895" s="91">
        <v>107</v>
      </c>
      <c r="K895" s="363">
        <v>0</v>
      </c>
      <c r="L895" s="91">
        <v>0</v>
      </c>
      <c r="M895" s="91">
        <v>0</v>
      </c>
      <c r="N895" s="90"/>
      <c r="O895" s="91">
        <v>106</v>
      </c>
      <c r="P895" s="91">
        <v>0</v>
      </c>
      <c r="Q895" s="90"/>
      <c r="R895" s="91">
        <v>124</v>
      </c>
      <c r="S895" s="91">
        <v>0</v>
      </c>
      <c r="T895" s="90">
        <v>0</v>
      </c>
      <c r="U895" s="91">
        <v>424</v>
      </c>
      <c r="V895" s="91">
        <v>0</v>
      </c>
    </row>
    <row r="896" spans="1:22">
      <c r="A896" s="92" t="s">
        <v>1298</v>
      </c>
      <c r="B896" s="16"/>
      <c r="C896" s="91">
        <v>2013</v>
      </c>
      <c r="D896" s="91" t="str">
        <f t="shared" si="13"/>
        <v>Imperial 2013</v>
      </c>
      <c r="E896" s="91" t="s">
        <v>1307</v>
      </c>
      <c r="F896" s="363" t="s">
        <v>1307</v>
      </c>
      <c r="G896" s="91" t="s">
        <v>1307</v>
      </c>
      <c r="H896" s="91" t="s">
        <v>1307</v>
      </c>
      <c r="I896" s="90"/>
      <c r="J896" s="91" t="s">
        <v>1307</v>
      </c>
      <c r="K896" s="363" t="s">
        <v>1307</v>
      </c>
      <c r="L896" s="91" t="s">
        <v>1307</v>
      </c>
      <c r="M896" s="91" t="s">
        <v>1307</v>
      </c>
      <c r="N896" s="90"/>
      <c r="O896" s="91" t="s">
        <v>1307</v>
      </c>
      <c r="P896" s="91" t="s">
        <v>1307</v>
      </c>
      <c r="Q896" s="90"/>
      <c r="R896" s="91" t="s">
        <v>1307</v>
      </c>
      <c r="S896" s="91" t="s">
        <v>1307</v>
      </c>
      <c r="T896" s="90" t="s">
        <v>1307</v>
      </c>
      <c r="U896" s="91" t="s">
        <v>1307</v>
      </c>
      <c r="V896" s="91" t="s">
        <v>1307</v>
      </c>
    </row>
    <row r="897" spans="1:22">
      <c r="A897" s="92" t="s">
        <v>1298</v>
      </c>
      <c r="B897" s="16" t="str">
        <f>VLOOKUP(A897,'Planning Periods'!$E$2:$N$540,10,FALSE)</f>
        <v>10/15/2021 - 10/15/2029</v>
      </c>
      <c r="C897" s="91">
        <v>2014</v>
      </c>
      <c r="D897" s="91" t="str">
        <f t="shared" si="13"/>
        <v>Imperial 2014</v>
      </c>
      <c r="E897" s="91">
        <v>349</v>
      </c>
      <c r="F897" s="363">
        <v>56</v>
      </c>
      <c r="G897" s="91">
        <v>56</v>
      </c>
      <c r="H897" s="91">
        <v>0</v>
      </c>
      <c r="I897" s="90"/>
      <c r="J897" s="91">
        <v>205</v>
      </c>
      <c r="K897" s="363">
        <v>0</v>
      </c>
      <c r="L897" s="91">
        <v>0</v>
      </c>
      <c r="M897" s="91">
        <v>0</v>
      </c>
      <c r="N897" s="90"/>
      <c r="O897" s="91">
        <v>202</v>
      </c>
      <c r="P897" s="91">
        <v>43</v>
      </c>
      <c r="Q897" s="90"/>
      <c r="R897" s="91">
        <v>553</v>
      </c>
      <c r="S897" s="91">
        <v>16</v>
      </c>
      <c r="T897" s="90">
        <v>0</v>
      </c>
      <c r="U897" s="91">
        <v>1309</v>
      </c>
      <c r="V897" s="91">
        <v>115</v>
      </c>
    </row>
    <row r="898" spans="1:22">
      <c r="A898" s="92" t="s">
        <v>1298</v>
      </c>
      <c r="B898" s="16" t="str">
        <f>VLOOKUP(A898,'Planning Periods'!$E$2:$N$540,10,FALSE)</f>
        <v>10/15/2021 - 10/15/2029</v>
      </c>
      <c r="C898" s="91">
        <v>2015</v>
      </c>
      <c r="D898" s="91" t="str">
        <f t="shared" si="13"/>
        <v>Imperial 2015</v>
      </c>
      <c r="E898" s="91">
        <v>349</v>
      </c>
      <c r="F898" s="363">
        <v>0</v>
      </c>
      <c r="G898" s="91">
        <v>0</v>
      </c>
      <c r="H898" s="91">
        <v>0</v>
      </c>
      <c r="I898" s="90"/>
      <c r="J898" s="91">
        <v>205</v>
      </c>
      <c r="K898" s="363">
        <v>10</v>
      </c>
      <c r="L898" s="91">
        <v>10</v>
      </c>
      <c r="M898" s="91">
        <v>0</v>
      </c>
      <c r="N898" s="90"/>
      <c r="O898" s="91">
        <v>202</v>
      </c>
      <c r="P898" s="91">
        <v>77</v>
      </c>
      <c r="Q898" s="90"/>
      <c r="R898" s="91">
        <v>553</v>
      </c>
      <c r="S898" s="91">
        <v>19</v>
      </c>
      <c r="T898" s="90">
        <v>0</v>
      </c>
      <c r="U898" s="91">
        <v>1309</v>
      </c>
      <c r="V898" s="91">
        <v>106</v>
      </c>
    </row>
    <row r="899" spans="1:22">
      <c r="A899" s="92" t="s">
        <v>1298</v>
      </c>
      <c r="B899" s="16" t="str">
        <f>VLOOKUP(A899,'Planning Periods'!$E$2:$N$540,10,FALSE)</f>
        <v>10/15/2021 - 10/15/2029</v>
      </c>
      <c r="C899" s="91">
        <v>2016</v>
      </c>
      <c r="D899" s="91" t="str">
        <f t="shared" si="13"/>
        <v>Imperial 2016</v>
      </c>
      <c r="E899" s="91">
        <v>349</v>
      </c>
      <c r="F899" s="363">
        <v>0</v>
      </c>
      <c r="G899" s="91">
        <v>0</v>
      </c>
      <c r="H899" s="91">
        <v>0</v>
      </c>
      <c r="I899" s="90"/>
      <c r="J899" s="91">
        <v>205</v>
      </c>
      <c r="K899" s="363">
        <v>0</v>
      </c>
      <c r="L899" s="91">
        <v>0</v>
      </c>
      <c r="M899" s="91">
        <v>0</v>
      </c>
      <c r="N899" s="90"/>
      <c r="O899" s="91">
        <v>202</v>
      </c>
      <c r="P899" s="91">
        <v>227</v>
      </c>
      <c r="Q899" s="90"/>
      <c r="R899" s="91">
        <v>553</v>
      </c>
      <c r="S899" s="91">
        <v>40</v>
      </c>
      <c r="T899" s="90">
        <v>0</v>
      </c>
      <c r="U899" s="91">
        <v>1309</v>
      </c>
      <c r="V899" s="91">
        <v>267</v>
      </c>
    </row>
    <row r="900" spans="1:22">
      <c r="A900" s="92" t="s">
        <v>1298</v>
      </c>
      <c r="B900" s="16" t="str">
        <f>VLOOKUP(A900,'Planning Periods'!$E$2:$N$540,10,FALSE)</f>
        <v>10/15/2021 - 10/15/2029</v>
      </c>
      <c r="C900" s="91">
        <v>2017</v>
      </c>
      <c r="D900" s="91" t="str">
        <f t="shared" si="13"/>
        <v>Imperial 2017</v>
      </c>
      <c r="E900" s="91">
        <v>349</v>
      </c>
      <c r="F900" s="363">
        <v>0</v>
      </c>
      <c r="G900" s="91">
        <v>0</v>
      </c>
      <c r="H900" s="91">
        <v>0</v>
      </c>
      <c r="I900" s="90"/>
      <c r="J900" s="91">
        <v>205</v>
      </c>
      <c r="K900" s="363">
        <v>0</v>
      </c>
      <c r="L900" s="91">
        <v>0</v>
      </c>
      <c r="M900" s="91">
        <v>0</v>
      </c>
      <c r="N900" s="90"/>
      <c r="O900" s="91">
        <v>202</v>
      </c>
      <c r="P900" s="91">
        <v>79</v>
      </c>
      <c r="Q900" s="90"/>
      <c r="R900" s="91">
        <v>553</v>
      </c>
      <c r="S900" s="91">
        <v>36</v>
      </c>
      <c r="T900" s="90">
        <v>0</v>
      </c>
      <c r="U900" s="91">
        <v>1309</v>
      </c>
      <c r="V900" s="91">
        <v>115</v>
      </c>
    </row>
    <row r="901" spans="1:22">
      <c r="A901" s="92" t="s">
        <v>1063</v>
      </c>
      <c r="B901" s="16" t="str">
        <f>VLOOKUP(A901,'Planning Periods'!$E$2:$N$540,10,FALSE)</f>
        <v>04/30/2021 - 04/30/2029</v>
      </c>
      <c r="C901" s="91">
        <v>2013</v>
      </c>
      <c r="D901" s="91" t="str">
        <f t="shared" si="13"/>
        <v>Imperial Beach 2013</v>
      </c>
      <c r="E901" s="91">
        <v>63</v>
      </c>
      <c r="F901" s="363">
        <v>3</v>
      </c>
      <c r="G901" s="91">
        <v>3</v>
      </c>
      <c r="H901" s="91">
        <v>0</v>
      </c>
      <c r="I901" s="90"/>
      <c r="J901" s="91">
        <v>48</v>
      </c>
      <c r="K901" s="363">
        <v>26</v>
      </c>
      <c r="L901" s="91">
        <v>26</v>
      </c>
      <c r="M901" s="91">
        <v>0</v>
      </c>
      <c r="N901" s="90"/>
      <c r="O901" s="91">
        <v>45</v>
      </c>
      <c r="P901" s="91">
        <v>5</v>
      </c>
      <c r="Q901" s="90"/>
      <c r="R901" s="91">
        <v>98</v>
      </c>
      <c r="S901" s="91">
        <v>22</v>
      </c>
      <c r="T901" s="90">
        <v>0</v>
      </c>
      <c r="U901" s="91">
        <v>254</v>
      </c>
      <c r="V901" s="91">
        <v>56</v>
      </c>
    </row>
    <row r="902" spans="1:22">
      <c r="A902" s="92" t="s">
        <v>1063</v>
      </c>
      <c r="B902" s="16" t="str">
        <f>VLOOKUP(A902,'Planning Periods'!$E$2:$N$540,10,FALSE)</f>
        <v>04/30/2021 - 04/30/2029</v>
      </c>
      <c r="C902" s="91">
        <v>2014</v>
      </c>
      <c r="D902" s="91" t="str">
        <f t="shared" si="13"/>
        <v>Imperial Beach 2014</v>
      </c>
      <c r="E902" s="91">
        <v>63</v>
      </c>
      <c r="F902" s="363">
        <v>0</v>
      </c>
      <c r="G902" s="91">
        <v>0</v>
      </c>
      <c r="H902" s="91">
        <v>0</v>
      </c>
      <c r="I902" s="90"/>
      <c r="J902" s="91">
        <v>48</v>
      </c>
      <c r="K902" s="363">
        <v>6</v>
      </c>
      <c r="L902" s="91">
        <v>6</v>
      </c>
      <c r="M902" s="91">
        <v>0</v>
      </c>
      <c r="N902" s="90"/>
      <c r="O902" s="91">
        <v>45</v>
      </c>
      <c r="P902" s="91">
        <v>0</v>
      </c>
      <c r="Q902" s="90"/>
      <c r="R902" s="91">
        <v>98</v>
      </c>
      <c r="S902" s="91">
        <v>40</v>
      </c>
      <c r="T902" s="90">
        <v>0</v>
      </c>
      <c r="U902" s="91">
        <v>254</v>
      </c>
      <c r="V902" s="91">
        <v>46</v>
      </c>
    </row>
    <row r="903" spans="1:22">
      <c r="A903" s="92" t="s">
        <v>1063</v>
      </c>
      <c r="B903" s="16" t="str">
        <f>VLOOKUP(A903,'Planning Periods'!$E$2:$N$540,10,FALSE)</f>
        <v>04/30/2021 - 04/30/2029</v>
      </c>
      <c r="C903" s="91">
        <v>2015</v>
      </c>
      <c r="D903" s="91" t="str">
        <f t="shared" si="13"/>
        <v>Imperial Beach 2015</v>
      </c>
      <c r="E903" s="91">
        <v>63</v>
      </c>
      <c r="F903" s="363">
        <v>0</v>
      </c>
      <c r="G903" s="91">
        <v>0</v>
      </c>
      <c r="H903" s="91">
        <v>0</v>
      </c>
      <c r="I903" s="90"/>
      <c r="J903" s="91">
        <v>48</v>
      </c>
      <c r="K903" s="363">
        <v>0</v>
      </c>
      <c r="L903" s="91">
        <v>0</v>
      </c>
      <c r="M903" s="91">
        <v>0</v>
      </c>
      <c r="N903" s="90"/>
      <c r="O903" s="91">
        <v>45</v>
      </c>
      <c r="P903" s="91">
        <v>0</v>
      </c>
      <c r="Q903" s="90"/>
      <c r="R903" s="91">
        <v>98</v>
      </c>
      <c r="S903" s="91">
        <v>20</v>
      </c>
      <c r="T903" s="90">
        <v>0</v>
      </c>
      <c r="U903" s="91">
        <v>254</v>
      </c>
      <c r="V903" s="91">
        <v>20</v>
      </c>
    </row>
    <row r="904" spans="1:22">
      <c r="A904" s="92" t="s">
        <v>1063</v>
      </c>
      <c r="B904" s="16" t="str">
        <f>VLOOKUP(A904,'Planning Periods'!$E$2:$N$540,10,FALSE)</f>
        <v>04/30/2021 - 04/30/2029</v>
      </c>
      <c r="C904" s="91">
        <v>2016</v>
      </c>
      <c r="D904" s="91" t="str">
        <f t="shared" si="13"/>
        <v>Imperial Beach 2016</v>
      </c>
      <c r="E904" s="91">
        <v>63</v>
      </c>
      <c r="F904" s="363">
        <v>0</v>
      </c>
      <c r="G904" s="91">
        <v>0</v>
      </c>
      <c r="H904" s="91">
        <v>0</v>
      </c>
      <c r="I904" s="90"/>
      <c r="J904" s="91">
        <v>48</v>
      </c>
      <c r="K904" s="363">
        <v>0</v>
      </c>
      <c r="L904" s="91">
        <v>0</v>
      </c>
      <c r="M904" s="91">
        <v>0</v>
      </c>
      <c r="N904" s="90"/>
      <c r="O904" s="91">
        <v>45</v>
      </c>
      <c r="P904" s="91">
        <v>0</v>
      </c>
      <c r="Q904" s="90"/>
      <c r="R904" s="91">
        <v>98</v>
      </c>
      <c r="S904" s="91">
        <v>13</v>
      </c>
      <c r="T904" s="90">
        <v>0</v>
      </c>
      <c r="U904" s="91">
        <v>254</v>
      </c>
      <c r="V904" s="91">
        <v>13</v>
      </c>
    </row>
    <row r="905" spans="1:22">
      <c r="A905" s="92" t="s">
        <v>1063</v>
      </c>
      <c r="B905" s="16" t="str">
        <f>VLOOKUP(A905,'Planning Periods'!$E$2:$N$540,10,FALSE)</f>
        <v>04/30/2021 - 04/30/2029</v>
      </c>
      <c r="C905" s="91">
        <v>2017</v>
      </c>
      <c r="D905" s="91" t="str">
        <f t="shared" si="13"/>
        <v>Imperial Beach 2017</v>
      </c>
      <c r="E905" s="91">
        <v>63</v>
      </c>
      <c r="F905" s="363">
        <v>0</v>
      </c>
      <c r="G905" s="91">
        <v>0</v>
      </c>
      <c r="H905" s="91">
        <v>0</v>
      </c>
      <c r="I905" s="90"/>
      <c r="J905" s="91">
        <v>48</v>
      </c>
      <c r="K905" s="363">
        <v>0</v>
      </c>
      <c r="L905" s="91">
        <v>0</v>
      </c>
      <c r="M905" s="91">
        <v>0</v>
      </c>
      <c r="N905" s="90"/>
      <c r="O905" s="91">
        <v>45</v>
      </c>
      <c r="P905" s="91">
        <v>0</v>
      </c>
      <c r="Q905" s="90"/>
      <c r="R905" s="91">
        <v>98</v>
      </c>
      <c r="S905" s="91">
        <v>117</v>
      </c>
      <c r="T905" s="90">
        <v>0</v>
      </c>
      <c r="U905" s="91">
        <v>254</v>
      </c>
      <c r="V905" s="91">
        <v>117</v>
      </c>
    </row>
    <row r="906" spans="1:22">
      <c r="A906" s="92" t="s">
        <v>1069</v>
      </c>
      <c r="B906" s="16"/>
      <c r="C906" s="91">
        <v>2013</v>
      </c>
      <c r="D906" s="91" t="str">
        <f t="shared" si="13"/>
        <v>Imperial County - Unincorporated 2013</v>
      </c>
      <c r="E906" s="91" t="s">
        <v>1307</v>
      </c>
      <c r="F906" s="363" t="s">
        <v>1307</v>
      </c>
      <c r="G906" s="91" t="s">
        <v>1307</v>
      </c>
      <c r="H906" s="91" t="s">
        <v>1307</v>
      </c>
      <c r="I906" s="90"/>
      <c r="J906" s="91" t="s">
        <v>1307</v>
      </c>
      <c r="K906" s="363" t="s">
        <v>1307</v>
      </c>
      <c r="L906" s="91" t="s">
        <v>1307</v>
      </c>
      <c r="M906" s="91" t="s">
        <v>1307</v>
      </c>
      <c r="N906" s="90"/>
      <c r="O906" s="91" t="s">
        <v>1307</v>
      </c>
      <c r="P906" s="91" t="s">
        <v>1307</v>
      </c>
      <c r="Q906" s="90"/>
      <c r="R906" s="91" t="s">
        <v>1307</v>
      </c>
      <c r="S906" s="91" t="s">
        <v>1307</v>
      </c>
      <c r="T906" s="90" t="s">
        <v>1307</v>
      </c>
      <c r="U906" s="91" t="s">
        <v>1307</v>
      </c>
      <c r="V906" s="91" t="s">
        <v>1307</v>
      </c>
    </row>
    <row r="907" spans="1:22">
      <c r="A907" s="92" t="s">
        <v>1069</v>
      </c>
      <c r="B907" s="16" t="str">
        <f>VLOOKUP(A907,'Planning Periods'!$E$2:$N$540,10,FALSE)</f>
        <v>10/15/2021 - 10/15/2029</v>
      </c>
      <c r="C907" s="91">
        <v>2014</v>
      </c>
      <c r="D907" s="91" t="str">
        <f t="shared" si="13"/>
        <v>Imperial County - Unincorporated 2014</v>
      </c>
      <c r="E907" s="91" t="s">
        <v>1307</v>
      </c>
      <c r="F907" s="363" t="s">
        <v>1307</v>
      </c>
      <c r="G907" s="91" t="s">
        <v>1307</v>
      </c>
      <c r="H907" s="91" t="s">
        <v>1307</v>
      </c>
      <c r="I907" s="90"/>
      <c r="J907" s="91" t="s">
        <v>1307</v>
      </c>
      <c r="K907" s="363" t="s">
        <v>1307</v>
      </c>
      <c r="L907" s="91" t="s">
        <v>1307</v>
      </c>
      <c r="M907" s="91" t="s">
        <v>1307</v>
      </c>
      <c r="N907" s="90"/>
      <c r="O907" s="91" t="s">
        <v>1307</v>
      </c>
      <c r="P907" s="91" t="s">
        <v>1307</v>
      </c>
      <c r="Q907" s="90"/>
      <c r="R907" s="91" t="s">
        <v>1307</v>
      </c>
      <c r="S907" s="91" t="s">
        <v>1307</v>
      </c>
      <c r="T907" s="90" t="s">
        <v>1307</v>
      </c>
      <c r="U907" s="91" t="s">
        <v>1307</v>
      </c>
      <c r="V907" s="91" t="s">
        <v>1307</v>
      </c>
    </row>
    <row r="908" spans="1:22">
      <c r="A908" s="92" t="s">
        <v>1069</v>
      </c>
      <c r="B908" s="16" t="str">
        <f>VLOOKUP(A908,'Planning Periods'!$E$2:$N$540,10,FALSE)</f>
        <v>10/15/2021 - 10/15/2029</v>
      </c>
      <c r="C908" s="91">
        <v>2015</v>
      </c>
      <c r="D908" s="91" t="str">
        <f t="shared" si="13"/>
        <v>Imperial County - Unincorporated 2015</v>
      </c>
      <c r="E908" s="91" t="s">
        <v>1307</v>
      </c>
      <c r="F908" s="363" t="s">
        <v>1307</v>
      </c>
      <c r="G908" s="91" t="s">
        <v>1307</v>
      </c>
      <c r="H908" s="91" t="s">
        <v>1307</v>
      </c>
      <c r="I908" s="90"/>
      <c r="J908" s="91" t="s">
        <v>1307</v>
      </c>
      <c r="K908" s="363" t="s">
        <v>1307</v>
      </c>
      <c r="L908" s="91" t="s">
        <v>1307</v>
      </c>
      <c r="M908" s="91" t="s">
        <v>1307</v>
      </c>
      <c r="N908" s="90"/>
      <c r="O908" s="91" t="s">
        <v>1307</v>
      </c>
      <c r="P908" s="91" t="s">
        <v>1307</v>
      </c>
      <c r="Q908" s="90"/>
      <c r="R908" s="91" t="s">
        <v>1307</v>
      </c>
      <c r="S908" s="91" t="s">
        <v>1307</v>
      </c>
      <c r="T908" s="90" t="s">
        <v>1307</v>
      </c>
      <c r="U908" s="91" t="s">
        <v>1307</v>
      </c>
      <c r="V908" s="91" t="s">
        <v>1307</v>
      </c>
    </row>
    <row r="909" spans="1:22">
      <c r="A909" s="92" t="s">
        <v>1069</v>
      </c>
      <c r="B909" s="16" t="str">
        <f>VLOOKUP(A909,'Planning Periods'!$E$2:$N$540,10,FALSE)</f>
        <v>10/15/2021 - 10/15/2029</v>
      </c>
      <c r="C909" s="91">
        <v>2016</v>
      </c>
      <c r="D909" s="91" t="str">
        <f t="shared" si="13"/>
        <v>Imperial County - Unincorporated 2016</v>
      </c>
      <c r="E909" s="91">
        <v>57</v>
      </c>
      <c r="F909" s="363">
        <v>0</v>
      </c>
      <c r="G909" s="91">
        <v>0</v>
      </c>
      <c r="H909" s="91">
        <v>0</v>
      </c>
      <c r="I909" s="90"/>
      <c r="J909" s="91">
        <v>35</v>
      </c>
      <c r="K909" s="363">
        <v>0</v>
      </c>
      <c r="L909" s="91">
        <v>0</v>
      </c>
      <c r="M909" s="91">
        <v>0</v>
      </c>
      <c r="N909" s="90"/>
      <c r="O909" s="91">
        <v>36</v>
      </c>
      <c r="P909" s="91">
        <v>24</v>
      </c>
      <c r="Q909" s="90"/>
      <c r="R909" s="91">
        <v>105</v>
      </c>
      <c r="S909" s="91">
        <v>0</v>
      </c>
      <c r="T909" s="90">
        <v>0</v>
      </c>
      <c r="U909" s="91">
        <v>233</v>
      </c>
      <c r="V909" s="91">
        <v>24</v>
      </c>
    </row>
    <row r="910" spans="1:22">
      <c r="A910" s="92" t="s">
        <v>1069</v>
      </c>
      <c r="B910" s="16" t="str">
        <f>VLOOKUP(A910,'Planning Periods'!$E$2:$N$540,10,FALSE)</f>
        <v>10/15/2021 - 10/15/2029</v>
      </c>
      <c r="C910" s="91">
        <v>2017</v>
      </c>
      <c r="D910" s="91" t="str">
        <f t="shared" si="13"/>
        <v>Imperial County - Unincorporated 2017</v>
      </c>
      <c r="E910" s="91">
        <v>57</v>
      </c>
      <c r="F910" s="363">
        <v>0</v>
      </c>
      <c r="G910" s="91">
        <v>0</v>
      </c>
      <c r="H910" s="91">
        <v>0</v>
      </c>
      <c r="I910" s="90"/>
      <c r="J910" s="91">
        <v>35</v>
      </c>
      <c r="K910" s="363">
        <v>0</v>
      </c>
      <c r="L910" s="91">
        <v>0</v>
      </c>
      <c r="M910" s="91">
        <v>0</v>
      </c>
      <c r="N910" s="90"/>
      <c r="O910" s="91">
        <v>36</v>
      </c>
      <c r="P910" s="91">
        <v>13</v>
      </c>
      <c r="Q910" s="90"/>
      <c r="R910" s="91">
        <v>105</v>
      </c>
      <c r="S910" s="91">
        <v>0</v>
      </c>
      <c r="T910" s="90">
        <v>0</v>
      </c>
      <c r="U910" s="91">
        <v>233</v>
      </c>
      <c r="V910" s="91">
        <v>13</v>
      </c>
    </row>
    <row r="911" spans="1:22">
      <c r="A911" s="92" t="s">
        <v>1067</v>
      </c>
      <c r="B911" s="16"/>
      <c r="C911" s="91">
        <v>2013</v>
      </c>
      <c r="D911" s="91" t="str">
        <f t="shared" si="13"/>
        <v>Indian Wells 2013</v>
      </c>
      <c r="E911" s="91" t="s">
        <v>1307</v>
      </c>
      <c r="F911" s="363" t="s">
        <v>1307</v>
      </c>
      <c r="G911" s="91" t="s">
        <v>1307</v>
      </c>
      <c r="H911" s="91" t="s">
        <v>1307</v>
      </c>
      <c r="I911" s="90"/>
      <c r="J911" s="91" t="s">
        <v>1307</v>
      </c>
      <c r="K911" s="363" t="s">
        <v>1307</v>
      </c>
      <c r="L911" s="91" t="s">
        <v>1307</v>
      </c>
      <c r="M911" s="91" t="s">
        <v>1307</v>
      </c>
      <c r="N911" s="90"/>
      <c r="O911" s="91" t="s">
        <v>1307</v>
      </c>
      <c r="P911" s="91" t="s">
        <v>1307</v>
      </c>
      <c r="Q911" s="90"/>
      <c r="R911" s="91" t="s">
        <v>1307</v>
      </c>
      <c r="S911" s="91" t="s">
        <v>1307</v>
      </c>
      <c r="T911" s="90" t="s">
        <v>1307</v>
      </c>
      <c r="U911" s="91" t="s">
        <v>1307</v>
      </c>
      <c r="V911" s="91" t="s">
        <v>1307</v>
      </c>
    </row>
    <row r="912" spans="1:22">
      <c r="A912" s="92" t="s">
        <v>1067</v>
      </c>
      <c r="B912" s="16" t="str">
        <f>VLOOKUP(A912,'Planning Periods'!$E$2:$N$540,10,FALSE)</f>
        <v>10/15/2021 - 10/15/2029</v>
      </c>
      <c r="C912" s="91">
        <v>2014</v>
      </c>
      <c r="D912" s="91" t="str">
        <f t="shared" si="13"/>
        <v>Indian Wells 2014</v>
      </c>
      <c r="E912" s="91">
        <v>40</v>
      </c>
      <c r="F912" s="363">
        <v>0</v>
      </c>
      <c r="G912" s="91">
        <v>0</v>
      </c>
      <c r="H912" s="91">
        <v>0</v>
      </c>
      <c r="I912" s="90"/>
      <c r="J912" s="91">
        <v>27</v>
      </c>
      <c r="K912" s="363">
        <v>0</v>
      </c>
      <c r="L912" s="91">
        <v>0</v>
      </c>
      <c r="M912" s="91">
        <v>0</v>
      </c>
      <c r="N912" s="90"/>
      <c r="O912" s="91">
        <v>31</v>
      </c>
      <c r="P912" s="91">
        <v>0</v>
      </c>
      <c r="Q912" s="90"/>
      <c r="R912" s="91">
        <v>62</v>
      </c>
      <c r="S912" s="91">
        <v>40</v>
      </c>
      <c r="T912" s="90">
        <v>0</v>
      </c>
      <c r="U912" s="91">
        <v>160</v>
      </c>
      <c r="V912" s="91">
        <v>40</v>
      </c>
    </row>
    <row r="913" spans="1:22">
      <c r="A913" s="92" t="s">
        <v>1067</v>
      </c>
      <c r="B913" s="16" t="str">
        <f>VLOOKUP(A913,'Planning Periods'!$E$2:$N$540,10,FALSE)</f>
        <v>10/15/2021 - 10/15/2029</v>
      </c>
      <c r="C913" s="91">
        <v>2015</v>
      </c>
      <c r="D913" s="91" t="str">
        <f t="shared" si="13"/>
        <v>Indian Wells 2015</v>
      </c>
      <c r="E913" s="91">
        <v>40</v>
      </c>
      <c r="F913" s="363">
        <v>0</v>
      </c>
      <c r="G913" s="91">
        <v>0</v>
      </c>
      <c r="H913" s="91">
        <v>0</v>
      </c>
      <c r="I913" s="90"/>
      <c r="J913" s="91">
        <v>27</v>
      </c>
      <c r="K913" s="363">
        <v>0</v>
      </c>
      <c r="L913" s="91">
        <v>0</v>
      </c>
      <c r="M913" s="91">
        <v>0</v>
      </c>
      <c r="N913" s="90"/>
      <c r="O913" s="91">
        <v>31</v>
      </c>
      <c r="P913" s="91">
        <v>0</v>
      </c>
      <c r="Q913" s="90"/>
      <c r="R913" s="91">
        <v>62</v>
      </c>
      <c r="S913" s="91">
        <v>43</v>
      </c>
      <c r="T913" s="90">
        <v>0</v>
      </c>
      <c r="U913" s="91">
        <v>160</v>
      </c>
      <c r="V913" s="91">
        <v>43</v>
      </c>
    </row>
    <row r="914" spans="1:22">
      <c r="A914" s="92" t="s">
        <v>1067</v>
      </c>
      <c r="B914" s="16" t="str">
        <f>VLOOKUP(A914,'Planning Periods'!$E$2:$N$540,10,FALSE)</f>
        <v>10/15/2021 - 10/15/2029</v>
      </c>
      <c r="C914" s="91">
        <v>2016</v>
      </c>
      <c r="D914" s="91" t="str">
        <f t="shared" si="13"/>
        <v>Indian Wells 2016</v>
      </c>
      <c r="E914" s="91">
        <v>40</v>
      </c>
      <c r="F914" s="363">
        <v>0</v>
      </c>
      <c r="G914" s="91">
        <v>0</v>
      </c>
      <c r="H914" s="91">
        <v>0</v>
      </c>
      <c r="I914" s="90"/>
      <c r="J914" s="91">
        <v>27</v>
      </c>
      <c r="K914" s="363">
        <v>0</v>
      </c>
      <c r="L914" s="91">
        <v>0</v>
      </c>
      <c r="M914" s="91">
        <v>0</v>
      </c>
      <c r="N914" s="90"/>
      <c r="O914" s="91">
        <v>31</v>
      </c>
      <c r="P914" s="91">
        <v>0</v>
      </c>
      <c r="Q914" s="90"/>
      <c r="R914" s="91">
        <v>62</v>
      </c>
      <c r="S914" s="91">
        <v>36</v>
      </c>
      <c r="T914" s="90">
        <v>0</v>
      </c>
      <c r="U914" s="91">
        <v>160</v>
      </c>
      <c r="V914" s="91">
        <v>36</v>
      </c>
    </row>
    <row r="915" spans="1:22">
      <c r="A915" s="92" t="s">
        <v>1067</v>
      </c>
      <c r="B915" s="16" t="str">
        <f>VLOOKUP(A915,'Planning Periods'!$E$2:$N$540,10,FALSE)</f>
        <v>10/15/2021 - 10/15/2029</v>
      </c>
      <c r="C915" s="91">
        <v>2017</v>
      </c>
      <c r="D915" s="91" t="str">
        <f t="shared" si="13"/>
        <v>Indian Wells 2017</v>
      </c>
      <c r="E915" s="91">
        <v>40</v>
      </c>
      <c r="F915" s="363">
        <v>0</v>
      </c>
      <c r="G915" s="91">
        <v>0</v>
      </c>
      <c r="H915" s="91">
        <v>0</v>
      </c>
      <c r="I915" s="90"/>
      <c r="J915" s="91">
        <v>27</v>
      </c>
      <c r="K915" s="363">
        <v>0</v>
      </c>
      <c r="L915" s="91">
        <v>0</v>
      </c>
      <c r="M915" s="91">
        <v>0</v>
      </c>
      <c r="N915" s="90"/>
      <c r="O915" s="91">
        <v>31</v>
      </c>
      <c r="P915" s="91">
        <v>0</v>
      </c>
      <c r="Q915" s="90"/>
      <c r="R915" s="91">
        <v>62</v>
      </c>
      <c r="S915" s="91">
        <v>24</v>
      </c>
      <c r="T915" s="90">
        <v>0</v>
      </c>
      <c r="U915" s="91">
        <v>160</v>
      </c>
      <c r="V915" s="91">
        <v>24</v>
      </c>
    </row>
    <row r="916" spans="1:22">
      <c r="A916" s="92" t="s">
        <v>1062</v>
      </c>
      <c r="B916" s="16"/>
      <c r="C916" s="91">
        <v>2013</v>
      </c>
      <c r="D916" s="91" t="str">
        <f t="shared" si="13"/>
        <v>Indio 2013</v>
      </c>
      <c r="E916" s="91" t="s">
        <v>1307</v>
      </c>
      <c r="F916" s="363" t="s">
        <v>1307</v>
      </c>
      <c r="G916" s="91" t="s">
        <v>1307</v>
      </c>
      <c r="H916" s="91" t="s">
        <v>1307</v>
      </c>
      <c r="I916" s="90"/>
      <c r="J916" s="91" t="s">
        <v>1307</v>
      </c>
      <c r="K916" s="363" t="s">
        <v>1307</v>
      </c>
      <c r="L916" s="91" t="s">
        <v>1307</v>
      </c>
      <c r="M916" s="91" t="s">
        <v>1307</v>
      </c>
      <c r="N916" s="90"/>
      <c r="O916" s="91" t="s">
        <v>1307</v>
      </c>
      <c r="P916" s="91" t="s">
        <v>1307</v>
      </c>
      <c r="Q916" s="90"/>
      <c r="R916" s="91" t="s">
        <v>1307</v>
      </c>
      <c r="S916" s="91" t="s">
        <v>1307</v>
      </c>
      <c r="T916" s="90" t="s">
        <v>1307</v>
      </c>
      <c r="U916" s="91" t="s">
        <v>1307</v>
      </c>
      <c r="V916" s="91" t="s">
        <v>1307</v>
      </c>
    </row>
    <row r="917" spans="1:22">
      <c r="A917" s="92" t="s">
        <v>1062</v>
      </c>
      <c r="B917" s="16" t="str">
        <f>VLOOKUP(A917,'Planning Periods'!$E$2:$N$540,10,FALSE)</f>
        <v>10/15/2021 - 10/15/2029</v>
      </c>
      <c r="C917" s="91">
        <v>2014</v>
      </c>
      <c r="D917" s="91" t="str">
        <f t="shared" si="13"/>
        <v>Indio 2014</v>
      </c>
      <c r="E917" s="91">
        <v>714</v>
      </c>
      <c r="F917" s="363">
        <v>84</v>
      </c>
      <c r="G917" s="91">
        <v>84</v>
      </c>
      <c r="H917" s="91">
        <v>0</v>
      </c>
      <c r="I917" s="90"/>
      <c r="J917" s="91">
        <v>487</v>
      </c>
      <c r="K917" s="363">
        <v>0</v>
      </c>
      <c r="L917" s="91">
        <v>0</v>
      </c>
      <c r="M917" s="91">
        <v>0</v>
      </c>
      <c r="N917" s="90"/>
      <c r="O917" s="91">
        <v>553</v>
      </c>
      <c r="P917" s="91">
        <v>1</v>
      </c>
      <c r="Q917" s="90"/>
      <c r="R917" s="91">
        <v>1271</v>
      </c>
      <c r="S917" s="91">
        <v>367</v>
      </c>
      <c r="T917" s="90">
        <v>0</v>
      </c>
      <c r="U917" s="91">
        <v>3025</v>
      </c>
      <c r="V917" s="91">
        <v>452</v>
      </c>
    </row>
    <row r="918" spans="1:22">
      <c r="A918" s="92" t="s">
        <v>1062</v>
      </c>
      <c r="B918" s="16" t="str">
        <f>VLOOKUP(A918,'Planning Periods'!$E$2:$N$540,10,FALSE)</f>
        <v>10/15/2021 - 10/15/2029</v>
      </c>
      <c r="C918" s="91">
        <v>2015</v>
      </c>
      <c r="D918" s="91" t="str">
        <f t="shared" si="13"/>
        <v>Indio 2015</v>
      </c>
      <c r="E918" s="91">
        <v>714</v>
      </c>
      <c r="F918" s="363">
        <v>0</v>
      </c>
      <c r="G918" s="91">
        <v>0</v>
      </c>
      <c r="H918" s="91">
        <v>0</v>
      </c>
      <c r="I918" s="90"/>
      <c r="J918" s="91">
        <v>487</v>
      </c>
      <c r="K918" s="363">
        <v>0</v>
      </c>
      <c r="L918" s="91">
        <v>0</v>
      </c>
      <c r="M918" s="91">
        <v>0</v>
      </c>
      <c r="N918" s="90"/>
      <c r="O918" s="91">
        <v>553</v>
      </c>
      <c r="P918" s="91">
        <v>0</v>
      </c>
      <c r="Q918" s="90"/>
      <c r="R918" s="91">
        <v>1271</v>
      </c>
      <c r="S918" s="91">
        <v>319</v>
      </c>
      <c r="T918" s="90">
        <v>0</v>
      </c>
      <c r="U918" s="91">
        <v>3025</v>
      </c>
      <c r="V918" s="91">
        <v>319</v>
      </c>
    </row>
    <row r="919" spans="1:22">
      <c r="A919" s="92" t="s">
        <v>1062</v>
      </c>
      <c r="B919" s="16" t="str">
        <f>VLOOKUP(A919,'Planning Periods'!$E$2:$N$540,10,FALSE)</f>
        <v>10/15/2021 - 10/15/2029</v>
      </c>
      <c r="C919" s="91">
        <v>2016</v>
      </c>
      <c r="D919" s="91" t="str">
        <f t="shared" si="13"/>
        <v>Indio 2016</v>
      </c>
      <c r="E919" s="91">
        <v>714</v>
      </c>
      <c r="F919" s="363">
        <v>0</v>
      </c>
      <c r="G919" s="91">
        <v>0</v>
      </c>
      <c r="H919" s="91">
        <v>0</v>
      </c>
      <c r="I919" s="90"/>
      <c r="J919" s="91">
        <v>487</v>
      </c>
      <c r="K919" s="363">
        <v>0</v>
      </c>
      <c r="L919" s="91">
        <v>0</v>
      </c>
      <c r="M919" s="91">
        <v>0</v>
      </c>
      <c r="N919" s="90"/>
      <c r="O919" s="91">
        <v>553</v>
      </c>
      <c r="P919" s="91">
        <v>0</v>
      </c>
      <c r="Q919" s="90"/>
      <c r="R919" s="91">
        <v>1271</v>
      </c>
      <c r="S919" s="91">
        <v>228</v>
      </c>
      <c r="T919" s="90">
        <v>0</v>
      </c>
      <c r="U919" s="91">
        <v>3025</v>
      </c>
      <c r="V919" s="91">
        <v>228</v>
      </c>
    </row>
    <row r="920" spans="1:22">
      <c r="A920" s="92" t="s">
        <v>1062</v>
      </c>
      <c r="B920" s="16" t="str">
        <f>VLOOKUP(A920,'Planning Periods'!$E$2:$N$540,10,FALSE)</f>
        <v>10/15/2021 - 10/15/2029</v>
      </c>
      <c r="C920" s="91">
        <v>2017</v>
      </c>
      <c r="D920" s="91" t="str">
        <f t="shared" si="13"/>
        <v>Indio 2017</v>
      </c>
      <c r="E920" s="91">
        <v>714</v>
      </c>
      <c r="F920" s="363">
        <v>0</v>
      </c>
      <c r="G920" s="91">
        <v>0</v>
      </c>
      <c r="H920" s="91">
        <v>0</v>
      </c>
      <c r="I920" s="90"/>
      <c r="J920" s="91">
        <v>487</v>
      </c>
      <c r="K920" s="363">
        <v>0</v>
      </c>
      <c r="L920" s="91">
        <v>0</v>
      </c>
      <c r="M920" s="91">
        <v>0</v>
      </c>
      <c r="N920" s="90"/>
      <c r="O920" s="91">
        <v>553</v>
      </c>
      <c r="P920" s="91">
        <v>0</v>
      </c>
      <c r="Q920" s="90"/>
      <c r="R920" s="91">
        <v>1271</v>
      </c>
      <c r="S920" s="91">
        <v>247</v>
      </c>
      <c r="T920" s="90">
        <v>0</v>
      </c>
      <c r="U920" s="91">
        <v>3025</v>
      </c>
      <c r="V920" s="91">
        <v>247</v>
      </c>
    </row>
    <row r="921" spans="1:22">
      <c r="A921" t="s">
        <v>1304</v>
      </c>
      <c r="B921" s="16"/>
      <c r="C921" s="91">
        <v>2013</v>
      </c>
      <c r="D921" s="91" t="str">
        <f t="shared" si="13"/>
        <v>Industry 2013</v>
      </c>
      <c r="E921" s="91" t="s">
        <v>1307</v>
      </c>
      <c r="F921" s="363" t="s">
        <v>1307</v>
      </c>
      <c r="G921" s="91" t="s">
        <v>1307</v>
      </c>
      <c r="H921" s="91" t="s">
        <v>1307</v>
      </c>
      <c r="I921" s="90"/>
      <c r="J921" s="91" t="s">
        <v>1307</v>
      </c>
      <c r="K921" s="363" t="s">
        <v>1307</v>
      </c>
      <c r="L921" s="91" t="s">
        <v>1307</v>
      </c>
      <c r="M921" s="91" t="s">
        <v>1307</v>
      </c>
      <c r="N921" s="90"/>
      <c r="O921" s="91" t="s">
        <v>1307</v>
      </c>
      <c r="P921" s="91" t="s">
        <v>1307</v>
      </c>
      <c r="Q921" s="90"/>
      <c r="R921" s="91" t="s">
        <v>1307</v>
      </c>
      <c r="S921" s="91" t="s">
        <v>1307</v>
      </c>
      <c r="T921" s="90" t="s">
        <v>1307</v>
      </c>
      <c r="U921" s="91" t="s">
        <v>1307</v>
      </c>
      <c r="V921" s="91" t="s">
        <v>1307</v>
      </c>
    </row>
    <row r="922" spans="1:22">
      <c r="A922" t="s">
        <v>1304</v>
      </c>
      <c r="B922" s="16" t="str">
        <f>VLOOKUP(A922,'Planning Periods'!$E$2:$N$540,10,FALSE)</f>
        <v>10/15/2021 - 10/15/2029</v>
      </c>
      <c r="C922" s="91">
        <v>2014</v>
      </c>
      <c r="D922" s="91" t="str">
        <f t="shared" si="13"/>
        <v>Industry 2014</v>
      </c>
      <c r="E922" s="363" t="s">
        <v>1307</v>
      </c>
      <c r="F922" s="363" t="s">
        <v>1307</v>
      </c>
      <c r="G922" s="363" t="s">
        <v>1307</v>
      </c>
      <c r="H922" s="363" t="s">
        <v>1307</v>
      </c>
      <c r="I922" s="363">
        <v>0</v>
      </c>
      <c r="J922" s="363" t="s">
        <v>1307</v>
      </c>
      <c r="K922" s="363" t="s">
        <v>1307</v>
      </c>
      <c r="L922" s="363" t="s">
        <v>1307</v>
      </c>
      <c r="M922" s="363" t="s">
        <v>1307</v>
      </c>
      <c r="N922" s="363">
        <v>0</v>
      </c>
      <c r="O922" s="363" t="s">
        <v>1307</v>
      </c>
      <c r="P922" s="363" t="s">
        <v>1307</v>
      </c>
      <c r="Q922" s="363"/>
      <c r="R922" s="363" t="s">
        <v>1307</v>
      </c>
      <c r="S922" s="363" t="s">
        <v>1307</v>
      </c>
      <c r="T922" s="363" t="s">
        <v>1307</v>
      </c>
      <c r="U922" s="363" t="s">
        <v>1307</v>
      </c>
      <c r="V922" s="363" t="s">
        <v>1307</v>
      </c>
    </row>
    <row r="923" spans="1:22">
      <c r="A923" t="s">
        <v>1304</v>
      </c>
      <c r="B923" s="16" t="str">
        <f>VLOOKUP(A923,'Planning Periods'!$E$2:$N$540,10,FALSE)</f>
        <v>10/15/2021 - 10/15/2029</v>
      </c>
      <c r="C923" s="91">
        <v>2015</v>
      </c>
      <c r="D923" s="91" t="str">
        <f t="shared" si="13"/>
        <v>Industry 2015</v>
      </c>
      <c r="E923" t="s">
        <v>1307</v>
      </c>
      <c r="F923" t="s">
        <v>1307</v>
      </c>
      <c r="G923" t="s">
        <v>1307</v>
      </c>
      <c r="H923" t="s">
        <v>1307</v>
      </c>
      <c r="J923" t="s">
        <v>1307</v>
      </c>
      <c r="K923" t="s">
        <v>1307</v>
      </c>
      <c r="L923" t="s">
        <v>1307</v>
      </c>
      <c r="M923" t="s">
        <v>1307</v>
      </c>
      <c r="O923" t="s">
        <v>1307</v>
      </c>
      <c r="P923" t="s">
        <v>1307</v>
      </c>
      <c r="R923" t="s">
        <v>1307</v>
      </c>
      <c r="S923" t="s">
        <v>1307</v>
      </c>
      <c r="T923" t="s">
        <v>1307</v>
      </c>
      <c r="U923" t="s">
        <v>1307</v>
      </c>
      <c r="V923" t="s">
        <v>1307</v>
      </c>
    </row>
    <row r="924" spans="1:22">
      <c r="A924" t="s">
        <v>1304</v>
      </c>
      <c r="B924" s="16" t="str">
        <f>VLOOKUP(A924,'Planning Periods'!$E$2:$N$540,10,FALSE)</f>
        <v>10/15/2021 - 10/15/2029</v>
      </c>
      <c r="C924" s="91">
        <v>2016</v>
      </c>
      <c r="D924" s="91" t="str">
        <f t="shared" si="13"/>
        <v>Industry 2016</v>
      </c>
      <c r="E924" t="s">
        <v>1307</v>
      </c>
      <c r="F924" t="s">
        <v>1307</v>
      </c>
      <c r="G924" t="s">
        <v>1307</v>
      </c>
      <c r="H924" t="s">
        <v>1307</v>
      </c>
      <c r="J924" t="s">
        <v>1307</v>
      </c>
      <c r="K924" t="s">
        <v>1307</v>
      </c>
      <c r="L924" t="s">
        <v>1307</v>
      </c>
      <c r="M924" t="s">
        <v>1307</v>
      </c>
      <c r="O924" t="s">
        <v>1307</v>
      </c>
      <c r="P924" t="s">
        <v>1307</v>
      </c>
      <c r="R924" t="s">
        <v>1307</v>
      </c>
      <c r="S924" t="s">
        <v>1307</v>
      </c>
      <c r="T924" t="s">
        <v>1307</v>
      </c>
      <c r="U924" t="s">
        <v>1307</v>
      </c>
      <c r="V924" t="s">
        <v>1307</v>
      </c>
    </row>
    <row r="925" spans="1:22">
      <c r="A925" t="s">
        <v>1304</v>
      </c>
      <c r="B925" s="16" t="str">
        <f>VLOOKUP(A925,'Planning Periods'!$E$2:$N$540,10,FALSE)</f>
        <v>10/15/2021 - 10/15/2029</v>
      </c>
      <c r="C925" s="91">
        <v>2017</v>
      </c>
      <c r="D925" s="91" t="str">
        <f t="shared" si="13"/>
        <v>Industry 2017</v>
      </c>
      <c r="E925">
        <v>1</v>
      </c>
      <c r="F925">
        <v>0</v>
      </c>
      <c r="G925">
        <v>0</v>
      </c>
      <c r="H925">
        <v>0</v>
      </c>
      <c r="J925">
        <v>1</v>
      </c>
      <c r="K925">
        <v>0</v>
      </c>
      <c r="L925">
        <v>0</v>
      </c>
      <c r="M925">
        <v>0</v>
      </c>
      <c r="O925">
        <v>0</v>
      </c>
      <c r="P925">
        <v>0</v>
      </c>
      <c r="R925">
        <v>0</v>
      </c>
      <c r="S925">
        <v>0</v>
      </c>
      <c r="T925">
        <v>0</v>
      </c>
      <c r="U925">
        <v>2</v>
      </c>
      <c r="V925">
        <v>0</v>
      </c>
    </row>
    <row r="926" spans="1:22">
      <c r="A926" s="92" t="s">
        <v>1057</v>
      </c>
      <c r="B926" s="16"/>
      <c r="C926" s="91">
        <v>2013</v>
      </c>
      <c r="D926" s="91" t="str">
        <f t="shared" si="13"/>
        <v>Inglewood 2013</v>
      </c>
      <c r="E926">
        <v>250</v>
      </c>
      <c r="F926">
        <v>0</v>
      </c>
      <c r="G926">
        <v>0</v>
      </c>
      <c r="H926">
        <v>0</v>
      </c>
      <c r="J926">
        <v>150</v>
      </c>
      <c r="K926">
        <v>0</v>
      </c>
      <c r="L926">
        <v>0</v>
      </c>
      <c r="M926">
        <v>0</v>
      </c>
      <c r="O926">
        <v>167</v>
      </c>
      <c r="P926">
        <v>0</v>
      </c>
      <c r="R926">
        <v>446</v>
      </c>
      <c r="S926">
        <v>11</v>
      </c>
      <c r="T926">
        <v>0</v>
      </c>
      <c r="U926">
        <v>1013</v>
      </c>
      <c r="V926">
        <v>11</v>
      </c>
    </row>
    <row r="927" spans="1:22">
      <c r="A927" s="92" t="s">
        <v>1057</v>
      </c>
      <c r="B927" s="16" t="str">
        <f>VLOOKUP(A927,'Planning Periods'!$E$2:$N$540,10,FALSE)</f>
        <v>10/15/2021 - 10/15/2029</v>
      </c>
      <c r="C927" s="91">
        <v>2014</v>
      </c>
      <c r="D927" s="91" t="str">
        <f t="shared" si="13"/>
        <v>Inglewood 2014</v>
      </c>
      <c r="E927" s="91">
        <v>250</v>
      </c>
      <c r="F927" s="363">
        <v>0</v>
      </c>
      <c r="G927" s="91">
        <v>0</v>
      </c>
      <c r="H927" s="91">
        <v>0</v>
      </c>
      <c r="I927" s="90"/>
      <c r="J927" s="91">
        <v>150</v>
      </c>
      <c r="K927" s="363">
        <v>0</v>
      </c>
      <c r="L927" s="91">
        <v>0</v>
      </c>
      <c r="M927" s="91">
        <v>0</v>
      </c>
      <c r="N927" s="90"/>
      <c r="O927" s="91">
        <v>167</v>
      </c>
      <c r="P927" s="91">
        <v>0</v>
      </c>
      <c r="Q927" s="90"/>
      <c r="R927" s="91">
        <v>446</v>
      </c>
      <c r="S927" s="91">
        <v>3</v>
      </c>
      <c r="T927" s="90">
        <v>0</v>
      </c>
      <c r="U927" s="91">
        <v>1013</v>
      </c>
      <c r="V927" s="91">
        <v>3</v>
      </c>
    </row>
    <row r="928" spans="1:22">
      <c r="A928" s="92" t="s">
        <v>1057</v>
      </c>
      <c r="B928" s="16" t="str">
        <f>VLOOKUP(A928,'Planning Periods'!$E$2:$N$540,10,FALSE)</f>
        <v>10/15/2021 - 10/15/2029</v>
      </c>
      <c r="C928" s="91">
        <v>2015</v>
      </c>
      <c r="D928" s="91" t="str">
        <f t="shared" si="13"/>
        <v>Inglewood 2015</v>
      </c>
      <c r="E928" s="91">
        <v>250</v>
      </c>
      <c r="F928" s="363">
        <v>0</v>
      </c>
      <c r="G928" s="91">
        <v>0</v>
      </c>
      <c r="H928" s="91">
        <v>0</v>
      </c>
      <c r="I928" s="90"/>
      <c r="J928" s="91">
        <v>150</v>
      </c>
      <c r="K928" s="363">
        <v>0</v>
      </c>
      <c r="L928" s="91">
        <v>0</v>
      </c>
      <c r="M928" s="91">
        <v>0</v>
      </c>
      <c r="N928" s="90"/>
      <c r="O928" s="91">
        <v>167</v>
      </c>
      <c r="P928" s="91">
        <v>0</v>
      </c>
      <c r="Q928" s="90"/>
      <c r="R928" s="91">
        <v>446</v>
      </c>
      <c r="S928" s="91">
        <v>5</v>
      </c>
      <c r="T928" s="90">
        <v>0</v>
      </c>
      <c r="U928" s="91">
        <v>1013</v>
      </c>
      <c r="V928" s="91">
        <v>5</v>
      </c>
    </row>
    <row r="929" spans="1:22">
      <c r="A929" s="92" t="s">
        <v>1057</v>
      </c>
      <c r="B929" s="16" t="str">
        <f>VLOOKUP(A929,'Planning Periods'!$E$2:$N$540,10,FALSE)</f>
        <v>10/15/2021 - 10/15/2029</v>
      </c>
      <c r="C929" s="91">
        <v>2016</v>
      </c>
      <c r="D929" s="91" t="str">
        <f t="shared" si="13"/>
        <v>Inglewood 2016</v>
      </c>
      <c r="E929" s="91">
        <v>250</v>
      </c>
      <c r="F929" s="363">
        <v>0</v>
      </c>
      <c r="G929" s="91">
        <v>0</v>
      </c>
      <c r="H929" s="91">
        <v>0</v>
      </c>
      <c r="I929" s="90"/>
      <c r="J929" s="91">
        <v>150</v>
      </c>
      <c r="K929" s="363">
        <v>0</v>
      </c>
      <c r="L929" s="91">
        <v>0</v>
      </c>
      <c r="M929" s="91">
        <v>0</v>
      </c>
      <c r="N929" s="90"/>
      <c r="O929" s="91">
        <v>167</v>
      </c>
      <c r="P929" s="91">
        <v>0</v>
      </c>
      <c r="Q929" s="90"/>
      <c r="R929" s="91">
        <v>446</v>
      </c>
      <c r="S929" s="91">
        <v>12</v>
      </c>
      <c r="T929" s="90">
        <v>0</v>
      </c>
      <c r="U929" s="91">
        <v>1013</v>
      </c>
      <c r="V929" s="91">
        <v>12</v>
      </c>
    </row>
    <row r="930" spans="1:22">
      <c r="A930" s="92" t="s">
        <v>1057</v>
      </c>
      <c r="B930" s="16" t="str">
        <f>VLOOKUP(A930,'Planning Periods'!$E$2:$N$540,10,FALSE)</f>
        <v>10/15/2021 - 10/15/2029</v>
      </c>
      <c r="C930" s="91">
        <v>2017</v>
      </c>
      <c r="D930" s="91" t="str">
        <f t="shared" si="13"/>
        <v>Inglewood 2017</v>
      </c>
      <c r="E930" s="91">
        <v>250</v>
      </c>
      <c r="F930" s="363">
        <v>39</v>
      </c>
      <c r="G930" s="91">
        <v>39</v>
      </c>
      <c r="H930" s="91">
        <v>0</v>
      </c>
      <c r="I930" s="90"/>
      <c r="J930" s="91">
        <v>150</v>
      </c>
      <c r="K930" s="363">
        <v>1</v>
      </c>
      <c r="L930" s="91">
        <v>1</v>
      </c>
      <c r="M930" s="91">
        <v>0</v>
      </c>
      <c r="N930" s="90"/>
      <c r="O930" s="91">
        <v>167</v>
      </c>
      <c r="P930" s="91">
        <v>0</v>
      </c>
      <c r="Q930" s="90"/>
      <c r="R930" s="91">
        <v>446</v>
      </c>
      <c r="S930" s="91">
        <v>13</v>
      </c>
      <c r="T930" s="90">
        <v>0</v>
      </c>
      <c r="U930" s="91">
        <v>1013</v>
      </c>
      <c r="V930" s="91">
        <v>53</v>
      </c>
    </row>
    <row r="931" spans="1:22">
      <c r="A931" s="92" t="s">
        <v>1056</v>
      </c>
      <c r="B931" s="16" t="str">
        <f>VLOOKUP(A931,'Planning Periods'!$E$2:$N$540,10,FALSE)</f>
        <v>04/30/2021 - 04/30/2029</v>
      </c>
      <c r="C931" s="91">
        <v>2014</v>
      </c>
      <c r="D931" s="91" t="str">
        <f t="shared" si="13"/>
        <v>Inyo County - Unincorporated 2014</v>
      </c>
      <c r="E931" s="91">
        <v>35</v>
      </c>
      <c r="F931" s="363">
        <v>0</v>
      </c>
      <c r="G931" s="91">
        <v>0</v>
      </c>
      <c r="H931" s="91">
        <v>0</v>
      </c>
      <c r="I931" s="90"/>
      <c r="J931" s="91">
        <v>25</v>
      </c>
      <c r="K931" s="363">
        <v>0</v>
      </c>
      <c r="L931" s="91">
        <v>0</v>
      </c>
      <c r="M931" s="91">
        <v>0</v>
      </c>
      <c r="N931" s="90"/>
      <c r="O931" s="91">
        <v>28</v>
      </c>
      <c r="P931" s="91">
        <v>0</v>
      </c>
      <c r="Q931" s="90"/>
      <c r="R931" s="91">
        <v>72</v>
      </c>
      <c r="S931" s="91">
        <v>3</v>
      </c>
      <c r="T931" s="90">
        <v>0</v>
      </c>
      <c r="U931" s="91">
        <v>160</v>
      </c>
      <c r="V931" s="91">
        <v>3</v>
      </c>
    </row>
    <row r="932" spans="1:22">
      <c r="A932" s="92" t="s">
        <v>1056</v>
      </c>
      <c r="B932" s="16" t="str">
        <f>VLOOKUP(A932,'Planning Periods'!$E$2:$N$540,10,FALSE)</f>
        <v>04/30/2021 - 04/30/2029</v>
      </c>
      <c r="C932" s="91">
        <v>2015</v>
      </c>
      <c r="D932" s="91" t="str">
        <f t="shared" si="13"/>
        <v>Inyo County - Unincorporated 2015</v>
      </c>
      <c r="E932" s="91">
        <v>35</v>
      </c>
      <c r="F932" s="363">
        <v>0</v>
      </c>
      <c r="G932" s="91">
        <v>0</v>
      </c>
      <c r="H932" s="91">
        <v>0</v>
      </c>
      <c r="I932" s="90"/>
      <c r="J932" s="91">
        <v>25</v>
      </c>
      <c r="K932" s="363">
        <v>0</v>
      </c>
      <c r="L932" s="91">
        <v>0</v>
      </c>
      <c r="M932" s="91">
        <v>0</v>
      </c>
      <c r="N932" s="90"/>
      <c r="O932" s="91">
        <v>28</v>
      </c>
      <c r="P932" s="91">
        <v>0</v>
      </c>
      <c r="Q932" s="90"/>
      <c r="R932" s="91">
        <v>72</v>
      </c>
      <c r="S932" s="91">
        <v>2</v>
      </c>
      <c r="T932" s="90">
        <v>0</v>
      </c>
      <c r="U932" s="91">
        <v>160</v>
      </c>
      <c r="V932" s="91">
        <v>2</v>
      </c>
    </row>
    <row r="933" spans="1:22">
      <c r="A933" s="92" t="s">
        <v>1056</v>
      </c>
      <c r="B933" s="16" t="str">
        <f>VLOOKUP(A933,'Planning Periods'!$E$2:$N$540,10,FALSE)</f>
        <v>04/30/2021 - 04/30/2029</v>
      </c>
      <c r="C933" s="91">
        <v>2016</v>
      </c>
      <c r="D933" s="91" t="str">
        <f t="shared" si="13"/>
        <v>Inyo County - Unincorporated 2016</v>
      </c>
      <c r="E933" s="91">
        <v>35</v>
      </c>
      <c r="F933" s="363">
        <v>0</v>
      </c>
      <c r="G933" s="91">
        <v>0</v>
      </c>
      <c r="H933" s="91">
        <v>0</v>
      </c>
      <c r="I933" s="90"/>
      <c r="J933" s="91">
        <v>25</v>
      </c>
      <c r="K933" s="363">
        <v>0</v>
      </c>
      <c r="L933" s="91">
        <v>0</v>
      </c>
      <c r="M933" s="91">
        <v>0</v>
      </c>
      <c r="N933" s="90"/>
      <c r="O933" s="91">
        <v>28</v>
      </c>
      <c r="P933" s="91">
        <v>0</v>
      </c>
      <c r="Q933" s="90"/>
      <c r="R933" s="91">
        <v>72</v>
      </c>
      <c r="S933" s="91">
        <v>9</v>
      </c>
      <c r="T933" s="90">
        <v>0</v>
      </c>
      <c r="U933" s="91">
        <v>160</v>
      </c>
      <c r="V933" s="91">
        <v>9</v>
      </c>
    </row>
    <row r="934" spans="1:22">
      <c r="A934" s="92" t="s">
        <v>1056</v>
      </c>
      <c r="B934" s="16" t="str">
        <f>VLOOKUP(A934,'Planning Periods'!$E$2:$N$540,10,FALSE)</f>
        <v>04/30/2021 - 04/30/2029</v>
      </c>
      <c r="C934" s="91">
        <v>2017</v>
      </c>
      <c r="D934" s="91" t="str">
        <f t="shared" si="13"/>
        <v>Inyo County - Unincorporated 2017</v>
      </c>
      <c r="E934" s="91">
        <v>35</v>
      </c>
      <c r="F934" s="363">
        <v>0</v>
      </c>
      <c r="G934" s="91">
        <v>0</v>
      </c>
      <c r="H934" s="91">
        <v>0</v>
      </c>
      <c r="I934" s="90"/>
      <c r="J934" s="91">
        <v>25</v>
      </c>
      <c r="K934" s="363">
        <v>0</v>
      </c>
      <c r="L934" s="91">
        <v>0</v>
      </c>
      <c r="M934" s="91">
        <v>0</v>
      </c>
      <c r="N934" s="90"/>
      <c r="O934" s="91">
        <v>28</v>
      </c>
      <c r="P934" s="91">
        <v>0</v>
      </c>
      <c r="Q934" s="90"/>
      <c r="R934" s="91">
        <v>72</v>
      </c>
      <c r="S934" s="91">
        <v>7</v>
      </c>
      <c r="T934" s="90">
        <v>0</v>
      </c>
      <c r="U934" s="91">
        <v>160</v>
      </c>
      <c r="V934" s="91">
        <v>7</v>
      </c>
    </row>
    <row r="935" spans="1:22">
      <c r="A935" t="s">
        <v>1060</v>
      </c>
      <c r="B935" s="16" t="str">
        <f>VLOOKUP(A935,'Planning Periods'!$E$2:$N$540,10,FALSE)</f>
        <v>09/15/2021 - 09/15/2029</v>
      </c>
      <c r="C935" s="91">
        <v>2014</v>
      </c>
      <c r="D935" s="91" t="str">
        <f t="shared" si="13"/>
        <v>Ione 2014</v>
      </c>
      <c r="E935" s="363" t="s">
        <v>1307</v>
      </c>
      <c r="F935" s="363" t="s">
        <v>1307</v>
      </c>
      <c r="G935" s="363" t="s">
        <v>1307</v>
      </c>
      <c r="H935" s="363" t="s">
        <v>1307</v>
      </c>
      <c r="I935" s="363">
        <v>0</v>
      </c>
      <c r="J935" s="363" t="s">
        <v>1307</v>
      </c>
      <c r="K935" s="363" t="s">
        <v>1307</v>
      </c>
      <c r="L935" s="363" t="s">
        <v>1307</v>
      </c>
      <c r="M935" s="363" t="s">
        <v>1307</v>
      </c>
      <c r="N935" s="363">
        <v>0</v>
      </c>
      <c r="O935" s="363" t="s">
        <v>1307</v>
      </c>
      <c r="P935" s="363" t="s">
        <v>1307</v>
      </c>
      <c r="Q935" s="363"/>
      <c r="R935" s="363" t="s">
        <v>1307</v>
      </c>
      <c r="S935" s="363" t="s">
        <v>1307</v>
      </c>
      <c r="T935" s="363" t="s">
        <v>1307</v>
      </c>
      <c r="U935" s="363" t="s">
        <v>1307</v>
      </c>
      <c r="V935" s="363" t="s">
        <v>1307</v>
      </c>
    </row>
    <row r="936" spans="1:22">
      <c r="A936" t="s">
        <v>1060</v>
      </c>
      <c r="B936" s="16" t="str">
        <f>VLOOKUP(A936,'Planning Periods'!$E$2:$N$540,10,FALSE)</f>
        <v>09/15/2021 - 09/15/2029</v>
      </c>
      <c r="C936" s="91">
        <v>2015</v>
      </c>
      <c r="D936" s="91" t="str">
        <f t="shared" si="13"/>
        <v>Ione 2015</v>
      </c>
      <c r="E936" t="s">
        <v>1307</v>
      </c>
      <c r="F936" t="s">
        <v>1307</v>
      </c>
      <c r="G936" t="s">
        <v>1307</v>
      </c>
      <c r="H936" t="s">
        <v>1307</v>
      </c>
      <c r="J936" t="s">
        <v>1307</v>
      </c>
      <c r="K936" t="s">
        <v>1307</v>
      </c>
      <c r="L936" t="s">
        <v>1307</v>
      </c>
      <c r="M936" t="s">
        <v>1307</v>
      </c>
      <c r="O936" t="s">
        <v>1307</v>
      </c>
      <c r="P936" t="s">
        <v>1307</v>
      </c>
      <c r="R936" t="s">
        <v>1307</v>
      </c>
      <c r="S936" t="s">
        <v>1307</v>
      </c>
      <c r="T936" t="s">
        <v>1307</v>
      </c>
      <c r="U936" t="s">
        <v>1307</v>
      </c>
      <c r="V936" t="s">
        <v>1307</v>
      </c>
    </row>
    <row r="937" spans="1:22">
      <c r="A937" t="s">
        <v>1060</v>
      </c>
      <c r="B937" s="16" t="str">
        <f>VLOOKUP(A937,'Planning Periods'!$E$2:$N$540,10,FALSE)</f>
        <v>09/15/2021 - 09/15/2029</v>
      </c>
      <c r="C937" s="91">
        <v>2016</v>
      </c>
      <c r="D937" s="91" t="str">
        <f t="shared" si="13"/>
        <v>Ione 2016</v>
      </c>
      <c r="E937">
        <v>3</v>
      </c>
      <c r="F937">
        <v>0</v>
      </c>
      <c r="G937">
        <v>0</v>
      </c>
      <c r="H937">
        <v>0</v>
      </c>
      <c r="J937">
        <v>3</v>
      </c>
      <c r="K937">
        <v>0</v>
      </c>
      <c r="L937">
        <v>0</v>
      </c>
      <c r="M937">
        <v>0</v>
      </c>
      <c r="O937">
        <v>3</v>
      </c>
      <c r="P937">
        <v>0</v>
      </c>
      <c r="R937">
        <v>7</v>
      </c>
      <c r="S937">
        <v>3</v>
      </c>
      <c r="T937">
        <v>0</v>
      </c>
      <c r="U937">
        <v>16</v>
      </c>
      <c r="V937">
        <v>3</v>
      </c>
    </row>
    <row r="938" spans="1:22">
      <c r="A938" t="s">
        <v>1060</v>
      </c>
      <c r="B938" s="16" t="str">
        <f>VLOOKUP(A938,'Planning Periods'!$E$2:$N$540,10,FALSE)</f>
        <v>09/15/2021 - 09/15/2029</v>
      </c>
      <c r="C938" s="91">
        <v>2017</v>
      </c>
      <c r="D938" s="91" t="str">
        <f t="shared" si="13"/>
        <v>Ione 2017</v>
      </c>
      <c r="E938">
        <v>3</v>
      </c>
      <c r="F938">
        <v>0</v>
      </c>
      <c r="G938">
        <v>0</v>
      </c>
      <c r="H938">
        <v>0</v>
      </c>
      <c r="J938">
        <v>3</v>
      </c>
      <c r="K938">
        <v>0</v>
      </c>
      <c r="L938">
        <v>0</v>
      </c>
      <c r="M938">
        <v>0</v>
      </c>
      <c r="O938">
        <v>3</v>
      </c>
      <c r="P938">
        <v>1</v>
      </c>
      <c r="R938">
        <v>7</v>
      </c>
      <c r="S938">
        <v>31</v>
      </c>
      <c r="T938">
        <v>0</v>
      </c>
      <c r="U938">
        <v>16</v>
      </c>
      <c r="V938">
        <v>32</v>
      </c>
    </row>
    <row r="939" spans="1:22">
      <c r="A939" s="92" t="s">
        <v>856</v>
      </c>
      <c r="B939" s="16"/>
      <c r="C939" s="91">
        <v>2013</v>
      </c>
      <c r="D939" s="91" t="str">
        <f t="shared" si="13"/>
        <v>Irvine 2013</v>
      </c>
      <c r="E939" t="s">
        <v>1307</v>
      </c>
      <c r="F939" t="s">
        <v>1307</v>
      </c>
      <c r="G939" t="s">
        <v>1307</v>
      </c>
      <c r="H939" t="s">
        <v>1307</v>
      </c>
      <c r="J939" t="s">
        <v>1307</v>
      </c>
      <c r="K939" t="s">
        <v>1307</v>
      </c>
      <c r="L939" t="s">
        <v>1307</v>
      </c>
      <c r="M939" t="s">
        <v>1307</v>
      </c>
      <c r="O939" t="s">
        <v>1307</v>
      </c>
      <c r="P939" t="s">
        <v>1307</v>
      </c>
      <c r="R939" t="s">
        <v>1307</v>
      </c>
      <c r="S939" t="s">
        <v>1307</v>
      </c>
      <c r="T939" t="s">
        <v>1307</v>
      </c>
      <c r="U939" t="s">
        <v>1307</v>
      </c>
      <c r="V939" t="s">
        <v>1307</v>
      </c>
    </row>
    <row r="940" spans="1:22">
      <c r="A940" s="92" t="s">
        <v>856</v>
      </c>
      <c r="B940" s="16" t="str">
        <f>VLOOKUP(A940,'Planning Periods'!$E$2:$N$540,10,FALSE)</f>
        <v>10/15/2021 - 10/15/2029</v>
      </c>
      <c r="C940" s="91">
        <v>2014</v>
      </c>
      <c r="D940" s="91" t="str">
        <f t="shared" si="13"/>
        <v>Irvine 2014</v>
      </c>
      <c r="E940" s="91">
        <v>2817</v>
      </c>
      <c r="F940" s="363">
        <v>137</v>
      </c>
      <c r="G940" s="91">
        <v>137</v>
      </c>
      <c r="H940" s="91">
        <v>0</v>
      </c>
      <c r="I940" s="90"/>
      <c r="J940" s="91">
        <v>2034</v>
      </c>
      <c r="K940" s="363">
        <v>0</v>
      </c>
      <c r="L940" s="91">
        <v>0</v>
      </c>
      <c r="M940" s="91">
        <v>0</v>
      </c>
      <c r="N940" s="90"/>
      <c r="O940" s="91">
        <v>2239</v>
      </c>
      <c r="P940" s="91">
        <v>1702</v>
      </c>
      <c r="Q940" s="90"/>
      <c r="R940" s="91">
        <v>5059</v>
      </c>
      <c r="S940" s="91">
        <v>1654</v>
      </c>
      <c r="T940" s="90">
        <v>0</v>
      </c>
      <c r="U940" s="91">
        <v>12149</v>
      </c>
      <c r="V940" s="91">
        <v>3493</v>
      </c>
    </row>
    <row r="941" spans="1:22">
      <c r="A941" s="92" t="s">
        <v>856</v>
      </c>
      <c r="B941" s="16" t="str">
        <f>VLOOKUP(A941,'Planning Periods'!$E$2:$N$540,10,FALSE)</f>
        <v>10/15/2021 - 10/15/2029</v>
      </c>
      <c r="C941" s="91">
        <v>2015</v>
      </c>
      <c r="D941" s="91" t="str">
        <f t="shared" si="13"/>
        <v>Irvine 2015</v>
      </c>
      <c r="E941" s="91">
        <v>2817</v>
      </c>
      <c r="F941" s="363">
        <v>22</v>
      </c>
      <c r="G941" s="91">
        <v>22</v>
      </c>
      <c r="H941" s="91">
        <v>0</v>
      </c>
      <c r="I941" s="90"/>
      <c r="J941" s="91">
        <v>2034</v>
      </c>
      <c r="K941" s="363">
        <v>1</v>
      </c>
      <c r="L941" s="91">
        <v>1</v>
      </c>
      <c r="M941" s="91">
        <v>0</v>
      </c>
      <c r="N941" s="90"/>
      <c r="O941" s="91">
        <v>2239</v>
      </c>
      <c r="P941" s="91">
        <v>4531</v>
      </c>
      <c r="Q941" s="90"/>
      <c r="R941" s="91">
        <v>5059</v>
      </c>
      <c r="S941" s="91">
        <v>1645</v>
      </c>
      <c r="T941" s="90">
        <v>0</v>
      </c>
      <c r="U941" s="91">
        <v>12149</v>
      </c>
      <c r="V941" s="91">
        <v>6199</v>
      </c>
    </row>
    <row r="942" spans="1:22">
      <c r="A942" s="92" t="s">
        <v>856</v>
      </c>
      <c r="B942" s="16" t="str">
        <f>VLOOKUP(A942,'Planning Periods'!$E$2:$N$540,10,FALSE)</f>
        <v>10/15/2021 - 10/15/2029</v>
      </c>
      <c r="C942" s="91">
        <v>2016</v>
      </c>
      <c r="D942" s="91" t="str">
        <f t="shared" si="13"/>
        <v>Irvine 2016</v>
      </c>
      <c r="E942" s="91">
        <v>2817</v>
      </c>
      <c r="F942" s="363">
        <v>724</v>
      </c>
      <c r="G942" s="91">
        <v>724</v>
      </c>
      <c r="H942" s="91">
        <v>0</v>
      </c>
      <c r="I942" s="90"/>
      <c r="J942" s="91">
        <v>2034</v>
      </c>
      <c r="K942" s="363">
        <v>2</v>
      </c>
      <c r="L942" s="91">
        <v>2</v>
      </c>
      <c r="M942" s="91">
        <v>0</v>
      </c>
      <c r="N942" s="90"/>
      <c r="O942" s="91">
        <v>2239</v>
      </c>
      <c r="P942" s="91">
        <v>4582</v>
      </c>
      <c r="Q942" s="90"/>
      <c r="R942" s="91">
        <v>5059</v>
      </c>
      <c r="S942" s="91">
        <v>2987</v>
      </c>
      <c r="T942" s="90">
        <v>0</v>
      </c>
      <c r="U942" s="91">
        <v>12149</v>
      </c>
      <c r="V942" s="91">
        <v>8295</v>
      </c>
    </row>
    <row r="943" spans="1:22">
      <c r="A943" s="92" t="s">
        <v>856</v>
      </c>
      <c r="B943" s="16" t="str">
        <f>VLOOKUP(A943,'Planning Periods'!$E$2:$N$540,10,FALSE)</f>
        <v>10/15/2021 - 10/15/2029</v>
      </c>
      <c r="C943" s="91">
        <v>2017</v>
      </c>
      <c r="D943" s="91" t="str">
        <f t="shared" si="13"/>
        <v>Irvine 2017</v>
      </c>
      <c r="E943" s="91">
        <v>2817</v>
      </c>
      <c r="F943" s="363">
        <v>24</v>
      </c>
      <c r="G943" s="91">
        <v>24</v>
      </c>
      <c r="H943" s="91">
        <v>0</v>
      </c>
      <c r="I943" s="90"/>
      <c r="J943" s="91">
        <v>2034</v>
      </c>
      <c r="K943" s="363">
        <v>0</v>
      </c>
      <c r="L943" s="91">
        <v>0</v>
      </c>
      <c r="M943" s="91">
        <v>0</v>
      </c>
      <c r="N943" s="90"/>
      <c r="O943" s="91">
        <v>2239</v>
      </c>
      <c r="P943" s="91">
        <v>2158</v>
      </c>
      <c r="Q943" s="90"/>
      <c r="R943" s="91">
        <v>5059</v>
      </c>
      <c r="S943" s="91">
        <v>2396</v>
      </c>
      <c r="T943" s="90">
        <v>0</v>
      </c>
      <c r="U943" s="91">
        <v>12149</v>
      </c>
      <c r="V943" s="91">
        <v>4578</v>
      </c>
    </row>
    <row r="944" spans="1:22">
      <c r="A944" s="92" t="s">
        <v>1027</v>
      </c>
      <c r="B944" s="16"/>
      <c r="C944" s="91">
        <v>2013</v>
      </c>
      <c r="D944" s="91" t="str">
        <f t="shared" si="13"/>
        <v>Irwindale 2013</v>
      </c>
      <c r="E944" s="91" t="s">
        <v>1307</v>
      </c>
      <c r="F944" s="363" t="s">
        <v>1307</v>
      </c>
      <c r="G944" s="91" t="s">
        <v>1307</v>
      </c>
      <c r="H944" s="91" t="s">
        <v>1307</v>
      </c>
      <c r="I944" s="90"/>
      <c r="J944" s="91" t="s">
        <v>1307</v>
      </c>
      <c r="K944" s="363" t="s">
        <v>1307</v>
      </c>
      <c r="L944" s="91" t="s">
        <v>1307</v>
      </c>
      <c r="M944" s="91" t="s">
        <v>1307</v>
      </c>
      <c r="N944" s="90"/>
      <c r="O944" s="91" t="s">
        <v>1307</v>
      </c>
      <c r="P944" s="91" t="s">
        <v>1307</v>
      </c>
      <c r="Q944" s="90"/>
      <c r="R944" s="91" t="s">
        <v>1307</v>
      </c>
      <c r="S944" s="91" t="s">
        <v>1307</v>
      </c>
      <c r="T944" s="90" t="s">
        <v>1307</v>
      </c>
      <c r="U944" s="91" t="s">
        <v>1307</v>
      </c>
      <c r="V944" s="91" t="s">
        <v>1307</v>
      </c>
    </row>
    <row r="945" spans="1:22">
      <c r="A945" s="92" t="s">
        <v>1027</v>
      </c>
      <c r="B945" s="16" t="str">
        <f>VLOOKUP(A945,'Planning Periods'!$E$2:$N$540,10,FALSE)</f>
        <v>10/15/2021 - 10/15/2029</v>
      </c>
      <c r="C945" s="91">
        <v>2014</v>
      </c>
      <c r="D945" s="91" t="str">
        <f t="shared" si="13"/>
        <v>Irwindale 2014</v>
      </c>
      <c r="E945" s="91" t="s">
        <v>1307</v>
      </c>
      <c r="F945" s="363" t="s">
        <v>1307</v>
      </c>
      <c r="G945" s="91" t="s">
        <v>1307</v>
      </c>
      <c r="H945" s="91" t="s">
        <v>1307</v>
      </c>
      <c r="I945" s="90"/>
      <c r="J945" s="91" t="s">
        <v>1307</v>
      </c>
      <c r="K945" s="363" t="s">
        <v>1307</v>
      </c>
      <c r="L945" s="91" t="s">
        <v>1307</v>
      </c>
      <c r="M945" s="91" t="s">
        <v>1307</v>
      </c>
      <c r="N945" s="90"/>
      <c r="O945" s="91" t="s">
        <v>1307</v>
      </c>
      <c r="P945" s="91" t="s">
        <v>1307</v>
      </c>
      <c r="Q945" s="90"/>
      <c r="R945" s="91" t="s">
        <v>1307</v>
      </c>
      <c r="S945" s="91" t="s">
        <v>1307</v>
      </c>
      <c r="T945" s="90" t="s">
        <v>1307</v>
      </c>
      <c r="U945" s="91" t="s">
        <v>1307</v>
      </c>
      <c r="V945" s="91" t="s">
        <v>1307</v>
      </c>
    </row>
    <row r="946" spans="1:22">
      <c r="A946" s="92" t="s">
        <v>1027</v>
      </c>
      <c r="B946" s="16" t="str">
        <f>VLOOKUP(A946,'Planning Periods'!$E$2:$N$540,10,FALSE)</f>
        <v>10/15/2021 - 10/15/2029</v>
      </c>
      <c r="C946" s="91">
        <v>2015</v>
      </c>
      <c r="D946" s="91" t="str">
        <f t="shared" si="13"/>
        <v>Irwindale 2015</v>
      </c>
      <c r="E946" s="91" t="s">
        <v>1307</v>
      </c>
      <c r="F946" s="363" t="s">
        <v>1307</v>
      </c>
      <c r="G946" s="91" t="s">
        <v>1307</v>
      </c>
      <c r="H946" s="91" t="s">
        <v>1307</v>
      </c>
      <c r="I946" s="90"/>
      <c r="J946" s="91" t="s">
        <v>1307</v>
      </c>
      <c r="K946" s="363" t="s">
        <v>1307</v>
      </c>
      <c r="L946" s="91" t="s">
        <v>1307</v>
      </c>
      <c r="M946" s="91" t="s">
        <v>1307</v>
      </c>
      <c r="N946" s="90"/>
      <c r="O946" s="91" t="s">
        <v>1307</v>
      </c>
      <c r="P946" s="91" t="s">
        <v>1307</v>
      </c>
      <c r="Q946" s="90"/>
      <c r="R946" s="91" t="s">
        <v>1307</v>
      </c>
      <c r="S946" s="91" t="s">
        <v>1307</v>
      </c>
      <c r="T946" s="90" t="s">
        <v>1307</v>
      </c>
      <c r="U946" s="91" t="s">
        <v>1307</v>
      </c>
      <c r="V946" s="91" t="s">
        <v>1307</v>
      </c>
    </row>
    <row r="947" spans="1:22">
      <c r="A947" s="92" t="s">
        <v>1027</v>
      </c>
      <c r="B947" s="16" t="str">
        <f>VLOOKUP(A947,'Planning Periods'!$E$2:$N$540,10,FALSE)</f>
        <v>10/15/2021 - 10/15/2029</v>
      </c>
      <c r="C947" s="91">
        <v>2016</v>
      </c>
      <c r="D947" s="91" t="str">
        <f t="shared" si="13"/>
        <v>Irwindale 2016</v>
      </c>
      <c r="E947" s="91" t="s">
        <v>1307</v>
      </c>
      <c r="F947" s="363" t="s">
        <v>1307</v>
      </c>
      <c r="G947" s="91" t="s">
        <v>1307</v>
      </c>
      <c r="H947" s="91" t="s">
        <v>1307</v>
      </c>
      <c r="I947" s="90"/>
      <c r="J947" s="91" t="s">
        <v>1307</v>
      </c>
      <c r="K947" s="363" t="s">
        <v>1307</v>
      </c>
      <c r="L947" s="91" t="s">
        <v>1307</v>
      </c>
      <c r="M947" s="91" t="s">
        <v>1307</v>
      </c>
      <c r="N947" s="90"/>
      <c r="O947" s="91" t="s">
        <v>1307</v>
      </c>
      <c r="P947" s="91" t="s">
        <v>1307</v>
      </c>
      <c r="Q947" s="90"/>
      <c r="R947" s="91" t="s">
        <v>1307</v>
      </c>
      <c r="S947" s="91" t="s">
        <v>1307</v>
      </c>
      <c r="T947" s="90" t="s">
        <v>1307</v>
      </c>
      <c r="U947" s="91" t="s">
        <v>1307</v>
      </c>
      <c r="V947" s="91" t="s">
        <v>1307</v>
      </c>
    </row>
    <row r="948" spans="1:22">
      <c r="A948" s="92" t="s">
        <v>1027</v>
      </c>
      <c r="B948" s="16" t="str">
        <f>VLOOKUP(A948,'Planning Periods'!$E$2:$N$540,10,FALSE)</f>
        <v>10/15/2021 - 10/15/2029</v>
      </c>
      <c r="C948" s="91">
        <v>2017</v>
      </c>
      <c r="D948" s="91" t="str">
        <f t="shared" ref="D948:D1016" si="14">CONCATENATE(A948," ",C948)</f>
        <v>Irwindale 2017</v>
      </c>
      <c r="E948" s="91">
        <v>4</v>
      </c>
      <c r="F948" s="363">
        <v>3</v>
      </c>
      <c r="G948" s="91">
        <v>3</v>
      </c>
      <c r="H948" s="91">
        <v>0</v>
      </c>
      <c r="I948" s="90"/>
      <c r="J948" s="91">
        <v>2</v>
      </c>
      <c r="K948" s="363">
        <v>2</v>
      </c>
      <c r="L948" s="91">
        <v>2</v>
      </c>
      <c r="M948" s="91">
        <v>0</v>
      </c>
      <c r="N948" s="90"/>
      <c r="O948" s="91">
        <v>2</v>
      </c>
      <c r="P948" s="91">
        <v>4</v>
      </c>
      <c r="Q948" s="90"/>
      <c r="R948" s="91">
        <v>7</v>
      </c>
      <c r="S948" s="91">
        <v>0</v>
      </c>
      <c r="T948" s="90">
        <v>0</v>
      </c>
      <c r="U948" s="91">
        <v>15</v>
      </c>
      <c r="V948" s="91">
        <v>9</v>
      </c>
    </row>
    <row r="949" spans="1:22">
      <c r="A949" t="s">
        <v>1303</v>
      </c>
      <c r="B949" s="16" t="str">
        <f>VLOOKUP(A949,'Planning Periods'!$E$2:$N$540,10,FALSE)</f>
        <v>05/15/2021 - 05/15/2029</v>
      </c>
      <c r="C949" s="91">
        <v>2013</v>
      </c>
      <c r="D949" s="91" t="str">
        <f t="shared" si="14"/>
        <v>Isleton 2013</v>
      </c>
      <c r="E949" s="91" t="s">
        <v>1307</v>
      </c>
      <c r="F949" s="363" t="s">
        <v>1307</v>
      </c>
      <c r="G949" s="91" t="s">
        <v>1307</v>
      </c>
      <c r="H949" s="91" t="s">
        <v>1307</v>
      </c>
      <c r="I949" s="90"/>
      <c r="J949" s="91" t="s">
        <v>1307</v>
      </c>
      <c r="K949" s="363" t="s">
        <v>1307</v>
      </c>
      <c r="L949" s="91" t="s">
        <v>1307</v>
      </c>
      <c r="M949" s="91" t="s">
        <v>1307</v>
      </c>
      <c r="N949" s="90"/>
      <c r="O949" s="91" t="s">
        <v>1307</v>
      </c>
      <c r="P949" s="91" t="s">
        <v>1307</v>
      </c>
      <c r="Q949" s="90"/>
      <c r="R949" s="91" t="s">
        <v>1307</v>
      </c>
      <c r="S949" s="91" t="s">
        <v>1307</v>
      </c>
      <c r="T949" s="90" t="s">
        <v>1307</v>
      </c>
      <c r="U949" s="91" t="s">
        <v>1307</v>
      </c>
      <c r="V949" s="91" t="s">
        <v>1307</v>
      </c>
    </row>
    <row r="950" spans="1:22">
      <c r="A950" t="s">
        <v>1303</v>
      </c>
      <c r="B950" s="16" t="str">
        <f>VLOOKUP(A950,'Planning Periods'!$E$2:$N$540,10,FALSE)</f>
        <v>05/15/2021 - 05/15/2029</v>
      </c>
      <c r="C950" s="91">
        <v>2014</v>
      </c>
      <c r="D950" s="91" t="str">
        <f t="shared" si="14"/>
        <v>Isleton 2014</v>
      </c>
      <c r="E950" s="363" t="s">
        <v>1307</v>
      </c>
      <c r="F950" s="363" t="s">
        <v>1307</v>
      </c>
      <c r="G950" s="363" t="s">
        <v>1307</v>
      </c>
      <c r="H950" s="363" t="s">
        <v>1307</v>
      </c>
      <c r="I950" s="363">
        <v>0</v>
      </c>
      <c r="J950" s="363" t="s">
        <v>1307</v>
      </c>
      <c r="K950" s="363" t="s">
        <v>1307</v>
      </c>
      <c r="L950" s="363" t="s">
        <v>1307</v>
      </c>
      <c r="M950" s="363" t="s">
        <v>1307</v>
      </c>
      <c r="N950" s="363">
        <v>0</v>
      </c>
      <c r="O950" s="363" t="s">
        <v>1307</v>
      </c>
      <c r="P950" s="363" t="s">
        <v>1307</v>
      </c>
      <c r="Q950" s="363"/>
      <c r="R950" s="363" t="s">
        <v>1307</v>
      </c>
      <c r="S950" s="363" t="s">
        <v>1307</v>
      </c>
      <c r="T950" s="363" t="s">
        <v>1307</v>
      </c>
      <c r="U950" s="363" t="s">
        <v>1307</v>
      </c>
      <c r="V950" s="363" t="s">
        <v>1307</v>
      </c>
    </row>
    <row r="951" spans="1:22">
      <c r="A951" t="s">
        <v>1303</v>
      </c>
      <c r="B951" s="16" t="str">
        <f>VLOOKUP(A951,'Planning Periods'!$E$2:$N$540,10,FALSE)</f>
        <v>05/15/2021 - 05/15/2029</v>
      </c>
      <c r="C951" s="91">
        <v>2015</v>
      </c>
      <c r="D951" s="91" t="str">
        <f t="shared" si="14"/>
        <v>Isleton 2015</v>
      </c>
      <c r="E951" t="s">
        <v>1307</v>
      </c>
      <c r="F951" t="s">
        <v>1307</v>
      </c>
      <c r="G951" t="s">
        <v>1307</v>
      </c>
      <c r="H951" t="s">
        <v>1307</v>
      </c>
      <c r="J951" t="s">
        <v>1307</v>
      </c>
      <c r="K951" t="s">
        <v>1307</v>
      </c>
      <c r="L951" t="s">
        <v>1307</v>
      </c>
      <c r="M951" t="s">
        <v>1307</v>
      </c>
      <c r="O951" t="s">
        <v>1307</v>
      </c>
      <c r="P951" t="s">
        <v>1307</v>
      </c>
      <c r="R951" t="s">
        <v>1307</v>
      </c>
      <c r="S951" t="s">
        <v>1307</v>
      </c>
      <c r="T951" t="s">
        <v>1307</v>
      </c>
      <c r="U951" t="s">
        <v>1307</v>
      </c>
      <c r="V951" t="s">
        <v>1307</v>
      </c>
    </row>
    <row r="952" spans="1:22">
      <c r="A952" t="s">
        <v>1303</v>
      </c>
      <c r="B952" s="16" t="str">
        <f>VLOOKUP(A952,'Planning Periods'!$E$2:$N$540,10,FALSE)</f>
        <v>05/15/2021 - 05/15/2029</v>
      </c>
      <c r="C952" s="91">
        <v>2016</v>
      </c>
      <c r="D952" s="91" t="str">
        <f t="shared" si="14"/>
        <v>Isleton 2016</v>
      </c>
      <c r="E952" t="s">
        <v>1307</v>
      </c>
      <c r="F952" t="s">
        <v>1307</v>
      </c>
      <c r="G952" t="s">
        <v>1307</v>
      </c>
      <c r="H952" t="s">
        <v>1307</v>
      </c>
      <c r="J952" t="s">
        <v>1307</v>
      </c>
      <c r="K952" t="s">
        <v>1307</v>
      </c>
      <c r="L952" t="s">
        <v>1307</v>
      </c>
      <c r="M952" t="s">
        <v>1307</v>
      </c>
      <c r="O952" t="s">
        <v>1307</v>
      </c>
      <c r="P952" t="s">
        <v>1307</v>
      </c>
      <c r="R952" t="s">
        <v>1307</v>
      </c>
      <c r="S952" t="s">
        <v>1307</v>
      </c>
      <c r="T952" t="s">
        <v>1307</v>
      </c>
      <c r="U952" t="s">
        <v>1307</v>
      </c>
      <c r="V952" t="s">
        <v>1307</v>
      </c>
    </row>
    <row r="953" spans="1:22">
      <c r="A953" t="s">
        <v>1303</v>
      </c>
      <c r="B953" s="16" t="str">
        <f>VLOOKUP(A953,'Planning Periods'!$E$2:$N$540,10,FALSE)</f>
        <v>05/15/2021 - 05/15/2029</v>
      </c>
      <c r="C953" s="91">
        <v>2017</v>
      </c>
      <c r="D953" s="91" t="str">
        <f t="shared" si="14"/>
        <v>Isleton 2017</v>
      </c>
      <c r="E953" t="s">
        <v>1307</v>
      </c>
      <c r="F953" t="s">
        <v>1307</v>
      </c>
      <c r="G953" t="s">
        <v>1307</v>
      </c>
      <c r="H953" t="s">
        <v>1307</v>
      </c>
      <c r="J953" t="s">
        <v>1307</v>
      </c>
      <c r="K953" t="s">
        <v>1307</v>
      </c>
      <c r="L953" t="s">
        <v>1307</v>
      </c>
      <c r="M953" t="s">
        <v>1307</v>
      </c>
      <c r="O953" t="s">
        <v>1307</v>
      </c>
      <c r="P953" t="s">
        <v>1307</v>
      </c>
      <c r="R953" t="s">
        <v>1307</v>
      </c>
      <c r="S953" t="s">
        <v>1307</v>
      </c>
      <c r="T953" t="s">
        <v>1307</v>
      </c>
      <c r="U953" t="s">
        <v>1307</v>
      </c>
      <c r="V953" t="s">
        <v>1307</v>
      </c>
    </row>
    <row r="954" spans="1:22">
      <c r="A954" s="92" t="s">
        <v>1025</v>
      </c>
      <c r="B954" s="16" t="str">
        <f>VLOOKUP(A954,'Planning Periods'!$E$2:$N$540,10,FALSE)</f>
        <v>09/15/2021 - 09/15/2029</v>
      </c>
      <c r="C954" s="91">
        <v>2014</v>
      </c>
      <c r="D954" s="91" t="str">
        <f t="shared" si="14"/>
        <v>Jackson 2014</v>
      </c>
      <c r="E954" s="91">
        <v>4</v>
      </c>
      <c r="F954" s="363">
        <v>0</v>
      </c>
      <c r="G954" s="91">
        <v>0</v>
      </c>
      <c r="H954" s="91">
        <v>0</v>
      </c>
      <c r="I954" s="90"/>
      <c r="J954" s="91">
        <v>3</v>
      </c>
      <c r="K954" s="363">
        <v>0</v>
      </c>
      <c r="L954" s="91">
        <v>0</v>
      </c>
      <c r="M954" s="91">
        <v>0</v>
      </c>
      <c r="N954" s="90"/>
      <c r="O954" s="91">
        <v>4</v>
      </c>
      <c r="P954" s="91">
        <v>1</v>
      </c>
      <c r="Q954" s="90"/>
      <c r="R954" s="91">
        <v>8</v>
      </c>
      <c r="S954" s="91">
        <v>0</v>
      </c>
      <c r="T954" s="90">
        <v>0</v>
      </c>
      <c r="U954" s="91">
        <v>19</v>
      </c>
      <c r="V954" s="91">
        <v>1</v>
      </c>
    </row>
    <row r="955" spans="1:22">
      <c r="A955" s="92" t="s">
        <v>1025</v>
      </c>
      <c r="B955" s="16" t="str">
        <f>VLOOKUP(A955,'Planning Periods'!$E$2:$N$540,10,FALSE)</f>
        <v>09/15/2021 - 09/15/2029</v>
      </c>
      <c r="C955" s="91">
        <v>2015</v>
      </c>
      <c r="D955" s="91" t="str">
        <f t="shared" si="14"/>
        <v>Jackson 2015</v>
      </c>
      <c r="E955" s="91">
        <v>4</v>
      </c>
      <c r="F955" s="363">
        <v>0</v>
      </c>
      <c r="G955" s="91">
        <v>0</v>
      </c>
      <c r="H955" s="91">
        <v>0</v>
      </c>
      <c r="I955" s="90"/>
      <c r="J955" s="91">
        <v>3</v>
      </c>
      <c r="K955" s="363">
        <v>0</v>
      </c>
      <c r="L955" s="91">
        <v>0</v>
      </c>
      <c r="M955" s="91">
        <v>0</v>
      </c>
      <c r="N955" s="90"/>
      <c r="O955" s="91">
        <v>4</v>
      </c>
      <c r="P955" s="91">
        <v>11</v>
      </c>
      <c r="Q955" s="90"/>
      <c r="R955" s="91">
        <v>8</v>
      </c>
      <c r="S955" s="91">
        <v>0</v>
      </c>
      <c r="T955" s="90">
        <v>0</v>
      </c>
      <c r="U955" s="91">
        <v>19</v>
      </c>
      <c r="V955" s="91">
        <v>11</v>
      </c>
    </row>
    <row r="956" spans="1:22">
      <c r="A956" s="92" t="s">
        <v>1025</v>
      </c>
      <c r="B956" s="16" t="str">
        <f>VLOOKUP(A956,'Planning Periods'!$E$2:$N$540,10,FALSE)</f>
        <v>09/15/2021 - 09/15/2029</v>
      </c>
      <c r="C956" s="91">
        <v>2016</v>
      </c>
      <c r="D956" s="91" t="str">
        <f t="shared" si="14"/>
        <v>Jackson 2016</v>
      </c>
      <c r="E956" s="91">
        <v>4</v>
      </c>
      <c r="F956" s="363">
        <v>0</v>
      </c>
      <c r="G956" s="91">
        <v>0</v>
      </c>
      <c r="H956" s="91">
        <v>0</v>
      </c>
      <c r="I956" s="90"/>
      <c r="J956" s="91">
        <v>3</v>
      </c>
      <c r="K956" s="363">
        <v>0</v>
      </c>
      <c r="L956" s="91">
        <v>0</v>
      </c>
      <c r="M956" s="91">
        <v>0</v>
      </c>
      <c r="N956" s="90"/>
      <c r="O956" s="91">
        <v>4</v>
      </c>
      <c r="P956" s="91">
        <v>4</v>
      </c>
      <c r="Q956" s="90"/>
      <c r="R956" s="91">
        <v>8</v>
      </c>
      <c r="S956" s="91">
        <v>0</v>
      </c>
      <c r="T956" s="90">
        <v>0</v>
      </c>
      <c r="U956" s="91">
        <v>19</v>
      </c>
      <c r="V956" s="91">
        <v>4</v>
      </c>
    </row>
    <row r="957" spans="1:22">
      <c r="A957" s="92" t="s">
        <v>1025</v>
      </c>
      <c r="B957" s="16" t="str">
        <f>VLOOKUP(A957,'Planning Periods'!$E$2:$N$540,10,FALSE)</f>
        <v>09/15/2021 - 09/15/2029</v>
      </c>
      <c r="C957" s="91">
        <v>2017</v>
      </c>
      <c r="D957" s="91" t="str">
        <f t="shared" si="14"/>
        <v>Jackson 2017</v>
      </c>
      <c r="E957" s="91">
        <v>4</v>
      </c>
      <c r="F957" s="363">
        <v>0</v>
      </c>
      <c r="G957" s="91">
        <v>0</v>
      </c>
      <c r="H957" s="91">
        <v>0</v>
      </c>
      <c r="I957" s="90"/>
      <c r="J957" s="91">
        <v>3</v>
      </c>
      <c r="K957" s="363">
        <v>0</v>
      </c>
      <c r="L957" s="91">
        <v>0</v>
      </c>
      <c r="M957" s="91">
        <v>0</v>
      </c>
      <c r="N957" s="90"/>
      <c r="O957" s="91">
        <v>4</v>
      </c>
      <c r="P957" s="91">
        <v>13</v>
      </c>
      <c r="Q957" s="90"/>
      <c r="R957" s="91">
        <v>8</v>
      </c>
      <c r="S957" s="91">
        <v>0</v>
      </c>
      <c r="T957" s="90">
        <v>0</v>
      </c>
      <c r="U957" s="91">
        <v>19</v>
      </c>
      <c r="V957" s="91">
        <v>13</v>
      </c>
    </row>
    <row r="958" spans="1:22">
      <c r="A958" t="s">
        <v>1030</v>
      </c>
      <c r="B958" s="16"/>
      <c r="C958" s="91">
        <v>2013</v>
      </c>
      <c r="D958" s="91" t="str">
        <f t="shared" si="14"/>
        <v>Jurupa Valley 2013</v>
      </c>
      <c r="E958" s="91" t="s">
        <v>1307</v>
      </c>
      <c r="F958" s="363" t="s">
        <v>1307</v>
      </c>
      <c r="G958" s="91" t="s">
        <v>1307</v>
      </c>
      <c r="H958" s="91" t="s">
        <v>1307</v>
      </c>
      <c r="I958" s="90"/>
      <c r="J958" s="91" t="s">
        <v>1307</v>
      </c>
      <c r="K958" s="363" t="s">
        <v>1307</v>
      </c>
      <c r="L958" s="91" t="s">
        <v>1307</v>
      </c>
      <c r="M958" s="91" t="s">
        <v>1307</v>
      </c>
      <c r="N958" s="90"/>
      <c r="O958" s="91" t="s">
        <v>1307</v>
      </c>
      <c r="P958" s="91" t="s">
        <v>1307</v>
      </c>
      <c r="Q958" s="90"/>
      <c r="R958" s="91" t="s">
        <v>1307</v>
      </c>
      <c r="S958" s="91" t="s">
        <v>1307</v>
      </c>
      <c r="T958" s="90" t="s">
        <v>1307</v>
      </c>
      <c r="U958" s="91" t="s">
        <v>1307</v>
      </c>
      <c r="V958" s="91" t="s">
        <v>1307</v>
      </c>
    </row>
    <row r="959" spans="1:22">
      <c r="A959" t="s">
        <v>1030</v>
      </c>
      <c r="B959" s="16" t="str">
        <f>VLOOKUP(A959,'Planning Periods'!$E$2:$N$540,10,FALSE)</f>
        <v>10/15/2021 - 10/15/2029</v>
      </c>
      <c r="C959" s="91">
        <v>2014</v>
      </c>
      <c r="D959" s="91" t="str">
        <f t="shared" si="14"/>
        <v>Jurupa Valley 2014</v>
      </c>
      <c r="E959" s="363" t="s">
        <v>1307</v>
      </c>
      <c r="F959" s="363" t="s">
        <v>1307</v>
      </c>
      <c r="G959" s="363" t="s">
        <v>1307</v>
      </c>
      <c r="H959" s="363" t="s">
        <v>1307</v>
      </c>
      <c r="I959" s="363">
        <v>0</v>
      </c>
      <c r="J959" s="363" t="s">
        <v>1307</v>
      </c>
      <c r="K959" s="363" t="s">
        <v>1307</v>
      </c>
      <c r="L959" s="363" t="s">
        <v>1307</v>
      </c>
      <c r="M959" s="363" t="s">
        <v>1307</v>
      </c>
      <c r="N959" s="363">
        <v>0</v>
      </c>
      <c r="O959" s="363" t="s">
        <v>1307</v>
      </c>
      <c r="P959" s="363" t="s">
        <v>1307</v>
      </c>
      <c r="Q959" s="363"/>
      <c r="R959" s="363" t="s">
        <v>1307</v>
      </c>
      <c r="S959" s="363" t="s">
        <v>1307</v>
      </c>
      <c r="T959" s="363" t="s">
        <v>1307</v>
      </c>
      <c r="U959" s="363" t="s">
        <v>1307</v>
      </c>
      <c r="V959" s="363" t="s">
        <v>1307</v>
      </c>
    </row>
    <row r="960" spans="1:22">
      <c r="A960" t="s">
        <v>1030</v>
      </c>
      <c r="B960" s="16" t="str">
        <f>VLOOKUP(A960,'Planning Periods'!$E$2:$N$540,10,FALSE)</f>
        <v>10/15/2021 - 10/15/2029</v>
      </c>
      <c r="C960" s="91">
        <v>2015</v>
      </c>
      <c r="D960" s="91" t="str">
        <f t="shared" si="14"/>
        <v>Jurupa Valley 2015</v>
      </c>
      <c r="E960" t="s">
        <v>1307</v>
      </c>
      <c r="F960" t="s">
        <v>1307</v>
      </c>
      <c r="G960" t="s">
        <v>1307</v>
      </c>
      <c r="H960" t="s">
        <v>1307</v>
      </c>
      <c r="J960" t="s">
        <v>1307</v>
      </c>
      <c r="K960" t="s">
        <v>1307</v>
      </c>
      <c r="L960" t="s">
        <v>1307</v>
      </c>
      <c r="M960" t="s">
        <v>1307</v>
      </c>
      <c r="O960" t="s">
        <v>1307</v>
      </c>
      <c r="P960" t="s">
        <v>1307</v>
      </c>
      <c r="R960" t="s">
        <v>1307</v>
      </c>
      <c r="S960" t="s">
        <v>1307</v>
      </c>
      <c r="T960" t="s">
        <v>1307</v>
      </c>
      <c r="U960" t="s">
        <v>1307</v>
      </c>
      <c r="V960" t="s">
        <v>1307</v>
      </c>
    </row>
    <row r="961" spans="1:22">
      <c r="A961" t="s">
        <v>1030</v>
      </c>
      <c r="B961" s="16" t="str">
        <f>VLOOKUP(A961,'Planning Periods'!$E$2:$N$540,10,FALSE)</f>
        <v>10/15/2021 - 10/15/2029</v>
      </c>
      <c r="C961" s="91">
        <v>2016</v>
      </c>
      <c r="D961" s="91" t="str">
        <f t="shared" si="14"/>
        <v>Jurupa Valley 2016</v>
      </c>
      <c r="E961" t="s">
        <v>1307</v>
      </c>
      <c r="F961" t="s">
        <v>1307</v>
      </c>
      <c r="G961" t="s">
        <v>1307</v>
      </c>
      <c r="H961" t="s">
        <v>1307</v>
      </c>
      <c r="J961" t="s">
        <v>1307</v>
      </c>
      <c r="K961" t="s">
        <v>1307</v>
      </c>
      <c r="L961" t="s">
        <v>1307</v>
      </c>
      <c r="M961" t="s">
        <v>1307</v>
      </c>
      <c r="O961" t="s">
        <v>1307</v>
      </c>
      <c r="P961" t="s">
        <v>1307</v>
      </c>
      <c r="R961" t="s">
        <v>1307</v>
      </c>
      <c r="S961" t="s">
        <v>1307</v>
      </c>
      <c r="T961" t="s">
        <v>1307</v>
      </c>
      <c r="U961" t="s">
        <v>1307</v>
      </c>
      <c r="V961" t="s">
        <v>1307</v>
      </c>
    </row>
    <row r="962" spans="1:22">
      <c r="A962" t="s">
        <v>1030</v>
      </c>
      <c r="B962" s="16" t="str">
        <f>VLOOKUP(A962,'Planning Periods'!$E$2:$N$540,10,FALSE)</f>
        <v>10/15/2021 - 10/15/2029</v>
      </c>
      <c r="C962" s="91">
        <v>2017</v>
      </c>
      <c r="D962" s="91" t="str">
        <f t="shared" si="14"/>
        <v>Jurupa Valley 2017</v>
      </c>
      <c r="E962" t="s">
        <v>1307</v>
      </c>
      <c r="F962" t="s">
        <v>1307</v>
      </c>
      <c r="G962" t="s">
        <v>1307</v>
      </c>
      <c r="H962" t="s">
        <v>1307</v>
      </c>
      <c r="J962" t="s">
        <v>1307</v>
      </c>
      <c r="K962" t="s">
        <v>1307</v>
      </c>
      <c r="L962" t="s">
        <v>1307</v>
      </c>
      <c r="M962" t="s">
        <v>1307</v>
      </c>
      <c r="O962" t="s">
        <v>1307</v>
      </c>
      <c r="P962" t="s">
        <v>1307</v>
      </c>
      <c r="R962" t="s">
        <v>1307</v>
      </c>
      <c r="S962" t="s">
        <v>1307</v>
      </c>
      <c r="T962" t="s">
        <v>1307</v>
      </c>
      <c r="U962" t="s">
        <v>1307</v>
      </c>
      <c r="V962" t="s">
        <v>1307</v>
      </c>
    </row>
    <row r="963" spans="1:22">
      <c r="A963" s="92" t="s">
        <v>1176</v>
      </c>
      <c r="B963" s="16" t="str">
        <f>VLOOKUP(A963,'Planning Periods'!$E$2:$N$540,10,FALSE)</f>
        <v>12/31/2015 - 12/31/2023</v>
      </c>
      <c r="C963" s="91">
        <v>2013</v>
      </c>
      <c r="D963" s="91" t="str">
        <f t="shared" si="14"/>
        <v>Kerman 2013</v>
      </c>
      <c r="E963" t="s">
        <v>1307</v>
      </c>
      <c r="F963" t="s">
        <v>1307</v>
      </c>
      <c r="G963" t="s">
        <v>1307</v>
      </c>
      <c r="H963" t="s">
        <v>1307</v>
      </c>
      <c r="J963" t="s">
        <v>1307</v>
      </c>
      <c r="K963" t="s">
        <v>1307</v>
      </c>
      <c r="L963" t="s">
        <v>1307</v>
      </c>
      <c r="M963" t="s">
        <v>1307</v>
      </c>
      <c r="O963" t="s">
        <v>1307</v>
      </c>
      <c r="P963" t="s">
        <v>1307</v>
      </c>
      <c r="R963" t="s">
        <v>1307</v>
      </c>
      <c r="S963" t="s">
        <v>1307</v>
      </c>
      <c r="T963" t="s">
        <v>1307</v>
      </c>
      <c r="U963" t="s">
        <v>1307</v>
      </c>
      <c r="V963" t="s">
        <v>1307</v>
      </c>
    </row>
    <row r="964" spans="1:22">
      <c r="A964" s="92" t="s">
        <v>1176</v>
      </c>
      <c r="B964" s="16" t="str">
        <f>VLOOKUP(A964,'Planning Periods'!$E$2:$N$540,10,FALSE)</f>
        <v>12/31/2015 - 12/31/2023</v>
      </c>
      <c r="C964" s="91">
        <v>2014</v>
      </c>
      <c r="D964" s="91" t="str">
        <f t="shared" si="14"/>
        <v>Kerman 2014</v>
      </c>
      <c r="E964" t="s">
        <v>1307</v>
      </c>
      <c r="F964" t="s">
        <v>1307</v>
      </c>
      <c r="G964" t="s">
        <v>1307</v>
      </c>
      <c r="H964" t="s">
        <v>1307</v>
      </c>
      <c r="J964" t="s">
        <v>1307</v>
      </c>
      <c r="K964" t="s">
        <v>1307</v>
      </c>
      <c r="L964" t="s">
        <v>1307</v>
      </c>
      <c r="M964" t="s">
        <v>1307</v>
      </c>
      <c r="O964" t="s">
        <v>1307</v>
      </c>
      <c r="P964" t="s">
        <v>1307</v>
      </c>
      <c r="R964" t="s">
        <v>1307</v>
      </c>
      <c r="S964" t="s">
        <v>1307</v>
      </c>
      <c r="T964" t="s">
        <v>1307</v>
      </c>
      <c r="U964" t="s">
        <v>1307</v>
      </c>
      <c r="V964" t="s">
        <v>1307</v>
      </c>
    </row>
    <row r="965" spans="1:22">
      <c r="A965" s="92" t="s">
        <v>1176</v>
      </c>
      <c r="B965" s="16" t="str">
        <f>VLOOKUP(A965,'Planning Periods'!$E$2:$N$540,10,FALSE)</f>
        <v>12/31/2015 - 12/31/2023</v>
      </c>
      <c r="C965" s="91">
        <v>2015</v>
      </c>
      <c r="D965" s="91" t="str">
        <f t="shared" si="14"/>
        <v>Kerman 2015</v>
      </c>
      <c r="E965" s="91" t="s">
        <v>1307</v>
      </c>
      <c r="F965" s="363" t="s">
        <v>1307</v>
      </c>
      <c r="G965" s="91" t="s">
        <v>1307</v>
      </c>
      <c r="H965" s="91" t="s">
        <v>1307</v>
      </c>
      <c r="I965" s="90"/>
      <c r="J965" s="91" t="s">
        <v>1307</v>
      </c>
      <c r="K965" s="363" t="s">
        <v>1307</v>
      </c>
      <c r="L965" s="91" t="s">
        <v>1307</v>
      </c>
      <c r="M965" s="91" t="s">
        <v>1307</v>
      </c>
      <c r="N965" s="90"/>
      <c r="O965" s="91" t="s">
        <v>1307</v>
      </c>
      <c r="P965" s="91" t="s">
        <v>1307</v>
      </c>
      <c r="Q965" s="90"/>
      <c r="R965" s="91" t="s">
        <v>1307</v>
      </c>
      <c r="S965" s="91" t="s">
        <v>1307</v>
      </c>
      <c r="T965" s="90" t="s">
        <v>1307</v>
      </c>
      <c r="U965" s="91" t="s">
        <v>1307</v>
      </c>
      <c r="V965" s="91" t="s">
        <v>1307</v>
      </c>
    </row>
    <row r="966" spans="1:22">
      <c r="A966" s="92" t="s">
        <v>1176</v>
      </c>
      <c r="B966" s="16" t="str">
        <f>VLOOKUP(A966,'Planning Periods'!$E$2:$N$540,10,FALSE)</f>
        <v>12/31/2015 - 12/31/2023</v>
      </c>
      <c r="C966" s="91">
        <v>2016</v>
      </c>
      <c r="D966" s="91" t="str">
        <f t="shared" si="14"/>
        <v>Kerman 2016</v>
      </c>
      <c r="E966" s="91" t="s">
        <v>1307</v>
      </c>
      <c r="F966" s="363" t="s">
        <v>1307</v>
      </c>
      <c r="G966" s="91" t="s">
        <v>1307</v>
      </c>
      <c r="H966" s="91" t="s">
        <v>1307</v>
      </c>
      <c r="I966" s="90"/>
      <c r="J966" s="91" t="s">
        <v>1307</v>
      </c>
      <c r="K966" s="363" t="s">
        <v>1307</v>
      </c>
      <c r="L966" s="91" t="s">
        <v>1307</v>
      </c>
      <c r="M966" s="91" t="s">
        <v>1307</v>
      </c>
      <c r="N966" s="90"/>
      <c r="O966" s="91" t="s">
        <v>1307</v>
      </c>
      <c r="P966" s="91" t="s">
        <v>1307</v>
      </c>
      <c r="Q966" s="90"/>
      <c r="R966" s="91" t="s">
        <v>1307</v>
      </c>
      <c r="S966" s="91" t="s">
        <v>1307</v>
      </c>
      <c r="T966" s="90" t="s">
        <v>1307</v>
      </c>
      <c r="U966" s="91" t="s">
        <v>1307</v>
      </c>
      <c r="V966" s="91" t="s">
        <v>1307</v>
      </c>
    </row>
    <row r="967" spans="1:22" ht="15" customHeight="1">
      <c r="A967" s="92" t="s">
        <v>1176</v>
      </c>
      <c r="B967" s="16" t="str">
        <f>VLOOKUP(A967,'Planning Periods'!$E$2:$N$540,10,FALSE)</f>
        <v>12/31/2015 - 12/31/2023</v>
      </c>
      <c r="C967" s="91">
        <v>2017</v>
      </c>
      <c r="D967" s="91" t="str">
        <f t="shared" si="14"/>
        <v>Kerman 2017</v>
      </c>
      <c r="E967" s="91">
        <v>238</v>
      </c>
      <c r="F967" s="363">
        <v>0</v>
      </c>
      <c r="G967" s="91">
        <v>0</v>
      </c>
      <c r="H967" s="91">
        <v>0</v>
      </c>
      <c r="I967" s="90"/>
      <c r="J967" s="91">
        <v>211</v>
      </c>
      <c r="K967" s="363">
        <v>5</v>
      </c>
      <c r="L967" s="91">
        <v>5</v>
      </c>
      <c r="M967" s="91">
        <v>0</v>
      </c>
      <c r="N967" s="90"/>
      <c r="O967" s="91">
        <v>202</v>
      </c>
      <c r="P967" s="91">
        <v>34</v>
      </c>
      <c r="Q967" s="90"/>
      <c r="R967" s="91">
        <v>258</v>
      </c>
      <c r="S967" s="91">
        <v>9</v>
      </c>
      <c r="T967" s="90">
        <v>0</v>
      </c>
      <c r="U967" s="91">
        <v>909</v>
      </c>
      <c r="V967" s="91">
        <v>48</v>
      </c>
    </row>
    <row r="968" spans="1:22" ht="15" customHeight="1">
      <c r="A968" s="92" t="s">
        <v>1187</v>
      </c>
      <c r="B968" s="16" t="str">
        <f>VLOOKUP(A968,'Planning Periods'!$E$2:$N$540,10,FALSE)</f>
        <v>12/31/2015 - 12/31/2023</v>
      </c>
      <c r="C968" s="91">
        <v>2013</v>
      </c>
      <c r="D968" s="91" t="str">
        <f t="shared" si="14"/>
        <v>Kern County - Unincorporated 2013</v>
      </c>
      <c r="E968" s="91" t="s">
        <v>1307</v>
      </c>
      <c r="F968" s="363" t="s">
        <v>1307</v>
      </c>
      <c r="G968" s="91" t="s">
        <v>1307</v>
      </c>
      <c r="H968" s="91" t="s">
        <v>1307</v>
      </c>
      <c r="I968" s="90"/>
      <c r="J968" s="91" t="s">
        <v>1307</v>
      </c>
      <c r="K968" s="363" t="s">
        <v>1307</v>
      </c>
      <c r="L968" s="91" t="s">
        <v>1307</v>
      </c>
      <c r="M968" s="91" t="s">
        <v>1307</v>
      </c>
      <c r="N968" s="90"/>
      <c r="O968" s="91" t="s">
        <v>1307</v>
      </c>
      <c r="P968" s="91" t="s">
        <v>1307</v>
      </c>
      <c r="Q968" s="90"/>
      <c r="R968" s="91" t="s">
        <v>1307</v>
      </c>
      <c r="S968" s="91" t="s">
        <v>1307</v>
      </c>
      <c r="T968" s="90" t="s">
        <v>1307</v>
      </c>
      <c r="U968" s="91" t="s">
        <v>1307</v>
      </c>
      <c r="V968" s="91" t="s">
        <v>1307</v>
      </c>
    </row>
    <row r="969" spans="1:22" ht="15" customHeight="1">
      <c r="A969" s="92" t="s">
        <v>1187</v>
      </c>
      <c r="B969" s="16" t="str">
        <f>VLOOKUP(A969,'Planning Periods'!$E$2:$N$540,10,FALSE)</f>
        <v>12/31/2015 - 12/31/2023</v>
      </c>
      <c r="C969" s="91">
        <v>2014</v>
      </c>
      <c r="D969" s="91" t="str">
        <f t="shared" si="14"/>
        <v>Kern County - Unincorporated 2014</v>
      </c>
      <c r="E969" s="91" t="s">
        <v>1307</v>
      </c>
      <c r="F969" s="363" t="s">
        <v>1307</v>
      </c>
      <c r="G969" s="91" t="s">
        <v>1307</v>
      </c>
      <c r="H969" s="91" t="s">
        <v>1307</v>
      </c>
      <c r="I969" s="90"/>
      <c r="J969" s="91" t="s">
        <v>1307</v>
      </c>
      <c r="K969" s="363" t="s">
        <v>1307</v>
      </c>
      <c r="L969" s="91" t="s">
        <v>1307</v>
      </c>
      <c r="M969" s="91" t="s">
        <v>1307</v>
      </c>
      <c r="N969" s="90"/>
      <c r="O969" s="91" t="s">
        <v>1307</v>
      </c>
      <c r="P969" s="91" t="s">
        <v>1307</v>
      </c>
      <c r="Q969" s="90"/>
      <c r="R969" s="91" t="s">
        <v>1307</v>
      </c>
      <c r="S969" s="91" t="s">
        <v>1307</v>
      </c>
      <c r="T969" s="90" t="s">
        <v>1307</v>
      </c>
      <c r="U969" s="91" t="s">
        <v>1307</v>
      </c>
      <c r="V969" s="91" t="s">
        <v>1307</v>
      </c>
    </row>
    <row r="970" spans="1:22">
      <c r="A970" s="92" t="s">
        <v>1187</v>
      </c>
      <c r="B970" s="16" t="str">
        <f>VLOOKUP(A970,'Planning Periods'!$E$2:$N$540,10,FALSE)</f>
        <v>12/31/2015 - 12/31/2023</v>
      </c>
      <c r="C970" s="91">
        <v>2015</v>
      </c>
      <c r="D970" s="91" t="str">
        <f t="shared" si="14"/>
        <v>Kern County - Unincorporated 2015</v>
      </c>
      <c r="E970" s="91">
        <v>4888</v>
      </c>
      <c r="F970" s="363">
        <v>0</v>
      </c>
      <c r="G970" s="91">
        <v>0</v>
      </c>
      <c r="H970" s="91">
        <v>0</v>
      </c>
      <c r="I970" s="90"/>
      <c r="J970" s="91">
        <v>3107</v>
      </c>
      <c r="K970" s="363">
        <v>0</v>
      </c>
      <c r="L970" s="91">
        <v>0</v>
      </c>
      <c r="M970" s="91">
        <v>0</v>
      </c>
      <c r="N970" s="90"/>
      <c r="O970" s="91">
        <v>3126</v>
      </c>
      <c r="P970" s="91">
        <v>0</v>
      </c>
      <c r="Q970" s="90"/>
      <c r="R970" s="91">
        <v>10462</v>
      </c>
      <c r="S970" s="91">
        <v>0</v>
      </c>
      <c r="T970" s="90">
        <v>0</v>
      </c>
      <c r="U970" s="91">
        <v>21583</v>
      </c>
      <c r="V970" s="91">
        <v>0</v>
      </c>
    </row>
    <row r="971" spans="1:22">
      <c r="A971" s="92" t="s">
        <v>1187</v>
      </c>
      <c r="B971" s="16" t="str">
        <f>VLOOKUP(A971,'Planning Periods'!$E$2:$N$540,10,FALSE)</f>
        <v>12/31/2015 - 12/31/2023</v>
      </c>
      <c r="C971" s="91">
        <v>2016</v>
      </c>
      <c r="D971" s="91" t="str">
        <f t="shared" si="14"/>
        <v>Kern County - Unincorporated 2016</v>
      </c>
      <c r="E971" s="91">
        <v>4888</v>
      </c>
      <c r="F971" s="363">
        <v>103</v>
      </c>
      <c r="G971" s="91">
        <v>103</v>
      </c>
      <c r="H971" s="91">
        <v>0</v>
      </c>
      <c r="I971" s="90"/>
      <c r="J971" s="91">
        <v>3107</v>
      </c>
      <c r="K971" s="363">
        <v>57</v>
      </c>
      <c r="L971" s="91">
        <v>57</v>
      </c>
      <c r="M971" s="91">
        <v>0</v>
      </c>
      <c r="N971" s="90"/>
      <c r="O971" s="91">
        <v>3126</v>
      </c>
      <c r="P971" s="91">
        <v>0</v>
      </c>
      <c r="Q971" s="90"/>
      <c r="R971" s="91">
        <v>10462</v>
      </c>
      <c r="S971" s="91">
        <v>3</v>
      </c>
      <c r="T971" s="90">
        <v>0</v>
      </c>
      <c r="U971" s="91">
        <v>21583</v>
      </c>
      <c r="V971" s="91">
        <v>163</v>
      </c>
    </row>
    <row r="972" spans="1:22">
      <c r="A972" s="92" t="s">
        <v>1187</v>
      </c>
      <c r="B972" s="16" t="str">
        <f>VLOOKUP(A972,'Planning Periods'!$E$2:$N$540,10,FALSE)</f>
        <v>12/31/2015 - 12/31/2023</v>
      </c>
      <c r="C972" s="91">
        <v>2017</v>
      </c>
      <c r="D972" s="91" t="str">
        <f t="shared" si="14"/>
        <v>Kern County - Unincorporated 2017</v>
      </c>
      <c r="E972" s="91">
        <v>4888</v>
      </c>
      <c r="F972" s="363">
        <v>0</v>
      </c>
      <c r="G972" s="91">
        <v>0</v>
      </c>
      <c r="H972" s="91">
        <v>0</v>
      </c>
      <c r="I972" s="90"/>
      <c r="J972" s="91">
        <v>3107</v>
      </c>
      <c r="K972" s="363">
        <v>0</v>
      </c>
      <c r="L972" s="91">
        <v>0</v>
      </c>
      <c r="M972" s="91">
        <v>0</v>
      </c>
      <c r="N972" s="90"/>
      <c r="O972" s="91">
        <v>3126</v>
      </c>
      <c r="P972" s="91">
        <v>0</v>
      </c>
      <c r="Q972" s="90"/>
      <c r="R972" s="91">
        <v>10462</v>
      </c>
      <c r="S972" s="91">
        <v>0</v>
      </c>
      <c r="T972" s="90">
        <v>0</v>
      </c>
      <c r="U972" s="91">
        <v>21583</v>
      </c>
      <c r="V972" s="91">
        <v>0</v>
      </c>
    </row>
    <row r="973" spans="1:22">
      <c r="A973" s="92" t="s">
        <v>1188</v>
      </c>
      <c r="B973" s="16" t="str">
        <f>VLOOKUP(A973,'Planning Periods'!$E$2:$N$540,10,FALSE)</f>
        <v>12/31/2015 - 12/31/2023</v>
      </c>
      <c r="C973" s="91">
        <v>2014</v>
      </c>
      <c r="D973" s="91" t="str">
        <f t="shared" si="14"/>
        <v>King City 2014</v>
      </c>
      <c r="E973" s="91" t="s">
        <v>1307</v>
      </c>
      <c r="F973" s="363" t="s">
        <v>1307</v>
      </c>
      <c r="G973" s="91" t="s">
        <v>1307</v>
      </c>
      <c r="H973" s="91" t="s">
        <v>1307</v>
      </c>
      <c r="I973" s="90"/>
      <c r="J973" s="91" t="s">
        <v>1307</v>
      </c>
      <c r="K973" s="363" t="s">
        <v>1307</v>
      </c>
      <c r="L973" s="91" t="s">
        <v>1307</v>
      </c>
      <c r="M973" s="91" t="s">
        <v>1307</v>
      </c>
      <c r="N973" s="90"/>
      <c r="O973" s="91" t="s">
        <v>1307</v>
      </c>
      <c r="P973" s="91" t="s">
        <v>1307</v>
      </c>
      <c r="Q973" s="90"/>
      <c r="R973" s="91" t="s">
        <v>1307</v>
      </c>
      <c r="S973" s="91" t="s">
        <v>1307</v>
      </c>
      <c r="T973" s="90" t="s">
        <v>1307</v>
      </c>
      <c r="U973" s="91" t="s">
        <v>1307</v>
      </c>
      <c r="V973" s="91" t="s">
        <v>1307</v>
      </c>
    </row>
    <row r="974" spans="1:22">
      <c r="A974" s="92" t="s">
        <v>1188</v>
      </c>
      <c r="B974" s="16" t="str">
        <f>VLOOKUP(A974,'Planning Periods'!$E$2:$N$540,10,FALSE)</f>
        <v>12/31/2015 - 12/31/2023</v>
      </c>
      <c r="C974" s="91">
        <v>2015</v>
      </c>
      <c r="D974" s="91" t="str">
        <f t="shared" si="14"/>
        <v>King City 2015</v>
      </c>
      <c r="E974" s="91">
        <v>43</v>
      </c>
      <c r="F974" s="363">
        <v>0</v>
      </c>
      <c r="G974" s="91">
        <v>0</v>
      </c>
      <c r="H974" s="91">
        <v>0</v>
      </c>
      <c r="I974" s="90"/>
      <c r="J974" s="91">
        <v>28</v>
      </c>
      <c r="K974" s="363">
        <v>0</v>
      </c>
      <c r="L974" s="91">
        <v>0</v>
      </c>
      <c r="M974" s="91">
        <v>0</v>
      </c>
      <c r="N974" s="90"/>
      <c r="O974" s="91">
        <v>33</v>
      </c>
      <c r="P974" s="91">
        <v>0</v>
      </c>
      <c r="Q974" s="90"/>
      <c r="R974" s="91">
        <v>76</v>
      </c>
      <c r="S974" s="91">
        <v>25</v>
      </c>
      <c r="T974" s="90">
        <v>0</v>
      </c>
      <c r="U974" s="91">
        <v>180</v>
      </c>
      <c r="V974" s="91">
        <v>25</v>
      </c>
    </row>
    <row r="975" spans="1:22">
      <c r="A975" s="92" t="s">
        <v>1188</v>
      </c>
      <c r="B975" s="16" t="str">
        <f>VLOOKUP(A975,'Planning Periods'!$E$2:$N$540,10,FALSE)</f>
        <v>12/31/2015 - 12/31/2023</v>
      </c>
      <c r="C975" s="91">
        <v>2016</v>
      </c>
      <c r="D975" s="91" t="str">
        <f t="shared" si="14"/>
        <v>King City 2016</v>
      </c>
      <c r="E975" s="91">
        <v>43</v>
      </c>
      <c r="F975" s="363">
        <v>0</v>
      </c>
      <c r="G975" s="91">
        <v>0</v>
      </c>
      <c r="H975" s="91">
        <v>0</v>
      </c>
      <c r="I975" s="90"/>
      <c r="J975" s="91">
        <v>28</v>
      </c>
      <c r="K975" s="363">
        <v>4</v>
      </c>
      <c r="L975" s="91">
        <v>4</v>
      </c>
      <c r="M975" s="91">
        <v>0</v>
      </c>
      <c r="N975" s="90"/>
      <c r="O975" s="91">
        <v>33</v>
      </c>
      <c r="P975" s="91">
        <v>1</v>
      </c>
      <c r="Q975" s="90"/>
      <c r="R975" s="91">
        <v>76</v>
      </c>
      <c r="S975" s="91">
        <v>30</v>
      </c>
      <c r="T975" s="90">
        <v>0</v>
      </c>
      <c r="U975" s="91">
        <v>180</v>
      </c>
      <c r="V975" s="91">
        <v>35</v>
      </c>
    </row>
    <row r="976" spans="1:22">
      <c r="A976" s="92" t="s">
        <v>1188</v>
      </c>
      <c r="B976" s="16" t="str">
        <f>VLOOKUP(A976,'Planning Periods'!$E$2:$N$540,10,FALSE)</f>
        <v>12/31/2015 - 12/31/2023</v>
      </c>
      <c r="C976" s="91">
        <v>2017</v>
      </c>
      <c r="D976" s="91" t="str">
        <f t="shared" si="14"/>
        <v>King City 2017</v>
      </c>
      <c r="E976" s="91">
        <v>43</v>
      </c>
      <c r="F976" s="363">
        <v>0</v>
      </c>
      <c r="G976" s="91">
        <v>0</v>
      </c>
      <c r="H976" s="91">
        <v>0</v>
      </c>
      <c r="I976" s="90"/>
      <c r="J976" s="91">
        <v>28</v>
      </c>
      <c r="K976" s="363">
        <v>2</v>
      </c>
      <c r="L976" s="91">
        <v>2</v>
      </c>
      <c r="M976" s="91">
        <v>0</v>
      </c>
      <c r="N976" s="90"/>
      <c r="O976" s="91">
        <v>33</v>
      </c>
      <c r="P976" s="91">
        <v>5</v>
      </c>
      <c r="Q976" s="90"/>
      <c r="R976" s="91">
        <v>76</v>
      </c>
      <c r="S976" s="91">
        <v>31</v>
      </c>
      <c r="T976" s="90">
        <v>0</v>
      </c>
      <c r="U976" s="91">
        <v>180</v>
      </c>
      <c r="V976" s="91">
        <v>38</v>
      </c>
    </row>
    <row r="977" spans="1:22">
      <c r="A977" s="92" t="s">
        <v>1189</v>
      </c>
      <c r="B977" s="16" t="str">
        <f>VLOOKUP(A977,'Planning Periods'!$E$2:$N$540,10,FALSE)</f>
        <v>01/31/2016 - 01/31/2024</v>
      </c>
      <c r="C977" s="91">
        <v>2014</v>
      </c>
      <c r="D977" s="91" t="str">
        <f t="shared" si="14"/>
        <v>Kings County - Unincorporated 2014</v>
      </c>
      <c r="E977" s="91" t="s">
        <v>1307</v>
      </c>
      <c r="F977" s="363" t="s">
        <v>1307</v>
      </c>
      <c r="G977" s="91" t="s">
        <v>1307</v>
      </c>
      <c r="H977" s="91" t="s">
        <v>1307</v>
      </c>
      <c r="I977" s="90"/>
      <c r="J977" s="91" t="s">
        <v>1307</v>
      </c>
      <c r="K977" s="363" t="s">
        <v>1307</v>
      </c>
      <c r="L977" s="91" t="s">
        <v>1307</v>
      </c>
      <c r="M977" s="91" t="s">
        <v>1307</v>
      </c>
      <c r="N977" s="90"/>
      <c r="O977" s="91" t="s">
        <v>1307</v>
      </c>
      <c r="P977" s="91" t="s">
        <v>1307</v>
      </c>
      <c r="Q977" s="90"/>
      <c r="R977" s="91" t="s">
        <v>1307</v>
      </c>
      <c r="S977" s="91" t="s">
        <v>1307</v>
      </c>
      <c r="T977" s="90" t="s">
        <v>1307</v>
      </c>
      <c r="U977" s="91" t="s">
        <v>1307</v>
      </c>
      <c r="V977" s="91" t="s">
        <v>1307</v>
      </c>
    </row>
    <row r="978" spans="1:22">
      <c r="A978" s="92" t="s">
        <v>1189</v>
      </c>
      <c r="B978" s="16" t="str">
        <f>VLOOKUP(A978,'Planning Periods'!$E$2:$N$540,10,FALSE)</f>
        <v>01/31/2016 - 01/31/2024</v>
      </c>
      <c r="C978" s="91">
        <v>2015</v>
      </c>
      <c r="D978" s="91" t="str">
        <f t="shared" si="14"/>
        <v>Kings County - Unincorporated 2015</v>
      </c>
      <c r="E978" s="91" t="s">
        <v>1307</v>
      </c>
      <c r="F978" s="363" t="s">
        <v>1307</v>
      </c>
      <c r="G978" s="91" t="s">
        <v>1307</v>
      </c>
      <c r="H978" s="91" t="s">
        <v>1307</v>
      </c>
      <c r="I978" s="90"/>
      <c r="J978" s="91" t="s">
        <v>1307</v>
      </c>
      <c r="K978" s="363" t="s">
        <v>1307</v>
      </c>
      <c r="L978" s="91" t="s">
        <v>1307</v>
      </c>
      <c r="M978" s="91" t="s">
        <v>1307</v>
      </c>
      <c r="N978" s="90"/>
      <c r="O978" s="91" t="s">
        <v>1307</v>
      </c>
      <c r="P978" s="91" t="s">
        <v>1307</v>
      </c>
      <c r="Q978" s="90"/>
      <c r="R978" s="91" t="s">
        <v>1307</v>
      </c>
      <c r="S978" s="91" t="s">
        <v>1307</v>
      </c>
      <c r="T978" s="90" t="s">
        <v>1307</v>
      </c>
      <c r="U978" s="91" t="s">
        <v>1307</v>
      </c>
      <c r="V978" s="91" t="s">
        <v>1307</v>
      </c>
    </row>
    <row r="979" spans="1:22">
      <c r="A979" s="92" t="s">
        <v>1189</v>
      </c>
      <c r="B979" s="16" t="str">
        <f>VLOOKUP(A979,'Planning Periods'!$E$2:$N$540,10,FALSE)</f>
        <v>01/31/2016 - 01/31/2024</v>
      </c>
      <c r="C979" s="91">
        <v>2016</v>
      </c>
      <c r="D979" s="91" t="str">
        <f t="shared" si="14"/>
        <v>Kings County - Unincorporated 2016</v>
      </c>
      <c r="E979" s="91" t="s">
        <v>1307</v>
      </c>
      <c r="F979" s="363" t="s">
        <v>1307</v>
      </c>
      <c r="G979" s="91" t="s">
        <v>1307</v>
      </c>
      <c r="H979" s="91" t="s">
        <v>1307</v>
      </c>
      <c r="I979" s="90"/>
      <c r="J979" s="91" t="s">
        <v>1307</v>
      </c>
      <c r="K979" s="363" t="s">
        <v>1307</v>
      </c>
      <c r="L979" s="91" t="s">
        <v>1307</v>
      </c>
      <c r="M979" s="91" t="s">
        <v>1307</v>
      </c>
      <c r="N979" s="90"/>
      <c r="O979" s="91" t="s">
        <v>1307</v>
      </c>
      <c r="P979" s="91" t="s">
        <v>1307</v>
      </c>
      <c r="Q979" s="90"/>
      <c r="R979" s="91" t="s">
        <v>1307</v>
      </c>
      <c r="S979" s="91" t="s">
        <v>1307</v>
      </c>
      <c r="T979" s="90" t="s">
        <v>1307</v>
      </c>
      <c r="U979" s="91" t="s">
        <v>1307</v>
      </c>
      <c r="V979" s="91" t="s">
        <v>1307</v>
      </c>
    </row>
    <row r="980" spans="1:22">
      <c r="A980" s="92" t="s">
        <v>1189</v>
      </c>
      <c r="B980" s="16" t="str">
        <f>VLOOKUP(A980,'Planning Periods'!$E$2:$N$540,10,FALSE)</f>
        <v>01/31/2016 - 01/31/2024</v>
      </c>
      <c r="C980" s="91">
        <v>2017</v>
      </c>
      <c r="D980" s="91" t="str">
        <f t="shared" si="14"/>
        <v>Kings County - Unincorporated 2017</v>
      </c>
      <c r="E980" s="91">
        <v>186</v>
      </c>
      <c r="F980" s="363">
        <v>0</v>
      </c>
      <c r="G980" s="91">
        <v>0</v>
      </c>
      <c r="H980" s="91">
        <v>0</v>
      </c>
      <c r="I980" s="90"/>
      <c r="J980" s="91">
        <v>138</v>
      </c>
      <c r="K980" s="363">
        <v>8</v>
      </c>
      <c r="L980" s="91">
        <v>8</v>
      </c>
      <c r="M980" s="91">
        <v>0</v>
      </c>
      <c r="N980" s="90"/>
      <c r="O980" s="91">
        <v>147</v>
      </c>
      <c r="P980" s="91">
        <v>1</v>
      </c>
      <c r="Q980" s="90"/>
      <c r="R980" s="91">
        <v>347</v>
      </c>
      <c r="S980" s="91">
        <v>8</v>
      </c>
      <c r="T980" s="90">
        <v>0</v>
      </c>
      <c r="U980" s="91">
        <v>818</v>
      </c>
      <c r="V980" s="91">
        <v>17</v>
      </c>
    </row>
    <row r="981" spans="1:22">
      <c r="A981" t="s">
        <v>1186</v>
      </c>
      <c r="B981" s="16" t="str">
        <f>VLOOKUP(A981,'Planning Periods'!$E$2:$N$540,10,FALSE)</f>
        <v>12/31/2015 - 12/31/2023</v>
      </c>
      <c r="C981" s="91">
        <v>2013</v>
      </c>
      <c r="D981" s="91" t="str">
        <f t="shared" si="14"/>
        <v>Kingsburg 2013</v>
      </c>
      <c r="E981" s="91" t="s">
        <v>1307</v>
      </c>
      <c r="F981" s="363" t="s">
        <v>1307</v>
      </c>
      <c r="G981" s="91" t="s">
        <v>1307</v>
      </c>
      <c r="H981" s="91" t="s">
        <v>1307</v>
      </c>
      <c r="I981" s="90"/>
      <c r="J981" s="91" t="s">
        <v>1307</v>
      </c>
      <c r="K981" s="363" t="s">
        <v>1307</v>
      </c>
      <c r="L981" s="91" t="s">
        <v>1307</v>
      </c>
      <c r="M981" s="91" t="s">
        <v>1307</v>
      </c>
      <c r="N981" s="90"/>
      <c r="O981" s="91" t="s">
        <v>1307</v>
      </c>
      <c r="P981" s="91" t="s">
        <v>1307</v>
      </c>
      <c r="Q981" s="90"/>
      <c r="R981" s="91" t="s">
        <v>1307</v>
      </c>
      <c r="S981" s="91" t="s">
        <v>1307</v>
      </c>
      <c r="T981" s="90" t="s">
        <v>1307</v>
      </c>
      <c r="U981" s="91" t="s">
        <v>1307</v>
      </c>
      <c r="V981" s="91" t="s">
        <v>1307</v>
      </c>
    </row>
    <row r="982" spans="1:22">
      <c r="A982" t="s">
        <v>1186</v>
      </c>
      <c r="B982" s="16" t="str">
        <f>VLOOKUP(A982,'Planning Periods'!$E$2:$N$540,10,FALSE)</f>
        <v>12/31/2015 - 12/31/2023</v>
      </c>
      <c r="C982" s="91">
        <v>2014</v>
      </c>
      <c r="D982" s="91" t="str">
        <f t="shared" si="14"/>
        <v>Kingsburg 2014</v>
      </c>
      <c r="E982" s="363" t="s">
        <v>1307</v>
      </c>
      <c r="F982" s="363" t="s">
        <v>1307</v>
      </c>
      <c r="G982" s="363" t="s">
        <v>1307</v>
      </c>
      <c r="H982" s="363" t="s">
        <v>1307</v>
      </c>
      <c r="I982" s="363">
        <v>0</v>
      </c>
      <c r="J982" s="363" t="s">
        <v>1307</v>
      </c>
      <c r="K982" s="363" t="s">
        <v>1307</v>
      </c>
      <c r="L982" s="363" t="s">
        <v>1307</v>
      </c>
      <c r="M982" s="363" t="s">
        <v>1307</v>
      </c>
      <c r="N982" s="363">
        <v>0</v>
      </c>
      <c r="O982" s="363" t="s">
        <v>1307</v>
      </c>
      <c r="P982" s="363" t="s">
        <v>1307</v>
      </c>
      <c r="Q982" s="363"/>
      <c r="R982" s="363" t="s">
        <v>1307</v>
      </c>
      <c r="S982" s="363" t="s">
        <v>1307</v>
      </c>
      <c r="T982" s="363" t="s">
        <v>1307</v>
      </c>
      <c r="U982" s="363" t="s">
        <v>1307</v>
      </c>
      <c r="V982" s="363" t="s">
        <v>1307</v>
      </c>
    </row>
    <row r="983" spans="1:22">
      <c r="A983" t="s">
        <v>1186</v>
      </c>
      <c r="B983" s="16" t="str">
        <f>VLOOKUP(A983,'Planning Periods'!$E$2:$N$540,10,FALSE)</f>
        <v>12/31/2015 - 12/31/2023</v>
      </c>
      <c r="C983" s="91">
        <v>2015</v>
      </c>
      <c r="D983" s="91" t="str">
        <f t="shared" si="14"/>
        <v>Kingsburg 2015</v>
      </c>
      <c r="E983" t="s">
        <v>1307</v>
      </c>
      <c r="F983" t="s">
        <v>1307</v>
      </c>
      <c r="G983" t="s">
        <v>1307</v>
      </c>
      <c r="H983" t="s">
        <v>1307</v>
      </c>
      <c r="J983" t="s">
        <v>1307</v>
      </c>
      <c r="K983" t="s">
        <v>1307</v>
      </c>
      <c r="L983" t="s">
        <v>1307</v>
      </c>
      <c r="M983" t="s">
        <v>1307</v>
      </c>
      <c r="O983" t="s">
        <v>1307</v>
      </c>
      <c r="P983" t="s">
        <v>1307</v>
      </c>
      <c r="R983" t="s">
        <v>1307</v>
      </c>
      <c r="S983" t="s">
        <v>1307</v>
      </c>
      <c r="T983" t="s">
        <v>1307</v>
      </c>
      <c r="U983" t="s">
        <v>1307</v>
      </c>
      <c r="V983" t="s">
        <v>1307</v>
      </c>
    </row>
    <row r="984" spans="1:22">
      <c r="A984" t="s">
        <v>1186</v>
      </c>
      <c r="B984" s="16" t="str">
        <f>VLOOKUP(A984,'Planning Periods'!$E$2:$N$540,10,FALSE)</f>
        <v>12/31/2015 - 12/31/2023</v>
      </c>
      <c r="C984" s="91">
        <v>2016</v>
      </c>
      <c r="D984" s="91" t="str">
        <f t="shared" si="14"/>
        <v>Kingsburg 2016</v>
      </c>
      <c r="E984" t="s">
        <v>1307</v>
      </c>
      <c r="F984" t="s">
        <v>1307</v>
      </c>
      <c r="G984" t="s">
        <v>1307</v>
      </c>
      <c r="H984" t="s">
        <v>1307</v>
      </c>
      <c r="J984" t="s">
        <v>1307</v>
      </c>
      <c r="K984" t="s">
        <v>1307</v>
      </c>
      <c r="L984" t="s">
        <v>1307</v>
      </c>
      <c r="M984" t="s">
        <v>1307</v>
      </c>
      <c r="O984" t="s">
        <v>1307</v>
      </c>
      <c r="P984" t="s">
        <v>1307</v>
      </c>
      <c r="R984" t="s">
        <v>1307</v>
      </c>
      <c r="S984" t="s">
        <v>1307</v>
      </c>
      <c r="T984" t="s">
        <v>1307</v>
      </c>
      <c r="U984" t="s">
        <v>1307</v>
      </c>
      <c r="V984" t="s">
        <v>1307</v>
      </c>
    </row>
    <row r="985" spans="1:22">
      <c r="A985" t="s">
        <v>1186</v>
      </c>
      <c r="B985" s="16" t="str">
        <f>VLOOKUP(A985,'Planning Periods'!$E$2:$N$540,10,FALSE)</f>
        <v>12/31/2015 - 12/31/2023</v>
      </c>
      <c r="C985" s="91">
        <v>2017</v>
      </c>
      <c r="D985" s="91" t="str">
        <f t="shared" si="14"/>
        <v>Kingsburg 2017</v>
      </c>
      <c r="E985">
        <v>113</v>
      </c>
      <c r="F985">
        <v>0</v>
      </c>
      <c r="G985">
        <v>0</v>
      </c>
      <c r="H985">
        <v>0</v>
      </c>
      <c r="J985">
        <v>70</v>
      </c>
      <c r="K985">
        <v>0</v>
      </c>
      <c r="L985">
        <v>0</v>
      </c>
      <c r="M985">
        <v>0</v>
      </c>
      <c r="O985">
        <v>60</v>
      </c>
      <c r="P985">
        <v>19</v>
      </c>
      <c r="R985">
        <v>131</v>
      </c>
      <c r="S985">
        <v>0</v>
      </c>
      <c r="T985">
        <v>0</v>
      </c>
      <c r="U985">
        <v>374</v>
      </c>
      <c r="V985">
        <v>19</v>
      </c>
    </row>
    <row r="986" spans="1:22">
      <c r="A986" s="92" t="s">
        <v>1029</v>
      </c>
      <c r="B986" s="16"/>
      <c r="C986" s="91">
        <v>2013</v>
      </c>
      <c r="D986" s="91" t="str">
        <f t="shared" si="14"/>
        <v>La Canada Flintridge 2013</v>
      </c>
      <c r="E986" t="s">
        <v>1307</v>
      </c>
      <c r="F986" t="s">
        <v>1307</v>
      </c>
      <c r="G986" t="s">
        <v>1307</v>
      </c>
      <c r="H986" t="s">
        <v>1307</v>
      </c>
      <c r="J986" t="s">
        <v>1307</v>
      </c>
      <c r="K986" t="s">
        <v>1307</v>
      </c>
      <c r="L986" t="s">
        <v>1307</v>
      </c>
      <c r="M986" t="s">
        <v>1307</v>
      </c>
      <c r="O986" t="s">
        <v>1307</v>
      </c>
      <c r="P986" t="s">
        <v>1307</v>
      </c>
      <c r="R986" t="s">
        <v>1307</v>
      </c>
      <c r="S986" t="s">
        <v>1307</v>
      </c>
      <c r="T986" t="s">
        <v>1307</v>
      </c>
      <c r="U986" t="s">
        <v>1307</v>
      </c>
      <c r="V986" t="s">
        <v>1307</v>
      </c>
    </row>
    <row r="987" spans="1:22">
      <c r="A987" s="92" t="s">
        <v>1029</v>
      </c>
      <c r="B987" s="16" t="str">
        <f>VLOOKUP(A987,'Planning Periods'!$E$2:$N$540,10,FALSE)</f>
        <v>10/15/2021 - 10/15/2029</v>
      </c>
      <c r="C987" s="91">
        <v>2014</v>
      </c>
      <c r="D987" s="91" t="str">
        <f t="shared" si="14"/>
        <v>La Canada Flintridge 2014</v>
      </c>
      <c r="E987" s="91">
        <v>92</v>
      </c>
      <c r="F987" s="363">
        <v>0</v>
      </c>
      <c r="G987" s="91">
        <v>0</v>
      </c>
      <c r="H987" s="91">
        <v>0</v>
      </c>
      <c r="I987" s="90"/>
      <c r="J987" s="91">
        <v>57</v>
      </c>
      <c r="K987" s="363">
        <v>0</v>
      </c>
      <c r="L987" s="91">
        <v>0</v>
      </c>
      <c r="M987" s="91">
        <v>0</v>
      </c>
      <c r="N987" s="90"/>
      <c r="O987" s="91">
        <v>62</v>
      </c>
      <c r="P987" s="91">
        <v>0</v>
      </c>
      <c r="Q987" s="90"/>
      <c r="R987" s="91">
        <v>132</v>
      </c>
      <c r="S987" s="91">
        <v>5</v>
      </c>
      <c r="T987" s="90">
        <v>0</v>
      </c>
      <c r="U987" s="91">
        <v>343</v>
      </c>
      <c r="V987" s="91">
        <v>5</v>
      </c>
    </row>
    <row r="988" spans="1:22">
      <c r="A988" s="92" t="s">
        <v>1029</v>
      </c>
      <c r="B988" s="16" t="str">
        <f>VLOOKUP(A988,'Planning Periods'!$E$2:$N$540,10,FALSE)</f>
        <v>10/15/2021 - 10/15/2029</v>
      </c>
      <c r="C988" s="91">
        <v>2015</v>
      </c>
      <c r="D988" s="91" t="str">
        <f t="shared" si="14"/>
        <v>La Canada Flintridge 2015</v>
      </c>
      <c r="E988" s="91">
        <v>92</v>
      </c>
      <c r="F988" s="363">
        <v>0</v>
      </c>
      <c r="G988" s="91">
        <v>0</v>
      </c>
      <c r="H988" s="91">
        <v>0</v>
      </c>
      <c r="I988" s="90"/>
      <c r="J988" s="91">
        <v>57</v>
      </c>
      <c r="K988" s="363">
        <v>0</v>
      </c>
      <c r="L988" s="91">
        <v>0</v>
      </c>
      <c r="M988" s="91">
        <v>0</v>
      </c>
      <c r="N988" s="90"/>
      <c r="O988" s="91">
        <v>62</v>
      </c>
      <c r="P988" s="91">
        <v>0</v>
      </c>
      <c r="Q988" s="90"/>
      <c r="R988" s="91">
        <v>132</v>
      </c>
      <c r="S988" s="91">
        <v>18</v>
      </c>
      <c r="T988" s="90">
        <v>0</v>
      </c>
      <c r="U988" s="91">
        <v>343</v>
      </c>
      <c r="V988" s="91">
        <v>18</v>
      </c>
    </row>
    <row r="989" spans="1:22">
      <c r="A989" s="92" t="s">
        <v>1029</v>
      </c>
      <c r="B989" s="16" t="str">
        <f>VLOOKUP(A989,'Planning Periods'!$E$2:$N$540,10,FALSE)</f>
        <v>10/15/2021 - 10/15/2029</v>
      </c>
      <c r="C989" s="91">
        <v>2016</v>
      </c>
      <c r="D989" s="91" t="str">
        <f t="shared" si="14"/>
        <v>La Canada Flintridge 2016</v>
      </c>
      <c r="E989" s="91">
        <v>92</v>
      </c>
      <c r="F989" s="363">
        <v>0</v>
      </c>
      <c r="G989" s="91">
        <v>0</v>
      </c>
      <c r="H989" s="91">
        <v>0</v>
      </c>
      <c r="I989" s="90"/>
      <c r="J989" s="91">
        <v>57</v>
      </c>
      <c r="K989" s="363">
        <v>0</v>
      </c>
      <c r="L989" s="91">
        <v>0</v>
      </c>
      <c r="M989" s="91">
        <v>0</v>
      </c>
      <c r="N989" s="90"/>
      <c r="O989" s="91">
        <v>62</v>
      </c>
      <c r="P989" s="91">
        <v>0</v>
      </c>
      <c r="Q989" s="90"/>
      <c r="R989" s="91">
        <v>132</v>
      </c>
      <c r="S989" s="91">
        <v>0</v>
      </c>
      <c r="T989" s="90">
        <v>0</v>
      </c>
      <c r="U989" s="91">
        <v>343</v>
      </c>
      <c r="V989" s="91">
        <v>0</v>
      </c>
    </row>
    <row r="990" spans="1:22">
      <c r="A990" s="92" t="s">
        <v>1029</v>
      </c>
      <c r="B990" s="16" t="str">
        <f>VLOOKUP(A990,'Planning Periods'!$E$2:$N$540,10,FALSE)</f>
        <v>10/15/2021 - 10/15/2029</v>
      </c>
      <c r="C990" s="91">
        <v>2017</v>
      </c>
      <c r="D990" s="91" t="str">
        <f t="shared" si="14"/>
        <v>La Canada Flintridge 2017</v>
      </c>
      <c r="E990" s="91">
        <v>92</v>
      </c>
      <c r="F990" s="363">
        <v>0</v>
      </c>
      <c r="G990" s="91">
        <v>0</v>
      </c>
      <c r="H990" s="91">
        <v>0</v>
      </c>
      <c r="I990" s="90"/>
      <c r="J990" s="91">
        <v>57</v>
      </c>
      <c r="K990" s="363">
        <v>0</v>
      </c>
      <c r="L990" s="91">
        <v>0</v>
      </c>
      <c r="M990" s="91">
        <v>0</v>
      </c>
      <c r="N990" s="90"/>
      <c r="O990" s="91">
        <v>62</v>
      </c>
      <c r="P990" s="91">
        <v>0</v>
      </c>
      <c r="Q990" s="90"/>
      <c r="R990" s="91">
        <v>132</v>
      </c>
      <c r="S990" s="91">
        <v>11</v>
      </c>
      <c r="T990" s="90">
        <v>0</v>
      </c>
      <c r="U990" s="91">
        <v>343</v>
      </c>
      <c r="V990" s="91">
        <v>11</v>
      </c>
    </row>
    <row r="991" spans="1:22">
      <c r="A991" s="92" t="s">
        <v>941</v>
      </c>
      <c r="B991" s="16"/>
      <c r="C991" s="91">
        <v>2013</v>
      </c>
      <c r="D991" s="91" t="str">
        <f t="shared" si="14"/>
        <v>La Habra 2013</v>
      </c>
      <c r="E991" s="91">
        <v>1</v>
      </c>
      <c r="F991" s="363">
        <v>0</v>
      </c>
      <c r="G991" s="91">
        <v>0</v>
      </c>
      <c r="H991" s="91">
        <v>0</v>
      </c>
      <c r="I991" s="90"/>
      <c r="J991" s="91">
        <v>77</v>
      </c>
      <c r="K991" s="363">
        <v>0</v>
      </c>
      <c r="L991" s="91">
        <v>0</v>
      </c>
      <c r="M991" s="91">
        <v>0</v>
      </c>
      <c r="N991" s="90"/>
      <c r="O991" s="91">
        <v>1</v>
      </c>
      <c r="P991" s="91">
        <v>0</v>
      </c>
      <c r="Q991" s="90"/>
      <c r="R991" s="91">
        <v>1</v>
      </c>
      <c r="S991" s="91">
        <v>4</v>
      </c>
      <c r="T991" s="90">
        <v>0</v>
      </c>
      <c r="U991" s="91">
        <v>80</v>
      </c>
      <c r="V991" s="91">
        <v>4</v>
      </c>
    </row>
    <row r="992" spans="1:22">
      <c r="A992" s="92" t="s">
        <v>941</v>
      </c>
      <c r="B992" s="16" t="str">
        <f>VLOOKUP(A992,'Planning Periods'!$E$2:$N$540,10,FALSE)</f>
        <v>10/15/2021 - 10/15/2029</v>
      </c>
      <c r="C992" s="91">
        <v>2014</v>
      </c>
      <c r="D992" s="91" t="str">
        <f t="shared" si="14"/>
        <v>La Habra 2014</v>
      </c>
      <c r="E992" s="91">
        <v>1</v>
      </c>
      <c r="F992" s="363">
        <v>0</v>
      </c>
      <c r="G992" s="91">
        <v>0</v>
      </c>
      <c r="H992" s="91">
        <v>0</v>
      </c>
      <c r="I992" s="90"/>
      <c r="J992" s="91">
        <v>77</v>
      </c>
      <c r="K992" s="363">
        <v>0</v>
      </c>
      <c r="L992" s="91">
        <v>0</v>
      </c>
      <c r="M992" s="91">
        <v>0</v>
      </c>
      <c r="N992" s="90"/>
      <c r="O992" s="91">
        <v>1</v>
      </c>
      <c r="P992" s="91">
        <v>7</v>
      </c>
      <c r="Q992" s="90"/>
      <c r="R992" s="91">
        <v>1</v>
      </c>
      <c r="S992" s="91">
        <v>0</v>
      </c>
      <c r="T992" s="90">
        <v>0</v>
      </c>
      <c r="U992" s="91">
        <v>80</v>
      </c>
      <c r="V992" s="91">
        <v>7</v>
      </c>
    </row>
    <row r="993" spans="1:22">
      <c r="A993" s="92" t="s">
        <v>941</v>
      </c>
      <c r="B993" s="16" t="str">
        <f>VLOOKUP(A993,'Planning Periods'!$E$2:$N$540,10,FALSE)</f>
        <v>10/15/2021 - 10/15/2029</v>
      </c>
      <c r="C993" s="91">
        <v>2015</v>
      </c>
      <c r="D993" s="91" t="str">
        <f t="shared" si="14"/>
        <v>La Habra 2015</v>
      </c>
      <c r="E993" s="91">
        <v>1</v>
      </c>
      <c r="F993" s="363">
        <v>0</v>
      </c>
      <c r="G993" s="91">
        <v>0</v>
      </c>
      <c r="H993" s="91">
        <v>0</v>
      </c>
      <c r="I993" s="90"/>
      <c r="J993" s="91">
        <v>77</v>
      </c>
      <c r="K993" s="363">
        <v>3</v>
      </c>
      <c r="L993" s="91">
        <v>3</v>
      </c>
      <c r="M993" s="91">
        <v>0</v>
      </c>
      <c r="N993" s="90"/>
      <c r="O993" s="91">
        <v>1</v>
      </c>
      <c r="P993" s="91">
        <v>4</v>
      </c>
      <c r="Q993" s="90"/>
      <c r="R993" s="91">
        <v>1</v>
      </c>
      <c r="S993" s="91">
        <v>22</v>
      </c>
      <c r="T993" s="90">
        <v>0</v>
      </c>
      <c r="U993" s="91">
        <v>80</v>
      </c>
      <c r="V993" s="91">
        <v>29</v>
      </c>
    </row>
    <row r="994" spans="1:22">
      <c r="A994" s="92" t="s">
        <v>941</v>
      </c>
      <c r="B994" s="16" t="str">
        <f>VLOOKUP(A994,'Planning Periods'!$E$2:$N$540,10,FALSE)</f>
        <v>10/15/2021 - 10/15/2029</v>
      </c>
      <c r="C994" s="91">
        <v>2016</v>
      </c>
      <c r="D994" s="91" t="str">
        <f t="shared" si="14"/>
        <v>La Habra 2016</v>
      </c>
      <c r="E994" s="91">
        <v>1</v>
      </c>
      <c r="F994" s="363">
        <v>0</v>
      </c>
      <c r="G994" s="91">
        <v>0</v>
      </c>
      <c r="H994" s="91">
        <v>0</v>
      </c>
      <c r="I994" s="90"/>
      <c r="J994" s="91">
        <v>77</v>
      </c>
      <c r="K994" s="363">
        <v>0</v>
      </c>
      <c r="L994" s="91">
        <v>0</v>
      </c>
      <c r="M994" s="91">
        <v>0</v>
      </c>
      <c r="N994" s="90"/>
      <c r="O994" s="91">
        <v>1</v>
      </c>
      <c r="P994" s="91">
        <v>0</v>
      </c>
      <c r="Q994" s="90"/>
      <c r="R994" s="91">
        <v>1</v>
      </c>
      <c r="S994" s="91">
        <v>357</v>
      </c>
      <c r="T994" s="90">
        <v>0</v>
      </c>
      <c r="U994" s="91">
        <v>80</v>
      </c>
      <c r="V994" s="91">
        <v>357</v>
      </c>
    </row>
    <row r="995" spans="1:22">
      <c r="A995" s="92" t="s">
        <v>941</v>
      </c>
      <c r="B995" s="16" t="str">
        <f>VLOOKUP(A995,'Planning Periods'!$E$2:$N$540,10,FALSE)</f>
        <v>10/15/2021 - 10/15/2029</v>
      </c>
      <c r="C995" s="91">
        <v>2017</v>
      </c>
      <c r="D995" s="91" t="str">
        <f t="shared" si="14"/>
        <v>La Habra 2017</v>
      </c>
      <c r="E995" s="91">
        <v>1</v>
      </c>
      <c r="F995" s="363">
        <v>0</v>
      </c>
      <c r="G995" s="91">
        <v>0</v>
      </c>
      <c r="H995" s="91">
        <v>0</v>
      </c>
      <c r="I995" s="90"/>
      <c r="J995" s="91">
        <v>77</v>
      </c>
      <c r="K995" s="363">
        <v>0</v>
      </c>
      <c r="L995" s="91">
        <v>0</v>
      </c>
      <c r="M995" s="91">
        <v>0</v>
      </c>
      <c r="N995" s="90"/>
      <c r="O995" s="91">
        <v>1</v>
      </c>
      <c r="P995" s="91">
        <v>0</v>
      </c>
      <c r="Q995" s="90"/>
      <c r="R995" s="91">
        <v>1</v>
      </c>
      <c r="S995" s="91">
        <v>41</v>
      </c>
      <c r="T995" s="90">
        <v>0</v>
      </c>
      <c r="U995" s="91">
        <v>80</v>
      </c>
      <c r="V995" s="91">
        <v>41</v>
      </c>
    </row>
    <row r="996" spans="1:22">
      <c r="A996" t="s">
        <v>1185</v>
      </c>
      <c r="B996" s="16"/>
      <c r="C996" s="91">
        <v>2013</v>
      </c>
      <c r="D996" s="91" t="str">
        <f t="shared" si="14"/>
        <v>La Habra Heights 2013</v>
      </c>
      <c r="E996" s="91" t="s">
        <v>1307</v>
      </c>
      <c r="F996" s="363" t="s">
        <v>1307</v>
      </c>
      <c r="G996" s="91" t="s">
        <v>1307</v>
      </c>
      <c r="H996" s="91" t="s">
        <v>1307</v>
      </c>
      <c r="I996" s="90"/>
      <c r="J996" s="91" t="s">
        <v>1307</v>
      </c>
      <c r="K996" s="363" t="s">
        <v>1307</v>
      </c>
      <c r="L996" s="91" t="s">
        <v>1307</v>
      </c>
      <c r="M996" s="91" t="s">
        <v>1307</v>
      </c>
      <c r="N996" s="90"/>
      <c r="O996" s="91" t="s">
        <v>1307</v>
      </c>
      <c r="P996" s="91" t="s">
        <v>1307</v>
      </c>
      <c r="Q996" s="90"/>
      <c r="R996" s="91" t="s">
        <v>1307</v>
      </c>
      <c r="S996" s="91" t="s">
        <v>1307</v>
      </c>
      <c r="T996" s="90" t="s">
        <v>1307</v>
      </c>
      <c r="U996" s="91" t="s">
        <v>1307</v>
      </c>
      <c r="V996" s="91" t="s">
        <v>1307</v>
      </c>
    </row>
    <row r="997" spans="1:22">
      <c r="A997" t="s">
        <v>1185</v>
      </c>
      <c r="B997" s="16" t="str">
        <f>VLOOKUP(A997,'Planning Periods'!$E$2:$N$540,10,FALSE)</f>
        <v>10/15/2021 - 10/15/2029</v>
      </c>
      <c r="C997" s="91">
        <v>2014</v>
      </c>
      <c r="D997" s="91" t="str">
        <f t="shared" si="14"/>
        <v>La Habra Heights 2014</v>
      </c>
      <c r="E997" s="363" t="s">
        <v>1307</v>
      </c>
      <c r="F997" s="363" t="s">
        <v>1307</v>
      </c>
      <c r="G997" s="363" t="s">
        <v>1307</v>
      </c>
      <c r="H997" s="363" t="s">
        <v>1307</v>
      </c>
      <c r="I997" s="363">
        <v>0</v>
      </c>
      <c r="J997" s="363" t="s">
        <v>1307</v>
      </c>
      <c r="K997" s="363" t="s">
        <v>1307</v>
      </c>
      <c r="L997" s="363" t="s">
        <v>1307</v>
      </c>
      <c r="M997" s="363" t="s">
        <v>1307</v>
      </c>
      <c r="N997" s="363">
        <v>0</v>
      </c>
      <c r="O997" s="363" t="s">
        <v>1307</v>
      </c>
      <c r="P997" s="363" t="s">
        <v>1307</v>
      </c>
      <c r="Q997" s="363"/>
      <c r="R997" s="363" t="s">
        <v>1307</v>
      </c>
      <c r="S997" s="363" t="s">
        <v>1307</v>
      </c>
      <c r="T997" s="363" t="s">
        <v>1307</v>
      </c>
      <c r="U997" s="363" t="s">
        <v>1307</v>
      </c>
      <c r="V997" s="363" t="s">
        <v>1307</v>
      </c>
    </row>
    <row r="998" spans="1:22">
      <c r="A998" t="s">
        <v>1185</v>
      </c>
      <c r="B998" s="16" t="str">
        <f>VLOOKUP(A998,'Planning Periods'!$E$2:$N$540,10,FALSE)</f>
        <v>10/15/2021 - 10/15/2029</v>
      </c>
      <c r="C998" s="91">
        <v>2015</v>
      </c>
      <c r="D998" s="91" t="str">
        <f t="shared" si="14"/>
        <v>La Habra Heights 2015</v>
      </c>
      <c r="E998" t="s">
        <v>1307</v>
      </c>
      <c r="F998" t="s">
        <v>1307</v>
      </c>
      <c r="G998" t="s">
        <v>1307</v>
      </c>
      <c r="H998" t="s">
        <v>1307</v>
      </c>
      <c r="J998" t="s">
        <v>1307</v>
      </c>
      <c r="K998" t="s">
        <v>1307</v>
      </c>
      <c r="L998" t="s">
        <v>1307</v>
      </c>
      <c r="M998" t="s">
        <v>1307</v>
      </c>
      <c r="O998" t="s">
        <v>1307</v>
      </c>
      <c r="P998" t="s">
        <v>1307</v>
      </c>
      <c r="R998" t="s">
        <v>1307</v>
      </c>
      <c r="S998" t="s">
        <v>1307</v>
      </c>
      <c r="T998" t="s">
        <v>1307</v>
      </c>
      <c r="U998" t="s">
        <v>1307</v>
      </c>
      <c r="V998" t="s">
        <v>1307</v>
      </c>
    </row>
    <row r="999" spans="1:22">
      <c r="A999" t="s">
        <v>1185</v>
      </c>
      <c r="B999" s="16" t="str">
        <f>VLOOKUP(A999,'Planning Periods'!$E$2:$N$540,10,FALSE)</f>
        <v>10/15/2021 - 10/15/2029</v>
      </c>
      <c r="C999" s="91">
        <v>2016</v>
      </c>
      <c r="D999" s="91" t="str">
        <f t="shared" si="14"/>
        <v>La Habra Heights 2016</v>
      </c>
      <c r="E999" t="s">
        <v>1307</v>
      </c>
      <c r="F999" t="s">
        <v>1307</v>
      </c>
      <c r="G999" t="s">
        <v>1307</v>
      </c>
      <c r="H999" t="s">
        <v>1307</v>
      </c>
      <c r="J999" t="s">
        <v>1307</v>
      </c>
      <c r="K999" t="s">
        <v>1307</v>
      </c>
      <c r="L999" t="s">
        <v>1307</v>
      </c>
      <c r="M999" t="s">
        <v>1307</v>
      </c>
      <c r="O999" t="s">
        <v>1307</v>
      </c>
      <c r="P999" t="s">
        <v>1307</v>
      </c>
      <c r="R999" t="s">
        <v>1307</v>
      </c>
      <c r="S999" t="s">
        <v>1307</v>
      </c>
      <c r="T999" t="s">
        <v>1307</v>
      </c>
      <c r="U999" t="s">
        <v>1307</v>
      </c>
      <c r="V999" t="s">
        <v>1307</v>
      </c>
    </row>
    <row r="1000" spans="1:22">
      <c r="A1000" t="s">
        <v>1185</v>
      </c>
      <c r="B1000" s="16" t="str">
        <f>VLOOKUP(A1000,'Planning Periods'!$E$2:$N$540,10,FALSE)</f>
        <v>10/15/2021 - 10/15/2029</v>
      </c>
      <c r="C1000" s="91">
        <v>2017</v>
      </c>
      <c r="D1000" s="91" t="str">
        <f t="shared" si="14"/>
        <v>La Habra Heights 2017</v>
      </c>
      <c r="E1000" t="s">
        <v>1307</v>
      </c>
      <c r="F1000" t="s">
        <v>1307</v>
      </c>
      <c r="G1000" t="s">
        <v>1307</v>
      </c>
      <c r="H1000" t="s">
        <v>1307</v>
      </c>
      <c r="J1000" t="s">
        <v>1307</v>
      </c>
      <c r="K1000" t="s">
        <v>1307</v>
      </c>
      <c r="L1000" t="s">
        <v>1307</v>
      </c>
      <c r="M1000" t="s">
        <v>1307</v>
      </c>
      <c r="O1000" t="s">
        <v>1307</v>
      </c>
      <c r="P1000" t="s">
        <v>1307</v>
      </c>
      <c r="R1000" t="s">
        <v>1307</v>
      </c>
      <c r="S1000" t="s">
        <v>1307</v>
      </c>
      <c r="T1000" t="s">
        <v>1307</v>
      </c>
      <c r="U1000" t="s">
        <v>1307</v>
      </c>
      <c r="V1000" t="s">
        <v>1307</v>
      </c>
    </row>
    <row r="1001" spans="1:22">
      <c r="A1001" s="92" t="s">
        <v>1020</v>
      </c>
      <c r="B1001" s="16" t="str">
        <f>VLOOKUP(A1001,'Planning Periods'!$E$2:$N$540,10,FALSE)</f>
        <v>04/30/2021 - 04/30/2029</v>
      </c>
      <c r="C1001" s="91">
        <v>2013</v>
      </c>
      <c r="D1001" s="91" t="str">
        <f t="shared" si="14"/>
        <v>La Mesa 2013</v>
      </c>
      <c r="E1001" s="91">
        <v>430</v>
      </c>
      <c r="F1001" s="363">
        <v>18</v>
      </c>
      <c r="G1001" s="91">
        <v>18</v>
      </c>
      <c r="H1001" s="91">
        <v>0</v>
      </c>
      <c r="I1001" s="90"/>
      <c r="J1001" s="91">
        <v>326</v>
      </c>
      <c r="K1001" s="363">
        <v>0</v>
      </c>
      <c r="L1001" s="91">
        <v>0</v>
      </c>
      <c r="M1001" s="91">
        <v>0</v>
      </c>
      <c r="N1001" s="90"/>
      <c r="O1001" s="91">
        <v>302</v>
      </c>
      <c r="P1001" s="91">
        <v>279</v>
      </c>
      <c r="Q1001" s="90"/>
      <c r="R1001" s="91">
        <v>664</v>
      </c>
      <c r="S1001" s="91">
        <v>241</v>
      </c>
      <c r="T1001" s="90">
        <v>0</v>
      </c>
      <c r="U1001" s="91">
        <v>1722</v>
      </c>
      <c r="V1001" s="91">
        <v>538</v>
      </c>
    </row>
    <row r="1002" spans="1:22">
      <c r="A1002" s="92" t="s">
        <v>1020</v>
      </c>
      <c r="B1002" s="16" t="str">
        <f>VLOOKUP(A1002,'Planning Periods'!$E$2:$N$540,10,FALSE)</f>
        <v>04/30/2021 - 04/30/2029</v>
      </c>
      <c r="C1002" s="91">
        <v>2014</v>
      </c>
      <c r="D1002" s="91" t="str">
        <f t="shared" si="14"/>
        <v>La Mesa 2014</v>
      </c>
      <c r="E1002" s="91">
        <v>430</v>
      </c>
      <c r="F1002" s="363">
        <v>0</v>
      </c>
      <c r="G1002" s="91">
        <v>0</v>
      </c>
      <c r="H1002" s="91">
        <v>0</v>
      </c>
      <c r="I1002" s="90"/>
      <c r="J1002" s="91">
        <v>326</v>
      </c>
      <c r="K1002" s="363">
        <v>1</v>
      </c>
      <c r="L1002" s="91">
        <v>0</v>
      </c>
      <c r="M1002" s="91">
        <v>1</v>
      </c>
      <c r="N1002" s="90"/>
      <c r="O1002" s="91">
        <v>302</v>
      </c>
      <c r="P1002" s="91">
        <v>0</v>
      </c>
      <c r="Q1002" s="90"/>
      <c r="R1002" s="91">
        <v>664</v>
      </c>
      <c r="S1002" s="91">
        <v>310</v>
      </c>
      <c r="T1002" s="90">
        <v>1</v>
      </c>
      <c r="U1002" s="91">
        <v>1722</v>
      </c>
      <c r="V1002" s="91">
        <v>311</v>
      </c>
    </row>
    <row r="1003" spans="1:22">
      <c r="A1003" s="92" t="s">
        <v>1020</v>
      </c>
      <c r="B1003" s="16" t="str">
        <f>VLOOKUP(A1003,'Planning Periods'!$E$2:$N$540,10,FALSE)</f>
        <v>04/30/2021 - 04/30/2029</v>
      </c>
      <c r="C1003" s="91">
        <v>2015</v>
      </c>
      <c r="D1003" s="91" t="str">
        <f t="shared" si="14"/>
        <v>La Mesa 2015</v>
      </c>
      <c r="E1003" s="91">
        <v>430</v>
      </c>
      <c r="F1003" s="363">
        <v>0</v>
      </c>
      <c r="G1003" s="91">
        <v>0</v>
      </c>
      <c r="H1003" s="91">
        <v>0</v>
      </c>
      <c r="I1003" s="90"/>
      <c r="J1003" s="91">
        <v>326</v>
      </c>
      <c r="K1003" s="363">
        <v>1</v>
      </c>
      <c r="L1003" s="91">
        <v>0</v>
      </c>
      <c r="M1003" s="91">
        <v>1</v>
      </c>
      <c r="N1003" s="90"/>
      <c r="O1003" s="91">
        <v>302</v>
      </c>
      <c r="P1003" s="91">
        <v>0</v>
      </c>
      <c r="Q1003" s="90"/>
      <c r="R1003" s="91">
        <v>664</v>
      </c>
      <c r="S1003" s="91">
        <v>28</v>
      </c>
      <c r="T1003" s="90">
        <v>1</v>
      </c>
      <c r="U1003" s="91">
        <v>1722</v>
      </c>
      <c r="V1003" s="91">
        <v>29</v>
      </c>
    </row>
    <row r="1004" spans="1:22">
      <c r="A1004" s="92" t="s">
        <v>1020</v>
      </c>
      <c r="B1004" s="16" t="str">
        <f>VLOOKUP(A1004,'Planning Periods'!$E$2:$N$540,10,FALSE)</f>
        <v>04/30/2021 - 04/30/2029</v>
      </c>
      <c r="C1004" s="91">
        <v>2016</v>
      </c>
      <c r="D1004" s="91" t="str">
        <f t="shared" si="14"/>
        <v>La Mesa 2016</v>
      </c>
      <c r="E1004" s="91">
        <v>430</v>
      </c>
      <c r="F1004" s="363">
        <v>0</v>
      </c>
      <c r="G1004" s="91">
        <v>0</v>
      </c>
      <c r="H1004" s="91">
        <v>0</v>
      </c>
      <c r="I1004" s="90"/>
      <c r="J1004" s="91">
        <v>326</v>
      </c>
      <c r="K1004" s="363">
        <v>0</v>
      </c>
      <c r="L1004" s="91">
        <v>0</v>
      </c>
      <c r="M1004" s="91">
        <v>0</v>
      </c>
      <c r="N1004" s="90"/>
      <c r="O1004" s="91">
        <v>302</v>
      </c>
      <c r="P1004" s="91">
        <v>0</v>
      </c>
      <c r="Q1004" s="90"/>
      <c r="R1004" s="91">
        <v>664</v>
      </c>
      <c r="S1004" s="91">
        <v>106</v>
      </c>
      <c r="T1004" s="90">
        <v>0</v>
      </c>
      <c r="U1004" s="91">
        <v>1722</v>
      </c>
      <c r="V1004" s="91">
        <v>106</v>
      </c>
    </row>
    <row r="1005" spans="1:22">
      <c r="A1005" s="92" t="s">
        <v>1020</v>
      </c>
      <c r="B1005" s="16" t="str">
        <f>VLOOKUP(A1005,'Planning Periods'!$E$2:$N$540,10,FALSE)</f>
        <v>04/30/2021 - 04/30/2029</v>
      </c>
      <c r="C1005" s="91">
        <v>2017</v>
      </c>
      <c r="D1005" s="91" t="str">
        <f t="shared" si="14"/>
        <v>La Mesa 2017</v>
      </c>
      <c r="E1005" s="91">
        <v>430</v>
      </c>
      <c r="F1005" s="363">
        <v>0</v>
      </c>
      <c r="G1005" s="91">
        <v>0</v>
      </c>
      <c r="H1005" s="91">
        <v>0</v>
      </c>
      <c r="I1005" s="90"/>
      <c r="J1005" s="91">
        <v>326</v>
      </c>
      <c r="K1005" s="363">
        <v>7</v>
      </c>
      <c r="L1005" s="91">
        <v>0</v>
      </c>
      <c r="M1005" s="91">
        <v>7</v>
      </c>
      <c r="N1005" s="90"/>
      <c r="O1005" s="91">
        <v>302</v>
      </c>
      <c r="P1005" s="91">
        <v>0</v>
      </c>
      <c r="Q1005" s="90"/>
      <c r="R1005" s="91">
        <v>664</v>
      </c>
      <c r="S1005" s="91">
        <v>24</v>
      </c>
      <c r="T1005" s="90">
        <v>7</v>
      </c>
      <c r="U1005" s="91">
        <v>1722</v>
      </c>
      <c r="V1005" s="91">
        <v>31</v>
      </c>
    </row>
    <row r="1006" spans="1:22">
      <c r="A1006" s="92" t="s">
        <v>1018</v>
      </c>
      <c r="B1006" s="16"/>
      <c r="C1006" s="91">
        <v>2013</v>
      </c>
      <c r="D1006" s="91" t="str">
        <f t="shared" si="14"/>
        <v>La Mirada 2013</v>
      </c>
      <c r="E1006" s="91" t="s">
        <v>1307</v>
      </c>
      <c r="F1006" s="363" t="s">
        <v>1307</v>
      </c>
      <c r="G1006" s="91" t="s">
        <v>1307</v>
      </c>
      <c r="H1006" s="91" t="s">
        <v>1307</v>
      </c>
      <c r="I1006" s="90"/>
      <c r="J1006" s="91" t="s">
        <v>1307</v>
      </c>
      <c r="K1006" s="363" t="s">
        <v>1307</v>
      </c>
      <c r="L1006" s="91" t="s">
        <v>1307</v>
      </c>
      <c r="M1006" s="91" t="s">
        <v>1307</v>
      </c>
      <c r="N1006" s="90"/>
      <c r="O1006" s="91" t="s">
        <v>1307</v>
      </c>
      <c r="P1006" s="91" t="s">
        <v>1307</v>
      </c>
      <c r="Q1006" s="90"/>
      <c r="R1006" s="91" t="s">
        <v>1307</v>
      </c>
      <c r="S1006" s="91" t="s">
        <v>1307</v>
      </c>
      <c r="T1006" s="90" t="s">
        <v>1307</v>
      </c>
      <c r="U1006" s="91" t="s">
        <v>1307</v>
      </c>
      <c r="V1006" s="91" t="s">
        <v>1307</v>
      </c>
    </row>
    <row r="1007" spans="1:22">
      <c r="A1007" s="92" t="s">
        <v>1018</v>
      </c>
      <c r="B1007" s="16" t="str">
        <f>VLOOKUP(A1007,'Planning Periods'!$E$2:$N$540,10,FALSE)</f>
        <v>10/15/2021 - 10/15/2029</v>
      </c>
      <c r="C1007" s="91">
        <v>2014</v>
      </c>
      <c r="D1007" s="91" t="str">
        <f t="shared" si="14"/>
        <v>La Mirada 2014</v>
      </c>
      <c r="E1007" s="91" t="s">
        <v>1307</v>
      </c>
      <c r="F1007" s="363" t="s">
        <v>1307</v>
      </c>
      <c r="G1007" s="91" t="s">
        <v>1307</v>
      </c>
      <c r="H1007" s="91" t="s">
        <v>1307</v>
      </c>
      <c r="I1007" s="90"/>
      <c r="J1007" s="91" t="s">
        <v>1307</v>
      </c>
      <c r="K1007" s="363" t="s">
        <v>1307</v>
      </c>
      <c r="L1007" s="91" t="s">
        <v>1307</v>
      </c>
      <c r="M1007" s="91" t="s">
        <v>1307</v>
      </c>
      <c r="N1007" s="90"/>
      <c r="O1007" s="91" t="s">
        <v>1307</v>
      </c>
      <c r="P1007" s="91" t="s">
        <v>1307</v>
      </c>
      <c r="Q1007" s="90"/>
      <c r="R1007" s="91" t="s">
        <v>1307</v>
      </c>
      <c r="S1007" s="91" t="s">
        <v>1307</v>
      </c>
      <c r="T1007" s="90" t="s">
        <v>1307</v>
      </c>
      <c r="U1007" s="91" t="s">
        <v>1307</v>
      </c>
      <c r="V1007" s="91" t="s">
        <v>1307</v>
      </c>
    </row>
    <row r="1008" spans="1:22">
      <c r="A1008" s="92" t="s">
        <v>1018</v>
      </c>
      <c r="B1008" s="16" t="str">
        <f>VLOOKUP(A1008,'Planning Periods'!$E$2:$N$540,10,FALSE)</f>
        <v>10/15/2021 - 10/15/2029</v>
      </c>
      <c r="C1008" s="91">
        <v>2015</v>
      </c>
      <c r="D1008" s="91" t="str">
        <f t="shared" si="14"/>
        <v>La Mirada 2015</v>
      </c>
      <c r="E1008" s="91" t="s">
        <v>1307</v>
      </c>
      <c r="F1008" s="363" t="s">
        <v>1307</v>
      </c>
      <c r="G1008" s="91" t="s">
        <v>1307</v>
      </c>
      <c r="H1008" s="91" t="s">
        <v>1307</v>
      </c>
      <c r="I1008" s="90"/>
      <c r="J1008" s="91" t="s">
        <v>1307</v>
      </c>
      <c r="K1008" s="363" t="s">
        <v>1307</v>
      </c>
      <c r="L1008" s="91" t="s">
        <v>1307</v>
      </c>
      <c r="M1008" s="91" t="s">
        <v>1307</v>
      </c>
      <c r="N1008" s="90"/>
      <c r="O1008" s="91" t="s">
        <v>1307</v>
      </c>
      <c r="P1008" s="91" t="s">
        <v>1307</v>
      </c>
      <c r="Q1008" s="90"/>
      <c r="R1008" s="91" t="s">
        <v>1307</v>
      </c>
      <c r="S1008" s="91" t="s">
        <v>1307</v>
      </c>
      <c r="T1008" s="90" t="s">
        <v>1307</v>
      </c>
      <c r="U1008" s="91" t="s">
        <v>1307</v>
      </c>
      <c r="V1008" s="91" t="s">
        <v>1307</v>
      </c>
    </row>
    <row r="1009" spans="1:22">
      <c r="A1009" s="92" t="s">
        <v>1018</v>
      </c>
      <c r="B1009" s="16" t="str">
        <f>VLOOKUP(A1009,'Planning Periods'!$E$2:$N$540,10,FALSE)</f>
        <v>10/15/2021 - 10/15/2029</v>
      </c>
      <c r="C1009" s="91">
        <v>2016</v>
      </c>
      <c r="D1009" s="91" t="str">
        <f t="shared" si="14"/>
        <v>La Mirada 2016</v>
      </c>
      <c r="E1009" s="91" t="s">
        <v>1307</v>
      </c>
      <c r="F1009" s="363" t="s">
        <v>1307</v>
      </c>
      <c r="G1009" s="91" t="s">
        <v>1307</v>
      </c>
      <c r="H1009" s="91" t="s">
        <v>1307</v>
      </c>
      <c r="I1009" s="90"/>
      <c r="J1009" s="91" t="s">
        <v>1307</v>
      </c>
      <c r="K1009" s="363" t="s">
        <v>1307</v>
      </c>
      <c r="L1009" s="91" t="s">
        <v>1307</v>
      </c>
      <c r="M1009" s="91" t="s">
        <v>1307</v>
      </c>
      <c r="N1009" s="90"/>
      <c r="O1009" s="91" t="s">
        <v>1307</v>
      </c>
      <c r="P1009" s="91" t="s">
        <v>1307</v>
      </c>
      <c r="Q1009" s="90"/>
      <c r="R1009" s="91" t="s">
        <v>1307</v>
      </c>
      <c r="S1009" s="91" t="s">
        <v>1307</v>
      </c>
      <c r="T1009" s="90" t="s">
        <v>1307</v>
      </c>
      <c r="U1009" s="91" t="s">
        <v>1307</v>
      </c>
      <c r="V1009" s="91" t="s">
        <v>1307</v>
      </c>
    </row>
    <row r="1010" spans="1:22">
      <c r="A1010" s="92" t="s">
        <v>1018</v>
      </c>
      <c r="B1010" s="16" t="str">
        <f>VLOOKUP(A1010,'Planning Periods'!$E$2:$N$540,10,FALSE)</f>
        <v>10/15/2021 - 10/15/2029</v>
      </c>
      <c r="C1010" s="91">
        <v>2017</v>
      </c>
      <c r="D1010" s="91" t="str">
        <f t="shared" si="14"/>
        <v>La Mirada 2017</v>
      </c>
      <c r="E1010" s="91">
        <v>62</v>
      </c>
      <c r="F1010" s="363">
        <v>0</v>
      </c>
      <c r="G1010" s="91">
        <v>0</v>
      </c>
      <c r="H1010" s="91">
        <v>0</v>
      </c>
      <c r="I1010" s="90"/>
      <c r="J1010" s="91">
        <v>37</v>
      </c>
      <c r="K1010" s="363">
        <v>0</v>
      </c>
      <c r="L1010" s="91">
        <v>0</v>
      </c>
      <c r="M1010" s="91">
        <v>0</v>
      </c>
      <c r="N1010" s="90"/>
      <c r="O1010" s="91">
        <v>40</v>
      </c>
      <c r="P1010" s="91">
        <v>1</v>
      </c>
      <c r="Q1010" s="90"/>
      <c r="R1010" s="91">
        <v>96</v>
      </c>
      <c r="S1010" s="91">
        <v>31</v>
      </c>
      <c r="T1010" s="90">
        <v>0</v>
      </c>
      <c r="U1010" s="91">
        <v>235</v>
      </c>
      <c r="V1010" s="91">
        <v>32</v>
      </c>
    </row>
    <row r="1011" spans="1:22">
      <c r="A1011" s="92" t="s">
        <v>924</v>
      </c>
      <c r="B1011" s="16"/>
      <c r="C1011" s="91">
        <v>2013</v>
      </c>
      <c r="D1011" s="91" t="str">
        <f t="shared" si="14"/>
        <v>La Palma 2013</v>
      </c>
      <c r="E1011" s="91" t="s">
        <v>1307</v>
      </c>
      <c r="F1011" s="363" t="s">
        <v>1307</v>
      </c>
      <c r="G1011" s="91" t="s">
        <v>1307</v>
      </c>
      <c r="H1011" s="91" t="s">
        <v>1307</v>
      </c>
      <c r="I1011" s="90"/>
      <c r="J1011" s="91" t="s">
        <v>1307</v>
      </c>
      <c r="K1011" s="363" t="s">
        <v>1307</v>
      </c>
      <c r="L1011" s="91" t="s">
        <v>1307</v>
      </c>
      <c r="M1011" s="91" t="s">
        <v>1307</v>
      </c>
      <c r="N1011" s="90"/>
      <c r="O1011" s="91" t="s">
        <v>1307</v>
      </c>
      <c r="P1011" s="91" t="s">
        <v>1307</v>
      </c>
      <c r="Q1011" s="90"/>
      <c r="R1011" s="91" t="s">
        <v>1307</v>
      </c>
      <c r="S1011" s="91" t="s">
        <v>1307</v>
      </c>
      <c r="T1011" s="90" t="s">
        <v>1307</v>
      </c>
      <c r="U1011" s="91" t="s">
        <v>1307</v>
      </c>
      <c r="V1011" s="91" t="s">
        <v>1307</v>
      </c>
    </row>
    <row r="1012" spans="1:22">
      <c r="A1012" s="92" t="s">
        <v>924</v>
      </c>
      <c r="B1012" s="16" t="str">
        <f>VLOOKUP(A1012,'Planning Periods'!$E$2:$N$540,10,FALSE)</f>
        <v>10/15/2021 - 10/15/2029</v>
      </c>
      <c r="C1012" s="91">
        <v>2014</v>
      </c>
      <c r="D1012" s="91" t="str">
        <f t="shared" si="14"/>
        <v>La Palma 2014</v>
      </c>
      <c r="E1012" s="91">
        <v>2</v>
      </c>
      <c r="F1012" s="363">
        <v>0</v>
      </c>
      <c r="G1012" s="91">
        <v>0</v>
      </c>
      <c r="H1012" s="91">
        <v>0</v>
      </c>
      <c r="I1012" s="90"/>
      <c r="J1012" s="91">
        <v>2</v>
      </c>
      <c r="K1012" s="363">
        <v>0</v>
      </c>
      <c r="L1012" s="91">
        <v>0</v>
      </c>
      <c r="M1012" s="91">
        <v>0</v>
      </c>
      <c r="N1012" s="90"/>
      <c r="O1012" s="91">
        <v>2</v>
      </c>
      <c r="P1012" s="91">
        <v>0</v>
      </c>
      <c r="Q1012" s="90"/>
      <c r="R1012" s="91">
        <v>3</v>
      </c>
      <c r="S1012" s="91">
        <v>0</v>
      </c>
      <c r="T1012" s="90">
        <v>0</v>
      </c>
      <c r="U1012" s="91">
        <v>9</v>
      </c>
      <c r="V1012" s="91">
        <v>0</v>
      </c>
    </row>
    <row r="1013" spans="1:22">
      <c r="A1013" s="92" t="s">
        <v>924</v>
      </c>
      <c r="B1013" s="16" t="str">
        <f>VLOOKUP(A1013,'Planning Periods'!$E$2:$N$540,10,FALSE)</f>
        <v>10/15/2021 - 10/15/2029</v>
      </c>
      <c r="C1013" s="91">
        <v>2015</v>
      </c>
      <c r="D1013" s="91" t="str">
        <f t="shared" si="14"/>
        <v>La Palma 2015</v>
      </c>
      <c r="E1013" s="91">
        <v>2</v>
      </c>
      <c r="F1013" s="363">
        <v>0</v>
      </c>
      <c r="G1013" s="91">
        <v>0</v>
      </c>
      <c r="H1013" s="91">
        <v>0</v>
      </c>
      <c r="I1013" s="90"/>
      <c r="J1013" s="91">
        <v>2</v>
      </c>
      <c r="K1013" s="363">
        <v>0</v>
      </c>
      <c r="L1013" s="91">
        <v>0</v>
      </c>
      <c r="M1013" s="91">
        <v>0</v>
      </c>
      <c r="N1013" s="90"/>
      <c r="O1013" s="91">
        <v>2</v>
      </c>
      <c r="P1013" s="91">
        <v>0</v>
      </c>
      <c r="Q1013" s="90"/>
      <c r="R1013" s="91">
        <v>3</v>
      </c>
      <c r="S1013" s="91">
        <v>0</v>
      </c>
      <c r="T1013" s="90">
        <v>0</v>
      </c>
      <c r="U1013" s="91">
        <v>9</v>
      </c>
      <c r="V1013" s="91">
        <v>0</v>
      </c>
    </row>
    <row r="1014" spans="1:22">
      <c r="A1014" s="92" t="s">
        <v>924</v>
      </c>
      <c r="B1014" s="16" t="str">
        <f>VLOOKUP(A1014,'Planning Periods'!$E$2:$N$540,10,FALSE)</f>
        <v>10/15/2021 - 10/15/2029</v>
      </c>
      <c r="C1014" s="91">
        <v>2016</v>
      </c>
      <c r="D1014" s="91" t="str">
        <f t="shared" si="14"/>
        <v>La Palma 2016</v>
      </c>
      <c r="E1014" s="91">
        <v>2</v>
      </c>
      <c r="F1014" s="363">
        <v>0</v>
      </c>
      <c r="G1014" s="91">
        <v>0</v>
      </c>
      <c r="H1014" s="91">
        <v>0</v>
      </c>
      <c r="I1014" s="90"/>
      <c r="J1014" s="91">
        <v>2</v>
      </c>
      <c r="K1014" s="363">
        <v>0</v>
      </c>
      <c r="L1014" s="91">
        <v>0</v>
      </c>
      <c r="M1014" s="91">
        <v>0</v>
      </c>
      <c r="N1014" s="90"/>
      <c r="O1014" s="91">
        <v>2</v>
      </c>
      <c r="P1014" s="91">
        <v>0</v>
      </c>
      <c r="Q1014" s="90"/>
      <c r="R1014" s="91">
        <v>3</v>
      </c>
      <c r="S1014" s="91">
        <v>0</v>
      </c>
      <c r="T1014" s="90">
        <v>0</v>
      </c>
      <c r="U1014" s="91">
        <v>9</v>
      </c>
      <c r="V1014" s="91">
        <v>0</v>
      </c>
    </row>
    <row r="1015" spans="1:22">
      <c r="A1015" s="92" t="s">
        <v>924</v>
      </c>
      <c r="B1015" s="16" t="str">
        <f>VLOOKUP(A1015,'Planning Periods'!$E$2:$N$540,10,FALSE)</f>
        <v>10/15/2021 - 10/15/2029</v>
      </c>
      <c r="C1015" s="91">
        <v>2017</v>
      </c>
      <c r="D1015" s="91" t="str">
        <f t="shared" ref="D1015:D1089" si="15">CONCATENATE(A1015," ",C1015)</f>
        <v>La Palma 2017</v>
      </c>
      <c r="E1015" s="91">
        <v>2</v>
      </c>
      <c r="F1015" s="363">
        <v>0</v>
      </c>
      <c r="G1015" s="91">
        <v>0</v>
      </c>
      <c r="H1015" s="91">
        <v>0</v>
      </c>
      <c r="I1015" s="90"/>
      <c r="J1015" s="91">
        <v>2</v>
      </c>
      <c r="K1015" s="363">
        <v>0</v>
      </c>
      <c r="L1015" s="91">
        <v>0</v>
      </c>
      <c r="M1015" s="91">
        <v>0</v>
      </c>
      <c r="N1015" s="90"/>
      <c r="O1015" s="91">
        <v>2</v>
      </c>
      <c r="P1015" s="91">
        <v>0</v>
      </c>
      <c r="Q1015" s="90"/>
      <c r="R1015" s="91">
        <v>3</v>
      </c>
      <c r="S1015" s="91">
        <v>10</v>
      </c>
      <c r="T1015" s="90">
        <v>0</v>
      </c>
      <c r="U1015" s="91">
        <v>9</v>
      </c>
      <c r="V1015" s="91">
        <v>10</v>
      </c>
    </row>
    <row r="1016" spans="1:22">
      <c r="A1016" t="s">
        <v>1022</v>
      </c>
      <c r="B1016" s="16"/>
      <c r="C1016" s="91">
        <v>2013</v>
      </c>
      <c r="D1016" s="91" t="str">
        <f t="shared" si="14"/>
        <v>La Puente 2013</v>
      </c>
      <c r="E1016" s="91" t="s">
        <v>1307</v>
      </c>
      <c r="F1016" s="363" t="s">
        <v>1307</v>
      </c>
      <c r="G1016" s="91" t="s">
        <v>1307</v>
      </c>
      <c r="H1016" s="91" t="s">
        <v>1307</v>
      </c>
      <c r="I1016" s="90"/>
      <c r="J1016" s="91" t="s">
        <v>1307</v>
      </c>
      <c r="K1016" s="363" t="s">
        <v>1307</v>
      </c>
      <c r="L1016" s="91" t="s">
        <v>1307</v>
      </c>
      <c r="M1016" s="91" t="s">
        <v>1307</v>
      </c>
      <c r="N1016" s="90"/>
      <c r="O1016" s="91" t="s">
        <v>1307</v>
      </c>
      <c r="P1016" s="91" t="s">
        <v>1307</v>
      </c>
      <c r="Q1016" s="90"/>
      <c r="R1016" s="91" t="s">
        <v>1307</v>
      </c>
      <c r="S1016" s="91" t="s">
        <v>1307</v>
      </c>
      <c r="T1016" s="90" t="s">
        <v>1307</v>
      </c>
      <c r="U1016" s="91" t="s">
        <v>1307</v>
      </c>
      <c r="V1016" s="91" t="s">
        <v>1307</v>
      </c>
    </row>
    <row r="1017" spans="1:22">
      <c r="A1017" t="s">
        <v>1022</v>
      </c>
      <c r="B1017" s="16" t="str">
        <f>VLOOKUP(A1017,'Planning Periods'!$E$2:$N$540,10,FALSE)</f>
        <v>10/15/2021 - 10/15/2029</v>
      </c>
      <c r="C1017" s="91">
        <v>2014</v>
      </c>
      <c r="D1017" s="91" t="str">
        <f>CONCATENATE(A1017," ",C1017)</f>
        <v>La Puente 2014</v>
      </c>
      <c r="E1017" s="363" t="s">
        <v>1307</v>
      </c>
      <c r="F1017" s="363" t="s">
        <v>1307</v>
      </c>
      <c r="G1017" s="363" t="s">
        <v>1307</v>
      </c>
      <c r="H1017" s="363" t="s">
        <v>1307</v>
      </c>
      <c r="I1017" s="363">
        <v>0</v>
      </c>
      <c r="J1017" s="363" t="s">
        <v>1307</v>
      </c>
      <c r="K1017" s="363" t="s">
        <v>1307</v>
      </c>
      <c r="L1017" s="363" t="s">
        <v>1307</v>
      </c>
      <c r="M1017" s="363" t="s">
        <v>1307</v>
      </c>
      <c r="N1017" s="363">
        <v>0</v>
      </c>
      <c r="O1017" s="363" t="s">
        <v>1307</v>
      </c>
      <c r="P1017" s="363" t="s">
        <v>1307</v>
      </c>
      <c r="Q1017" s="363"/>
      <c r="R1017" s="363" t="s">
        <v>1307</v>
      </c>
      <c r="S1017" s="363" t="s">
        <v>1307</v>
      </c>
      <c r="T1017" s="363" t="s">
        <v>1307</v>
      </c>
      <c r="U1017" s="363" t="s">
        <v>1307</v>
      </c>
      <c r="V1017" s="363" t="s">
        <v>1307</v>
      </c>
    </row>
    <row r="1018" spans="1:22">
      <c r="A1018" t="s">
        <v>1022</v>
      </c>
      <c r="B1018" s="16" t="str">
        <f>VLOOKUP(A1018,'Planning Periods'!$E$2:$N$540,10,FALSE)</f>
        <v>10/15/2021 - 10/15/2029</v>
      </c>
      <c r="C1018" s="91">
        <v>2015</v>
      </c>
      <c r="D1018" s="91" t="str">
        <f t="shared" si="15"/>
        <v>La Puente 2015</v>
      </c>
      <c r="E1018" t="s">
        <v>1307</v>
      </c>
      <c r="F1018" t="s">
        <v>1307</v>
      </c>
      <c r="G1018" t="s">
        <v>1307</v>
      </c>
      <c r="H1018" t="s">
        <v>1307</v>
      </c>
      <c r="J1018" t="s">
        <v>1307</v>
      </c>
      <c r="K1018" t="s">
        <v>1307</v>
      </c>
      <c r="L1018" t="s">
        <v>1307</v>
      </c>
      <c r="M1018" t="s">
        <v>1307</v>
      </c>
      <c r="O1018" t="s">
        <v>1307</v>
      </c>
      <c r="P1018" t="s">
        <v>1307</v>
      </c>
      <c r="R1018" t="s">
        <v>1307</v>
      </c>
      <c r="S1018" t="s">
        <v>1307</v>
      </c>
      <c r="T1018" t="s">
        <v>1307</v>
      </c>
      <c r="U1018" t="s">
        <v>1307</v>
      </c>
      <c r="V1018" t="s">
        <v>1307</v>
      </c>
    </row>
    <row r="1019" spans="1:22">
      <c r="A1019" t="s">
        <v>1022</v>
      </c>
      <c r="B1019" s="16" t="str">
        <f>VLOOKUP(A1019,'Planning Periods'!$E$2:$N$540,10,FALSE)</f>
        <v>10/15/2021 - 10/15/2029</v>
      </c>
      <c r="C1019" s="91">
        <v>2016</v>
      </c>
      <c r="D1019" s="91" t="str">
        <f t="shared" si="15"/>
        <v>La Puente 2016</v>
      </c>
      <c r="E1019" t="s">
        <v>1307</v>
      </c>
      <c r="F1019" t="s">
        <v>1307</v>
      </c>
      <c r="G1019" t="s">
        <v>1307</v>
      </c>
      <c r="H1019" t="s">
        <v>1307</v>
      </c>
      <c r="J1019" t="s">
        <v>1307</v>
      </c>
      <c r="K1019" t="s">
        <v>1307</v>
      </c>
      <c r="L1019" t="s">
        <v>1307</v>
      </c>
      <c r="M1019" t="s">
        <v>1307</v>
      </c>
      <c r="O1019" t="s">
        <v>1307</v>
      </c>
      <c r="P1019" t="s">
        <v>1307</v>
      </c>
      <c r="R1019" t="s">
        <v>1307</v>
      </c>
      <c r="S1019" t="s">
        <v>1307</v>
      </c>
      <c r="T1019" t="s">
        <v>1307</v>
      </c>
      <c r="U1019" t="s">
        <v>1307</v>
      </c>
      <c r="V1019" t="s">
        <v>1307</v>
      </c>
    </row>
    <row r="1020" spans="1:22">
      <c r="A1020" t="s">
        <v>1022</v>
      </c>
      <c r="B1020" s="16" t="str">
        <f>VLOOKUP(A1020,'Planning Periods'!$E$2:$N$540,10,FALSE)</f>
        <v>10/15/2021 - 10/15/2029</v>
      </c>
      <c r="C1020" s="91">
        <v>2017</v>
      </c>
      <c r="D1020" s="91" t="str">
        <f t="shared" si="15"/>
        <v>La Puente 2017</v>
      </c>
      <c r="E1020" t="s">
        <v>1307</v>
      </c>
      <c r="F1020" t="s">
        <v>1307</v>
      </c>
      <c r="G1020" t="s">
        <v>1307</v>
      </c>
      <c r="H1020" t="s">
        <v>1307</v>
      </c>
      <c r="J1020" t="s">
        <v>1307</v>
      </c>
      <c r="K1020" t="s">
        <v>1307</v>
      </c>
      <c r="L1020" t="s">
        <v>1307</v>
      </c>
      <c r="M1020" t="s">
        <v>1307</v>
      </c>
      <c r="O1020" t="s">
        <v>1307</v>
      </c>
      <c r="P1020" t="s">
        <v>1307</v>
      </c>
      <c r="R1020" t="s">
        <v>1307</v>
      </c>
      <c r="S1020" t="s">
        <v>1307</v>
      </c>
      <c r="T1020" t="s">
        <v>1307</v>
      </c>
      <c r="U1020" t="s">
        <v>1307</v>
      </c>
      <c r="V1020" t="s">
        <v>1307</v>
      </c>
    </row>
    <row r="1021" spans="1:22">
      <c r="A1021" s="92" t="s">
        <v>1043</v>
      </c>
      <c r="B1021" s="16"/>
      <c r="C1021" s="91">
        <v>2013</v>
      </c>
      <c r="D1021" s="91" t="str">
        <f t="shared" si="15"/>
        <v>La Quinta 2013</v>
      </c>
      <c r="E1021" t="s">
        <v>1307</v>
      </c>
      <c r="F1021" t="s">
        <v>1307</v>
      </c>
      <c r="G1021" t="s">
        <v>1307</v>
      </c>
      <c r="H1021" t="s">
        <v>1307</v>
      </c>
      <c r="J1021" t="s">
        <v>1307</v>
      </c>
      <c r="K1021" t="s">
        <v>1307</v>
      </c>
      <c r="L1021" t="s">
        <v>1307</v>
      </c>
      <c r="M1021" t="s">
        <v>1307</v>
      </c>
      <c r="O1021" t="s">
        <v>1307</v>
      </c>
      <c r="P1021" t="s">
        <v>1307</v>
      </c>
      <c r="R1021" t="s">
        <v>1307</v>
      </c>
      <c r="S1021" t="s">
        <v>1307</v>
      </c>
      <c r="T1021" t="s">
        <v>1307</v>
      </c>
      <c r="U1021" t="s">
        <v>1307</v>
      </c>
      <c r="V1021" t="s">
        <v>1307</v>
      </c>
    </row>
    <row r="1022" spans="1:22">
      <c r="A1022" s="92" t="s">
        <v>1043</v>
      </c>
      <c r="B1022" s="16" t="str">
        <f>VLOOKUP(A1022,'Planning Periods'!$E$2:$N$540,10,FALSE)</f>
        <v>10/15/2021 - 10/15/2029</v>
      </c>
      <c r="C1022" s="91">
        <v>2014</v>
      </c>
      <c r="D1022" s="91" t="str">
        <f t="shared" si="15"/>
        <v>La Quinta 2014</v>
      </c>
      <c r="E1022" s="91" t="s">
        <v>1307</v>
      </c>
      <c r="F1022" s="363" t="s">
        <v>1307</v>
      </c>
      <c r="G1022" s="91" t="s">
        <v>1307</v>
      </c>
      <c r="H1022" s="91" t="s">
        <v>1307</v>
      </c>
      <c r="I1022" s="90"/>
      <c r="J1022" s="91" t="s">
        <v>1307</v>
      </c>
      <c r="K1022" s="363" t="s">
        <v>1307</v>
      </c>
      <c r="L1022" s="91" t="s">
        <v>1307</v>
      </c>
      <c r="M1022" s="91" t="s">
        <v>1307</v>
      </c>
      <c r="N1022" s="90"/>
      <c r="O1022" s="91" t="s">
        <v>1307</v>
      </c>
      <c r="P1022" s="91" t="s">
        <v>1307</v>
      </c>
      <c r="Q1022" s="90"/>
      <c r="R1022" s="91" t="s">
        <v>1307</v>
      </c>
      <c r="S1022" s="91" t="s">
        <v>1307</v>
      </c>
      <c r="T1022" s="90" t="s">
        <v>1307</v>
      </c>
      <c r="U1022" s="91" t="s">
        <v>1307</v>
      </c>
      <c r="V1022" s="91" t="s">
        <v>1307</v>
      </c>
    </row>
    <row r="1023" spans="1:22">
      <c r="A1023" s="92" t="s">
        <v>1043</v>
      </c>
      <c r="B1023" s="16" t="str">
        <f>VLOOKUP(A1023,'Planning Periods'!$E$2:$N$540,10,FALSE)</f>
        <v>10/15/2021 - 10/15/2029</v>
      </c>
      <c r="C1023" s="91">
        <v>2015</v>
      </c>
      <c r="D1023" s="91" t="str">
        <f t="shared" si="15"/>
        <v>La Quinta 2015</v>
      </c>
      <c r="E1023" s="91" t="s">
        <v>1307</v>
      </c>
      <c r="F1023" s="363" t="s">
        <v>1307</v>
      </c>
      <c r="G1023" s="91" t="s">
        <v>1307</v>
      </c>
      <c r="H1023" s="91" t="s">
        <v>1307</v>
      </c>
      <c r="I1023" s="90"/>
      <c r="J1023" s="91" t="s">
        <v>1307</v>
      </c>
      <c r="K1023" s="363" t="s">
        <v>1307</v>
      </c>
      <c r="L1023" s="91" t="s">
        <v>1307</v>
      </c>
      <c r="M1023" s="91" t="s">
        <v>1307</v>
      </c>
      <c r="N1023" s="90"/>
      <c r="O1023" s="91" t="s">
        <v>1307</v>
      </c>
      <c r="P1023" s="91" t="s">
        <v>1307</v>
      </c>
      <c r="Q1023" s="90"/>
      <c r="R1023" s="91" t="s">
        <v>1307</v>
      </c>
      <c r="S1023" s="91" t="s">
        <v>1307</v>
      </c>
      <c r="T1023" s="90" t="s">
        <v>1307</v>
      </c>
      <c r="U1023" s="91" t="s">
        <v>1307</v>
      </c>
      <c r="V1023" s="91" t="s">
        <v>1307</v>
      </c>
    </row>
    <row r="1024" spans="1:22">
      <c r="A1024" s="92" t="s">
        <v>1043</v>
      </c>
      <c r="B1024" s="16" t="str">
        <f>VLOOKUP(A1024,'Planning Periods'!$E$2:$N$540,10,FALSE)</f>
        <v>10/15/2021 - 10/15/2029</v>
      </c>
      <c r="C1024" s="91">
        <v>2016</v>
      </c>
      <c r="D1024" s="91" t="str">
        <f t="shared" si="15"/>
        <v>La Quinta 2016</v>
      </c>
      <c r="E1024" s="91" t="s">
        <v>1307</v>
      </c>
      <c r="F1024" s="363" t="s">
        <v>1307</v>
      </c>
      <c r="G1024" s="91" t="s">
        <v>1307</v>
      </c>
      <c r="H1024" s="91" t="s">
        <v>1307</v>
      </c>
      <c r="I1024" s="90"/>
      <c r="J1024" s="91" t="s">
        <v>1307</v>
      </c>
      <c r="K1024" s="363" t="s">
        <v>1307</v>
      </c>
      <c r="L1024" s="91" t="s">
        <v>1307</v>
      </c>
      <c r="M1024" s="91" t="s">
        <v>1307</v>
      </c>
      <c r="N1024" s="90"/>
      <c r="O1024" s="91" t="s">
        <v>1307</v>
      </c>
      <c r="P1024" s="91" t="s">
        <v>1307</v>
      </c>
      <c r="Q1024" s="90"/>
      <c r="R1024" s="91" t="s">
        <v>1307</v>
      </c>
      <c r="S1024" s="91" t="s">
        <v>1307</v>
      </c>
      <c r="T1024" s="90" t="s">
        <v>1307</v>
      </c>
      <c r="U1024" s="91" t="s">
        <v>1307</v>
      </c>
      <c r="V1024" s="91" t="s">
        <v>1307</v>
      </c>
    </row>
    <row r="1025" spans="1:22">
      <c r="A1025" s="92" t="s">
        <v>1043</v>
      </c>
      <c r="B1025" s="16" t="str">
        <f>VLOOKUP(A1025,'Planning Periods'!$E$2:$N$540,10,FALSE)</f>
        <v>10/15/2021 - 10/15/2029</v>
      </c>
      <c r="C1025" s="91">
        <v>2017</v>
      </c>
      <c r="D1025" s="91" t="str">
        <f t="shared" si="15"/>
        <v>La Quinta 2017</v>
      </c>
      <c r="E1025" s="91">
        <v>91</v>
      </c>
      <c r="F1025" s="363">
        <v>0</v>
      </c>
      <c r="G1025" s="91">
        <v>0</v>
      </c>
      <c r="H1025" s="91">
        <v>0</v>
      </c>
      <c r="I1025" s="90"/>
      <c r="J1025" s="91">
        <v>61</v>
      </c>
      <c r="K1025" s="363">
        <v>0</v>
      </c>
      <c r="L1025" s="91">
        <v>0</v>
      </c>
      <c r="M1025" s="91">
        <v>0</v>
      </c>
      <c r="N1025" s="90"/>
      <c r="O1025" s="91">
        <v>66</v>
      </c>
      <c r="P1025" s="91">
        <v>0</v>
      </c>
      <c r="Q1025" s="90"/>
      <c r="R1025" s="91">
        <v>146</v>
      </c>
      <c r="S1025" s="91">
        <v>102</v>
      </c>
      <c r="T1025" s="90">
        <v>0</v>
      </c>
      <c r="U1025" s="91">
        <v>364</v>
      </c>
      <c r="V1025" s="91">
        <v>102</v>
      </c>
    </row>
    <row r="1026" spans="1:22">
      <c r="A1026" s="92" t="s">
        <v>1041</v>
      </c>
      <c r="B1026" s="16"/>
      <c r="C1026" s="91">
        <v>2013</v>
      </c>
      <c r="D1026" s="91" t="str">
        <f t="shared" si="15"/>
        <v>La Verne 2013</v>
      </c>
      <c r="E1026" s="91">
        <v>147</v>
      </c>
      <c r="F1026" s="363">
        <v>0</v>
      </c>
      <c r="G1026" s="91">
        <v>0</v>
      </c>
      <c r="H1026" s="91">
        <v>0</v>
      </c>
      <c r="I1026" s="90"/>
      <c r="J1026" s="91">
        <v>88</v>
      </c>
      <c r="K1026" s="363">
        <v>2</v>
      </c>
      <c r="L1026" s="91">
        <v>1</v>
      </c>
      <c r="M1026" s="91">
        <v>1</v>
      </c>
      <c r="N1026" s="90"/>
      <c r="O1026" s="91">
        <v>94</v>
      </c>
      <c r="P1026" s="91">
        <v>26</v>
      </c>
      <c r="Q1026" s="90"/>
      <c r="R1026" s="91">
        <v>233</v>
      </c>
      <c r="S1026" s="91">
        <v>153</v>
      </c>
      <c r="T1026" s="90">
        <v>1</v>
      </c>
      <c r="U1026" s="91">
        <v>562</v>
      </c>
      <c r="V1026" s="91">
        <v>181</v>
      </c>
    </row>
    <row r="1027" spans="1:22">
      <c r="A1027" s="92" t="s">
        <v>1041</v>
      </c>
      <c r="B1027" s="16" t="str">
        <f>VLOOKUP(A1027,'Planning Periods'!$E$2:$N$540,10,FALSE)</f>
        <v>10/15/2021 - 10/15/2029</v>
      </c>
      <c r="C1027" s="91">
        <v>2014</v>
      </c>
      <c r="D1027" s="91" t="str">
        <f t="shared" si="15"/>
        <v>La Verne 2014</v>
      </c>
      <c r="E1027" s="91">
        <v>147</v>
      </c>
      <c r="F1027" s="363">
        <v>35</v>
      </c>
      <c r="G1027" s="91">
        <v>35</v>
      </c>
      <c r="H1027" s="91">
        <v>0</v>
      </c>
      <c r="I1027" s="90"/>
      <c r="J1027" s="91">
        <v>88</v>
      </c>
      <c r="K1027" s="363">
        <v>2</v>
      </c>
      <c r="L1027" s="91">
        <v>2</v>
      </c>
      <c r="M1027" s="91">
        <v>0</v>
      </c>
      <c r="N1027" s="90"/>
      <c r="O1027" s="91">
        <v>94</v>
      </c>
      <c r="P1027" s="91">
        <v>0</v>
      </c>
      <c r="Q1027" s="90"/>
      <c r="R1027" s="91">
        <v>233</v>
      </c>
      <c r="S1027" s="91">
        <v>78</v>
      </c>
      <c r="T1027" s="90">
        <v>0</v>
      </c>
      <c r="U1027" s="91">
        <v>562</v>
      </c>
      <c r="V1027" s="91">
        <v>115</v>
      </c>
    </row>
    <row r="1028" spans="1:22">
      <c r="A1028" s="92" t="s">
        <v>1041</v>
      </c>
      <c r="B1028" s="16" t="str">
        <f>VLOOKUP(A1028,'Planning Periods'!$E$2:$N$540,10,FALSE)</f>
        <v>10/15/2021 - 10/15/2029</v>
      </c>
      <c r="C1028" s="91">
        <v>2015</v>
      </c>
      <c r="D1028" s="91" t="str">
        <f t="shared" si="15"/>
        <v>La Verne 2015</v>
      </c>
      <c r="E1028" s="91">
        <v>147</v>
      </c>
      <c r="F1028" s="363">
        <v>0</v>
      </c>
      <c r="G1028" s="91">
        <v>0</v>
      </c>
      <c r="H1028" s="91">
        <v>0</v>
      </c>
      <c r="I1028" s="90"/>
      <c r="J1028" s="91">
        <v>88</v>
      </c>
      <c r="K1028" s="363">
        <v>1</v>
      </c>
      <c r="L1028" s="91">
        <v>0</v>
      </c>
      <c r="M1028" s="91">
        <v>1</v>
      </c>
      <c r="N1028" s="90"/>
      <c r="O1028" s="91">
        <v>94</v>
      </c>
      <c r="P1028" s="91">
        <v>0</v>
      </c>
      <c r="Q1028" s="90"/>
      <c r="R1028" s="91">
        <v>233</v>
      </c>
      <c r="S1028" s="91">
        <v>4</v>
      </c>
      <c r="T1028" s="90">
        <v>1</v>
      </c>
      <c r="U1028" s="91">
        <v>562</v>
      </c>
      <c r="V1028" s="91">
        <v>5</v>
      </c>
    </row>
    <row r="1029" spans="1:22">
      <c r="A1029" s="92" t="s">
        <v>1041</v>
      </c>
      <c r="B1029" s="16" t="str">
        <f>VLOOKUP(A1029,'Planning Periods'!$E$2:$N$540,10,FALSE)</f>
        <v>10/15/2021 - 10/15/2029</v>
      </c>
      <c r="C1029" s="91">
        <v>2016</v>
      </c>
      <c r="D1029" s="91" t="str">
        <f t="shared" si="15"/>
        <v>La Verne 2016</v>
      </c>
      <c r="E1029" s="91">
        <v>147</v>
      </c>
      <c r="F1029" s="363">
        <v>0</v>
      </c>
      <c r="G1029" s="91">
        <v>0</v>
      </c>
      <c r="H1029" s="91">
        <v>0</v>
      </c>
      <c r="I1029" s="90"/>
      <c r="J1029" s="91">
        <v>88</v>
      </c>
      <c r="K1029" s="363">
        <v>0</v>
      </c>
      <c r="L1029" s="91">
        <v>0</v>
      </c>
      <c r="M1029" s="91">
        <v>0</v>
      </c>
      <c r="N1029" s="90"/>
      <c r="O1029" s="91">
        <v>94</v>
      </c>
      <c r="P1029" s="91">
        <v>0</v>
      </c>
      <c r="Q1029" s="90"/>
      <c r="R1029" s="91">
        <v>233</v>
      </c>
      <c r="S1029" s="91">
        <v>10</v>
      </c>
      <c r="T1029" s="90">
        <v>0</v>
      </c>
      <c r="U1029" s="91">
        <v>562</v>
      </c>
      <c r="V1029" s="91">
        <v>10</v>
      </c>
    </row>
    <row r="1030" spans="1:22">
      <c r="A1030" s="92" t="s">
        <v>1041</v>
      </c>
      <c r="B1030" s="16" t="str">
        <f>VLOOKUP(A1030,'Planning Periods'!$E$2:$N$540,10,FALSE)</f>
        <v>10/15/2021 - 10/15/2029</v>
      </c>
      <c r="C1030" s="91">
        <v>2017</v>
      </c>
      <c r="D1030" s="91" t="str">
        <f t="shared" si="15"/>
        <v>La Verne 2017</v>
      </c>
      <c r="E1030" s="91">
        <v>147</v>
      </c>
      <c r="F1030" s="363">
        <v>1</v>
      </c>
      <c r="G1030" s="91">
        <v>1</v>
      </c>
      <c r="H1030" s="91">
        <v>0</v>
      </c>
      <c r="I1030" s="90"/>
      <c r="J1030" s="91">
        <v>88</v>
      </c>
      <c r="K1030" s="363">
        <v>0</v>
      </c>
      <c r="L1030" s="91">
        <v>0</v>
      </c>
      <c r="M1030" s="91">
        <v>0</v>
      </c>
      <c r="N1030" s="90"/>
      <c r="O1030" s="91">
        <v>94</v>
      </c>
      <c r="P1030" s="91">
        <v>0</v>
      </c>
      <c r="Q1030" s="90"/>
      <c r="R1030" s="91">
        <v>233</v>
      </c>
      <c r="S1030" s="91">
        <v>20</v>
      </c>
      <c r="T1030" s="90">
        <v>0</v>
      </c>
      <c r="U1030" s="91">
        <v>562</v>
      </c>
      <c r="V1030" s="91">
        <v>21</v>
      </c>
    </row>
    <row r="1031" spans="1:22">
      <c r="A1031" s="92" t="s">
        <v>1191</v>
      </c>
      <c r="B1031" s="16" t="str">
        <f>VLOOKUP(A1031,'Planning Periods'!$E$2:$N$540,10,FALSE)</f>
        <v>01/31/2023 - 01/31/2031</v>
      </c>
      <c r="C1031" s="91">
        <v>2014</v>
      </c>
      <c r="D1031" s="91" t="str">
        <f t="shared" si="15"/>
        <v>Lafayette 2014</v>
      </c>
      <c r="E1031" s="91">
        <v>138</v>
      </c>
      <c r="F1031" s="363">
        <v>0</v>
      </c>
      <c r="G1031" s="91">
        <v>0</v>
      </c>
      <c r="H1031" s="91">
        <v>0</v>
      </c>
      <c r="I1031" s="90"/>
      <c r="J1031" s="91">
        <v>78</v>
      </c>
      <c r="K1031" s="363">
        <v>0</v>
      </c>
      <c r="L1031" s="91">
        <v>0</v>
      </c>
      <c r="M1031" s="91">
        <v>0</v>
      </c>
      <c r="N1031" s="90"/>
      <c r="O1031" s="91">
        <v>85</v>
      </c>
      <c r="P1031" s="91">
        <v>21</v>
      </c>
      <c r="Q1031" s="90"/>
      <c r="R1031" s="91">
        <v>99</v>
      </c>
      <c r="S1031" s="91">
        <v>247</v>
      </c>
      <c r="T1031" s="90">
        <v>0</v>
      </c>
      <c r="U1031" s="91">
        <v>400</v>
      </c>
      <c r="V1031" s="91">
        <v>268</v>
      </c>
    </row>
    <row r="1032" spans="1:22">
      <c r="A1032" s="92" t="s">
        <v>1191</v>
      </c>
      <c r="B1032" s="16" t="str">
        <f>VLOOKUP(A1032,'Planning Periods'!$E$2:$N$540,10,FALSE)</f>
        <v>01/31/2023 - 01/31/2031</v>
      </c>
      <c r="C1032" s="91">
        <v>2015</v>
      </c>
      <c r="D1032" s="91" t="str">
        <f t="shared" si="15"/>
        <v>Lafayette 2015</v>
      </c>
      <c r="E1032" s="91">
        <v>138</v>
      </c>
      <c r="F1032" s="363">
        <v>0</v>
      </c>
      <c r="G1032" s="91">
        <v>0</v>
      </c>
      <c r="H1032" s="91">
        <v>0</v>
      </c>
      <c r="I1032" s="90"/>
      <c r="J1032" s="91">
        <v>78</v>
      </c>
      <c r="K1032" s="363">
        <v>0</v>
      </c>
      <c r="L1032" s="91">
        <v>0</v>
      </c>
      <c r="M1032" s="91">
        <v>0</v>
      </c>
      <c r="N1032" s="90"/>
      <c r="O1032" s="91">
        <v>85</v>
      </c>
      <c r="P1032" s="91">
        <v>3</v>
      </c>
      <c r="Q1032" s="90"/>
      <c r="R1032" s="91">
        <v>99</v>
      </c>
      <c r="S1032" s="91">
        <v>13</v>
      </c>
      <c r="T1032" s="90">
        <v>0</v>
      </c>
      <c r="U1032" s="91">
        <v>400</v>
      </c>
      <c r="V1032" s="91">
        <v>16</v>
      </c>
    </row>
    <row r="1033" spans="1:22">
      <c r="A1033" s="92" t="s">
        <v>1191</v>
      </c>
      <c r="B1033" s="16" t="str">
        <f>VLOOKUP(A1033,'Planning Periods'!$E$2:$N$540,10,FALSE)</f>
        <v>01/31/2023 - 01/31/2031</v>
      </c>
      <c r="C1033" s="91">
        <v>2016</v>
      </c>
      <c r="D1033" s="91" t="str">
        <f t="shared" si="15"/>
        <v>Lafayette 2016</v>
      </c>
      <c r="E1033" s="91">
        <v>138</v>
      </c>
      <c r="F1033" s="363">
        <v>2</v>
      </c>
      <c r="G1033" s="91">
        <v>2</v>
      </c>
      <c r="H1033" s="91">
        <v>0</v>
      </c>
      <c r="I1033" s="90"/>
      <c r="J1033" s="91">
        <v>78</v>
      </c>
      <c r="K1033" s="363">
        <v>2</v>
      </c>
      <c r="L1033" s="91">
        <v>2</v>
      </c>
      <c r="M1033" s="91">
        <v>0</v>
      </c>
      <c r="N1033" s="90"/>
      <c r="O1033" s="91">
        <v>85</v>
      </c>
      <c r="P1033" s="91">
        <v>10</v>
      </c>
      <c r="Q1033" s="90"/>
      <c r="R1033" s="91">
        <v>99</v>
      </c>
      <c r="S1033" s="91">
        <v>62</v>
      </c>
      <c r="T1033" s="90">
        <v>0</v>
      </c>
      <c r="U1033" s="91">
        <v>400</v>
      </c>
      <c r="V1033" s="91">
        <v>76</v>
      </c>
    </row>
    <row r="1034" spans="1:22">
      <c r="A1034" s="92" t="s">
        <v>1191</v>
      </c>
      <c r="B1034" s="16" t="str">
        <f>VLOOKUP(A1034,'Planning Periods'!$E$2:$N$540,10,FALSE)</f>
        <v>01/31/2023 - 01/31/2031</v>
      </c>
      <c r="C1034" s="91">
        <v>2017</v>
      </c>
      <c r="D1034" s="91" t="str">
        <f t="shared" si="15"/>
        <v>Lafayette 2017</v>
      </c>
      <c r="E1034" s="91">
        <v>138</v>
      </c>
      <c r="F1034" s="363">
        <v>0</v>
      </c>
      <c r="G1034" s="91">
        <v>0</v>
      </c>
      <c r="H1034" s="91">
        <v>0</v>
      </c>
      <c r="I1034" s="90"/>
      <c r="J1034" s="91">
        <v>78</v>
      </c>
      <c r="K1034" s="363">
        <v>1</v>
      </c>
      <c r="L1034" s="91">
        <v>1</v>
      </c>
      <c r="M1034" s="91">
        <v>0</v>
      </c>
      <c r="N1034" s="90"/>
      <c r="O1034" s="91">
        <v>85</v>
      </c>
      <c r="P1034" s="91">
        <v>9</v>
      </c>
      <c r="Q1034" s="90"/>
      <c r="R1034" s="91">
        <v>99</v>
      </c>
      <c r="S1034" s="91">
        <v>25</v>
      </c>
      <c r="T1034" s="90">
        <v>0</v>
      </c>
      <c r="U1034" s="91">
        <v>400</v>
      </c>
      <c r="V1034" s="91">
        <v>35</v>
      </c>
    </row>
    <row r="1035" spans="1:22">
      <c r="A1035" s="92" t="s">
        <v>1045</v>
      </c>
      <c r="B1035" s="16"/>
      <c r="C1035" s="91">
        <v>2013</v>
      </c>
      <c r="D1035" s="91" t="str">
        <f t="shared" si="15"/>
        <v>Laguna Beach 2013</v>
      </c>
      <c r="E1035" s="91">
        <v>1</v>
      </c>
      <c r="F1035" s="363">
        <v>0</v>
      </c>
      <c r="G1035" s="91">
        <v>0</v>
      </c>
      <c r="H1035" s="91">
        <v>0</v>
      </c>
      <c r="I1035" s="90"/>
      <c r="J1035" s="91">
        <v>1</v>
      </c>
      <c r="K1035" s="363">
        <v>0</v>
      </c>
      <c r="L1035" s="91">
        <v>0</v>
      </c>
      <c r="M1035" s="91">
        <v>0</v>
      </c>
      <c r="N1035" s="90"/>
      <c r="O1035" s="91">
        <v>0</v>
      </c>
      <c r="P1035" s="91">
        <v>1</v>
      </c>
      <c r="Q1035" s="90"/>
      <c r="R1035" s="91">
        <v>0</v>
      </c>
      <c r="S1035" s="91">
        <v>4</v>
      </c>
      <c r="T1035" s="90">
        <v>0</v>
      </c>
      <c r="U1035" s="91">
        <v>2</v>
      </c>
      <c r="V1035" s="91">
        <v>5</v>
      </c>
    </row>
    <row r="1036" spans="1:22">
      <c r="A1036" s="92" t="s">
        <v>1045</v>
      </c>
      <c r="B1036" s="16" t="str">
        <f>VLOOKUP(A1036,'Planning Periods'!$E$2:$N$540,10,FALSE)</f>
        <v>10/15/2021 - 10/15/2029</v>
      </c>
      <c r="C1036" s="91">
        <v>2014</v>
      </c>
      <c r="D1036" s="91" t="str">
        <f t="shared" si="15"/>
        <v>Laguna Beach 2014</v>
      </c>
      <c r="E1036" s="91">
        <v>1</v>
      </c>
      <c r="F1036" s="363">
        <v>0</v>
      </c>
      <c r="G1036" s="91">
        <v>0</v>
      </c>
      <c r="H1036" s="91">
        <v>0</v>
      </c>
      <c r="I1036" s="90"/>
      <c r="J1036" s="91">
        <v>1</v>
      </c>
      <c r="K1036" s="363">
        <v>0</v>
      </c>
      <c r="L1036" s="91">
        <v>0</v>
      </c>
      <c r="M1036" s="91">
        <v>0</v>
      </c>
      <c r="N1036" s="90"/>
      <c r="O1036" s="91">
        <v>0</v>
      </c>
      <c r="P1036" s="91">
        <v>0</v>
      </c>
      <c r="Q1036" s="90"/>
      <c r="R1036" s="91">
        <v>0</v>
      </c>
      <c r="S1036" s="91">
        <v>15</v>
      </c>
      <c r="T1036" s="90">
        <v>0</v>
      </c>
      <c r="U1036" s="91">
        <v>2</v>
      </c>
      <c r="V1036" s="91">
        <v>15</v>
      </c>
    </row>
    <row r="1037" spans="1:22">
      <c r="A1037" s="92" t="s">
        <v>1045</v>
      </c>
      <c r="B1037" s="16" t="str">
        <f>VLOOKUP(A1037,'Planning Periods'!$E$2:$N$540,10,FALSE)</f>
        <v>10/15/2021 - 10/15/2029</v>
      </c>
      <c r="C1037" s="91">
        <v>2015</v>
      </c>
      <c r="D1037" s="91" t="str">
        <f t="shared" si="15"/>
        <v>Laguna Beach 2015</v>
      </c>
      <c r="E1037" s="91">
        <v>1</v>
      </c>
      <c r="F1037" s="363">
        <v>0</v>
      </c>
      <c r="G1037" s="91">
        <v>0</v>
      </c>
      <c r="H1037" s="91">
        <v>0</v>
      </c>
      <c r="I1037" s="90"/>
      <c r="J1037" s="91">
        <v>1</v>
      </c>
      <c r="K1037" s="363">
        <v>0</v>
      </c>
      <c r="L1037" s="91">
        <v>0</v>
      </c>
      <c r="M1037" s="91">
        <v>0</v>
      </c>
      <c r="N1037" s="90"/>
      <c r="O1037" s="91">
        <v>0</v>
      </c>
      <c r="P1037" s="91">
        <v>0</v>
      </c>
      <c r="Q1037" s="90"/>
      <c r="R1037" s="91">
        <v>0</v>
      </c>
      <c r="S1037" s="91">
        <v>15</v>
      </c>
      <c r="T1037" s="90">
        <v>0</v>
      </c>
      <c r="U1037" s="91">
        <v>2</v>
      </c>
      <c r="V1037" s="91">
        <v>15</v>
      </c>
    </row>
    <row r="1038" spans="1:22">
      <c r="A1038" s="92" t="s">
        <v>1045</v>
      </c>
      <c r="B1038" s="16" t="str">
        <f>VLOOKUP(A1038,'Planning Periods'!$E$2:$N$540,10,FALSE)</f>
        <v>10/15/2021 - 10/15/2029</v>
      </c>
      <c r="C1038" s="91">
        <v>2016</v>
      </c>
      <c r="D1038" s="91" t="str">
        <f t="shared" si="15"/>
        <v>Laguna Beach 2016</v>
      </c>
      <c r="E1038" s="91">
        <v>1</v>
      </c>
      <c r="F1038" s="363">
        <v>0</v>
      </c>
      <c r="G1038" s="91">
        <v>0</v>
      </c>
      <c r="H1038" s="91">
        <v>0</v>
      </c>
      <c r="I1038" s="90"/>
      <c r="J1038" s="91">
        <v>1</v>
      </c>
      <c r="K1038" s="363">
        <v>0</v>
      </c>
      <c r="L1038" s="91">
        <v>0</v>
      </c>
      <c r="M1038" s="91">
        <v>0</v>
      </c>
      <c r="N1038" s="90"/>
      <c r="O1038" s="91">
        <v>0</v>
      </c>
      <c r="P1038" s="91">
        <v>4</v>
      </c>
      <c r="Q1038" s="90"/>
      <c r="R1038" s="91">
        <v>0</v>
      </c>
      <c r="S1038" s="91">
        <v>8</v>
      </c>
      <c r="T1038" s="90">
        <v>0</v>
      </c>
      <c r="U1038" s="91">
        <v>2</v>
      </c>
      <c r="V1038" s="91">
        <v>12</v>
      </c>
    </row>
    <row r="1039" spans="1:22">
      <c r="A1039" s="92" t="s">
        <v>1045</v>
      </c>
      <c r="B1039" s="16" t="str">
        <f>VLOOKUP(A1039,'Planning Periods'!$E$2:$N$540,10,FALSE)</f>
        <v>10/15/2021 - 10/15/2029</v>
      </c>
      <c r="C1039" s="91">
        <v>2017</v>
      </c>
      <c r="D1039" s="91" t="str">
        <f t="shared" si="15"/>
        <v>Laguna Beach 2017</v>
      </c>
      <c r="E1039" s="91">
        <v>1</v>
      </c>
      <c r="F1039" s="363">
        <v>0</v>
      </c>
      <c r="G1039" s="91">
        <v>0</v>
      </c>
      <c r="H1039" s="91">
        <v>0</v>
      </c>
      <c r="I1039" s="90"/>
      <c r="J1039" s="91">
        <v>1</v>
      </c>
      <c r="K1039" s="363">
        <v>1</v>
      </c>
      <c r="L1039" s="91">
        <v>1</v>
      </c>
      <c r="M1039" s="91">
        <v>0</v>
      </c>
      <c r="N1039" s="90"/>
      <c r="O1039" s="91">
        <v>0</v>
      </c>
      <c r="P1039" s="91">
        <v>3</v>
      </c>
      <c r="Q1039" s="90"/>
      <c r="R1039" s="91">
        <v>0</v>
      </c>
      <c r="S1039" s="91">
        <v>19</v>
      </c>
      <c r="T1039" s="90">
        <v>0</v>
      </c>
      <c r="U1039" s="91">
        <v>2</v>
      </c>
      <c r="V1039" s="91">
        <v>23</v>
      </c>
    </row>
    <row r="1040" spans="1:22">
      <c r="A1040" s="92" t="s">
        <v>1190</v>
      </c>
      <c r="B1040" s="16"/>
      <c r="C1040" s="91">
        <v>2013</v>
      </c>
      <c r="D1040" s="91" t="str">
        <f t="shared" si="15"/>
        <v>Laguna Hills 2013</v>
      </c>
      <c r="E1040" s="91" t="s">
        <v>1307</v>
      </c>
      <c r="F1040" s="363" t="s">
        <v>1307</v>
      </c>
      <c r="G1040" s="91" t="s">
        <v>1307</v>
      </c>
      <c r="H1040" s="91" t="s">
        <v>1307</v>
      </c>
      <c r="I1040" s="90"/>
      <c r="J1040" s="91" t="s">
        <v>1307</v>
      </c>
      <c r="K1040" s="363" t="s">
        <v>1307</v>
      </c>
      <c r="L1040" s="91" t="s">
        <v>1307</v>
      </c>
      <c r="M1040" s="91" t="s">
        <v>1307</v>
      </c>
      <c r="N1040" s="90"/>
      <c r="O1040" s="91" t="s">
        <v>1307</v>
      </c>
      <c r="P1040" s="91" t="s">
        <v>1307</v>
      </c>
      <c r="Q1040" s="90"/>
      <c r="R1040" s="91" t="s">
        <v>1307</v>
      </c>
      <c r="S1040" s="91" t="s">
        <v>1307</v>
      </c>
      <c r="T1040" s="90" t="s">
        <v>1307</v>
      </c>
      <c r="U1040" s="91" t="s">
        <v>1307</v>
      </c>
      <c r="V1040" s="91" t="s">
        <v>1307</v>
      </c>
    </row>
    <row r="1041" spans="1:22">
      <c r="A1041" s="92" t="s">
        <v>1190</v>
      </c>
      <c r="B1041" s="16" t="str">
        <f>VLOOKUP(A1041,'Planning Periods'!$E$2:$N$540,10,FALSE)</f>
        <v>10/15/2021 - 10/15/2029</v>
      </c>
      <c r="C1041" s="91">
        <v>2014</v>
      </c>
      <c r="D1041" s="91" t="str">
        <f t="shared" si="15"/>
        <v>Laguna Hills 2014</v>
      </c>
      <c r="E1041" s="91">
        <v>1</v>
      </c>
      <c r="F1041" s="363">
        <v>0</v>
      </c>
      <c r="G1041" s="91">
        <v>0</v>
      </c>
      <c r="H1041" s="91">
        <v>0</v>
      </c>
      <c r="I1041" s="90"/>
      <c r="J1041" s="91">
        <v>1</v>
      </c>
      <c r="K1041" s="363">
        <v>0</v>
      </c>
      <c r="L1041" s="91">
        <v>0</v>
      </c>
      <c r="M1041" s="91">
        <v>0</v>
      </c>
      <c r="N1041" s="90"/>
      <c r="O1041" s="91">
        <v>0</v>
      </c>
      <c r="P1041" s="91">
        <v>0</v>
      </c>
      <c r="Q1041" s="90"/>
      <c r="R1041" s="91">
        <v>0</v>
      </c>
      <c r="S1041" s="91">
        <v>0</v>
      </c>
      <c r="T1041" s="90">
        <v>0</v>
      </c>
      <c r="U1041" s="91">
        <v>2</v>
      </c>
      <c r="V1041" s="91">
        <v>0</v>
      </c>
    </row>
    <row r="1042" spans="1:22">
      <c r="A1042" s="92" t="s">
        <v>1190</v>
      </c>
      <c r="B1042" s="16" t="str">
        <f>VLOOKUP(A1042,'Planning Periods'!$E$2:$N$540,10,FALSE)</f>
        <v>10/15/2021 - 10/15/2029</v>
      </c>
      <c r="C1042" s="91">
        <v>2015</v>
      </c>
      <c r="D1042" s="91" t="str">
        <f t="shared" si="15"/>
        <v>Laguna Hills 2015</v>
      </c>
      <c r="E1042" s="91">
        <v>1</v>
      </c>
      <c r="F1042" s="363">
        <v>0</v>
      </c>
      <c r="G1042" s="91">
        <v>0</v>
      </c>
      <c r="H1042" s="91">
        <v>0</v>
      </c>
      <c r="I1042" s="90"/>
      <c r="J1042" s="91">
        <v>1</v>
      </c>
      <c r="K1042" s="363">
        <v>0</v>
      </c>
      <c r="L1042" s="91">
        <v>0</v>
      </c>
      <c r="M1042" s="91">
        <v>0</v>
      </c>
      <c r="N1042" s="90"/>
      <c r="O1042" s="91">
        <v>0</v>
      </c>
      <c r="P1042" s="91">
        <v>0</v>
      </c>
      <c r="Q1042" s="90"/>
      <c r="R1042" s="91">
        <v>0</v>
      </c>
      <c r="S1042" s="91">
        <v>0</v>
      </c>
      <c r="T1042" s="90">
        <v>0</v>
      </c>
      <c r="U1042" s="91">
        <v>2</v>
      </c>
      <c r="V1042" s="91">
        <v>0</v>
      </c>
    </row>
    <row r="1043" spans="1:22">
      <c r="A1043" s="92" t="s">
        <v>1190</v>
      </c>
      <c r="B1043" s="16" t="str">
        <f>VLOOKUP(A1043,'Planning Periods'!$E$2:$N$540,10,FALSE)</f>
        <v>10/15/2021 - 10/15/2029</v>
      </c>
      <c r="C1043" s="91">
        <v>2016</v>
      </c>
      <c r="D1043" s="91" t="str">
        <f t="shared" si="15"/>
        <v>Laguna Hills 2016</v>
      </c>
      <c r="E1043" s="91">
        <v>1</v>
      </c>
      <c r="F1043" s="363">
        <v>0</v>
      </c>
      <c r="G1043" s="91">
        <v>0</v>
      </c>
      <c r="H1043" s="91">
        <v>0</v>
      </c>
      <c r="I1043" s="90"/>
      <c r="J1043" s="91">
        <v>1</v>
      </c>
      <c r="K1043" s="363">
        <v>0</v>
      </c>
      <c r="L1043" s="91">
        <v>0</v>
      </c>
      <c r="M1043" s="91">
        <v>0</v>
      </c>
      <c r="N1043" s="90"/>
      <c r="O1043" s="91">
        <v>0</v>
      </c>
      <c r="P1043" s="91">
        <v>291</v>
      </c>
      <c r="Q1043" s="90"/>
      <c r="R1043" s="91">
        <v>0</v>
      </c>
      <c r="S1043" s="91">
        <v>1</v>
      </c>
      <c r="T1043" s="90">
        <v>0</v>
      </c>
      <c r="U1043" s="91">
        <v>2</v>
      </c>
      <c r="V1043" s="91">
        <v>292</v>
      </c>
    </row>
    <row r="1044" spans="1:22">
      <c r="A1044" s="92" t="s">
        <v>1190</v>
      </c>
      <c r="B1044" s="16" t="str">
        <f>VLOOKUP(A1044,'Planning Periods'!$E$2:$N$540,10,FALSE)</f>
        <v>10/15/2021 - 10/15/2029</v>
      </c>
      <c r="C1044" s="91">
        <v>2017</v>
      </c>
      <c r="D1044" s="91" t="str">
        <f t="shared" si="15"/>
        <v>Laguna Hills 2017</v>
      </c>
      <c r="E1044" s="91">
        <v>1</v>
      </c>
      <c r="F1044" s="363">
        <v>0</v>
      </c>
      <c r="G1044" s="91">
        <v>0</v>
      </c>
      <c r="H1044" s="91">
        <v>0</v>
      </c>
      <c r="I1044" s="90"/>
      <c r="J1044" s="91">
        <v>1</v>
      </c>
      <c r="K1044" s="363">
        <v>0</v>
      </c>
      <c r="L1044" s="91">
        <v>0</v>
      </c>
      <c r="M1044" s="91">
        <v>0</v>
      </c>
      <c r="N1044" s="90"/>
      <c r="O1044" s="91">
        <v>0</v>
      </c>
      <c r="P1044" s="91">
        <v>1</v>
      </c>
      <c r="Q1044" s="90"/>
      <c r="R1044" s="91">
        <v>0</v>
      </c>
      <c r="S1044" s="91">
        <v>1</v>
      </c>
      <c r="T1044" s="90">
        <v>0</v>
      </c>
      <c r="U1044" s="91">
        <v>2</v>
      </c>
      <c r="V1044" s="91">
        <v>2</v>
      </c>
    </row>
    <row r="1045" spans="1:22">
      <c r="A1045" s="92" t="s">
        <v>884</v>
      </c>
      <c r="B1045" s="16"/>
      <c r="C1045" s="91">
        <v>2013</v>
      </c>
      <c r="D1045" s="91" t="str">
        <f t="shared" si="15"/>
        <v>Laguna Niguel 2013</v>
      </c>
      <c r="E1045" s="91" t="s">
        <v>1307</v>
      </c>
      <c r="F1045" s="363" t="s">
        <v>1307</v>
      </c>
      <c r="G1045" s="91" t="s">
        <v>1307</v>
      </c>
      <c r="H1045" s="91" t="s">
        <v>1307</v>
      </c>
      <c r="I1045" s="90"/>
      <c r="J1045" s="91" t="s">
        <v>1307</v>
      </c>
      <c r="K1045" s="363" t="s">
        <v>1307</v>
      </c>
      <c r="L1045" s="91" t="s">
        <v>1307</v>
      </c>
      <c r="M1045" s="91" t="s">
        <v>1307</v>
      </c>
      <c r="N1045" s="90"/>
      <c r="O1045" s="91" t="s">
        <v>1307</v>
      </c>
      <c r="P1045" s="91" t="s">
        <v>1307</v>
      </c>
      <c r="Q1045" s="90"/>
      <c r="R1045" s="91" t="s">
        <v>1307</v>
      </c>
      <c r="S1045" s="91" t="s">
        <v>1307</v>
      </c>
      <c r="T1045" s="90" t="s">
        <v>1307</v>
      </c>
      <c r="U1045" s="91" t="s">
        <v>1307</v>
      </c>
      <c r="V1045" s="91" t="s">
        <v>1307</v>
      </c>
    </row>
    <row r="1046" spans="1:22">
      <c r="A1046" s="92" t="s">
        <v>884</v>
      </c>
      <c r="B1046" s="16" t="str">
        <f>VLOOKUP(A1046,'Planning Periods'!$E$2:$N$540,10,FALSE)</f>
        <v>10/15/2021 - 10/15/2029</v>
      </c>
      <c r="C1046" s="91">
        <v>2014</v>
      </c>
      <c r="D1046" s="91" t="str">
        <f t="shared" si="15"/>
        <v>Laguna Niguel 2014</v>
      </c>
      <c r="E1046" s="91">
        <v>43</v>
      </c>
      <c r="F1046" s="363">
        <v>14</v>
      </c>
      <c r="G1046" s="91">
        <v>14</v>
      </c>
      <c r="H1046" s="91">
        <v>0</v>
      </c>
      <c r="I1046" s="90"/>
      <c r="J1046" s="91">
        <v>30</v>
      </c>
      <c r="K1046" s="363">
        <v>14</v>
      </c>
      <c r="L1046" s="91">
        <v>14</v>
      </c>
      <c r="M1046" s="91">
        <v>0</v>
      </c>
      <c r="N1046" s="90"/>
      <c r="O1046" s="91">
        <v>34</v>
      </c>
      <c r="P1046" s="91">
        <v>0</v>
      </c>
      <c r="Q1046" s="90"/>
      <c r="R1046" s="91">
        <v>75</v>
      </c>
      <c r="S1046" s="91">
        <v>427</v>
      </c>
      <c r="T1046" s="90">
        <v>0</v>
      </c>
      <c r="U1046" s="91">
        <v>182</v>
      </c>
      <c r="V1046" s="91">
        <v>455</v>
      </c>
    </row>
    <row r="1047" spans="1:22">
      <c r="A1047" s="92" t="s">
        <v>884</v>
      </c>
      <c r="B1047" s="16" t="str">
        <f>VLOOKUP(A1047,'Planning Periods'!$E$2:$N$540,10,FALSE)</f>
        <v>10/15/2021 - 10/15/2029</v>
      </c>
      <c r="C1047" s="91">
        <v>2015</v>
      </c>
      <c r="D1047" s="91" t="str">
        <f t="shared" si="15"/>
        <v>Laguna Niguel 2015</v>
      </c>
      <c r="E1047" s="91">
        <v>43</v>
      </c>
      <c r="F1047" s="363">
        <v>0</v>
      </c>
      <c r="G1047" s="91">
        <v>0</v>
      </c>
      <c r="H1047" s="91">
        <v>0</v>
      </c>
      <c r="I1047" s="90"/>
      <c r="J1047" s="91">
        <v>30</v>
      </c>
      <c r="K1047" s="363">
        <v>0</v>
      </c>
      <c r="L1047" s="91">
        <v>0</v>
      </c>
      <c r="M1047" s="91">
        <v>0</v>
      </c>
      <c r="N1047" s="90"/>
      <c r="O1047" s="91">
        <v>34</v>
      </c>
      <c r="P1047" s="91">
        <v>2</v>
      </c>
      <c r="Q1047" s="90"/>
      <c r="R1047" s="91">
        <v>75</v>
      </c>
      <c r="S1047" s="91">
        <v>4</v>
      </c>
      <c r="T1047" s="90">
        <v>0</v>
      </c>
      <c r="U1047" s="91">
        <v>182</v>
      </c>
      <c r="V1047" s="91">
        <v>6</v>
      </c>
    </row>
    <row r="1048" spans="1:22">
      <c r="A1048" s="92" t="s">
        <v>884</v>
      </c>
      <c r="B1048" s="16" t="str">
        <f>VLOOKUP(A1048,'Planning Periods'!$E$2:$N$540,10,FALSE)</f>
        <v>10/15/2021 - 10/15/2029</v>
      </c>
      <c r="C1048" s="91">
        <v>2016</v>
      </c>
      <c r="D1048" s="91" t="str">
        <f t="shared" si="15"/>
        <v>Laguna Niguel 2016</v>
      </c>
      <c r="E1048" s="91">
        <v>43</v>
      </c>
      <c r="F1048" s="363">
        <v>18</v>
      </c>
      <c r="G1048" s="91">
        <v>18</v>
      </c>
      <c r="H1048" s="91">
        <v>0</v>
      </c>
      <c r="I1048" s="90"/>
      <c r="J1048" s="91">
        <v>30</v>
      </c>
      <c r="K1048" s="363">
        <v>0</v>
      </c>
      <c r="L1048" s="91">
        <v>0</v>
      </c>
      <c r="M1048" s="91">
        <v>0</v>
      </c>
      <c r="N1048" s="90"/>
      <c r="O1048" s="91">
        <v>34</v>
      </c>
      <c r="P1048" s="91">
        <v>0</v>
      </c>
      <c r="Q1048" s="90"/>
      <c r="R1048" s="91">
        <v>75</v>
      </c>
      <c r="S1048" s="91">
        <v>508</v>
      </c>
      <c r="T1048" s="90">
        <v>0</v>
      </c>
      <c r="U1048" s="91">
        <v>182</v>
      </c>
      <c r="V1048" s="91">
        <v>526</v>
      </c>
    </row>
    <row r="1049" spans="1:22">
      <c r="A1049" s="92" t="s">
        <v>884</v>
      </c>
      <c r="B1049" s="16" t="str">
        <f>VLOOKUP(A1049,'Planning Periods'!$E$2:$N$540,10,FALSE)</f>
        <v>10/15/2021 - 10/15/2029</v>
      </c>
      <c r="C1049" s="91">
        <v>2017</v>
      </c>
      <c r="D1049" s="91" t="str">
        <f t="shared" si="15"/>
        <v>Laguna Niguel 2017</v>
      </c>
      <c r="E1049" s="91">
        <v>43</v>
      </c>
      <c r="F1049" s="363">
        <v>0</v>
      </c>
      <c r="G1049" s="91">
        <v>0</v>
      </c>
      <c r="H1049" s="91">
        <v>0</v>
      </c>
      <c r="I1049" s="90"/>
      <c r="J1049" s="91">
        <v>30</v>
      </c>
      <c r="K1049" s="363">
        <v>24</v>
      </c>
      <c r="L1049" s="91">
        <v>24</v>
      </c>
      <c r="M1049" s="91">
        <v>0</v>
      </c>
      <c r="N1049" s="90"/>
      <c r="O1049" s="91">
        <v>34</v>
      </c>
      <c r="P1049" s="91">
        <v>0</v>
      </c>
      <c r="Q1049" s="90"/>
      <c r="R1049" s="91">
        <v>75</v>
      </c>
      <c r="S1049" s="91">
        <v>211</v>
      </c>
      <c r="T1049" s="90">
        <v>0</v>
      </c>
      <c r="U1049" s="91">
        <v>182</v>
      </c>
      <c r="V1049" s="91">
        <v>235</v>
      </c>
    </row>
    <row r="1050" spans="1:22">
      <c r="A1050" s="92" t="s">
        <v>1305</v>
      </c>
      <c r="B1050" s="16"/>
      <c r="C1050" s="91">
        <v>2013</v>
      </c>
      <c r="D1050" s="91" t="str">
        <f t="shared" si="15"/>
        <v>Laguna Woods 2013</v>
      </c>
      <c r="E1050" s="91" t="s">
        <v>1307</v>
      </c>
      <c r="F1050" s="363" t="s">
        <v>1307</v>
      </c>
      <c r="G1050" s="91" t="s">
        <v>1307</v>
      </c>
      <c r="H1050" s="91" t="s">
        <v>1307</v>
      </c>
      <c r="I1050" s="90"/>
      <c r="J1050" s="91" t="s">
        <v>1307</v>
      </c>
      <c r="K1050" s="363" t="s">
        <v>1307</v>
      </c>
      <c r="L1050" s="91" t="s">
        <v>1307</v>
      </c>
      <c r="M1050" s="91" t="s">
        <v>1307</v>
      </c>
      <c r="N1050" s="90"/>
      <c r="O1050" s="91" t="s">
        <v>1307</v>
      </c>
      <c r="P1050" s="91" t="s">
        <v>1307</v>
      </c>
      <c r="Q1050" s="90"/>
      <c r="R1050" s="91" t="s">
        <v>1307</v>
      </c>
      <c r="S1050" s="91" t="s">
        <v>1307</v>
      </c>
      <c r="T1050" s="90" t="s">
        <v>1307</v>
      </c>
      <c r="U1050" s="91" t="s">
        <v>1307</v>
      </c>
      <c r="V1050" s="91" t="s">
        <v>1307</v>
      </c>
    </row>
    <row r="1051" spans="1:22">
      <c r="A1051" s="92" t="s">
        <v>1305</v>
      </c>
      <c r="B1051" s="16" t="str">
        <f>VLOOKUP(A1051,'Planning Periods'!$E$2:$N$540,10,FALSE)</f>
        <v>10/15/2021 - 10/15/2029</v>
      </c>
      <c r="C1051" s="91">
        <v>2014</v>
      </c>
      <c r="D1051" s="91" t="str">
        <f t="shared" si="15"/>
        <v>Laguna Woods 2014</v>
      </c>
      <c r="E1051" s="91">
        <v>1</v>
      </c>
      <c r="F1051" s="363">
        <v>0</v>
      </c>
      <c r="G1051" s="91">
        <v>0</v>
      </c>
      <c r="H1051" s="91">
        <v>0</v>
      </c>
      <c r="I1051" s="90"/>
      <c r="J1051" s="91">
        <v>1</v>
      </c>
      <c r="K1051" s="363">
        <v>0</v>
      </c>
      <c r="L1051" s="91">
        <v>0</v>
      </c>
      <c r="M1051" s="91">
        <v>0</v>
      </c>
      <c r="N1051" s="90"/>
      <c r="O1051" s="91">
        <v>0</v>
      </c>
      <c r="P1051" s="91">
        <v>0</v>
      </c>
      <c r="Q1051" s="90"/>
      <c r="R1051" s="91">
        <v>0</v>
      </c>
      <c r="S1051" s="91">
        <v>0</v>
      </c>
      <c r="T1051" s="90">
        <v>0</v>
      </c>
      <c r="U1051" s="91">
        <v>2</v>
      </c>
      <c r="V1051" s="91">
        <v>0</v>
      </c>
    </row>
    <row r="1052" spans="1:22">
      <c r="A1052" s="92" t="s">
        <v>1305</v>
      </c>
      <c r="B1052" s="16" t="str">
        <f>VLOOKUP(A1052,'Planning Periods'!$E$2:$N$540,10,FALSE)</f>
        <v>10/15/2021 - 10/15/2029</v>
      </c>
      <c r="C1052" s="91">
        <v>2015</v>
      </c>
      <c r="D1052" s="91" t="str">
        <f t="shared" si="15"/>
        <v>Laguna Woods 2015</v>
      </c>
      <c r="E1052" s="91">
        <v>1</v>
      </c>
      <c r="F1052" s="363">
        <v>0</v>
      </c>
      <c r="G1052" s="91">
        <v>0</v>
      </c>
      <c r="H1052" s="91">
        <v>0</v>
      </c>
      <c r="I1052" s="90"/>
      <c r="J1052" s="91">
        <v>1</v>
      </c>
      <c r="K1052" s="363">
        <v>0</v>
      </c>
      <c r="L1052" s="91">
        <v>0</v>
      </c>
      <c r="M1052" s="91">
        <v>0</v>
      </c>
      <c r="N1052" s="90"/>
      <c r="O1052" s="91">
        <v>0</v>
      </c>
      <c r="P1052" s="91">
        <v>0</v>
      </c>
      <c r="Q1052" s="90"/>
      <c r="R1052" s="91">
        <v>0</v>
      </c>
      <c r="S1052" s="91">
        <v>0</v>
      </c>
      <c r="T1052" s="90">
        <v>0</v>
      </c>
      <c r="U1052" s="91">
        <v>2</v>
      </c>
      <c r="V1052" s="91">
        <v>0</v>
      </c>
    </row>
    <row r="1053" spans="1:22">
      <c r="A1053" s="92" t="s">
        <v>1305</v>
      </c>
      <c r="B1053" s="16" t="str">
        <f>VLOOKUP(A1053,'Planning Periods'!$E$2:$N$540,10,FALSE)</f>
        <v>10/15/2021 - 10/15/2029</v>
      </c>
      <c r="C1053" s="91">
        <v>2016</v>
      </c>
      <c r="D1053" s="91" t="str">
        <f t="shared" si="15"/>
        <v>Laguna Woods 2016</v>
      </c>
      <c r="E1053" s="91">
        <v>1</v>
      </c>
      <c r="F1053" s="363">
        <v>0</v>
      </c>
      <c r="G1053" s="91">
        <v>0</v>
      </c>
      <c r="H1053" s="91">
        <v>0</v>
      </c>
      <c r="I1053" s="90"/>
      <c r="J1053" s="91">
        <v>1</v>
      </c>
      <c r="K1053" s="363">
        <v>0</v>
      </c>
      <c r="L1053" s="91">
        <v>0</v>
      </c>
      <c r="M1053" s="91">
        <v>0</v>
      </c>
      <c r="N1053" s="90"/>
      <c r="O1053" s="91">
        <v>0</v>
      </c>
      <c r="P1053" s="91">
        <v>0</v>
      </c>
      <c r="Q1053" s="90"/>
      <c r="R1053" s="91">
        <v>0</v>
      </c>
      <c r="S1053" s="91">
        <v>0</v>
      </c>
      <c r="T1053" s="90">
        <v>0</v>
      </c>
      <c r="U1053" s="91">
        <v>2</v>
      </c>
      <c r="V1053" s="91">
        <v>0</v>
      </c>
    </row>
    <row r="1054" spans="1:22">
      <c r="A1054" s="92" t="s">
        <v>1305</v>
      </c>
      <c r="B1054" s="16" t="str">
        <f>VLOOKUP(A1054,'Planning Periods'!$E$2:$N$540,10,FALSE)</f>
        <v>10/15/2021 - 10/15/2029</v>
      </c>
      <c r="C1054" s="91">
        <v>2017</v>
      </c>
      <c r="D1054" s="91" t="str">
        <f t="shared" si="15"/>
        <v>Laguna Woods 2017</v>
      </c>
      <c r="E1054" s="91">
        <v>1</v>
      </c>
      <c r="F1054" s="363">
        <v>0</v>
      </c>
      <c r="G1054" s="91">
        <v>0</v>
      </c>
      <c r="H1054" s="91">
        <v>0</v>
      </c>
      <c r="I1054" s="90"/>
      <c r="J1054" s="91">
        <v>1</v>
      </c>
      <c r="K1054" s="363">
        <v>0</v>
      </c>
      <c r="L1054" s="91">
        <v>0</v>
      </c>
      <c r="M1054" s="91">
        <v>0</v>
      </c>
      <c r="N1054" s="90"/>
      <c r="O1054" s="91">
        <v>0</v>
      </c>
      <c r="P1054" s="91">
        <v>0</v>
      </c>
      <c r="Q1054" s="90"/>
      <c r="R1054" s="91">
        <v>0</v>
      </c>
      <c r="S1054" s="91">
        <v>0</v>
      </c>
      <c r="T1054" s="90">
        <v>0</v>
      </c>
      <c r="U1054" s="91">
        <v>2</v>
      </c>
      <c r="V1054" s="91">
        <v>0</v>
      </c>
    </row>
    <row r="1055" spans="1:22">
      <c r="A1055" t="s">
        <v>929</v>
      </c>
      <c r="B1055" s="16" t="str">
        <f>VLOOKUP(A1055,'Planning Periods'!$E$2:$N$540,10,FALSE)</f>
        <v>08/15/2019 - 08/15/2027</v>
      </c>
      <c r="C1055" s="91">
        <v>2014</v>
      </c>
      <c r="D1055" s="91" t="str">
        <f t="shared" si="15"/>
        <v>Lake County - Unincorporated 2014</v>
      </c>
      <c r="E1055" s="363" t="s">
        <v>1307</v>
      </c>
      <c r="F1055" s="363" t="s">
        <v>1307</v>
      </c>
      <c r="G1055" s="363" t="s">
        <v>1307</v>
      </c>
      <c r="H1055" s="363" t="s">
        <v>1307</v>
      </c>
      <c r="I1055" s="363">
        <v>0</v>
      </c>
      <c r="J1055" s="363" t="s">
        <v>1307</v>
      </c>
      <c r="K1055" s="363" t="s">
        <v>1307</v>
      </c>
      <c r="L1055" s="363" t="s">
        <v>1307</v>
      </c>
      <c r="M1055" s="363" t="s">
        <v>1307</v>
      </c>
      <c r="N1055" s="363">
        <v>0</v>
      </c>
      <c r="O1055" s="363" t="s">
        <v>1307</v>
      </c>
      <c r="P1055" s="363" t="s">
        <v>1307</v>
      </c>
      <c r="Q1055" s="363"/>
      <c r="R1055" s="363" t="s">
        <v>1307</v>
      </c>
      <c r="S1055" s="363" t="s">
        <v>1307</v>
      </c>
      <c r="T1055" s="363" t="s">
        <v>1307</v>
      </c>
      <c r="U1055" s="363" t="s">
        <v>1307</v>
      </c>
      <c r="V1055" s="363" t="s">
        <v>1307</v>
      </c>
    </row>
    <row r="1056" spans="1:22">
      <c r="A1056" t="s">
        <v>929</v>
      </c>
      <c r="B1056" s="16" t="str">
        <f>VLOOKUP(A1056,'Planning Periods'!$E$2:$N$540,10,FALSE)</f>
        <v>08/15/2019 - 08/15/2027</v>
      </c>
      <c r="C1056" s="91">
        <v>2015</v>
      </c>
      <c r="D1056" s="91" t="str">
        <f t="shared" si="15"/>
        <v>Lake County - Unincorporated 2015</v>
      </c>
      <c r="E1056" t="s">
        <v>1307</v>
      </c>
      <c r="F1056" t="s">
        <v>1307</v>
      </c>
      <c r="G1056" t="s">
        <v>1307</v>
      </c>
      <c r="H1056" t="s">
        <v>1307</v>
      </c>
      <c r="J1056" t="s">
        <v>1307</v>
      </c>
      <c r="K1056" t="s">
        <v>1307</v>
      </c>
      <c r="L1056" t="s">
        <v>1307</v>
      </c>
      <c r="M1056" t="s">
        <v>1307</v>
      </c>
      <c r="O1056" t="s">
        <v>1307</v>
      </c>
      <c r="P1056" t="s">
        <v>1307</v>
      </c>
      <c r="R1056" t="s">
        <v>1307</v>
      </c>
      <c r="S1056" t="s">
        <v>1307</v>
      </c>
      <c r="T1056" t="s">
        <v>1307</v>
      </c>
      <c r="U1056" t="s">
        <v>1307</v>
      </c>
      <c r="V1056" t="s">
        <v>1307</v>
      </c>
    </row>
    <row r="1057" spans="1:22">
      <c r="A1057" t="s">
        <v>929</v>
      </c>
      <c r="B1057" s="16" t="str">
        <f>VLOOKUP(A1057,'Planning Periods'!$E$2:$N$540,10,FALSE)</f>
        <v>08/15/2019 - 08/15/2027</v>
      </c>
      <c r="C1057" s="91">
        <v>2016</v>
      </c>
      <c r="D1057" s="91" t="str">
        <f t="shared" si="15"/>
        <v>Lake County - Unincorporated 2016</v>
      </c>
      <c r="E1057" t="s">
        <v>1307</v>
      </c>
      <c r="F1057" t="s">
        <v>1307</v>
      </c>
      <c r="G1057" t="s">
        <v>1307</v>
      </c>
      <c r="H1057" t="s">
        <v>1307</v>
      </c>
      <c r="J1057" t="s">
        <v>1307</v>
      </c>
      <c r="K1057" t="s">
        <v>1307</v>
      </c>
      <c r="L1057" t="s">
        <v>1307</v>
      </c>
      <c r="M1057" t="s">
        <v>1307</v>
      </c>
      <c r="O1057" t="s">
        <v>1307</v>
      </c>
      <c r="P1057" t="s">
        <v>1307</v>
      </c>
      <c r="R1057" t="s">
        <v>1307</v>
      </c>
      <c r="S1057" t="s">
        <v>1307</v>
      </c>
      <c r="T1057" t="s">
        <v>1307</v>
      </c>
      <c r="U1057" t="s">
        <v>1307</v>
      </c>
      <c r="V1057" t="s">
        <v>1307</v>
      </c>
    </row>
    <row r="1058" spans="1:22">
      <c r="A1058" t="s">
        <v>929</v>
      </c>
      <c r="B1058" s="16" t="str">
        <f>VLOOKUP(A1058,'Planning Periods'!$E$2:$N$540,10,FALSE)</f>
        <v>08/15/2019 - 08/15/2027</v>
      </c>
      <c r="C1058" s="91">
        <v>2017</v>
      </c>
      <c r="D1058" s="91" t="str">
        <f t="shared" si="15"/>
        <v>Lake County - Unincorporated 2017</v>
      </c>
      <c r="E1058" t="s">
        <v>1307</v>
      </c>
      <c r="F1058" t="s">
        <v>1307</v>
      </c>
      <c r="G1058" t="s">
        <v>1307</v>
      </c>
      <c r="H1058" t="s">
        <v>1307</v>
      </c>
      <c r="J1058" t="s">
        <v>1307</v>
      </c>
      <c r="K1058" t="s">
        <v>1307</v>
      </c>
      <c r="L1058" t="s">
        <v>1307</v>
      </c>
      <c r="M1058" t="s">
        <v>1307</v>
      </c>
      <c r="O1058" t="s">
        <v>1307</v>
      </c>
      <c r="P1058" t="s">
        <v>1307</v>
      </c>
      <c r="R1058" t="s">
        <v>1307</v>
      </c>
      <c r="S1058" t="s">
        <v>1307</v>
      </c>
      <c r="T1058" t="s">
        <v>1307</v>
      </c>
      <c r="U1058" t="s">
        <v>1307</v>
      </c>
      <c r="V1058" t="s">
        <v>1307</v>
      </c>
    </row>
    <row r="1059" spans="1:22">
      <c r="A1059" s="92" t="s">
        <v>1034</v>
      </c>
      <c r="B1059" s="16"/>
      <c r="C1059" s="91">
        <v>2013</v>
      </c>
      <c r="D1059" s="91" t="str">
        <f t="shared" si="15"/>
        <v>Lake Elsinore 2013</v>
      </c>
      <c r="E1059" t="s">
        <v>1307</v>
      </c>
      <c r="F1059" t="s">
        <v>1307</v>
      </c>
      <c r="G1059" t="s">
        <v>1307</v>
      </c>
      <c r="H1059" t="s">
        <v>1307</v>
      </c>
      <c r="J1059" t="s">
        <v>1307</v>
      </c>
      <c r="K1059" t="s">
        <v>1307</v>
      </c>
      <c r="L1059" t="s">
        <v>1307</v>
      </c>
      <c r="M1059" t="s">
        <v>1307</v>
      </c>
      <c r="O1059" t="s">
        <v>1307</v>
      </c>
      <c r="P1059" t="s">
        <v>1307</v>
      </c>
      <c r="R1059" t="s">
        <v>1307</v>
      </c>
      <c r="S1059" t="s">
        <v>1307</v>
      </c>
      <c r="T1059" t="s">
        <v>1307</v>
      </c>
      <c r="U1059" t="s">
        <v>1307</v>
      </c>
      <c r="V1059" t="s">
        <v>1307</v>
      </c>
    </row>
    <row r="1060" spans="1:22">
      <c r="A1060" s="92" t="s">
        <v>1034</v>
      </c>
      <c r="B1060" s="16" t="str">
        <f>VLOOKUP(A1060,'Planning Periods'!$E$2:$N$540,10,FALSE)</f>
        <v>10/15/2021 - 10/15/2029</v>
      </c>
      <c r="C1060" s="91">
        <v>2014</v>
      </c>
      <c r="D1060" s="91" t="str">
        <f t="shared" si="15"/>
        <v>Lake Elsinore 2014</v>
      </c>
      <c r="E1060" s="91">
        <v>978</v>
      </c>
      <c r="F1060" s="363">
        <v>0</v>
      </c>
      <c r="G1060" s="91">
        <v>0</v>
      </c>
      <c r="H1060" s="91">
        <v>0</v>
      </c>
      <c r="I1060" s="90"/>
      <c r="J1060" s="91">
        <v>639</v>
      </c>
      <c r="K1060" s="363">
        <v>0</v>
      </c>
      <c r="L1060" s="91">
        <v>0</v>
      </c>
      <c r="M1060" s="91">
        <v>0</v>
      </c>
      <c r="N1060" s="90"/>
      <c r="O1060" s="91">
        <v>829</v>
      </c>
      <c r="P1060" s="91">
        <v>0</v>
      </c>
      <c r="Q1060" s="90"/>
      <c r="R1060" s="91">
        <v>1317</v>
      </c>
      <c r="S1060" s="91">
        <v>0</v>
      </c>
      <c r="T1060" s="90">
        <v>0</v>
      </c>
      <c r="U1060" s="91">
        <v>3763</v>
      </c>
      <c r="V1060" s="91">
        <v>0</v>
      </c>
    </row>
    <row r="1061" spans="1:22">
      <c r="A1061" s="92" t="s">
        <v>1034</v>
      </c>
      <c r="B1061" s="16" t="str">
        <f>VLOOKUP(A1061,'Planning Periods'!$E$2:$N$540,10,FALSE)</f>
        <v>10/15/2021 - 10/15/2029</v>
      </c>
      <c r="C1061" s="91">
        <v>2015</v>
      </c>
      <c r="D1061" s="91" t="str">
        <f t="shared" si="15"/>
        <v>Lake Elsinore 2015</v>
      </c>
      <c r="E1061" s="91">
        <v>978</v>
      </c>
      <c r="F1061" s="363">
        <v>0</v>
      </c>
      <c r="G1061" s="91">
        <v>0</v>
      </c>
      <c r="H1061" s="91">
        <v>0</v>
      </c>
      <c r="I1061" s="90"/>
      <c r="J1061" s="91">
        <v>639</v>
      </c>
      <c r="K1061" s="363">
        <v>0</v>
      </c>
      <c r="L1061" s="91">
        <v>0</v>
      </c>
      <c r="M1061" s="91">
        <v>0</v>
      </c>
      <c r="N1061" s="90"/>
      <c r="O1061" s="91">
        <v>829</v>
      </c>
      <c r="P1061" s="91">
        <v>341</v>
      </c>
      <c r="Q1061" s="90"/>
      <c r="R1061" s="91">
        <v>1317</v>
      </c>
      <c r="S1061" s="91">
        <v>2</v>
      </c>
      <c r="T1061" s="90">
        <v>0</v>
      </c>
      <c r="U1061" s="91">
        <v>3763</v>
      </c>
      <c r="V1061" s="91">
        <v>343</v>
      </c>
    </row>
    <row r="1062" spans="1:22">
      <c r="A1062" s="92" t="s">
        <v>1034</v>
      </c>
      <c r="B1062" s="16" t="str">
        <f>VLOOKUP(A1062,'Planning Periods'!$E$2:$N$540,10,FALSE)</f>
        <v>10/15/2021 - 10/15/2029</v>
      </c>
      <c r="C1062" s="91">
        <v>2016</v>
      </c>
      <c r="D1062" s="91" t="str">
        <f t="shared" si="15"/>
        <v>Lake Elsinore 2016</v>
      </c>
      <c r="E1062" s="91">
        <v>978</v>
      </c>
      <c r="F1062" s="363">
        <v>0</v>
      </c>
      <c r="G1062" s="91">
        <v>0</v>
      </c>
      <c r="H1062" s="91">
        <v>0</v>
      </c>
      <c r="I1062" s="90"/>
      <c r="J1062" s="91">
        <v>639</v>
      </c>
      <c r="K1062" s="363">
        <v>0</v>
      </c>
      <c r="L1062" s="91">
        <v>0</v>
      </c>
      <c r="M1062" s="91">
        <v>0</v>
      </c>
      <c r="N1062" s="90"/>
      <c r="O1062" s="91">
        <v>829</v>
      </c>
      <c r="P1062" s="91">
        <v>203</v>
      </c>
      <c r="Q1062" s="90"/>
      <c r="R1062" s="91">
        <v>1317</v>
      </c>
      <c r="S1062" s="91">
        <v>258</v>
      </c>
      <c r="T1062" s="90">
        <v>0</v>
      </c>
      <c r="U1062" s="91">
        <v>3763</v>
      </c>
      <c r="V1062" s="91">
        <v>461</v>
      </c>
    </row>
    <row r="1063" spans="1:22">
      <c r="A1063" s="92" t="s">
        <v>1034</v>
      </c>
      <c r="B1063" s="16" t="str">
        <f>VLOOKUP(A1063,'Planning Periods'!$E$2:$N$540,10,FALSE)</f>
        <v>10/15/2021 - 10/15/2029</v>
      </c>
      <c r="C1063" s="91">
        <v>2017</v>
      </c>
      <c r="D1063" s="91" t="str">
        <f t="shared" si="15"/>
        <v>Lake Elsinore 2017</v>
      </c>
      <c r="E1063" s="91">
        <v>978</v>
      </c>
      <c r="F1063" s="363">
        <v>2</v>
      </c>
      <c r="G1063" s="91">
        <v>0</v>
      </c>
      <c r="H1063" s="91">
        <v>2</v>
      </c>
      <c r="I1063" s="90"/>
      <c r="J1063" s="91">
        <v>639</v>
      </c>
      <c r="K1063" s="363">
        <v>0</v>
      </c>
      <c r="L1063" s="91">
        <v>0</v>
      </c>
      <c r="M1063" s="91">
        <v>0</v>
      </c>
      <c r="N1063" s="90"/>
      <c r="O1063" s="91">
        <v>829</v>
      </c>
      <c r="P1063" s="91">
        <v>129</v>
      </c>
      <c r="Q1063" s="90"/>
      <c r="R1063" s="91">
        <v>1317</v>
      </c>
      <c r="S1063" s="91">
        <v>435</v>
      </c>
      <c r="T1063" s="90">
        <v>0</v>
      </c>
      <c r="U1063" s="91">
        <v>3763</v>
      </c>
      <c r="V1063" s="91">
        <v>566</v>
      </c>
    </row>
    <row r="1064" spans="1:22">
      <c r="A1064" s="92" t="s">
        <v>1032</v>
      </c>
      <c r="B1064" s="16"/>
      <c r="C1064" s="91">
        <v>2013</v>
      </c>
      <c r="D1064" s="91" t="str">
        <f t="shared" si="15"/>
        <v>Lake Forest 2013</v>
      </c>
      <c r="E1064" s="91">
        <v>647</v>
      </c>
      <c r="F1064" s="363">
        <v>20</v>
      </c>
      <c r="G1064" s="91">
        <v>20</v>
      </c>
      <c r="H1064" s="91">
        <v>0</v>
      </c>
      <c r="I1064" s="90"/>
      <c r="J1064" s="91">
        <v>450</v>
      </c>
      <c r="K1064" s="363">
        <v>167</v>
      </c>
      <c r="L1064" s="91">
        <v>167</v>
      </c>
      <c r="M1064" s="91">
        <v>0</v>
      </c>
      <c r="N1064" s="90"/>
      <c r="O1064" s="91">
        <v>497</v>
      </c>
      <c r="P1064" s="91">
        <v>20</v>
      </c>
      <c r="Q1064" s="90"/>
      <c r="R1064" s="91">
        <v>1133</v>
      </c>
      <c r="S1064" s="91">
        <v>29</v>
      </c>
      <c r="T1064" s="90">
        <v>0</v>
      </c>
      <c r="U1064" s="91">
        <v>2727</v>
      </c>
      <c r="V1064" s="91">
        <v>236</v>
      </c>
    </row>
    <row r="1065" spans="1:22">
      <c r="A1065" s="92" t="s">
        <v>1032</v>
      </c>
      <c r="B1065" s="16" t="str">
        <f>VLOOKUP(A1065,'Planning Periods'!$E$2:$N$540,10,FALSE)</f>
        <v>10/15/2021 - 10/15/2029</v>
      </c>
      <c r="C1065" s="91">
        <v>2014</v>
      </c>
      <c r="D1065" s="91" t="str">
        <f t="shared" si="15"/>
        <v>Lake Forest 2014</v>
      </c>
      <c r="E1065" s="91">
        <v>647</v>
      </c>
      <c r="F1065" s="363">
        <v>0</v>
      </c>
      <c r="G1065" s="91">
        <v>0</v>
      </c>
      <c r="H1065" s="91">
        <v>0</v>
      </c>
      <c r="I1065" s="90"/>
      <c r="J1065" s="91">
        <v>450</v>
      </c>
      <c r="K1065" s="363">
        <v>0</v>
      </c>
      <c r="L1065" s="91">
        <v>0</v>
      </c>
      <c r="M1065" s="91">
        <v>0</v>
      </c>
      <c r="N1065" s="90"/>
      <c r="O1065" s="91">
        <v>497</v>
      </c>
      <c r="P1065" s="91">
        <v>145</v>
      </c>
      <c r="Q1065" s="90"/>
      <c r="R1065" s="91">
        <v>1133</v>
      </c>
      <c r="S1065" s="91">
        <v>688</v>
      </c>
      <c r="T1065" s="90">
        <v>0</v>
      </c>
      <c r="U1065" s="91">
        <v>2727</v>
      </c>
      <c r="V1065" s="91">
        <v>833</v>
      </c>
    </row>
    <row r="1066" spans="1:22">
      <c r="A1066" s="92" t="s">
        <v>1032</v>
      </c>
      <c r="B1066" s="16" t="str">
        <f>VLOOKUP(A1066,'Planning Periods'!$E$2:$N$540,10,FALSE)</f>
        <v>10/15/2021 - 10/15/2029</v>
      </c>
      <c r="C1066" s="91">
        <v>2015</v>
      </c>
      <c r="D1066" s="91" t="str">
        <f t="shared" si="15"/>
        <v>Lake Forest 2015</v>
      </c>
      <c r="E1066" s="91">
        <v>647</v>
      </c>
      <c r="F1066" s="363">
        <v>0</v>
      </c>
      <c r="G1066" s="91">
        <v>0</v>
      </c>
      <c r="H1066" s="91">
        <v>0</v>
      </c>
      <c r="I1066" s="90"/>
      <c r="J1066" s="91">
        <v>450</v>
      </c>
      <c r="K1066" s="363">
        <v>0</v>
      </c>
      <c r="L1066" s="91">
        <v>0</v>
      </c>
      <c r="M1066" s="91">
        <v>0</v>
      </c>
      <c r="N1066" s="90"/>
      <c r="O1066" s="91">
        <v>497</v>
      </c>
      <c r="P1066" s="91">
        <v>48</v>
      </c>
      <c r="Q1066" s="90"/>
      <c r="R1066" s="91">
        <v>1133</v>
      </c>
      <c r="S1066" s="91">
        <v>461</v>
      </c>
      <c r="T1066" s="90">
        <v>0</v>
      </c>
      <c r="U1066" s="91">
        <v>2727</v>
      </c>
      <c r="V1066" s="91">
        <v>509</v>
      </c>
    </row>
    <row r="1067" spans="1:22">
      <c r="A1067" s="92" t="s">
        <v>1032</v>
      </c>
      <c r="B1067" s="16" t="str">
        <f>VLOOKUP(A1067,'Planning Periods'!$E$2:$N$540,10,FALSE)</f>
        <v>10/15/2021 - 10/15/2029</v>
      </c>
      <c r="C1067" s="91">
        <v>2016</v>
      </c>
      <c r="D1067" s="91" t="str">
        <f t="shared" si="15"/>
        <v>Lake Forest 2016</v>
      </c>
      <c r="E1067" s="91">
        <v>647</v>
      </c>
      <c r="F1067" s="363">
        <v>0</v>
      </c>
      <c r="G1067" s="91">
        <v>0</v>
      </c>
      <c r="H1067" s="91">
        <v>0</v>
      </c>
      <c r="I1067" s="90"/>
      <c r="J1067" s="91">
        <v>450</v>
      </c>
      <c r="K1067" s="363">
        <v>0</v>
      </c>
      <c r="L1067" s="91">
        <v>0</v>
      </c>
      <c r="M1067" s="91">
        <v>0</v>
      </c>
      <c r="N1067" s="90"/>
      <c r="O1067" s="91">
        <v>497</v>
      </c>
      <c r="P1067" s="91">
        <v>8</v>
      </c>
      <c r="Q1067" s="90"/>
      <c r="R1067" s="91">
        <v>1133</v>
      </c>
      <c r="S1067" s="91">
        <v>489</v>
      </c>
      <c r="T1067" s="90">
        <v>0</v>
      </c>
      <c r="U1067" s="91">
        <v>2727</v>
      </c>
      <c r="V1067" s="91">
        <v>497</v>
      </c>
    </row>
    <row r="1068" spans="1:22">
      <c r="A1068" s="92" t="s">
        <v>1032</v>
      </c>
      <c r="B1068" s="16" t="str">
        <f>VLOOKUP(A1068,'Planning Periods'!$E$2:$N$540,10,FALSE)</f>
        <v>10/15/2021 - 10/15/2029</v>
      </c>
      <c r="C1068" s="91">
        <v>2017</v>
      </c>
      <c r="D1068" s="91" t="str">
        <f t="shared" si="15"/>
        <v>Lake Forest 2017</v>
      </c>
      <c r="E1068" s="91">
        <v>647</v>
      </c>
      <c r="F1068" s="363">
        <v>0</v>
      </c>
      <c r="G1068" s="91">
        <v>0</v>
      </c>
      <c r="H1068" s="91">
        <v>0</v>
      </c>
      <c r="I1068" s="90"/>
      <c r="J1068" s="91">
        <v>450</v>
      </c>
      <c r="K1068" s="363">
        <v>0</v>
      </c>
      <c r="L1068" s="91">
        <v>0</v>
      </c>
      <c r="M1068" s="91">
        <v>0</v>
      </c>
      <c r="N1068" s="90"/>
      <c r="O1068" s="91">
        <v>497</v>
      </c>
      <c r="P1068" s="91">
        <v>0</v>
      </c>
      <c r="Q1068" s="90"/>
      <c r="R1068" s="91">
        <v>1133</v>
      </c>
      <c r="S1068" s="91">
        <v>749</v>
      </c>
      <c r="T1068" s="90">
        <v>0</v>
      </c>
      <c r="U1068" s="91">
        <v>2727</v>
      </c>
      <c r="V1068" s="91">
        <v>749</v>
      </c>
    </row>
    <row r="1069" spans="1:22">
      <c r="A1069" s="92" t="s">
        <v>1039</v>
      </c>
      <c r="B1069" s="16" t="str">
        <f>VLOOKUP(A1069,'Planning Periods'!$E$2:$N$540,10,FALSE)</f>
        <v>08/15/2019 - 08/15/2027</v>
      </c>
      <c r="C1069" s="91">
        <v>2014</v>
      </c>
      <c r="D1069" s="91" t="str">
        <f t="shared" si="15"/>
        <v>Lakeport 2014</v>
      </c>
      <c r="E1069" s="91" t="s">
        <v>1307</v>
      </c>
      <c r="F1069" s="363" t="s">
        <v>1307</v>
      </c>
      <c r="G1069" s="91" t="s">
        <v>1307</v>
      </c>
      <c r="H1069" s="91" t="s">
        <v>1307</v>
      </c>
      <c r="I1069" s="90"/>
      <c r="J1069" s="91" t="s">
        <v>1307</v>
      </c>
      <c r="K1069" s="363" t="s">
        <v>1307</v>
      </c>
      <c r="L1069" s="91" t="s">
        <v>1307</v>
      </c>
      <c r="M1069" s="91" t="s">
        <v>1307</v>
      </c>
      <c r="N1069" s="90"/>
      <c r="O1069" s="91" t="s">
        <v>1307</v>
      </c>
      <c r="P1069" s="91" t="s">
        <v>1307</v>
      </c>
      <c r="Q1069" s="90"/>
      <c r="R1069" s="91" t="s">
        <v>1307</v>
      </c>
      <c r="S1069" s="91" t="s">
        <v>1307</v>
      </c>
      <c r="T1069" s="90" t="s">
        <v>1307</v>
      </c>
      <c r="U1069" s="91" t="s">
        <v>1307</v>
      </c>
      <c r="V1069" s="91" t="s">
        <v>1307</v>
      </c>
    </row>
    <row r="1070" spans="1:22">
      <c r="A1070" s="92" t="s">
        <v>1039</v>
      </c>
      <c r="B1070" s="16" t="str">
        <f>VLOOKUP(A1070,'Planning Periods'!$E$2:$N$540,10,FALSE)</f>
        <v>08/15/2019 - 08/15/2027</v>
      </c>
      <c r="C1070" s="91">
        <v>2015</v>
      </c>
      <c r="D1070" s="91" t="str">
        <f t="shared" si="15"/>
        <v>Lakeport 2015</v>
      </c>
      <c r="E1070" s="91" t="s">
        <v>1307</v>
      </c>
      <c r="F1070" s="363" t="s">
        <v>1307</v>
      </c>
      <c r="G1070" s="91" t="s">
        <v>1307</v>
      </c>
      <c r="H1070" s="91" t="s">
        <v>1307</v>
      </c>
      <c r="I1070" s="90"/>
      <c r="J1070" s="91" t="s">
        <v>1307</v>
      </c>
      <c r="K1070" s="363" t="s">
        <v>1307</v>
      </c>
      <c r="L1070" s="91" t="s">
        <v>1307</v>
      </c>
      <c r="M1070" s="91" t="s">
        <v>1307</v>
      </c>
      <c r="N1070" s="90"/>
      <c r="O1070" s="91" t="s">
        <v>1307</v>
      </c>
      <c r="P1070" s="91" t="s">
        <v>1307</v>
      </c>
      <c r="Q1070" s="90"/>
      <c r="R1070" s="91" t="s">
        <v>1307</v>
      </c>
      <c r="S1070" s="91" t="s">
        <v>1307</v>
      </c>
      <c r="T1070" s="90" t="s">
        <v>1307</v>
      </c>
      <c r="U1070" s="91" t="s">
        <v>1307</v>
      </c>
      <c r="V1070" s="91" t="s">
        <v>1307</v>
      </c>
    </row>
    <row r="1071" spans="1:22">
      <c r="A1071" s="92" t="s">
        <v>1039</v>
      </c>
      <c r="B1071" s="16" t="str">
        <f>VLOOKUP(A1071,'Planning Periods'!$E$2:$N$540,10,FALSE)</f>
        <v>08/15/2019 - 08/15/2027</v>
      </c>
      <c r="C1071" s="91">
        <v>2016</v>
      </c>
      <c r="D1071" s="91" t="str">
        <f t="shared" si="15"/>
        <v>Lakeport 2016</v>
      </c>
      <c r="E1071" s="91" t="s">
        <v>1307</v>
      </c>
      <c r="F1071" s="363" t="s">
        <v>1307</v>
      </c>
      <c r="G1071" s="91" t="s">
        <v>1307</v>
      </c>
      <c r="H1071" s="91" t="s">
        <v>1307</v>
      </c>
      <c r="I1071" s="90"/>
      <c r="J1071" s="91" t="s">
        <v>1307</v>
      </c>
      <c r="K1071" s="363" t="s">
        <v>1307</v>
      </c>
      <c r="L1071" s="91" t="s">
        <v>1307</v>
      </c>
      <c r="M1071" s="91" t="s">
        <v>1307</v>
      </c>
      <c r="N1071" s="90"/>
      <c r="O1071" s="91" t="s">
        <v>1307</v>
      </c>
      <c r="P1071" s="91" t="s">
        <v>1307</v>
      </c>
      <c r="Q1071" s="90"/>
      <c r="R1071" s="91" t="s">
        <v>1307</v>
      </c>
      <c r="S1071" s="91" t="s">
        <v>1307</v>
      </c>
      <c r="T1071" s="90" t="s">
        <v>1307</v>
      </c>
      <c r="U1071" s="91" t="s">
        <v>1307</v>
      </c>
      <c r="V1071" s="91" t="s">
        <v>1307</v>
      </c>
    </row>
    <row r="1072" spans="1:22">
      <c r="A1072" s="92" t="s">
        <v>1039</v>
      </c>
      <c r="B1072" s="16" t="str">
        <f>VLOOKUP(A1072,'Planning Periods'!$E$2:$N$540,10,FALSE)</f>
        <v>08/15/2019 - 08/15/2027</v>
      </c>
      <c r="C1072" s="91">
        <v>2017</v>
      </c>
      <c r="D1072" s="91" t="str">
        <f t="shared" si="15"/>
        <v>Lakeport 2017</v>
      </c>
      <c r="E1072" s="91">
        <v>38</v>
      </c>
      <c r="F1072" s="363">
        <v>0</v>
      </c>
      <c r="G1072" s="91">
        <v>0</v>
      </c>
      <c r="H1072" s="91">
        <v>0</v>
      </c>
      <c r="I1072" s="90"/>
      <c r="J1072" s="91">
        <v>24</v>
      </c>
      <c r="K1072" s="363">
        <v>0</v>
      </c>
      <c r="L1072" s="91">
        <v>0</v>
      </c>
      <c r="M1072" s="91">
        <v>0</v>
      </c>
      <c r="N1072" s="90"/>
      <c r="O1072" s="91">
        <v>27</v>
      </c>
      <c r="P1072" s="91">
        <v>0</v>
      </c>
      <c r="Q1072" s="90"/>
      <c r="R1072" s="91">
        <v>64</v>
      </c>
      <c r="S1072" s="91">
        <v>4</v>
      </c>
      <c r="T1072" s="90">
        <v>0</v>
      </c>
      <c r="U1072" s="91">
        <v>153</v>
      </c>
      <c r="V1072" s="91">
        <v>4</v>
      </c>
    </row>
    <row r="1073" spans="1:22">
      <c r="A1073" s="92" t="s">
        <v>1037</v>
      </c>
      <c r="B1073" s="16"/>
      <c r="C1073" s="91">
        <v>2013</v>
      </c>
      <c r="D1073" s="91" t="str">
        <f t="shared" si="15"/>
        <v>Lakewood 2013</v>
      </c>
      <c r="E1073" s="91" t="s">
        <v>1307</v>
      </c>
      <c r="F1073" s="363" t="s">
        <v>1307</v>
      </c>
      <c r="G1073" s="91" t="s">
        <v>1307</v>
      </c>
      <c r="H1073" s="91" t="s">
        <v>1307</v>
      </c>
      <c r="I1073" s="90"/>
      <c r="J1073" s="91" t="s">
        <v>1307</v>
      </c>
      <c r="K1073" s="363" t="s">
        <v>1307</v>
      </c>
      <c r="L1073" s="91" t="s">
        <v>1307</v>
      </c>
      <c r="M1073" s="91" t="s">
        <v>1307</v>
      </c>
      <c r="N1073" s="90"/>
      <c r="O1073" s="91" t="s">
        <v>1307</v>
      </c>
      <c r="P1073" s="91" t="s">
        <v>1307</v>
      </c>
      <c r="Q1073" s="90"/>
      <c r="R1073" s="91" t="s">
        <v>1307</v>
      </c>
      <c r="S1073" s="91" t="s">
        <v>1307</v>
      </c>
      <c r="T1073" s="90" t="s">
        <v>1307</v>
      </c>
      <c r="U1073" s="91" t="s">
        <v>1307</v>
      </c>
      <c r="V1073" s="91" t="s">
        <v>1307</v>
      </c>
    </row>
    <row r="1074" spans="1:22">
      <c r="A1074" s="92" t="s">
        <v>1037</v>
      </c>
      <c r="B1074" s="16" t="str">
        <f>VLOOKUP(A1074,'Planning Periods'!$E$2:$N$540,10,FALSE)</f>
        <v>10/15/2021 - 10/15/2029</v>
      </c>
      <c r="C1074" s="91">
        <v>2014</v>
      </c>
      <c r="D1074" s="91" t="str">
        <f t="shared" si="15"/>
        <v>Lakewood 2014</v>
      </c>
      <c r="E1074" s="91">
        <v>107</v>
      </c>
      <c r="F1074" s="363">
        <v>0</v>
      </c>
      <c r="G1074" s="91">
        <v>0</v>
      </c>
      <c r="H1074" s="91">
        <v>0</v>
      </c>
      <c r="I1074" s="90"/>
      <c r="J1074" s="91">
        <v>63</v>
      </c>
      <c r="K1074" s="363">
        <v>0</v>
      </c>
      <c r="L1074" s="91">
        <v>0</v>
      </c>
      <c r="M1074" s="91">
        <v>0</v>
      </c>
      <c r="N1074" s="90"/>
      <c r="O1074" s="91">
        <v>67</v>
      </c>
      <c r="P1074" s="91">
        <v>0</v>
      </c>
      <c r="Q1074" s="90"/>
      <c r="R1074" s="91">
        <v>166</v>
      </c>
      <c r="S1074" s="91">
        <v>0</v>
      </c>
      <c r="T1074" s="90">
        <v>0</v>
      </c>
      <c r="U1074" s="91">
        <v>403</v>
      </c>
      <c r="V1074" s="91">
        <v>0</v>
      </c>
    </row>
    <row r="1075" spans="1:22">
      <c r="A1075" s="92" t="s">
        <v>1037</v>
      </c>
      <c r="B1075" s="16" t="str">
        <f>VLOOKUP(A1075,'Planning Periods'!$E$2:$N$540,10,FALSE)</f>
        <v>10/15/2021 - 10/15/2029</v>
      </c>
      <c r="C1075" s="91">
        <v>2015</v>
      </c>
      <c r="D1075" s="91" t="str">
        <f t="shared" si="15"/>
        <v>Lakewood 2015</v>
      </c>
      <c r="E1075" s="91">
        <v>107</v>
      </c>
      <c r="F1075" s="363">
        <v>0</v>
      </c>
      <c r="G1075" s="91">
        <v>0</v>
      </c>
      <c r="H1075" s="91">
        <v>0</v>
      </c>
      <c r="I1075" s="90"/>
      <c r="J1075" s="91">
        <v>63</v>
      </c>
      <c r="K1075" s="363">
        <v>0</v>
      </c>
      <c r="L1075" s="91">
        <v>0</v>
      </c>
      <c r="M1075" s="91">
        <v>0</v>
      </c>
      <c r="N1075" s="90"/>
      <c r="O1075" s="91">
        <v>67</v>
      </c>
      <c r="P1075" s="91">
        <v>0</v>
      </c>
      <c r="Q1075" s="90"/>
      <c r="R1075" s="91">
        <v>166</v>
      </c>
      <c r="S1075" s="91">
        <v>52</v>
      </c>
      <c r="T1075" s="90">
        <v>0</v>
      </c>
      <c r="U1075" s="91">
        <v>403</v>
      </c>
      <c r="V1075" s="91">
        <v>52</v>
      </c>
    </row>
    <row r="1076" spans="1:22">
      <c r="A1076" s="92" t="s">
        <v>1037</v>
      </c>
      <c r="B1076" s="16" t="str">
        <f>VLOOKUP(A1076,'Planning Periods'!$E$2:$N$540,10,FALSE)</f>
        <v>10/15/2021 - 10/15/2029</v>
      </c>
      <c r="C1076" s="91">
        <v>2016</v>
      </c>
      <c r="D1076" s="91" t="str">
        <f t="shared" si="15"/>
        <v>Lakewood 2016</v>
      </c>
      <c r="E1076" s="91">
        <v>107</v>
      </c>
      <c r="F1076" s="363">
        <v>0</v>
      </c>
      <c r="G1076" s="91">
        <v>0</v>
      </c>
      <c r="H1076" s="91">
        <v>0</v>
      </c>
      <c r="I1076" s="90"/>
      <c r="J1076" s="91">
        <v>63</v>
      </c>
      <c r="K1076" s="363">
        <v>0</v>
      </c>
      <c r="L1076" s="91">
        <v>0</v>
      </c>
      <c r="M1076" s="91">
        <v>0</v>
      </c>
      <c r="N1076" s="90"/>
      <c r="O1076" s="91">
        <v>67</v>
      </c>
      <c r="P1076" s="91">
        <v>0</v>
      </c>
      <c r="Q1076" s="90"/>
      <c r="R1076" s="91">
        <v>166</v>
      </c>
      <c r="S1076" s="91">
        <v>20</v>
      </c>
      <c r="T1076" s="90">
        <v>0</v>
      </c>
      <c r="U1076" s="91">
        <v>403</v>
      </c>
      <c r="V1076" s="91">
        <v>20</v>
      </c>
    </row>
    <row r="1077" spans="1:22">
      <c r="A1077" s="92" t="s">
        <v>1037</v>
      </c>
      <c r="B1077" s="16" t="str">
        <f>VLOOKUP(A1077,'Planning Periods'!$E$2:$N$540,10,FALSE)</f>
        <v>10/15/2021 - 10/15/2029</v>
      </c>
      <c r="C1077" s="91">
        <v>2017</v>
      </c>
      <c r="D1077" s="91" t="str">
        <f t="shared" si="15"/>
        <v>Lakewood 2017</v>
      </c>
      <c r="E1077" s="91">
        <v>107</v>
      </c>
      <c r="F1077" s="363">
        <v>0</v>
      </c>
      <c r="G1077" s="91">
        <v>0</v>
      </c>
      <c r="H1077" s="91">
        <v>0</v>
      </c>
      <c r="I1077" s="90"/>
      <c r="J1077" s="91">
        <v>63</v>
      </c>
      <c r="K1077" s="363">
        <v>0</v>
      </c>
      <c r="L1077" s="91">
        <v>0</v>
      </c>
      <c r="M1077" s="91">
        <v>0</v>
      </c>
      <c r="N1077" s="90"/>
      <c r="O1077" s="91">
        <v>67</v>
      </c>
      <c r="P1077" s="91">
        <v>0</v>
      </c>
      <c r="Q1077" s="90"/>
      <c r="R1077" s="91">
        <v>166</v>
      </c>
      <c r="S1077" s="91">
        <v>47</v>
      </c>
      <c r="T1077" s="90">
        <v>0</v>
      </c>
      <c r="U1077" s="91">
        <v>403</v>
      </c>
      <c r="V1077" s="91">
        <v>47</v>
      </c>
    </row>
    <row r="1078" spans="1:22">
      <c r="A1078" t="s">
        <v>1157</v>
      </c>
      <c r="B1078" s="16"/>
      <c r="C1078" s="91">
        <v>2013</v>
      </c>
      <c r="D1078" s="91" t="str">
        <f t="shared" si="15"/>
        <v>Lancaster 2013</v>
      </c>
      <c r="E1078" s="91" t="s">
        <v>1307</v>
      </c>
      <c r="F1078" s="363" t="s">
        <v>1307</v>
      </c>
      <c r="G1078" s="91" t="s">
        <v>1307</v>
      </c>
      <c r="H1078" s="91" t="s">
        <v>1307</v>
      </c>
      <c r="I1078" s="90"/>
      <c r="J1078" s="91" t="s">
        <v>1307</v>
      </c>
      <c r="K1078" s="363" t="s">
        <v>1307</v>
      </c>
      <c r="L1078" s="91" t="s">
        <v>1307</v>
      </c>
      <c r="M1078" s="91" t="s">
        <v>1307</v>
      </c>
      <c r="N1078" s="90"/>
      <c r="O1078" s="91" t="s">
        <v>1307</v>
      </c>
      <c r="P1078" s="91" t="s">
        <v>1307</v>
      </c>
      <c r="Q1078" s="90"/>
      <c r="R1078" s="91" t="s">
        <v>1307</v>
      </c>
      <c r="S1078" s="91" t="s">
        <v>1307</v>
      </c>
      <c r="T1078" s="90" t="s">
        <v>1307</v>
      </c>
      <c r="U1078" s="91" t="s">
        <v>1307</v>
      </c>
      <c r="V1078" s="91" t="s">
        <v>1307</v>
      </c>
    </row>
    <row r="1079" spans="1:22">
      <c r="A1079" t="s">
        <v>1157</v>
      </c>
      <c r="B1079" s="16" t="str">
        <f>VLOOKUP(A1079,'Planning Periods'!$E$2:$N$540,10,FALSE)</f>
        <v>10/15/2021 - 10/15/2029</v>
      </c>
      <c r="C1079" s="91">
        <v>2014</v>
      </c>
      <c r="D1079" s="91" t="str">
        <f t="shared" si="15"/>
        <v>Lancaster 2014</v>
      </c>
      <c r="E1079" s="363" t="s">
        <v>1307</v>
      </c>
      <c r="F1079" s="363" t="s">
        <v>1307</v>
      </c>
      <c r="G1079" s="363" t="s">
        <v>1307</v>
      </c>
      <c r="H1079" s="363" t="s">
        <v>1307</v>
      </c>
      <c r="I1079" s="363">
        <v>0</v>
      </c>
      <c r="J1079" s="363" t="s">
        <v>1307</v>
      </c>
      <c r="K1079" s="363" t="s">
        <v>1307</v>
      </c>
      <c r="L1079" s="363" t="s">
        <v>1307</v>
      </c>
      <c r="M1079" s="363" t="s">
        <v>1307</v>
      </c>
      <c r="N1079" s="363">
        <v>0</v>
      </c>
      <c r="O1079" s="363" t="s">
        <v>1307</v>
      </c>
      <c r="P1079" s="363" t="s">
        <v>1307</v>
      </c>
      <c r="Q1079" s="363"/>
      <c r="R1079" s="363" t="s">
        <v>1307</v>
      </c>
      <c r="S1079" s="363" t="s">
        <v>1307</v>
      </c>
      <c r="T1079" s="363" t="s">
        <v>1307</v>
      </c>
      <c r="U1079" s="363" t="s">
        <v>1307</v>
      </c>
      <c r="V1079" s="363" t="s">
        <v>1307</v>
      </c>
    </row>
    <row r="1080" spans="1:22">
      <c r="A1080" t="s">
        <v>1157</v>
      </c>
      <c r="B1080" s="16" t="str">
        <f>VLOOKUP(A1080,'Planning Periods'!$E$2:$N$540,10,FALSE)</f>
        <v>10/15/2021 - 10/15/2029</v>
      </c>
      <c r="C1080" s="91">
        <v>2015</v>
      </c>
      <c r="D1080" s="91" t="str">
        <f t="shared" si="15"/>
        <v>Lancaster 2015</v>
      </c>
      <c r="E1080" t="s">
        <v>1307</v>
      </c>
      <c r="F1080" t="s">
        <v>1307</v>
      </c>
      <c r="G1080" t="s">
        <v>1307</v>
      </c>
      <c r="H1080" t="s">
        <v>1307</v>
      </c>
      <c r="J1080" t="s">
        <v>1307</v>
      </c>
      <c r="K1080" t="s">
        <v>1307</v>
      </c>
      <c r="L1080" t="s">
        <v>1307</v>
      </c>
      <c r="M1080" t="s">
        <v>1307</v>
      </c>
      <c r="O1080" t="s">
        <v>1307</v>
      </c>
      <c r="P1080" t="s">
        <v>1307</v>
      </c>
      <c r="R1080" t="s">
        <v>1307</v>
      </c>
      <c r="S1080" t="s">
        <v>1307</v>
      </c>
      <c r="T1080" t="s">
        <v>1307</v>
      </c>
      <c r="U1080" t="s">
        <v>1307</v>
      </c>
      <c r="V1080" t="s">
        <v>1307</v>
      </c>
    </row>
    <row r="1081" spans="1:22">
      <c r="A1081" t="s">
        <v>1157</v>
      </c>
      <c r="B1081" s="16" t="str">
        <f>VLOOKUP(A1081,'Planning Periods'!$E$2:$N$540,10,FALSE)</f>
        <v>10/15/2021 - 10/15/2029</v>
      </c>
      <c r="C1081" s="91">
        <v>2016</v>
      </c>
      <c r="D1081" s="91" t="str">
        <f t="shared" si="15"/>
        <v>Lancaster 2016</v>
      </c>
      <c r="E1081" t="s">
        <v>1307</v>
      </c>
      <c r="F1081" t="s">
        <v>1307</v>
      </c>
      <c r="G1081" t="s">
        <v>1307</v>
      </c>
      <c r="H1081" t="s">
        <v>1307</v>
      </c>
      <c r="J1081" t="s">
        <v>1307</v>
      </c>
      <c r="K1081" t="s">
        <v>1307</v>
      </c>
      <c r="L1081" t="s">
        <v>1307</v>
      </c>
      <c r="M1081" t="s">
        <v>1307</v>
      </c>
      <c r="O1081" t="s">
        <v>1307</v>
      </c>
      <c r="P1081" t="s">
        <v>1307</v>
      </c>
      <c r="R1081" t="s">
        <v>1307</v>
      </c>
      <c r="S1081" t="s">
        <v>1307</v>
      </c>
      <c r="T1081" t="s">
        <v>1307</v>
      </c>
      <c r="U1081" t="s">
        <v>1307</v>
      </c>
      <c r="V1081" t="s">
        <v>1307</v>
      </c>
    </row>
    <row r="1082" spans="1:22">
      <c r="A1082" t="s">
        <v>1157</v>
      </c>
      <c r="B1082" s="16" t="str">
        <f>VLOOKUP(A1082,'Planning Periods'!$E$2:$N$540,10,FALSE)</f>
        <v>10/15/2021 - 10/15/2029</v>
      </c>
      <c r="C1082" s="91">
        <v>2017</v>
      </c>
      <c r="D1082" s="91" t="str">
        <f t="shared" si="15"/>
        <v>Lancaster 2017</v>
      </c>
      <c r="E1082" t="s">
        <v>1307</v>
      </c>
      <c r="F1082" t="s">
        <v>1307</v>
      </c>
      <c r="G1082" t="s">
        <v>1307</v>
      </c>
      <c r="H1082" t="s">
        <v>1307</v>
      </c>
      <c r="J1082" t="s">
        <v>1307</v>
      </c>
      <c r="K1082" t="s">
        <v>1307</v>
      </c>
      <c r="L1082" t="s">
        <v>1307</v>
      </c>
      <c r="M1082" t="s">
        <v>1307</v>
      </c>
      <c r="O1082" t="s">
        <v>1307</v>
      </c>
      <c r="P1082" t="s">
        <v>1307</v>
      </c>
      <c r="R1082" t="s">
        <v>1307</v>
      </c>
      <c r="S1082" t="s">
        <v>1307</v>
      </c>
      <c r="T1082" t="s">
        <v>1307</v>
      </c>
      <c r="U1082" t="s">
        <v>1307</v>
      </c>
      <c r="V1082" t="s">
        <v>1307</v>
      </c>
    </row>
    <row r="1083" spans="1:22">
      <c r="A1083" s="92" t="s">
        <v>1177</v>
      </c>
      <c r="B1083" s="16" t="str">
        <f>VLOOKUP(A1083,'Planning Periods'!$E$2:$N$540,10,FALSE)</f>
        <v>01/31/2023 - 01/31/2031</v>
      </c>
      <c r="C1083" s="91">
        <v>2014</v>
      </c>
      <c r="D1083" s="91" t="str">
        <f t="shared" si="15"/>
        <v>Larkspur 2014</v>
      </c>
      <c r="E1083" s="91">
        <v>40</v>
      </c>
      <c r="F1083" s="363">
        <v>3</v>
      </c>
      <c r="G1083" s="91">
        <v>3</v>
      </c>
      <c r="H1083" s="91">
        <v>0</v>
      </c>
      <c r="I1083" s="90"/>
      <c r="J1083" s="91">
        <v>20</v>
      </c>
      <c r="K1083" s="363">
        <v>9</v>
      </c>
      <c r="L1083" s="91">
        <v>9</v>
      </c>
      <c r="M1083" s="91">
        <v>0</v>
      </c>
      <c r="N1083" s="90"/>
      <c r="O1083" s="91">
        <v>21</v>
      </c>
      <c r="P1083" s="91">
        <v>8</v>
      </c>
      <c r="Q1083" s="90"/>
      <c r="R1083" s="91">
        <v>51</v>
      </c>
      <c r="S1083" s="91">
        <v>76</v>
      </c>
      <c r="T1083" s="90">
        <v>0</v>
      </c>
      <c r="U1083" s="91">
        <v>132</v>
      </c>
      <c r="V1083" s="91">
        <v>96</v>
      </c>
    </row>
    <row r="1084" spans="1:22">
      <c r="A1084" s="92" t="s">
        <v>1177</v>
      </c>
      <c r="B1084" s="16" t="str">
        <f>VLOOKUP(A1084,'Planning Periods'!$E$2:$N$540,10,FALSE)</f>
        <v>01/31/2023 - 01/31/2031</v>
      </c>
      <c r="C1084" s="91">
        <v>2015</v>
      </c>
      <c r="D1084" s="91" t="str">
        <f t="shared" si="15"/>
        <v>Larkspur 2015</v>
      </c>
      <c r="E1084" s="91">
        <v>40</v>
      </c>
      <c r="F1084" s="363">
        <v>0</v>
      </c>
      <c r="G1084" s="91">
        <v>0</v>
      </c>
      <c r="H1084" s="91">
        <v>0</v>
      </c>
      <c r="I1084" s="90"/>
      <c r="J1084" s="91">
        <v>20</v>
      </c>
      <c r="K1084" s="363">
        <v>0</v>
      </c>
      <c r="L1084" s="91">
        <v>0</v>
      </c>
      <c r="M1084" s="91">
        <v>0</v>
      </c>
      <c r="N1084" s="90"/>
      <c r="O1084" s="91">
        <v>21</v>
      </c>
      <c r="P1084" s="91">
        <v>0</v>
      </c>
      <c r="Q1084" s="90"/>
      <c r="R1084" s="91">
        <v>51</v>
      </c>
      <c r="S1084" s="91">
        <v>7</v>
      </c>
      <c r="T1084" s="90">
        <v>0</v>
      </c>
      <c r="U1084" s="91">
        <v>132</v>
      </c>
      <c r="V1084" s="91">
        <v>7</v>
      </c>
    </row>
    <row r="1085" spans="1:22">
      <c r="A1085" s="92" t="s">
        <v>1177</v>
      </c>
      <c r="B1085" s="16" t="str">
        <f>VLOOKUP(A1085,'Planning Periods'!$E$2:$N$540,10,FALSE)</f>
        <v>01/31/2023 - 01/31/2031</v>
      </c>
      <c r="C1085" s="91">
        <v>2016</v>
      </c>
      <c r="D1085" s="91" t="str">
        <f t="shared" si="15"/>
        <v>Larkspur 2016</v>
      </c>
      <c r="E1085" s="91">
        <v>40</v>
      </c>
      <c r="F1085" s="363">
        <v>0</v>
      </c>
      <c r="G1085" s="91">
        <v>0</v>
      </c>
      <c r="H1085" s="91">
        <v>0</v>
      </c>
      <c r="I1085" s="90"/>
      <c r="J1085" s="91">
        <v>20</v>
      </c>
      <c r="K1085" s="363">
        <v>0</v>
      </c>
      <c r="L1085" s="91">
        <v>0</v>
      </c>
      <c r="M1085" s="91">
        <v>0</v>
      </c>
      <c r="N1085" s="90"/>
      <c r="O1085" s="91">
        <v>21</v>
      </c>
      <c r="P1085" s="91">
        <v>1</v>
      </c>
      <c r="Q1085" s="90"/>
      <c r="R1085" s="91">
        <v>51</v>
      </c>
      <c r="S1085" s="91">
        <v>3</v>
      </c>
      <c r="T1085" s="90">
        <v>0</v>
      </c>
      <c r="U1085" s="91">
        <v>132</v>
      </c>
      <c r="V1085" s="91">
        <v>4</v>
      </c>
    </row>
    <row r="1086" spans="1:22">
      <c r="A1086" s="92" t="s">
        <v>1177</v>
      </c>
      <c r="B1086" s="16" t="str">
        <f>VLOOKUP(A1086,'Planning Periods'!$E$2:$N$540,10,FALSE)</f>
        <v>01/31/2023 - 01/31/2031</v>
      </c>
      <c r="C1086" s="91">
        <v>2017</v>
      </c>
      <c r="D1086" s="91" t="str">
        <f t="shared" si="15"/>
        <v>Larkspur 2017</v>
      </c>
      <c r="E1086" s="91">
        <v>40</v>
      </c>
      <c r="F1086" s="363">
        <v>0</v>
      </c>
      <c r="G1086" s="91">
        <v>0</v>
      </c>
      <c r="H1086" s="91">
        <v>0</v>
      </c>
      <c r="I1086" s="90"/>
      <c r="J1086" s="91">
        <v>20</v>
      </c>
      <c r="K1086" s="363">
        <v>1</v>
      </c>
      <c r="L1086" s="91">
        <v>0</v>
      </c>
      <c r="M1086" s="91">
        <v>1</v>
      </c>
      <c r="N1086" s="90"/>
      <c r="O1086" s="91">
        <v>21</v>
      </c>
      <c r="P1086" s="91">
        <v>0</v>
      </c>
      <c r="Q1086" s="90"/>
      <c r="R1086" s="91">
        <v>51</v>
      </c>
      <c r="S1086" s="91">
        <v>0</v>
      </c>
      <c r="T1086" s="90">
        <v>1</v>
      </c>
      <c r="U1086" s="91">
        <v>132</v>
      </c>
      <c r="V1086" s="91">
        <v>1</v>
      </c>
    </row>
    <row r="1087" spans="1:22">
      <c r="A1087" t="s">
        <v>894</v>
      </c>
      <c r="B1087" s="16" t="str">
        <f>VLOOKUP(A1087,'Planning Periods'!$E$2:$N$540,10,FALSE)</f>
        <v>08/31/2019 - 08/31/2024</v>
      </c>
      <c r="C1087" s="91">
        <v>2014</v>
      </c>
      <c r="D1087" s="91" t="str">
        <f t="shared" si="15"/>
        <v>Lassen County - Unincorporated 2014</v>
      </c>
      <c r="E1087" s="363" t="s">
        <v>1307</v>
      </c>
      <c r="F1087" s="363" t="s">
        <v>1307</v>
      </c>
      <c r="G1087" s="363" t="s">
        <v>1307</v>
      </c>
      <c r="H1087" s="363" t="s">
        <v>1307</v>
      </c>
      <c r="I1087" s="363">
        <v>0</v>
      </c>
      <c r="J1087" s="363" t="s">
        <v>1307</v>
      </c>
      <c r="K1087" s="363" t="s">
        <v>1307</v>
      </c>
      <c r="L1087" s="363" t="s">
        <v>1307</v>
      </c>
      <c r="M1087" s="363" t="s">
        <v>1307</v>
      </c>
      <c r="N1087" s="363">
        <v>0</v>
      </c>
      <c r="O1087" s="363" t="s">
        <v>1307</v>
      </c>
      <c r="P1087" s="363" t="s">
        <v>1307</v>
      </c>
      <c r="Q1087" s="363"/>
      <c r="R1087" s="363" t="s">
        <v>1307</v>
      </c>
      <c r="S1087" s="363" t="s">
        <v>1307</v>
      </c>
      <c r="T1087" s="363" t="s">
        <v>1307</v>
      </c>
      <c r="U1087" s="363" t="s">
        <v>1307</v>
      </c>
      <c r="V1087" s="363" t="s">
        <v>1307</v>
      </c>
    </row>
    <row r="1088" spans="1:22">
      <c r="A1088" t="s">
        <v>894</v>
      </c>
      <c r="B1088" s="16" t="str">
        <f>VLOOKUP(A1088,'Planning Periods'!$E$2:$N$540,10,FALSE)</f>
        <v>08/31/2019 - 08/31/2024</v>
      </c>
      <c r="C1088" s="91">
        <v>2015</v>
      </c>
      <c r="D1088" s="91" t="str">
        <f t="shared" si="15"/>
        <v>Lassen County - Unincorporated 2015</v>
      </c>
      <c r="E1088" t="s">
        <v>1307</v>
      </c>
      <c r="F1088" t="s">
        <v>1307</v>
      </c>
      <c r="G1088" t="s">
        <v>1307</v>
      </c>
      <c r="H1088" t="s">
        <v>1307</v>
      </c>
      <c r="J1088" t="s">
        <v>1307</v>
      </c>
      <c r="K1088" t="s">
        <v>1307</v>
      </c>
      <c r="L1088" t="s">
        <v>1307</v>
      </c>
      <c r="M1088" t="s">
        <v>1307</v>
      </c>
      <c r="O1088" t="s">
        <v>1307</v>
      </c>
      <c r="P1088" t="s">
        <v>1307</v>
      </c>
      <c r="R1088" t="s">
        <v>1307</v>
      </c>
      <c r="S1088" t="s">
        <v>1307</v>
      </c>
      <c r="T1088" t="s">
        <v>1307</v>
      </c>
      <c r="U1088" t="s">
        <v>1307</v>
      </c>
      <c r="V1088" t="s">
        <v>1307</v>
      </c>
    </row>
    <row r="1089" spans="1:22">
      <c r="A1089" t="s">
        <v>894</v>
      </c>
      <c r="B1089" s="16" t="str">
        <f>VLOOKUP(A1089,'Planning Periods'!$E$2:$N$540,10,FALSE)</f>
        <v>08/31/2019 - 08/31/2024</v>
      </c>
      <c r="C1089" s="91">
        <v>2016</v>
      </c>
      <c r="D1089" s="91" t="str">
        <f t="shared" si="15"/>
        <v>Lassen County - Unincorporated 2016</v>
      </c>
      <c r="E1089" t="s">
        <v>1307</v>
      </c>
      <c r="F1089" t="s">
        <v>1307</v>
      </c>
      <c r="G1089" t="s">
        <v>1307</v>
      </c>
      <c r="H1089" t="s">
        <v>1307</v>
      </c>
      <c r="J1089" t="s">
        <v>1307</v>
      </c>
      <c r="K1089" t="s">
        <v>1307</v>
      </c>
      <c r="L1089" t="s">
        <v>1307</v>
      </c>
      <c r="M1089" t="s">
        <v>1307</v>
      </c>
      <c r="O1089" t="s">
        <v>1307</v>
      </c>
      <c r="P1089" t="s">
        <v>1307</v>
      </c>
      <c r="R1089" t="s">
        <v>1307</v>
      </c>
      <c r="S1089" t="s">
        <v>1307</v>
      </c>
      <c r="T1089" t="s">
        <v>1307</v>
      </c>
      <c r="U1089" t="s">
        <v>1307</v>
      </c>
      <c r="V1089" t="s">
        <v>1307</v>
      </c>
    </row>
    <row r="1090" spans="1:22">
      <c r="A1090" t="s">
        <v>894</v>
      </c>
      <c r="B1090" s="16" t="str">
        <f>VLOOKUP(A1090,'Planning Periods'!$E$2:$N$540,10,FALSE)</f>
        <v>08/31/2019 - 08/31/2024</v>
      </c>
      <c r="C1090" s="91">
        <v>2017</v>
      </c>
      <c r="D1090" s="91" t="str">
        <f t="shared" ref="D1090:D1154" si="16">CONCATENATE(A1090," ",C1090)</f>
        <v>Lassen County - Unincorporated 2017</v>
      </c>
      <c r="E1090" t="s">
        <v>1307</v>
      </c>
      <c r="F1090" t="s">
        <v>1307</v>
      </c>
      <c r="G1090" t="s">
        <v>1307</v>
      </c>
      <c r="H1090" t="s">
        <v>1307</v>
      </c>
      <c r="J1090" t="s">
        <v>1307</v>
      </c>
      <c r="K1090" t="s">
        <v>1307</v>
      </c>
      <c r="L1090" t="s">
        <v>1307</v>
      </c>
      <c r="M1090" t="s">
        <v>1307</v>
      </c>
      <c r="O1090" t="s">
        <v>1307</v>
      </c>
      <c r="P1090" t="s">
        <v>1307</v>
      </c>
      <c r="R1090" t="s">
        <v>1307</v>
      </c>
      <c r="S1090" t="s">
        <v>1307</v>
      </c>
      <c r="T1090" t="s">
        <v>1307</v>
      </c>
      <c r="U1090" t="s">
        <v>1307</v>
      </c>
      <c r="V1090" t="s">
        <v>1307</v>
      </c>
    </row>
    <row r="1091" spans="1:22">
      <c r="A1091" s="92" t="s">
        <v>1178</v>
      </c>
      <c r="B1091" s="16" t="str">
        <f>VLOOKUP(A1091,'Planning Periods'!$E$2:$N$540,10,FALSE)</f>
        <v>12/31/2015 - 12/31/2023</v>
      </c>
      <c r="C1091" s="91">
        <v>2014</v>
      </c>
      <c r="D1091" s="91" t="str">
        <f t="shared" si="16"/>
        <v>Lathrop 2014</v>
      </c>
      <c r="E1091" t="s">
        <v>1307</v>
      </c>
      <c r="F1091" t="s">
        <v>1307</v>
      </c>
      <c r="G1091" t="s">
        <v>1307</v>
      </c>
      <c r="H1091" t="s">
        <v>1307</v>
      </c>
      <c r="J1091" t="s">
        <v>1307</v>
      </c>
      <c r="K1091" t="s">
        <v>1307</v>
      </c>
      <c r="L1091" t="s">
        <v>1307</v>
      </c>
      <c r="M1091" t="s">
        <v>1307</v>
      </c>
      <c r="O1091" t="s">
        <v>1307</v>
      </c>
      <c r="P1091" t="s">
        <v>1307</v>
      </c>
      <c r="R1091" t="s">
        <v>1307</v>
      </c>
      <c r="S1091" t="s">
        <v>1307</v>
      </c>
      <c r="T1091" t="s">
        <v>1307</v>
      </c>
      <c r="U1091" t="s">
        <v>1307</v>
      </c>
      <c r="V1091" t="s">
        <v>1307</v>
      </c>
    </row>
    <row r="1092" spans="1:22">
      <c r="A1092" s="92" t="s">
        <v>1178</v>
      </c>
      <c r="B1092" s="16" t="str">
        <f>VLOOKUP(A1092,'Planning Periods'!$E$2:$N$540,10,FALSE)</f>
        <v>12/31/2015 - 12/31/2023</v>
      </c>
      <c r="C1092" s="91">
        <v>2015</v>
      </c>
      <c r="D1092" s="91" t="str">
        <f t="shared" si="16"/>
        <v>Lathrop 2015</v>
      </c>
      <c r="E1092" t="s">
        <v>1307</v>
      </c>
      <c r="F1092" t="s">
        <v>1307</v>
      </c>
      <c r="G1092" t="s">
        <v>1307</v>
      </c>
      <c r="H1092" t="s">
        <v>1307</v>
      </c>
      <c r="J1092" t="s">
        <v>1307</v>
      </c>
      <c r="K1092" t="s">
        <v>1307</v>
      </c>
      <c r="L1092" t="s">
        <v>1307</v>
      </c>
      <c r="M1092" t="s">
        <v>1307</v>
      </c>
      <c r="O1092" t="s">
        <v>1307</v>
      </c>
      <c r="P1092" t="s">
        <v>1307</v>
      </c>
      <c r="R1092" t="s">
        <v>1307</v>
      </c>
      <c r="S1092" t="s">
        <v>1307</v>
      </c>
      <c r="T1092" t="s">
        <v>1307</v>
      </c>
      <c r="U1092" t="s">
        <v>1307</v>
      </c>
      <c r="V1092" t="s">
        <v>1307</v>
      </c>
    </row>
    <row r="1093" spans="1:22">
      <c r="A1093" s="92" t="s">
        <v>1178</v>
      </c>
      <c r="B1093" s="16" t="str">
        <f>VLOOKUP(A1093,'Planning Periods'!$E$2:$N$540,10,FALSE)</f>
        <v>12/31/2015 - 12/31/2023</v>
      </c>
      <c r="C1093" s="91">
        <v>2016</v>
      </c>
      <c r="D1093" s="91" t="str">
        <f t="shared" si="16"/>
        <v>Lathrop 2016</v>
      </c>
      <c r="E1093" s="91">
        <v>1019</v>
      </c>
      <c r="F1093" s="363">
        <v>0</v>
      </c>
      <c r="G1093" s="91">
        <v>0</v>
      </c>
      <c r="H1093" s="91">
        <v>0</v>
      </c>
      <c r="I1093" s="90"/>
      <c r="J1093" s="91">
        <v>759</v>
      </c>
      <c r="K1093" s="363">
        <v>0</v>
      </c>
      <c r="L1093" s="91">
        <v>0</v>
      </c>
      <c r="M1093" s="91">
        <v>0</v>
      </c>
      <c r="N1093" s="90"/>
      <c r="O1093" s="91">
        <v>957</v>
      </c>
      <c r="P1093" s="91">
        <v>0</v>
      </c>
      <c r="Q1093" s="90"/>
      <c r="R1093" s="91">
        <v>2421</v>
      </c>
      <c r="S1093" s="91">
        <v>170</v>
      </c>
      <c r="T1093" s="90">
        <v>0</v>
      </c>
      <c r="U1093" s="91">
        <v>5156</v>
      </c>
      <c r="V1093" s="91">
        <v>170</v>
      </c>
    </row>
    <row r="1094" spans="1:22">
      <c r="A1094" s="92" t="s">
        <v>1178</v>
      </c>
      <c r="B1094" s="16" t="str">
        <f>VLOOKUP(A1094,'Planning Periods'!$E$2:$N$540,10,FALSE)</f>
        <v>12/31/2015 - 12/31/2023</v>
      </c>
      <c r="C1094" s="91">
        <v>2017</v>
      </c>
      <c r="D1094" s="91" t="str">
        <f t="shared" si="16"/>
        <v>Lathrop 2017</v>
      </c>
      <c r="E1094" s="91">
        <v>1019</v>
      </c>
      <c r="F1094" s="363">
        <v>0</v>
      </c>
      <c r="G1094" s="91">
        <v>0</v>
      </c>
      <c r="H1094" s="91">
        <v>0</v>
      </c>
      <c r="I1094" s="90"/>
      <c r="J1094" s="91">
        <v>759</v>
      </c>
      <c r="K1094" s="363">
        <v>0</v>
      </c>
      <c r="L1094" s="91">
        <v>0</v>
      </c>
      <c r="M1094" s="91">
        <v>0</v>
      </c>
      <c r="N1094" s="90"/>
      <c r="O1094" s="91">
        <v>957</v>
      </c>
      <c r="P1094" s="91">
        <v>0</v>
      </c>
      <c r="Q1094" s="90"/>
      <c r="R1094" s="91">
        <v>2421</v>
      </c>
      <c r="S1094" s="91">
        <v>297</v>
      </c>
      <c r="T1094" s="90">
        <v>0</v>
      </c>
      <c r="U1094" s="91">
        <v>5156</v>
      </c>
      <c r="V1094" s="91">
        <v>297</v>
      </c>
    </row>
    <row r="1095" spans="1:22">
      <c r="A1095" s="92" t="s">
        <v>1179</v>
      </c>
      <c r="B1095" s="16"/>
      <c r="C1095" s="91">
        <v>2013</v>
      </c>
      <c r="D1095" s="91" t="str">
        <f t="shared" si="16"/>
        <v>Lawndale 2013</v>
      </c>
      <c r="E1095" s="91" t="s">
        <v>1307</v>
      </c>
      <c r="F1095" s="363" t="s">
        <v>1307</v>
      </c>
      <c r="G1095" s="91" t="s">
        <v>1307</v>
      </c>
      <c r="H1095" s="91" t="s">
        <v>1307</v>
      </c>
      <c r="I1095" s="90"/>
      <c r="J1095" s="91" t="s">
        <v>1307</v>
      </c>
      <c r="K1095" s="363" t="s">
        <v>1307</v>
      </c>
      <c r="L1095" s="91" t="s">
        <v>1307</v>
      </c>
      <c r="M1095" s="91" t="s">
        <v>1307</v>
      </c>
      <c r="N1095" s="90"/>
      <c r="O1095" s="91" t="s">
        <v>1307</v>
      </c>
      <c r="P1095" s="91" t="s">
        <v>1307</v>
      </c>
      <c r="Q1095" s="90"/>
      <c r="R1095" s="91" t="s">
        <v>1307</v>
      </c>
      <c r="S1095" s="91" t="s">
        <v>1307</v>
      </c>
      <c r="T1095" s="90" t="s">
        <v>1307</v>
      </c>
      <c r="U1095" s="91" t="s">
        <v>1307</v>
      </c>
      <c r="V1095" s="91" t="s">
        <v>1307</v>
      </c>
    </row>
    <row r="1096" spans="1:22">
      <c r="A1096" s="92" t="s">
        <v>1179</v>
      </c>
      <c r="B1096" s="16" t="str">
        <f>VLOOKUP(A1096,'Planning Periods'!$E$2:$N$540,10,FALSE)</f>
        <v>10/15/2021 - 10/15/2029</v>
      </c>
      <c r="C1096" s="91">
        <v>2014</v>
      </c>
      <c r="D1096" s="91" t="str">
        <f t="shared" si="16"/>
        <v>Lawndale 2014</v>
      </c>
      <c r="E1096" s="91">
        <v>96</v>
      </c>
      <c r="F1096" s="363">
        <v>0</v>
      </c>
      <c r="G1096" s="91">
        <v>0</v>
      </c>
      <c r="H1096" s="91">
        <v>0</v>
      </c>
      <c r="I1096" s="90"/>
      <c r="J1096" s="91">
        <v>57</v>
      </c>
      <c r="K1096" s="363">
        <v>0</v>
      </c>
      <c r="L1096" s="91">
        <v>0</v>
      </c>
      <c r="M1096" s="91">
        <v>0</v>
      </c>
      <c r="N1096" s="90"/>
      <c r="O1096" s="91">
        <v>62</v>
      </c>
      <c r="P1096" s="91">
        <v>0</v>
      </c>
      <c r="Q1096" s="90"/>
      <c r="R1096" s="91">
        <v>166</v>
      </c>
      <c r="S1096" s="91">
        <v>5</v>
      </c>
      <c r="T1096" s="90">
        <v>0</v>
      </c>
      <c r="U1096" s="91">
        <v>381</v>
      </c>
      <c r="V1096" s="91">
        <v>5</v>
      </c>
    </row>
    <row r="1097" spans="1:22">
      <c r="A1097" s="92" t="s">
        <v>1179</v>
      </c>
      <c r="B1097" s="16" t="str">
        <f>VLOOKUP(A1097,'Planning Periods'!$E$2:$N$540,10,FALSE)</f>
        <v>10/15/2021 - 10/15/2029</v>
      </c>
      <c r="C1097" s="91">
        <v>2015</v>
      </c>
      <c r="D1097" s="91" t="str">
        <f t="shared" si="16"/>
        <v>Lawndale 2015</v>
      </c>
      <c r="E1097" s="91" t="s">
        <v>1307</v>
      </c>
      <c r="F1097" s="363" t="s">
        <v>1307</v>
      </c>
      <c r="G1097" s="91" t="s">
        <v>1307</v>
      </c>
      <c r="H1097" s="91" t="s">
        <v>1307</v>
      </c>
      <c r="I1097" s="90"/>
      <c r="J1097" s="91" t="s">
        <v>1307</v>
      </c>
      <c r="K1097" s="363" t="s">
        <v>1307</v>
      </c>
      <c r="L1097" s="91" t="s">
        <v>1307</v>
      </c>
      <c r="M1097" s="91" t="s">
        <v>1307</v>
      </c>
      <c r="N1097" s="90"/>
      <c r="O1097" s="91" t="s">
        <v>1307</v>
      </c>
      <c r="P1097" s="91" t="s">
        <v>1307</v>
      </c>
      <c r="Q1097" s="90"/>
      <c r="R1097" s="91" t="s">
        <v>1307</v>
      </c>
      <c r="S1097" s="91" t="s">
        <v>1307</v>
      </c>
      <c r="T1097" s="90" t="s">
        <v>1307</v>
      </c>
      <c r="U1097" s="91" t="s">
        <v>1307</v>
      </c>
      <c r="V1097" s="91" t="s">
        <v>1307</v>
      </c>
    </row>
    <row r="1098" spans="1:22">
      <c r="A1098" s="92" t="s">
        <v>1179</v>
      </c>
      <c r="B1098" s="16" t="str">
        <f>VLOOKUP(A1098,'Planning Periods'!$E$2:$N$540,10,FALSE)</f>
        <v>10/15/2021 - 10/15/2029</v>
      </c>
      <c r="C1098" s="91">
        <v>2016</v>
      </c>
      <c r="D1098" s="91" t="str">
        <f t="shared" si="16"/>
        <v>Lawndale 2016</v>
      </c>
      <c r="E1098" s="91">
        <v>96</v>
      </c>
      <c r="F1098" s="363">
        <v>0</v>
      </c>
      <c r="G1098" s="91">
        <v>0</v>
      </c>
      <c r="H1098" s="91">
        <v>0</v>
      </c>
      <c r="I1098" s="90"/>
      <c r="J1098" s="91">
        <v>57</v>
      </c>
      <c r="K1098" s="363">
        <v>0</v>
      </c>
      <c r="L1098" s="91">
        <v>0</v>
      </c>
      <c r="M1098" s="91">
        <v>0</v>
      </c>
      <c r="N1098" s="90"/>
      <c r="O1098" s="91">
        <v>62</v>
      </c>
      <c r="P1098" s="91">
        <v>0</v>
      </c>
      <c r="Q1098" s="90"/>
      <c r="R1098" s="91">
        <v>166</v>
      </c>
      <c r="S1098" s="91">
        <v>3</v>
      </c>
      <c r="T1098" s="90">
        <v>0</v>
      </c>
      <c r="U1098" s="91">
        <v>381</v>
      </c>
      <c r="V1098" s="91">
        <v>3</v>
      </c>
    </row>
    <row r="1099" spans="1:22">
      <c r="A1099" s="92" t="s">
        <v>1179</v>
      </c>
      <c r="B1099" s="16" t="str">
        <f>VLOOKUP(A1099,'Planning Periods'!$E$2:$N$540,10,FALSE)</f>
        <v>10/15/2021 - 10/15/2029</v>
      </c>
      <c r="C1099" s="91">
        <v>2017</v>
      </c>
      <c r="D1099" s="91" t="str">
        <f t="shared" si="16"/>
        <v>Lawndale 2017</v>
      </c>
      <c r="E1099" s="91">
        <v>96</v>
      </c>
      <c r="F1099" s="363">
        <v>0</v>
      </c>
      <c r="G1099" s="91">
        <v>0</v>
      </c>
      <c r="H1099" s="91">
        <v>0</v>
      </c>
      <c r="I1099" s="90"/>
      <c r="J1099" s="91">
        <v>57</v>
      </c>
      <c r="K1099" s="363">
        <v>0</v>
      </c>
      <c r="L1099" s="91">
        <v>0</v>
      </c>
      <c r="M1099" s="91">
        <v>0</v>
      </c>
      <c r="N1099" s="90"/>
      <c r="O1099" s="91">
        <v>62</v>
      </c>
      <c r="P1099" s="91">
        <v>0</v>
      </c>
      <c r="Q1099" s="90"/>
      <c r="R1099" s="91">
        <v>166</v>
      </c>
      <c r="S1099" s="91">
        <v>13</v>
      </c>
      <c r="T1099" s="90">
        <v>0</v>
      </c>
      <c r="U1099" s="91">
        <v>381</v>
      </c>
      <c r="V1099" s="91">
        <v>13</v>
      </c>
    </row>
    <row r="1100" spans="1:22">
      <c r="A1100" s="92" t="s">
        <v>897</v>
      </c>
      <c r="B1100" s="16" t="str">
        <f>VLOOKUP(A1100,'Planning Periods'!$E$2:$N$540,10,FALSE)</f>
        <v>04/30/2021 - 04/30/2029</v>
      </c>
      <c r="C1100" s="91">
        <v>2013</v>
      </c>
      <c r="D1100" s="91" t="str">
        <f t="shared" si="16"/>
        <v>Lemon Grove 2013</v>
      </c>
      <c r="E1100" s="91">
        <v>77</v>
      </c>
      <c r="F1100" s="363">
        <v>89</v>
      </c>
      <c r="G1100" s="91">
        <v>89</v>
      </c>
      <c r="H1100" s="91">
        <v>0</v>
      </c>
      <c r="I1100" s="90"/>
      <c r="J1100" s="91">
        <v>59</v>
      </c>
      <c r="K1100" s="363">
        <v>81</v>
      </c>
      <c r="L1100" s="91">
        <v>81</v>
      </c>
      <c r="M1100" s="91">
        <v>0</v>
      </c>
      <c r="N1100" s="90"/>
      <c r="O1100" s="91">
        <v>54</v>
      </c>
      <c r="P1100" s="91">
        <v>6</v>
      </c>
      <c r="Q1100" s="90"/>
      <c r="R1100" s="91">
        <v>119</v>
      </c>
      <c r="S1100" s="91">
        <v>1</v>
      </c>
      <c r="T1100" s="90">
        <v>0</v>
      </c>
      <c r="U1100" s="91">
        <v>309</v>
      </c>
      <c r="V1100" s="91">
        <v>177</v>
      </c>
    </row>
    <row r="1101" spans="1:22">
      <c r="A1101" s="92" t="s">
        <v>897</v>
      </c>
      <c r="B1101" s="16" t="str">
        <f>VLOOKUP(A1101,'Planning Periods'!$E$2:$N$540,10,FALSE)</f>
        <v>04/30/2021 - 04/30/2029</v>
      </c>
      <c r="C1101" s="91">
        <v>2014</v>
      </c>
      <c r="D1101" s="91" t="str">
        <f t="shared" si="16"/>
        <v>Lemon Grove 2014</v>
      </c>
      <c r="E1101" s="91">
        <v>77</v>
      </c>
      <c r="F1101" s="363">
        <v>0</v>
      </c>
      <c r="G1101" s="91">
        <v>0</v>
      </c>
      <c r="H1101" s="91">
        <v>0</v>
      </c>
      <c r="I1101" s="90"/>
      <c r="J1101" s="91">
        <v>59</v>
      </c>
      <c r="K1101" s="363">
        <v>0</v>
      </c>
      <c r="L1101" s="91">
        <v>0</v>
      </c>
      <c r="M1101" s="91">
        <v>0</v>
      </c>
      <c r="N1101" s="90"/>
      <c r="O1101" s="91">
        <v>54</v>
      </c>
      <c r="P1101" s="91">
        <v>0</v>
      </c>
      <c r="Q1101" s="90"/>
      <c r="R1101" s="91">
        <v>119</v>
      </c>
      <c r="S1101" s="91">
        <v>23</v>
      </c>
      <c r="T1101" s="90">
        <v>0</v>
      </c>
      <c r="U1101" s="91">
        <v>309</v>
      </c>
      <c r="V1101" s="91">
        <v>23</v>
      </c>
    </row>
    <row r="1102" spans="1:22">
      <c r="A1102" s="92" t="s">
        <v>897</v>
      </c>
      <c r="B1102" s="16" t="str">
        <f>VLOOKUP(A1102,'Planning Periods'!$E$2:$N$540,10,FALSE)</f>
        <v>04/30/2021 - 04/30/2029</v>
      </c>
      <c r="C1102" s="91">
        <v>2015</v>
      </c>
      <c r="D1102" s="91" t="str">
        <f t="shared" si="16"/>
        <v>Lemon Grove 2015</v>
      </c>
      <c r="E1102" s="91">
        <v>77</v>
      </c>
      <c r="F1102" s="363">
        <v>0</v>
      </c>
      <c r="G1102" s="91">
        <v>0</v>
      </c>
      <c r="H1102" s="91">
        <v>0</v>
      </c>
      <c r="I1102" s="90"/>
      <c r="J1102" s="91">
        <v>59</v>
      </c>
      <c r="K1102" s="363">
        <v>5</v>
      </c>
      <c r="L1102" s="91">
        <v>5</v>
      </c>
      <c r="M1102" s="91">
        <v>0</v>
      </c>
      <c r="N1102" s="90"/>
      <c r="O1102" s="91">
        <v>54</v>
      </c>
      <c r="P1102" s="91">
        <v>0</v>
      </c>
      <c r="Q1102" s="90"/>
      <c r="R1102" s="91">
        <v>119</v>
      </c>
      <c r="S1102" s="91">
        <v>72</v>
      </c>
      <c r="T1102" s="90">
        <v>0</v>
      </c>
      <c r="U1102" s="91">
        <v>309</v>
      </c>
      <c r="V1102" s="91">
        <v>77</v>
      </c>
    </row>
    <row r="1103" spans="1:22">
      <c r="A1103" s="92" t="s">
        <v>897</v>
      </c>
      <c r="B1103" s="16" t="str">
        <f>VLOOKUP(A1103,'Planning Periods'!$E$2:$N$540,10,FALSE)</f>
        <v>04/30/2021 - 04/30/2029</v>
      </c>
      <c r="C1103" s="91">
        <v>2016</v>
      </c>
      <c r="D1103" s="91" t="str">
        <f t="shared" si="16"/>
        <v>Lemon Grove 2016</v>
      </c>
      <c r="E1103" s="91">
        <v>77</v>
      </c>
      <c r="F1103" s="363">
        <v>1</v>
      </c>
      <c r="G1103" s="91">
        <v>1</v>
      </c>
      <c r="H1103" s="91">
        <v>0</v>
      </c>
      <c r="I1103" s="90"/>
      <c r="J1103" s="91">
        <v>59</v>
      </c>
      <c r="K1103" s="363">
        <v>2</v>
      </c>
      <c r="L1103" s="91">
        <v>2</v>
      </c>
      <c r="M1103" s="91">
        <v>0</v>
      </c>
      <c r="N1103" s="90"/>
      <c r="O1103" s="91">
        <v>54</v>
      </c>
      <c r="P1103" s="91">
        <v>15</v>
      </c>
      <c r="Q1103" s="90"/>
      <c r="R1103" s="91">
        <v>119</v>
      </c>
      <c r="S1103" s="91">
        <v>0</v>
      </c>
      <c r="T1103" s="90">
        <v>0</v>
      </c>
      <c r="U1103" s="91">
        <v>309</v>
      </c>
      <c r="V1103" s="91">
        <v>18</v>
      </c>
    </row>
    <row r="1104" spans="1:22">
      <c r="A1104" s="92" t="s">
        <v>897</v>
      </c>
      <c r="B1104" s="16" t="str">
        <f>VLOOKUP(A1104,'Planning Periods'!$E$2:$N$540,10,FALSE)</f>
        <v>04/30/2021 - 04/30/2029</v>
      </c>
      <c r="C1104" s="91">
        <v>2017</v>
      </c>
      <c r="D1104" s="91" t="str">
        <f t="shared" si="16"/>
        <v>Lemon Grove 2017</v>
      </c>
      <c r="E1104" s="91">
        <v>77</v>
      </c>
      <c r="F1104" s="363">
        <v>0</v>
      </c>
      <c r="G1104" s="91">
        <v>0</v>
      </c>
      <c r="H1104" s="91">
        <v>0</v>
      </c>
      <c r="I1104" s="90"/>
      <c r="J1104" s="91">
        <v>59</v>
      </c>
      <c r="K1104" s="363">
        <v>5</v>
      </c>
      <c r="L1104" s="91">
        <v>5</v>
      </c>
      <c r="M1104" s="91">
        <v>0</v>
      </c>
      <c r="N1104" s="90"/>
      <c r="O1104" s="91">
        <v>54</v>
      </c>
      <c r="P1104" s="91">
        <v>14</v>
      </c>
      <c r="Q1104" s="90"/>
      <c r="R1104" s="91">
        <v>119</v>
      </c>
      <c r="S1104" s="91">
        <v>7</v>
      </c>
      <c r="T1104" s="90">
        <v>0</v>
      </c>
      <c r="U1104" s="91">
        <v>309</v>
      </c>
      <c r="V1104" s="91">
        <v>26</v>
      </c>
    </row>
    <row r="1105" spans="1:22">
      <c r="A1105" t="s">
        <v>1183</v>
      </c>
      <c r="B1105" s="16" t="str">
        <f>VLOOKUP(A1105,'Planning Periods'!$E$2:$N$540,10,FALSE)</f>
        <v>01/31/2016 - 01/31/2024</v>
      </c>
      <c r="C1105" s="91">
        <v>2014</v>
      </c>
      <c r="D1105" s="91" t="str">
        <f t="shared" si="16"/>
        <v>Lemoore 2014</v>
      </c>
      <c r="E1105" s="363" t="s">
        <v>1307</v>
      </c>
      <c r="F1105" s="363" t="s">
        <v>1307</v>
      </c>
      <c r="G1105" s="363" t="s">
        <v>1307</v>
      </c>
      <c r="H1105" s="363" t="s">
        <v>1307</v>
      </c>
      <c r="I1105" s="363">
        <v>0</v>
      </c>
      <c r="J1105" s="363" t="s">
        <v>1307</v>
      </c>
      <c r="K1105" s="363" t="s">
        <v>1307</v>
      </c>
      <c r="L1105" s="363" t="s">
        <v>1307</v>
      </c>
      <c r="M1105" s="363" t="s">
        <v>1307</v>
      </c>
      <c r="N1105" s="363">
        <v>0</v>
      </c>
      <c r="O1105" s="363" t="s">
        <v>1307</v>
      </c>
      <c r="P1105" s="363" t="s">
        <v>1307</v>
      </c>
      <c r="Q1105" s="363"/>
      <c r="R1105" s="363" t="s">
        <v>1307</v>
      </c>
      <c r="S1105" s="363" t="s">
        <v>1307</v>
      </c>
      <c r="T1105" s="363" t="s">
        <v>1307</v>
      </c>
      <c r="U1105" s="363" t="s">
        <v>1307</v>
      </c>
      <c r="V1105" s="363" t="s">
        <v>1307</v>
      </c>
    </row>
    <row r="1106" spans="1:22">
      <c r="A1106" t="s">
        <v>1183</v>
      </c>
      <c r="B1106" s="16" t="str">
        <f>VLOOKUP(A1106,'Planning Periods'!$E$2:$N$540,10,FALSE)</f>
        <v>01/31/2016 - 01/31/2024</v>
      </c>
      <c r="C1106" s="91">
        <v>2015</v>
      </c>
      <c r="D1106" s="91" t="str">
        <f t="shared" si="16"/>
        <v>Lemoore 2015</v>
      </c>
      <c r="E1106" t="s">
        <v>1307</v>
      </c>
      <c r="F1106" t="s">
        <v>1307</v>
      </c>
      <c r="G1106" t="s">
        <v>1307</v>
      </c>
      <c r="H1106" t="s">
        <v>1307</v>
      </c>
      <c r="J1106" t="s">
        <v>1307</v>
      </c>
      <c r="K1106" t="s">
        <v>1307</v>
      </c>
      <c r="L1106" t="s">
        <v>1307</v>
      </c>
      <c r="M1106" t="s">
        <v>1307</v>
      </c>
      <c r="O1106" t="s">
        <v>1307</v>
      </c>
      <c r="P1106" t="s">
        <v>1307</v>
      </c>
      <c r="R1106" t="s">
        <v>1307</v>
      </c>
      <c r="S1106" t="s">
        <v>1307</v>
      </c>
      <c r="T1106" t="s">
        <v>1307</v>
      </c>
      <c r="U1106" t="s">
        <v>1307</v>
      </c>
      <c r="V1106" t="s">
        <v>1307</v>
      </c>
    </row>
    <row r="1107" spans="1:22">
      <c r="A1107" t="s">
        <v>1183</v>
      </c>
      <c r="B1107" s="16" t="str">
        <f>VLOOKUP(A1107,'Planning Periods'!$E$2:$N$540,10,FALSE)</f>
        <v>01/31/2016 - 01/31/2024</v>
      </c>
      <c r="C1107" s="91">
        <v>2016</v>
      </c>
      <c r="D1107" s="91" t="str">
        <f t="shared" si="16"/>
        <v>Lemoore 2016</v>
      </c>
      <c r="E1107" t="s">
        <v>1307</v>
      </c>
      <c r="F1107" t="s">
        <v>1307</v>
      </c>
      <c r="G1107" t="s">
        <v>1307</v>
      </c>
      <c r="H1107" t="s">
        <v>1307</v>
      </c>
      <c r="J1107" t="s">
        <v>1307</v>
      </c>
      <c r="K1107" t="s">
        <v>1307</v>
      </c>
      <c r="L1107" t="s">
        <v>1307</v>
      </c>
      <c r="M1107" t="s">
        <v>1307</v>
      </c>
      <c r="O1107" t="s">
        <v>1307</v>
      </c>
      <c r="P1107" t="s">
        <v>1307</v>
      </c>
      <c r="R1107" t="s">
        <v>1307</v>
      </c>
      <c r="S1107" t="s">
        <v>1307</v>
      </c>
      <c r="T1107" t="s">
        <v>1307</v>
      </c>
      <c r="U1107" t="s">
        <v>1307</v>
      </c>
      <c r="V1107" t="s">
        <v>1307</v>
      </c>
    </row>
    <row r="1108" spans="1:22">
      <c r="A1108" t="s">
        <v>1183</v>
      </c>
      <c r="B1108" s="16" t="str">
        <f>VLOOKUP(A1108,'Planning Periods'!$E$2:$N$540,10,FALSE)</f>
        <v>01/31/2016 - 01/31/2024</v>
      </c>
      <c r="C1108" s="91">
        <v>2017</v>
      </c>
      <c r="D1108" s="91" t="str">
        <f t="shared" si="16"/>
        <v>Lemoore 2017</v>
      </c>
      <c r="E1108" t="s">
        <v>1307</v>
      </c>
      <c r="F1108" t="s">
        <v>1307</v>
      </c>
      <c r="G1108" t="s">
        <v>1307</v>
      </c>
      <c r="H1108" t="s">
        <v>1307</v>
      </c>
      <c r="J1108" t="s">
        <v>1307</v>
      </c>
      <c r="K1108" t="s">
        <v>1307</v>
      </c>
      <c r="L1108" t="s">
        <v>1307</v>
      </c>
      <c r="M1108" t="s">
        <v>1307</v>
      </c>
      <c r="O1108" t="s">
        <v>1307</v>
      </c>
      <c r="P1108" t="s">
        <v>1307</v>
      </c>
      <c r="R1108" t="s">
        <v>1307</v>
      </c>
      <c r="S1108" t="s">
        <v>1307</v>
      </c>
      <c r="T1108" t="s">
        <v>1307</v>
      </c>
      <c r="U1108" t="s">
        <v>1307</v>
      </c>
      <c r="V1108" t="s">
        <v>1307</v>
      </c>
    </row>
    <row r="1109" spans="1:22">
      <c r="A1109" s="92" t="s">
        <v>890</v>
      </c>
      <c r="B1109" s="16" t="str">
        <f>VLOOKUP(A1109,'Planning Periods'!$E$2:$N$540,10,FALSE)</f>
        <v>05/15/2021 - 05/15/2029</v>
      </c>
      <c r="C1109" s="91">
        <v>2013</v>
      </c>
      <c r="D1109" s="91" t="str">
        <f t="shared" si="16"/>
        <v>Lincoln 2013</v>
      </c>
      <c r="E1109" s="91">
        <v>953</v>
      </c>
      <c r="F1109" s="363">
        <v>0</v>
      </c>
      <c r="G1109" s="91">
        <v>0</v>
      </c>
      <c r="H1109" s="91">
        <v>0</v>
      </c>
      <c r="I1109" s="90"/>
      <c r="J1109" s="91">
        <v>668</v>
      </c>
      <c r="K1109" s="363">
        <v>0</v>
      </c>
      <c r="L1109" s="91">
        <v>0</v>
      </c>
      <c r="M1109" s="91">
        <v>0</v>
      </c>
      <c r="N1109" s="90"/>
      <c r="O1109" s="91">
        <v>705</v>
      </c>
      <c r="P1109" s="91">
        <v>0</v>
      </c>
      <c r="Q1109" s="90"/>
      <c r="R1109" s="91">
        <v>1464</v>
      </c>
      <c r="S1109" s="91">
        <v>246</v>
      </c>
      <c r="T1109" s="90">
        <v>0</v>
      </c>
      <c r="U1109" s="91">
        <v>3790</v>
      </c>
      <c r="V1109" s="91">
        <v>246</v>
      </c>
    </row>
    <row r="1110" spans="1:22">
      <c r="A1110" s="92" t="s">
        <v>890</v>
      </c>
      <c r="B1110" s="16" t="str">
        <f>VLOOKUP(A1110,'Planning Periods'!$E$2:$N$540,10,FALSE)</f>
        <v>05/15/2021 - 05/15/2029</v>
      </c>
      <c r="C1110" s="91">
        <v>2014</v>
      </c>
      <c r="D1110" s="91" t="str">
        <f t="shared" si="16"/>
        <v>Lincoln 2014</v>
      </c>
      <c r="E1110" s="91">
        <v>953</v>
      </c>
      <c r="F1110" s="363">
        <v>0</v>
      </c>
      <c r="G1110" s="91">
        <v>0</v>
      </c>
      <c r="H1110" s="91">
        <v>0</v>
      </c>
      <c r="I1110" s="90"/>
      <c r="J1110" s="91">
        <v>668</v>
      </c>
      <c r="K1110" s="363">
        <v>0</v>
      </c>
      <c r="L1110" s="91">
        <v>0</v>
      </c>
      <c r="M1110" s="91">
        <v>0</v>
      </c>
      <c r="N1110" s="90"/>
      <c r="O1110" s="91">
        <v>705</v>
      </c>
      <c r="P1110" s="91">
        <v>0</v>
      </c>
      <c r="Q1110" s="90"/>
      <c r="R1110" s="91">
        <v>1464</v>
      </c>
      <c r="S1110" s="91">
        <v>286</v>
      </c>
      <c r="T1110" s="90">
        <v>0</v>
      </c>
      <c r="U1110" s="91">
        <v>3790</v>
      </c>
      <c r="V1110" s="91">
        <v>286</v>
      </c>
    </row>
    <row r="1111" spans="1:22">
      <c r="A1111" s="92" t="s">
        <v>890</v>
      </c>
      <c r="B1111" s="16" t="str">
        <f>VLOOKUP(A1111,'Planning Periods'!$E$2:$N$540,10,FALSE)</f>
        <v>05/15/2021 - 05/15/2029</v>
      </c>
      <c r="C1111" s="91">
        <v>2015</v>
      </c>
      <c r="D1111" s="91" t="str">
        <f t="shared" si="16"/>
        <v>Lincoln 2015</v>
      </c>
      <c r="E1111" s="91">
        <v>953</v>
      </c>
      <c r="F1111" s="363">
        <v>0</v>
      </c>
      <c r="G1111" s="91">
        <v>0</v>
      </c>
      <c r="H1111" s="91">
        <v>0</v>
      </c>
      <c r="I1111" s="90"/>
      <c r="J1111" s="91">
        <v>668</v>
      </c>
      <c r="K1111" s="363">
        <v>0</v>
      </c>
      <c r="L1111" s="91">
        <v>0</v>
      </c>
      <c r="M1111" s="91">
        <v>0</v>
      </c>
      <c r="N1111" s="90"/>
      <c r="O1111" s="91">
        <v>705</v>
      </c>
      <c r="P1111" s="91">
        <v>0</v>
      </c>
      <c r="Q1111" s="90"/>
      <c r="R1111" s="91">
        <v>1464</v>
      </c>
      <c r="S1111" s="91">
        <v>234</v>
      </c>
      <c r="T1111" s="90">
        <v>0</v>
      </c>
      <c r="U1111" s="91">
        <v>3790</v>
      </c>
      <c r="V1111" s="91">
        <v>234</v>
      </c>
    </row>
    <row r="1112" spans="1:22">
      <c r="A1112" s="92" t="s">
        <v>890</v>
      </c>
      <c r="B1112" s="16" t="str">
        <f>VLOOKUP(A1112,'Planning Periods'!$E$2:$N$540,10,FALSE)</f>
        <v>05/15/2021 - 05/15/2029</v>
      </c>
      <c r="C1112" s="91">
        <v>2016</v>
      </c>
      <c r="D1112" s="91" t="str">
        <f t="shared" si="16"/>
        <v>Lincoln 2016</v>
      </c>
      <c r="E1112" s="91">
        <v>953</v>
      </c>
      <c r="F1112" s="363">
        <v>0</v>
      </c>
      <c r="G1112" s="91">
        <v>0</v>
      </c>
      <c r="H1112" s="91">
        <v>0</v>
      </c>
      <c r="I1112" s="90"/>
      <c r="J1112" s="91">
        <v>668</v>
      </c>
      <c r="K1112" s="363">
        <v>0</v>
      </c>
      <c r="L1112" s="91">
        <v>0</v>
      </c>
      <c r="M1112" s="91">
        <v>0</v>
      </c>
      <c r="N1112" s="90"/>
      <c r="O1112" s="91">
        <v>705</v>
      </c>
      <c r="P1112" s="91">
        <v>0</v>
      </c>
      <c r="Q1112" s="90"/>
      <c r="R1112" s="91">
        <v>1464</v>
      </c>
      <c r="S1112" s="91">
        <v>217</v>
      </c>
      <c r="T1112" s="90">
        <v>0</v>
      </c>
      <c r="U1112" s="91">
        <v>3790</v>
      </c>
      <c r="V1112" s="91">
        <v>217</v>
      </c>
    </row>
    <row r="1113" spans="1:22">
      <c r="A1113" s="92" t="s">
        <v>890</v>
      </c>
      <c r="B1113" s="16" t="str">
        <f>VLOOKUP(A1113,'Planning Periods'!$E$2:$N$540,10,FALSE)</f>
        <v>05/15/2021 - 05/15/2029</v>
      </c>
      <c r="C1113" s="91">
        <v>2017</v>
      </c>
      <c r="D1113" s="91" t="str">
        <f t="shared" si="16"/>
        <v>Lincoln 2017</v>
      </c>
      <c r="E1113" s="91">
        <v>953</v>
      </c>
      <c r="F1113" s="363">
        <v>0</v>
      </c>
      <c r="G1113" s="91">
        <v>0</v>
      </c>
      <c r="H1113" s="91">
        <v>0</v>
      </c>
      <c r="I1113" s="90"/>
      <c r="J1113" s="91">
        <v>668</v>
      </c>
      <c r="K1113" s="363">
        <v>0</v>
      </c>
      <c r="L1113" s="91">
        <v>0</v>
      </c>
      <c r="M1113" s="91">
        <v>0</v>
      </c>
      <c r="N1113" s="90"/>
      <c r="O1113" s="91">
        <v>705</v>
      </c>
      <c r="P1113" s="91">
        <v>4</v>
      </c>
      <c r="Q1113" s="90"/>
      <c r="R1113" s="91">
        <v>1464</v>
      </c>
      <c r="S1113" s="91">
        <v>223</v>
      </c>
      <c r="T1113" s="90">
        <v>0</v>
      </c>
      <c r="U1113" s="91">
        <v>3790</v>
      </c>
      <c r="V1113" s="91">
        <v>227</v>
      </c>
    </row>
    <row r="1114" spans="1:22">
      <c r="A1114" s="92" t="s">
        <v>1184</v>
      </c>
      <c r="B1114" s="16" t="str">
        <f>VLOOKUP(A1114,'Planning Periods'!$E$2:$N$540,10,FALSE)</f>
        <v>12/31/2015 - 12/31/2023</v>
      </c>
      <c r="C1114" s="91">
        <v>2014</v>
      </c>
      <c r="D1114" s="91" t="str">
        <f t="shared" si="16"/>
        <v>Lindsay 2014</v>
      </c>
      <c r="E1114" s="91" t="s">
        <v>1307</v>
      </c>
      <c r="F1114" s="363" t="s">
        <v>1307</v>
      </c>
      <c r="G1114" s="91" t="s">
        <v>1307</v>
      </c>
      <c r="H1114" s="91" t="s">
        <v>1307</v>
      </c>
      <c r="I1114" s="90"/>
      <c r="J1114" s="91" t="s">
        <v>1307</v>
      </c>
      <c r="K1114" s="363" t="s">
        <v>1307</v>
      </c>
      <c r="L1114" s="91" t="s">
        <v>1307</v>
      </c>
      <c r="M1114" s="91" t="s">
        <v>1307</v>
      </c>
      <c r="N1114" s="90"/>
      <c r="O1114" s="91" t="s">
        <v>1307</v>
      </c>
      <c r="P1114" s="91" t="s">
        <v>1307</v>
      </c>
      <c r="Q1114" s="90"/>
      <c r="R1114" s="91" t="s">
        <v>1307</v>
      </c>
      <c r="S1114" s="91" t="s">
        <v>1307</v>
      </c>
      <c r="T1114" s="90" t="s">
        <v>1307</v>
      </c>
      <c r="U1114" s="91" t="s">
        <v>1307</v>
      </c>
      <c r="V1114" s="91" t="s">
        <v>1307</v>
      </c>
    </row>
    <row r="1115" spans="1:22">
      <c r="A1115" s="92" t="s">
        <v>1184</v>
      </c>
      <c r="B1115" s="16" t="str">
        <f>VLOOKUP(A1115,'Planning Periods'!$E$2:$N$540,10,FALSE)</f>
        <v>12/31/2015 - 12/31/2023</v>
      </c>
      <c r="C1115" s="91">
        <v>2015</v>
      </c>
      <c r="D1115" s="91" t="str">
        <f t="shared" si="16"/>
        <v>Lindsay 2015</v>
      </c>
      <c r="E1115" s="91">
        <v>80</v>
      </c>
      <c r="F1115" s="363">
        <v>4</v>
      </c>
      <c r="G1115" s="91">
        <v>4</v>
      </c>
      <c r="H1115" s="91">
        <v>0</v>
      </c>
      <c r="I1115" s="90"/>
      <c r="J1115" s="91">
        <v>80</v>
      </c>
      <c r="K1115" s="363">
        <v>28</v>
      </c>
      <c r="L1115" s="91">
        <v>27</v>
      </c>
      <c r="M1115" s="91">
        <v>1</v>
      </c>
      <c r="N1115" s="90"/>
      <c r="O1115" s="91">
        <v>82</v>
      </c>
      <c r="P1115" s="91">
        <v>7</v>
      </c>
      <c r="Q1115" s="90"/>
      <c r="R1115" s="91">
        <v>348</v>
      </c>
      <c r="S1115" s="91">
        <v>9</v>
      </c>
      <c r="T1115" s="90">
        <v>1</v>
      </c>
      <c r="U1115" s="91">
        <v>590</v>
      </c>
      <c r="V1115" s="91">
        <v>48</v>
      </c>
    </row>
    <row r="1116" spans="1:22">
      <c r="A1116" s="92" t="s">
        <v>1184</v>
      </c>
      <c r="B1116" s="16" t="str">
        <f>VLOOKUP(A1116,'Planning Periods'!$E$2:$N$540,10,FALSE)</f>
        <v>12/31/2015 - 12/31/2023</v>
      </c>
      <c r="C1116" s="91">
        <v>2016</v>
      </c>
      <c r="D1116" s="91" t="str">
        <f t="shared" si="16"/>
        <v>Lindsay 2016</v>
      </c>
      <c r="E1116" s="91">
        <v>80</v>
      </c>
      <c r="F1116" s="363">
        <v>3</v>
      </c>
      <c r="G1116" s="91">
        <v>3</v>
      </c>
      <c r="H1116" s="91">
        <v>0</v>
      </c>
      <c r="I1116" s="90"/>
      <c r="J1116" s="91">
        <v>80</v>
      </c>
      <c r="K1116" s="363">
        <v>20</v>
      </c>
      <c r="L1116" s="91">
        <v>20</v>
      </c>
      <c r="M1116" s="91">
        <v>0</v>
      </c>
      <c r="N1116" s="90"/>
      <c r="O1116" s="91">
        <v>82</v>
      </c>
      <c r="P1116" s="91">
        <v>0</v>
      </c>
      <c r="Q1116" s="90"/>
      <c r="R1116" s="91">
        <v>348</v>
      </c>
      <c r="S1116" s="91">
        <v>1</v>
      </c>
      <c r="T1116" s="90">
        <v>0</v>
      </c>
      <c r="U1116" s="91">
        <v>590</v>
      </c>
      <c r="V1116" s="91">
        <v>24</v>
      </c>
    </row>
    <row r="1117" spans="1:22">
      <c r="A1117" s="92" t="s">
        <v>1184</v>
      </c>
      <c r="B1117" s="16" t="str">
        <f>VLOOKUP(A1117,'Planning Periods'!$E$2:$N$540,10,FALSE)</f>
        <v>12/31/2015 - 12/31/2023</v>
      </c>
      <c r="C1117" s="91">
        <v>2017</v>
      </c>
      <c r="D1117" s="91" t="str">
        <f t="shared" si="16"/>
        <v>Lindsay 2017</v>
      </c>
      <c r="E1117" s="91">
        <v>80</v>
      </c>
      <c r="F1117" s="363">
        <v>33</v>
      </c>
      <c r="G1117" s="91">
        <v>32</v>
      </c>
      <c r="H1117" s="91">
        <v>1</v>
      </c>
      <c r="I1117" s="90"/>
      <c r="J1117" s="91">
        <v>80</v>
      </c>
      <c r="K1117" s="363">
        <v>19</v>
      </c>
      <c r="L1117" s="91">
        <v>18</v>
      </c>
      <c r="M1117" s="91">
        <v>1</v>
      </c>
      <c r="N1117" s="90"/>
      <c r="O1117" s="91">
        <v>82</v>
      </c>
      <c r="P1117" s="91">
        <v>20</v>
      </c>
      <c r="Q1117" s="90"/>
      <c r="R1117" s="91">
        <v>348</v>
      </c>
      <c r="S1117" s="91">
        <v>0</v>
      </c>
      <c r="T1117" s="90">
        <v>1</v>
      </c>
      <c r="U1117" s="91">
        <v>590</v>
      </c>
      <c r="V1117" s="91">
        <v>72</v>
      </c>
    </row>
    <row r="1118" spans="1:22">
      <c r="A1118" s="92" t="s">
        <v>892</v>
      </c>
      <c r="B1118" s="16" t="str">
        <f>VLOOKUP(A1118,'Planning Periods'!$E$2:$N$540,10,FALSE)</f>
        <v>05/15/2021 - 05/15/2029</v>
      </c>
      <c r="C1118" s="91">
        <v>2013</v>
      </c>
      <c r="D1118" s="91" t="str">
        <f t="shared" si="16"/>
        <v>Live Oak 2013</v>
      </c>
      <c r="E1118" s="91">
        <v>104</v>
      </c>
      <c r="F1118" s="363">
        <v>0</v>
      </c>
      <c r="G1118" s="91">
        <v>0</v>
      </c>
      <c r="H1118" s="91">
        <v>0</v>
      </c>
      <c r="I1118" s="90"/>
      <c r="J1118" s="91">
        <v>72</v>
      </c>
      <c r="K1118" s="363">
        <v>0</v>
      </c>
      <c r="L1118" s="91">
        <v>0</v>
      </c>
      <c r="M1118" s="91">
        <v>0</v>
      </c>
      <c r="N1118" s="90"/>
      <c r="O1118" s="91">
        <v>83</v>
      </c>
      <c r="P1118" s="91">
        <v>0</v>
      </c>
      <c r="Q1118" s="90"/>
      <c r="R1118" s="91">
        <v>190</v>
      </c>
      <c r="S1118" s="91">
        <v>0</v>
      </c>
      <c r="T1118" s="90">
        <v>0</v>
      </c>
      <c r="U1118" s="91">
        <v>449</v>
      </c>
      <c r="V1118" s="91">
        <v>0</v>
      </c>
    </row>
    <row r="1119" spans="1:22">
      <c r="A1119" s="92" t="s">
        <v>892</v>
      </c>
      <c r="B1119" s="16" t="str">
        <f>VLOOKUP(A1119,'Planning Periods'!$E$2:$N$540,10,FALSE)</f>
        <v>05/15/2021 - 05/15/2029</v>
      </c>
      <c r="C1119" s="91">
        <v>2014</v>
      </c>
      <c r="D1119" s="91" t="str">
        <f t="shared" si="16"/>
        <v>Live Oak 2014</v>
      </c>
      <c r="E1119" s="91">
        <v>104</v>
      </c>
      <c r="F1119" s="363">
        <v>0</v>
      </c>
      <c r="G1119" s="91">
        <v>0</v>
      </c>
      <c r="H1119" s="91">
        <v>0</v>
      </c>
      <c r="I1119" s="90"/>
      <c r="J1119" s="91">
        <v>72</v>
      </c>
      <c r="K1119" s="363">
        <v>0</v>
      </c>
      <c r="L1119" s="91">
        <v>0</v>
      </c>
      <c r="M1119" s="91">
        <v>0</v>
      </c>
      <c r="N1119" s="90"/>
      <c r="O1119" s="91">
        <v>83</v>
      </c>
      <c r="P1119" s="91">
        <v>1</v>
      </c>
      <c r="Q1119" s="90"/>
      <c r="R1119" s="91">
        <v>190</v>
      </c>
      <c r="S1119" s="91">
        <v>0</v>
      </c>
      <c r="T1119" s="90">
        <v>0</v>
      </c>
      <c r="U1119" s="91">
        <v>449</v>
      </c>
      <c r="V1119" s="91">
        <v>1</v>
      </c>
    </row>
    <row r="1120" spans="1:22">
      <c r="A1120" s="92" t="s">
        <v>892</v>
      </c>
      <c r="B1120" s="16" t="str">
        <f>VLOOKUP(A1120,'Planning Periods'!$E$2:$N$540,10,FALSE)</f>
        <v>05/15/2021 - 05/15/2029</v>
      </c>
      <c r="C1120" s="91">
        <v>2015</v>
      </c>
      <c r="D1120" s="91" t="str">
        <f t="shared" si="16"/>
        <v>Live Oak 2015</v>
      </c>
      <c r="E1120" s="91">
        <v>104</v>
      </c>
      <c r="F1120" s="363">
        <v>46</v>
      </c>
      <c r="G1120" s="91">
        <v>46</v>
      </c>
      <c r="H1120" s="91">
        <v>0</v>
      </c>
      <c r="I1120" s="90"/>
      <c r="J1120" s="91">
        <v>72</v>
      </c>
      <c r="K1120" s="363">
        <v>37</v>
      </c>
      <c r="L1120" s="91">
        <v>37</v>
      </c>
      <c r="M1120" s="91">
        <v>0</v>
      </c>
      <c r="N1120" s="90"/>
      <c r="O1120" s="91">
        <v>83</v>
      </c>
      <c r="P1120" s="91">
        <v>2</v>
      </c>
      <c r="Q1120" s="90"/>
      <c r="R1120" s="91">
        <v>190</v>
      </c>
      <c r="S1120" s="91">
        <v>2</v>
      </c>
      <c r="T1120" s="90">
        <v>0</v>
      </c>
      <c r="U1120" s="91">
        <v>449</v>
      </c>
      <c r="V1120" s="91">
        <v>87</v>
      </c>
    </row>
    <row r="1121" spans="1:22">
      <c r="A1121" s="92" t="s">
        <v>892</v>
      </c>
      <c r="B1121" s="16" t="str">
        <f>VLOOKUP(A1121,'Planning Periods'!$E$2:$N$540,10,FALSE)</f>
        <v>05/15/2021 - 05/15/2029</v>
      </c>
      <c r="C1121" s="91">
        <v>2016</v>
      </c>
      <c r="D1121" s="91" t="str">
        <f t="shared" si="16"/>
        <v>Live Oak 2016</v>
      </c>
      <c r="E1121" s="91">
        <v>104</v>
      </c>
      <c r="F1121" s="363">
        <v>0</v>
      </c>
      <c r="G1121" s="91">
        <v>0</v>
      </c>
      <c r="H1121" s="91">
        <v>0</v>
      </c>
      <c r="I1121" s="90"/>
      <c r="J1121" s="91">
        <v>72</v>
      </c>
      <c r="K1121" s="363">
        <v>0</v>
      </c>
      <c r="L1121" s="91">
        <v>0</v>
      </c>
      <c r="M1121" s="91">
        <v>0</v>
      </c>
      <c r="N1121" s="90"/>
      <c r="O1121" s="91">
        <v>83</v>
      </c>
      <c r="P1121" s="91">
        <v>0</v>
      </c>
      <c r="Q1121" s="90"/>
      <c r="R1121" s="91">
        <v>190</v>
      </c>
      <c r="S1121" s="91">
        <v>2</v>
      </c>
      <c r="T1121" s="90">
        <v>0</v>
      </c>
      <c r="U1121" s="91">
        <v>449</v>
      </c>
      <c r="V1121" s="91">
        <v>2</v>
      </c>
    </row>
    <row r="1122" spans="1:22">
      <c r="A1122" s="92" t="s">
        <v>892</v>
      </c>
      <c r="B1122" s="16" t="str">
        <f>VLOOKUP(A1122,'Planning Periods'!$E$2:$N$540,10,FALSE)</f>
        <v>05/15/2021 - 05/15/2029</v>
      </c>
      <c r="C1122" s="91">
        <v>2017</v>
      </c>
      <c r="D1122" s="91" t="str">
        <f t="shared" si="16"/>
        <v>Live Oak 2017</v>
      </c>
      <c r="E1122" s="91">
        <v>104</v>
      </c>
      <c r="F1122" s="363">
        <v>0</v>
      </c>
      <c r="G1122" s="91">
        <v>0</v>
      </c>
      <c r="H1122" s="91">
        <v>0</v>
      </c>
      <c r="I1122" s="90"/>
      <c r="J1122" s="91">
        <v>72</v>
      </c>
      <c r="K1122" s="363">
        <v>0</v>
      </c>
      <c r="L1122" s="91">
        <v>0</v>
      </c>
      <c r="M1122" s="91">
        <v>0</v>
      </c>
      <c r="N1122" s="90"/>
      <c r="O1122" s="91">
        <v>83</v>
      </c>
      <c r="P1122" s="91">
        <v>0</v>
      </c>
      <c r="Q1122" s="90"/>
      <c r="R1122" s="91">
        <v>190</v>
      </c>
      <c r="S1122" s="91">
        <v>1</v>
      </c>
      <c r="T1122" s="90">
        <v>0</v>
      </c>
      <c r="U1122" s="91">
        <v>449</v>
      </c>
      <c r="V1122" s="91">
        <v>1</v>
      </c>
    </row>
    <row r="1123" spans="1:22">
      <c r="A1123" s="92" t="s">
        <v>1180</v>
      </c>
      <c r="B1123" s="16" t="str">
        <f>VLOOKUP(A1123,'Planning Periods'!$E$2:$N$540,10,FALSE)</f>
        <v>01/31/2023 - 01/31/2031</v>
      </c>
      <c r="C1123" s="91">
        <v>2014</v>
      </c>
      <c r="D1123" s="91" t="str">
        <f t="shared" si="16"/>
        <v>Livermore 2014</v>
      </c>
      <c r="E1123" s="91">
        <v>839</v>
      </c>
      <c r="F1123" s="363">
        <v>0</v>
      </c>
      <c r="G1123" s="91">
        <v>0</v>
      </c>
      <c r="H1123" s="91">
        <v>0</v>
      </c>
      <c r="I1123" s="90"/>
      <c r="J1123" s="91">
        <v>474</v>
      </c>
      <c r="K1123" s="363">
        <v>1</v>
      </c>
      <c r="L1123" s="91">
        <v>1</v>
      </c>
      <c r="M1123" s="91">
        <v>0</v>
      </c>
      <c r="N1123" s="90"/>
      <c r="O1123" s="91">
        <v>496</v>
      </c>
      <c r="P1123" s="91">
        <v>15</v>
      </c>
      <c r="Q1123" s="90"/>
      <c r="R1123" s="91">
        <v>920</v>
      </c>
      <c r="S1123" s="91">
        <v>80</v>
      </c>
      <c r="T1123" s="90">
        <v>0</v>
      </c>
      <c r="U1123" s="91">
        <v>2729</v>
      </c>
      <c r="V1123" s="91">
        <v>96</v>
      </c>
    </row>
    <row r="1124" spans="1:22">
      <c r="A1124" s="92" t="s">
        <v>1180</v>
      </c>
      <c r="B1124" s="16" t="str">
        <f>VLOOKUP(A1124,'Planning Periods'!$E$2:$N$540,10,FALSE)</f>
        <v>01/31/2023 - 01/31/2031</v>
      </c>
      <c r="C1124" s="91">
        <v>2015</v>
      </c>
      <c r="D1124" s="91" t="str">
        <f t="shared" si="16"/>
        <v>Livermore 2015</v>
      </c>
      <c r="E1124" s="91">
        <v>839</v>
      </c>
      <c r="F1124" s="363">
        <v>0</v>
      </c>
      <c r="G1124" s="91">
        <v>0</v>
      </c>
      <c r="H1124" s="91">
        <v>0</v>
      </c>
      <c r="I1124" s="90"/>
      <c r="J1124" s="91">
        <v>474</v>
      </c>
      <c r="K1124" s="363">
        <v>2</v>
      </c>
      <c r="L1124" s="91">
        <v>2</v>
      </c>
      <c r="M1124" s="91">
        <v>0</v>
      </c>
      <c r="N1124" s="90"/>
      <c r="O1124" s="91">
        <v>496</v>
      </c>
      <c r="P1124" s="91">
        <v>14</v>
      </c>
      <c r="Q1124" s="90"/>
      <c r="R1124" s="91">
        <v>920</v>
      </c>
      <c r="S1124" s="91">
        <v>420</v>
      </c>
      <c r="T1124" s="90">
        <v>0</v>
      </c>
      <c r="U1124" s="91">
        <v>2729</v>
      </c>
      <c r="V1124" s="91">
        <v>436</v>
      </c>
    </row>
    <row r="1125" spans="1:22">
      <c r="A1125" s="92" t="s">
        <v>1180</v>
      </c>
      <c r="B1125" s="16" t="str">
        <f>VLOOKUP(A1125,'Planning Periods'!$E$2:$N$540,10,FALSE)</f>
        <v>01/31/2023 - 01/31/2031</v>
      </c>
      <c r="C1125" s="91">
        <v>2016</v>
      </c>
      <c r="D1125" s="91" t="str">
        <f t="shared" si="16"/>
        <v>Livermore 2016</v>
      </c>
      <c r="E1125" s="91">
        <v>839</v>
      </c>
      <c r="F1125" s="363">
        <v>0</v>
      </c>
      <c r="G1125" s="91">
        <v>0</v>
      </c>
      <c r="H1125" s="91">
        <v>0</v>
      </c>
      <c r="I1125" s="90"/>
      <c r="J1125" s="91">
        <v>474</v>
      </c>
      <c r="K1125" s="363">
        <v>16</v>
      </c>
      <c r="L1125" s="91">
        <v>4</v>
      </c>
      <c r="M1125" s="91">
        <v>12</v>
      </c>
      <c r="N1125" s="90"/>
      <c r="O1125" s="91">
        <v>496</v>
      </c>
      <c r="P1125" s="91">
        <v>395</v>
      </c>
      <c r="Q1125" s="90"/>
      <c r="R1125" s="91">
        <v>920</v>
      </c>
      <c r="S1125" s="91">
        <v>15</v>
      </c>
      <c r="T1125" s="90">
        <v>12</v>
      </c>
      <c r="U1125" s="91">
        <v>2729</v>
      </c>
      <c r="V1125" s="91">
        <v>426</v>
      </c>
    </row>
    <row r="1126" spans="1:22">
      <c r="A1126" s="92" t="s">
        <v>1180</v>
      </c>
      <c r="B1126" s="16" t="str">
        <f>VLOOKUP(A1126,'Planning Periods'!$E$2:$N$540,10,FALSE)</f>
        <v>01/31/2023 - 01/31/2031</v>
      </c>
      <c r="C1126" s="91">
        <v>2017</v>
      </c>
      <c r="D1126" s="91" t="str">
        <f t="shared" si="16"/>
        <v>Livermore 2017</v>
      </c>
      <c r="E1126" s="91">
        <v>839</v>
      </c>
      <c r="F1126" s="363">
        <v>52</v>
      </c>
      <c r="G1126" s="91">
        <v>52</v>
      </c>
      <c r="H1126" s="91">
        <v>0</v>
      </c>
      <c r="I1126" s="90"/>
      <c r="J1126" s="91">
        <v>474</v>
      </c>
      <c r="K1126" s="363">
        <v>24</v>
      </c>
      <c r="L1126" s="91">
        <v>24</v>
      </c>
      <c r="M1126" s="91">
        <v>0</v>
      </c>
      <c r="N1126" s="90"/>
      <c r="O1126" s="91">
        <v>496</v>
      </c>
      <c r="P1126" s="91">
        <v>15</v>
      </c>
      <c r="Q1126" s="90"/>
      <c r="R1126" s="91">
        <v>920</v>
      </c>
      <c r="S1126" s="91">
        <v>311</v>
      </c>
      <c r="T1126" s="90">
        <v>0</v>
      </c>
      <c r="U1126" s="91">
        <v>2729</v>
      </c>
      <c r="V1126" s="91">
        <v>402</v>
      </c>
    </row>
    <row r="1127" spans="1:22">
      <c r="A1127" s="92" t="s">
        <v>1181</v>
      </c>
      <c r="B1127" s="16" t="str">
        <f>VLOOKUP(A1127,'Planning Periods'!$E$2:$N$540,10,FALSE)</f>
        <v>03/31/2016 - 03/31/2024</v>
      </c>
      <c r="C1127" s="91">
        <v>2014</v>
      </c>
      <c r="D1127" s="91" t="str">
        <f t="shared" si="16"/>
        <v>Livingston 2014</v>
      </c>
      <c r="E1127" s="91" t="s">
        <v>1307</v>
      </c>
      <c r="F1127" s="363" t="s">
        <v>1307</v>
      </c>
      <c r="G1127" s="91" t="s">
        <v>1307</v>
      </c>
      <c r="H1127" s="91" t="s">
        <v>1307</v>
      </c>
      <c r="I1127" s="90"/>
      <c r="J1127" s="91" t="s">
        <v>1307</v>
      </c>
      <c r="K1127" s="363" t="s">
        <v>1307</v>
      </c>
      <c r="L1127" s="91" t="s">
        <v>1307</v>
      </c>
      <c r="M1127" s="91" t="s">
        <v>1307</v>
      </c>
      <c r="N1127" s="90"/>
      <c r="O1127" s="91" t="s">
        <v>1307</v>
      </c>
      <c r="P1127" s="91" t="s">
        <v>1307</v>
      </c>
      <c r="Q1127" s="90"/>
      <c r="R1127" s="91" t="s">
        <v>1307</v>
      </c>
      <c r="S1127" s="91" t="s">
        <v>1307</v>
      </c>
      <c r="T1127" s="90" t="s">
        <v>1307</v>
      </c>
      <c r="U1127" s="91" t="s">
        <v>1307</v>
      </c>
      <c r="V1127" s="91" t="s">
        <v>1307</v>
      </c>
    </row>
    <row r="1128" spans="1:22">
      <c r="A1128" s="92" t="s">
        <v>1181</v>
      </c>
      <c r="B1128" s="16" t="str">
        <f>VLOOKUP(A1128,'Planning Periods'!$E$2:$N$540,10,FALSE)</f>
        <v>03/31/2016 - 03/31/2024</v>
      </c>
      <c r="C1128" s="91">
        <v>2015</v>
      </c>
      <c r="D1128" s="91" t="str">
        <f t="shared" si="16"/>
        <v>Livingston 2015</v>
      </c>
      <c r="E1128" s="91" t="s">
        <v>1307</v>
      </c>
      <c r="F1128" s="363" t="s">
        <v>1307</v>
      </c>
      <c r="G1128" s="91" t="s">
        <v>1307</v>
      </c>
      <c r="H1128" s="91" t="s">
        <v>1307</v>
      </c>
      <c r="I1128" s="90"/>
      <c r="J1128" s="91" t="s">
        <v>1307</v>
      </c>
      <c r="K1128" s="363" t="s">
        <v>1307</v>
      </c>
      <c r="L1128" s="91" t="s">
        <v>1307</v>
      </c>
      <c r="M1128" s="91" t="s">
        <v>1307</v>
      </c>
      <c r="N1128" s="90"/>
      <c r="O1128" s="91" t="s">
        <v>1307</v>
      </c>
      <c r="P1128" s="91" t="s">
        <v>1307</v>
      </c>
      <c r="Q1128" s="90"/>
      <c r="R1128" s="91" t="s">
        <v>1307</v>
      </c>
      <c r="S1128" s="91" t="s">
        <v>1307</v>
      </c>
      <c r="T1128" s="90" t="s">
        <v>1307</v>
      </c>
      <c r="U1128" s="91" t="s">
        <v>1307</v>
      </c>
      <c r="V1128" s="91" t="s">
        <v>1307</v>
      </c>
    </row>
    <row r="1129" spans="1:22">
      <c r="A1129" s="92" t="s">
        <v>1181</v>
      </c>
      <c r="B1129" s="16" t="str">
        <f>VLOOKUP(A1129,'Planning Periods'!$E$2:$N$540,10,FALSE)</f>
        <v>03/31/2016 - 03/31/2024</v>
      </c>
      <c r="C1129" s="91">
        <v>2016</v>
      </c>
      <c r="D1129" s="91" t="str">
        <f t="shared" si="16"/>
        <v>Livingston 2016</v>
      </c>
      <c r="E1129" s="91">
        <v>247</v>
      </c>
      <c r="F1129" s="363">
        <v>0</v>
      </c>
      <c r="G1129" s="91">
        <v>0</v>
      </c>
      <c r="H1129" s="91">
        <v>0</v>
      </c>
      <c r="I1129" s="90"/>
      <c r="J1129" s="91">
        <v>178</v>
      </c>
      <c r="K1129" s="363">
        <v>0</v>
      </c>
      <c r="L1129" s="91">
        <v>0</v>
      </c>
      <c r="M1129" s="91">
        <v>0</v>
      </c>
      <c r="N1129" s="90"/>
      <c r="O1129" s="91">
        <v>163</v>
      </c>
      <c r="P1129" s="91">
        <v>0</v>
      </c>
      <c r="Q1129" s="90"/>
      <c r="R1129" s="91">
        <v>435</v>
      </c>
      <c r="S1129" s="91">
        <v>34</v>
      </c>
      <c r="T1129" s="90">
        <v>0</v>
      </c>
      <c r="U1129" s="91">
        <v>1023</v>
      </c>
      <c r="V1129" s="91">
        <v>34</v>
      </c>
    </row>
    <row r="1130" spans="1:22">
      <c r="A1130" s="92" t="s">
        <v>1181</v>
      </c>
      <c r="B1130" s="16" t="str">
        <f>VLOOKUP(A1130,'Planning Periods'!$E$2:$N$540,10,FALSE)</f>
        <v>03/31/2016 - 03/31/2024</v>
      </c>
      <c r="C1130" s="91">
        <v>2017</v>
      </c>
      <c r="D1130" s="91" t="str">
        <f t="shared" si="16"/>
        <v>Livingston 2017</v>
      </c>
      <c r="E1130" s="91">
        <v>247</v>
      </c>
      <c r="F1130" s="363">
        <v>0</v>
      </c>
      <c r="G1130" s="91">
        <v>0</v>
      </c>
      <c r="H1130" s="91">
        <v>0</v>
      </c>
      <c r="I1130" s="90"/>
      <c r="J1130" s="91">
        <v>178</v>
      </c>
      <c r="K1130" s="363">
        <v>5</v>
      </c>
      <c r="L1130" s="91">
        <v>5</v>
      </c>
      <c r="M1130" s="91">
        <v>0</v>
      </c>
      <c r="N1130" s="90"/>
      <c r="O1130" s="91">
        <v>163</v>
      </c>
      <c r="P1130" s="91">
        <v>0</v>
      </c>
      <c r="Q1130" s="90"/>
      <c r="R1130" s="91">
        <v>435</v>
      </c>
      <c r="S1130" s="91">
        <v>69</v>
      </c>
      <c r="T1130" s="90">
        <v>0</v>
      </c>
      <c r="U1130" s="91">
        <v>1023</v>
      </c>
      <c r="V1130" s="91">
        <v>74</v>
      </c>
    </row>
    <row r="1131" spans="1:22">
      <c r="A1131" s="92" t="s">
        <v>1182</v>
      </c>
      <c r="B1131" s="16" t="str">
        <f>VLOOKUP(A1131,'Planning Periods'!$E$2:$N$540,10,FALSE)</f>
        <v>12/31/2015 - 12/31/2023</v>
      </c>
      <c r="C1131" s="91">
        <v>2014</v>
      </c>
      <c r="D1131" s="91" t="str">
        <f t="shared" si="16"/>
        <v>Lodi 2014</v>
      </c>
      <c r="E1131" s="91" t="s">
        <v>1307</v>
      </c>
      <c r="F1131" s="363" t="s">
        <v>1307</v>
      </c>
      <c r="G1131" s="91" t="s">
        <v>1307</v>
      </c>
      <c r="H1131" s="91" t="s">
        <v>1307</v>
      </c>
      <c r="I1131" s="90"/>
      <c r="J1131" s="91" t="s">
        <v>1307</v>
      </c>
      <c r="K1131" s="363" t="s">
        <v>1307</v>
      </c>
      <c r="L1131" s="91" t="s">
        <v>1307</v>
      </c>
      <c r="M1131" s="91" t="s">
        <v>1307</v>
      </c>
      <c r="N1131" s="90"/>
      <c r="O1131" s="91" t="s">
        <v>1307</v>
      </c>
      <c r="P1131" s="91" t="s">
        <v>1307</v>
      </c>
      <c r="Q1131" s="90"/>
      <c r="R1131" s="91" t="s">
        <v>1307</v>
      </c>
      <c r="S1131" s="91" t="s">
        <v>1307</v>
      </c>
      <c r="T1131" s="90" t="s">
        <v>1307</v>
      </c>
      <c r="U1131" s="91" t="s">
        <v>1307</v>
      </c>
      <c r="V1131" s="91" t="s">
        <v>1307</v>
      </c>
    </row>
    <row r="1132" spans="1:22">
      <c r="A1132" s="92" t="s">
        <v>1182</v>
      </c>
      <c r="B1132" s="16" t="str">
        <f>VLOOKUP(A1132,'Planning Periods'!$E$2:$N$540,10,FALSE)</f>
        <v>12/31/2015 - 12/31/2023</v>
      </c>
      <c r="C1132" s="91">
        <v>2015</v>
      </c>
      <c r="D1132" s="91" t="str">
        <f t="shared" si="16"/>
        <v>Lodi 2015</v>
      </c>
      <c r="E1132" s="91" t="s">
        <v>1307</v>
      </c>
      <c r="F1132" s="363" t="s">
        <v>1307</v>
      </c>
      <c r="G1132" s="91" t="s">
        <v>1307</v>
      </c>
      <c r="H1132" s="91" t="s">
        <v>1307</v>
      </c>
      <c r="I1132" s="90"/>
      <c r="J1132" s="91" t="s">
        <v>1307</v>
      </c>
      <c r="K1132" s="363" t="s">
        <v>1307</v>
      </c>
      <c r="L1132" s="91" t="s">
        <v>1307</v>
      </c>
      <c r="M1132" s="91" t="s">
        <v>1307</v>
      </c>
      <c r="N1132" s="90"/>
      <c r="O1132" s="91" t="s">
        <v>1307</v>
      </c>
      <c r="P1132" s="91" t="s">
        <v>1307</v>
      </c>
      <c r="Q1132" s="90"/>
      <c r="R1132" s="91" t="s">
        <v>1307</v>
      </c>
      <c r="S1132" s="91" t="s">
        <v>1307</v>
      </c>
      <c r="T1132" s="90" t="s">
        <v>1307</v>
      </c>
      <c r="U1132" s="91" t="s">
        <v>1307</v>
      </c>
      <c r="V1132" s="91" t="s">
        <v>1307</v>
      </c>
    </row>
    <row r="1133" spans="1:22">
      <c r="A1133" s="92" t="s">
        <v>1182</v>
      </c>
      <c r="B1133" s="16" t="str">
        <f>VLOOKUP(A1133,'Planning Periods'!$E$2:$N$540,10,FALSE)</f>
        <v>12/31/2015 - 12/31/2023</v>
      </c>
      <c r="C1133" s="91">
        <v>2016</v>
      </c>
      <c r="D1133" s="91" t="str">
        <f t="shared" si="16"/>
        <v>Lodi 2016</v>
      </c>
      <c r="E1133" s="91" t="s">
        <v>1307</v>
      </c>
      <c r="F1133" s="363" t="s">
        <v>1307</v>
      </c>
      <c r="G1133" s="91" t="s">
        <v>1307</v>
      </c>
      <c r="H1133" s="91" t="s">
        <v>1307</v>
      </c>
      <c r="I1133" s="90"/>
      <c r="J1133" s="91" t="s">
        <v>1307</v>
      </c>
      <c r="K1133" s="363" t="s">
        <v>1307</v>
      </c>
      <c r="L1133" s="91" t="s">
        <v>1307</v>
      </c>
      <c r="M1133" s="91" t="s">
        <v>1307</v>
      </c>
      <c r="N1133" s="90"/>
      <c r="O1133" s="91" t="s">
        <v>1307</v>
      </c>
      <c r="P1133" s="91" t="s">
        <v>1307</v>
      </c>
      <c r="Q1133" s="90"/>
      <c r="R1133" s="91" t="s">
        <v>1307</v>
      </c>
      <c r="S1133" s="91" t="s">
        <v>1307</v>
      </c>
      <c r="T1133" s="90" t="s">
        <v>1307</v>
      </c>
      <c r="U1133" s="91" t="s">
        <v>1307</v>
      </c>
      <c r="V1133" s="91" t="s">
        <v>1307</v>
      </c>
    </row>
    <row r="1134" spans="1:22">
      <c r="A1134" s="92" t="s">
        <v>1182</v>
      </c>
      <c r="B1134" s="16" t="str">
        <f>VLOOKUP(A1134,'Planning Periods'!$E$2:$N$540,10,FALSE)</f>
        <v>12/31/2015 - 12/31/2023</v>
      </c>
      <c r="C1134" s="91">
        <v>2017</v>
      </c>
      <c r="D1134" s="91" t="str">
        <f t="shared" si="16"/>
        <v>Lodi 2017</v>
      </c>
      <c r="E1134" s="91">
        <v>497</v>
      </c>
      <c r="F1134" s="363">
        <v>52</v>
      </c>
      <c r="G1134" s="91">
        <v>52</v>
      </c>
      <c r="H1134" s="91">
        <v>0</v>
      </c>
      <c r="I1134" s="90"/>
      <c r="J1134" s="91">
        <v>331</v>
      </c>
      <c r="K1134" s="363">
        <v>27</v>
      </c>
      <c r="L1134" s="91">
        <v>27</v>
      </c>
      <c r="M1134" s="91">
        <v>0</v>
      </c>
      <c r="N1134" s="90"/>
      <c r="O1134" s="91">
        <v>333</v>
      </c>
      <c r="P1134" s="91">
        <v>0</v>
      </c>
      <c r="Q1134" s="90"/>
      <c r="R1134" s="91">
        <v>770</v>
      </c>
      <c r="S1134" s="91">
        <v>211</v>
      </c>
      <c r="T1134" s="90">
        <v>0</v>
      </c>
      <c r="U1134" s="91">
        <v>1931</v>
      </c>
      <c r="V1134" s="91">
        <v>290</v>
      </c>
    </row>
    <row r="1135" spans="1:22">
      <c r="A1135" t="s">
        <v>899</v>
      </c>
      <c r="B1135" s="16"/>
      <c r="C1135" s="91">
        <v>2013</v>
      </c>
      <c r="D1135" s="91" t="str">
        <f t="shared" si="16"/>
        <v>Loma Linda 2013</v>
      </c>
      <c r="E1135" s="91" t="s">
        <v>1307</v>
      </c>
      <c r="F1135" s="363" t="s">
        <v>1307</v>
      </c>
      <c r="G1135" s="91" t="s">
        <v>1307</v>
      </c>
      <c r="H1135" s="91" t="s">
        <v>1307</v>
      </c>
      <c r="I1135" s="90"/>
      <c r="J1135" s="91" t="s">
        <v>1307</v>
      </c>
      <c r="K1135" s="363" t="s">
        <v>1307</v>
      </c>
      <c r="L1135" s="91" t="s">
        <v>1307</v>
      </c>
      <c r="M1135" s="91" t="s">
        <v>1307</v>
      </c>
      <c r="N1135" s="90"/>
      <c r="O1135" s="91" t="s">
        <v>1307</v>
      </c>
      <c r="P1135" s="91" t="s">
        <v>1307</v>
      </c>
      <c r="Q1135" s="90"/>
      <c r="R1135" s="91" t="s">
        <v>1307</v>
      </c>
      <c r="S1135" s="91" t="s">
        <v>1307</v>
      </c>
      <c r="T1135" s="90" t="s">
        <v>1307</v>
      </c>
      <c r="U1135" s="91" t="s">
        <v>1307</v>
      </c>
      <c r="V1135" s="91" t="s">
        <v>1307</v>
      </c>
    </row>
    <row r="1136" spans="1:22">
      <c r="A1136" t="s">
        <v>899</v>
      </c>
      <c r="B1136" s="16" t="str">
        <f>VLOOKUP(A1136,'Planning Periods'!$E$2:$N$540,10,FALSE)</f>
        <v>10/15/2021 - 10/15/2029</v>
      </c>
      <c r="C1136" s="91">
        <v>2014</v>
      </c>
      <c r="D1136" s="91" t="str">
        <f t="shared" si="16"/>
        <v>Loma Linda 2014</v>
      </c>
      <c r="E1136" s="363" t="s">
        <v>1307</v>
      </c>
      <c r="F1136" s="363" t="s">
        <v>1307</v>
      </c>
      <c r="G1136" s="363" t="s">
        <v>1307</v>
      </c>
      <c r="H1136" s="363" t="s">
        <v>1307</v>
      </c>
      <c r="I1136" s="363">
        <v>0</v>
      </c>
      <c r="J1136" s="363" t="s">
        <v>1307</v>
      </c>
      <c r="K1136" s="363" t="s">
        <v>1307</v>
      </c>
      <c r="L1136" s="363" t="s">
        <v>1307</v>
      </c>
      <c r="M1136" s="363" t="s">
        <v>1307</v>
      </c>
      <c r="N1136" s="363">
        <v>0</v>
      </c>
      <c r="O1136" s="363" t="s">
        <v>1307</v>
      </c>
      <c r="P1136" s="363" t="s">
        <v>1307</v>
      </c>
      <c r="Q1136" s="363"/>
      <c r="R1136" s="363" t="s">
        <v>1307</v>
      </c>
      <c r="S1136" s="363" t="s">
        <v>1307</v>
      </c>
      <c r="T1136" s="363" t="s">
        <v>1307</v>
      </c>
      <c r="U1136" s="363" t="s">
        <v>1307</v>
      </c>
      <c r="V1136" s="363" t="s">
        <v>1307</v>
      </c>
    </row>
    <row r="1137" spans="1:22">
      <c r="A1137" t="s">
        <v>899</v>
      </c>
      <c r="B1137" s="16" t="str">
        <f>VLOOKUP(A1137,'Planning Periods'!$E$2:$N$540,10,FALSE)</f>
        <v>10/15/2021 - 10/15/2029</v>
      </c>
      <c r="C1137" s="91">
        <v>2015</v>
      </c>
      <c r="D1137" s="91" t="str">
        <f t="shared" si="16"/>
        <v>Loma Linda 2015</v>
      </c>
      <c r="E1137" t="s">
        <v>1307</v>
      </c>
      <c r="F1137" t="s">
        <v>1307</v>
      </c>
      <c r="G1137" t="s">
        <v>1307</v>
      </c>
      <c r="H1137" t="s">
        <v>1307</v>
      </c>
      <c r="J1137" t="s">
        <v>1307</v>
      </c>
      <c r="K1137" t="s">
        <v>1307</v>
      </c>
      <c r="L1137" t="s">
        <v>1307</v>
      </c>
      <c r="M1137" t="s">
        <v>1307</v>
      </c>
      <c r="O1137" t="s">
        <v>1307</v>
      </c>
      <c r="P1137" t="s">
        <v>1307</v>
      </c>
      <c r="R1137" t="s">
        <v>1307</v>
      </c>
      <c r="S1137" t="s">
        <v>1307</v>
      </c>
      <c r="T1137" t="s">
        <v>1307</v>
      </c>
      <c r="U1137" t="s">
        <v>1307</v>
      </c>
      <c r="V1137" t="s">
        <v>1307</v>
      </c>
    </row>
    <row r="1138" spans="1:22">
      <c r="A1138" t="s">
        <v>899</v>
      </c>
      <c r="B1138" s="16" t="str">
        <f>VLOOKUP(A1138,'Planning Periods'!$E$2:$N$540,10,FALSE)</f>
        <v>10/15/2021 - 10/15/2029</v>
      </c>
      <c r="C1138" s="91">
        <v>2016</v>
      </c>
      <c r="D1138" s="91" t="str">
        <f t="shared" si="16"/>
        <v>Loma Linda 2016</v>
      </c>
      <c r="E1138" t="s">
        <v>1307</v>
      </c>
      <c r="F1138" t="s">
        <v>1307</v>
      </c>
      <c r="G1138" t="s">
        <v>1307</v>
      </c>
      <c r="H1138" t="s">
        <v>1307</v>
      </c>
      <c r="J1138" t="s">
        <v>1307</v>
      </c>
      <c r="K1138" t="s">
        <v>1307</v>
      </c>
      <c r="L1138" t="s">
        <v>1307</v>
      </c>
      <c r="M1138" t="s">
        <v>1307</v>
      </c>
      <c r="O1138" t="s">
        <v>1307</v>
      </c>
      <c r="P1138" t="s">
        <v>1307</v>
      </c>
      <c r="R1138" t="s">
        <v>1307</v>
      </c>
      <c r="S1138" t="s">
        <v>1307</v>
      </c>
      <c r="T1138" t="s">
        <v>1307</v>
      </c>
      <c r="U1138" t="s">
        <v>1307</v>
      </c>
      <c r="V1138" t="s">
        <v>1307</v>
      </c>
    </row>
    <row r="1139" spans="1:22">
      <c r="A1139" t="s">
        <v>899</v>
      </c>
      <c r="B1139" s="16" t="str">
        <f>VLOOKUP(A1139,'Planning Periods'!$E$2:$N$540,10,FALSE)</f>
        <v>10/15/2021 - 10/15/2029</v>
      </c>
      <c r="C1139" s="91">
        <v>2017</v>
      </c>
      <c r="D1139" s="91" t="str">
        <f t="shared" si="16"/>
        <v>Loma Linda 2017</v>
      </c>
      <c r="E1139" t="s">
        <v>1307</v>
      </c>
      <c r="F1139" t="s">
        <v>1307</v>
      </c>
      <c r="G1139" t="s">
        <v>1307</v>
      </c>
      <c r="H1139" t="s">
        <v>1307</v>
      </c>
      <c r="J1139" t="s">
        <v>1307</v>
      </c>
      <c r="K1139" t="s">
        <v>1307</v>
      </c>
      <c r="L1139" t="s">
        <v>1307</v>
      </c>
      <c r="M1139" t="s">
        <v>1307</v>
      </c>
      <c r="O1139" t="s">
        <v>1307</v>
      </c>
      <c r="P1139" t="s">
        <v>1307</v>
      </c>
      <c r="R1139" t="s">
        <v>1307</v>
      </c>
      <c r="S1139" t="s">
        <v>1307</v>
      </c>
      <c r="T1139" t="s">
        <v>1307</v>
      </c>
      <c r="U1139" t="s">
        <v>1307</v>
      </c>
      <c r="V1139" t="s">
        <v>1307</v>
      </c>
    </row>
    <row r="1140" spans="1:22">
      <c r="A1140" s="92" t="s">
        <v>1242</v>
      </c>
      <c r="B1140" s="16"/>
      <c r="C1140" s="91">
        <v>2013</v>
      </c>
      <c r="D1140" s="91" t="str">
        <f t="shared" si="16"/>
        <v>Lomita 2013</v>
      </c>
      <c r="E1140">
        <v>12</v>
      </c>
      <c r="F1140">
        <v>0</v>
      </c>
      <c r="G1140">
        <v>0</v>
      </c>
      <c r="H1140">
        <v>0</v>
      </c>
      <c r="J1140">
        <v>7</v>
      </c>
      <c r="K1140">
        <v>0</v>
      </c>
      <c r="L1140">
        <v>0</v>
      </c>
      <c r="M1140">
        <v>0</v>
      </c>
      <c r="O1140">
        <v>8</v>
      </c>
      <c r="P1140">
        <v>0</v>
      </c>
      <c r="R1140">
        <v>20</v>
      </c>
      <c r="S1140">
        <v>0</v>
      </c>
      <c r="T1140">
        <v>0</v>
      </c>
      <c r="U1140">
        <v>47</v>
      </c>
      <c r="V1140">
        <v>0</v>
      </c>
    </row>
    <row r="1141" spans="1:22">
      <c r="A1141" s="92" t="s">
        <v>1242</v>
      </c>
      <c r="B1141" s="16" t="str">
        <f>VLOOKUP(A1141,'Planning Periods'!$E$2:$N$540,10,FALSE)</f>
        <v>10/15/2021 - 10/15/2029</v>
      </c>
      <c r="C1141" s="91">
        <v>2014</v>
      </c>
      <c r="D1141" s="91" t="str">
        <f t="shared" si="16"/>
        <v>Lomita 2014</v>
      </c>
      <c r="E1141" s="91">
        <v>12</v>
      </c>
      <c r="F1141" s="363">
        <v>0</v>
      </c>
      <c r="G1141" s="91">
        <v>0</v>
      </c>
      <c r="H1141" s="91">
        <v>0</v>
      </c>
      <c r="I1141" s="90"/>
      <c r="J1141" s="91">
        <v>7</v>
      </c>
      <c r="K1141" s="363">
        <v>0</v>
      </c>
      <c r="L1141" s="91">
        <v>0</v>
      </c>
      <c r="M1141" s="91">
        <v>0</v>
      </c>
      <c r="N1141" s="90"/>
      <c r="O1141" s="91">
        <v>8</v>
      </c>
      <c r="P1141" s="91">
        <v>16</v>
      </c>
      <c r="Q1141" s="90"/>
      <c r="R1141" s="91">
        <v>20</v>
      </c>
      <c r="S1141" s="91">
        <v>0</v>
      </c>
      <c r="T1141" s="90">
        <v>0</v>
      </c>
      <c r="U1141" s="91">
        <v>47</v>
      </c>
      <c r="V1141" s="91">
        <v>16</v>
      </c>
    </row>
    <row r="1142" spans="1:22">
      <c r="A1142" s="92" t="s">
        <v>1242</v>
      </c>
      <c r="B1142" s="16" t="str">
        <f>VLOOKUP(A1142,'Planning Periods'!$E$2:$N$540,10,FALSE)</f>
        <v>10/15/2021 - 10/15/2029</v>
      </c>
      <c r="C1142" s="91">
        <v>2015</v>
      </c>
      <c r="D1142" s="91" t="str">
        <f t="shared" si="16"/>
        <v>Lomita 2015</v>
      </c>
      <c r="E1142" s="91">
        <v>12</v>
      </c>
      <c r="F1142" s="363">
        <v>0</v>
      </c>
      <c r="G1142" s="91">
        <v>0</v>
      </c>
      <c r="H1142" s="91">
        <v>0</v>
      </c>
      <c r="I1142" s="90"/>
      <c r="J1142" s="91">
        <v>7</v>
      </c>
      <c r="K1142" s="363">
        <v>2</v>
      </c>
      <c r="L1142" s="91">
        <v>0</v>
      </c>
      <c r="M1142" s="91">
        <v>2</v>
      </c>
      <c r="N1142" s="90"/>
      <c r="O1142" s="91">
        <v>8</v>
      </c>
      <c r="P1142" s="91">
        <v>0</v>
      </c>
      <c r="Q1142" s="90"/>
      <c r="R1142" s="91">
        <v>20</v>
      </c>
      <c r="S1142" s="91">
        <v>0</v>
      </c>
      <c r="T1142" s="90">
        <v>2</v>
      </c>
      <c r="U1142" s="91">
        <v>47</v>
      </c>
      <c r="V1142" s="91">
        <v>2</v>
      </c>
    </row>
    <row r="1143" spans="1:22">
      <c r="A1143" s="92" t="s">
        <v>1242</v>
      </c>
      <c r="B1143" s="16" t="str">
        <f>VLOOKUP(A1143,'Planning Periods'!$E$2:$N$540,10,FALSE)</f>
        <v>10/15/2021 - 10/15/2029</v>
      </c>
      <c r="C1143" s="91">
        <v>2016</v>
      </c>
      <c r="D1143" s="91" t="str">
        <f t="shared" si="16"/>
        <v>Lomita 2016</v>
      </c>
      <c r="E1143" s="91">
        <v>12</v>
      </c>
      <c r="F1143" s="363">
        <v>0</v>
      </c>
      <c r="G1143" s="91">
        <v>0</v>
      </c>
      <c r="H1143" s="91">
        <v>0</v>
      </c>
      <c r="I1143" s="90"/>
      <c r="J1143" s="91">
        <v>7</v>
      </c>
      <c r="K1143" s="363">
        <v>2</v>
      </c>
      <c r="L1143" s="91">
        <v>0</v>
      </c>
      <c r="M1143" s="91">
        <v>2</v>
      </c>
      <c r="N1143" s="90"/>
      <c r="O1143" s="91">
        <v>8</v>
      </c>
      <c r="P1143" s="91">
        <v>13</v>
      </c>
      <c r="Q1143" s="90"/>
      <c r="R1143" s="91">
        <v>20</v>
      </c>
      <c r="S1143" s="91">
        <v>6</v>
      </c>
      <c r="T1143" s="90">
        <v>2</v>
      </c>
      <c r="U1143" s="91">
        <v>47</v>
      </c>
      <c r="V1143" s="91">
        <v>21</v>
      </c>
    </row>
    <row r="1144" spans="1:22">
      <c r="A1144" s="92" t="s">
        <v>1242</v>
      </c>
      <c r="B1144" s="16" t="str">
        <f>VLOOKUP(A1144,'Planning Periods'!$E$2:$N$540,10,FALSE)</f>
        <v>10/15/2021 - 10/15/2029</v>
      </c>
      <c r="C1144" s="91">
        <v>2017</v>
      </c>
      <c r="D1144" s="91" t="str">
        <f t="shared" si="16"/>
        <v>Lomita 2017</v>
      </c>
      <c r="E1144" s="91">
        <v>12</v>
      </c>
      <c r="F1144" s="363">
        <v>0</v>
      </c>
      <c r="G1144" s="91">
        <v>0</v>
      </c>
      <c r="H1144" s="91">
        <v>0</v>
      </c>
      <c r="I1144" s="90"/>
      <c r="J1144" s="91">
        <v>7</v>
      </c>
      <c r="K1144" s="363">
        <v>2</v>
      </c>
      <c r="L1144" s="91">
        <v>0</v>
      </c>
      <c r="M1144" s="91">
        <v>2</v>
      </c>
      <c r="N1144" s="90"/>
      <c r="O1144" s="91">
        <v>8</v>
      </c>
      <c r="P1144" s="91">
        <v>5</v>
      </c>
      <c r="Q1144" s="90"/>
      <c r="R1144" s="91">
        <v>20</v>
      </c>
      <c r="S1144" s="91">
        <v>11</v>
      </c>
      <c r="T1144" s="90">
        <v>2</v>
      </c>
      <c r="U1144" s="91">
        <v>47</v>
      </c>
      <c r="V1144" s="91">
        <v>18</v>
      </c>
    </row>
    <row r="1145" spans="1:22">
      <c r="A1145" s="92" t="s">
        <v>1243</v>
      </c>
      <c r="B1145" s="16" t="str">
        <f>VLOOKUP(A1145,'Planning Periods'!$E$2:$N$540,10,FALSE)</f>
        <v>02/15/2023 - 02/15/2031</v>
      </c>
      <c r="C1145" s="91">
        <v>2014</v>
      </c>
      <c r="D1145" s="91" t="str">
        <f t="shared" si="16"/>
        <v>Lompoc 2014</v>
      </c>
      <c r="E1145" s="91" t="s">
        <v>1307</v>
      </c>
      <c r="F1145" s="363" t="s">
        <v>1307</v>
      </c>
      <c r="G1145" s="91" t="s">
        <v>1307</v>
      </c>
      <c r="H1145" s="91" t="s">
        <v>1307</v>
      </c>
      <c r="I1145" s="90"/>
      <c r="J1145" s="91" t="s">
        <v>1307</v>
      </c>
      <c r="K1145" s="363" t="s">
        <v>1307</v>
      </c>
      <c r="L1145" s="91" t="s">
        <v>1307</v>
      </c>
      <c r="M1145" s="91" t="s">
        <v>1307</v>
      </c>
      <c r="N1145" s="90"/>
      <c r="O1145" s="91" t="s">
        <v>1307</v>
      </c>
      <c r="P1145" s="91" t="s">
        <v>1307</v>
      </c>
      <c r="Q1145" s="90"/>
      <c r="R1145" s="91" t="s">
        <v>1307</v>
      </c>
      <c r="S1145" s="91" t="s">
        <v>1307</v>
      </c>
      <c r="T1145" s="90" t="s">
        <v>1307</v>
      </c>
      <c r="U1145" s="91" t="s">
        <v>1307</v>
      </c>
      <c r="V1145" s="91" t="s">
        <v>1307</v>
      </c>
    </row>
    <row r="1146" spans="1:22">
      <c r="A1146" s="92" t="s">
        <v>1243</v>
      </c>
      <c r="B1146" s="16" t="str">
        <f>VLOOKUP(A1146,'Planning Periods'!$E$2:$N$540,10,FALSE)</f>
        <v>02/15/2023 - 02/15/2031</v>
      </c>
      <c r="C1146" s="91">
        <v>2015</v>
      </c>
      <c r="D1146" s="91" t="str">
        <f t="shared" si="16"/>
        <v>Lompoc 2015</v>
      </c>
      <c r="E1146" s="91">
        <v>127</v>
      </c>
      <c r="F1146" s="363">
        <v>0</v>
      </c>
      <c r="G1146" s="91">
        <v>0</v>
      </c>
      <c r="H1146" s="91">
        <v>0</v>
      </c>
      <c r="I1146" s="90"/>
      <c r="J1146" s="91">
        <v>85</v>
      </c>
      <c r="K1146" s="363">
        <v>0</v>
      </c>
      <c r="L1146" s="91">
        <v>0</v>
      </c>
      <c r="M1146" s="91">
        <v>0</v>
      </c>
      <c r="N1146" s="90"/>
      <c r="O1146" s="91">
        <v>95</v>
      </c>
      <c r="P1146" s="91">
        <v>44</v>
      </c>
      <c r="Q1146" s="90"/>
      <c r="R1146" s="91">
        <v>220</v>
      </c>
      <c r="S1146" s="91">
        <v>0</v>
      </c>
      <c r="T1146" s="90">
        <v>0</v>
      </c>
      <c r="U1146" s="91">
        <v>527</v>
      </c>
      <c r="V1146" s="91">
        <v>44</v>
      </c>
    </row>
    <row r="1147" spans="1:22">
      <c r="A1147" s="92" t="s">
        <v>1243</v>
      </c>
      <c r="B1147" s="16" t="str">
        <f>VLOOKUP(A1147,'Planning Periods'!$E$2:$N$540,10,FALSE)</f>
        <v>02/15/2023 - 02/15/2031</v>
      </c>
      <c r="C1147" s="91">
        <v>2016</v>
      </c>
      <c r="D1147" s="91" t="str">
        <f t="shared" si="16"/>
        <v>Lompoc 2016</v>
      </c>
      <c r="E1147" s="91">
        <v>127</v>
      </c>
      <c r="F1147" s="363">
        <v>0</v>
      </c>
      <c r="G1147" s="91">
        <v>0</v>
      </c>
      <c r="H1147" s="91">
        <v>0</v>
      </c>
      <c r="I1147" s="90"/>
      <c r="J1147" s="91">
        <v>85</v>
      </c>
      <c r="K1147" s="363">
        <v>0</v>
      </c>
      <c r="L1147" s="91">
        <v>0</v>
      </c>
      <c r="M1147" s="91">
        <v>0</v>
      </c>
      <c r="N1147" s="90"/>
      <c r="O1147" s="91">
        <v>95</v>
      </c>
      <c r="P1147" s="91">
        <v>0</v>
      </c>
      <c r="Q1147" s="90"/>
      <c r="R1147" s="91">
        <v>220</v>
      </c>
      <c r="S1147" s="91">
        <v>0</v>
      </c>
      <c r="T1147" s="90">
        <v>0</v>
      </c>
      <c r="U1147" s="91">
        <v>527</v>
      </c>
      <c r="V1147" s="91">
        <v>0</v>
      </c>
    </row>
    <row r="1148" spans="1:22">
      <c r="A1148" s="92" t="s">
        <v>1243</v>
      </c>
      <c r="B1148" s="16" t="str">
        <f>VLOOKUP(A1148,'Planning Periods'!$E$2:$N$540,10,FALSE)</f>
        <v>02/15/2023 - 02/15/2031</v>
      </c>
      <c r="C1148" s="91">
        <v>2017</v>
      </c>
      <c r="D1148" s="91" t="str">
        <f t="shared" si="16"/>
        <v>Lompoc 2017</v>
      </c>
      <c r="E1148" s="91">
        <v>127</v>
      </c>
      <c r="F1148" s="363">
        <v>0</v>
      </c>
      <c r="G1148" s="91">
        <v>0</v>
      </c>
      <c r="H1148" s="91">
        <v>0</v>
      </c>
      <c r="I1148" s="90"/>
      <c r="J1148" s="91">
        <v>85</v>
      </c>
      <c r="K1148" s="363">
        <v>0</v>
      </c>
      <c r="L1148" s="91">
        <v>0</v>
      </c>
      <c r="M1148" s="91">
        <v>0</v>
      </c>
      <c r="N1148" s="90"/>
      <c r="O1148" s="91">
        <v>95</v>
      </c>
      <c r="P1148" s="91">
        <v>0</v>
      </c>
      <c r="Q1148" s="90"/>
      <c r="R1148" s="91">
        <v>220</v>
      </c>
      <c r="S1148" s="91">
        <v>4</v>
      </c>
      <c r="T1148" s="90">
        <v>0</v>
      </c>
      <c r="U1148" s="91">
        <v>527</v>
      </c>
      <c r="V1148" s="91">
        <v>4</v>
      </c>
    </row>
    <row r="1149" spans="1:22">
      <c r="A1149" s="92" t="s">
        <v>906</v>
      </c>
      <c r="B1149" s="16"/>
      <c r="C1149" s="91">
        <v>2013</v>
      </c>
      <c r="D1149" s="91" t="str">
        <f t="shared" si="16"/>
        <v>Long Beach 2013</v>
      </c>
      <c r="E1149" s="91" t="s">
        <v>1307</v>
      </c>
      <c r="F1149" s="363" t="s">
        <v>1307</v>
      </c>
      <c r="G1149" s="91" t="s">
        <v>1307</v>
      </c>
      <c r="H1149" s="91" t="s">
        <v>1307</v>
      </c>
      <c r="I1149" s="90"/>
      <c r="J1149" s="91" t="s">
        <v>1307</v>
      </c>
      <c r="K1149" s="363" t="s">
        <v>1307</v>
      </c>
      <c r="L1149" s="91" t="s">
        <v>1307</v>
      </c>
      <c r="M1149" s="91" t="s">
        <v>1307</v>
      </c>
      <c r="N1149" s="90"/>
      <c r="O1149" s="91" t="s">
        <v>1307</v>
      </c>
      <c r="P1149" s="91" t="s">
        <v>1307</v>
      </c>
      <c r="Q1149" s="90"/>
      <c r="R1149" s="91" t="s">
        <v>1307</v>
      </c>
      <c r="S1149" s="91" t="s">
        <v>1307</v>
      </c>
      <c r="T1149" s="90" t="s">
        <v>1307</v>
      </c>
      <c r="U1149" s="91" t="s">
        <v>1307</v>
      </c>
      <c r="V1149" s="91" t="s">
        <v>1307</v>
      </c>
    </row>
    <row r="1150" spans="1:22">
      <c r="A1150" s="92" t="s">
        <v>906</v>
      </c>
      <c r="B1150" s="16" t="str">
        <f>VLOOKUP(A1150,'Planning Periods'!$E$2:$N$540,10,FALSE)</f>
        <v>10/15/2021 - 10/15/2029</v>
      </c>
      <c r="C1150" s="91">
        <v>2014</v>
      </c>
      <c r="D1150" s="91" t="str">
        <f t="shared" si="16"/>
        <v>Long Beach 2014</v>
      </c>
      <c r="E1150" s="91">
        <v>1773</v>
      </c>
      <c r="F1150" s="363">
        <v>26</v>
      </c>
      <c r="G1150" s="91">
        <v>26</v>
      </c>
      <c r="H1150" s="91">
        <v>0</v>
      </c>
      <c r="I1150" s="90"/>
      <c r="J1150" s="91">
        <v>1066</v>
      </c>
      <c r="K1150" s="363">
        <v>14</v>
      </c>
      <c r="L1150" s="91">
        <v>14</v>
      </c>
      <c r="M1150" s="91">
        <v>0</v>
      </c>
      <c r="N1150" s="90"/>
      <c r="O1150" s="91">
        <v>1170</v>
      </c>
      <c r="P1150" s="91">
        <v>0</v>
      </c>
      <c r="Q1150" s="90"/>
      <c r="R1150" s="91">
        <v>3039</v>
      </c>
      <c r="S1150" s="91">
        <v>260</v>
      </c>
      <c r="T1150" s="90">
        <v>0</v>
      </c>
      <c r="U1150" s="91">
        <v>7048</v>
      </c>
      <c r="V1150" s="91">
        <v>300</v>
      </c>
    </row>
    <row r="1151" spans="1:22">
      <c r="A1151" s="92" t="s">
        <v>906</v>
      </c>
      <c r="B1151" s="16" t="str">
        <f>VLOOKUP(A1151,'Planning Periods'!$E$2:$N$540,10,FALSE)</f>
        <v>10/15/2021 - 10/15/2029</v>
      </c>
      <c r="C1151" s="91">
        <v>2015</v>
      </c>
      <c r="D1151" s="91" t="str">
        <f t="shared" si="16"/>
        <v>Long Beach 2015</v>
      </c>
      <c r="E1151" s="91">
        <v>1773</v>
      </c>
      <c r="F1151" s="363">
        <v>111</v>
      </c>
      <c r="G1151" s="91">
        <v>111</v>
      </c>
      <c r="H1151" s="91">
        <v>0</v>
      </c>
      <c r="I1151" s="90"/>
      <c r="J1151" s="91">
        <v>1066</v>
      </c>
      <c r="K1151" s="363">
        <v>8</v>
      </c>
      <c r="L1151" s="91">
        <v>8</v>
      </c>
      <c r="M1151" s="91">
        <v>0</v>
      </c>
      <c r="N1151" s="90"/>
      <c r="O1151" s="91">
        <v>1170</v>
      </c>
      <c r="P1151" s="91">
        <v>0</v>
      </c>
      <c r="Q1151" s="90"/>
      <c r="R1151" s="91">
        <v>3039</v>
      </c>
      <c r="S1151" s="91">
        <v>31</v>
      </c>
      <c r="T1151" s="90">
        <v>0</v>
      </c>
      <c r="U1151" s="91">
        <v>7048</v>
      </c>
      <c r="V1151" s="91">
        <v>150</v>
      </c>
    </row>
    <row r="1152" spans="1:22">
      <c r="A1152" s="92" t="s">
        <v>906</v>
      </c>
      <c r="B1152" s="16" t="str">
        <f>VLOOKUP(A1152,'Planning Periods'!$E$2:$N$540,10,FALSE)</f>
        <v>10/15/2021 - 10/15/2029</v>
      </c>
      <c r="C1152" s="91">
        <v>2016</v>
      </c>
      <c r="D1152" s="91" t="str">
        <f t="shared" si="16"/>
        <v>Long Beach 2016</v>
      </c>
      <c r="E1152" s="91">
        <v>1773</v>
      </c>
      <c r="F1152" s="363">
        <v>0</v>
      </c>
      <c r="G1152" s="91">
        <v>0</v>
      </c>
      <c r="H1152" s="91">
        <v>0</v>
      </c>
      <c r="I1152" s="90"/>
      <c r="J1152" s="91">
        <v>1066</v>
      </c>
      <c r="K1152" s="363">
        <v>0</v>
      </c>
      <c r="L1152" s="91">
        <v>0</v>
      </c>
      <c r="M1152" s="91">
        <v>0</v>
      </c>
      <c r="N1152" s="90"/>
      <c r="O1152" s="91">
        <v>1170</v>
      </c>
      <c r="P1152" s="91">
        <v>0</v>
      </c>
      <c r="Q1152" s="90"/>
      <c r="R1152" s="91">
        <v>3039</v>
      </c>
      <c r="S1152" s="91">
        <v>675</v>
      </c>
      <c r="T1152" s="90">
        <v>0</v>
      </c>
      <c r="U1152" s="91">
        <v>7048</v>
      </c>
      <c r="V1152" s="91">
        <v>675</v>
      </c>
    </row>
    <row r="1153" spans="1:22">
      <c r="A1153" s="92" t="s">
        <v>906</v>
      </c>
      <c r="B1153" s="16" t="str">
        <f>VLOOKUP(A1153,'Planning Periods'!$E$2:$N$540,10,FALSE)</f>
        <v>10/15/2021 - 10/15/2029</v>
      </c>
      <c r="C1153" s="91">
        <v>2017</v>
      </c>
      <c r="D1153" s="91" t="str">
        <f t="shared" si="16"/>
        <v>Long Beach 2017</v>
      </c>
      <c r="E1153" s="91">
        <v>1773</v>
      </c>
      <c r="F1153" s="363">
        <v>158</v>
      </c>
      <c r="G1153" s="91">
        <v>158</v>
      </c>
      <c r="H1153" s="91">
        <v>0</v>
      </c>
      <c r="I1153" s="90"/>
      <c r="J1153" s="91">
        <v>1066</v>
      </c>
      <c r="K1153" s="363">
        <v>4</v>
      </c>
      <c r="L1153" s="91">
        <v>4</v>
      </c>
      <c r="M1153" s="91">
        <v>0</v>
      </c>
      <c r="N1153" s="90"/>
      <c r="O1153" s="91">
        <v>1170</v>
      </c>
      <c r="P1153" s="91">
        <v>0</v>
      </c>
      <c r="Q1153" s="90"/>
      <c r="R1153" s="91">
        <v>3039</v>
      </c>
      <c r="S1153" s="91">
        <v>363</v>
      </c>
      <c r="T1153" s="90">
        <v>0</v>
      </c>
      <c r="U1153" s="91">
        <v>7048</v>
      </c>
      <c r="V1153" s="91">
        <v>525</v>
      </c>
    </row>
    <row r="1154" spans="1:22">
      <c r="A1154" s="92" t="s">
        <v>1195</v>
      </c>
      <c r="B1154" s="16" t="str">
        <f>VLOOKUP(A1154,'Planning Periods'!$E$2:$N$540,10,FALSE)</f>
        <v>05/15/2021 - 05/15/2029</v>
      </c>
      <c r="C1154" s="91">
        <v>2013</v>
      </c>
      <c r="D1154" s="91" t="str">
        <f t="shared" si="16"/>
        <v>Loomis 2013</v>
      </c>
      <c r="E1154" s="91" t="s">
        <v>1307</v>
      </c>
      <c r="F1154" s="363" t="s">
        <v>1307</v>
      </c>
      <c r="G1154" s="91" t="s">
        <v>1307</v>
      </c>
      <c r="H1154" s="91" t="s">
        <v>1307</v>
      </c>
      <c r="I1154" s="90"/>
      <c r="J1154" s="91" t="s">
        <v>1307</v>
      </c>
      <c r="K1154" s="363" t="s">
        <v>1307</v>
      </c>
      <c r="L1154" s="91" t="s">
        <v>1307</v>
      </c>
      <c r="M1154" s="91" t="s">
        <v>1307</v>
      </c>
      <c r="N1154" s="90"/>
      <c r="O1154" s="91" t="s">
        <v>1307</v>
      </c>
      <c r="P1154" s="91" t="s">
        <v>1307</v>
      </c>
      <c r="Q1154" s="90"/>
      <c r="R1154" s="91" t="s">
        <v>1307</v>
      </c>
      <c r="S1154" s="91" t="s">
        <v>1307</v>
      </c>
      <c r="T1154" s="90" t="s">
        <v>1307</v>
      </c>
      <c r="U1154" s="91" t="s">
        <v>1307</v>
      </c>
      <c r="V1154" s="91" t="s">
        <v>1307</v>
      </c>
    </row>
    <row r="1155" spans="1:22">
      <c r="A1155" s="92" t="s">
        <v>1195</v>
      </c>
      <c r="B1155" s="16" t="str">
        <f>VLOOKUP(A1155,'Planning Periods'!$E$2:$N$540,10,FALSE)</f>
        <v>05/15/2021 - 05/15/2029</v>
      </c>
      <c r="C1155" s="91">
        <v>2014</v>
      </c>
      <c r="D1155" s="91" t="str">
        <f t="shared" ref="D1155:D1224" si="17">CONCATENATE(A1155," ",C1155)</f>
        <v>Loomis 2014</v>
      </c>
      <c r="E1155" s="91" t="s">
        <v>1307</v>
      </c>
      <c r="F1155" s="363" t="s">
        <v>1307</v>
      </c>
      <c r="G1155" s="91" t="s">
        <v>1307</v>
      </c>
      <c r="H1155" s="91" t="s">
        <v>1307</v>
      </c>
      <c r="I1155" s="90"/>
      <c r="J1155" s="91" t="s">
        <v>1307</v>
      </c>
      <c r="K1155" s="363" t="s">
        <v>1307</v>
      </c>
      <c r="L1155" s="91" t="s">
        <v>1307</v>
      </c>
      <c r="M1155" s="91" t="s">
        <v>1307</v>
      </c>
      <c r="N1155" s="90"/>
      <c r="O1155" s="91" t="s">
        <v>1307</v>
      </c>
      <c r="P1155" s="91" t="s">
        <v>1307</v>
      </c>
      <c r="Q1155" s="90"/>
      <c r="R1155" s="91" t="s">
        <v>1307</v>
      </c>
      <c r="S1155" s="91" t="s">
        <v>1307</v>
      </c>
      <c r="T1155" s="90" t="s">
        <v>1307</v>
      </c>
      <c r="U1155" s="91" t="s">
        <v>1307</v>
      </c>
      <c r="V1155" s="91" t="s">
        <v>1307</v>
      </c>
    </row>
    <row r="1156" spans="1:22">
      <c r="A1156" s="92" t="s">
        <v>1195</v>
      </c>
      <c r="B1156" s="16" t="str">
        <f>VLOOKUP(A1156,'Planning Periods'!$E$2:$N$540,10,FALSE)</f>
        <v>05/15/2021 - 05/15/2029</v>
      </c>
      <c r="C1156" s="91">
        <v>2015</v>
      </c>
      <c r="D1156" s="91" t="str">
        <f t="shared" si="17"/>
        <v>Loomis 2015</v>
      </c>
      <c r="E1156" s="91" t="s">
        <v>1307</v>
      </c>
      <c r="F1156" s="363" t="s">
        <v>1307</v>
      </c>
      <c r="G1156" s="91" t="s">
        <v>1307</v>
      </c>
      <c r="H1156" s="91" t="s">
        <v>1307</v>
      </c>
      <c r="I1156" s="90"/>
      <c r="J1156" s="91" t="s">
        <v>1307</v>
      </c>
      <c r="K1156" s="363" t="s">
        <v>1307</v>
      </c>
      <c r="L1156" s="91" t="s">
        <v>1307</v>
      </c>
      <c r="M1156" s="91" t="s">
        <v>1307</v>
      </c>
      <c r="N1156" s="90"/>
      <c r="O1156" s="91" t="s">
        <v>1307</v>
      </c>
      <c r="P1156" s="91" t="s">
        <v>1307</v>
      </c>
      <c r="Q1156" s="90"/>
      <c r="R1156" s="91" t="s">
        <v>1307</v>
      </c>
      <c r="S1156" s="91" t="s">
        <v>1307</v>
      </c>
      <c r="T1156" s="90" t="s">
        <v>1307</v>
      </c>
      <c r="U1156" s="91" t="s">
        <v>1307</v>
      </c>
      <c r="V1156" s="91" t="s">
        <v>1307</v>
      </c>
    </row>
    <row r="1157" spans="1:22">
      <c r="A1157" s="92" t="s">
        <v>1195</v>
      </c>
      <c r="B1157" s="16" t="str">
        <f>VLOOKUP(A1157,'Planning Periods'!$E$2:$N$540,10,FALSE)</f>
        <v>05/15/2021 - 05/15/2029</v>
      </c>
      <c r="C1157" s="91">
        <v>2016</v>
      </c>
      <c r="D1157" s="91" t="str">
        <f t="shared" si="17"/>
        <v>Loomis 2016</v>
      </c>
      <c r="E1157" s="91" t="s">
        <v>1307</v>
      </c>
      <c r="F1157" s="363" t="s">
        <v>1307</v>
      </c>
      <c r="G1157" s="91" t="s">
        <v>1307</v>
      </c>
      <c r="H1157" s="91" t="s">
        <v>1307</v>
      </c>
      <c r="I1157" s="90"/>
      <c r="J1157" s="91" t="s">
        <v>1307</v>
      </c>
      <c r="K1157" s="363" t="s">
        <v>1307</v>
      </c>
      <c r="L1157" s="91" t="s">
        <v>1307</v>
      </c>
      <c r="M1157" s="91" t="s">
        <v>1307</v>
      </c>
      <c r="N1157" s="90"/>
      <c r="O1157" s="91" t="s">
        <v>1307</v>
      </c>
      <c r="P1157" s="91" t="s">
        <v>1307</v>
      </c>
      <c r="Q1157" s="90"/>
      <c r="R1157" s="91" t="s">
        <v>1307</v>
      </c>
      <c r="S1157" s="91" t="s">
        <v>1307</v>
      </c>
      <c r="T1157" s="90" t="s">
        <v>1307</v>
      </c>
      <c r="U1157" s="91" t="s">
        <v>1307</v>
      </c>
      <c r="V1157" s="91" t="s">
        <v>1307</v>
      </c>
    </row>
    <row r="1158" spans="1:22">
      <c r="A1158" s="92" t="s">
        <v>1195</v>
      </c>
      <c r="B1158" s="16" t="str">
        <f>VLOOKUP(A1158,'Planning Periods'!$E$2:$N$540,10,FALSE)</f>
        <v>05/15/2021 - 05/15/2029</v>
      </c>
      <c r="C1158" s="91">
        <v>2017</v>
      </c>
      <c r="D1158" s="91" t="str">
        <f t="shared" si="17"/>
        <v>Loomis 2017</v>
      </c>
      <c r="E1158" s="91">
        <v>83</v>
      </c>
      <c r="F1158" s="363">
        <v>0</v>
      </c>
      <c r="G1158" s="91">
        <v>0</v>
      </c>
      <c r="H1158" s="91">
        <v>0</v>
      </c>
      <c r="I1158" s="90"/>
      <c r="J1158" s="91">
        <v>46</v>
      </c>
      <c r="K1158" s="363">
        <v>0</v>
      </c>
      <c r="L1158" s="91">
        <v>0</v>
      </c>
      <c r="M1158" s="91">
        <v>0</v>
      </c>
      <c r="N1158" s="90"/>
      <c r="O1158" s="91">
        <v>55</v>
      </c>
      <c r="P1158" s="91">
        <v>1</v>
      </c>
      <c r="Q1158" s="90"/>
      <c r="R1158" s="91">
        <v>59</v>
      </c>
      <c r="S1158" s="91">
        <v>11</v>
      </c>
      <c r="T1158" s="90">
        <v>0</v>
      </c>
      <c r="U1158" s="91">
        <v>243</v>
      </c>
      <c r="V1158" s="91">
        <v>12</v>
      </c>
    </row>
    <row r="1159" spans="1:22">
      <c r="A1159" s="92" t="s">
        <v>909</v>
      </c>
      <c r="B1159" s="16"/>
      <c r="C1159" s="91">
        <v>2013</v>
      </c>
      <c r="D1159" s="91" t="str">
        <f t="shared" si="17"/>
        <v>Los Alamitos 2013</v>
      </c>
      <c r="E1159" s="91" t="s">
        <v>1307</v>
      </c>
      <c r="F1159" s="363" t="s">
        <v>1307</v>
      </c>
      <c r="G1159" s="91" t="s">
        <v>1307</v>
      </c>
      <c r="H1159" s="91" t="s">
        <v>1307</v>
      </c>
      <c r="I1159" s="90"/>
      <c r="J1159" s="91" t="s">
        <v>1307</v>
      </c>
      <c r="K1159" s="363" t="s">
        <v>1307</v>
      </c>
      <c r="L1159" s="91" t="s">
        <v>1307</v>
      </c>
      <c r="M1159" s="91" t="s">
        <v>1307</v>
      </c>
      <c r="N1159" s="90"/>
      <c r="O1159" s="91" t="s">
        <v>1307</v>
      </c>
      <c r="P1159" s="91" t="s">
        <v>1307</v>
      </c>
      <c r="Q1159" s="90"/>
      <c r="R1159" s="91" t="s">
        <v>1307</v>
      </c>
      <c r="S1159" s="91" t="s">
        <v>1307</v>
      </c>
      <c r="T1159" s="90" t="s">
        <v>1307</v>
      </c>
      <c r="U1159" s="91" t="s">
        <v>1307</v>
      </c>
      <c r="V1159" s="91" t="s">
        <v>1307</v>
      </c>
    </row>
    <row r="1160" spans="1:22">
      <c r="A1160" s="92" t="s">
        <v>909</v>
      </c>
      <c r="B1160" s="16" t="str">
        <f>VLOOKUP(A1160,'Planning Periods'!$E$2:$N$540,10,FALSE)</f>
        <v>10/15/2021 - 10/15/2029</v>
      </c>
      <c r="C1160" s="91">
        <v>2014</v>
      </c>
      <c r="D1160" s="91" t="str">
        <f t="shared" si="17"/>
        <v>Los Alamitos 2014</v>
      </c>
      <c r="E1160" s="91" t="s">
        <v>1307</v>
      </c>
      <c r="F1160" s="363" t="s">
        <v>1307</v>
      </c>
      <c r="G1160" s="91" t="s">
        <v>1307</v>
      </c>
      <c r="H1160" s="91" t="s">
        <v>1307</v>
      </c>
      <c r="I1160" s="90"/>
      <c r="J1160" s="91" t="s">
        <v>1307</v>
      </c>
      <c r="K1160" s="363" t="s">
        <v>1307</v>
      </c>
      <c r="L1160" s="91" t="s">
        <v>1307</v>
      </c>
      <c r="M1160" s="91" t="s">
        <v>1307</v>
      </c>
      <c r="N1160" s="90"/>
      <c r="O1160" s="91" t="s">
        <v>1307</v>
      </c>
      <c r="P1160" s="91" t="s">
        <v>1307</v>
      </c>
      <c r="Q1160" s="90"/>
      <c r="R1160" s="91" t="s">
        <v>1307</v>
      </c>
      <c r="S1160" s="91" t="s">
        <v>1307</v>
      </c>
      <c r="T1160" s="90" t="s">
        <v>1307</v>
      </c>
      <c r="U1160" s="91" t="s">
        <v>1307</v>
      </c>
      <c r="V1160" s="91" t="s">
        <v>1307</v>
      </c>
    </row>
    <row r="1161" spans="1:22">
      <c r="A1161" s="92" t="s">
        <v>909</v>
      </c>
      <c r="B1161" s="16" t="str">
        <f>VLOOKUP(A1161,'Planning Periods'!$E$2:$N$540,10,FALSE)</f>
        <v>10/15/2021 - 10/15/2029</v>
      </c>
      <c r="C1161" s="91">
        <v>2015</v>
      </c>
      <c r="D1161" s="91" t="str">
        <f t="shared" si="17"/>
        <v>Los Alamitos 2015</v>
      </c>
      <c r="E1161" s="91" t="s">
        <v>1307</v>
      </c>
      <c r="F1161" s="363" t="s">
        <v>1307</v>
      </c>
      <c r="G1161" s="91" t="s">
        <v>1307</v>
      </c>
      <c r="H1161" s="91" t="s">
        <v>1307</v>
      </c>
      <c r="I1161" s="90"/>
      <c r="J1161" s="91" t="s">
        <v>1307</v>
      </c>
      <c r="K1161" s="363" t="s">
        <v>1307</v>
      </c>
      <c r="L1161" s="91" t="s">
        <v>1307</v>
      </c>
      <c r="M1161" s="91" t="s">
        <v>1307</v>
      </c>
      <c r="N1161" s="90"/>
      <c r="O1161" s="91" t="s">
        <v>1307</v>
      </c>
      <c r="P1161" s="91" t="s">
        <v>1307</v>
      </c>
      <c r="Q1161" s="90"/>
      <c r="R1161" s="91" t="s">
        <v>1307</v>
      </c>
      <c r="S1161" s="91" t="s">
        <v>1307</v>
      </c>
      <c r="T1161" s="90" t="s">
        <v>1307</v>
      </c>
      <c r="U1161" s="91" t="s">
        <v>1307</v>
      </c>
      <c r="V1161" s="91" t="s">
        <v>1307</v>
      </c>
    </row>
    <row r="1162" spans="1:22">
      <c r="A1162" s="92" t="s">
        <v>909</v>
      </c>
      <c r="B1162" s="16" t="str">
        <f>VLOOKUP(A1162,'Planning Periods'!$E$2:$N$540,10,FALSE)</f>
        <v>10/15/2021 - 10/15/2029</v>
      </c>
      <c r="C1162" s="91">
        <v>2016</v>
      </c>
      <c r="D1162" s="91" t="str">
        <f t="shared" si="17"/>
        <v>Los Alamitos 2016</v>
      </c>
      <c r="E1162" s="91" t="s">
        <v>1307</v>
      </c>
      <c r="F1162" s="363" t="s">
        <v>1307</v>
      </c>
      <c r="G1162" s="91" t="s">
        <v>1307</v>
      </c>
      <c r="H1162" s="91" t="s">
        <v>1307</v>
      </c>
      <c r="I1162" s="90"/>
      <c r="J1162" s="91" t="s">
        <v>1307</v>
      </c>
      <c r="K1162" s="363" t="s">
        <v>1307</v>
      </c>
      <c r="L1162" s="91" t="s">
        <v>1307</v>
      </c>
      <c r="M1162" s="91" t="s">
        <v>1307</v>
      </c>
      <c r="N1162" s="90"/>
      <c r="O1162" s="91" t="s">
        <v>1307</v>
      </c>
      <c r="P1162" s="91" t="s">
        <v>1307</v>
      </c>
      <c r="Q1162" s="90"/>
      <c r="R1162" s="91" t="s">
        <v>1307</v>
      </c>
      <c r="S1162" s="91" t="s">
        <v>1307</v>
      </c>
      <c r="T1162" s="90" t="s">
        <v>1307</v>
      </c>
      <c r="U1162" s="91" t="s">
        <v>1307</v>
      </c>
      <c r="V1162" s="91" t="s">
        <v>1307</v>
      </c>
    </row>
    <row r="1163" spans="1:22">
      <c r="A1163" s="92" t="s">
        <v>909</v>
      </c>
      <c r="B1163" s="16" t="str">
        <f>VLOOKUP(A1163,'Planning Periods'!$E$2:$N$540,10,FALSE)</f>
        <v>10/15/2021 - 10/15/2029</v>
      </c>
      <c r="C1163" s="91">
        <v>2017</v>
      </c>
      <c r="D1163" s="91" t="str">
        <f t="shared" si="17"/>
        <v>Los Alamitos 2017</v>
      </c>
      <c r="E1163" s="91">
        <v>14</v>
      </c>
      <c r="F1163" s="363">
        <v>0</v>
      </c>
      <c r="G1163" s="91">
        <v>0</v>
      </c>
      <c r="H1163" s="91">
        <v>0</v>
      </c>
      <c r="I1163" s="90"/>
      <c r="J1163" s="91">
        <v>10</v>
      </c>
      <c r="K1163" s="363">
        <v>0</v>
      </c>
      <c r="L1163" s="91">
        <v>0</v>
      </c>
      <c r="M1163" s="91">
        <v>0</v>
      </c>
      <c r="N1163" s="90"/>
      <c r="O1163" s="91">
        <v>11</v>
      </c>
      <c r="P1163" s="91">
        <v>0</v>
      </c>
      <c r="Q1163" s="90"/>
      <c r="R1163" s="91">
        <v>26</v>
      </c>
      <c r="S1163" s="91">
        <v>5</v>
      </c>
      <c r="T1163" s="90">
        <v>0</v>
      </c>
      <c r="U1163" s="91">
        <v>61</v>
      </c>
      <c r="V1163" s="91">
        <v>5</v>
      </c>
    </row>
    <row r="1164" spans="1:22">
      <c r="A1164" s="92" t="s">
        <v>1241</v>
      </c>
      <c r="B1164" s="16" t="str">
        <f>VLOOKUP(A1164,'Planning Periods'!$E$2:$N$540,10,FALSE)</f>
        <v>01/31/2023 - 01/31/2031</v>
      </c>
      <c r="C1164" s="91">
        <v>2014</v>
      </c>
      <c r="D1164" s="91" t="str">
        <f t="shared" si="17"/>
        <v>Los Altos 2014</v>
      </c>
      <c r="E1164" s="91" t="s">
        <v>1307</v>
      </c>
      <c r="F1164" s="363" t="s">
        <v>1307</v>
      </c>
      <c r="G1164" s="91" t="s">
        <v>1307</v>
      </c>
      <c r="H1164" s="91" t="s">
        <v>1307</v>
      </c>
      <c r="I1164" s="90"/>
      <c r="J1164" s="91" t="s">
        <v>1307</v>
      </c>
      <c r="K1164" s="363" t="s">
        <v>1307</v>
      </c>
      <c r="L1164" s="91" t="s">
        <v>1307</v>
      </c>
      <c r="M1164" s="91" t="s">
        <v>1307</v>
      </c>
      <c r="N1164" s="90"/>
      <c r="O1164" s="91" t="s">
        <v>1307</v>
      </c>
      <c r="P1164" s="91" t="s">
        <v>1307</v>
      </c>
      <c r="Q1164" s="90"/>
      <c r="R1164" s="91" t="s">
        <v>1307</v>
      </c>
      <c r="S1164" s="91" t="s">
        <v>1307</v>
      </c>
      <c r="T1164" s="90" t="s">
        <v>1307</v>
      </c>
      <c r="U1164" s="91" t="s">
        <v>1307</v>
      </c>
      <c r="V1164" s="91" t="s">
        <v>1307</v>
      </c>
    </row>
    <row r="1165" spans="1:22">
      <c r="A1165" s="92" t="s">
        <v>1241</v>
      </c>
      <c r="B1165" s="16" t="str">
        <f>VLOOKUP(A1165,'Planning Periods'!$E$2:$N$540,10,FALSE)</f>
        <v>01/31/2023 - 01/31/2031</v>
      </c>
      <c r="C1165" s="91">
        <v>2015</v>
      </c>
      <c r="D1165" s="91" t="str">
        <f t="shared" si="17"/>
        <v>Los Altos 2015</v>
      </c>
      <c r="E1165" s="91">
        <v>169</v>
      </c>
      <c r="F1165" s="363">
        <v>1</v>
      </c>
      <c r="G1165" s="91">
        <v>1</v>
      </c>
      <c r="H1165" s="91">
        <v>0</v>
      </c>
      <c r="I1165" s="90"/>
      <c r="J1165" s="91">
        <v>99</v>
      </c>
      <c r="K1165" s="363">
        <v>17</v>
      </c>
      <c r="L1165" s="91">
        <v>17</v>
      </c>
      <c r="M1165" s="91">
        <v>0</v>
      </c>
      <c r="N1165" s="90"/>
      <c r="O1165" s="91">
        <v>112</v>
      </c>
      <c r="P1165" s="91">
        <v>1</v>
      </c>
      <c r="Q1165" s="90"/>
      <c r="R1165" s="91">
        <v>97</v>
      </c>
      <c r="S1165" s="91">
        <v>267</v>
      </c>
      <c r="T1165" s="90">
        <v>0</v>
      </c>
      <c r="U1165" s="91">
        <v>477</v>
      </c>
      <c r="V1165" s="91">
        <v>286</v>
      </c>
    </row>
    <row r="1166" spans="1:22">
      <c r="A1166" s="92" t="s">
        <v>1241</v>
      </c>
      <c r="B1166" s="16" t="str">
        <f>VLOOKUP(A1166,'Planning Periods'!$E$2:$N$540,10,FALSE)</f>
        <v>01/31/2023 - 01/31/2031</v>
      </c>
      <c r="C1166" s="91">
        <v>2016</v>
      </c>
      <c r="D1166" s="91" t="str">
        <f t="shared" si="17"/>
        <v>Los Altos 2016</v>
      </c>
      <c r="E1166" s="91">
        <v>169</v>
      </c>
      <c r="F1166" s="363">
        <v>1</v>
      </c>
      <c r="G1166" s="91">
        <v>1</v>
      </c>
      <c r="H1166" s="91">
        <v>0</v>
      </c>
      <c r="I1166" s="90"/>
      <c r="J1166" s="91">
        <v>99</v>
      </c>
      <c r="K1166" s="363">
        <v>1</v>
      </c>
      <c r="L1166" s="91">
        <v>1</v>
      </c>
      <c r="M1166" s="91">
        <v>0</v>
      </c>
      <c r="N1166" s="90"/>
      <c r="O1166" s="91">
        <v>112</v>
      </c>
      <c r="P1166" s="91">
        <v>0</v>
      </c>
      <c r="Q1166" s="90"/>
      <c r="R1166" s="91">
        <v>97</v>
      </c>
      <c r="S1166" s="91">
        <v>52</v>
      </c>
      <c r="T1166" s="90">
        <v>0</v>
      </c>
      <c r="U1166" s="91">
        <v>477</v>
      </c>
      <c r="V1166" s="91">
        <v>54</v>
      </c>
    </row>
    <row r="1167" spans="1:22">
      <c r="A1167" s="92" t="s">
        <v>1241</v>
      </c>
      <c r="B1167" s="16" t="str">
        <f>VLOOKUP(A1167,'Planning Periods'!$E$2:$N$540,10,FALSE)</f>
        <v>01/31/2023 - 01/31/2031</v>
      </c>
      <c r="C1167" s="91">
        <v>2017</v>
      </c>
      <c r="D1167" s="91" t="str">
        <f t="shared" si="17"/>
        <v>Los Altos 2017</v>
      </c>
      <c r="E1167" s="91">
        <v>169</v>
      </c>
      <c r="F1167" s="363">
        <v>0</v>
      </c>
      <c r="G1167" s="91">
        <v>0</v>
      </c>
      <c r="H1167" s="91">
        <v>0</v>
      </c>
      <c r="I1167" s="90"/>
      <c r="J1167" s="91">
        <v>99</v>
      </c>
      <c r="K1167" s="363">
        <v>0</v>
      </c>
      <c r="L1167" s="91">
        <v>0</v>
      </c>
      <c r="M1167" s="91">
        <v>0</v>
      </c>
      <c r="N1167" s="90"/>
      <c r="O1167" s="91">
        <v>112</v>
      </c>
      <c r="P1167" s="91">
        <v>0</v>
      </c>
      <c r="Q1167" s="90"/>
      <c r="R1167" s="91">
        <v>97</v>
      </c>
      <c r="S1167" s="91">
        <v>49</v>
      </c>
      <c r="T1167" s="90">
        <v>0</v>
      </c>
      <c r="U1167" s="91">
        <v>477</v>
      </c>
      <c r="V1167" s="91">
        <v>49</v>
      </c>
    </row>
    <row r="1168" spans="1:22">
      <c r="A1168" s="92" t="s">
        <v>1244</v>
      </c>
      <c r="B1168" s="16" t="str">
        <f>VLOOKUP(A1168,'Planning Periods'!$E$2:$N$540,10,FALSE)</f>
        <v>01/31/2023 - 01/31/2031</v>
      </c>
      <c r="C1168" s="91">
        <v>2014</v>
      </c>
      <c r="D1168" s="91" t="str">
        <f t="shared" si="17"/>
        <v>Los Altos Hills 2014</v>
      </c>
      <c r="E1168" s="91" t="s">
        <v>1307</v>
      </c>
      <c r="F1168" s="363" t="s">
        <v>1307</v>
      </c>
      <c r="G1168" s="91" t="s">
        <v>1307</v>
      </c>
      <c r="H1168" s="91" t="s">
        <v>1307</v>
      </c>
      <c r="I1168" s="90"/>
      <c r="J1168" s="91" t="s">
        <v>1307</v>
      </c>
      <c r="K1168" s="363" t="s">
        <v>1307</v>
      </c>
      <c r="L1168" s="91" t="s">
        <v>1307</v>
      </c>
      <c r="M1168" s="91" t="s">
        <v>1307</v>
      </c>
      <c r="N1168" s="90"/>
      <c r="O1168" s="91" t="s">
        <v>1307</v>
      </c>
      <c r="P1168" s="91" t="s">
        <v>1307</v>
      </c>
      <c r="Q1168" s="90"/>
      <c r="R1168" s="91" t="s">
        <v>1307</v>
      </c>
      <c r="S1168" s="91" t="s">
        <v>1307</v>
      </c>
      <c r="T1168" s="90" t="s">
        <v>1307</v>
      </c>
      <c r="U1168" s="91" t="s">
        <v>1307</v>
      </c>
      <c r="V1168" s="91" t="s">
        <v>1307</v>
      </c>
    </row>
    <row r="1169" spans="1:22">
      <c r="A1169" s="92" t="s">
        <v>1244</v>
      </c>
      <c r="B1169" s="16" t="str">
        <f>VLOOKUP(A1169,'Planning Periods'!$E$2:$N$540,10,FALSE)</f>
        <v>01/31/2023 - 01/31/2031</v>
      </c>
      <c r="C1169" s="91">
        <v>2015</v>
      </c>
      <c r="D1169" s="91" t="str">
        <f t="shared" si="17"/>
        <v>Los Altos Hills 2015</v>
      </c>
      <c r="E1169" s="91" t="s">
        <v>1307</v>
      </c>
      <c r="F1169" s="363" t="s">
        <v>1307</v>
      </c>
      <c r="G1169" s="91" t="s">
        <v>1307</v>
      </c>
      <c r="H1169" s="91" t="s">
        <v>1307</v>
      </c>
      <c r="I1169" s="90"/>
      <c r="J1169" s="91" t="s">
        <v>1307</v>
      </c>
      <c r="K1169" s="363" t="s">
        <v>1307</v>
      </c>
      <c r="L1169" s="91" t="s">
        <v>1307</v>
      </c>
      <c r="M1169" s="91" t="s">
        <v>1307</v>
      </c>
      <c r="N1169" s="90"/>
      <c r="O1169" s="91" t="s">
        <v>1307</v>
      </c>
      <c r="P1169" s="91" t="s">
        <v>1307</v>
      </c>
      <c r="Q1169" s="90"/>
      <c r="R1169" s="91" t="s">
        <v>1307</v>
      </c>
      <c r="S1169" s="91" t="s">
        <v>1307</v>
      </c>
      <c r="T1169" s="90" t="s">
        <v>1307</v>
      </c>
      <c r="U1169" s="91" t="s">
        <v>1307</v>
      </c>
      <c r="V1169" s="91" t="s">
        <v>1307</v>
      </c>
    </row>
    <row r="1170" spans="1:22">
      <c r="A1170" s="92" t="s">
        <v>1244</v>
      </c>
      <c r="B1170" s="16" t="str">
        <f>VLOOKUP(A1170,'Planning Periods'!$E$2:$N$540,10,FALSE)</f>
        <v>01/31/2023 - 01/31/2031</v>
      </c>
      <c r="C1170" s="91">
        <v>2016</v>
      </c>
      <c r="D1170" s="91" t="str">
        <f t="shared" si="17"/>
        <v>Los Altos Hills 2016</v>
      </c>
      <c r="E1170" s="91" t="s">
        <v>1307</v>
      </c>
      <c r="F1170" s="363" t="s">
        <v>1307</v>
      </c>
      <c r="G1170" s="91" t="s">
        <v>1307</v>
      </c>
      <c r="H1170" s="91" t="s">
        <v>1307</v>
      </c>
      <c r="I1170" s="90"/>
      <c r="J1170" s="91" t="s">
        <v>1307</v>
      </c>
      <c r="K1170" s="363" t="s">
        <v>1307</v>
      </c>
      <c r="L1170" s="91" t="s">
        <v>1307</v>
      </c>
      <c r="M1170" s="91" t="s">
        <v>1307</v>
      </c>
      <c r="N1170" s="90"/>
      <c r="O1170" s="91" t="s">
        <v>1307</v>
      </c>
      <c r="P1170" s="91" t="s">
        <v>1307</v>
      </c>
      <c r="Q1170" s="90"/>
      <c r="R1170" s="91" t="s">
        <v>1307</v>
      </c>
      <c r="S1170" s="91" t="s">
        <v>1307</v>
      </c>
      <c r="T1170" s="90" t="s">
        <v>1307</v>
      </c>
      <c r="U1170" s="91" t="s">
        <v>1307</v>
      </c>
      <c r="V1170" s="91" t="s">
        <v>1307</v>
      </c>
    </row>
    <row r="1171" spans="1:22">
      <c r="A1171" s="92" t="s">
        <v>1244</v>
      </c>
      <c r="B1171" s="16" t="str">
        <f>VLOOKUP(A1171,'Planning Periods'!$E$2:$N$540,10,FALSE)</f>
        <v>01/31/2023 - 01/31/2031</v>
      </c>
      <c r="C1171" s="91">
        <v>2017</v>
      </c>
      <c r="D1171" s="91" t="str">
        <f t="shared" si="17"/>
        <v>Los Altos Hills 2017</v>
      </c>
      <c r="E1171" s="91">
        <v>46</v>
      </c>
      <c r="F1171" s="363">
        <v>5</v>
      </c>
      <c r="G1171" s="91">
        <v>5</v>
      </c>
      <c r="H1171" s="91">
        <v>0</v>
      </c>
      <c r="I1171" s="90"/>
      <c r="J1171" s="91">
        <v>28</v>
      </c>
      <c r="K1171" s="363">
        <v>2</v>
      </c>
      <c r="L1171" s="91">
        <v>2</v>
      </c>
      <c r="M1171" s="91">
        <v>0</v>
      </c>
      <c r="N1171" s="90"/>
      <c r="O1171" s="91">
        <v>32</v>
      </c>
      <c r="P1171" s="91">
        <v>2</v>
      </c>
      <c r="Q1171" s="90"/>
      <c r="R1171" s="91">
        <v>15</v>
      </c>
      <c r="S1171" s="91">
        <v>4</v>
      </c>
      <c r="T1171" s="90">
        <v>0</v>
      </c>
      <c r="U1171" s="91">
        <v>121</v>
      </c>
      <c r="V1171" s="91">
        <v>13</v>
      </c>
    </row>
    <row r="1172" spans="1:22">
      <c r="A1172" s="92" t="s">
        <v>772</v>
      </c>
      <c r="B1172" s="16"/>
      <c r="C1172" s="91">
        <v>2013</v>
      </c>
      <c r="D1172" s="91" t="str">
        <f t="shared" si="17"/>
        <v>Los Angeles 2013</v>
      </c>
      <c r="E1172" s="91">
        <v>20427</v>
      </c>
      <c r="F1172" s="363">
        <v>212</v>
      </c>
      <c r="G1172" s="91">
        <v>212</v>
      </c>
      <c r="H1172" s="91">
        <v>0</v>
      </c>
      <c r="I1172" s="90"/>
      <c r="J1172" s="91">
        <v>12435</v>
      </c>
      <c r="K1172" s="363">
        <v>593</v>
      </c>
      <c r="L1172" s="91">
        <v>593</v>
      </c>
      <c r="M1172" s="91">
        <v>0</v>
      </c>
      <c r="N1172" s="90"/>
      <c r="O1172" s="91">
        <v>13728</v>
      </c>
      <c r="P1172" s="91">
        <v>40</v>
      </c>
      <c r="Q1172" s="90"/>
      <c r="R1172" s="91">
        <v>35412</v>
      </c>
      <c r="S1172" s="91">
        <v>6798</v>
      </c>
      <c r="T1172" s="90">
        <v>0</v>
      </c>
      <c r="U1172" s="91">
        <v>82002</v>
      </c>
      <c r="V1172" s="91">
        <v>7643</v>
      </c>
    </row>
    <row r="1173" spans="1:22">
      <c r="A1173" s="92" t="s">
        <v>772</v>
      </c>
      <c r="B1173" s="16" t="str">
        <f>VLOOKUP(A1173,'Planning Periods'!$E$2:$N$540,10,FALSE)</f>
        <v>10/15/2021 - 10/15/2029</v>
      </c>
      <c r="C1173" s="91">
        <v>2014</v>
      </c>
      <c r="D1173" s="91" t="str">
        <f t="shared" si="17"/>
        <v>Los Angeles 2014</v>
      </c>
      <c r="E1173" s="91">
        <v>20427</v>
      </c>
      <c r="F1173" s="363">
        <v>856</v>
      </c>
      <c r="G1173" s="91">
        <v>856</v>
      </c>
      <c r="H1173" s="91">
        <v>0</v>
      </c>
      <c r="I1173" s="90"/>
      <c r="J1173" s="91">
        <v>12435</v>
      </c>
      <c r="K1173" s="363">
        <v>867</v>
      </c>
      <c r="L1173" s="91">
        <v>867</v>
      </c>
      <c r="M1173" s="91">
        <v>0</v>
      </c>
      <c r="N1173" s="90"/>
      <c r="O1173" s="91">
        <v>13728</v>
      </c>
      <c r="P1173" s="91">
        <v>47</v>
      </c>
      <c r="Q1173" s="90"/>
      <c r="R1173" s="91">
        <v>35412</v>
      </c>
      <c r="S1173" s="91">
        <v>13047</v>
      </c>
      <c r="T1173" s="90">
        <v>0</v>
      </c>
      <c r="U1173" s="91">
        <v>82002</v>
      </c>
      <c r="V1173" s="91">
        <v>14817</v>
      </c>
    </row>
    <row r="1174" spans="1:22">
      <c r="A1174" s="92" t="s">
        <v>772</v>
      </c>
      <c r="B1174" s="16" t="str">
        <f>VLOOKUP(A1174,'Planning Periods'!$E$2:$N$540,10,FALSE)</f>
        <v>10/15/2021 - 10/15/2029</v>
      </c>
      <c r="C1174" s="91">
        <v>2015</v>
      </c>
      <c r="D1174" s="91" t="str">
        <f t="shared" si="17"/>
        <v>Los Angeles 2015</v>
      </c>
      <c r="E1174" s="91">
        <v>20427</v>
      </c>
      <c r="F1174" s="363">
        <v>893</v>
      </c>
      <c r="G1174" s="91">
        <v>893</v>
      </c>
      <c r="H1174" s="91">
        <v>0</v>
      </c>
      <c r="I1174" s="90"/>
      <c r="J1174" s="91">
        <v>12435</v>
      </c>
      <c r="K1174" s="363">
        <v>536</v>
      </c>
      <c r="L1174" s="91">
        <v>536</v>
      </c>
      <c r="M1174" s="91">
        <v>0</v>
      </c>
      <c r="N1174" s="90"/>
      <c r="O1174" s="91">
        <v>13728</v>
      </c>
      <c r="P1174" s="91">
        <v>45</v>
      </c>
      <c r="Q1174" s="90"/>
      <c r="R1174" s="91">
        <v>35412</v>
      </c>
      <c r="S1174" s="91">
        <v>15833</v>
      </c>
      <c r="T1174" s="90">
        <v>0</v>
      </c>
      <c r="U1174" s="91">
        <v>82002</v>
      </c>
      <c r="V1174" s="91">
        <v>17307</v>
      </c>
    </row>
    <row r="1175" spans="1:22">
      <c r="A1175" s="92" t="s">
        <v>772</v>
      </c>
      <c r="B1175" s="16" t="str">
        <f>VLOOKUP(A1175,'Planning Periods'!$E$2:$N$540,10,FALSE)</f>
        <v>10/15/2021 - 10/15/2029</v>
      </c>
      <c r="C1175" s="91">
        <v>2016</v>
      </c>
      <c r="D1175" s="91" t="str">
        <f t="shared" si="17"/>
        <v>Los Angeles 2016</v>
      </c>
      <c r="E1175" s="91">
        <v>20427</v>
      </c>
      <c r="F1175" s="363">
        <v>718</v>
      </c>
      <c r="G1175" s="91">
        <v>718</v>
      </c>
      <c r="H1175" s="91">
        <v>0</v>
      </c>
      <c r="I1175" s="90"/>
      <c r="J1175" s="91">
        <v>12435</v>
      </c>
      <c r="K1175" s="363">
        <v>604</v>
      </c>
      <c r="L1175" s="91">
        <v>604</v>
      </c>
      <c r="M1175" s="91">
        <v>0</v>
      </c>
      <c r="N1175" s="90"/>
      <c r="O1175" s="91">
        <v>13728</v>
      </c>
      <c r="P1175" s="91">
        <v>143</v>
      </c>
      <c r="Q1175" s="90"/>
      <c r="R1175" s="91">
        <v>35412</v>
      </c>
      <c r="S1175" s="91">
        <v>12231</v>
      </c>
      <c r="T1175" s="90">
        <v>0</v>
      </c>
      <c r="U1175" s="91">
        <v>82002</v>
      </c>
      <c r="V1175" s="91">
        <v>13696</v>
      </c>
    </row>
    <row r="1176" spans="1:22">
      <c r="A1176" s="92" t="s">
        <v>772</v>
      </c>
      <c r="B1176" s="16" t="str">
        <f>VLOOKUP(A1176,'Planning Periods'!$E$2:$N$540,10,FALSE)</f>
        <v>10/15/2021 - 10/15/2029</v>
      </c>
      <c r="C1176" s="91">
        <v>2017</v>
      </c>
      <c r="D1176" s="91" t="str">
        <f t="shared" si="17"/>
        <v>Los Angeles 2017</v>
      </c>
      <c r="E1176" s="91">
        <v>20427</v>
      </c>
      <c r="F1176" s="363">
        <v>697</v>
      </c>
      <c r="G1176" s="91">
        <v>697</v>
      </c>
      <c r="H1176" s="91">
        <v>0</v>
      </c>
      <c r="I1176" s="90"/>
      <c r="J1176" s="91">
        <v>12435</v>
      </c>
      <c r="K1176" s="363">
        <v>255</v>
      </c>
      <c r="L1176" s="91">
        <v>255</v>
      </c>
      <c r="M1176" s="91">
        <v>0</v>
      </c>
      <c r="N1176" s="90"/>
      <c r="O1176" s="91">
        <v>13728</v>
      </c>
      <c r="P1176" s="91">
        <v>27</v>
      </c>
      <c r="Q1176" s="90"/>
      <c r="R1176" s="91">
        <v>35412</v>
      </c>
      <c r="S1176" s="91">
        <v>13040</v>
      </c>
      <c r="T1176" s="90">
        <v>0</v>
      </c>
      <c r="U1176" s="91">
        <v>82002</v>
      </c>
      <c r="V1176" s="91">
        <v>14019</v>
      </c>
    </row>
    <row r="1177" spans="1:22">
      <c r="A1177" s="92" t="s">
        <v>904</v>
      </c>
      <c r="B1177" s="16"/>
      <c r="C1177" s="91">
        <v>2013</v>
      </c>
      <c r="D1177" s="91" t="str">
        <f t="shared" si="17"/>
        <v>Los Angeles County - Unincorporated 2013</v>
      </c>
      <c r="E1177" s="91" t="s">
        <v>1307</v>
      </c>
      <c r="F1177" s="363" t="s">
        <v>1307</v>
      </c>
      <c r="G1177" s="91" t="s">
        <v>1307</v>
      </c>
      <c r="H1177" s="91" t="s">
        <v>1307</v>
      </c>
      <c r="I1177" s="90"/>
      <c r="J1177" s="91" t="s">
        <v>1307</v>
      </c>
      <c r="K1177" s="363" t="s">
        <v>1307</v>
      </c>
      <c r="L1177" s="91" t="s">
        <v>1307</v>
      </c>
      <c r="M1177" s="91" t="s">
        <v>1307</v>
      </c>
      <c r="N1177" s="90"/>
      <c r="O1177" s="91" t="s">
        <v>1307</v>
      </c>
      <c r="P1177" s="91" t="s">
        <v>1307</v>
      </c>
      <c r="Q1177" s="90"/>
      <c r="R1177" s="91" t="s">
        <v>1307</v>
      </c>
      <c r="S1177" s="91" t="s">
        <v>1307</v>
      </c>
      <c r="T1177" s="90" t="s">
        <v>1307</v>
      </c>
      <c r="U1177" s="91" t="s">
        <v>1307</v>
      </c>
      <c r="V1177" s="91" t="s">
        <v>1307</v>
      </c>
    </row>
    <row r="1178" spans="1:22">
      <c r="A1178" s="92" t="s">
        <v>904</v>
      </c>
      <c r="B1178" s="16" t="str">
        <f>VLOOKUP(A1178,'Planning Periods'!$E$2:$N$540,10,FALSE)</f>
        <v>10/15/2021 - 10/15/2029</v>
      </c>
      <c r="C1178" s="91">
        <v>2014</v>
      </c>
      <c r="D1178" s="91" t="str">
        <f t="shared" si="17"/>
        <v>Los Angeles County - Unincorporated 2014</v>
      </c>
      <c r="E1178" s="91">
        <v>7417</v>
      </c>
      <c r="F1178" s="363">
        <v>159</v>
      </c>
      <c r="G1178" s="91">
        <v>159</v>
      </c>
      <c r="H1178" s="91">
        <v>0</v>
      </c>
      <c r="I1178" s="90"/>
      <c r="J1178" s="91">
        <v>4287</v>
      </c>
      <c r="K1178" s="363">
        <v>0</v>
      </c>
      <c r="L1178" s="91">
        <v>0</v>
      </c>
      <c r="M1178" s="91">
        <v>0</v>
      </c>
      <c r="N1178" s="90"/>
      <c r="O1178" s="91">
        <v>4938</v>
      </c>
      <c r="P1178" s="91">
        <v>0</v>
      </c>
      <c r="Q1178" s="90"/>
      <c r="R1178" s="91">
        <v>10844</v>
      </c>
      <c r="S1178" s="91">
        <v>513</v>
      </c>
      <c r="T1178" s="90">
        <v>0</v>
      </c>
      <c r="U1178" s="91">
        <v>27486</v>
      </c>
      <c r="V1178" s="91">
        <v>672</v>
      </c>
    </row>
    <row r="1179" spans="1:22">
      <c r="A1179" s="92" t="s">
        <v>904</v>
      </c>
      <c r="B1179" s="16" t="str">
        <f>VLOOKUP(A1179,'Planning Periods'!$E$2:$N$540,10,FALSE)</f>
        <v>10/15/2021 - 10/15/2029</v>
      </c>
      <c r="C1179" s="91">
        <v>2015</v>
      </c>
      <c r="D1179" s="91" t="str">
        <f t="shared" si="17"/>
        <v>Los Angeles County - Unincorporated 2015</v>
      </c>
      <c r="E1179" s="91">
        <v>7417</v>
      </c>
      <c r="F1179" s="363">
        <v>32</v>
      </c>
      <c r="G1179" s="91">
        <v>32</v>
      </c>
      <c r="H1179" s="91">
        <v>0</v>
      </c>
      <c r="I1179" s="90"/>
      <c r="J1179" s="91">
        <v>4287</v>
      </c>
      <c r="K1179" s="363">
        <v>0</v>
      </c>
      <c r="L1179" s="91">
        <v>0</v>
      </c>
      <c r="M1179" s="91">
        <v>0</v>
      </c>
      <c r="N1179" s="90"/>
      <c r="O1179" s="91">
        <v>4938</v>
      </c>
      <c r="P1179" s="91">
        <v>0</v>
      </c>
      <c r="Q1179" s="90"/>
      <c r="R1179" s="91">
        <v>10844</v>
      </c>
      <c r="S1179" s="91">
        <v>1790</v>
      </c>
      <c r="T1179" s="90">
        <v>0</v>
      </c>
      <c r="U1179" s="91">
        <v>27486</v>
      </c>
      <c r="V1179" s="91">
        <v>1822</v>
      </c>
    </row>
    <row r="1180" spans="1:22">
      <c r="A1180" s="92" t="s">
        <v>904</v>
      </c>
      <c r="B1180" s="16" t="str">
        <f>VLOOKUP(A1180,'Planning Periods'!$E$2:$N$540,10,FALSE)</f>
        <v>10/15/2021 - 10/15/2029</v>
      </c>
      <c r="C1180" s="91">
        <v>2016</v>
      </c>
      <c r="D1180" s="91" t="str">
        <f t="shared" si="17"/>
        <v>Los Angeles County - Unincorporated 2016</v>
      </c>
      <c r="E1180" s="91">
        <v>7417</v>
      </c>
      <c r="F1180" s="363">
        <v>35</v>
      </c>
      <c r="G1180" s="91">
        <v>35</v>
      </c>
      <c r="H1180" s="91">
        <v>0</v>
      </c>
      <c r="I1180" s="90"/>
      <c r="J1180" s="91">
        <v>4287</v>
      </c>
      <c r="K1180" s="363">
        <v>0</v>
      </c>
      <c r="L1180" s="91">
        <v>0</v>
      </c>
      <c r="M1180" s="91">
        <v>0</v>
      </c>
      <c r="N1180" s="90"/>
      <c r="O1180" s="91">
        <v>4938</v>
      </c>
      <c r="P1180" s="91">
        <v>0</v>
      </c>
      <c r="Q1180" s="90"/>
      <c r="R1180" s="91">
        <v>10844</v>
      </c>
      <c r="S1180" s="91">
        <v>620</v>
      </c>
      <c r="T1180" s="90">
        <v>0</v>
      </c>
      <c r="U1180" s="91">
        <v>27486</v>
      </c>
      <c r="V1180" s="91">
        <v>655</v>
      </c>
    </row>
    <row r="1181" spans="1:22">
      <c r="A1181" s="92" t="s">
        <v>904</v>
      </c>
      <c r="B1181" s="16" t="str">
        <f>VLOOKUP(A1181,'Planning Periods'!$E$2:$N$540,10,FALSE)</f>
        <v>10/15/2021 - 10/15/2029</v>
      </c>
      <c r="C1181" s="91">
        <v>2017</v>
      </c>
      <c r="D1181" s="91" t="str">
        <f t="shared" si="17"/>
        <v>Los Angeles County - Unincorporated 2017</v>
      </c>
      <c r="E1181" s="91">
        <v>7417</v>
      </c>
      <c r="F1181" s="363">
        <v>354</v>
      </c>
      <c r="G1181" s="91">
        <v>354</v>
      </c>
      <c r="H1181" s="91">
        <v>0</v>
      </c>
      <c r="I1181" s="90"/>
      <c r="J1181" s="91">
        <v>4287</v>
      </c>
      <c r="K1181" s="363">
        <v>108</v>
      </c>
      <c r="L1181" s="91">
        <v>108</v>
      </c>
      <c r="M1181" s="91">
        <v>0</v>
      </c>
      <c r="N1181" s="90"/>
      <c r="O1181" s="91">
        <v>4938</v>
      </c>
      <c r="P1181" s="91">
        <v>0</v>
      </c>
      <c r="Q1181" s="90"/>
      <c r="R1181" s="91">
        <v>10844</v>
      </c>
      <c r="S1181" s="91">
        <v>622</v>
      </c>
      <c r="T1181" s="90">
        <v>0</v>
      </c>
      <c r="U1181" s="91">
        <v>27486</v>
      </c>
      <c r="V1181" s="91">
        <v>1084</v>
      </c>
    </row>
    <row r="1182" spans="1:22">
      <c r="A1182" s="92" t="s">
        <v>1248</v>
      </c>
      <c r="B1182" s="16" t="str">
        <f>VLOOKUP(A1182,'Planning Periods'!$E$2:$N$540,10,FALSE)</f>
        <v>03/31/2016 - 03/31/2024</v>
      </c>
      <c r="C1182" s="91">
        <v>2014</v>
      </c>
      <c r="D1182" s="91" t="str">
        <f t="shared" si="17"/>
        <v>Los Banos 2014</v>
      </c>
      <c r="E1182" s="91" t="s">
        <v>1307</v>
      </c>
      <c r="F1182" s="363" t="s">
        <v>1307</v>
      </c>
      <c r="G1182" s="91" t="s">
        <v>1307</v>
      </c>
      <c r="H1182" s="91" t="s">
        <v>1307</v>
      </c>
      <c r="I1182" s="90"/>
      <c r="J1182" s="91" t="s">
        <v>1307</v>
      </c>
      <c r="K1182" s="363" t="s">
        <v>1307</v>
      </c>
      <c r="L1182" s="91" t="s">
        <v>1307</v>
      </c>
      <c r="M1182" s="91" t="s">
        <v>1307</v>
      </c>
      <c r="N1182" s="90"/>
      <c r="O1182" s="91" t="s">
        <v>1307</v>
      </c>
      <c r="P1182" s="91" t="s">
        <v>1307</v>
      </c>
      <c r="Q1182" s="90"/>
      <c r="R1182" s="91" t="s">
        <v>1307</v>
      </c>
      <c r="S1182" s="91" t="s">
        <v>1307</v>
      </c>
      <c r="T1182" s="90" t="s">
        <v>1307</v>
      </c>
      <c r="U1182" s="91" t="s">
        <v>1307</v>
      </c>
      <c r="V1182" s="91" t="s">
        <v>1307</v>
      </c>
    </row>
    <row r="1183" spans="1:22">
      <c r="A1183" s="92" t="s">
        <v>1248</v>
      </c>
      <c r="B1183" s="16" t="str">
        <f>VLOOKUP(A1183,'Planning Periods'!$E$2:$N$540,10,FALSE)</f>
        <v>03/31/2016 - 03/31/2024</v>
      </c>
      <c r="C1183" s="91">
        <v>2015</v>
      </c>
      <c r="D1183" s="91" t="str">
        <f t="shared" si="17"/>
        <v>Los Banos 2015</v>
      </c>
      <c r="E1183" s="91" t="s">
        <v>1307</v>
      </c>
      <c r="F1183" s="363" t="s">
        <v>1307</v>
      </c>
      <c r="G1183" s="91" t="s">
        <v>1307</v>
      </c>
      <c r="H1183" s="91" t="s">
        <v>1307</v>
      </c>
      <c r="I1183" s="90"/>
      <c r="J1183" s="91" t="s">
        <v>1307</v>
      </c>
      <c r="K1183" s="363" t="s">
        <v>1307</v>
      </c>
      <c r="L1183" s="91" t="s">
        <v>1307</v>
      </c>
      <c r="M1183" s="91" t="s">
        <v>1307</v>
      </c>
      <c r="N1183" s="90"/>
      <c r="O1183" s="91" t="s">
        <v>1307</v>
      </c>
      <c r="P1183" s="91" t="s">
        <v>1307</v>
      </c>
      <c r="Q1183" s="90"/>
      <c r="R1183" s="91" t="s">
        <v>1307</v>
      </c>
      <c r="S1183" s="91" t="s">
        <v>1307</v>
      </c>
      <c r="T1183" s="90" t="s">
        <v>1307</v>
      </c>
      <c r="U1183" s="91" t="s">
        <v>1307</v>
      </c>
      <c r="V1183" s="91" t="s">
        <v>1307</v>
      </c>
    </row>
    <row r="1184" spans="1:22">
      <c r="A1184" s="92" t="s">
        <v>1248</v>
      </c>
      <c r="B1184" s="16" t="str">
        <f>VLOOKUP(A1184,'Planning Periods'!$E$2:$N$540,10,FALSE)</f>
        <v>03/31/2016 - 03/31/2024</v>
      </c>
      <c r="C1184" s="91">
        <v>2016</v>
      </c>
      <c r="D1184" s="91" t="str">
        <f t="shared" si="17"/>
        <v>Los Banos 2016</v>
      </c>
      <c r="E1184" s="91">
        <v>604</v>
      </c>
      <c r="F1184" s="363">
        <v>41</v>
      </c>
      <c r="G1184" s="91">
        <v>41</v>
      </c>
      <c r="H1184" s="91">
        <v>0</v>
      </c>
      <c r="I1184" s="90"/>
      <c r="J1184" s="91">
        <v>431</v>
      </c>
      <c r="K1184" s="363">
        <v>21</v>
      </c>
      <c r="L1184" s="91">
        <v>21</v>
      </c>
      <c r="M1184" s="91">
        <v>0</v>
      </c>
      <c r="N1184" s="90"/>
      <c r="O1184" s="91">
        <v>306</v>
      </c>
      <c r="P1184" s="91">
        <v>7</v>
      </c>
      <c r="Q1184" s="90"/>
      <c r="R1184" s="91">
        <v>1049</v>
      </c>
      <c r="S1184" s="91">
        <v>0</v>
      </c>
      <c r="T1184" s="90">
        <v>0</v>
      </c>
      <c r="U1184" s="91">
        <v>2390</v>
      </c>
      <c r="V1184" s="91">
        <v>69</v>
      </c>
    </row>
    <row r="1185" spans="1:22">
      <c r="A1185" s="92" t="s">
        <v>1248</v>
      </c>
      <c r="B1185" s="16" t="str">
        <f>VLOOKUP(A1185,'Planning Periods'!$E$2:$N$540,10,FALSE)</f>
        <v>03/31/2016 - 03/31/2024</v>
      </c>
      <c r="C1185" s="91">
        <v>2017</v>
      </c>
      <c r="D1185" s="91" t="str">
        <f t="shared" si="17"/>
        <v>Los Banos 2017</v>
      </c>
      <c r="E1185" s="91">
        <v>604</v>
      </c>
      <c r="F1185" s="363">
        <v>0</v>
      </c>
      <c r="G1185" s="91">
        <v>0</v>
      </c>
      <c r="H1185" s="91">
        <v>0</v>
      </c>
      <c r="I1185" s="90"/>
      <c r="J1185" s="91">
        <v>431</v>
      </c>
      <c r="K1185" s="363">
        <v>0</v>
      </c>
      <c r="L1185" s="91">
        <v>0</v>
      </c>
      <c r="M1185" s="91">
        <v>0</v>
      </c>
      <c r="N1185" s="90"/>
      <c r="O1185" s="91">
        <v>306</v>
      </c>
      <c r="P1185" s="91">
        <v>0</v>
      </c>
      <c r="Q1185" s="90"/>
      <c r="R1185" s="91">
        <v>1049</v>
      </c>
      <c r="S1185" s="91">
        <v>217</v>
      </c>
      <c r="T1185" s="90">
        <v>0</v>
      </c>
      <c r="U1185" s="91">
        <v>2390</v>
      </c>
      <c r="V1185" s="91">
        <v>217</v>
      </c>
    </row>
    <row r="1186" spans="1:22">
      <c r="A1186" s="92" t="s">
        <v>1247</v>
      </c>
      <c r="B1186" s="16" t="str">
        <f>VLOOKUP(A1186,'Planning Periods'!$E$2:$N$540,10,FALSE)</f>
        <v>01/31/2023 - 01/31/2031</v>
      </c>
      <c r="C1186" s="91">
        <v>2014</v>
      </c>
      <c r="D1186" s="91" t="str">
        <f t="shared" si="17"/>
        <v>Los Gatos 2014</v>
      </c>
      <c r="E1186" s="91">
        <v>201</v>
      </c>
      <c r="F1186" s="363">
        <v>0</v>
      </c>
      <c r="G1186" s="91">
        <v>0</v>
      </c>
      <c r="H1186" s="91">
        <v>0</v>
      </c>
      <c r="I1186" s="90"/>
      <c r="J1186" s="91">
        <v>112</v>
      </c>
      <c r="K1186" s="363">
        <v>0</v>
      </c>
      <c r="L1186" s="91">
        <v>0</v>
      </c>
      <c r="M1186" s="91">
        <v>0</v>
      </c>
      <c r="N1186" s="90"/>
      <c r="O1186" s="91">
        <v>132</v>
      </c>
      <c r="P1186" s="91">
        <v>0</v>
      </c>
      <c r="Q1186" s="90"/>
      <c r="R1186" s="91">
        <v>174</v>
      </c>
      <c r="S1186" s="91">
        <v>9</v>
      </c>
      <c r="T1186" s="90">
        <v>0</v>
      </c>
      <c r="U1186" s="91">
        <v>619</v>
      </c>
      <c r="V1186" s="91">
        <v>9</v>
      </c>
    </row>
    <row r="1187" spans="1:22">
      <c r="A1187" s="92" t="s">
        <v>1247</v>
      </c>
      <c r="B1187" s="16" t="str">
        <f>VLOOKUP(A1187,'Planning Periods'!$E$2:$N$540,10,FALSE)</f>
        <v>01/31/2023 - 01/31/2031</v>
      </c>
      <c r="C1187" s="91">
        <v>2015</v>
      </c>
      <c r="D1187" s="91" t="str">
        <f t="shared" si="17"/>
        <v>Los Gatos 2015</v>
      </c>
      <c r="E1187" s="91">
        <v>201</v>
      </c>
      <c r="F1187" s="363">
        <v>0</v>
      </c>
      <c r="G1187" s="91">
        <v>0</v>
      </c>
      <c r="H1187" s="91">
        <v>0</v>
      </c>
      <c r="I1187" s="90"/>
      <c r="J1187" s="91">
        <v>112</v>
      </c>
      <c r="K1187" s="363">
        <v>0</v>
      </c>
      <c r="L1187" s="91">
        <v>0</v>
      </c>
      <c r="M1187" s="91">
        <v>0</v>
      </c>
      <c r="N1187" s="90"/>
      <c r="O1187" s="91">
        <v>132</v>
      </c>
      <c r="P1187" s="91">
        <v>2</v>
      </c>
      <c r="Q1187" s="90"/>
      <c r="R1187" s="91">
        <v>174</v>
      </c>
      <c r="S1187" s="91">
        <v>13</v>
      </c>
      <c r="T1187" s="90">
        <v>0</v>
      </c>
      <c r="U1187" s="91">
        <v>619</v>
      </c>
      <c r="V1187" s="91">
        <v>15</v>
      </c>
    </row>
    <row r="1188" spans="1:22">
      <c r="A1188" s="92" t="s">
        <v>1247</v>
      </c>
      <c r="B1188" s="16" t="str">
        <f>VLOOKUP(A1188,'Planning Periods'!$E$2:$N$540,10,FALSE)</f>
        <v>01/31/2023 - 01/31/2031</v>
      </c>
      <c r="C1188" s="91">
        <v>2016</v>
      </c>
      <c r="D1188" s="91" t="str">
        <f t="shared" si="17"/>
        <v>Los Gatos 2016</v>
      </c>
      <c r="E1188" s="91">
        <v>201</v>
      </c>
      <c r="F1188" s="363">
        <v>0</v>
      </c>
      <c r="G1188" s="91">
        <v>0</v>
      </c>
      <c r="H1188" s="91">
        <v>0</v>
      </c>
      <c r="I1188" s="90"/>
      <c r="J1188" s="91">
        <v>112</v>
      </c>
      <c r="K1188" s="363">
        <v>2</v>
      </c>
      <c r="L1188" s="91">
        <v>2</v>
      </c>
      <c r="M1188" s="91">
        <v>0</v>
      </c>
      <c r="N1188" s="90"/>
      <c r="O1188" s="91">
        <v>132</v>
      </c>
      <c r="P1188" s="91">
        <v>3</v>
      </c>
      <c r="Q1188" s="90"/>
      <c r="R1188" s="91">
        <v>174</v>
      </c>
      <c r="S1188" s="91">
        <v>38</v>
      </c>
      <c r="T1188" s="90">
        <v>0</v>
      </c>
      <c r="U1188" s="91">
        <v>619</v>
      </c>
      <c r="V1188" s="91">
        <v>43</v>
      </c>
    </row>
    <row r="1189" spans="1:22">
      <c r="A1189" s="92" t="s">
        <v>1247</v>
      </c>
      <c r="B1189" s="16" t="str">
        <f>VLOOKUP(A1189,'Planning Periods'!$E$2:$N$540,10,FALSE)</f>
        <v>01/31/2023 - 01/31/2031</v>
      </c>
      <c r="C1189" s="91">
        <v>2017</v>
      </c>
      <c r="D1189" s="91" t="str">
        <f t="shared" si="17"/>
        <v>Los Gatos 2017</v>
      </c>
      <c r="E1189" s="91">
        <v>201</v>
      </c>
      <c r="F1189" s="363">
        <v>0</v>
      </c>
      <c r="G1189" s="91">
        <v>0</v>
      </c>
      <c r="H1189" s="91">
        <v>0</v>
      </c>
      <c r="I1189" s="90"/>
      <c r="J1189" s="91">
        <v>112</v>
      </c>
      <c r="K1189" s="363">
        <v>0</v>
      </c>
      <c r="L1189" s="91">
        <v>0</v>
      </c>
      <c r="M1189" s="91">
        <v>0</v>
      </c>
      <c r="N1189" s="90"/>
      <c r="O1189" s="91">
        <v>132</v>
      </c>
      <c r="P1189" s="91">
        <v>4</v>
      </c>
      <c r="Q1189" s="90"/>
      <c r="R1189" s="91">
        <v>174</v>
      </c>
      <c r="S1189" s="91">
        <v>9</v>
      </c>
      <c r="T1189" s="90">
        <v>0</v>
      </c>
      <c r="U1189" s="91">
        <v>619</v>
      </c>
      <c r="V1189" s="91">
        <v>13</v>
      </c>
    </row>
    <row r="1190" spans="1:22">
      <c r="A1190" t="s">
        <v>1923</v>
      </c>
      <c r="B1190" s="16" t="str">
        <f>VLOOKUP(A1190,'Planning Periods'!$E$2:$N$540,10,FALSE)</f>
        <v>08/31/2019 - 08/31/2024</v>
      </c>
      <c r="C1190" s="91">
        <v>2014</v>
      </c>
      <c r="D1190" s="91" t="str">
        <f t="shared" si="17"/>
        <v>Loyalton 2014</v>
      </c>
      <c r="E1190" s="363" t="s">
        <v>1307</v>
      </c>
      <c r="F1190" s="363" t="s">
        <v>1307</v>
      </c>
      <c r="G1190" s="363" t="s">
        <v>1307</v>
      </c>
      <c r="H1190" s="363" t="s">
        <v>1307</v>
      </c>
      <c r="I1190" s="363">
        <v>0</v>
      </c>
      <c r="J1190" s="363" t="s">
        <v>1307</v>
      </c>
      <c r="K1190" s="363" t="s">
        <v>1307</v>
      </c>
      <c r="L1190" s="363" t="s">
        <v>1307</v>
      </c>
      <c r="M1190" s="363" t="s">
        <v>1307</v>
      </c>
      <c r="N1190" s="363">
        <v>0</v>
      </c>
      <c r="O1190" s="363" t="s">
        <v>1307</v>
      </c>
      <c r="P1190" s="363" t="s">
        <v>1307</v>
      </c>
      <c r="Q1190" s="363"/>
      <c r="R1190" s="363" t="s">
        <v>1307</v>
      </c>
      <c r="S1190" s="363" t="s">
        <v>1307</v>
      </c>
      <c r="T1190" s="363" t="s">
        <v>1307</v>
      </c>
      <c r="U1190" s="363" t="s">
        <v>1307</v>
      </c>
      <c r="V1190" s="363" t="s">
        <v>1307</v>
      </c>
    </row>
    <row r="1191" spans="1:22">
      <c r="A1191" t="s">
        <v>1923</v>
      </c>
      <c r="B1191" s="16" t="str">
        <f>VLOOKUP(A1191,'Planning Periods'!$E$2:$N$540,10,FALSE)</f>
        <v>08/31/2019 - 08/31/2024</v>
      </c>
      <c r="C1191" s="91">
        <v>2015</v>
      </c>
      <c r="D1191" s="91" t="str">
        <f t="shared" si="17"/>
        <v>Loyalton 2015</v>
      </c>
      <c r="E1191" t="s">
        <v>1307</v>
      </c>
      <c r="F1191" t="s">
        <v>1307</v>
      </c>
      <c r="G1191" t="s">
        <v>1307</v>
      </c>
      <c r="H1191" t="s">
        <v>1307</v>
      </c>
      <c r="J1191" t="s">
        <v>1307</v>
      </c>
      <c r="K1191" t="s">
        <v>1307</v>
      </c>
      <c r="L1191" t="s">
        <v>1307</v>
      </c>
      <c r="M1191" t="s">
        <v>1307</v>
      </c>
      <c r="O1191" t="s">
        <v>1307</v>
      </c>
      <c r="P1191" t="s">
        <v>1307</v>
      </c>
      <c r="R1191" t="s">
        <v>1307</v>
      </c>
      <c r="S1191" t="s">
        <v>1307</v>
      </c>
      <c r="T1191" t="s">
        <v>1307</v>
      </c>
      <c r="U1191" t="s">
        <v>1307</v>
      </c>
      <c r="V1191" t="s">
        <v>1307</v>
      </c>
    </row>
    <row r="1192" spans="1:22">
      <c r="A1192" t="s">
        <v>1923</v>
      </c>
      <c r="B1192" s="16" t="str">
        <f>VLOOKUP(A1192,'Planning Periods'!$E$2:$N$540,10,FALSE)</f>
        <v>08/31/2019 - 08/31/2024</v>
      </c>
      <c r="C1192" s="91">
        <v>2016</v>
      </c>
      <c r="D1192" s="91" t="str">
        <f t="shared" si="17"/>
        <v>Loyalton 2016</v>
      </c>
      <c r="E1192" t="s">
        <v>1307</v>
      </c>
      <c r="F1192" t="s">
        <v>1307</v>
      </c>
      <c r="G1192" t="s">
        <v>1307</v>
      </c>
      <c r="H1192" t="s">
        <v>1307</v>
      </c>
      <c r="J1192" t="s">
        <v>1307</v>
      </c>
      <c r="K1192" t="s">
        <v>1307</v>
      </c>
      <c r="L1192" t="s">
        <v>1307</v>
      </c>
      <c r="M1192" t="s">
        <v>1307</v>
      </c>
      <c r="O1192" t="s">
        <v>1307</v>
      </c>
      <c r="P1192" t="s">
        <v>1307</v>
      </c>
      <c r="R1192" t="s">
        <v>1307</v>
      </c>
      <c r="S1192" t="s">
        <v>1307</v>
      </c>
      <c r="T1192" t="s">
        <v>1307</v>
      </c>
      <c r="U1192" t="s">
        <v>1307</v>
      </c>
      <c r="V1192" t="s">
        <v>1307</v>
      </c>
    </row>
    <row r="1193" spans="1:22">
      <c r="A1193" t="s">
        <v>1923</v>
      </c>
      <c r="B1193" s="16" t="str">
        <f>VLOOKUP(A1193,'Planning Periods'!$E$2:$N$540,10,FALSE)</f>
        <v>08/31/2019 - 08/31/2024</v>
      </c>
      <c r="C1193" s="91">
        <v>2017</v>
      </c>
      <c r="D1193" s="91" t="str">
        <f t="shared" si="17"/>
        <v>Loyalton 2017</v>
      </c>
      <c r="E1193" t="s">
        <v>1307</v>
      </c>
      <c r="F1193" t="s">
        <v>1307</v>
      </c>
      <c r="G1193" t="s">
        <v>1307</v>
      </c>
      <c r="H1193" t="s">
        <v>1307</v>
      </c>
      <c r="J1193" t="s">
        <v>1307</v>
      </c>
      <c r="K1193" t="s">
        <v>1307</v>
      </c>
      <c r="L1193" t="s">
        <v>1307</v>
      </c>
      <c r="M1193" t="s">
        <v>1307</v>
      </c>
      <c r="O1193" t="s">
        <v>1307</v>
      </c>
      <c r="P1193" t="s">
        <v>1307</v>
      </c>
      <c r="R1193" t="s">
        <v>1307</v>
      </c>
      <c r="S1193" t="s">
        <v>1307</v>
      </c>
      <c r="T1193" t="s">
        <v>1307</v>
      </c>
      <c r="U1193" t="s">
        <v>1307</v>
      </c>
      <c r="V1193" t="s">
        <v>1307</v>
      </c>
    </row>
    <row r="1194" spans="1:22">
      <c r="A1194" t="s">
        <v>874</v>
      </c>
      <c r="B1194" s="16"/>
      <c r="C1194" s="91">
        <v>2013</v>
      </c>
      <c r="D1194" s="91" t="str">
        <f t="shared" si="17"/>
        <v>Lynwood 2013</v>
      </c>
      <c r="E1194" t="s">
        <v>1307</v>
      </c>
      <c r="F1194" t="s">
        <v>1307</v>
      </c>
      <c r="G1194" t="s">
        <v>1307</v>
      </c>
      <c r="H1194" t="s">
        <v>1307</v>
      </c>
      <c r="J1194" t="s">
        <v>1307</v>
      </c>
      <c r="K1194" t="s">
        <v>1307</v>
      </c>
      <c r="L1194" t="s">
        <v>1307</v>
      </c>
      <c r="M1194" t="s">
        <v>1307</v>
      </c>
      <c r="O1194" t="s">
        <v>1307</v>
      </c>
      <c r="P1194" t="s">
        <v>1307</v>
      </c>
      <c r="R1194" t="s">
        <v>1307</v>
      </c>
      <c r="S1194" t="s">
        <v>1307</v>
      </c>
      <c r="T1194" t="s">
        <v>1307</v>
      </c>
      <c r="U1194" t="s">
        <v>1307</v>
      </c>
      <c r="V1194" t="s">
        <v>1307</v>
      </c>
    </row>
    <row r="1195" spans="1:22">
      <c r="A1195" t="s">
        <v>874</v>
      </c>
      <c r="B1195" s="16" t="str">
        <f>VLOOKUP(A1195,'Planning Periods'!$E$2:$N$540,10,FALSE)</f>
        <v>10/15/2021 - 10/15/2029</v>
      </c>
      <c r="C1195" s="91">
        <v>2014</v>
      </c>
      <c r="D1195" s="91" t="str">
        <f t="shared" si="17"/>
        <v>Lynwood 2014</v>
      </c>
      <c r="E1195" s="363" t="s">
        <v>1307</v>
      </c>
      <c r="F1195" s="363" t="s">
        <v>1307</v>
      </c>
      <c r="G1195" s="363" t="s">
        <v>1307</v>
      </c>
      <c r="H1195" s="363" t="s">
        <v>1307</v>
      </c>
      <c r="I1195" s="363">
        <v>0</v>
      </c>
      <c r="J1195" s="363" t="s">
        <v>1307</v>
      </c>
      <c r="K1195" s="363" t="s">
        <v>1307</v>
      </c>
      <c r="L1195" s="363" t="s">
        <v>1307</v>
      </c>
      <c r="M1195" s="363" t="s">
        <v>1307</v>
      </c>
      <c r="N1195" s="363">
        <v>0</v>
      </c>
      <c r="O1195" s="363" t="s">
        <v>1307</v>
      </c>
      <c r="P1195" s="363" t="s">
        <v>1307</v>
      </c>
      <c r="Q1195" s="363"/>
      <c r="R1195" s="363" t="s">
        <v>1307</v>
      </c>
      <c r="S1195" s="363" t="s">
        <v>1307</v>
      </c>
      <c r="T1195" s="363" t="s">
        <v>1307</v>
      </c>
      <c r="U1195" s="363" t="s">
        <v>1307</v>
      </c>
      <c r="V1195" s="363" t="s">
        <v>1307</v>
      </c>
    </row>
    <row r="1196" spans="1:22">
      <c r="A1196" t="s">
        <v>874</v>
      </c>
      <c r="B1196" s="16" t="str">
        <f>VLOOKUP(A1196,'Planning Periods'!$E$2:$N$540,10,FALSE)</f>
        <v>10/15/2021 - 10/15/2029</v>
      </c>
      <c r="C1196" s="91">
        <v>2015</v>
      </c>
      <c r="D1196" s="91" t="str">
        <f t="shared" si="17"/>
        <v>Lynwood 2015</v>
      </c>
      <c r="E1196" t="s">
        <v>1307</v>
      </c>
      <c r="F1196" t="s">
        <v>1307</v>
      </c>
      <c r="G1196" t="s">
        <v>1307</v>
      </c>
      <c r="H1196" t="s">
        <v>1307</v>
      </c>
      <c r="J1196" t="s">
        <v>1307</v>
      </c>
      <c r="K1196" t="s">
        <v>1307</v>
      </c>
      <c r="L1196" t="s">
        <v>1307</v>
      </c>
      <c r="M1196" t="s">
        <v>1307</v>
      </c>
      <c r="O1196" t="s">
        <v>1307</v>
      </c>
      <c r="P1196" t="s">
        <v>1307</v>
      </c>
      <c r="R1196" t="s">
        <v>1307</v>
      </c>
      <c r="S1196" t="s">
        <v>1307</v>
      </c>
      <c r="T1196" t="s">
        <v>1307</v>
      </c>
      <c r="U1196" t="s">
        <v>1307</v>
      </c>
      <c r="V1196" t="s">
        <v>1307</v>
      </c>
    </row>
    <row r="1197" spans="1:22">
      <c r="A1197" t="s">
        <v>874</v>
      </c>
      <c r="B1197" s="16" t="str">
        <f>VLOOKUP(A1197,'Planning Periods'!$E$2:$N$540,10,FALSE)</f>
        <v>10/15/2021 - 10/15/2029</v>
      </c>
      <c r="C1197" s="91">
        <v>2016</v>
      </c>
      <c r="D1197" s="91" t="str">
        <f t="shared" si="17"/>
        <v>Lynwood 2016</v>
      </c>
      <c r="E1197" t="s">
        <v>1307</v>
      </c>
      <c r="F1197" t="s">
        <v>1307</v>
      </c>
      <c r="G1197" t="s">
        <v>1307</v>
      </c>
      <c r="H1197" t="s">
        <v>1307</v>
      </c>
      <c r="J1197" t="s">
        <v>1307</v>
      </c>
      <c r="K1197" t="s">
        <v>1307</v>
      </c>
      <c r="L1197" t="s">
        <v>1307</v>
      </c>
      <c r="M1197" t="s">
        <v>1307</v>
      </c>
      <c r="O1197" t="s">
        <v>1307</v>
      </c>
      <c r="P1197" t="s">
        <v>1307</v>
      </c>
      <c r="R1197" t="s">
        <v>1307</v>
      </c>
      <c r="S1197" t="s">
        <v>1307</v>
      </c>
      <c r="T1197" t="s">
        <v>1307</v>
      </c>
      <c r="U1197" t="s">
        <v>1307</v>
      </c>
      <c r="V1197" t="s">
        <v>1307</v>
      </c>
    </row>
    <row r="1198" spans="1:22">
      <c r="A1198" t="s">
        <v>874</v>
      </c>
      <c r="B1198" s="16" t="str">
        <f>VLOOKUP(A1198,'Planning Periods'!$E$2:$N$540,10,FALSE)</f>
        <v>10/15/2021 - 10/15/2029</v>
      </c>
      <c r="C1198" s="91">
        <v>2017</v>
      </c>
      <c r="D1198" s="91" t="str">
        <f t="shared" si="17"/>
        <v>Lynwood 2017</v>
      </c>
      <c r="E1198" t="s">
        <v>1307</v>
      </c>
      <c r="F1198" t="s">
        <v>1307</v>
      </c>
      <c r="G1198" t="s">
        <v>1307</v>
      </c>
      <c r="H1198" t="s">
        <v>1307</v>
      </c>
      <c r="J1198" t="s">
        <v>1307</v>
      </c>
      <c r="K1198" t="s">
        <v>1307</v>
      </c>
      <c r="L1198" t="s">
        <v>1307</v>
      </c>
      <c r="M1198" t="s">
        <v>1307</v>
      </c>
      <c r="O1198" t="s">
        <v>1307</v>
      </c>
      <c r="P1198" t="s">
        <v>1307</v>
      </c>
      <c r="R1198" t="s">
        <v>1307</v>
      </c>
      <c r="S1198" t="s">
        <v>1307</v>
      </c>
      <c r="T1198" t="s">
        <v>1307</v>
      </c>
      <c r="U1198" t="s">
        <v>1307</v>
      </c>
      <c r="V1198" t="s">
        <v>1307</v>
      </c>
    </row>
    <row r="1199" spans="1:22">
      <c r="A1199" s="92" t="s">
        <v>1245</v>
      </c>
      <c r="B1199" s="16" t="str">
        <f>VLOOKUP(A1199,'Planning Periods'!$E$2:$N$540,10,FALSE)</f>
        <v>01/31/2016 - 01/31/2024</v>
      </c>
      <c r="C1199" s="91">
        <v>2014</v>
      </c>
      <c r="D1199" s="91" t="str">
        <f t="shared" si="17"/>
        <v>Madera 2014</v>
      </c>
      <c r="E1199" s="91">
        <v>1352</v>
      </c>
      <c r="F1199" s="363">
        <v>15</v>
      </c>
      <c r="G1199" s="91">
        <v>15</v>
      </c>
      <c r="H1199" s="91">
        <v>0</v>
      </c>
      <c r="I1199" s="90"/>
      <c r="J1199" s="91">
        <v>1056</v>
      </c>
      <c r="K1199" s="363">
        <v>113</v>
      </c>
      <c r="L1199" s="91">
        <v>113</v>
      </c>
      <c r="M1199" s="91">
        <v>0</v>
      </c>
      <c r="N1199" s="90"/>
      <c r="O1199" s="91">
        <v>1091</v>
      </c>
      <c r="P1199" s="91">
        <v>21</v>
      </c>
      <c r="Q1199" s="90"/>
      <c r="R1199" s="91">
        <v>2600</v>
      </c>
      <c r="S1199" s="91">
        <v>1</v>
      </c>
      <c r="T1199" s="90">
        <v>0</v>
      </c>
      <c r="U1199" s="91">
        <v>6099</v>
      </c>
      <c r="V1199" s="91">
        <v>150</v>
      </c>
    </row>
    <row r="1200" spans="1:22">
      <c r="A1200" s="92" t="s">
        <v>1245</v>
      </c>
      <c r="B1200" s="16" t="str">
        <f>VLOOKUP(A1200,'Planning Periods'!$E$2:$N$540,10,FALSE)</f>
        <v>01/31/2016 - 01/31/2024</v>
      </c>
      <c r="C1200" s="91">
        <v>2015</v>
      </c>
      <c r="D1200" s="91" t="str">
        <f t="shared" si="17"/>
        <v>Madera 2015</v>
      </c>
      <c r="E1200" s="91">
        <v>1352</v>
      </c>
      <c r="F1200" s="363">
        <v>2</v>
      </c>
      <c r="G1200" s="91">
        <v>2</v>
      </c>
      <c r="H1200" s="91">
        <v>0</v>
      </c>
      <c r="I1200" s="90"/>
      <c r="J1200" s="91">
        <v>1056</v>
      </c>
      <c r="K1200" s="363">
        <v>140</v>
      </c>
      <c r="L1200" s="91">
        <v>140</v>
      </c>
      <c r="M1200" s="91">
        <v>0</v>
      </c>
      <c r="N1200" s="90"/>
      <c r="O1200" s="91">
        <v>1091</v>
      </c>
      <c r="P1200" s="91">
        <v>17</v>
      </c>
      <c r="Q1200" s="90"/>
      <c r="R1200" s="91">
        <v>2600</v>
      </c>
      <c r="S1200" s="91">
        <v>1</v>
      </c>
      <c r="T1200" s="90">
        <v>0</v>
      </c>
      <c r="U1200" s="91">
        <v>6099</v>
      </c>
      <c r="V1200" s="91">
        <v>160</v>
      </c>
    </row>
    <row r="1201" spans="1:22">
      <c r="A1201" s="92" t="s">
        <v>1245</v>
      </c>
      <c r="B1201" s="16" t="str">
        <f>VLOOKUP(A1201,'Planning Periods'!$E$2:$N$540,10,FALSE)</f>
        <v>01/31/2016 - 01/31/2024</v>
      </c>
      <c r="C1201" s="91">
        <v>2016</v>
      </c>
      <c r="D1201" s="91" t="str">
        <f t="shared" si="17"/>
        <v>Madera 2016</v>
      </c>
      <c r="E1201" s="91">
        <v>1352</v>
      </c>
      <c r="F1201" s="363">
        <v>0</v>
      </c>
      <c r="G1201" s="91">
        <v>0</v>
      </c>
      <c r="H1201" s="91">
        <v>0</v>
      </c>
      <c r="I1201" s="90"/>
      <c r="J1201" s="91">
        <v>1056</v>
      </c>
      <c r="K1201" s="363">
        <v>0</v>
      </c>
      <c r="L1201" s="91">
        <v>0</v>
      </c>
      <c r="M1201" s="91">
        <v>0</v>
      </c>
      <c r="N1201" s="90"/>
      <c r="O1201" s="91">
        <v>1091</v>
      </c>
      <c r="P1201" s="91">
        <v>55</v>
      </c>
      <c r="Q1201" s="90"/>
      <c r="R1201" s="91">
        <v>2600</v>
      </c>
      <c r="S1201" s="91">
        <v>4</v>
      </c>
      <c r="T1201" s="90">
        <v>0</v>
      </c>
      <c r="U1201" s="91">
        <v>6099</v>
      </c>
      <c r="V1201" s="91">
        <v>59</v>
      </c>
    </row>
    <row r="1202" spans="1:22">
      <c r="A1202" s="92" t="s">
        <v>1245</v>
      </c>
      <c r="B1202" s="16" t="str">
        <f>VLOOKUP(A1202,'Planning Periods'!$E$2:$N$540,10,FALSE)</f>
        <v>01/31/2016 - 01/31/2024</v>
      </c>
      <c r="C1202" s="91">
        <v>2017</v>
      </c>
      <c r="D1202" s="91" t="str">
        <f t="shared" si="17"/>
        <v>Madera 2017</v>
      </c>
      <c r="E1202" s="91">
        <v>1352</v>
      </c>
      <c r="F1202" s="363">
        <v>6</v>
      </c>
      <c r="G1202" s="91">
        <v>0</v>
      </c>
      <c r="H1202" s="91">
        <v>6</v>
      </c>
      <c r="I1202" s="90"/>
      <c r="J1202" s="91">
        <v>1056</v>
      </c>
      <c r="K1202" s="363">
        <v>56</v>
      </c>
      <c r="L1202" s="91">
        <v>0</v>
      </c>
      <c r="M1202" s="91">
        <v>56</v>
      </c>
      <c r="N1202" s="90"/>
      <c r="O1202" s="91">
        <v>1091</v>
      </c>
      <c r="P1202" s="91">
        <v>88</v>
      </c>
      <c r="Q1202" s="90"/>
      <c r="R1202" s="91">
        <v>2600</v>
      </c>
      <c r="S1202" s="91">
        <v>0</v>
      </c>
      <c r="T1202" s="90">
        <v>56</v>
      </c>
      <c r="U1202" s="91">
        <v>6099</v>
      </c>
      <c r="V1202" s="91">
        <v>150</v>
      </c>
    </row>
    <row r="1203" spans="1:22">
      <c r="A1203" s="92" t="s">
        <v>1246</v>
      </c>
      <c r="B1203" s="16" t="str">
        <f>VLOOKUP(A1203,'Planning Periods'!$E$2:$N$540,10,FALSE)</f>
        <v>01/31/2016 - 01/31/2024</v>
      </c>
      <c r="C1203" s="91">
        <v>2014</v>
      </c>
      <c r="D1203" s="91" t="str">
        <f t="shared" si="17"/>
        <v>Madera County - Unincorporated 2014</v>
      </c>
      <c r="E1203" s="91" t="s">
        <v>1307</v>
      </c>
      <c r="F1203" s="363" t="s">
        <v>1307</v>
      </c>
      <c r="G1203" s="91" t="s">
        <v>1307</v>
      </c>
      <c r="H1203" s="91" t="s">
        <v>1307</v>
      </c>
      <c r="I1203" s="90"/>
      <c r="J1203" s="91" t="s">
        <v>1307</v>
      </c>
      <c r="K1203" s="363" t="s">
        <v>1307</v>
      </c>
      <c r="L1203" s="91" t="s">
        <v>1307</v>
      </c>
      <c r="M1203" s="91" t="s">
        <v>1307</v>
      </c>
      <c r="N1203" s="90"/>
      <c r="O1203" s="91" t="s">
        <v>1307</v>
      </c>
      <c r="P1203" s="91" t="s">
        <v>1307</v>
      </c>
      <c r="Q1203" s="90"/>
      <c r="R1203" s="91" t="s">
        <v>1307</v>
      </c>
      <c r="S1203" s="91" t="s">
        <v>1307</v>
      </c>
      <c r="T1203" s="90" t="s">
        <v>1307</v>
      </c>
      <c r="U1203" s="91" t="s">
        <v>1307</v>
      </c>
      <c r="V1203" s="91" t="s">
        <v>1307</v>
      </c>
    </row>
    <row r="1204" spans="1:22">
      <c r="A1204" s="92" t="s">
        <v>1246</v>
      </c>
      <c r="B1204" s="16" t="str">
        <f>VLOOKUP(A1204,'Planning Periods'!$E$2:$N$540,10,FALSE)</f>
        <v>01/31/2016 - 01/31/2024</v>
      </c>
      <c r="C1204" s="91">
        <v>2015</v>
      </c>
      <c r="D1204" s="91" t="str">
        <f t="shared" si="17"/>
        <v>Madera County - Unincorporated 2015</v>
      </c>
      <c r="E1204" s="91">
        <v>1285</v>
      </c>
      <c r="F1204" s="363">
        <v>0</v>
      </c>
      <c r="G1204" s="91">
        <v>0</v>
      </c>
      <c r="H1204" s="91">
        <v>0</v>
      </c>
      <c r="I1204" s="90"/>
      <c r="J1204" s="91">
        <v>984</v>
      </c>
      <c r="K1204" s="363">
        <v>0</v>
      </c>
      <c r="L1204" s="91">
        <v>0</v>
      </c>
      <c r="M1204" s="91">
        <v>0</v>
      </c>
      <c r="N1204" s="90"/>
      <c r="O1204" s="91">
        <v>1015</v>
      </c>
      <c r="P1204" s="91">
        <v>0</v>
      </c>
      <c r="Q1204" s="90"/>
      <c r="R1204" s="91">
        <v>2398</v>
      </c>
      <c r="S1204" s="91">
        <v>0</v>
      </c>
      <c r="T1204" s="90">
        <v>0</v>
      </c>
      <c r="U1204" s="91">
        <v>5682</v>
      </c>
      <c r="V1204" s="91">
        <v>0</v>
      </c>
    </row>
    <row r="1205" spans="1:22">
      <c r="A1205" s="92" t="s">
        <v>1246</v>
      </c>
      <c r="B1205" s="16" t="str">
        <f>VLOOKUP(A1205,'Planning Periods'!$E$2:$N$540,10,FALSE)</f>
        <v>01/31/2016 - 01/31/2024</v>
      </c>
      <c r="C1205" s="91">
        <v>2016</v>
      </c>
      <c r="D1205" s="91" t="str">
        <f t="shared" si="17"/>
        <v>Madera County - Unincorporated 2016</v>
      </c>
      <c r="E1205" s="91">
        <v>1285</v>
      </c>
      <c r="F1205" s="363">
        <v>0</v>
      </c>
      <c r="G1205" s="91">
        <v>0</v>
      </c>
      <c r="H1205" s="91">
        <v>0</v>
      </c>
      <c r="I1205" s="90"/>
      <c r="J1205" s="91">
        <v>984</v>
      </c>
      <c r="K1205" s="363">
        <v>20</v>
      </c>
      <c r="L1205" s="91">
        <v>20</v>
      </c>
      <c r="M1205" s="91">
        <v>0</v>
      </c>
      <c r="N1205" s="90"/>
      <c r="O1205" s="91">
        <v>1015</v>
      </c>
      <c r="P1205" s="91">
        <v>0</v>
      </c>
      <c r="Q1205" s="90"/>
      <c r="R1205" s="91">
        <v>2398</v>
      </c>
      <c r="S1205" s="91">
        <v>0</v>
      </c>
      <c r="T1205" s="90">
        <v>0</v>
      </c>
      <c r="U1205" s="91">
        <v>5682</v>
      </c>
      <c r="V1205" s="91">
        <v>20</v>
      </c>
    </row>
    <row r="1206" spans="1:22">
      <c r="A1206" s="92" t="s">
        <v>1246</v>
      </c>
      <c r="B1206" s="16" t="str">
        <f>VLOOKUP(A1206,'Planning Periods'!$E$2:$N$540,10,FALSE)</f>
        <v>01/31/2016 - 01/31/2024</v>
      </c>
      <c r="C1206" s="91">
        <v>2017</v>
      </c>
      <c r="D1206" s="91" t="str">
        <f t="shared" si="17"/>
        <v>Madera County - Unincorporated 2017</v>
      </c>
      <c r="E1206" s="91">
        <v>1285</v>
      </c>
      <c r="F1206" s="363">
        <v>0</v>
      </c>
      <c r="G1206" s="91">
        <v>0</v>
      </c>
      <c r="H1206" s="91">
        <v>0</v>
      </c>
      <c r="I1206" s="90"/>
      <c r="J1206" s="91">
        <v>984</v>
      </c>
      <c r="K1206" s="363">
        <v>11</v>
      </c>
      <c r="L1206" s="91">
        <v>0</v>
      </c>
      <c r="M1206" s="91">
        <v>11</v>
      </c>
      <c r="N1206" s="90"/>
      <c r="O1206" s="91">
        <v>1015</v>
      </c>
      <c r="P1206" s="91">
        <v>0</v>
      </c>
      <c r="Q1206" s="90"/>
      <c r="R1206" s="91">
        <v>2398</v>
      </c>
      <c r="S1206" s="91">
        <v>148</v>
      </c>
      <c r="T1206" s="90">
        <v>11</v>
      </c>
      <c r="U1206" s="91">
        <v>5682</v>
      </c>
      <c r="V1206" s="91">
        <v>159</v>
      </c>
    </row>
    <row r="1207" spans="1:22">
      <c r="A1207" s="92" t="s">
        <v>876</v>
      </c>
      <c r="B1207" s="16"/>
      <c r="C1207" s="91">
        <v>2013</v>
      </c>
      <c r="D1207" s="91" t="str">
        <f t="shared" si="17"/>
        <v>Malibu 2013</v>
      </c>
      <c r="E1207" s="91" t="s">
        <v>1307</v>
      </c>
      <c r="F1207" s="363" t="s">
        <v>1307</v>
      </c>
      <c r="G1207" s="91" t="s">
        <v>1307</v>
      </c>
      <c r="H1207" s="91" t="s">
        <v>1307</v>
      </c>
      <c r="I1207" s="90"/>
      <c r="J1207" s="91" t="s">
        <v>1307</v>
      </c>
      <c r="K1207" s="363" t="s">
        <v>1307</v>
      </c>
      <c r="L1207" s="91" t="s">
        <v>1307</v>
      </c>
      <c r="M1207" s="91" t="s">
        <v>1307</v>
      </c>
      <c r="N1207" s="90"/>
      <c r="O1207" s="91" t="s">
        <v>1307</v>
      </c>
      <c r="P1207" s="91" t="s">
        <v>1307</v>
      </c>
      <c r="Q1207" s="90"/>
      <c r="R1207" s="91" t="s">
        <v>1307</v>
      </c>
      <c r="S1207" s="91" t="s">
        <v>1307</v>
      </c>
      <c r="T1207" s="90" t="s">
        <v>1307</v>
      </c>
      <c r="U1207" s="91" t="s">
        <v>1307</v>
      </c>
      <c r="V1207" s="91" t="s">
        <v>1307</v>
      </c>
    </row>
    <row r="1208" spans="1:22">
      <c r="A1208" s="92" t="s">
        <v>876</v>
      </c>
      <c r="B1208" s="16" t="str">
        <f>VLOOKUP(A1208,'Planning Periods'!$E$2:$N$540,10,FALSE)</f>
        <v>10/15/2021 - 10/15/2029</v>
      </c>
      <c r="C1208" s="91">
        <v>2014</v>
      </c>
      <c r="D1208" s="91" t="str">
        <f t="shared" si="17"/>
        <v>Malibu 2014</v>
      </c>
      <c r="E1208" s="91">
        <v>1</v>
      </c>
      <c r="F1208" s="363">
        <v>0</v>
      </c>
      <c r="G1208" s="91">
        <v>0</v>
      </c>
      <c r="H1208" s="91">
        <v>0</v>
      </c>
      <c r="I1208" s="90"/>
      <c r="J1208" s="91">
        <v>1</v>
      </c>
      <c r="K1208" s="363">
        <v>0</v>
      </c>
      <c r="L1208" s="91">
        <v>0</v>
      </c>
      <c r="M1208" s="91">
        <v>0</v>
      </c>
      <c r="N1208" s="90"/>
      <c r="O1208" s="91">
        <v>0</v>
      </c>
      <c r="P1208" s="91">
        <v>0</v>
      </c>
      <c r="Q1208" s="90"/>
      <c r="R1208" s="91">
        <v>0</v>
      </c>
      <c r="S1208" s="91">
        <v>13</v>
      </c>
      <c r="T1208" s="90">
        <v>0</v>
      </c>
      <c r="U1208" s="91">
        <v>2</v>
      </c>
      <c r="V1208" s="91">
        <v>13</v>
      </c>
    </row>
    <row r="1209" spans="1:22">
      <c r="A1209" s="92" t="s">
        <v>876</v>
      </c>
      <c r="B1209" s="16" t="str">
        <f>VLOOKUP(A1209,'Planning Periods'!$E$2:$N$540,10,FALSE)</f>
        <v>10/15/2021 - 10/15/2029</v>
      </c>
      <c r="C1209" s="91">
        <v>2015</v>
      </c>
      <c r="D1209" s="91" t="str">
        <f t="shared" si="17"/>
        <v>Malibu 2015</v>
      </c>
      <c r="E1209" s="91">
        <v>1</v>
      </c>
      <c r="F1209" s="363">
        <v>0</v>
      </c>
      <c r="G1209" s="91">
        <v>0</v>
      </c>
      <c r="H1209" s="91">
        <v>0</v>
      </c>
      <c r="I1209" s="90"/>
      <c r="J1209" s="91">
        <v>1</v>
      </c>
      <c r="K1209" s="363">
        <v>0</v>
      </c>
      <c r="L1209" s="91">
        <v>0</v>
      </c>
      <c r="M1209" s="91">
        <v>0</v>
      </c>
      <c r="N1209" s="90"/>
      <c r="O1209" s="91">
        <v>0</v>
      </c>
      <c r="P1209" s="91">
        <v>0</v>
      </c>
      <c r="Q1209" s="90"/>
      <c r="R1209" s="91">
        <v>0</v>
      </c>
      <c r="S1209" s="91">
        <v>16</v>
      </c>
      <c r="T1209" s="90">
        <v>0</v>
      </c>
      <c r="U1209" s="91">
        <v>2</v>
      </c>
      <c r="V1209" s="91">
        <v>16</v>
      </c>
    </row>
    <row r="1210" spans="1:22">
      <c r="A1210" s="92" t="s">
        <v>876</v>
      </c>
      <c r="B1210" s="16" t="str">
        <f>VLOOKUP(A1210,'Planning Periods'!$E$2:$N$540,10,FALSE)</f>
        <v>10/15/2021 - 10/15/2029</v>
      </c>
      <c r="C1210" s="91">
        <v>2016</v>
      </c>
      <c r="D1210" s="91" t="str">
        <f t="shared" si="17"/>
        <v>Malibu 2016</v>
      </c>
      <c r="E1210" s="91">
        <v>1</v>
      </c>
      <c r="F1210" s="363">
        <v>0</v>
      </c>
      <c r="G1210" s="91">
        <v>0</v>
      </c>
      <c r="H1210" s="91">
        <v>0</v>
      </c>
      <c r="I1210" s="90"/>
      <c r="J1210" s="91">
        <v>1</v>
      </c>
      <c r="K1210" s="363">
        <v>0</v>
      </c>
      <c r="L1210" s="91">
        <v>0</v>
      </c>
      <c r="M1210" s="91">
        <v>0</v>
      </c>
      <c r="N1210" s="90"/>
      <c r="O1210" s="91">
        <v>0</v>
      </c>
      <c r="P1210" s="91">
        <v>0</v>
      </c>
      <c r="Q1210" s="90"/>
      <c r="R1210" s="91">
        <v>0</v>
      </c>
      <c r="S1210" s="91">
        <v>3</v>
      </c>
      <c r="T1210" s="90">
        <v>0</v>
      </c>
      <c r="U1210" s="91">
        <v>2</v>
      </c>
      <c r="V1210" s="91">
        <v>3</v>
      </c>
    </row>
    <row r="1211" spans="1:22">
      <c r="A1211" s="92" t="s">
        <v>876</v>
      </c>
      <c r="B1211" s="16" t="str">
        <f>VLOOKUP(A1211,'Planning Periods'!$E$2:$N$540,10,FALSE)</f>
        <v>10/15/2021 - 10/15/2029</v>
      </c>
      <c r="C1211" s="91">
        <v>2017</v>
      </c>
      <c r="D1211" s="91" t="str">
        <f t="shared" si="17"/>
        <v>Malibu 2017</v>
      </c>
      <c r="E1211" s="91">
        <v>1</v>
      </c>
      <c r="F1211" s="363">
        <v>0</v>
      </c>
      <c r="G1211" s="91">
        <v>0</v>
      </c>
      <c r="H1211" s="91">
        <v>0</v>
      </c>
      <c r="I1211" s="90"/>
      <c r="J1211" s="91">
        <v>1</v>
      </c>
      <c r="K1211" s="363">
        <v>0</v>
      </c>
      <c r="L1211" s="91">
        <v>0</v>
      </c>
      <c r="M1211" s="91">
        <v>0</v>
      </c>
      <c r="N1211" s="90"/>
      <c r="O1211" s="91">
        <v>0</v>
      </c>
      <c r="P1211" s="91">
        <v>0</v>
      </c>
      <c r="Q1211" s="90"/>
      <c r="R1211" s="91">
        <v>0</v>
      </c>
      <c r="S1211" s="91">
        <v>17</v>
      </c>
      <c r="T1211" s="90">
        <v>0</v>
      </c>
      <c r="U1211" s="91">
        <v>2</v>
      </c>
      <c r="V1211" s="91">
        <v>17</v>
      </c>
    </row>
    <row r="1212" spans="1:22">
      <c r="A1212" s="92" t="s">
        <v>868</v>
      </c>
      <c r="B1212" s="16" t="str">
        <f>VLOOKUP(A1212,'Planning Periods'!$E$2:$N$540,10,FALSE)</f>
        <v>08/15/2019 - 08/15/2027</v>
      </c>
      <c r="C1212" s="91">
        <v>2014</v>
      </c>
      <c r="D1212" s="91" t="str">
        <f t="shared" si="17"/>
        <v>Mammoth Lakes 2014</v>
      </c>
      <c r="E1212" s="91">
        <v>17</v>
      </c>
      <c r="F1212" s="363">
        <v>0</v>
      </c>
      <c r="G1212" s="91">
        <v>0</v>
      </c>
      <c r="H1212" s="91">
        <v>0</v>
      </c>
      <c r="I1212" s="90"/>
      <c r="J1212" s="91">
        <v>12</v>
      </c>
      <c r="K1212" s="363">
        <v>0</v>
      </c>
      <c r="L1212" s="91">
        <v>0</v>
      </c>
      <c r="M1212" s="91">
        <v>0</v>
      </c>
      <c r="N1212" s="90"/>
      <c r="O1212" s="91">
        <v>14</v>
      </c>
      <c r="P1212" s="91">
        <v>0</v>
      </c>
      <c r="Q1212" s="90"/>
      <c r="R1212" s="91">
        <v>31</v>
      </c>
      <c r="S1212" s="91">
        <v>12</v>
      </c>
      <c r="T1212" s="90">
        <v>0</v>
      </c>
      <c r="U1212" s="91">
        <v>74</v>
      </c>
      <c r="V1212" s="91">
        <v>12</v>
      </c>
    </row>
    <row r="1213" spans="1:22">
      <c r="A1213" s="92" t="s">
        <v>868</v>
      </c>
      <c r="B1213" s="16" t="str">
        <f>VLOOKUP(A1213,'Planning Periods'!$E$2:$N$540,10,FALSE)</f>
        <v>08/15/2019 - 08/15/2027</v>
      </c>
      <c r="C1213" s="91">
        <v>2015</v>
      </c>
      <c r="D1213" s="91" t="str">
        <f t="shared" si="17"/>
        <v>Mammoth Lakes 2015</v>
      </c>
      <c r="E1213" s="91">
        <v>17</v>
      </c>
      <c r="F1213" s="363">
        <v>0</v>
      </c>
      <c r="G1213" s="91">
        <v>0</v>
      </c>
      <c r="H1213" s="91">
        <v>0</v>
      </c>
      <c r="I1213" s="90"/>
      <c r="J1213" s="91">
        <v>12</v>
      </c>
      <c r="K1213" s="363">
        <v>0</v>
      </c>
      <c r="L1213" s="91">
        <v>0</v>
      </c>
      <c r="M1213" s="91">
        <v>0</v>
      </c>
      <c r="N1213" s="90"/>
      <c r="O1213" s="91">
        <v>14</v>
      </c>
      <c r="P1213" s="91">
        <v>0</v>
      </c>
      <c r="Q1213" s="90"/>
      <c r="R1213" s="91">
        <v>31</v>
      </c>
      <c r="S1213" s="91">
        <v>22</v>
      </c>
      <c r="T1213" s="90">
        <v>0</v>
      </c>
      <c r="U1213" s="91">
        <v>74</v>
      </c>
      <c r="V1213" s="91">
        <v>22</v>
      </c>
    </row>
    <row r="1214" spans="1:22">
      <c r="A1214" s="92" t="s">
        <v>868</v>
      </c>
      <c r="B1214" s="16" t="str">
        <f>VLOOKUP(A1214,'Planning Periods'!$E$2:$N$540,10,FALSE)</f>
        <v>08/15/2019 - 08/15/2027</v>
      </c>
      <c r="C1214" s="91">
        <v>2016</v>
      </c>
      <c r="D1214" s="91" t="str">
        <f t="shared" si="17"/>
        <v>Mammoth Lakes 2016</v>
      </c>
      <c r="E1214" s="91">
        <v>17</v>
      </c>
      <c r="F1214" s="363">
        <v>0</v>
      </c>
      <c r="G1214" s="91">
        <v>0</v>
      </c>
      <c r="H1214" s="91">
        <v>0</v>
      </c>
      <c r="I1214" s="90"/>
      <c r="J1214" s="91">
        <v>12</v>
      </c>
      <c r="K1214" s="363">
        <v>0</v>
      </c>
      <c r="L1214" s="91">
        <v>0</v>
      </c>
      <c r="M1214" s="91">
        <v>0</v>
      </c>
      <c r="N1214" s="90"/>
      <c r="O1214" s="91">
        <v>14</v>
      </c>
      <c r="P1214" s="91">
        <v>0</v>
      </c>
      <c r="Q1214" s="90"/>
      <c r="R1214" s="91">
        <v>31</v>
      </c>
      <c r="S1214" s="91">
        <v>23</v>
      </c>
      <c r="T1214" s="90">
        <v>0</v>
      </c>
      <c r="U1214" s="91">
        <v>74</v>
      </c>
      <c r="V1214" s="91">
        <v>23</v>
      </c>
    </row>
    <row r="1215" spans="1:22">
      <c r="A1215" s="92" t="s">
        <v>868</v>
      </c>
      <c r="B1215" s="16" t="str">
        <f>VLOOKUP(A1215,'Planning Periods'!$E$2:$N$540,10,FALSE)</f>
        <v>08/15/2019 - 08/15/2027</v>
      </c>
      <c r="C1215" s="91">
        <v>2017</v>
      </c>
      <c r="D1215" s="91" t="str">
        <f t="shared" si="17"/>
        <v>Mammoth Lakes 2017</v>
      </c>
      <c r="E1215" s="91">
        <v>17</v>
      </c>
      <c r="F1215" s="363">
        <v>0</v>
      </c>
      <c r="G1215" s="91">
        <v>0</v>
      </c>
      <c r="H1215" s="91">
        <v>0</v>
      </c>
      <c r="I1215" s="90"/>
      <c r="J1215" s="91">
        <v>12</v>
      </c>
      <c r="K1215" s="363">
        <v>0</v>
      </c>
      <c r="L1215" s="91">
        <v>0</v>
      </c>
      <c r="M1215" s="91">
        <v>0</v>
      </c>
      <c r="N1215" s="90"/>
      <c r="O1215" s="91">
        <v>14</v>
      </c>
      <c r="P1215" s="91">
        <v>0</v>
      </c>
      <c r="Q1215" s="90"/>
      <c r="R1215" s="91">
        <v>31</v>
      </c>
      <c r="S1215" s="91">
        <v>14</v>
      </c>
      <c r="T1215" s="90">
        <v>0</v>
      </c>
      <c r="U1215" s="91">
        <v>74</v>
      </c>
      <c r="V1215" s="91">
        <v>14</v>
      </c>
    </row>
    <row r="1216" spans="1:22">
      <c r="A1216" t="s">
        <v>871</v>
      </c>
      <c r="B1216" s="16"/>
      <c r="C1216" s="91">
        <v>2013</v>
      </c>
      <c r="D1216" s="91" t="str">
        <f t="shared" si="17"/>
        <v>Manhattan Beach 2013</v>
      </c>
      <c r="E1216" s="91">
        <v>10</v>
      </c>
      <c r="F1216" s="363">
        <v>0</v>
      </c>
      <c r="G1216" s="91">
        <v>0</v>
      </c>
      <c r="H1216" s="91">
        <v>0</v>
      </c>
      <c r="I1216" s="90"/>
      <c r="J1216" s="91">
        <v>6</v>
      </c>
      <c r="K1216" s="363">
        <v>0</v>
      </c>
      <c r="L1216" s="91">
        <v>0</v>
      </c>
      <c r="M1216" s="91">
        <v>0</v>
      </c>
      <c r="N1216" s="90"/>
      <c r="O1216" s="91">
        <v>7</v>
      </c>
      <c r="P1216" s="91">
        <v>0</v>
      </c>
      <c r="Q1216" s="90"/>
      <c r="R1216" s="91">
        <v>15</v>
      </c>
      <c r="S1216" s="91">
        <v>0</v>
      </c>
      <c r="T1216" s="90">
        <v>0</v>
      </c>
      <c r="U1216" s="91">
        <v>38</v>
      </c>
      <c r="V1216" s="91">
        <v>0</v>
      </c>
    </row>
    <row r="1217" spans="1:22">
      <c r="A1217" t="s">
        <v>871</v>
      </c>
      <c r="B1217" s="16" t="str">
        <f>VLOOKUP(A1217,'Planning Periods'!$E$2:$N$540,10,FALSE)</f>
        <v>10/15/2021 - 10/15/2029</v>
      </c>
      <c r="C1217" s="91">
        <v>2014</v>
      </c>
      <c r="D1217" s="91" t="str">
        <f t="shared" si="17"/>
        <v>Manhattan Beach 2014</v>
      </c>
      <c r="E1217" s="363">
        <v>10</v>
      </c>
      <c r="F1217" s="363">
        <v>0</v>
      </c>
      <c r="G1217" s="363">
        <v>0</v>
      </c>
      <c r="H1217" s="363">
        <v>0</v>
      </c>
      <c r="I1217" s="363">
        <v>0</v>
      </c>
      <c r="J1217" s="363">
        <v>6</v>
      </c>
      <c r="K1217" s="363">
        <v>0</v>
      </c>
      <c r="L1217" s="363">
        <v>0</v>
      </c>
      <c r="M1217" s="363">
        <v>0</v>
      </c>
      <c r="N1217" s="363">
        <v>0</v>
      </c>
      <c r="O1217" s="363">
        <v>7</v>
      </c>
      <c r="P1217" s="363">
        <v>0</v>
      </c>
      <c r="Q1217" s="363"/>
      <c r="R1217" s="363">
        <v>15</v>
      </c>
      <c r="S1217" s="363">
        <v>73</v>
      </c>
      <c r="T1217" s="363">
        <v>0</v>
      </c>
      <c r="U1217" s="363">
        <v>38</v>
      </c>
      <c r="V1217" s="363">
        <v>73</v>
      </c>
    </row>
    <row r="1218" spans="1:22">
      <c r="A1218" t="s">
        <v>871</v>
      </c>
      <c r="B1218" s="16" t="str">
        <f>VLOOKUP(A1218,'Planning Periods'!$E$2:$N$540,10,FALSE)</f>
        <v>10/15/2021 - 10/15/2029</v>
      </c>
      <c r="C1218" s="91">
        <v>2015</v>
      </c>
      <c r="D1218" s="91" t="str">
        <f t="shared" si="17"/>
        <v>Manhattan Beach 2015</v>
      </c>
      <c r="E1218">
        <v>10</v>
      </c>
      <c r="F1218">
        <v>0</v>
      </c>
      <c r="G1218">
        <v>0</v>
      </c>
      <c r="H1218">
        <v>0</v>
      </c>
      <c r="J1218">
        <v>6</v>
      </c>
      <c r="K1218">
        <v>0</v>
      </c>
      <c r="L1218">
        <v>0</v>
      </c>
      <c r="M1218">
        <v>0</v>
      </c>
      <c r="O1218">
        <v>7</v>
      </c>
      <c r="P1218">
        <v>0</v>
      </c>
      <c r="R1218">
        <v>15</v>
      </c>
      <c r="S1218">
        <v>86</v>
      </c>
      <c r="T1218">
        <v>0</v>
      </c>
      <c r="U1218">
        <v>38</v>
      </c>
      <c r="V1218">
        <v>86</v>
      </c>
    </row>
    <row r="1219" spans="1:22">
      <c r="A1219" t="s">
        <v>871</v>
      </c>
      <c r="B1219" s="16" t="str">
        <f>VLOOKUP(A1219,'Planning Periods'!$E$2:$N$540,10,FALSE)</f>
        <v>10/15/2021 - 10/15/2029</v>
      </c>
      <c r="C1219" s="91">
        <v>2016</v>
      </c>
      <c r="D1219" s="91" t="str">
        <f t="shared" si="17"/>
        <v>Manhattan Beach 2016</v>
      </c>
      <c r="E1219">
        <v>10</v>
      </c>
      <c r="F1219">
        <v>0</v>
      </c>
      <c r="G1219">
        <v>0</v>
      </c>
      <c r="H1219">
        <v>0</v>
      </c>
      <c r="J1219">
        <v>6</v>
      </c>
      <c r="K1219">
        <v>0</v>
      </c>
      <c r="L1219">
        <v>0</v>
      </c>
      <c r="M1219">
        <v>0</v>
      </c>
      <c r="O1219">
        <v>7</v>
      </c>
      <c r="P1219">
        <v>0</v>
      </c>
      <c r="R1219">
        <v>15</v>
      </c>
      <c r="S1219">
        <v>40</v>
      </c>
      <c r="T1219">
        <v>0</v>
      </c>
      <c r="U1219">
        <v>38</v>
      </c>
      <c r="V1219">
        <v>40</v>
      </c>
    </row>
    <row r="1220" spans="1:22">
      <c r="A1220" t="s">
        <v>871</v>
      </c>
      <c r="B1220" s="16" t="str">
        <f>VLOOKUP(A1220,'Planning Periods'!$E$2:$N$540,10,FALSE)</f>
        <v>10/15/2021 - 10/15/2029</v>
      </c>
      <c r="C1220" s="91">
        <v>2017</v>
      </c>
      <c r="D1220" s="91" t="str">
        <f t="shared" si="17"/>
        <v>Manhattan Beach 2017</v>
      </c>
      <c r="E1220">
        <v>10</v>
      </c>
      <c r="F1220">
        <v>0</v>
      </c>
      <c r="G1220">
        <v>0</v>
      </c>
      <c r="H1220">
        <v>0</v>
      </c>
      <c r="J1220">
        <v>6</v>
      </c>
      <c r="K1220">
        <v>0</v>
      </c>
      <c r="L1220">
        <v>0</v>
      </c>
      <c r="M1220">
        <v>0</v>
      </c>
      <c r="O1220">
        <v>7</v>
      </c>
      <c r="P1220">
        <v>0</v>
      </c>
      <c r="R1220">
        <v>15</v>
      </c>
      <c r="S1220">
        <v>81</v>
      </c>
      <c r="T1220">
        <v>0</v>
      </c>
      <c r="U1220">
        <v>38</v>
      </c>
      <c r="V1220">
        <v>81</v>
      </c>
    </row>
    <row r="1221" spans="1:22">
      <c r="A1221" t="s">
        <v>1232</v>
      </c>
      <c r="B1221" s="16" t="str">
        <f>VLOOKUP(A1221,'Planning Periods'!$E$2:$N$540,10,FALSE)</f>
        <v>12/31/2015 - 12/31/2023</v>
      </c>
      <c r="C1221" s="91">
        <v>2014</v>
      </c>
      <c r="D1221" s="91" t="str">
        <f t="shared" si="17"/>
        <v>Manteca 2014</v>
      </c>
      <c r="E1221" s="363" t="s">
        <v>1307</v>
      </c>
      <c r="F1221" s="363" t="s">
        <v>1307</v>
      </c>
      <c r="G1221" s="363" t="s">
        <v>1307</v>
      </c>
      <c r="H1221" s="363" t="s">
        <v>1307</v>
      </c>
      <c r="I1221" s="363">
        <v>0</v>
      </c>
      <c r="J1221" s="363" t="s">
        <v>1307</v>
      </c>
      <c r="K1221" s="363" t="s">
        <v>1307</v>
      </c>
      <c r="L1221" s="363" t="s">
        <v>1307</v>
      </c>
      <c r="M1221" s="363" t="s">
        <v>1307</v>
      </c>
      <c r="N1221" s="363">
        <v>0</v>
      </c>
      <c r="O1221" s="363" t="s">
        <v>1307</v>
      </c>
      <c r="P1221" s="363" t="s">
        <v>1307</v>
      </c>
      <c r="Q1221" s="363"/>
      <c r="R1221" s="363" t="s">
        <v>1307</v>
      </c>
      <c r="S1221" s="363" t="s">
        <v>1307</v>
      </c>
      <c r="T1221" s="363" t="s">
        <v>1307</v>
      </c>
      <c r="U1221" s="363" t="s">
        <v>1307</v>
      </c>
      <c r="V1221" s="363" t="s">
        <v>1307</v>
      </c>
    </row>
    <row r="1222" spans="1:22">
      <c r="A1222" t="s">
        <v>1232</v>
      </c>
      <c r="B1222" s="16" t="str">
        <f>VLOOKUP(A1222,'Planning Periods'!$E$2:$N$540,10,FALSE)</f>
        <v>12/31/2015 - 12/31/2023</v>
      </c>
      <c r="C1222" s="91">
        <v>2015</v>
      </c>
      <c r="D1222" s="91" t="str">
        <f t="shared" si="17"/>
        <v>Manteca 2015</v>
      </c>
      <c r="E1222" t="s">
        <v>1307</v>
      </c>
      <c r="F1222" t="s">
        <v>1307</v>
      </c>
      <c r="G1222" t="s">
        <v>1307</v>
      </c>
      <c r="H1222" t="s">
        <v>1307</v>
      </c>
      <c r="J1222" t="s">
        <v>1307</v>
      </c>
      <c r="K1222" t="s">
        <v>1307</v>
      </c>
      <c r="L1222" t="s">
        <v>1307</v>
      </c>
      <c r="M1222" t="s">
        <v>1307</v>
      </c>
      <c r="O1222" t="s">
        <v>1307</v>
      </c>
      <c r="P1222" t="s">
        <v>1307</v>
      </c>
      <c r="R1222" t="s">
        <v>1307</v>
      </c>
      <c r="S1222" t="s">
        <v>1307</v>
      </c>
      <c r="T1222" t="s">
        <v>1307</v>
      </c>
      <c r="U1222" t="s">
        <v>1307</v>
      </c>
      <c r="V1222" t="s">
        <v>1307</v>
      </c>
    </row>
    <row r="1223" spans="1:22">
      <c r="A1223" t="s">
        <v>1232</v>
      </c>
      <c r="B1223" s="16" t="str">
        <f>VLOOKUP(A1223,'Planning Periods'!$E$2:$N$540,10,FALSE)</f>
        <v>12/31/2015 - 12/31/2023</v>
      </c>
      <c r="C1223" s="91">
        <v>2016</v>
      </c>
      <c r="D1223" s="91" t="str">
        <f t="shared" si="17"/>
        <v>Manteca 2016</v>
      </c>
      <c r="E1223" t="s">
        <v>1307</v>
      </c>
      <c r="F1223" t="s">
        <v>1307</v>
      </c>
      <c r="G1223" t="s">
        <v>1307</v>
      </c>
      <c r="H1223" t="s">
        <v>1307</v>
      </c>
      <c r="J1223" t="s">
        <v>1307</v>
      </c>
      <c r="K1223" t="s">
        <v>1307</v>
      </c>
      <c r="L1223" t="s">
        <v>1307</v>
      </c>
      <c r="M1223" t="s">
        <v>1307</v>
      </c>
      <c r="O1223" t="s">
        <v>1307</v>
      </c>
      <c r="P1223" t="s">
        <v>1307</v>
      </c>
      <c r="R1223" t="s">
        <v>1307</v>
      </c>
      <c r="S1223" t="s">
        <v>1307</v>
      </c>
      <c r="T1223" t="s">
        <v>1307</v>
      </c>
      <c r="U1223" t="s">
        <v>1307</v>
      </c>
      <c r="V1223" t="s">
        <v>1307</v>
      </c>
    </row>
    <row r="1224" spans="1:22">
      <c r="A1224" t="s">
        <v>1232</v>
      </c>
      <c r="B1224" s="16" t="str">
        <f>VLOOKUP(A1224,'Planning Periods'!$E$2:$N$540,10,FALSE)</f>
        <v>12/31/2015 - 12/31/2023</v>
      </c>
      <c r="C1224" s="91">
        <v>2017</v>
      </c>
      <c r="D1224" s="91" t="str">
        <f t="shared" si="17"/>
        <v>Manteca 2017</v>
      </c>
      <c r="E1224" t="s">
        <v>1307</v>
      </c>
      <c r="F1224" t="s">
        <v>1307</v>
      </c>
      <c r="G1224" t="s">
        <v>1307</v>
      </c>
      <c r="H1224" t="s">
        <v>1307</v>
      </c>
      <c r="J1224" t="s">
        <v>1307</v>
      </c>
      <c r="K1224" t="s">
        <v>1307</v>
      </c>
      <c r="L1224" t="s">
        <v>1307</v>
      </c>
      <c r="M1224" t="s">
        <v>1307</v>
      </c>
      <c r="O1224" t="s">
        <v>1307</v>
      </c>
      <c r="P1224" t="s">
        <v>1307</v>
      </c>
      <c r="R1224" t="s">
        <v>1307</v>
      </c>
      <c r="S1224" t="s">
        <v>1307</v>
      </c>
      <c r="T1224" t="s">
        <v>1307</v>
      </c>
      <c r="U1224" t="s">
        <v>1307</v>
      </c>
      <c r="V1224" t="s">
        <v>1307</v>
      </c>
    </row>
    <row r="1225" spans="1:22">
      <c r="A1225" t="s">
        <v>1924</v>
      </c>
      <c r="B1225" s="16" t="str">
        <f>VLOOKUP(A1225,'Planning Periods'!$E$2:$N$540,10,FALSE)</f>
        <v>12/31/2015 - 12/31/2023</v>
      </c>
      <c r="C1225" s="91">
        <v>2013</v>
      </c>
      <c r="D1225" s="91" t="str">
        <f t="shared" ref="D1225:D1290" si="18">CONCATENATE(A1225," ",C1225)</f>
        <v>Maricopa 2013</v>
      </c>
      <c r="E1225" t="s">
        <v>1307</v>
      </c>
      <c r="F1225" t="s">
        <v>1307</v>
      </c>
      <c r="G1225" t="s">
        <v>1307</v>
      </c>
      <c r="H1225" t="s">
        <v>1307</v>
      </c>
      <c r="J1225" t="s">
        <v>1307</v>
      </c>
      <c r="K1225" t="s">
        <v>1307</v>
      </c>
      <c r="L1225" t="s">
        <v>1307</v>
      </c>
      <c r="M1225" t="s">
        <v>1307</v>
      </c>
      <c r="O1225" t="s">
        <v>1307</v>
      </c>
      <c r="P1225" t="s">
        <v>1307</v>
      </c>
      <c r="R1225" t="s">
        <v>1307</v>
      </c>
      <c r="S1225" t="s">
        <v>1307</v>
      </c>
      <c r="T1225" t="s">
        <v>1307</v>
      </c>
      <c r="U1225" t="s">
        <v>1307</v>
      </c>
      <c r="V1225" t="s">
        <v>1307</v>
      </c>
    </row>
    <row r="1226" spans="1:22">
      <c r="A1226" t="s">
        <v>1924</v>
      </c>
      <c r="B1226" s="16" t="str">
        <f>VLOOKUP(A1226,'Planning Periods'!$E$2:$N$540,10,FALSE)</f>
        <v>12/31/2015 - 12/31/2023</v>
      </c>
      <c r="C1226" s="91">
        <v>2014</v>
      </c>
      <c r="D1226" s="91" t="str">
        <f t="shared" si="18"/>
        <v>Maricopa 2014</v>
      </c>
      <c r="E1226" s="363" t="s">
        <v>1307</v>
      </c>
      <c r="F1226" s="363" t="s">
        <v>1307</v>
      </c>
      <c r="G1226" s="363" t="s">
        <v>1307</v>
      </c>
      <c r="H1226" s="363" t="s">
        <v>1307</v>
      </c>
      <c r="I1226" s="363">
        <v>0</v>
      </c>
      <c r="J1226" s="363" t="s">
        <v>1307</v>
      </c>
      <c r="K1226" s="363" t="s">
        <v>1307</v>
      </c>
      <c r="L1226" s="363" t="s">
        <v>1307</v>
      </c>
      <c r="M1226" s="363" t="s">
        <v>1307</v>
      </c>
      <c r="N1226" s="363">
        <v>0</v>
      </c>
      <c r="O1226" s="363" t="s">
        <v>1307</v>
      </c>
      <c r="P1226" s="363" t="s">
        <v>1307</v>
      </c>
      <c r="Q1226" s="363"/>
      <c r="R1226" s="363" t="s">
        <v>1307</v>
      </c>
      <c r="S1226" s="363" t="s">
        <v>1307</v>
      </c>
      <c r="T1226" s="363" t="s">
        <v>1307</v>
      </c>
      <c r="U1226" s="363" t="s">
        <v>1307</v>
      </c>
      <c r="V1226" s="363" t="s">
        <v>1307</v>
      </c>
    </row>
    <row r="1227" spans="1:22">
      <c r="A1227" t="s">
        <v>1924</v>
      </c>
      <c r="B1227" s="16" t="str">
        <f>VLOOKUP(A1227,'Planning Periods'!$E$2:$N$540,10,FALSE)</f>
        <v>12/31/2015 - 12/31/2023</v>
      </c>
      <c r="C1227" s="91">
        <v>2015</v>
      </c>
      <c r="D1227" s="91" t="str">
        <f t="shared" si="18"/>
        <v>Maricopa 2015</v>
      </c>
      <c r="E1227" t="s">
        <v>1307</v>
      </c>
      <c r="F1227" t="s">
        <v>1307</v>
      </c>
      <c r="G1227" t="s">
        <v>1307</v>
      </c>
      <c r="H1227" t="s">
        <v>1307</v>
      </c>
      <c r="J1227" t="s">
        <v>1307</v>
      </c>
      <c r="K1227" t="s">
        <v>1307</v>
      </c>
      <c r="L1227" t="s">
        <v>1307</v>
      </c>
      <c r="M1227" t="s">
        <v>1307</v>
      </c>
      <c r="O1227" t="s">
        <v>1307</v>
      </c>
      <c r="P1227" t="s">
        <v>1307</v>
      </c>
      <c r="R1227" t="s">
        <v>1307</v>
      </c>
      <c r="S1227" t="s">
        <v>1307</v>
      </c>
      <c r="T1227" t="s">
        <v>1307</v>
      </c>
      <c r="U1227" t="s">
        <v>1307</v>
      </c>
      <c r="V1227" t="s">
        <v>1307</v>
      </c>
    </row>
    <row r="1228" spans="1:22">
      <c r="A1228" t="s">
        <v>1924</v>
      </c>
      <c r="B1228" s="16" t="str">
        <f>VLOOKUP(A1228,'Planning Periods'!$E$2:$N$540,10,FALSE)</f>
        <v>12/31/2015 - 12/31/2023</v>
      </c>
      <c r="C1228" s="91">
        <v>2016</v>
      </c>
      <c r="D1228" s="91" t="str">
        <f t="shared" si="18"/>
        <v>Maricopa 2016</v>
      </c>
      <c r="E1228" t="s">
        <v>1307</v>
      </c>
      <c r="F1228" t="s">
        <v>1307</v>
      </c>
      <c r="G1228" t="s">
        <v>1307</v>
      </c>
      <c r="H1228" t="s">
        <v>1307</v>
      </c>
      <c r="J1228" t="s">
        <v>1307</v>
      </c>
      <c r="K1228" t="s">
        <v>1307</v>
      </c>
      <c r="L1228" t="s">
        <v>1307</v>
      </c>
      <c r="M1228" t="s">
        <v>1307</v>
      </c>
      <c r="O1228" t="s">
        <v>1307</v>
      </c>
      <c r="P1228" t="s">
        <v>1307</v>
      </c>
      <c r="R1228" t="s">
        <v>1307</v>
      </c>
      <c r="S1228" t="s">
        <v>1307</v>
      </c>
      <c r="T1228" t="s">
        <v>1307</v>
      </c>
      <c r="U1228" t="s">
        <v>1307</v>
      </c>
      <c r="V1228" t="s">
        <v>1307</v>
      </c>
    </row>
    <row r="1229" spans="1:22">
      <c r="A1229" t="s">
        <v>1924</v>
      </c>
      <c r="B1229" s="16" t="str">
        <f>VLOOKUP(A1229,'Planning Periods'!$E$2:$N$540,10,FALSE)</f>
        <v>12/31/2015 - 12/31/2023</v>
      </c>
      <c r="C1229" s="91">
        <v>2017</v>
      </c>
      <c r="D1229" s="91" t="str">
        <f t="shared" si="18"/>
        <v>Maricopa 2017</v>
      </c>
      <c r="E1229" t="s">
        <v>1307</v>
      </c>
      <c r="F1229" t="s">
        <v>1307</v>
      </c>
      <c r="G1229" t="s">
        <v>1307</v>
      </c>
      <c r="H1229" t="s">
        <v>1307</v>
      </c>
      <c r="J1229" t="s">
        <v>1307</v>
      </c>
      <c r="K1229" t="s">
        <v>1307</v>
      </c>
      <c r="L1229" t="s">
        <v>1307</v>
      </c>
      <c r="M1229" t="s">
        <v>1307</v>
      </c>
      <c r="O1229" t="s">
        <v>1307</v>
      </c>
      <c r="P1229" t="s">
        <v>1307</v>
      </c>
      <c r="R1229" t="s">
        <v>1307</v>
      </c>
      <c r="S1229" t="s">
        <v>1307</v>
      </c>
      <c r="T1229" t="s">
        <v>1307</v>
      </c>
      <c r="U1229" t="s">
        <v>1307</v>
      </c>
      <c r="V1229" t="s">
        <v>1307</v>
      </c>
    </row>
    <row r="1230" spans="1:22">
      <c r="A1230" s="92" t="s">
        <v>1233</v>
      </c>
      <c r="B1230" s="16" t="str">
        <f>VLOOKUP(A1230,'Planning Periods'!$E$2:$N$540,10,FALSE)</f>
        <v>01/31/2023 - 01/31/2031</v>
      </c>
      <c r="C1230" s="91">
        <v>2014</v>
      </c>
      <c r="D1230" s="91" t="str">
        <f t="shared" si="18"/>
        <v>Marin County - Unincorporated 2014</v>
      </c>
      <c r="E1230" s="91">
        <v>55</v>
      </c>
      <c r="F1230" s="363">
        <v>1</v>
      </c>
      <c r="G1230" s="91">
        <v>0</v>
      </c>
      <c r="H1230" s="91">
        <v>1</v>
      </c>
      <c r="I1230" s="90"/>
      <c r="J1230" s="91">
        <v>32</v>
      </c>
      <c r="K1230" s="363">
        <v>3</v>
      </c>
      <c r="L1230" s="91">
        <v>0</v>
      </c>
      <c r="M1230" s="91">
        <v>3</v>
      </c>
      <c r="N1230" s="90"/>
      <c r="O1230" s="91">
        <v>37</v>
      </c>
      <c r="P1230" s="91">
        <v>10</v>
      </c>
      <c r="Q1230" s="90"/>
      <c r="R1230" s="91">
        <v>61</v>
      </c>
      <c r="S1230" s="91">
        <v>29</v>
      </c>
      <c r="T1230" s="90">
        <v>3</v>
      </c>
      <c r="U1230" s="91">
        <v>185</v>
      </c>
      <c r="V1230" s="91">
        <v>43</v>
      </c>
    </row>
    <row r="1231" spans="1:22">
      <c r="A1231" s="92" t="s">
        <v>1233</v>
      </c>
      <c r="B1231" s="16" t="str">
        <f>VLOOKUP(A1231,'Planning Periods'!$E$2:$N$540,10,FALSE)</f>
        <v>01/31/2023 - 01/31/2031</v>
      </c>
      <c r="C1231" s="91">
        <v>2015</v>
      </c>
      <c r="D1231" s="91" t="str">
        <f t="shared" si="18"/>
        <v>Marin County - Unincorporated 2015</v>
      </c>
      <c r="E1231" s="91">
        <v>55</v>
      </c>
      <c r="F1231" s="363">
        <v>7</v>
      </c>
      <c r="G1231" s="91">
        <v>6</v>
      </c>
      <c r="H1231" s="91">
        <v>1</v>
      </c>
      <c r="I1231" s="90"/>
      <c r="J1231" s="91">
        <v>32</v>
      </c>
      <c r="K1231" s="363">
        <v>6</v>
      </c>
      <c r="L1231" s="91">
        <v>3</v>
      </c>
      <c r="M1231" s="91">
        <v>3</v>
      </c>
      <c r="N1231" s="90"/>
      <c r="O1231" s="91">
        <v>37</v>
      </c>
      <c r="P1231" s="91">
        <v>3</v>
      </c>
      <c r="Q1231" s="90"/>
      <c r="R1231" s="91">
        <v>61</v>
      </c>
      <c r="S1231" s="91">
        <v>23</v>
      </c>
      <c r="T1231" s="90">
        <v>3</v>
      </c>
      <c r="U1231" s="91">
        <v>185</v>
      </c>
      <c r="V1231" s="91">
        <v>39</v>
      </c>
    </row>
    <row r="1232" spans="1:22">
      <c r="A1232" s="92" t="s">
        <v>1233</v>
      </c>
      <c r="B1232" s="16" t="str">
        <f>VLOOKUP(A1232,'Planning Periods'!$E$2:$N$540,10,FALSE)</f>
        <v>01/31/2023 - 01/31/2031</v>
      </c>
      <c r="C1232" s="91">
        <v>2016</v>
      </c>
      <c r="D1232" s="91" t="str">
        <f t="shared" si="18"/>
        <v>Marin County - Unincorporated 2016</v>
      </c>
      <c r="E1232" s="91">
        <v>55</v>
      </c>
      <c r="F1232" s="363">
        <v>2</v>
      </c>
      <c r="G1232" s="91">
        <v>1</v>
      </c>
      <c r="H1232" s="91">
        <v>1</v>
      </c>
      <c r="I1232" s="90"/>
      <c r="J1232" s="91">
        <v>32</v>
      </c>
      <c r="K1232" s="363">
        <v>5</v>
      </c>
      <c r="L1232" s="91">
        <v>2</v>
      </c>
      <c r="M1232" s="91">
        <v>3</v>
      </c>
      <c r="N1232" s="90"/>
      <c r="O1232" s="91">
        <v>37</v>
      </c>
      <c r="P1232" s="91">
        <v>2</v>
      </c>
      <c r="Q1232" s="90"/>
      <c r="R1232" s="91">
        <v>61</v>
      </c>
      <c r="S1232" s="91">
        <v>21</v>
      </c>
      <c r="T1232" s="90">
        <v>3</v>
      </c>
      <c r="U1232" s="91">
        <v>185</v>
      </c>
      <c r="V1232" s="91">
        <v>30</v>
      </c>
    </row>
    <row r="1233" spans="1:22">
      <c r="A1233" s="92" t="s">
        <v>1233</v>
      </c>
      <c r="B1233" s="16" t="str">
        <f>VLOOKUP(A1233,'Planning Periods'!$E$2:$N$540,10,FALSE)</f>
        <v>01/31/2023 - 01/31/2031</v>
      </c>
      <c r="C1233" s="91">
        <v>2017</v>
      </c>
      <c r="D1233" s="91" t="str">
        <f t="shared" si="18"/>
        <v>Marin County - Unincorporated 2017</v>
      </c>
      <c r="E1233" s="91">
        <v>55</v>
      </c>
      <c r="F1233" s="363">
        <v>1</v>
      </c>
      <c r="G1233" s="91">
        <v>0</v>
      </c>
      <c r="H1233" s="91">
        <v>1</v>
      </c>
      <c r="I1233" s="90"/>
      <c r="J1233" s="91">
        <v>32</v>
      </c>
      <c r="K1233" s="363">
        <v>5</v>
      </c>
      <c r="L1233" s="91">
        <v>2</v>
      </c>
      <c r="M1233" s="91">
        <v>3</v>
      </c>
      <c r="N1233" s="90"/>
      <c r="O1233" s="91">
        <v>37</v>
      </c>
      <c r="P1233" s="91">
        <v>1</v>
      </c>
      <c r="Q1233" s="90"/>
      <c r="R1233" s="91">
        <v>61</v>
      </c>
      <c r="S1233" s="91">
        <v>26</v>
      </c>
      <c r="T1233" s="90">
        <v>3</v>
      </c>
      <c r="U1233" s="91">
        <v>185</v>
      </c>
      <c r="V1233" s="91">
        <v>33</v>
      </c>
    </row>
    <row r="1234" spans="1:22">
      <c r="A1234" s="92" t="s">
        <v>1231</v>
      </c>
      <c r="B1234" s="16" t="str">
        <f>VLOOKUP(A1234,'Planning Periods'!$E$2:$N$540,10,FALSE)</f>
        <v>12/31/2015 - 12/31/2023</v>
      </c>
      <c r="C1234" s="91">
        <v>2014</v>
      </c>
      <c r="D1234" s="91" t="str">
        <f t="shared" si="18"/>
        <v>Marina 2014</v>
      </c>
      <c r="E1234" s="91" t="s">
        <v>1307</v>
      </c>
      <c r="F1234" s="363" t="s">
        <v>1307</v>
      </c>
      <c r="G1234" s="91" t="s">
        <v>1307</v>
      </c>
      <c r="H1234" s="91" t="s">
        <v>1307</v>
      </c>
      <c r="I1234" s="90"/>
      <c r="J1234" s="91" t="s">
        <v>1307</v>
      </c>
      <c r="K1234" s="363" t="s">
        <v>1307</v>
      </c>
      <c r="L1234" s="91" t="s">
        <v>1307</v>
      </c>
      <c r="M1234" s="91" t="s">
        <v>1307</v>
      </c>
      <c r="N1234" s="90"/>
      <c r="O1234" s="91" t="s">
        <v>1307</v>
      </c>
      <c r="P1234" s="91" t="s">
        <v>1307</v>
      </c>
      <c r="Q1234" s="90"/>
      <c r="R1234" s="91" t="s">
        <v>1307</v>
      </c>
      <c r="S1234" s="91" t="s">
        <v>1307</v>
      </c>
      <c r="T1234" s="90" t="s">
        <v>1307</v>
      </c>
      <c r="U1234" s="91" t="s">
        <v>1307</v>
      </c>
      <c r="V1234" s="91" t="s">
        <v>1307</v>
      </c>
    </row>
    <row r="1235" spans="1:22">
      <c r="A1235" s="92" t="s">
        <v>1231</v>
      </c>
      <c r="B1235" s="16" t="str">
        <f>VLOOKUP(A1235,'Planning Periods'!$E$2:$N$540,10,FALSE)</f>
        <v>12/31/2015 - 12/31/2023</v>
      </c>
      <c r="C1235" s="91">
        <v>2015</v>
      </c>
      <c r="D1235" s="91" t="str">
        <f t="shared" si="18"/>
        <v>Marina 2015</v>
      </c>
      <c r="E1235" s="91">
        <v>315</v>
      </c>
      <c r="F1235" s="363">
        <v>0</v>
      </c>
      <c r="G1235" s="91">
        <v>0</v>
      </c>
      <c r="H1235" s="91">
        <v>0</v>
      </c>
      <c r="I1235" s="90"/>
      <c r="J1235" s="91">
        <v>206</v>
      </c>
      <c r="K1235" s="363">
        <v>0</v>
      </c>
      <c r="L1235" s="91">
        <v>0</v>
      </c>
      <c r="M1235" s="91">
        <v>0</v>
      </c>
      <c r="N1235" s="90"/>
      <c r="O1235" s="91">
        <v>239</v>
      </c>
      <c r="P1235" s="91">
        <v>0</v>
      </c>
      <c r="Q1235" s="90"/>
      <c r="R1235" s="91">
        <v>548</v>
      </c>
      <c r="S1235" s="91">
        <v>61</v>
      </c>
      <c r="T1235" s="90">
        <v>0</v>
      </c>
      <c r="U1235" s="91">
        <v>1308</v>
      </c>
      <c r="V1235" s="91">
        <v>61</v>
      </c>
    </row>
    <row r="1236" spans="1:22">
      <c r="A1236" s="92" t="s">
        <v>1231</v>
      </c>
      <c r="B1236" s="16" t="str">
        <f>VLOOKUP(A1236,'Planning Periods'!$E$2:$N$540,10,FALSE)</f>
        <v>12/31/2015 - 12/31/2023</v>
      </c>
      <c r="C1236" s="91">
        <v>2016</v>
      </c>
      <c r="D1236" s="91" t="str">
        <f t="shared" si="18"/>
        <v>Marina 2016</v>
      </c>
      <c r="E1236" s="91">
        <v>315</v>
      </c>
      <c r="F1236" s="363">
        <v>0</v>
      </c>
      <c r="G1236" s="91">
        <v>0</v>
      </c>
      <c r="H1236" s="91">
        <v>0</v>
      </c>
      <c r="I1236" s="90"/>
      <c r="J1236" s="91">
        <v>206</v>
      </c>
      <c r="K1236" s="363">
        <v>0</v>
      </c>
      <c r="L1236" s="91">
        <v>0</v>
      </c>
      <c r="M1236" s="91">
        <v>0</v>
      </c>
      <c r="N1236" s="90"/>
      <c r="O1236" s="91">
        <v>239</v>
      </c>
      <c r="P1236" s="91">
        <v>0</v>
      </c>
      <c r="Q1236" s="90"/>
      <c r="R1236" s="91">
        <v>548</v>
      </c>
      <c r="S1236" s="91">
        <v>74</v>
      </c>
      <c r="T1236" s="90">
        <v>0</v>
      </c>
      <c r="U1236" s="91">
        <v>1308</v>
      </c>
      <c r="V1236" s="91">
        <v>74</v>
      </c>
    </row>
    <row r="1237" spans="1:22">
      <c r="A1237" s="92" t="s">
        <v>1231</v>
      </c>
      <c r="B1237" s="16" t="str">
        <f>VLOOKUP(A1237,'Planning Periods'!$E$2:$N$540,10,FALSE)</f>
        <v>12/31/2015 - 12/31/2023</v>
      </c>
      <c r="C1237" s="91">
        <v>2017</v>
      </c>
      <c r="D1237" s="91" t="str">
        <f t="shared" si="18"/>
        <v>Marina 2017</v>
      </c>
      <c r="E1237" s="91">
        <v>315</v>
      </c>
      <c r="F1237" s="363">
        <v>42</v>
      </c>
      <c r="G1237" s="91">
        <v>1</v>
      </c>
      <c r="H1237" s="91">
        <v>41</v>
      </c>
      <c r="I1237" s="90"/>
      <c r="J1237" s="91">
        <v>206</v>
      </c>
      <c r="K1237" s="363">
        <v>6</v>
      </c>
      <c r="L1237" s="91">
        <v>1</v>
      </c>
      <c r="M1237" s="91">
        <v>5</v>
      </c>
      <c r="N1237" s="90"/>
      <c r="O1237" s="91">
        <v>239</v>
      </c>
      <c r="P1237" s="91">
        <v>147</v>
      </c>
      <c r="Q1237" s="90"/>
      <c r="R1237" s="91">
        <v>548</v>
      </c>
      <c r="S1237" s="91">
        <v>22</v>
      </c>
      <c r="T1237" s="90">
        <v>5</v>
      </c>
      <c r="U1237" s="91">
        <v>1308</v>
      </c>
      <c r="V1237" s="91">
        <v>217</v>
      </c>
    </row>
    <row r="1238" spans="1:22">
      <c r="A1238" s="92" t="s">
        <v>878</v>
      </c>
      <c r="B1238" s="16" t="str">
        <f>VLOOKUP(A1238,'Planning Periods'!$E$2:$N$540,10,FALSE)</f>
        <v>08/31/2019 - 08/31/2024</v>
      </c>
      <c r="C1238" s="91">
        <v>2014</v>
      </c>
      <c r="D1238" s="91" t="str">
        <f t="shared" si="18"/>
        <v>Mariposa County - Unincorporated 2014</v>
      </c>
      <c r="E1238" s="91">
        <v>265</v>
      </c>
      <c r="F1238" s="363">
        <v>0</v>
      </c>
      <c r="G1238" s="91">
        <v>0</v>
      </c>
      <c r="H1238" s="91">
        <v>0</v>
      </c>
      <c r="I1238" s="90"/>
      <c r="J1238" s="91">
        <v>130</v>
      </c>
      <c r="K1238" s="363">
        <v>0</v>
      </c>
      <c r="L1238" s="91">
        <v>0</v>
      </c>
      <c r="M1238" s="91">
        <v>0</v>
      </c>
      <c r="N1238" s="90"/>
      <c r="O1238" s="91">
        <v>180</v>
      </c>
      <c r="P1238" s="91">
        <v>35</v>
      </c>
      <c r="Q1238" s="90"/>
      <c r="R1238" s="91">
        <v>420</v>
      </c>
      <c r="S1238" s="91">
        <v>14</v>
      </c>
      <c r="T1238" s="90">
        <v>0</v>
      </c>
      <c r="U1238" s="91">
        <v>995</v>
      </c>
      <c r="V1238" s="91">
        <v>49</v>
      </c>
    </row>
    <row r="1239" spans="1:22">
      <c r="A1239" s="92" t="s">
        <v>878</v>
      </c>
      <c r="B1239" s="16" t="str">
        <f>VLOOKUP(A1239,'Planning Periods'!$E$2:$N$540,10,FALSE)</f>
        <v>08/31/2019 - 08/31/2024</v>
      </c>
      <c r="C1239" s="91">
        <v>2015</v>
      </c>
      <c r="D1239" s="91" t="str">
        <f t="shared" si="18"/>
        <v>Mariposa County - Unincorporated 2015</v>
      </c>
      <c r="E1239" s="91">
        <v>265</v>
      </c>
      <c r="F1239" s="363">
        <v>0</v>
      </c>
      <c r="G1239" s="91">
        <v>0</v>
      </c>
      <c r="H1239" s="91">
        <v>0</v>
      </c>
      <c r="I1239" s="90"/>
      <c r="J1239" s="91">
        <v>130</v>
      </c>
      <c r="K1239" s="363">
        <v>0</v>
      </c>
      <c r="L1239" s="91">
        <v>0</v>
      </c>
      <c r="M1239" s="91">
        <v>0</v>
      </c>
      <c r="N1239" s="90"/>
      <c r="O1239" s="91">
        <v>180</v>
      </c>
      <c r="P1239" s="91">
        <v>44</v>
      </c>
      <c r="Q1239" s="90"/>
      <c r="R1239" s="91">
        <v>420</v>
      </c>
      <c r="S1239" s="91">
        <v>10</v>
      </c>
      <c r="T1239" s="90">
        <v>0</v>
      </c>
      <c r="U1239" s="91">
        <v>995</v>
      </c>
      <c r="V1239" s="91">
        <v>54</v>
      </c>
    </row>
    <row r="1240" spans="1:22">
      <c r="A1240" s="92" t="s">
        <v>878</v>
      </c>
      <c r="B1240" s="16" t="str">
        <f>VLOOKUP(A1240,'Planning Periods'!$E$2:$N$540,10,FALSE)</f>
        <v>08/31/2019 - 08/31/2024</v>
      </c>
      <c r="C1240" s="91">
        <v>2016</v>
      </c>
      <c r="D1240" s="91" t="str">
        <f t="shared" si="18"/>
        <v>Mariposa County - Unincorporated 2016</v>
      </c>
      <c r="E1240" s="91">
        <v>265</v>
      </c>
      <c r="F1240" s="363">
        <v>0</v>
      </c>
      <c r="G1240" s="91">
        <v>0</v>
      </c>
      <c r="H1240" s="91">
        <v>0</v>
      </c>
      <c r="I1240" s="90"/>
      <c r="J1240" s="91">
        <v>130</v>
      </c>
      <c r="K1240" s="363">
        <v>0</v>
      </c>
      <c r="L1240" s="91">
        <v>0</v>
      </c>
      <c r="M1240" s="91">
        <v>0</v>
      </c>
      <c r="N1240" s="90"/>
      <c r="O1240" s="91">
        <v>180</v>
      </c>
      <c r="P1240" s="91">
        <v>19</v>
      </c>
      <c r="Q1240" s="90"/>
      <c r="R1240" s="91">
        <v>420</v>
      </c>
      <c r="S1240" s="91">
        <v>28</v>
      </c>
      <c r="T1240" s="90">
        <v>0</v>
      </c>
      <c r="U1240" s="91">
        <v>995</v>
      </c>
      <c r="V1240" s="91">
        <v>47</v>
      </c>
    </row>
    <row r="1241" spans="1:22">
      <c r="A1241" s="92" t="s">
        <v>878</v>
      </c>
      <c r="B1241" s="16" t="str">
        <f>VLOOKUP(A1241,'Planning Periods'!$E$2:$N$540,10,FALSE)</f>
        <v>08/31/2019 - 08/31/2024</v>
      </c>
      <c r="C1241" s="91">
        <v>2017</v>
      </c>
      <c r="D1241" s="91" t="str">
        <f t="shared" si="18"/>
        <v>Mariposa County - Unincorporated 2017</v>
      </c>
      <c r="E1241" s="91">
        <v>265</v>
      </c>
      <c r="F1241" s="363">
        <v>0</v>
      </c>
      <c r="G1241" s="91">
        <v>0</v>
      </c>
      <c r="H1241" s="91">
        <v>0</v>
      </c>
      <c r="I1241" s="90"/>
      <c r="J1241" s="91">
        <v>130</v>
      </c>
      <c r="K1241" s="363">
        <v>0</v>
      </c>
      <c r="L1241" s="91">
        <v>0</v>
      </c>
      <c r="M1241" s="91">
        <v>0</v>
      </c>
      <c r="N1241" s="90"/>
      <c r="O1241" s="91">
        <v>180</v>
      </c>
      <c r="P1241" s="91">
        <v>28</v>
      </c>
      <c r="Q1241" s="90"/>
      <c r="R1241" s="91">
        <v>420</v>
      </c>
      <c r="S1241" s="91">
        <v>9</v>
      </c>
      <c r="T1241" s="90">
        <v>0</v>
      </c>
      <c r="U1241" s="91">
        <v>995</v>
      </c>
      <c r="V1241" s="91">
        <v>37</v>
      </c>
    </row>
    <row r="1242" spans="1:22">
      <c r="A1242" s="92" t="s">
        <v>1230</v>
      </c>
      <c r="B1242" s="16" t="str">
        <f>VLOOKUP(A1242,'Planning Periods'!$E$2:$N$540,10,FALSE)</f>
        <v>01/31/2023 - 01/31/2031</v>
      </c>
      <c r="C1242" s="91">
        <v>2014</v>
      </c>
      <c r="D1242" s="91" t="str">
        <f t="shared" si="18"/>
        <v>Martinez 2014</v>
      </c>
      <c r="E1242" s="91" t="s">
        <v>1307</v>
      </c>
      <c r="F1242" s="363" t="s">
        <v>1307</v>
      </c>
      <c r="G1242" s="91" t="s">
        <v>1307</v>
      </c>
      <c r="H1242" s="91" t="s">
        <v>1307</v>
      </c>
      <c r="I1242" s="90"/>
      <c r="J1242" s="91" t="s">
        <v>1307</v>
      </c>
      <c r="K1242" s="363" t="s">
        <v>1307</v>
      </c>
      <c r="L1242" s="91" t="s">
        <v>1307</v>
      </c>
      <c r="M1242" s="91" t="s">
        <v>1307</v>
      </c>
      <c r="N1242" s="90"/>
      <c r="O1242" s="91" t="s">
        <v>1307</v>
      </c>
      <c r="P1242" s="91" t="s">
        <v>1307</v>
      </c>
      <c r="Q1242" s="90"/>
      <c r="R1242" s="91" t="s">
        <v>1307</v>
      </c>
      <c r="S1242" s="91" t="s">
        <v>1307</v>
      </c>
      <c r="T1242" s="90" t="s">
        <v>1307</v>
      </c>
      <c r="U1242" s="91" t="s">
        <v>1307</v>
      </c>
      <c r="V1242" s="91" t="s">
        <v>1307</v>
      </c>
    </row>
    <row r="1243" spans="1:22">
      <c r="A1243" s="92" t="s">
        <v>1230</v>
      </c>
      <c r="B1243" s="16" t="str">
        <f>VLOOKUP(A1243,'Planning Periods'!$E$2:$N$540,10,FALSE)</f>
        <v>01/31/2023 - 01/31/2031</v>
      </c>
      <c r="C1243" s="91">
        <v>2015</v>
      </c>
      <c r="D1243" s="91" t="str">
        <f t="shared" si="18"/>
        <v>Martinez 2015</v>
      </c>
      <c r="E1243" s="91" t="s">
        <v>1307</v>
      </c>
      <c r="F1243" s="363" t="s">
        <v>1307</v>
      </c>
      <c r="G1243" s="91" t="s">
        <v>1307</v>
      </c>
      <c r="H1243" s="91" t="s">
        <v>1307</v>
      </c>
      <c r="I1243" s="90"/>
      <c r="J1243" s="91" t="s">
        <v>1307</v>
      </c>
      <c r="K1243" s="363" t="s">
        <v>1307</v>
      </c>
      <c r="L1243" s="91" t="s">
        <v>1307</v>
      </c>
      <c r="M1243" s="91" t="s">
        <v>1307</v>
      </c>
      <c r="N1243" s="90"/>
      <c r="O1243" s="91" t="s">
        <v>1307</v>
      </c>
      <c r="P1243" s="91" t="s">
        <v>1307</v>
      </c>
      <c r="Q1243" s="90"/>
      <c r="R1243" s="91" t="s">
        <v>1307</v>
      </c>
      <c r="S1243" s="91" t="s">
        <v>1307</v>
      </c>
      <c r="T1243" s="90" t="s">
        <v>1307</v>
      </c>
      <c r="U1243" s="91" t="s">
        <v>1307</v>
      </c>
      <c r="V1243" s="91" t="s">
        <v>1307</v>
      </c>
    </row>
    <row r="1244" spans="1:22">
      <c r="A1244" s="92" t="s">
        <v>1230</v>
      </c>
      <c r="B1244" s="16" t="str">
        <f>VLOOKUP(A1244,'Planning Periods'!$E$2:$N$540,10,FALSE)</f>
        <v>01/31/2023 - 01/31/2031</v>
      </c>
      <c r="C1244" s="91">
        <v>2016</v>
      </c>
      <c r="D1244" s="91" t="str">
        <f t="shared" si="18"/>
        <v>Martinez 2016</v>
      </c>
      <c r="E1244" s="91">
        <v>124</v>
      </c>
      <c r="F1244" s="363">
        <v>0</v>
      </c>
      <c r="G1244" s="91">
        <v>0</v>
      </c>
      <c r="H1244" s="91">
        <v>0</v>
      </c>
      <c r="I1244" s="90"/>
      <c r="J1244" s="91">
        <v>72</v>
      </c>
      <c r="K1244" s="363">
        <v>0</v>
      </c>
      <c r="L1244" s="91">
        <v>0</v>
      </c>
      <c r="M1244" s="91">
        <v>0</v>
      </c>
      <c r="N1244" s="90"/>
      <c r="O1244" s="91">
        <v>78</v>
      </c>
      <c r="P1244" s="91">
        <v>1</v>
      </c>
      <c r="Q1244" s="90"/>
      <c r="R1244" s="91">
        <v>195</v>
      </c>
      <c r="S1244" s="91">
        <v>40</v>
      </c>
      <c r="T1244" s="90">
        <v>0</v>
      </c>
      <c r="U1244" s="91">
        <v>469</v>
      </c>
      <c r="V1244" s="91">
        <v>41</v>
      </c>
    </row>
    <row r="1245" spans="1:22">
      <c r="A1245" s="92" t="s">
        <v>1230</v>
      </c>
      <c r="B1245" s="16" t="str">
        <f>VLOOKUP(A1245,'Planning Periods'!$E$2:$N$540,10,FALSE)</f>
        <v>01/31/2023 - 01/31/2031</v>
      </c>
      <c r="C1245" s="91">
        <v>2017</v>
      </c>
      <c r="D1245" s="91" t="str">
        <f t="shared" si="18"/>
        <v>Martinez 2017</v>
      </c>
      <c r="E1245" s="91">
        <v>124</v>
      </c>
      <c r="F1245" s="363">
        <v>0</v>
      </c>
      <c r="G1245" s="91">
        <v>0</v>
      </c>
      <c r="H1245" s="91">
        <v>0</v>
      </c>
      <c r="I1245" s="90"/>
      <c r="J1245" s="91">
        <v>72</v>
      </c>
      <c r="K1245" s="363">
        <v>0</v>
      </c>
      <c r="L1245" s="91">
        <v>0</v>
      </c>
      <c r="M1245" s="91">
        <v>0</v>
      </c>
      <c r="N1245" s="90"/>
      <c r="O1245" s="91">
        <v>78</v>
      </c>
      <c r="P1245" s="91">
        <v>0</v>
      </c>
      <c r="Q1245" s="90"/>
      <c r="R1245" s="91">
        <v>195</v>
      </c>
      <c r="S1245" s="91">
        <v>4</v>
      </c>
      <c r="T1245" s="90">
        <v>0</v>
      </c>
      <c r="U1245" s="91">
        <v>469</v>
      </c>
      <c r="V1245" s="91">
        <v>4</v>
      </c>
    </row>
    <row r="1246" spans="1:22">
      <c r="A1246" t="s">
        <v>1194</v>
      </c>
      <c r="B1246" s="16" t="str">
        <f>VLOOKUP(A1246,'Planning Periods'!$E$2:$N$540,10,FALSE)</f>
        <v>05/15/2021 - 05/15/2029</v>
      </c>
      <c r="C1246" s="91">
        <v>2013</v>
      </c>
      <c r="D1246" s="91" t="str">
        <f t="shared" si="18"/>
        <v>Marysville 2013</v>
      </c>
      <c r="E1246" s="91" t="s">
        <v>1307</v>
      </c>
      <c r="F1246" s="363" t="s">
        <v>1307</v>
      </c>
      <c r="G1246" s="91" t="s">
        <v>1307</v>
      </c>
      <c r="H1246" s="91" t="s">
        <v>1307</v>
      </c>
      <c r="I1246" s="90"/>
      <c r="J1246" s="91" t="s">
        <v>1307</v>
      </c>
      <c r="K1246" s="363" t="s">
        <v>1307</v>
      </c>
      <c r="L1246" s="91" t="s">
        <v>1307</v>
      </c>
      <c r="M1246" s="91" t="s">
        <v>1307</v>
      </c>
      <c r="N1246" s="90"/>
      <c r="O1246" s="91" t="s">
        <v>1307</v>
      </c>
      <c r="P1246" s="91" t="s">
        <v>1307</v>
      </c>
      <c r="Q1246" s="90"/>
      <c r="R1246" s="91" t="s">
        <v>1307</v>
      </c>
      <c r="S1246" s="91" t="s">
        <v>1307</v>
      </c>
      <c r="T1246" s="90" t="s">
        <v>1307</v>
      </c>
      <c r="U1246" s="91" t="s">
        <v>1307</v>
      </c>
      <c r="V1246" s="91" t="s">
        <v>1307</v>
      </c>
    </row>
    <row r="1247" spans="1:22">
      <c r="A1247" t="s">
        <v>1194</v>
      </c>
      <c r="B1247" s="16" t="str">
        <f>VLOOKUP(A1247,'Planning Periods'!$E$2:$N$540,10,FALSE)</f>
        <v>05/15/2021 - 05/15/2029</v>
      </c>
      <c r="C1247" s="91">
        <v>2014</v>
      </c>
      <c r="D1247" s="91" t="str">
        <f t="shared" si="18"/>
        <v>Marysville 2014</v>
      </c>
      <c r="E1247" s="363" t="s">
        <v>1307</v>
      </c>
      <c r="F1247" s="363" t="s">
        <v>1307</v>
      </c>
      <c r="G1247" s="363" t="s">
        <v>1307</v>
      </c>
      <c r="H1247" s="363" t="s">
        <v>1307</v>
      </c>
      <c r="I1247" s="363">
        <v>0</v>
      </c>
      <c r="J1247" s="363" t="s">
        <v>1307</v>
      </c>
      <c r="K1247" s="363" t="s">
        <v>1307</v>
      </c>
      <c r="L1247" s="363" t="s">
        <v>1307</v>
      </c>
      <c r="M1247" s="363" t="s">
        <v>1307</v>
      </c>
      <c r="N1247" s="363">
        <v>0</v>
      </c>
      <c r="O1247" s="363" t="s">
        <v>1307</v>
      </c>
      <c r="P1247" s="363" t="s">
        <v>1307</v>
      </c>
      <c r="Q1247" s="363"/>
      <c r="R1247" s="363" t="s">
        <v>1307</v>
      </c>
      <c r="S1247" s="363" t="s">
        <v>1307</v>
      </c>
      <c r="T1247" s="363" t="s">
        <v>1307</v>
      </c>
      <c r="U1247" s="363" t="s">
        <v>1307</v>
      </c>
      <c r="V1247" s="363" t="s">
        <v>1307</v>
      </c>
    </row>
    <row r="1248" spans="1:22">
      <c r="A1248" t="s">
        <v>1194</v>
      </c>
      <c r="B1248" s="16" t="str">
        <f>VLOOKUP(A1248,'Planning Periods'!$E$2:$N$540,10,FALSE)</f>
        <v>05/15/2021 - 05/15/2029</v>
      </c>
      <c r="C1248" s="91">
        <v>2015</v>
      </c>
      <c r="D1248" s="91" t="str">
        <f t="shared" si="18"/>
        <v>Marysville 2015</v>
      </c>
      <c r="E1248" t="s">
        <v>1307</v>
      </c>
      <c r="F1248" t="s">
        <v>1307</v>
      </c>
      <c r="G1248" t="s">
        <v>1307</v>
      </c>
      <c r="H1248" t="s">
        <v>1307</v>
      </c>
      <c r="J1248" t="s">
        <v>1307</v>
      </c>
      <c r="K1248" t="s">
        <v>1307</v>
      </c>
      <c r="L1248" t="s">
        <v>1307</v>
      </c>
      <c r="M1248" t="s">
        <v>1307</v>
      </c>
      <c r="O1248" t="s">
        <v>1307</v>
      </c>
      <c r="P1248" t="s">
        <v>1307</v>
      </c>
      <c r="R1248" t="s">
        <v>1307</v>
      </c>
      <c r="S1248" t="s">
        <v>1307</v>
      </c>
      <c r="T1248" t="s">
        <v>1307</v>
      </c>
      <c r="U1248" t="s">
        <v>1307</v>
      </c>
      <c r="V1248" t="s">
        <v>1307</v>
      </c>
    </row>
    <row r="1249" spans="1:22">
      <c r="A1249" t="s">
        <v>1194</v>
      </c>
      <c r="B1249" s="16" t="str">
        <f>VLOOKUP(A1249,'Planning Periods'!$E$2:$N$540,10,FALSE)</f>
        <v>05/15/2021 - 05/15/2029</v>
      </c>
      <c r="C1249" s="91">
        <v>2016</v>
      </c>
      <c r="D1249" s="91" t="str">
        <f t="shared" si="18"/>
        <v>Marysville 2016</v>
      </c>
      <c r="E1249" t="s">
        <v>1307</v>
      </c>
      <c r="F1249" t="s">
        <v>1307</v>
      </c>
      <c r="G1249" t="s">
        <v>1307</v>
      </c>
      <c r="H1249" t="s">
        <v>1307</v>
      </c>
      <c r="J1249" t="s">
        <v>1307</v>
      </c>
      <c r="K1249" t="s">
        <v>1307</v>
      </c>
      <c r="L1249" t="s">
        <v>1307</v>
      </c>
      <c r="M1249" t="s">
        <v>1307</v>
      </c>
      <c r="O1249" t="s">
        <v>1307</v>
      </c>
      <c r="P1249" t="s">
        <v>1307</v>
      </c>
      <c r="R1249" t="s">
        <v>1307</v>
      </c>
      <c r="S1249" t="s">
        <v>1307</v>
      </c>
      <c r="T1249" t="s">
        <v>1307</v>
      </c>
      <c r="U1249" t="s">
        <v>1307</v>
      </c>
      <c r="V1249" t="s">
        <v>1307</v>
      </c>
    </row>
    <row r="1250" spans="1:22">
      <c r="A1250" t="s">
        <v>1194</v>
      </c>
      <c r="B1250" s="16" t="str">
        <f>VLOOKUP(A1250,'Planning Periods'!$E$2:$N$540,10,FALSE)</f>
        <v>05/15/2021 - 05/15/2029</v>
      </c>
      <c r="C1250" s="91">
        <v>2017</v>
      </c>
      <c r="D1250" s="91" t="str">
        <f t="shared" si="18"/>
        <v>Marysville 2017</v>
      </c>
      <c r="E1250">
        <v>12</v>
      </c>
      <c r="F1250">
        <v>0</v>
      </c>
      <c r="G1250">
        <v>0</v>
      </c>
      <c r="H1250">
        <v>0</v>
      </c>
      <c r="J1250">
        <v>8</v>
      </c>
      <c r="K1250">
        <v>0</v>
      </c>
      <c r="L1250">
        <v>0</v>
      </c>
      <c r="M1250">
        <v>0</v>
      </c>
      <c r="O1250">
        <v>13</v>
      </c>
      <c r="P1250">
        <v>0</v>
      </c>
      <c r="R1250">
        <v>39</v>
      </c>
      <c r="S1250">
        <v>1</v>
      </c>
      <c r="T1250">
        <v>0</v>
      </c>
      <c r="U1250">
        <v>72</v>
      </c>
      <c r="V1250">
        <v>1</v>
      </c>
    </row>
    <row r="1251" spans="1:22">
      <c r="A1251" t="s">
        <v>886</v>
      </c>
      <c r="B1251" s="16"/>
      <c r="C1251" s="91">
        <v>2013</v>
      </c>
      <c r="D1251" s="91" t="str">
        <f t="shared" si="18"/>
        <v>Maywood 2013</v>
      </c>
      <c r="E1251" t="s">
        <v>1307</v>
      </c>
      <c r="F1251" t="s">
        <v>1307</v>
      </c>
      <c r="G1251" t="s">
        <v>1307</v>
      </c>
      <c r="H1251" t="s">
        <v>1307</v>
      </c>
      <c r="J1251" t="s">
        <v>1307</v>
      </c>
      <c r="K1251" t="s">
        <v>1307</v>
      </c>
      <c r="L1251" t="s">
        <v>1307</v>
      </c>
      <c r="M1251" t="s">
        <v>1307</v>
      </c>
      <c r="O1251" t="s">
        <v>1307</v>
      </c>
      <c r="P1251" t="s">
        <v>1307</v>
      </c>
      <c r="R1251" t="s">
        <v>1307</v>
      </c>
      <c r="S1251" t="s">
        <v>1307</v>
      </c>
      <c r="T1251" t="s">
        <v>1307</v>
      </c>
      <c r="U1251" t="s">
        <v>1307</v>
      </c>
      <c r="V1251" t="s">
        <v>1307</v>
      </c>
    </row>
    <row r="1252" spans="1:22">
      <c r="A1252" t="s">
        <v>886</v>
      </c>
      <c r="B1252" s="16" t="str">
        <f>VLOOKUP(A1252,'Planning Periods'!$E$2:$N$540,10,FALSE)</f>
        <v>10/15/2021 - 10/15/2029</v>
      </c>
      <c r="C1252" s="91">
        <v>2014</v>
      </c>
      <c r="D1252" s="91" t="str">
        <f t="shared" si="18"/>
        <v>Maywood 2014</v>
      </c>
      <c r="E1252" s="363" t="s">
        <v>1307</v>
      </c>
      <c r="F1252" s="363" t="s">
        <v>1307</v>
      </c>
      <c r="G1252" s="363" t="s">
        <v>1307</v>
      </c>
      <c r="H1252" s="363" t="s">
        <v>1307</v>
      </c>
      <c r="I1252" s="363">
        <v>0</v>
      </c>
      <c r="J1252" s="363" t="s">
        <v>1307</v>
      </c>
      <c r="K1252" s="363" t="s">
        <v>1307</v>
      </c>
      <c r="L1252" s="363" t="s">
        <v>1307</v>
      </c>
      <c r="M1252" s="363" t="s">
        <v>1307</v>
      </c>
      <c r="N1252" s="363">
        <v>0</v>
      </c>
      <c r="O1252" s="363" t="s">
        <v>1307</v>
      </c>
      <c r="P1252" s="363" t="s">
        <v>1307</v>
      </c>
      <c r="Q1252" s="363"/>
      <c r="R1252" s="363" t="s">
        <v>1307</v>
      </c>
      <c r="S1252" s="363" t="s">
        <v>1307</v>
      </c>
      <c r="T1252" s="363" t="s">
        <v>1307</v>
      </c>
      <c r="U1252" s="363" t="s">
        <v>1307</v>
      </c>
      <c r="V1252" s="363" t="s">
        <v>1307</v>
      </c>
    </row>
    <row r="1253" spans="1:22">
      <c r="A1253" t="s">
        <v>886</v>
      </c>
      <c r="B1253" s="16" t="str">
        <f>VLOOKUP(A1253,'Planning Periods'!$E$2:$N$540,10,FALSE)</f>
        <v>10/15/2021 - 10/15/2029</v>
      </c>
      <c r="C1253" s="91">
        <v>2015</v>
      </c>
      <c r="D1253" s="91" t="str">
        <f t="shared" si="18"/>
        <v>Maywood 2015</v>
      </c>
      <c r="E1253" t="s">
        <v>1307</v>
      </c>
      <c r="F1253" t="s">
        <v>1307</v>
      </c>
      <c r="G1253" t="s">
        <v>1307</v>
      </c>
      <c r="H1253" t="s">
        <v>1307</v>
      </c>
      <c r="J1253" t="s">
        <v>1307</v>
      </c>
      <c r="K1253" t="s">
        <v>1307</v>
      </c>
      <c r="L1253" t="s">
        <v>1307</v>
      </c>
      <c r="M1253" t="s">
        <v>1307</v>
      </c>
      <c r="O1253" t="s">
        <v>1307</v>
      </c>
      <c r="P1253" t="s">
        <v>1307</v>
      </c>
      <c r="R1253" t="s">
        <v>1307</v>
      </c>
      <c r="S1253" t="s">
        <v>1307</v>
      </c>
      <c r="T1253" t="s">
        <v>1307</v>
      </c>
      <c r="U1253" t="s">
        <v>1307</v>
      </c>
      <c r="V1253" t="s">
        <v>1307</v>
      </c>
    </row>
    <row r="1254" spans="1:22">
      <c r="A1254" t="s">
        <v>886</v>
      </c>
      <c r="B1254" s="16" t="str">
        <f>VLOOKUP(A1254,'Planning Periods'!$E$2:$N$540,10,FALSE)</f>
        <v>10/15/2021 - 10/15/2029</v>
      </c>
      <c r="C1254" s="91">
        <v>2016</v>
      </c>
      <c r="D1254" s="91" t="str">
        <f t="shared" si="18"/>
        <v>Maywood 2016</v>
      </c>
      <c r="E1254" t="s">
        <v>1307</v>
      </c>
      <c r="F1254" t="s">
        <v>1307</v>
      </c>
      <c r="G1254" t="s">
        <v>1307</v>
      </c>
      <c r="H1254" t="s">
        <v>1307</v>
      </c>
      <c r="J1254" t="s">
        <v>1307</v>
      </c>
      <c r="K1254" t="s">
        <v>1307</v>
      </c>
      <c r="L1254" t="s">
        <v>1307</v>
      </c>
      <c r="M1254" t="s">
        <v>1307</v>
      </c>
      <c r="O1254" t="s">
        <v>1307</v>
      </c>
      <c r="P1254" t="s">
        <v>1307</v>
      </c>
      <c r="R1254" t="s">
        <v>1307</v>
      </c>
      <c r="S1254" t="s">
        <v>1307</v>
      </c>
      <c r="T1254" t="s">
        <v>1307</v>
      </c>
      <c r="U1254" t="s">
        <v>1307</v>
      </c>
      <c r="V1254" t="s">
        <v>1307</v>
      </c>
    </row>
    <row r="1255" spans="1:22">
      <c r="A1255" t="s">
        <v>886</v>
      </c>
      <c r="B1255" s="16" t="str">
        <f>VLOOKUP(A1255,'Planning Periods'!$E$2:$N$540,10,FALSE)</f>
        <v>10/15/2021 - 10/15/2029</v>
      </c>
      <c r="C1255" s="91">
        <v>2017</v>
      </c>
      <c r="D1255" s="91" t="str">
        <f t="shared" si="18"/>
        <v>Maywood 2017</v>
      </c>
      <c r="E1255" t="s">
        <v>1307</v>
      </c>
      <c r="F1255" t="s">
        <v>1307</v>
      </c>
      <c r="G1255" t="s">
        <v>1307</v>
      </c>
      <c r="H1255" t="s">
        <v>1307</v>
      </c>
      <c r="J1255" t="s">
        <v>1307</v>
      </c>
      <c r="K1255" t="s">
        <v>1307</v>
      </c>
      <c r="L1255" t="s">
        <v>1307</v>
      </c>
      <c r="M1255" t="s">
        <v>1307</v>
      </c>
      <c r="O1255" t="s">
        <v>1307</v>
      </c>
      <c r="P1255" t="s">
        <v>1307</v>
      </c>
      <c r="R1255" t="s">
        <v>1307</v>
      </c>
      <c r="S1255" t="s">
        <v>1307</v>
      </c>
      <c r="T1255" t="s">
        <v>1307</v>
      </c>
      <c r="U1255" t="s">
        <v>1307</v>
      </c>
      <c r="V1255" t="s">
        <v>1307</v>
      </c>
    </row>
    <row r="1256" spans="1:22">
      <c r="A1256" s="92" t="s">
        <v>1280</v>
      </c>
      <c r="B1256" s="16" t="str">
        <f>VLOOKUP(A1256,'Planning Periods'!$E$2:$N$540,10,FALSE)</f>
        <v>12/31/2015 - 12/31/2023</v>
      </c>
      <c r="C1256" s="91">
        <v>2013</v>
      </c>
      <c r="D1256" s="91" t="str">
        <f t="shared" si="18"/>
        <v>Mcfarland 2013</v>
      </c>
      <c r="E1256" t="s">
        <v>1307</v>
      </c>
      <c r="F1256" t="s">
        <v>1307</v>
      </c>
      <c r="G1256" t="s">
        <v>1307</v>
      </c>
      <c r="H1256" t="s">
        <v>1307</v>
      </c>
      <c r="J1256" t="s">
        <v>1307</v>
      </c>
      <c r="K1256" t="s">
        <v>1307</v>
      </c>
      <c r="L1256" t="s">
        <v>1307</v>
      </c>
      <c r="M1256" t="s">
        <v>1307</v>
      </c>
      <c r="O1256" t="s">
        <v>1307</v>
      </c>
      <c r="P1256" t="s">
        <v>1307</v>
      </c>
      <c r="R1256" t="s">
        <v>1307</v>
      </c>
      <c r="S1256" t="s">
        <v>1307</v>
      </c>
      <c r="T1256" t="s">
        <v>1307</v>
      </c>
      <c r="U1256" t="s">
        <v>1307</v>
      </c>
      <c r="V1256" t="s">
        <v>1307</v>
      </c>
    </row>
    <row r="1257" spans="1:22">
      <c r="A1257" s="92" t="s">
        <v>1280</v>
      </c>
      <c r="B1257" s="16" t="str">
        <f>VLOOKUP(A1257,'Planning Periods'!$E$2:$N$540,10,FALSE)</f>
        <v>12/31/2015 - 12/31/2023</v>
      </c>
      <c r="C1257" s="91">
        <v>2014</v>
      </c>
      <c r="D1257" s="91" t="str">
        <f t="shared" si="18"/>
        <v>Mcfarland 2014</v>
      </c>
      <c r="E1257" t="s">
        <v>1307</v>
      </c>
      <c r="F1257" t="s">
        <v>1307</v>
      </c>
      <c r="G1257" t="s">
        <v>1307</v>
      </c>
      <c r="H1257" t="s">
        <v>1307</v>
      </c>
      <c r="J1257" t="s">
        <v>1307</v>
      </c>
      <c r="K1257" t="s">
        <v>1307</v>
      </c>
      <c r="L1257" t="s">
        <v>1307</v>
      </c>
      <c r="M1257" t="s">
        <v>1307</v>
      </c>
      <c r="O1257" t="s">
        <v>1307</v>
      </c>
      <c r="P1257" t="s">
        <v>1307</v>
      </c>
      <c r="R1257" t="s">
        <v>1307</v>
      </c>
      <c r="S1257" t="s">
        <v>1307</v>
      </c>
      <c r="T1257" t="s">
        <v>1307</v>
      </c>
      <c r="U1257" t="s">
        <v>1307</v>
      </c>
      <c r="V1257" t="s">
        <v>1307</v>
      </c>
    </row>
    <row r="1258" spans="1:22">
      <c r="A1258" s="92" t="s">
        <v>1280</v>
      </c>
      <c r="B1258" s="16" t="str">
        <f>VLOOKUP(A1258,'Planning Periods'!$E$2:$N$540,10,FALSE)</f>
        <v>12/31/2015 - 12/31/2023</v>
      </c>
      <c r="C1258" s="91">
        <v>2015</v>
      </c>
      <c r="D1258" s="91" t="str">
        <f t="shared" si="18"/>
        <v>Mcfarland 2015</v>
      </c>
      <c r="E1258" s="91" t="s">
        <v>1307</v>
      </c>
      <c r="F1258" s="363" t="s">
        <v>1307</v>
      </c>
      <c r="G1258" s="91" t="s">
        <v>1307</v>
      </c>
      <c r="H1258" s="91" t="s">
        <v>1307</v>
      </c>
      <c r="I1258" s="90"/>
      <c r="J1258" s="91" t="s">
        <v>1307</v>
      </c>
      <c r="K1258" s="363" t="s">
        <v>1307</v>
      </c>
      <c r="L1258" s="91" t="s">
        <v>1307</v>
      </c>
      <c r="M1258" s="91" t="s">
        <v>1307</v>
      </c>
      <c r="N1258" s="90"/>
      <c r="O1258" s="91" t="s">
        <v>1307</v>
      </c>
      <c r="P1258" s="91" t="s">
        <v>1307</v>
      </c>
      <c r="Q1258" s="90"/>
      <c r="R1258" s="91" t="s">
        <v>1307</v>
      </c>
      <c r="S1258" s="91" t="s">
        <v>1307</v>
      </c>
      <c r="T1258" s="90" t="s">
        <v>1307</v>
      </c>
      <c r="U1258" s="91" t="s">
        <v>1307</v>
      </c>
      <c r="V1258" s="91" t="s">
        <v>1307</v>
      </c>
    </row>
    <row r="1259" spans="1:22">
      <c r="A1259" s="92" t="s">
        <v>1280</v>
      </c>
      <c r="B1259" s="16" t="str">
        <f>VLOOKUP(A1259,'Planning Periods'!$E$2:$N$540,10,FALSE)</f>
        <v>12/31/2015 - 12/31/2023</v>
      </c>
      <c r="C1259" s="91">
        <v>2016</v>
      </c>
      <c r="D1259" s="91" t="str">
        <f t="shared" si="18"/>
        <v>Mcfarland 2016</v>
      </c>
      <c r="E1259" s="91">
        <v>93</v>
      </c>
      <c r="F1259" s="363">
        <v>6</v>
      </c>
      <c r="G1259" s="91">
        <v>0</v>
      </c>
      <c r="H1259" s="91">
        <v>6</v>
      </c>
      <c r="I1259" s="90"/>
      <c r="J1259" s="91">
        <v>73</v>
      </c>
      <c r="K1259" s="363">
        <v>6</v>
      </c>
      <c r="L1259" s="91">
        <v>0</v>
      </c>
      <c r="M1259" s="91">
        <v>6</v>
      </c>
      <c r="N1259" s="90"/>
      <c r="O1259" s="91">
        <v>66</v>
      </c>
      <c r="P1259" s="91">
        <v>7</v>
      </c>
      <c r="Q1259" s="90"/>
      <c r="R1259" s="91">
        <v>79</v>
      </c>
      <c r="S1259" s="91">
        <v>0</v>
      </c>
      <c r="T1259" s="90">
        <v>6</v>
      </c>
      <c r="U1259" s="91">
        <v>311</v>
      </c>
      <c r="V1259" s="91">
        <v>19</v>
      </c>
    </row>
    <row r="1260" spans="1:22">
      <c r="A1260" s="92" t="s">
        <v>1280</v>
      </c>
      <c r="B1260" s="16" t="str">
        <f>VLOOKUP(A1260,'Planning Periods'!$E$2:$N$540,10,FALSE)</f>
        <v>12/31/2015 - 12/31/2023</v>
      </c>
      <c r="C1260" s="91">
        <v>2017</v>
      </c>
      <c r="D1260" s="91" t="str">
        <f t="shared" si="18"/>
        <v>Mcfarland 2017</v>
      </c>
      <c r="E1260" s="91">
        <v>93</v>
      </c>
      <c r="F1260" s="363">
        <v>0</v>
      </c>
      <c r="G1260" s="91">
        <v>0</v>
      </c>
      <c r="H1260" s="91">
        <v>0</v>
      </c>
      <c r="I1260" s="90"/>
      <c r="J1260" s="91">
        <v>73</v>
      </c>
      <c r="K1260" s="363">
        <v>0</v>
      </c>
      <c r="L1260" s="91">
        <v>0</v>
      </c>
      <c r="M1260" s="91">
        <v>0</v>
      </c>
      <c r="N1260" s="90"/>
      <c r="O1260" s="91">
        <v>66</v>
      </c>
      <c r="P1260" s="91">
        <v>25</v>
      </c>
      <c r="Q1260" s="90"/>
      <c r="R1260" s="91">
        <v>79</v>
      </c>
      <c r="S1260" s="91">
        <v>0</v>
      </c>
      <c r="T1260" s="90">
        <v>0</v>
      </c>
      <c r="U1260" s="91">
        <v>311</v>
      </c>
      <c r="V1260" s="91">
        <v>25</v>
      </c>
    </row>
    <row r="1261" spans="1:22">
      <c r="A1261" s="92" t="s">
        <v>841</v>
      </c>
      <c r="B1261" s="16" t="str">
        <f>VLOOKUP(A1261,'Planning Periods'!$E$2:$N$540,10,FALSE)</f>
        <v>08/15/2019 - 08/15/2027</v>
      </c>
      <c r="C1261" s="91">
        <v>2014</v>
      </c>
      <c r="D1261" s="91" t="str">
        <f t="shared" si="18"/>
        <v>Mendocino County - Unincorporated 2014</v>
      </c>
      <c r="E1261" s="91" t="s">
        <v>1307</v>
      </c>
      <c r="F1261" s="363" t="s">
        <v>1307</v>
      </c>
      <c r="G1261" s="91" t="s">
        <v>1307</v>
      </c>
      <c r="H1261" s="91" t="s">
        <v>1307</v>
      </c>
      <c r="I1261" s="90"/>
      <c r="J1261" s="91" t="s">
        <v>1307</v>
      </c>
      <c r="K1261" s="363" t="s">
        <v>1307</v>
      </c>
      <c r="L1261" s="91" t="s">
        <v>1307</v>
      </c>
      <c r="M1261" s="91" t="s">
        <v>1307</v>
      </c>
      <c r="N1261" s="90"/>
      <c r="O1261" s="91" t="s">
        <v>1307</v>
      </c>
      <c r="P1261" s="91" t="s">
        <v>1307</v>
      </c>
      <c r="Q1261" s="90"/>
      <c r="R1261" s="91" t="s">
        <v>1307</v>
      </c>
      <c r="S1261" s="91" t="s">
        <v>1307</v>
      </c>
      <c r="T1261" s="90" t="s">
        <v>1307</v>
      </c>
      <c r="U1261" s="91" t="s">
        <v>1307</v>
      </c>
      <c r="V1261" s="91" t="s">
        <v>1307</v>
      </c>
    </row>
    <row r="1262" spans="1:22">
      <c r="A1262" s="92" t="s">
        <v>841</v>
      </c>
      <c r="B1262" s="16" t="str">
        <f>VLOOKUP(A1262,'Planning Periods'!$E$2:$N$540,10,FALSE)</f>
        <v>08/15/2019 - 08/15/2027</v>
      </c>
      <c r="C1262" s="91">
        <v>2015</v>
      </c>
      <c r="D1262" s="91" t="str">
        <f t="shared" si="18"/>
        <v>Mendocino County - Unincorporated 2015</v>
      </c>
      <c r="E1262" s="91">
        <v>40</v>
      </c>
      <c r="F1262" s="363">
        <v>0</v>
      </c>
      <c r="G1262" s="91">
        <v>0</v>
      </c>
      <c r="H1262" s="91">
        <v>0</v>
      </c>
      <c r="I1262" s="90"/>
      <c r="J1262" s="91">
        <v>27</v>
      </c>
      <c r="K1262" s="363">
        <v>0</v>
      </c>
      <c r="L1262" s="91">
        <v>0</v>
      </c>
      <c r="M1262" s="91">
        <v>0</v>
      </c>
      <c r="N1262" s="90"/>
      <c r="O1262" s="91">
        <v>27</v>
      </c>
      <c r="P1262" s="91">
        <v>56</v>
      </c>
      <c r="Q1262" s="90"/>
      <c r="R1262" s="91">
        <v>74</v>
      </c>
      <c r="S1262" s="91">
        <v>52</v>
      </c>
      <c r="T1262" s="90">
        <v>0</v>
      </c>
      <c r="U1262" s="91">
        <v>168</v>
      </c>
      <c r="V1262" s="91">
        <v>108</v>
      </c>
    </row>
    <row r="1263" spans="1:22">
      <c r="A1263" s="92" t="s">
        <v>841</v>
      </c>
      <c r="B1263" s="16" t="str">
        <f>VLOOKUP(A1263,'Planning Periods'!$E$2:$N$540,10,FALSE)</f>
        <v>08/15/2019 - 08/15/2027</v>
      </c>
      <c r="C1263" s="91">
        <v>2016</v>
      </c>
      <c r="D1263" s="91" t="str">
        <f t="shared" si="18"/>
        <v>Mendocino County - Unincorporated 2016</v>
      </c>
      <c r="E1263" s="91" t="s">
        <v>1307</v>
      </c>
      <c r="F1263" s="363" t="s">
        <v>1307</v>
      </c>
      <c r="G1263" s="91" t="s">
        <v>1307</v>
      </c>
      <c r="H1263" s="91" t="s">
        <v>1307</v>
      </c>
      <c r="I1263" s="90"/>
      <c r="J1263" s="91" t="s">
        <v>1307</v>
      </c>
      <c r="K1263" s="363" t="s">
        <v>1307</v>
      </c>
      <c r="L1263" s="91" t="s">
        <v>1307</v>
      </c>
      <c r="M1263" s="91" t="s">
        <v>1307</v>
      </c>
      <c r="N1263" s="90"/>
      <c r="O1263" s="91" t="s">
        <v>1307</v>
      </c>
      <c r="P1263" s="91" t="s">
        <v>1307</v>
      </c>
      <c r="Q1263" s="90"/>
      <c r="R1263" s="91" t="s">
        <v>1307</v>
      </c>
      <c r="S1263" s="91" t="s">
        <v>1307</v>
      </c>
      <c r="T1263" s="90" t="s">
        <v>1307</v>
      </c>
      <c r="U1263" s="91" t="s">
        <v>1307</v>
      </c>
      <c r="V1263" s="91" t="s">
        <v>1307</v>
      </c>
    </row>
    <row r="1264" spans="1:22">
      <c r="A1264" s="92" t="s">
        <v>841</v>
      </c>
      <c r="B1264" s="16" t="str">
        <f>VLOOKUP(A1264,'Planning Periods'!$E$2:$N$540,10,FALSE)</f>
        <v>08/15/2019 - 08/15/2027</v>
      </c>
      <c r="C1264" s="91">
        <v>2017</v>
      </c>
      <c r="D1264" s="91" t="str">
        <f t="shared" si="18"/>
        <v>Mendocino County - Unincorporated 2017</v>
      </c>
      <c r="E1264" s="91" t="s">
        <v>1307</v>
      </c>
      <c r="F1264" s="363" t="s">
        <v>1307</v>
      </c>
      <c r="G1264" s="91" t="s">
        <v>1307</v>
      </c>
      <c r="H1264" s="91" t="s">
        <v>1307</v>
      </c>
      <c r="I1264" s="90"/>
      <c r="J1264" s="91" t="s">
        <v>1307</v>
      </c>
      <c r="K1264" s="363" t="s">
        <v>1307</v>
      </c>
      <c r="L1264" s="91" t="s">
        <v>1307</v>
      </c>
      <c r="M1264" s="91" t="s">
        <v>1307</v>
      </c>
      <c r="N1264" s="90"/>
      <c r="O1264" s="91" t="s">
        <v>1307</v>
      </c>
      <c r="P1264" s="91" t="s">
        <v>1307</v>
      </c>
      <c r="Q1264" s="90"/>
      <c r="R1264" s="91" t="s">
        <v>1307</v>
      </c>
      <c r="S1264" s="91" t="s">
        <v>1307</v>
      </c>
      <c r="T1264" s="90" t="s">
        <v>1307</v>
      </c>
      <c r="U1264" s="91" t="s">
        <v>1307</v>
      </c>
      <c r="V1264" s="91" t="s">
        <v>1307</v>
      </c>
    </row>
    <row r="1265" spans="1:22">
      <c r="A1265" t="s">
        <v>1234</v>
      </c>
      <c r="B1265" s="16" t="str">
        <f>VLOOKUP(A1265,'Planning Periods'!$E$2:$N$540,10,FALSE)</f>
        <v>12/31/2015 - 12/31/2023</v>
      </c>
      <c r="C1265" s="91">
        <v>2013</v>
      </c>
      <c r="D1265" s="91" t="str">
        <f t="shared" si="18"/>
        <v>Mendota 2013</v>
      </c>
      <c r="E1265" s="91" t="s">
        <v>1307</v>
      </c>
      <c r="F1265" s="363" t="s">
        <v>1307</v>
      </c>
      <c r="G1265" s="91" t="s">
        <v>1307</v>
      </c>
      <c r="H1265" s="91" t="s">
        <v>1307</v>
      </c>
      <c r="I1265" s="90"/>
      <c r="J1265" s="91" t="s">
        <v>1307</v>
      </c>
      <c r="K1265" s="363" t="s">
        <v>1307</v>
      </c>
      <c r="L1265" s="91" t="s">
        <v>1307</v>
      </c>
      <c r="M1265" s="91" t="s">
        <v>1307</v>
      </c>
      <c r="N1265" s="90"/>
      <c r="O1265" s="91" t="s">
        <v>1307</v>
      </c>
      <c r="P1265" s="91" t="s">
        <v>1307</v>
      </c>
      <c r="Q1265" s="90"/>
      <c r="R1265" s="91" t="s">
        <v>1307</v>
      </c>
      <c r="S1265" s="91" t="s">
        <v>1307</v>
      </c>
      <c r="T1265" s="90" t="s">
        <v>1307</v>
      </c>
      <c r="U1265" s="91" t="s">
        <v>1307</v>
      </c>
      <c r="V1265" s="91" t="s">
        <v>1307</v>
      </c>
    </row>
    <row r="1266" spans="1:22">
      <c r="A1266" t="s">
        <v>1234</v>
      </c>
      <c r="B1266" s="16" t="str">
        <f>VLOOKUP(A1266,'Planning Periods'!$E$2:$N$540,10,FALSE)</f>
        <v>12/31/2015 - 12/31/2023</v>
      </c>
      <c r="C1266" s="91">
        <v>2014</v>
      </c>
      <c r="D1266" s="91" t="str">
        <f t="shared" si="18"/>
        <v>Mendota 2014</v>
      </c>
      <c r="E1266" s="363" t="s">
        <v>1307</v>
      </c>
      <c r="F1266" s="363" t="s">
        <v>1307</v>
      </c>
      <c r="G1266" s="363" t="s">
        <v>1307</v>
      </c>
      <c r="H1266" s="363" t="s">
        <v>1307</v>
      </c>
      <c r="I1266" s="363">
        <v>0</v>
      </c>
      <c r="J1266" s="363" t="s">
        <v>1307</v>
      </c>
      <c r="K1266" s="363" t="s">
        <v>1307</v>
      </c>
      <c r="L1266" s="363" t="s">
        <v>1307</v>
      </c>
      <c r="M1266" s="363" t="s">
        <v>1307</v>
      </c>
      <c r="N1266" s="363">
        <v>0</v>
      </c>
      <c r="O1266" s="363" t="s">
        <v>1307</v>
      </c>
      <c r="P1266" s="363" t="s">
        <v>1307</v>
      </c>
      <c r="Q1266" s="363"/>
      <c r="R1266" s="363" t="s">
        <v>1307</v>
      </c>
      <c r="S1266" s="363" t="s">
        <v>1307</v>
      </c>
      <c r="T1266" s="363" t="s">
        <v>1307</v>
      </c>
      <c r="U1266" s="363" t="s">
        <v>1307</v>
      </c>
      <c r="V1266" s="363" t="s">
        <v>1307</v>
      </c>
    </row>
    <row r="1267" spans="1:22">
      <c r="A1267" t="s">
        <v>1234</v>
      </c>
      <c r="B1267" s="16" t="str">
        <f>VLOOKUP(A1267,'Planning Periods'!$E$2:$N$540,10,FALSE)</f>
        <v>12/31/2015 - 12/31/2023</v>
      </c>
      <c r="C1267" s="91">
        <v>2015</v>
      </c>
      <c r="D1267" s="91" t="str">
        <f t="shared" si="18"/>
        <v>Mendota 2015</v>
      </c>
      <c r="E1267" t="s">
        <v>1307</v>
      </c>
      <c r="F1267" t="s">
        <v>1307</v>
      </c>
      <c r="G1267" t="s">
        <v>1307</v>
      </c>
      <c r="H1267" t="s">
        <v>1307</v>
      </c>
      <c r="J1267" t="s">
        <v>1307</v>
      </c>
      <c r="K1267" t="s">
        <v>1307</v>
      </c>
      <c r="L1267" t="s">
        <v>1307</v>
      </c>
      <c r="M1267" t="s">
        <v>1307</v>
      </c>
      <c r="O1267" t="s">
        <v>1307</v>
      </c>
      <c r="P1267" t="s">
        <v>1307</v>
      </c>
      <c r="R1267" t="s">
        <v>1307</v>
      </c>
      <c r="S1267" t="s">
        <v>1307</v>
      </c>
      <c r="T1267" t="s">
        <v>1307</v>
      </c>
      <c r="U1267" t="s">
        <v>1307</v>
      </c>
      <c r="V1267" t="s">
        <v>1307</v>
      </c>
    </row>
    <row r="1268" spans="1:22">
      <c r="A1268" t="s">
        <v>1234</v>
      </c>
      <c r="B1268" s="16" t="str">
        <f>VLOOKUP(A1268,'Planning Periods'!$E$2:$N$540,10,FALSE)</f>
        <v>12/31/2015 - 12/31/2023</v>
      </c>
      <c r="C1268" s="91">
        <v>2016</v>
      </c>
      <c r="D1268" s="91" t="str">
        <f t="shared" si="18"/>
        <v>Mendota 2016</v>
      </c>
      <c r="E1268" t="s">
        <v>1307</v>
      </c>
      <c r="F1268" t="s">
        <v>1307</v>
      </c>
      <c r="G1268" t="s">
        <v>1307</v>
      </c>
      <c r="H1268" t="s">
        <v>1307</v>
      </c>
      <c r="J1268" t="s">
        <v>1307</v>
      </c>
      <c r="K1268" t="s">
        <v>1307</v>
      </c>
      <c r="L1268" t="s">
        <v>1307</v>
      </c>
      <c r="M1268" t="s">
        <v>1307</v>
      </c>
      <c r="O1268" t="s">
        <v>1307</v>
      </c>
      <c r="P1268" t="s">
        <v>1307</v>
      </c>
      <c r="R1268" t="s">
        <v>1307</v>
      </c>
      <c r="S1268" t="s">
        <v>1307</v>
      </c>
      <c r="T1268" t="s">
        <v>1307</v>
      </c>
      <c r="U1268" t="s">
        <v>1307</v>
      </c>
      <c r="V1268" t="s">
        <v>1307</v>
      </c>
    </row>
    <row r="1269" spans="1:22">
      <c r="A1269" t="s">
        <v>1234</v>
      </c>
      <c r="B1269" s="16" t="str">
        <f>VLOOKUP(A1269,'Planning Periods'!$E$2:$N$540,10,FALSE)</f>
        <v>12/31/2015 - 12/31/2023</v>
      </c>
      <c r="C1269" s="91">
        <v>2017</v>
      </c>
      <c r="D1269" s="91" t="str">
        <f t="shared" si="18"/>
        <v>Mendota 2017</v>
      </c>
      <c r="E1269" t="s">
        <v>1307</v>
      </c>
      <c r="F1269" t="s">
        <v>1307</v>
      </c>
      <c r="G1269" t="s">
        <v>1307</v>
      </c>
      <c r="H1269" t="s">
        <v>1307</v>
      </c>
      <c r="J1269" t="s">
        <v>1307</v>
      </c>
      <c r="K1269" t="s">
        <v>1307</v>
      </c>
      <c r="L1269" t="s">
        <v>1307</v>
      </c>
      <c r="M1269" t="s">
        <v>1307</v>
      </c>
      <c r="O1269" t="s">
        <v>1307</v>
      </c>
      <c r="P1269" t="s">
        <v>1307</v>
      </c>
      <c r="R1269" t="s">
        <v>1307</v>
      </c>
      <c r="S1269" t="s">
        <v>1307</v>
      </c>
      <c r="T1269" t="s">
        <v>1307</v>
      </c>
      <c r="U1269" t="s">
        <v>1307</v>
      </c>
      <c r="V1269" t="s">
        <v>1307</v>
      </c>
    </row>
    <row r="1270" spans="1:22">
      <c r="A1270" s="92" t="s">
        <v>880</v>
      </c>
      <c r="B1270" s="16"/>
      <c r="C1270" s="91">
        <v>2013</v>
      </c>
      <c r="D1270" s="91" t="str">
        <f t="shared" si="18"/>
        <v>Menifee 2013</v>
      </c>
      <c r="E1270" t="s">
        <v>1307</v>
      </c>
      <c r="F1270" t="s">
        <v>1307</v>
      </c>
      <c r="G1270" t="s">
        <v>1307</v>
      </c>
      <c r="H1270" t="s">
        <v>1307</v>
      </c>
      <c r="J1270" t="s">
        <v>1307</v>
      </c>
      <c r="K1270" t="s">
        <v>1307</v>
      </c>
      <c r="L1270" t="s">
        <v>1307</v>
      </c>
      <c r="M1270" t="s">
        <v>1307</v>
      </c>
      <c r="O1270" t="s">
        <v>1307</v>
      </c>
      <c r="P1270" t="s">
        <v>1307</v>
      </c>
      <c r="R1270" t="s">
        <v>1307</v>
      </c>
      <c r="S1270" t="s">
        <v>1307</v>
      </c>
      <c r="T1270" t="s">
        <v>1307</v>
      </c>
      <c r="U1270" t="s">
        <v>1307</v>
      </c>
      <c r="V1270" t="s">
        <v>1307</v>
      </c>
    </row>
    <row r="1271" spans="1:22">
      <c r="A1271" s="92" t="s">
        <v>880</v>
      </c>
      <c r="B1271" s="16" t="str">
        <f>VLOOKUP(A1271,'Planning Periods'!$E$2:$N$540,10,FALSE)</f>
        <v>10/15/2021 - 10/15/2029</v>
      </c>
      <c r="C1271" s="91">
        <v>2014</v>
      </c>
      <c r="D1271" s="91" t="str">
        <f t="shared" si="18"/>
        <v>Menifee 2014</v>
      </c>
      <c r="E1271" s="91">
        <v>1488</v>
      </c>
      <c r="F1271" s="363">
        <v>1</v>
      </c>
      <c r="G1271" s="91">
        <v>0</v>
      </c>
      <c r="H1271" s="91">
        <v>1</v>
      </c>
      <c r="I1271" s="90"/>
      <c r="J1271" s="91">
        <v>1007</v>
      </c>
      <c r="K1271" s="363">
        <v>1</v>
      </c>
      <c r="L1271" s="91">
        <v>0</v>
      </c>
      <c r="M1271" s="91">
        <v>1</v>
      </c>
      <c r="N1271" s="90"/>
      <c r="O1271" s="91">
        <v>1140</v>
      </c>
      <c r="P1271" s="91">
        <v>158</v>
      </c>
      <c r="Q1271" s="90"/>
      <c r="R1271" s="91">
        <v>2610</v>
      </c>
      <c r="S1271" s="91">
        <v>181</v>
      </c>
      <c r="T1271" s="90">
        <v>1</v>
      </c>
      <c r="U1271" s="91">
        <v>6245</v>
      </c>
      <c r="V1271" s="91">
        <v>341</v>
      </c>
    </row>
    <row r="1272" spans="1:22">
      <c r="A1272" s="92" t="s">
        <v>880</v>
      </c>
      <c r="B1272" s="16" t="str">
        <f>VLOOKUP(A1272,'Planning Periods'!$E$2:$N$540,10,FALSE)</f>
        <v>10/15/2021 - 10/15/2029</v>
      </c>
      <c r="C1272" s="91">
        <v>2015</v>
      </c>
      <c r="D1272" s="91" t="str">
        <f t="shared" si="18"/>
        <v>Menifee 2015</v>
      </c>
      <c r="E1272" s="91">
        <v>1488</v>
      </c>
      <c r="F1272" s="363">
        <v>4</v>
      </c>
      <c r="G1272" s="91">
        <v>0</v>
      </c>
      <c r="H1272" s="91">
        <v>4</v>
      </c>
      <c r="I1272" s="90"/>
      <c r="J1272" s="91">
        <v>1007</v>
      </c>
      <c r="K1272" s="363">
        <v>0</v>
      </c>
      <c r="L1272" s="91">
        <v>0</v>
      </c>
      <c r="M1272" s="91">
        <v>0</v>
      </c>
      <c r="N1272" s="90"/>
      <c r="O1272" s="91">
        <v>1140</v>
      </c>
      <c r="P1272" s="91">
        <v>193</v>
      </c>
      <c r="Q1272" s="90"/>
      <c r="R1272" s="91">
        <v>2610</v>
      </c>
      <c r="S1272" s="91">
        <v>215</v>
      </c>
      <c r="T1272" s="90">
        <v>0</v>
      </c>
      <c r="U1272" s="91">
        <v>6245</v>
      </c>
      <c r="V1272" s="91">
        <v>412</v>
      </c>
    </row>
    <row r="1273" spans="1:22">
      <c r="A1273" s="92" t="s">
        <v>880</v>
      </c>
      <c r="B1273" s="16" t="str">
        <f>VLOOKUP(A1273,'Planning Periods'!$E$2:$N$540,10,FALSE)</f>
        <v>10/15/2021 - 10/15/2029</v>
      </c>
      <c r="C1273" s="91">
        <v>2016</v>
      </c>
      <c r="D1273" s="91" t="str">
        <f t="shared" si="18"/>
        <v>Menifee 2016</v>
      </c>
      <c r="E1273" s="91">
        <v>1488</v>
      </c>
      <c r="F1273" s="363">
        <v>3</v>
      </c>
      <c r="G1273" s="91">
        <v>0</v>
      </c>
      <c r="H1273" s="91">
        <v>3</v>
      </c>
      <c r="I1273" s="90"/>
      <c r="J1273" s="91">
        <v>1007</v>
      </c>
      <c r="K1273" s="363">
        <v>2</v>
      </c>
      <c r="L1273" s="91">
        <v>0</v>
      </c>
      <c r="M1273" s="91">
        <v>2</v>
      </c>
      <c r="N1273" s="90"/>
      <c r="O1273" s="91">
        <v>1140</v>
      </c>
      <c r="P1273" s="91">
        <v>184</v>
      </c>
      <c r="Q1273" s="90"/>
      <c r="R1273" s="91">
        <v>2610</v>
      </c>
      <c r="S1273" s="91">
        <v>349</v>
      </c>
      <c r="T1273" s="90">
        <v>2</v>
      </c>
      <c r="U1273" s="91">
        <v>6245</v>
      </c>
      <c r="V1273" s="91">
        <v>538</v>
      </c>
    </row>
    <row r="1274" spans="1:22">
      <c r="A1274" s="92" t="s">
        <v>880</v>
      </c>
      <c r="B1274" s="16" t="str">
        <f>VLOOKUP(A1274,'Planning Periods'!$E$2:$N$540,10,FALSE)</f>
        <v>10/15/2021 - 10/15/2029</v>
      </c>
      <c r="C1274" s="91">
        <v>2017</v>
      </c>
      <c r="D1274" s="91" t="str">
        <f t="shared" si="18"/>
        <v>Menifee 2017</v>
      </c>
      <c r="E1274" s="91">
        <v>1488</v>
      </c>
      <c r="F1274" s="363">
        <v>3</v>
      </c>
      <c r="G1274" s="91">
        <v>0</v>
      </c>
      <c r="H1274" s="91">
        <v>3</v>
      </c>
      <c r="I1274" s="90"/>
      <c r="J1274" s="91">
        <v>1007</v>
      </c>
      <c r="K1274" s="363">
        <v>9</v>
      </c>
      <c r="L1274" s="91">
        <v>0</v>
      </c>
      <c r="M1274" s="91">
        <v>9</v>
      </c>
      <c r="N1274" s="90"/>
      <c r="O1274" s="91">
        <v>1140</v>
      </c>
      <c r="P1274" s="91">
        <v>168</v>
      </c>
      <c r="Q1274" s="90"/>
      <c r="R1274" s="91">
        <v>2610</v>
      </c>
      <c r="S1274" s="91">
        <v>514</v>
      </c>
      <c r="T1274" s="90">
        <v>9</v>
      </c>
      <c r="U1274" s="91">
        <v>6245</v>
      </c>
      <c r="V1274" s="91">
        <v>694</v>
      </c>
    </row>
    <row r="1275" spans="1:22">
      <c r="A1275" s="92" t="s">
        <v>1239</v>
      </c>
      <c r="B1275" s="16" t="str">
        <f>VLOOKUP(A1275,'Planning Periods'!$E$2:$N$540,10,FALSE)</f>
        <v>01/31/2023 - 01/31/2031</v>
      </c>
      <c r="C1275" s="91">
        <v>2014</v>
      </c>
      <c r="D1275" s="91" t="str">
        <f t="shared" si="18"/>
        <v>Menlo Park 2014</v>
      </c>
      <c r="E1275" s="91" t="s">
        <v>1307</v>
      </c>
      <c r="F1275" s="363" t="s">
        <v>1307</v>
      </c>
      <c r="G1275" s="91" t="s">
        <v>1307</v>
      </c>
      <c r="H1275" s="91" t="s">
        <v>1307</v>
      </c>
      <c r="I1275" s="90"/>
      <c r="J1275" s="91" t="s">
        <v>1307</v>
      </c>
      <c r="K1275" s="363" t="s">
        <v>1307</v>
      </c>
      <c r="L1275" s="91" t="s">
        <v>1307</v>
      </c>
      <c r="M1275" s="91" t="s">
        <v>1307</v>
      </c>
      <c r="N1275" s="90"/>
      <c r="O1275" s="91" t="s">
        <v>1307</v>
      </c>
      <c r="P1275" s="91" t="s">
        <v>1307</v>
      </c>
      <c r="Q1275" s="90"/>
      <c r="R1275" s="91" t="s">
        <v>1307</v>
      </c>
      <c r="S1275" s="91" t="s">
        <v>1307</v>
      </c>
      <c r="T1275" s="90" t="s">
        <v>1307</v>
      </c>
      <c r="U1275" s="91" t="s">
        <v>1307</v>
      </c>
      <c r="V1275" s="91" t="s">
        <v>1307</v>
      </c>
    </row>
    <row r="1276" spans="1:22">
      <c r="A1276" s="92" t="s">
        <v>1239</v>
      </c>
      <c r="B1276" s="16" t="str">
        <f>VLOOKUP(A1276,'Planning Periods'!$E$2:$N$540,10,FALSE)</f>
        <v>01/31/2023 - 01/31/2031</v>
      </c>
      <c r="C1276" s="91">
        <v>2015</v>
      </c>
      <c r="D1276" s="91" t="str">
        <f t="shared" si="18"/>
        <v>Menlo Park 2015</v>
      </c>
      <c r="E1276" s="91">
        <v>233</v>
      </c>
      <c r="F1276" s="363">
        <v>85</v>
      </c>
      <c r="G1276" s="91">
        <v>84</v>
      </c>
      <c r="H1276" s="91">
        <v>1</v>
      </c>
      <c r="I1276" s="90"/>
      <c r="J1276" s="91">
        <v>129</v>
      </c>
      <c r="K1276" s="363">
        <v>22</v>
      </c>
      <c r="L1276" s="91">
        <v>20</v>
      </c>
      <c r="M1276" s="91">
        <v>2</v>
      </c>
      <c r="N1276" s="90"/>
      <c r="O1276" s="91">
        <v>143</v>
      </c>
      <c r="P1276" s="91">
        <v>0</v>
      </c>
      <c r="Q1276" s="90"/>
      <c r="R1276" s="91">
        <v>150</v>
      </c>
      <c r="S1276" s="91">
        <v>712</v>
      </c>
      <c r="T1276" s="90">
        <v>2</v>
      </c>
      <c r="U1276" s="91">
        <v>655</v>
      </c>
      <c r="V1276" s="91">
        <v>819</v>
      </c>
    </row>
    <row r="1277" spans="1:22">
      <c r="A1277" s="92" t="s">
        <v>1239</v>
      </c>
      <c r="B1277" s="16" t="str">
        <f>VLOOKUP(A1277,'Planning Periods'!$E$2:$N$540,10,FALSE)</f>
        <v>01/31/2023 - 01/31/2031</v>
      </c>
      <c r="C1277" s="91">
        <v>2016</v>
      </c>
      <c r="D1277" s="91" t="str">
        <f t="shared" si="18"/>
        <v>Menlo Park 2016</v>
      </c>
      <c r="E1277" s="91">
        <v>233</v>
      </c>
      <c r="F1277" s="363">
        <v>45</v>
      </c>
      <c r="G1277" s="91">
        <v>42</v>
      </c>
      <c r="H1277" s="91">
        <v>3</v>
      </c>
      <c r="I1277" s="90"/>
      <c r="J1277" s="91">
        <v>129</v>
      </c>
      <c r="K1277" s="363">
        <v>4</v>
      </c>
      <c r="L1277" s="91">
        <v>0</v>
      </c>
      <c r="M1277" s="91">
        <v>4</v>
      </c>
      <c r="N1277" s="90"/>
      <c r="O1277" s="91">
        <v>143</v>
      </c>
      <c r="P1277" s="91">
        <v>0</v>
      </c>
      <c r="Q1277" s="90"/>
      <c r="R1277" s="91">
        <v>150</v>
      </c>
      <c r="S1277" s="91">
        <v>17</v>
      </c>
      <c r="T1277" s="90">
        <v>4</v>
      </c>
      <c r="U1277" s="91">
        <v>655</v>
      </c>
      <c r="V1277" s="91">
        <v>66</v>
      </c>
    </row>
    <row r="1278" spans="1:22">
      <c r="A1278" s="92" t="s">
        <v>1239</v>
      </c>
      <c r="B1278" s="16" t="str">
        <f>VLOOKUP(A1278,'Planning Periods'!$E$2:$N$540,10,FALSE)</f>
        <v>01/31/2023 - 01/31/2031</v>
      </c>
      <c r="C1278" s="91">
        <v>2017</v>
      </c>
      <c r="D1278" s="91" t="str">
        <f t="shared" si="18"/>
        <v>Menlo Park 2017</v>
      </c>
      <c r="E1278" s="91">
        <v>233</v>
      </c>
      <c r="F1278" s="363">
        <v>8</v>
      </c>
      <c r="G1278" s="91">
        <v>0</v>
      </c>
      <c r="H1278" s="91">
        <v>8</v>
      </c>
      <c r="I1278" s="90"/>
      <c r="J1278" s="91">
        <v>129</v>
      </c>
      <c r="K1278" s="363">
        <v>6</v>
      </c>
      <c r="L1278" s="91">
        <v>2</v>
      </c>
      <c r="M1278" s="91">
        <v>4</v>
      </c>
      <c r="N1278" s="90"/>
      <c r="O1278" s="91">
        <v>143</v>
      </c>
      <c r="P1278" s="91">
        <v>1</v>
      </c>
      <c r="Q1278" s="90"/>
      <c r="R1278" s="91">
        <v>150</v>
      </c>
      <c r="S1278" s="91">
        <v>20</v>
      </c>
      <c r="T1278" s="90">
        <v>4</v>
      </c>
      <c r="U1278" s="91">
        <v>655</v>
      </c>
      <c r="V1278" s="91">
        <v>35</v>
      </c>
    </row>
    <row r="1279" spans="1:22">
      <c r="A1279" s="92" t="s">
        <v>1240</v>
      </c>
      <c r="B1279" s="16" t="str">
        <f>VLOOKUP(A1279,'Planning Periods'!$E$2:$N$540,10,FALSE)</f>
        <v>03/31/2016 - 03/31/2024</v>
      </c>
      <c r="C1279" s="91">
        <v>2014</v>
      </c>
      <c r="D1279" s="91" t="str">
        <f t="shared" si="18"/>
        <v>Merced 2014</v>
      </c>
      <c r="E1279" s="91" t="s">
        <v>1307</v>
      </c>
      <c r="F1279" s="363" t="s">
        <v>1307</v>
      </c>
      <c r="G1279" s="91" t="s">
        <v>1307</v>
      </c>
      <c r="H1279" s="91" t="s">
        <v>1307</v>
      </c>
      <c r="I1279" s="90"/>
      <c r="J1279" s="91" t="s">
        <v>1307</v>
      </c>
      <c r="K1279" s="363" t="s">
        <v>1307</v>
      </c>
      <c r="L1279" s="91" t="s">
        <v>1307</v>
      </c>
      <c r="M1279" s="91" t="s">
        <v>1307</v>
      </c>
      <c r="N1279" s="90"/>
      <c r="O1279" s="91" t="s">
        <v>1307</v>
      </c>
      <c r="P1279" s="91" t="s">
        <v>1307</v>
      </c>
      <c r="Q1279" s="90"/>
      <c r="R1279" s="91" t="s">
        <v>1307</v>
      </c>
      <c r="S1279" s="91" t="s">
        <v>1307</v>
      </c>
      <c r="T1279" s="90" t="s">
        <v>1307</v>
      </c>
      <c r="U1279" s="91" t="s">
        <v>1307</v>
      </c>
      <c r="V1279" s="91" t="s">
        <v>1307</v>
      </c>
    </row>
    <row r="1280" spans="1:22">
      <c r="A1280" s="92" t="s">
        <v>1240</v>
      </c>
      <c r="B1280" s="16" t="str">
        <f>VLOOKUP(A1280,'Planning Periods'!$E$2:$N$540,10,FALSE)</f>
        <v>03/31/2016 - 03/31/2024</v>
      </c>
      <c r="C1280" s="91">
        <v>2015</v>
      </c>
      <c r="D1280" s="91" t="str">
        <f t="shared" si="18"/>
        <v>Merced 2015</v>
      </c>
      <c r="E1280" s="91" t="s">
        <v>1307</v>
      </c>
      <c r="F1280" s="363" t="s">
        <v>1307</v>
      </c>
      <c r="G1280" s="91" t="s">
        <v>1307</v>
      </c>
      <c r="H1280" s="91" t="s">
        <v>1307</v>
      </c>
      <c r="I1280" s="90"/>
      <c r="J1280" s="91" t="s">
        <v>1307</v>
      </c>
      <c r="K1280" s="363" t="s">
        <v>1307</v>
      </c>
      <c r="L1280" s="91" t="s">
        <v>1307</v>
      </c>
      <c r="M1280" s="91" t="s">
        <v>1307</v>
      </c>
      <c r="N1280" s="90"/>
      <c r="O1280" s="91" t="s">
        <v>1307</v>
      </c>
      <c r="P1280" s="91" t="s">
        <v>1307</v>
      </c>
      <c r="Q1280" s="90"/>
      <c r="R1280" s="91" t="s">
        <v>1307</v>
      </c>
      <c r="S1280" s="91" t="s">
        <v>1307</v>
      </c>
      <c r="T1280" s="90" t="s">
        <v>1307</v>
      </c>
      <c r="U1280" s="91" t="s">
        <v>1307</v>
      </c>
      <c r="V1280" s="91" t="s">
        <v>1307</v>
      </c>
    </row>
    <row r="1281" spans="1:22">
      <c r="A1281" s="92" t="s">
        <v>1240</v>
      </c>
      <c r="B1281" s="16" t="str">
        <f>VLOOKUP(A1281,'Planning Periods'!$E$2:$N$540,10,FALSE)</f>
        <v>03/31/2016 - 03/31/2024</v>
      </c>
      <c r="C1281" s="91">
        <v>2016</v>
      </c>
      <c r="D1281" s="91" t="str">
        <f t="shared" si="18"/>
        <v>Merced 2016</v>
      </c>
      <c r="E1281" s="91" t="s">
        <v>1307</v>
      </c>
      <c r="F1281" s="363" t="s">
        <v>1307</v>
      </c>
      <c r="G1281" s="91" t="s">
        <v>1307</v>
      </c>
      <c r="H1281" s="91" t="s">
        <v>1307</v>
      </c>
      <c r="I1281" s="90"/>
      <c r="J1281" s="91" t="s">
        <v>1307</v>
      </c>
      <c r="K1281" s="363" t="s">
        <v>1307</v>
      </c>
      <c r="L1281" s="91" t="s">
        <v>1307</v>
      </c>
      <c r="M1281" s="91" t="s">
        <v>1307</v>
      </c>
      <c r="N1281" s="90"/>
      <c r="O1281" s="91" t="s">
        <v>1307</v>
      </c>
      <c r="P1281" s="91" t="s">
        <v>1307</v>
      </c>
      <c r="Q1281" s="90"/>
      <c r="R1281" s="91" t="s">
        <v>1307</v>
      </c>
      <c r="S1281" s="91" t="s">
        <v>1307</v>
      </c>
      <c r="T1281" s="90" t="s">
        <v>1307</v>
      </c>
      <c r="U1281" s="91" t="s">
        <v>1307</v>
      </c>
      <c r="V1281" s="91" t="s">
        <v>1307</v>
      </c>
    </row>
    <row r="1282" spans="1:22">
      <c r="A1282" s="92" t="s">
        <v>1240</v>
      </c>
      <c r="B1282" s="16" t="str">
        <f>VLOOKUP(A1282,'Planning Periods'!$E$2:$N$540,10,FALSE)</f>
        <v>03/31/2016 - 03/31/2024</v>
      </c>
      <c r="C1282" s="91">
        <v>2017</v>
      </c>
      <c r="D1282" s="91" t="str">
        <f t="shared" si="18"/>
        <v>Merced 2017</v>
      </c>
      <c r="E1282" s="91">
        <v>1085</v>
      </c>
      <c r="F1282" s="363">
        <v>0</v>
      </c>
      <c r="G1282" s="91">
        <v>0</v>
      </c>
      <c r="H1282" s="91">
        <v>0</v>
      </c>
      <c r="I1282" s="90"/>
      <c r="J1282" s="91">
        <v>775</v>
      </c>
      <c r="K1282" s="363">
        <v>0</v>
      </c>
      <c r="L1282" s="91">
        <v>0</v>
      </c>
      <c r="M1282" s="91">
        <v>0</v>
      </c>
      <c r="N1282" s="90"/>
      <c r="O1282" s="91">
        <v>711</v>
      </c>
      <c r="P1282" s="91">
        <v>145</v>
      </c>
      <c r="Q1282" s="90"/>
      <c r="R1282" s="91">
        <v>1885</v>
      </c>
      <c r="S1282" s="91">
        <v>82</v>
      </c>
      <c r="T1282" s="90">
        <v>0</v>
      </c>
      <c r="U1282" s="91">
        <v>4456</v>
      </c>
      <c r="V1282" s="91">
        <v>227</v>
      </c>
    </row>
    <row r="1283" spans="1:22">
      <c r="A1283" s="92" t="s">
        <v>1238</v>
      </c>
      <c r="B1283" s="16" t="str">
        <f>VLOOKUP(A1283,'Planning Periods'!$E$2:$N$540,10,FALSE)</f>
        <v>03/31/2016 - 03/31/2024</v>
      </c>
      <c r="C1283" s="91">
        <v>2014</v>
      </c>
      <c r="D1283" s="91" t="str">
        <f t="shared" si="18"/>
        <v>Merced County - Unincorporated 2014</v>
      </c>
      <c r="E1283" s="91" t="s">
        <v>1307</v>
      </c>
      <c r="F1283" s="363" t="s">
        <v>1307</v>
      </c>
      <c r="G1283" s="91" t="s">
        <v>1307</v>
      </c>
      <c r="H1283" s="91" t="s">
        <v>1307</v>
      </c>
      <c r="I1283" s="90"/>
      <c r="J1283" s="91" t="s">
        <v>1307</v>
      </c>
      <c r="K1283" s="363" t="s">
        <v>1307</v>
      </c>
      <c r="L1283" s="91" t="s">
        <v>1307</v>
      </c>
      <c r="M1283" s="91" t="s">
        <v>1307</v>
      </c>
      <c r="N1283" s="90"/>
      <c r="O1283" s="91" t="s">
        <v>1307</v>
      </c>
      <c r="P1283" s="91" t="s">
        <v>1307</v>
      </c>
      <c r="Q1283" s="90"/>
      <c r="R1283" s="91" t="s">
        <v>1307</v>
      </c>
      <c r="S1283" s="91" t="s">
        <v>1307</v>
      </c>
      <c r="T1283" s="90" t="s">
        <v>1307</v>
      </c>
      <c r="U1283" s="91" t="s">
        <v>1307</v>
      </c>
      <c r="V1283" s="91" t="s">
        <v>1307</v>
      </c>
    </row>
    <row r="1284" spans="1:22">
      <c r="A1284" s="92" t="s">
        <v>1238</v>
      </c>
      <c r="B1284" s="16" t="str">
        <f>VLOOKUP(A1284,'Planning Periods'!$E$2:$N$540,10,FALSE)</f>
        <v>03/31/2016 - 03/31/2024</v>
      </c>
      <c r="C1284" s="91">
        <v>2015</v>
      </c>
      <c r="D1284" s="91" t="str">
        <f t="shared" si="18"/>
        <v>Merced County - Unincorporated 2015</v>
      </c>
      <c r="E1284" s="91" t="s">
        <v>1307</v>
      </c>
      <c r="F1284" s="363" t="s">
        <v>1307</v>
      </c>
      <c r="G1284" s="91" t="s">
        <v>1307</v>
      </c>
      <c r="H1284" s="91" t="s">
        <v>1307</v>
      </c>
      <c r="I1284" s="90"/>
      <c r="J1284" s="91" t="s">
        <v>1307</v>
      </c>
      <c r="K1284" s="363" t="s">
        <v>1307</v>
      </c>
      <c r="L1284" s="91" t="s">
        <v>1307</v>
      </c>
      <c r="M1284" s="91" t="s">
        <v>1307</v>
      </c>
      <c r="N1284" s="90"/>
      <c r="O1284" s="91" t="s">
        <v>1307</v>
      </c>
      <c r="P1284" s="91" t="s">
        <v>1307</v>
      </c>
      <c r="Q1284" s="90"/>
      <c r="R1284" s="91" t="s">
        <v>1307</v>
      </c>
      <c r="S1284" s="91" t="s">
        <v>1307</v>
      </c>
      <c r="T1284" s="90" t="s">
        <v>1307</v>
      </c>
      <c r="U1284" s="91" t="s">
        <v>1307</v>
      </c>
      <c r="V1284" s="91" t="s">
        <v>1307</v>
      </c>
    </row>
    <row r="1285" spans="1:22">
      <c r="A1285" s="92" t="s">
        <v>1238</v>
      </c>
      <c r="B1285" s="16" t="str">
        <f>VLOOKUP(A1285,'Planning Periods'!$E$2:$N$540,10,FALSE)</f>
        <v>03/31/2016 - 03/31/2024</v>
      </c>
      <c r="C1285" s="91">
        <v>2016</v>
      </c>
      <c r="D1285" s="91" t="str">
        <f t="shared" si="18"/>
        <v>Merced County - Unincorporated 2016</v>
      </c>
      <c r="E1285" s="91">
        <v>1085</v>
      </c>
      <c r="F1285" s="363">
        <v>0</v>
      </c>
      <c r="G1285" s="91">
        <v>0</v>
      </c>
      <c r="H1285" s="91">
        <v>0</v>
      </c>
      <c r="I1285" s="90"/>
      <c r="J1285" s="91">
        <v>775</v>
      </c>
      <c r="K1285" s="363">
        <v>0</v>
      </c>
      <c r="L1285" s="91">
        <v>0</v>
      </c>
      <c r="M1285" s="91">
        <v>0</v>
      </c>
      <c r="N1285" s="90"/>
      <c r="O1285" s="91">
        <v>711</v>
      </c>
      <c r="P1285" s="91">
        <v>37</v>
      </c>
      <c r="Q1285" s="90"/>
      <c r="R1285" s="91">
        <v>1885</v>
      </c>
      <c r="S1285" s="91">
        <v>137</v>
      </c>
      <c r="T1285" s="90">
        <v>0</v>
      </c>
      <c r="U1285" s="91">
        <v>4456</v>
      </c>
      <c r="V1285" s="91">
        <v>174</v>
      </c>
    </row>
    <row r="1286" spans="1:22">
      <c r="A1286" s="92" t="s">
        <v>1238</v>
      </c>
      <c r="B1286" s="16" t="str">
        <f>VLOOKUP(A1286,'Planning Periods'!$E$2:$N$540,10,FALSE)</f>
        <v>03/31/2016 - 03/31/2024</v>
      </c>
      <c r="C1286" s="91">
        <v>2017</v>
      </c>
      <c r="D1286" s="91" t="str">
        <f t="shared" si="18"/>
        <v>Merced County - Unincorporated 2017</v>
      </c>
      <c r="E1286" s="91">
        <v>1085</v>
      </c>
      <c r="F1286" s="363">
        <v>0</v>
      </c>
      <c r="G1286" s="91">
        <v>0</v>
      </c>
      <c r="H1286" s="91">
        <v>0</v>
      </c>
      <c r="I1286" s="90"/>
      <c r="J1286" s="91">
        <v>775</v>
      </c>
      <c r="K1286" s="363">
        <v>0</v>
      </c>
      <c r="L1286" s="91">
        <v>0</v>
      </c>
      <c r="M1286" s="91">
        <v>0</v>
      </c>
      <c r="N1286" s="90"/>
      <c r="O1286" s="91">
        <v>711</v>
      </c>
      <c r="P1286" s="91">
        <v>52</v>
      </c>
      <c r="Q1286" s="90"/>
      <c r="R1286" s="91">
        <v>1885</v>
      </c>
      <c r="S1286" s="91">
        <v>118</v>
      </c>
      <c r="T1286" s="90">
        <v>0</v>
      </c>
      <c r="U1286" s="91">
        <v>4456</v>
      </c>
      <c r="V1286" s="91">
        <v>170</v>
      </c>
    </row>
    <row r="1287" spans="1:22">
      <c r="A1287" s="92" t="s">
        <v>1235</v>
      </c>
      <c r="B1287" s="16" t="str">
        <f>VLOOKUP(A1287,'Planning Periods'!$E$2:$N$540,10,FALSE)</f>
        <v>01/31/2023 - 01/31/2031</v>
      </c>
      <c r="C1287" s="91">
        <v>2014</v>
      </c>
      <c r="D1287" s="91" t="str">
        <f t="shared" si="18"/>
        <v>Mill Valley 2014</v>
      </c>
      <c r="E1287" s="91">
        <v>41</v>
      </c>
      <c r="F1287" s="363">
        <v>3</v>
      </c>
      <c r="G1287" s="91">
        <v>1</v>
      </c>
      <c r="H1287" s="91">
        <v>2</v>
      </c>
      <c r="I1287" s="90"/>
      <c r="J1287" s="91">
        <v>24</v>
      </c>
      <c r="K1287" s="363">
        <v>3</v>
      </c>
      <c r="L1287" s="91">
        <v>0</v>
      </c>
      <c r="M1287" s="91">
        <v>3</v>
      </c>
      <c r="N1287" s="90"/>
      <c r="O1287" s="91">
        <v>26</v>
      </c>
      <c r="P1287" s="91">
        <v>1</v>
      </c>
      <c r="Q1287" s="90"/>
      <c r="R1287" s="91">
        <v>38</v>
      </c>
      <c r="S1287" s="91">
        <v>3</v>
      </c>
      <c r="T1287" s="90">
        <v>3</v>
      </c>
      <c r="U1287" s="91">
        <v>129</v>
      </c>
      <c r="V1287" s="91">
        <v>10</v>
      </c>
    </row>
    <row r="1288" spans="1:22">
      <c r="A1288" s="92" t="s">
        <v>1235</v>
      </c>
      <c r="B1288" s="16" t="str">
        <f>VLOOKUP(A1288,'Planning Periods'!$E$2:$N$540,10,FALSE)</f>
        <v>01/31/2023 - 01/31/2031</v>
      </c>
      <c r="C1288" s="91">
        <v>2015</v>
      </c>
      <c r="D1288" s="91" t="str">
        <f t="shared" si="18"/>
        <v>Mill Valley 2015</v>
      </c>
      <c r="E1288" s="91">
        <v>41</v>
      </c>
      <c r="F1288" s="363">
        <v>6</v>
      </c>
      <c r="G1288" s="91">
        <v>0</v>
      </c>
      <c r="H1288" s="91">
        <v>6</v>
      </c>
      <c r="I1288" s="90"/>
      <c r="J1288" s="91">
        <v>24</v>
      </c>
      <c r="K1288" s="363">
        <v>8</v>
      </c>
      <c r="L1288" s="91">
        <v>0</v>
      </c>
      <c r="M1288" s="91">
        <v>8</v>
      </c>
      <c r="N1288" s="90"/>
      <c r="O1288" s="91">
        <v>26</v>
      </c>
      <c r="P1288" s="91">
        <v>3</v>
      </c>
      <c r="Q1288" s="90"/>
      <c r="R1288" s="91">
        <v>38</v>
      </c>
      <c r="S1288" s="91">
        <v>9</v>
      </c>
      <c r="T1288" s="90">
        <v>8</v>
      </c>
      <c r="U1288" s="91">
        <v>129</v>
      </c>
      <c r="V1288" s="91">
        <v>26</v>
      </c>
    </row>
    <row r="1289" spans="1:22">
      <c r="A1289" s="92" t="s">
        <v>1235</v>
      </c>
      <c r="B1289" s="16" t="str">
        <f>VLOOKUP(A1289,'Planning Periods'!$E$2:$N$540,10,FALSE)</f>
        <v>01/31/2023 - 01/31/2031</v>
      </c>
      <c r="C1289" s="91">
        <v>2016</v>
      </c>
      <c r="D1289" s="91" t="str">
        <f t="shared" si="18"/>
        <v>Mill Valley 2016</v>
      </c>
      <c r="E1289" s="91">
        <v>41</v>
      </c>
      <c r="F1289" s="363">
        <v>4</v>
      </c>
      <c r="G1289" s="91">
        <v>0</v>
      </c>
      <c r="H1289" s="91">
        <v>4</v>
      </c>
      <c r="I1289" s="90"/>
      <c r="J1289" s="91">
        <v>24</v>
      </c>
      <c r="K1289" s="363">
        <v>3</v>
      </c>
      <c r="L1289" s="91">
        <v>0</v>
      </c>
      <c r="M1289" s="91">
        <v>3</v>
      </c>
      <c r="N1289" s="90"/>
      <c r="O1289" s="91">
        <v>26</v>
      </c>
      <c r="P1289" s="91">
        <v>2</v>
      </c>
      <c r="Q1289" s="90"/>
      <c r="R1289" s="91">
        <v>38</v>
      </c>
      <c r="S1289" s="91">
        <v>2</v>
      </c>
      <c r="T1289" s="90">
        <v>3</v>
      </c>
      <c r="U1289" s="91">
        <v>129</v>
      </c>
      <c r="V1289" s="91">
        <v>11</v>
      </c>
    </row>
    <row r="1290" spans="1:22">
      <c r="A1290" s="92" t="s">
        <v>1235</v>
      </c>
      <c r="B1290" s="16" t="str">
        <f>VLOOKUP(A1290,'Planning Periods'!$E$2:$N$540,10,FALSE)</f>
        <v>01/31/2023 - 01/31/2031</v>
      </c>
      <c r="C1290" s="91">
        <v>2017</v>
      </c>
      <c r="D1290" s="91" t="str">
        <f t="shared" si="18"/>
        <v>Mill Valley 2017</v>
      </c>
      <c r="E1290" s="91">
        <v>41</v>
      </c>
      <c r="F1290" s="363">
        <v>6</v>
      </c>
      <c r="G1290" s="91">
        <v>0</v>
      </c>
      <c r="H1290" s="91">
        <v>6</v>
      </c>
      <c r="I1290" s="90"/>
      <c r="J1290" s="91">
        <v>24</v>
      </c>
      <c r="K1290" s="363">
        <v>6</v>
      </c>
      <c r="L1290" s="91">
        <v>0</v>
      </c>
      <c r="M1290" s="91">
        <v>6</v>
      </c>
      <c r="N1290" s="90"/>
      <c r="O1290" s="91">
        <v>26</v>
      </c>
      <c r="P1290" s="91">
        <v>5</v>
      </c>
      <c r="Q1290" s="90"/>
      <c r="R1290" s="91">
        <v>38</v>
      </c>
      <c r="S1290" s="91">
        <v>4</v>
      </c>
      <c r="T1290" s="90">
        <v>6</v>
      </c>
      <c r="U1290" s="91">
        <v>129</v>
      </c>
      <c r="V1290" s="91">
        <v>21</v>
      </c>
    </row>
    <row r="1291" spans="1:22">
      <c r="A1291" s="92" t="s">
        <v>1236</v>
      </c>
      <c r="B1291" s="16" t="str">
        <f>VLOOKUP(A1291,'Planning Periods'!$E$2:$N$540,10,FALSE)</f>
        <v>01/31/2023 - 01/31/2031</v>
      </c>
      <c r="C1291" s="91">
        <v>2014</v>
      </c>
      <c r="D1291" s="91" t="str">
        <f t="shared" ref="D1291:D1361" si="19">CONCATENATE(A1291," ",C1291)</f>
        <v>Millbrae 2014</v>
      </c>
      <c r="E1291" s="91" t="s">
        <v>1307</v>
      </c>
      <c r="F1291" s="363" t="s">
        <v>1307</v>
      </c>
      <c r="G1291" s="91" t="s">
        <v>1307</v>
      </c>
      <c r="H1291" s="91" t="s">
        <v>1307</v>
      </c>
      <c r="I1291" s="90"/>
      <c r="J1291" s="91" t="s">
        <v>1307</v>
      </c>
      <c r="K1291" s="363" t="s">
        <v>1307</v>
      </c>
      <c r="L1291" s="91" t="s">
        <v>1307</v>
      </c>
      <c r="M1291" s="91" t="s">
        <v>1307</v>
      </c>
      <c r="N1291" s="90"/>
      <c r="O1291" s="91" t="s">
        <v>1307</v>
      </c>
      <c r="P1291" s="91" t="s">
        <v>1307</v>
      </c>
      <c r="Q1291" s="90"/>
      <c r="R1291" s="91" t="s">
        <v>1307</v>
      </c>
      <c r="S1291" s="91" t="s">
        <v>1307</v>
      </c>
      <c r="T1291" s="90" t="s">
        <v>1307</v>
      </c>
      <c r="U1291" s="91" t="s">
        <v>1307</v>
      </c>
      <c r="V1291" s="91" t="s">
        <v>1307</v>
      </c>
    </row>
    <row r="1292" spans="1:22">
      <c r="A1292" s="92" t="s">
        <v>1236</v>
      </c>
      <c r="B1292" s="16" t="str">
        <f>VLOOKUP(A1292,'Planning Periods'!$E$2:$N$540,10,FALSE)</f>
        <v>01/31/2023 - 01/31/2031</v>
      </c>
      <c r="C1292" s="91">
        <v>2015</v>
      </c>
      <c r="D1292" s="91" t="str">
        <f t="shared" si="19"/>
        <v>Millbrae 2015</v>
      </c>
      <c r="E1292" s="91" t="s">
        <v>1307</v>
      </c>
      <c r="F1292" s="363" t="s">
        <v>1307</v>
      </c>
      <c r="G1292" s="91" t="s">
        <v>1307</v>
      </c>
      <c r="H1292" s="91" t="s">
        <v>1307</v>
      </c>
      <c r="I1292" s="90"/>
      <c r="J1292" s="91" t="s">
        <v>1307</v>
      </c>
      <c r="K1292" s="363" t="s">
        <v>1307</v>
      </c>
      <c r="L1292" s="91" t="s">
        <v>1307</v>
      </c>
      <c r="M1292" s="91" t="s">
        <v>1307</v>
      </c>
      <c r="N1292" s="90"/>
      <c r="O1292" s="91" t="s">
        <v>1307</v>
      </c>
      <c r="P1292" s="91" t="s">
        <v>1307</v>
      </c>
      <c r="Q1292" s="90"/>
      <c r="R1292" s="91" t="s">
        <v>1307</v>
      </c>
      <c r="S1292" s="91" t="s">
        <v>1307</v>
      </c>
      <c r="T1292" s="90" t="s">
        <v>1307</v>
      </c>
      <c r="U1292" s="91" t="s">
        <v>1307</v>
      </c>
      <c r="V1292" s="91" t="s">
        <v>1307</v>
      </c>
    </row>
    <row r="1293" spans="1:22">
      <c r="A1293" s="92" t="s">
        <v>1236</v>
      </c>
      <c r="B1293" s="16" t="str">
        <f>VLOOKUP(A1293,'Planning Periods'!$E$2:$N$540,10,FALSE)</f>
        <v>01/31/2023 - 01/31/2031</v>
      </c>
      <c r="C1293" s="91">
        <v>2016</v>
      </c>
      <c r="D1293" s="91" t="str">
        <f t="shared" si="19"/>
        <v>Millbrae 2016</v>
      </c>
      <c r="E1293" s="91">
        <v>193</v>
      </c>
      <c r="F1293" s="363">
        <v>0</v>
      </c>
      <c r="G1293" s="91">
        <v>0</v>
      </c>
      <c r="H1293" s="91">
        <v>0</v>
      </c>
      <c r="I1293" s="90"/>
      <c r="J1293" s="91">
        <v>101</v>
      </c>
      <c r="K1293" s="363">
        <v>0</v>
      </c>
      <c r="L1293" s="91">
        <v>0</v>
      </c>
      <c r="M1293" s="91">
        <v>0</v>
      </c>
      <c r="N1293" s="90"/>
      <c r="O1293" s="91">
        <v>112</v>
      </c>
      <c r="P1293" s="91">
        <v>0</v>
      </c>
      <c r="Q1293" s="90"/>
      <c r="R1293" s="91">
        <v>257</v>
      </c>
      <c r="S1293" s="91">
        <v>0</v>
      </c>
      <c r="T1293" s="90">
        <v>0</v>
      </c>
      <c r="U1293" s="91">
        <v>663</v>
      </c>
      <c r="V1293" s="91">
        <v>0</v>
      </c>
    </row>
    <row r="1294" spans="1:22">
      <c r="A1294" s="92" t="s">
        <v>1236</v>
      </c>
      <c r="B1294" s="16" t="str">
        <f>VLOOKUP(A1294,'Planning Periods'!$E$2:$N$540,10,FALSE)</f>
        <v>01/31/2023 - 01/31/2031</v>
      </c>
      <c r="C1294" s="91">
        <v>2017</v>
      </c>
      <c r="D1294" s="91" t="str">
        <f t="shared" si="19"/>
        <v>Millbrae 2017</v>
      </c>
      <c r="E1294" s="91">
        <v>193</v>
      </c>
      <c r="F1294" s="363">
        <v>0</v>
      </c>
      <c r="G1294" s="91">
        <v>0</v>
      </c>
      <c r="H1294" s="91">
        <v>0</v>
      </c>
      <c r="I1294" s="90"/>
      <c r="J1294" s="91">
        <v>101</v>
      </c>
      <c r="K1294" s="363">
        <v>0</v>
      </c>
      <c r="L1294" s="91">
        <v>0</v>
      </c>
      <c r="M1294" s="91">
        <v>0</v>
      </c>
      <c r="N1294" s="90"/>
      <c r="O1294" s="91">
        <v>112</v>
      </c>
      <c r="P1294" s="91">
        <v>0</v>
      </c>
      <c r="Q1294" s="90"/>
      <c r="R1294" s="91">
        <v>257</v>
      </c>
      <c r="S1294" s="91">
        <v>3</v>
      </c>
      <c r="T1294" s="90">
        <v>0</v>
      </c>
      <c r="U1294" s="91">
        <v>663</v>
      </c>
      <c r="V1294" s="91">
        <v>3</v>
      </c>
    </row>
    <row r="1295" spans="1:22">
      <c r="A1295" s="92" t="s">
        <v>1237</v>
      </c>
      <c r="B1295" s="16" t="str">
        <f>VLOOKUP(A1295,'Planning Periods'!$E$2:$N$540,10,FALSE)</f>
        <v>01/31/2023 - 01/31/2031</v>
      </c>
      <c r="C1295" s="91">
        <v>2014</v>
      </c>
      <c r="D1295" s="91" t="str">
        <f t="shared" si="19"/>
        <v>Milpitas 2014</v>
      </c>
      <c r="E1295" s="91">
        <v>1004</v>
      </c>
      <c r="F1295" s="363">
        <v>0</v>
      </c>
      <c r="G1295" s="91">
        <v>0</v>
      </c>
      <c r="H1295" s="91">
        <v>0</v>
      </c>
      <c r="I1295" s="90"/>
      <c r="J1295" s="91">
        <v>570</v>
      </c>
      <c r="K1295" s="363">
        <v>0</v>
      </c>
      <c r="L1295" s="91">
        <v>0</v>
      </c>
      <c r="M1295" s="91">
        <v>0</v>
      </c>
      <c r="N1295" s="90"/>
      <c r="O1295" s="91">
        <v>565</v>
      </c>
      <c r="P1295" s="91">
        <v>0</v>
      </c>
      <c r="Q1295" s="90"/>
      <c r="R1295" s="91">
        <v>1151</v>
      </c>
      <c r="S1295" s="91">
        <v>841</v>
      </c>
      <c r="T1295" s="90">
        <v>0</v>
      </c>
      <c r="U1295" s="91">
        <v>3290</v>
      </c>
      <c r="V1295" s="91">
        <v>841</v>
      </c>
    </row>
    <row r="1296" spans="1:22">
      <c r="A1296" s="92" t="s">
        <v>1237</v>
      </c>
      <c r="B1296" s="16" t="str">
        <f>VLOOKUP(A1296,'Planning Periods'!$E$2:$N$540,10,FALSE)</f>
        <v>01/31/2023 - 01/31/2031</v>
      </c>
      <c r="C1296" s="91">
        <v>2015</v>
      </c>
      <c r="D1296" s="91" t="str">
        <f t="shared" si="19"/>
        <v>Milpitas 2015</v>
      </c>
      <c r="E1296" s="91">
        <v>1004</v>
      </c>
      <c r="F1296" s="363">
        <v>0</v>
      </c>
      <c r="G1296" s="91">
        <v>0</v>
      </c>
      <c r="H1296" s="91">
        <v>0</v>
      </c>
      <c r="I1296" s="90"/>
      <c r="J1296" s="91">
        <v>570</v>
      </c>
      <c r="K1296" s="363">
        <v>0</v>
      </c>
      <c r="L1296" s="91">
        <v>0</v>
      </c>
      <c r="M1296" s="91">
        <v>0</v>
      </c>
      <c r="N1296" s="90"/>
      <c r="O1296" s="91">
        <v>565</v>
      </c>
      <c r="P1296" s="91">
        <v>0</v>
      </c>
      <c r="Q1296" s="90"/>
      <c r="R1296" s="91">
        <v>1151</v>
      </c>
      <c r="S1296" s="91">
        <v>270</v>
      </c>
      <c r="T1296" s="90">
        <v>0</v>
      </c>
      <c r="U1296" s="91">
        <v>3290</v>
      </c>
      <c r="V1296" s="91">
        <v>270</v>
      </c>
    </row>
    <row r="1297" spans="1:22">
      <c r="A1297" s="92" t="s">
        <v>1237</v>
      </c>
      <c r="B1297" s="16" t="str">
        <f>VLOOKUP(A1297,'Planning Periods'!$E$2:$N$540,10,FALSE)</f>
        <v>01/31/2023 - 01/31/2031</v>
      </c>
      <c r="C1297" s="91">
        <v>2016</v>
      </c>
      <c r="D1297" s="91" t="str">
        <f t="shared" si="19"/>
        <v>Milpitas 2016</v>
      </c>
      <c r="E1297" s="91">
        <v>1004</v>
      </c>
      <c r="F1297" s="363">
        <v>0</v>
      </c>
      <c r="G1297" s="91">
        <v>0</v>
      </c>
      <c r="H1297" s="91">
        <v>0</v>
      </c>
      <c r="I1297" s="90"/>
      <c r="J1297" s="91">
        <v>570</v>
      </c>
      <c r="K1297" s="363">
        <v>0</v>
      </c>
      <c r="L1297" s="91">
        <v>0</v>
      </c>
      <c r="M1297" s="91">
        <v>0</v>
      </c>
      <c r="N1297" s="90"/>
      <c r="O1297" s="91">
        <v>565</v>
      </c>
      <c r="P1297" s="91">
        <v>0</v>
      </c>
      <c r="Q1297" s="90"/>
      <c r="R1297" s="91">
        <v>1151</v>
      </c>
      <c r="S1297" s="91">
        <v>82</v>
      </c>
      <c r="T1297" s="90">
        <v>0</v>
      </c>
      <c r="U1297" s="91">
        <v>3290</v>
      </c>
      <c r="V1297" s="91">
        <v>82</v>
      </c>
    </row>
    <row r="1298" spans="1:22">
      <c r="A1298" s="92" t="s">
        <v>1237</v>
      </c>
      <c r="B1298" s="16" t="str">
        <f>VLOOKUP(A1298,'Planning Periods'!$E$2:$N$540,10,FALSE)</f>
        <v>01/31/2023 - 01/31/2031</v>
      </c>
      <c r="C1298" s="91">
        <v>2017</v>
      </c>
      <c r="D1298" s="91" t="str">
        <f t="shared" si="19"/>
        <v>Milpitas 2017</v>
      </c>
      <c r="E1298" s="91">
        <v>1004</v>
      </c>
      <c r="F1298" s="363">
        <v>0</v>
      </c>
      <c r="G1298" s="91">
        <v>0</v>
      </c>
      <c r="H1298" s="91">
        <v>0</v>
      </c>
      <c r="I1298" s="90"/>
      <c r="J1298" s="91">
        <v>570</v>
      </c>
      <c r="K1298" s="363">
        <v>0</v>
      </c>
      <c r="L1298" s="91">
        <v>0</v>
      </c>
      <c r="M1298" s="91">
        <v>0</v>
      </c>
      <c r="N1298" s="90"/>
      <c r="O1298" s="91">
        <v>565</v>
      </c>
      <c r="P1298" s="91">
        <v>0</v>
      </c>
      <c r="Q1298" s="90"/>
      <c r="R1298" s="91">
        <v>1151</v>
      </c>
      <c r="S1298" s="91">
        <v>111</v>
      </c>
      <c r="T1298" s="90">
        <v>0</v>
      </c>
      <c r="U1298" s="91">
        <v>3290</v>
      </c>
      <c r="V1298" s="91">
        <v>111</v>
      </c>
    </row>
    <row r="1299" spans="1:22">
      <c r="A1299" s="92" t="s">
        <v>883</v>
      </c>
      <c r="B1299" s="16"/>
      <c r="C1299" s="91">
        <v>2013</v>
      </c>
      <c r="D1299" s="91" t="str">
        <f t="shared" si="19"/>
        <v>Mission Viejo 2013</v>
      </c>
      <c r="E1299" s="91" t="s">
        <v>1307</v>
      </c>
      <c r="F1299" s="363" t="s">
        <v>1307</v>
      </c>
      <c r="G1299" s="91" t="s">
        <v>1307</v>
      </c>
      <c r="H1299" s="91" t="s">
        <v>1307</v>
      </c>
      <c r="I1299" s="90"/>
      <c r="J1299" s="91" t="s">
        <v>1307</v>
      </c>
      <c r="K1299" s="363" t="s">
        <v>1307</v>
      </c>
      <c r="L1299" s="91" t="s">
        <v>1307</v>
      </c>
      <c r="M1299" s="91" t="s">
        <v>1307</v>
      </c>
      <c r="N1299" s="90"/>
      <c r="O1299" s="91" t="s">
        <v>1307</v>
      </c>
      <c r="P1299" s="91" t="s">
        <v>1307</v>
      </c>
      <c r="Q1299" s="90"/>
      <c r="R1299" s="91" t="s">
        <v>1307</v>
      </c>
      <c r="S1299" s="91" t="s">
        <v>1307</v>
      </c>
      <c r="T1299" s="90" t="s">
        <v>1307</v>
      </c>
      <c r="U1299" s="91" t="s">
        <v>1307</v>
      </c>
      <c r="V1299" s="91" t="s">
        <v>1307</v>
      </c>
    </row>
    <row r="1300" spans="1:22">
      <c r="A1300" s="92" t="s">
        <v>883</v>
      </c>
      <c r="B1300" s="16" t="str">
        <f>VLOOKUP(A1300,'Planning Periods'!$E$2:$N$540,10,FALSE)</f>
        <v>10/15/2021 - 10/15/2029</v>
      </c>
      <c r="C1300" s="91">
        <v>2014</v>
      </c>
      <c r="D1300" s="91" t="str">
        <f t="shared" si="19"/>
        <v>Mission Viejo 2014</v>
      </c>
      <c r="E1300" s="91">
        <v>42</v>
      </c>
      <c r="F1300" s="363">
        <v>9</v>
      </c>
      <c r="G1300" s="91">
        <v>9</v>
      </c>
      <c r="H1300" s="91">
        <v>0</v>
      </c>
      <c r="I1300" s="90"/>
      <c r="J1300" s="91">
        <v>29</v>
      </c>
      <c r="K1300" s="363">
        <v>6</v>
      </c>
      <c r="L1300" s="91">
        <v>6</v>
      </c>
      <c r="M1300" s="91">
        <v>0</v>
      </c>
      <c r="N1300" s="90"/>
      <c r="O1300" s="91">
        <v>33</v>
      </c>
      <c r="P1300" s="91">
        <v>16</v>
      </c>
      <c r="Q1300" s="90"/>
      <c r="R1300" s="91">
        <v>73</v>
      </c>
      <c r="S1300" s="91">
        <v>296</v>
      </c>
      <c r="T1300" s="90">
        <v>0</v>
      </c>
      <c r="U1300" s="91">
        <v>177</v>
      </c>
      <c r="V1300" s="91">
        <v>327</v>
      </c>
    </row>
    <row r="1301" spans="1:22">
      <c r="A1301" s="92" t="s">
        <v>883</v>
      </c>
      <c r="B1301" s="16" t="str">
        <f>VLOOKUP(A1301,'Planning Periods'!$E$2:$N$540,10,FALSE)</f>
        <v>10/15/2021 - 10/15/2029</v>
      </c>
      <c r="C1301" s="91">
        <v>2015</v>
      </c>
      <c r="D1301" s="91" t="str">
        <f t="shared" si="19"/>
        <v>Mission Viejo 2015</v>
      </c>
      <c r="E1301" s="91">
        <v>42</v>
      </c>
      <c r="F1301" s="363">
        <v>3</v>
      </c>
      <c r="G1301" s="91">
        <v>3</v>
      </c>
      <c r="H1301" s="91">
        <v>0</v>
      </c>
      <c r="I1301" s="90"/>
      <c r="J1301" s="91">
        <v>29</v>
      </c>
      <c r="K1301" s="363">
        <v>22</v>
      </c>
      <c r="L1301" s="91">
        <v>22</v>
      </c>
      <c r="M1301" s="91">
        <v>0</v>
      </c>
      <c r="N1301" s="90"/>
      <c r="O1301" s="91">
        <v>33</v>
      </c>
      <c r="P1301" s="91">
        <v>0</v>
      </c>
      <c r="Q1301" s="90"/>
      <c r="R1301" s="91">
        <v>73</v>
      </c>
      <c r="S1301" s="91">
        <v>468</v>
      </c>
      <c r="T1301" s="90">
        <v>0</v>
      </c>
      <c r="U1301" s="91">
        <v>177</v>
      </c>
      <c r="V1301" s="91">
        <v>493</v>
      </c>
    </row>
    <row r="1302" spans="1:22">
      <c r="A1302" s="92" t="s">
        <v>883</v>
      </c>
      <c r="B1302" s="16" t="str">
        <f>VLOOKUP(A1302,'Planning Periods'!$E$2:$N$540,10,FALSE)</f>
        <v>10/15/2021 - 10/15/2029</v>
      </c>
      <c r="C1302" s="91">
        <v>2016</v>
      </c>
      <c r="D1302" s="91" t="str">
        <f t="shared" si="19"/>
        <v>Mission Viejo 2016</v>
      </c>
      <c r="E1302" s="91">
        <v>42</v>
      </c>
      <c r="F1302" s="363">
        <v>1</v>
      </c>
      <c r="G1302" s="91">
        <v>1</v>
      </c>
      <c r="H1302" s="91">
        <v>0</v>
      </c>
      <c r="I1302" s="90"/>
      <c r="J1302" s="91">
        <v>29</v>
      </c>
      <c r="K1302" s="363">
        <v>0</v>
      </c>
      <c r="L1302" s="91">
        <v>0</v>
      </c>
      <c r="M1302" s="91">
        <v>0</v>
      </c>
      <c r="N1302" s="90"/>
      <c r="O1302" s="91">
        <v>33</v>
      </c>
      <c r="P1302" s="91">
        <v>0</v>
      </c>
      <c r="Q1302" s="90"/>
      <c r="R1302" s="91">
        <v>73</v>
      </c>
      <c r="S1302" s="91">
        <v>6</v>
      </c>
      <c r="T1302" s="90">
        <v>0</v>
      </c>
      <c r="U1302" s="91">
        <v>177</v>
      </c>
      <c r="V1302" s="91">
        <v>7</v>
      </c>
    </row>
    <row r="1303" spans="1:22">
      <c r="A1303" s="92" t="s">
        <v>883</v>
      </c>
      <c r="B1303" s="16" t="str">
        <f>VLOOKUP(A1303,'Planning Periods'!$E$2:$N$540,10,FALSE)</f>
        <v>10/15/2021 - 10/15/2029</v>
      </c>
      <c r="C1303" s="91">
        <v>2017</v>
      </c>
      <c r="D1303" s="91" t="str">
        <f t="shared" si="19"/>
        <v>Mission Viejo 2017</v>
      </c>
      <c r="E1303" s="91">
        <v>42</v>
      </c>
      <c r="F1303" s="363">
        <v>0</v>
      </c>
      <c r="G1303" s="91">
        <v>0</v>
      </c>
      <c r="H1303" s="91">
        <v>0</v>
      </c>
      <c r="I1303" s="90"/>
      <c r="J1303" s="91">
        <v>29</v>
      </c>
      <c r="K1303" s="363">
        <v>0</v>
      </c>
      <c r="L1303" s="91">
        <v>0</v>
      </c>
      <c r="M1303" s="91">
        <v>0</v>
      </c>
      <c r="N1303" s="90"/>
      <c r="O1303" s="91">
        <v>33</v>
      </c>
      <c r="P1303" s="91">
        <v>0</v>
      </c>
      <c r="Q1303" s="90"/>
      <c r="R1303" s="91">
        <v>73</v>
      </c>
      <c r="S1303" s="91">
        <v>35</v>
      </c>
      <c r="T1303" s="90">
        <v>0</v>
      </c>
      <c r="U1303" s="91">
        <v>177</v>
      </c>
      <c r="V1303" s="91">
        <v>35</v>
      </c>
    </row>
    <row r="1304" spans="1:22">
      <c r="A1304" s="92" t="s">
        <v>1259</v>
      </c>
      <c r="B1304" s="16" t="str">
        <f>VLOOKUP(A1304,'Planning Periods'!$E$2:$N$540,10,FALSE)</f>
        <v>12/31/2015 - 12/31/2023</v>
      </c>
      <c r="C1304" s="91">
        <v>2014</v>
      </c>
      <c r="D1304" s="91" t="str">
        <f t="shared" si="19"/>
        <v>Modesto 2014</v>
      </c>
      <c r="E1304" s="91" t="s">
        <v>1307</v>
      </c>
      <c r="F1304" s="363" t="s">
        <v>1307</v>
      </c>
      <c r="G1304" s="91" t="s">
        <v>1307</v>
      </c>
      <c r="H1304" s="91" t="s">
        <v>1307</v>
      </c>
      <c r="I1304" s="90"/>
      <c r="J1304" s="91" t="s">
        <v>1307</v>
      </c>
      <c r="K1304" s="363" t="s">
        <v>1307</v>
      </c>
      <c r="L1304" s="91" t="s">
        <v>1307</v>
      </c>
      <c r="M1304" s="91" t="s">
        <v>1307</v>
      </c>
      <c r="N1304" s="90"/>
      <c r="O1304" s="91" t="s">
        <v>1307</v>
      </c>
      <c r="P1304" s="91" t="s">
        <v>1307</v>
      </c>
      <c r="Q1304" s="90"/>
      <c r="R1304" s="91" t="s">
        <v>1307</v>
      </c>
      <c r="S1304" s="91" t="s">
        <v>1307</v>
      </c>
      <c r="T1304" s="90" t="s">
        <v>1307</v>
      </c>
      <c r="U1304" s="91" t="s">
        <v>1307</v>
      </c>
      <c r="V1304" s="91" t="s">
        <v>1307</v>
      </c>
    </row>
    <row r="1305" spans="1:22">
      <c r="A1305" s="92" t="s">
        <v>1259</v>
      </c>
      <c r="B1305" s="16" t="str">
        <f>VLOOKUP(A1305,'Planning Periods'!$E$2:$N$540,10,FALSE)</f>
        <v>12/31/2015 - 12/31/2023</v>
      </c>
      <c r="C1305" s="91">
        <v>2015</v>
      </c>
      <c r="D1305" s="91" t="str">
        <f t="shared" si="19"/>
        <v>Modesto 2015</v>
      </c>
      <c r="E1305" s="91">
        <v>2574</v>
      </c>
      <c r="F1305" s="363">
        <v>0</v>
      </c>
      <c r="G1305" s="91">
        <v>0</v>
      </c>
      <c r="H1305" s="91">
        <v>0</v>
      </c>
      <c r="I1305" s="90"/>
      <c r="J1305" s="91">
        <v>1783</v>
      </c>
      <c r="K1305" s="363">
        <v>0</v>
      </c>
      <c r="L1305" s="91">
        <v>0</v>
      </c>
      <c r="M1305" s="91">
        <v>0</v>
      </c>
      <c r="N1305" s="90"/>
      <c r="O1305" s="91">
        <v>2122</v>
      </c>
      <c r="P1305" s="91">
        <v>0</v>
      </c>
      <c r="Q1305" s="90"/>
      <c r="R1305" s="91">
        <v>3796</v>
      </c>
      <c r="S1305" s="91">
        <v>18</v>
      </c>
      <c r="T1305" s="90">
        <v>0</v>
      </c>
      <c r="U1305" s="91">
        <v>10275</v>
      </c>
      <c r="V1305" s="91">
        <v>18</v>
      </c>
    </row>
    <row r="1306" spans="1:22">
      <c r="A1306" s="92" t="s">
        <v>1259</v>
      </c>
      <c r="B1306" s="16" t="str">
        <f>VLOOKUP(A1306,'Planning Periods'!$E$2:$N$540,10,FALSE)</f>
        <v>12/31/2015 - 12/31/2023</v>
      </c>
      <c r="C1306" s="91">
        <v>2016</v>
      </c>
      <c r="D1306" s="91" t="str">
        <f t="shared" si="19"/>
        <v>Modesto 2016</v>
      </c>
      <c r="E1306" s="91">
        <v>2574</v>
      </c>
      <c r="F1306" s="363">
        <v>0</v>
      </c>
      <c r="G1306" s="91">
        <v>0</v>
      </c>
      <c r="H1306" s="91">
        <v>0</v>
      </c>
      <c r="I1306" s="90"/>
      <c r="J1306" s="91">
        <v>1783</v>
      </c>
      <c r="K1306" s="363">
        <v>50</v>
      </c>
      <c r="L1306" s="91">
        <v>50</v>
      </c>
      <c r="M1306" s="91">
        <v>0</v>
      </c>
      <c r="N1306" s="90"/>
      <c r="O1306" s="91">
        <v>2122</v>
      </c>
      <c r="P1306" s="91">
        <v>56</v>
      </c>
      <c r="Q1306" s="90"/>
      <c r="R1306" s="91">
        <v>3796</v>
      </c>
      <c r="S1306" s="91">
        <v>150</v>
      </c>
      <c r="T1306" s="90">
        <v>0</v>
      </c>
      <c r="U1306" s="91">
        <v>10275</v>
      </c>
      <c r="V1306" s="91">
        <v>256</v>
      </c>
    </row>
    <row r="1307" spans="1:22">
      <c r="A1307" s="92" t="s">
        <v>1259</v>
      </c>
      <c r="B1307" s="16" t="str">
        <f>VLOOKUP(A1307,'Planning Periods'!$E$2:$N$540,10,FALSE)</f>
        <v>12/31/2015 - 12/31/2023</v>
      </c>
      <c r="C1307" s="91">
        <v>2017</v>
      </c>
      <c r="D1307" s="91" t="str">
        <f t="shared" si="19"/>
        <v>Modesto 2017</v>
      </c>
      <c r="E1307" s="91">
        <v>2574</v>
      </c>
      <c r="F1307" s="363">
        <v>0</v>
      </c>
      <c r="G1307" s="91">
        <v>0</v>
      </c>
      <c r="H1307" s="91">
        <v>0</v>
      </c>
      <c r="I1307" s="90"/>
      <c r="J1307" s="91">
        <v>1783</v>
      </c>
      <c r="K1307" s="363">
        <v>0</v>
      </c>
      <c r="L1307" s="91">
        <v>0</v>
      </c>
      <c r="M1307" s="91">
        <v>0</v>
      </c>
      <c r="N1307" s="90"/>
      <c r="O1307" s="91">
        <v>2122</v>
      </c>
      <c r="P1307" s="91">
        <v>3</v>
      </c>
      <c r="Q1307" s="90"/>
      <c r="R1307" s="91">
        <v>3796</v>
      </c>
      <c r="S1307" s="91">
        <v>137</v>
      </c>
      <c r="T1307" s="90">
        <v>0</v>
      </c>
      <c r="U1307" s="91">
        <v>10275</v>
      </c>
      <c r="V1307" s="91">
        <v>140</v>
      </c>
    </row>
    <row r="1308" spans="1:22">
      <c r="A1308" t="s">
        <v>936</v>
      </c>
      <c r="B1308" s="16" t="str">
        <f>VLOOKUP(A1308,'Planning Periods'!$E$2:$N$540,10,FALSE)</f>
        <v>08/31/2019 - 08/31/2024</v>
      </c>
      <c r="C1308" s="91">
        <v>2014</v>
      </c>
      <c r="D1308" s="91" t="str">
        <f t="shared" si="19"/>
        <v>Modoc County - Unincorporated 2014</v>
      </c>
      <c r="E1308" s="363" t="s">
        <v>1307</v>
      </c>
      <c r="F1308" s="363" t="s">
        <v>1307</v>
      </c>
      <c r="G1308" s="363" t="s">
        <v>1307</v>
      </c>
      <c r="H1308" s="363" t="s">
        <v>1307</v>
      </c>
      <c r="I1308" s="363">
        <v>0</v>
      </c>
      <c r="J1308" s="363" t="s">
        <v>1307</v>
      </c>
      <c r="K1308" s="363" t="s">
        <v>1307</v>
      </c>
      <c r="L1308" s="363" t="s">
        <v>1307</v>
      </c>
      <c r="M1308" s="363" t="s">
        <v>1307</v>
      </c>
      <c r="N1308" s="363">
        <v>0</v>
      </c>
      <c r="O1308" s="363" t="s">
        <v>1307</v>
      </c>
      <c r="P1308" s="363" t="s">
        <v>1307</v>
      </c>
      <c r="Q1308" s="363"/>
      <c r="R1308" s="363" t="s">
        <v>1307</v>
      </c>
      <c r="S1308" s="363" t="s">
        <v>1307</v>
      </c>
      <c r="T1308" s="363" t="s">
        <v>1307</v>
      </c>
      <c r="U1308" s="363" t="s">
        <v>1307</v>
      </c>
      <c r="V1308" s="363" t="s">
        <v>1307</v>
      </c>
    </row>
    <row r="1309" spans="1:22">
      <c r="A1309" t="s">
        <v>936</v>
      </c>
      <c r="B1309" s="16" t="str">
        <f>VLOOKUP(A1309,'Planning Periods'!$E$2:$N$540,10,FALSE)</f>
        <v>08/31/2019 - 08/31/2024</v>
      </c>
      <c r="C1309" s="91">
        <v>2015</v>
      </c>
      <c r="D1309" s="91" t="str">
        <f t="shared" si="19"/>
        <v>Modoc County - Unincorporated 2015</v>
      </c>
      <c r="E1309" t="s">
        <v>1307</v>
      </c>
      <c r="F1309" t="s">
        <v>1307</v>
      </c>
      <c r="G1309" t="s">
        <v>1307</v>
      </c>
      <c r="H1309" t="s">
        <v>1307</v>
      </c>
      <c r="J1309" t="s">
        <v>1307</v>
      </c>
      <c r="K1309" t="s">
        <v>1307</v>
      </c>
      <c r="L1309" t="s">
        <v>1307</v>
      </c>
      <c r="M1309" t="s">
        <v>1307</v>
      </c>
      <c r="O1309" t="s">
        <v>1307</v>
      </c>
      <c r="P1309" t="s">
        <v>1307</v>
      </c>
      <c r="R1309" t="s">
        <v>1307</v>
      </c>
      <c r="S1309" t="s">
        <v>1307</v>
      </c>
      <c r="T1309" t="s">
        <v>1307</v>
      </c>
      <c r="U1309" t="s">
        <v>1307</v>
      </c>
      <c r="V1309" t="s">
        <v>1307</v>
      </c>
    </row>
    <row r="1310" spans="1:22">
      <c r="A1310" t="s">
        <v>936</v>
      </c>
      <c r="B1310" s="16" t="str">
        <f>VLOOKUP(A1310,'Planning Periods'!$E$2:$N$540,10,FALSE)</f>
        <v>08/31/2019 - 08/31/2024</v>
      </c>
      <c r="C1310" s="91">
        <v>2016</v>
      </c>
      <c r="D1310" s="91" t="str">
        <f t="shared" si="19"/>
        <v>Modoc County - Unincorporated 2016</v>
      </c>
      <c r="E1310" t="s">
        <v>1307</v>
      </c>
      <c r="F1310" t="s">
        <v>1307</v>
      </c>
      <c r="G1310" t="s">
        <v>1307</v>
      </c>
      <c r="H1310" t="s">
        <v>1307</v>
      </c>
      <c r="J1310" t="s">
        <v>1307</v>
      </c>
      <c r="K1310" t="s">
        <v>1307</v>
      </c>
      <c r="L1310" t="s">
        <v>1307</v>
      </c>
      <c r="M1310" t="s">
        <v>1307</v>
      </c>
      <c r="O1310" t="s">
        <v>1307</v>
      </c>
      <c r="P1310" t="s">
        <v>1307</v>
      </c>
      <c r="R1310" t="s">
        <v>1307</v>
      </c>
      <c r="S1310" t="s">
        <v>1307</v>
      </c>
      <c r="T1310" t="s">
        <v>1307</v>
      </c>
      <c r="U1310" t="s">
        <v>1307</v>
      </c>
      <c r="V1310" t="s">
        <v>1307</v>
      </c>
    </row>
    <row r="1311" spans="1:22">
      <c r="A1311" t="s">
        <v>936</v>
      </c>
      <c r="B1311" s="16" t="str">
        <f>VLOOKUP(A1311,'Planning Periods'!$E$2:$N$540,10,FALSE)</f>
        <v>08/31/2019 - 08/31/2024</v>
      </c>
      <c r="C1311" s="91">
        <v>2017</v>
      </c>
      <c r="D1311" s="91" t="str">
        <f t="shared" si="19"/>
        <v>Modoc County - Unincorporated 2017</v>
      </c>
      <c r="E1311" t="s">
        <v>1307</v>
      </c>
      <c r="F1311" t="s">
        <v>1307</v>
      </c>
      <c r="G1311" t="s">
        <v>1307</v>
      </c>
      <c r="H1311" t="s">
        <v>1307</v>
      </c>
      <c r="J1311" t="s">
        <v>1307</v>
      </c>
      <c r="K1311" t="s">
        <v>1307</v>
      </c>
      <c r="L1311" t="s">
        <v>1307</v>
      </c>
      <c r="M1311" t="s">
        <v>1307</v>
      </c>
      <c r="O1311" t="s">
        <v>1307</v>
      </c>
      <c r="P1311" t="s">
        <v>1307</v>
      </c>
      <c r="R1311" t="s">
        <v>1307</v>
      </c>
      <c r="S1311" t="s">
        <v>1307</v>
      </c>
      <c r="T1311" t="s">
        <v>1307</v>
      </c>
      <c r="U1311" t="s">
        <v>1307</v>
      </c>
      <c r="V1311" t="s">
        <v>1307</v>
      </c>
    </row>
    <row r="1312" spans="1:22">
      <c r="A1312" s="92" t="s">
        <v>938</v>
      </c>
      <c r="B1312" s="16" t="str">
        <f>VLOOKUP(A1312,'Planning Periods'!$E$2:$N$540,10,FALSE)</f>
        <v>08/15/2019 - 08/15/2027</v>
      </c>
      <c r="C1312" s="91">
        <v>2014</v>
      </c>
      <c r="D1312" s="91" t="str">
        <f t="shared" si="19"/>
        <v>Mono County - Unincorporated 2014</v>
      </c>
      <c r="E1312" s="91">
        <v>11</v>
      </c>
      <c r="F1312" s="363">
        <v>0</v>
      </c>
      <c r="G1312" s="91">
        <v>0</v>
      </c>
      <c r="H1312" s="91">
        <v>0</v>
      </c>
      <c r="I1312" s="90"/>
      <c r="J1312" s="91">
        <v>7</v>
      </c>
      <c r="K1312" s="363">
        <v>0</v>
      </c>
      <c r="L1312" s="91">
        <v>0</v>
      </c>
      <c r="M1312" s="91">
        <v>0</v>
      </c>
      <c r="N1312" s="90"/>
      <c r="O1312" s="91">
        <v>9</v>
      </c>
      <c r="P1312" s="91">
        <v>9</v>
      </c>
      <c r="Q1312" s="90"/>
      <c r="R1312" s="91">
        <v>19</v>
      </c>
      <c r="S1312" s="91">
        <v>4</v>
      </c>
      <c r="T1312" s="90">
        <v>0</v>
      </c>
      <c r="U1312" s="91">
        <v>46</v>
      </c>
      <c r="V1312" s="91">
        <v>13</v>
      </c>
    </row>
    <row r="1313" spans="1:22">
      <c r="A1313" s="92" t="s">
        <v>938</v>
      </c>
      <c r="B1313" s="16" t="str">
        <f>VLOOKUP(A1313,'Planning Periods'!$E$2:$N$540,10,FALSE)</f>
        <v>08/15/2019 - 08/15/2027</v>
      </c>
      <c r="C1313" s="91">
        <v>2015</v>
      </c>
      <c r="D1313" s="91" t="str">
        <f t="shared" si="19"/>
        <v>Mono County - Unincorporated 2015</v>
      </c>
      <c r="E1313" s="91">
        <v>11</v>
      </c>
      <c r="F1313" s="363">
        <v>0</v>
      </c>
      <c r="G1313" s="91">
        <v>0</v>
      </c>
      <c r="H1313" s="91">
        <v>0</v>
      </c>
      <c r="I1313" s="90"/>
      <c r="J1313" s="91">
        <v>7</v>
      </c>
      <c r="K1313" s="363">
        <v>2</v>
      </c>
      <c r="L1313" s="91">
        <v>0</v>
      </c>
      <c r="M1313" s="91">
        <v>2</v>
      </c>
      <c r="N1313" s="90"/>
      <c r="O1313" s="91">
        <v>9</v>
      </c>
      <c r="P1313" s="91">
        <v>10</v>
      </c>
      <c r="Q1313" s="90"/>
      <c r="R1313" s="91">
        <v>19</v>
      </c>
      <c r="S1313" s="91">
        <v>14</v>
      </c>
      <c r="T1313" s="90">
        <v>2</v>
      </c>
      <c r="U1313" s="91">
        <v>46</v>
      </c>
      <c r="V1313" s="91">
        <v>26</v>
      </c>
    </row>
    <row r="1314" spans="1:22">
      <c r="A1314" s="92" t="s">
        <v>938</v>
      </c>
      <c r="B1314" s="16" t="str">
        <f>VLOOKUP(A1314,'Planning Periods'!$E$2:$N$540,10,FALSE)</f>
        <v>08/15/2019 - 08/15/2027</v>
      </c>
      <c r="C1314" s="91">
        <v>2016</v>
      </c>
      <c r="D1314" s="91" t="str">
        <f t="shared" si="19"/>
        <v>Mono County - Unincorporated 2016</v>
      </c>
      <c r="E1314" s="91">
        <v>11</v>
      </c>
      <c r="F1314" s="363">
        <v>0</v>
      </c>
      <c r="G1314" s="91">
        <v>0</v>
      </c>
      <c r="H1314" s="91">
        <v>0</v>
      </c>
      <c r="I1314" s="90"/>
      <c r="J1314" s="91">
        <v>7</v>
      </c>
      <c r="K1314" s="363">
        <v>5</v>
      </c>
      <c r="L1314" s="91">
        <v>0</v>
      </c>
      <c r="M1314" s="91">
        <v>5</v>
      </c>
      <c r="N1314" s="90"/>
      <c r="O1314" s="91">
        <v>9</v>
      </c>
      <c r="P1314" s="91">
        <v>12</v>
      </c>
      <c r="Q1314" s="90"/>
      <c r="R1314" s="91">
        <v>19</v>
      </c>
      <c r="S1314" s="91">
        <v>9</v>
      </c>
      <c r="T1314" s="90">
        <v>5</v>
      </c>
      <c r="U1314" s="91">
        <v>46</v>
      </c>
      <c r="V1314" s="91">
        <v>26</v>
      </c>
    </row>
    <row r="1315" spans="1:22">
      <c r="A1315" s="92" t="s">
        <v>938</v>
      </c>
      <c r="B1315" s="16" t="str">
        <f>VLOOKUP(A1315,'Planning Periods'!$E$2:$N$540,10,FALSE)</f>
        <v>08/15/2019 - 08/15/2027</v>
      </c>
      <c r="C1315" s="91">
        <v>2017</v>
      </c>
      <c r="D1315" s="91" t="str">
        <f t="shared" si="19"/>
        <v>Mono County - Unincorporated 2017</v>
      </c>
      <c r="E1315" s="91">
        <v>11</v>
      </c>
      <c r="F1315" s="363">
        <v>0</v>
      </c>
      <c r="G1315" s="91">
        <v>0</v>
      </c>
      <c r="H1315" s="91">
        <v>0</v>
      </c>
      <c r="I1315" s="90"/>
      <c r="J1315" s="91">
        <v>7</v>
      </c>
      <c r="K1315" s="363">
        <v>6</v>
      </c>
      <c r="L1315" s="91">
        <v>0</v>
      </c>
      <c r="M1315" s="91">
        <v>6</v>
      </c>
      <c r="N1315" s="90"/>
      <c r="O1315" s="91">
        <v>9</v>
      </c>
      <c r="P1315" s="91">
        <v>13</v>
      </c>
      <c r="Q1315" s="90"/>
      <c r="R1315" s="91">
        <v>19</v>
      </c>
      <c r="S1315" s="91">
        <v>10</v>
      </c>
      <c r="T1315" s="90">
        <v>6</v>
      </c>
      <c r="U1315" s="91">
        <v>46</v>
      </c>
      <c r="V1315" s="91">
        <v>29</v>
      </c>
    </row>
    <row r="1316" spans="1:22">
      <c r="A1316" s="92" t="s">
        <v>931</v>
      </c>
      <c r="B1316" s="16"/>
      <c r="C1316" s="91">
        <v>2013</v>
      </c>
      <c r="D1316" s="91" t="str">
        <f t="shared" si="19"/>
        <v>Monrovia 2013</v>
      </c>
      <c r="E1316" s="91">
        <v>142</v>
      </c>
      <c r="F1316" s="363">
        <v>0</v>
      </c>
      <c r="G1316" s="91">
        <v>0</v>
      </c>
      <c r="H1316" s="91">
        <v>0</v>
      </c>
      <c r="I1316" s="90"/>
      <c r="J1316" s="91">
        <v>88</v>
      </c>
      <c r="K1316" s="363">
        <v>0</v>
      </c>
      <c r="L1316" s="91">
        <v>0</v>
      </c>
      <c r="M1316" s="91">
        <v>0</v>
      </c>
      <c r="N1316" s="90"/>
      <c r="O1316" s="91">
        <v>96</v>
      </c>
      <c r="P1316" s="91">
        <v>1</v>
      </c>
      <c r="Q1316" s="90"/>
      <c r="R1316" s="91">
        <v>241</v>
      </c>
      <c r="S1316" s="91">
        <v>33</v>
      </c>
      <c r="T1316" s="90">
        <v>0</v>
      </c>
      <c r="U1316" s="91">
        <v>567</v>
      </c>
      <c r="V1316" s="91">
        <v>34</v>
      </c>
    </row>
    <row r="1317" spans="1:22">
      <c r="A1317" s="92" t="s">
        <v>931</v>
      </c>
      <c r="B1317" s="16" t="str">
        <f>VLOOKUP(A1317,'Planning Periods'!$E$2:$N$540,10,FALSE)</f>
        <v>10/15/2021 - 10/15/2029</v>
      </c>
      <c r="C1317" s="91">
        <v>2014</v>
      </c>
      <c r="D1317" s="91" t="str">
        <f t="shared" si="19"/>
        <v>Monrovia 2014</v>
      </c>
      <c r="E1317" s="91">
        <v>142</v>
      </c>
      <c r="F1317" s="363">
        <v>0</v>
      </c>
      <c r="G1317" s="91">
        <v>0</v>
      </c>
      <c r="H1317" s="91">
        <v>0</v>
      </c>
      <c r="I1317" s="90"/>
      <c r="J1317" s="91">
        <v>88</v>
      </c>
      <c r="K1317" s="363">
        <v>0</v>
      </c>
      <c r="L1317" s="91">
        <v>0</v>
      </c>
      <c r="M1317" s="91">
        <v>0</v>
      </c>
      <c r="N1317" s="90"/>
      <c r="O1317" s="91">
        <v>96</v>
      </c>
      <c r="P1317" s="91">
        <v>2</v>
      </c>
      <c r="Q1317" s="90"/>
      <c r="R1317" s="91">
        <v>241</v>
      </c>
      <c r="S1317" s="91">
        <v>34</v>
      </c>
      <c r="T1317" s="90">
        <v>0</v>
      </c>
      <c r="U1317" s="91">
        <v>567</v>
      </c>
      <c r="V1317" s="91">
        <v>36</v>
      </c>
    </row>
    <row r="1318" spans="1:22">
      <c r="A1318" s="92" t="s">
        <v>931</v>
      </c>
      <c r="B1318" s="16" t="str">
        <f>VLOOKUP(A1318,'Planning Periods'!$E$2:$N$540,10,FALSE)</f>
        <v>10/15/2021 - 10/15/2029</v>
      </c>
      <c r="C1318" s="91">
        <v>2015</v>
      </c>
      <c r="D1318" s="91" t="str">
        <f t="shared" si="19"/>
        <v>Monrovia 2015</v>
      </c>
      <c r="E1318" s="91">
        <v>142</v>
      </c>
      <c r="F1318" s="363">
        <v>0</v>
      </c>
      <c r="G1318" s="91">
        <v>0</v>
      </c>
      <c r="H1318" s="91">
        <v>0</v>
      </c>
      <c r="I1318" s="90"/>
      <c r="J1318" s="91">
        <v>88</v>
      </c>
      <c r="K1318" s="363">
        <v>0</v>
      </c>
      <c r="L1318" s="91">
        <v>0</v>
      </c>
      <c r="M1318" s="91">
        <v>0</v>
      </c>
      <c r="N1318" s="90"/>
      <c r="O1318" s="91">
        <v>96</v>
      </c>
      <c r="P1318" s="91">
        <v>0</v>
      </c>
      <c r="Q1318" s="90"/>
      <c r="R1318" s="91">
        <v>241</v>
      </c>
      <c r="S1318" s="91">
        <v>9</v>
      </c>
      <c r="T1318" s="90">
        <v>0</v>
      </c>
      <c r="U1318" s="91">
        <v>567</v>
      </c>
      <c r="V1318" s="91">
        <v>9</v>
      </c>
    </row>
    <row r="1319" spans="1:22">
      <c r="A1319" s="92" t="s">
        <v>931</v>
      </c>
      <c r="B1319" s="16" t="str">
        <f>VLOOKUP(A1319,'Planning Periods'!$E$2:$N$540,10,FALSE)</f>
        <v>10/15/2021 - 10/15/2029</v>
      </c>
      <c r="C1319" s="91">
        <v>2016</v>
      </c>
      <c r="D1319" s="91" t="str">
        <f t="shared" si="19"/>
        <v>Monrovia 2016</v>
      </c>
      <c r="E1319" s="91">
        <v>142</v>
      </c>
      <c r="F1319" s="363">
        <v>0</v>
      </c>
      <c r="G1319" s="91">
        <v>0</v>
      </c>
      <c r="H1319" s="91">
        <v>0</v>
      </c>
      <c r="I1319" s="90"/>
      <c r="J1319" s="91">
        <v>88</v>
      </c>
      <c r="K1319" s="363">
        <v>0</v>
      </c>
      <c r="L1319" s="91">
        <v>0</v>
      </c>
      <c r="M1319" s="91">
        <v>0</v>
      </c>
      <c r="N1319" s="90"/>
      <c r="O1319" s="91">
        <v>96</v>
      </c>
      <c r="P1319" s="91">
        <v>0</v>
      </c>
      <c r="Q1319" s="90"/>
      <c r="R1319" s="91">
        <v>241</v>
      </c>
      <c r="S1319" s="91">
        <v>445</v>
      </c>
      <c r="T1319" s="90">
        <v>0</v>
      </c>
      <c r="U1319" s="91">
        <v>567</v>
      </c>
      <c r="V1319" s="91">
        <v>445</v>
      </c>
    </row>
    <row r="1320" spans="1:22">
      <c r="A1320" s="92" t="s">
        <v>931</v>
      </c>
      <c r="B1320" s="16" t="str">
        <f>VLOOKUP(A1320,'Planning Periods'!$E$2:$N$540,10,FALSE)</f>
        <v>10/15/2021 - 10/15/2029</v>
      </c>
      <c r="C1320" s="91">
        <v>2017</v>
      </c>
      <c r="D1320" s="91" t="str">
        <f t="shared" si="19"/>
        <v>Monrovia 2017</v>
      </c>
      <c r="E1320" s="91">
        <v>142</v>
      </c>
      <c r="F1320" s="363">
        <v>0</v>
      </c>
      <c r="G1320" s="91">
        <v>0</v>
      </c>
      <c r="H1320" s="91">
        <v>0</v>
      </c>
      <c r="I1320" s="90"/>
      <c r="J1320" s="91">
        <v>88</v>
      </c>
      <c r="K1320" s="363">
        <v>0</v>
      </c>
      <c r="L1320" s="91">
        <v>0</v>
      </c>
      <c r="M1320" s="91">
        <v>0</v>
      </c>
      <c r="N1320" s="90"/>
      <c r="O1320" s="91">
        <v>96</v>
      </c>
      <c r="P1320" s="91">
        <v>2</v>
      </c>
      <c r="Q1320" s="90"/>
      <c r="R1320" s="91">
        <v>241</v>
      </c>
      <c r="S1320" s="91">
        <v>22</v>
      </c>
      <c r="T1320" s="90">
        <v>0</v>
      </c>
      <c r="U1320" s="91">
        <v>567</v>
      </c>
      <c r="V1320" s="91">
        <v>24</v>
      </c>
    </row>
    <row r="1321" spans="1:22">
      <c r="A1321" s="92" t="s">
        <v>1260</v>
      </c>
      <c r="B1321" s="16" t="str">
        <f>VLOOKUP(A1321,'Planning Periods'!$E$2:$N$540,10,FALSE)</f>
        <v>02/15/2023 - 02/15/2031</v>
      </c>
      <c r="C1321" s="91">
        <v>2014</v>
      </c>
      <c r="D1321" s="91" t="str">
        <f t="shared" si="19"/>
        <v>Montague 2014</v>
      </c>
      <c r="E1321" s="91" t="s">
        <v>1307</v>
      </c>
      <c r="F1321" s="363" t="s">
        <v>1307</v>
      </c>
      <c r="G1321" s="91" t="s">
        <v>1307</v>
      </c>
      <c r="H1321" s="91" t="s">
        <v>1307</v>
      </c>
      <c r="I1321" s="90"/>
      <c r="J1321" s="91" t="s">
        <v>1307</v>
      </c>
      <c r="K1321" s="363" t="s">
        <v>1307</v>
      </c>
      <c r="L1321" s="91" t="s">
        <v>1307</v>
      </c>
      <c r="M1321" s="91" t="s">
        <v>1307</v>
      </c>
      <c r="N1321" s="90"/>
      <c r="O1321" s="91" t="s">
        <v>1307</v>
      </c>
      <c r="P1321" s="91" t="s">
        <v>1307</v>
      </c>
      <c r="Q1321" s="90"/>
      <c r="R1321" s="91" t="s">
        <v>1307</v>
      </c>
      <c r="S1321" s="91" t="s">
        <v>1307</v>
      </c>
      <c r="T1321" s="90" t="s">
        <v>1307</v>
      </c>
      <c r="U1321" s="91" t="s">
        <v>1307</v>
      </c>
      <c r="V1321" s="91" t="s">
        <v>1307</v>
      </c>
    </row>
    <row r="1322" spans="1:22">
      <c r="A1322" s="92" t="s">
        <v>1260</v>
      </c>
      <c r="B1322" s="16" t="str">
        <f>VLOOKUP(A1322,'Planning Periods'!$E$2:$N$540,10,FALSE)</f>
        <v>02/15/2023 - 02/15/2031</v>
      </c>
      <c r="C1322" s="91">
        <v>2015</v>
      </c>
      <c r="D1322" s="91" t="str">
        <f t="shared" si="19"/>
        <v>Montague 2015</v>
      </c>
      <c r="E1322" s="91" t="s">
        <v>1307</v>
      </c>
      <c r="F1322" s="363" t="s">
        <v>1307</v>
      </c>
      <c r="G1322" s="91" t="s">
        <v>1307</v>
      </c>
      <c r="H1322" s="91" t="s">
        <v>1307</v>
      </c>
      <c r="I1322" s="90"/>
      <c r="J1322" s="91" t="s">
        <v>1307</v>
      </c>
      <c r="K1322" s="363" t="s">
        <v>1307</v>
      </c>
      <c r="L1322" s="91" t="s">
        <v>1307</v>
      </c>
      <c r="M1322" s="91" t="s">
        <v>1307</v>
      </c>
      <c r="N1322" s="90"/>
      <c r="O1322" s="91" t="s">
        <v>1307</v>
      </c>
      <c r="P1322" s="91" t="s">
        <v>1307</v>
      </c>
      <c r="Q1322" s="90"/>
      <c r="R1322" s="91" t="s">
        <v>1307</v>
      </c>
      <c r="S1322" s="91" t="s">
        <v>1307</v>
      </c>
      <c r="T1322" s="90" t="s">
        <v>1307</v>
      </c>
      <c r="U1322" s="91" t="s">
        <v>1307</v>
      </c>
      <c r="V1322" s="91" t="s">
        <v>1307</v>
      </c>
    </row>
    <row r="1323" spans="1:22">
      <c r="A1323" s="92" t="s">
        <v>1260</v>
      </c>
      <c r="B1323" s="16" t="str">
        <f>VLOOKUP(A1323,'Planning Periods'!$E$2:$N$540,10,FALSE)</f>
        <v>02/15/2023 - 02/15/2031</v>
      </c>
      <c r="C1323" s="91">
        <v>2016</v>
      </c>
      <c r="D1323" s="91" t="str">
        <f t="shared" si="19"/>
        <v>Montague 2016</v>
      </c>
      <c r="E1323" s="91" t="s">
        <v>1307</v>
      </c>
      <c r="F1323" s="363" t="s">
        <v>1307</v>
      </c>
      <c r="G1323" s="91" t="s">
        <v>1307</v>
      </c>
      <c r="H1323" s="91" t="s">
        <v>1307</v>
      </c>
      <c r="I1323" s="90"/>
      <c r="J1323" s="91" t="s">
        <v>1307</v>
      </c>
      <c r="K1323" s="363" t="s">
        <v>1307</v>
      </c>
      <c r="L1323" s="91" t="s">
        <v>1307</v>
      </c>
      <c r="M1323" s="91" t="s">
        <v>1307</v>
      </c>
      <c r="N1323" s="90"/>
      <c r="O1323" s="91" t="s">
        <v>1307</v>
      </c>
      <c r="P1323" s="91" t="s">
        <v>1307</v>
      </c>
      <c r="Q1323" s="90"/>
      <c r="R1323" s="91" t="s">
        <v>1307</v>
      </c>
      <c r="S1323" s="91" t="s">
        <v>1307</v>
      </c>
      <c r="T1323" s="90" t="s">
        <v>1307</v>
      </c>
      <c r="U1323" s="91" t="s">
        <v>1307</v>
      </c>
      <c r="V1323" s="91" t="s">
        <v>1307</v>
      </c>
    </row>
    <row r="1324" spans="1:22">
      <c r="A1324" s="92" t="s">
        <v>1260</v>
      </c>
      <c r="B1324" s="16" t="str">
        <f>VLOOKUP(A1324,'Planning Periods'!$E$2:$N$540,10,FALSE)</f>
        <v>02/15/2023 - 02/15/2031</v>
      </c>
      <c r="C1324" s="91">
        <v>2017</v>
      </c>
      <c r="D1324" s="91" t="str">
        <f t="shared" si="19"/>
        <v>Montague 2017</v>
      </c>
      <c r="E1324" s="91">
        <v>5</v>
      </c>
      <c r="F1324" s="363">
        <v>0</v>
      </c>
      <c r="G1324" s="91">
        <v>0</v>
      </c>
      <c r="H1324" s="91">
        <v>0</v>
      </c>
      <c r="I1324" s="90"/>
      <c r="J1324" s="91">
        <v>3</v>
      </c>
      <c r="K1324" s="363">
        <v>0</v>
      </c>
      <c r="L1324" s="91">
        <v>0</v>
      </c>
      <c r="M1324" s="91">
        <v>0</v>
      </c>
      <c r="N1324" s="90"/>
      <c r="O1324" s="91">
        <v>3</v>
      </c>
      <c r="P1324" s="91">
        <v>0</v>
      </c>
      <c r="Q1324" s="90"/>
      <c r="R1324" s="91">
        <v>8</v>
      </c>
      <c r="S1324" s="91">
        <v>0</v>
      </c>
      <c r="T1324" s="90">
        <v>0</v>
      </c>
      <c r="U1324" s="91">
        <v>19</v>
      </c>
      <c r="V1324" s="91">
        <v>0</v>
      </c>
    </row>
    <row r="1325" spans="1:22">
      <c r="A1325" t="s">
        <v>933</v>
      </c>
      <c r="B1325" s="16"/>
      <c r="C1325" s="91">
        <v>2013</v>
      </c>
      <c r="D1325" s="91" t="str">
        <f t="shared" si="19"/>
        <v>Montclair 2013</v>
      </c>
      <c r="E1325" s="91">
        <v>164</v>
      </c>
      <c r="F1325" s="363">
        <v>18</v>
      </c>
      <c r="G1325" s="91">
        <v>18</v>
      </c>
      <c r="H1325" s="91">
        <v>0</v>
      </c>
      <c r="I1325" s="90"/>
      <c r="J1325" s="91">
        <v>114</v>
      </c>
      <c r="K1325" s="363">
        <v>0</v>
      </c>
      <c r="L1325" s="91">
        <v>0</v>
      </c>
      <c r="M1325" s="91">
        <v>0</v>
      </c>
      <c r="N1325" s="90"/>
      <c r="O1325" s="91">
        <v>125</v>
      </c>
      <c r="P1325" s="91">
        <v>0</v>
      </c>
      <c r="Q1325" s="90"/>
      <c r="R1325" s="91">
        <v>294</v>
      </c>
      <c r="S1325" s="91">
        <v>322</v>
      </c>
      <c r="T1325" s="90">
        <v>0</v>
      </c>
      <c r="U1325" s="91">
        <v>697</v>
      </c>
      <c r="V1325" s="91">
        <v>340</v>
      </c>
    </row>
    <row r="1326" spans="1:22">
      <c r="A1326" t="s">
        <v>933</v>
      </c>
      <c r="B1326" s="16" t="str">
        <f>VLOOKUP(A1326,'Planning Periods'!$E$2:$N$540,10,FALSE)</f>
        <v>10/15/2021 - 10/15/2029</v>
      </c>
      <c r="C1326" s="91">
        <v>2014</v>
      </c>
      <c r="D1326" s="91" t="str">
        <f t="shared" si="19"/>
        <v>Montclair 2014</v>
      </c>
      <c r="E1326" s="363">
        <v>164</v>
      </c>
      <c r="F1326" s="363">
        <v>0</v>
      </c>
      <c r="G1326" s="363">
        <v>0</v>
      </c>
      <c r="H1326" s="363">
        <v>0</v>
      </c>
      <c r="I1326" s="363">
        <v>0</v>
      </c>
      <c r="J1326" s="363">
        <v>114</v>
      </c>
      <c r="K1326" s="363">
        <v>0</v>
      </c>
      <c r="L1326" s="363">
        <v>0</v>
      </c>
      <c r="M1326" s="363">
        <v>0</v>
      </c>
      <c r="N1326" s="363">
        <v>0</v>
      </c>
      <c r="O1326" s="363">
        <v>125</v>
      </c>
      <c r="P1326" s="363">
        <v>0</v>
      </c>
      <c r="Q1326" s="363"/>
      <c r="R1326" s="363">
        <v>294</v>
      </c>
      <c r="S1326" s="363">
        <v>10</v>
      </c>
      <c r="T1326" s="363">
        <v>0</v>
      </c>
      <c r="U1326" s="363">
        <v>697</v>
      </c>
      <c r="V1326" s="363">
        <v>10</v>
      </c>
    </row>
    <row r="1327" spans="1:22">
      <c r="A1327" t="s">
        <v>933</v>
      </c>
      <c r="B1327" s="16" t="str">
        <f>VLOOKUP(A1327,'Planning Periods'!$E$2:$N$540,10,FALSE)</f>
        <v>10/15/2021 - 10/15/2029</v>
      </c>
      <c r="C1327" s="91">
        <v>2015</v>
      </c>
      <c r="D1327" s="91" t="str">
        <f t="shared" si="19"/>
        <v>Montclair 2015</v>
      </c>
      <c r="E1327">
        <v>164</v>
      </c>
      <c r="F1327">
        <v>0</v>
      </c>
      <c r="G1327">
        <v>0</v>
      </c>
      <c r="H1327">
        <v>0</v>
      </c>
      <c r="J1327">
        <v>114</v>
      </c>
      <c r="K1327">
        <v>0</v>
      </c>
      <c r="L1327">
        <v>0</v>
      </c>
      <c r="M1327">
        <v>0</v>
      </c>
      <c r="O1327">
        <v>125</v>
      </c>
      <c r="P1327">
        <v>0</v>
      </c>
      <c r="R1327">
        <v>294</v>
      </c>
      <c r="S1327">
        <v>20</v>
      </c>
      <c r="T1327">
        <v>0</v>
      </c>
      <c r="U1327">
        <v>697</v>
      </c>
      <c r="V1327">
        <v>20</v>
      </c>
    </row>
    <row r="1328" spans="1:22">
      <c r="A1328" t="s">
        <v>933</v>
      </c>
      <c r="B1328" s="16" t="str">
        <f>VLOOKUP(A1328,'Planning Periods'!$E$2:$N$540,10,FALSE)</f>
        <v>10/15/2021 - 10/15/2029</v>
      </c>
      <c r="C1328" s="91">
        <v>2016</v>
      </c>
      <c r="D1328" s="91" t="str">
        <f t="shared" si="19"/>
        <v>Montclair 2016</v>
      </c>
      <c r="E1328">
        <v>164</v>
      </c>
      <c r="F1328">
        <v>0</v>
      </c>
      <c r="G1328">
        <v>0</v>
      </c>
      <c r="H1328">
        <v>0</v>
      </c>
      <c r="J1328">
        <v>114</v>
      </c>
      <c r="K1328">
        <v>0</v>
      </c>
      <c r="L1328">
        <v>0</v>
      </c>
      <c r="M1328">
        <v>0</v>
      </c>
      <c r="O1328">
        <v>125</v>
      </c>
      <c r="P1328">
        <v>0</v>
      </c>
      <c r="R1328">
        <v>294</v>
      </c>
      <c r="S1328">
        <v>39</v>
      </c>
      <c r="T1328">
        <v>0</v>
      </c>
      <c r="U1328">
        <v>697</v>
      </c>
      <c r="V1328">
        <v>39</v>
      </c>
    </row>
    <row r="1329" spans="1:22">
      <c r="A1329" t="s">
        <v>933</v>
      </c>
      <c r="B1329" s="16" t="str">
        <f>VLOOKUP(A1329,'Planning Periods'!$E$2:$N$540,10,FALSE)</f>
        <v>10/15/2021 - 10/15/2029</v>
      </c>
      <c r="C1329" s="91">
        <v>2017</v>
      </c>
      <c r="D1329" s="91" t="str">
        <f t="shared" si="19"/>
        <v>Montclair 2017</v>
      </c>
      <c r="E1329">
        <v>164</v>
      </c>
      <c r="F1329">
        <v>0</v>
      </c>
      <c r="G1329">
        <v>0</v>
      </c>
      <c r="H1329">
        <v>0</v>
      </c>
      <c r="J1329">
        <v>114</v>
      </c>
      <c r="K1329">
        <v>0</v>
      </c>
      <c r="L1329">
        <v>0</v>
      </c>
      <c r="M1329">
        <v>0</v>
      </c>
      <c r="O1329">
        <v>125</v>
      </c>
      <c r="P1329">
        <v>0</v>
      </c>
      <c r="R1329">
        <v>294</v>
      </c>
      <c r="S1329">
        <v>66</v>
      </c>
      <c r="T1329">
        <v>0</v>
      </c>
      <c r="U1329">
        <v>697</v>
      </c>
      <c r="V1329">
        <v>66</v>
      </c>
    </row>
    <row r="1330" spans="1:22">
      <c r="A1330" s="92" t="s">
        <v>1257</v>
      </c>
      <c r="B1330" s="16" t="str">
        <f>VLOOKUP(A1330,'Planning Periods'!$E$2:$N$540,10,FALSE)</f>
        <v>01/31/2023 - 01/31/2031</v>
      </c>
      <c r="C1330" s="91">
        <v>2014</v>
      </c>
      <c r="D1330" s="91" t="str">
        <f t="shared" si="19"/>
        <v>Monte Sereno 2014</v>
      </c>
      <c r="E1330" s="91">
        <v>23</v>
      </c>
      <c r="F1330" s="363">
        <v>0</v>
      </c>
      <c r="G1330" s="91">
        <v>0</v>
      </c>
      <c r="H1330" s="91">
        <v>0</v>
      </c>
      <c r="I1330" s="90"/>
      <c r="J1330" s="91">
        <v>13</v>
      </c>
      <c r="K1330" s="363">
        <v>1</v>
      </c>
      <c r="L1330" s="91">
        <v>1</v>
      </c>
      <c r="M1330" s="91">
        <v>0</v>
      </c>
      <c r="N1330" s="90"/>
      <c r="O1330" s="91">
        <v>13</v>
      </c>
      <c r="P1330" s="91">
        <v>0</v>
      </c>
      <c r="Q1330" s="90"/>
      <c r="R1330" s="91">
        <v>12</v>
      </c>
      <c r="S1330" s="91">
        <v>4</v>
      </c>
      <c r="T1330" s="90">
        <v>0</v>
      </c>
      <c r="U1330" s="91">
        <v>61</v>
      </c>
      <c r="V1330" s="91">
        <v>5</v>
      </c>
    </row>
    <row r="1331" spans="1:22">
      <c r="A1331" s="92" t="s">
        <v>1257</v>
      </c>
      <c r="B1331" s="16" t="str">
        <f>VLOOKUP(A1331,'Planning Periods'!$E$2:$N$540,10,FALSE)</f>
        <v>01/31/2023 - 01/31/2031</v>
      </c>
      <c r="C1331" s="91">
        <v>2015</v>
      </c>
      <c r="D1331" s="91" t="str">
        <f t="shared" si="19"/>
        <v>Monte Sereno 2015</v>
      </c>
      <c r="E1331" s="91">
        <v>23</v>
      </c>
      <c r="F1331" s="363">
        <v>4</v>
      </c>
      <c r="G1331" s="91">
        <v>0</v>
      </c>
      <c r="H1331" s="91">
        <v>4</v>
      </c>
      <c r="I1331" s="90"/>
      <c r="J1331" s="91">
        <v>13</v>
      </c>
      <c r="K1331" s="363">
        <v>0</v>
      </c>
      <c r="L1331" s="91">
        <v>0</v>
      </c>
      <c r="M1331" s="91">
        <v>0</v>
      </c>
      <c r="N1331" s="90"/>
      <c r="O1331" s="91">
        <v>13</v>
      </c>
      <c r="P1331" s="91">
        <v>1</v>
      </c>
      <c r="Q1331" s="90"/>
      <c r="R1331" s="91">
        <v>12</v>
      </c>
      <c r="S1331" s="91">
        <v>2</v>
      </c>
      <c r="T1331" s="90">
        <v>0</v>
      </c>
      <c r="U1331" s="91">
        <v>61</v>
      </c>
      <c r="V1331" s="91">
        <v>7</v>
      </c>
    </row>
    <row r="1332" spans="1:22">
      <c r="A1332" s="92" t="s">
        <v>1257</v>
      </c>
      <c r="B1332" s="16" t="str">
        <f>VLOOKUP(A1332,'Planning Periods'!$E$2:$N$540,10,FALSE)</f>
        <v>01/31/2023 - 01/31/2031</v>
      </c>
      <c r="C1332" s="91">
        <v>2016</v>
      </c>
      <c r="D1332" s="91" t="str">
        <f t="shared" si="19"/>
        <v>Monte Sereno 2016</v>
      </c>
      <c r="E1332" s="91">
        <v>23</v>
      </c>
      <c r="F1332" s="363">
        <v>5</v>
      </c>
      <c r="G1332" s="91">
        <v>5</v>
      </c>
      <c r="H1332" s="91">
        <v>0</v>
      </c>
      <c r="I1332" s="90"/>
      <c r="J1332" s="91">
        <v>13</v>
      </c>
      <c r="K1332" s="363">
        <v>0</v>
      </c>
      <c r="L1332" s="91">
        <v>0</v>
      </c>
      <c r="M1332" s="91">
        <v>0</v>
      </c>
      <c r="N1332" s="90"/>
      <c r="O1332" s="91">
        <v>13</v>
      </c>
      <c r="P1332" s="91">
        <v>0</v>
      </c>
      <c r="Q1332" s="90"/>
      <c r="R1332" s="91">
        <v>12</v>
      </c>
      <c r="S1332" s="91">
        <v>8</v>
      </c>
      <c r="T1332" s="90">
        <v>0</v>
      </c>
      <c r="U1332" s="91">
        <v>61</v>
      </c>
      <c r="V1332" s="91">
        <v>13</v>
      </c>
    </row>
    <row r="1333" spans="1:22">
      <c r="A1333" s="92" t="s">
        <v>1257</v>
      </c>
      <c r="B1333" s="16" t="str">
        <f>VLOOKUP(A1333,'Planning Periods'!$E$2:$N$540,10,FALSE)</f>
        <v>01/31/2023 - 01/31/2031</v>
      </c>
      <c r="C1333" s="91">
        <v>2017</v>
      </c>
      <c r="D1333" s="91" t="str">
        <f t="shared" si="19"/>
        <v>Monte Sereno 2017</v>
      </c>
      <c r="E1333" s="91">
        <v>23</v>
      </c>
      <c r="F1333" s="363">
        <v>12</v>
      </c>
      <c r="G1333" s="91">
        <v>0</v>
      </c>
      <c r="H1333" s="91">
        <v>12</v>
      </c>
      <c r="I1333" s="90"/>
      <c r="J1333" s="91">
        <v>13</v>
      </c>
      <c r="K1333" s="363">
        <v>0</v>
      </c>
      <c r="L1333" s="91">
        <v>0</v>
      </c>
      <c r="M1333" s="91">
        <v>0</v>
      </c>
      <c r="N1333" s="90"/>
      <c r="O1333" s="91">
        <v>13</v>
      </c>
      <c r="P1333" s="91">
        <v>0</v>
      </c>
      <c r="Q1333" s="90"/>
      <c r="R1333" s="91">
        <v>12</v>
      </c>
      <c r="S1333" s="91">
        <v>4</v>
      </c>
      <c r="T1333" s="90">
        <v>0</v>
      </c>
      <c r="U1333" s="91">
        <v>61</v>
      </c>
      <c r="V1333" s="91">
        <v>16</v>
      </c>
    </row>
    <row r="1334" spans="1:22">
      <c r="A1334" t="s">
        <v>940</v>
      </c>
      <c r="B1334" s="16"/>
      <c r="C1334" s="91">
        <v>2013</v>
      </c>
      <c r="D1334" s="91" t="str">
        <f t="shared" si="19"/>
        <v>Montebello 2013</v>
      </c>
      <c r="E1334" s="91" t="s">
        <v>1307</v>
      </c>
      <c r="F1334" s="363" t="s">
        <v>1307</v>
      </c>
      <c r="G1334" s="91" t="s">
        <v>1307</v>
      </c>
      <c r="H1334" s="91" t="s">
        <v>1307</v>
      </c>
      <c r="I1334" s="90"/>
      <c r="J1334" s="91" t="s">
        <v>1307</v>
      </c>
      <c r="K1334" s="363" t="s">
        <v>1307</v>
      </c>
      <c r="L1334" s="91" t="s">
        <v>1307</v>
      </c>
      <c r="M1334" s="91" t="s">
        <v>1307</v>
      </c>
      <c r="N1334" s="90"/>
      <c r="O1334" s="91" t="s">
        <v>1307</v>
      </c>
      <c r="P1334" s="91" t="s">
        <v>1307</v>
      </c>
      <c r="Q1334" s="90"/>
      <c r="R1334" s="91" t="s">
        <v>1307</v>
      </c>
      <c r="S1334" s="91" t="s">
        <v>1307</v>
      </c>
      <c r="T1334" s="90" t="s">
        <v>1307</v>
      </c>
      <c r="U1334" s="91" t="s">
        <v>1307</v>
      </c>
      <c r="V1334" s="91" t="s">
        <v>1307</v>
      </c>
    </row>
    <row r="1335" spans="1:22">
      <c r="A1335" t="s">
        <v>940</v>
      </c>
      <c r="B1335" s="16" t="str">
        <f>VLOOKUP(A1335,'Planning Periods'!$E$2:$N$540,10,FALSE)</f>
        <v>10/15/2021 - 10/15/2029</v>
      </c>
      <c r="C1335" s="91">
        <v>2014</v>
      </c>
      <c r="D1335" s="91" t="str">
        <f t="shared" si="19"/>
        <v>Montebello 2014</v>
      </c>
      <c r="E1335" s="363" t="s">
        <v>1307</v>
      </c>
      <c r="F1335" s="363" t="s">
        <v>1307</v>
      </c>
      <c r="G1335" s="363" t="s">
        <v>1307</v>
      </c>
      <c r="H1335" s="363" t="s">
        <v>1307</v>
      </c>
      <c r="I1335" s="363">
        <v>0</v>
      </c>
      <c r="J1335" s="363" t="s">
        <v>1307</v>
      </c>
      <c r="K1335" s="363" t="s">
        <v>1307</v>
      </c>
      <c r="L1335" s="363" t="s">
        <v>1307</v>
      </c>
      <c r="M1335" s="363" t="s">
        <v>1307</v>
      </c>
      <c r="N1335" s="363">
        <v>0</v>
      </c>
      <c r="O1335" s="363" t="s">
        <v>1307</v>
      </c>
      <c r="P1335" s="363" t="s">
        <v>1307</v>
      </c>
      <c r="Q1335" s="363"/>
      <c r="R1335" s="363" t="s">
        <v>1307</v>
      </c>
      <c r="S1335" s="363" t="s">
        <v>1307</v>
      </c>
      <c r="T1335" s="363" t="s">
        <v>1307</v>
      </c>
      <c r="U1335" s="363" t="s">
        <v>1307</v>
      </c>
      <c r="V1335" s="363" t="s">
        <v>1307</v>
      </c>
    </row>
    <row r="1336" spans="1:22">
      <c r="A1336" t="s">
        <v>940</v>
      </c>
      <c r="B1336" s="16" t="str">
        <f>VLOOKUP(A1336,'Planning Periods'!$E$2:$N$540,10,FALSE)</f>
        <v>10/15/2021 - 10/15/2029</v>
      </c>
      <c r="C1336" s="91">
        <v>2015</v>
      </c>
      <c r="D1336" s="91" t="str">
        <f t="shared" si="19"/>
        <v>Montebello 2015</v>
      </c>
      <c r="E1336" t="s">
        <v>1307</v>
      </c>
      <c r="F1336" t="s">
        <v>1307</v>
      </c>
      <c r="G1336" t="s">
        <v>1307</v>
      </c>
      <c r="H1336" t="s">
        <v>1307</v>
      </c>
      <c r="J1336" t="s">
        <v>1307</v>
      </c>
      <c r="K1336" t="s">
        <v>1307</v>
      </c>
      <c r="L1336" t="s">
        <v>1307</v>
      </c>
      <c r="M1336" t="s">
        <v>1307</v>
      </c>
      <c r="O1336" t="s">
        <v>1307</v>
      </c>
      <c r="P1336" t="s">
        <v>1307</v>
      </c>
      <c r="R1336" t="s">
        <v>1307</v>
      </c>
      <c r="S1336" t="s">
        <v>1307</v>
      </c>
      <c r="T1336" t="s">
        <v>1307</v>
      </c>
      <c r="U1336" t="s">
        <v>1307</v>
      </c>
      <c r="V1336" t="s">
        <v>1307</v>
      </c>
    </row>
    <row r="1337" spans="1:22">
      <c r="A1337" t="s">
        <v>940</v>
      </c>
      <c r="B1337" s="16" t="str">
        <f>VLOOKUP(A1337,'Planning Periods'!$E$2:$N$540,10,FALSE)</f>
        <v>10/15/2021 - 10/15/2029</v>
      </c>
      <c r="C1337" s="91">
        <v>2016</v>
      </c>
      <c r="D1337" s="91" t="str">
        <f t="shared" si="19"/>
        <v>Montebello 2016</v>
      </c>
      <c r="E1337" t="s">
        <v>1307</v>
      </c>
      <c r="F1337" t="s">
        <v>1307</v>
      </c>
      <c r="G1337" t="s">
        <v>1307</v>
      </c>
      <c r="H1337" t="s">
        <v>1307</v>
      </c>
      <c r="J1337" t="s">
        <v>1307</v>
      </c>
      <c r="K1337" t="s">
        <v>1307</v>
      </c>
      <c r="L1337" t="s">
        <v>1307</v>
      </c>
      <c r="M1337" t="s">
        <v>1307</v>
      </c>
      <c r="O1337" t="s">
        <v>1307</v>
      </c>
      <c r="P1337" t="s">
        <v>1307</v>
      </c>
      <c r="R1337" t="s">
        <v>1307</v>
      </c>
      <c r="S1337" t="s">
        <v>1307</v>
      </c>
      <c r="T1337" t="s">
        <v>1307</v>
      </c>
      <c r="U1337" t="s">
        <v>1307</v>
      </c>
      <c r="V1337" t="s">
        <v>1307</v>
      </c>
    </row>
    <row r="1338" spans="1:22">
      <c r="A1338" t="s">
        <v>940</v>
      </c>
      <c r="B1338" s="16" t="str">
        <f>VLOOKUP(A1338,'Planning Periods'!$E$2:$N$540,10,FALSE)</f>
        <v>10/15/2021 - 10/15/2029</v>
      </c>
      <c r="C1338" s="91">
        <v>2017</v>
      </c>
      <c r="D1338" s="91" t="str">
        <f t="shared" si="19"/>
        <v>Montebello 2017</v>
      </c>
      <c r="E1338" t="s">
        <v>1307</v>
      </c>
      <c r="F1338" t="s">
        <v>1307</v>
      </c>
      <c r="G1338" t="s">
        <v>1307</v>
      </c>
      <c r="H1338" t="s">
        <v>1307</v>
      </c>
      <c r="J1338" t="s">
        <v>1307</v>
      </c>
      <c r="K1338" t="s">
        <v>1307</v>
      </c>
      <c r="L1338" t="s">
        <v>1307</v>
      </c>
      <c r="M1338" t="s">
        <v>1307</v>
      </c>
      <c r="O1338" t="s">
        <v>1307</v>
      </c>
      <c r="P1338" t="s">
        <v>1307</v>
      </c>
      <c r="R1338" t="s">
        <v>1307</v>
      </c>
      <c r="S1338" t="s">
        <v>1307</v>
      </c>
      <c r="T1338" t="s">
        <v>1307</v>
      </c>
      <c r="U1338" t="s">
        <v>1307</v>
      </c>
      <c r="V1338" t="s">
        <v>1307</v>
      </c>
    </row>
    <row r="1339" spans="1:22">
      <c r="A1339" s="92" t="s">
        <v>1258</v>
      </c>
      <c r="B1339" s="16" t="str">
        <f>VLOOKUP(A1339,'Planning Periods'!$E$2:$N$540,10,FALSE)</f>
        <v>12/31/2015 - 12/31/2023</v>
      </c>
      <c r="C1339" s="91">
        <v>2014</v>
      </c>
      <c r="D1339" s="91" t="str">
        <f t="shared" si="19"/>
        <v>Monterey 2014</v>
      </c>
      <c r="E1339" t="s">
        <v>1307</v>
      </c>
      <c r="F1339" t="s">
        <v>1307</v>
      </c>
      <c r="G1339" t="s">
        <v>1307</v>
      </c>
      <c r="H1339" t="s">
        <v>1307</v>
      </c>
      <c r="J1339" t="s">
        <v>1307</v>
      </c>
      <c r="K1339" t="s">
        <v>1307</v>
      </c>
      <c r="L1339" t="s">
        <v>1307</v>
      </c>
      <c r="M1339" t="s">
        <v>1307</v>
      </c>
      <c r="O1339" t="s">
        <v>1307</v>
      </c>
      <c r="P1339" t="s">
        <v>1307</v>
      </c>
      <c r="R1339" t="s">
        <v>1307</v>
      </c>
      <c r="S1339" t="s">
        <v>1307</v>
      </c>
      <c r="T1339" t="s">
        <v>1307</v>
      </c>
      <c r="U1339" t="s">
        <v>1307</v>
      </c>
      <c r="V1339" t="s">
        <v>1307</v>
      </c>
    </row>
    <row r="1340" spans="1:22">
      <c r="A1340" s="92" t="s">
        <v>1258</v>
      </c>
      <c r="B1340" s="16" t="str">
        <f>VLOOKUP(A1340,'Planning Periods'!$E$2:$N$540,10,FALSE)</f>
        <v>12/31/2015 - 12/31/2023</v>
      </c>
      <c r="C1340" s="91">
        <v>2015</v>
      </c>
      <c r="D1340" s="91" t="str">
        <f t="shared" si="19"/>
        <v>Monterey 2015</v>
      </c>
      <c r="E1340">
        <v>157</v>
      </c>
      <c r="F1340">
        <v>19</v>
      </c>
      <c r="G1340">
        <v>19</v>
      </c>
      <c r="H1340">
        <v>0</v>
      </c>
      <c r="J1340">
        <v>102</v>
      </c>
      <c r="K1340">
        <v>0</v>
      </c>
      <c r="L1340">
        <v>0</v>
      </c>
      <c r="M1340">
        <v>0</v>
      </c>
      <c r="O1340">
        <v>119</v>
      </c>
      <c r="P1340">
        <v>2</v>
      </c>
      <c r="R1340">
        <v>272</v>
      </c>
      <c r="S1340">
        <v>55</v>
      </c>
      <c r="T1340">
        <v>0</v>
      </c>
      <c r="U1340">
        <v>650</v>
      </c>
      <c r="V1340">
        <v>76</v>
      </c>
    </row>
    <row r="1341" spans="1:22">
      <c r="A1341" s="92" t="s">
        <v>1258</v>
      </c>
      <c r="B1341" s="16" t="str">
        <f>VLOOKUP(A1341,'Planning Periods'!$E$2:$N$540,10,FALSE)</f>
        <v>12/31/2015 - 12/31/2023</v>
      </c>
      <c r="C1341" s="91">
        <v>2016</v>
      </c>
      <c r="D1341" s="91" t="str">
        <f t="shared" si="19"/>
        <v>Monterey 2016</v>
      </c>
      <c r="E1341" s="91">
        <v>157</v>
      </c>
      <c r="F1341" s="363">
        <v>0</v>
      </c>
      <c r="G1341" s="91">
        <v>0</v>
      </c>
      <c r="H1341" s="91">
        <v>0</v>
      </c>
      <c r="I1341" s="90"/>
      <c r="J1341" s="91">
        <v>102</v>
      </c>
      <c r="K1341" s="363">
        <v>0</v>
      </c>
      <c r="L1341" s="91">
        <v>0</v>
      </c>
      <c r="M1341" s="91">
        <v>0</v>
      </c>
      <c r="N1341" s="90"/>
      <c r="O1341" s="91">
        <v>119</v>
      </c>
      <c r="P1341" s="91">
        <v>0</v>
      </c>
      <c r="Q1341" s="90"/>
      <c r="R1341" s="91">
        <v>272</v>
      </c>
      <c r="S1341" s="91">
        <v>2</v>
      </c>
      <c r="T1341" s="90">
        <v>0</v>
      </c>
      <c r="U1341" s="91">
        <v>650</v>
      </c>
      <c r="V1341" s="91">
        <v>2</v>
      </c>
    </row>
    <row r="1342" spans="1:22">
      <c r="A1342" s="92" t="s">
        <v>1258</v>
      </c>
      <c r="B1342" s="16" t="str">
        <f>VLOOKUP(A1342,'Planning Periods'!$E$2:$N$540,10,FALSE)</f>
        <v>12/31/2015 - 12/31/2023</v>
      </c>
      <c r="C1342" s="91">
        <v>2017</v>
      </c>
      <c r="D1342" s="91" t="str">
        <f t="shared" si="19"/>
        <v>Monterey 2017</v>
      </c>
      <c r="E1342" s="91">
        <v>157</v>
      </c>
      <c r="F1342" s="363">
        <v>0</v>
      </c>
      <c r="G1342" s="91">
        <v>0</v>
      </c>
      <c r="H1342" s="91">
        <v>0</v>
      </c>
      <c r="I1342" s="90"/>
      <c r="J1342" s="91">
        <v>102</v>
      </c>
      <c r="K1342" s="363">
        <v>0</v>
      </c>
      <c r="L1342" s="91">
        <v>0</v>
      </c>
      <c r="M1342" s="91">
        <v>0</v>
      </c>
      <c r="N1342" s="90"/>
      <c r="O1342" s="91">
        <v>119</v>
      </c>
      <c r="P1342" s="91">
        <v>0</v>
      </c>
      <c r="Q1342" s="90"/>
      <c r="R1342" s="91">
        <v>272</v>
      </c>
      <c r="S1342" s="91">
        <v>2</v>
      </c>
      <c r="T1342" s="90">
        <v>0</v>
      </c>
      <c r="U1342" s="91">
        <v>650</v>
      </c>
      <c r="V1342" s="91">
        <v>2</v>
      </c>
    </row>
    <row r="1343" spans="1:22">
      <c r="A1343" s="92" t="s">
        <v>1261</v>
      </c>
      <c r="B1343" s="16" t="str">
        <f>VLOOKUP(A1343,'Planning Periods'!$E$2:$N$540,10,FALSE)</f>
        <v>12/31/2015 - 12/31/2023</v>
      </c>
      <c r="C1343" s="91">
        <v>2014</v>
      </c>
      <c r="D1343" s="91" t="str">
        <f t="shared" si="19"/>
        <v>Monterey County - Unincorporated 2014</v>
      </c>
      <c r="E1343" s="91" t="s">
        <v>1307</v>
      </c>
      <c r="F1343" s="363" t="s">
        <v>1307</v>
      </c>
      <c r="G1343" s="91" t="s">
        <v>1307</v>
      </c>
      <c r="H1343" s="91" t="s">
        <v>1307</v>
      </c>
      <c r="I1343" s="90"/>
      <c r="J1343" s="91" t="s">
        <v>1307</v>
      </c>
      <c r="K1343" s="363" t="s">
        <v>1307</v>
      </c>
      <c r="L1343" s="91" t="s">
        <v>1307</v>
      </c>
      <c r="M1343" s="91" t="s">
        <v>1307</v>
      </c>
      <c r="N1343" s="90"/>
      <c r="O1343" s="91" t="s">
        <v>1307</v>
      </c>
      <c r="P1343" s="91" t="s">
        <v>1307</v>
      </c>
      <c r="Q1343" s="90"/>
      <c r="R1343" s="91" t="s">
        <v>1307</v>
      </c>
      <c r="S1343" s="91" t="s">
        <v>1307</v>
      </c>
      <c r="T1343" s="90" t="s">
        <v>1307</v>
      </c>
      <c r="U1343" s="91" t="s">
        <v>1307</v>
      </c>
      <c r="V1343" s="91" t="s">
        <v>1307</v>
      </c>
    </row>
    <row r="1344" spans="1:22">
      <c r="A1344" s="92" t="s">
        <v>1261</v>
      </c>
      <c r="B1344" s="16" t="str">
        <f>VLOOKUP(A1344,'Planning Periods'!$E$2:$N$540,10,FALSE)</f>
        <v>12/31/2015 - 12/31/2023</v>
      </c>
      <c r="C1344" s="91">
        <v>2015</v>
      </c>
      <c r="D1344" s="91" t="str">
        <f t="shared" si="19"/>
        <v>Monterey County - Unincorporated 2015</v>
      </c>
      <c r="E1344" s="91">
        <v>374</v>
      </c>
      <c r="F1344" s="363">
        <v>137</v>
      </c>
      <c r="G1344" s="91">
        <v>37</v>
      </c>
      <c r="H1344" s="91">
        <v>100</v>
      </c>
      <c r="I1344" s="90"/>
      <c r="J1344" s="91">
        <v>244</v>
      </c>
      <c r="K1344" s="363">
        <v>6</v>
      </c>
      <c r="L1344" s="91">
        <v>6</v>
      </c>
      <c r="M1344" s="91">
        <v>0</v>
      </c>
      <c r="N1344" s="90"/>
      <c r="O1344" s="91">
        <v>282</v>
      </c>
      <c r="P1344" s="91">
        <v>0</v>
      </c>
      <c r="Q1344" s="90"/>
      <c r="R1344" s="91">
        <v>651</v>
      </c>
      <c r="S1344" s="91">
        <v>189</v>
      </c>
      <c r="T1344" s="90">
        <v>0</v>
      </c>
      <c r="U1344" s="91">
        <v>1551</v>
      </c>
      <c r="V1344" s="91">
        <v>332</v>
      </c>
    </row>
    <row r="1345" spans="1:22">
      <c r="A1345" s="92" t="s">
        <v>1261</v>
      </c>
      <c r="B1345" s="16" t="str">
        <f>VLOOKUP(A1345,'Planning Periods'!$E$2:$N$540,10,FALSE)</f>
        <v>12/31/2015 - 12/31/2023</v>
      </c>
      <c r="C1345" s="91">
        <v>2016</v>
      </c>
      <c r="D1345" s="91" t="str">
        <f t="shared" si="19"/>
        <v>Monterey County - Unincorporated 2016</v>
      </c>
      <c r="E1345" s="91">
        <v>374</v>
      </c>
      <c r="F1345" s="363">
        <v>0</v>
      </c>
      <c r="G1345" s="91">
        <v>0</v>
      </c>
      <c r="H1345" s="91">
        <v>0</v>
      </c>
      <c r="I1345" s="90"/>
      <c r="J1345" s="91">
        <v>244</v>
      </c>
      <c r="K1345" s="363">
        <v>0</v>
      </c>
      <c r="L1345" s="91">
        <v>0</v>
      </c>
      <c r="M1345" s="91">
        <v>0</v>
      </c>
      <c r="N1345" s="90"/>
      <c r="O1345" s="91">
        <v>282</v>
      </c>
      <c r="P1345" s="91">
        <v>3</v>
      </c>
      <c r="Q1345" s="90"/>
      <c r="R1345" s="91">
        <v>651</v>
      </c>
      <c r="S1345" s="91">
        <v>260</v>
      </c>
      <c r="T1345" s="90">
        <v>0</v>
      </c>
      <c r="U1345" s="91">
        <v>1551</v>
      </c>
      <c r="V1345" s="91">
        <v>263</v>
      </c>
    </row>
    <row r="1346" spans="1:22">
      <c r="A1346" s="92" t="s">
        <v>1261</v>
      </c>
      <c r="B1346" s="16" t="str">
        <f>VLOOKUP(A1346,'Planning Periods'!$E$2:$N$540,10,FALSE)</f>
        <v>12/31/2015 - 12/31/2023</v>
      </c>
      <c r="C1346" s="91">
        <v>2017</v>
      </c>
      <c r="D1346" s="91" t="str">
        <f t="shared" si="19"/>
        <v>Monterey County - Unincorporated 2017</v>
      </c>
      <c r="E1346" s="91">
        <v>374</v>
      </c>
      <c r="F1346" s="363">
        <v>82</v>
      </c>
      <c r="G1346" s="91">
        <v>7</v>
      </c>
      <c r="H1346" s="91">
        <v>75</v>
      </c>
      <c r="I1346" s="90"/>
      <c r="J1346" s="91">
        <v>244</v>
      </c>
      <c r="K1346" s="363">
        <v>7</v>
      </c>
      <c r="L1346" s="91">
        <v>7</v>
      </c>
      <c r="M1346" s="91">
        <v>0</v>
      </c>
      <c r="N1346" s="90"/>
      <c r="O1346" s="91">
        <v>282</v>
      </c>
      <c r="P1346" s="91">
        <v>20</v>
      </c>
      <c r="Q1346" s="90"/>
      <c r="R1346" s="91">
        <v>651</v>
      </c>
      <c r="S1346" s="91">
        <v>316</v>
      </c>
      <c r="T1346" s="90">
        <v>0</v>
      </c>
      <c r="U1346" s="91">
        <v>1551</v>
      </c>
      <c r="V1346" s="91">
        <v>425</v>
      </c>
    </row>
    <row r="1347" spans="1:22">
      <c r="A1347" s="92" t="s">
        <v>947</v>
      </c>
      <c r="B1347" s="16"/>
      <c r="C1347" s="91">
        <v>2013</v>
      </c>
      <c r="D1347" s="91" t="str">
        <f t="shared" si="19"/>
        <v>Monterey Park 2013</v>
      </c>
      <c r="E1347" s="91" t="s">
        <v>1307</v>
      </c>
      <c r="F1347" s="363" t="s">
        <v>1307</v>
      </c>
      <c r="G1347" s="91" t="s">
        <v>1307</v>
      </c>
      <c r="H1347" s="91" t="s">
        <v>1307</v>
      </c>
      <c r="I1347" s="90"/>
      <c r="J1347" s="91" t="s">
        <v>1307</v>
      </c>
      <c r="K1347" s="363" t="s">
        <v>1307</v>
      </c>
      <c r="L1347" s="91" t="s">
        <v>1307</v>
      </c>
      <c r="M1347" s="91" t="s">
        <v>1307</v>
      </c>
      <c r="N1347" s="90"/>
      <c r="O1347" s="91" t="s">
        <v>1307</v>
      </c>
      <c r="P1347" s="91" t="s">
        <v>1307</v>
      </c>
      <c r="Q1347" s="90"/>
      <c r="R1347" s="91" t="s">
        <v>1307</v>
      </c>
      <c r="S1347" s="91" t="s">
        <v>1307</v>
      </c>
      <c r="T1347" s="90" t="s">
        <v>1307</v>
      </c>
      <c r="U1347" s="91" t="s">
        <v>1307</v>
      </c>
      <c r="V1347" s="91" t="s">
        <v>1307</v>
      </c>
    </row>
    <row r="1348" spans="1:22">
      <c r="A1348" s="92" t="s">
        <v>947</v>
      </c>
      <c r="B1348" s="16" t="str">
        <f>VLOOKUP(A1348,'Planning Periods'!$E$2:$N$540,10,FALSE)</f>
        <v>10/15/2021 - 10/15/2029</v>
      </c>
      <c r="C1348" s="91">
        <v>2014</v>
      </c>
      <c r="D1348" s="91" t="str">
        <f t="shared" si="19"/>
        <v>Monterey Park 2014</v>
      </c>
      <c r="E1348" s="91" t="s">
        <v>1307</v>
      </c>
      <c r="F1348" s="363" t="s">
        <v>1307</v>
      </c>
      <c r="G1348" s="91" t="s">
        <v>1307</v>
      </c>
      <c r="H1348" s="91" t="s">
        <v>1307</v>
      </c>
      <c r="I1348" s="90"/>
      <c r="J1348" s="91" t="s">
        <v>1307</v>
      </c>
      <c r="K1348" s="363" t="s">
        <v>1307</v>
      </c>
      <c r="L1348" s="91" t="s">
        <v>1307</v>
      </c>
      <c r="M1348" s="91" t="s">
        <v>1307</v>
      </c>
      <c r="N1348" s="90"/>
      <c r="O1348" s="91" t="s">
        <v>1307</v>
      </c>
      <c r="P1348" s="91" t="s">
        <v>1307</v>
      </c>
      <c r="Q1348" s="90"/>
      <c r="R1348" s="91" t="s">
        <v>1307</v>
      </c>
      <c r="S1348" s="91" t="s">
        <v>1307</v>
      </c>
      <c r="T1348" s="90" t="s">
        <v>1307</v>
      </c>
      <c r="U1348" s="91" t="s">
        <v>1307</v>
      </c>
      <c r="V1348" s="91" t="s">
        <v>1307</v>
      </c>
    </row>
    <row r="1349" spans="1:22">
      <c r="A1349" s="92" t="s">
        <v>947</v>
      </c>
      <c r="B1349" s="16" t="str">
        <f>VLOOKUP(A1349,'Planning Periods'!$E$2:$N$540,10,FALSE)</f>
        <v>10/15/2021 - 10/15/2029</v>
      </c>
      <c r="C1349" s="91">
        <v>2015</v>
      </c>
      <c r="D1349" s="91" t="str">
        <f t="shared" si="19"/>
        <v>Monterey Park 2015</v>
      </c>
      <c r="E1349" s="91" t="s">
        <v>1307</v>
      </c>
      <c r="F1349" s="363" t="s">
        <v>1307</v>
      </c>
      <c r="G1349" s="91" t="s">
        <v>1307</v>
      </c>
      <c r="H1349" s="91" t="s">
        <v>1307</v>
      </c>
      <c r="I1349" s="90"/>
      <c r="J1349" s="91" t="s">
        <v>1307</v>
      </c>
      <c r="K1349" s="363" t="s">
        <v>1307</v>
      </c>
      <c r="L1349" s="91" t="s">
        <v>1307</v>
      </c>
      <c r="M1349" s="91" t="s">
        <v>1307</v>
      </c>
      <c r="N1349" s="90"/>
      <c r="O1349" s="91" t="s">
        <v>1307</v>
      </c>
      <c r="P1349" s="91" t="s">
        <v>1307</v>
      </c>
      <c r="Q1349" s="90"/>
      <c r="R1349" s="91" t="s">
        <v>1307</v>
      </c>
      <c r="S1349" s="91" t="s">
        <v>1307</v>
      </c>
      <c r="T1349" s="90" t="s">
        <v>1307</v>
      </c>
      <c r="U1349" s="91" t="s">
        <v>1307</v>
      </c>
      <c r="V1349" s="91" t="s">
        <v>1307</v>
      </c>
    </row>
    <row r="1350" spans="1:22">
      <c r="A1350" s="92" t="s">
        <v>947</v>
      </c>
      <c r="B1350" s="16" t="str">
        <f>VLOOKUP(A1350,'Planning Periods'!$E$2:$N$540,10,FALSE)</f>
        <v>10/15/2021 - 10/15/2029</v>
      </c>
      <c r="C1350" s="91">
        <v>2016</v>
      </c>
      <c r="D1350" s="91" t="str">
        <f t="shared" si="19"/>
        <v>Monterey Park 2016</v>
      </c>
      <c r="E1350" s="91" t="s">
        <v>1307</v>
      </c>
      <c r="F1350" s="363" t="s">
        <v>1307</v>
      </c>
      <c r="G1350" s="91" t="s">
        <v>1307</v>
      </c>
      <c r="H1350" s="91" t="s">
        <v>1307</v>
      </c>
      <c r="I1350" s="90"/>
      <c r="J1350" s="91" t="s">
        <v>1307</v>
      </c>
      <c r="K1350" s="363" t="s">
        <v>1307</v>
      </c>
      <c r="L1350" s="91" t="s">
        <v>1307</v>
      </c>
      <c r="M1350" s="91" t="s">
        <v>1307</v>
      </c>
      <c r="N1350" s="90"/>
      <c r="O1350" s="91" t="s">
        <v>1307</v>
      </c>
      <c r="P1350" s="91" t="s">
        <v>1307</v>
      </c>
      <c r="Q1350" s="90"/>
      <c r="R1350" s="91" t="s">
        <v>1307</v>
      </c>
      <c r="S1350" s="91" t="s">
        <v>1307</v>
      </c>
      <c r="T1350" s="90" t="s">
        <v>1307</v>
      </c>
      <c r="U1350" s="91" t="s">
        <v>1307</v>
      </c>
      <c r="V1350" s="91" t="s">
        <v>1307</v>
      </c>
    </row>
    <row r="1351" spans="1:22">
      <c r="A1351" s="92" t="s">
        <v>947</v>
      </c>
      <c r="B1351" s="16" t="str">
        <f>VLOOKUP(A1351,'Planning Periods'!$E$2:$N$540,10,FALSE)</f>
        <v>10/15/2021 - 10/15/2029</v>
      </c>
      <c r="C1351" s="91">
        <v>2017</v>
      </c>
      <c r="D1351" s="91" t="str">
        <f t="shared" si="19"/>
        <v>Monterey Park 2017</v>
      </c>
      <c r="E1351" s="91">
        <v>205</v>
      </c>
      <c r="F1351" s="363">
        <v>0</v>
      </c>
      <c r="G1351" s="91">
        <v>0</v>
      </c>
      <c r="H1351" s="91">
        <v>0</v>
      </c>
      <c r="I1351" s="90"/>
      <c r="J1351" s="91">
        <v>123</v>
      </c>
      <c r="K1351" s="363">
        <v>0</v>
      </c>
      <c r="L1351" s="91">
        <v>0</v>
      </c>
      <c r="M1351" s="91">
        <v>0</v>
      </c>
      <c r="N1351" s="90"/>
      <c r="O1351" s="91">
        <v>137</v>
      </c>
      <c r="P1351" s="91">
        <v>0</v>
      </c>
      <c r="Q1351" s="90"/>
      <c r="R1351" s="91">
        <v>350</v>
      </c>
      <c r="S1351" s="91">
        <v>14</v>
      </c>
      <c r="T1351" s="90">
        <v>0</v>
      </c>
      <c r="U1351" s="91">
        <v>815</v>
      </c>
      <c r="V1351" s="91">
        <v>14</v>
      </c>
    </row>
    <row r="1352" spans="1:22">
      <c r="A1352" s="92" t="s">
        <v>950</v>
      </c>
      <c r="B1352" s="16"/>
      <c r="C1352" s="91">
        <v>2013</v>
      </c>
      <c r="D1352" s="91" t="str">
        <f t="shared" si="19"/>
        <v>Moorpark 2013</v>
      </c>
      <c r="E1352" s="91" t="s">
        <v>1307</v>
      </c>
      <c r="F1352" s="363" t="s">
        <v>1307</v>
      </c>
      <c r="G1352" s="91" t="s">
        <v>1307</v>
      </c>
      <c r="H1352" s="91" t="s">
        <v>1307</v>
      </c>
      <c r="I1352" s="90"/>
      <c r="J1352" s="91" t="s">
        <v>1307</v>
      </c>
      <c r="K1352" s="363" t="s">
        <v>1307</v>
      </c>
      <c r="L1352" s="91" t="s">
        <v>1307</v>
      </c>
      <c r="M1352" s="91" t="s">
        <v>1307</v>
      </c>
      <c r="N1352" s="90"/>
      <c r="O1352" s="91" t="s">
        <v>1307</v>
      </c>
      <c r="P1352" s="91" t="s">
        <v>1307</v>
      </c>
      <c r="Q1352" s="90"/>
      <c r="R1352" s="91" t="s">
        <v>1307</v>
      </c>
      <c r="S1352" s="91" t="s">
        <v>1307</v>
      </c>
      <c r="T1352" s="90" t="s">
        <v>1307</v>
      </c>
      <c r="U1352" s="91" t="s">
        <v>1307</v>
      </c>
      <c r="V1352" s="91" t="s">
        <v>1307</v>
      </c>
    </row>
    <row r="1353" spans="1:22">
      <c r="A1353" s="92" t="s">
        <v>950</v>
      </c>
      <c r="B1353" s="16" t="str">
        <f>VLOOKUP(A1353,'Planning Periods'!$E$2:$N$540,10,FALSE)</f>
        <v>10/15/2021 - 10/15/2029</v>
      </c>
      <c r="C1353" s="91">
        <v>2014</v>
      </c>
      <c r="D1353" s="91" t="str">
        <f t="shared" si="19"/>
        <v>Moorpark 2014</v>
      </c>
      <c r="E1353" s="91">
        <v>289</v>
      </c>
      <c r="F1353" s="363">
        <v>0</v>
      </c>
      <c r="G1353" s="91">
        <v>0</v>
      </c>
      <c r="H1353" s="91">
        <v>0</v>
      </c>
      <c r="I1353" s="90"/>
      <c r="J1353" s="91">
        <v>197</v>
      </c>
      <c r="K1353" s="363">
        <v>3</v>
      </c>
      <c r="L1353" s="91">
        <v>3</v>
      </c>
      <c r="M1353" s="91">
        <v>0</v>
      </c>
      <c r="N1353" s="90"/>
      <c r="O1353" s="91">
        <v>216</v>
      </c>
      <c r="P1353" s="91">
        <v>0</v>
      </c>
      <c r="Q1353" s="90"/>
      <c r="R1353" s="91">
        <v>462</v>
      </c>
      <c r="S1353" s="91">
        <v>159</v>
      </c>
      <c r="T1353" s="90">
        <v>0</v>
      </c>
      <c r="U1353" s="91">
        <v>1164</v>
      </c>
      <c r="V1353" s="91">
        <v>162</v>
      </c>
    </row>
    <row r="1354" spans="1:22">
      <c r="A1354" s="92" t="s">
        <v>950</v>
      </c>
      <c r="B1354" s="16" t="str">
        <f>VLOOKUP(A1354,'Planning Periods'!$E$2:$N$540,10,FALSE)</f>
        <v>10/15/2021 - 10/15/2029</v>
      </c>
      <c r="C1354" s="91">
        <v>2015</v>
      </c>
      <c r="D1354" s="91" t="str">
        <f t="shared" si="19"/>
        <v>Moorpark 2015</v>
      </c>
      <c r="E1354" s="91">
        <v>289</v>
      </c>
      <c r="F1354" s="363">
        <v>5</v>
      </c>
      <c r="G1354" s="91">
        <v>5</v>
      </c>
      <c r="H1354" s="91">
        <v>0</v>
      </c>
      <c r="I1354" s="90"/>
      <c r="J1354" s="91">
        <v>197</v>
      </c>
      <c r="K1354" s="363">
        <v>15</v>
      </c>
      <c r="L1354" s="91">
        <v>15</v>
      </c>
      <c r="M1354" s="91">
        <v>0</v>
      </c>
      <c r="N1354" s="90"/>
      <c r="O1354" s="91">
        <v>216</v>
      </c>
      <c r="P1354" s="91">
        <v>9</v>
      </c>
      <c r="Q1354" s="90"/>
      <c r="R1354" s="91">
        <v>462</v>
      </c>
      <c r="S1354" s="91">
        <v>144</v>
      </c>
      <c r="T1354" s="90">
        <v>0</v>
      </c>
      <c r="U1354" s="91">
        <v>1164</v>
      </c>
      <c r="V1354" s="91">
        <v>173</v>
      </c>
    </row>
    <row r="1355" spans="1:22">
      <c r="A1355" s="92" t="s">
        <v>950</v>
      </c>
      <c r="B1355" s="16" t="str">
        <f>VLOOKUP(A1355,'Planning Periods'!$E$2:$N$540,10,FALSE)</f>
        <v>10/15/2021 - 10/15/2029</v>
      </c>
      <c r="C1355" s="91">
        <v>2016</v>
      </c>
      <c r="D1355" s="91" t="str">
        <f t="shared" si="19"/>
        <v>Moorpark 2016</v>
      </c>
      <c r="E1355" s="91">
        <v>289</v>
      </c>
      <c r="F1355" s="363">
        <v>0</v>
      </c>
      <c r="G1355" s="91">
        <v>0</v>
      </c>
      <c r="H1355" s="91">
        <v>0</v>
      </c>
      <c r="I1355" s="90"/>
      <c r="J1355" s="91">
        <v>197</v>
      </c>
      <c r="K1355" s="363">
        <v>0</v>
      </c>
      <c r="L1355" s="91">
        <v>0</v>
      </c>
      <c r="M1355" s="91">
        <v>0</v>
      </c>
      <c r="N1355" s="90"/>
      <c r="O1355" s="91">
        <v>216</v>
      </c>
      <c r="P1355" s="91">
        <v>0</v>
      </c>
      <c r="Q1355" s="90"/>
      <c r="R1355" s="91">
        <v>462</v>
      </c>
      <c r="S1355" s="91">
        <v>88</v>
      </c>
      <c r="T1355" s="90">
        <v>0</v>
      </c>
      <c r="U1355" s="91">
        <v>1164</v>
      </c>
      <c r="V1355" s="91">
        <v>88</v>
      </c>
    </row>
    <row r="1356" spans="1:22">
      <c r="A1356" s="92" t="s">
        <v>950</v>
      </c>
      <c r="B1356" s="16" t="str">
        <f>VLOOKUP(A1356,'Planning Periods'!$E$2:$N$540,10,FALSE)</f>
        <v>10/15/2021 - 10/15/2029</v>
      </c>
      <c r="C1356" s="91">
        <v>2017</v>
      </c>
      <c r="D1356" s="91" t="str">
        <f t="shared" si="19"/>
        <v>Moorpark 2017</v>
      </c>
      <c r="E1356" s="91">
        <v>289</v>
      </c>
      <c r="F1356" s="363">
        <v>0</v>
      </c>
      <c r="G1356" s="91">
        <v>0</v>
      </c>
      <c r="H1356" s="91">
        <v>0</v>
      </c>
      <c r="I1356" s="90"/>
      <c r="J1356" s="91">
        <v>197</v>
      </c>
      <c r="K1356" s="363">
        <v>0</v>
      </c>
      <c r="L1356" s="91">
        <v>0</v>
      </c>
      <c r="M1356" s="91">
        <v>0</v>
      </c>
      <c r="N1356" s="90"/>
      <c r="O1356" s="91">
        <v>216</v>
      </c>
      <c r="P1356" s="91">
        <v>0</v>
      </c>
      <c r="Q1356" s="90"/>
      <c r="R1356" s="91">
        <v>462</v>
      </c>
      <c r="S1356" s="91">
        <v>88</v>
      </c>
      <c r="T1356" s="90">
        <v>0</v>
      </c>
      <c r="U1356" s="91">
        <v>1164</v>
      </c>
      <c r="V1356" s="91">
        <v>88</v>
      </c>
    </row>
    <row r="1357" spans="1:22">
      <c r="A1357" s="92" t="s">
        <v>1265</v>
      </c>
      <c r="B1357" s="16" t="str">
        <f>VLOOKUP(A1357,'Planning Periods'!$E$2:$N$540,10,FALSE)</f>
        <v>01/31/2023 - 01/31/2031</v>
      </c>
      <c r="C1357" s="91">
        <v>2014</v>
      </c>
      <c r="D1357" s="91" t="str">
        <f t="shared" si="19"/>
        <v>Moraga 2014</v>
      </c>
      <c r="E1357" s="91">
        <v>75</v>
      </c>
      <c r="F1357" s="363">
        <v>0</v>
      </c>
      <c r="G1357" s="91">
        <v>0</v>
      </c>
      <c r="H1357" s="91">
        <v>0</v>
      </c>
      <c r="I1357" s="90"/>
      <c r="J1357" s="91">
        <v>44</v>
      </c>
      <c r="K1357" s="363">
        <v>0</v>
      </c>
      <c r="L1357" s="91">
        <v>0</v>
      </c>
      <c r="M1357" s="91">
        <v>0</v>
      </c>
      <c r="N1357" s="90"/>
      <c r="O1357" s="91">
        <v>50</v>
      </c>
      <c r="P1357" s="91">
        <v>0</v>
      </c>
      <c r="Q1357" s="90"/>
      <c r="R1357" s="91">
        <v>60</v>
      </c>
      <c r="S1357" s="91">
        <v>0</v>
      </c>
      <c r="T1357" s="90">
        <v>0</v>
      </c>
      <c r="U1357" s="91">
        <v>229</v>
      </c>
      <c r="V1357" s="91">
        <v>0</v>
      </c>
    </row>
    <row r="1358" spans="1:22">
      <c r="A1358" s="92" t="s">
        <v>1265</v>
      </c>
      <c r="B1358" s="16" t="str">
        <f>VLOOKUP(A1358,'Planning Periods'!$E$2:$N$540,10,FALSE)</f>
        <v>01/31/2023 - 01/31/2031</v>
      </c>
      <c r="C1358" s="91">
        <v>2015</v>
      </c>
      <c r="D1358" s="91" t="str">
        <f t="shared" si="19"/>
        <v>Moraga 2015</v>
      </c>
      <c r="E1358" s="91">
        <v>75</v>
      </c>
      <c r="F1358" s="363">
        <v>0</v>
      </c>
      <c r="G1358" s="91">
        <v>0</v>
      </c>
      <c r="H1358" s="91">
        <v>0</v>
      </c>
      <c r="I1358" s="90"/>
      <c r="J1358" s="91">
        <v>44</v>
      </c>
      <c r="K1358" s="363">
        <v>0</v>
      </c>
      <c r="L1358" s="91">
        <v>0</v>
      </c>
      <c r="M1358" s="91">
        <v>0</v>
      </c>
      <c r="N1358" s="90"/>
      <c r="O1358" s="91">
        <v>50</v>
      </c>
      <c r="P1358" s="91">
        <v>0</v>
      </c>
      <c r="Q1358" s="90"/>
      <c r="R1358" s="91">
        <v>60</v>
      </c>
      <c r="S1358" s="91">
        <v>8</v>
      </c>
      <c r="T1358" s="90">
        <v>0</v>
      </c>
      <c r="U1358" s="91">
        <v>229</v>
      </c>
      <c r="V1358" s="91">
        <v>8</v>
      </c>
    </row>
    <row r="1359" spans="1:22">
      <c r="A1359" s="92" t="s">
        <v>1265</v>
      </c>
      <c r="B1359" s="16" t="str">
        <f>VLOOKUP(A1359,'Planning Periods'!$E$2:$N$540,10,FALSE)</f>
        <v>01/31/2023 - 01/31/2031</v>
      </c>
      <c r="C1359" s="91">
        <v>2016</v>
      </c>
      <c r="D1359" s="91" t="str">
        <f t="shared" si="19"/>
        <v>Moraga 2016</v>
      </c>
      <c r="E1359" s="91">
        <v>75</v>
      </c>
      <c r="F1359" s="363">
        <v>0</v>
      </c>
      <c r="G1359" s="91">
        <v>0</v>
      </c>
      <c r="H1359" s="91">
        <v>0</v>
      </c>
      <c r="I1359" s="90"/>
      <c r="J1359" s="91">
        <v>44</v>
      </c>
      <c r="K1359" s="363">
        <v>0</v>
      </c>
      <c r="L1359" s="91">
        <v>0</v>
      </c>
      <c r="M1359" s="91">
        <v>0</v>
      </c>
      <c r="N1359" s="90"/>
      <c r="O1359" s="91">
        <v>50</v>
      </c>
      <c r="P1359" s="91">
        <v>0</v>
      </c>
      <c r="Q1359" s="90"/>
      <c r="R1359" s="91">
        <v>60</v>
      </c>
      <c r="S1359" s="91">
        <v>35</v>
      </c>
      <c r="T1359" s="90">
        <v>0</v>
      </c>
      <c r="U1359" s="91">
        <v>229</v>
      </c>
      <c r="V1359" s="91">
        <v>35</v>
      </c>
    </row>
    <row r="1360" spans="1:22">
      <c r="A1360" s="92" t="s">
        <v>1265</v>
      </c>
      <c r="B1360" s="16" t="str">
        <f>VLOOKUP(A1360,'Planning Periods'!$E$2:$N$540,10,FALSE)</f>
        <v>01/31/2023 - 01/31/2031</v>
      </c>
      <c r="C1360" s="91">
        <v>2017</v>
      </c>
      <c r="D1360" s="91" t="str">
        <f t="shared" si="19"/>
        <v>Moraga 2017</v>
      </c>
      <c r="E1360" s="91">
        <v>75</v>
      </c>
      <c r="F1360" s="363">
        <v>0</v>
      </c>
      <c r="G1360" s="91">
        <v>0</v>
      </c>
      <c r="H1360" s="91">
        <v>0</v>
      </c>
      <c r="I1360" s="90"/>
      <c r="J1360" s="91">
        <v>44</v>
      </c>
      <c r="K1360" s="363">
        <v>0</v>
      </c>
      <c r="L1360" s="91">
        <v>0</v>
      </c>
      <c r="M1360" s="91">
        <v>0</v>
      </c>
      <c r="N1360" s="90"/>
      <c r="O1360" s="91">
        <v>50</v>
      </c>
      <c r="P1360" s="91">
        <v>0</v>
      </c>
      <c r="Q1360" s="90"/>
      <c r="R1360" s="91">
        <v>60</v>
      </c>
      <c r="S1360" s="91">
        <v>31</v>
      </c>
      <c r="T1360" s="90">
        <v>0</v>
      </c>
      <c r="U1360" s="91">
        <v>229</v>
      </c>
      <c r="V1360" s="91">
        <v>31</v>
      </c>
    </row>
    <row r="1361" spans="1:22">
      <c r="A1361" s="92" t="s">
        <v>943</v>
      </c>
      <c r="B1361" s="16"/>
      <c r="C1361" s="91">
        <v>2013</v>
      </c>
      <c r="D1361" s="91" t="str">
        <f t="shared" si="19"/>
        <v>Moreno Valley 2013</v>
      </c>
      <c r="E1361" s="91" t="s">
        <v>1307</v>
      </c>
      <c r="F1361" s="363" t="s">
        <v>1307</v>
      </c>
      <c r="G1361" s="91" t="s">
        <v>1307</v>
      </c>
      <c r="H1361" s="91" t="s">
        <v>1307</v>
      </c>
      <c r="I1361" s="90"/>
      <c r="J1361" s="91" t="s">
        <v>1307</v>
      </c>
      <c r="K1361" s="363" t="s">
        <v>1307</v>
      </c>
      <c r="L1361" s="91" t="s">
        <v>1307</v>
      </c>
      <c r="M1361" s="91" t="s">
        <v>1307</v>
      </c>
      <c r="N1361" s="90"/>
      <c r="O1361" s="91" t="s">
        <v>1307</v>
      </c>
      <c r="P1361" s="91" t="s">
        <v>1307</v>
      </c>
      <c r="Q1361" s="90"/>
      <c r="R1361" s="91" t="s">
        <v>1307</v>
      </c>
      <c r="S1361" s="91" t="s">
        <v>1307</v>
      </c>
      <c r="T1361" s="90" t="s">
        <v>1307</v>
      </c>
      <c r="U1361" s="91" t="s">
        <v>1307</v>
      </c>
      <c r="V1361" s="91" t="s">
        <v>1307</v>
      </c>
    </row>
    <row r="1362" spans="1:22">
      <c r="A1362" s="92" t="s">
        <v>943</v>
      </c>
      <c r="B1362" s="16" t="str">
        <f>VLOOKUP(A1362,'Planning Periods'!$E$2:$N$540,10,FALSE)</f>
        <v>10/15/2021 - 10/15/2029</v>
      </c>
      <c r="C1362" s="91">
        <v>2014</v>
      </c>
      <c r="D1362" s="91" t="str">
        <f>CONCATENATE(A1362," ",C1362)</f>
        <v>Moreno Valley 2014</v>
      </c>
      <c r="E1362" s="91">
        <v>1500</v>
      </c>
      <c r="F1362" s="363">
        <v>0</v>
      </c>
      <c r="G1362" s="91">
        <v>0</v>
      </c>
      <c r="H1362" s="91">
        <v>0</v>
      </c>
      <c r="I1362" s="90"/>
      <c r="J1362" s="91">
        <v>993</v>
      </c>
      <c r="K1362" s="363">
        <v>0</v>
      </c>
      <c r="L1362" s="91">
        <v>0</v>
      </c>
      <c r="M1362" s="91">
        <v>0</v>
      </c>
      <c r="N1362" s="90"/>
      <c r="O1362" s="91">
        <v>1112</v>
      </c>
      <c r="P1362" s="91">
        <v>0</v>
      </c>
      <c r="Q1362" s="90"/>
      <c r="R1362" s="91">
        <v>2564</v>
      </c>
      <c r="S1362" s="91">
        <v>93</v>
      </c>
      <c r="T1362" s="90">
        <v>0</v>
      </c>
      <c r="U1362" s="91">
        <v>6169</v>
      </c>
      <c r="V1362" s="91">
        <v>93</v>
      </c>
    </row>
    <row r="1363" spans="1:22">
      <c r="A1363" s="92" t="s">
        <v>943</v>
      </c>
      <c r="B1363" s="16" t="str">
        <f>VLOOKUP(A1363,'Planning Periods'!$E$2:$N$540,10,FALSE)</f>
        <v>10/15/2021 - 10/15/2029</v>
      </c>
      <c r="C1363" s="91">
        <v>2015</v>
      </c>
      <c r="D1363" s="91" t="str">
        <f t="shared" ref="D1363:D1425" si="20">CONCATENATE(A1363," ",C1363)</f>
        <v>Moreno Valley 2015</v>
      </c>
      <c r="E1363" s="91">
        <v>1500</v>
      </c>
      <c r="F1363" s="363">
        <v>0</v>
      </c>
      <c r="G1363" s="91">
        <v>0</v>
      </c>
      <c r="H1363" s="91">
        <v>0</v>
      </c>
      <c r="I1363" s="90"/>
      <c r="J1363" s="91">
        <v>993</v>
      </c>
      <c r="K1363" s="363">
        <v>0</v>
      </c>
      <c r="L1363" s="91">
        <v>0</v>
      </c>
      <c r="M1363" s="91">
        <v>0</v>
      </c>
      <c r="N1363" s="90"/>
      <c r="O1363" s="91">
        <v>1112</v>
      </c>
      <c r="P1363" s="91">
        <v>0</v>
      </c>
      <c r="Q1363" s="90"/>
      <c r="R1363" s="91">
        <v>2564</v>
      </c>
      <c r="S1363" s="91">
        <v>103</v>
      </c>
      <c r="T1363" s="90">
        <v>0</v>
      </c>
      <c r="U1363" s="91">
        <v>6169</v>
      </c>
      <c r="V1363" s="91">
        <v>103</v>
      </c>
    </row>
    <row r="1364" spans="1:22">
      <c r="A1364" s="92" t="s">
        <v>943</v>
      </c>
      <c r="B1364" s="16" t="str">
        <f>VLOOKUP(A1364,'Planning Periods'!$E$2:$N$540,10,FALSE)</f>
        <v>10/15/2021 - 10/15/2029</v>
      </c>
      <c r="C1364" s="91">
        <v>2016</v>
      </c>
      <c r="D1364" s="91" t="str">
        <f t="shared" si="20"/>
        <v>Moreno Valley 2016</v>
      </c>
      <c r="E1364" s="91">
        <v>1500</v>
      </c>
      <c r="F1364" s="363">
        <v>0</v>
      </c>
      <c r="G1364" s="91">
        <v>0</v>
      </c>
      <c r="H1364" s="91">
        <v>0</v>
      </c>
      <c r="I1364" s="90"/>
      <c r="J1364" s="91">
        <v>993</v>
      </c>
      <c r="K1364" s="363">
        <v>0</v>
      </c>
      <c r="L1364" s="91">
        <v>0</v>
      </c>
      <c r="M1364" s="91">
        <v>0</v>
      </c>
      <c r="N1364" s="90"/>
      <c r="O1364" s="91">
        <v>1112</v>
      </c>
      <c r="P1364" s="91">
        <v>0</v>
      </c>
      <c r="Q1364" s="90"/>
      <c r="R1364" s="91">
        <v>2564</v>
      </c>
      <c r="S1364" s="91">
        <v>0</v>
      </c>
      <c r="T1364" s="90">
        <v>0</v>
      </c>
      <c r="U1364" s="91">
        <v>6169</v>
      </c>
      <c r="V1364" s="91">
        <v>0</v>
      </c>
    </row>
    <row r="1365" spans="1:22">
      <c r="A1365" s="92" t="s">
        <v>943</v>
      </c>
      <c r="B1365" s="16" t="str">
        <f>VLOOKUP(A1365,'Planning Periods'!$E$2:$N$540,10,FALSE)</f>
        <v>10/15/2021 - 10/15/2029</v>
      </c>
      <c r="C1365" s="91">
        <v>2017</v>
      </c>
      <c r="D1365" s="91" t="str">
        <f t="shared" si="20"/>
        <v>Moreno Valley 2017</v>
      </c>
      <c r="E1365" s="91">
        <v>1500</v>
      </c>
      <c r="F1365" s="363">
        <v>0</v>
      </c>
      <c r="G1365" s="91">
        <v>0</v>
      </c>
      <c r="H1365" s="91">
        <v>0</v>
      </c>
      <c r="I1365" s="90"/>
      <c r="J1365" s="91">
        <v>993</v>
      </c>
      <c r="K1365" s="363">
        <v>0</v>
      </c>
      <c r="L1365" s="91">
        <v>0</v>
      </c>
      <c r="M1365" s="91">
        <v>0</v>
      </c>
      <c r="N1365" s="90"/>
      <c r="O1365" s="91">
        <v>1112</v>
      </c>
      <c r="P1365" s="91">
        <v>84</v>
      </c>
      <c r="Q1365" s="90"/>
      <c r="R1365" s="91">
        <v>2564</v>
      </c>
      <c r="S1365" s="91">
        <v>341</v>
      </c>
      <c r="T1365" s="90">
        <v>0</v>
      </c>
      <c r="U1365" s="91">
        <v>6169</v>
      </c>
      <c r="V1365" s="91">
        <v>425</v>
      </c>
    </row>
    <row r="1366" spans="1:22">
      <c r="A1366" s="92" t="s">
        <v>1264</v>
      </c>
      <c r="B1366" s="16" t="str">
        <f>VLOOKUP(A1366,'Planning Periods'!$E$2:$N$540,10,FALSE)</f>
        <v>01/31/2023 - 01/31/2031</v>
      </c>
      <c r="C1366" s="91">
        <v>2014</v>
      </c>
      <c r="D1366" s="91" t="str">
        <f t="shared" si="20"/>
        <v>Morgan Hill 2014</v>
      </c>
      <c r="E1366" s="91">
        <v>273</v>
      </c>
      <c r="F1366" s="363">
        <v>0</v>
      </c>
      <c r="G1366" s="91">
        <v>0</v>
      </c>
      <c r="H1366" s="91">
        <v>0</v>
      </c>
      <c r="I1366" s="90"/>
      <c r="J1366" s="91">
        <v>154</v>
      </c>
      <c r="K1366" s="363">
        <v>9</v>
      </c>
      <c r="L1366" s="91">
        <v>9</v>
      </c>
      <c r="M1366" s="91">
        <v>0</v>
      </c>
      <c r="N1366" s="90"/>
      <c r="O1366" s="91">
        <v>185</v>
      </c>
      <c r="P1366" s="91">
        <v>23</v>
      </c>
      <c r="Q1366" s="90"/>
      <c r="R1366" s="91">
        <v>316</v>
      </c>
      <c r="S1366" s="91">
        <v>319</v>
      </c>
      <c r="T1366" s="90">
        <v>0</v>
      </c>
      <c r="U1366" s="91">
        <v>928</v>
      </c>
      <c r="V1366" s="91">
        <v>351</v>
      </c>
    </row>
    <row r="1367" spans="1:22">
      <c r="A1367" s="92" t="s">
        <v>1264</v>
      </c>
      <c r="B1367" s="16" t="str">
        <f>VLOOKUP(A1367,'Planning Periods'!$E$2:$N$540,10,FALSE)</f>
        <v>01/31/2023 - 01/31/2031</v>
      </c>
      <c r="C1367" s="91">
        <v>2015</v>
      </c>
      <c r="D1367" s="91" t="str">
        <f t="shared" si="20"/>
        <v>Morgan Hill 2015</v>
      </c>
      <c r="E1367" s="91">
        <v>273</v>
      </c>
      <c r="F1367" s="363">
        <v>12</v>
      </c>
      <c r="G1367" s="91">
        <v>12</v>
      </c>
      <c r="H1367" s="91">
        <v>0</v>
      </c>
      <c r="I1367" s="90"/>
      <c r="J1367" s="91">
        <v>154</v>
      </c>
      <c r="K1367" s="363">
        <v>118</v>
      </c>
      <c r="L1367" s="91">
        <v>118</v>
      </c>
      <c r="M1367" s="91">
        <v>0</v>
      </c>
      <c r="N1367" s="90"/>
      <c r="O1367" s="91">
        <v>185</v>
      </c>
      <c r="P1367" s="91">
        <v>107</v>
      </c>
      <c r="Q1367" s="90"/>
      <c r="R1367" s="91">
        <v>316</v>
      </c>
      <c r="S1367" s="91">
        <v>647</v>
      </c>
      <c r="T1367" s="90">
        <v>0</v>
      </c>
      <c r="U1367" s="91">
        <v>928</v>
      </c>
      <c r="V1367" s="91">
        <v>884</v>
      </c>
    </row>
    <row r="1368" spans="1:22">
      <c r="A1368" s="92" t="s">
        <v>1264</v>
      </c>
      <c r="B1368" s="16" t="str">
        <f>VLOOKUP(A1368,'Planning Periods'!$E$2:$N$540,10,FALSE)</f>
        <v>01/31/2023 - 01/31/2031</v>
      </c>
      <c r="C1368" s="91">
        <v>2016</v>
      </c>
      <c r="D1368" s="91" t="str">
        <f t="shared" si="20"/>
        <v>Morgan Hill 2016</v>
      </c>
      <c r="E1368" s="91">
        <v>273</v>
      </c>
      <c r="F1368" s="363">
        <v>29</v>
      </c>
      <c r="G1368" s="91">
        <v>29</v>
      </c>
      <c r="H1368" s="91">
        <v>0</v>
      </c>
      <c r="I1368" s="90"/>
      <c r="J1368" s="91">
        <v>154</v>
      </c>
      <c r="K1368" s="363">
        <v>23</v>
      </c>
      <c r="L1368" s="91">
        <v>23</v>
      </c>
      <c r="M1368" s="91">
        <v>0</v>
      </c>
      <c r="N1368" s="90"/>
      <c r="O1368" s="91">
        <v>185</v>
      </c>
      <c r="P1368" s="91">
        <v>6</v>
      </c>
      <c r="Q1368" s="90"/>
      <c r="R1368" s="91">
        <v>316</v>
      </c>
      <c r="S1368" s="91">
        <v>219</v>
      </c>
      <c r="T1368" s="90">
        <v>0</v>
      </c>
      <c r="U1368" s="91">
        <v>928</v>
      </c>
      <c r="V1368" s="91">
        <v>277</v>
      </c>
    </row>
    <row r="1369" spans="1:22">
      <c r="A1369" s="92" t="s">
        <v>1264</v>
      </c>
      <c r="B1369" s="16" t="str">
        <f>VLOOKUP(A1369,'Planning Periods'!$E$2:$N$540,10,FALSE)</f>
        <v>01/31/2023 - 01/31/2031</v>
      </c>
      <c r="C1369" s="91">
        <v>2017</v>
      </c>
      <c r="D1369" s="91" t="str">
        <f t="shared" si="20"/>
        <v>Morgan Hill 2017</v>
      </c>
      <c r="E1369" s="91">
        <v>273</v>
      </c>
      <c r="F1369" s="363">
        <v>0</v>
      </c>
      <c r="G1369" s="91">
        <v>0</v>
      </c>
      <c r="H1369" s="91">
        <v>0</v>
      </c>
      <c r="I1369" s="90"/>
      <c r="J1369" s="91">
        <v>154</v>
      </c>
      <c r="K1369" s="363">
        <v>13</v>
      </c>
      <c r="L1369" s="91">
        <v>13</v>
      </c>
      <c r="M1369" s="91">
        <v>0</v>
      </c>
      <c r="N1369" s="90"/>
      <c r="O1369" s="91">
        <v>185</v>
      </c>
      <c r="P1369" s="91">
        <v>9</v>
      </c>
      <c r="Q1369" s="90"/>
      <c r="R1369" s="91">
        <v>316</v>
      </c>
      <c r="S1369" s="91">
        <v>192</v>
      </c>
      <c r="T1369" s="90">
        <v>0</v>
      </c>
      <c r="U1369" s="91">
        <v>928</v>
      </c>
      <c r="V1369" s="91">
        <v>214</v>
      </c>
    </row>
    <row r="1370" spans="1:22">
      <c r="A1370" t="s">
        <v>917</v>
      </c>
      <c r="B1370" s="16" t="str">
        <f>VLOOKUP(A1370,'Planning Periods'!$E$2:$N$540,10,FALSE)</f>
        <v>01/01/2021 - 12/31/2028</v>
      </c>
      <c r="C1370" s="91">
        <v>2014</v>
      </c>
      <c r="D1370" s="91" t="str">
        <f t="shared" si="20"/>
        <v>Morro Bay 2014</v>
      </c>
      <c r="E1370" s="363" t="s">
        <v>1307</v>
      </c>
      <c r="F1370" s="363" t="s">
        <v>1307</v>
      </c>
      <c r="G1370" s="363" t="s">
        <v>1307</v>
      </c>
      <c r="H1370" s="363" t="s">
        <v>1307</v>
      </c>
      <c r="I1370" s="363">
        <v>0</v>
      </c>
      <c r="J1370" s="363" t="s">
        <v>1307</v>
      </c>
      <c r="K1370" s="363" t="s">
        <v>1307</v>
      </c>
      <c r="L1370" s="363" t="s">
        <v>1307</v>
      </c>
      <c r="M1370" s="363" t="s">
        <v>1307</v>
      </c>
      <c r="N1370" s="363">
        <v>0</v>
      </c>
      <c r="O1370" s="363" t="s">
        <v>1307</v>
      </c>
      <c r="P1370" s="363" t="s">
        <v>1307</v>
      </c>
      <c r="Q1370" s="363"/>
      <c r="R1370" s="363" t="s">
        <v>1307</v>
      </c>
      <c r="S1370" s="363" t="s">
        <v>1307</v>
      </c>
      <c r="T1370" s="363" t="s">
        <v>1307</v>
      </c>
      <c r="U1370" s="363" t="s">
        <v>1307</v>
      </c>
      <c r="V1370" s="363" t="s">
        <v>1307</v>
      </c>
    </row>
    <row r="1371" spans="1:22">
      <c r="A1371" t="s">
        <v>917</v>
      </c>
      <c r="B1371" s="16" t="str">
        <f>VLOOKUP(A1371,'Planning Periods'!$E$2:$N$540,10,FALSE)</f>
        <v>01/01/2021 - 12/31/2028</v>
      </c>
      <c r="C1371" s="91">
        <v>2015</v>
      </c>
      <c r="D1371" s="91" t="str">
        <f t="shared" si="20"/>
        <v>Morro Bay 2015</v>
      </c>
      <c r="E1371" t="s">
        <v>1307</v>
      </c>
      <c r="F1371" t="s">
        <v>1307</v>
      </c>
      <c r="G1371" t="s">
        <v>1307</v>
      </c>
      <c r="H1371" t="s">
        <v>1307</v>
      </c>
      <c r="J1371" t="s">
        <v>1307</v>
      </c>
      <c r="K1371" t="s">
        <v>1307</v>
      </c>
      <c r="L1371" t="s">
        <v>1307</v>
      </c>
      <c r="M1371" t="s">
        <v>1307</v>
      </c>
      <c r="O1371" t="s">
        <v>1307</v>
      </c>
      <c r="P1371" t="s">
        <v>1307</v>
      </c>
      <c r="R1371" t="s">
        <v>1307</v>
      </c>
      <c r="S1371" t="s">
        <v>1307</v>
      </c>
      <c r="T1371" t="s">
        <v>1307</v>
      </c>
      <c r="U1371" t="s">
        <v>1307</v>
      </c>
      <c r="V1371" t="s">
        <v>1307</v>
      </c>
    </row>
    <row r="1372" spans="1:22">
      <c r="A1372" t="s">
        <v>917</v>
      </c>
      <c r="B1372" s="16" t="str">
        <f>VLOOKUP(A1372,'Planning Periods'!$E$2:$N$540,10,FALSE)</f>
        <v>01/01/2021 - 12/31/2028</v>
      </c>
      <c r="C1372" s="91">
        <v>2016</v>
      </c>
      <c r="D1372" s="91" t="str">
        <f t="shared" si="20"/>
        <v>Morro Bay 2016</v>
      </c>
      <c r="E1372" t="s">
        <v>1307</v>
      </c>
      <c r="F1372" t="s">
        <v>1307</v>
      </c>
      <c r="G1372" t="s">
        <v>1307</v>
      </c>
      <c r="H1372" t="s">
        <v>1307</v>
      </c>
      <c r="J1372" t="s">
        <v>1307</v>
      </c>
      <c r="K1372" t="s">
        <v>1307</v>
      </c>
      <c r="L1372" t="s">
        <v>1307</v>
      </c>
      <c r="M1372" t="s">
        <v>1307</v>
      </c>
      <c r="O1372" t="s">
        <v>1307</v>
      </c>
      <c r="P1372" t="s">
        <v>1307</v>
      </c>
      <c r="R1372" t="s">
        <v>1307</v>
      </c>
      <c r="S1372" t="s">
        <v>1307</v>
      </c>
      <c r="T1372" t="s">
        <v>1307</v>
      </c>
      <c r="U1372" t="s">
        <v>1307</v>
      </c>
      <c r="V1372" t="s">
        <v>1307</v>
      </c>
    </row>
    <row r="1373" spans="1:22">
      <c r="A1373" t="s">
        <v>917</v>
      </c>
      <c r="B1373" s="16" t="str">
        <f>VLOOKUP(A1373,'Planning Periods'!$E$2:$N$540,10,FALSE)</f>
        <v>01/01/2021 - 12/31/2028</v>
      </c>
      <c r="C1373" s="91">
        <v>2017</v>
      </c>
      <c r="D1373" s="91" t="str">
        <f t="shared" si="20"/>
        <v>Morro Bay 2017</v>
      </c>
      <c r="E1373" t="s">
        <v>1307</v>
      </c>
      <c r="F1373" t="s">
        <v>1307</v>
      </c>
      <c r="G1373" t="s">
        <v>1307</v>
      </c>
      <c r="H1373" t="s">
        <v>1307</v>
      </c>
      <c r="J1373" t="s">
        <v>1307</v>
      </c>
      <c r="K1373" t="s">
        <v>1307</v>
      </c>
      <c r="L1373" t="s">
        <v>1307</v>
      </c>
      <c r="M1373" t="s">
        <v>1307</v>
      </c>
      <c r="O1373" t="s">
        <v>1307</v>
      </c>
      <c r="P1373" t="s">
        <v>1307</v>
      </c>
      <c r="R1373" t="s">
        <v>1307</v>
      </c>
      <c r="S1373" t="s">
        <v>1307</v>
      </c>
      <c r="T1373" t="s">
        <v>1307</v>
      </c>
      <c r="U1373" t="s">
        <v>1307</v>
      </c>
      <c r="V1373" t="s">
        <v>1307</v>
      </c>
    </row>
    <row r="1374" spans="1:22">
      <c r="A1374" s="92" t="s">
        <v>1262</v>
      </c>
      <c r="B1374" s="16" t="str">
        <f>VLOOKUP(A1374,'Planning Periods'!$E$2:$N$540,10,FALSE)</f>
        <v>02/15/2023 - 02/15/2031</v>
      </c>
      <c r="C1374" s="91">
        <v>2014</v>
      </c>
      <c r="D1374" s="91" t="str">
        <f t="shared" si="20"/>
        <v>Mount Shasta 2014</v>
      </c>
      <c r="E1374" s="91">
        <v>11</v>
      </c>
      <c r="F1374" s="363">
        <v>0</v>
      </c>
      <c r="G1374" s="91">
        <v>0</v>
      </c>
      <c r="H1374" s="91">
        <v>0</v>
      </c>
      <c r="I1374" s="90"/>
      <c r="J1374" s="91">
        <v>7</v>
      </c>
      <c r="K1374" s="363">
        <v>0</v>
      </c>
      <c r="L1374" s="91">
        <v>0</v>
      </c>
      <c r="M1374" s="91">
        <v>0</v>
      </c>
      <c r="N1374" s="90"/>
      <c r="O1374" s="91">
        <v>8</v>
      </c>
      <c r="P1374" s="91">
        <v>0</v>
      </c>
      <c r="Q1374" s="90"/>
      <c r="R1374" s="91">
        <v>19</v>
      </c>
      <c r="S1374" s="91">
        <v>1</v>
      </c>
      <c r="T1374" s="90">
        <v>0</v>
      </c>
      <c r="U1374" s="91">
        <v>45</v>
      </c>
      <c r="V1374" s="91">
        <v>1</v>
      </c>
    </row>
    <row r="1375" spans="1:22">
      <c r="A1375" s="92" t="s">
        <v>1262</v>
      </c>
      <c r="B1375" s="16" t="str">
        <f>VLOOKUP(A1375,'Planning Periods'!$E$2:$N$540,10,FALSE)</f>
        <v>02/15/2023 - 02/15/2031</v>
      </c>
      <c r="C1375" s="91">
        <v>2015</v>
      </c>
      <c r="D1375" s="91" t="str">
        <f t="shared" si="20"/>
        <v>Mount Shasta 2015</v>
      </c>
      <c r="E1375" s="91" t="s">
        <v>1307</v>
      </c>
      <c r="F1375" s="363" t="s">
        <v>1307</v>
      </c>
      <c r="G1375" s="91" t="s">
        <v>1307</v>
      </c>
      <c r="H1375" s="91" t="s">
        <v>1307</v>
      </c>
      <c r="I1375" s="90"/>
      <c r="J1375" s="91" t="s">
        <v>1307</v>
      </c>
      <c r="K1375" s="363" t="s">
        <v>1307</v>
      </c>
      <c r="L1375" s="91" t="s">
        <v>1307</v>
      </c>
      <c r="M1375" s="91" t="s">
        <v>1307</v>
      </c>
      <c r="N1375" s="90"/>
      <c r="O1375" s="91" t="s">
        <v>1307</v>
      </c>
      <c r="P1375" s="91" t="s">
        <v>1307</v>
      </c>
      <c r="Q1375" s="90"/>
      <c r="R1375" s="91" t="s">
        <v>1307</v>
      </c>
      <c r="S1375" s="91" t="s">
        <v>1307</v>
      </c>
      <c r="T1375" s="90" t="s">
        <v>1307</v>
      </c>
      <c r="U1375" s="91" t="s">
        <v>1307</v>
      </c>
      <c r="V1375" s="91" t="s">
        <v>1307</v>
      </c>
    </row>
    <row r="1376" spans="1:22">
      <c r="A1376" s="92" t="s">
        <v>1262</v>
      </c>
      <c r="B1376" s="16" t="str">
        <f>VLOOKUP(A1376,'Planning Periods'!$E$2:$N$540,10,FALSE)</f>
        <v>02/15/2023 - 02/15/2031</v>
      </c>
      <c r="C1376" s="91">
        <v>2016</v>
      </c>
      <c r="D1376" s="91" t="str">
        <f t="shared" si="20"/>
        <v>Mount Shasta 2016</v>
      </c>
      <c r="E1376" s="91" t="s">
        <v>1307</v>
      </c>
      <c r="F1376" s="363" t="s">
        <v>1307</v>
      </c>
      <c r="G1376" s="91" t="s">
        <v>1307</v>
      </c>
      <c r="H1376" s="91" t="s">
        <v>1307</v>
      </c>
      <c r="I1376" s="90"/>
      <c r="J1376" s="91" t="s">
        <v>1307</v>
      </c>
      <c r="K1376" s="363" t="s">
        <v>1307</v>
      </c>
      <c r="L1376" s="91" t="s">
        <v>1307</v>
      </c>
      <c r="M1376" s="91" t="s">
        <v>1307</v>
      </c>
      <c r="N1376" s="90"/>
      <c r="O1376" s="91" t="s">
        <v>1307</v>
      </c>
      <c r="P1376" s="91" t="s">
        <v>1307</v>
      </c>
      <c r="Q1376" s="90"/>
      <c r="R1376" s="91" t="s">
        <v>1307</v>
      </c>
      <c r="S1376" s="91" t="s">
        <v>1307</v>
      </c>
      <c r="T1376" s="90" t="s">
        <v>1307</v>
      </c>
      <c r="U1376" s="91" t="s">
        <v>1307</v>
      </c>
      <c r="V1376" s="91" t="s">
        <v>1307</v>
      </c>
    </row>
    <row r="1377" spans="1:22">
      <c r="A1377" s="92" t="s">
        <v>1262</v>
      </c>
      <c r="B1377" s="16" t="str">
        <f>VLOOKUP(A1377,'Planning Periods'!$E$2:$N$540,10,FALSE)</f>
        <v>02/15/2023 - 02/15/2031</v>
      </c>
      <c r="C1377" s="91">
        <v>2017</v>
      </c>
      <c r="D1377" s="91" t="str">
        <f t="shared" si="20"/>
        <v>Mount Shasta 2017</v>
      </c>
      <c r="E1377" s="91" t="s">
        <v>1307</v>
      </c>
      <c r="F1377" s="363" t="s">
        <v>1307</v>
      </c>
      <c r="G1377" s="91" t="s">
        <v>1307</v>
      </c>
      <c r="H1377" s="91" t="s">
        <v>1307</v>
      </c>
      <c r="I1377" s="90"/>
      <c r="J1377" s="91" t="s">
        <v>1307</v>
      </c>
      <c r="K1377" s="363" t="s">
        <v>1307</v>
      </c>
      <c r="L1377" s="91" t="s">
        <v>1307</v>
      </c>
      <c r="M1377" s="91" t="s">
        <v>1307</v>
      </c>
      <c r="N1377" s="90"/>
      <c r="O1377" s="91" t="s">
        <v>1307</v>
      </c>
      <c r="P1377" s="91" t="s">
        <v>1307</v>
      </c>
      <c r="Q1377" s="90"/>
      <c r="R1377" s="91" t="s">
        <v>1307</v>
      </c>
      <c r="S1377" s="91" t="s">
        <v>1307</v>
      </c>
      <c r="T1377" s="90" t="s">
        <v>1307</v>
      </c>
      <c r="U1377" s="91" t="s">
        <v>1307</v>
      </c>
      <c r="V1377" s="91" t="s">
        <v>1307</v>
      </c>
    </row>
    <row r="1378" spans="1:22">
      <c r="A1378" s="92" t="s">
        <v>1263</v>
      </c>
      <c r="B1378" s="16" t="str">
        <f>VLOOKUP(A1378,'Planning Periods'!$E$2:$N$540,10,FALSE)</f>
        <v>01/31/2023 - 01/31/2031</v>
      </c>
      <c r="C1378" s="91">
        <v>2014</v>
      </c>
      <c r="D1378" s="91" t="str">
        <f t="shared" si="20"/>
        <v>Mountain View 2014</v>
      </c>
      <c r="E1378" s="91">
        <v>814</v>
      </c>
      <c r="F1378" s="363">
        <v>26</v>
      </c>
      <c r="G1378" s="91">
        <v>26</v>
      </c>
      <c r="H1378" s="91">
        <v>0</v>
      </c>
      <c r="I1378" s="90"/>
      <c r="J1378" s="91">
        <v>492</v>
      </c>
      <c r="K1378" s="363">
        <v>19</v>
      </c>
      <c r="L1378" s="91">
        <v>18</v>
      </c>
      <c r="M1378" s="91">
        <v>1</v>
      </c>
      <c r="N1378" s="90"/>
      <c r="O1378" s="91">
        <v>527</v>
      </c>
      <c r="P1378" s="91">
        <v>0</v>
      </c>
      <c r="Q1378" s="90"/>
      <c r="R1378" s="91">
        <v>1093</v>
      </c>
      <c r="S1378" s="91">
        <v>598</v>
      </c>
      <c r="T1378" s="90">
        <v>1</v>
      </c>
      <c r="U1378" s="91">
        <v>2926</v>
      </c>
      <c r="V1378" s="91">
        <v>643</v>
      </c>
    </row>
    <row r="1379" spans="1:22">
      <c r="A1379" s="92" t="s">
        <v>1263</v>
      </c>
      <c r="B1379" s="16" t="str">
        <f>VLOOKUP(A1379,'Planning Periods'!$E$2:$N$540,10,FALSE)</f>
        <v>01/31/2023 - 01/31/2031</v>
      </c>
      <c r="C1379" s="91">
        <v>2015</v>
      </c>
      <c r="D1379" s="91" t="str">
        <f t="shared" si="20"/>
        <v>Mountain View 2015</v>
      </c>
      <c r="E1379" s="91">
        <v>814</v>
      </c>
      <c r="F1379" s="363">
        <v>0</v>
      </c>
      <c r="G1379" s="91">
        <v>0</v>
      </c>
      <c r="H1379" s="91">
        <v>0</v>
      </c>
      <c r="I1379" s="90"/>
      <c r="J1379" s="91">
        <v>492</v>
      </c>
      <c r="K1379" s="363">
        <v>9</v>
      </c>
      <c r="L1379" s="91">
        <v>9</v>
      </c>
      <c r="M1379" s="91">
        <v>0</v>
      </c>
      <c r="N1379" s="90"/>
      <c r="O1379" s="91">
        <v>527</v>
      </c>
      <c r="P1379" s="91">
        <v>0</v>
      </c>
      <c r="Q1379" s="90"/>
      <c r="R1379" s="91">
        <v>1093</v>
      </c>
      <c r="S1379" s="91">
        <v>278</v>
      </c>
      <c r="T1379" s="90">
        <v>0</v>
      </c>
      <c r="U1379" s="91">
        <v>2926</v>
      </c>
      <c r="V1379" s="91">
        <v>287</v>
      </c>
    </row>
    <row r="1380" spans="1:22">
      <c r="A1380" s="92" t="s">
        <v>1263</v>
      </c>
      <c r="B1380" s="16" t="str">
        <f>VLOOKUP(A1380,'Planning Periods'!$E$2:$N$540,10,FALSE)</f>
        <v>01/31/2023 - 01/31/2031</v>
      </c>
      <c r="C1380" s="91">
        <v>2016</v>
      </c>
      <c r="D1380" s="91" t="str">
        <f t="shared" si="20"/>
        <v>Mountain View 2016</v>
      </c>
      <c r="E1380" s="91">
        <v>814</v>
      </c>
      <c r="F1380" s="363">
        <v>17</v>
      </c>
      <c r="G1380" s="91">
        <v>17</v>
      </c>
      <c r="H1380" s="91">
        <v>0</v>
      </c>
      <c r="I1380" s="90"/>
      <c r="J1380" s="91">
        <v>492</v>
      </c>
      <c r="K1380" s="363">
        <v>109</v>
      </c>
      <c r="L1380" s="91">
        <v>109</v>
      </c>
      <c r="M1380" s="91">
        <v>0</v>
      </c>
      <c r="N1380" s="90"/>
      <c r="O1380" s="91">
        <v>527</v>
      </c>
      <c r="P1380" s="91">
        <v>0</v>
      </c>
      <c r="Q1380" s="90"/>
      <c r="R1380" s="91">
        <v>1093</v>
      </c>
      <c r="S1380" s="91">
        <v>376</v>
      </c>
      <c r="T1380" s="90">
        <v>0</v>
      </c>
      <c r="U1380" s="91">
        <v>2926</v>
      </c>
      <c r="V1380" s="91">
        <v>502</v>
      </c>
    </row>
    <row r="1381" spans="1:22">
      <c r="A1381" s="92" t="s">
        <v>1263</v>
      </c>
      <c r="B1381" s="16" t="str">
        <f>VLOOKUP(A1381,'Planning Periods'!$E$2:$N$540,10,FALSE)</f>
        <v>01/31/2023 - 01/31/2031</v>
      </c>
      <c r="C1381" s="91">
        <v>2017</v>
      </c>
      <c r="D1381" s="91" t="str">
        <f t="shared" si="20"/>
        <v>Mountain View 2017</v>
      </c>
      <c r="E1381" s="91">
        <v>814</v>
      </c>
      <c r="F1381" s="363">
        <v>98</v>
      </c>
      <c r="G1381" s="91">
        <v>98</v>
      </c>
      <c r="H1381" s="91">
        <v>0</v>
      </c>
      <c r="I1381" s="90"/>
      <c r="J1381" s="91">
        <v>492</v>
      </c>
      <c r="K1381" s="363">
        <v>23</v>
      </c>
      <c r="L1381" s="91">
        <v>23</v>
      </c>
      <c r="M1381" s="91">
        <v>0</v>
      </c>
      <c r="N1381" s="90"/>
      <c r="O1381" s="91">
        <v>527</v>
      </c>
      <c r="P1381" s="91">
        <v>0</v>
      </c>
      <c r="Q1381" s="90"/>
      <c r="R1381" s="91">
        <v>1093</v>
      </c>
      <c r="S1381" s="91">
        <v>1418</v>
      </c>
      <c r="T1381" s="90">
        <v>0</v>
      </c>
      <c r="U1381" s="91">
        <v>2926</v>
      </c>
      <c r="V1381" s="91">
        <v>1539</v>
      </c>
    </row>
    <row r="1382" spans="1:22">
      <c r="A1382" s="92" t="s">
        <v>915</v>
      </c>
      <c r="B1382" s="16"/>
      <c r="C1382" s="91">
        <v>2013</v>
      </c>
      <c r="D1382" s="91" t="str">
        <f t="shared" si="20"/>
        <v>Murrieta 2013</v>
      </c>
      <c r="E1382" s="91">
        <v>395</v>
      </c>
      <c r="F1382" s="363">
        <v>0</v>
      </c>
      <c r="G1382" s="91">
        <v>0</v>
      </c>
      <c r="H1382" s="91">
        <v>0</v>
      </c>
      <c r="I1382" s="90"/>
      <c r="J1382" s="91">
        <v>262</v>
      </c>
      <c r="K1382" s="363">
        <v>0</v>
      </c>
      <c r="L1382" s="91">
        <v>0</v>
      </c>
      <c r="M1382" s="91">
        <v>0</v>
      </c>
      <c r="N1382" s="90"/>
      <c r="O1382" s="91">
        <v>289</v>
      </c>
      <c r="P1382" s="91">
        <v>0</v>
      </c>
      <c r="Q1382" s="90"/>
      <c r="R1382" s="91">
        <v>627</v>
      </c>
      <c r="S1382" s="91">
        <v>8</v>
      </c>
      <c r="T1382" s="90">
        <v>0</v>
      </c>
      <c r="U1382" s="91">
        <v>1573</v>
      </c>
      <c r="V1382" s="91">
        <v>8</v>
      </c>
    </row>
    <row r="1383" spans="1:22">
      <c r="A1383" s="92" t="s">
        <v>915</v>
      </c>
      <c r="B1383" s="16" t="str">
        <f>VLOOKUP(A1383,'Planning Periods'!$E$2:$N$540,10,FALSE)</f>
        <v>10/15/2021 - 10/15/2029</v>
      </c>
      <c r="C1383" s="91">
        <v>2014</v>
      </c>
      <c r="D1383" s="91" t="str">
        <f t="shared" si="20"/>
        <v>Murrieta 2014</v>
      </c>
      <c r="E1383" s="91">
        <v>395</v>
      </c>
      <c r="F1383" s="363">
        <v>0</v>
      </c>
      <c r="G1383" s="91">
        <v>0</v>
      </c>
      <c r="H1383" s="91">
        <v>0</v>
      </c>
      <c r="I1383" s="90"/>
      <c r="J1383" s="91">
        <v>262</v>
      </c>
      <c r="K1383" s="363">
        <v>0</v>
      </c>
      <c r="L1383" s="91">
        <v>0</v>
      </c>
      <c r="M1383" s="91">
        <v>0</v>
      </c>
      <c r="N1383" s="90"/>
      <c r="O1383" s="91">
        <v>289</v>
      </c>
      <c r="P1383" s="91">
        <v>0</v>
      </c>
      <c r="Q1383" s="90"/>
      <c r="R1383" s="91">
        <v>627</v>
      </c>
      <c r="S1383" s="91">
        <v>14</v>
      </c>
      <c r="T1383" s="90">
        <v>0</v>
      </c>
      <c r="U1383" s="91">
        <v>1573</v>
      </c>
      <c r="V1383" s="91">
        <v>14</v>
      </c>
    </row>
    <row r="1384" spans="1:22">
      <c r="A1384" s="92" t="s">
        <v>915</v>
      </c>
      <c r="B1384" s="16" t="str">
        <f>VLOOKUP(A1384,'Planning Periods'!$E$2:$N$540,10,FALSE)</f>
        <v>10/15/2021 - 10/15/2029</v>
      </c>
      <c r="C1384" s="91">
        <v>2015</v>
      </c>
      <c r="D1384" s="91" t="str">
        <f t="shared" si="20"/>
        <v>Murrieta 2015</v>
      </c>
      <c r="E1384" s="91">
        <v>395</v>
      </c>
      <c r="F1384" s="363">
        <v>0</v>
      </c>
      <c r="G1384" s="91">
        <v>0</v>
      </c>
      <c r="H1384" s="91">
        <v>0</v>
      </c>
      <c r="I1384" s="90"/>
      <c r="J1384" s="91">
        <v>262</v>
      </c>
      <c r="K1384" s="363">
        <v>0</v>
      </c>
      <c r="L1384" s="91">
        <v>0</v>
      </c>
      <c r="M1384" s="91">
        <v>0</v>
      </c>
      <c r="N1384" s="90"/>
      <c r="O1384" s="91">
        <v>289</v>
      </c>
      <c r="P1384" s="91">
        <v>0</v>
      </c>
      <c r="Q1384" s="90"/>
      <c r="R1384" s="91">
        <v>627</v>
      </c>
      <c r="S1384" s="91">
        <v>0</v>
      </c>
      <c r="T1384" s="90">
        <v>0</v>
      </c>
      <c r="U1384" s="91">
        <v>1573</v>
      </c>
      <c r="V1384" s="91">
        <v>0</v>
      </c>
    </row>
    <row r="1385" spans="1:22">
      <c r="A1385" s="92" t="s">
        <v>915</v>
      </c>
      <c r="B1385" s="16" t="str">
        <f>VLOOKUP(A1385,'Planning Periods'!$E$2:$N$540,10,FALSE)</f>
        <v>10/15/2021 - 10/15/2029</v>
      </c>
      <c r="C1385" s="91">
        <v>2016</v>
      </c>
      <c r="D1385" s="91" t="str">
        <f t="shared" si="20"/>
        <v>Murrieta 2016</v>
      </c>
      <c r="E1385" s="91">
        <v>395</v>
      </c>
      <c r="F1385" s="363">
        <v>0</v>
      </c>
      <c r="G1385" s="91">
        <v>0</v>
      </c>
      <c r="H1385" s="91">
        <v>0</v>
      </c>
      <c r="I1385" s="90"/>
      <c r="J1385" s="91">
        <v>262</v>
      </c>
      <c r="K1385" s="363">
        <v>0</v>
      </c>
      <c r="L1385" s="91">
        <v>0</v>
      </c>
      <c r="M1385" s="91">
        <v>0</v>
      </c>
      <c r="N1385" s="90"/>
      <c r="O1385" s="91">
        <v>289</v>
      </c>
      <c r="P1385" s="91">
        <v>0</v>
      </c>
      <c r="Q1385" s="90"/>
      <c r="R1385" s="91">
        <v>627</v>
      </c>
      <c r="S1385" s="91">
        <v>0</v>
      </c>
      <c r="T1385" s="90">
        <v>0</v>
      </c>
      <c r="U1385" s="91">
        <v>1573</v>
      </c>
      <c r="V1385" s="91">
        <v>0</v>
      </c>
    </row>
    <row r="1386" spans="1:22">
      <c r="A1386" s="92" t="s">
        <v>915</v>
      </c>
      <c r="B1386" s="16" t="str">
        <f>VLOOKUP(A1386,'Planning Periods'!$E$2:$N$540,10,FALSE)</f>
        <v>10/15/2021 - 10/15/2029</v>
      </c>
      <c r="C1386" s="91">
        <v>2017</v>
      </c>
      <c r="D1386" s="91" t="str">
        <f t="shared" si="20"/>
        <v>Murrieta 2017</v>
      </c>
      <c r="E1386" s="91">
        <v>395</v>
      </c>
      <c r="F1386" s="363">
        <v>0</v>
      </c>
      <c r="G1386" s="91">
        <v>0</v>
      </c>
      <c r="H1386" s="91">
        <v>0</v>
      </c>
      <c r="I1386" s="90"/>
      <c r="J1386" s="91">
        <v>262</v>
      </c>
      <c r="K1386" s="363">
        <v>0</v>
      </c>
      <c r="L1386" s="91">
        <v>0</v>
      </c>
      <c r="M1386" s="91">
        <v>0</v>
      </c>
      <c r="N1386" s="90"/>
      <c r="O1386" s="91">
        <v>289</v>
      </c>
      <c r="P1386" s="91">
        <v>0</v>
      </c>
      <c r="Q1386" s="90"/>
      <c r="R1386" s="91">
        <v>627</v>
      </c>
      <c r="S1386" s="91">
        <v>0</v>
      </c>
      <c r="T1386" s="90">
        <v>0</v>
      </c>
      <c r="U1386" s="91">
        <v>1573</v>
      </c>
      <c r="V1386" s="91">
        <v>0</v>
      </c>
    </row>
    <row r="1387" spans="1:22">
      <c r="A1387" s="92" t="s">
        <v>1251</v>
      </c>
      <c r="B1387" s="16" t="str">
        <f>VLOOKUP(A1387,'Planning Periods'!$E$2:$N$540,10,FALSE)</f>
        <v>01/31/2023 - 01/31/2031</v>
      </c>
      <c r="C1387" s="91">
        <v>2014</v>
      </c>
      <c r="D1387" s="91" t="str">
        <f t="shared" si="20"/>
        <v>Napa 2014</v>
      </c>
      <c r="E1387" s="91" t="s">
        <v>1307</v>
      </c>
      <c r="F1387" s="363" t="s">
        <v>1307</v>
      </c>
      <c r="G1387" s="91" t="s">
        <v>1307</v>
      </c>
      <c r="H1387" s="91" t="s">
        <v>1307</v>
      </c>
      <c r="I1387" s="90"/>
      <c r="J1387" s="91" t="s">
        <v>1307</v>
      </c>
      <c r="K1387" s="363" t="s">
        <v>1307</v>
      </c>
      <c r="L1387" s="91" t="s">
        <v>1307</v>
      </c>
      <c r="M1387" s="91" t="s">
        <v>1307</v>
      </c>
      <c r="N1387" s="90"/>
      <c r="O1387" s="91" t="s">
        <v>1307</v>
      </c>
      <c r="P1387" s="91" t="s">
        <v>1307</v>
      </c>
      <c r="Q1387" s="90"/>
      <c r="R1387" s="91" t="s">
        <v>1307</v>
      </c>
      <c r="S1387" s="91" t="s">
        <v>1307</v>
      </c>
      <c r="T1387" s="90" t="s">
        <v>1307</v>
      </c>
      <c r="U1387" s="91" t="s">
        <v>1307</v>
      </c>
      <c r="V1387" s="91" t="s">
        <v>1307</v>
      </c>
    </row>
    <row r="1388" spans="1:22">
      <c r="A1388" s="92" t="s">
        <v>1251</v>
      </c>
      <c r="B1388" s="16" t="str">
        <f>VLOOKUP(A1388,'Planning Periods'!$E$2:$N$540,10,FALSE)</f>
        <v>01/31/2023 - 01/31/2031</v>
      </c>
      <c r="C1388" s="91">
        <v>2015</v>
      </c>
      <c r="D1388" s="91" t="str">
        <f t="shared" si="20"/>
        <v>Napa 2015</v>
      </c>
      <c r="E1388" s="91">
        <v>185</v>
      </c>
      <c r="F1388" s="363">
        <v>0</v>
      </c>
      <c r="G1388" s="91">
        <v>0</v>
      </c>
      <c r="H1388" s="91">
        <v>0</v>
      </c>
      <c r="I1388" s="90"/>
      <c r="J1388" s="91">
        <v>106</v>
      </c>
      <c r="K1388" s="363">
        <v>0</v>
      </c>
      <c r="L1388" s="91">
        <v>0</v>
      </c>
      <c r="M1388" s="91">
        <v>0</v>
      </c>
      <c r="N1388" s="90"/>
      <c r="O1388" s="91">
        <v>141</v>
      </c>
      <c r="P1388" s="91">
        <v>0</v>
      </c>
      <c r="Q1388" s="90"/>
      <c r="R1388" s="91">
        <v>403</v>
      </c>
      <c r="S1388" s="91">
        <v>0</v>
      </c>
      <c r="T1388" s="90">
        <v>0</v>
      </c>
      <c r="U1388" s="91">
        <v>835</v>
      </c>
      <c r="V1388" s="91">
        <v>0</v>
      </c>
    </row>
    <row r="1389" spans="1:22">
      <c r="A1389" s="92" t="s">
        <v>1251</v>
      </c>
      <c r="B1389" s="16" t="str">
        <f>VLOOKUP(A1389,'Planning Periods'!$E$2:$N$540,10,FALSE)</f>
        <v>01/31/2023 - 01/31/2031</v>
      </c>
      <c r="C1389" s="91">
        <v>2016</v>
      </c>
      <c r="D1389" s="91" t="str">
        <f t="shared" si="20"/>
        <v>Napa 2016</v>
      </c>
      <c r="E1389" s="91">
        <v>185</v>
      </c>
      <c r="F1389" s="363">
        <v>0</v>
      </c>
      <c r="G1389" s="91">
        <v>0</v>
      </c>
      <c r="H1389" s="91">
        <v>0</v>
      </c>
      <c r="I1389" s="90"/>
      <c r="J1389" s="91">
        <v>106</v>
      </c>
      <c r="K1389" s="363">
        <v>6</v>
      </c>
      <c r="L1389" s="91">
        <v>6</v>
      </c>
      <c r="M1389" s="91">
        <v>0</v>
      </c>
      <c r="N1389" s="90"/>
      <c r="O1389" s="91">
        <v>141</v>
      </c>
      <c r="P1389" s="91">
        <v>4</v>
      </c>
      <c r="Q1389" s="90"/>
      <c r="R1389" s="91">
        <v>403</v>
      </c>
      <c r="S1389" s="91">
        <v>135</v>
      </c>
      <c r="T1389" s="90">
        <v>0</v>
      </c>
      <c r="U1389" s="91">
        <v>835</v>
      </c>
      <c r="V1389" s="91">
        <v>145</v>
      </c>
    </row>
    <row r="1390" spans="1:22">
      <c r="A1390" s="92" t="s">
        <v>1251</v>
      </c>
      <c r="B1390" s="16" t="str">
        <f>VLOOKUP(A1390,'Planning Periods'!$E$2:$N$540,10,FALSE)</f>
        <v>01/31/2023 - 01/31/2031</v>
      </c>
      <c r="C1390" s="91">
        <v>2017</v>
      </c>
      <c r="D1390" s="91" t="str">
        <f t="shared" si="20"/>
        <v>Napa 2017</v>
      </c>
      <c r="E1390" s="91">
        <v>185</v>
      </c>
      <c r="F1390" s="363">
        <v>0</v>
      </c>
      <c r="G1390" s="91">
        <v>0</v>
      </c>
      <c r="H1390" s="91">
        <v>0</v>
      </c>
      <c r="I1390" s="90"/>
      <c r="J1390" s="91">
        <v>106</v>
      </c>
      <c r="K1390" s="363">
        <v>1</v>
      </c>
      <c r="L1390" s="91">
        <v>1</v>
      </c>
      <c r="M1390" s="91">
        <v>0</v>
      </c>
      <c r="N1390" s="90"/>
      <c r="O1390" s="91">
        <v>141</v>
      </c>
      <c r="P1390" s="91">
        <v>0</v>
      </c>
      <c r="Q1390" s="90"/>
      <c r="R1390" s="91">
        <v>403</v>
      </c>
      <c r="S1390" s="91">
        <v>37</v>
      </c>
      <c r="T1390" s="90">
        <v>0</v>
      </c>
      <c r="U1390" s="91">
        <v>835</v>
      </c>
      <c r="V1390" s="91">
        <v>38</v>
      </c>
    </row>
    <row r="1391" spans="1:22">
      <c r="A1391" s="92" t="s">
        <v>1252</v>
      </c>
      <c r="B1391" s="16" t="str">
        <f>VLOOKUP(A1391,'Planning Periods'!$E$2:$N$540,10,FALSE)</f>
        <v>01/31/2023 - 01/31/2031</v>
      </c>
      <c r="C1391" s="91">
        <v>2014</v>
      </c>
      <c r="D1391" s="91" t="str">
        <f t="shared" si="20"/>
        <v>Napa County - Unincorporated 2014</v>
      </c>
      <c r="E1391" s="91">
        <v>51</v>
      </c>
      <c r="F1391" s="363">
        <v>0</v>
      </c>
      <c r="G1391" s="91">
        <v>0</v>
      </c>
      <c r="H1391" s="91">
        <v>0</v>
      </c>
      <c r="I1391" s="90"/>
      <c r="J1391" s="91">
        <v>30</v>
      </c>
      <c r="K1391" s="363">
        <v>0</v>
      </c>
      <c r="L1391" s="91">
        <v>0</v>
      </c>
      <c r="M1391" s="91">
        <v>0</v>
      </c>
      <c r="N1391" s="90"/>
      <c r="O1391" s="91">
        <v>32</v>
      </c>
      <c r="P1391" s="91">
        <v>9</v>
      </c>
      <c r="Q1391" s="90"/>
      <c r="R1391" s="91">
        <v>67</v>
      </c>
      <c r="S1391" s="91">
        <v>17</v>
      </c>
      <c r="T1391" s="90">
        <v>0</v>
      </c>
      <c r="U1391" s="91">
        <v>180</v>
      </c>
      <c r="V1391" s="91">
        <v>26</v>
      </c>
    </row>
    <row r="1392" spans="1:22">
      <c r="A1392" s="92" t="s">
        <v>1252</v>
      </c>
      <c r="B1392" s="16" t="str">
        <f>VLOOKUP(A1392,'Planning Periods'!$E$2:$N$540,10,FALSE)</f>
        <v>01/31/2023 - 01/31/2031</v>
      </c>
      <c r="C1392" s="91">
        <v>2015</v>
      </c>
      <c r="D1392" s="91" t="str">
        <f t="shared" si="20"/>
        <v>Napa County - Unincorporated 2015</v>
      </c>
      <c r="E1392" s="91">
        <v>51</v>
      </c>
      <c r="F1392" s="363">
        <v>0</v>
      </c>
      <c r="G1392" s="91">
        <v>0</v>
      </c>
      <c r="H1392" s="91">
        <v>0</v>
      </c>
      <c r="I1392" s="90"/>
      <c r="J1392" s="91">
        <v>30</v>
      </c>
      <c r="K1392" s="363">
        <v>0</v>
      </c>
      <c r="L1392" s="91">
        <v>0</v>
      </c>
      <c r="M1392" s="91">
        <v>0</v>
      </c>
      <c r="N1392" s="90"/>
      <c r="O1392" s="91">
        <v>32</v>
      </c>
      <c r="P1392" s="91">
        <v>8</v>
      </c>
      <c r="Q1392" s="90"/>
      <c r="R1392" s="91">
        <v>67</v>
      </c>
      <c r="S1392" s="91">
        <v>11</v>
      </c>
      <c r="T1392" s="90">
        <v>0</v>
      </c>
      <c r="U1392" s="91">
        <v>180</v>
      </c>
      <c r="V1392" s="91">
        <v>19</v>
      </c>
    </row>
    <row r="1393" spans="1:22">
      <c r="A1393" s="92" t="s">
        <v>1252</v>
      </c>
      <c r="B1393" s="16" t="str">
        <f>VLOOKUP(A1393,'Planning Periods'!$E$2:$N$540,10,FALSE)</f>
        <v>01/31/2023 - 01/31/2031</v>
      </c>
      <c r="C1393" s="91">
        <v>2016</v>
      </c>
      <c r="D1393" s="91" t="str">
        <f t="shared" si="20"/>
        <v>Napa County - Unincorporated 2016</v>
      </c>
      <c r="E1393" s="91">
        <v>51</v>
      </c>
      <c r="F1393" s="363">
        <v>0</v>
      </c>
      <c r="G1393" s="91">
        <v>0</v>
      </c>
      <c r="H1393" s="91">
        <v>0</v>
      </c>
      <c r="I1393" s="90"/>
      <c r="J1393" s="91">
        <v>30</v>
      </c>
      <c r="K1393" s="363">
        <v>1</v>
      </c>
      <c r="L1393" s="91">
        <v>0</v>
      </c>
      <c r="M1393" s="91">
        <v>1</v>
      </c>
      <c r="N1393" s="90"/>
      <c r="O1393" s="91">
        <v>32</v>
      </c>
      <c r="P1393" s="91">
        <v>13</v>
      </c>
      <c r="Q1393" s="90"/>
      <c r="R1393" s="91">
        <v>67</v>
      </c>
      <c r="S1393" s="91">
        <v>14</v>
      </c>
      <c r="T1393" s="90">
        <v>1</v>
      </c>
      <c r="U1393" s="91">
        <v>180</v>
      </c>
      <c r="V1393" s="91">
        <v>28</v>
      </c>
    </row>
    <row r="1394" spans="1:22">
      <c r="A1394" s="92" t="s">
        <v>1252</v>
      </c>
      <c r="B1394" s="16" t="str">
        <f>VLOOKUP(A1394,'Planning Periods'!$E$2:$N$540,10,FALSE)</f>
        <v>01/31/2023 - 01/31/2031</v>
      </c>
      <c r="C1394" s="91">
        <v>2017</v>
      </c>
      <c r="D1394" s="91" t="str">
        <f t="shared" si="20"/>
        <v>Napa County - Unincorporated 2017</v>
      </c>
      <c r="E1394" s="91">
        <v>51</v>
      </c>
      <c r="F1394" s="363">
        <v>0</v>
      </c>
      <c r="G1394" s="91">
        <v>0</v>
      </c>
      <c r="H1394" s="91">
        <v>0</v>
      </c>
      <c r="I1394" s="90"/>
      <c r="J1394" s="91">
        <v>30</v>
      </c>
      <c r="K1394" s="363">
        <v>0</v>
      </c>
      <c r="L1394" s="91">
        <v>0</v>
      </c>
      <c r="M1394" s="91">
        <v>0</v>
      </c>
      <c r="N1394" s="90"/>
      <c r="O1394" s="91">
        <v>32</v>
      </c>
      <c r="P1394" s="91">
        <v>16</v>
      </c>
      <c r="Q1394" s="90"/>
      <c r="R1394" s="91">
        <v>67</v>
      </c>
      <c r="S1394" s="91">
        <v>14</v>
      </c>
      <c r="T1394" s="90">
        <v>0</v>
      </c>
      <c r="U1394" s="91">
        <v>180</v>
      </c>
      <c r="V1394" s="91">
        <v>30</v>
      </c>
    </row>
    <row r="1395" spans="1:22">
      <c r="A1395" s="92" t="s">
        <v>858</v>
      </c>
      <c r="B1395" s="16" t="str">
        <f>VLOOKUP(A1395,'Planning Periods'!$E$2:$N$540,10,FALSE)</f>
        <v>04/30/2021 - 04/30/2029</v>
      </c>
      <c r="C1395" s="91">
        <v>2013</v>
      </c>
      <c r="D1395" s="91" t="str">
        <f t="shared" si="20"/>
        <v>National City 2013</v>
      </c>
      <c r="E1395" s="91">
        <v>465</v>
      </c>
      <c r="F1395" s="363">
        <v>0</v>
      </c>
      <c r="G1395" s="91">
        <v>0</v>
      </c>
      <c r="H1395" s="91">
        <v>0</v>
      </c>
      <c r="I1395" s="90"/>
      <c r="J1395" s="91">
        <v>353</v>
      </c>
      <c r="K1395" s="363">
        <v>8</v>
      </c>
      <c r="L1395" s="91">
        <v>8</v>
      </c>
      <c r="M1395" s="91">
        <v>0</v>
      </c>
      <c r="N1395" s="90"/>
      <c r="O1395" s="91">
        <v>327</v>
      </c>
      <c r="P1395" s="91">
        <v>0</v>
      </c>
      <c r="Q1395" s="90"/>
      <c r="R1395" s="91">
        <v>718</v>
      </c>
      <c r="S1395" s="91">
        <v>67</v>
      </c>
      <c r="T1395" s="90">
        <v>0</v>
      </c>
      <c r="U1395" s="91">
        <v>1863</v>
      </c>
      <c r="V1395" s="91">
        <v>75</v>
      </c>
    </row>
    <row r="1396" spans="1:22">
      <c r="A1396" s="92" t="s">
        <v>858</v>
      </c>
      <c r="B1396" s="16" t="str">
        <f>VLOOKUP(A1396,'Planning Periods'!$E$2:$N$540,10,FALSE)</f>
        <v>04/30/2021 - 04/30/2029</v>
      </c>
      <c r="C1396" s="91">
        <v>2014</v>
      </c>
      <c r="D1396" s="91" t="str">
        <f t="shared" si="20"/>
        <v>National City 2014</v>
      </c>
      <c r="E1396" s="91">
        <v>465</v>
      </c>
      <c r="F1396" s="363">
        <v>0</v>
      </c>
      <c r="G1396" s="91">
        <v>0</v>
      </c>
      <c r="H1396" s="91">
        <v>0</v>
      </c>
      <c r="I1396" s="90"/>
      <c r="J1396" s="91">
        <v>353</v>
      </c>
      <c r="K1396" s="363">
        <v>108</v>
      </c>
      <c r="L1396" s="91">
        <v>108</v>
      </c>
      <c r="M1396" s="91">
        <v>0</v>
      </c>
      <c r="N1396" s="90"/>
      <c r="O1396" s="91">
        <v>327</v>
      </c>
      <c r="P1396" s="91">
        <v>1</v>
      </c>
      <c r="Q1396" s="90"/>
      <c r="R1396" s="91">
        <v>718</v>
      </c>
      <c r="S1396" s="91">
        <v>16</v>
      </c>
      <c r="T1396" s="90">
        <v>0</v>
      </c>
      <c r="U1396" s="91">
        <v>1863</v>
      </c>
      <c r="V1396" s="91">
        <v>125</v>
      </c>
    </row>
    <row r="1397" spans="1:22">
      <c r="A1397" s="92" t="s">
        <v>858</v>
      </c>
      <c r="B1397" s="16" t="str">
        <f>VLOOKUP(A1397,'Planning Periods'!$E$2:$N$540,10,FALSE)</f>
        <v>04/30/2021 - 04/30/2029</v>
      </c>
      <c r="C1397" s="91">
        <v>2015</v>
      </c>
      <c r="D1397" s="91" t="str">
        <f t="shared" si="20"/>
        <v>National City 2015</v>
      </c>
      <c r="E1397" s="91">
        <v>465</v>
      </c>
      <c r="F1397" s="363">
        <v>0</v>
      </c>
      <c r="G1397" s="91">
        <v>0</v>
      </c>
      <c r="H1397" s="91">
        <v>0</v>
      </c>
      <c r="I1397" s="90"/>
      <c r="J1397" s="91">
        <v>353</v>
      </c>
      <c r="K1397" s="363">
        <v>0</v>
      </c>
      <c r="L1397" s="91">
        <v>0</v>
      </c>
      <c r="M1397" s="91">
        <v>0</v>
      </c>
      <c r="N1397" s="90"/>
      <c r="O1397" s="91">
        <v>327</v>
      </c>
      <c r="P1397" s="91">
        <v>0</v>
      </c>
      <c r="Q1397" s="90"/>
      <c r="R1397" s="91">
        <v>718</v>
      </c>
      <c r="S1397" s="91">
        <v>143</v>
      </c>
      <c r="T1397" s="90">
        <v>0</v>
      </c>
      <c r="U1397" s="91">
        <v>1863</v>
      </c>
      <c r="V1397" s="91">
        <v>143</v>
      </c>
    </row>
    <row r="1398" spans="1:22">
      <c r="A1398" s="92" t="s">
        <v>858</v>
      </c>
      <c r="B1398" s="16" t="str">
        <f>VLOOKUP(A1398,'Planning Periods'!$E$2:$N$540,10,FALSE)</f>
        <v>04/30/2021 - 04/30/2029</v>
      </c>
      <c r="C1398" s="91">
        <v>2016</v>
      </c>
      <c r="D1398" s="91" t="str">
        <f t="shared" si="20"/>
        <v>National City 2016</v>
      </c>
      <c r="E1398" s="91">
        <v>465</v>
      </c>
      <c r="F1398" s="363">
        <v>45</v>
      </c>
      <c r="G1398" s="91">
        <v>45</v>
      </c>
      <c r="H1398" s="91">
        <v>0</v>
      </c>
      <c r="I1398" s="90"/>
      <c r="J1398" s="91">
        <v>353</v>
      </c>
      <c r="K1398" s="363">
        <v>0</v>
      </c>
      <c r="L1398" s="91">
        <v>0</v>
      </c>
      <c r="M1398" s="91">
        <v>0</v>
      </c>
      <c r="N1398" s="90"/>
      <c r="O1398" s="91">
        <v>327</v>
      </c>
      <c r="P1398" s="91">
        <v>46</v>
      </c>
      <c r="Q1398" s="90"/>
      <c r="R1398" s="91">
        <v>718</v>
      </c>
      <c r="S1398" s="91">
        <v>12</v>
      </c>
      <c r="T1398" s="90">
        <v>0</v>
      </c>
      <c r="U1398" s="91">
        <v>1863</v>
      </c>
      <c r="V1398" s="91">
        <v>103</v>
      </c>
    </row>
    <row r="1399" spans="1:22">
      <c r="A1399" s="92" t="s">
        <v>858</v>
      </c>
      <c r="B1399" s="16" t="str">
        <f>VLOOKUP(A1399,'Planning Periods'!$E$2:$N$540,10,FALSE)</f>
        <v>04/30/2021 - 04/30/2029</v>
      </c>
      <c r="C1399" s="91">
        <v>2017</v>
      </c>
      <c r="D1399" s="91" t="str">
        <f t="shared" si="20"/>
        <v>National City 2017</v>
      </c>
      <c r="E1399" s="91">
        <v>465</v>
      </c>
      <c r="F1399" s="363">
        <v>0</v>
      </c>
      <c r="G1399" s="91">
        <v>0</v>
      </c>
      <c r="H1399" s="91">
        <v>0</v>
      </c>
      <c r="I1399" s="90"/>
      <c r="J1399" s="91">
        <v>353</v>
      </c>
      <c r="K1399" s="363">
        <v>0</v>
      </c>
      <c r="L1399" s="91">
        <v>0</v>
      </c>
      <c r="M1399" s="91">
        <v>0</v>
      </c>
      <c r="N1399" s="90"/>
      <c r="O1399" s="91">
        <v>327</v>
      </c>
      <c r="P1399" s="91">
        <v>116</v>
      </c>
      <c r="Q1399" s="90"/>
      <c r="R1399" s="91">
        <v>718</v>
      </c>
      <c r="S1399" s="91">
        <v>7</v>
      </c>
      <c r="T1399" s="90">
        <v>0</v>
      </c>
      <c r="U1399" s="91">
        <v>1863</v>
      </c>
      <c r="V1399" s="91">
        <v>123</v>
      </c>
    </row>
    <row r="1400" spans="1:22">
      <c r="A1400" s="92" t="s">
        <v>911</v>
      </c>
      <c r="B1400" s="16"/>
      <c r="C1400" s="91">
        <v>2013</v>
      </c>
      <c r="D1400" s="91" t="str">
        <f t="shared" si="20"/>
        <v>Needles 2013</v>
      </c>
      <c r="E1400" s="91">
        <v>38</v>
      </c>
      <c r="F1400" s="363">
        <v>0</v>
      </c>
      <c r="G1400" s="91">
        <v>0</v>
      </c>
      <c r="H1400" s="91">
        <v>0</v>
      </c>
      <c r="I1400" s="90"/>
      <c r="J1400" s="91">
        <v>29</v>
      </c>
      <c r="K1400" s="363">
        <v>0</v>
      </c>
      <c r="L1400" s="91">
        <v>0</v>
      </c>
      <c r="M1400" s="91">
        <v>0</v>
      </c>
      <c r="N1400" s="90"/>
      <c r="O1400" s="91">
        <v>34</v>
      </c>
      <c r="P1400" s="91">
        <v>7</v>
      </c>
      <c r="Q1400" s="90"/>
      <c r="R1400" s="91">
        <v>80</v>
      </c>
      <c r="S1400" s="91">
        <v>2</v>
      </c>
      <c r="T1400" s="90">
        <v>0</v>
      </c>
      <c r="U1400" s="91">
        <v>181</v>
      </c>
      <c r="V1400" s="91">
        <v>9</v>
      </c>
    </row>
    <row r="1401" spans="1:22">
      <c r="A1401" s="92" t="s">
        <v>911</v>
      </c>
      <c r="B1401" s="16" t="str">
        <f>VLOOKUP(A1401,'Planning Periods'!$E$2:$N$540,10,FALSE)</f>
        <v>10/15/2021 - 10/15/2029</v>
      </c>
      <c r="C1401" s="91">
        <v>2014</v>
      </c>
      <c r="D1401" s="91" t="str">
        <f t="shared" si="20"/>
        <v>Needles 2014</v>
      </c>
      <c r="E1401" s="91">
        <v>38</v>
      </c>
      <c r="F1401" s="363">
        <v>0</v>
      </c>
      <c r="G1401" s="91">
        <v>0</v>
      </c>
      <c r="H1401" s="91">
        <v>0</v>
      </c>
      <c r="I1401" s="90"/>
      <c r="J1401" s="91">
        <v>29</v>
      </c>
      <c r="K1401" s="363">
        <v>0</v>
      </c>
      <c r="L1401" s="91">
        <v>0</v>
      </c>
      <c r="M1401" s="91">
        <v>0</v>
      </c>
      <c r="N1401" s="90"/>
      <c r="O1401" s="91">
        <v>34</v>
      </c>
      <c r="P1401" s="91">
        <v>4</v>
      </c>
      <c r="Q1401" s="90"/>
      <c r="R1401" s="91">
        <v>80</v>
      </c>
      <c r="S1401" s="91">
        <v>2</v>
      </c>
      <c r="T1401" s="90">
        <v>0</v>
      </c>
      <c r="U1401" s="91">
        <v>181</v>
      </c>
      <c r="V1401" s="91">
        <v>6</v>
      </c>
    </row>
    <row r="1402" spans="1:22">
      <c r="A1402" s="92" t="s">
        <v>911</v>
      </c>
      <c r="B1402" s="16" t="str">
        <f>VLOOKUP(A1402,'Planning Periods'!$E$2:$N$540,10,FALSE)</f>
        <v>10/15/2021 - 10/15/2029</v>
      </c>
      <c r="C1402" s="91">
        <v>2015</v>
      </c>
      <c r="D1402" s="91" t="str">
        <f t="shared" si="20"/>
        <v>Needles 2015</v>
      </c>
      <c r="E1402" s="91">
        <v>38</v>
      </c>
      <c r="F1402" s="363">
        <v>0</v>
      </c>
      <c r="G1402" s="91">
        <v>0</v>
      </c>
      <c r="H1402" s="91">
        <v>0</v>
      </c>
      <c r="I1402" s="90"/>
      <c r="J1402" s="91">
        <v>29</v>
      </c>
      <c r="K1402" s="363">
        <v>0</v>
      </c>
      <c r="L1402" s="91">
        <v>0</v>
      </c>
      <c r="M1402" s="91">
        <v>0</v>
      </c>
      <c r="N1402" s="90"/>
      <c r="O1402" s="91">
        <v>34</v>
      </c>
      <c r="P1402" s="91">
        <v>0</v>
      </c>
      <c r="Q1402" s="90"/>
      <c r="R1402" s="91">
        <v>80</v>
      </c>
      <c r="S1402" s="91">
        <v>6</v>
      </c>
      <c r="T1402" s="90">
        <v>0</v>
      </c>
      <c r="U1402" s="91">
        <v>181</v>
      </c>
      <c r="V1402" s="91">
        <v>6</v>
      </c>
    </row>
    <row r="1403" spans="1:22">
      <c r="A1403" s="92" t="s">
        <v>911</v>
      </c>
      <c r="B1403" s="16" t="str">
        <f>VLOOKUP(A1403,'Planning Periods'!$E$2:$N$540,10,FALSE)</f>
        <v>10/15/2021 - 10/15/2029</v>
      </c>
      <c r="C1403" s="91">
        <v>2016</v>
      </c>
      <c r="D1403" s="91" t="str">
        <f t="shared" si="20"/>
        <v>Needles 2016</v>
      </c>
      <c r="E1403" s="91">
        <v>38</v>
      </c>
      <c r="F1403" s="363">
        <v>0</v>
      </c>
      <c r="G1403" s="91">
        <v>0</v>
      </c>
      <c r="H1403" s="91">
        <v>0</v>
      </c>
      <c r="I1403" s="90"/>
      <c r="J1403" s="91">
        <v>29</v>
      </c>
      <c r="K1403" s="363">
        <v>0</v>
      </c>
      <c r="L1403" s="91">
        <v>0</v>
      </c>
      <c r="M1403" s="91">
        <v>0</v>
      </c>
      <c r="N1403" s="90"/>
      <c r="O1403" s="91">
        <v>34</v>
      </c>
      <c r="P1403" s="91">
        <v>6</v>
      </c>
      <c r="Q1403" s="90"/>
      <c r="R1403" s="91">
        <v>80</v>
      </c>
      <c r="S1403" s="91">
        <v>2</v>
      </c>
      <c r="T1403" s="90">
        <v>0</v>
      </c>
      <c r="U1403" s="91">
        <v>181</v>
      </c>
      <c r="V1403" s="91">
        <v>8</v>
      </c>
    </row>
    <row r="1404" spans="1:22">
      <c r="A1404" s="92" t="s">
        <v>911</v>
      </c>
      <c r="B1404" s="16" t="str">
        <f>VLOOKUP(A1404,'Planning Periods'!$E$2:$N$540,10,FALSE)</f>
        <v>10/15/2021 - 10/15/2029</v>
      </c>
      <c r="C1404" s="91">
        <v>2017</v>
      </c>
      <c r="D1404" s="91" t="str">
        <f t="shared" si="20"/>
        <v>Needles 2017</v>
      </c>
      <c r="E1404" s="91">
        <v>38</v>
      </c>
      <c r="F1404" s="363">
        <v>0</v>
      </c>
      <c r="G1404" s="91">
        <v>0</v>
      </c>
      <c r="H1404" s="91">
        <v>0</v>
      </c>
      <c r="I1404" s="90"/>
      <c r="J1404" s="91">
        <v>29</v>
      </c>
      <c r="K1404" s="363">
        <v>0</v>
      </c>
      <c r="L1404" s="91">
        <v>0</v>
      </c>
      <c r="M1404" s="91">
        <v>0</v>
      </c>
      <c r="N1404" s="90"/>
      <c r="O1404" s="91">
        <v>34</v>
      </c>
      <c r="P1404" s="91">
        <v>0</v>
      </c>
      <c r="Q1404" s="90"/>
      <c r="R1404" s="91">
        <v>80</v>
      </c>
      <c r="S1404" s="91">
        <v>3</v>
      </c>
      <c r="T1404" s="90">
        <v>0</v>
      </c>
      <c r="U1404" s="91">
        <v>181</v>
      </c>
      <c r="V1404" s="91">
        <v>3</v>
      </c>
    </row>
    <row r="1405" spans="1:22">
      <c r="A1405" t="s">
        <v>900</v>
      </c>
      <c r="B1405" s="16" t="str">
        <f>VLOOKUP(A1405,'Planning Periods'!$E$2:$N$540,10,FALSE)</f>
        <v>08/15/2019 - 08/15/2027</v>
      </c>
      <c r="C1405" s="91">
        <v>2014</v>
      </c>
      <c r="D1405" s="91" t="str">
        <f t="shared" si="20"/>
        <v>Nevada City 2014</v>
      </c>
      <c r="E1405" s="363" t="s">
        <v>1307</v>
      </c>
      <c r="F1405" s="363" t="s">
        <v>1307</v>
      </c>
      <c r="G1405" s="363" t="s">
        <v>1307</v>
      </c>
      <c r="H1405" s="363" t="s">
        <v>1307</v>
      </c>
      <c r="I1405" s="363">
        <v>0</v>
      </c>
      <c r="J1405" s="363" t="s">
        <v>1307</v>
      </c>
      <c r="K1405" s="363" t="s">
        <v>1307</v>
      </c>
      <c r="L1405" s="363" t="s">
        <v>1307</v>
      </c>
      <c r="M1405" s="363" t="s">
        <v>1307</v>
      </c>
      <c r="N1405" s="363">
        <v>0</v>
      </c>
      <c r="O1405" s="363" t="s">
        <v>1307</v>
      </c>
      <c r="P1405" s="363" t="s">
        <v>1307</v>
      </c>
      <c r="Q1405" s="363"/>
      <c r="R1405" s="363" t="s">
        <v>1307</v>
      </c>
      <c r="S1405" s="363" t="s">
        <v>1307</v>
      </c>
      <c r="T1405" s="363" t="s">
        <v>1307</v>
      </c>
      <c r="U1405" s="363" t="s">
        <v>1307</v>
      </c>
      <c r="V1405" s="363" t="s">
        <v>1307</v>
      </c>
    </row>
    <row r="1406" spans="1:22">
      <c r="A1406" t="s">
        <v>900</v>
      </c>
      <c r="B1406" s="16" t="str">
        <f>VLOOKUP(A1406,'Planning Periods'!$E$2:$N$540,10,FALSE)</f>
        <v>08/15/2019 - 08/15/2027</v>
      </c>
      <c r="C1406" s="91">
        <v>2015</v>
      </c>
      <c r="D1406" s="91" t="str">
        <f t="shared" si="20"/>
        <v>Nevada City 2015</v>
      </c>
      <c r="E1406" t="s">
        <v>1307</v>
      </c>
      <c r="F1406" t="s">
        <v>1307</v>
      </c>
      <c r="G1406" t="s">
        <v>1307</v>
      </c>
      <c r="H1406" t="s">
        <v>1307</v>
      </c>
      <c r="J1406" t="s">
        <v>1307</v>
      </c>
      <c r="K1406" t="s">
        <v>1307</v>
      </c>
      <c r="L1406" t="s">
        <v>1307</v>
      </c>
      <c r="M1406" t="s">
        <v>1307</v>
      </c>
      <c r="O1406" t="s">
        <v>1307</v>
      </c>
      <c r="P1406" t="s">
        <v>1307</v>
      </c>
      <c r="R1406" t="s">
        <v>1307</v>
      </c>
      <c r="S1406" t="s">
        <v>1307</v>
      </c>
      <c r="T1406" t="s">
        <v>1307</v>
      </c>
      <c r="U1406" t="s">
        <v>1307</v>
      </c>
      <c r="V1406" t="s">
        <v>1307</v>
      </c>
    </row>
    <row r="1407" spans="1:22">
      <c r="A1407" t="s">
        <v>900</v>
      </c>
      <c r="B1407" s="16" t="str">
        <f>VLOOKUP(A1407,'Planning Periods'!$E$2:$N$540,10,FALSE)</f>
        <v>08/15/2019 - 08/15/2027</v>
      </c>
      <c r="C1407" s="91">
        <v>2016</v>
      </c>
      <c r="D1407" s="91" t="str">
        <f t="shared" si="20"/>
        <v>Nevada City 2016</v>
      </c>
      <c r="E1407" t="s">
        <v>1307</v>
      </c>
      <c r="F1407" t="s">
        <v>1307</v>
      </c>
      <c r="G1407" t="s">
        <v>1307</v>
      </c>
      <c r="H1407" t="s">
        <v>1307</v>
      </c>
      <c r="J1407" t="s">
        <v>1307</v>
      </c>
      <c r="K1407" t="s">
        <v>1307</v>
      </c>
      <c r="L1407" t="s">
        <v>1307</v>
      </c>
      <c r="M1407" t="s">
        <v>1307</v>
      </c>
      <c r="O1407" t="s">
        <v>1307</v>
      </c>
      <c r="P1407" t="s">
        <v>1307</v>
      </c>
      <c r="R1407" t="s">
        <v>1307</v>
      </c>
      <c r="S1407" t="s">
        <v>1307</v>
      </c>
      <c r="T1407" t="s">
        <v>1307</v>
      </c>
      <c r="U1407" t="s">
        <v>1307</v>
      </c>
      <c r="V1407" t="s">
        <v>1307</v>
      </c>
    </row>
    <row r="1408" spans="1:22">
      <c r="A1408" t="s">
        <v>900</v>
      </c>
      <c r="B1408" s="16" t="str">
        <f>VLOOKUP(A1408,'Planning Periods'!$E$2:$N$540,10,FALSE)</f>
        <v>08/15/2019 - 08/15/2027</v>
      </c>
      <c r="C1408" s="91">
        <v>2017</v>
      </c>
      <c r="D1408" s="91" t="str">
        <f t="shared" si="20"/>
        <v>Nevada City 2017</v>
      </c>
      <c r="E1408" t="s">
        <v>1307</v>
      </c>
      <c r="F1408" t="s">
        <v>1307</v>
      </c>
      <c r="G1408" t="s">
        <v>1307</v>
      </c>
      <c r="H1408" t="s">
        <v>1307</v>
      </c>
      <c r="J1408" t="s">
        <v>1307</v>
      </c>
      <c r="K1408" t="s">
        <v>1307</v>
      </c>
      <c r="L1408" t="s">
        <v>1307</v>
      </c>
      <c r="M1408" t="s">
        <v>1307</v>
      </c>
      <c r="O1408" t="s">
        <v>1307</v>
      </c>
      <c r="P1408" t="s">
        <v>1307</v>
      </c>
      <c r="R1408" t="s">
        <v>1307</v>
      </c>
      <c r="S1408" t="s">
        <v>1307</v>
      </c>
      <c r="T1408" t="s">
        <v>1307</v>
      </c>
      <c r="U1408" t="s">
        <v>1307</v>
      </c>
      <c r="V1408" t="s">
        <v>1307</v>
      </c>
    </row>
    <row r="1409" spans="1:22">
      <c r="A1409" s="92" t="s">
        <v>919</v>
      </c>
      <c r="B1409" s="16" t="str">
        <f>VLOOKUP(A1409,'Planning Periods'!$E$2:$N$540,10,FALSE)</f>
        <v>08/15/2019 - 08/15/2027</v>
      </c>
      <c r="C1409" s="91">
        <v>2014</v>
      </c>
      <c r="D1409" s="91" t="str">
        <f t="shared" si="20"/>
        <v>Nevada County - Unincorporated 2014</v>
      </c>
      <c r="E1409" s="91">
        <v>174</v>
      </c>
      <c r="F1409" s="363">
        <v>7</v>
      </c>
      <c r="G1409" s="91">
        <v>0</v>
      </c>
      <c r="H1409" s="91">
        <v>7</v>
      </c>
      <c r="I1409" s="90"/>
      <c r="J1409" s="91">
        <v>126</v>
      </c>
      <c r="K1409" s="363">
        <v>17</v>
      </c>
      <c r="L1409" s="91">
        <v>0</v>
      </c>
      <c r="M1409" s="91">
        <v>17</v>
      </c>
      <c r="N1409" s="90"/>
      <c r="O1409" s="91">
        <v>150</v>
      </c>
      <c r="P1409" s="91">
        <v>32</v>
      </c>
      <c r="Q1409" s="90"/>
      <c r="R1409" s="91">
        <v>314</v>
      </c>
      <c r="S1409" s="91">
        <v>75</v>
      </c>
      <c r="T1409" s="90">
        <v>17</v>
      </c>
      <c r="U1409" s="91">
        <v>764</v>
      </c>
      <c r="V1409" s="91">
        <v>131</v>
      </c>
    </row>
    <row r="1410" spans="1:22">
      <c r="A1410" s="92" t="s">
        <v>919</v>
      </c>
      <c r="B1410" s="16" t="str">
        <f>VLOOKUP(A1410,'Planning Periods'!$E$2:$N$540,10,FALSE)</f>
        <v>08/15/2019 - 08/15/2027</v>
      </c>
      <c r="C1410" s="91">
        <v>2015</v>
      </c>
      <c r="D1410" s="91" t="str">
        <f t="shared" si="20"/>
        <v>Nevada County - Unincorporated 2015</v>
      </c>
      <c r="E1410" s="91">
        <v>174</v>
      </c>
      <c r="F1410" s="363">
        <v>27</v>
      </c>
      <c r="G1410" s="91">
        <v>0</v>
      </c>
      <c r="H1410" s="91">
        <v>27</v>
      </c>
      <c r="I1410" s="90"/>
      <c r="J1410" s="91">
        <v>126</v>
      </c>
      <c r="K1410" s="363">
        <v>20</v>
      </c>
      <c r="L1410" s="91">
        <v>20</v>
      </c>
      <c r="M1410" s="91">
        <v>0</v>
      </c>
      <c r="N1410" s="90"/>
      <c r="O1410" s="91">
        <v>150</v>
      </c>
      <c r="P1410" s="91">
        <v>29</v>
      </c>
      <c r="Q1410" s="90"/>
      <c r="R1410" s="91">
        <v>314</v>
      </c>
      <c r="S1410" s="91">
        <v>70</v>
      </c>
      <c r="T1410" s="90">
        <v>0</v>
      </c>
      <c r="U1410" s="91">
        <v>764</v>
      </c>
      <c r="V1410" s="91">
        <v>146</v>
      </c>
    </row>
    <row r="1411" spans="1:22">
      <c r="A1411" s="92" t="s">
        <v>919</v>
      </c>
      <c r="B1411" s="16" t="str">
        <f>VLOOKUP(A1411,'Planning Periods'!$E$2:$N$540,10,FALSE)</f>
        <v>08/15/2019 - 08/15/2027</v>
      </c>
      <c r="C1411" s="91">
        <v>2016</v>
      </c>
      <c r="D1411" s="91" t="str">
        <f t="shared" si="20"/>
        <v>Nevada County - Unincorporated 2016</v>
      </c>
      <c r="E1411" s="91">
        <v>174</v>
      </c>
      <c r="F1411" s="363">
        <v>7</v>
      </c>
      <c r="G1411" s="91">
        <v>7</v>
      </c>
      <c r="H1411" s="91">
        <v>0</v>
      </c>
      <c r="I1411" s="90"/>
      <c r="J1411" s="91">
        <v>126</v>
      </c>
      <c r="K1411" s="363">
        <v>18</v>
      </c>
      <c r="L1411" s="91">
        <v>18</v>
      </c>
      <c r="M1411" s="91">
        <v>0</v>
      </c>
      <c r="N1411" s="90"/>
      <c r="O1411" s="91">
        <v>150</v>
      </c>
      <c r="P1411" s="91">
        <v>22</v>
      </c>
      <c r="Q1411" s="90"/>
      <c r="R1411" s="91">
        <v>314</v>
      </c>
      <c r="S1411" s="91">
        <v>54</v>
      </c>
      <c r="T1411" s="90">
        <v>0</v>
      </c>
      <c r="U1411" s="91">
        <v>764</v>
      </c>
      <c r="V1411" s="91">
        <v>101</v>
      </c>
    </row>
    <row r="1412" spans="1:22">
      <c r="A1412" s="92" t="s">
        <v>919</v>
      </c>
      <c r="B1412" s="16" t="str">
        <f>VLOOKUP(A1412,'Planning Periods'!$E$2:$N$540,10,FALSE)</f>
        <v>08/15/2019 - 08/15/2027</v>
      </c>
      <c r="C1412" s="91">
        <v>2017</v>
      </c>
      <c r="D1412" s="91" t="str">
        <f t="shared" si="20"/>
        <v>Nevada County - Unincorporated 2017</v>
      </c>
      <c r="E1412" s="91">
        <v>174</v>
      </c>
      <c r="F1412" s="363">
        <v>8</v>
      </c>
      <c r="G1412" s="91">
        <v>0</v>
      </c>
      <c r="H1412" s="91">
        <v>8</v>
      </c>
      <c r="I1412" s="90"/>
      <c r="J1412" s="91">
        <v>126</v>
      </c>
      <c r="K1412" s="363">
        <v>18</v>
      </c>
      <c r="L1412" s="91">
        <v>0</v>
      </c>
      <c r="M1412" s="91">
        <v>18</v>
      </c>
      <c r="N1412" s="90"/>
      <c r="O1412" s="91">
        <v>150</v>
      </c>
      <c r="P1412" s="91">
        <v>27</v>
      </c>
      <c r="Q1412" s="90"/>
      <c r="R1412" s="91">
        <v>314</v>
      </c>
      <c r="S1412" s="91">
        <v>60</v>
      </c>
      <c r="T1412" s="90">
        <v>18</v>
      </c>
      <c r="U1412" s="91">
        <v>764</v>
      </c>
      <c r="V1412" s="91">
        <v>113</v>
      </c>
    </row>
    <row r="1413" spans="1:22">
      <c r="A1413" s="92" t="s">
        <v>1249</v>
      </c>
      <c r="B1413" s="16" t="str">
        <f>VLOOKUP(A1413,'Planning Periods'!$E$2:$N$540,10,FALSE)</f>
        <v>01/31/2023 - 01/31/2031</v>
      </c>
      <c r="C1413" s="91">
        <v>2014</v>
      </c>
      <c r="D1413" s="91" t="str">
        <f t="shared" si="20"/>
        <v>Newark 2014</v>
      </c>
      <c r="E1413" s="91">
        <v>330</v>
      </c>
      <c r="F1413" s="363">
        <v>0</v>
      </c>
      <c r="G1413" s="91">
        <v>0</v>
      </c>
      <c r="H1413" s="91">
        <v>0</v>
      </c>
      <c r="I1413" s="90"/>
      <c r="J1413" s="91">
        <v>167</v>
      </c>
      <c r="K1413" s="363">
        <v>0</v>
      </c>
      <c r="L1413" s="91">
        <v>0</v>
      </c>
      <c r="M1413" s="91">
        <v>0</v>
      </c>
      <c r="N1413" s="90"/>
      <c r="O1413" s="91">
        <v>158</v>
      </c>
      <c r="P1413" s="91">
        <v>0</v>
      </c>
      <c r="Q1413" s="90"/>
      <c r="R1413" s="91">
        <v>423</v>
      </c>
      <c r="S1413" s="91">
        <v>14</v>
      </c>
      <c r="T1413" s="90">
        <v>0</v>
      </c>
      <c r="U1413" s="91">
        <v>1078</v>
      </c>
      <c r="V1413" s="91">
        <v>14</v>
      </c>
    </row>
    <row r="1414" spans="1:22">
      <c r="A1414" s="92" t="s">
        <v>1249</v>
      </c>
      <c r="B1414" s="16" t="str">
        <f>VLOOKUP(A1414,'Planning Periods'!$E$2:$N$540,10,FALSE)</f>
        <v>01/31/2023 - 01/31/2031</v>
      </c>
      <c r="C1414" s="91">
        <v>2015</v>
      </c>
      <c r="D1414" s="91" t="str">
        <f t="shared" si="20"/>
        <v>Newark 2015</v>
      </c>
      <c r="E1414" s="91">
        <v>330</v>
      </c>
      <c r="F1414" s="363">
        <v>0</v>
      </c>
      <c r="G1414" s="91">
        <v>0</v>
      </c>
      <c r="H1414" s="91">
        <v>0</v>
      </c>
      <c r="I1414" s="90"/>
      <c r="J1414" s="91">
        <v>167</v>
      </c>
      <c r="K1414" s="363">
        <v>0</v>
      </c>
      <c r="L1414" s="91">
        <v>0</v>
      </c>
      <c r="M1414" s="91">
        <v>0</v>
      </c>
      <c r="N1414" s="90"/>
      <c r="O1414" s="91">
        <v>158</v>
      </c>
      <c r="P1414" s="91">
        <v>36</v>
      </c>
      <c r="Q1414" s="90"/>
      <c r="R1414" s="91">
        <v>423</v>
      </c>
      <c r="S1414" s="91">
        <v>40</v>
      </c>
      <c r="T1414" s="90">
        <v>0</v>
      </c>
      <c r="U1414" s="91">
        <v>1078</v>
      </c>
      <c r="V1414" s="91">
        <v>76</v>
      </c>
    </row>
    <row r="1415" spans="1:22">
      <c r="A1415" s="92" t="s">
        <v>1249</v>
      </c>
      <c r="B1415" s="16" t="str">
        <f>VLOOKUP(A1415,'Planning Periods'!$E$2:$N$540,10,FALSE)</f>
        <v>01/31/2023 - 01/31/2031</v>
      </c>
      <c r="C1415" s="91">
        <v>2016</v>
      </c>
      <c r="D1415" s="91" t="str">
        <f t="shared" si="20"/>
        <v>Newark 2016</v>
      </c>
      <c r="E1415" s="91">
        <v>330</v>
      </c>
      <c r="F1415" s="363">
        <v>0</v>
      </c>
      <c r="G1415" s="91">
        <v>0</v>
      </c>
      <c r="H1415" s="91">
        <v>0</v>
      </c>
      <c r="I1415" s="90"/>
      <c r="J1415" s="91">
        <v>167</v>
      </c>
      <c r="K1415" s="363">
        <v>0</v>
      </c>
      <c r="L1415" s="91">
        <v>0</v>
      </c>
      <c r="M1415" s="91">
        <v>0</v>
      </c>
      <c r="N1415" s="90"/>
      <c r="O1415" s="91">
        <v>158</v>
      </c>
      <c r="P1415" s="91">
        <v>0</v>
      </c>
      <c r="Q1415" s="90"/>
      <c r="R1415" s="91">
        <v>423</v>
      </c>
      <c r="S1415" s="91">
        <v>0</v>
      </c>
      <c r="T1415" s="90">
        <v>0</v>
      </c>
      <c r="U1415" s="91">
        <v>1078</v>
      </c>
      <c r="V1415" s="91">
        <v>0</v>
      </c>
    </row>
    <row r="1416" spans="1:22">
      <c r="A1416" s="92" t="s">
        <v>1249</v>
      </c>
      <c r="B1416" s="16" t="str">
        <f>VLOOKUP(A1416,'Planning Periods'!$E$2:$N$540,10,FALSE)</f>
        <v>01/31/2023 - 01/31/2031</v>
      </c>
      <c r="C1416" s="91">
        <v>2017</v>
      </c>
      <c r="D1416" s="91" t="str">
        <f t="shared" si="20"/>
        <v>Newark 2017</v>
      </c>
      <c r="E1416" s="91">
        <v>330</v>
      </c>
      <c r="F1416" s="363">
        <v>0</v>
      </c>
      <c r="G1416" s="91">
        <v>0</v>
      </c>
      <c r="H1416" s="91">
        <v>0</v>
      </c>
      <c r="I1416" s="90"/>
      <c r="J1416" s="91">
        <v>167</v>
      </c>
      <c r="K1416" s="363">
        <v>0</v>
      </c>
      <c r="L1416" s="91">
        <v>0</v>
      </c>
      <c r="M1416" s="91">
        <v>0</v>
      </c>
      <c r="N1416" s="90"/>
      <c r="O1416" s="91">
        <v>158</v>
      </c>
      <c r="P1416" s="91">
        <v>0</v>
      </c>
      <c r="Q1416" s="90"/>
      <c r="R1416" s="91">
        <v>423</v>
      </c>
      <c r="S1416" s="91">
        <v>0</v>
      </c>
      <c r="T1416" s="90">
        <v>0</v>
      </c>
      <c r="U1416" s="91">
        <v>1078</v>
      </c>
      <c r="V1416" s="91">
        <v>0</v>
      </c>
    </row>
    <row r="1417" spans="1:22">
      <c r="A1417" t="s">
        <v>1250</v>
      </c>
      <c r="B1417" s="16" t="str">
        <f>VLOOKUP(A1417,'Planning Periods'!$E$2:$N$540,10,FALSE)</f>
        <v>12/31/2015 - 12/31/2023</v>
      </c>
      <c r="C1417" s="91">
        <v>2014</v>
      </c>
      <c r="D1417" s="91" t="str">
        <f t="shared" si="20"/>
        <v>Newman 2014</v>
      </c>
      <c r="E1417" s="363" t="s">
        <v>1307</v>
      </c>
      <c r="F1417" s="363" t="s">
        <v>1307</v>
      </c>
      <c r="G1417" s="363" t="s">
        <v>1307</v>
      </c>
      <c r="H1417" s="363" t="s">
        <v>1307</v>
      </c>
      <c r="I1417" s="363">
        <v>0</v>
      </c>
      <c r="J1417" s="363" t="s">
        <v>1307</v>
      </c>
      <c r="K1417" s="363" t="s">
        <v>1307</v>
      </c>
      <c r="L1417" s="363" t="s">
        <v>1307</v>
      </c>
      <c r="M1417" s="363" t="s">
        <v>1307</v>
      </c>
      <c r="N1417" s="363">
        <v>0</v>
      </c>
      <c r="O1417" s="363" t="s">
        <v>1307</v>
      </c>
      <c r="P1417" s="363" t="s">
        <v>1307</v>
      </c>
      <c r="Q1417" s="363"/>
      <c r="R1417" s="363" t="s">
        <v>1307</v>
      </c>
      <c r="S1417" s="363" t="s">
        <v>1307</v>
      </c>
      <c r="T1417" s="363" t="s">
        <v>1307</v>
      </c>
      <c r="U1417" s="363" t="s">
        <v>1307</v>
      </c>
      <c r="V1417" s="363" t="s">
        <v>1307</v>
      </c>
    </row>
    <row r="1418" spans="1:22">
      <c r="A1418" t="s">
        <v>1250</v>
      </c>
      <c r="B1418" s="16" t="str">
        <f>VLOOKUP(A1418,'Planning Periods'!$E$2:$N$540,10,FALSE)</f>
        <v>12/31/2015 - 12/31/2023</v>
      </c>
      <c r="C1418" s="91">
        <v>2015</v>
      </c>
      <c r="D1418" s="91" t="str">
        <f t="shared" si="20"/>
        <v>Newman 2015</v>
      </c>
      <c r="E1418" t="s">
        <v>1307</v>
      </c>
      <c r="F1418" t="s">
        <v>1307</v>
      </c>
      <c r="G1418" t="s">
        <v>1307</v>
      </c>
      <c r="H1418" t="s">
        <v>1307</v>
      </c>
      <c r="J1418" t="s">
        <v>1307</v>
      </c>
      <c r="K1418" t="s">
        <v>1307</v>
      </c>
      <c r="L1418" t="s">
        <v>1307</v>
      </c>
      <c r="M1418" t="s">
        <v>1307</v>
      </c>
      <c r="O1418" t="s">
        <v>1307</v>
      </c>
      <c r="P1418" t="s">
        <v>1307</v>
      </c>
      <c r="R1418" t="s">
        <v>1307</v>
      </c>
      <c r="S1418" t="s">
        <v>1307</v>
      </c>
      <c r="T1418" t="s">
        <v>1307</v>
      </c>
      <c r="U1418" t="s">
        <v>1307</v>
      </c>
      <c r="V1418" t="s">
        <v>1307</v>
      </c>
    </row>
    <row r="1419" spans="1:22">
      <c r="A1419" t="s">
        <v>1250</v>
      </c>
      <c r="B1419" s="16" t="str">
        <f>VLOOKUP(A1419,'Planning Periods'!$E$2:$N$540,10,FALSE)</f>
        <v>12/31/2015 - 12/31/2023</v>
      </c>
      <c r="C1419" s="91">
        <v>2016</v>
      </c>
      <c r="D1419" s="91" t="str">
        <f t="shared" si="20"/>
        <v>Newman 2016</v>
      </c>
      <c r="E1419" t="s">
        <v>1307</v>
      </c>
      <c r="F1419" t="s">
        <v>1307</v>
      </c>
      <c r="G1419" t="s">
        <v>1307</v>
      </c>
      <c r="H1419" t="s">
        <v>1307</v>
      </c>
      <c r="J1419" t="s">
        <v>1307</v>
      </c>
      <c r="K1419" t="s">
        <v>1307</v>
      </c>
      <c r="L1419" t="s">
        <v>1307</v>
      </c>
      <c r="M1419" t="s">
        <v>1307</v>
      </c>
      <c r="O1419" t="s">
        <v>1307</v>
      </c>
      <c r="P1419" t="s">
        <v>1307</v>
      </c>
      <c r="R1419" t="s">
        <v>1307</v>
      </c>
      <c r="S1419" t="s">
        <v>1307</v>
      </c>
      <c r="T1419" t="s">
        <v>1307</v>
      </c>
      <c r="U1419" t="s">
        <v>1307</v>
      </c>
      <c r="V1419" t="s">
        <v>1307</v>
      </c>
    </row>
    <row r="1420" spans="1:22">
      <c r="A1420" t="s">
        <v>1250</v>
      </c>
      <c r="B1420" s="16" t="str">
        <f>VLOOKUP(A1420,'Planning Periods'!$E$2:$N$540,10,FALSE)</f>
        <v>12/31/2015 - 12/31/2023</v>
      </c>
      <c r="C1420" s="91">
        <v>2017</v>
      </c>
      <c r="D1420" s="91" t="str">
        <f t="shared" si="20"/>
        <v>Newman 2017</v>
      </c>
      <c r="E1420" t="s">
        <v>1307</v>
      </c>
      <c r="F1420" t="s">
        <v>1307</v>
      </c>
      <c r="G1420" t="s">
        <v>1307</v>
      </c>
      <c r="H1420" t="s">
        <v>1307</v>
      </c>
      <c r="J1420" t="s">
        <v>1307</v>
      </c>
      <c r="K1420" t="s">
        <v>1307</v>
      </c>
      <c r="L1420" t="s">
        <v>1307</v>
      </c>
      <c r="M1420" t="s">
        <v>1307</v>
      </c>
      <c r="O1420" t="s">
        <v>1307</v>
      </c>
      <c r="P1420" t="s">
        <v>1307</v>
      </c>
      <c r="R1420" t="s">
        <v>1307</v>
      </c>
      <c r="S1420" t="s">
        <v>1307</v>
      </c>
      <c r="T1420" t="s">
        <v>1307</v>
      </c>
      <c r="U1420" t="s">
        <v>1307</v>
      </c>
      <c r="V1420" t="s">
        <v>1307</v>
      </c>
    </row>
    <row r="1421" spans="1:22">
      <c r="A1421" s="92" t="s">
        <v>925</v>
      </c>
      <c r="B1421" s="16"/>
      <c r="C1421" s="91">
        <v>2013</v>
      </c>
      <c r="D1421" s="91" t="str">
        <f t="shared" si="20"/>
        <v>Newport Beach 2013</v>
      </c>
      <c r="E1421" t="s">
        <v>1307</v>
      </c>
      <c r="F1421" t="s">
        <v>1307</v>
      </c>
      <c r="G1421" t="s">
        <v>1307</v>
      </c>
      <c r="H1421" t="s">
        <v>1307</v>
      </c>
      <c r="J1421" t="s">
        <v>1307</v>
      </c>
      <c r="K1421" t="s">
        <v>1307</v>
      </c>
      <c r="L1421" t="s">
        <v>1307</v>
      </c>
      <c r="M1421" t="s">
        <v>1307</v>
      </c>
      <c r="O1421" t="s">
        <v>1307</v>
      </c>
      <c r="P1421" t="s">
        <v>1307</v>
      </c>
      <c r="R1421" t="s">
        <v>1307</v>
      </c>
      <c r="S1421" t="s">
        <v>1307</v>
      </c>
      <c r="T1421" t="s">
        <v>1307</v>
      </c>
      <c r="U1421" t="s">
        <v>1307</v>
      </c>
      <c r="V1421" t="s">
        <v>1307</v>
      </c>
    </row>
    <row r="1422" spans="1:22">
      <c r="A1422" s="92" t="s">
        <v>925</v>
      </c>
      <c r="B1422" s="16" t="str">
        <f>VLOOKUP(A1422,'Planning Periods'!$E$2:$N$540,10,FALSE)</f>
        <v>10/15/2021 - 10/15/2029</v>
      </c>
      <c r="C1422" s="91">
        <v>2014</v>
      </c>
      <c r="D1422" s="91" t="str">
        <f t="shared" si="20"/>
        <v>Newport Beach 2014</v>
      </c>
      <c r="E1422" s="91">
        <v>1</v>
      </c>
      <c r="F1422" s="363">
        <v>0</v>
      </c>
      <c r="G1422" s="91">
        <v>0</v>
      </c>
      <c r="H1422" s="91">
        <v>0</v>
      </c>
      <c r="I1422" s="90"/>
      <c r="J1422" s="91">
        <v>1</v>
      </c>
      <c r="K1422" s="363">
        <v>0</v>
      </c>
      <c r="L1422" s="91">
        <v>0</v>
      </c>
      <c r="M1422" s="91">
        <v>0</v>
      </c>
      <c r="N1422" s="90"/>
      <c r="O1422" s="91">
        <v>1</v>
      </c>
      <c r="P1422" s="91">
        <v>0</v>
      </c>
      <c r="Q1422" s="90"/>
      <c r="R1422" s="91">
        <v>2</v>
      </c>
      <c r="S1422" s="91">
        <v>115</v>
      </c>
      <c r="T1422" s="90">
        <v>0</v>
      </c>
      <c r="U1422" s="91">
        <v>5</v>
      </c>
      <c r="V1422" s="91">
        <v>115</v>
      </c>
    </row>
    <row r="1423" spans="1:22">
      <c r="A1423" s="92" t="s">
        <v>925</v>
      </c>
      <c r="B1423" s="16" t="str">
        <f>VLOOKUP(A1423,'Planning Periods'!$E$2:$N$540,10,FALSE)</f>
        <v>10/15/2021 - 10/15/2029</v>
      </c>
      <c r="C1423" s="91">
        <v>2015</v>
      </c>
      <c r="D1423" s="91" t="str">
        <f t="shared" si="20"/>
        <v>Newport Beach 2015</v>
      </c>
      <c r="E1423" s="91">
        <v>1</v>
      </c>
      <c r="F1423" s="363">
        <v>0</v>
      </c>
      <c r="G1423" s="91">
        <v>0</v>
      </c>
      <c r="H1423" s="91">
        <v>0</v>
      </c>
      <c r="I1423" s="90"/>
      <c r="J1423" s="91">
        <v>1</v>
      </c>
      <c r="K1423" s="363">
        <v>0</v>
      </c>
      <c r="L1423" s="91">
        <v>0</v>
      </c>
      <c r="M1423" s="91">
        <v>0</v>
      </c>
      <c r="N1423" s="90"/>
      <c r="O1423" s="91">
        <v>1</v>
      </c>
      <c r="P1423" s="91">
        <v>0</v>
      </c>
      <c r="Q1423" s="90"/>
      <c r="R1423" s="91">
        <v>2</v>
      </c>
      <c r="S1423" s="91">
        <v>197</v>
      </c>
      <c r="T1423" s="90">
        <v>0</v>
      </c>
      <c r="U1423" s="91">
        <v>5</v>
      </c>
      <c r="V1423" s="91">
        <v>197</v>
      </c>
    </row>
    <row r="1424" spans="1:22">
      <c r="A1424" s="92" t="s">
        <v>925</v>
      </c>
      <c r="B1424" s="16" t="str">
        <f>VLOOKUP(A1424,'Planning Periods'!$E$2:$N$540,10,FALSE)</f>
        <v>10/15/2021 - 10/15/2029</v>
      </c>
      <c r="C1424" s="91">
        <v>2016</v>
      </c>
      <c r="D1424" s="91" t="str">
        <f t="shared" si="20"/>
        <v>Newport Beach 2016</v>
      </c>
      <c r="E1424" s="91">
        <v>1</v>
      </c>
      <c r="F1424" s="363">
        <v>0</v>
      </c>
      <c r="G1424" s="91">
        <v>0</v>
      </c>
      <c r="H1424" s="91">
        <v>0</v>
      </c>
      <c r="I1424" s="90"/>
      <c r="J1424" s="91">
        <v>1</v>
      </c>
      <c r="K1424" s="363">
        <v>0</v>
      </c>
      <c r="L1424" s="91">
        <v>0</v>
      </c>
      <c r="M1424" s="91">
        <v>0</v>
      </c>
      <c r="N1424" s="90"/>
      <c r="O1424" s="91">
        <v>1</v>
      </c>
      <c r="P1424" s="91">
        <v>0</v>
      </c>
      <c r="Q1424" s="90"/>
      <c r="R1424" s="91">
        <v>2</v>
      </c>
      <c r="S1424" s="91">
        <v>186</v>
      </c>
      <c r="T1424" s="90">
        <v>0</v>
      </c>
      <c r="U1424" s="91">
        <v>5</v>
      </c>
      <c r="V1424" s="91">
        <v>186</v>
      </c>
    </row>
    <row r="1425" spans="1:22">
      <c r="A1425" s="92" t="s">
        <v>925</v>
      </c>
      <c r="B1425" s="16" t="str">
        <f>VLOOKUP(A1425,'Planning Periods'!$E$2:$N$540,10,FALSE)</f>
        <v>10/15/2021 - 10/15/2029</v>
      </c>
      <c r="C1425" s="91">
        <v>2017</v>
      </c>
      <c r="D1425" s="91" t="str">
        <f t="shared" si="20"/>
        <v>Newport Beach 2017</v>
      </c>
      <c r="E1425" s="91">
        <v>1</v>
      </c>
      <c r="F1425" s="363">
        <v>0</v>
      </c>
      <c r="G1425" s="91">
        <v>0</v>
      </c>
      <c r="H1425" s="91">
        <v>0</v>
      </c>
      <c r="I1425" s="90"/>
      <c r="J1425" s="91">
        <v>1</v>
      </c>
      <c r="K1425" s="363">
        <v>0</v>
      </c>
      <c r="L1425" s="91">
        <v>0</v>
      </c>
      <c r="M1425" s="91">
        <v>0</v>
      </c>
      <c r="N1425" s="90"/>
      <c r="O1425" s="91">
        <v>1</v>
      </c>
      <c r="P1425" s="91">
        <v>0</v>
      </c>
      <c r="Q1425" s="90"/>
      <c r="R1425" s="91">
        <v>2</v>
      </c>
      <c r="S1425" s="91">
        <v>716</v>
      </c>
      <c r="T1425" s="90">
        <v>0</v>
      </c>
      <c r="U1425" s="91">
        <v>5</v>
      </c>
      <c r="V1425" s="91">
        <v>716</v>
      </c>
    </row>
    <row r="1426" spans="1:22">
      <c r="A1426" s="92" t="s">
        <v>928</v>
      </c>
      <c r="B1426" s="16"/>
      <c r="C1426" s="91">
        <v>2013</v>
      </c>
      <c r="D1426" s="91" t="str">
        <f>CONCATENATE(A1426," ",C1426)</f>
        <v>Norco 2013</v>
      </c>
      <c r="E1426" s="91" t="s">
        <v>1307</v>
      </c>
      <c r="F1426" s="363" t="s">
        <v>1307</v>
      </c>
      <c r="G1426" s="91" t="s">
        <v>1307</v>
      </c>
      <c r="H1426" s="91" t="s">
        <v>1307</v>
      </c>
      <c r="I1426" s="90"/>
      <c r="J1426" s="91" t="s">
        <v>1307</v>
      </c>
      <c r="K1426" s="363" t="s">
        <v>1307</v>
      </c>
      <c r="L1426" s="91" t="s">
        <v>1307</v>
      </c>
      <c r="M1426" s="91" t="s">
        <v>1307</v>
      </c>
      <c r="N1426" s="90"/>
      <c r="O1426" s="91" t="s">
        <v>1307</v>
      </c>
      <c r="P1426" s="91" t="s">
        <v>1307</v>
      </c>
      <c r="Q1426" s="90"/>
      <c r="R1426" s="91" t="s">
        <v>1307</v>
      </c>
      <c r="S1426" s="91" t="s">
        <v>1307</v>
      </c>
      <c r="T1426" s="90" t="s">
        <v>1307</v>
      </c>
      <c r="U1426" s="91" t="s">
        <v>1307</v>
      </c>
      <c r="V1426" s="91" t="s">
        <v>1307</v>
      </c>
    </row>
    <row r="1427" spans="1:22">
      <c r="A1427" s="92" t="s">
        <v>928</v>
      </c>
      <c r="B1427" s="16" t="str">
        <f>VLOOKUP(A1427,'Planning Periods'!$E$2:$N$540,10,FALSE)</f>
        <v>10/15/2021 - 10/15/2029</v>
      </c>
      <c r="C1427" s="91">
        <v>2014</v>
      </c>
      <c r="D1427" s="91" t="str">
        <f>CONCATENATE(A1427," ",C1427)</f>
        <v>Norco 2014</v>
      </c>
      <c r="E1427" s="91" t="s">
        <v>1307</v>
      </c>
      <c r="F1427" s="363" t="s">
        <v>1307</v>
      </c>
      <c r="G1427" s="91" t="s">
        <v>1307</v>
      </c>
      <c r="H1427" s="91" t="s">
        <v>1307</v>
      </c>
      <c r="I1427" s="90"/>
      <c r="J1427" s="91" t="s">
        <v>1307</v>
      </c>
      <c r="K1427" s="363" t="s">
        <v>1307</v>
      </c>
      <c r="L1427" s="91" t="s">
        <v>1307</v>
      </c>
      <c r="M1427" s="91" t="s">
        <v>1307</v>
      </c>
      <c r="N1427" s="90"/>
      <c r="O1427" s="91" t="s">
        <v>1307</v>
      </c>
      <c r="P1427" s="91" t="s">
        <v>1307</v>
      </c>
      <c r="Q1427" s="90"/>
      <c r="R1427" s="91" t="s">
        <v>1307</v>
      </c>
      <c r="S1427" s="91" t="s">
        <v>1307</v>
      </c>
      <c r="T1427" s="90" t="s">
        <v>1307</v>
      </c>
      <c r="U1427" s="91" t="s">
        <v>1307</v>
      </c>
      <c r="V1427" s="91" t="s">
        <v>1307</v>
      </c>
    </row>
    <row r="1428" spans="1:22">
      <c r="A1428" s="92" t="s">
        <v>928</v>
      </c>
      <c r="B1428" s="16" t="str">
        <f>VLOOKUP(A1428,'Planning Periods'!$E$2:$N$540,10,FALSE)</f>
        <v>10/15/2021 - 10/15/2029</v>
      </c>
      <c r="C1428" s="91">
        <v>2015</v>
      </c>
      <c r="D1428" s="91" t="str">
        <f t="shared" ref="D1428:D1494" si="21">CONCATENATE(A1428," ",C1428)</f>
        <v>Norco 2015</v>
      </c>
      <c r="E1428" s="91" t="s">
        <v>1307</v>
      </c>
      <c r="F1428" s="363" t="s">
        <v>1307</v>
      </c>
      <c r="G1428" s="91" t="s">
        <v>1307</v>
      </c>
      <c r="H1428" s="91" t="s">
        <v>1307</v>
      </c>
      <c r="I1428" s="90"/>
      <c r="J1428" s="91" t="s">
        <v>1307</v>
      </c>
      <c r="K1428" s="363" t="s">
        <v>1307</v>
      </c>
      <c r="L1428" s="91" t="s">
        <v>1307</v>
      </c>
      <c r="M1428" s="91" t="s">
        <v>1307</v>
      </c>
      <c r="N1428" s="90"/>
      <c r="O1428" s="91" t="s">
        <v>1307</v>
      </c>
      <c r="P1428" s="91" t="s">
        <v>1307</v>
      </c>
      <c r="Q1428" s="90"/>
      <c r="R1428" s="91" t="s">
        <v>1307</v>
      </c>
      <c r="S1428" s="91" t="s">
        <v>1307</v>
      </c>
      <c r="T1428" s="90" t="s">
        <v>1307</v>
      </c>
      <c r="U1428" s="91" t="s">
        <v>1307</v>
      </c>
      <c r="V1428" s="91" t="s">
        <v>1307</v>
      </c>
    </row>
    <row r="1429" spans="1:22">
      <c r="A1429" s="92" t="s">
        <v>928</v>
      </c>
      <c r="B1429" s="16" t="str">
        <f>VLOOKUP(A1429,'Planning Periods'!$E$2:$N$540,10,FALSE)</f>
        <v>10/15/2021 - 10/15/2029</v>
      </c>
      <c r="C1429" s="91">
        <v>2016</v>
      </c>
      <c r="D1429" s="91" t="str">
        <f t="shared" si="21"/>
        <v>Norco 2016</v>
      </c>
      <c r="E1429" s="91" t="s">
        <v>1307</v>
      </c>
      <c r="F1429" s="363" t="s">
        <v>1307</v>
      </c>
      <c r="G1429" s="91" t="s">
        <v>1307</v>
      </c>
      <c r="H1429" s="91" t="s">
        <v>1307</v>
      </c>
      <c r="I1429" s="90"/>
      <c r="J1429" s="91" t="s">
        <v>1307</v>
      </c>
      <c r="K1429" s="363" t="s">
        <v>1307</v>
      </c>
      <c r="L1429" s="91" t="s">
        <v>1307</v>
      </c>
      <c r="M1429" s="91" t="s">
        <v>1307</v>
      </c>
      <c r="N1429" s="90"/>
      <c r="O1429" s="91" t="s">
        <v>1307</v>
      </c>
      <c r="P1429" s="91" t="s">
        <v>1307</v>
      </c>
      <c r="Q1429" s="90"/>
      <c r="R1429" s="91" t="s">
        <v>1307</v>
      </c>
      <c r="S1429" s="91" t="s">
        <v>1307</v>
      </c>
      <c r="T1429" s="90" t="s">
        <v>1307</v>
      </c>
      <c r="U1429" s="91" t="s">
        <v>1307</v>
      </c>
      <c r="V1429" s="91" t="s">
        <v>1307</v>
      </c>
    </row>
    <row r="1430" spans="1:22">
      <c r="A1430" s="92" t="s">
        <v>928</v>
      </c>
      <c r="B1430" s="16" t="str">
        <f>VLOOKUP(A1430,'Planning Periods'!$E$2:$N$540,10,FALSE)</f>
        <v>10/15/2021 - 10/15/2029</v>
      </c>
      <c r="C1430" s="91">
        <v>2017</v>
      </c>
      <c r="D1430" s="91" t="str">
        <f t="shared" si="21"/>
        <v>Norco 2017</v>
      </c>
      <c r="E1430" s="91">
        <v>103</v>
      </c>
      <c r="F1430" s="363">
        <v>0</v>
      </c>
      <c r="G1430" s="91">
        <v>0</v>
      </c>
      <c r="H1430" s="91">
        <v>0</v>
      </c>
      <c r="I1430" s="90"/>
      <c r="J1430" s="91">
        <v>102</v>
      </c>
      <c r="K1430" s="363">
        <v>0</v>
      </c>
      <c r="L1430" s="91">
        <v>0</v>
      </c>
      <c r="M1430" s="91">
        <v>0</v>
      </c>
      <c r="N1430" s="90"/>
      <c r="O1430" s="91">
        <v>136</v>
      </c>
      <c r="P1430" s="91">
        <v>0</v>
      </c>
      <c r="Q1430" s="90"/>
      <c r="R1430" s="91">
        <v>151</v>
      </c>
      <c r="S1430" s="91">
        <v>2</v>
      </c>
      <c r="T1430" s="90">
        <v>0</v>
      </c>
      <c r="U1430" s="91">
        <v>492</v>
      </c>
      <c r="V1430" s="91">
        <v>2</v>
      </c>
    </row>
    <row r="1431" spans="1:22">
      <c r="A1431" s="92" t="s">
        <v>921</v>
      </c>
      <c r="B1431" s="16"/>
      <c r="C1431" s="91">
        <v>2013</v>
      </c>
      <c r="D1431" s="91" t="str">
        <f t="shared" si="21"/>
        <v>Norwalk 2013</v>
      </c>
      <c r="E1431" s="91" t="s">
        <v>1307</v>
      </c>
      <c r="F1431" s="363" t="s">
        <v>1307</v>
      </c>
      <c r="G1431" s="91" t="s">
        <v>1307</v>
      </c>
      <c r="H1431" s="91" t="s">
        <v>1307</v>
      </c>
      <c r="I1431" s="90"/>
      <c r="J1431" s="91" t="s">
        <v>1307</v>
      </c>
      <c r="K1431" s="363" t="s">
        <v>1307</v>
      </c>
      <c r="L1431" s="91" t="s">
        <v>1307</v>
      </c>
      <c r="M1431" s="91" t="s">
        <v>1307</v>
      </c>
      <c r="N1431" s="90"/>
      <c r="O1431" s="91" t="s">
        <v>1307</v>
      </c>
      <c r="P1431" s="91" t="s">
        <v>1307</v>
      </c>
      <c r="Q1431" s="90"/>
      <c r="R1431" s="91" t="s">
        <v>1307</v>
      </c>
      <c r="S1431" s="91" t="s">
        <v>1307</v>
      </c>
      <c r="T1431" s="90" t="s">
        <v>1307</v>
      </c>
      <c r="U1431" s="91" t="s">
        <v>1307</v>
      </c>
      <c r="V1431" s="91" t="s">
        <v>1307</v>
      </c>
    </row>
    <row r="1432" spans="1:22">
      <c r="A1432" s="92" t="s">
        <v>921</v>
      </c>
      <c r="B1432" s="16" t="str">
        <f>VLOOKUP(A1432,'Planning Periods'!$E$2:$N$540,10,FALSE)</f>
        <v>10/15/2021 - 10/15/2029</v>
      </c>
      <c r="C1432" s="91">
        <v>2014</v>
      </c>
      <c r="D1432" s="91" t="str">
        <f t="shared" si="21"/>
        <v>Norwalk 2014</v>
      </c>
      <c r="E1432" s="91">
        <v>52</v>
      </c>
      <c r="F1432" s="363">
        <v>0</v>
      </c>
      <c r="G1432" s="91">
        <v>0</v>
      </c>
      <c r="H1432" s="91">
        <v>0</v>
      </c>
      <c r="I1432" s="90"/>
      <c r="J1432" s="91">
        <v>31</v>
      </c>
      <c r="K1432" s="363">
        <v>0</v>
      </c>
      <c r="L1432" s="91">
        <v>0</v>
      </c>
      <c r="M1432" s="91">
        <v>0</v>
      </c>
      <c r="N1432" s="90"/>
      <c r="O1432" s="91">
        <v>33</v>
      </c>
      <c r="P1432" s="91">
        <v>0</v>
      </c>
      <c r="Q1432" s="90"/>
      <c r="R1432" s="91">
        <v>85</v>
      </c>
      <c r="S1432" s="91">
        <v>2</v>
      </c>
      <c r="T1432" s="90">
        <v>0</v>
      </c>
      <c r="U1432" s="91">
        <v>201</v>
      </c>
      <c r="V1432" s="91">
        <v>2</v>
      </c>
    </row>
    <row r="1433" spans="1:22">
      <c r="A1433" s="92" t="s">
        <v>921</v>
      </c>
      <c r="B1433" s="16" t="str">
        <f>VLOOKUP(A1433,'Planning Periods'!$E$2:$N$540,10,FALSE)</f>
        <v>10/15/2021 - 10/15/2029</v>
      </c>
      <c r="C1433" s="91">
        <v>2015</v>
      </c>
      <c r="D1433" s="91" t="str">
        <f t="shared" si="21"/>
        <v>Norwalk 2015</v>
      </c>
      <c r="E1433" s="91">
        <v>52</v>
      </c>
      <c r="F1433" s="363">
        <v>0</v>
      </c>
      <c r="G1433" s="91">
        <v>0</v>
      </c>
      <c r="H1433" s="91">
        <v>0</v>
      </c>
      <c r="I1433" s="90"/>
      <c r="J1433" s="91">
        <v>31</v>
      </c>
      <c r="K1433" s="363">
        <v>0</v>
      </c>
      <c r="L1433" s="91">
        <v>0</v>
      </c>
      <c r="M1433" s="91">
        <v>0</v>
      </c>
      <c r="N1433" s="90"/>
      <c r="O1433" s="91">
        <v>33</v>
      </c>
      <c r="P1433" s="91">
        <v>0</v>
      </c>
      <c r="Q1433" s="90"/>
      <c r="R1433" s="91">
        <v>85</v>
      </c>
      <c r="S1433" s="91">
        <v>4</v>
      </c>
      <c r="T1433" s="90">
        <v>0</v>
      </c>
      <c r="U1433" s="91">
        <v>201</v>
      </c>
      <c r="V1433" s="91">
        <v>4</v>
      </c>
    </row>
    <row r="1434" spans="1:22">
      <c r="A1434" s="92" t="s">
        <v>921</v>
      </c>
      <c r="B1434" s="16" t="str">
        <f>VLOOKUP(A1434,'Planning Periods'!$E$2:$N$540,10,FALSE)</f>
        <v>10/15/2021 - 10/15/2029</v>
      </c>
      <c r="C1434" s="91">
        <v>2016</v>
      </c>
      <c r="D1434" s="91" t="str">
        <f t="shared" si="21"/>
        <v>Norwalk 2016</v>
      </c>
      <c r="E1434" s="91">
        <v>52</v>
      </c>
      <c r="F1434" s="363">
        <v>0</v>
      </c>
      <c r="G1434" s="91">
        <v>0</v>
      </c>
      <c r="H1434" s="91">
        <v>0</v>
      </c>
      <c r="I1434" s="90"/>
      <c r="J1434" s="91">
        <v>31</v>
      </c>
      <c r="K1434" s="363">
        <v>0</v>
      </c>
      <c r="L1434" s="91">
        <v>0</v>
      </c>
      <c r="M1434" s="91">
        <v>0</v>
      </c>
      <c r="N1434" s="90"/>
      <c r="O1434" s="91">
        <v>33</v>
      </c>
      <c r="P1434" s="91">
        <v>8</v>
      </c>
      <c r="Q1434" s="90"/>
      <c r="R1434" s="91">
        <v>85</v>
      </c>
      <c r="S1434" s="91">
        <v>5</v>
      </c>
      <c r="T1434" s="90">
        <v>0</v>
      </c>
      <c r="U1434" s="91">
        <v>201</v>
      </c>
      <c r="V1434" s="91">
        <v>13</v>
      </c>
    </row>
    <row r="1435" spans="1:22">
      <c r="A1435" s="92" t="s">
        <v>921</v>
      </c>
      <c r="B1435" s="16" t="str">
        <f>VLOOKUP(A1435,'Planning Periods'!$E$2:$N$540,10,FALSE)</f>
        <v>10/15/2021 - 10/15/2029</v>
      </c>
      <c r="C1435" s="91">
        <v>2017</v>
      </c>
      <c r="D1435" s="91" t="str">
        <f t="shared" si="21"/>
        <v>Norwalk 2017</v>
      </c>
      <c r="E1435" s="91">
        <v>52</v>
      </c>
      <c r="F1435" s="363">
        <v>1</v>
      </c>
      <c r="G1435" s="91">
        <v>0</v>
      </c>
      <c r="H1435" s="91">
        <v>1</v>
      </c>
      <c r="I1435" s="90"/>
      <c r="J1435" s="91">
        <v>31</v>
      </c>
      <c r="K1435" s="363">
        <v>0</v>
      </c>
      <c r="L1435" s="91">
        <v>0</v>
      </c>
      <c r="M1435" s="91">
        <v>0</v>
      </c>
      <c r="N1435" s="90"/>
      <c r="O1435" s="91">
        <v>33</v>
      </c>
      <c r="P1435" s="91">
        <v>7</v>
      </c>
      <c r="Q1435" s="90"/>
      <c r="R1435" s="91">
        <v>85</v>
      </c>
      <c r="S1435" s="91">
        <v>49</v>
      </c>
      <c r="T1435" s="90">
        <v>0</v>
      </c>
      <c r="U1435" s="91">
        <v>201</v>
      </c>
      <c r="V1435" s="91">
        <v>57</v>
      </c>
    </row>
    <row r="1436" spans="1:22">
      <c r="A1436" s="92" t="s">
        <v>1256</v>
      </c>
      <c r="B1436" s="16" t="str">
        <f>VLOOKUP(A1436,'Planning Periods'!$E$2:$N$540,10,FALSE)</f>
        <v>01/31/2023 - 01/31/2031</v>
      </c>
      <c r="C1436" s="91">
        <v>2014</v>
      </c>
      <c r="D1436" s="91" t="str">
        <f t="shared" si="21"/>
        <v>Novato 2014</v>
      </c>
      <c r="E1436" s="91">
        <v>111</v>
      </c>
      <c r="F1436" s="363">
        <v>1</v>
      </c>
      <c r="G1436" s="91">
        <v>1</v>
      </c>
      <c r="H1436" s="91">
        <v>0</v>
      </c>
      <c r="I1436" s="90"/>
      <c r="J1436" s="91">
        <v>65</v>
      </c>
      <c r="K1436" s="363">
        <v>10</v>
      </c>
      <c r="L1436" s="91">
        <v>10</v>
      </c>
      <c r="M1436" s="91">
        <v>0</v>
      </c>
      <c r="N1436" s="90"/>
      <c r="O1436" s="91">
        <v>72</v>
      </c>
      <c r="P1436" s="91">
        <v>1</v>
      </c>
      <c r="Q1436" s="90"/>
      <c r="R1436" s="91">
        <v>167</v>
      </c>
      <c r="S1436" s="91">
        <v>19</v>
      </c>
      <c r="T1436" s="90">
        <v>0</v>
      </c>
      <c r="U1436" s="91">
        <v>415</v>
      </c>
      <c r="V1436" s="91">
        <v>31</v>
      </c>
    </row>
    <row r="1437" spans="1:22">
      <c r="A1437" s="92" t="s">
        <v>1256</v>
      </c>
      <c r="B1437" s="16" t="str">
        <f>VLOOKUP(A1437,'Planning Periods'!$E$2:$N$540,10,FALSE)</f>
        <v>01/31/2023 - 01/31/2031</v>
      </c>
      <c r="C1437" s="91">
        <v>2015</v>
      </c>
      <c r="D1437" s="91" t="str">
        <f t="shared" si="21"/>
        <v>Novato 2015</v>
      </c>
      <c r="E1437" s="91">
        <v>111</v>
      </c>
      <c r="F1437" s="363">
        <v>16</v>
      </c>
      <c r="G1437" s="91">
        <v>16</v>
      </c>
      <c r="H1437" s="91">
        <v>0</v>
      </c>
      <c r="I1437" s="90"/>
      <c r="J1437" s="91">
        <v>65</v>
      </c>
      <c r="K1437" s="363">
        <v>0</v>
      </c>
      <c r="L1437" s="91">
        <v>0</v>
      </c>
      <c r="M1437" s="91">
        <v>0</v>
      </c>
      <c r="N1437" s="90"/>
      <c r="O1437" s="91">
        <v>72</v>
      </c>
      <c r="P1437" s="91">
        <v>1</v>
      </c>
      <c r="Q1437" s="90"/>
      <c r="R1437" s="91">
        <v>167</v>
      </c>
      <c r="S1437" s="91">
        <v>15</v>
      </c>
      <c r="T1437" s="90">
        <v>0</v>
      </c>
      <c r="U1437" s="91">
        <v>415</v>
      </c>
      <c r="V1437" s="91">
        <v>32</v>
      </c>
    </row>
    <row r="1438" spans="1:22">
      <c r="A1438" s="92" t="s">
        <v>1256</v>
      </c>
      <c r="B1438" s="16" t="str">
        <f>VLOOKUP(A1438,'Planning Periods'!$E$2:$N$540,10,FALSE)</f>
        <v>01/31/2023 - 01/31/2031</v>
      </c>
      <c r="C1438" s="91">
        <v>2016</v>
      </c>
      <c r="D1438" s="91" t="str">
        <f t="shared" si="21"/>
        <v>Novato 2016</v>
      </c>
      <c r="E1438" s="91">
        <v>111</v>
      </c>
      <c r="F1438" s="363">
        <v>1</v>
      </c>
      <c r="G1438" s="91">
        <v>1</v>
      </c>
      <c r="H1438" s="91">
        <v>0</v>
      </c>
      <c r="I1438" s="90"/>
      <c r="J1438" s="91">
        <v>65</v>
      </c>
      <c r="K1438" s="363">
        <v>2</v>
      </c>
      <c r="L1438" s="91">
        <v>2</v>
      </c>
      <c r="M1438" s="91">
        <v>0</v>
      </c>
      <c r="N1438" s="90"/>
      <c r="O1438" s="91">
        <v>72</v>
      </c>
      <c r="P1438" s="91">
        <v>0</v>
      </c>
      <c r="Q1438" s="90"/>
      <c r="R1438" s="91">
        <v>167</v>
      </c>
      <c r="S1438" s="91">
        <v>5</v>
      </c>
      <c r="T1438" s="90">
        <v>0</v>
      </c>
      <c r="U1438" s="91">
        <v>415</v>
      </c>
      <c r="V1438" s="91">
        <v>8</v>
      </c>
    </row>
    <row r="1439" spans="1:22">
      <c r="A1439" s="92" t="s">
        <v>1256</v>
      </c>
      <c r="B1439" s="16" t="str">
        <f>VLOOKUP(A1439,'Planning Periods'!$E$2:$N$540,10,FALSE)</f>
        <v>01/31/2023 - 01/31/2031</v>
      </c>
      <c r="C1439" s="91">
        <v>2017</v>
      </c>
      <c r="D1439" s="91" t="str">
        <f t="shared" si="21"/>
        <v>Novato 2017</v>
      </c>
      <c r="E1439" s="91">
        <v>111</v>
      </c>
      <c r="F1439" s="363">
        <v>2</v>
      </c>
      <c r="G1439" s="91">
        <v>0</v>
      </c>
      <c r="H1439" s="91">
        <v>2</v>
      </c>
      <c r="I1439" s="90"/>
      <c r="J1439" s="91">
        <v>65</v>
      </c>
      <c r="K1439" s="363">
        <v>1</v>
      </c>
      <c r="L1439" s="91">
        <v>0</v>
      </c>
      <c r="M1439" s="91">
        <v>1</v>
      </c>
      <c r="N1439" s="90"/>
      <c r="O1439" s="91">
        <v>72</v>
      </c>
      <c r="P1439" s="91">
        <v>0</v>
      </c>
      <c r="Q1439" s="90"/>
      <c r="R1439" s="91">
        <v>167</v>
      </c>
      <c r="S1439" s="91">
        <v>6</v>
      </c>
      <c r="T1439" s="90">
        <v>1</v>
      </c>
      <c r="U1439" s="91">
        <v>415</v>
      </c>
      <c r="V1439" s="91">
        <v>9</v>
      </c>
    </row>
    <row r="1440" spans="1:22">
      <c r="A1440" s="92" t="s">
        <v>1255</v>
      </c>
      <c r="B1440" s="16" t="str">
        <f>VLOOKUP(A1440,'Planning Periods'!$E$2:$N$540,10,FALSE)</f>
        <v>12/31/2015 - 12/31/2023</v>
      </c>
      <c r="C1440" s="91">
        <v>2014</v>
      </c>
      <c r="D1440" s="91" t="str">
        <f t="shared" si="21"/>
        <v>Oakdale 2014</v>
      </c>
      <c r="E1440" s="91" t="s">
        <v>1307</v>
      </c>
      <c r="F1440" s="363" t="s">
        <v>1307</v>
      </c>
      <c r="G1440" s="91" t="s">
        <v>1307</v>
      </c>
      <c r="H1440" s="91" t="s">
        <v>1307</v>
      </c>
      <c r="I1440" s="90"/>
      <c r="J1440" s="91" t="s">
        <v>1307</v>
      </c>
      <c r="K1440" s="363" t="s">
        <v>1307</v>
      </c>
      <c r="L1440" s="91" t="s">
        <v>1307</v>
      </c>
      <c r="M1440" s="91" t="s">
        <v>1307</v>
      </c>
      <c r="N1440" s="90"/>
      <c r="O1440" s="91" t="s">
        <v>1307</v>
      </c>
      <c r="P1440" s="91" t="s">
        <v>1307</v>
      </c>
      <c r="Q1440" s="90"/>
      <c r="R1440" s="91" t="s">
        <v>1307</v>
      </c>
      <c r="S1440" s="91" t="s">
        <v>1307</v>
      </c>
      <c r="T1440" s="90" t="s">
        <v>1307</v>
      </c>
      <c r="U1440" s="91" t="s">
        <v>1307</v>
      </c>
      <c r="V1440" s="91" t="s">
        <v>1307</v>
      </c>
    </row>
    <row r="1441" spans="1:22">
      <c r="A1441" s="92" t="s">
        <v>1255</v>
      </c>
      <c r="B1441" s="16" t="str">
        <f>VLOOKUP(A1441,'Planning Periods'!$E$2:$N$540,10,FALSE)</f>
        <v>12/31/2015 - 12/31/2023</v>
      </c>
      <c r="C1441" s="91">
        <v>2015</v>
      </c>
      <c r="D1441" s="91" t="str">
        <f t="shared" si="21"/>
        <v>Oakdale 2015</v>
      </c>
      <c r="E1441" s="91" t="s">
        <v>1307</v>
      </c>
      <c r="F1441" s="363" t="s">
        <v>1307</v>
      </c>
      <c r="G1441" s="91" t="s">
        <v>1307</v>
      </c>
      <c r="H1441" s="91" t="s">
        <v>1307</v>
      </c>
      <c r="I1441" s="90"/>
      <c r="J1441" s="91" t="s">
        <v>1307</v>
      </c>
      <c r="K1441" s="363" t="s">
        <v>1307</v>
      </c>
      <c r="L1441" s="91" t="s">
        <v>1307</v>
      </c>
      <c r="M1441" s="91" t="s">
        <v>1307</v>
      </c>
      <c r="N1441" s="90"/>
      <c r="O1441" s="91" t="s">
        <v>1307</v>
      </c>
      <c r="P1441" s="91" t="s">
        <v>1307</v>
      </c>
      <c r="Q1441" s="90"/>
      <c r="R1441" s="91" t="s">
        <v>1307</v>
      </c>
      <c r="S1441" s="91" t="s">
        <v>1307</v>
      </c>
      <c r="T1441" s="90" t="s">
        <v>1307</v>
      </c>
      <c r="U1441" s="91" t="s">
        <v>1307</v>
      </c>
      <c r="V1441" s="91" t="s">
        <v>1307</v>
      </c>
    </row>
    <row r="1442" spans="1:22">
      <c r="A1442" s="92" t="s">
        <v>1255</v>
      </c>
      <c r="B1442" s="16" t="str">
        <f>VLOOKUP(A1442,'Planning Periods'!$E$2:$N$540,10,FALSE)</f>
        <v>12/31/2015 - 12/31/2023</v>
      </c>
      <c r="C1442" s="91">
        <v>2016</v>
      </c>
      <c r="D1442" s="91" t="str">
        <f t="shared" si="21"/>
        <v>Oakdale 2016</v>
      </c>
      <c r="E1442" s="91">
        <v>315</v>
      </c>
      <c r="F1442" s="363">
        <v>0</v>
      </c>
      <c r="G1442" s="91">
        <v>0</v>
      </c>
      <c r="H1442" s="91">
        <v>0</v>
      </c>
      <c r="I1442" s="90"/>
      <c r="J1442" s="91">
        <v>202</v>
      </c>
      <c r="K1442" s="363">
        <v>0</v>
      </c>
      <c r="L1442" s="91">
        <v>0</v>
      </c>
      <c r="M1442" s="91">
        <v>0</v>
      </c>
      <c r="N1442" s="90"/>
      <c r="O1442" s="91">
        <v>210</v>
      </c>
      <c r="P1442" s="91">
        <v>4</v>
      </c>
      <c r="Q1442" s="90"/>
      <c r="R1442" s="91">
        <v>520</v>
      </c>
      <c r="S1442" s="91">
        <v>101</v>
      </c>
      <c r="T1442" s="90">
        <v>0</v>
      </c>
      <c r="U1442" s="91">
        <v>1247</v>
      </c>
      <c r="V1442" s="91">
        <v>105</v>
      </c>
    </row>
    <row r="1443" spans="1:22">
      <c r="A1443" s="92" t="s">
        <v>1255</v>
      </c>
      <c r="B1443" s="16" t="str">
        <f>VLOOKUP(A1443,'Planning Periods'!$E$2:$N$540,10,FALSE)</f>
        <v>12/31/2015 - 12/31/2023</v>
      </c>
      <c r="C1443" s="91">
        <v>2017</v>
      </c>
      <c r="D1443" s="91" t="str">
        <f t="shared" si="21"/>
        <v>Oakdale 2017</v>
      </c>
      <c r="E1443" s="91">
        <v>315</v>
      </c>
      <c r="F1443" s="363">
        <v>0</v>
      </c>
      <c r="G1443" s="91">
        <v>0</v>
      </c>
      <c r="H1443" s="91">
        <v>0</v>
      </c>
      <c r="I1443" s="90"/>
      <c r="J1443" s="91">
        <v>202</v>
      </c>
      <c r="K1443" s="363">
        <v>0</v>
      </c>
      <c r="L1443" s="91">
        <v>0</v>
      </c>
      <c r="M1443" s="91">
        <v>0</v>
      </c>
      <c r="N1443" s="90"/>
      <c r="O1443" s="91">
        <v>210</v>
      </c>
      <c r="P1443" s="91">
        <v>76</v>
      </c>
      <c r="Q1443" s="90"/>
      <c r="R1443" s="91">
        <v>520</v>
      </c>
      <c r="S1443" s="91">
        <v>34</v>
      </c>
      <c r="T1443" s="90">
        <v>0</v>
      </c>
      <c r="U1443" s="91">
        <v>1247</v>
      </c>
      <c r="V1443" s="91">
        <v>110</v>
      </c>
    </row>
    <row r="1444" spans="1:22">
      <c r="A1444" s="92" t="s">
        <v>1253</v>
      </c>
      <c r="B1444" s="16" t="str">
        <f>VLOOKUP(A1444,'Planning Periods'!$E$2:$N$540,10,FALSE)</f>
        <v>01/31/2023 - 01/31/2031</v>
      </c>
      <c r="C1444" s="91">
        <v>2014</v>
      </c>
      <c r="D1444" s="91" t="str">
        <f t="shared" si="21"/>
        <v>Oakland 2014</v>
      </c>
      <c r="E1444" s="91" t="s">
        <v>1307</v>
      </c>
      <c r="F1444" s="363" t="s">
        <v>1307</v>
      </c>
      <c r="G1444" s="91" t="s">
        <v>1307</v>
      </c>
      <c r="H1444" s="91" t="s">
        <v>1307</v>
      </c>
      <c r="I1444" s="90"/>
      <c r="J1444" s="91" t="s">
        <v>1307</v>
      </c>
      <c r="K1444" s="363" t="s">
        <v>1307</v>
      </c>
      <c r="L1444" s="91" t="s">
        <v>1307</v>
      </c>
      <c r="M1444" s="91" t="s">
        <v>1307</v>
      </c>
      <c r="N1444" s="90"/>
      <c r="O1444" s="91" t="s">
        <v>1307</v>
      </c>
      <c r="P1444" s="91" t="s">
        <v>1307</v>
      </c>
      <c r="Q1444" s="90"/>
      <c r="R1444" s="91" t="s">
        <v>1307</v>
      </c>
      <c r="S1444" s="91" t="s">
        <v>1307</v>
      </c>
      <c r="T1444" s="90" t="s">
        <v>1307</v>
      </c>
      <c r="U1444" s="91" t="s">
        <v>1307</v>
      </c>
      <c r="V1444" s="91" t="s">
        <v>1307</v>
      </c>
    </row>
    <row r="1445" spans="1:22">
      <c r="A1445" s="92" t="s">
        <v>1253</v>
      </c>
      <c r="B1445" s="16" t="str">
        <f>VLOOKUP(A1445,'Planning Periods'!$E$2:$N$540,10,FALSE)</f>
        <v>01/31/2023 - 01/31/2031</v>
      </c>
      <c r="C1445" s="91">
        <v>2015</v>
      </c>
      <c r="D1445" s="91" t="str">
        <f t="shared" si="21"/>
        <v>Oakland 2015</v>
      </c>
      <c r="E1445" s="91">
        <v>2059</v>
      </c>
      <c r="F1445" s="363">
        <v>98</v>
      </c>
      <c r="G1445" s="91">
        <v>98</v>
      </c>
      <c r="H1445" s="91">
        <v>0</v>
      </c>
      <c r="I1445" s="90"/>
      <c r="J1445" s="91">
        <v>2075</v>
      </c>
      <c r="K1445" s="363">
        <v>30</v>
      </c>
      <c r="L1445" s="91">
        <v>30</v>
      </c>
      <c r="M1445" s="91">
        <v>0</v>
      </c>
      <c r="N1445" s="90"/>
      <c r="O1445" s="91">
        <v>2815</v>
      </c>
      <c r="P1445" s="91">
        <v>0</v>
      </c>
      <c r="Q1445" s="90"/>
      <c r="R1445" s="91">
        <v>7816</v>
      </c>
      <c r="S1445" s="91">
        <v>643</v>
      </c>
      <c r="T1445" s="90">
        <v>0</v>
      </c>
      <c r="U1445" s="91">
        <v>14765</v>
      </c>
      <c r="V1445" s="91">
        <v>771</v>
      </c>
    </row>
    <row r="1446" spans="1:22">
      <c r="A1446" s="92" t="s">
        <v>1253</v>
      </c>
      <c r="B1446" s="16" t="str">
        <f>VLOOKUP(A1446,'Planning Periods'!$E$2:$N$540,10,FALSE)</f>
        <v>01/31/2023 - 01/31/2031</v>
      </c>
      <c r="C1446" s="91">
        <v>2016</v>
      </c>
      <c r="D1446" s="91" t="str">
        <f t="shared" si="21"/>
        <v>Oakland 2016</v>
      </c>
      <c r="E1446" s="91">
        <v>2059</v>
      </c>
      <c r="F1446" s="363">
        <v>26</v>
      </c>
      <c r="G1446" s="91">
        <v>26</v>
      </c>
      <c r="H1446" s="91">
        <v>0</v>
      </c>
      <c r="I1446" s="90"/>
      <c r="J1446" s="91">
        <v>2075</v>
      </c>
      <c r="K1446" s="363">
        <v>13</v>
      </c>
      <c r="L1446" s="91">
        <v>13</v>
      </c>
      <c r="M1446" s="91">
        <v>0</v>
      </c>
      <c r="N1446" s="90"/>
      <c r="O1446" s="91">
        <v>2815</v>
      </c>
      <c r="P1446" s="91">
        <v>0</v>
      </c>
      <c r="Q1446" s="90"/>
      <c r="R1446" s="91">
        <v>7816</v>
      </c>
      <c r="S1446" s="91">
        <v>2082</v>
      </c>
      <c r="T1446" s="90">
        <v>0</v>
      </c>
      <c r="U1446" s="91">
        <v>14765</v>
      </c>
      <c r="V1446" s="91">
        <v>2121</v>
      </c>
    </row>
    <row r="1447" spans="1:22">
      <c r="A1447" s="92" t="s">
        <v>1253</v>
      </c>
      <c r="B1447" s="16" t="str">
        <f>VLOOKUP(A1447,'Planning Periods'!$E$2:$N$540,10,FALSE)</f>
        <v>01/31/2023 - 01/31/2031</v>
      </c>
      <c r="C1447" s="91">
        <v>2017</v>
      </c>
      <c r="D1447" s="91" t="str">
        <f t="shared" si="21"/>
        <v>Oakland 2017</v>
      </c>
      <c r="E1447" s="91">
        <v>2059</v>
      </c>
      <c r="F1447" s="363">
        <v>247</v>
      </c>
      <c r="G1447" s="91">
        <v>247</v>
      </c>
      <c r="H1447" s="91">
        <v>0</v>
      </c>
      <c r="I1447" s="90"/>
      <c r="J1447" s="91">
        <v>2075</v>
      </c>
      <c r="K1447" s="363">
        <v>66</v>
      </c>
      <c r="L1447" s="91">
        <v>66</v>
      </c>
      <c r="M1447" s="91">
        <v>0</v>
      </c>
      <c r="N1447" s="90"/>
      <c r="O1447" s="91">
        <v>2815</v>
      </c>
      <c r="P1447" s="91">
        <v>11</v>
      </c>
      <c r="Q1447" s="90"/>
      <c r="R1447" s="91">
        <v>7816</v>
      </c>
      <c r="S1447" s="91">
        <v>4019</v>
      </c>
      <c r="T1447" s="90">
        <v>0</v>
      </c>
      <c r="U1447" s="91">
        <v>14765</v>
      </c>
      <c r="V1447" s="91">
        <v>4343</v>
      </c>
    </row>
    <row r="1448" spans="1:22">
      <c r="A1448" s="92" t="s">
        <v>1254</v>
      </c>
      <c r="B1448" s="16" t="str">
        <f>VLOOKUP(A1448,'Planning Periods'!$E$2:$N$540,10,FALSE)</f>
        <v>01/31/2023 - 01/31/2031</v>
      </c>
      <c r="C1448" s="91">
        <v>2014</v>
      </c>
      <c r="D1448" s="91" t="str">
        <f t="shared" si="21"/>
        <v>Oakley 2014</v>
      </c>
      <c r="E1448" s="91" t="s">
        <v>1307</v>
      </c>
      <c r="F1448" s="363" t="s">
        <v>1307</v>
      </c>
      <c r="G1448" s="91" t="s">
        <v>1307</v>
      </c>
      <c r="H1448" s="91" t="s">
        <v>1307</v>
      </c>
      <c r="I1448" s="90"/>
      <c r="J1448" s="91" t="s">
        <v>1307</v>
      </c>
      <c r="K1448" s="363" t="s">
        <v>1307</v>
      </c>
      <c r="L1448" s="91" t="s">
        <v>1307</v>
      </c>
      <c r="M1448" s="91" t="s">
        <v>1307</v>
      </c>
      <c r="N1448" s="90"/>
      <c r="O1448" s="91" t="s">
        <v>1307</v>
      </c>
      <c r="P1448" s="91" t="s">
        <v>1307</v>
      </c>
      <c r="Q1448" s="90"/>
      <c r="R1448" s="91" t="s">
        <v>1307</v>
      </c>
      <c r="S1448" s="91" t="s">
        <v>1307</v>
      </c>
      <c r="T1448" s="90" t="s">
        <v>1307</v>
      </c>
      <c r="U1448" s="91" t="s">
        <v>1307</v>
      </c>
      <c r="V1448" s="91" t="s">
        <v>1307</v>
      </c>
    </row>
    <row r="1449" spans="1:22">
      <c r="A1449" s="92" t="s">
        <v>1254</v>
      </c>
      <c r="B1449" s="16" t="str">
        <f>VLOOKUP(A1449,'Planning Periods'!$E$2:$N$540,10,FALSE)</f>
        <v>01/31/2023 - 01/31/2031</v>
      </c>
      <c r="C1449" s="91">
        <v>2015</v>
      </c>
      <c r="D1449" s="91" t="str">
        <f t="shared" si="21"/>
        <v>Oakley 2015</v>
      </c>
      <c r="E1449" s="91">
        <v>297</v>
      </c>
      <c r="F1449" s="363">
        <v>0</v>
      </c>
      <c r="G1449" s="91">
        <v>0</v>
      </c>
      <c r="H1449" s="91">
        <v>0</v>
      </c>
      <c r="I1449" s="90"/>
      <c r="J1449" s="91">
        <v>163</v>
      </c>
      <c r="K1449" s="363">
        <v>0</v>
      </c>
      <c r="L1449" s="91">
        <v>0</v>
      </c>
      <c r="M1449" s="91">
        <v>0</v>
      </c>
      <c r="N1449" s="90"/>
      <c r="O1449" s="91">
        <v>142</v>
      </c>
      <c r="P1449" s="91">
        <v>70</v>
      </c>
      <c r="Q1449" s="90"/>
      <c r="R1449" s="91">
        <v>446</v>
      </c>
      <c r="S1449" s="91">
        <v>164</v>
      </c>
      <c r="T1449" s="90">
        <v>0</v>
      </c>
      <c r="U1449" s="91">
        <v>1048</v>
      </c>
      <c r="V1449" s="91">
        <v>234</v>
      </c>
    </row>
    <row r="1450" spans="1:22">
      <c r="A1450" s="92" t="s">
        <v>1254</v>
      </c>
      <c r="B1450" s="16" t="str">
        <f>VLOOKUP(A1450,'Planning Periods'!$E$2:$N$540,10,FALSE)</f>
        <v>01/31/2023 - 01/31/2031</v>
      </c>
      <c r="C1450" s="91">
        <v>2016</v>
      </c>
      <c r="D1450" s="91" t="str">
        <f t="shared" si="21"/>
        <v>Oakley 2016</v>
      </c>
      <c r="E1450" s="91">
        <v>297</v>
      </c>
      <c r="F1450" s="363">
        <v>0</v>
      </c>
      <c r="G1450" s="91">
        <v>0</v>
      </c>
      <c r="H1450" s="91">
        <v>0</v>
      </c>
      <c r="I1450" s="90"/>
      <c r="J1450" s="91">
        <v>163</v>
      </c>
      <c r="K1450" s="363">
        <v>0</v>
      </c>
      <c r="L1450" s="91">
        <v>0</v>
      </c>
      <c r="M1450" s="91">
        <v>0</v>
      </c>
      <c r="N1450" s="90"/>
      <c r="O1450" s="91">
        <v>142</v>
      </c>
      <c r="P1450" s="91">
        <v>88</v>
      </c>
      <c r="Q1450" s="90"/>
      <c r="R1450" s="91">
        <v>446</v>
      </c>
      <c r="S1450" s="91">
        <v>208</v>
      </c>
      <c r="T1450" s="90">
        <v>0</v>
      </c>
      <c r="U1450" s="91">
        <v>1048</v>
      </c>
      <c r="V1450" s="91">
        <v>296</v>
      </c>
    </row>
    <row r="1451" spans="1:22">
      <c r="A1451" s="92" t="s">
        <v>1254</v>
      </c>
      <c r="B1451" s="16" t="str">
        <f>VLOOKUP(A1451,'Planning Periods'!$E$2:$N$540,10,FALSE)</f>
        <v>01/31/2023 - 01/31/2031</v>
      </c>
      <c r="C1451" s="91">
        <v>2017</v>
      </c>
      <c r="D1451" s="91" t="str">
        <f t="shared" si="21"/>
        <v>Oakley 2017</v>
      </c>
      <c r="E1451" s="91">
        <v>297</v>
      </c>
      <c r="F1451" s="363">
        <v>8</v>
      </c>
      <c r="G1451" s="91">
        <v>8</v>
      </c>
      <c r="H1451" s="91">
        <v>0</v>
      </c>
      <c r="I1451" s="90"/>
      <c r="J1451" s="91">
        <v>163</v>
      </c>
      <c r="K1451" s="363">
        <v>66</v>
      </c>
      <c r="L1451" s="91">
        <v>66</v>
      </c>
      <c r="M1451" s="91">
        <v>0</v>
      </c>
      <c r="N1451" s="90"/>
      <c r="O1451" s="91">
        <v>142</v>
      </c>
      <c r="P1451" s="91">
        <v>51</v>
      </c>
      <c r="Q1451" s="90"/>
      <c r="R1451" s="91">
        <v>446</v>
      </c>
      <c r="S1451" s="91">
        <v>117</v>
      </c>
      <c r="T1451" s="90">
        <v>0</v>
      </c>
      <c r="U1451" s="91">
        <v>1048</v>
      </c>
      <c r="V1451" s="91">
        <v>242</v>
      </c>
    </row>
    <row r="1452" spans="1:22">
      <c r="A1452" s="92" t="s">
        <v>923</v>
      </c>
      <c r="B1452" s="16" t="str">
        <f>VLOOKUP(A1452,'Planning Periods'!$E$2:$N$540,10,FALSE)</f>
        <v>04/30/2021 - 04/30/2029</v>
      </c>
      <c r="C1452" s="91">
        <v>2013</v>
      </c>
      <c r="D1452" s="91" t="str">
        <f t="shared" si="21"/>
        <v>Oceanside 2013</v>
      </c>
      <c r="E1452" s="91">
        <v>1549</v>
      </c>
      <c r="F1452" s="363">
        <v>267</v>
      </c>
      <c r="G1452" s="91">
        <v>244</v>
      </c>
      <c r="H1452" s="91">
        <v>23</v>
      </c>
      <c r="I1452" s="90"/>
      <c r="J1452" s="91">
        <v>1178</v>
      </c>
      <c r="K1452" s="363">
        <v>57</v>
      </c>
      <c r="L1452" s="91">
        <v>55</v>
      </c>
      <c r="M1452" s="91">
        <v>2</v>
      </c>
      <c r="N1452" s="90"/>
      <c r="O1452" s="91">
        <v>1090</v>
      </c>
      <c r="P1452" s="91">
        <v>102</v>
      </c>
      <c r="Q1452" s="90"/>
      <c r="R1452" s="91">
        <v>2393</v>
      </c>
      <c r="S1452" s="91">
        <v>362</v>
      </c>
      <c r="T1452" s="90">
        <v>2</v>
      </c>
      <c r="U1452" s="91">
        <v>6210</v>
      </c>
      <c r="V1452" s="91">
        <v>788</v>
      </c>
    </row>
    <row r="1453" spans="1:22">
      <c r="A1453" s="92" t="s">
        <v>923</v>
      </c>
      <c r="B1453" s="16" t="str">
        <f>VLOOKUP(A1453,'Planning Periods'!$E$2:$N$540,10,FALSE)</f>
        <v>04/30/2021 - 04/30/2029</v>
      </c>
      <c r="C1453" s="91">
        <v>2014</v>
      </c>
      <c r="D1453" s="91" t="str">
        <f t="shared" si="21"/>
        <v>Oceanside 2014</v>
      </c>
      <c r="E1453" s="91">
        <v>1549</v>
      </c>
      <c r="F1453" s="363">
        <v>0</v>
      </c>
      <c r="G1453" s="91">
        <v>0</v>
      </c>
      <c r="H1453" s="91">
        <v>0</v>
      </c>
      <c r="I1453" s="90"/>
      <c r="J1453" s="91">
        <v>1178</v>
      </c>
      <c r="K1453" s="363">
        <v>0</v>
      </c>
      <c r="L1453" s="91">
        <v>0</v>
      </c>
      <c r="M1453" s="91">
        <v>0</v>
      </c>
      <c r="N1453" s="90"/>
      <c r="O1453" s="91">
        <v>1090</v>
      </c>
      <c r="P1453" s="91">
        <v>20</v>
      </c>
      <c r="Q1453" s="90"/>
      <c r="R1453" s="91">
        <v>2393</v>
      </c>
      <c r="S1453" s="91">
        <v>92</v>
      </c>
      <c r="T1453" s="90">
        <v>0</v>
      </c>
      <c r="U1453" s="91">
        <v>6210</v>
      </c>
      <c r="V1453" s="91">
        <v>112</v>
      </c>
    </row>
    <row r="1454" spans="1:22">
      <c r="A1454" s="92" t="s">
        <v>923</v>
      </c>
      <c r="B1454" s="16" t="str">
        <f>VLOOKUP(A1454,'Planning Periods'!$E$2:$N$540,10,FALSE)</f>
        <v>04/30/2021 - 04/30/2029</v>
      </c>
      <c r="C1454" s="91">
        <v>2015</v>
      </c>
      <c r="D1454" s="91" t="str">
        <f t="shared" si="21"/>
        <v>Oceanside 2015</v>
      </c>
      <c r="E1454" s="91">
        <v>1549</v>
      </c>
      <c r="F1454" s="363">
        <v>0</v>
      </c>
      <c r="G1454" s="91">
        <v>0</v>
      </c>
      <c r="H1454" s="91">
        <v>0</v>
      </c>
      <c r="I1454" s="90"/>
      <c r="J1454" s="91">
        <v>1178</v>
      </c>
      <c r="K1454" s="363">
        <v>0</v>
      </c>
      <c r="L1454" s="91">
        <v>0</v>
      </c>
      <c r="M1454" s="91">
        <v>0</v>
      </c>
      <c r="N1454" s="90"/>
      <c r="O1454" s="91">
        <v>1090</v>
      </c>
      <c r="P1454" s="91">
        <v>27</v>
      </c>
      <c r="Q1454" s="90"/>
      <c r="R1454" s="91">
        <v>2393</v>
      </c>
      <c r="S1454" s="91">
        <v>73</v>
      </c>
      <c r="T1454" s="90">
        <v>0</v>
      </c>
      <c r="U1454" s="91">
        <v>6210</v>
      </c>
      <c r="V1454" s="91">
        <v>100</v>
      </c>
    </row>
    <row r="1455" spans="1:22">
      <c r="A1455" s="364" t="s">
        <v>923</v>
      </c>
      <c r="B1455" s="16" t="str">
        <f>VLOOKUP(A1455,'Planning Periods'!$E$2:$N$540,10,FALSE)</f>
        <v>04/30/2021 - 04/30/2029</v>
      </c>
      <c r="C1455" s="365">
        <v>2016</v>
      </c>
      <c r="D1455" s="91" t="str">
        <f t="shared" si="21"/>
        <v>Oceanside 2016</v>
      </c>
      <c r="E1455" s="365">
        <v>1549</v>
      </c>
      <c r="F1455" s="363">
        <v>0</v>
      </c>
      <c r="G1455" s="365">
        <v>0</v>
      </c>
      <c r="H1455" s="365">
        <v>0</v>
      </c>
      <c r="I1455" s="79"/>
      <c r="J1455" s="365">
        <v>1178</v>
      </c>
      <c r="K1455" s="363">
        <v>0</v>
      </c>
      <c r="L1455" s="365">
        <v>0</v>
      </c>
      <c r="M1455" s="365">
        <v>0</v>
      </c>
      <c r="N1455" s="79"/>
      <c r="O1455" s="365">
        <v>1090</v>
      </c>
      <c r="P1455" s="365">
        <v>0</v>
      </c>
      <c r="Q1455" s="79"/>
      <c r="R1455" s="365">
        <v>2393</v>
      </c>
      <c r="S1455" s="365">
        <v>0</v>
      </c>
      <c r="T1455" s="79">
        <v>0</v>
      </c>
      <c r="U1455" s="365">
        <v>6210</v>
      </c>
      <c r="V1455" s="365">
        <v>0</v>
      </c>
    </row>
    <row r="1456" spans="1:22">
      <c r="A1456" s="92" t="s">
        <v>923</v>
      </c>
      <c r="B1456" s="16" t="str">
        <f>VLOOKUP(A1456,'Planning Periods'!$E$2:$N$540,10,FALSE)</f>
        <v>04/30/2021 - 04/30/2029</v>
      </c>
      <c r="C1456" s="91">
        <v>2017</v>
      </c>
      <c r="D1456" s="91" t="str">
        <f t="shared" si="21"/>
        <v>Oceanside 2017</v>
      </c>
      <c r="E1456" s="91">
        <v>1549</v>
      </c>
      <c r="F1456" s="363">
        <v>43</v>
      </c>
      <c r="G1456" s="91">
        <v>43</v>
      </c>
      <c r="H1456" s="91">
        <v>0</v>
      </c>
      <c r="I1456" s="90"/>
      <c r="J1456" s="91">
        <v>1178</v>
      </c>
      <c r="K1456" s="363">
        <v>117</v>
      </c>
      <c r="L1456" s="91">
        <v>117</v>
      </c>
      <c r="M1456" s="91">
        <v>0</v>
      </c>
      <c r="N1456" s="90"/>
      <c r="O1456" s="91">
        <v>1090</v>
      </c>
      <c r="P1456" s="91">
        <v>0</v>
      </c>
      <c r="Q1456" s="90"/>
      <c r="R1456" s="91">
        <v>2393</v>
      </c>
      <c r="S1456" s="91">
        <v>39</v>
      </c>
      <c r="T1456" s="90">
        <v>0</v>
      </c>
      <c r="U1456" s="91">
        <v>6210</v>
      </c>
      <c r="V1456" s="91">
        <v>199</v>
      </c>
    </row>
    <row r="1457" spans="1:22">
      <c r="A1457" s="92" t="s">
        <v>808</v>
      </c>
      <c r="B1457" s="16"/>
      <c r="C1457" s="91">
        <v>2013</v>
      </c>
      <c r="D1457" s="91" t="str">
        <f t="shared" si="21"/>
        <v>Ojai 2013</v>
      </c>
      <c r="E1457" s="91">
        <v>87</v>
      </c>
      <c r="F1457" s="363">
        <v>0</v>
      </c>
      <c r="G1457" s="91">
        <v>0</v>
      </c>
      <c r="H1457" s="91">
        <v>0</v>
      </c>
      <c r="I1457" s="90"/>
      <c r="J1457" s="91">
        <v>59</v>
      </c>
      <c r="K1457" s="363">
        <v>0</v>
      </c>
      <c r="L1457" s="91">
        <v>0</v>
      </c>
      <c r="M1457" s="91">
        <v>0</v>
      </c>
      <c r="N1457" s="90"/>
      <c r="O1457" s="91">
        <v>70</v>
      </c>
      <c r="P1457" s="91">
        <v>0</v>
      </c>
      <c r="Q1457" s="90"/>
      <c r="R1457" s="91">
        <v>155</v>
      </c>
      <c r="S1457" s="91">
        <v>5</v>
      </c>
      <c r="T1457" s="90">
        <v>0</v>
      </c>
      <c r="U1457" s="91">
        <v>371</v>
      </c>
      <c r="V1457" s="91">
        <v>5</v>
      </c>
    </row>
    <row r="1458" spans="1:22">
      <c r="A1458" s="92" t="s">
        <v>808</v>
      </c>
      <c r="B1458" s="16" t="str">
        <f>VLOOKUP(A1458,'Planning Periods'!$E$2:$N$540,10,FALSE)</f>
        <v>10/15/2021 - 10/15/2029</v>
      </c>
      <c r="C1458" s="91">
        <v>2014</v>
      </c>
      <c r="D1458" s="91" t="str">
        <f t="shared" si="21"/>
        <v>Ojai 2014</v>
      </c>
      <c r="E1458" s="91" t="s">
        <v>1307</v>
      </c>
      <c r="F1458" s="363" t="s">
        <v>1307</v>
      </c>
      <c r="G1458" s="91" t="s">
        <v>1307</v>
      </c>
      <c r="H1458" s="91" t="s">
        <v>1307</v>
      </c>
      <c r="I1458" s="90"/>
      <c r="J1458" s="91" t="s">
        <v>1307</v>
      </c>
      <c r="K1458" s="363" t="s">
        <v>1307</v>
      </c>
      <c r="L1458" s="91" t="s">
        <v>1307</v>
      </c>
      <c r="M1458" s="91" t="s">
        <v>1307</v>
      </c>
      <c r="N1458" s="90"/>
      <c r="O1458" s="91" t="s">
        <v>1307</v>
      </c>
      <c r="P1458" s="91" t="s">
        <v>1307</v>
      </c>
      <c r="Q1458" s="90"/>
      <c r="R1458" s="91" t="s">
        <v>1307</v>
      </c>
      <c r="S1458" s="91" t="s">
        <v>1307</v>
      </c>
      <c r="T1458" s="90" t="s">
        <v>1307</v>
      </c>
      <c r="U1458" s="91" t="s">
        <v>1307</v>
      </c>
      <c r="V1458" s="91" t="s">
        <v>1307</v>
      </c>
    </row>
    <row r="1459" spans="1:22">
      <c r="A1459" s="92" t="s">
        <v>808</v>
      </c>
      <c r="B1459" s="16" t="str">
        <f>VLOOKUP(A1459,'Planning Periods'!$E$2:$N$540,10,FALSE)</f>
        <v>10/15/2021 - 10/15/2029</v>
      </c>
      <c r="C1459" s="91">
        <v>2015</v>
      </c>
      <c r="D1459" s="91" t="str">
        <f t="shared" si="21"/>
        <v>Ojai 2015</v>
      </c>
      <c r="E1459" s="91">
        <v>87</v>
      </c>
      <c r="F1459" s="363">
        <v>0</v>
      </c>
      <c r="G1459" s="91">
        <v>0</v>
      </c>
      <c r="H1459" s="91">
        <v>0</v>
      </c>
      <c r="I1459" s="90"/>
      <c r="J1459" s="91">
        <v>59</v>
      </c>
      <c r="K1459" s="363">
        <v>0</v>
      </c>
      <c r="L1459" s="91">
        <v>0</v>
      </c>
      <c r="M1459" s="91">
        <v>0</v>
      </c>
      <c r="N1459" s="90"/>
      <c r="O1459" s="91">
        <v>70</v>
      </c>
      <c r="P1459" s="91">
        <v>3</v>
      </c>
      <c r="Q1459" s="90"/>
      <c r="R1459" s="91">
        <v>155</v>
      </c>
      <c r="S1459" s="91">
        <v>1</v>
      </c>
      <c r="T1459" s="90">
        <v>0</v>
      </c>
      <c r="U1459" s="91">
        <v>371</v>
      </c>
      <c r="V1459" s="91">
        <v>4</v>
      </c>
    </row>
    <row r="1460" spans="1:22">
      <c r="A1460" s="92" t="s">
        <v>808</v>
      </c>
      <c r="B1460" s="16" t="str">
        <f>VLOOKUP(A1460,'Planning Periods'!$E$2:$N$540,10,FALSE)</f>
        <v>10/15/2021 - 10/15/2029</v>
      </c>
      <c r="C1460" s="91">
        <v>2016</v>
      </c>
      <c r="D1460" s="91" t="str">
        <f t="shared" si="21"/>
        <v>Ojai 2016</v>
      </c>
      <c r="E1460" s="91">
        <v>87</v>
      </c>
      <c r="F1460" s="363">
        <v>0</v>
      </c>
      <c r="G1460" s="91">
        <v>0</v>
      </c>
      <c r="H1460" s="91">
        <v>0</v>
      </c>
      <c r="I1460" s="90"/>
      <c r="J1460" s="91">
        <v>59</v>
      </c>
      <c r="K1460" s="363">
        <v>0</v>
      </c>
      <c r="L1460" s="91">
        <v>0</v>
      </c>
      <c r="M1460" s="91">
        <v>0</v>
      </c>
      <c r="N1460" s="90"/>
      <c r="O1460" s="91">
        <v>70</v>
      </c>
      <c r="P1460" s="91">
        <v>8</v>
      </c>
      <c r="Q1460" s="90"/>
      <c r="R1460" s="91">
        <v>155</v>
      </c>
      <c r="S1460" s="91">
        <v>0</v>
      </c>
      <c r="T1460" s="90">
        <v>0</v>
      </c>
      <c r="U1460" s="91">
        <v>371</v>
      </c>
      <c r="V1460" s="91">
        <v>8</v>
      </c>
    </row>
    <row r="1461" spans="1:22">
      <c r="A1461" s="92" t="s">
        <v>808</v>
      </c>
      <c r="B1461" s="16" t="str">
        <f>VLOOKUP(A1461,'Planning Periods'!$E$2:$N$540,10,FALSE)</f>
        <v>10/15/2021 - 10/15/2029</v>
      </c>
      <c r="C1461" s="91">
        <v>2017</v>
      </c>
      <c r="D1461" s="91" t="str">
        <f t="shared" si="21"/>
        <v>Ojai 2017</v>
      </c>
      <c r="E1461" s="91">
        <v>87</v>
      </c>
      <c r="F1461" s="363">
        <v>0</v>
      </c>
      <c r="G1461" s="91">
        <v>0</v>
      </c>
      <c r="H1461" s="91">
        <v>0</v>
      </c>
      <c r="I1461" s="90"/>
      <c r="J1461" s="91">
        <v>59</v>
      </c>
      <c r="K1461" s="363">
        <v>0</v>
      </c>
      <c r="L1461" s="91">
        <v>0</v>
      </c>
      <c r="M1461" s="91">
        <v>0</v>
      </c>
      <c r="N1461" s="90"/>
      <c r="O1461" s="91">
        <v>70</v>
      </c>
      <c r="P1461" s="91">
        <v>2</v>
      </c>
      <c r="Q1461" s="90"/>
      <c r="R1461" s="91">
        <v>155</v>
      </c>
      <c r="S1461" s="91">
        <v>9</v>
      </c>
      <c r="T1461" s="90">
        <v>0</v>
      </c>
      <c r="U1461" s="91">
        <v>371</v>
      </c>
      <c r="V1461" s="91">
        <v>11</v>
      </c>
    </row>
    <row r="1462" spans="1:22">
      <c r="A1462" s="92" t="s">
        <v>811</v>
      </c>
      <c r="B1462" s="16"/>
      <c r="C1462" s="91">
        <v>2013</v>
      </c>
      <c r="D1462" s="91" t="str">
        <f t="shared" si="21"/>
        <v>Ontario 2013</v>
      </c>
      <c r="E1462" s="91" t="s">
        <v>1307</v>
      </c>
      <c r="F1462" s="363" t="s">
        <v>1307</v>
      </c>
      <c r="G1462" s="91" t="s">
        <v>1307</v>
      </c>
      <c r="H1462" s="91" t="s">
        <v>1307</v>
      </c>
      <c r="I1462" s="90"/>
      <c r="J1462" s="91" t="s">
        <v>1307</v>
      </c>
      <c r="K1462" s="363" t="s">
        <v>1307</v>
      </c>
      <c r="L1462" s="91" t="s">
        <v>1307</v>
      </c>
      <c r="M1462" s="91" t="s">
        <v>1307</v>
      </c>
      <c r="N1462" s="90"/>
      <c r="O1462" s="91" t="s">
        <v>1307</v>
      </c>
      <c r="P1462" s="91" t="s">
        <v>1307</v>
      </c>
      <c r="Q1462" s="90"/>
      <c r="R1462" s="91" t="s">
        <v>1307</v>
      </c>
      <c r="S1462" s="91" t="s">
        <v>1307</v>
      </c>
      <c r="T1462" s="90" t="s">
        <v>1307</v>
      </c>
      <c r="U1462" s="91" t="s">
        <v>1307</v>
      </c>
      <c r="V1462" s="91" t="s">
        <v>1307</v>
      </c>
    </row>
    <row r="1463" spans="1:22">
      <c r="A1463" s="92" t="s">
        <v>811</v>
      </c>
      <c r="B1463" s="16" t="str">
        <f>VLOOKUP(A1463,'Planning Periods'!$E$2:$N$540,10,FALSE)</f>
        <v>10/15/2021 - 10/15/2029</v>
      </c>
      <c r="C1463" s="91">
        <v>2014</v>
      </c>
      <c r="D1463" s="91" t="str">
        <f t="shared" si="21"/>
        <v>Ontario 2014</v>
      </c>
      <c r="E1463" s="91">
        <v>2592</v>
      </c>
      <c r="F1463" s="363">
        <v>0</v>
      </c>
      <c r="G1463" s="91">
        <v>0</v>
      </c>
      <c r="H1463" s="91">
        <v>0</v>
      </c>
      <c r="I1463" s="90"/>
      <c r="J1463" s="91">
        <v>1745</v>
      </c>
      <c r="K1463" s="363">
        <v>0</v>
      </c>
      <c r="L1463" s="91">
        <v>0</v>
      </c>
      <c r="M1463" s="91">
        <v>0</v>
      </c>
      <c r="N1463" s="90"/>
      <c r="O1463" s="91">
        <v>1977</v>
      </c>
      <c r="P1463" s="91">
        <v>364</v>
      </c>
      <c r="Q1463" s="90"/>
      <c r="R1463" s="91">
        <v>4547</v>
      </c>
      <c r="S1463" s="91">
        <v>163</v>
      </c>
      <c r="T1463" s="90">
        <v>0</v>
      </c>
      <c r="U1463" s="91">
        <v>10861</v>
      </c>
      <c r="V1463" s="91">
        <v>527</v>
      </c>
    </row>
    <row r="1464" spans="1:22">
      <c r="A1464" s="92" t="s">
        <v>811</v>
      </c>
      <c r="B1464" s="16" t="str">
        <f>VLOOKUP(A1464,'Planning Periods'!$E$2:$N$540,10,FALSE)</f>
        <v>10/15/2021 - 10/15/2029</v>
      </c>
      <c r="C1464" s="91">
        <v>2015</v>
      </c>
      <c r="D1464" s="91" t="str">
        <f t="shared" si="21"/>
        <v>Ontario 2015</v>
      </c>
      <c r="E1464" s="91">
        <v>2592</v>
      </c>
      <c r="F1464" s="363">
        <v>0</v>
      </c>
      <c r="G1464" s="91">
        <v>0</v>
      </c>
      <c r="H1464" s="91">
        <v>0</v>
      </c>
      <c r="I1464" s="90"/>
      <c r="J1464" s="91">
        <v>1745</v>
      </c>
      <c r="K1464" s="363">
        <v>0</v>
      </c>
      <c r="L1464" s="91">
        <v>0</v>
      </c>
      <c r="M1464" s="91">
        <v>0</v>
      </c>
      <c r="N1464" s="90"/>
      <c r="O1464" s="91">
        <v>1977</v>
      </c>
      <c r="P1464" s="91">
        <v>138</v>
      </c>
      <c r="Q1464" s="90"/>
      <c r="R1464" s="91">
        <v>4547</v>
      </c>
      <c r="S1464" s="91">
        <v>420</v>
      </c>
      <c r="T1464" s="90">
        <v>0</v>
      </c>
      <c r="U1464" s="91">
        <v>10861</v>
      </c>
      <c r="V1464" s="91">
        <v>558</v>
      </c>
    </row>
    <row r="1465" spans="1:22">
      <c r="A1465" s="92" t="s">
        <v>811</v>
      </c>
      <c r="B1465" s="16" t="str">
        <f>VLOOKUP(A1465,'Planning Periods'!$E$2:$N$540,10,FALSE)</f>
        <v>10/15/2021 - 10/15/2029</v>
      </c>
      <c r="C1465" s="91">
        <v>2016</v>
      </c>
      <c r="D1465" s="91" t="str">
        <f t="shared" si="21"/>
        <v>Ontario 2016</v>
      </c>
      <c r="E1465" s="91">
        <v>2592</v>
      </c>
      <c r="F1465" s="363">
        <v>0</v>
      </c>
      <c r="G1465" s="91">
        <v>0</v>
      </c>
      <c r="H1465" s="91">
        <v>0</v>
      </c>
      <c r="I1465" s="90"/>
      <c r="J1465" s="91">
        <v>1745</v>
      </c>
      <c r="K1465" s="363">
        <v>0</v>
      </c>
      <c r="L1465" s="91">
        <v>0</v>
      </c>
      <c r="M1465" s="91">
        <v>0</v>
      </c>
      <c r="N1465" s="90"/>
      <c r="O1465" s="91">
        <v>1977</v>
      </c>
      <c r="P1465" s="91">
        <v>340</v>
      </c>
      <c r="Q1465" s="90"/>
      <c r="R1465" s="91">
        <v>4547</v>
      </c>
      <c r="S1465" s="91">
        <v>287</v>
      </c>
      <c r="T1465" s="90">
        <v>0</v>
      </c>
      <c r="U1465" s="91">
        <v>10861</v>
      </c>
      <c r="V1465" s="91">
        <v>627</v>
      </c>
    </row>
    <row r="1466" spans="1:22">
      <c r="A1466" s="92" t="s">
        <v>811</v>
      </c>
      <c r="B1466" s="16" t="str">
        <f>VLOOKUP(A1466,'Planning Periods'!$E$2:$N$540,10,FALSE)</f>
        <v>10/15/2021 - 10/15/2029</v>
      </c>
      <c r="C1466" s="91">
        <v>2017</v>
      </c>
      <c r="D1466" s="91" t="str">
        <f t="shared" si="21"/>
        <v>Ontario 2017</v>
      </c>
      <c r="E1466" s="91">
        <v>2592</v>
      </c>
      <c r="F1466" s="363">
        <v>0</v>
      </c>
      <c r="G1466" s="91">
        <v>0</v>
      </c>
      <c r="H1466" s="91">
        <v>0</v>
      </c>
      <c r="I1466" s="90"/>
      <c r="J1466" s="91">
        <v>1745</v>
      </c>
      <c r="K1466" s="363">
        <v>0</v>
      </c>
      <c r="L1466" s="91">
        <v>0</v>
      </c>
      <c r="M1466" s="91">
        <v>0</v>
      </c>
      <c r="N1466" s="90"/>
      <c r="O1466" s="91">
        <v>1977</v>
      </c>
      <c r="P1466" s="91">
        <v>520</v>
      </c>
      <c r="Q1466" s="90"/>
      <c r="R1466" s="91">
        <v>4547</v>
      </c>
      <c r="S1466" s="91">
        <v>1136</v>
      </c>
      <c r="T1466" s="90">
        <v>0</v>
      </c>
      <c r="U1466" s="91">
        <v>10861</v>
      </c>
      <c r="V1466" s="91">
        <v>1656</v>
      </c>
    </row>
    <row r="1467" spans="1:22">
      <c r="A1467" s="92" t="s">
        <v>802</v>
      </c>
      <c r="B1467" s="16"/>
      <c r="C1467" s="91">
        <v>2013</v>
      </c>
      <c r="D1467" s="91" t="str">
        <f t="shared" si="21"/>
        <v>Orange 2013</v>
      </c>
      <c r="E1467" s="91" t="s">
        <v>1307</v>
      </c>
      <c r="F1467" s="363" t="s">
        <v>1307</v>
      </c>
      <c r="G1467" s="91" t="s">
        <v>1307</v>
      </c>
      <c r="H1467" s="91" t="s">
        <v>1307</v>
      </c>
      <c r="I1467" s="90"/>
      <c r="J1467" s="91" t="s">
        <v>1307</v>
      </c>
      <c r="K1467" s="363" t="s">
        <v>1307</v>
      </c>
      <c r="L1467" s="91" t="s">
        <v>1307</v>
      </c>
      <c r="M1467" s="91" t="s">
        <v>1307</v>
      </c>
      <c r="N1467" s="90"/>
      <c r="O1467" s="91" t="s">
        <v>1307</v>
      </c>
      <c r="P1467" s="91" t="s">
        <v>1307</v>
      </c>
      <c r="Q1467" s="90"/>
      <c r="R1467" s="91" t="s">
        <v>1307</v>
      </c>
      <c r="S1467" s="91" t="s">
        <v>1307</v>
      </c>
      <c r="T1467" s="90" t="s">
        <v>1307</v>
      </c>
      <c r="U1467" s="91" t="s">
        <v>1307</v>
      </c>
      <c r="V1467" s="91" t="s">
        <v>1307</v>
      </c>
    </row>
    <row r="1468" spans="1:22">
      <c r="A1468" s="92" t="s">
        <v>802</v>
      </c>
      <c r="B1468" s="16" t="str">
        <f>VLOOKUP(A1468,'Planning Periods'!$E$2:$N$540,10,FALSE)</f>
        <v>10/15/2021 - 10/15/2029</v>
      </c>
      <c r="C1468" s="91">
        <v>2014</v>
      </c>
      <c r="D1468" s="91" t="str">
        <f t="shared" si="21"/>
        <v>Orange 2014</v>
      </c>
      <c r="E1468" s="91">
        <v>83</v>
      </c>
      <c r="F1468" s="363">
        <v>0</v>
      </c>
      <c r="G1468" s="91">
        <v>0</v>
      </c>
      <c r="H1468" s="91">
        <v>0</v>
      </c>
      <c r="I1468" s="90"/>
      <c r="J1468" s="91">
        <v>59</v>
      </c>
      <c r="K1468" s="363">
        <v>0</v>
      </c>
      <c r="L1468" s="91">
        <v>0</v>
      </c>
      <c r="M1468" s="91">
        <v>0</v>
      </c>
      <c r="N1468" s="90"/>
      <c r="O1468" s="91">
        <v>66</v>
      </c>
      <c r="P1468" s="91">
        <v>2</v>
      </c>
      <c r="Q1468" s="90"/>
      <c r="R1468" s="91">
        <v>155</v>
      </c>
      <c r="S1468" s="91">
        <v>1</v>
      </c>
      <c r="T1468" s="90">
        <v>0</v>
      </c>
      <c r="U1468" s="91">
        <v>363</v>
      </c>
      <c r="V1468" s="91">
        <v>3</v>
      </c>
    </row>
    <row r="1469" spans="1:22">
      <c r="A1469" s="92" t="s">
        <v>802</v>
      </c>
      <c r="B1469" s="16" t="str">
        <f>VLOOKUP(A1469,'Planning Periods'!$E$2:$N$540,10,FALSE)</f>
        <v>10/15/2021 - 10/15/2029</v>
      </c>
      <c r="C1469" s="91">
        <v>2015</v>
      </c>
      <c r="D1469" s="91" t="str">
        <f t="shared" si="21"/>
        <v>Orange 2015</v>
      </c>
      <c r="E1469" s="91">
        <v>83</v>
      </c>
      <c r="F1469" s="363">
        <v>0</v>
      </c>
      <c r="G1469" s="91">
        <v>0</v>
      </c>
      <c r="H1469" s="91">
        <v>0</v>
      </c>
      <c r="I1469" s="90"/>
      <c r="J1469" s="91">
        <v>59</v>
      </c>
      <c r="K1469" s="363">
        <v>1</v>
      </c>
      <c r="L1469" s="91">
        <v>1</v>
      </c>
      <c r="M1469" s="91">
        <v>0</v>
      </c>
      <c r="N1469" s="90"/>
      <c r="O1469" s="91">
        <v>66</v>
      </c>
      <c r="P1469" s="91">
        <v>7</v>
      </c>
      <c r="Q1469" s="90"/>
      <c r="R1469" s="91">
        <v>155</v>
      </c>
      <c r="S1469" s="91">
        <v>1</v>
      </c>
      <c r="T1469" s="90">
        <v>0</v>
      </c>
      <c r="U1469" s="91">
        <v>363</v>
      </c>
      <c r="V1469" s="91">
        <v>9</v>
      </c>
    </row>
    <row r="1470" spans="1:22">
      <c r="A1470" s="92" t="s">
        <v>802</v>
      </c>
      <c r="B1470" s="16" t="str">
        <f>VLOOKUP(A1470,'Planning Periods'!$E$2:$N$540,10,FALSE)</f>
        <v>10/15/2021 - 10/15/2029</v>
      </c>
      <c r="C1470" s="91">
        <v>2016</v>
      </c>
      <c r="D1470" s="91" t="str">
        <f t="shared" si="21"/>
        <v>Orange 2016</v>
      </c>
      <c r="E1470" s="91">
        <v>83</v>
      </c>
      <c r="F1470" s="363">
        <v>0</v>
      </c>
      <c r="G1470" s="91">
        <v>0</v>
      </c>
      <c r="H1470" s="91">
        <v>0</v>
      </c>
      <c r="I1470" s="90"/>
      <c r="J1470" s="91">
        <v>59</v>
      </c>
      <c r="K1470" s="363">
        <v>0</v>
      </c>
      <c r="L1470" s="91">
        <v>0</v>
      </c>
      <c r="M1470" s="91">
        <v>0</v>
      </c>
      <c r="N1470" s="90"/>
      <c r="O1470" s="91">
        <v>66</v>
      </c>
      <c r="P1470" s="91">
        <v>0</v>
      </c>
      <c r="Q1470" s="90"/>
      <c r="R1470" s="91">
        <v>155</v>
      </c>
      <c r="S1470" s="91">
        <v>5</v>
      </c>
      <c r="T1470" s="90">
        <v>0</v>
      </c>
      <c r="U1470" s="91">
        <v>363</v>
      </c>
      <c r="V1470" s="91">
        <v>5</v>
      </c>
    </row>
    <row r="1471" spans="1:22">
      <c r="A1471" s="92" t="s">
        <v>802</v>
      </c>
      <c r="B1471" s="16" t="str">
        <f>VLOOKUP(A1471,'Planning Periods'!$E$2:$N$540,10,FALSE)</f>
        <v>10/15/2021 - 10/15/2029</v>
      </c>
      <c r="C1471" s="91">
        <v>2017</v>
      </c>
      <c r="D1471" s="91" t="str">
        <f t="shared" si="21"/>
        <v>Orange 2017</v>
      </c>
      <c r="E1471" s="91">
        <v>83</v>
      </c>
      <c r="F1471" s="363">
        <v>7</v>
      </c>
      <c r="G1471" s="91">
        <v>7</v>
      </c>
      <c r="H1471" s="91">
        <v>0</v>
      </c>
      <c r="I1471" s="90"/>
      <c r="J1471" s="91">
        <v>59</v>
      </c>
      <c r="K1471" s="363">
        <v>2</v>
      </c>
      <c r="L1471" s="91">
        <v>2</v>
      </c>
      <c r="M1471" s="91">
        <v>0</v>
      </c>
      <c r="N1471" s="90"/>
      <c r="O1471" s="91">
        <v>66</v>
      </c>
      <c r="P1471" s="91">
        <v>72</v>
      </c>
      <c r="Q1471" s="90"/>
      <c r="R1471" s="91">
        <v>155</v>
      </c>
      <c r="S1471" s="91">
        <v>393</v>
      </c>
      <c r="T1471" s="90">
        <v>0</v>
      </c>
      <c r="U1471" s="91">
        <v>363</v>
      </c>
      <c r="V1471" s="91">
        <v>474</v>
      </c>
    </row>
    <row r="1472" spans="1:22">
      <c r="A1472" s="92" t="s">
        <v>805</v>
      </c>
      <c r="B1472" s="16"/>
      <c r="C1472" s="91">
        <v>2013</v>
      </c>
      <c r="D1472" s="91" t="str">
        <f t="shared" si="21"/>
        <v>Orange County - Unincorporated 2013</v>
      </c>
      <c r="E1472" s="91">
        <v>1240</v>
      </c>
      <c r="F1472" s="363">
        <v>227</v>
      </c>
      <c r="G1472" s="91">
        <v>227</v>
      </c>
      <c r="H1472" s="91">
        <v>0</v>
      </c>
      <c r="I1472" s="90"/>
      <c r="J1472" s="91">
        <v>879</v>
      </c>
      <c r="K1472" s="363">
        <v>82</v>
      </c>
      <c r="L1472" s="91">
        <v>82</v>
      </c>
      <c r="M1472" s="91">
        <v>0</v>
      </c>
      <c r="N1472" s="90"/>
      <c r="O1472" s="91">
        <v>979</v>
      </c>
      <c r="P1472" s="91">
        <v>0</v>
      </c>
      <c r="Q1472" s="90"/>
      <c r="R1472" s="91">
        <v>2174</v>
      </c>
      <c r="S1472" s="91">
        <v>1188</v>
      </c>
      <c r="T1472" s="90">
        <v>0</v>
      </c>
      <c r="U1472" s="91">
        <v>5272</v>
      </c>
      <c r="V1472" s="91">
        <v>1497</v>
      </c>
    </row>
    <row r="1473" spans="1:22">
      <c r="A1473" s="92" t="s">
        <v>805</v>
      </c>
      <c r="B1473" s="16" t="str">
        <f>VLOOKUP(A1473,'Planning Periods'!$E$2:$N$540,10,FALSE)</f>
        <v>10/15/2021 - 10/15/2029</v>
      </c>
      <c r="C1473" s="91">
        <v>2014</v>
      </c>
      <c r="D1473" s="91" t="str">
        <f t="shared" si="21"/>
        <v>Orange County - Unincorporated 2014</v>
      </c>
      <c r="E1473" s="91">
        <v>1240</v>
      </c>
      <c r="F1473" s="363">
        <v>0</v>
      </c>
      <c r="G1473" s="91">
        <v>0</v>
      </c>
      <c r="H1473" s="91">
        <v>0</v>
      </c>
      <c r="I1473" s="90"/>
      <c r="J1473" s="91">
        <v>879</v>
      </c>
      <c r="K1473" s="363">
        <v>0</v>
      </c>
      <c r="L1473" s="91">
        <v>0</v>
      </c>
      <c r="M1473" s="91">
        <v>0</v>
      </c>
      <c r="N1473" s="90"/>
      <c r="O1473" s="91">
        <v>979</v>
      </c>
      <c r="P1473" s="91">
        <v>180</v>
      </c>
      <c r="Q1473" s="90"/>
      <c r="R1473" s="91">
        <v>2174</v>
      </c>
      <c r="S1473" s="91">
        <v>593</v>
      </c>
      <c r="T1473" s="90">
        <v>0</v>
      </c>
      <c r="U1473" s="91">
        <v>5272</v>
      </c>
      <c r="V1473" s="91">
        <v>773</v>
      </c>
    </row>
    <row r="1474" spans="1:22">
      <c r="A1474" s="92" t="s">
        <v>805</v>
      </c>
      <c r="B1474" s="16" t="str">
        <f>VLOOKUP(A1474,'Planning Periods'!$E$2:$N$540,10,FALSE)</f>
        <v>10/15/2021 - 10/15/2029</v>
      </c>
      <c r="C1474" s="91">
        <v>2015</v>
      </c>
      <c r="D1474" s="91" t="str">
        <f t="shared" si="21"/>
        <v>Orange County - Unincorporated 2015</v>
      </c>
      <c r="E1474" s="91">
        <v>1240</v>
      </c>
      <c r="F1474" s="363">
        <v>0</v>
      </c>
      <c r="G1474" s="91">
        <v>0</v>
      </c>
      <c r="H1474" s="91">
        <v>0</v>
      </c>
      <c r="I1474" s="90"/>
      <c r="J1474" s="91">
        <v>879</v>
      </c>
      <c r="K1474" s="363">
        <v>0</v>
      </c>
      <c r="L1474" s="91">
        <v>0</v>
      </c>
      <c r="M1474" s="91">
        <v>0</v>
      </c>
      <c r="N1474" s="90"/>
      <c r="O1474" s="91">
        <v>979</v>
      </c>
      <c r="P1474" s="91">
        <v>0</v>
      </c>
      <c r="Q1474" s="90"/>
      <c r="R1474" s="91">
        <v>2174</v>
      </c>
      <c r="S1474" s="91">
        <v>513</v>
      </c>
      <c r="T1474" s="90">
        <v>0</v>
      </c>
      <c r="U1474" s="91">
        <v>5272</v>
      </c>
      <c r="V1474" s="91">
        <v>513</v>
      </c>
    </row>
    <row r="1475" spans="1:22">
      <c r="A1475" s="92" t="s">
        <v>805</v>
      </c>
      <c r="B1475" s="16" t="str">
        <f>VLOOKUP(A1475,'Planning Periods'!$E$2:$N$540,10,FALSE)</f>
        <v>10/15/2021 - 10/15/2029</v>
      </c>
      <c r="C1475" s="91">
        <v>2016</v>
      </c>
      <c r="D1475" s="91" t="str">
        <f t="shared" si="21"/>
        <v>Orange County - Unincorporated 2016</v>
      </c>
      <c r="E1475" s="91">
        <v>1240</v>
      </c>
      <c r="F1475" s="363">
        <v>81</v>
      </c>
      <c r="G1475" s="91">
        <v>81</v>
      </c>
      <c r="H1475" s="91">
        <v>0</v>
      </c>
      <c r="I1475" s="90"/>
      <c r="J1475" s="91">
        <v>879</v>
      </c>
      <c r="K1475" s="363">
        <v>151</v>
      </c>
      <c r="L1475" s="91">
        <v>151</v>
      </c>
      <c r="M1475" s="91">
        <v>0</v>
      </c>
      <c r="N1475" s="90"/>
      <c r="O1475" s="91">
        <v>979</v>
      </c>
      <c r="P1475" s="91">
        <v>0</v>
      </c>
      <c r="Q1475" s="90"/>
      <c r="R1475" s="91">
        <v>2174</v>
      </c>
      <c r="S1475" s="91">
        <v>780</v>
      </c>
      <c r="T1475" s="90">
        <v>0</v>
      </c>
      <c r="U1475" s="91">
        <v>5272</v>
      </c>
      <c r="V1475" s="91">
        <v>1012</v>
      </c>
    </row>
    <row r="1476" spans="1:22">
      <c r="A1476" s="92" t="s">
        <v>805</v>
      </c>
      <c r="B1476" s="16" t="str">
        <f>VLOOKUP(A1476,'Planning Periods'!$E$2:$N$540,10,FALSE)</f>
        <v>10/15/2021 - 10/15/2029</v>
      </c>
      <c r="C1476" s="91">
        <v>2017</v>
      </c>
      <c r="D1476" s="91" t="str">
        <f t="shared" si="21"/>
        <v>Orange County - Unincorporated 2017</v>
      </c>
      <c r="E1476" s="91">
        <v>1240</v>
      </c>
      <c r="F1476" s="363">
        <v>0</v>
      </c>
      <c r="G1476" s="91">
        <v>0</v>
      </c>
      <c r="H1476" s="91">
        <v>0</v>
      </c>
      <c r="I1476" s="90"/>
      <c r="J1476" s="91">
        <v>879</v>
      </c>
      <c r="K1476" s="363">
        <v>0</v>
      </c>
      <c r="L1476" s="91">
        <v>0</v>
      </c>
      <c r="M1476" s="91">
        <v>0</v>
      </c>
      <c r="N1476" s="90"/>
      <c r="O1476" s="91">
        <v>979</v>
      </c>
      <c r="P1476" s="91">
        <v>0</v>
      </c>
      <c r="Q1476" s="90"/>
      <c r="R1476" s="91">
        <v>2174</v>
      </c>
      <c r="S1476" s="91">
        <v>1388</v>
      </c>
      <c r="T1476" s="90">
        <v>0</v>
      </c>
      <c r="U1476" s="91">
        <v>5272</v>
      </c>
      <c r="V1476" s="91">
        <v>1388</v>
      </c>
    </row>
    <row r="1477" spans="1:22">
      <c r="A1477" t="s">
        <v>1208</v>
      </c>
      <c r="B1477" s="16" t="str">
        <f>VLOOKUP(A1477,'Planning Periods'!$E$2:$N$540,10,FALSE)</f>
        <v>12/31/2015 - 12/31/2023</v>
      </c>
      <c r="C1477" s="91">
        <v>2013</v>
      </c>
      <c r="D1477" s="91" t="str">
        <f t="shared" si="21"/>
        <v>Orange Cove 2013</v>
      </c>
      <c r="E1477" s="91" t="s">
        <v>1307</v>
      </c>
      <c r="F1477" s="363" t="s">
        <v>1307</v>
      </c>
      <c r="G1477" s="91" t="s">
        <v>1307</v>
      </c>
      <c r="H1477" s="91" t="s">
        <v>1307</v>
      </c>
      <c r="I1477" s="90"/>
      <c r="J1477" s="91" t="s">
        <v>1307</v>
      </c>
      <c r="K1477" s="363" t="s">
        <v>1307</v>
      </c>
      <c r="L1477" s="91" t="s">
        <v>1307</v>
      </c>
      <c r="M1477" s="91" t="s">
        <v>1307</v>
      </c>
      <c r="N1477" s="90"/>
      <c r="O1477" s="91" t="s">
        <v>1307</v>
      </c>
      <c r="P1477" s="91" t="s">
        <v>1307</v>
      </c>
      <c r="Q1477" s="90"/>
      <c r="R1477" s="91" t="s">
        <v>1307</v>
      </c>
      <c r="S1477" s="91" t="s">
        <v>1307</v>
      </c>
      <c r="T1477" s="90" t="s">
        <v>1307</v>
      </c>
      <c r="U1477" s="91" t="s">
        <v>1307</v>
      </c>
      <c r="V1477" s="91" t="s">
        <v>1307</v>
      </c>
    </row>
    <row r="1478" spans="1:22">
      <c r="A1478" t="s">
        <v>1208</v>
      </c>
      <c r="B1478" s="16" t="str">
        <f>VLOOKUP(A1478,'Planning Periods'!$E$2:$N$540,10,FALSE)</f>
        <v>12/31/2015 - 12/31/2023</v>
      </c>
      <c r="C1478" s="91">
        <v>2014</v>
      </c>
      <c r="D1478" s="91" t="str">
        <f t="shared" si="21"/>
        <v>Orange Cove 2014</v>
      </c>
      <c r="E1478" s="363" t="s">
        <v>1307</v>
      </c>
      <c r="F1478" s="363" t="s">
        <v>1307</v>
      </c>
      <c r="G1478" s="363" t="s">
        <v>1307</v>
      </c>
      <c r="H1478" s="363" t="s">
        <v>1307</v>
      </c>
      <c r="I1478" s="363">
        <v>0</v>
      </c>
      <c r="J1478" s="363" t="s">
        <v>1307</v>
      </c>
      <c r="K1478" s="363" t="s">
        <v>1307</v>
      </c>
      <c r="L1478" s="363" t="s">
        <v>1307</v>
      </c>
      <c r="M1478" s="363" t="s">
        <v>1307</v>
      </c>
      <c r="N1478" s="363">
        <v>0</v>
      </c>
      <c r="O1478" s="363" t="s">
        <v>1307</v>
      </c>
      <c r="P1478" s="363" t="s">
        <v>1307</v>
      </c>
      <c r="Q1478" s="363"/>
      <c r="R1478" s="363" t="s">
        <v>1307</v>
      </c>
      <c r="S1478" s="363" t="s">
        <v>1307</v>
      </c>
      <c r="T1478" s="363" t="s">
        <v>1307</v>
      </c>
      <c r="U1478" s="363" t="s">
        <v>1307</v>
      </c>
      <c r="V1478" s="363" t="s">
        <v>1307</v>
      </c>
    </row>
    <row r="1479" spans="1:22">
      <c r="A1479" t="s">
        <v>1208</v>
      </c>
      <c r="B1479" s="16" t="str">
        <f>VLOOKUP(A1479,'Planning Periods'!$E$2:$N$540,10,FALSE)</f>
        <v>12/31/2015 - 12/31/2023</v>
      </c>
      <c r="C1479" s="91">
        <v>2015</v>
      </c>
      <c r="D1479" s="91" t="str">
        <f t="shared" si="21"/>
        <v>Orange Cove 2015</v>
      </c>
      <c r="E1479" t="s">
        <v>1307</v>
      </c>
      <c r="F1479" t="s">
        <v>1307</v>
      </c>
      <c r="G1479" t="s">
        <v>1307</v>
      </c>
      <c r="H1479" t="s">
        <v>1307</v>
      </c>
      <c r="J1479" t="s">
        <v>1307</v>
      </c>
      <c r="K1479" t="s">
        <v>1307</v>
      </c>
      <c r="L1479" t="s">
        <v>1307</v>
      </c>
      <c r="M1479" t="s">
        <v>1307</v>
      </c>
      <c r="O1479" t="s">
        <v>1307</v>
      </c>
      <c r="P1479" t="s">
        <v>1307</v>
      </c>
      <c r="R1479" t="s">
        <v>1307</v>
      </c>
      <c r="S1479" t="s">
        <v>1307</v>
      </c>
      <c r="T1479" t="s">
        <v>1307</v>
      </c>
      <c r="U1479" t="s">
        <v>1307</v>
      </c>
      <c r="V1479" t="s">
        <v>1307</v>
      </c>
    </row>
    <row r="1480" spans="1:22">
      <c r="A1480" t="s">
        <v>1208</v>
      </c>
      <c r="B1480" s="16" t="str">
        <f>VLOOKUP(A1480,'Planning Periods'!$E$2:$N$540,10,FALSE)</f>
        <v>12/31/2015 - 12/31/2023</v>
      </c>
      <c r="C1480" s="91">
        <v>2016</v>
      </c>
      <c r="D1480" s="91" t="str">
        <f t="shared" si="21"/>
        <v>Orange Cove 2016</v>
      </c>
      <c r="E1480" t="s">
        <v>1307</v>
      </c>
      <c r="F1480" t="s">
        <v>1307</v>
      </c>
      <c r="G1480" t="s">
        <v>1307</v>
      </c>
      <c r="H1480" t="s">
        <v>1307</v>
      </c>
      <c r="J1480" t="s">
        <v>1307</v>
      </c>
      <c r="K1480" t="s">
        <v>1307</v>
      </c>
      <c r="L1480" t="s">
        <v>1307</v>
      </c>
      <c r="M1480" t="s">
        <v>1307</v>
      </c>
      <c r="O1480" t="s">
        <v>1307</v>
      </c>
      <c r="P1480" t="s">
        <v>1307</v>
      </c>
      <c r="R1480" t="s">
        <v>1307</v>
      </c>
      <c r="S1480" t="s">
        <v>1307</v>
      </c>
      <c r="T1480" t="s">
        <v>1307</v>
      </c>
      <c r="U1480" t="s">
        <v>1307</v>
      </c>
      <c r="V1480" t="s">
        <v>1307</v>
      </c>
    </row>
    <row r="1481" spans="1:22">
      <c r="A1481" t="s">
        <v>1208</v>
      </c>
      <c r="B1481" s="16" t="str">
        <f>VLOOKUP(A1481,'Planning Periods'!$E$2:$N$540,10,FALSE)</f>
        <v>12/31/2015 - 12/31/2023</v>
      </c>
      <c r="C1481" s="91">
        <v>2017</v>
      </c>
      <c r="D1481" s="91" t="str">
        <f t="shared" si="21"/>
        <v>Orange Cove 2017</v>
      </c>
      <c r="E1481" t="s">
        <v>1307</v>
      </c>
      <c r="F1481" t="s">
        <v>1307</v>
      </c>
      <c r="G1481" t="s">
        <v>1307</v>
      </c>
      <c r="H1481" t="s">
        <v>1307</v>
      </c>
      <c r="J1481" t="s">
        <v>1307</v>
      </c>
      <c r="K1481" t="s">
        <v>1307</v>
      </c>
      <c r="L1481" t="s">
        <v>1307</v>
      </c>
      <c r="M1481" t="s">
        <v>1307</v>
      </c>
      <c r="O1481" t="s">
        <v>1307</v>
      </c>
      <c r="P1481" t="s">
        <v>1307</v>
      </c>
      <c r="R1481" t="s">
        <v>1307</v>
      </c>
      <c r="S1481" t="s">
        <v>1307</v>
      </c>
      <c r="T1481" t="s">
        <v>1307</v>
      </c>
      <c r="U1481" t="s">
        <v>1307</v>
      </c>
      <c r="V1481" t="s">
        <v>1307</v>
      </c>
    </row>
    <row r="1482" spans="1:22">
      <c r="A1482" s="92" t="s">
        <v>1205</v>
      </c>
      <c r="B1482" s="16" t="str">
        <f>VLOOKUP(A1482,'Planning Periods'!$E$2:$N$540,10,FALSE)</f>
        <v>01/31/2023 - 01/31/2031</v>
      </c>
      <c r="C1482" s="91">
        <v>2014</v>
      </c>
      <c r="D1482" s="91" t="str">
        <f t="shared" si="21"/>
        <v>Orinda 2014</v>
      </c>
      <c r="E1482" s="91">
        <v>84</v>
      </c>
      <c r="F1482" s="363">
        <v>0</v>
      </c>
      <c r="G1482" s="91">
        <v>0</v>
      </c>
      <c r="H1482" s="91">
        <v>0</v>
      </c>
      <c r="I1482" s="90"/>
      <c r="J1482" s="91">
        <v>47</v>
      </c>
      <c r="K1482" s="363">
        <v>0</v>
      </c>
      <c r="L1482" s="91">
        <v>0</v>
      </c>
      <c r="M1482" s="91">
        <v>0</v>
      </c>
      <c r="N1482" s="90"/>
      <c r="O1482" s="91">
        <v>49</v>
      </c>
      <c r="P1482" s="91">
        <v>14</v>
      </c>
      <c r="Q1482" s="90"/>
      <c r="R1482" s="91">
        <v>116</v>
      </c>
      <c r="S1482" s="91">
        <v>41</v>
      </c>
      <c r="T1482" s="90">
        <v>0</v>
      </c>
      <c r="U1482" s="91">
        <v>296</v>
      </c>
      <c r="V1482" s="91">
        <v>55</v>
      </c>
    </row>
    <row r="1483" spans="1:22">
      <c r="A1483" s="92" t="s">
        <v>1205</v>
      </c>
      <c r="B1483" s="16" t="str">
        <f>VLOOKUP(A1483,'Planning Periods'!$E$2:$N$540,10,FALSE)</f>
        <v>01/31/2023 - 01/31/2031</v>
      </c>
      <c r="C1483" s="91">
        <v>2015</v>
      </c>
      <c r="D1483" s="91" t="str">
        <f t="shared" si="21"/>
        <v>Orinda 2015</v>
      </c>
      <c r="E1483" s="91">
        <v>84</v>
      </c>
      <c r="F1483" s="363">
        <v>0</v>
      </c>
      <c r="G1483" s="91">
        <v>0</v>
      </c>
      <c r="H1483" s="91">
        <v>0</v>
      </c>
      <c r="I1483" s="90"/>
      <c r="J1483" s="91">
        <v>47</v>
      </c>
      <c r="K1483" s="363">
        <v>0</v>
      </c>
      <c r="L1483" s="91">
        <v>0</v>
      </c>
      <c r="M1483" s="91">
        <v>0</v>
      </c>
      <c r="N1483" s="90"/>
      <c r="O1483" s="91">
        <v>49</v>
      </c>
      <c r="P1483" s="91">
        <v>0</v>
      </c>
      <c r="Q1483" s="90"/>
      <c r="R1483" s="91">
        <v>116</v>
      </c>
      <c r="S1483" s="91">
        <v>44</v>
      </c>
      <c r="T1483" s="90">
        <v>0</v>
      </c>
      <c r="U1483" s="91">
        <v>296</v>
      </c>
      <c r="V1483" s="91">
        <v>44</v>
      </c>
    </row>
    <row r="1484" spans="1:22">
      <c r="A1484" s="92" t="s">
        <v>1205</v>
      </c>
      <c r="B1484" s="16" t="str">
        <f>VLOOKUP(A1484,'Planning Periods'!$E$2:$N$540,10,FALSE)</f>
        <v>01/31/2023 - 01/31/2031</v>
      </c>
      <c r="C1484" s="91">
        <v>2016</v>
      </c>
      <c r="D1484" s="91" t="str">
        <f t="shared" si="21"/>
        <v>Orinda 2016</v>
      </c>
      <c r="E1484" s="91">
        <v>84</v>
      </c>
      <c r="F1484" s="363">
        <v>0</v>
      </c>
      <c r="G1484" s="91">
        <v>0</v>
      </c>
      <c r="H1484" s="91">
        <v>0</v>
      </c>
      <c r="I1484" s="90"/>
      <c r="J1484" s="91">
        <v>47</v>
      </c>
      <c r="K1484" s="363">
        <v>0</v>
      </c>
      <c r="L1484" s="91">
        <v>0</v>
      </c>
      <c r="M1484" s="91">
        <v>0</v>
      </c>
      <c r="N1484" s="90"/>
      <c r="O1484" s="91">
        <v>49</v>
      </c>
      <c r="P1484" s="91">
        <v>2</v>
      </c>
      <c r="Q1484" s="90"/>
      <c r="R1484" s="91">
        <v>116</v>
      </c>
      <c r="S1484" s="91">
        <v>53</v>
      </c>
      <c r="T1484" s="90">
        <v>0</v>
      </c>
      <c r="U1484" s="91">
        <v>296</v>
      </c>
      <c r="V1484" s="91">
        <v>55</v>
      </c>
    </row>
    <row r="1485" spans="1:22">
      <c r="A1485" s="92" t="s">
        <v>1205</v>
      </c>
      <c r="B1485" s="16" t="str">
        <f>VLOOKUP(A1485,'Planning Periods'!$E$2:$N$540,10,FALSE)</f>
        <v>01/31/2023 - 01/31/2031</v>
      </c>
      <c r="C1485" s="91">
        <v>2017</v>
      </c>
      <c r="D1485" s="91" t="str">
        <f t="shared" si="21"/>
        <v>Orinda 2017</v>
      </c>
      <c r="E1485" s="91">
        <v>84</v>
      </c>
      <c r="F1485" s="363">
        <v>0</v>
      </c>
      <c r="G1485" s="91">
        <v>0</v>
      </c>
      <c r="H1485" s="91">
        <v>0</v>
      </c>
      <c r="I1485" s="90"/>
      <c r="J1485" s="91">
        <v>47</v>
      </c>
      <c r="K1485" s="363">
        <v>0</v>
      </c>
      <c r="L1485" s="91">
        <v>0</v>
      </c>
      <c r="M1485" s="91">
        <v>0</v>
      </c>
      <c r="N1485" s="90"/>
      <c r="O1485" s="91">
        <v>49</v>
      </c>
      <c r="P1485" s="91">
        <v>7</v>
      </c>
      <c r="Q1485" s="90"/>
      <c r="R1485" s="91">
        <v>116</v>
      </c>
      <c r="S1485" s="91">
        <v>37</v>
      </c>
      <c r="T1485" s="90">
        <v>0</v>
      </c>
      <c r="U1485" s="91">
        <v>296</v>
      </c>
      <c r="V1485" s="91">
        <v>44</v>
      </c>
    </row>
    <row r="1486" spans="1:22">
      <c r="A1486" s="92" t="s">
        <v>1206</v>
      </c>
      <c r="B1486" s="16" t="str">
        <f>VLOOKUP(A1486,'Planning Periods'!$E$2:$N$540,10,FALSE)</f>
        <v>11/30/2021 - 11/30/2029</v>
      </c>
      <c r="C1486" s="91">
        <v>2014</v>
      </c>
      <c r="D1486" s="91" t="str">
        <f t="shared" si="21"/>
        <v>Orland 2014</v>
      </c>
      <c r="E1486" s="91">
        <v>20</v>
      </c>
      <c r="F1486" s="363">
        <v>0</v>
      </c>
      <c r="G1486" s="91">
        <v>0</v>
      </c>
      <c r="H1486" s="91">
        <v>0</v>
      </c>
      <c r="I1486" s="90"/>
      <c r="J1486" s="91">
        <v>10</v>
      </c>
      <c r="K1486" s="363">
        <v>0</v>
      </c>
      <c r="L1486" s="91">
        <v>0</v>
      </c>
      <c r="M1486" s="91">
        <v>0</v>
      </c>
      <c r="N1486" s="90"/>
      <c r="O1486" s="91">
        <v>14</v>
      </c>
      <c r="P1486" s="91">
        <v>0</v>
      </c>
      <c r="Q1486" s="90"/>
      <c r="R1486" s="91">
        <v>36</v>
      </c>
      <c r="S1486" s="91">
        <v>0</v>
      </c>
      <c r="T1486" s="90">
        <v>0</v>
      </c>
      <c r="U1486" s="91">
        <v>80</v>
      </c>
      <c r="V1486" s="91">
        <v>0</v>
      </c>
    </row>
    <row r="1487" spans="1:22">
      <c r="A1487" s="92" t="s">
        <v>1206</v>
      </c>
      <c r="B1487" s="16" t="str">
        <f>VLOOKUP(A1487,'Planning Periods'!$E$2:$N$540,10,FALSE)</f>
        <v>11/30/2021 - 11/30/2029</v>
      </c>
      <c r="C1487" s="91">
        <v>2015</v>
      </c>
      <c r="D1487" s="91" t="str">
        <f t="shared" si="21"/>
        <v>Orland 2015</v>
      </c>
      <c r="E1487" s="91">
        <v>20</v>
      </c>
      <c r="F1487" s="363">
        <v>0</v>
      </c>
      <c r="G1487" s="91">
        <v>0</v>
      </c>
      <c r="H1487" s="91">
        <v>0</v>
      </c>
      <c r="I1487" s="90"/>
      <c r="J1487" s="91">
        <v>10</v>
      </c>
      <c r="K1487" s="363">
        <v>0</v>
      </c>
      <c r="L1487" s="91">
        <v>0</v>
      </c>
      <c r="M1487" s="91">
        <v>0</v>
      </c>
      <c r="N1487" s="90"/>
      <c r="O1487" s="91">
        <v>14</v>
      </c>
      <c r="P1487" s="91">
        <v>10</v>
      </c>
      <c r="Q1487" s="90"/>
      <c r="R1487" s="91">
        <v>36</v>
      </c>
      <c r="S1487" s="91">
        <v>0</v>
      </c>
      <c r="T1487" s="90">
        <v>0</v>
      </c>
      <c r="U1487" s="91">
        <v>80</v>
      </c>
      <c r="V1487" s="91">
        <v>10</v>
      </c>
    </row>
    <row r="1488" spans="1:22">
      <c r="A1488" s="92" t="s">
        <v>1206</v>
      </c>
      <c r="B1488" s="16" t="str">
        <f>VLOOKUP(A1488,'Planning Periods'!$E$2:$N$540,10,FALSE)</f>
        <v>11/30/2021 - 11/30/2029</v>
      </c>
      <c r="C1488" s="91">
        <v>2016</v>
      </c>
      <c r="D1488" s="91" t="str">
        <f t="shared" si="21"/>
        <v>Orland 2016</v>
      </c>
      <c r="E1488" s="91">
        <v>20</v>
      </c>
      <c r="F1488" s="363">
        <v>0</v>
      </c>
      <c r="G1488" s="91">
        <v>0</v>
      </c>
      <c r="H1488" s="91">
        <v>0</v>
      </c>
      <c r="I1488" s="90"/>
      <c r="J1488" s="91">
        <v>10</v>
      </c>
      <c r="K1488" s="363">
        <v>39</v>
      </c>
      <c r="L1488" s="91">
        <v>39</v>
      </c>
      <c r="M1488" s="91">
        <v>0</v>
      </c>
      <c r="N1488" s="90"/>
      <c r="O1488" s="91">
        <v>14</v>
      </c>
      <c r="P1488" s="91">
        <v>5</v>
      </c>
      <c r="Q1488" s="90"/>
      <c r="R1488" s="91">
        <v>36</v>
      </c>
      <c r="S1488" s="91">
        <v>0</v>
      </c>
      <c r="T1488" s="90">
        <v>0</v>
      </c>
      <c r="U1488" s="91">
        <v>80</v>
      </c>
      <c r="V1488" s="91">
        <v>44</v>
      </c>
    </row>
    <row r="1489" spans="1:22">
      <c r="A1489" s="92" t="s">
        <v>1206</v>
      </c>
      <c r="B1489" s="16" t="str">
        <f>VLOOKUP(A1489,'Planning Periods'!$E$2:$N$540,10,FALSE)</f>
        <v>11/30/2021 - 11/30/2029</v>
      </c>
      <c r="C1489" s="91">
        <v>2017</v>
      </c>
      <c r="D1489" s="91" t="str">
        <f t="shared" si="21"/>
        <v>Orland 2017</v>
      </c>
      <c r="E1489" s="91">
        <v>20</v>
      </c>
      <c r="F1489" s="363">
        <v>0</v>
      </c>
      <c r="G1489" s="91">
        <v>0</v>
      </c>
      <c r="H1489" s="91">
        <v>0</v>
      </c>
      <c r="I1489" s="90"/>
      <c r="J1489" s="91">
        <v>10</v>
      </c>
      <c r="K1489" s="363">
        <v>0</v>
      </c>
      <c r="L1489" s="91">
        <v>0</v>
      </c>
      <c r="M1489" s="91">
        <v>0</v>
      </c>
      <c r="N1489" s="90"/>
      <c r="O1489" s="91">
        <v>14</v>
      </c>
      <c r="P1489" s="91">
        <v>7</v>
      </c>
      <c r="Q1489" s="90"/>
      <c r="R1489" s="91">
        <v>36</v>
      </c>
      <c r="S1489" s="91">
        <v>0</v>
      </c>
      <c r="T1489" s="90">
        <v>0</v>
      </c>
      <c r="U1489" s="91">
        <v>80</v>
      </c>
      <c r="V1489" s="91">
        <v>7</v>
      </c>
    </row>
    <row r="1490" spans="1:22">
      <c r="A1490" s="92" t="s">
        <v>814</v>
      </c>
      <c r="B1490" s="16" t="str">
        <f>VLOOKUP(A1490,'Planning Periods'!$E$2:$N$540,10,FALSE)</f>
        <v>06/15/2022 - 06/15/2030</v>
      </c>
      <c r="C1490" s="91">
        <v>2014</v>
      </c>
      <c r="D1490" s="91" t="str">
        <f t="shared" si="21"/>
        <v>Oroville 2014</v>
      </c>
      <c r="E1490" s="91">
        <v>419</v>
      </c>
      <c r="F1490" s="363">
        <v>0</v>
      </c>
      <c r="G1490" s="91">
        <v>0</v>
      </c>
      <c r="H1490" s="91">
        <v>0</v>
      </c>
      <c r="I1490" s="90"/>
      <c r="J1490" s="91">
        <v>284</v>
      </c>
      <c r="K1490" s="363">
        <v>57</v>
      </c>
      <c r="L1490" s="91">
        <v>50</v>
      </c>
      <c r="M1490" s="91">
        <v>7</v>
      </c>
      <c r="N1490" s="90"/>
      <c r="O1490" s="91">
        <v>306</v>
      </c>
      <c r="P1490" s="91">
        <v>0</v>
      </c>
      <c r="Q1490" s="90"/>
      <c r="R1490" s="91">
        <v>784</v>
      </c>
      <c r="S1490" s="91">
        <v>14</v>
      </c>
      <c r="T1490" s="90">
        <v>7</v>
      </c>
      <c r="U1490" s="91">
        <v>1793</v>
      </c>
      <c r="V1490" s="91">
        <v>71</v>
      </c>
    </row>
    <row r="1491" spans="1:22">
      <c r="A1491" s="92" t="s">
        <v>814</v>
      </c>
      <c r="B1491" s="16" t="str">
        <f>VLOOKUP(A1491,'Planning Periods'!$E$2:$N$540,10,FALSE)</f>
        <v>06/15/2022 - 06/15/2030</v>
      </c>
      <c r="C1491" s="91">
        <v>2015</v>
      </c>
      <c r="D1491" s="91" t="str">
        <f t="shared" si="21"/>
        <v>Oroville 2015</v>
      </c>
      <c r="E1491" s="91">
        <v>419</v>
      </c>
      <c r="F1491" s="363">
        <v>2</v>
      </c>
      <c r="G1491" s="91">
        <v>0</v>
      </c>
      <c r="H1491" s="91">
        <v>2</v>
      </c>
      <c r="I1491" s="90"/>
      <c r="J1491" s="91">
        <v>284</v>
      </c>
      <c r="K1491" s="363">
        <v>4</v>
      </c>
      <c r="L1491" s="91">
        <v>0</v>
      </c>
      <c r="M1491" s="91">
        <v>4</v>
      </c>
      <c r="N1491" s="90"/>
      <c r="O1491" s="91">
        <v>306</v>
      </c>
      <c r="P1491" s="91">
        <v>0</v>
      </c>
      <c r="Q1491" s="90"/>
      <c r="R1491" s="91">
        <v>784</v>
      </c>
      <c r="S1491" s="91">
        <v>11</v>
      </c>
      <c r="T1491" s="90">
        <v>4</v>
      </c>
      <c r="U1491" s="91">
        <v>1793</v>
      </c>
      <c r="V1491" s="91">
        <v>17</v>
      </c>
    </row>
    <row r="1492" spans="1:22">
      <c r="A1492" s="92" t="s">
        <v>814</v>
      </c>
      <c r="B1492" s="16" t="str">
        <f>VLOOKUP(A1492,'Planning Periods'!$E$2:$N$540,10,FALSE)</f>
        <v>06/15/2022 - 06/15/2030</v>
      </c>
      <c r="C1492" s="91">
        <v>2016</v>
      </c>
      <c r="D1492" s="91" t="str">
        <f t="shared" si="21"/>
        <v>Oroville 2016</v>
      </c>
      <c r="E1492" s="91">
        <v>419</v>
      </c>
      <c r="F1492" s="363">
        <v>8</v>
      </c>
      <c r="G1492" s="91">
        <v>0</v>
      </c>
      <c r="H1492" s="91">
        <v>8</v>
      </c>
      <c r="I1492" s="90"/>
      <c r="J1492" s="91">
        <v>284</v>
      </c>
      <c r="K1492" s="363">
        <v>6</v>
      </c>
      <c r="L1492" s="91">
        <v>0</v>
      </c>
      <c r="M1492" s="91">
        <v>6</v>
      </c>
      <c r="N1492" s="90"/>
      <c r="O1492" s="91">
        <v>306</v>
      </c>
      <c r="P1492" s="91">
        <v>0</v>
      </c>
      <c r="Q1492" s="90"/>
      <c r="R1492" s="91">
        <v>784</v>
      </c>
      <c r="S1492" s="91">
        <v>1</v>
      </c>
      <c r="T1492" s="90">
        <v>6</v>
      </c>
      <c r="U1492" s="91">
        <v>1793</v>
      </c>
      <c r="V1492" s="91">
        <v>15</v>
      </c>
    </row>
    <row r="1493" spans="1:22">
      <c r="A1493" s="92" t="s">
        <v>814</v>
      </c>
      <c r="B1493" s="16" t="str">
        <f>VLOOKUP(A1493,'Planning Periods'!$E$2:$N$540,10,FALSE)</f>
        <v>06/15/2022 - 06/15/2030</v>
      </c>
      <c r="C1493" s="91">
        <v>2017</v>
      </c>
      <c r="D1493" s="91" t="str">
        <f t="shared" ref="D1493:D1564" si="22">CONCATENATE(A1493," ",C1493)</f>
        <v>Oroville 2017</v>
      </c>
      <c r="E1493" s="91">
        <v>419</v>
      </c>
      <c r="F1493" s="363">
        <v>0</v>
      </c>
      <c r="G1493" s="91">
        <v>0</v>
      </c>
      <c r="H1493" s="91">
        <v>0</v>
      </c>
      <c r="I1493" s="90"/>
      <c r="J1493" s="91">
        <v>284</v>
      </c>
      <c r="K1493" s="363">
        <v>0</v>
      </c>
      <c r="L1493" s="91">
        <v>0</v>
      </c>
      <c r="M1493" s="91">
        <v>0</v>
      </c>
      <c r="N1493" s="90"/>
      <c r="O1493" s="91">
        <v>306</v>
      </c>
      <c r="P1493" s="91">
        <v>0</v>
      </c>
      <c r="Q1493" s="90"/>
      <c r="R1493" s="91">
        <v>784</v>
      </c>
      <c r="S1493" s="91">
        <v>3</v>
      </c>
      <c r="T1493" s="90">
        <v>0</v>
      </c>
      <c r="U1493" s="91">
        <v>1793</v>
      </c>
      <c r="V1493" s="91">
        <v>3</v>
      </c>
    </row>
    <row r="1494" spans="1:22">
      <c r="A1494" s="92" t="s">
        <v>823</v>
      </c>
      <c r="B1494" s="16"/>
      <c r="C1494" s="91">
        <v>2013</v>
      </c>
      <c r="D1494" s="91" t="str">
        <f t="shared" si="21"/>
        <v>Oxnard 2013</v>
      </c>
      <c r="E1494" s="91" t="s">
        <v>1307</v>
      </c>
      <c r="F1494" s="363" t="s">
        <v>1307</v>
      </c>
      <c r="G1494" s="91" t="s">
        <v>1307</v>
      </c>
      <c r="H1494" s="91" t="s">
        <v>1307</v>
      </c>
      <c r="I1494" s="90"/>
      <c r="J1494" s="91" t="s">
        <v>1307</v>
      </c>
      <c r="K1494" s="363" t="s">
        <v>1307</v>
      </c>
      <c r="L1494" s="91" t="s">
        <v>1307</v>
      </c>
      <c r="M1494" s="91" t="s">
        <v>1307</v>
      </c>
      <c r="N1494" s="90"/>
      <c r="O1494" s="91" t="s">
        <v>1307</v>
      </c>
      <c r="P1494" s="91" t="s">
        <v>1307</v>
      </c>
      <c r="Q1494" s="90"/>
      <c r="R1494" s="91" t="s">
        <v>1307</v>
      </c>
      <c r="S1494" s="91" t="s">
        <v>1307</v>
      </c>
      <c r="T1494" s="90" t="s">
        <v>1307</v>
      </c>
      <c r="U1494" s="91" t="s">
        <v>1307</v>
      </c>
      <c r="V1494" s="91" t="s">
        <v>1307</v>
      </c>
    </row>
    <row r="1495" spans="1:22">
      <c r="A1495" s="92" t="s">
        <v>823</v>
      </c>
      <c r="B1495" s="16" t="str">
        <f>VLOOKUP(A1495,'Planning Periods'!$E$2:$N$540,10,FALSE)</f>
        <v>10/15/2021 - 10/15/2029</v>
      </c>
      <c r="C1495" s="91">
        <v>2014</v>
      </c>
      <c r="D1495" s="91" t="str">
        <f>CONCATENATE(A1495," ",C1495)</f>
        <v>Oxnard 2014</v>
      </c>
      <c r="E1495" s="91">
        <v>844</v>
      </c>
      <c r="F1495" s="363">
        <v>48</v>
      </c>
      <c r="G1495" s="91">
        <v>48</v>
      </c>
      <c r="H1495" s="91">
        <v>0</v>
      </c>
      <c r="I1495" s="90"/>
      <c r="J1495" s="91">
        <v>1160</v>
      </c>
      <c r="K1495" s="363">
        <v>67</v>
      </c>
      <c r="L1495" s="91">
        <v>67</v>
      </c>
      <c r="M1495" s="91">
        <v>0</v>
      </c>
      <c r="N1495" s="90"/>
      <c r="O1495" s="91">
        <v>1351</v>
      </c>
      <c r="P1495" s="91">
        <v>2</v>
      </c>
      <c r="Q1495" s="90"/>
      <c r="R1495" s="91">
        <v>3102</v>
      </c>
      <c r="S1495" s="91">
        <v>39</v>
      </c>
      <c r="T1495" s="90">
        <v>0</v>
      </c>
      <c r="U1495" s="91">
        <v>6457</v>
      </c>
      <c r="V1495" s="91">
        <v>156</v>
      </c>
    </row>
    <row r="1496" spans="1:22">
      <c r="A1496" s="92" t="s">
        <v>823</v>
      </c>
      <c r="B1496" s="16" t="str">
        <f>VLOOKUP(A1496,'Planning Periods'!$E$2:$N$540,10,FALSE)</f>
        <v>10/15/2021 - 10/15/2029</v>
      </c>
      <c r="C1496" s="91">
        <v>2015</v>
      </c>
      <c r="D1496" s="91" t="str">
        <f t="shared" si="22"/>
        <v>Oxnard 2015</v>
      </c>
      <c r="E1496" s="91">
        <v>844</v>
      </c>
      <c r="F1496" s="363">
        <v>0</v>
      </c>
      <c r="G1496" s="91">
        <v>0</v>
      </c>
      <c r="H1496" s="91">
        <v>0</v>
      </c>
      <c r="I1496" s="90"/>
      <c r="J1496" s="91">
        <v>1160</v>
      </c>
      <c r="K1496" s="363">
        <v>0</v>
      </c>
      <c r="L1496" s="91">
        <v>0</v>
      </c>
      <c r="M1496" s="91">
        <v>0</v>
      </c>
      <c r="N1496" s="90"/>
      <c r="O1496" s="91">
        <v>1351</v>
      </c>
      <c r="P1496" s="91">
        <v>0</v>
      </c>
      <c r="Q1496" s="90"/>
      <c r="R1496" s="91">
        <v>3102</v>
      </c>
      <c r="S1496" s="91">
        <v>5</v>
      </c>
      <c r="T1496" s="90">
        <v>0</v>
      </c>
      <c r="U1496" s="91">
        <v>6457</v>
      </c>
      <c r="V1496" s="91">
        <v>5</v>
      </c>
    </row>
    <row r="1497" spans="1:22">
      <c r="A1497" s="92" t="s">
        <v>823</v>
      </c>
      <c r="B1497" s="16" t="str">
        <f>VLOOKUP(A1497,'Planning Periods'!$E$2:$N$540,10,FALSE)</f>
        <v>10/15/2021 - 10/15/2029</v>
      </c>
      <c r="C1497" s="91">
        <v>2016</v>
      </c>
      <c r="D1497" s="91" t="str">
        <f t="shared" si="22"/>
        <v>Oxnard 2016</v>
      </c>
      <c r="E1497" s="91">
        <v>844</v>
      </c>
      <c r="F1497" s="363">
        <v>50</v>
      </c>
      <c r="G1497" s="91">
        <v>50</v>
      </c>
      <c r="H1497" s="91">
        <v>0</v>
      </c>
      <c r="I1497" s="90"/>
      <c r="J1497" s="91">
        <v>1160</v>
      </c>
      <c r="K1497" s="363">
        <v>207</v>
      </c>
      <c r="L1497" s="91">
        <v>118</v>
      </c>
      <c r="M1497" s="91">
        <v>89</v>
      </c>
      <c r="N1497" s="90"/>
      <c r="O1497" s="91">
        <v>1351</v>
      </c>
      <c r="P1497" s="91">
        <v>2</v>
      </c>
      <c r="Q1497" s="90"/>
      <c r="R1497" s="91">
        <v>3102</v>
      </c>
      <c r="S1497" s="91">
        <v>80</v>
      </c>
      <c r="T1497" s="90">
        <v>89</v>
      </c>
      <c r="U1497" s="91">
        <v>6457</v>
      </c>
      <c r="V1497" s="91">
        <v>339</v>
      </c>
    </row>
    <row r="1498" spans="1:22">
      <c r="A1498" s="92" t="s">
        <v>823</v>
      </c>
      <c r="B1498" s="16" t="str">
        <f>VLOOKUP(A1498,'Planning Periods'!$E$2:$N$540,10,FALSE)</f>
        <v>10/15/2021 - 10/15/2029</v>
      </c>
      <c r="C1498" s="91">
        <v>2017</v>
      </c>
      <c r="D1498" s="91" t="str">
        <f t="shared" si="22"/>
        <v>Oxnard 2017</v>
      </c>
      <c r="E1498" s="91">
        <v>844</v>
      </c>
      <c r="F1498" s="363">
        <v>30</v>
      </c>
      <c r="G1498" s="91">
        <v>30</v>
      </c>
      <c r="H1498" s="91">
        <v>0</v>
      </c>
      <c r="I1498" s="90"/>
      <c r="J1498" s="91">
        <v>1160</v>
      </c>
      <c r="K1498" s="363">
        <v>234</v>
      </c>
      <c r="L1498" s="91">
        <v>234</v>
      </c>
      <c r="M1498" s="91">
        <v>0</v>
      </c>
      <c r="N1498" s="90"/>
      <c r="O1498" s="91">
        <v>1351</v>
      </c>
      <c r="P1498" s="91">
        <v>371</v>
      </c>
      <c r="Q1498" s="90"/>
      <c r="R1498" s="91">
        <v>3102</v>
      </c>
      <c r="S1498" s="91">
        <v>138</v>
      </c>
      <c r="T1498" s="90">
        <v>0</v>
      </c>
      <c r="U1498" s="91">
        <v>6457</v>
      </c>
      <c r="V1498" s="91">
        <v>773</v>
      </c>
    </row>
    <row r="1499" spans="1:22">
      <c r="A1499" s="92" t="s">
        <v>1213</v>
      </c>
      <c r="B1499" s="16" t="str">
        <f>VLOOKUP(A1499,'Planning Periods'!$E$2:$N$540,10,FALSE)</f>
        <v>12/31/2015 - 12/31/2023</v>
      </c>
      <c r="C1499" s="91">
        <v>2014</v>
      </c>
      <c r="D1499" s="91" t="str">
        <f t="shared" si="22"/>
        <v>Pacific Grove 2014</v>
      </c>
      <c r="E1499" s="91" t="s">
        <v>1307</v>
      </c>
      <c r="F1499" s="363" t="s">
        <v>1307</v>
      </c>
      <c r="G1499" s="91" t="s">
        <v>1307</v>
      </c>
      <c r="H1499" s="91" t="s">
        <v>1307</v>
      </c>
      <c r="I1499" s="90"/>
      <c r="J1499" s="91" t="s">
        <v>1307</v>
      </c>
      <c r="K1499" s="363" t="s">
        <v>1307</v>
      </c>
      <c r="L1499" s="91" t="s">
        <v>1307</v>
      </c>
      <c r="M1499" s="91" t="s">
        <v>1307</v>
      </c>
      <c r="N1499" s="90"/>
      <c r="O1499" s="91" t="s">
        <v>1307</v>
      </c>
      <c r="P1499" s="91" t="s">
        <v>1307</v>
      </c>
      <c r="Q1499" s="90"/>
      <c r="R1499" s="91" t="s">
        <v>1307</v>
      </c>
      <c r="S1499" s="91" t="s">
        <v>1307</v>
      </c>
      <c r="T1499" s="90" t="s">
        <v>1307</v>
      </c>
      <c r="U1499" s="91" t="s">
        <v>1307</v>
      </c>
      <c r="V1499" s="91" t="s">
        <v>1307</v>
      </c>
    </row>
    <row r="1500" spans="1:22">
      <c r="A1500" s="92" t="s">
        <v>1213</v>
      </c>
      <c r="B1500" s="16" t="str">
        <f>VLOOKUP(A1500,'Planning Periods'!$E$2:$N$540,10,FALSE)</f>
        <v>12/31/2015 - 12/31/2023</v>
      </c>
      <c r="C1500" s="91">
        <v>2015</v>
      </c>
      <c r="D1500" s="91" t="str">
        <f t="shared" si="22"/>
        <v>Pacific Grove 2015</v>
      </c>
      <c r="E1500" s="91">
        <v>28</v>
      </c>
      <c r="F1500" s="363">
        <v>0</v>
      </c>
      <c r="G1500" s="91">
        <v>0</v>
      </c>
      <c r="H1500" s="91">
        <v>0</v>
      </c>
      <c r="I1500" s="90"/>
      <c r="J1500" s="91">
        <v>18</v>
      </c>
      <c r="K1500" s="363">
        <v>0</v>
      </c>
      <c r="L1500" s="91">
        <v>0</v>
      </c>
      <c r="M1500" s="91">
        <v>0</v>
      </c>
      <c r="N1500" s="90"/>
      <c r="O1500" s="91">
        <v>21</v>
      </c>
      <c r="P1500" s="91">
        <v>0</v>
      </c>
      <c r="Q1500" s="90"/>
      <c r="R1500" s="91">
        <v>48</v>
      </c>
      <c r="S1500" s="91">
        <v>0</v>
      </c>
      <c r="T1500" s="90">
        <v>0</v>
      </c>
      <c r="U1500" s="91">
        <v>115</v>
      </c>
      <c r="V1500" s="91">
        <v>0</v>
      </c>
    </row>
    <row r="1501" spans="1:22">
      <c r="A1501" s="92" t="s">
        <v>1213</v>
      </c>
      <c r="B1501" s="16" t="str">
        <f>VLOOKUP(A1501,'Planning Periods'!$E$2:$N$540,10,FALSE)</f>
        <v>12/31/2015 - 12/31/2023</v>
      </c>
      <c r="C1501" s="91">
        <v>2016</v>
      </c>
      <c r="D1501" s="91" t="str">
        <f t="shared" si="22"/>
        <v>Pacific Grove 2016</v>
      </c>
      <c r="E1501" s="91">
        <v>28</v>
      </c>
      <c r="F1501" s="363">
        <v>0</v>
      </c>
      <c r="G1501" s="91">
        <v>0</v>
      </c>
      <c r="H1501" s="91">
        <v>0</v>
      </c>
      <c r="I1501" s="90"/>
      <c r="J1501" s="91">
        <v>18</v>
      </c>
      <c r="K1501" s="363">
        <v>0</v>
      </c>
      <c r="L1501" s="91">
        <v>0</v>
      </c>
      <c r="M1501" s="91">
        <v>0</v>
      </c>
      <c r="N1501" s="90"/>
      <c r="O1501" s="91">
        <v>21</v>
      </c>
      <c r="P1501" s="91">
        <v>0</v>
      </c>
      <c r="Q1501" s="90"/>
      <c r="R1501" s="91">
        <v>48</v>
      </c>
      <c r="S1501" s="91">
        <v>4</v>
      </c>
      <c r="T1501" s="90">
        <v>0</v>
      </c>
      <c r="U1501" s="91">
        <v>115</v>
      </c>
      <c r="V1501" s="91">
        <v>4</v>
      </c>
    </row>
    <row r="1502" spans="1:22">
      <c r="A1502" s="92" t="s">
        <v>1213</v>
      </c>
      <c r="B1502" s="16" t="str">
        <f>VLOOKUP(A1502,'Planning Periods'!$E$2:$N$540,10,FALSE)</f>
        <v>12/31/2015 - 12/31/2023</v>
      </c>
      <c r="C1502" s="91">
        <v>2017</v>
      </c>
      <c r="D1502" s="91" t="str">
        <f t="shared" si="22"/>
        <v>Pacific Grove 2017</v>
      </c>
      <c r="E1502" s="91">
        <v>28</v>
      </c>
      <c r="F1502" s="363">
        <v>0</v>
      </c>
      <c r="G1502" s="91">
        <v>0</v>
      </c>
      <c r="H1502" s="91">
        <v>0</v>
      </c>
      <c r="I1502" s="90"/>
      <c r="J1502" s="91">
        <v>18</v>
      </c>
      <c r="K1502" s="363">
        <v>0</v>
      </c>
      <c r="L1502" s="91">
        <v>0</v>
      </c>
      <c r="M1502" s="91">
        <v>0</v>
      </c>
      <c r="N1502" s="90"/>
      <c r="O1502" s="91">
        <v>21</v>
      </c>
      <c r="P1502" s="91">
        <v>0</v>
      </c>
      <c r="Q1502" s="90"/>
      <c r="R1502" s="91">
        <v>48</v>
      </c>
      <c r="S1502" s="91">
        <v>1</v>
      </c>
      <c r="T1502" s="90">
        <v>0</v>
      </c>
      <c r="U1502" s="91">
        <v>115</v>
      </c>
      <c r="V1502" s="91">
        <v>1</v>
      </c>
    </row>
    <row r="1503" spans="1:22">
      <c r="A1503" s="92" t="s">
        <v>1214</v>
      </c>
      <c r="B1503" s="16" t="str">
        <f>VLOOKUP(A1503,'Planning Periods'!$E$2:$N$540,10,FALSE)</f>
        <v>01/31/2023 - 01/31/2031</v>
      </c>
      <c r="C1503" s="91">
        <v>2014</v>
      </c>
      <c r="D1503" s="91" t="str">
        <f t="shared" si="22"/>
        <v>Pacifica 2014</v>
      </c>
      <c r="E1503" s="91" t="s">
        <v>1307</v>
      </c>
      <c r="F1503" s="363" t="s">
        <v>1307</v>
      </c>
      <c r="G1503" s="91" t="s">
        <v>1307</v>
      </c>
      <c r="H1503" s="91" t="s">
        <v>1307</v>
      </c>
      <c r="I1503" s="90"/>
      <c r="J1503" s="91" t="s">
        <v>1307</v>
      </c>
      <c r="K1503" s="363" t="s">
        <v>1307</v>
      </c>
      <c r="L1503" s="91" t="s">
        <v>1307</v>
      </c>
      <c r="M1503" s="91" t="s">
        <v>1307</v>
      </c>
      <c r="N1503" s="90"/>
      <c r="O1503" s="91" t="s">
        <v>1307</v>
      </c>
      <c r="P1503" s="91" t="s">
        <v>1307</v>
      </c>
      <c r="Q1503" s="90"/>
      <c r="R1503" s="91" t="s">
        <v>1307</v>
      </c>
      <c r="S1503" s="91" t="s">
        <v>1307</v>
      </c>
      <c r="T1503" s="90" t="s">
        <v>1307</v>
      </c>
      <c r="U1503" s="91" t="s">
        <v>1307</v>
      </c>
      <c r="V1503" s="91" t="s">
        <v>1307</v>
      </c>
    </row>
    <row r="1504" spans="1:22">
      <c r="A1504" s="92" t="s">
        <v>1214</v>
      </c>
      <c r="B1504" s="16" t="str">
        <f>VLOOKUP(A1504,'Planning Periods'!$E$2:$N$540,10,FALSE)</f>
        <v>01/31/2023 - 01/31/2031</v>
      </c>
      <c r="C1504" s="91">
        <v>2015</v>
      </c>
      <c r="D1504" s="91" t="str">
        <f t="shared" si="22"/>
        <v>Pacifica 2015</v>
      </c>
      <c r="E1504" s="91">
        <v>121</v>
      </c>
      <c r="F1504" s="363">
        <v>0</v>
      </c>
      <c r="G1504" s="91">
        <v>0</v>
      </c>
      <c r="H1504" s="91">
        <v>0</v>
      </c>
      <c r="I1504" s="90"/>
      <c r="J1504" s="91">
        <v>68</v>
      </c>
      <c r="K1504" s="363">
        <v>0</v>
      </c>
      <c r="L1504" s="91">
        <v>0</v>
      </c>
      <c r="M1504" s="91">
        <v>0</v>
      </c>
      <c r="N1504" s="90"/>
      <c r="O1504" s="91">
        <v>70</v>
      </c>
      <c r="P1504" s="91">
        <v>1</v>
      </c>
      <c r="Q1504" s="90"/>
      <c r="R1504" s="91">
        <v>154</v>
      </c>
      <c r="S1504" s="91">
        <v>7</v>
      </c>
      <c r="T1504" s="90">
        <v>0</v>
      </c>
      <c r="U1504" s="91">
        <v>413</v>
      </c>
      <c r="V1504" s="91">
        <v>8</v>
      </c>
    </row>
    <row r="1505" spans="1:22">
      <c r="A1505" s="92" t="s">
        <v>1214</v>
      </c>
      <c r="B1505" s="16" t="str">
        <f>VLOOKUP(A1505,'Planning Periods'!$E$2:$N$540,10,FALSE)</f>
        <v>01/31/2023 - 01/31/2031</v>
      </c>
      <c r="C1505" s="91">
        <v>2016</v>
      </c>
      <c r="D1505" s="91" t="str">
        <f t="shared" si="22"/>
        <v>Pacifica 2016</v>
      </c>
      <c r="E1505" s="91">
        <v>121</v>
      </c>
      <c r="F1505" s="363">
        <v>0</v>
      </c>
      <c r="G1505" s="91">
        <v>0</v>
      </c>
      <c r="H1505" s="91">
        <v>0</v>
      </c>
      <c r="I1505" s="90"/>
      <c r="J1505" s="91">
        <v>68</v>
      </c>
      <c r="K1505" s="363">
        <v>0</v>
      </c>
      <c r="L1505" s="91">
        <v>0</v>
      </c>
      <c r="M1505" s="91">
        <v>0</v>
      </c>
      <c r="N1505" s="90"/>
      <c r="O1505" s="91">
        <v>70</v>
      </c>
      <c r="P1505" s="91">
        <v>1</v>
      </c>
      <c r="Q1505" s="90"/>
      <c r="R1505" s="91">
        <v>154</v>
      </c>
      <c r="S1505" s="91">
        <v>12</v>
      </c>
      <c r="T1505" s="90">
        <v>0</v>
      </c>
      <c r="U1505" s="91">
        <v>413</v>
      </c>
      <c r="V1505" s="91">
        <v>13</v>
      </c>
    </row>
    <row r="1506" spans="1:22">
      <c r="A1506" s="92" t="s">
        <v>1214</v>
      </c>
      <c r="B1506" s="16" t="str">
        <f>VLOOKUP(A1506,'Planning Periods'!$E$2:$N$540,10,FALSE)</f>
        <v>01/31/2023 - 01/31/2031</v>
      </c>
      <c r="C1506" s="91">
        <v>2017</v>
      </c>
      <c r="D1506" s="91" t="str">
        <f t="shared" si="22"/>
        <v>Pacifica 2017</v>
      </c>
      <c r="E1506" s="91">
        <v>121</v>
      </c>
      <c r="F1506" s="363">
        <v>0</v>
      </c>
      <c r="G1506" s="91">
        <v>0</v>
      </c>
      <c r="H1506" s="91">
        <v>0</v>
      </c>
      <c r="I1506" s="90"/>
      <c r="J1506" s="91">
        <v>68</v>
      </c>
      <c r="K1506" s="363">
        <v>0</v>
      </c>
      <c r="L1506" s="91">
        <v>0</v>
      </c>
      <c r="M1506" s="91">
        <v>0</v>
      </c>
      <c r="N1506" s="90"/>
      <c r="O1506" s="91">
        <v>70</v>
      </c>
      <c r="P1506" s="91">
        <v>4</v>
      </c>
      <c r="Q1506" s="90"/>
      <c r="R1506" s="91">
        <v>154</v>
      </c>
      <c r="S1506" s="91">
        <v>5</v>
      </c>
      <c r="T1506" s="90">
        <v>0</v>
      </c>
      <c r="U1506" s="91">
        <v>413</v>
      </c>
      <c r="V1506" s="91">
        <v>9</v>
      </c>
    </row>
    <row r="1507" spans="1:22">
      <c r="A1507" s="92" t="s">
        <v>825</v>
      </c>
      <c r="B1507" s="16"/>
      <c r="C1507" s="91">
        <v>2013</v>
      </c>
      <c r="D1507" s="91" t="str">
        <f t="shared" si="22"/>
        <v>Palm Desert 2013</v>
      </c>
      <c r="E1507" s="91" t="s">
        <v>1307</v>
      </c>
      <c r="F1507" s="363" t="s">
        <v>1307</v>
      </c>
      <c r="G1507" s="91" t="s">
        <v>1307</v>
      </c>
      <c r="H1507" s="91" t="s">
        <v>1307</v>
      </c>
      <c r="I1507" s="90"/>
      <c r="J1507" s="91" t="s">
        <v>1307</v>
      </c>
      <c r="K1507" s="363" t="s">
        <v>1307</v>
      </c>
      <c r="L1507" s="91" t="s">
        <v>1307</v>
      </c>
      <c r="M1507" s="91" t="s">
        <v>1307</v>
      </c>
      <c r="N1507" s="90"/>
      <c r="O1507" s="91" t="s">
        <v>1307</v>
      </c>
      <c r="P1507" s="91" t="s">
        <v>1307</v>
      </c>
      <c r="Q1507" s="90"/>
      <c r="R1507" s="91" t="s">
        <v>1307</v>
      </c>
      <c r="S1507" s="91" t="s">
        <v>1307</v>
      </c>
      <c r="T1507" s="90" t="s">
        <v>1307</v>
      </c>
      <c r="U1507" s="91" t="s">
        <v>1307</v>
      </c>
      <c r="V1507" s="91" t="s">
        <v>1307</v>
      </c>
    </row>
    <row r="1508" spans="1:22">
      <c r="A1508" s="92" t="s">
        <v>825</v>
      </c>
      <c r="B1508" s="16" t="str">
        <f>VLOOKUP(A1508,'Planning Periods'!$E$2:$N$540,10,FALSE)</f>
        <v>10/15/2021 - 10/15/2029</v>
      </c>
      <c r="C1508" s="91">
        <v>2014</v>
      </c>
      <c r="D1508" s="91" t="str">
        <f t="shared" si="22"/>
        <v>Palm Desert 2014</v>
      </c>
      <c r="E1508" s="91">
        <v>1105</v>
      </c>
      <c r="F1508" s="363">
        <v>0</v>
      </c>
      <c r="G1508" s="91">
        <v>0</v>
      </c>
      <c r="H1508" s="91">
        <v>0</v>
      </c>
      <c r="I1508" s="90"/>
      <c r="J1508" s="91">
        <v>759</v>
      </c>
      <c r="K1508" s="363">
        <v>0</v>
      </c>
      <c r="L1508" s="91">
        <v>0</v>
      </c>
      <c r="M1508" s="91">
        <v>0</v>
      </c>
      <c r="N1508" s="90"/>
      <c r="O1508" s="91">
        <v>847</v>
      </c>
      <c r="P1508" s="91">
        <v>0</v>
      </c>
      <c r="Q1508" s="90"/>
      <c r="R1508" s="91">
        <v>1875</v>
      </c>
      <c r="S1508" s="91">
        <v>220</v>
      </c>
      <c r="T1508" s="90">
        <v>0</v>
      </c>
      <c r="U1508" s="91">
        <v>4586</v>
      </c>
      <c r="V1508" s="91">
        <v>220</v>
      </c>
    </row>
    <row r="1509" spans="1:22">
      <c r="A1509" s="92" t="s">
        <v>825</v>
      </c>
      <c r="B1509" s="16" t="str">
        <f>VLOOKUP(A1509,'Planning Periods'!$E$2:$N$540,10,FALSE)</f>
        <v>10/15/2021 - 10/15/2029</v>
      </c>
      <c r="C1509" s="91">
        <v>2015</v>
      </c>
      <c r="D1509" s="91" t="str">
        <f t="shared" si="22"/>
        <v>Palm Desert 2015</v>
      </c>
      <c r="E1509" s="91">
        <v>1105</v>
      </c>
      <c r="F1509" s="363">
        <v>38</v>
      </c>
      <c r="G1509" s="91">
        <v>38</v>
      </c>
      <c r="H1509" s="91">
        <v>0</v>
      </c>
      <c r="I1509" s="90"/>
      <c r="J1509" s="91">
        <v>759</v>
      </c>
      <c r="K1509" s="363">
        <v>36</v>
      </c>
      <c r="L1509" s="91">
        <v>36</v>
      </c>
      <c r="M1509" s="91">
        <v>0</v>
      </c>
      <c r="N1509" s="90"/>
      <c r="O1509" s="91">
        <v>847</v>
      </c>
      <c r="P1509" s="91">
        <v>0</v>
      </c>
      <c r="Q1509" s="90"/>
      <c r="R1509" s="91">
        <v>1875</v>
      </c>
      <c r="S1509" s="91">
        <v>0</v>
      </c>
      <c r="T1509" s="90">
        <v>0</v>
      </c>
      <c r="U1509" s="91">
        <v>4586</v>
      </c>
      <c r="V1509" s="91">
        <v>74</v>
      </c>
    </row>
    <row r="1510" spans="1:22">
      <c r="A1510" s="92" t="s">
        <v>825</v>
      </c>
      <c r="B1510" s="16" t="str">
        <f>VLOOKUP(A1510,'Planning Periods'!$E$2:$N$540,10,FALSE)</f>
        <v>10/15/2021 - 10/15/2029</v>
      </c>
      <c r="C1510" s="91">
        <v>2016</v>
      </c>
      <c r="D1510" s="91" t="str">
        <f t="shared" si="22"/>
        <v>Palm Desert 2016</v>
      </c>
      <c r="E1510" s="91">
        <v>1105</v>
      </c>
      <c r="F1510" s="363">
        <v>0</v>
      </c>
      <c r="G1510" s="91">
        <v>0</v>
      </c>
      <c r="H1510" s="91">
        <v>0</v>
      </c>
      <c r="I1510" s="90"/>
      <c r="J1510" s="91">
        <v>759</v>
      </c>
      <c r="K1510" s="363">
        <v>0</v>
      </c>
      <c r="L1510" s="91">
        <v>0</v>
      </c>
      <c r="M1510" s="91">
        <v>0</v>
      </c>
      <c r="N1510" s="90"/>
      <c r="O1510" s="91">
        <v>847</v>
      </c>
      <c r="P1510" s="91">
        <v>0</v>
      </c>
      <c r="Q1510" s="90"/>
      <c r="R1510" s="91">
        <v>1875</v>
      </c>
      <c r="S1510" s="91">
        <v>80</v>
      </c>
      <c r="T1510" s="90">
        <v>0</v>
      </c>
      <c r="U1510" s="91">
        <v>4586</v>
      </c>
      <c r="V1510" s="91">
        <v>80</v>
      </c>
    </row>
    <row r="1511" spans="1:22">
      <c r="A1511" s="92" t="s">
        <v>825</v>
      </c>
      <c r="B1511" s="16" t="str">
        <f>VLOOKUP(A1511,'Planning Periods'!$E$2:$N$540,10,FALSE)</f>
        <v>10/15/2021 - 10/15/2029</v>
      </c>
      <c r="C1511" s="91">
        <v>2017</v>
      </c>
      <c r="D1511" s="91" t="str">
        <f t="shared" si="22"/>
        <v>Palm Desert 2017</v>
      </c>
      <c r="E1511" s="91">
        <v>1105</v>
      </c>
      <c r="F1511" s="363">
        <v>0</v>
      </c>
      <c r="G1511" s="91">
        <v>0</v>
      </c>
      <c r="H1511" s="91">
        <v>0</v>
      </c>
      <c r="I1511" s="90"/>
      <c r="J1511" s="91">
        <v>759</v>
      </c>
      <c r="K1511" s="363">
        <v>0</v>
      </c>
      <c r="L1511" s="91">
        <v>0</v>
      </c>
      <c r="M1511" s="91">
        <v>0</v>
      </c>
      <c r="N1511" s="90"/>
      <c r="O1511" s="91">
        <v>847</v>
      </c>
      <c r="P1511" s="91">
        <v>0</v>
      </c>
      <c r="Q1511" s="90"/>
      <c r="R1511" s="91">
        <v>1875</v>
      </c>
      <c r="S1511" s="91">
        <v>95</v>
      </c>
      <c r="T1511" s="90">
        <v>0</v>
      </c>
      <c r="U1511" s="91">
        <v>4586</v>
      </c>
      <c r="V1511" s="91">
        <v>95</v>
      </c>
    </row>
    <row r="1512" spans="1:22">
      <c r="A1512" s="92" t="s">
        <v>817</v>
      </c>
      <c r="B1512" s="16"/>
      <c r="C1512" s="91">
        <v>2013</v>
      </c>
      <c r="D1512" s="91" t="str">
        <f t="shared" si="22"/>
        <v>Palm Springs 2013</v>
      </c>
      <c r="E1512" s="91" t="s">
        <v>1307</v>
      </c>
      <c r="F1512" s="363" t="s">
        <v>1307</v>
      </c>
      <c r="G1512" s="91" t="s">
        <v>1307</v>
      </c>
      <c r="H1512" s="91" t="s">
        <v>1307</v>
      </c>
      <c r="I1512" s="90"/>
      <c r="J1512" s="91" t="s">
        <v>1307</v>
      </c>
      <c r="K1512" s="363" t="s">
        <v>1307</v>
      </c>
      <c r="L1512" s="91" t="s">
        <v>1307</v>
      </c>
      <c r="M1512" s="91" t="s">
        <v>1307</v>
      </c>
      <c r="N1512" s="90"/>
      <c r="O1512" s="91" t="s">
        <v>1307</v>
      </c>
      <c r="P1512" s="91" t="s">
        <v>1307</v>
      </c>
      <c r="Q1512" s="90"/>
      <c r="R1512" s="91" t="s">
        <v>1307</v>
      </c>
      <c r="S1512" s="91" t="s">
        <v>1307</v>
      </c>
      <c r="T1512" s="90" t="s">
        <v>1307</v>
      </c>
      <c r="U1512" s="91" t="s">
        <v>1307</v>
      </c>
      <c r="V1512" s="91" t="s">
        <v>1307</v>
      </c>
    </row>
    <row r="1513" spans="1:22">
      <c r="A1513" s="92" t="s">
        <v>817</v>
      </c>
      <c r="B1513" s="16" t="str">
        <f>VLOOKUP(A1513,'Planning Periods'!$E$2:$N$540,10,FALSE)</f>
        <v>10/15/2021 - 10/15/2029</v>
      </c>
      <c r="C1513" s="91">
        <v>2014</v>
      </c>
      <c r="D1513" s="91" t="str">
        <f t="shared" si="22"/>
        <v>Palm Springs 2014</v>
      </c>
      <c r="E1513" s="91">
        <v>523</v>
      </c>
      <c r="F1513" s="363">
        <v>0</v>
      </c>
      <c r="G1513" s="91">
        <v>0</v>
      </c>
      <c r="H1513" s="91">
        <v>0</v>
      </c>
      <c r="I1513" s="90"/>
      <c r="J1513" s="91">
        <v>366</v>
      </c>
      <c r="K1513" s="363">
        <v>0</v>
      </c>
      <c r="L1513" s="91">
        <v>0</v>
      </c>
      <c r="M1513" s="91">
        <v>0</v>
      </c>
      <c r="N1513" s="90"/>
      <c r="O1513" s="91">
        <v>421</v>
      </c>
      <c r="P1513" s="91">
        <v>0</v>
      </c>
      <c r="Q1513" s="90"/>
      <c r="R1513" s="91">
        <v>951</v>
      </c>
      <c r="S1513" s="91">
        <v>188</v>
      </c>
      <c r="T1513" s="90">
        <v>0</v>
      </c>
      <c r="U1513" s="91">
        <v>2261</v>
      </c>
      <c r="V1513" s="91">
        <v>188</v>
      </c>
    </row>
    <row r="1514" spans="1:22">
      <c r="A1514" s="92" t="s">
        <v>817</v>
      </c>
      <c r="B1514" s="16" t="str">
        <f>VLOOKUP(A1514,'Planning Periods'!$E$2:$N$540,10,FALSE)</f>
        <v>10/15/2021 - 10/15/2029</v>
      </c>
      <c r="C1514" s="91">
        <v>2015</v>
      </c>
      <c r="D1514" s="91" t="str">
        <f t="shared" si="22"/>
        <v>Palm Springs 2015</v>
      </c>
      <c r="E1514" s="91">
        <v>523</v>
      </c>
      <c r="F1514" s="363">
        <v>0</v>
      </c>
      <c r="G1514" s="91">
        <v>0</v>
      </c>
      <c r="H1514" s="91">
        <v>0</v>
      </c>
      <c r="I1514" s="90"/>
      <c r="J1514" s="91">
        <v>366</v>
      </c>
      <c r="K1514" s="363">
        <v>0</v>
      </c>
      <c r="L1514" s="91">
        <v>0</v>
      </c>
      <c r="M1514" s="91">
        <v>0</v>
      </c>
      <c r="N1514" s="90"/>
      <c r="O1514" s="91">
        <v>421</v>
      </c>
      <c r="P1514" s="91">
        <v>0</v>
      </c>
      <c r="Q1514" s="90"/>
      <c r="R1514" s="91">
        <v>951</v>
      </c>
      <c r="S1514" s="91">
        <v>188</v>
      </c>
      <c r="T1514" s="90">
        <v>0</v>
      </c>
      <c r="U1514" s="91">
        <v>2261</v>
      </c>
      <c r="V1514" s="91">
        <v>188</v>
      </c>
    </row>
    <row r="1515" spans="1:22">
      <c r="A1515" s="92" t="s">
        <v>817</v>
      </c>
      <c r="B1515" s="16" t="str">
        <f>VLOOKUP(A1515,'Planning Periods'!$E$2:$N$540,10,FALSE)</f>
        <v>10/15/2021 - 10/15/2029</v>
      </c>
      <c r="C1515" s="91">
        <v>2016</v>
      </c>
      <c r="D1515" s="91" t="str">
        <f t="shared" si="22"/>
        <v>Palm Springs 2016</v>
      </c>
      <c r="E1515" s="91">
        <v>523</v>
      </c>
      <c r="F1515" s="363">
        <v>0</v>
      </c>
      <c r="G1515" s="91">
        <v>0</v>
      </c>
      <c r="H1515" s="91">
        <v>0</v>
      </c>
      <c r="I1515" s="90"/>
      <c r="J1515" s="91">
        <v>366</v>
      </c>
      <c r="K1515" s="363">
        <v>0</v>
      </c>
      <c r="L1515" s="91">
        <v>0</v>
      </c>
      <c r="M1515" s="91">
        <v>0</v>
      </c>
      <c r="N1515" s="90"/>
      <c r="O1515" s="91">
        <v>421</v>
      </c>
      <c r="P1515" s="91">
        <v>0</v>
      </c>
      <c r="Q1515" s="90"/>
      <c r="R1515" s="91">
        <v>951</v>
      </c>
      <c r="S1515" s="91">
        <v>0</v>
      </c>
      <c r="T1515" s="90">
        <v>0</v>
      </c>
      <c r="U1515" s="91">
        <v>2261</v>
      </c>
      <c r="V1515" s="91">
        <v>0</v>
      </c>
    </row>
    <row r="1516" spans="1:22">
      <c r="A1516" s="92" t="s">
        <v>817</v>
      </c>
      <c r="B1516" s="16" t="str">
        <f>VLOOKUP(A1516,'Planning Periods'!$E$2:$N$540,10,FALSE)</f>
        <v>10/15/2021 - 10/15/2029</v>
      </c>
      <c r="C1516" s="91">
        <v>2017</v>
      </c>
      <c r="D1516" s="91" t="str">
        <f t="shared" si="22"/>
        <v>Palm Springs 2017</v>
      </c>
      <c r="E1516" s="91">
        <v>523</v>
      </c>
      <c r="F1516" s="363">
        <v>0</v>
      </c>
      <c r="G1516" s="91">
        <v>0</v>
      </c>
      <c r="H1516" s="91">
        <v>0</v>
      </c>
      <c r="I1516" s="90"/>
      <c r="J1516" s="91">
        <v>366</v>
      </c>
      <c r="K1516" s="363">
        <v>0</v>
      </c>
      <c r="L1516" s="91">
        <v>0</v>
      </c>
      <c r="M1516" s="91">
        <v>0</v>
      </c>
      <c r="N1516" s="90"/>
      <c r="O1516" s="91">
        <v>421</v>
      </c>
      <c r="P1516" s="91">
        <v>0</v>
      </c>
      <c r="Q1516" s="90"/>
      <c r="R1516" s="91">
        <v>951</v>
      </c>
      <c r="S1516" s="91">
        <v>394</v>
      </c>
      <c r="T1516" s="90">
        <v>0</v>
      </c>
      <c r="U1516" s="91">
        <v>2261</v>
      </c>
      <c r="V1516" s="91">
        <v>394</v>
      </c>
    </row>
    <row r="1517" spans="1:22">
      <c r="A1517" s="92" t="s">
        <v>820</v>
      </c>
      <c r="B1517" s="16"/>
      <c r="C1517" s="91">
        <v>2013</v>
      </c>
      <c r="D1517" s="91" t="str">
        <f t="shared" si="22"/>
        <v>Palmdale 2013</v>
      </c>
      <c r="E1517" s="91" t="s">
        <v>1307</v>
      </c>
      <c r="F1517" s="363" t="s">
        <v>1307</v>
      </c>
      <c r="G1517" s="91" t="s">
        <v>1307</v>
      </c>
      <c r="H1517" s="91" t="s">
        <v>1307</v>
      </c>
      <c r="I1517" s="90"/>
      <c r="J1517" s="91" t="s">
        <v>1307</v>
      </c>
      <c r="K1517" s="363" t="s">
        <v>1307</v>
      </c>
      <c r="L1517" s="91" t="s">
        <v>1307</v>
      </c>
      <c r="M1517" s="91" t="s">
        <v>1307</v>
      </c>
      <c r="N1517" s="90"/>
      <c r="O1517" s="91" t="s">
        <v>1307</v>
      </c>
      <c r="P1517" s="91" t="s">
        <v>1307</v>
      </c>
      <c r="Q1517" s="90"/>
      <c r="R1517" s="91" t="s">
        <v>1307</v>
      </c>
      <c r="S1517" s="91" t="s">
        <v>1307</v>
      </c>
      <c r="T1517" s="90" t="s">
        <v>1307</v>
      </c>
      <c r="U1517" s="91" t="s">
        <v>1307</v>
      </c>
      <c r="V1517" s="91" t="s">
        <v>1307</v>
      </c>
    </row>
    <row r="1518" spans="1:22">
      <c r="A1518" s="92" t="s">
        <v>820</v>
      </c>
      <c r="B1518" s="16" t="str">
        <f>VLOOKUP(A1518,'Planning Periods'!$E$2:$N$540,10,FALSE)</f>
        <v>10/15/2021 - 10/15/2029</v>
      </c>
      <c r="C1518" s="91">
        <v>2014</v>
      </c>
      <c r="D1518" s="91" t="str">
        <f t="shared" si="22"/>
        <v>Palmdale 2014</v>
      </c>
      <c r="E1518" s="91">
        <v>1395</v>
      </c>
      <c r="F1518" s="363">
        <v>0</v>
      </c>
      <c r="G1518" s="91">
        <v>0</v>
      </c>
      <c r="H1518" s="91">
        <v>0</v>
      </c>
      <c r="I1518" s="90"/>
      <c r="J1518" s="91">
        <v>827</v>
      </c>
      <c r="K1518" s="363">
        <v>0</v>
      </c>
      <c r="L1518" s="91">
        <v>0</v>
      </c>
      <c r="M1518" s="91">
        <v>0</v>
      </c>
      <c r="N1518" s="90"/>
      <c r="O1518" s="91">
        <v>898</v>
      </c>
      <c r="P1518" s="91">
        <v>0</v>
      </c>
      <c r="Q1518" s="90"/>
      <c r="R1518" s="91">
        <v>2332</v>
      </c>
      <c r="S1518" s="91">
        <v>42</v>
      </c>
      <c r="T1518" s="90">
        <v>0</v>
      </c>
      <c r="U1518" s="91">
        <v>5452</v>
      </c>
      <c r="V1518" s="91">
        <v>42</v>
      </c>
    </row>
    <row r="1519" spans="1:22">
      <c r="A1519" s="92" t="s">
        <v>820</v>
      </c>
      <c r="B1519" s="16" t="str">
        <f>VLOOKUP(A1519,'Planning Periods'!$E$2:$N$540,10,FALSE)</f>
        <v>10/15/2021 - 10/15/2029</v>
      </c>
      <c r="C1519" s="91">
        <v>2015</v>
      </c>
      <c r="D1519" s="91" t="str">
        <f t="shared" si="22"/>
        <v>Palmdale 2015</v>
      </c>
      <c r="E1519" s="91">
        <v>1395</v>
      </c>
      <c r="F1519" s="363">
        <v>0</v>
      </c>
      <c r="G1519" s="91">
        <v>0</v>
      </c>
      <c r="H1519" s="91">
        <v>0</v>
      </c>
      <c r="I1519" s="90"/>
      <c r="J1519" s="91">
        <v>827</v>
      </c>
      <c r="K1519" s="363">
        <v>0</v>
      </c>
      <c r="L1519" s="91">
        <v>0</v>
      </c>
      <c r="M1519" s="91">
        <v>0</v>
      </c>
      <c r="N1519" s="90"/>
      <c r="O1519" s="91">
        <v>898</v>
      </c>
      <c r="P1519" s="91">
        <v>0</v>
      </c>
      <c r="Q1519" s="90"/>
      <c r="R1519" s="91">
        <v>2332</v>
      </c>
      <c r="S1519" s="91">
        <v>95</v>
      </c>
      <c r="T1519" s="90">
        <v>0</v>
      </c>
      <c r="U1519" s="91">
        <v>5452</v>
      </c>
      <c r="V1519" s="91">
        <v>95</v>
      </c>
    </row>
    <row r="1520" spans="1:22">
      <c r="A1520" s="92" t="s">
        <v>820</v>
      </c>
      <c r="B1520" s="16" t="str">
        <f>VLOOKUP(A1520,'Planning Periods'!$E$2:$N$540,10,FALSE)</f>
        <v>10/15/2021 - 10/15/2029</v>
      </c>
      <c r="C1520" s="91">
        <v>2016</v>
      </c>
      <c r="D1520" s="91" t="str">
        <f t="shared" si="22"/>
        <v>Palmdale 2016</v>
      </c>
      <c r="E1520" s="91" t="s">
        <v>1307</v>
      </c>
      <c r="F1520" s="363" t="s">
        <v>1307</v>
      </c>
      <c r="G1520" s="91" t="s">
        <v>1307</v>
      </c>
      <c r="H1520" s="91" t="s">
        <v>1307</v>
      </c>
      <c r="I1520" s="90"/>
      <c r="J1520" s="91" t="s">
        <v>1307</v>
      </c>
      <c r="K1520" s="363" t="s">
        <v>1307</v>
      </c>
      <c r="L1520" s="91" t="s">
        <v>1307</v>
      </c>
      <c r="M1520" s="91" t="s">
        <v>1307</v>
      </c>
      <c r="N1520" s="90"/>
      <c r="O1520" s="91" t="s">
        <v>1307</v>
      </c>
      <c r="P1520" s="91" t="s">
        <v>1307</v>
      </c>
      <c r="Q1520" s="90"/>
      <c r="R1520" s="91" t="s">
        <v>1307</v>
      </c>
      <c r="S1520" s="91" t="s">
        <v>1307</v>
      </c>
      <c r="T1520" s="90" t="s">
        <v>1307</v>
      </c>
      <c r="U1520" s="91" t="s">
        <v>1307</v>
      </c>
      <c r="V1520" s="91" t="s">
        <v>1307</v>
      </c>
    </row>
    <row r="1521" spans="1:22">
      <c r="A1521" s="92" t="s">
        <v>820</v>
      </c>
      <c r="B1521" s="16" t="str">
        <f>VLOOKUP(A1521,'Planning Periods'!$E$2:$N$540,10,FALSE)</f>
        <v>10/15/2021 - 10/15/2029</v>
      </c>
      <c r="C1521" s="91">
        <v>2017</v>
      </c>
      <c r="D1521" s="91" t="str">
        <f t="shared" si="22"/>
        <v>Palmdale 2017</v>
      </c>
      <c r="E1521" s="91">
        <v>1395</v>
      </c>
      <c r="F1521" s="363">
        <v>91</v>
      </c>
      <c r="G1521" s="91">
        <v>91</v>
      </c>
      <c r="H1521" s="91">
        <v>0</v>
      </c>
      <c r="I1521" s="90"/>
      <c r="J1521" s="91">
        <v>827</v>
      </c>
      <c r="K1521" s="363">
        <v>70</v>
      </c>
      <c r="L1521" s="91">
        <v>70</v>
      </c>
      <c r="M1521" s="91">
        <v>0</v>
      </c>
      <c r="N1521" s="90"/>
      <c r="O1521" s="91">
        <v>898</v>
      </c>
      <c r="P1521" s="91">
        <v>86</v>
      </c>
      <c r="Q1521" s="90"/>
      <c r="R1521" s="91">
        <v>2332</v>
      </c>
      <c r="S1521" s="91">
        <v>0</v>
      </c>
      <c r="T1521" s="90">
        <v>0</v>
      </c>
      <c r="U1521" s="91">
        <v>5452</v>
      </c>
      <c r="V1521" s="91">
        <v>247</v>
      </c>
    </row>
    <row r="1522" spans="1:22">
      <c r="A1522" s="92" t="s">
        <v>1210</v>
      </c>
      <c r="B1522" s="16" t="str">
        <f>VLOOKUP(A1522,'Planning Periods'!$E$2:$N$540,10,FALSE)</f>
        <v>01/31/2023 - 01/31/2031</v>
      </c>
      <c r="C1522" s="91">
        <v>2014</v>
      </c>
      <c r="D1522" s="91" t="str">
        <f t="shared" si="22"/>
        <v>Palo Alto 2014</v>
      </c>
      <c r="E1522" s="91" t="s">
        <v>1307</v>
      </c>
      <c r="F1522" s="363" t="s">
        <v>1307</v>
      </c>
      <c r="G1522" s="91" t="s">
        <v>1307</v>
      </c>
      <c r="H1522" s="91" t="s">
        <v>1307</v>
      </c>
      <c r="I1522" s="90"/>
      <c r="J1522" s="91" t="s">
        <v>1307</v>
      </c>
      <c r="K1522" s="363" t="s">
        <v>1307</v>
      </c>
      <c r="L1522" s="91" t="s">
        <v>1307</v>
      </c>
      <c r="M1522" s="91" t="s">
        <v>1307</v>
      </c>
      <c r="N1522" s="90"/>
      <c r="O1522" s="91" t="s">
        <v>1307</v>
      </c>
      <c r="P1522" s="91" t="s">
        <v>1307</v>
      </c>
      <c r="Q1522" s="90"/>
      <c r="R1522" s="91" t="s">
        <v>1307</v>
      </c>
      <c r="S1522" s="91" t="s">
        <v>1307</v>
      </c>
      <c r="T1522" s="90" t="s">
        <v>1307</v>
      </c>
      <c r="U1522" s="91" t="s">
        <v>1307</v>
      </c>
      <c r="V1522" s="91" t="s">
        <v>1307</v>
      </c>
    </row>
    <row r="1523" spans="1:22">
      <c r="A1523" s="92" t="s">
        <v>1210</v>
      </c>
      <c r="B1523" s="16" t="str">
        <f>VLOOKUP(A1523,'Planning Periods'!$E$2:$N$540,10,FALSE)</f>
        <v>01/31/2023 - 01/31/2031</v>
      </c>
      <c r="C1523" s="91">
        <v>2015</v>
      </c>
      <c r="D1523" s="91" t="str">
        <f t="shared" si="22"/>
        <v>Palo Alto 2015</v>
      </c>
      <c r="E1523" s="91">
        <v>691</v>
      </c>
      <c r="F1523" s="363">
        <v>43</v>
      </c>
      <c r="G1523" s="91">
        <v>43</v>
      </c>
      <c r="H1523" s="91">
        <v>0</v>
      </c>
      <c r="I1523" s="90"/>
      <c r="J1523" s="91">
        <v>432</v>
      </c>
      <c r="K1523" s="363">
        <v>58</v>
      </c>
      <c r="L1523" s="91">
        <v>58</v>
      </c>
      <c r="M1523" s="91">
        <v>0</v>
      </c>
      <c r="N1523" s="90"/>
      <c r="O1523" s="91">
        <v>278</v>
      </c>
      <c r="P1523" s="91">
        <v>11</v>
      </c>
      <c r="Q1523" s="90"/>
      <c r="R1523" s="91">
        <v>587</v>
      </c>
      <c r="S1523" s="91">
        <v>174</v>
      </c>
      <c r="T1523" s="90">
        <v>0</v>
      </c>
      <c r="U1523" s="91">
        <v>1988</v>
      </c>
      <c r="V1523" s="91">
        <v>286</v>
      </c>
    </row>
    <row r="1524" spans="1:22">
      <c r="A1524" s="92" t="s">
        <v>1210</v>
      </c>
      <c r="B1524" s="16" t="str">
        <f>VLOOKUP(A1524,'Planning Periods'!$E$2:$N$540,10,FALSE)</f>
        <v>01/31/2023 - 01/31/2031</v>
      </c>
      <c r="C1524" s="91">
        <v>2016</v>
      </c>
      <c r="D1524" s="91" t="str">
        <f t="shared" si="22"/>
        <v>Palo Alto 2016</v>
      </c>
      <c r="E1524" s="91">
        <v>691</v>
      </c>
      <c r="F1524" s="363">
        <v>0</v>
      </c>
      <c r="G1524" s="91">
        <v>0</v>
      </c>
      <c r="H1524" s="91">
        <v>0</v>
      </c>
      <c r="I1524" s="90"/>
      <c r="J1524" s="91">
        <v>432</v>
      </c>
      <c r="K1524" s="363">
        <v>0</v>
      </c>
      <c r="L1524" s="91">
        <v>0</v>
      </c>
      <c r="M1524" s="91">
        <v>0</v>
      </c>
      <c r="N1524" s="90"/>
      <c r="O1524" s="91">
        <v>278</v>
      </c>
      <c r="P1524" s="91">
        <v>3</v>
      </c>
      <c r="Q1524" s="90"/>
      <c r="R1524" s="91">
        <v>587</v>
      </c>
      <c r="S1524" s="91">
        <v>15</v>
      </c>
      <c r="T1524" s="90">
        <v>0</v>
      </c>
      <c r="U1524" s="91">
        <v>1988</v>
      </c>
      <c r="V1524" s="91">
        <v>18</v>
      </c>
    </row>
    <row r="1525" spans="1:22">
      <c r="A1525" s="92" t="s">
        <v>1210</v>
      </c>
      <c r="B1525" s="16" t="str">
        <f>VLOOKUP(A1525,'Planning Periods'!$E$2:$N$540,10,FALSE)</f>
        <v>01/31/2023 - 01/31/2031</v>
      </c>
      <c r="C1525" s="91">
        <v>2017</v>
      </c>
      <c r="D1525" s="91" t="str">
        <f t="shared" si="22"/>
        <v>Palo Alto 2017</v>
      </c>
      <c r="E1525" s="91">
        <v>691</v>
      </c>
      <c r="F1525" s="363">
        <v>0</v>
      </c>
      <c r="G1525" s="91">
        <v>0</v>
      </c>
      <c r="H1525" s="91">
        <v>0</v>
      </c>
      <c r="I1525" s="90"/>
      <c r="J1525" s="91">
        <v>432</v>
      </c>
      <c r="K1525" s="363">
        <v>0</v>
      </c>
      <c r="L1525" s="91">
        <v>0</v>
      </c>
      <c r="M1525" s="91">
        <v>0</v>
      </c>
      <c r="N1525" s="90"/>
      <c r="O1525" s="91">
        <v>278</v>
      </c>
      <c r="P1525" s="91">
        <v>28</v>
      </c>
      <c r="Q1525" s="90"/>
      <c r="R1525" s="91">
        <v>587</v>
      </c>
      <c r="S1525" s="91">
        <v>61</v>
      </c>
      <c r="T1525" s="90">
        <v>0</v>
      </c>
      <c r="U1525" s="91">
        <v>1988</v>
      </c>
      <c r="V1525" s="91">
        <v>89</v>
      </c>
    </row>
    <row r="1526" spans="1:22">
      <c r="A1526" t="s">
        <v>1211</v>
      </c>
      <c r="B1526" s="16"/>
      <c r="C1526" s="91">
        <v>2013</v>
      </c>
      <c r="D1526" s="91" t="str">
        <f t="shared" si="22"/>
        <v>Palos Verdes Estates 2013</v>
      </c>
      <c r="E1526" s="91" t="s">
        <v>1307</v>
      </c>
      <c r="F1526" s="363" t="s">
        <v>1307</v>
      </c>
      <c r="G1526" s="91" t="s">
        <v>1307</v>
      </c>
      <c r="H1526" s="91" t="s">
        <v>1307</v>
      </c>
      <c r="I1526" s="90"/>
      <c r="J1526" s="91" t="s">
        <v>1307</v>
      </c>
      <c r="K1526" s="363" t="s">
        <v>1307</v>
      </c>
      <c r="L1526" s="91" t="s">
        <v>1307</v>
      </c>
      <c r="M1526" s="91" t="s">
        <v>1307</v>
      </c>
      <c r="N1526" s="90"/>
      <c r="O1526" s="91" t="s">
        <v>1307</v>
      </c>
      <c r="P1526" s="91" t="s">
        <v>1307</v>
      </c>
      <c r="Q1526" s="90"/>
      <c r="R1526" s="91" t="s">
        <v>1307</v>
      </c>
      <c r="S1526" s="91" t="s">
        <v>1307</v>
      </c>
      <c r="T1526" s="90" t="s">
        <v>1307</v>
      </c>
      <c r="U1526" s="91" t="s">
        <v>1307</v>
      </c>
      <c r="V1526" s="91" t="s">
        <v>1307</v>
      </c>
    </row>
    <row r="1527" spans="1:22">
      <c r="A1527" t="s">
        <v>1211</v>
      </c>
      <c r="B1527" s="16" t="str">
        <f>VLOOKUP(A1527,'Planning Periods'!$E$2:$N$540,10,FALSE)</f>
        <v>10/15/2021 - 10/15/2029</v>
      </c>
      <c r="C1527" s="91">
        <v>2014</v>
      </c>
      <c r="D1527" s="91" t="str">
        <f t="shared" si="22"/>
        <v>Palos Verdes Estates 2014</v>
      </c>
      <c r="E1527" s="363" t="s">
        <v>1307</v>
      </c>
      <c r="F1527" s="363" t="s">
        <v>1307</v>
      </c>
      <c r="G1527" s="363" t="s">
        <v>1307</v>
      </c>
      <c r="H1527" s="363" t="s">
        <v>1307</v>
      </c>
      <c r="I1527" s="363">
        <v>0</v>
      </c>
      <c r="J1527" s="363" t="s">
        <v>1307</v>
      </c>
      <c r="K1527" s="363" t="s">
        <v>1307</v>
      </c>
      <c r="L1527" s="363" t="s">
        <v>1307</v>
      </c>
      <c r="M1527" s="363" t="s">
        <v>1307</v>
      </c>
      <c r="N1527" s="363">
        <v>0</v>
      </c>
      <c r="O1527" s="363" t="s">
        <v>1307</v>
      </c>
      <c r="P1527" s="363" t="s">
        <v>1307</v>
      </c>
      <c r="Q1527" s="363"/>
      <c r="R1527" s="363" t="s">
        <v>1307</v>
      </c>
      <c r="S1527" s="363" t="s">
        <v>1307</v>
      </c>
      <c r="T1527" s="363" t="s">
        <v>1307</v>
      </c>
      <c r="U1527" s="363" t="s">
        <v>1307</v>
      </c>
      <c r="V1527" s="363" t="s">
        <v>1307</v>
      </c>
    </row>
    <row r="1528" spans="1:22">
      <c r="A1528" t="s">
        <v>1211</v>
      </c>
      <c r="B1528" s="16" t="str">
        <f>VLOOKUP(A1528,'Planning Periods'!$E$2:$N$540,10,FALSE)</f>
        <v>10/15/2021 - 10/15/2029</v>
      </c>
      <c r="C1528" s="91">
        <v>2015</v>
      </c>
      <c r="D1528" s="91" t="str">
        <f t="shared" si="22"/>
        <v>Palos Verdes Estates 2015</v>
      </c>
      <c r="E1528" t="s">
        <v>1307</v>
      </c>
      <c r="F1528" t="s">
        <v>1307</v>
      </c>
      <c r="G1528" t="s">
        <v>1307</v>
      </c>
      <c r="H1528" t="s">
        <v>1307</v>
      </c>
      <c r="J1528" t="s">
        <v>1307</v>
      </c>
      <c r="K1528" t="s">
        <v>1307</v>
      </c>
      <c r="L1528" t="s">
        <v>1307</v>
      </c>
      <c r="M1528" t="s">
        <v>1307</v>
      </c>
      <c r="O1528" t="s">
        <v>1307</v>
      </c>
      <c r="P1528" t="s">
        <v>1307</v>
      </c>
      <c r="R1528" t="s">
        <v>1307</v>
      </c>
      <c r="S1528" t="s">
        <v>1307</v>
      </c>
      <c r="T1528" t="s">
        <v>1307</v>
      </c>
      <c r="U1528" t="s">
        <v>1307</v>
      </c>
      <c r="V1528" t="s">
        <v>1307</v>
      </c>
    </row>
    <row r="1529" spans="1:22">
      <c r="A1529" t="s">
        <v>1211</v>
      </c>
      <c r="B1529" s="16" t="str">
        <f>VLOOKUP(A1529,'Planning Periods'!$E$2:$N$540,10,FALSE)</f>
        <v>10/15/2021 - 10/15/2029</v>
      </c>
      <c r="C1529" s="91">
        <v>2016</v>
      </c>
      <c r="D1529" s="91" t="str">
        <f t="shared" si="22"/>
        <v>Palos Verdes Estates 2016</v>
      </c>
      <c r="E1529" t="s">
        <v>1307</v>
      </c>
      <c r="F1529" t="s">
        <v>1307</v>
      </c>
      <c r="G1529" t="s">
        <v>1307</v>
      </c>
      <c r="H1529" t="s">
        <v>1307</v>
      </c>
      <c r="J1529" t="s">
        <v>1307</v>
      </c>
      <c r="K1529" t="s">
        <v>1307</v>
      </c>
      <c r="L1529" t="s">
        <v>1307</v>
      </c>
      <c r="M1529" t="s">
        <v>1307</v>
      </c>
      <c r="O1529" t="s">
        <v>1307</v>
      </c>
      <c r="P1529" t="s">
        <v>1307</v>
      </c>
      <c r="R1529" t="s">
        <v>1307</v>
      </c>
      <c r="S1529" t="s">
        <v>1307</v>
      </c>
      <c r="T1529" t="s">
        <v>1307</v>
      </c>
      <c r="U1529" t="s">
        <v>1307</v>
      </c>
      <c r="V1529" t="s">
        <v>1307</v>
      </c>
    </row>
    <row r="1530" spans="1:22">
      <c r="A1530" t="s">
        <v>1211</v>
      </c>
      <c r="B1530" s="16" t="str">
        <f>VLOOKUP(A1530,'Planning Periods'!$E$2:$N$540,10,FALSE)</f>
        <v>10/15/2021 - 10/15/2029</v>
      </c>
      <c r="C1530" s="91">
        <v>2017</v>
      </c>
      <c r="D1530" s="91" t="str">
        <f t="shared" si="22"/>
        <v>Palos Verdes Estates 2017</v>
      </c>
      <c r="E1530" t="s">
        <v>1307</v>
      </c>
      <c r="F1530" t="s">
        <v>1307</v>
      </c>
      <c r="G1530" t="s">
        <v>1307</v>
      </c>
      <c r="H1530" t="s">
        <v>1307</v>
      </c>
      <c r="J1530" t="s">
        <v>1307</v>
      </c>
      <c r="K1530" t="s">
        <v>1307</v>
      </c>
      <c r="L1530" t="s">
        <v>1307</v>
      </c>
      <c r="M1530" t="s">
        <v>1307</v>
      </c>
      <c r="O1530" t="s">
        <v>1307</v>
      </c>
      <c r="P1530" t="s">
        <v>1307</v>
      </c>
      <c r="R1530" t="s">
        <v>1307</v>
      </c>
      <c r="S1530" t="s">
        <v>1307</v>
      </c>
      <c r="T1530" t="s">
        <v>1307</v>
      </c>
      <c r="U1530" t="s">
        <v>1307</v>
      </c>
      <c r="V1530" t="s">
        <v>1307</v>
      </c>
    </row>
    <row r="1531" spans="1:22">
      <c r="A1531" s="92" t="s">
        <v>782</v>
      </c>
      <c r="B1531" s="16" t="str">
        <f>VLOOKUP(A1531,'Planning Periods'!$E$2:$N$540,10,FALSE)</f>
        <v>06/15/2022 - 06/15/2030</v>
      </c>
      <c r="C1531" s="91">
        <v>2014</v>
      </c>
      <c r="D1531" s="91" t="str">
        <f t="shared" si="22"/>
        <v>Paradise 2014</v>
      </c>
      <c r="E1531" s="91">
        <v>141</v>
      </c>
      <c r="F1531" s="363">
        <v>0</v>
      </c>
      <c r="G1531" s="91">
        <v>0</v>
      </c>
      <c r="H1531" s="91">
        <v>0</v>
      </c>
      <c r="I1531" s="90"/>
      <c r="J1531" s="91">
        <v>100</v>
      </c>
      <c r="K1531" s="363">
        <v>1</v>
      </c>
      <c r="L1531" s="91">
        <v>1</v>
      </c>
      <c r="M1531" s="91">
        <v>0</v>
      </c>
      <c r="N1531" s="90"/>
      <c r="O1531" s="91">
        <v>93</v>
      </c>
      <c r="P1531" s="91">
        <v>4</v>
      </c>
      <c r="Q1531" s="90"/>
      <c r="R1531" s="91">
        <v>303</v>
      </c>
      <c r="S1531" s="91">
        <v>9</v>
      </c>
      <c r="T1531" s="90">
        <v>0</v>
      </c>
      <c r="U1531" s="91">
        <v>637</v>
      </c>
      <c r="V1531" s="91">
        <v>14</v>
      </c>
    </row>
    <row r="1532" spans="1:22">
      <c r="A1532" s="92" t="s">
        <v>782</v>
      </c>
      <c r="B1532" s="16" t="str">
        <f>VLOOKUP(A1532,'Planning Periods'!$E$2:$N$540,10,FALSE)</f>
        <v>06/15/2022 - 06/15/2030</v>
      </c>
      <c r="C1532" s="91">
        <v>2015</v>
      </c>
      <c r="D1532" s="91" t="str">
        <f t="shared" si="22"/>
        <v>Paradise 2015</v>
      </c>
      <c r="E1532" s="91" t="s">
        <v>1307</v>
      </c>
      <c r="F1532" s="363" t="s">
        <v>1307</v>
      </c>
      <c r="G1532" s="91" t="s">
        <v>1307</v>
      </c>
      <c r="H1532" s="91" t="s">
        <v>1307</v>
      </c>
      <c r="I1532" s="90"/>
      <c r="J1532" s="91" t="s">
        <v>1307</v>
      </c>
      <c r="K1532" s="363" t="s">
        <v>1307</v>
      </c>
      <c r="L1532" s="91" t="s">
        <v>1307</v>
      </c>
      <c r="M1532" s="91" t="s">
        <v>1307</v>
      </c>
      <c r="N1532" s="90"/>
      <c r="O1532" s="91" t="s">
        <v>1307</v>
      </c>
      <c r="P1532" s="91" t="s">
        <v>1307</v>
      </c>
      <c r="Q1532" s="90"/>
      <c r="R1532" s="91" t="s">
        <v>1307</v>
      </c>
      <c r="S1532" s="91" t="s">
        <v>1307</v>
      </c>
      <c r="T1532" s="90" t="s">
        <v>1307</v>
      </c>
      <c r="U1532" s="91" t="s">
        <v>1307</v>
      </c>
      <c r="V1532" s="91" t="s">
        <v>1307</v>
      </c>
    </row>
    <row r="1533" spans="1:22">
      <c r="A1533" s="92" t="s">
        <v>782</v>
      </c>
      <c r="B1533" s="16" t="str">
        <f>VLOOKUP(A1533,'Planning Periods'!$E$2:$N$540,10,FALSE)</f>
        <v>06/15/2022 - 06/15/2030</v>
      </c>
      <c r="C1533" s="91">
        <v>2016</v>
      </c>
      <c r="D1533" s="91" t="str">
        <f t="shared" si="22"/>
        <v>Paradise 2016</v>
      </c>
      <c r="E1533" s="91">
        <v>141</v>
      </c>
      <c r="F1533" s="363">
        <v>0</v>
      </c>
      <c r="G1533" s="91">
        <v>0</v>
      </c>
      <c r="H1533" s="91">
        <v>0</v>
      </c>
      <c r="I1533" s="90"/>
      <c r="J1533" s="91">
        <v>100</v>
      </c>
      <c r="K1533" s="363">
        <v>7</v>
      </c>
      <c r="L1533" s="91">
        <v>7</v>
      </c>
      <c r="M1533" s="91">
        <v>0</v>
      </c>
      <c r="N1533" s="90"/>
      <c r="O1533" s="91">
        <v>93</v>
      </c>
      <c r="P1533" s="91">
        <v>3</v>
      </c>
      <c r="Q1533" s="90"/>
      <c r="R1533" s="91">
        <v>303</v>
      </c>
      <c r="S1533" s="91">
        <v>17</v>
      </c>
      <c r="T1533" s="90">
        <v>0</v>
      </c>
      <c r="U1533" s="91">
        <v>637</v>
      </c>
      <c r="V1533" s="91">
        <v>27</v>
      </c>
    </row>
    <row r="1534" spans="1:22">
      <c r="A1534" s="92" t="s">
        <v>782</v>
      </c>
      <c r="B1534" s="16" t="str">
        <f>VLOOKUP(A1534,'Planning Periods'!$E$2:$N$540,10,FALSE)</f>
        <v>06/15/2022 - 06/15/2030</v>
      </c>
      <c r="C1534" s="91">
        <v>2017</v>
      </c>
      <c r="D1534" s="91" t="str">
        <f t="shared" si="22"/>
        <v>Paradise 2017</v>
      </c>
      <c r="E1534" s="91">
        <v>141</v>
      </c>
      <c r="F1534" s="363">
        <v>0</v>
      </c>
      <c r="G1534" s="91">
        <v>0</v>
      </c>
      <c r="H1534" s="91">
        <v>0</v>
      </c>
      <c r="I1534" s="90"/>
      <c r="J1534" s="91">
        <v>100</v>
      </c>
      <c r="K1534" s="363">
        <v>2</v>
      </c>
      <c r="L1534" s="91">
        <v>2</v>
      </c>
      <c r="M1534" s="91">
        <v>0</v>
      </c>
      <c r="N1534" s="90"/>
      <c r="O1534" s="91">
        <v>93</v>
      </c>
      <c r="P1534" s="91">
        <v>1</v>
      </c>
      <c r="Q1534" s="90"/>
      <c r="R1534" s="91">
        <v>303</v>
      </c>
      <c r="S1534" s="91">
        <v>16</v>
      </c>
      <c r="T1534" s="90">
        <v>0</v>
      </c>
      <c r="U1534" s="91">
        <v>637</v>
      </c>
      <c r="V1534" s="91">
        <v>19</v>
      </c>
    </row>
    <row r="1535" spans="1:22">
      <c r="A1535" s="92" t="s">
        <v>784</v>
      </c>
      <c r="B1535" s="16"/>
      <c r="C1535" s="91">
        <v>2013</v>
      </c>
      <c r="D1535" s="91" t="str">
        <f t="shared" si="22"/>
        <v>Paramount 2013</v>
      </c>
      <c r="E1535" s="91" t="s">
        <v>1307</v>
      </c>
      <c r="F1535" s="363" t="s">
        <v>1307</v>
      </c>
      <c r="G1535" s="91" t="s">
        <v>1307</v>
      </c>
      <c r="H1535" s="91" t="s">
        <v>1307</v>
      </c>
      <c r="I1535" s="90"/>
      <c r="J1535" s="91" t="s">
        <v>1307</v>
      </c>
      <c r="K1535" s="363" t="s">
        <v>1307</v>
      </c>
      <c r="L1535" s="91" t="s">
        <v>1307</v>
      </c>
      <c r="M1535" s="91" t="s">
        <v>1307</v>
      </c>
      <c r="N1535" s="90"/>
      <c r="O1535" s="91" t="s">
        <v>1307</v>
      </c>
      <c r="P1535" s="91" t="s">
        <v>1307</v>
      </c>
      <c r="Q1535" s="90"/>
      <c r="R1535" s="91" t="s">
        <v>1307</v>
      </c>
      <c r="S1535" s="91" t="s">
        <v>1307</v>
      </c>
      <c r="T1535" s="90" t="s">
        <v>1307</v>
      </c>
      <c r="U1535" s="91" t="s">
        <v>1307</v>
      </c>
      <c r="V1535" s="91" t="s">
        <v>1307</v>
      </c>
    </row>
    <row r="1536" spans="1:22">
      <c r="A1536" s="92" t="s">
        <v>784</v>
      </c>
      <c r="B1536" s="16" t="str">
        <f>VLOOKUP(A1536,'Planning Periods'!$E$2:$N$540,10,FALSE)</f>
        <v>10/15/2021 - 10/15/2029</v>
      </c>
      <c r="C1536" s="91">
        <v>2014</v>
      </c>
      <c r="D1536" s="91" t="str">
        <f t="shared" si="22"/>
        <v>Paramount 2014</v>
      </c>
      <c r="E1536" s="91">
        <v>26</v>
      </c>
      <c r="F1536" s="363">
        <v>0</v>
      </c>
      <c r="G1536" s="91">
        <v>0</v>
      </c>
      <c r="H1536" s="91">
        <v>0</v>
      </c>
      <c r="I1536" s="90"/>
      <c r="J1536" s="91">
        <v>16</v>
      </c>
      <c r="K1536" s="363">
        <v>0</v>
      </c>
      <c r="L1536" s="91">
        <v>0</v>
      </c>
      <c r="M1536" s="91">
        <v>0</v>
      </c>
      <c r="N1536" s="90"/>
      <c r="O1536" s="91">
        <v>17</v>
      </c>
      <c r="P1536" s="91">
        <v>0</v>
      </c>
      <c r="Q1536" s="90"/>
      <c r="R1536" s="91">
        <v>46</v>
      </c>
      <c r="S1536" s="91">
        <v>5</v>
      </c>
      <c r="T1536" s="90">
        <v>0</v>
      </c>
      <c r="U1536" s="91">
        <v>105</v>
      </c>
      <c r="V1536" s="91">
        <v>5</v>
      </c>
    </row>
    <row r="1537" spans="1:22">
      <c r="A1537" s="92" t="s">
        <v>784</v>
      </c>
      <c r="B1537" s="16" t="str">
        <f>VLOOKUP(A1537,'Planning Periods'!$E$2:$N$540,10,FALSE)</f>
        <v>10/15/2021 - 10/15/2029</v>
      </c>
      <c r="C1537" s="91">
        <v>2015</v>
      </c>
      <c r="D1537" s="91" t="str">
        <f t="shared" si="22"/>
        <v>Paramount 2015</v>
      </c>
      <c r="E1537" s="91">
        <v>26</v>
      </c>
      <c r="F1537" s="363">
        <v>0</v>
      </c>
      <c r="G1537" s="91">
        <v>0</v>
      </c>
      <c r="H1537" s="91">
        <v>0</v>
      </c>
      <c r="I1537" s="90"/>
      <c r="J1537" s="91">
        <v>16</v>
      </c>
      <c r="K1537" s="363">
        <v>0</v>
      </c>
      <c r="L1537" s="91">
        <v>0</v>
      </c>
      <c r="M1537" s="91">
        <v>0</v>
      </c>
      <c r="N1537" s="90"/>
      <c r="O1537" s="91">
        <v>17</v>
      </c>
      <c r="P1537" s="91">
        <v>0</v>
      </c>
      <c r="Q1537" s="90"/>
      <c r="R1537" s="91">
        <v>46</v>
      </c>
      <c r="S1537" s="91">
        <v>4</v>
      </c>
      <c r="T1537" s="90">
        <v>0</v>
      </c>
      <c r="U1537" s="91">
        <v>105</v>
      </c>
      <c r="V1537" s="91">
        <v>4</v>
      </c>
    </row>
    <row r="1538" spans="1:22">
      <c r="A1538" s="92" t="s">
        <v>784</v>
      </c>
      <c r="B1538" s="16" t="str">
        <f>VLOOKUP(A1538,'Planning Periods'!$E$2:$N$540,10,FALSE)</f>
        <v>10/15/2021 - 10/15/2029</v>
      </c>
      <c r="C1538" s="91">
        <v>2016</v>
      </c>
      <c r="D1538" s="91" t="str">
        <f t="shared" si="22"/>
        <v>Paramount 2016</v>
      </c>
      <c r="E1538" s="91">
        <v>26</v>
      </c>
      <c r="F1538" s="363">
        <v>0</v>
      </c>
      <c r="G1538" s="91">
        <v>0</v>
      </c>
      <c r="H1538" s="91">
        <v>0</v>
      </c>
      <c r="I1538" s="90"/>
      <c r="J1538" s="91">
        <v>16</v>
      </c>
      <c r="K1538" s="363">
        <v>0</v>
      </c>
      <c r="L1538" s="91">
        <v>0</v>
      </c>
      <c r="M1538" s="91">
        <v>0</v>
      </c>
      <c r="N1538" s="90"/>
      <c r="O1538" s="91">
        <v>17</v>
      </c>
      <c r="P1538" s="91">
        <v>0</v>
      </c>
      <c r="Q1538" s="90"/>
      <c r="R1538" s="91">
        <v>46</v>
      </c>
      <c r="S1538" s="91">
        <v>1</v>
      </c>
      <c r="T1538" s="90">
        <v>0</v>
      </c>
      <c r="U1538" s="91">
        <v>105</v>
      </c>
      <c r="V1538" s="91">
        <v>1</v>
      </c>
    </row>
    <row r="1539" spans="1:22">
      <c r="A1539" s="92" t="s">
        <v>784</v>
      </c>
      <c r="B1539" s="16" t="str">
        <f>VLOOKUP(A1539,'Planning Periods'!$E$2:$N$540,10,FALSE)</f>
        <v>10/15/2021 - 10/15/2029</v>
      </c>
      <c r="C1539" s="91">
        <v>2017</v>
      </c>
      <c r="D1539" s="91" t="str">
        <f t="shared" si="22"/>
        <v>Paramount 2017</v>
      </c>
      <c r="E1539" s="91">
        <v>26</v>
      </c>
      <c r="F1539" s="363">
        <v>0</v>
      </c>
      <c r="G1539" s="91">
        <v>0</v>
      </c>
      <c r="H1539" s="91">
        <v>0</v>
      </c>
      <c r="I1539" s="90"/>
      <c r="J1539" s="91">
        <v>16</v>
      </c>
      <c r="K1539" s="363">
        <v>0</v>
      </c>
      <c r="L1539" s="91">
        <v>0</v>
      </c>
      <c r="M1539" s="91">
        <v>0</v>
      </c>
      <c r="N1539" s="90"/>
      <c r="O1539" s="91">
        <v>17</v>
      </c>
      <c r="P1539" s="91">
        <v>0</v>
      </c>
      <c r="Q1539" s="90"/>
      <c r="R1539" s="91">
        <v>46</v>
      </c>
      <c r="S1539" s="91">
        <v>1</v>
      </c>
      <c r="T1539" s="90">
        <v>0</v>
      </c>
      <c r="U1539" s="91">
        <v>105</v>
      </c>
      <c r="V1539" s="91">
        <v>1</v>
      </c>
    </row>
    <row r="1540" spans="1:22">
      <c r="A1540" s="92" t="s">
        <v>1199</v>
      </c>
      <c r="B1540" s="16" t="str">
        <f>VLOOKUP(A1540,'Planning Periods'!$E$2:$N$540,10,FALSE)</f>
        <v>12/31/2015 - 12/31/2023</v>
      </c>
      <c r="C1540" s="91">
        <v>2013</v>
      </c>
      <c r="D1540" s="91" t="str">
        <f t="shared" si="22"/>
        <v>Parlier 2013</v>
      </c>
      <c r="E1540" s="91" t="s">
        <v>1307</v>
      </c>
      <c r="F1540" s="363" t="s">
        <v>1307</v>
      </c>
      <c r="G1540" s="91" t="s">
        <v>1307</v>
      </c>
      <c r="H1540" s="91" t="s">
        <v>1307</v>
      </c>
      <c r="I1540" s="90"/>
      <c r="J1540" s="91" t="s">
        <v>1307</v>
      </c>
      <c r="K1540" s="363" t="s">
        <v>1307</v>
      </c>
      <c r="L1540" s="91" t="s">
        <v>1307</v>
      </c>
      <c r="M1540" s="91" t="s">
        <v>1307</v>
      </c>
      <c r="N1540" s="90"/>
      <c r="O1540" s="91" t="s">
        <v>1307</v>
      </c>
      <c r="P1540" s="91" t="s">
        <v>1307</v>
      </c>
      <c r="Q1540" s="90"/>
      <c r="R1540" s="91" t="s">
        <v>1307</v>
      </c>
      <c r="S1540" s="91" t="s">
        <v>1307</v>
      </c>
      <c r="T1540" s="90" t="s">
        <v>1307</v>
      </c>
      <c r="U1540" s="91" t="s">
        <v>1307</v>
      </c>
      <c r="V1540" s="91" t="s">
        <v>1307</v>
      </c>
    </row>
    <row r="1541" spans="1:22">
      <c r="A1541" s="92" t="s">
        <v>1199</v>
      </c>
      <c r="B1541" s="16" t="str">
        <f>VLOOKUP(A1541,'Planning Periods'!$E$2:$N$540,10,FALSE)</f>
        <v>12/31/2015 - 12/31/2023</v>
      </c>
      <c r="C1541" s="91">
        <v>2014</v>
      </c>
      <c r="D1541" s="91" t="str">
        <f t="shared" si="22"/>
        <v>Parlier 2014</v>
      </c>
      <c r="E1541" s="91" t="s">
        <v>1307</v>
      </c>
      <c r="F1541" s="363" t="s">
        <v>1307</v>
      </c>
      <c r="G1541" s="91" t="s">
        <v>1307</v>
      </c>
      <c r="H1541" s="91" t="s">
        <v>1307</v>
      </c>
      <c r="I1541" s="90"/>
      <c r="J1541" s="91" t="s">
        <v>1307</v>
      </c>
      <c r="K1541" s="363" t="s">
        <v>1307</v>
      </c>
      <c r="L1541" s="91" t="s">
        <v>1307</v>
      </c>
      <c r="M1541" s="91" t="s">
        <v>1307</v>
      </c>
      <c r="N1541" s="90"/>
      <c r="O1541" s="91" t="s">
        <v>1307</v>
      </c>
      <c r="P1541" s="91" t="s">
        <v>1307</v>
      </c>
      <c r="Q1541" s="90"/>
      <c r="R1541" s="91" t="s">
        <v>1307</v>
      </c>
      <c r="S1541" s="91" t="s">
        <v>1307</v>
      </c>
      <c r="T1541" s="90" t="s">
        <v>1307</v>
      </c>
      <c r="U1541" s="91" t="s">
        <v>1307</v>
      </c>
      <c r="V1541" s="91" t="s">
        <v>1307</v>
      </c>
    </row>
    <row r="1542" spans="1:22">
      <c r="A1542" s="92" t="s">
        <v>1199</v>
      </c>
      <c r="B1542" s="16" t="str">
        <f>VLOOKUP(A1542,'Planning Periods'!$E$2:$N$540,10,FALSE)</f>
        <v>12/31/2015 - 12/31/2023</v>
      </c>
      <c r="C1542" s="91">
        <v>2015</v>
      </c>
      <c r="D1542" s="91" t="str">
        <f t="shared" si="22"/>
        <v>Parlier 2015</v>
      </c>
      <c r="E1542" s="91">
        <v>110</v>
      </c>
      <c r="F1542" s="363">
        <v>53</v>
      </c>
      <c r="G1542" s="91">
        <v>43</v>
      </c>
      <c r="H1542" s="91">
        <v>10</v>
      </c>
      <c r="I1542" s="90"/>
      <c r="J1542" s="91">
        <v>82</v>
      </c>
      <c r="K1542" s="363">
        <v>2</v>
      </c>
      <c r="L1542" s="91">
        <v>0</v>
      </c>
      <c r="M1542" s="91">
        <v>2</v>
      </c>
      <c r="N1542" s="90"/>
      <c r="O1542" s="91">
        <v>77</v>
      </c>
      <c r="P1542" s="91">
        <v>0</v>
      </c>
      <c r="Q1542" s="90"/>
      <c r="R1542" s="91">
        <v>0</v>
      </c>
      <c r="S1542" s="91">
        <v>0</v>
      </c>
      <c r="T1542" s="90">
        <v>2</v>
      </c>
      <c r="U1542" s="91">
        <v>269</v>
      </c>
      <c r="V1542" s="91">
        <v>55</v>
      </c>
    </row>
    <row r="1543" spans="1:22">
      <c r="A1543" s="92" t="s">
        <v>1199</v>
      </c>
      <c r="B1543" s="16" t="str">
        <f>VLOOKUP(A1543,'Planning Periods'!$E$2:$N$540,10,FALSE)</f>
        <v>12/31/2015 - 12/31/2023</v>
      </c>
      <c r="C1543" s="91">
        <v>2016</v>
      </c>
      <c r="D1543" s="91" t="str">
        <f t="shared" si="22"/>
        <v>Parlier 2016</v>
      </c>
      <c r="E1543" s="91">
        <v>110</v>
      </c>
      <c r="F1543" s="363">
        <v>56</v>
      </c>
      <c r="G1543" s="91">
        <v>48</v>
      </c>
      <c r="H1543" s="91">
        <v>8</v>
      </c>
      <c r="I1543" s="90"/>
      <c r="J1543" s="91">
        <v>82</v>
      </c>
      <c r="K1543" s="363">
        <v>4</v>
      </c>
      <c r="L1543" s="91">
        <v>2</v>
      </c>
      <c r="M1543" s="91">
        <v>2</v>
      </c>
      <c r="N1543" s="90"/>
      <c r="O1543" s="91">
        <v>77</v>
      </c>
      <c r="P1543" s="91">
        <v>3</v>
      </c>
      <c r="Q1543" s="90"/>
      <c r="R1543" s="91">
        <v>0</v>
      </c>
      <c r="S1543" s="91">
        <v>0</v>
      </c>
      <c r="T1543" s="90">
        <v>2</v>
      </c>
      <c r="U1543" s="91">
        <v>269</v>
      </c>
      <c r="V1543" s="91">
        <v>63</v>
      </c>
    </row>
    <row r="1544" spans="1:22">
      <c r="A1544" s="92" t="s">
        <v>1199</v>
      </c>
      <c r="B1544" s="16" t="str">
        <f>VLOOKUP(A1544,'Planning Periods'!$E$2:$N$540,10,FALSE)</f>
        <v>12/31/2015 - 12/31/2023</v>
      </c>
      <c r="C1544" s="91">
        <v>2017</v>
      </c>
      <c r="D1544" s="91" t="str">
        <f t="shared" si="22"/>
        <v>Parlier 2017</v>
      </c>
      <c r="E1544" s="91">
        <v>110</v>
      </c>
      <c r="F1544" s="363">
        <v>7</v>
      </c>
      <c r="G1544" s="91">
        <v>4</v>
      </c>
      <c r="H1544" s="91">
        <v>3</v>
      </c>
      <c r="I1544" s="90"/>
      <c r="J1544" s="91">
        <v>82</v>
      </c>
      <c r="K1544" s="363">
        <v>27</v>
      </c>
      <c r="L1544" s="91">
        <v>17</v>
      </c>
      <c r="M1544" s="91">
        <v>10</v>
      </c>
      <c r="N1544" s="90"/>
      <c r="O1544" s="91">
        <v>77</v>
      </c>
      <c r="P1544" s="91">
        <v>0</v>
      </c>
      <c r="Q1544" s="90"/>
      <c r="R1544" s="91">
        <v>0</v>
      </c>
      <c r="S1544" s="91">
        <v>0</v>
      </c>
      <c r="T1544" s="90">
        <v>10</v>
      </c>
      <c r="U1544" s="91">
        <v>269</v>
      </c>
      <c r="V1544" s="91">
        <v>34</v>
      </c>
    </row>
    <row r="1545" spans="1:22">
      <c r="A1545" s="92" t="s">
        <v>776</v>
      </c>
      <c r="B1545" s="16"/>
      <c r="C1545" s="91">
        <v>2013</v>
      </c>
      <c r="D1545" s="91" t="str">
        <f t="shared" si="22"/>
        <v>Pasadena 2013</v>
      </c>
      <c r="E1545" s="91" t="s">
        <v>1307</v>
      </c>
      <c r="F1545" s="363" t="s">
        <v>1307</v>
      </c>
      <c r="G1545" s="91" t="s">
        <v>1307</v>
      </c>
      <c r="H1545" s="91" t="s">
        <v>1307</v>
      </c>
      <c r="I1545" s="90"/>
      <c r="J1545" s="91" t="s">
        <v>1307</v>
      </c>
      <c r="K1545" s="363" t="s">
        <v>1307</v>
      </c>
      <c r="L1545" s="91" t="s">
        <v>1307</v>
      </c>
      <c r="M1545" s="91" t="s">
        <v>1307</v>
      </c>
      <c r="N1545" s="90"/>
      <c r="O1545" s="91" t="s">
        <v>1307</v>
      </c>
      <c r="P1545" s="91" t="s">
        <v>1307</v>
      </c>
      <c r="Q1545" s="90"/>
      <c r="R1545" s="91" t="s">
        <v>1307</v>
      </c>
      <c r="S1545" s="91" t="s">
        <v>1307</v>
      </c>
      <c r="T1545" s="90" t="s">
        <v>1307</v>
      </c>
      <c r="U1545" s="91" t="s">
        <v>1307</v>
      </c>
      <c r="V1545" s="91" t="s">
        <v>1307</v>
      </c>
    </row>
    <row r="1546" spans="1:22">
      <c r="A1546" s="92" t="s">
        <v>776</v>
      </c>
      <c r="B1546" s="16" t="str">
        <f>VLOOKUP(A1546,'Planning Periods'!$E$2:$N$540,10,FALSE)</f>
        <v>10/15/2021 - 10/15/2029</v>
      </c>
      <c r="C1546" s="91">
        <v>2014</v>
      </c>
      <c r="D1546" s="91" t="str">
        <f t="shared" si="22"/>
        <v>Pasadena 2014</v>
      </c>
      <c r="E1546" s="91">
        <v>340</v>
      </c>
      <c r="F1546" s="363">
        <v>30</v>
      </c>
      <c r="G1546" s="91">
        <v>30</v>
      </c>
      <c r="H1546" s="91">
        <v>0</v>
      </c>
      <c r="I1546" s="90"/>
      <c r="J1546" s="91">
        <v>207</v>
      </c>
      <c r="K1546" s="363">
        <v>4</v>
      </c>
      <c r="L1546" s="91">
        <v>4</v>
      </c>
      <c r="M1546" s="91">
        <v>0</v>
      </c>
      <c r="N1546" s="90"/>
      <c r="O1546" s="91">
        <v>224</v>
      </c>
      <c r="P1546" s="91">
        <v>17</v>
      </c>
      <c r="Q1546" s="90"/>
      <c r="R1546" s="91">
        <v>561</v>
      </c>
      <c r="S1546" s="91">
        <v>487</v>
      </c>
      <c r="T1546" s="90">
        <v>0</v>
      </c>
      <c r="U1546" s="91">
        <v>1332</v>
      </c>
      <c r="V1546" s="91">
        <v>538</v>
      </c>
    </row>
    <row r="1547" spans="1:22">
      <c r="A1547" s="92" t="s">
        <v>776</v>
      </c>
      <c r="B1547" s="16" t="str">
        <f>VLOOKUP(A1547,'Planning Periods'!$E$2:$N$540,10,FALSE)</f>
        <v>10/15/2021 - 10/15/2029</v>
      </c>
      <c r="C1547" s="91">
        <v>2015</v>
      </c>
      <c r="D1547" s="91" t="str">
        <f t="shared" si="22"/>
        <v>Pasadena 2015</v>
      </c>
      <c r="E1547" s="91">
        <v>340</v>
      </c>
      <c r="F1547" s="363">
        <v>104</v>
      </c>
      <c r="G1547" s="91">
        <v>104</v>
      </c>
      <c r="H1547" s="91">
        <v>0</v>
      </c>
      <c r="I1547" s="90"/>
      <c r="J1547" s="91">
        <v>207</v>
      </c>
      <c r="K1547" s="363">
        <v>0</v>
      </c>
      <c r="L1547" s="91">
        <v>0</v>
      </c>
      <c r="M1547" s="91">
        <v>0</v>
      </c>
      <c r="N1547" s="90"/>
      <c r="O1547" s="91">
        <v>224</v>
      </c>
      <c r="P1547" s="91">
        <v>10</v>
      </c>
      <c r="Q1547" s="90"/>
      <c r="R1547" s="91">
        <v>561</v>
      </c>
      <c r="S1547" s="91">
        <v>508</v>
      </c>
      <c r="T1547" s="90">
        <v>0</v>
      </c>
      <c r="U1547" s="91">
        <v>1332</v>
      </c>
      <c r="V1547" s="91">
        <v>622</v>
      </c>
    </row>
    <row r="1548" spans="1:22">
      <c r="A1548" s="92" t="s">
        <v>776</v>
      </c>
      <c r="B1548" s="16" t="str">
        <f>VLOOKUP(A1548,'Planning Periods'!$E$2:$N$540,10,FALSE)</f>
        <v>10/15/2021 - 10/15/2029</v>
      </c>
      <c r="C1548" s="91">
        <v>2016</v>
      </c>
      <c r="D1548" s="91" t="str">
        <f t="shared" si="22"/>
        <v>Pasadena 2016</v>
      </c>
      <c r="E1548" s="91">
        <v>340</v>
      </c>
      <c r="F1548" s="363">
        <v>1</v>
      </c>
      <c r="G1548" s="91">
        <v>1</v>
      </c>
      <c r="H1548" s="91">
        <v>0</v>
      </c>
      <c r="I1548" s="90"/>
      <c r="J1548" s="91">
        <v>207</v>
      </c>
      <c r="K1548" s="363">
        <v>34</v>
      </c>
      <c r="L1548" s="91">
        <v>34</v>
      </c>
      <c r="M1548" s="91">
        <v>0</v>
      </c>
      <c r="N1548" s="90"/>
      <c r="O1548" s="91">
        <v>224</v>
      </c>
      <c r="P1548" s="91">
        <v>18</v>
      </c>
      <c r="Q1548" s="90"/>
      <c r="R1548" s="91">
        <v>561</v>
      </c>
      <c r="S1548" s="91">
        <v>357</v>
      </c>
      <c r="T1548" s="90">
        <v>0</v>
      </c>
      <c r="U1548" s="91">
        <v>1332</v>
      </c>
      <c r="V1548" s="91">
        <v>410</v>
      </c>
    </row>
    <row r="1549" spans="1:22">
      <c r="A1549" s="92" t="s">
        <v>776</v>
      </c>
      <c r="B1549" s="16" t="str">
        <f>VLOOKUP(A1549,'Planning Periods'!$E$2:$N$540,10,FALSE)</f>
        <v>10/15/2021 - 10/15/2029</v>
      </c>
      <c r="C1549" s="91">
        <v>2017</v>
      </c>
      <c r="D1549" s="91" t="str">
        <f t="shared" si="22"/>
        <v>Pasadena 2017</v>
      </c>
      <c r="E1549" s="91">
        <v>340</v>
      </c>
      <c r="F1549" s="363">
        <v>9</v>
      </c>
      <c r="G1549" s="91">
        <v>9</v>
      </c>
      <c r="H1549" s="91">
        <v>0</v>
      </c>
      <c r="I1549" s="90"/>
      <c r="J1549" s="91">
        <v>207</v>
      </c>
      <c r="K1549" s="363">
        <v>0</v>
      </c>
      <c r="L1549" s="91">
        <v>0</v>
      </c>
      <c r="M1549" s="91">
        <v>0</v>
      </c>
      <c r="N1549" s="90"/>
      <c r="O1549" s="91">
        <v>224</v>
      </c>
      <c r="P1549" s="91">
        <v>0</v>
      </c>
      <c r="Q1549" s="90"/>
      <c r="R1549" s="91">
        <v>561</v>
      </c>
      <c r="S1549" s="91">
        <v>213</v>
      </c>
      <c r="T1549" s="90">
        <v>0</v>
      </c>
      <c r="U1549" s="91">
        <v>1332</v>
      </c>
      <c r="V1549" s="91">
        <v>222</v>
      </c>
    </row>
    <row r="1550" spans="1:22">
      <c r="A1550" s="92" t="s">
        <v>779</v>
      </c>
      <c r="B1550" s="16" t="str">
        <f>VLOOKUP(A1550,'Planning Periods'!$E$2:$N$540,10,FALSE)</f>
        <v>01/01/2021 - 12/31/2028</v>
      </c>
      <c r="C1550" s="91">
        <v>2014</v>
      </c>
      <c r="D1550" s="91" t="str">
        <f t="shared" si="22"/>
        <v>Paso Robles 2014</v>
      </c>
      <c r="E1550" s="91">
        <v>123</v>
      </c>
      <c r="F1550" s="363">
        <v>56</v>
      </c>
      <c r="G1550" s="91">
        <v>56</v>
      </c>
      <c r="H1550" s="91">
        <v>0</v>
      </c>
      <c r="I1550" s="90"/>
      <c r="J1550" s="91">
        <v>77</v>
      </c>
      <c r="K1550" s="363">
        <v>24</v>
      </c>
      <c r="L1550" s="91">
        <v>24</v>
      </c>
      <c r="M1550" s="91">
        <v>0</v>
      </c>
      <c r="N1550" s="90"/>
      <c r="O1550" s="91">
        <v>87</v>
      </c>
      <c r="P1550" s="91">
        <v>2</v>
      </c>
      <c r="Q1550" s="90"/>
      <c r="R1550" s="91">
        <v>205</v>
      </c>
      <c r="S1550" s="91">
        <v>54</v>
      </c>
      <c r="T1550" s="90">
        <v>0</v>
      </c>
      <c r="U1550" s="91">
        <v>492</v>
      </c>
      <c r="V1550" s="91">
        <v>136</v>
      </c>
    </row>
    <row r="1551" spans="1:22">
      <c r="A1551" s="92" t="s">
        <v>779</v>
      </c>
      <c r="B1551" s="16" t="str">
        <f>VLOOKUP(A1551,'Planning Periods'!$E$2:$N$540,10,FALSE)</f>
        <v>01/01/2021 - 12/31/2028</v>
      </c>
      <c r="C1551" s="91">
        <v>2015</v>
      </c>
      <c r="D1551" s="91" t="str">
        <f t="shared" si="22"/>
        <v>Paso Robles 2015</v>
      </c>
      <c r="E1551" s="91">
        <v>123</v>
      </c>
      <c r="F1551" s="363">
        <v>49</v>
      </c>
      <c r="G1551" s="91">
        <v>49</v>
      </c>
      <c r="H1551" s="91">
        <v>0</v>
      </c>
      <c r="I1551" s="90"/>
      <c r="J1551" s="91">
        <v>77</v>
      </c>
      <c r="K1551" s="363">
        <v>20</v>
      </c>
      <c r="L1551" s="91">
        <v>20</v>
      </c>
      <c r="M1551" s="91">
        <v>0</v>
      </c>
      <c r="N1551" s="90"/>
      <c r="O1551" s="91">
        <v>87</v>
      </c>
      <c r="P1551" s="91">
        <v>23</v>
      </c>
      <c r="Q1551" s="90"/>
      <c r="R1551" s="91">
        <v>205</v>
      </c>
      <c r="S1551" s="91">
        <v>61</v>
      </c>
      <c r="T1551" s="90">
        <v>0</v>
      </c>
      <c r="U1551" s="91">
        <v>492</v>
      </c>
      <c r="V1551" s="91">
        <v>153</v>
      </c>
    </row>
    <row r="1552" spans="1:22">
      <c r="A1552" s="92" t="s">
        <v>779</v>
      </c>
      <c r="B1552" s="16" t="str">
        <f>VLOOKUP(A1552,'Planning Periods'!$E$2:$N$540,10,FALSE)</f>
        <v>01/01/2021 - 12/31/2028</v>
      </c>
      <c r="C1552" s="91">
        <v>2016</v>
      </c>
      <c r="D1552" s="91" t="str">
        <f t="shared" si="22"/>
        <v>Paso Robles 2016</v>
      </c>
      <c r="E1552" s="91">
        <v>123</v>
      </c>
      <c r="F1552" s="363">
        <v>0</v>
      </c>
      <c r="G1552" s="91">
        <v>0</v>
      </c>
      <c r="H1552" s="91">
        <v>0</v>
      </c>
      <c r="I1552" s="90"/>
      <c r="J1552" s="91">
        <v>77</v>
      </c>
      <c r="K1552" s="363">
        <v>0</v>
      </c>
      <c r="L1552" s="91">
        <v>0</v>
      </c>
      <c r="M1552" s="91">
        <v>0</v>
      </c>
      <c r="N1552" s="90"/>
      <c r="O1552" s="91">
        <v>87</v>
      </c>
      <c r="P1552" s="91">
        <v>21</v>
      </c>
      <c r="Q1552" s="90"/>
      <c r="R1552" s="91">
        <v>205</v>
      </c>
      <c r="S1552" s="91">
        <v>44</v>
      </c>
      <c r="T1552" s="90">
        <v>0</v>
      </c>
      <c r="U1552" s="91">
        <v>492</v>
      </c>
      <c r="V1552" s="91">
        <v>65</v>
      </c>
    </row>
    <row r="1553" spans="1:22">
      <c r="A1553" s="92" t="s">
        <v>779</v>
      </c>
      <c r="B1553" s="16" t="str">
        <f>VLOOKUP(A1553,'Planning Periods'!$E$2:$N$540,10,FALSE)</f>
        <v>01/01/2021 - 12/31/2028</v>
      </c>
      <c r="C1553" s="91">
        <v>2017</v>
      </c>
      <c r="D1553" s="91" t="str">
        <f t="shared" si="22"/>
        <v>Paso Robles 2017</v>
      </c>
      <c r="E1553" s="91">
        <v>123</v>
      </c>
      <c r="F1553" s="363">
        <v>52</v>
      </c>
      <c r="G1553" s="91">
        <v>52</v>
      </c>
      <c r="H1553" s="91">
        <v>0</v>
      </c>
      <c r="I1553" s="90"/>
      <c r="J1553" s="91">
        <v>77</v>
      </c>
      <c r="K1553" s="363">
        <v>23</v>
      </c>
      <c r="L1553" s="91">
        <v>23</v>
      </c>
      <c r="M1553" s="91">
        <v>0</v>
      </c>
      <c r="N1553" s="90"/>
      <c r="O1553" s="91">
        <v>87</v>
      </c>
      <c r="P1553" s="91">
        <v>150</v>
      </c>
      <c r="Q1553" s="90"/>
      <c r="R1553" s="91">
        <v>205</v>
      </c>
      <c r="S1553" s="91">
        <v>17</v>
      </c>
      <c r="T1553" s="90">
        <v>0</v>
      </c>
      <c r="U1553" s="91">
        <v>492</v>
      </c>
      <c r="V1553" s="91">
        <v>242</v>
      </c>
    </row>
    <row r="1554" spans="1:22">
      <c r="A1554" t="s">
        <v>1925</v>
      </c>
      <c r="B1554" s="16" t="str">
        <f>VLOOKUP(A1554,'Planning Periods'!$E$2:$N$540,10,FALSE)</f>
        <v>12/31/2015 - 12/31/2023</v>
      </c>
      <c r="C1554" s="91">
        <v>2014</v>
      </c>
      <c r="D1554" s="91" t="str">
        <f t="shared" si="22"/>
        <v>Patterson 2014</v>
      </c>
      <c r="E1554" s="363" t="s">
        <v>1307</v>
      </c>
      <c r="F1554" s="363" t="s">
        <v>1307</v>
      </c>
      <c r="G1554" s="363" t="s">
        <v>1307</v>
      </c>
      <c r="H1554" s="363" t="s">
        <v>1307</v>
      </c>
      <c r="I1554" s="363">
        <v>0</v>
      </c>
      <c r="J1554" s="363" t="s">
        <v>1307</v>
      </c>
      <c r="K1554" s="363" t="s">
        <v>1307</v>
      </c>
      <c r="L1554" s="363" t="s">
        <v>1307</v>
      </c>
      <c r="M1554" s="363" t="s">
        <v>1307</v>
      </c>
      <c r="N1554" s="363">
        <v>0</v>
      </c>
      <c r="O1554" s="363" t="s">
        <v>1307</v>
      </c>
      <c r="P1554" s="363" t="s">
        <v>1307</v>
      </c>
      <c r="Q1554" s="363"/>
      <c r="R1554" s="363" t="s">
        <v>1307</v>
      </c>
      <c r="S1554" s="363" t="s">
        <v>1307</v>
      </c>
      <c r="T1554" s="363" t="s">
        <v>1307</v>
      </c>
      <c r="U1554" s="363" t="s">
        <v>1307</v>
      </c>
      <c r="V1554" s="363" t="s">
        <v>1307</v>
      </c>
    </row>
    <row r="1555" spans="1:22">
      <c r="A1555" t="s">
        <v>1925</v>
      </c>
      <c r="B1555" s="16" t="str">
        <f>VLOOKUP(A1555,'Planning Periods'!$E$2:$N$540,10,FALSE)</f>
        <v>12/31/2015 - 12/31/2023</v>
      </c>
      <c r="C1555" s="91">
        <v>2015</v>
      </c>
      <c r="D1555" s="91" t="str">
        <f t="shared" si="22"/>
        <v>Patterson 2015</v>
      </c>
      <c r="E1555" t="s">
        <v>1307</v>
      </c>
      <c r="F1555" t="s">
        <v>1307</v>
      </c>
      <c r="G1555" t="s">
        <v>1307</v>
      </c>
      <c r="H1555" t="s">
        <v>1307</v>
      </c>
      <c r="J1555" t="s">
        <v>1307</v>
      </c>
      <c r="K1555" t="s">
        <v>1307</v>
      </c>
      <c r="L1555" t="s">
        <v>1307</v>
      </c>
      <c r="M1555" t="s">
        <v>1307</v>
      </c>
      <c r="O1555" t="s">
        <v>1307</v>
      </c>
      <c r="P1555" t="s">
        <v>1307</v>
      </c>
      <c r="R1555" t="s">
        <v>1307</v>
      </c>
      <c r="S1555" t="s">
        <v>1307</v>
      </c>
      <c r="T1555" t="s">
        <v>1307</v>
      </c>
      <c r="U1555" t="s">
        <v>1307</v>
      </c>
      <c r="V1555" t="s">
        <v>1307</v>
      </c>
    </row>
    <row r="1556" spans="1:22">
      <c r="A1556" t="s">
        <v>1925</v>
      </c>
      <c r="B1556" s="16" t="str">
        <f>VLOOKUP(A1556,'Planning Periods'!$E$2:$N$540,10,FALSE)</f>
        <v>12/31/2015 - 12/31/2023</v>
      </c>
      <c r="C1556" s="91">
        <v>2016</v>
      </c>
      <c r="D1556" s="91" t="str">
        <f t="shared" si="22"/>
        <v>Patterson 2016</v>
      </c>
      <c r="E1556" t="s">
        <v>1307</v>
      </c>
      <c r="F1556" t="s">
        <v>1307</v>
      </c>
      <c r="G1556" t="s">
        <v>1307</v>
      </c>
      <c r="H1556" t="s">
        <v>1307</v>
      </c>
      <c r="J1556" t="s">
        <v>1307</v>
      </c>
      <c r="K1556" t="s">
        <v>1307</v>
      </c>
      <c r="L1556" t="s">
        <v>1307</v>
      </c>
      <c r="M1556" t="s">
        <v>1307</v>
      </c>
      <c r="O1556" t="s">
        <v>1307</v>
      </c>
      <c r="P1556" t="s">
        <v>1307</v>
      </c>
      <c r="R1556" t="s">
        <v>1307</v>
      </c>
      <c r="S1556" t="s">
        <v>1307</v>
      </c>
      <c r="T1556" t="s">
        <v>1307</v>
      </c>
      <c r="U1556" t="s">
        <v>1307</v>
      </c>
      <c r="V1556" t="s">
        <v>1307</v>
      </c>
    </row>
    <row r="1557" spans="1:22">
      <c r="A1557" t="s">
        <v>1925</v>
      </c>
      <c r="B1557" s="16" t="str">
        <f>VLOOKUP(A1557,'Planning Periods'!$E$2:$N$540,10,FALSE)</f>
        <v>12/31/2015 - 12/31/2023</v>
      </c>
      <c r="C1557" s="91">
        <v>2017</v>
      </c>
      <c r="D1557" s="91" t="str">
        <f t="shared" si="22"/>
        <v>Patterson 2017</v>
      </c>
      <c r="E1557" t="s">
        <v>1307</v>
      </c>
      <c r="F1557" t="s">
        <v>1307</v>
      </c>
      <c r="G1557" t="s">
        <v>1307</v>
      </c>
      <c r="H1557" t="s">
        <v>1307</v>
      </c>
      <c r="J1557" t="s">
        <v>1307</v>
      </c>
      <c r="K1557" t="s">
        <v>1307</v>
      </c>
      <c r="L1557" t="s">
        <v>1307</v>
      </c>
      <c r="M1557" t="s">
        <v>1307</v>
      </c>
      <c r="O1557" t="s">
        <v>1307</v>
      </c>
      <c r="P1557" t="s">
        <v>1307</v>
      </c>
      <c r="R1557" t="s">
        <v>1307</v>
      </c>
      <c r="S1557" t="s">
        <v>1307</v>
      </c>
      <c r="T1557" t="s">
        <v>1307</v>
      </c>
      <c r="U1557" t="s">
        <v>1307</v>
      </c>
      <c r="V1557" t="s">
        <v>1307</v>
      </c>
    </row>
    <row r="1558" spans="1:22">
      <c r="A1558" s="92" t="s">
        <v>787</v>
      </c>
      <c r="B1558" s="16"/>
      <c r="C1558" s="91">
        <v>2013</v>
      </c>
      <c r="D1558" s="91" t="str">
        <f t="shared" si="22"/>
        <v>Perris 2013</v>
      </c>
      <c r="E1558" t="s">
        <v>1307</v>
      </c>
      <c r="F1558" t="s">
        <v>1307</v>
      </c>
      <c r="G1558" t="s">
        <v>1307</v>
      </c>
      <c r="H1558" t="s">
        <v>1307</v>
      </c>
      <c r="J1558" t="s">
        <v>1307</v>
      </c>
      <c r="K1558" t="s">
        <v>1307</v>
      </c>
      <c r="L1558" t="s">
        <v>1307</v>
      </c>
      <c r="M1558" t="s">
        <v>1307</v>
      </c>
      <c r="O1558" t="s">
        <v>1307</v>
      </c>
      <c r="P1558" t="s">
        <v>1307</v>
      </c>
      <c r="R1558" t="s">
        <v>1307</v>
      </c>
      <c r="S1558" t="s">
        <v>1307</v>
      </c>
      <c r="T1558" t="s">
        <v>1307</v>
      </c>
      <c r="U1558" t="s">
        <v>1307</v>
      </c>
      <c r="V1558" t="s">
        <v>1307</v>
      </c>
    </row>
    <row r="1559" spans="1:22">
      <c r="A1559" s="92" t="s">
        <v>787</v>
      </c>
      <c r="B1559" s="16" t="str">
        <f>VLOOKUP(A1559,'Planning Periods'!$E$2:$N$540,10,FALSE)</f>
        <v>10/15/2021 - 10/15/2029</v>
      </c>
      <c r="C1559" s="91">
        <v>2014</v>
      </c>
      <c r="D1559" s="91" t="str">
        <f t="shared" si="22"/>
        <v>Perris 2014</v>
      </c>
      <c r="E1559" s="91">
        <v>1026</v>
      </c>
      <c r="F1559" s="363">
        <v>359</v>
      </c>
      <c r="G1559" s="91">
        <v>359</v>
      </c>
      <c r="H1559" s="91">
        <v>0</v>
      </c>
      <c r="I1559" s="90"/>
      <c r="J1559" s="91">
        <v>681</v>
      </c>
      <c r="K1559" s="363">
        <v>0</v>
      </c>
      <c r="L1559" s="91">
        <v>0</v>
      </c>
      <c r="M1559" s="91">
        <v>0</v>
      </c>
      <c r="N1559" s="90"/>
      <c r="O1559" s="91">
        <v>759</v>
      </c>
      <c r="P1559" s="91">
        <v>222</v>
      </c>
      <c r="Q1559" s="90"/>
      <c r="R1559" s="91">
        <v>1814</v>
      </c>
      <c r="S1559" s="91">
        <v>0</v>
      </c>
      <c r="T1559" s="90">
        <v>0</v>
      </c>
      <c r="U1559" s="91">
        <v>4280</v>
      </c>
      <c r="V1559" s="91">
        <v>581</v>
      </c>
    </row>
    <row r="1560" spans="1:22">
      <c r="A1560" s="92" t="s">
        <v>787</v>
      </c>
      <c r="B1560" s="16" t="str">
        <f>VLOOKUP(A1560,'Planning Periods'!$E$2:$N$540,10,FALSE)</f>
        <v>10/15/2021 - 10/15/2029</v>
      </c>
      <c r="C1560" s="91">
        <v>2015</v>
      </c>
      <c r="D1560" s="91" t="str">
        <f t="shared" si="22"/>
        <v>Perris 2015</v>
      </c>
      <c r="E1560" s="91">
        <v>1026</v>
      </c>
      <c r="F1560" s="363">
        <v>0</v>
      </c>
      <c r="G1560" s="91">
        <v>0</v>
      </c>
      <c r="H1560" s="91">
        <v>0</v>
      </c>
      <c r="I1560" s="90"/>
      <c r="J1560" s="91">
        <v>681</v>
      </c>
      <c r="K1560" s="363">
        <v>0</v>
      </c>
      <c r="L1560" s="91">
        <v>0</v>
      </c>
      <c r="M1560" s="91">
        <v>0</v>
      </c>
      <c r="N1560" s="90"/>
      <c r="O1560" s="91">
        <v>759</v>
      </c>
      <c r="P1560" s="91">
        <v>0</v>
      </c>
      <c r="Q1560" s="90"/>
      <c r="R1560" s="91">
        <v>1814</v>
      </c>
      <c r="S1560" s="91">
        <v>222</v>
      </c>
      <c r="T1560" s="90">
        <v>0</v>
      </c>
      <c r="U1560" s="91">
        <v>4280</v>
      </c>
      <c r="V1560" s="91">
        <v>222</v>
      </c>
    </row>
    <row r="1561" spans="1:22">
      <c r="A1561" s="92" t="s">
        <v>787</v>
      </c>
      <c r="B1561" s="16" t="str">
        <f>VLOOKUP(A1561,'Planning Periods'!$E$2:$N$540,10,FALSE)</f>
        <v>10/15/2021 - 10/15/2029</v>
      </c>
      <c r="C1561" s="91">
        <v>2016</v>
      </c>
      <c r="D1561" s="91" t="str">
        <f t="shared" si="22"/>
        <v>Perris 2016</v>
      </c>
      <c r="E1561" s="91">
        <v>1026</v>
      </c>
      <c r="F1561" s="363">
        <v>0</v>
      </c>
      <c r="G1561" s="91">
        <v>0</v>
      </c>
      <c r="H1561" s="91">
        <v>0</v>
      </c>
      <c r="I1561" s="90"/>
      <c r="J1561" s="91">
        <v>681</v>
      </c>
      <c r="K1561" s="363">
        <v>0</v>
      </c>
      <c r="L1561" s="91">
        <v>0</v>
      </c>
      <c r="M1561" s="91">
        <v>0</v>
      </c>
      <c r="N1561" s="90"/>
      <c r="O1561" s="91">
        <v>759</v>
      </c>
      <c r="P1561" s="91">
        <v>0</v>
      </c>
      <c r="Q1561" s="90"/>
      <c r="R1561" s="91">
        <v>1814</v>
      </c>
      <c r="S1561" s="91">
        <v>701</v>
      </c>
      <c r="T1561" s="90">
        <v>0</v>
      </c>
      <c r="U1561" s="91">
        <v>4280</v>
      </c>
      <c r="V1561" s="91">
        <v>701</v>
      </c>
    </row>
    <row r="1562" spans="1:22">
      <c r="A1562" s="92" t="s">
        <v>787</v>
      </c>
      <c r="B1562" s="16" t="str">
        <f>VLOOKUP(A1562,'Planning Periods'!$E$2:$N$540,10,FALSE)</f>
        <v>10/15/2021 - 10/15/2029</v>
      </c>
      <c r="C1562" s="91">
        <v>2017</v>
      </c>
      <c r="D1562" s="91" t="str">
        <f t="shared" si="22"/>
        <v>Perris 2017</v>
      </c>
      <c r="E1562" s="91">
        <v>1026</v>
      </c>
      <c r="F1562" s="363">
        <v>0</v>
      </c>
      <c r="G1562" s="91">
        <v>0</v>
      </c>
      <c r="H1562" s="91">
        <v>0</v>
      </c>
      <c r="I1562" s="90"/>
      <c r="J1562" s="91">
        <v>681</v>
      </c>
      <c r="K1562" s="363">
        <v>0</v>
      </c>
      <c r="L1562" s="91">
        <v>0</v>
      </c>
      <c r="M1562" s="91">
        <v>0</v>
      </c>
      <c r="N1562" s="90"/>
      <c r="O1562" s="91">
        <v>759</v>
      </c>
      <c r="P1562" s="91">
        <v>0</v>
      </c>
      <c r="Q1562" s="90"/>
      <c r="R1562" s="91">
        <v>1814</v>
      </c>
      <c r="S1562" s="91">
        <v>0</v>
      </c>
      <c r="T1562" s="90">
        <v>0</v>
      </c>
      <c r="U1562" s="91">
        <v>4280</v>
      </c>
      <c r="V1562" s="91">
        <v>0</v>
      </c>
    </row>
    <row r="1563" spans="1:22">
      <c r="A1563" s="92" t="s">
        <v>1198</v>
      </c>
      <c r="B1563" s="16" t="str">
        <f>VLOOKUP(A1563,'Planning Periods'!$E$2:$N$540,10,FALSE)</f>
        <v>01/31/2023 - 01/31/2031</v>
      </c>
      <c r="C1563" s="91">
        <v>2014</v>
      </c>
      <c r="D1563" s="91" t="str">
        <f t="shared" si="22"/>
        <v>Petaluma 2014</v>
      </c>
      <c r="E1563" s="91" t="s">
        <v>1307</v>
      </c>
      <c r="F1563" s="363" t="s">
        <v>1307</v>
      </c>
      <c r="G1563" s="91" t="s">
        <v>1307</v>
      </c>
      <c r="H1563" s="91" t="s">
        <v>1307</v>
      </c>
      <c r="I1563" s="90"/>
      <c r="J1563" s="91" t="s">
        <v>1307</v>
      </c>
      <c r="K1563" s="363" t="s">
        <v>1307</v>
      </c>
      <c r="L1563" s="91" t="s">
        <v>1307</v>
      </c>
      <c r="M1563" s="91" t="s">
        <v>1307</v>
      </c>
      <c r="N1563" s="90"/>
      <c r="O1563" s="91" t="s">
        <v>1307</v>
      </c>
      <c r="P1563" s="91" t="s">
        <v>1307</v>
      </c>
      <c r="Q1563" s="90"/>
      <c r="R1563" s="91" t="s">
        <v>1307</v>
      </c>
      <c r="S1563" s="91" t="s">
        <v>1307</v>
      </c>
      <c r="T1563" s="90" t="s">
        <v>1307</v>
      </c>
      <c r="U1563" s="91" t="s">
        <v>1307</v>
      </c>
      <c r="V1563" s="91" t="s">
        <v>1307</v>
      </c>
    </row>
    <row r="1564" spans="1:22">
      <c r="A1564" s="92" t="s">
        <v>1198</v>
      </c>
      <c r="B1564" s="16" t="str">
        <f>VLOOKUP(A1564,'Planning Periods'!$E$2:$N$540,10,FALSE)</f>
        <v>01/31/2023 - 01/31/2031</v>
      </c>
      <c r="C1564" s="91">
        <v>2015</v>
      </c>
      <c r="D1564" s="91" t="str">
        <f t="shared" si="22"/>
        <v>Petaluma 2015</v>
      </c>
      <c r="E1564" s="91">
        <v>199</v>
      </c>
      <c r="F1564" s="363">
        <v>0</v>
      </c>
      <c r="G1564" s="91">
        <v>0</v>
      </c>
      <c r="H1564" s="91">
        <v>0</v>
      </c>
      <c r="I1564" s="90"/>
      <c r="J1564" s="91">
        <v>103</v>
      </c>
      <c r="K1564" s="363">
        <v>0</v>
      </c>
      <c r="L1564" s="91">
        <v>0</v>
      </c>
      <c r="M1564" s="91">
        <v>0</v>
      </c>
      <c r="N1564" s="90"/>
      <c r="O1564" s="91">
        <v>121</v>
      </c>
      <c r="P1564" s="91">
        <v>7</v>
      </c>
      <c r="Q1564" s="90"/>
      <c r="R1564" s="91">
        <v>322</v>
      </c>
      <c r="S1564" s="91">
        <v>235</v>
      </c>
      <c r="T1564" s="90">
        <v>0</v>
      </c>
      <c r="U1564" s="91">
        <v>745</v>
      </c>
      <c r="V1564" s="91">
        <v>242</v>
      </c>
    </row>
    <row r="1565" spans="1:22">
      <c r="A1565" s="92" t="s">
        <v>1198</v>
      </c>
      <c r="B1565" s="16" t="str">
        <f>VLOOKUP(A1565,'Planning Periods'!$E$2:$N$540,10,FALSE)</f>
        <v>01/31/2023 - 01/31/2031</v>
      </c>
      <c r="C1565" s="91">
        <v>2016</v>
      </c>
      <c r="D1565" s="91" t="str">
        <f t="shared" ref="D1565:D1632" si="23">CONCATENATE(A1565," ",C1565)</f>
        <v>Petaluma 2016</v>
      </c>
      <c r="E1565" s="91">
        <v>199</v>
      </c>
      <c r="F1565" s="363">
        <v>0</v>
      </c>
      <c r="G1565" s="91">
        <v>0</v>
      </c>
      <c r="H1565" s="91">
        <v>0</v>
      </c>
      <c r="I1565" s="90"/>
      <c r="J1565" s="91">
        <v>103</v>
      </c>
      <c r="K1565" s="363">
        <v>0</v>
      </c>
      <c r="L1565" s="91">
        <v>0</v>
      </c>
      <c r="M1565" s="91">
        <v>0</v>
      </c>
      <c r="N1565" s="90"/>
      <c r="O1565" s="91">
        <v>121</v>
      </c>
      <c r="P1565" s="91">
        <v>8</v>
      </c>
      <c r="Q1565" s="90"/>
      <c r="R1565" s="91">
        <v>322</v>
      </c>
      <c r="S1565" s="91">
        <v>206</v>
      </c>
      <c r="T1565" s="90">
        <v>0</v>
      </c>
      <c r="U1565" s="91">
        <v>745</v>
      </c>
      <c r="V1565" s="91">
        <v>214</v>
      </c>
    </row>
    <row r="1566" spans="1:22">
      <c r="A1566" s="92" t="s">
        <v>1198</v>
      </c>
      <c r="B1566" s="16" t="str">
        <f>VLOOKUP(A1566,'Planning Periods'!$E$2:$N$540,10,FALSE)</f>
        <v>01/31/2023 - 01/31/2031</v>
      </c>
      <c r="C1566" s="91">
        <v>2017</v>
      </c>
      <c r="D1566" s="91" t="str">
        <f t="shared" si="23"/>
        <v>Petaluma 2017</v>
      </c>
      <c r="E1566" s="91">
        <v>199</v>
      </c>
      <c r="F1566" s="363">
        <v>9</v>
      </c>
      <c r="G1566" s="91">
        <v>9</v>
      </c>
      <c r="H1566" s="91">
        <v>0</v>
      </c>
      <c r="I1566" s="90"/>
      <c r="J1566" s="91">
        <v>103</v>
      </c>
      <c r="K1566" s="363">
        <v>14</v>
      </c>
      <c r="L1566" s="91">
        <v>14</v>
      </c>
      <c r="M1566" s="91">
        <v>0</v>
      </c>
      <c r="N1566" s="90"/>
      <c r="O1566" s="91">
        <v>121</v>
      </c>
      <c r="P1566" s="91">
        <v>9</v>
      </c>
      <c r="Q1566" s="90"/>
      <c r="R1566" s="91">
        <v>322</v>
      </c>
      <c r="S1566" s="91">
        <v>150</v>
      </c>
      <c r="T1566" s="90">
        <v>0</v>
      </c>
      <c r="U1566" s="91">
        <v>745</v>
      </c>
      <c r="V1566" s="91">
        <v>182</v>
      </c>
    </row>
    <row r="1567" spans="1:22">
      <c r="A1567" t="s">
        <v>796</v>
      </c>
      <c r="B1567" s="16"/>
      <c r="C1567" s="91">
        <v>2013</v>
      </c>
      <c r="D1567" s="91" t="str">
        <f t="shared" si="23"/>
        <v>Pico Rivera 2013</v>
      </c>
      <c r="E1567" s="91" t="s">
        <v>1307</v>
      </c>
      <c r="F1567" s="363" t="s">
        <v>1307</v>
      </c>
      <c r="G1567" s="91" t="s">
        <v>1307</v>
      </c>
      <c r="H1567" s="91" t="s">
        <v>1307</v>
      </c>
      <c r="I1567" s="90"/>
      <c r="J1567" s="91" t="s">
        <v>1307</v>
      </c>
      <c r="K1567" s="363" t="s">
        <v>1307</v>
      </c>
      <c r="L1567" s="91" t="s">
        <v>1307</v>
      </c>
      <c r="M1567" s="91" t="s">
        <v>1307</v>
      </c>
      <c r="N1567" s="90"/>
      <c r="O1567" s="91" t="s">
        <v>1307</v>
      </c>
      <c r="P1567" s="91" t="s">
        <v>1307</v>
      </c>
      <c r="Q1567" s="90"/>
      <c r="R1567" s="91" t="s">
        <v>1307</v>
      </c>
      <c r="S1567" s="91" t="s">
        <v>1307</v>
      </c>
      <c r="T1567" s="90" t="s">
        <v>1307</v>
      </c>
      <c r="U1567" s="91" t="s">
        <v>1307</v>
      </c>
      <c r="V1567" s="91" t="s">
        <v>1307</v>
      </c>
    </row>
    <row r="1568" spans="1:22">
      <c r="A1568" t="s">
        <v>796</v>
      </c>
      <c r="B1568" s="16" t="str">
        <f>VLOOKUP(A1568,'Planning Periods'!$E$2:$N$540,10,FALSE)</f>
        <v>10/15/2021 - 10/15/2029</v>
      </c>
      <c r="C1568" s="91">
        <v>2014</v>
      </c>
      <c r="D1568" s="91" t="str">
        <f t="shared" si="23"/>
        <v>Pico Rivera 2014</v>
      </c>
      <c r="E1568" s="363" t="s">
        <v>1307</v>
      </c>
      <c r="F1568" s="363" t="s">
        <v>1307</v>
      </c>
      <c r="G1568" s="363" t="s">
        <v>1307</v>
      </c>
      <c r="H1568" s="363" t="s">
        <v>1307</v>
      </c>
      <c r="I1568" s="363">
        <v>0</v>
      </c>
      <c r="J1568" s="363" t="s">
        <v>1307</v>
      </c>
      <c r="K1568" s="363" t="s">
        <v>1307</v>
      </c>
      <c r="L1568" s="363" t="s">
        <v>1307</v>
      </c>
      <c r="M1568" s="363" t="s">
        <v>1307</v>
      </c>
      <c r="N1568" s="363">
        <v>0</v>
      </c>
      <c r="O1568" s="363" t="s">
        <v>1307</v>
      </c>
      <c r="P1568" s="363" t="s">
        <v>1307</v>
      </c>
      <c r="Q1568" s="363"/>
      <c r="R1568" s="363" t="s">
        <v>1307</v>
      </c>
      <c r="S1568" s="363" t="s">
        <v>1307</v>
      </c>
      <c r="T1568" s="363" t="s">
        <v>1307</v>
      </c>
      <c r="U1568" s="363" t="s">
        <v>1307</v>
      </c>
      <c r="V1568" s="363" t="s">
        <v>1307</v>
      </c>
    </row>
    <row r="1569" spans="1:22">
      <c r="A1569" t="s">
        <v>796</v>
      </c>
      <c r="B1569" s="16" t="str">
        <f>VLOOKUP(A1569,'Planning Periods'!$E$2:$N$540,10,FALSE)</f>
        <v>10/15/2021 - 10/15/2029</v>
      </c>
      <c r="C1569" s="91">
        <v>2015</v>
      </c>
      <c r="D1569" s="91" t="str">
        <f t="shared" si="23"/>
        <v>Pico Rivera 2015</v>
      </c>
      <c r="E1569" t="s">
        <v>1307</v>
      </c>
      <c r="F1569" t="s">
        <v>1307</v>
      </c>
      <c r="G1569" t="s">
        <v>1307</v>
      </c>
      <c r="H1569" t="s">
        <v>1307</v>
      </c>
      <c r="J1569" t="s">
        <v>1307</v>
      </c>
      <c r="K1569" t="s">
        <v>1307</v>
      </c>
      <c r="L1569" t="s">
        <v>1307</v>
      </c>
      <c r="M1569" t="s">
        <v>1307</v>
      </c>
      <c r="O1569" t="s">
        <v>1307</v>
      </c>
      <c r="P1569" t="s">
        <v>1307</v>
      </c>
      <c r="R1569" t="s">
        <v>1307</v>
      </c>
      <c r="S1569" t="s">
        <v>1307</v>
      </c>
      <c r="T1569" t="s">
        <v>1307</v>
      </c>
      <c r="U1569" t="s">
        <v>1307</v>
      </c>
      <c r="V1569" t="s">
        <v>1307</v>
      </c>
    </row>
    <row r="1570" spans="1:22">
      <c r="A1570" t="s">
        <v>796</v>
      </c>
      <c r="B1570" s="16" t="str">
        <f>VLOOKUP(A1570,'Planning Periods'!$E$2:$N$540,10,FALSE)</f>
        <v>10/15/2021 - 10/15/2029</v>
      </c>
      <c r="C1570" s="91">
        <v>2016</v>
      </c>
      <c r="D1570" s="91" t="str">
        <f t="shared" si="23"/>
        <v>Pico Rivera 2016</v>
      </c>
      <c r="E1570" t="s">
        <v>1307</v>
      </c>
      <c r="F1570" t="s">
        <v>1307</v>
      </c>
      <c r="G1570" t="s">
        <v>1307</v>
      </c>
      <c r="H1570" t="s">
        <v>1307</v>
      </c>
      <c r="J1570" t="s">
        <v>1307</v>
      </c>
      <c r="K1570" t="s">
        <v>1307</v>
      </c>
      <c r="L1570" t="s">
        <v>1307</v>
      </c>
      <c r="M1570" t="s">
        <v>1307</v>
      </c>
      <c r="O1570" t="s">
        <v>1307</v>
      </c>
      <c r="P1570" t="s">
        <v>1307</v>
      </c>
      <c r="R1570" t="s">
        <v>1307</v>
      </c>
      <c r="S1570" t="s">
        <v>1307</v>
      </c>
      <c r="T1570" t="s">
        <v>1307</v>
      </c>
      <c r="U1570" t="s">
        <v>1307</v>
      </c>
      <c r="V1570" t="s">
        <v>1307</v>
      </c>
    </row>
    <row r="1571" spans="1:22">
      <c r="A1571" t="s">
        <v>796</v>
      </c>
      <c r="B1571" s="16" t="str">
        <f>VLOOKUP(A1571,'Planning Periods'!$E$2:$N$540,10,FALSE)</f>
        <v>10/15/2021 - 10/15/2029</v>
      </c>
      <c r="C1571" s="91">
        <v>2017</v>
      </c>
      <c r="D1571" s="91" t="str">
        <f t="shared" si="23"/>
        <v>Pico Rivera 2017</v>
      </c>
      <c r="E1571" t="s">
        <v>1307</v>
      </c>
      <c r="F1571" t="s">
        <v>1307</v>
      </c>
      <c r="G1571" t="s">
        <v>1307</v>
      </c>
      <c r="H1571" t="s">
        <v>1307</v>
      </c>
      <c r="J1571" t="s">
        <v>1307</v>
      </c>
      <c r="K1571" t="s">
        <v>1307</v>
      </c>
      <c r="L1571" t="s">
        <v>1307</v>
      </c>
      <c r="M1571" t="s">
        <v>1307</v>
      </c>
      <c r="O1571" t="s">
        <v>1307</v>
      </c>
      <c r="P1571" t="s">
        <v>1307</v>
      </c>
      <c r="R1571" t="s">
        <v>1307</v>
      </c>
      <c r="S1571" t="s">
        <v>1307</v>
      </c>
      <c r="T1571" t="s">
        <v>1307</v>
      </c>
      <c r="U1571" t="s">
        <v>1307</v>
      </c>
      <c r="V1571" t="s">
        <v>1307</v>
      </c>
    </row>
    <row r="1572" spans="1:22">
      <c r="A1572" s="92" t="s">
        <v>1200</v>
      </c>
      <c r="B1572" s="16" t="str">
        <f>VLOOKUP(A1572,'Planning Periods'!$E$2:$N$540,10,FALSE)</f>
        <v>01/31/2023 - 01/31/2031</v>
      </c>
      <c r="C1572" s="91">
        <v>2015</v>
      </c>
      <c r="D1572" s="91" t="str">
        <f t="shared" si="23"/>
        <v>Piedmont 2015</v>
      </c>
      <c r="E1572" s="91" t="s">
        <v>1307</v>
      </c>
      <c r="F1572" s="363" t="s">
        <v>1307</v>
      </c>
      <c r="G1572" s="91" t="s">
        <v>1307</v>
      </c>
      <c r="H1572" s="91" t="s">
        <v>1307</v>
      </c>
      <c r="I1572" s="90"/>
      <c r="J1572" s="91" t="s">
        <v>1307</v>
      </c>
      <c r="K1572" s="363" t="s">
        <v>1307</v>
      </c>
      <c r="L1572" s="91" t="s">
        <v>1307</v>
      </c>
      <c r="M1572" s="91" t="s">
        <v>1307</v>
      </c>
      <c r="N1572" s="90"/>
      <c r="O1572" s="91" t="s">
        <v>1307</v>
      </c>
      <c r="P1572" s="91" t="s">
        <v>1307</v>
      </c>
      <c r="Q1572" s="90"/>
      <c r="R1572" s="91" t="s">
        <v>1307</v>
      </c>
      <c r="S1572" s="91" t="s">
        <v>1307</v>
      </c>
      <c r="T1572" s="90" t="s">
        <v>1307</v>
      </c>
      <c r="U1572" s="91" t="s">
        <v>1307</v>
      </c>
      <c r="V1572" s="91" t="s">
        <v>1307</v>
      </c>
    </row>
    <row r="1573" spans="1:22">
      <c r="A1573" s="92" t="s">
        <v>1200</v>
      </c>
      <c r="B1573" s="16" t="str">
        <f>VLOOKUP(A1573,'Planning Periods'!$E$2:$N$540,10,FALSE)</f>
        <v>01/31/2023 - 01/31/2031</v>
      </c>
      <c r="C1573" s="91">
        <v>2014</v>
      </c>
      <c r="D1573" s="91" t="str">
        <f t="shared" si="23"/>
        <v>Piedmont 2014</v>
      </c>
      <c r="E1573" s="91" t="s">
        <v>1307</v>
      </c>
      <c r="F1573" s="363" t="s">
        <v>1307</v>
      </c>
      <c r="G1573" s="91" t="s">
        <v>1307</v>
      </c>
      <c r="H1573" s="91" t="s">
        <v>1307</v>
      </c>
      <c r="I1573" s="90"/>
      <c r="J1573" s="91" t="s">
        <v>1307</v>
      </c>
      <c r="K1573" s="363" t="s">
        <v>1307</v>
      </c>
      <c r="L1573" s="91" t="s">
        <v>1307</v>
      </c>
      <c r="M1573" s="91" t="s">
        <v>1307</v>
      </c>
      <c r="N1573" s="90"/>
      <c r="O1573" s="91" t="s">
        <v>1307</v>
      </c>
      <c r="P1573" s="91" t="s">
        <v>1307</v>
      </c>
      <c r="Q1573" s="90"/>
      <c r="R1573" s="91" t="s">
        <v>1307</v>
      </c>
      <c r="S1573" s="91" t="s">
        <v>1307</v>
      </c>
      <c r="T1573" s="90" t="s">
        <v>1307</v>
      </c>
      <c r="U1573" s="91" t="s">
        <v>1307</v>
      </c>
      <c r="V1573" s="91" t="s">
        <v>1307</v>
      </c>
    </row>
    <row r="1574" spans="1:22">
      <c r="A1574" s="92" t="s">
        <v>1200</v>
      </c>
      <c r="B1574" s="16" t="str">
        <f>VLOOKUP(A1574,'Planning Periods'!$E$2:$N$540,10,FALSE)</f>
        <v>01/31/2023 - 01/31/2031</v>
      </c>
      <c r="C1574" s="91">
        <v>2016</v>
      </c>
      <c r="D1574" s="91" t="str">
        <f t="shared" si="23"/>
        <v>Piedmont 2016</v>
      </c>
      <c r="E1574" s="91">
        <v>24</v>
      </c>
      <c r="F1574" s="363">
        <v>2</v>
      </c>
      <c r="G1574" s="91">
        <v>2</v>
      </c>
      <c r="H1574" s="91">
        <v>0</v>
      </c>
      <c r="I1574" s="90"/>
      <c r="J1574" s="91">
        <v>14</v>
      </c>
      <c r="K1574" s="363">
        <v>0</v>
      </c>
      <c r="L1574" s="91">
        <v>0</v>
      </c>
      <c r="M1574" s="91">
        <v>0</v>
      </c>
      <c r="N1574" s="90"/>
      <c r="O1574" s="91">
        <v>15</v>
      </c>
      <c r="P1574" s="91">
        <v>0</v>
      </c>
      <c r="Q1574" s="90"/>
      <c r="R1574" s="91">
        <v>7</v>
      </c>
      <c r="S1574" s="91">
        <v>3</v>
      </c>
      <c r="T1574" s="90">
        <v>0</v>
      </c>
      <c r="U1574" s="91">
        <v>60</v>
      </c>
      <c r="V1574" s="91">
        <v>5</v>
      </c>
    </row>
    <row r="1575" spans="1:22">
      <c r="A1575" s="92" t="s">
        <v>1200</v>
      </c>
      <c r="B1575" s="16" t="str">
        <f>VLOOKUP(A1575,'Planning Periods'!$E$2:$N$540,10,FALSE)</f>
        <v>01/31/2023 - 01/31/2031</v>
      </c>
      <c r="C1575" s="91">
        <v>2017</v>
      </c>
      <c r="D1575" s="91" t="str">
        <f t="shared" si="23"/>
        <v>Piedmont 2017</v>
      </c>
      <c r="E1575" s="91">
        <v>24</v>
      </c>
      <c r="F1575" s="363">
        <v>1</v>
      </c>
      <c r="G1575" s="91">
        <v>1</v>
      </c>
      <c r="H1575" s="91">
        <v>0</v>
      </c>
      <c r="I1575" s="90"/>
      <c r="J1575" s="91">
        <v>14</v>
      </c>
      <c r="K1575" s="363">
        <v>2</v>
      </c>
      <c r="L1575" s="91">
        <v>0</v>
      </c>
      <c r="M1575" s="91">
        <v>2</v>
      </c>
      <c r="N1575" s="90"/>
      <c r="O1575" s="91">
        <v>15</v>
      </c>
      <c r="P1575" s="91">
        <v>3</v>
      </c>
      <c r="Q1575" s="90"/>
      <c r="R1575" s="91">
        <v>7</v>
      </c>
      <c r="S1575" s="91">
        <v>1</v>
      </c>
      <c r="T1575" s="90">
        <v>2</v>
      </c>
      <c r="U1575" s="91">
        <v>60</v>
      </c>
      <c r="V1575" s="91">
        <v>7</v>
      </c>
    </row>
    <row r="1576" spans="1:22">
      <c r="A1576" s="92" t="s">
        <v>1203</v>
      </c>
      <c r="B1576" s="16" t="str">
        <f>VLOOKUP(A1576,'Planning Periods'!$E$2:$N$540,10,FALSE)</f>
        <v>01/31/2023 - 01/31/2031</v>
      </c>
      <c r="C1576" s="91">
        <v>2014</v>
      </c>
      <c r="D1576" s="91" t="str">
        <f t="shared" si="23"/>
        <v>Pinole 2014</v>
      </c>
      <c r="E1576" s="91" t="s">
        <v>1307</v>
      </c>
      <c r="F1576" s="363" t="s">
        <v>1307</v>
      </c>
      <c r="G1576" s="91" t="s">
        <v>1307</v>
      </c>
      <c r="H1576" s="91" t="s">
        <v>1307</v>
      </c>
      <c r="I1576" s="90"/>
      <c r="J1576" s="91" t="s">
        <v>1307</v>
      </c>
      <c r="K1576" s="363" t="s">
        <v>1307</v>
      </c>
      <c r="L1576" s="91" t="s">
        <v>1307</v>
      </c>
      <c r="M1576" s="91" t="s">
        <v>1307</v>
      </c>
      <c r="N1576" s="90"/>
      <c r="O1576" s="91" t="s">
        <v>1307</v>
      </c>
      <c r="P1576" s="91" t="s">
        <v>1307</v>
      </c>
      <c r="Q1576" s="90"/>
      <c r="R1576" s="91" t="s">
        <v>1307</v>
      </c>
      <c r="S1576" s="91" t="s">
        <v>1307</v>
      </c>
      <c r="T1576" s="90" t="s">
        <v>1307</v>
      </c>
      <c r="U1576" s="91" t="s">
        <v>1307</v>
      </c>
      <c r="V1576" s="91" t="s">
        <v>1307</v>
      </c>
    </row>
    <row r="1577" spans="1:22">
      <c r="A1577" s="92" t="s">
        <v>1203</v>
      </c>
      <c r="B1577" s="16" t="str">
        <f>VLOOKUP(A1577,'Planning Periods'!$E$2:$N$540,10,FALSE)</f>
        <v>01/31/2023 - 01/31/2031</v>
      </c>
      <c r="C1577" s="91">
        <v>2015</v>
      </c>
      <c r="D1577" s="91" t="str">
        <f t="shared" si="23"/>
        <v>Pinole 2015</v>
      </c>
      <c r="E1577" s="91">
        <v>80</v>
      </c>
      <c r="F1577" s="363">
        <v>0</v>
      </c>
      <c r="G1577" s="91">
        <v>0</v>
      </c>
      <c r="H1577" s="91">
        <v>0</v>
      </c>
      <c r="I1577" s="90"/>
      <c r="J1577" s="91">
        <v>48</v>
      </c>
      <c r="K1577" s="363">
        <v>0</v>
      </c>
      <c r="L1577" s="91">
        <v>0</v>
      </c>
      <c r="M1577" s="91">
        <v>0</v>
      </c>
      <c r="N1577" s="90"/>
      <c r="O1577" s="91">
        <v>43</v>
      </c>
      <c r="P1577" s="91">
        <v>0</v>
      </c>
      <c r="Q1577" s="90"/>
      <c r="R1577" s="91">
        <v>126</v>
      </c>
      <c r="S1577" s="91">
        <v>0</v>
      </c>
      <c r="T1577" s="90">
        <v>0</v>
      </c>
      <c r="U1577" s="91">
        <v>297</v>
      </c>
      <c r="V1577" s="91">
        <v>0</v>
      </c>
    </row>
    <row r="1578" spans="1:22">
      <c r="A1578" s="92" t="s">
        <v>1203</v>
      </c>
      <c r="B1578" s="16" t="str">
        <f>VLOOKUP(A1578,'Planning Periods'!$E$2:$N$540,10,FALSE)</f>
        <v>01/31/2023 - 01/31/2031</v>
      </c>
      <c r="C1578" s="91">
        <v>2016</v>
      </c>
      <c r="D1578" s="91" t="str">
        <f t="shared" si="23"/>
        <v>Pinole 2016</v>
      </c>
      <c r="E1578" s="91">
        <v>80</v>
      </c>
      <c r="F1578" s="363">
        <v>0</v>
      </c>
      <c r="G1578" s="91">
        <v>0</v>
      </c>
      <c r="H1578" s="91">
        <v>0</v>
      </c>
      <c r="I1578" s="90"/>
      <c r="J1578" s="91">
        <v>48</v>
      </c>
      <c r="K1578" s="363">
        <v>0</v>
      </c>
      <c r="L1578" s="91">
        <v>0</v>
      </c>
      <c r="M1578" s="91">
        <v>0</v>
      </c>
      <c r="N1578" s="90"/>
      <c r="O1578" s="91">
        <v>43</v>
      </c>
      <c r="P1578" s="91">
        <v>1</v>
      </c>
      <c r="Q1578" s="90"/>
      <c r="R1578" s="91">
        <v>126</v>
      </c>
      <c r="S1578" s="91">
        <v>2</v>
      </c>
      <c r="T1578" s="90">
        <v>0</v>
      </c>
      <c r="U1578" s="91">
        <v>297</v>
      </c>
      <c r="V1578" s="91">
        <v>3</v>
      </c>
    </row>
    <row r="1579" spans="1:22">
      <c r="A1579" s="92" t="s">
        <v>1203</v>
      </c>
      <c r="B1579" s="16" t="str">
        <f>VLOOKUP(A1579,'Planning Periods'!$E$2:$N$540,10,FALSE)</f>
        <v>01/31/2023 - 01/31/2031</v>
      </c>
      <c r="C1579" s="91">
        <v>2017</v>
      </c>
      <c r="D1579" s="91" t="str">
        <f t="shared" si="23"/>
        <v>Pinole 2017</v>
      </c>
      <c r="E1579" s="91">
        <v>80</v>
      </c>
      <c r="F1579" s="363">
        <v>0</v>
      </c>
      <c r="G1579" s="91">
        <v>0</v>
      </c>
      <c r="H1579" s="91">
        <v>0</v>
      </c>
      <c r="I1579" s="90"/>
      <c r="J1579" s="91">
        <v>48</v>
      </c>
      <c r="K1579" s="363">
        <v>0</v>
      </c>
      <c r="L1579" s="91">
        <v>0</v>
      </c>
      <c r="M1579" s="91">
        <v>0</v>
      </c>
      <c r="N1579" s="90"/>
      <c r="O1579" s="91">
        <v>43</v>
      </c>
      <c r="P1579" s="91">
        <v>0</v>
      </c>
      <c r="Q1579" s="90"/>
      <c r="R1579" s="91">
        <v>126</v>
      </c>
      <c r="S1579" s="91">
        <v>2</v>
      </c>
      <c r="T1579" s="90">
        <v>0</v>
      </c>
      <c r="U1579" s="91">
        <v>297</v>
      </c>
      <c r="V1579" s="91">
        <v>2</v>
      </c>
    </row>
    <row r="1580" spans="1:22">
      <c r="A1580" t="s">
        <v>799</v>
      </c>
      <c r="B1580" s="16" t="str">
        <f>VLOOKUP(A1580,'Planning Periods'!$E$2:$N$540,10,FALSE)</f>
        <v>01/01/2021 - 12/31/2028</v>
      </c>
      <c r="C1580" s="91">
        <v>2014</v>
      </c>
      <c r="D1580" s="91" t="str">
        <f t="shared" si="23"/>
        <v>Pismo Beach 2014</v>
      </c>
      <c r="E1580" s="363">
        <v>38</v>
      </c>
      <c r="F1580" s="363">
        <v>0</v>
      </c>
      <c r="G1580" s="363">
        <v>0</v>
      </c>
      <c r="H1580" s="363">
        <v>0</v>
      </c>
      <c r="I1580" s="363">
        <v>0</v>
      </c>
      <c r="J1580" s="363">
        <v>24</v>
      </c>
      <c r="K1580" s="363">
        <v>12</v>
      </c>
      <c r="L1580" s="363">
        <v>12</v>
      </c>
      <c r="M1580" s="363">
        <v>0</v>
      </c>
      <c r="N1580" s="363">
        <v>0</v>
      </c>
      <c r="O1580" s="363">
        <v>27</v>
      </c>
      <c r="P1580" s="363">
        <v>0</v>
      </c>
      <c r="Q1580" s="363"/>
      <c r="R1580" s="363">
        <v>64</v>
      </c>
      <c r="S1580" s="363">
        <v>91</v>
      </c>
      <c r="T1580" s="363">
        <v>0</v>
      </c>
      <c r="U1580" s="363">
        <v>153</v>
      </c>
      <c r="V1580" s="363">
        <v>103</v>
      </c>
    </row>
    <row r="1581" spans="1:22">
      <c r="A1581" t="s">
        <v>799</v>
      </c>
      <c r="B1581" s="16" t="str">
        <f>VLOOKUP(A1581,'Planning Periods'!$E$2:$N$540,10,FALSE)</f>
        <v>01/01/2021 - 12/31/2028</v>
      </c>
      <c r="C1581" s="91">
        <v>2015</v>
      </c>
      <c r="D1581" s="91" t="str">
        <f t="shared" si="23"/>
        <v>Pismo Beach 2015</v>
      </c>
      <c r="E1581">
        <v>38</v>
      </c>
      <c r="F1581">
        <v>0</v>
      </c>
      <c r="G1581">
        <v>0</v>
      </c>
      <c r="H1581">
        <v>0</v>
      </c>
      <c r="J1581">
        <v>24</v>
      </c>
      <c r="K1581">
        <v>0</v>
      </c>
      <c r="L1581">
        <v>0</v>
      </c>
      <c r="M1581">
        <v>0</v>
      </c>
      <c r="O1581">
        <v>27</v>
      </c>
      <c r="P1581">
        <v>0</v>
      </c>
      <c r="R1581">
        <v>64</v>
      </c>
      <c r="S1581">
        <v>55</v>
      </c>
      <c r="T1581">
        <v>0</v>
      </c>
      <c r="U1581">
        <v>153</v>
      </c>
      <c r="V1581">
        <v>55</v>
      </c>
    </row>
    <row r="1582" spans="1:22">
      <c r="A1582" t="s">
        <v>799</v>
      </c>
      <c r="B1582" s="16" t="str">
        <f>VLOOKUP(A1582,'Planning Periods'!$E$2:$N$540,10,FALSE)</f>
        <v>01/01/2021 - 12/31/2028</v>
      </c>
      <c r="C1582" s="91">
        <v>2016</v>
      </c>
      <c r="D1582" s="91" t="str">
        <f t="shared" si="23"/>
        <v>Pismo Beach 2016</v>
      </c>
      <c r="E1582">
        <v>38</v>
      </c>
      <c r="F1582">
        <v>0</v>
      </c>
      <c r="G1582">
        <v>0</v>
      </c>
      <c r="H1582">
        <v>0</v>
      </c>
      <c r="J1582">
        <v>24</v>
      </c>
      <c r="K1582">
        <v>0</v>
      </c>
      <c r="L1582">
        <v>0</v>
      </c>
      <c r="M1582">
        <v>0</v>
      </c>
      <c r="O1582">
        <v>27</v>
      </c>
      <c r="P1582">
        <v>0</v>
      </c>
      <c r="R1582">
        <v>64</v>
      </c>
      <c r="S1582">
        <v>65</v>
      </c>
      <c r="T1582">
        <v>0</v>
      </c>
      <c r="U1582">
        <v>153</v>
      </c>
      <c r="V1582">
        <v>65</v>
      </c>
    </row>
    <row r="1583" spans="1:22">
      <c r="A1583" t="s">
        <v>799</v>
      </c>
      <c r="B1583" s="16" t="str">
        <f>VLOOKUP(A1583,'Planning Periods'!$E$2:$N$540,10,FALSE)</f>
        <v>01/01/2021 - 12/31/2028</v>
      </c>
      <c r="C1583" s="91">
        <v>2017</v>
      </c>
      <c r="D1583" s="91" t="str">
        <f t="shared" si="23"/>
        <v>Pismo Beach 2017</v>
      </c>
      <c r="E1583">
        <v>38</v>
      </c>
      <c r="F1583">
        <v>0</v>
      </c>
      <c r="G1583">
        <v>0</v>
      </c>
      <c r="H1583">
        <v>0</v>
      </c>
      <c r="J1583">
        <v>24</v>
      </c>
      <c r="K1583">
        <v>0</v>
      </c>
      <c r="L1583">
        <v>0</v>
      </c>
      <c r="M1583">
        <v>0</v>
      </c>
      <c r="O1583">
        <v>27</v>
      </c>
      <c r="P1583">
        <v>0</v>
      </c>
      <c r="R1583">
        <v>64</v>
      </c>
      <c r="S1583">
        <v>32</v>
      </c>
      <c r="T1583">
        <v>0</v>
      </c>
      <c r="U1583">
        <v>153</v>
      </c>
      <c r="V1583">
        <v>32</v>
      </c>
    </row>
    <row r="1584" spans="1:22">
      <c r="A1584" s="92" t="s">
        <v>1204</v>
      </c>
      <c r="B1584" s="16" t="str">
        <f>VLOOKUP(A1584,'Planning Periods'!$E$2:$N$540,10,FALSE)</f>
        <v>01/31/2023 - 01/31/2031</v>
      </c>
      <c r="C1584" s="91">
        <v>2014</v>
      </c>
      <c r="D1584" s="91" t="str">
        <f t="shared" si="23"/>
        <v>Pittsburg 2014</v>
      </c>
      <c r="E1584" s="91">
        <v>392</v>
      </c>
      <c r="F1584" s="363">
        <v>0</v>
      </c>
      <c r="G1584" s="91">
        <v>0</v>
      </c>
      <c r="H1584" s="91">
        <v>0</v>
      </c>
      <c r="I1584" s="90"/>
      <c r="J1584" s="91">
        <v>254</v>
      </c>
      <c r="K1584" s="363">
        <v>0</v>
      </c>
      <c r="L1584" s="91">
        <v>0</v>
      </c>
      <c r="M1584" s="91">
        <v>0</v>
      </c>
      <c r="N1584" s="90"/>
      <c r="O1584" s="91">
        <v>316</v>
      </c>
      <c r="P1584" s="91">
        <v>216</v>
      </c>
      <c r="Q1584" s="90"/>
      <c r="R1584" s="91">
        <v>1063</v>
      </c>
      <c r="S1584" s="91">
        <v>0</v>
      </c>
      <c r="T1584" s="90">
        <v>0</v>
      </c>
      <c r="U1584" s="91">
        <v>2025</v>
      </c>
      <c r="V1584" s="91">
        <v>216</v>
      </c>
    </row>
    <row r="1585" spans="1:22">
      <c r="A1585" s="92" t="s">
        <v>1204</v>
      </c>
      <c r="B1585" s="16" t="str">
        <f>VLOOKUP(A1585,'Planning Periods'!$E$2:$N$540,10,FALSE)</f>
        <v>01/31/2023 - 01/31/2031</v>
      </c>
      <c r="C1585" s="91">
        <v>2015</v>
      </c>
      <c r="D1585" s="91" t="str">
        <f t="shared" si="23"/>
        <v>Pittsburg 2015</v>
      </c>
      <c r="E1585" s="91">
        <v>392</v>
      </c>
      <c r="F1585" s="363">
        <v>0</v>
      </c>
      <c r="G1585" s="91">
        <v>0</v>
      </c>
      <c r="H1585" s="91">
        <v>0</v>
      </c>
      <c r="I1585" s="90"/>
      <c r="J1585" s="91">
        <v>254</v>
      </c>
      <c r="K1585" s="363">
        <v>2</v>
      </c>
      <c r="L1585" s="91">
        <v>2</v>
      </c>
      <c r="M1585" s="91">
        <v>0</v>
      </c>
      <c r="N1585" s="90"/>
      <c r="O1585" s="91">
        <v>316</v>
      </c>
      <c r="P1585" s="91">
        <v>150</v>
      </c>
      <c r="Q1585" s="90"/>
      <c r="R1585" s="91">
        <v>1063</v>
      </c>
      <c r="S1585" s="91">
        <v>252</v>
      </c>
      <c r="T1585" s="90">
        <v>0</v>
      </c>
      <c r="U1585" s="91">
        <v>2025</v>
      </c>
      <c r="V1585" s="91">
        <v>404</v>
      </c>
    </row>
    <row r="1586" spans="1:22">
      <c r="A1586" s="92" t="s">
        <v>1204</v>
      </c>
      <c r="B1586" s="16" t="str">
        <f>VLOOKUP(A1586,'Planning Periods'!$E$2:$N$540,10,FALSE)</f>
        <v>01/31/2023 - 01/31/2031</v>
      </c>
      <c r="C1586" s="91">
        <v>2016</v>
      </c>
      <c r="D1586" s="91" t="str">
        <f t="shared" si="23"/>
        <v>Pittsburg 2016</v>
      </c>
      <c r="E1586" s="91">
        <v>392</v>
      </c>
      <c r="F1586" s="363">
        <v>23</v>
      </c>
      <c r="G1586" s="91">
        <v>23</v>
      </c>
      <c r="H1586" s="91">
        <v>0</v>
      </c>
      <c r="I1586" s="90"/>
      <c r="J1586" s="91">
        <v>254</v>
      </c>
      <c r="K1586" s="363">
        <v>209</v>
      </c>
      <c r="L1586" s="91">
        <v>209</v>
      </c>
      <c r="M1586" s="91">
        <v>0</v>
      </c>
      <c r="N1586" s="90"/>
      <c r="O1586" s="91">
        <v>316</v>
      </c>
      <c r="P1586" s="91">
        <v>0</v>
      </c>
      <c r="Q1586" s="90"/>
      <c r="R1586" s="91">
        <v>1063</v>
      </c>
      <c r="S1586" s="91">
        <v>171</v>
      </c>
      <c r="T1586" s="90">
        <v>0</v>
      </c>
      <c r="U1586" s="91">
        <v>2025</v>
      </c>
      <c r="V1586" s="91">
        <v>403</v>
      </c>
    </row>
    <row r="1587" spans="1:22">
      <c r="A1587" s="92" t="s">
        <v>1204</v>
      </c>
      <c r="B1587" s="16" t="str">
        <f>VLOOKUP(A1587,'Planning Periods'!$E$2:$N$540,10,FALSE)</f>
        <v>01/31/2023 - 01/31/2031</v>
      </c>
      <c r="C1587" s="91">
        <v>2017</v>
      </c>
      <c r="D1587" s="91" t="str">
        <f t="shared" si="23"/>
        <v>Pittsburg 2017</v>
      </c>
      <c r="E1587" s="91">
        <v>392</v>
      </c>
      <c r="F1587" s="363">
        <v>0</v>
      </c>
      <c r="G1587" s="91">
        <v>0</v>
      </c>
      <c r="H1587" s="91">
        <v>0</v>
      </c>
      <c r="I1587" s="90"/>
      <c r="J1587" s="91">
        <v>254</v>
      </c>
      <c r="K1587" s="363">
        <v>6</v>
      </c>
      <c r="L1587" s="91">
        <v>6</v>
      </c>
      <c r="M1587" s="91">
        <v>0</v>
      </c>
      <c r="N1587" s="90"/>
      <c r="O1587" s="91">
        <v>316</v>
      </c>
      <c r="P1587" s="91">
        <v>0</v>
      </c>
      <c r="Q1587" s="90"/>
      <c r="R1587" s="91">
        <v>1063</v>
      </c>
      <c r="S1587" s="91">
        <v>147</v>
      </c>
      <c r="T1587" s="90">
        <v>0</v>
      </c>
      <c r="U1587" s="91">
        <v>2025</v>
      </c>
      <c r="V1587" s="91">
        <v>153</v>
      </c>
    </row>
    <row r="1588" spans="1:22">
      <c r="A1588" s="92" t="s">
        <v>790</v>
      </c>
      <c r="B1588" s="16"/>
      <c r="C1588" s="91">
        <v>2013</v>
      </c>
      <c r="D1588" s="91" t="str">
        <f t="shared" si="23"/>
        <v>Placentia 2013</v>
      </c>
      <c r="E1588" s="91">
        <v>112</v>
      </c>
      <c r="F1588" s="363">
        <v>0</v>
      </c>
      <c r="G1588" s="91">
        <v>0</v>
      </c>
      <c r="H1588" s="91">
        <v>0</v>
      </c>
      <c r="I1588" s="90"/>
      <c r="J1588" s="91">
        <v>81</v>
      </c>
      <c r="K1588" s="363">
        <v>0</v>
      </c>
      <c r="L1588" s="91">
        <v>0</v>
      </c>
      <c r="M1588" s="91">
        <v>0</v>
      </c>
      <c r="N1588" s="90"/>
      <c r="O1588" s="91">
        <v>90</v>
      </c>
      <c r="P1588" s="91">
        <v>0</v>
      </c>
      <c r="Q1588" s="90"/>
      <c r="R1588" s="91">
        <v>209</v>
      </c>
      <c r="S1588" s="91">
        <v>2</v>
      </c>
      <c r="T1588" s="90">
        <v>0</v>
      </c>
      <c r="U1588" s="91">
        <v>492</v>
      </c>
      <c r="V1588" s="91">
        <v>2</v>
      </c>
    </row>
    <row r="1589" spans="1:22">
      <c r="A1589" s="92" t="s">
        <v>790</v>
      </c>
      <c r="B1589" s="16" t="str">
        <f>VLOOKUP(A1589,'Planning Periods'!$E$2:$N$540,10,FALSE)</f>
        <v>10/15/2021 - 10/15/2029</v>
      </c>
      <c r="C1589" s="91">
        <v>2014</v>
      </c>
      <c r="D1589" s="91" t="str">
        <f t="shared" si="23"/>
        <v>Placentia 2014</v>
      </c>
      <c r="E1589" s="91">
        <v>112</v>
      </c>
      <c r="F1589" s="363">
        <v>0</v>
      </c>
      <c r="G1589" s="91">
        <v>0</v>
      </c>
      <c r="H1589" s="91">
        <v>0</v>
      </c>
      <c r="I1589" s="90"/>
      <c r="J1589" s="91">
        <v>81</v>
      </c>
      <c r="K1589" s="363">
        <v>0</v>
      </c>
      <c r="L1589" s="91">
        <v>0</v>
      </c>
      <c r="M1589" s="91">
        <v>0</v>
      </c>
      <c r="N1589" s="90"/>
      <c r="O1589" s="91">
        <v>90</v>
      </c>
      <c r="P1589" s="91">
        <v>11</v>
      </c>
      <c r="Q1589" s="90"/>
      <c r="R1589" s="91">
        <v>209</v>
      </c>
      <c r="S1589" s="91">
        <v>35</v>
      </c>
      <c r="T1589" s="90">
        <v>0</v>
      </c>
      <c r="U1589" s="91">
        <v>492</v>
      </c>
      <c r="V1589" s="91">
        <v>46</v>
      </c>
    </row>
    <row r="1590" spans="1:22">
      <c r="A1590" s="92" t="s">
        <v>790</v>
      </c>
      <c r="B1590" s="16" t="str">
        <f>VLOOKUP(A1590,'Planning Periods'!$E$2:$N$540,10,FALSE)</f>
        <v>10/15/2021 - 10/15/2029</v>
      </c>
      <c r="C1590" s="91">
        <v>2015</v>
      </c>
      <c r="D1590" s="91" t="str">
        <f t="shared" si="23"/>
        <v>Placentia 2015</v>
      </c>
      <c r="E1590" s="91">
        <v>112</v>
      </c>
      <c r="F1590" s="363">
        <v>0</v>
      </c>
      <c r="G1590" s="91">
        <v>0</v>
      </c>
      <c r="H1590" s="91">
        <v>0</v>
      </c>
      <c r="I1590" s="90"/>
      <c r="J1590" s="91">
        <v>81</v>
      </c>
      <c r="K1590" s="363">
        <v>0</v>
      </c>
      <c r="L1590" s="91">
        <v>0</v>
      </c>
      <c r="M1590" s="91">
        <v>0</v>
      </c>
      <c r="N1590" s="90"/>
      <c r="O1590" s="91">
        <v>90</v>
      </c>
      <c r="P1590" s="91">
        <v>10</v>
      </c>
      <c r="Q1590" s="90"/>
      <c r="R1590" s="91">
        <v>209</v>
      </c>
      <c r="S1590" s="91">
        <v>45</v>
      </c>
      <c r="T1590" s="90">
        <v>0</v>
      </c>
      <c r="U1590" s="91">
        <v>492</v>
      </c>
      <c r="V1590" s="91">
        <v>55</v>
      </c>
    </row>
    <row r="1591" spans="1:22">
      <c r="A1591" s="92" t="s">
        <v>790</v>
      </c>
      <c r="B1591" s="16" t="str">
        <f>VLOOKUP(A1591,'Planning Periods'!$E$2:$N$540,10,FALSE)</f>
        <v>10/15/2021 - 10/15/2029</v>
      </c>
      <c r="C1591" s="91">
        <v>2016</v>
      </c>
      <c r="D1591" s="91" t="str">
        <f t="shared" si="23"/>
        <v>Placentia 2016</v>
      </c>
      <c r="E1591" s="91">
        <v>112</v>
      </c>
      <c r="F1591" s="363">
        <v>0</v>
      </c>
      <c r="G1591" s="91">
        <v>0</v>
      </c>
      <c r="H1591" s="91">
        <v>0</v>
      </c>
      <c r="I1591" s="90"/>
      <c r="J1591" s="91">
        <v>81</v>
      </c>
      <c r="K1591" s="363">
        <v>0</v>
      </c>
      <c r="L1591" s="91">
        <v>0</v>
      </c>
      <c r="M1591" s="91">
        <v>0</v>
      </c>
      <c r="N1591" s="90"/>
      <c r="O1591" s="91">
        <v>90</v>
      </c>
      <c r="P1591" s="91">
        <v>10</v>
      </c>
      <c r="Q1591" s="90"/>
      <c r="R1591" s="91">
        <v>209</v>
      </c>
      <c r="S1591" s="91">
        <v>23</v>
      </c>
      <c r="T1591" s="90">
        <v>0</v>
      </c>
      <c r="U1591" s="91">
        <v>492</v>
      </c>
      <c r="V1591" s="91">
        <v>33</v>
      </c>
    </row>
    <row r="1592" spans="1:22">
      <c r="A1592" s="92" t="s">
        <v>790</v>
      </c>
      <c r="B1592" s="16" t="str">
        <f>VLOOKUP(A1592,'Planning Periods'!$E$2:$N$540,10,FALSE)</f>
        <v>10/15/2021 - 10/15/2029</v>
      </c>
      <c r="C1592" s="91">
        <v>2017</v>
      </c>
      <c r="D1592" s="91" t="str">
        <f t="shared" si="23"/>
        <v>Placentia 2017</v>
      </c>
      <c r="E1592" s="91">
        <v>112</v>
      </c>
      <c r="F1592" s="363">
        <v>0</v>
      </c>
      <c r="G1592" s="91">
        <v>0</v>
      </c>
      <c r="H1592" s="91">
        <v>0</v>
      </c>
      <c r="I1592" s="90"/>
      <c r="J1592" s="91">
        <v>81</v>
      </c>
      <c r="K1592" s="363">
        <v>0</v>
      </c>
      <c r="L1592" s="91">
        <v>0</v>
      </c>
      <c r="M1592" s="91">
        <v>0</v>
      </c>
      <c r="N1592" s="90"/>
      <c r="O1592" s="91">
        <v>90</v>
      </c>
      <c r="P1592" s="91">
        <v>0</v>
      </c>
      <c r="Q1592" s="90"/>
      <c r="R1592" s="91">
        <v>209</v>
      </c>
      <c r="S1592" s="91">
        <v>9</v>
      </c>
      <c r="T1592" s="90">
        <v>0</v>
      </c>
      <c r="U1592" s="91">
        <v>492</v>
      </c>
      <c r="V1592" s="91">
        <v>9</v>
      </c>
    </row>
    <row r="1593" spans="1:22">
      <c r="A1593" s="92" t="s">
        <v>793</v>
      </c>
      <c r="B1593" s="16" t="str">
        <f>VLOOKUP(A1593,'Planning Periods'!$E$2:$N$540,10,FALSE)</f>
        <v>05/15/2021 - 05/15/2029</v>
      </c>
      <c r="C1593" s="91">
        <v>2013</v>
      </c>
      <c r="D1593" s="91" t="str">
        <f t="shared" si="23"/>
        <v>Placer County - Unincorporated 2013</v>
      </c>
      <c r="E1593" s="91">
        <v>1365</v>
      </c>
      <c r="F1593" s="363">
        <v>0</v>
      </c>
      <c r="G1593" s="91">
        <v>0</v>
      </c>
      <c r="H1593" s="91">
        <v>0</v>
      </c>
      <c r="I1593" s="90"/>
      <c r="J1593" s="91">
        <v>957</v>
      </c>
      <c r="K1593" s="363">
        <v>18</v>
      </c>
      <c r="L1593" s="91">
        <v>4</v>
      </c>
      <c r="M1593" s="91">
        <v>14</v>
      </c>
      <c r="N1593" s="90"/>
      <c r="O1593" s="91">
        <v>936</v>
      </c>
      <c r="P1593" s="91">
        <v>2</v>
      </c>
      <c r="Q1593" s="90"/>
      <c r="R1593" s="91">
        <v>1773</v>
      </c>
      <c r="S1593" s="91">
        <v>241</v>
      </c>
      <c r="T1593" s="90">
        <v>14</v>
      </c>
      <c r="U1593" s="91">
        <v>5031</v>
      </c>
      <c r="V1593" s="91">
        <v>261</v>
      </c>
    </row>
    <row r="1594" spans="1:22">
      <c r="A1594" s="92" t="s">
        <v>793</v>
      </c>
      <c r="B1594" s="16" t="str">
        <f>VLOOKUP(A1594,'Planning Periods'!$E$2:$N$540,10,FALSE)</f>
        <v>05/15/2021 - 05/15/2029</v>
      </c>
      <c r="C1594" s="91">
        <v>2014</v>
      </c>
      <c r="D1594" s="91" t="str">
        <f t="shared" si="23"/>
        <v>Placer County - Unincorporated 2014</v>
      </c>
      <c r="E1594" s="91">
        <v>1365</v>
      </c>
      <c r="F1594" s="363">
        <v>0</v>
      </c>
      <c r="G1594" s="91">
        <v>0</v>
      </c>
      <c r="H1594" s="91">
        <v>0</v>
      </c>
      <c r="I1594" s="90"/>
      <c r="J1594" s="91">
        <v>957</v>
      </c>
      <c r="K1594" s="363">
        <v>17</v>
      </c>
      <c r="L1594" s="91">
        <v>2</v>
      </c>
      <c r="M1594" s="91">
        <v>15</v>
      </c>
      <c r="N1594" s="90"/>
      <c r="O1594" s="91">
        <v>936</v>
      </c>
      <c r="P1594" s="91">
        <v>0</v>
      </c>
      <c r="Q1594" s="90"/>
      <c r="R1594" s="91">
        <v>1773</v>
      </c>
      <c r="S1594" s="91">
        <v>326</v>
      </c>
      <c r="T1594" s="90">
        <v>15</v>
      </c>
      <c r="U1594" s="91">
        <v>5031</v>
      </c>
      <c r="V1594" s="91">
        <v>343</v>
      </c>
    </row>
    <row r="1595" spans="1:22">
      <c r="A1595" s="92" t="s">
        <v>793</v>
      </c>
      <c r="B1595" s="16" t="str">
        <f>VLOOKUP(A1595,'Planning Periods'!$E$2:$N$540,10,FALSE)</f>
        <v>05/15/2021 - 05/15/2029</v>
      </c>
      <c r="C1595" s="91">
        <v>2015</v>
      </c>
      <c r="D1595" s="91" t="str">
        <f t="shared" si="23"/>
        <v>Placer County - Unincorporated 2015</v>
      </c>
      <c r="E1595" s="91">
        <v>1365</v>
      </c>
      <c r="F1595" s="363">
        <v>0</v>
      </c>
      <c r="G1595" s="91">
        <v>0</v>
      </c>
      <c r="H1595" s="91">
        <v>0</v>
      </c>
      <c r="I1595" s="90"/>
      <c r="J1595" s="91">
        <v>957</v>
      </c>
      <c r="K1595" s="363">
        <v>16</v>
      </c>
      <c r="L1595" s="91">
        <v>1</v>
      </c>
      <c r="M1595" s="91">
        <v>15</v>
      </c>
      <c r="N1595" s="90"/>
      <c r="O1595" s="91">
        <v>936</v>
      </c>
      <c r="P1595" s="91">
        <v>0</v>
      </c>
      <c r="Q1595" s="90"/>
      <c r="R1595" s="91">
        <v>1773</v>
      </c>
      <c r="S1595" s="91">
        <v>282</v>
      </c>
      <c r="T1595" s="90">
        <v>15</v>
      </c>
      <c r="U1595" s="91">
        <v>5031</v>
      </c>
      <c r="V1595" s="91">
        <v>298</v>
      </c>
    </row>
    <row r="1596" spans="1:22">
      <c r="A1596" s="92" t="s">
        <v>793</v>
      </c>
      <c r="B1596" s="16" t="str">
        <f>VLOOKUP(A1596,'Planning Periods'!$E$2:$N$540,10,FALSE)</f>
        <v>05/15/2021 - 05/15/2029</v>
      </c>
      <c r="C1596" s="91">
        <v>2016</v>
      </c>
      <c r="D1596" s="91" t="str">
        <f t="shared" si="23"/>
        <v>Placer County - Unincorporated 2016</v>
      </c>
      <c r="E1596" s="91">
        <v>1365</v>
      </c>
      <c r="F1596" s="363">
        <v>36</v>
      </c>
      <c r="G1596" s="91">
        <v>36</v>
      </c>
      <c r="H1596" s="91">
        <v>0</v>
      </c>
      <c r="I1596" s="90"/>
      <c r="J1596" s="91">
        <v>957</v>
      </c>
      <c r="K1596" s="363">
        <v>31</v>
      </c>
      <c r="L1596" s="91">
        <v>31</v>
      </c>
      <c r="M1596" s="91">
        <v>0</v>
      </c>
      <c r="N1596" s="90"/>
      <c r="O1596" s="91">
        <v>936</v>
      </c>
      <c r="P1596" s="91">
        <v>15</v>
      </c>
      <c r="Q1596" s="90"/>
      <c r="R1596" s="91">
        <v>1773</v>
      </c>
      <c r="S1596" s="91">
        <v>334</v>
      </c>
      <c r="T1596" s="90">
        <v>0</v>
      </c>
      <c r="U1596" s="91">
        <v>5031</v>
      </c>
      <c r="V1596" s="91">
        <v>416</v>
      </c>
    </row>
    <row r="1597" spans="1:22">
      <c r="A1597" s="92" t="s">
        <v>793</v>
      </c>
      <c r="B1597" s="16" t="str">
        <f>VLOOKUP(A1597,'Planning Periods'!$E$2:$N$540,10,FALSE)</f>
        <v>05/15/2021 - 05/15/2029</v>
      </c>
      <c r="C1597" s="91">
        <v>2017</v>
      </c>
      <c r="D1597" s="91" t="str">
        <f t="shared" si="23"/>
        <v>Placer County - Unincorporated 2017</v>
      </c>
      <c r="E1597" s="91">
        <v>1365</v>
      </c>
      <c r="F1597" s="363">
        <v>0</v>
      </c>
      <c r="G1597" s="91">
        <v>0</v>
      </c>
      <c r="H1597" s="91">
        <v>0</v>
      </c>
      <c r="I1597" s="90"/>
      <c r="J1597" s="91">
        <v>957</v>
      </c>
      <c r="K1597" s="363">
        <v>3</v>
      </c>
      <c r="L1597" s="91">
        <v>3</v>
      </c>
      <c r="M1597" s="91">
        <v>0</v>
      </c>
      <c r="N1597" s="90"/>
      <c r="O1597" s="91">
        <v>936</v>
      </c>
      <c r="P1597" s="91">
        <v>50</v>
      </c>
      <c r="Q1597" s="90"/>
      <c r="R1597" s="91">
        <v>1773</v>
      </c>
      <c r="S1597" s="91">
        <v>283</v>
      </c>
      <c r="T1597" s="90">
        <v>0</v>
      </c>
      <c r="U1597" s="91">
        <v>5031</v>
      </c>
      <c r="V1597" s="91">
        <v>336</v>
      </c>
    </row>
    <row r="1598" spans="1:22">
      <c r="A1598" s="92" t="s">
        <v>851</v>
      </c>
      <c r="B1598" s="16" t="str">
        <f>VLOOKUP(A1598,'Planning Periods'!$E$2:$N$540,10,FALSE)</f>
        <v>05/15/2021 - 05/15/2029</v>
      </c>
      <c r="C1598" s="91">
        <v>2013</v>
      </c>
      <c r="D1598" s="91" t="str">
        <f t="shared" si="23"/>
        <v>Placerville 2013</v>
      </c>
      <c r="E1598" s="91">
        <v>78</v>
      </c>
      <c r="F1598" s="363">
        <v>0</v>
      </c>
      <c r="G1598" s="91">
        <v>0</v>
      </c>
      <c r="H1598" s="91">
        <v>0</v>
      </c>
      <c r="I1598" s="90"/>
      <c r="J1598" s="91">
        <v>55</v>
      </c>
      <c r="K1598" s="363">
        <v>0</v>
      </c>
      <c r="L1598" s="91">
        <v>0</v>
      </c>
      <c r="M1598" s="91">
        <v>0</v>
      </c>
      <c r="N1598" s="90"/>
      <c r="O1598" s="91">
        <v>69</v>
      </c>
      <c r="P1598" s="91">
        <v>5</v>
      </c>
      <c r="Q1598" s="90"/>
      <c r="R1598" s="91">
        <v>170</v>
      </c>
      <c r="S1598" s="91">
        <v>47</v>
      </c>
      <c r="T1598" s="90">
        <v>0</v>
      </c>
      <c r="U1598" s="91">
        <v>372</v>
      </c>
      <c r="V1598" s="91">
        <v>52</v>
      </c>
    </row>
    <row r="1599" spans="1:22">
      <c r="A1599" s="92" t="s">
        <v>851</v>
      </c>
      <c r="B1599" s="16" t="str">
        <f>VLOOKUP(A1599,'Planning Periods'!$E$2:$N$540,10,FALSE)</f>
        <v>05/15/2021 - 05/15/2029</v>
      </c>
      <c r="C1599" s="91">
        <v>2014</v>
      </c>
      <c r="D1599" s="91" t="str">
        <f t="shared" si="23"/>
        <v>Placerville 2014</v>
      </c>
      <c r="E1599" s="91">
        <v>78</v>
      </c>
      <c r="F1599" s="363">
        <v>0</v>
      </c>
      <c r="G1599" s="91">
        <v>0</v>
      </c>
      <c r="H1599" s="91">
        <v>0</v>
      </c>
      <c r="I1599" s="90"/>
      <c r="J1599" s="91">
        <v>55</v>
      </c>
      <c r="K1599" s="363">
        <v>0</v>
      </c>
      <c r="L1599" s="91">
        <v>0</v>
      </c>
      <c r="M1599" s="91">
        <v>0</v>
      </c>
      <c r="N1599" s="90"/>
      <c r="O1599" s="91">
        <v>69</v>
      </c>
      <c r="P1599" s="91">
        <v>9</v>
      </c>
      <c r="Q1599" s="90"/>
      <c r="R1599" s="91">
        <v>170</v>
      </c>
      <c r="S1599" s="91">
        <v>1</v>
      </c>
      <c r="T1599" s="90">
        <v>0</v>
      </c>
      <c r="U1599" s="91">
        <v>372</v>
      </c>
      <c r="V1599" s="91">
        <v>10</v>
      </c>
    </row>
    <row r="1600" spans="1:22">
      <c r="A1600" s="92" t="s">
        <v>851</v>
      </c>
      <c r="B1600" s="16" t="str">
        <f>VLOOKUP(A1600,'Planning Periods'!$E$2:$N$540,10,FALSE)</f>
        <v>05/15/2021 - 05/15/2029</v>
      </c>
      <c r="C1600" s="91">
        <v>2015</v>
      </c>
      <c r="D1600" s="91" t="str">
        <f t="shared" si="23"/>
        <v>Placerville 2015</v>
      </c>
      <c r="E1600" s="91">
        <v>78</v>
      </c>
      <c r="F1600" s="363">
        <v>0</v>
      </c>
      <c r="G1600" s="91">
        <v>0</v>
      </c>
      <c r="H1600" s="91">
        <v>0</v>
      </c>
      <c r="I1600" s="90"/>
      <c r="J1600" s="91">
        <v>55</v>
      </c>
      <c r="K1600" s="363">
        <v>0</v>
      </c>
      <c r="L1600" s="91">
        <v>0</v>
      </c>
      <c r="M1600" s="91">
        <v>0</v>
      </c>
      <c r="N1600" s="90"/>
      <c r="O1600" s="91">
        <v>69</v>
      </c>
      <c r="P1600" s="91">
        <v>4</v>
      </c>
      <c r="Q1600" s="90"/>
      <c r="R1600" s="91">
        <v>170</v>
      </c>
      <c r="S1600" s="91">
        <v>20</v>
      </c>
      <c r="T1600" s="90">
        <v>0</v>
      </c>
      <c r="U1600" s="91">
        <v>372</v>
      </c>
      <c r="V1600" s="91">
        <v>24</v>
      </c>
    </row>
    <row r="1601" spans="1:22">
      <c r="A1601" s="92" t="s">
        <v>851</v>
      </c>
      <c r="B1601" s="16" t="str">
        <f>VLOOKUP(A1601,'Planning Periods'!$E$2:$N$540,10,FALSE)</f>
        <v>05/15/2021 - 05/15/2029</v>
      </c>
      <c r="C1601" s="91">
        <v>2016</v>
      </c>
      <c r="D1601" s="91" t="str">
        <f t="shared" si="23"/>
        <v>Placerville 2016</v>
      </c>
      <c r="E1601" s="91">
        <v>78</v>
      </c>
      <c r="F1601" s="363">
        <v>0</v>
      </c>
      <c r="G1601" s="91">
        <v>0</v>
      </c>
      <c r="H1601" s="91">
        <v>0</v>
      </c>
      <c r="I1601" s="90"/>
      <c r="J1601" s="91">
        <v>55</v>
      </c>
      <c r="K1601" s="363">
        <v>0</v>
      </c>
      <c r="L1601" s="91">
        <v>0</v>
      </c>
      <c r="M1601" s="91">
        <v>0</v>
      </c>
      <c r="N1601" s="90"/>
      <c r="O1601" s="91">
        <v>69</v>
      </c>
      <c r="P1601" s="91">
        <v>15</v>
      </c>
      <c r="Q1601" s="90"/>
      <c r="R1601" s="91">
        <v>170</v>
      </c>
      <c r="S1601" s="91">
        <v>53</v>
      </c>
      <c r="T1601" s="90">
        <v>0</v>
      </c>
      <c r="U1601" s="91">
        <v>372</v>
      </c>
      <c r="V1601" s="91">
        <v>68</v>
      </c>
    </row>
    <row r="1602" spans="1:22">
      <c r="A1602" s="92" t="s">
        <v>851</v>
      </c>
      <c r="B1602" s="16" t="str">
        <f>VLOOKUP(A1602,'Planning Periods'!$E$2:$N$540,10,FALSE)</f>
        <v>05/15/2021 - 05/15/2029</v>
      </c>
      <c r="C1602" s="91">
        <v>2017</v>
      </c>
      <c r="D1602" s="91" t="str">
        <f t="shared" si="23"/>
        <v>Placerville 2017</v>
      </c>
      <c r="E1602" s="91">
        <v>78</v>
      </c>
      <c r="F1602" s="363">
        <v>0</v>
      </c>
      <c r="G1602" s="91">
        <v>0</v>
      </c>
      <c r="H1602" s="91">
        <v>0</v>
      </c>
      <c r="I1602" s="90"/>
      <c r="J1602" s="91">
        <v>55</v>
      </c>
      <c r="K1602" s="363">
        <v>0</v>
      </c>
      <c r="L1602" s="91">
        <v>0</v>
      </c>
      <c r="M1602" s="91">
        <v>0</v>
      </c>
      <c r="N1602" s="90"/>
      <c r="O1602" s="91">
        <v>69</v>
      </c>
      <c r="P1602" s="91">
        <v>18</v>
      </c>
      <c r="Q1602" s="90"/>
      <c r="R1602" s="91">
        <v>170</v>
      </c>
      <c r="S1602" s="91">
        <v>1</v>
      </c>
      <c r="T1602" s="90">
        <v>0</v>
      </c>
      <c r="U1602" s="91">
        <v>372</v>
      </c>
      <c r="V1602" s="91">
        <v>19</v>
      </c>
    </row>
    <row r="1603" spans="1:22">
      <c r="A1603" s="92" t="s">
        <v>1201</v>
      </c>
      <c r="B1603" s="16" t="str">
        <f>VLOOKUP(A1603,'Planning Periods'!$E$2:$N$540,10,FALSE)</f>
        <v>01/31/2023 - 01/31/2031</v>
      </c>
      <c r="C1603" s="91">
        <v>2014</v>
      </c>
      <c r="D1603" s="91" t="str">
        <f t="shared" si="23"/>
        <v>Pleasant Hill 2014</v>
      </c>
      <c r="E1603" s="91">
        <v>118</v>
      </c>
      <c r="F1603" s="363">
        <v>0</v>
      </c>
      <c r="G1603" s="91">
        <v>0</v>
      </c>
      <c r="H1603" s="91">
        <v>0</v>
      </c>
      <c r="I1603" s="90"/>
      <c r="J1603" s="91">
        <v>69</v>
      </c>
      <c r="K1603" s="363">
        <v>0</v>
      </c>
      <c r="L1603" s="91">
        <v>0</v>
      </c>
      <c r="M1603" s="91">
        <v>0</v>
      </c>
      <c r="N1603" s="90"/>
      <c r="O1603" s="91">
        <v>84</v>
      </c>
      <c r="P1603" s="91">
        <v>0</v>
      </c>
      <c r="Q1603" s="90"/>
      <c r="R1603" s="91">
        <v>177</v>
      </c>
      <c r="S1603" s="91">
        <v>4</v>
      </c>
      <c r="T1603" s="90">
        <v>0</v>
      </c>
      <c r="U1603" s="91">
        <v>448</v>
      </c>
      <c r="V1603" s="91">
        <v>4</v>
      </c>
    </row>
    <row r="1604" spans="1:22">
      <c r="A1604" s="92" t="s">
        <v>1201</v>
      </c>
      <c r="B1604" s="16" t="str">
        <f>VLOOKUP(A1604,'Planning Periods'!$E$2:$N$540,10,FALSE)</f>
        <v>01/31/2023 - 01/31/2031</v>
      </c>
      <c r="C1604" s="91">
        <v>2015</v>
      </c>
      <c r="D1604" s="91" t="str">
        <f t="shared" si="23"/>
        <v>Pleasant Hill 2015</v>
      </c>
      <c r="E1604" s="91">
        <v>118</v>
      </c>
      <c r="F1604" s="363">
        <v>0</v>
      </c>
      <c r="G1604" s="91">
        <v>0</v>
      </c>
      <c r="H1604" s="91">
        <v>0</v>
      </c>
      <c r="I1604" s="90"/>
      <c r="J1604" s="91">
        <v>69</v>
      </c>
      <c r="K1604" s="363">
        <v>0</v>
      </c>
      <c r="L1604" s="91">
        <v>0</v>
      </c>
      <c r="M1604" s="91">
        <v>0</v>
      </c>
      <c r="N1604" s="90"/>
      <c r="O1604" s="91">
        <v>84</v>
      </c>
      <c r="P1604" s="91">
        <v>2</v>
      </c>
      <c r="Q1604" s="90"/>
      <c r="R1604" s="91">
        <v>177</v>
      </c>
      <c r="S1604" s="91">
        <v>6</v>
      </c>
      <c r="T1604" s="90">
        <v>0</v>
      </c>
      <c r="U1604" s="91">
        <v>448</v>
      </c>
      <c r="V1604" s="91">
        <v>8</v>
      </c>
    </row>
    <row r="1605" spans="1:22">
      <c r="A1605" s="92" t="s">
        <v>1201</v>
      </c>
      <c r="B1605" s="16" t="str">
        <f>VLOOKUP(A1605,'Planning Periods'!$E$2:$N$540,10,FALSE)</f>
        <v>01/31/2023 - 01/31/2031</v>
      </c>
      <c r="C1605" s="91">
        <v>2016</v>
      </c>
      <c r="D1605" s="91" t="str">
        <f t="shared" si="23"/>
        <v>Pleasant Hill 2016</v>
      </c>
      <c r="E1605" s="91">
        <v>118</v>
      </c>
      <c r="F1605" s="363">
        <v>0</v>
      </c>
      <c r="G1605" s="91">
        <v>0</v>
      </c>
      <c r="H1605" s="91">
        <v>0</v>
      </c>
      <c r="I1605" s="90"/>
      <c r="J1605" s="91">
        <v>69</v>
      </c>
      <c r="K1605" s="363">
        <v>0</v>
      </c>
      <c r="L1605" s="91">
        <v>0</v>
      </c>
      <c r="M1605" s="91">
        <v>0</v>
      </c>
      <c r="N1605" s="90"/>
      <c r="O1605" s="91">
        <v>84</v>
      </c>
      <c r="P1605" s="91">
        <v>0</v>
      </c>
      <c r="Q1605" s="90"/>
      <c r="R1605" s="91">
        <v>177</v>
      </c>
      <c r="S1605" s="91">
        <v>6</v>
      </c>
      <c r="T1605" s="90">
        <v>0</v>
      </c>
      <c r="U1605" s="91">
        <v>448</v>
      </c>
      <c r="V1605" s="91">
        <v>6</v>
      </c>
    </row>
    <row r="1606" spans="1:22">
      <c r="A1606" s="92" t="s">
        <v>1201</v>
      </c>
      <c r="B1606" s="16" t="str">
        <f>VLOOKUP(A1606,'Planning Periods'!$E$2:$N$540,10,FALSE)</f>
        <v>01/31/2023 - 01/31/2031</v>
      </c>
      <c r="C1606" s="91">
        <v>2017</v>
      </c>
      <c r="D1606" s="91" t="str">
        <f t="shared" si="23"/>
        <v>Pleasant Hill 2017</v>
      </c>
      <c r="E1606" s="91">
        <v>118</v>
      </c>
      <c r="F1606" s="363">
        <v>0</v>
      </c>
      <c r="G1606" s="91">
        <v>0</v>
      </c>
      <c r="H1606" s="91">
        <v>0</v>
      </c>
      <c r="I1606" s="90"/>
      <c r="J1606" s="91">
        <v>69</v>
      </c>
      <c r="K1606" s="363">
        <v>0</v>
      </c>
      <c r="L1606" s="91">
        <v>0</v>
      </c>
      <c r="M1606" s="91">
        <v>0</v>
      </c>
      <c r="N1606" s="90"/>
      <c r="O1606" s="91">
        <v>84</v>
      </c>
      <c r="P1606" s="91">
        <v>2</v>
      </c>
      <c r="Q1606" s="90"/>
      <c r="R1606" s="91">
        <v>177</v>
      </c>
      <c r="S1606" s="91">
        <v>5</v>
      </c>
      <c r="T1606" s="90">
        <v>0</v>
      </c>
      <c r="U1606" s="91">
        <v>448</v>
      </c>
      <c r="V1606" s="91">
        <v>7</v>
      </c>
    </row>
    <row r="1607" spans="1:22">
      <c r="A1607" s="92" t="s">
        <v>1202</v>
      </c>
      <c r="B1607" s="16" t="str">
        <f>VLOOKUP(A1607,'Planning Periods'!$E$2:$N$540,10,FALSE)</f>
        <v>01/31/2023 - 01/31/2031</v>
      </c>
      <c r="C1607" s="91">
        <v>2014</v>
      </c>
      <c r="D1607" s="91" t="str">
        <f t="shared" si="23"/>
        <v>Pleasanton 2014</v>
      </c>
      <c r="E1607" s="91">
        <v>716</v>
      </c>
      <c r="F1607" s="363">
        <v>38</v>
      </c>
      <c r="G1607" s="91">
        <v>38</v>
      </c>
      <c r="H1607" s="91">
        <v>0</v>
      </c>
      <c r="I1607" s="90"/>
      <c r="J1607" s="91">
        <v>391</v>
      </c>
      <c r="K1607" s="363">
        <v>0</v>
      </c>
      <c r="L1607" s="91">
        <v>0</v>
      </c>
      <c r="M1607" s="91">
        <v>0</v>
      </c>
      <c r="N1607" s="90"/>
      <c r="O1607" s="91">
        <v>407</v>
      </c>
      <c r="P1607" s="91">
        <v>2</v>
      </c>
      <c r="Q1607" s="90"/>
      <c r="R1607" s="91">
        <v>553</v>
      </c>
      <c r="S1607" s="91">
        <v>283</v>
      </c>
      <c r="T1607" s="90">
        <v>0</v>
      </c>
      <c r="U1607" s="91">
        <v>2067</v>
      </c>
      <c r="V1607" s="91">
        <v>323</v>
      </c>
    </row>
    <row r="1608" spans="1:22">
      <c r="A1608" s="92" t="s">
        <v>1202</v>
      </c>
      <c r="B1608" s="16" t="str">
        <f>VLOOKUP(A1608,'Planning Periods'!$E$2:$N$540,10,FALSE)</f>
        <v>01/31/2023 - 01/31/2031</v>
      </c>
      <c r="C1608" s="91">
        <v>2015</v>
      </c>
      <c r="D1608" s="91" t="str">
        <f t="shared" si="23"/>
        <v>Pleasanton 2015</v>
      </c>
      <c r="E1608" s="91">
        <v>716</v>
      </c>
      <c r="F1608" s="363">
        <v>54</v>
      </c>
      <c r="G1608" s="91">
        <v>54</v>
      </c>
      <c r="H1608" s="91">
        <v>0</v>
      </c>
      <c r="I1608" s="90"/>
      <c r="J1608" s="91">
        <v>391</v>
      </c>
      <c r="K1608" s="363">
        <v>16</v>
      </c>
      <c r="L1608" s="91">
        <v>16</v>
      </c>
      <c r="M1608" s="91">
        <v>0</v>
      </c>
      <c r="N1608" s="90"/>
      <c r="O1608" s="91">
        <v>407</v>
      </c>
      <c r="P1608" s="91">
        <v>2</v>
      </c>
      <c r="Q1608" s="90"/>
      <c r="R1608" s="91">
        <v>553</v>
      </c>
      <c r="S1608" s="91">
        <v>819</v>
      </c>
      <c r="T1608" s="90">
        <v>0</v>
      </c>
      <c r="U1608" s="91">
        <v>2067</v>
      </c>
      <c r="V1608" s="91">
        <v>891</v>
      </c>
    </row>
    <row r="1609" spans="1:22">
      <c r="A1609" s="92" t="s">
        <v>1202</v>
      </c>
      <c r="B1609" s="16" t="str">
        <f>VLOOKUP(A1609,'Planning Periods'!$E$2:$N$540,10,FALSE)</f>
        <v>01/31/2023 - 01/31/2031</v>
      </c>
      <c r="C1609" s="91">
        <v>2016</v>
      </c>
      <c r="D1609" s="91" t="str">
        <f t="shared" si="23"/>
        <v>Pleasanton 2016</v>
      </c>
      <c r="E1609" s="91">
        <v>716</v>
      </c>
      <c r="F1609" s="363">
        <v>128</v>
      </c>
      <c r="G1609" s="91">
        <v>128</v>
      </c>
      <c r="H1609" s="91">
        <v>0</v>
      </c>
      <c r="I1609" s="90"/>
      <c r="J1609" s="91">
        <v>391</v>
      </c>
      <c r="K1609" s="363">
        <v>21</v>
      </c>
      <c r="L1609" s="91">
        <v>21</v>
      </c>
      <c r="M1609" s="91">
        <v>0</v>
      </c>
      <c r="N1609" s="90"/>
      <c r="O1609" s="91">
        <v>407</v>
      </c>
      <c r="P1609" s="91">
        <v>10</v>
      </c>
      <c r="Q1609" s="90"/>
      <c r="R1609" s="91">
        <v>553</v>
      </c>
      <c r="S1609" s="91">
        <v>228</v>
      </c>
      <c r="T1609" s="90">
        <v>0</v>
      </c>
      <c r="U1609" s="91">
        <v>2067</v>
      </c>
      <c r="V1609" s="91">
        <v>387</v>
      </c>
    </row>
    <row r="1610" spans="1:22">
      <c r="A1610" s="92" t="s">
        <v>1202</v>
      </c>
      <c r="B1610" s="16" t="str">
        <f>VLOOKUP(A1610,'Planning Periods'!$E$2:$N$540,10,FALSE)</f>
        <v>01/31/2023 - 01/31/2031</v>
      </c>
      <c r="C1610" s="91">
        <v>2017</v>
      </c>
      <c r="D1610" s="91" t="str">
        <f t="shared" si="23"/>
        <v>Pleasanton 2017</v>
      </c>
      <c r="E1610" s="91">
        <v>716</v>
      </c>
      <c r="F1610" s="363">
        <v>0</v>
      </c>
      <c r="G1610" s="91">
        <v>0</v>
      </c>
      <c r="H1610" s="91">
        <v>0</v>
      </c>
      <c r="I1610" s="90"/>
      <c r="J1610" s="91">
        <v>391</v>
      </c>
      <c r="K1610" s="363">
        <v>7</v>
      </c>
      <c r="L1610" s="91">
        <v>6</v>
      </c>
      <c r="M1610" s="91">
        <v>1</v>
      </c>
      <c r="N1610" s="90"/>
      <c r="O1610" s="91">
        <v>407</v>
      </c>
      <c r="P1610" s="91">
        <v>6</v>
      </c>
      <c r="Q1610" s="90"/>
      <c r="R1610" s="91">
        <v>553</v>
      </c>
      <c r="S1610" s="91">
        <v>102</v>
      </c>
      <c r="T1610" s="90">
        <v>1</v>
      </c>
      <c r="U1610" s="91">
        <v>2067</v>
      </c>
      <c r="V1610" s="91">
        <v>115</v>
      </c>
    </row>
    <row r="1611" spans="1:22">
      <c r="A1611" s="92" t="s">
        <v>853</v>
      </c>
      <c r="B1611" s="16" t="str">
        <f>VLOOKUP(A1611,'Planning Periods'!$E$2:$N$540,10,FALSE)</f>
        <v>08/31/2019 - 08/31/2024</v>
      </c>
      <c r="C1611" s="91">
        <v>2014</v>
      </c>
      <c r="D1611" s="91" t="str">
        <f t="shared" si="23"/>
        <v>Plumas County - Unincorporated 2014</v>
      </c>
      <c r="E1611" s="91" t="s">
        <v>1307</v>
      </c>
      <c r="F1611" s="363" t="s">
        <v>1307</v>
      </c>
      <c r="G1611" s="91" t="s">
        <v>1307</v>
      </c>
      <c r="H1611" s="91" t="s">
        <v>1307</v>
      </c>
      <c r="I1611" s="90"/>
      <c r="J1611" s="91" t="s">
        <v>1307</v>
      </c>
      <c r="K1611" s="363" t="s">
        <v>1307</v>
      </c>
      <c r="L1611" s="91" t="s">
        <v>1307</v>
      </c>
      <c r="M1611" s="91" t="s">
        <v>1307</v>
      </c>
      <c r="N1611" s="90"/>
      <c r="O1611" s="91" t="s">
        <v>1307</v>
      </c>
      <c r="P1611" s="91" t="s">
        <v>1307</v>
      </c>
      <c r="Q1611" s="90"/>
      <c r="R1611" s="91" t="s">
        <v>1307</v>
      </c>
      <c r="S1611" s="91" t="s">
        <v>1307</v>
      </c>
      <c r="T1611" s="90" t="s">
        <v>1307</v>
      </c>
      <c r="U1611" s="91" t="s">
        <v>1307</v>
      </c>
      <c r="V1611" s="91" t="s">
        <v>1307</v>
      </c>
    </row>
    <row r="1612" spans="1:22">
      <c r="A1612" s="92" t="s">
        <v>853</v>
      </c>
      <c r="B1612" s="16" t="str">
        <f>VLOOKUP(A1612,'Planning Periods'!$E$2:$N$540,10,FALSE)</f>
        <v>08/31/2019 - 08/31/2024</v>
      </c>
      <c r="C1612" s="91">
        <v>2015</v>
      </c>
      <c r="D1612" s="91" t="str">
        <f t="shared" si="23"/>
        <v>Plumas County - Unincorporated 2015</v>
      </c>
      <c r="E1612" s="91" t="s">
        <v>1307</v>
      </c>
      <c r="F1612" s="363" t="s">
        <v>1307</v>
      </c>
      <c r="G1612" s="91" t="s">
        <v>1307</v>
      </c>
      <c r="H1612" s="91" t="s">
        <v>1307</v>
      </c>
      <c r="I1612" s="90"/>
      <c r="J1612" s="91" t="s">
        <v>1307</v>
      </c>
      <c r="K1612" s="363" t="s">
        <v>1307</v>
      </c>
      <c r="L1612" s="91" t="s">
        <v>1307</v>
      </c>
      <c r="M1612" s="91" t="s">
        <v>1307</v>
      </c>
      <c r="N1612" s="90"/>
      <c r="O1612" s="91" t="s">
        <v>1307</v>
      </c>
      <c r="P1612" s="91" t="s">
        <v>1307</v>
      </c>
      <c r="Q1612" s="90"/>
      <c r="R1612" s="91" t="s">
        <v>1307</v>
      </c>
      <c r="S1612" s="91" t="s">
        <v>1307</v>
      </c>
      <c r="T1612" s="90" t="s">
        <v>1307</v>
      </c>
      <c r="U1612" s="91" t="s">
        <v>1307</v>
      </c>
      <c r="V1612" s="91" t="s">
        <v>1307</v>
      </c>
    </row>
    <row r="1613" spans="1:22">
      <c r="A1613" s="92" t="s">
        <v>853</v>
      </c>
      <c r="B1613" s="16" t="str">
        <f>VLOOKUP(A1613,'Planning Periods'!$E$2:$N$540,10,FALSE)</f>
        <v>08/31/2019 - 08/31/2024</v>
      </c>
      <c r="C1613" s="91">
        <v>2016</v>
      </c>
      <c r="D1613" s="91" t="str">
        <f t="shared" si="23"/>
        <v>Plumas County - Unincorporated 2016</v>
      </c>
      <c r="E1613" s="91">
        <v>12</v>
      </c>
      <c r="F1613" s="363">
        <v>0</v>
      </c>
      <c r="G1613" s="91">
        <v>0</v>
      </c>
      <c r="H1613" s="91">
        <v>0</v>
      </c>
      <c r="I1613" s="90"/>
      <c r="J1613" s="91">
        <v>8</v>
      </c>
      <c r="K1613" s="363">
        <v>0</v>
      </c>
      <c r="L1613" s="91">
        <v>0</v>
      </c>
      <c r="M1613" s="91">
        <v>0</v>
      </c>
      <c r="N1613" s="90"/>
      <c r="O1613" s="91">
        <v>12</v>
      </c>
      <c r="P1613" s="91">
        <v>4</v>
      </c>
      <c r="Q1613" s="90"/>
      <c r="R1613" s="91">
        <v>25</v>
      </c>
      <c r="S1613" s="91">
        <v>34</v>
      </c>
      <c r="T1613" s="90">
        <v>0</v>
      </c>
      <c r="U1613" s="91">
        <v>57</v>
      </c>
      <c r="V1613" s="91">
        <v>38</v>
      </c>
    </row>
    <row r="1614" spans="1:22">
      <c r="A1614" s="92" t="s">
        <v>853</v>
      </c>
      <c r="B1614" s="16" t="str">
        <f>VLOOKUP(A1614,'Planning Periods'!$E$2:$N$540,10,FALSE)</f>
        <v>08/31/2019 - 08/31/2024</v>
      </c>
      <c r="C1614" s="91">
        <v>2017</v>
      </c>
      <c r="D1614" s="91" t="str">
        <f t="shared" si="23"/>
        <v>Plumas County - Unincorporated 2017</v>
      </c>
      <c r="E1614" s="91">
        <v>12</v>
      </c>
      <c r="F1614" s="363">
        <v>0</v>
      </c>
      <c r="G1614" s="91">
        <v>0</v>
      </c>
      <c r="H1614" s="91">
        <v>0</v>
      </c>
      <c r="I1614" s="90"/>
      <c r="J1614" s="91">
        <v>8</v>
      </c>
      <c r="K1614" s="363">
        <v>0</v>
      </c>
      <c r="L1614" s="91">
        <v>0</v>
      </c>
      <c r="M1614" s="91">
        <v>0</v>
      </c>
      <c r="N1614" s="90"/>
      <c r="O1614" s="91">
        <v>12</v>
      </c>
      <c r="P1614" s="91">
        <v>15</v>
      </c>
      <c r="Q1614" s="90"/>
      <c r="R1614" s="91">
        <v>25</v>
      </c>
      <c r="S1614" s="91">
        <v>25</v>
      </c>
      <c r="T1614" s="90">
        <v>0</v>
      </c>
      <c r="U1614" s="91">
        <v>57</v>
      </c>
      <c r="V1614" s="91">
        <v>40</v>
      </c>
    </row>
    <row r="1615" spans="1:22">
      <c r="A1615" s="92" t="s">
        <v>846</v>
      </c>
      <c r="B1615" s="16" t="str">
        <f>VLOOKUP(A1615,'Planning Periods'!$E$2:$N$540,10,FALSE)</f>
        <v>09/15/2021 - 09/15/2029</v>
      </c>
      <c r="C1615" s="91">
        <v>2014</v>
      </c>
      <c r="D1615" s="91" t="str">
        <f t="shared" si="23"/>
        <v>Plymouth 2014</v>
      </c>
      <c r="E1615" s="91" t="s">
        <v>1307</v>
      </c>
      <c r="F1615" s="363" t="s">
        <v>1307</v>
      </c>
      <c r="G1615" s="91" t="s">
        <v>1307</v>
      </c>
      <c r="H1615" s="91" t="s">
        <v>1307</v>
      </c>
      <c r="I1615" s="90"/>
      <c r="J1615" s="91" t="s">
        <v>1307</v>
      </c>
      <c r="K1615" s="363" t="s">
        <v>1307</v>
      </c>
      <c r="L1615" s="91" t="s">
        <v>1307</v>
      </c>
      <c r="M1615" s="91" t="s">
        <v>1307</v>
      </c>
      <c r="N1615" s="90"/>
      <c r="O1615" s="91" t="s">
        <v>1307</v>
      </c>
      <c r="P1615" s="91" t="s">
        <v>1307</v>
      </c>
      <c r="Q1615" s="90"/>
      <c r="R1615" s="91" t="s">
        <v>1307</v>
      </c>
      <c r="S1615" s="91" t="s">
        <v>1307</v>
      </c>
      <c r="T1615" s="90" t="s">
        <v>1307</v>
      </c>
      <c r="U1615" s="91" t="s">
        <v>1307</v>
      </c>
      <c r="V1615" s="91" t="s">
        <v>1307</v>
      </c>
    </row>
    <row r="1616" spans="1:22">
      <c r="A1616" s="92" t="s">
        <v>846</v>
      </c>
      <c r="B1616" s="16" t="str">
        <f>VLOOKUP(A1616,'Planning Periods'!$E$2:$N$540,10,FALSE)</f>
        <v>09/15/2021 - 09/15/2029</v>
      </c>
      <c r="C1616" s="91">
        <v>2015</v>
      </c>
      <c r="D1616" s="91" t="str">
        <f t="shared" si="23"/>
        <v>Plymouth 2015</v>
      </c>
      <c r="E1616" s="91" t="s">
        <v>1307</v>
      </c>
      <c r="F1616" s="363" t="s">
        <v>1307</v>
      </c>
      <c r="G1616" s="91" t="s">
        <v>1307</v>
      </c>
      <c r="H1616" s="91" t="s">
        <v>1307</v>
      </c>
      <c r="I1616" s="90"/>
      <c r="J1616" s="91" t="s">
        <v>1307</v>
      </c>
      <c r="K1616" s="363" t="s">
        <v>1307</v>
      </c>
      <c r="L1616" s="91" t="s">
        <v>1307</v>
      </c>
      <c r="M1616" s="91" t="s">
        <v>1307</v>
      </c>
      <c r="N1616" s="90"/>
      <c r="O1616" s="91" t="s">
        <v>1307</v>
      </c>
      <c r="P1616" s="91" t="s">
        <v>1307</v>
      </c>
      <c r="Q1616" s="90"/>
      <c r="R1616" s="91" t="s">
        <v>1307</v>
      </c>
      <c r="S1616" s="91" t="s">
        <v>1307</v>
      </c>
      <c r="T1616" s="90" t="s">
        <v>1307</v>
      </c>
      <c r="U1616" s="91" t="s">
        <v>1307</v>
      </c>
      <c r="V1616" s="91" t="s">
        <v>1307</v>
      </c>
    </row>
    <row r="1617" spans="1:22">
      <c r="A1617" s="92" t="s">
        <v>846</v>
      </c>
      <c r="B1617" s="16" t="str">
        <f>VLOOKUP(A1617,'Planning Periods'!$E$2:$N$540,10,FALSE)</f>
        <v>09/15/2021 - 09/15/2029</v>
      </c>
      <c r="C1617" s="91">
        <v>2016</v>
      </c>
      <c r="D1617" s="91" t="str">
        <f t="shared" si="23"/>
        <v>Plymouth 2016</v>
      </c>
      <c r="E1617" s="91" t="s">
        <v>1307</v>
      </c>
      <c r="F1617" s="363" t="s">
        <v>1307</v>
      </c>
      <c r="G1617" s="91" t="s">
        <v>1307</v>
      </c>
      <c r="H1617" s="91" t="s">
        <v>1307</v>
      </c>
      <c r="I1617" s="90"/>
      <c r="J1617" s="91" t="s">
        <v>1307</v>
      </c>
      <c r="K1617" s="363" t="s">
        <v>1307</v>
      </c>
      <c r="L1617" s="91" t="s">
        <v>1307</v>
      </c>
      <c r="M1617" s="91" t="s">
        <v>1307</v>
      </c>
      <c r="N1617" s="90"/>
      <c r="O1617" s="91" t="s">
        <v>1307</v>
      </c>
      <c r="P1617" s="91" t="s">
        <v>1307</v>
      </c>
      <c r="Q1617" s="90"/>
      <c r="R1617" s="91" t="s">
        <v>1307</v>
      </c>
      <c r="S1617" s="91" t="s">
        <v>1307</v>
      </c>
      <c r="T1617" s="90" t="s">
        <v>1307</v>
      </c>
      <c r="U1617" s="91" t="s">
        <v>1307</v>
      </c>
      <c r="V1617" s="91" t="s">
        <v>1307</v>
      </c>
    </row>
    <row r="1618" spans="1:22">
      <c r="A1618" s="92" t="s">
        <v>846</v>
      </c>
      <c r="B1618" s="16" t="str">
        <f>VLOOKUP(A1618,'Planning Periods'!$E$2:$N$540,10,FALSE)</f>
        <v>09/15/2021 - 09/15/2029</v>
      </c>
      <c r="C1618" s="91">
        <v>2017</v>
      </c>
      <c r="D1618" s="91" t="str">
        <f t="shared" si="23"/>
        <v>Plymouth 2017</v>
      </c>
      <c r="E1618" s="91">
        <v>1</v>
      </c>
      <c r="F1618" s="363">
        <v>0</v>
      </c>
      <c r="G1618" s="91">
        <v>0</v>
      </c>
      <c r="H1618" s="91">
        <v>0</v>
      </c>
      <c r="I1618" s="90"/>
      <c r="J1618" s="91">
        <v>1</v>
      </c>
      <c r="K1618" s="363">
        <v>0</v>
      </c>
      <c r="L1618" s="91">
        <v>0</v>
      </c>
      <c r="M1618" s="91">
        <v>0</v>
      </c>
      <c r="N1618" s="90"/>
      <c r="O1618" s="91">
        <v>1</v>
      </c>
      <c r="P1618" s="91">
        <v>0</v>
      </c>
      <c r="Q1618" s="90"/>
      <c r="R1618" s="91">
        <v>1</v>
      </c>
      <c r="S1618" s="91">
        <v>18</v>
      </c>
      <c r="T1618" s="90">
        <v>0</v>
      </c>
      <c r="U1618" s="91">
        <v>4</v>
      </c>
      <c r="V1618" s="91">
        <v>18</v>
      </c>
    </row>
    <row r="1619" spans="1:22">
      <c r="A1619" s="92" t="s">
        <v>1286</v>
      </c>
      <c r="B1619" s="16" t="str">
        <f>VLOOKUP(A1619,'Planning Periods'!$E$2:$N$540,10,FALSE)</f>
        <v>08/15/2019 - 08/15/2027</v>
      </c>
      <c r="C1619" s="91">
        <v>2014</v>
      </c>
      <c r="D1619" s="91" t="str">
        <f t="shared" si="23"/>
        <v>Point Arena 2014</v>
      </c>
      <c r="E1619" s="91">
        <v>1</v>
      </c>
      <c r="F1619" s="363">
        <v>0</v>
      </c>
      <c r="G1619" s="91">
        <v>0</v>
      </c>
      <c r="H1619" s="91">
        <v>0</v>
      </c>
      <c r="I1619" s="90"/>
      <c r="J1619" s="91">
        <v>1</v>
      </c>
      <c r="K1619" s="363">
        <v>0</v>
      </c>
      <c r="L1619" s="91">
        <v>0</v>
      </c>
      <c r="M1619" s="91">
        <v>0</v>
      </c>
      <c r="N1619" s="90"/>
      <c r="O1619" s="91">
        <v>1</v>
      </c>
      <c r="P1619" s="91">
        <v>1</v>
      </c>
      <c r="Q1619" s="90"/>
      <c r="R1619" s="91">
        <v>1</v>
      </c>
      <c r="S1619" s="91">
        <v>0</v>
      </c>
      <c r="T1619" s="90">
        <v>0</v>
      </c>
      <c r="U1619" s="91">
        <v>4</v>
      </c>
      <c r="V1619" s="91">
        <v>1</v>
      </c>
    </row>
    <row r="1620" spans="1:22">
      <c r="A1620" s="92" t="s">
        <v>1286</v>
      </c>
      <c r="B1620" s="16" t="str">
        <f>VLOOKUP(A1620,'Planning Periods'!$E$2:$N$540,10,FALSE)</f>
        <v>08/15/2019 - 08/15/2027</v>
      </c>
      <c r="C1620" s="91">
        <v>2015</v>
      </c>
      <c r="D1620" s="91" t="str">
        <f t="shared" si="23"/>
        <v>Point Arena 2015</v>
      </c>
      <c r="E1620" s="91">
        <v>1</v>
      </c>
      <c r="F1620" s="363">
        <v>0</v>
      </c>
      <c r="G1620" s="91">
        <v>0</v>
      </c>
      <c r="H1620" s="91">
        <v>0</v>
      </c>
      <c r="I1620" s="90"/>
      <c r="J1620" s="91">
        <v>1</v>
      </c>
      <c r="K1620" s="363">
        <v>0</v>
      </c>
      <c r="L1620" s="91">
        <v>0</v>
      </c>
      <c r="M1620" s="91">
        <v>0</v>
      </c>
      <c r="N1620" s="90"/>
      <c r="O1620" s="91">
        <v>1</v>
      </c>
      <c r="P1620" s="91">
        <v>1</v>
      </c>
      <c r="Q1620" s="90"/>
      <c r="R1620" s="91">
        <v>1</v>
      </c>
      <c r="S1620" s="91">
        <v>0</v>
      </c>
      <c r="T1620" s="90">
        <v>0</v>
      </c>
      <c r="U1620" s="91">
        <v>4</v>
      </c>
      <c r="V1620" s="91">
        <v>1</v>
      </c>
    </row>
    <row r="1621" spans="1:22">
      <c r="A1621" s="92" t="s">
        <v>1286</v>
      </c>
      <c r="B1621" s="16" t="str">
        <f>VLOOKUP(A1621,'Planning Periods'!$E$2:$N$540,10,FALSE)</f>
        <v>08/15/2019 - 08/15/2027</v>
      </c>
      <c r="C1621" s="91">
        <v>2016</v>
      </c>
      <c r="D1621" s="91" t="str">
        <f t="shared" si="23"/>
        <v>Point Arena 2016</v>
      </c>
      <c r="E1621" s="91">
        <v>1</v>
      </c>
      <c r="F1621" s="363">
        <v>0</v>
      </c>
      <c r="G1621" s="91">
        <v>0</v>
      </c>
      <c r="H1621" s="91">
        <v>0</v>
      </c>
      <c r="I1621" s="90"/>
      <c r="J1621" s="91">
        <v>1</v>
      </c>
      <c r="K1621" s="363">
        <v>0</v>
      </c>
      <c r="L1621" s="91">
        <v>0</v>
      </c>
      <c r="M1621" s="91">
        <v>0</v>
      </c>
      <c r="N1621" s="90"/>
      <c r="O1621" s="91">
        <v>1</v>
      </c>
      <c r="P1621" s="91">
        <v>0</v>
      </c>
      <c r="Q1621" s="90"/>
      <c r="R1621" s="91">
        <v>1</v>
      </c>
      <c r="S1621" s="91">
        <v>0</v>
      </c>
      <c r="T1621" s="90">
        <v>0</v>
      </c>
      <c r="U1621" s="91">
        <v>4</v>
      </c>
      <c r="V1621" s="91">
        <v>0</v>
      </c>
    </row>
    <row r="1622" spans="1:22">
      <c r="A1622" s="92" t="s">
        <v>1286</v>
      </c>
      <c r="B1622" s="16" t="str">
        <f>VLOOKUP(A1622,'Planning Periods'!$E$2:$N$540,10,FALSE)</f>
        <v>08/15/2019 - 08/15/2027</v>
      </c>
      <c r="C1622" s="91">
        <v>2017</v>
      </c>
      <c r="D1622" s="91" t="str">
        <f t="shared" si="23"/>
        <v>Point Arena 2017</v>
      </c>
      <c r="E1622" s="91">
        <v>1</v>
      </c>
      <c r="F1622" s="363">
        <v>0</v>
      </c>
      <c r="G1622" s="91">
        <v>0</v>
      </c>
      <c r="H1622" s="91">
        <v>0</v>
      </c>
      <c r="I1622" s="90"/>
      <c r="J1622" s="91">
        <v>1</v>
      </c>
      <c r="K1622" s="363">
        <v>0</v>
      </c>
      <c r="L1622" s="91">
        <v>0</v>
      </c>
      <c r="M1622" s="91">
        <v>0</v>
      </c>
      <c r="N1622" s="90"/>
      <c r="O1622" s="91">
        <v>1</v>
      </c>
      <c r="P1622" s="91">
        <v>0</v>
      </c>
      <c r="Q1622" s="90"/>
      <c r="R1622" s="91">
        <v>1</v>
      </c>
      <c r="S1622" s="91">
        <v>0</v>
      </c>
      <c r="T1622" s="90">
        <v>0</v>
      </c>
      <c r="U1622" s="91">
        <v>4</v>
      </c>
      <c r="V1622" s="91">
        <v>0</v>
      </c>
    </row>
    <row r="1623" spans="1:22">
      <c r="A1623" t="s">
        <v>1215</v>
      </c>
      <c r="B1623" s="16"/>
      <c r="C1623" s="91">
        <v>2013</v>
      </c>
      <c r="D1623" s="91" t="str">
        <f t="shared" si="23"/>
        <v>Pomona 2013</v>
      </c>
      <c r="E1623" s="91" t="s">
        <v>1307</v>
      </c>
      <c r="F1623" s="363" t="s">
        <v>1307</v>
      </c>
      <c r="G1623" s="91" t="s">
        <v>1307</v>
      </c>
      <c r="H1623" s="91" t="s">
        <v>1307</v>
      </c>
      <c r="I1623" s="90"/>
      <c r="J1623" s="91" t="s">
        <v>1307</v>
      </c>
      <c r="K1623" s="363" t="s">
        <v>1307</v>
      </c>
      <c r="L1623" s="91" t="s">
        <v>1307</v>
      </c>
      <c r="M1623" s="91" t="s">
        <v>1307</v>
      </c>
      <c r="N1623" s="90"/>
      <c r="O1623" s="91" t="s">
        <v>1307</v>
      </c>
      <c r="P1623" s="91" t="s">
        <v>1307</v>
      </c>
      <c r="Q1623" s="90"/>
      <c r="R1623" s="91" t="s">
        <v>1307</v>
      </c>
      <c r="S1623" s="91" t="s">
        <v>1307</v>
      </c>
      <c r="T1623" s="90" t="s">
        <v>1307</v>
      </c>
      <c r="U1623" s="91" t="s">
        <v>1307</v>
      </c>
      <c r="V1623" s="91" t="s">
        <v>1307</v>
      </c>
    </row>
    <row r="1624" spans="1:22">
      <c r="A1624" t="s">
        <v>1215</v>
      </c>
      <c r="B1624" s="16" t="str">
        <f>VLOOKUP(A1624,'Planning Periods'!$E$2:$N$540,10,FALSE)</f>
        <v>10/15/2021 - 10/15/2029</v>
      </c>
      <c r="C1624" s="91">
        <v>2014</v>
      </c>
      <c r="D1624" s="91" t="str">
        <f t="shared" si="23"/>
        <v>Pomona 2014</v>
      </c>
      <c r="E1624" s="363" t="s">
        <v>1307</v>
      </c>
      <c r="F1624" s="363" t="s">
        <v>1307</v>
      </c>
      <c r="G1624" s="363" t="s">
        <v>1307</v>
      </c>
      <c r="H1624" s="363" t="s">
        <v>1307</v>
      </c>
      <c r="I1624" s="363">
        <v>0</v>
      </c>
      <c r="J1624" s="363" t="s">
        <v>1307</v>
      </c>
      <c r="K1624" s="363" t="s">
        <v>1307</v>
      </c>
      <c r="L1624" s="363" t="s">
        <v>1307</v>
      </c>
      <c r="M1624" s="363" t="s">
        <v>1307</v>
      </c>
      <c r="N1624" s="363">
        <v>0</v>
      </c>
      <c r="O1624" s="363" t="s">
        <v>1307</v>
      </c>
      <c r="P1624" s="363" t="s">
        <v>1307</v>
      </c>
      <c r="Q1624" s="363"/>
      <c r="R1624" s="363" t="s">
        <v>1307</v>
      </c>
      <c r="S1624" s="363" t="s">
        <v>1307</v>
      </c>
      <c r="T1624" s="363" t="s">
        <v>1307</v>
      </c>
      <c r="U1624" s="363" t="s">
        <v>1307</v>
      </c>
      <c r="V1624" s="363" t="s">
        <v>1307</v>
      </c>
    </row>
    <row r="1625" spans="1:22">
      <c r="A1625" t="s">
        <v>1215</v>
      </c>
      <c r="B1625" s="16" t="str">
        <f>VLOOKUP(A1625,'Planning Periods'!$E$2:$N$540,10,FALSE)</f>
        <v>10/15/2021 - 10/15/2029</v>
      </c>
      <c r="C1625" s="91">
        <v>2015</v>
      </c>
      <c r="D1625" s="91" t="str">
        <f t="shared" si="23"/>
        <v>Pomona 2015</v>
      </c>
      <c r="E1625" t="s">
        <v>1307</v>
      </c>
      <c r="F1625" t="s">
        <v>1307</v>
      </c>
      <c r="G1625" t="s">
        <v>1307</v>
      </c>
      <c r="H1625" t="s">
        <v>1307</v>
      </c>
      <c r="J1625" t="s">
        <v>1307</v>
      </c>
      <c r="K1625" t="s">
        <v>1307</v>
      </c>
      <c r="L1625" t="s">
        <v>1307</v>
      </c>
      <c r="M1625" t="s">
        <v>1307</v>
      </c>
      <c r="O1625" t="s">
        <v>1307</v>
      </c>
      <c r="P1625" t="s">
        <v>1307</v>
      </c>
      <c r="R1625" t="s">
        <v>1307</v>
      </c>
      <c r="S1625" t="s">
        <v>1307</v>
      </c>
      <c r="T1625" t="s">
        <v>1307</v>
      </c>
      <c r="U1625" t="s">
        <v>1307</v>
      </c>
      <c r="V1625" t="s">
        <v>1307</v>
      </c>
    </row>
    <row r="1626" spans="1:22">
      <c r="A1626" t="s">
        <v>1215</v>
      </c>
      <c r="B1626" s="16" t="str">
        <f>VLOOKUP(A1626,'Planning Periods'!$E$2:$N$540,10,FALSE)</f>
        <v>10/15/2021 - 10/15/2029</v>
      </c>
      <c r="C1626" s="91">
        <v>2016</v>
      </c>
      <c r="D1626" s="91" t="str">
        <f t="shared" si="23"/>
        <v>Pomona 2016</v>
      </c>
      <c r="E1626" t="s">
        <v>1307</v>
      </c>
      <c r="F1626" t="s">
        <v>1307</v>
      </c>
      <c r="G1626" t="s">
        <v>1307</v>
      </c>
      <c r="H1626" t="s">
        <v>1307</v>
      </c>
      <c r="J1626" t="s">
        <v>1307</v>
      </c>
      <c r="K1626" t="s">
        <v>1307</v>
      </c>
      <c r="L1626" t="s">
        <v>1307</v>
      </c>
      <c r="M1626" t="s">
        <v>1307</v>
      </c>
      <c r="O1626" t="s">
        <v>1307</v>
      </c>
      <c r="P1626" t="s">
        <v>1307</v>
      </c>
      <c r="R1626" t="s">
        <v>1307</v>
      </c>
      <c r="S1626" t="s">
        <v>1307</v>
      </c>
      <c r="T1626" t="s">
        <v>1307</v>
      </c>
      <c r="U1626" t="s">
        <v>1307</v>
      </c>
      <c r="V1626" t="s">
        <v>1307</v>
      </c>
    </row>
    <row r="1627" spans="1:22">
      <c r="A1627" t="s">
        <v>1215</v>
      </c>
      <c r="B1627" s="16" t="str">
        <f>VLOOKUP(A1627,'Planning Periods'!$E$2:$N$540,10,FALSE)</f>
        <v>10/15/2021 - 10/15/2029</v>
      </c>
      <c r="C1627" s="91">
        <v>2017</v>
      </c>
      <c r="D1627" s="91" t="str">
        <f t="shared" si="23"/>
        <v>Pomona 2017</v>
      </c>
      <c r="E1627" t="s">
        <v>1307</v>
      </c>
      <c r="F1627" t="s">
        <v>1307</v>
      </c>
      <c r="G1627" t="s">
        <v>1307</v>
      </c>
      <c r="H1627" t="s">
        <v>1307</v>
      </c>
      <c r="J1627" t="s">
        <v>1307</v>
      </c>
      <c r="K1627" t="s">
        <v>1307</v>
      </c>
      <c r="L1627" t="s">
        <v>1307</v>
      </c>
      <c r="M1627" t="s">
        <v>1307</v>
      </c>
      <c r="O1627" t="s">
        <v>1307</v>
      </c>
      <c r="P1627" t="s">
        <v>1307</v>
      </c>
      <c r="R1627" t="s">
        <v>1307</v>
      </c>
      <c r="S1627" t="s">
        <v>1307</v>
      </c>
      <c r="T1627" t="s">
        <v>1307</v>
      </c>
      <c r="U1627" t="s">
        <v>1307</v>
      </c>
      <c r="V1627" t="s">
        <v>1307</v>
      </c>
    </row>
    <row r="1628" spans="1:22">
      <c r="A1628" s="92" t="s">
        <v>848</v>
      </c>
      <c r="B1628" s="16"/>
      <c r="C1628" s="91">
        <v>2013</v>
      </c>
      <c r="D1628" s="91" t="str">
        <f t="shared" si="23"/>
        <v>Port Hueneme 2013</v>
      </c>
      <c r="E1628" t="s">
        <v>1307</v>
      </c>
      <c r="F1628" t="s">
        <v>1307</v>
      </c>
      <c r="G1628" t="s">
        <v>1307</v>
      </c>
      <c r="H1628" t="s">
        <v>1307</v>
      </c>
      <c r="J1628" t="s">
        <v>1307</v>
      </c>
      <c r="K1628" t="s">
        <v>1307</v>
      </c>
      <c r="L1628" t="s">
        <v>1307</v>
      </c>
      <c r="M1628" t="s">
        <v>1307</v>
      </c>
      <c r="O1628" t="s">
        <v>1307</v>
      </c>
      <c r="P1628" t="s">
        <v>1307</v>
      </c>
      <c r="R1628" t="s">
        <v>1307</v>
      </c>
      <c r="S1628" t="s">
        <v>1307</v>
      </c>
      <c r="T1628" t="s">
        <v>1307</v>
      </c>
      <c r="U1628" t="s">
        <v>1307</v>
      </c>
      <c r="V1628" t="s">
        <v>1307</v>
      </c>
    </row>
    <row r="1629" spans="1:22">
      <c r="A1629" s="92" t="s">
        <v>848</v>
      </c>
      <c r="B1629" s="16" t="str">
        <f>VLOOKUP(A1629,'Planning Periods'!$E$2:$N$540,10,FALSE)</f>
        <v>10/15/2021 - 10/15/2029</v>
      </c>
      <c r="C1629" s="91">
        <v>2014</v>
      </c>
      <c r="D1629" s="91" t="str">
        <f t="shared" si="23"/>
        <v>Port Hueneme 2014</v>
      </c>
      <c r="E1629" s="91" t="s">
        <v>1307</v>
      </c>
      <c r="F1629" s="363" t="s">
        <v>1307</v>
      </c>
      <c r="G1629" s="91" t="s">
        <v>1307</v>
      </c>
      <c r="H1629" s="91" t="s">
        <v>1307</v>
      </c>
      <c r="I1629" s="90"/>
      <c r="J1629" s="91" t="s">
        <v>1307</v>
      </c>
      <c r="K1629" s="363" t="s">
        <v>1307</v>
      </c>
      <c r="L1629" s="91" t="s">
        <v>1307</v>
      </c>
      <c r="M1629" s="91" t="s">
        <v>1307</v>
      </c>
      <c r="N1629" s="90"/>
      <c r="O1629" s="91" t="s">
        <v>1307</v>
      </c>
      <c r="P1629" s="91" t="s">
        <v>1307</v>
      </c>
      <c r="Q1629" s="90"/>
      <c r="R1629" s="91" t="s">
        <v>1307</v>
      </c>
      <c r="S1629" s="91" t="s">
        <v>1307</v>
      </c>
      <c r="T1629" s="90" t="s">
        <v>1307</v>
      </c>
      <c r="U1629" s="91" t="s">
        <v>1307</v>
      </c>
      <c r="V1629" s="91" t="s">
        <v>1307</v>
      </c>
    </row>
    <row r="1630" spans="1:22">
      <c r="A1630" s="92" t="s">
        <v>848</v>
      </c>
      <c r="B1630" s="16" t="str">
        <f>VLOOKUP(A1630,'Planning Periods'!$E$2:$N$540,10,FALSE)</f>
        <v>10/15/2021 - 10/15/2029</v>
      </c>
      <c r="C1630" s="91">
        <v>2015</v>
      </c>
      <c r="D1630" s="91" t="str">
        <f t="shared" si="23"/>
        <v>Port Hueneme 2015</v>
      </c>
      <c r="E1630" s="91" t="s">
        <v>1307</v>
      </c>
      <c r="F1630" s="363" t="s">
        <v>1307</v>
      </c>
      <c r="G1630" s="91" t="s">
        <v>1307</v>
      </c>
      <c r="H1630" s="91" t="s">
        <v>1307</v>
      </c>
      <c r="I1630" s="90"/>
      <c r="J1630" s="91" t="s">
        <v>1307</v>
      </c>
      <c r="K1630" s="363" t="s">
        <v>1307</v>
      </c>
      <c r="L1630" s="91" t="s">
        <v>1307</v>
      </c>
      <c r="M1630" s="91" t="s">
        <v>1307</v>
      </c>
      <c r="N1630" s="90"/>
      <c r="O1630" s="91" t="s">
        <v>1307</v>
      </c>
      <c r="P1630" s="91" t="s">
        <v>1307</v>
      </c>
      <c r="Q1630" s="90"/>
      <c r="R1630" s="91" t="s">
        <v>1307</v>
      </c>
      <c r="S1630" s="91" t="s">
        <v>1307</v>
      </c>
      <c r="T1630" s="90" t="s">
        <v>1307</v>
      </c>
      <c r="U1630" s="91" t="s">
        <v>1307</v>
      </c>
      <c r="V1630" s="91" t="s">
        <v>1307</v>
      </c>
    </row>
    <row r="1631" spans="1:22">
      <c r="A1631" s="92" t="s">
        <v>848</v>
      </c>
      <c r="B1631" s="16" t="str">
        <f>VLOOKUP(A1631,'Planning Periods'!$E$2:$N$540,10,FALSE)</f>
        <v>10/15/2021 - 10/15/2029</v>
      </c>
      <c r="C1631" s="91">
        <v>2016</v>
      </c>
      <c r="D1631" s="91" t="str">
        <f t="shared" si="23"/>
        <v>Port Hueneme 2016</v>
      </c>
      <c r="E1631" s="91" t="s">
        <v>1307</v>
      </c>
      <c r="F1631" s="363" t="s">
        <v>1307</v>
      </c>
      <c r="G1631" s="91" t="s">
        <v>1307</v>
      </c>
      <c r="H1631" s="91" t="s">
        <v>1307</v>
      </c>
      <c r="I1631" s="90"/>
      <c r="J1631" s="91" t="s">
        <v>1307</v>
      </c>
      <c r="K1631" s="363" t="s">
        <v>1307</v>
      </c>
      <c r="L1631" s="91" t="s">
        <v>1307</v>
      </c>
      <c r="M1631" s="91" t="s">
        <v>1307</v>
      </c>
      <c r="N1631" s="90"/>
      <c r="O1631" s="91" t="s">
        <v>1307</v>
      </c>
      <c r="P1631" s="91" t="s">
        <v>1307</v>
      </c>
      <c r="Q1631" s="90"/>
      <c r="R1631" s="91" t="s">
        <v>1307</v>
      </c>
      <c r="S1631" s="91" t="s">
        <v>1307</v>
      </c>
      <c r="T1631" s="90" t="s">
        <v>1307</v>
      </c>
      <c r="U1631" s="91" t="s">
        <v>1307</v>
      </c>
      <c r="V1631" s="91" t="s">
        <v>1307</v>
      </c>
    </row>
    <row r="1632" spans="1:22">
      <c r="A1632" s="92" t="s">
        <v>848</v>
      </c>
      <c r="B1632" s="16" t="str">
        <f>VLOOKUP(A1632,'Planning Periods'!$E$2:$N$540,10,FALSE)</f>
        <v>10/15/2021 - 10/15/2029</v>
      </c>
      <c r="C1632" s="91">
        <v>2017</v>
      </c>
      <c r="D1632" s="91" t="str">
        <f t="shared" si="23"/>
        <v>Port Hueneme 2017</v>
      </c>
      <c r="E1632" s="91">
        <v>1</v>
      </c>
      <c r="F1632" s="363">
        <v>0</v>
      </c>
      <c r="G1632" s="91">
        <v>0</v>
      </c>
      <c r="H1632" s="91">
        <v>0</v>
      </c>
      <c r="I1632" s="90"/>
      <c r="J1632" s="91">
        <v>1</v>
      </c>
      <c r="K1632" s="363">
        <v>0</v>
      </c>
      <c r="L1632" s="91">
        <v>0</v>
      </c>
      <c r="M1632" s="91">
        <v>0</v>
      </c>
      <c r="N1632" s="90"/>
      <c r="O1632" s="91">
        <v>0</v>
      </c>
      <c r="P1632" s="91">
        <v>0</v>
      </c>
      <c r="Q1632" s="90"/>
      <c r="R1632" s="91">
        <v>0</v>
      </c>
      <c r="S1632" s="91">
        <v>0</v>
      </c>
      <c r="T1632" s="90">
        <v>0</v>
      </c>
      <c r="U1632" s="91">
        <v>2</v>
      </c>
      <c r="V1632" s="91">
        <v>0</v>
      </c>
    </row>
    <row r="1633" spans="1:22">
      <c r="A1633" s="92" t="s">
        <v>1225</v>
      </c>
      <c r="B1633" s="16" t="str">
        <f>VLOOKUP(A1633,'Planning Periods'!$E$2:$N$540,10,FALSE)</f>
        <v>12/31/2015 - 12/31/2023</v>
      </c>
      <c r="C1633" s="91">
        <v>2014</v>
      </c>
      <c r="D1633" s="91" t="str">
        <f t="shared" ref="D1633:D1699" si="24">CONCATENATE(A1633," ",C1633)</f>
        <v>Porterville 2014</v>
      </c>
      <c r="E1633" s="91" t="s">
        <v>1307</v>
      </c>
      <c r="F1633" s="363" t="s">
        <v>1307</v>
      </c>
      <c r="G1633" s="91" t="s">
        <v>1307</v>
      </c>
      <c r="H1633" s="91" t="s">
        <v>1307</v>
      </c>
      <c r="I1633" s="90"/>
      <c r="J1633" s="91" t="s">
        <v>1307</v>
      </c>
      <c r="K1633" s="363" t="s">
        <v>1307</v>
      </c>
      <c r="L1633" s="91" t="s">
        <v>1307</v>
      </c>
      <c r="M1633" s="91" t="s">
        <v>1307</v>
      </c>
      <c r="N1633" s="90"/>
      <c r="O1633" s="91" t="s">
        <v>1307</v>
      </c>
      <c r="P1633" s="91" t="s">
        <v>1307</v>
      </c>
      <c r="Q1633" s="90"/>
      <c r="R1633" s="91" t="s">
        <v>1307</v>
      </c>
      <c r="S1633" s="91" t="s">
        <v>1307</v>
      </c>
      <c r="T1633" s="90" t="s">
        <v>1307</v>
      </c>
      <c r="U1633" s="91" t="s">
        <v>1307</v>
      </c>
      <c r="V1633" s="91" t="s">
        <v>1307</v>
      </c>
    </row>
    <row r="1634" spans="1:22">
      <c r="A1634" s="92" t="s">
        <v>1225</v>
      </c>
      <c r="B1634" s="16" t="str">
        <f>VLOOKUP(A1634,'Planning Periods'!$E$2:$N$540,10,FALSE)</f>
        <v>12/31/2015 - 12/31/2023</v>
      </c>
      <c r="C1634" s="91">
        <v>2015</v>
      </c>
      <c r="D1634" s="91" t="str">
        <f t="shared" si="24"/>
        <v>Porterville 2015</v>
      </c>
      <c r="E1634" s="91">
        <v>1224</v>
      </c>
      <c r="F1634" s="363">
        <v>0</v>
      </c>
      <c r="G1634" s="91">
        <v>0</v>
      </c>
      <c r="H1634" s="91">
        <v>0</v>
      </c>
      <c r="I1634" s="90"/>
      <c r="J1634" s="91">
        <v>862</v>
      </c>
      <c r="K1634" s="363">
        <v>3</v>
      </c>
      <c r="L1634" s="91">
        <v>3</v>
      </c>
      <c r="M1634" s="91">
        <v>0</v>
      </c>
      <c r="N1634" s="90"/>
      <c r="O1634" s="91">
        <v>979</v>
      </c>
      <c r="P1634" s="91">
        <v>97</v>
      </c>
      <c r="Q1634" s="90"/>
      <c r="R1634" s="91">
        <v>2409</v>
      </c>
      <c r="S1634" s="91">
        <v>8</v>
      </c>
      <c r="T1634" s="90">
        <v>0</v>
      </c>
      <c r="U1634" s="91">
        <v>5474</v>
      </c>
      <c r="V1634" s="91">
        <v>108</v>
      </c>
    </row>
    <row r="1635" spans="1:22">
      <c r="A1635" s="92" t="s">
        <v>1225</v>
      </c>
      <c r="B1635" s="16" t="str">
        <f>VLOOKUP(A1635,'Planning Periods'!$E$2:$N$540,10,FALSE)</f>
        <v>12/31/2015 - 12/31/2023</v>
      </c>
      <c r="C1635" s="91">
        <v>2016</v>
      </c>
      <c r="D1635" s="91" t="str">
        <f t="shared" si="24"/>
        <v>Porterville 2016</v>
      </c>
      <c r="E1635" s="91">
        <v>1224</v>
      </c>
      <c r="F1635" s="363">
        <v>0</v>
      </c>
      <c r="G1635" s="91">
        <v>0</v>
      </c>
      <c r="H1635" s="91">
        <v>0</v>
      </c>
      <c r="I1635" s="90"/>
      <c r="J1635" s="91">
        <v>862</v>
      </c>
      <c r="K1635" s="363">
        <v>2</v>
      </c>
      <c r="L1635" s="91">
        <v>2</v>
      </c>
      <c r="M1635" s="91">
        <v>0</v>
      </c>
      <c r="N1635" s="90"/>
      <c r="O1635" s="91">
        <v>979</v>
      </c>
      <c r="P1635" s="91">
        <v>40</v>
      </c>
      <c r="Q1635" s="90"/>
      <c r="R1635" s="91">
        <v>2409</v>
      </c>
      <c r="S1635" s="91">
        <v>1</v>
      </c>
      <c r="T1635" s="90">
        <v>0</v>
      </c>
      <c r="U1635" s="91">
        <v>5474</v>
      </c>
      <c r="V1635" s="91">
        <v>43</v>
      </c>
    </row>
    <row r="1636" spans="1:22">
      <c r="A1636" s="92" t="s">
        <v>1225</v>
      </c>
      <c r="B1636" s="16" t="str">
        <f>VLOOKUP(A1636,'Planning Periods'!$E$2:$N$540,10,FALSE)</f>
        <v>12/31/2015 - 12/31/2023</v>
      </c>
      <c r="C1636" s="91">
        <v>2017</v>
      </c>
      <c r="D1636" s="91" t="str">
        <f t="shared" si="24"/>
        <v>Porterville 2017</v>
      </c>
      <c r="E1636" s="91">
        <v>1224</v>
      </c>
      <c r="F1636" s="363">
        <v>0</v>
      </c>
      <c r="G1636" s="91">
        <v>0</v>
      </c>
      <c r="H1636" s="91">
        <v>0</v>
      </c>
      <c r="I1636" s="90"/>
      <c r="J1636" s="91">
        <v>862</v>
      </c>
      <c r="K1636" s="363">
        <v>2</v>
      </c>
      <c r="L1636" s="91">
        <v>2</v>
      </c>
      <c r="M1636" s="91">
        <v>0</v>
      </c>
      <c r="N1636" s="90"/>
      <c r="O1636" s="91">
        <v>979</v>
      </c>
      <c r="P1636" s="91">
        <v>15</v>
      </c>
      <c r="Q1636" s="90"/>
      <c r="R1636" s="91">
        <v>2409</v>
      </c>
      <c r="S1636" s="91">
        <v>2</v>
      </c>
      <c r="T1636" s="90">
        <v>0</v>
      </c>
      <c r="U1636" s="91">
        <v>5474</v>
      </c>
      <c r="V1636" s="91">
        <v>19</v>
      </c>
    </row>
    <row r="1637" spans="1:22">
      <c r="A1637" t="s">
        <v>855</v>
      </c>
      <c r="B1637" s="16" t="str">
        <f>VLOOKUP(A1637,'Planning Periods'!$E$2:$N$540,10,FALSE)</f>
        <v>08/31/2019 - 08/31/2024</v>
      </c>
      <c r="C1637" s="91">
        <v>2014</v>
      </c>
      <c r="D1637" s="91" t="str">
        <f t="shared" si="24"/>
        <v>Portola 2014</v>
      </c>
      <c r="E1637" s="363" t="s">
        <v>1307</v>
      </c>
      <c r="F1637" s="363" t="s">
        <v>1307</v>
      </c>
      <c r="G1637" s="363" t="s">
        <v>1307</v>
      </c>
      <c r="H1637" s="363" t="s">
        <v>1307</v>
      </c>
      <c r="I1637" s="363">
        <v>0</v>
      </c>
      <c r="J1637" s="363" t="s">
        <v>1307</v>
      </c>
      <c r="K1637" s="363" t="s">
        <v>1307</v>
      </c>
      <c r="L1637" s="363" t="s">
        <v>1307</v>
      </c>
      <c r="M1637" s="363" t="s">
        <v>1307</v>
      </c>
      <c r="N1637" s="363">
        <v>0</v>
      </c>
      <c r="O1637" s="363" t="s">
        <v>1307</v>
      </c>
      <c r="P1637" s="363" t="s">
        <v>1307</v>
      </c>
      <c r="Q1637" s="363"/>
      <c r="R1637" s="363" t="s">
        <v>1307</v>
      </c>
      <c r="S1637" s="363" t="s">
        <v>1307</v>
      </c>
      <c r="T1637" s="363" t="s">
        <v>1307</v>
      </c>
      <c r="U1637" s="363" t="s">
        <v>1307</v>
      </c>
      <c r="V1637" s="363" t="s">
        <v>1307</v>
      </c>
    </row>
    <row r="1638" spans="1:22">
      <c r="A1638" t="s">
        <v>855</v>
      </c>
      <c r="B1638" s="16" t="str">
        <f>VLOOKUP(A1638,'Planning Periods'!$E$2:$N$540,10,FALSE)</f>
        <v>08/31/2019 - 08/31/2024</v>
      </c>
      <c r="C1638" s="91">
        <v>2015</v>
      </c>
      <c r="D1638" s="91" t="str">
        <f t="shared" si="24"/>
        <v>Portola 2015</v>
      </c>
      <c r="E1638" t="s">
        <v>1307</v>
      </c>
      <c r="F1638" t="s">
        <v>1307</v>
      </c>
      <c r="G1638" t="s">
        <v>1307</v>
      </c>
      <c r="H1638" t="s">
        <v>1307</v>
      </c>
      <c r="J1638" t="s">
        <v>1307</v>
      </c>
      <c r="K1638" t="s">
        <v>1307</v>
      </c>
      <c r="L1638" t="s">
        <v>1307</v>
      </c>
      <c r="M1638" t="s">
        <v>1307</v>
      </c>
      <c r="O1638" t="s">
        <v>1307</v>
      </c>
      <c r="P1638" t="s">
        <v>1307</v>
      </c>
      <c r="R1638" t="s">
        <v>1307</v>
      </c>
      <c r="S1638" t="s">
        <v>1307</v>
      </c>
      <c r="T1638" t="s">
        <v>1307</v>
      </c>
      <c r="U1638" t="s">
        <v>1307</v>
      </c>
      <c r="V1638" t="s">
        <v>1307</v>
      </c>
    </row>
    <row r="1639" spans="1:22">
      <c r="A1639" t="s">
        <v>855</v>
      </c>
      <c r="B1639" s="16" t="str">
        <f>VLOOKUP(A1639,'Planning Periods'!$E$2:$N$540,10,FALSE)</f>
        <v>08/31/2019 - 08/31/2024</v>
      </c>
      <c r="C1639" s="91">
        <v>2016</v>
      </c>
      <c r="D1639" s="91" t="str">
        <f t="shared" si="24"/>
        <v>Portola 2016</v>
      </c>
      <c r="E1639" t="s">
        <v>1307</v>
      </c>
      <c r="F1639" t="s">
        <v>1307</v>
      </c>
      <c r="G1639" t="s">
        <v>1307</v>
      </c>
      <c r="H1639" t="s">
        <v>1307</v>
      </c>
      <c r="J1639" t="s">
        <v>1307</v>
      </c>
      <c r="K1639" t="s">
        <v>1307</v>
      </c>
      <c r="L1639" t="s">
        <v>1307</v>
      </c>
      <c r="M1639" t="s">
        <v>1307</v>
      </c>
      <c r="O1639" t="s">
        <v>1307</v>
      </c>
      <c r="P1639" t="s">
        <v>1307</v>
      </c>
      <c r="R1639" t="s">
        <v>1307</v>
      </c>
      <c r="S1639" t="s">
        <v>1307</v>
      </c>
      <c r="T1639" t="s">
        <v>1307</v>
      </c>
      <c r="U1639" t="s">
        <v>1307</v>
      </c>
      <c r="V1639" t="s">
        <v>1307</v>
      </c>
    </row>
    <row r="1640" spans="1:22">
      <c r="A1640" t="s">
        <v>855</v>
      </c>
      <c r="B1640" s="16" t="str">
        <f>VLOOKUP(A1640,'Planning Periods'!$E$2:$N$540,10,FALSE)</f>
        <v>08/31/2019 - 08/31/2024</v>
      </c>
      <c r="C1640" s="91">
        <v>2017</v>
      </c>
      <c r="D1640" s="91" t="str">
        <f t="shared" si="24"/>
        <v>Portola 2017</v>
      </c>
      <c r="E1640" t="s">
        <v>1307</v>
      </c>
      <c r="F1640" t="s">
        <v>1307</v>
      </c>
      <c r="G1640" t="s">
        <v>1307</v>
      </c>
      <c r="H1640" t="s">
        <v>1307</v>
      </c>
      <c r="J1640" t="s">
        <v>1307</v>
      </c>
      <c r="K1640" t="s">
        <v>1307</v>
      </c>
      <c r="L1640" t="s">
        <v>1307</v>
      </c>
      <c r="M1640" t="s">
        <v>1307</v>
      </c>
      <c r="O1640" t="s">
        <v>1307</v>
      </c>
      <c r="P1640" t="s">
        <v>1307</v>
      </c>
      <c r="R1640" t="s">
        <v>1307</v>
      </c>
      <c r="S1640" t="s">
        <v>1307</v>
      </c>
      <c r="T1640" t="s">
        <v>1307</v>
      </c>
      <c r="U1640" t="s">
        <v>1307</v>
      </c>
      <c r="V1640" t="s">
        <v>1307</v>
      </c>
    </row>
    <row r="1641" spans="1:22">
      <c r="A1641" s="92" t="s">
        <v>1226</v>
      </c>
      <c r="B1641" s="16" t="str">
        <f>VLOOKUP(A1641,'Planning Periods'!$E$2:$N$540,10,FALSE)</f>
        <v>01/31/2023 - 01/31/2031</v>
      </c>
      <c r="C1641" s="91">
        <v>2014</v>
      </c>
      <c r="D1641" s="91" t="str">
        <f t="shared" si="24"/>
        <v>Portola Valley 2014</v>
      </c>
      <c r="E1641" t="s">
        <v>1307</v>
      </c>
      <c r="F1641" t="s">
        <v>1307</v>
      </c>
      <c r="G1641" t="s">
        <v>1307</v>
      </c>
      <c r="H1641" t="s">
        <v>1307</v>
      </c>
      <c r="J1641" t="s">
        <v>1307</v>
      </c>
      <c r="K1641" t="s">
        <v>1307</v>
      </c>
      <c r="L1641" t="s">
        <v>1307</v>
      </c>
      <c r="M1641" t="s">
        <v>1307</v>
      </c>
      <c r="O1641" t="s">
        <v>1307</v>
      </c>
      <c r="P1641" t="s">
        <v>1307</v>
      </c>
      <c r="R1641" t="s">
        <v>1307</v>
      </c>
      <c r="S1641" t="s">
        <v>1307</v>
      </c>
      <c r="T1641" t="s">
        <v>1307</v>
      </c>
      <c r="U1641" t="s">
        <v>1307</v>
      </c>
      <c r="V1641" t="s">
        <v>1307</v>
      </c>
    </row>
    <row r="1642" spans="1:22">
      <c r="A1642" s="92" t="s">
        <v>1226</v>
      </c>
      <c r="B1642" s="16" t="str">
        <f>VLOOKUP(A1642,'Planning Periods'!$E$2:$N$540,10,FALSE)</f>
        <v>01/31/2023 - 01/31/2031</v>
      </c>
      <c r="C1642" s="91">
        <v>2015</v>
      </c>
      <c r="D1642" s="91" t="str">
        <f t="shared" si="24"/>
        <v>Portola Valley 2015</v>
      </c>
      <c r="E1642" s="91">
        <v>21</v>
      </c>
      <c r="F1642" s="363">
        <v>0</v>
      </c>
      <c r="G1642" s="91">
        <v>0</v>
      </c>
      <c r="H1642" s="91">
        <v>0</v>
      </c>
      <c r="I1642" s="90"/>
      <c r="J1642" s="91">
        <v>15</v>
      </c>
      <c r="K1642" s="363">
        <v>0</v>
      </c>
      <c r="L1642" s="91">
        <v>0</v>
      </c>
      <c r="M1642" s="91">
        <v>0</v>
      </c>
      <c r="N1642" s="90"/>
      <c r="O1642" s="91">
        <v>15</v>
      </c>
      <c r="P1642" s="91">
        <v>0</v>
      </c>
      <c r="Q1642" s="90"/>
      <c r="R1642" s="91">
        <v>13</v>
      </c>
      <c r="S1642" s="91">
        <v>8</v>
      </c>
      <c r="T1642" s="90">
        <v>0</v>
      </c>
      <c r="U1642" s="91">
        <v>64</v>
      </c>
      <c r="V1642" s="91">
        <v>8</v>
      </c>
    </row>
    <row r="1643" spans="1:22">
      <c r="A1643" s="92" t="s">
        <v>1226</v>
      </c>
      <c r="B1643" s="16" t="str">
        <f>VLOOKUP(A1643,'Planning Periods'!$E$2:$N$540,10,FALSE)</f>
        <v>01/31/2023 - 01/31/2031</v>
      </c>
      <c r="C1643" s="91">
        <v>2016</v>
      </c>
      <c r="D1643" s="91" t="str">
        <f t="shared" si="24"/>
        <v>Portola Valley 2016</v>
      </c>
      <c r="E1643" s="91">
        <v>21</v>
      </c>
      <c r="F1643" s="363">
        <v>0</v>
      </c>
      <c r="G1643" s="91">
        <v>0</v>
      </c>
      <c r="H1643" s="91">
        <v>0</v>
      </c>
      <c r="I1643" s="90"/>
      <c r="J1643" s="91">
        <v>15</v>
      </c>
      <c r="K1643" s="363">
        <v>0</v>
      </c>
      <c r="L1643" s="91">
        <v>0</v>
      </c>
      <c r="M1643" s="91">
        <v>0</v>
      </c>
      <c r="N1643" s="90"/>
      <c r="O1643" s="91">
        <v>15</v>
      </c>
      <c r="P1643" s="91">
        <v>1</v>
      </c>
      <c r="Q1643" s="90"/>
      <c r="R1643" s="91">
        <v>13</v>
      </c>
      <c r="S1643" s="91">
        <v>8</v>
      </c>
      <c r="T1643" s="90">
        <v>0</v>
      </c>
      <c r="U1643" s="91">
        <v>64</v>
      </c>
      <c r="V1643" s="91">
        <v>9</v>
      </c>
    </row>
    <row r="1644" spans="1:22">
      <c r="A1644" s="92" t="s">
        <v>1226</v>
      </c>
      <c r="B1644" s="16" t="str">
        <f>VLOOKUP(A1644,'Planning Periods'!$E$2:$N$540,10,FALSE)</f>
        <v>01/31/2023 - 01/31/2031</v>
      </c>
      <c r="C1644" s="91">
        <v>2017</v>
      </c>
      <c r="D1644" s="91" t="str">
        <f t="shared" si="24"/>
        <v>Portola Valley 2017</v>
      </c>
      <c r="E1644" s="91">
        <v>21</v>
      </c>
      <c r="F1644" s="363">
        <v>0</v>
      </c>
      <c r="G1644" s="91">
        <v>0</v>
      </c>
      <c r="H1644" s="91">
        <v>0</v>
      </c>
      <c r="I1644" s="90"/>
      <c r="J1644" s="91">
        <v>15</v>
      </c>
      <c r="K1644" s="363">
        <v>0</v>
      </c>
      <c r="L1644" s="91">
        <v>0</v>
      </c>
      <c r="M1644" s="91">
        <v>0</v>
      </c>
      <c r="N1644" s="90"/>
      <c r="O1644" s="91">
        <v>15</v>
      </c>
      <c r="P1644" s="91">
        <v>2</v>
      </c>
      <c r="Q1644" s="90"/>
      <c r="R1644" s="91">
        <v>13</v>
      </c>
      <c r="S1644" s="91">
        <v>6</v>
      </c>
      <c r="T1644" s="90">
        <v>0</v>
      </c>
      <c r="U1644" s="91">
        <v>64</v>
      </c>
      <c r="V1644" s="91">
        <v>8</v>
      </c>
    </row>
    <row r="1645" spans="1:22">
      <c r="A1645" s="92" t="s">
        <v>862</v>
      </c>
      <c r="B1645" s="16" t="str">
        <f>VLOOKUP(A1645,'Planning Periods'!$E$2:$N$540,10,FALSE)</f>
        <v>04/30/2021 - 04/30/2029</v>
      </c>
      <c r="C1645" s="91">
        <v>2013</v>
      </c>
      <c r="D1645" s="91" t="str">
        <f t="shared" si="24"/>
        <v>Poway 2013</v>
      </c>
      <c r="E1645" s="91">
        <v>201</v>
      </c>
      <c r="F1645" s="363">
        <v>26</v>
      </c>
      <c r="G1645" s="91">
        <v>26</v>
      </c>
      <c r="H1645" s="91">
        <v>0</v>
      </c>
      <c r="I1645" s="90"/>
      <c r="J1645" s="91">
        <v>152</v>
      </c>
      <c r="K1645" s="363">
        <v>26</v>
      </c>
      <c r="L1645" s="91">
        <v>26</v>
      </c>
      <c r="M1645" s="91">
        <v>0</v>
      </c>
      <c r="N1645" s="90"/>
      <c r="O1645" s="91">
        <v>282</v>
      </c>
      <c r="P1645" s="91">
        <v>0</v>
      </c>
      <c r="Q1645" s="90"/>
      <c r="R1645" s="91">
        <v>618</v>
      </c>
      <c r="S1645" s="91">
        <v>64</v>
      </c>
      <c r="T1645" s="90">
        <v>0</v>
      </c>
      <c r="U1645" s="91">
        <v>1253</v>
      </c>
      <c r="V1645" s="91">
        <v>116</v>
      </c>
    </row>
    <row r="1646" spans="1:22">
      <c r="A1646" s="92" t="s">
        <v>862</v>
      </c>
      <c r="B1646" s="16" t="str">
        <f>VLOOKUP(A1646,'Planning Periods'!$E$2:$N$540,10,FALSE)</f>
        <v>04/30/2021 - 04/30/2029</v>
      </c>
      <c r="C1646" s="91">
        <v>2014</v>
      </c>
      <c r="D1646" s="91" t="str">
        <f t="shared" si="24"/>
        <v>Poway 2014</v>
      </c>
      <c r="E1646" s="91">
        <v>201</v>
      </c>
      <c r="F1646" s="363">
        <v>0</v>
      </c>
      <c r="G1646" s="91">
        <v>0</v>
      </c>
      <c r="H1646" s="91">
        <v>0</v>
      </c>
      <c r="I1646" s="90"/>
      <c r="J1646" s="91">
        <v>152</v>
      </c>
      <c r="K1646" s="363">
        <v>0</v>
      </c>
      <c r="L1646" s="91">
        <v>0</v>
      </c>
      <c r="M1646" s="91">
        <v>0</v>
      </c>
      <c r="N1646" s="90"/>
      <c r="O1646" s="91">
        <v>282</v>
      </c>
      <c r="P1646" s="91">
        <v>0</v>
      </c>
      <c r="Q1646" s="90"/>
      <c r="R1646" s="91">
        <v>618</v>
      </c>
      <c r="S1646" s="91">
        <v>11</v>
      </c>
      <c r="T1646" s="90">
        <v>0</v>
      </c>
      <c r="U1646" s="91">
        <v>1253</v>
      </c>
      <c r="V1646" s="91">
        <v>11</v>
      </c>
    </row>
    <row r="1647" spans="1:22">
      <c r="A1647" s="92" t="s">
        <v>862</v>
      </c>
      <c r="B1647" s="16" t="str">
        <f>VLOOKUP(A1647,'Planning Periods'!$E$2:$N$540,10,FALSE)</f>
        <v>04/30/2021 - 04/30/2029</v>
      </c>
      <c r="C1647" s="91">
        <v>2015</v>
      </c>
      <c r="D1647" s="91" t="str">
        <f t="shared" si="24"/>
        <v>Poway 2015</v>
      </c>
      <c r="E1647" s="91">
        <v>201</v>
      </c>
      <c r="F1647" s="363">
        <v>0</v>
      </c>
      <c r="G1647" s="91">
        <v>0</v>
      </c>
      <c r="H1647" s="91">
        <v>0</v>
      </c>
      <c r="I1647" s="90"/>
      <c r="J1647" s="91">
        <v>152</v>
      </c>
      <c r="K1647" s="363">
        <v>0</v>
      </c>
      <c r="L1647" s="91">
        <v>0</v>
      </c>
      <c r="M1647" s="91">
        <v>0</v>
      </c>
      <c r="N1647" s="90"/>
      <c r="O1647" s="91">
        <v>282</v>
      </c>
      <c r="P1647" s="91">
        <v>0</v>
      </c>
      <c r="Q1647" s="90"/>
      <c r="R1647" s="91">
        <v>618</v>
      </c>
      <c r="S1647" s="91">
        <v>11</v>
      </c>
      <c r="T1647" s="90">
        <v>0</v>
      </c>
      <c r="U1647" s="91">
        <v>1253</v>
      </c>
      <c r="V1647" s="91">
        <v>11</v>
      </c>
    </row>
    <row r="1648" spans="1:22">
      <c r="A1648" s="92" t="s">
        <v>862</v>
      </c>
      <c r="B1648" s="16" t="str">
        <f>VLOOKUP(A1648,'Planning Periods'!$E$2:$N$540,10,FALSE)</f>
        <v>04/30/2021 - 04/30/2029</v>
      </c>
      <c r="C1648" s="91">
        <v>2016</v>
      </c>
      <c r="D1648" s="91" t="str">
        <f t="shared" si="24"/>
        <v>Poway 2016</v>
      </c>
      <c r="E1648" s="91">
        <v>201</v>
      </c>
      <c r="F1648" s="363">
        <v>0</v>
      </c>
      <c r="G1648" s="91">
        <v>0</v>
      </c>
      <c r="H1648" s="91">
        <v>0</v>
      </c>
      <c r="I1648" s="90"/>
      <c r="J1648" s="91">
        <v>152</v>
      </c>
      <c r="K1648" s="363">
        <v>0</v>
      </c>
      <c r="L1648" s="91">
        <v>0</v>
      </c>
      <c r="M1648" s="91">
        <v>0</v>
      </c>
      <c r="N1648" s="90"/>
      <c r="O1648" s="91">
        <v>282</v>
      </c>
      <c r="P1648" s="91">
        <v>0</v>
      </c>
      <c r="Q1648" s="90"/>
      <c r="R1648" s="91">
        <v>618</v>
      </c>
      <c r="S1648" s="91">
        <v>17</v>
      </c>
      <c r="T1648" s="90">
        <v>0</v>
      </c>
      <c r="U1648" s="91">
        <v>1253</v>
      </c>
      <c r="V1648" s="91">
        <v>17</v>
      </c>
    </row>
    <row r="1649" spans="1:22">
      <c r="A1649" s="92" t="s">
        <v>862</v>
      </c>
      <c r="B1649" s="16" t="str">
        <f>VLOOKUP(A1649,'Planning Periods'!$E$2:$N$540,10,FALSE)</f>
        <v>04/30/2021 - 04/30/2029</v>
      </c>
      <c r="C1649" s="91">
        <v>2017</v>
      </c>
      <c r="D1649" s="91" t="str">
        <f t="shared" si="24"/>
        <v>Poway 2017</v>
      </c>
      <c r="E1649" s="91">
        <v>201</v>
      </c>
      <c r="F1649" s="363">
        <v>0</v>
      </c>
      <c r="G1649" s="91">
        <v>0</v>
      </c>
      <c r="H1649" s="91">
        <v>0</v>
      </c>
      <c r="I1649" s="90"/>
      <c r="J1649" s="91">
        <v>152</v>
      </c>
      <c r="K1649" s="363">
        <v>0</v>
      </c>
      <c r="L1649" s="91">
        <v>0</v>
      </c>
      <c r="M1649" s="91">
        <v>0</v>
      </c>
      <c r="N1649" s="90"/>
      <c r="O1649" s="91">
        <v>282</v>
      </c>
      <c r="P1649" s="91">
        <v>0</v>
      </c>
      <c r="Q1649" s="90"/>
      <c r="R1649" s="91">
        <v>618</v>
      </c>
      <c r="S1649" s="91">
        <v>24</v>
      </c>
      <c r="T1649" s="90">
        <v>0</v>
      </c>
      <c r="U1649" s="91">
        <v>1253</v>
      </c>
      <c r="V1649" s="91">
        <v>24</v>
      </c>
    </row>
    <row r="1650" spans="1:22">
      <c r="A1650" s="92" t="s">
        <v>865</v>
      </c>
      <c r="B1650" s="16" t="str">
        <f>VLOOKUP(A1650,'Planning Periods'!$E$2:$N$540,10,FALSE)</f>
        <v>05/15/2021 - 05/15/2029</v>
      </c>
      <c r="C1650" s="91">
        <v>2013</v>
      </c>
      <c r="D1650" s="91" t="str">
        <f t="shared" si="24"/>
        <v>Rancho Cordova 2013</v>
      </c>
      <c r="E1650" s="91">
        <v>1539</v>
      </c>
      <c r="F1650" s="363">
        <v>0</v>
      </c>
      <c r="G1650" s="91">
        <v>0</v>
      </c>
      <c r="H1650" s="91">
        <v>0</v>
      </c>
      <c r="I1650" s="90"/>
      <c r="J1650" s="91">
        <v>1079</v>
      </c>
      <c r="K1650" s="363">
        <v>0</v>
      </c>
      <c r="L1650" s="91">
        <v>0</v>
      </c>
      <c r="M1650" s="91">
        <v>0</v>
      </c>
      <c r="N1650" s="90"/>
      <c r="O1650" s="91">
        <v>1303</v>
      </c>
      <c r="P1650" s="91">
        <v>0</v>
      </c>
      <c r="Q1650" s="90"/>
      <c r="R1650" s="91">
        <v>3087</v>
      </c>
      <c r="S1650" s="91">
        <v>331</v>
      </c>
      <c r="T1650" s="90">
        <v>0</v>
      </c>
      <c r="U1650" s="91">
        <v>7008</v>
      </c>
      <c r="V1650" s="91">
        <v>331</v>
      </c>
    </row>
    <row r="1651" spans="1:22">
      <c r="A1651" s="92" t="s">
        <v>865</v>
      </c>
      <c r="B1651" s="16" t="str">
        <f>VLOOKUP(A1651,'Planning Periods'!$E$2:$N$540,10,FALSE)</f>
        <v>05/15/2021 - 05/15/2029</v>
      </c>
      <c r="C1651" s="91">
        <v>2014</v>
      </c>
      <c r="D1651" s="91" t="str">
        <f t="shared" si="24"/>
        <v>Rancho Cordova 2014</v>
      </c>
      <c r="E1651" s="91">
        <v>1539</v>
      </c>
      <c r="F1651" s="363">
        <v>0</v>
      </c>
      <c r="G1651" s="91">
        <v>0</v>
      </c>
      <c r="H1651" s="91">
        <v>0</v>
      </c>
      <c r="I1651" s="90"/>
      <c r="J1651" s="91">
        <v>1079</v>
      </c>
      <c r="K1651" s="363">
        <v>0</v>
      </c>
      <c r="L1651" s="91">
        <v>0</v>
      </c>
      <c r="M1651" s="91">
        <v>0</v>
      </c>
      <c r="N1651" s="90"/>
      <c r="O1651" s="91">
        <v>1303</v>
      </c>
      <c r="P1651" s="91">
        <v>0</v>
      </c>
      <c r="Q1651" s="90"/>
      <c r="R1651" s="91">
        <v>3087</v>
      </c>
      <c r="S1651" s="91">
        <v>254</v>
      </c>
      <c r="T1651" s="90">
        <v>0</v>
      </c>
      <c r="U1651" s="91">
        <v>7008</v>
      </c>
      <c r="V1651" s="91">
        <v>254</v>
      </c>
    </row>
    <row r="1652" spans="1:22">
      <c r="A1652" s="92" t="s">
        <v>865</v>
      </c>
      <c r="B1652" s="16" t="str">
        <f>VLOOKUP(A1652,'Planning Periods'!$E$2:$N$540,10,FALSE)</f>
        <v>05/15/2021 - 05/15/2029</v>
      </c>
      <c r="C1652" s="91">
        <v>2015</v>
      </c>
      <c r="D1652" s="91" t="str">
        <f t="shared" si="24"/>
        <v>Rancho Cordova 2015</v>
      </c>
      <c r="E1652" s="91">
        <v>1539</v>
      </c>
      <c r="F1652" s="363">
        <v>50</v>
      </c>
      <c r="G1652" s="91">
        <v>50</v>
      </c>
      <c r="H1652" s="91">
        <v>0</v>
      </c>
      <c r="I1652" s="90"/>
      <c r="J1652" s="91">
        <v>1079</v>
      </c>
      <c r="K1652" s="363">
        <v>0</v>
      </c>
      <c r="L1652" s="91">
        <v>0</v>
      </c>
      <c r="M1652" s="91">
        <v>0</v>
      </c>
      <c r="N1652" s="90"/>
      <c r="O1652" s="91">
        <v>1303</v>
      </c>
      <c r="P1652" s="91">
        <v>0</v>
      </c>
      <c r="Q1652" s="90"/>
      <c r="R1652" s="91">
        <v>3087</v>
      </c>
      <c r="S1652" s="91">
        <v>402</v>
      </c>
      <c r="T1652" s="90">
        <v>0</v>
      </c>
      <c r="U1652" s="91">
        <v>7008</v>
      </c>
      <c r="V1652" s="91">
        <v>452</v>
      </c>
    </row>
    <row r="1653" spans="1:22">
      <c r="A1653" s="92" t="s">
        <v>865</v>
      </c>
      <c r="B1653" s="16" t="str">
        <f>VLOOKUP(A1653,'Planning Periods'!$E$2:$N$540,10,FALSE)</f>
        <v>05/15/2021 - 05/15/2029</v>
      </c>
      <c r="C1653" s="91">
        <v>2016</v>
      </c>
      <c r="D1653" s="91" t="str">
        <f t="shared" si="24"/>
        <v>Rancho Cordova 2016</v>
      </c>
      <c r="E1653" s="91">
        <v>1539</v>
      </c>
      <c r="F1653" s="363">
        <v>0</v>
      </c>
      <c r="G1653" s="91">
        <v>0</v>
      </c>
      <c r="H1653" s="91">
        <v>0</v>
      </c>
      <c r="I1653" s="90"/>
      <c r="J1653" s="91">
        <v>1079</v>
      </c>
      <c r="K1653" s="363">
        <v>0</v>
      </c>
      <c r="L1653" s="91">
        <v>0</v>
      </c>
      <c r="M1653" s="91">
        <v>0</v>
      </c>
      <c r="N1653" s="90"/>
      <c r="O1653" s="91">
        <v>1303</v>
      </c>
      <c r="P1653" s="91">
        <v>0</v>
      </c>
      <c r="Q1653" s="90"/>
      <c r="R1653" s="91">
        <v>3087</v>
      </c>
      <c r="S1653" s="91">
        <v>330</v>
      </c>
      <c r="T1653" s="90">
        <v>0</v>
      </c>
      <c r="U1653" s="91">
        <v>7008</v>
      </c>
      <c r="V1653" s="91">
        <v>330</v>
      </c>
    </row>
    <row r="1654" spans="1:22">
      <c r="A1654" s="92" t="s">
        <v>865</v>
      </c>
      <c r="B1654" s="16" t="str">
        <f>VLOOKUP(A1654,'Planning Periods'!$E$2:$N$540,10,FALSE)</f>
        <v>05/15/2021 - 05/15/2029</v>
      </c>
      <c r="C1654" s="91">
        <v>2017</v>
      </c>
      <c r="D1654" s="91" t="str">
        <f t="shared" si="24"/>
        <v>Rancho Cordova 2017</v>
      </c>
      <c r="E1654" s="91">
        <v>1539</v>
      </c>
      <c r="F1654" s="363">
        <v>50</v>
      </c>
      <c r="G1654" s="91">
        <v>50</v>
      </c>
      <c r="H1654" s="91">
        <v>0</v>
      </c>
      <c r="I1654" s="90"/>
      <c r="J1654" s="91">
        <v>1079</v>
      </c>
      <c r="K1654" s="363">
        <v>0</v>
      </c>
      <c r="L1654" s="91">
        <v>0</v>
      </c>
      <c r="M1654" s="91">
        <v>0</v>
      </c>
      <c r="N1654" s="90"/>
      <c r="O1654" s="91">
        <v>1303</v>
      </c>
      <c r="P1654" s="91">
        <v>110</v>
      </c>
      <c r="Q1654" s="90"/>
      <c r="R1654" s="91">
        <v>3087</v>
      </c>
      <c r="S1654" s="91">
        <v>306</v>
      </c>
      <c r="T1654" s="90">
        <v>0</v>
      </c>
      <c r="U1654" s="91">
        <v>7008</v>
      </c>
      <c r="V1654" s="91">
        <v>466</v>
      </c>
    </row>
    <row r="1655" spans="1:22">
      <c r="A1655" s="92" t="s">
        <v>857</v>
      </c>
      <c r="B1655" s="16"/>
      <c r="C1655" s="91">
        <v>2013</v>
      </c>
      <c r="D1655" s="91" t="str">
        <f t="shared" si="24"/>
        <v>Rancho Cucamonga 2013</v>
      </c>
      <c r="E1655" s="91" t="s">
        <v>1307</v>
      </c>
      <c r="F1655" s="363" t="s">
        <v>1307</v>
      </c>
      <c r="G1655" s="91" t="s">
        <v>1307</v>
      </c>
      <c r="H1655" s="91" t="s">
        <v>1307</v>
      </c>
      <c r="I1655" s="90"/>
      <c r="J1655" s="91" t="s">
        <v>1307</v>
      </c>
      <c r="K1655" s="363" t="s">
        <v>1307</v>
      </c>
      <c r="L1655" s="91" t="s">
        <v>1307</v>
      </c>
      <c r="M1655" s="91" t="s">
        <v>1307</v>
      </c>
      <c r="N1655" s="90"/>
      <c r="O1655" s="91" t="s">
        <v>1307</v>
      </c>
      <c r="P1655" s="91" t="s">
        <v>1307</v>
      </c>
      <c r="Q1655" s="90"/>
      <c r="R1655" s="91" t="s">
        <v>1307</v>
      </c>
      <c r="S1655" s="91" t="s">
        <v>1307</v>
      </c>
      <c r="T1655" s="90" t="s">
        <v>1307</v>
      </c>
      <c r="U1655" s="91" t="s">
        <v>1307</v>
      </c>
      <c r="V1655" s="91" t="s">
        <v>1307</v>
      </c>
    </row>
    <row r="1656" spans="1:22">
      <c r="A1656" s="92" t="s">
        <v>857</v>
      </c>
      <c r="B1656" s="16" t="str">
        <f>VLOOKUP(A1656,'Planning Periods'!$E$2:$N$540,10,FALSE)</f>
        <v>10/15/2021 - 10/15/2029</v>
      </c>
      <c r="C1656" s="91">
        <v>2014</v>
      </c>
      <c r="D1656" s="91" t="str">
        <f t="shared" si="24"/>
        <v>Rancho Cucamonga 2014</v>
      </c>
      <c r="E1656" s="91">
        <v>209</v>
      </c>
      <c r="F1656" s="363">
        <v>0</v>
      </c>
      <c r="G1656" s="91">
        <v>0</v>
      </c>
      <c r="H1656" s="91">
        <v>0</v>
      </c>
      <c r="I1656" s="90"/>
      <c r="J1656" s="91">
        <v>141</v>
      </c>
      <c r="K1656" s="363">
        <v>0</v>
      </c>
      <c r="L1656" s="91">
        <v>0</v>
      </c>
      <c r="M1656" s="91">
        <v>0</v>
      </c>
      <c r="N1656" s="90"/>
      <c r="O1656" s="91">
        <v>158</v>
      </c>
      <c r="P1656" s="91">
        <v>0</v>
      </c>
      <c r="Q1656" s="90"/>
      <c r="R1656" s="91">
        <v>340</v>
      </c>
      <c r="S1656" s="91">
        <v>388</v>
      </c>
      <c r="T1656" s="90">
        <v>0</v>
      </c>
      <c r="U1656" s="91">
        <v>848</v>
      </c>
      <c r="V1656" s="91">
        <v>388</v>
      </c>
    </row>
    <row r="1657" spans="1:22">
      <c r="A1657" s="92" t="s">
        <v>857</v>
      </c>
      <c r="B1657" s="16" t="str">
        <f>VLOOKUP(A1657,'Planning Periods'!$E$2:$N$540,10,FALSE)</f>
        <v>10/15/2021 - 10/15/2029</v>
      </c>
      <c r="C1657" s="91">
        <v>2015</v>
      </c>
      <c r="D1657" s="91" t="str">
        <f t="shared" si="24"/>
        <v>Rancho Cucamonga 2015</v>
      </c>
      <c r="E1657" s="91">
        <v>209</v>
      </c>
      <c r="F1657" s="363">
        <v>0</v>
      </c>
      <c r="G1657" s="91">
        <v>0</v>
      </c>
      <c r="H1657" s="91">
        <v>0</v>
      </c>
      <c r="I1657" s="90"/>
      <c r="J1657" s="91">
        <v>141</v>
      </c>
      <c r="K1657" s="363">
        <v>0</v>
      </c>
      <c r="L1657" s="91">
        <v>0</v>
      </c>
      <c r="M1657" s="91">
        <v>0</v>
      </c>
      <c r="N1657" s="90"/>
      <c r="O1657" s="91">
        <v>158</v>
      </c>
      <c r="P1657" s="91">
        <v>0</v>
      </c>
      <c r="Q1657" s="90"/>
      <c r="R1657" s="91">
        <v>340</v>
      </c>
      <c r="S1657" s="91">
        <v>425</v>
      </c>
      <c r="T1657" s="90">
        <v>0</v>
      </c>
      <c r="U1657" s="91">
        <v>848</v>
      </c>
      <c r="V1657" s="91">
        <v>425</v>
      </c>
    </row>
    <row r="1658" spans="1:22">
      <c r="A1658" s="92" t="s">
        <v>857</v>
      </c>
      <c r="B1658" s="16" t="str">
        <f>VLOOKUP(A1658,'Planning Periods'!$E$2:$N$540,10,FALSE)</f>
        <v>10/15/2021 - 10/15/2029</v>
      </c>
      <c r="C1658" s="91">
        <v>2016</v>
      </c>
      <c r="D1658" s="91" t="str">
        <f t="shared" si="24"/>
        <v>Rancho Cucamonga 2016</v>
      </c>
      <c r="E1658" s="91">
        <v>209</v>
      </c>
      <c r="F1658" s="363">
        <v>0</v>
      </c>
      <c r="G1658" s="91">
        <v>0</v>
      </c>
      <c r="H1658" s="91">
        <v>0</v>
      </c>
      <c r="I1658" s="90"/>
      <c r="J1658" s="91">
        <v>141</v>
      </c>
      <c r="K1658" s="363">
        <v>0</v>
      </c>
      <c r="L1658" s="91">
        <v>0</v>
      </c>
      <c r="M1658" s="91">
        <v>0</v>
      </c>
      <c r="N1658" s="90"/>
      <c r="O1658" s="91">
        <v>158</v>
      </c>
      <c r="P1658" s="91">
        <v>0</v>
      </c>
      <c r="Q1658" s="90"/>
      <c r="R1658" s="91">
        <v>340</v>
      </c>
      <c r="S1658" s="91">
        <v>171</v>
      </c>
      <c r="T1658" s="90">
        <v>0</v>
      </c>
      <c r="U1658" s="91">
        <v>848</v>
      </c>
      <c r="V1658" s="91">
        <v>171</v>
      </c>
    </row>
    <row r="1659" spans="1:22">
      <c r="A1659" s="92" t="s">
        <v>857</v>
      </c>
      <c r="B1659" s="16" t="str">
        <f>VLOOKUP(A1659,'Planning Periods'!$E$2:$N$540,10,FALSE)</f>
        <v>10/15/2021 - 10/15/2029</v>
      </c>
      <c r="C1659" s="91">
        <v>2017</v>
      </c>
      <c r="D1659" s="91" t="str">
        <f t="shared" si="24"/>
        <v>Rancho Cucamonga 2017</v>
      </c>
      <c r="E1659" s="91">
        <v>209</v>
      </c>
      <c r="F1659" s="363">
        <v>18</v>
      </c>
      <c r="G1659" s="91">
        <v>18</v>
      </c>
      <c r="H1659" s="91">
        <v>0</v>
      </c>
      <c r="I1659" s="90"/>
      <c r="J1659" s="91">
        <v>141</v>
      </c>
      <c r="K1659" s="363">
        <v>11</v>
      </c>
      <c r="L1659" s="91">
        <v>11</v>
      </c>
      <c r="M1659" s="91">
        <v>0</v>
      </c>
      <c r="N1659" s="90"/>
      <c r="O1659" s="91">
        <v>158</v>
      </c>
      <c r="P1659" s="91">
        <v>31</v>
      </c>
      <c r="Q1659" s="90"/>
      <c r="R1659" s="91">
        <v>340</v>
      </c>
      <c r="S1659" s="91">
        <v>296</v>
      </c>
      <c r="T1659" s="90">
        <v>0</v>
      </c>
      <c r="U1659" s="91">
        <v>848</v>
      </c>
      <c r="V1659" s="91">
        <v>356</v>
      </c>
    </row>
    <row r="1660" spans="1:22">
      <c r="A1660" s="92" t="s">
        <v>860</v>
      </c>
      <c r="B1660" s="16"/>
      <c r="C1660" s="91">
        <v>2013</v>
      </c>
      <c r="D1660" s="91" t="str">
        <f t="shared" si="24"/>
        <v>Rancho Mirage 2013</v>
      </c>
      <c r="E1660" s="91" t="s">
        <v>1307</v>
      </c>
      <c r="F1660" s="363" t="s">
        <v>1307</v>
      </c>
      <c r="G1660" s="91" t="s">
        <v>1307</v>
      </c>
      <c r="H1660" s="91" t="s">
        <v>1307</v>
      </c>
      <c r="I1660" s="90"/>
      <c r="J1660" s="91" t="s">
        <v>1307</v>
      </c>
      <c r="K1660" s="363" t="s">
        <v>1307</v>
      </c>
      <c r="L1660" s="91" t="s">
        <v>1307</v>
      </c>
      <c r="M1660" s="91" t="s">
        <v>1307</v>
      </c>
      <c r="N1660" s="90"/>
      <c r="O1660" s="91" t="s">
        <v>1307</v>
      </c>
      <c r="P1660" s="91" t="s">
        <v>1307</v>
      </c>
      <c r="Q1660" s="90"/>
      <c r="R1660" s="91" t="s">
        <v>1307</v>
      </c>
      <c r="S1660" s="91" t="s">
        <v>1307</v>
      </c>
      <c r="T1660" s="90" t="s">
        <v>1307</v>
      </c>
      <c r="U1660" s="91" t="s">
        <v>1307</v>
      </c>
      <c r="V1660" s="91" t="s">
        <v>1307</v>
      </c>
    </row>
    <row r="1661" spans="1:22">
      <c r="A1661" s="92" t="s">
        <v>860</v>
      </c>
      <c r="B1661" s="16" t="str">
        <f>VLOOKUP(A1661,'Planning Periods'!$E$2:$N$540,10,FALSE)</f>
        <v>10/15/2021 - 10/15/2029</v>
      </c>
      <c r="C1661" s="91">
        <v>2014</v>
      </c>
      <c r="D1661" s="91" t="str">
        <f t="shared" si="24"/>
        <v>Rancho Mirage 2014</v>
      </c>
      <c r="E1661" s="91" t="s">
        <v>1307</v>
      </c>
      <c r="F1661" s="363" t="s">
        <v>1307</v>
      </c>
      <c r="G1661" s="91" t="s">
        <v>1307</v>
      </c>
      <c r="H1661" s="91" t="s">
        <v>1307</v>
      </c>
      <c r="I1661" s="90"/>
      <c r="J1661" s="91" t="s">
        <v>1307</v>
      </c>
      <c r="K1661" s="363" t="s">
        <v>1307</v>
      </c>
      <c r="L1661" s="91" t="s">
        <v>1307</v>
      </c>
      <c r="M1661" s="91" t="s">
        <v>1307</v>
      </c>
      <c r="N1661" s="90"/>
      <c r="O1661" s="91" t="s">
        <v>1307</v>
      </c>
      <c r="P1661" s="91" t="s">
        <v>1307</v>
      </c>
      <c r="Q1661" s="90"/>
      <c r="R1661" s="91" t="s">
        <v>1307</v>
      </c>
      <c r="S1661" s="91" t="s">
        <v>1307</v>
      </c>
      <c r="T1661" s="90" t="s">
        <v>1307</v>
      </c>
      <c r="U1661" s="91" t="s">
        <v>1307</v>
      </c>
      <c r="V1661" s="91" t="s">
        <v>1307</v>
      </c>
    </row>
    <row r="1662" spans="1:22">
      <c r="A1662" s="92" t="s">
        <v>860</v>
      </c>
      <c r="B1662" s="16" t="str">
        <f>VLOOKUP(A1662,'Planning Periods'!$E$2:$N$540,10,FALSE)</f>
        <v>10/15/2021 - 10/15/2029</v>
      </c>
      <c r="C1662" s="91">
        <v>2015</v>
      </c>
      <c r="D1662" s="91" t="str">
        <f t="shared" si="24"/>
        <v>Rancho Mirage 2015</v>
      </c>
      <c r="E1662" s="91" t="s">
        <v>1307</v>
      </c>
      <c r="F1662" s="363" t="s">
        <v>1307</v>
      </c>
      <c r="G1662" s="91" t="s">
        <v>1307</v>
      </c>
      <c r="H1662" s="91" t="s">
        <v>1307</v>
      </c>
      <c r="I1662" s="90"/>
      <c r="J1662" s="91" t="s">
        <v>1307</v>
      </c>
      <c r="K1662" s="363" t="s">
        <v>1307</v>
      </c>
      <c r="L1662" s="91" t="s">
        <v>1307</v>
      </c>
      <c r="M1662" s="91" t="s">
        <v>1307</v>
      </c>
      <c r="N1662" s="90"/>
      <c r="O1662" s="91" t="s">
        <v>1307</v>
      </c>
      <c r="P1662" s="91" t="s">
        <v>1307</v>
      </c>
      <c r="Q1662" s="90"/>
      <c r="R1662" s="91" t="s">
        <v>1307</v>
      </c>
      <c r="S1662" s="91" t="s">
        <v>1307</v>
      </c>
      <c r="T1662" s="90" t="s">
        <v>1307</v>
      </c>
      <c r="U1662" s="91" t="s">
        <v>1307</v>
      </c>
      <c r="V1662" s="91" t="s">
        <v>1307</v>
      </c>
    </row>
    <row r="1663" spans="1:22">
      <c r="A1663" s="92" t="s">
        <v>860</v>
      </c>
      <c r="B1663" s="16" t="str">
        <f>VLOOKUP(A1663,'Planning Periods'!$E$2:$N$540,10,FALSE)</f>
        <v>10/15/2021 - 10/15/2029</v>
      </c>
      <c r="C1663" s="91">
        <v>2016</v>
      </c>
      <c r="D1663" s="91" t="str">
        <f t="shared" si="24"/>
        <v>Rancho Mirage 2016</v>
      </c>
      <c r="E1663" s="91" t="s">
        <v>1307</v>
      </c>
      <c r="F1663" s="363" t="s">
        <v>1307</v>
      </c>
      <c r="G1663" s="91" t="s">
        <v>1307</v>
      </c>
      <c r="H1663" s="91" t="s">
        <v>1307</v>
      </c>
      <c r="I1663" s="90"/>
      <c r="J1663" s="91" t="s">
        <v>1307</v>
      </c>
      <c r="K1663" s="363" t="s">
        <v>1307</v>
      </c>
      <c r="L1663" s="91" t="s">
        <v>1307</v>
      </c>
      <c r="M1663" s="91" t="s">
        <v>1307</v>
      </c>
      <c r="N1663" s="90"/>
      <c r="O1663" s="91" t="s">
        <v>1307</v>
      </c>
      <c r="P1663" s="91" t="s">
        <v>1307</v>
      </c>
      <c r="Q1663" s="90"/>
      <c r="R1663" s="91" t="s">
        <v>1307</v>
      </c>
      <c r="S1663" s="91" t="s">
        <v>1307</v>
      </c>
      <c r="T1663" s="90" t="s">
        <v>1307</v>
      </c>
      <c r="U1663" s="91" t="s">
        <v>1307</v>
      </c>
      <c r="V1663" s="91" t="s">
        <v>1307</v>
      </c>
    </row>
    <row r="1664" spans="1:22">
      <c r="A1664" s="92" t="s">
        <v>860</v>
      </c>
      <c r="B1664" s="16" t="str">
        <f>VLOOKUP(A1664,'Planning Periods'!$E$2:$N$540,10,FALSE)</f>
        <v>10/15/2021 - 10/15/2029</v>
      </c>
      <c r="C1664" s="91">
        <v>2017</v>
      </c>
      <c r="D1664" s="91" t="str">
        <f t="shared" si="24"/>
        <v>Rancho Mirage 2017</v>
      </c>
      <c r="E1664" s="91">
        <v>23</v>
      </c>
      <c r="F1664" s="363">
        <v>0</v>
      </c>
      <c r="G1664" s="91">
        <v>0</v>
      </c>
      <c r="H1664" s="91">
        <v>0</v>
      </c>
      <c r="I1664" s="90"/>
      <c r="J1664" s="91">
        <v>15</v>
      </c>
      <c r="K1664" s="363">
        <v>0</v>
      </c>
      <c r="L1664" s="91">
        <v>0</v>
      </c>
      <c r="M1664" s="91">
        <v>0</v>
      </c>
      <c r="N1664" s="90"/>
      <c r="O1664" s="91">
        <v>18</v>
      </c>
      <c r="P1664" s="91">
        <v>1</v>
      </c>
      <c r="Q1664" s="90"/>
      <c r="R1664" s="91">
        <v>39</v>
      </c>
      <c r="S1664" s="91">
        <v>36</v>
      </c>
      <c r="T1664" s="90">
        <v>0</v>
      </c>
      <c r="U1664" s="91">
        <v>95</v>
      </c>
      <c r="V1664" s="91">
        <v>37</v>
      </c>
    </row>
    <row r="1665" spans="1:22">
      <c r="A1665" s="92" t="s">
        <v>831</v>
      </c>
      <c r="B1665" s="16"/>
      <c r="C1665" s="91">
        <v>2013</v>
      </c>
      <c r="D1665" s="91" t="str">
        <f t="shared" si="24"/>
        <v>Rancho Palos Verdes 2013</v>
      </c>
      <c r="E1665" s="91" t="s">
        <v>1307</v>
      </c>
      <c r="F1665" s="363" t="s">
        <v>1307</v>
      </c>
      <c r="G1665" s="91" t="s">
        <v>1307</v>
      </c>
      <c r="H1665" s="91" t="s">
        <v>1307</v>
      </c>
      <c r="I1665" s="90"/>
      <c r="J1665" s="91" t="s">
        <v>1307</v>
      </c>
      <c r="K1665" s="363" t="s">
        <v>1307</v>
      </c>
      <c r="L1665" s="91" t="s">
        <v>1307</v>
      </c>
      <c r="M1665" s="91" t="s">
        <v>1307</v>
      </c>
      <c r="N1665" s="90"/>
      <c r="O1665" s="91" t="s">
        <v>1307</v>
      </c>
      <c r="P1665" s="91" t="s">
        <v>1307</v>
      </c>
      <c r="Q1665" s="90"/>
      <c r="R1665" s="91" t="s">
        <v>1307</v>
      </c>
      <c r="S1665" s="91" t="s">
        <v>1307</v>
      </c>
      <c r="T1665" s="90" t="s">
        <v>1307</v>
      </c>
      <c r="U1665" s="91" t="s">
        <v>1307</v>
      </c>
      <c r="V1665" s="91" t="s">
        <v>1307</v>
      </c>
    </row>
    <row r="1666" spans="1:22">
      <c r="A1666" s="92" t="s">
        <v>831</v>
      </c>
      <c r="B1666" s="16" t="str">
        <f>VLOOKUP(A1666,'Planning Periods'!$E$2:$N$540,10,FALSE)</f>
        <v>10/15/2021 - 10/15/2029</v>
      </c>
      <c r="C1666" s="91">
        <v>2014</v>
      </c>
      <c r="D1666" s="91" t="str">
        <f t="shared" si="24"/>
        <v>Rancho Palos Verdes 2014</v>
      </c>
      <c r="E1666" s="91">
        <v>8</v>
      </c>
      <c r="F1666" s="363">
        <v>0</v>
      </c>
      <c r="G1666" s="91">
        <v>0</v>
      </c>
      <c r="H1666" s="91">
        <v>0</v>
      </c>
      <c r="I1666" s="90"/>
      <c r="J1666" s="91">
        <v>5</v>
      </c>
      <c r="K1666" s="363">
        <v>0</v>
      </c>
      <c r="L1666" s="91">
        <v>0</v>
      </c>
      <c r="M1666" s="91">
        <v>0</v>
      </c>
      <c r="N1666" s="90"/>
      <c r="O1666" s="91">
        <v>5</v>
      </c>
      <c r="P1666" s="91">
        <v>0</v>
      </c>
      <c r="Q1666" s="90"/>
      <c r="R1666" s="91">
        <v>13</v>
      </c>
      <c r="S1666" s="91">
        <v>4</v>
      </c>
      <c r="T1666" s="90">
        <v>0</v>
      </c>
      <c r="U1666" s="91">
        <v>31</v>
      </c>
      <c r="V1666" s="91">
        <v>4</v>
      </c>
    </row>
    <row r="1667" spans="1:22">
      <c r="A1667" s="92" t="s">
        <v>831</v>
      </c>
      <c r="B1667" s="16" t="str">
        <f>VLOOKUP(A1667,'Planning Periods'!$E$2:$N$540,10,FALSE)</f>
        <v>10/15/2021 - 10/15/2029</v>
      </c>
      <c r="C1667" s="91">
        <v>2015</v>
      </c>
      <c r="D1667" s="91" t="str">
        <f t="shared" si="24"/>
        <v>Rancho Palos Verdes 2015</v>
      </c>
      <c r="E1667" s="91">
        <v>8</v>
      </c>
      <c r="F1667" s="363">
        <v>0</v>
      </c>
      <c r="G1667" s="91">
        <v>0</v>
      </c>
      <c r="H1667" s="91">
        <v>0</v>
      </c>
      <c r="I1667" s="90"/>
      <c r="J1667" s="91">
        <v>5</v>
      </c>
      <c r="K1667" s="363">
        <v>0</v>
      </c>
      <c r="L1667" s="91">
        <v>0</v>
      </c>
      <c r="M1667" s="91">
        <v>0</v>
      </c>
      <c r="N1667" s="90"/>
      <c r="O1667" s="91">
        <v>5</v>
      </c>
      <c r="P1667" s="91">
        <v>0</v>
      </c>
      <c r="Q1667" s="90"/>
      <c r="R1667" s="91">
        <v>13</v>
      </c>
      <c r="S1667" s="91">
        <v>4</v>
      </c>
      <c r="T1667" s="90">
        <v>0</v>
      </c>
      <c r="U1667" s="91">
        <v>31</v>
      </c>
      <c r="V1667" s="91">
        <v>4</v>
      </c>
    </row>
    <row r="1668" spans="1:22">
      <c r="A1668" s="92" t="s">
        <v>831</v>
      </c>
      <c r="B1668" s="16" t="str">
        <f>VLOOKUP(A1668,'Planning Periods'!$E$2:$N$540,10,FALSE)</f>
        <v>10/15/2021 - 10/15/2029</v>
      </c>
      <c r="C1668" s="91">
        <v>2016</v>
      </c>
      <c r="D1668" s="91" t="str">
        <f t="shared" si="24"/>
        <v>Rancho Palos Verdes 2016</v>
      </c>
      <c r="E1668" s="91">
        <v>8</v>
      </c>
      <c r="F1668" s="363">
        <v>4</v>
      </c>
      <c r="G1668" s="91">
        <v>4</v>
      </c>
      <c r="H1668" s="91">
        <v>0</v>
      </c>
      <c r="I1668" s="90"/>
      <c r="J1668" s="91">
        <v>5</v>
      </c>
      <c r="K1668" s="363">
        <v>0</v>
      </c>
      <c r="L1668" s="91">
        <v>0</v>
      </c>
      <c r="M1668" s="91">
        <v>0</v>
      </c>
      <c r="N1668" s="90"/>
      <c r="O1668" s="91">
        <v>5</v>
      </c>
      <c r="P1668" s="91">
        <v>0</v>
      </c>
      <c r="Q1668" s="90"/>
      <c r="R1668" s="91">
        <v>13</v>
      </c>
      <c r="S1668" s="91">
        <v>48</v>
      </c>
      <c r="T1668" s="90">
        <v>0</v>
      </c>
      <c r="U1668" s="91">
        <v>31</v>
      </c>
      <c r="V1668" s="91">
        <v>52</v>
      </c>
    </row>
    <row r="1669" spans="1:22">
      <c r="A1669" s="92" t="s">
        <v>831</v>
      </c>
      <c r="B1669" s="16" t="str">
        <f>VLOOKUP(A1669,'Planning Periods'!$E$2:$N$540,10,FALSE)</f>
        <v>10/15/2021 - 10/15/2029</v>
      </c>
      <c r="C1669" s="91">
        <v>2017</v>
      </c>
      <c r="D1669" s="91" t="str">
        <f t="shared" si="24"/>
        <v>Rancho Palos Verdes 2017</v>
      </c>
      <c r="E1669" s="91">
        <v>8</v>
      </c>
      <c r="F1669" s="363">
        <v>1</v>
      </c>
      <c r="G1669" s="91">
        <v>1</v>
      </c>
      <c r="H1669" s="91">
        <v>0</v>
      </c>
      <c r="I1669" s="90"/>
      <c r="J1669" s="91">
        <v>5</v>
      </c>
      <c r="K1669" s="363">
        <v>0</v>
      </c>
      <c r="L1669" s="91">
        <v>0</v>
      </c>
      <c r="M1669" s="91">
        <v>0</v>
      </c>
      <c r="N1669" s="90"/>
      <c r="O1669" s="91">
        <v>5</v>
      </c>
      <c r="P1669" s="91">
        <v>0</v>
      </c>
      <c r="Q1669" s="90"/>
      <c r="R1669" s="91">
        <v>13</v>
      </c>
      <c r="S1669" s="91">
        <v>26</v>
      </c>
      <c r="T1669" s="90">
        <v>0</v>
      </c>
      <c r="U1669" s="91">
        <v>31</v>
      </c>
      <c r="V1669" s="91">
        <v>27</v>
      </c>
    </row>
    <row r="1670" spans="1:22">
      <c r="A1670" s="92" t="s">
        <v>1287</v>
      </c>
      <c r="B1670" s="16"/>
      <c r="C1670" s="91">
        <v>2013</v>
      </c>
      <c r="D1670" s="91" t="str">
        <f t="shared" si="24"/>
        <v>Rancho Santa Margarita 2013</v>
      </c>
      <c r="E1670" s="91" t="s">
        <v>1307</v>
      </c>
      <c r="F1670" s="363" t="s">
        <v>1307</v>
      </c>
      <c r="G1670" s="91" t="s">
        <v>1307</v>
      </c>
      <c r="H1670" s="91" t="s">
        <v>1307</v>
      </c>
      <c r="I1670" s="90"/>
      <c r="J1670" s="91" t="s">
        <v>1307</v>
      </c>
      <c r="K1670" s="363" t="s">
        <v>1307</v>
      </c>
      <c r="L1670" s="91" t="s">
        <v>1307</v>
      </c>
      <c r="M1670" s="91" t="s">
        <v>1307</v>
      </c>
      <c r="N1670" s="90"/>
      <c r="O1670" s="91" t="s">
        <v>1307</v>
      </c>
      <c r="P1670" s="91" t="s">
        <v>1307</v>
      </c>
      <c r="Q1670" s="90"/>
      <c r="R1670" s="91" t="s">
        <v>1307</v>
      </c>
      <c r="S1670" s="91" t="s">
        <v>1307</v>
      </c>
      <c r="T1670" s="90" t="s">
        <v>1307</v>
      </c>
      <c r="U1670" s="91" t="s">
        <v>1307</v>
      </c>
      <c r="V1670" s="91" t="s">
        <v>1307</v>
      </c>
    </row>
    <row r="1671" spans="1:22">
      <c r="A1671" s="92" t="s">
        <v>1287</v>
      </c>
      <c r="B1671" s="16" t="str">
        <f>VLOOKUP(A1671,'Planning Periods'!$E$2:$N$540,10,FALSE)</f>
        <v>10/15/2021 - 10/15/2029</v>
      </c>
      <c r="C1671" s="91">
        <v>2014</v>
      </c>
      <c r="D1671" s="91" t="str">
        <f t="shared" si="24"/>
        <v>Rancho Santa Margarita 2014</v>
      </c>
      <c r="E1671" s="91" t="s">
        <v>1307</v>
      </c>
      <c r="F1671" s="363" t="s">
        <v>1307</v>
      </c>
      <c r="G1671" s="91" t="s">
        <v>1307</v>
      </c>
      <c r="H1671" s="91" t="s">
        <v>1307</v>
      </c>
      <c r="I1671" s="90"/>
      <c r="J1671" s="91" t="s">
        <v>1307</v>
      </c>
      <c r="K1671" s="363" t="s">
        <v>1307</v>
      </c>
      <c r="L1671" s="91" t="s">
        <v>1307</v>
      </c>
      <c r="M1671" s="91" t="s">
        <v>1307</v>
      </c>
      <c r="N1671" s="90"/>
      <c r="O1671" s="91" t="s">
        <v>1307</v>
      </c>
      <c r="P1671" s="91" t="s">
        <v>1307</v>
      </c>
      <c r="Q1671" s="90"/>
      <c r="R1671" s="91" t="s">
        <v>1307</v>
      </c>
      <c r="S1671" s="91" t="s">
        <v>1307</v>
      </c>
      <c r="T1671" s="90" t="s">
        <v>1307</v>
      </c>
      <c r="U1671" s="91" t="s">
        <v>1307</v>
      </c>
      <c r="V1671" s="91" t="s">
        <v>1307</v>
      </c>
    </row>
    <row r="1672" spans="1:22">
      <c r="A1672" s="92" t="s">
        <v>1287</v>
      </c>
      <c r="B1672" s="16" t="str">
        <f>VLOOKUP(A1672,'Planning Periods'!$E$2:$N$540,10,FALSE)</f>
        <v>10/15/2021 - 10/15/2029</v>
      </c>
      <c r="C1672" s="91">
        <v>2015</v>
      </c>
      <c r="D1672" s="91" t="str">
        <f t="shared" si="24"/>
        <v>Rancho Santa Margarita 2015</v>
      </c>
      <c r="E1672" s="91" t="s">
        <v>1307</v>
      </c>
      <c r="F1672" s="363" t="s">
        <v>1307</v>
      </c>
      <c r="G1672" s="91" t="s">
        <v>1307</v>
      </c>
      <c r="H1672" s="91" t="s">
        <v>1307</v>
      </c>
      <c r="I1672" s="90"/>
      <c r="J1672" s="91" t="s">
        <v>1307</v>
      </c>
      <c r="K1672" s="363" t="s">
        <v>1307</v>
      </c>
      <c r="L1672" s="91" t="s">
        <v>1307</v>
      </c>
      <c r="M1672" s="91" t="s">
        <v>1307</v>
      </c>
      <c r="N1672" s="90"/>
      <c r="O1672" s="91" t="s">
        <v>1307</v>
      </c>
      <c r="P1672" s="91" t="s">
        <v>1307</v>
      </c>
      <c r="Q1672" s="90"/>
      <c r="R1672" s="91" t="s">
        <v>1307</v>
      </c>
      <c r="S1672" s="91" t="s">
        <v>1307</v>
      </c>
      <c r="T1672" s="90" t="s">
        <v>1307</v>
      </c>
      <c r="U1672" s="91" t="s">
        <v>1307</v>
      </c>
      <c r="V1672" s="91" t="s">
        <v>1307</v>
      </c>
    </row>
    <row r="1673" spans="1:22">
      <c r="A1673" s="92" t="s">
        <v>1287</v>
      </c>
      <c r="B1673" s="16" t="str">
        <f>VLOOKUP(A1673,'Planning Periods'!$E$2:$N$540,10,FALSE)</f>
        <v>10/15/2021 - 10/15/2029</v>
      </c>
      <c r="C1673" s="91">
        <v>2016</v>
      </c>
      <c r="D1673" s="91" t="str">
        <f t="shared" si="24"/>
        <v>Rancho Santa Margarita 2016</v>
      </c>
      <c r="E1673" s="91" t="s">
        <v>1307</v>
      </c>
      <c r="F1673" s="363" t="s">
        <v>1307</v>
      </c>
      <c r="G1673" s="91" t="s">
        <v>1307</v>
      </c>
      <c r="H1673" s="91" t="s">
        <v>1307</v>
      </c>
      <c r="I1673" s="90"/>
      <c r="J1673" s="91" t="s">
        <v>1307</v>
      </c>
      <c r="K1673" s="363" t="s">
        <v>1307</v>
      </c>
      <c r="L1673" s="91" t="s">
        <v>1307</v>
      </c>
      <c r="M1673" s="91" t="s">
        <v>1307</v>
      </c>
      <c r="N1673" s="90"/>
      <c r="O1673" s="91" t="s">
        <v>1307</v>
      </c>
      <c r="P1673" s="91" t="s">
        <v>1307</v>
      </c>
      <c r="Q1673" s="90"/>
      <c r="R1673" s="91" t="s">
        <v>1307</v>
      </c>
      <c r="S1673" s="91" t="s">
        <v>1307</v>
      </c>
      <c r="T1673" s="90" t="s">
        <v>1307</v>
      </c>
      <c r="U1673" s="91" t="s">
        <v>1307</v>
      </c>
      <c r="V1673" s="91" t="s">
        <v>1307</v>
      </c>
    </row>
    <row r="1674" spans="1:22">
      <c r="A1674" s="92" t="s">
        <v>1287</v>
      </c>
      <c r="B1674" s="16" t="str">
        <f>VLOOKUP(A1674,'Planning Periods'!$E$2:$N$540,10,FALSE)</f>
        <v>10/15/2021 - 10/15/2029</v>
      </c>
      <c r="C1674" s="91">
        <v>2017</v>
      </c>
      <c r="D1674" s="91" t="str">
        <f t="shared" si="24"/>
        <v>Rancho Santa Margarita 2017</v>
      </c>
      <c r="E1674" s="91" t="s">
        <v>1307</v>
      </c>
      <c r="F1674" s="363" t="s">
        <v>1307</v>
      </c>
      <c r="G1674" s="91" t="s">
        <v>1307</v>
      </c>
      <c r="H1674" s="91" t="s">
        <v>1307</v>
      </c>
      <c r="I1674" s="90"/>
      <c r="J1674" s="91" t="s">
        <v>1307</v>
      </c>
      <c r="K1674" s="363" t="s">
        <v>1307</v>
      </c>
      <c r="L1674" s="91" t="s">
        <v>1307</v>
      </c>
      <c r="M1674" s="91" t="s">
        <v>1307</v>
      </c>
      <c r="N1674" s="90"/>
      <c r="O1674" s="91" t="s">
        <v>1307</v>
      </c>
      <c r="P1674" s="91" t="s">
        <v>1307</v>
      </c>
      <c r="Q1674" s="90"/>
      <c r="R1674" s="91" t="s">
        <v>1307</v>
      </c>
      <c r="S1674" s="91" t="s">
        <v>1307</v>
      </c>
      <c r="T1674" s="90" t="s">
        <v>1307</v>
      </c>
      <c r="U1674" s="91" t="s">
        <v>1307</v>
      </c>
      <c r="V1674" s="91" t="s">
        <v>1307</v>
      </c>
    </row>
    <row r="1675" spans="1:22">
      <c r="A1675" s="92" t="s">
        <v>834</v>
      </c>
      <c r="B1675" s="16" t="str">
        <f>VLOOKUP(A1675,'Planning Periods'!$E$2:$N$540,10,FALSE)</f>
        <v>08/31/2019 - 08/31/2024</v>
      </c>
      <c r="C1675" s="91">
        <v>2014</v>
      </c>
      <c r="D1675" s="91" t="str">
        <f t="shared" si="24"/>
        <v>Red Bluff 2014</v>
      </c>
      <c r="E1675" s="91">
        <v>73</v>
      </c>
      <c r="F1675" s="363">
        <v>0</v>
      </c>
      <c r="G1675" s="91">
        <v>0</v>
      </c>
      <c r="H1675" s="91">
        <v>0</v>
      </c>
      <c r="I1675" s="90"/>
      <c r="J1675" s="91">
        <v>52</v>
      </c>
      <c r="K1675" s="363">
        <v>26</v>
      </c>
      <c r="L1675" s="91">
        <v>26</v>
      </c>
      <c r="M1675" s="91">
        <v>0</v>
      </c>
      <c r="N1675" s="90"/>
      <c r="O1675" s="91">
        <v>61</v>
      </c>
      <c r="P1675" s="91">
        <v>1</v>
      </c>
      <c r="Q1675" s="90"/>
      <c r="R1675" s="91">
        <v>137</v>
      </c>
      <c r="S1675" s="91">
        <v>0</v>
      </c>
      <c r="T1675" s="90">
        <v>0</v>
      </c>
      <c r="U1675" s="91">
        <v>323</v>
      </c>
      <c r="V1675" s="91">
        <v>27</v>
      </c>
    </row>
    <row r="1676" spans="1:22">
      <c r="A1676" s="92" t="s">
        <v>834</v>
      </c>
      <c r="B1676" s="16" t="str">
        <f>VLOOKUP(A1676,'Planning Periods'!$E$2:$N$540,10,FALSE)</f>
        <v>08/31/2019 - 08/31/2024</v>
      </c>
      <c r="C1676" s="91">
        <v>2015</v>
      </c>
      <c r="D1676" s="91" t="str">
        <f t="shared" si="24"/>
        <v>Red Bluff 2015</v>
      </c>
      <c r="E1676" s="91">
        <v>73</v>
      </c>
      <c r="F1676" s="363">
        <v>0</v>
      </c>
      <c r="G1676" s="91">
        <v>0</v>
      </c>
      <c r="H1676" s="91">
        <v>0</v>
      </c>
      <c r="I1676" s="90"/>
      <c r="J1676" s="91">
        <v>52</v>
      </c>
      <c r="K1676" s="363">
        <v>0</v>
      </c>
      <c r="L1676" s="91">
        <v>0</v>
      </c>
      <c r="M1676" s="91">
        <v>0</v>
      </c>
      <c r="N1676" s="90"/>
      <c r="O1676" s="91">
        <v>61</v>
      </c>
      <c r="P1676" s="91">
        <v>1</v>
      </c>
      <c r="Q1676" s="90"/>
      <c r="R1676" s="91">
        <v>137</v>
      </c>
      <c r="S1676" s="91">
        <v>0</v>
      </c>
      <c r="T1676" s="90">
        <v>0</v>
      </c>
      <c r="U1676" s="91">
        <v>323</v>
      </c>
      <c r="V1676" s="91">
        <v>1</v>
      </c>
    </row>
    <row r="1677" spans="1:22">
      <c r="A1677" s="92" t="s">
        <v>834</v>
      </c>
      <c r="B1677" s="16" t="str">
        <f>VLOOKUP(A1677,'Planning Periods'!$E$2:$N$540,10,FALSE)</f>
        <v>08/31/2019 - 08/31/2024</v>
      </c>
      <c r="C1677" s="91">
        <v>2016</v>
      </c>
      <c r="D1677" s="91" t="str">
        <f t="shared" si="24"/>
        <v>Red Bluff 2016</v>
      </c>
      <c r="E1677" s="91">
        <v>73</v>
      </c>
      <c r="F1677" s="363">
        <v>0</v>
      </c>
      <c r="G1677" s="91">
        <v>0</v>
      </c>
      <c r="H1677" s="91">
        <v>0</v>
      </c>
      <c r="I1677" s="90"/>
      <c r="J1677" s="91">
        <v>52</v>
      </c>
      <c r="K1677" s="363">
        <v>0</v>
      </c>
      <c r="L1677" s="91">
        <v>0</v>
      </c>
      <c r="M1677" s="91">
        <v>0</v>
      </c>
      <c r="N1677" s="90"/>
      <c r="O1677" s="91">
        <v>61</v>
      </c>
      <c r="P1677" s="91">
        <v>4</v>
      </c>
      <c r="Q1677" s="90"/>
      <c r="R1677" s="91">
        <v>137</v>
      </c>
      <c r="S1677" s="91">
        <v>0</v>
      </c>
      <c r="T1677" s="90">
        <v>0</v>
      </c>
      <c r="U1677" s="91">
        <v>323</v>
      </c>
      <c r="V1677" s="91">
        <v>4</v>
      </c>
    </row>
    <row r="1678" spans="1:22">
      <c r="A1678" s="92" t="s">
        <v>834</v>
      </c>
      <c r="B1678" s="16" t="str">
        <f>VLOOKUP(A1678,'Planning Periods'!$E$2:$N$540,10,FALSE)</f>
        <v>08/31/2019 - 08/31/2024</v>
      </c>
      <c r="C1678" s="91">
        <v>2017</v>
      </c>
      <c r="D1678" s="91" t="str">
        <f t="shared" si="24"/>
        <v>Red Bluff 2017</v>
      </c>
      <c r="E1678" s="91">
        <v>73</v>
      </c>
      <c r="F1678" s="363">
        <v>0</v>
      </c>
      <c r="G1678" s="91">
        <v>0</v>
      </c>
      <c r="H1678" s="91">
        <v>0</v>
      </c>
      <c r="I1678" s="90"/>
      <c r="J1678" s="91">
        <v>52</v>
      </c>
      <c r="K1678" s="363">
        <v>18</v>
      </c>
      <c r="L1678" s="91">
        <v>0</v>
      </c>
      <c r="M1678" s="91">
        <v>18</v>
      </c>
      <c r="N1678" s="90"/>
      <c r="O1678" s="91">
        <v>61</v>
      </c>
      <c r="P1678" s="91">
        <v>20</v>
      </c>
      <c r="Q1678" s="90"/>
      <c r="R1678" s="91">
        <v>137</v>
      </c>
      <c r="S1678" s="91">
        <v>0</v>
      </c>
      <c r="T1678" s="90">
        <v>18</v>
      </c>
      <c r="U1678" s="91">
        <v>323</v>
      </c>
      <c r="V1678" s="91">
        <v>38</v>
      </c>
    </row>
    <row r="1679" spans="1:22">
      <c r="A1679" s="92" t="s">
        <v>794</v>
      </c>
      <c r="B1679" s="16" t="str">
        <f>VLOOKUP(A1679,'Planning Periods'!$E$2:$N$540,10,FALSE)</f>
        <v>04/15/2020 - 04/15/2028</v>
      </c>
      <c r="C1679" s="91">
        <v>2014</v>
      </c>
      <c r="D1679" s="91" t="str">
        <f t="shared" si="24"/>
        <v>Redding 2014</v>
      </c>
      <c r="E1679" s="91">
        <v>1785</v>
      </c>
      <c r="F1679" s="363">
        <v>0</v>
      </c>
      <c r="G1679" s="91">
        <v>0</v>
      </c>
      <c r="H1679" s="91">
        <v>0</v>
      </c>
      <c r="I1679" s="90"/>
      <c r="J1679" s="91">
        <v>1240</v>
      </c>
      <c r="K1679" s="363">
        <v>2</v>
      </c>
      <c r="L1679" s="91">
        <v>2</v>
      </c>
      <c r="M1679" s="91">
        <v>0</v>
      </c>
      <c r="N1679" s="90"/>
      <c r="O1679" s="91">
        <v>1298</v>
      </c>
      <c r="P1679" s="91">
        <v>17</v>
      </c>
      <c r="Q1679" s="90"/>
      <c r="R1679" s="91">
        <v>2761</v>
      </c>
      <c r="S1679" s="91">
        <v>83</v>
      </c>
      <c r="T1679" s="90">
        <v>0</v>
      </c>
      <c r="U1679" s="91">
        <v>7084</v>
      </c>
      <c r="V1679" s="91">
        <v>102</v>
      </c>
    </row>
    <row r="1680" spans="1:22">
      <c r="A1680" s="92" t="s">
        <v>794</v>
      </c>
      <c r="B1680" s="16" t="str">
        <f>VLOOKUP(A1680,'Planning Periods'!$E$2:$N$540,10,FALSE)</f>
        <v>04/15/2020 - 04/15/2028</v>
      </c>
      <c r="C1680" s="91">
        <v>2015</v>
      </c>
      <c r="D1680" s="91" t="str">
        <f t="shared" si="24"/>
        <v>Redding 2015</v>
      </c>
      <c r="E1680" s="91">
        <v>1785</v>
      </c>
      <c r="F1680" s="363">
        <v>35</v>
      </c>
      <c r="G1680" s="91">
        <v>35</v>
      </c>
      <c r="H1680" s="91">
        <v>0</v>
      </c>
      <c r="I1680" s="90"/>
      <c r="J1680" s="91">
        <v>1240</v>
      </c>
      <c r="K1680" s="363">
        <v>48</v>
      </c>
      <c r="L1680" s="91">
        <v>48</v>
      </c>
      <c r="M1680" s="91">
        <v>0</v>
      </c>
      <c r="N1680" s="90"/>
      <c r="O1680" s="91">
        <v>1298</v>
      </c>
      <c r="P1680" s="91">
        <v>63</v>
      </c>
      <c r="Q1680" s="90"/>
      <c r="R1680" s="91">
        <v>2761</v>
      </c>
      <c r="S1680" s="91">
        <v>174</v>
      </c>
      <c r="T1680" s="90">
        <v>0</v>
      </c>
      <c r="U1680" s="91">
        <v>7084</v>
      </c>
      <c r="V1680" s="91">
        <v>320</v>
      </c>
    </row>
    <row r="1681" spans="1:22">
      <c r="A1681" s="92" t="s">
        <v>794</v>
      </c>
      <c r="B1681" s="16" t="str">
        <f>VLOOKUP(A1681,'Planning Periods'!$E$2:$N$540,10,FALSE)</f>
        <v>04/15/2020 - 04/15/2028</v>
      </c>
      <c r="C1681" s="91">
        <v>2016</v>
      </c>
      <c r="D1681" s="91" t="str">
        <f t="shared" si="24"/>
        <v>Redding 2016</v>
      </c>
      <c r="E1681" s="91">
        <v>1785</v>
      </c>
      <c r="F1681" s="363">
        <v>0</v>
      </c>
      <c r="G1681" s="91">
        <v>0</v>
      </c>
      <c r="H1681" s="91">
        <v>0</v>
      </c>
      <c r="I1681" s="90"/>
      <c r="J1681" s="91">
        <v>1240</v>
      </c>
      <c r="K1681" s="363">
        <v>0</v>
      </c>
      <c r="L1681" s="91">
        <v>0</v>
      </c>
      <c r="M1681" s="91">
        <v>0</v>
      </c>
      <c r="N1681" s="90"/>
      <c r="O1681" s="91">
        <v>1298</v>
      </c>
      <c r="P1681" s="91">
        <v>6</v>
      </c>
      <c r="Q1681" s="90"/>
      <c r="R1681" s="91">
        <v>2761</v>
      </c>
      <c r="S1681" s="91">
        <v>128</v>
      </c>
      <c r="T1681" s="90">
        <v>0</v>
      </c>
      <c r="U1681" s="91">
        <v>7084</v>
      </c>
      <c r="V1681" s="91">
        <v>134</v>
      </c>
    </row>
    <row r="1682" spans="1:22">
      <c r="A1682" s="92" t="s">
        <v>794</v>
      </c>
      <c r="B1682" s="16" t="str">
        <f>VLOOKUP(A1682,'Planning Periods'!$E$2:$N$540,10,FALSE)</f>
        <v>04/15/2020 - 04/15/2028</v>
      </c>
      <c r="C1682" s="91">
        <v>2017</v>
      </c>
      <c r="D1682" s="91" t="str">
        <f t="shared" si="24"/>
        <v>Redding 2017</v>
      </c>
      <c r="E1682" s="91">
        <v>1785</v>
      </c>
      <c r="F1682" s="363">
        <v>0</v>
      </c>
      <c r="G1682" s="91">
        <v>0</v>
      </c>
      <c r="H1682" s="91">
        <v>0</v>
      </c>
      <c r="I1682" s="90"/>
      <c r="J1682" s="91">
        <v>1240</v>
      </c>
      <c r="K1682" s="363">
        <v>0</v>
      </c>
      <c r="L1682" s="91">
        <v>0</v>
      </c>
      <c r="M1682" s="91">
        <v>0</v>
      </c>
      <c r="N1682" s="90"/>
      <c r="O1682" s="91">
        <v>1298</v>
      </c>
      <c r="P1682" s="91">
        <v>17</v>
      </c>
      <c r="Q1682" s="90"/>
      <c r="R1682" s="91">
        <v>2761</v>
      </c>
      <c r="S1682" s="91">
        <v>135</v>
      </c>
      <c r="T1682" s="90">
        <v>0</v>
      </c>
      <c r="U1682" s="91">
        <v>7084</v>
      </c>
      <c r="V1682" s="91">
        <v>152</v>
      </c>
    </row>
    <row r="1683" spans="1:22">
      <c r="A1683" s="92" t="s">
        <v>788</v>
      </c>
      <c r="B1683" s="16"/>
      <c r="C1683" s="91">
        <v>2013</v>
      </c>
      <c r="D1683" s="91" t="str">
        <f t="shared" si="24"/>
        <v>Redlands 2013</v>
      </c>
      <c r="E1683" s="91" t="s">
        <v>1307</v>
      </c>
      <c r="F1683" s="363" t="s">
        <v>1307</v>
      </c>
      <c r="G1683" s="91" t="s">
        <v>1307</v>
      </c>
      <c r="H1683" s="91" t="s">
        <v>1307</v>
      </c>
      <c r="I1683" s="90"/>
      <c r="J1683" s="91" t="s">
        <v>1307</v>
      </c>
      <c r="K1683" s="363" t="s">
        <v>1307</v>
      </c>
      <c r="L1683" s="91" t="s">
        <v>1307</v>
      </c>
      <c r="M1683" s="91" t="s">
        <v>1307</v>
      </c>
      <c r="N1683" s="90"/>
      <c r="O1683" s="91" t="s">
        <v>1307</v>
      </c>
      <c r="P1683" s="91" t="s">
        <v>1307</v>
      </c>
      <c r="Q1683" s="90"/>
      <c r="R1683" s="91" t="s">
        <v>1307</v>
      </c>
      <c r="S1683" s="91" t="s">
        <v>1307</v>
      </c>
      <c r="T1683" s="90" t="s">
        <v>1307</v>
      </c>
      <c r="U1683" s="91" t="s">
        <v>1307</v>
      </c>
      <c r="V1683" s="91" t="s">
        <v>1307</v>
      </c>
    </row>
    <row r="1684" spans="1:22">
      <c r="A1684" s="92" t="s">
        <v>788</v>
      </c>
      <c r="B1684" s="16" t="str">
        <f>VLOOKUP(A1684,'Planning Periods'!$E$2:$N$540,10,FALSE)</f>
        <v>10/15/2021 - 10/15/2029</v>
      </c>
      <c r="C1684" s="91">
        <v>2014</v>
      </c>
      <c r="D1684" s="91" t="str">
        <f t="shared" si="24"/>
        <v>Redlands 2014</v>
      </c>
      <c r="E1684" s="91">
        <v>579</v>
      </c>
      <c r="F1684" s="363">
        <v>0</v>
      </c>
      <c r="G1684" s="91">
        <v>0</v>
      </c>
      <c r="H1684" s="91">
        <v>0</v>
      </c>
      <c r="I1684" s="90"/>
      <c r="J1684" s="91">
        <v>396</v>
      </c>
      <c r="K1684" s="363">
        <v>0</v>
      </c>
      <c r="L1684" s="91">
        <v>0</v>
      </c>
      <c r="M1684" s="91">
        <v>0</v>
      </c>
      <c r="N1684" s="90"/>
      <c r="O1684" s="91">
        <v>453</v>
      </c>
      <c r="P1684" s="91">
        <v>0</v>
      </c>
      <c r="Q1684" s="90"/>
      <c r="R1684" s="91">
        <v>1001</v>
      </c>
      <c r="S1684" s="91">
        <v>57</v>
      </c>
      <c r="T1684" s="90">
        <v>0</v>
      </c>
      <c r="U1684" s="91">
        <v>2429</v>
      </c>
      <c r="V1684" s="91">
        <v>57</v>
      </c>
    </row>
    <row r="1685" spans="1:22">
      <c r="A1685" s="92" t="s">
        <v>788</v>
      </c>
      <c r="B1685" s="16" t="str">
        <f>VLOOKUP(A1685,'Planning Periods'!$E$2:$N$540,10,FALSE)</f>
        <v>10/15/2021 - 10/15/2029</v>
      </c>
      <c r="C1685" s="91">
        <v>2015</v>
      </c>
      <c r="D1685" s="91" t="str">
        <f t="shared" si="24"/>
        <v>Redlands 2015</v>
      </c>
      <c r="E1685" s="91">
        <v>579</v>
      </c>
      <c r="F1685" s="363">
        <v>0</v>
      </c>
      <c r="G1685" s="91">
        <v>0</v>
      </c>
      <c r="H1685" s="91">
        <v>0</v>
      </c>
      <c r="I1685" s="90"/>
      <c r="J1685" s="91">
        <v>396</v>
      </c>
      <c r="K1685" s="363">
        <v>0</v>
      </c>
      <c r="L1685" s="91">
        <v>0</v>
      </c>
      <c r="M1685" s="91">
        <v>0</v>
      </c>
      <c r="N1685" s="90"/>
      <c r="O1685" s="91">
        <v>453</v>
      </c>
      <c r="P1685" s="91">
        <v>2</v>
      </c>
      <c r="Q1685" s="90"/>
      <c r="R1685" s="91">
        <v>1001</v>
      </c>
      <c r="S1685" s="91">
        <v>68</v>
      </c>
      <c r="T1685" s="90">
        <v>0</v>
      </c>
      <c r="U1685" s="91">
        <v>2429</v>
      </c>
      <c r="V1685" s="91">
        <v>70</v>
      </c>
    </row>
    <row r="1686" spans="1:22">
      <c r="A1686" s="92" t="s">
        <v>788</v>
      </c>
      <c r="B1686" s="16" t="str">
        <f>VLOOKUP(A1686,'Planning Periods'!$E$2:$N$540,10,FALSE)</f>
        <v>10/15/2021 - 10/15/2029</v>
      </c>
      <c r="C1686" s="91">
        <v>2016</v>
      </c>
      <c r="D1686" s="91" t="str">
        <f t="shared" si="24"/>
        <v>Redlands 2016</v>
      </c>
      <c r="E1686" s="91">
        <v>579</v>
      </c>
      <c r="F1686" s="363">
        <v>0</v>
      </c>
      <c r="G1686" s="91">
        <v>0</v>
      </c>
      <c r="H1686" s="91">
        <v>0</v>
      </c>
      <c r="I1686" s="90"/>
      <c r="J1686" s="91">
        <v>396</v>
      </c>
      <c r="K1686" s="363">
        <v>0</v>
      </c>
      <c r="L1686" s="91">
        <v>0</v>
      </c>
      <c r="M1686" s="91">
        <v>0</v>
      </c>
      <c r="N1686" s="90"/>
      <c r="O1686" s="91">
        <v>453</v>
      </c>
      <c r="P1686" s="91">
        <v>2</v>
      </c>
      <c r="Q1686" s="90"/>
      <c r="R1686" s="91">
        <v>1001</v>
      </c>
      <c r="S1686" s="91">
        <v>42</v>
      </c>
      <c r="T1686" s="90">
        <v>0</v>
      </c>
      <c r="U1686" s="91">
        <v>2429</v>
      </c>
      <c r="V1686" s="91">
        <v>44</v>
      </c>
    </row>
    <row r="1687" spans="1:22">
      <c r="A1687" s="92" t="s">
        <v>788</v>
      </c>
      <c r="B1687" s="16" t="str">
        <f>VLOOKUP(A1687,'Planning Periods'!$E$2:$N$540,10,FALSE)</f>
        <v>10/15/2021 - 10/15/2029</v>
      </c>
      <c r="C1687" s="91">
        <v>2017</v>
      </c>
      <c r="D1687" s="91" t="str">
        <f t="shared" si="24"/>
        <v>Redlands 2017</v>
      </c>
      <c r="E1687" s="91">
        <v>579</v>
      </c>
      <c r="F1687" s="363">
        <v>0</v>
      </c>
      <c r="G1687" s="91">
        <v>0</v>
      </c>
      <c r="H1687" s="91">
        <v>0</v>
      </c>
      <c r="I1687" s="90"/>
      <c r="J1687" s="91">
        <v>396</v>
      </c>
      <c r="K1687" s="363">
        <v>0</v>
      </c>
      <c r="L1687" s="91">
        <v>0</v>
      </c>
      <c r="M1687" s="91">
        <v>0</v>
      </c>
      <c r="N1687" s="90"/>
      <c r="O1687" s="91">
        <v>453</v>
      </c>
      <c r="P1687" s="91">
        <v>0</v>
      </c>
      <c r="Q1687" s="90"/>
      <c r="R1687" s="91">
        <v>1001</v>
      </c>
      <c r="S1687" s="91">
        <v>96</v>
      </c>
      <c r="T1687" s="90">
        <v>0</v>
      </c>
      <c r="U1687" s="91">
        <v>2429</v>
      </c>
      <c r="V1687" s="91">
        <v>96</v>
      </c>
    </row>
    <row r="1688" spans="1:22">
      <c r="A1688" s="92" t="s">
        <v>836</v>
      </c>
      <c r="B1688" s="16"/>
      <c r="C1688" s="91">
        <v>2013</v>
      </c>
      <c r="D1688" s="91" t="str">
        <f t="shared" si="24"/>
        <v>Redondo Beach 2013</v>
      </c>
      <c r="E1688" s="91">
        <v>372</v>
      </c>
      <c r="F1688" s="363">
        <v>0</v>
      </c>
      <c r="G1688" s="91">
        <v>0</v>
      </c>
      <c r="H1688" s="91">
        <v>0</v>
      </c>
      <c r="I1688" s="90"/>
      <c r="J1688" s="91">
        <v>223</v>
      </c>
      <c r="K1688" s="363">
        <v>0</v>
      </c>
      <c r="L1688" s="91">
        <v>0</v>
      </c>
      <c r="M1688" s="91">
        <v>0</v>
      </c>
      <c r="N1688" s="90"/>
      <c r="O1688" s="91">
        <v>238</v>
      </c>
      <c r="P1688" s="91">
        <v>0</v>
      </c>
      <c r="Q1688" s="90"/>
      <c r="R1688" s="91">
        <v>564</v>
      </c>
      <c r="S1688" s="91">
        <v>-5</v>
      </c>
      <c r="T1688" s="90">
        <v>0</v>
      </c>
      <c r="U1688" s="91">
        <v>1397</v>
      </c>
      <c r="V1688" s="91">
        <v>-5</v>
      </c>
    </row>
    <row r="1689" spans="1:22">
      <c r="A1689" s="92" t="s">
        <v>836</v>
      </c>
      <c r="B1689" s="16" t="str">
        <f>VLOOKUP(A1689,'Planning Periods'!$E$2:$N$540,10,FALSE)</f>
        <v>10/15/2021 - 10/15/2029</v>
      </c>
      <c r="C1689" s="91">
        <v>2014</v>
      </c>
      <c r="D1689" s="91" t="str">
        <f t="shared" si="24"/>
        <v>Redondo Beach 2014</v>
      </c>
      <c r="E1689" s="91">
        <v>372</v>
      </c>
      <c r="F1689" s="363">
        <v>0</v>
      </c>
      <c r="G1689" s="91">
        <v>0</v>
      </c>
      <c r="H1689" s="91">
        <v>0</v>
      </c>
      <c r="I1689" s="90"/>
      <c r="J1689" s="91">
        <v>223</v>
      </c>
      <c r="K1689" s="363">
        <v>0</v>
      </c>
      <c r="L1689" s="91">
        <v>0</v>
      </c>
      <c r="M1689" s="91">
        <v>0</v>
      </c>
      <c r="N1689" s="90"/>
      <c r="O1689" s="91">
        <v>238</v>
      </c>
      <c r="P1689" s="91">
        <v>0</v>
      </c>
      <c r="Q1689" s="90"/>
      <c r="R1689" s="91">
        <v>564</v>
      </c>
      <c r="S1689" s="91">
        <v>35</v>
      </c>
      <c r="T1689" s="90">
        <v>0</v>
      </c>
      <c r="U1689" s="91">
        <v>1397</v>
      </c>
      <c r="V1689" s="91">
        <v>35</v>
      </c>
    </row>
    <row r="1690" spans="1:22">
      <c r="A1690" s="92" t="s">
        <v>836</v>
      </c>
      <c r="B1690" s="16" t="str">
        <f>VLOOKUP(A1690,'Planning Periods'!$E$2:$N$540,10,FALSE)</f>
        <v>10/15/2021 - 10/15/2029</v>
      </c>
      <c r="C1690" s="91">
        <v>2015</v>
      </c>
      <c r="D1690" s="91" t="str">
        <f t="shared" si="24"/>
        <v>Redondo Beach 2015</v>
      </c>
      <c r="E1690" s="91">
        <v>372</v>
      </c>
      <c r="F1690" s="363">
        <v>0</v>
      </c>
      <c r="G1690" s="91">
        <v>0</v>
      </c>
      <c r="H1690" s="91">
        <v>0</v>
      </c>
      <c r="I1690" s="90"/>
      <c r="J1690" s="91">
        <v>223</v>
      </c>
      <c r="K1690" s="363">
        <v>0</v>
      </c>
      <c r="L1690" s="91">
        <v>0</v>
      </c>
      <c r="M1690" s="91">
        <v>0</v>
      </c>
      <c r="N1690" s="90"/>
      <c r="O1690" s="91">
        <v>238</v>
      </c>
      <c r="P1690" s="91">
        <v>0</v>
      </c>
      <c r="Q1690" s="90"/>
      <c r="R1690" s="91">
        <v>564</v>
      </c>
      <c r="S1690" s="91">
        <v>68</v>
      </c>
      <c r="T1690" s="90">
        <v>0</v>
      </c>
      <c r="U1690" s="91">
        <v>1397</v>
      </c>
      <c r="V1690" s="91">
        <v>68</v>
      </c>
    </row>
    <row r="1691" spans="1:22">
      <c r="A1691" s="92" t="s">
        <v>836</v>
      </c>
      <c r="B1691" s="16" t="str">
        <f>VLOOKUP(A1691,'Planning Periods'!$E$2:$N$540,10,FALSE)</f>
        <v>10/15/2021 - 10/15/2029</v>
      </c>
      <c r="C1691" s="91">
        <v>2016</v>
      </c>
      <c r="D1691" s="91" t="str">
        <f t="shared" si="24"/>
        <v>Redondo Beach 2016</v>
      </c>
      <c r="E1691" s="91">
        <v>372</v>
      </c>
      <c r="F1691" s="363">
        <v>0</v>
      </c>
      <c r="G1691" s="91">
        <v>0</v>
      </c>
      <c r="H1691" s="91">
        <v>0</v>
      </c>
      <c r="I1691" s="90"/>
      <c r="J1691" s="91">
        <v>223</v>
      </c>
      <c r="K1691" s="363">
        <v>0</v>
      </c>
      <c r="L1691" s="91">
        <v>0</v>
      </c>
      <c r="M1691" s="91">
        <v>0</v>
      </c>
      <c r="N1691" s="90"/>
      <c r="O1691" s="91">
        <v>238</v>
      </c>
      <c r="P1691" s="91">
        <v>0</v>
      </c>
      <c r="Q1691" s="90"/>
      <c r="R1691" s="91">
        <v>564</v>
      </c>
      <c r="S1691" s="91">
        <v>21</v>
      </c>
      <c r="T1691" s="90">
        <v>0</v>
      </c>
      <c r="U1691" s="91">
        <v>1397</v>
      </c>
      <c r="V1691" s="91">
        <v>21</v>
      </c>
    </row>
    <row r="1692" spans="1:22">
      <c r="A1692" s="92" t="s">
        <v>836</v>
      </c>
      <c r="B1692" s="16" t="str">
        <f>VLOOKUP(A1692,'Planning Periods'!$E$2:$N$540,10,FALSE)</f>
        <v>10/15/2021 - 10/15/2029</v>
      </c>
      <c r="C1692" s="91">
        <v>2017</v>
      </c>
      <c r="D1692" s="91" t="str">
        <f t="shared" si="24"/>
        <v>Redondo Beach 2017</v>
      </c>
      <c r="E1692" s="91">
        <v>372</v>
      </c>
      <c r="F1692" s="363">
        <v>0</v>
      </c>
      <c r="G1692" s="91">
        <v>0</v>
      </c>
      <c r="H1692" s="91">
        <v>0</v>
      </c>
      <c r="I1692" s="90"/>
      <c r="J1692" s="91">
        <v>223</v>
      </c>
      <c r="K1692" s="363">
        <v>0</v>
      </c>
      <c r="L1692" s="91">
        <v>0</v>
      </c>
      <c r="M1692" s="91">
        <v>0</v>
      </c>
      <c r="N1692" s="90"/>
      <c r="O1692" s="91">
        <v>238</v>
      </c>
      <c r="P1692" s="91">
        <v>0</v>
      </c>
      <c r="Q1692" s="90"/>
      <c r="R1692" s="91">
        <v>564</v>
      </c>
      <c r="S1692" s="91">
        <v>0</v>
      </c>
      <c r="T1692" s="90">
        <v>0</v>
      </c>
      <c r="U1692" s="91">
        <v>1397</v>
      </c>
      <c r="V1692" s="91">
        <v>0</v>
      </c>
    </row>
    <row r="1693" spans="1:22">
      <c r="A1693" s="92" t="s">
        <v>1229</v>
      </c>
      <c r="B1693" s="16" t="str">
        <f>VLOOKUP(A1693,'Planning Periods'!$E$2:$N$540,10,FALSE)</f>
        <v>01/31/2023 - 01/31/2031</v>
      </c>
      <c r="C1693" s="91">
        <v>2014</v>
      </c>
      <c r="D1693" s="91" t="str">
        <f t="shared" si="24"/>
        <v>Redwood City 2014</v>
      </c>
      <c r="E1693" s="91" t="s">
        <v>1307</v>
      </c>
      <c r="F1693" s="363" t="s">
        <v>1307</v>
      </c>
      <c r="G1693" s="91" t="s">
        <v>1307</v>
      </c>
      <c r="H1693" s="91" t="s">
        <v>1307</v>
      </c>
      <c r="I1693" s="90"/>
      <c r="J1693" s="91" t="s">
        <v>1307</v>
      </c>
      <c r="K1693" s="363" t="s">
        <v>1307</v>
      </c>
      <c r="L1693" s="91" t="s">
        <v>1307</v>
      </c>
      <c r="M1693" s="91" t="s">
        <v>1307</v>
      </c>
      <c r="N1693" s="90"/>
      <c r="O1693" s="91" t="s">
        <v>1307</v>
      </c>
      <c r="P1693" s="91" t="s">
        <v>1307</v>
      </c>
      <c r="Q1693" s="90"/>
      <c r="R1693" s="91" t="s">
        <v>1307</v>
      </c>
      <c r="S1693" s="91" t="s">
        <v>1307</v>
      </c>
      <c r="T1693" s="90" t="s">
        <v>1307</v>
      </c>
      <c r="U1693" s="91" t="s">
        <v>1307</v>
      </c>
      <c r="V1693" s="91" t="s">
        <v>1307</v>
      </c>
    </row>
    <row r="1694" spans="1:22">
      <c r="A1694" s="92" t="s">
        <v>1229</v>
      </c>
      <c r="B1694" s="16" t="str">
        <f>VLOOKUP(A1694,'Planning Periods'!$E$2:$N$540,10,FALSE)</f>
        <v>01/31/2023 - 01/31/2031</v>
      </c>
      <c r="C1694" s="91">
        <v>2015</v>
      </c>
      <c r="D1694" s="91" t="str">
        <f t="shared" si="24"/>
        <v>Redwood City 2015</v>
      </c>
      <c r="E1694" s="91">
        <v>706</v>
      </c>
      <c r="F1694" s="363">
        <v>0</v>
      </c>
      <c r="G1694" s="91">
        <v>0</v>
      </c>
      <c r="H1694" s="91">
        <v>0</v>
      </c>
      <c r="I1694" s="90"/>
      <c r="J1694" s="91">
        <v>429</v>
      </c>
      <c r="K1694" s="363">
        <v>2</v>
      </c>
      <c r="L1694" s="91">
        <v>0</v>
      </c>
      <c r="M1694" s="91">
        <v>2</v>
      </c>
      <c r="N1694" s="90"/>
      <c r="O1694" s="91">
        <v>502</v>
      </c>
      <c r="P1694" s="91">
        <v>0</v>
      </c>
      <c r="Q1694" s="90"/>
      <c r="R1694" s="91">
        <v>1152</v>
      </c>
      <c r="S1694" s="91">
        <v>1126</v>
      </c>
      <c r="T1694" s="90">
        <v>2</v>
      </c>
      <c r="U1694" s="91">
        <v>2789</v>
      </c>
      <c r="V1694" s="91">
        <v>1128</v>
      </c>
    </row>
    <row r="1695" spans="1:22">
      <c r="A1695" s="92" t="s">
        <v>1229</v>
      </c>
      <c r="B1695" s="16" t="str">
        <f>VLOOKUP(A1695,'Planning Periods'!$E$2:$N$540,10,FALSE)</f>
        <v>01/31/2023 - 01/31/2031</v>
      </c>
      <c r="C1695" s="91">
        <v>2016</v>
      </c>
      <c r="D1695" s="91" t="str">
        <f t="shared" si="24"/>
        <v>Redwood City 2016</v>
      </c>
      <c r="E1695" s="91">
        <v>706</v>
      </c>
      <c r="F1695" s="363">
        <v>7</v>
      </c>
      <c r="G1695" s="91">
        <v>7</v>
      </c>
      <c r="H1695" s="91">
        <v>0</v>
      </c>
      <c r="I1695" s="90"/>
      <c r="J1695" s="91">
        <v>429</v>
      </c>
      <c r="K1695" s="363">
        <v>16</v>
      </c>
      <c r="L1695" s="91">
        <v>0</v>
      </c>
      <c r="M1695" s="91">
        <v>16</v>
      </c>
      <c r="N1695" s="90"/>
      <c r="O1695" s="91">
        <v>502</v>
      </c>
      <c r="P1695" s="91">
        <v>0</v>
      </c>
      <c r="Q1695" s="90"/>
      <c r="R1695" s="91">
        <v>1152</v>
      </c>
      <c r="S1695" s="91">
        <v>240</v>
      </c>
      <c r="T1695" s="90">
        <v>16</v>
      </c>
      <c r="U1695" s="91">
        <v>2789</v>
      </c>
      <c r="V1695" s="91">
        <v>263</v>
      </c>
    </row>
    <row r="1696" spans="1:22">
      <c r="A1696" s="92" t="s">
        <v>1229</v>
      </c>
      <c r="B1696" s="16" t="str">
        <f>VLOOKUP(A1696,'Planning Periods'!$E$2:$N$540,10,FALSE)</f>
        <v>01/31/2023 - 01/31/2031</v>
      </c>
      <c r="C1696" s="91">
        <v>2017</v>
      </c>
      <c r="D1696" s="91" t="str">
        <f t="shared" si="24"/>
        <v>Redwood City 2017</v>
      </c>
      <c r="E1696" s="91">
        <v>706</v>
      </c>
      <c r="F1696" s="363">
        <v>0</v>
      </c>
      <c r="G1696" s="91">
        <v>0</v>
      </c>
      <c r="H1696" s="91">
        <v>0</v>
      </c>
      <c r="I1696" s="90"/>
      <c r="J1696" s="91">
        <v>429</v>
      </c>
      <c r="K1696" s="363">
        <v>36</v>
      </c>
      <c r="L1696" s="91">
        <v>36</v>
      </c>
      <c r="M1696" s="91">
        <v>0</v>
      </c>
      <c r="N1696" s="90"/>
      <c r="O1696" s="91">
        <v>502</v>
      </c>
      <c r="P1696" s="91">
        <v>0</v>
      </c>
      <c r="Q1696" s="90"/>
      <c r="R1696" s="91">
        <v>1152</v>
      </c>
      <c r="S1696" s="91">
        <v>8</v>
      </c>
      <c r="T1696" s="90">
        <v>0</v>
      </c>
      <c r="U1696" s="91">
        <v>2789</v>
      </c>
      <c r="V1696" s="91">
        <v>44</v>
      </c>
    </row>
    <row r="1697" spans="1:22">
      <c r="A1697" s="92" t="s">
        <v>1227</v>
      </c>
      <c r="B1697" s="16" t="str">
        <f>VLOOKUP(A1697,'Planning Periods'!$E$2:$N$540,10,FALSE)</f>
        <v>12/31/2015 - 12/31/2023</v>
      </c>
      <c r="C1697" s="91">
        <v>2013</v>
      </c>
      <c r="D1697" s="91" t="str">
        <f t="shared" si="24"/>
        <v>Reedley 2013</v>
      </c>
      <c r="E1697" s="91" t="s">
        <v>1307</v>
      </c>
      <c r="F1697" s="363" t="s">
        <v>1307</v>
      </c>
      <c r="G1697" s="91" t="s">
        <v>1307</v>
      </c>
      <c r="H1697" s="91" t="s">
        <v>1307</v>
      </c>
      <c r="I1697" s="90"/>
      <c r="J1697" s="91" t="s">
        <v>1307</v>
      </c>
      <c r="K1697" s="363" t="s">
        <v>1307</v>
      </c>
      <c r="L1697" s="91" t="s">
        <v>1307</v>
      </c>
      <c r="M1697" s="91" t="s">
        <v>1307</v>
      </c>
      <c r="N1697" s="90"/>
      <c r="O1697" s="91" t="s">
        <v>1307</v>
      </c>
      <c r="P1697" s="91" t="s">
        <v>1307</v>
      </c>
      <c r="Q1697" s="90"/>
      <c r="R1697" s="91" t="s">
        <v>1307</v>
      </c>
      <c r="S1697" s="91" t="s">
        <v>1307</v>
      </c>
      <c r="T1697" s="90" t="s">
        <v>1307</v>
      </c>
      <c r="U1697" s="91" t="s">
        <v>1307</v>
      </c>
      <c r="V1697" s="91" t="s">
        <v>1307</v>
      </c>
    </row>
    <row r="1698" spans="1:22">
      <c r="A1698" s="92" t="s">
        <v>1227</v>
      </c>
      <c r="B1698" s="16" t="str">
        <f>VLOOKUP(A1698,'Planning Periods'!$E$2:$N$540,10,FALSE)</f>
        <v>12/31/2015 - 12/31/2023</v>
      </c>
      <c r="C1698" s="91">
        <v>2014</v>
      </c>
      <c r="D1698" s="91" t="str">
        <f t="shared" si="24"/>
        <v>Reedley 2014</v>
      </c>
      <c r="E1698" s="91" t="s">
        <v>1307</v>
      </c>
      <c r="F1698" s="363" t="s">
        <v>1307</v>
      </c>
      <c r="G1698" s="91" t="s">
        <v>1307</v>
      </c>
      <c r="H1698" s="91" t="s">
        <v>1307</v>
      </c>
      <c r="I1698" s="90"/>
      <c r="J1698" s="91" t="s">
        <v>1307</v>
      </c>
      <c r="K1698" s="363" t="s">
        <v>1307</v>
      </c>
      <c r="L1698" s="91" t="s">
        <v>1307</v>
      </c>
      <c r="M1698" s="91" t="s">
        <v>1307</v>
      </c>
      <c r="N1698" s="90"/>
      <c r="O1698" s="91" t="s">
        <v>1307</v>
      </c>
      <c r="P1698" s="91" t="s">
        <v>1307</v>
      </c>
      <c r="Q1698" s="90"/>
      <c r="R1698" s="91" t="s">
        <v>1307</v>
      </c>
      <c r="S1698" s="91" t="s">
        <v>1307</v>
      </c>
      <c r="T1698" s="90" t="s">
        <v>1307</v>
      </c>
      <c r="U1698" s="91" t="s">
        <v>1307</v>
      </c>
      <c r="V1698" s="91" t="s">
        <v>1307</v>
      </c>
    </row>
    <row r="1699" spans="1:22">
      <c r="A1699" s="92" t="s">
        <v>1227</v>
      </c>
      <c r="B1699" s="16" t="str">
        <f>VLOOKUP(A1699,'Planning Periods'!$E$2:$N$540,10,FALSE)</f>
        <v>12/31/2015 - 12/31/2023</v>
      </c>
      <c r="C1699" s="91">
        <v>2015</v>
      </c>
      <c r="D1699" s="91" t="str">
        <f t="shared" si="24"/>
        <v>Reedley 2015</v>
      </c>
      <c r="E1699" s="91">
        <v>393</v>
      </c>
      <c r="F1699" s="363">
        <v>55</v>
      </c>
      <c r="G1699" s="91">
        <v>55</v>
      </c>
      <c r="H1699" s="91">
        <v>0</v>
      </c>
      <c r="I1699" s="90"/>
      <c r="J1699" s="91">
        <v>204</v>
      </c>
      <c r="K1699" s="363">
        <v>0</v>
      </c>
      <c r="L1699" s="91">
        <v>0</v>
      </c>
      <c r="M1699" s="91">
        <v>0</v>
      </c>
      <c r="N1699" s="90"/>
      <c r="O1699" s="91">
        <v>161</v>
      </c>
      <c r="P1699" s="91">
        <v>3</v>
      </c>
      <c r="Q1699" s="90"/>
      <c r="R1699" s="91">
        <v>553</v>
      </c>
      <c r="S1699" s="91">
        <v>5</v>
      </c>
      <c r="T1699" s="90">
        <v>0</v>
      </c>
      <c r="U1699" s="91">
        <v>1311</v>
      </c>
      <c r="V1699" s="91">
        <v>63</v>
      </c>
    </row>
    <row r="1700" spans="1:22">
      <c r="A1700" s="92" t="s">
        <v>1227</v>
      </c>
      <c r="B1700" s="16" t="str">
        <f>VLOOKUP(A1700,'Planning Periods'!$E$2:$N$540,10,FALSE)</f>
        <v>12/31/2015 - 12/31/2023</v>
      </c>
      <c r="C1700" s="91">
        <v>2016</v>
      </c>
      <c r="D1700" s="91" t="str">
        <f t="shared" ref="D1700:D1769" si="25">CONCATENATE(A1700," ",C1700)</f>
        <v>Reedley 2016</v>
      </c>
      <c r="E1700" s="91">
        <v>393</v>
      </c>
      <c r="F1700" s="363">
        <v>0</v>
      </c>
      <c r="G1700" s="91">
        <v>0</v>
      </c>
      <c r="H1700" s="91">
        <v>0</v>
      </c>
      <c r="I1700" s="90"/>
      <c r="J1700" s="91">
        <v>204</v>
      </c>
      <c r="K1700" s="363">
        <v>0</v>
      </c>
      <c r="L1700" s="91">
        <v>0</v>
      </c>
      <c r="M1700" s="91">
        <v>0</v>
      </c>
      <c r="N1700" s="90"/>
      <c r="O1700" s="91">
        <v>161</v>
      </c>
      <c r="P1700" s="91">
        <v>9</v>
      </c>
      <c r="Q1700" s="90"/>
      <c r="R1700" s="91">
        <v>553</v>
      </c>
      <c r="S1700" s="91">
        <v>0</v>
      </c>
      <c r="T1700" s="90">
        <v>0</v>
      </c>
      <c r="U1700" s="91">
        <v>1311</v>
      </c>
      <c r="V1700" s="91">
        <v>9</v>
      </c>
    </row>
    <row r="1701" spans="1:22">
      <c r="A1701" s="92" t="s">
        <v>1227</v>
      </c>
      <c r="B1701" s="16" t="str">
        <f>VLOOKUP(A1701,'Planning Periods'!$E$2:$N$540,10,FALSE)</f>
        <v>12/31/2015 - 12/31/2023</v>
      </c>
      <c r="C1701" s="91">
        <v>2017</v>
      </c>
      <c r="D1701" s="91" t="str">
        <f t="shared" si="25"/>
        <v>Reedley 2017</v>
      </c>
      <c r="E1701" s="91">
        <v>393</v>
      </c>
      <c r="F1701" s="363">
        <v>0</v>
      </c>
      <c r="G1701" s="91">
        <v>0</v>
      </c>
      <c r="H1701" s="91">
        <v>0</v>
      </c>
      <c r="I1701" s="90"/>
      <c r="J1701" s="91">
        <v>204</v>
      </c>
      <c r="K1701" s="363">
        <v>0</v>
      </c>
      <c r="L1701" s="91">
        <v>0</v>
      </c>
      <c r="M1701" s="91">
        <v>0</v>
      </c>
      <c r="N1701" s="90"/>
      <c r="O1701" s="91">
        <v>161</v>
      </c>
      <c r="P1701" s="91">
        <v>3</v>
      </c>
      <c r="Q1701" s="90"/>
      <c r="R1701" s="91">
        <v>553</v>
      </c>
      <c r="S1701" s="91">
        <v>1</v>
      </c>
      <c r="T1701" s="90">
        <v>0</v>
      </c>
      <c r="U1701" s="91">
        <v>1311</v>
      </c>
      <c r="V1701" s="91">
        <v>4</v>
      </c>
    </row>
    <row r="1702" spans="1:22">
      <c r="A1702" s="92" t="s">
        <v>842</v>
      </c>
      <c r="B1702" s="16"/>
      <c r="C1702" s="91">
        <v>2013</v>
      </c>
      <c r="D1702" s="91" t="str">
        <f t="shared" si="25"/>
        <v>Rialto 2013</v>
      </c>
      <c r="E1702" s="91">
        <v>1023</v>
      </c>
      <c r="F1702" s="363">
        <v>0</v>
      </c>
      <c r="G1702" s="91">
        <v>0</v>
      </c>
      <c r="H1702" s="91">
        <v>0</v>
      </c>
      <c r="I1702" s="90"/>
      <c r="J1702" s="91">
        <v>700</v>
      </c>
      <c r="K1702" s="363">
        <v>0</v>
      </c>
      <c r="L1702" s="91">
        <v>0</v>
      </c>
      <c r="M1702" s="91">
        <v>0</v>
      </c>
      <c r="N1702" s="90"/>
      <c r="O1702" s="91">
        <v>812</v>
      </c>
      <c r="P1702" s="91">
        <v>0</v>
      </c>
      <c r="Q1702" s="90"/>
      <c r="R1702" s="91">
        <v>1788</v>
      </c>
      <c r="S1702" s="91">
        <v>0</v>
      </c>
      <c r="T1702" s="90">
        <v>0</v>
      </c>
      <c r="U1702" s="91">
        <v>4323</v>
      </c>
      <c r="V1702" s="91">
        <v>0</v>
      </c>
    </row>
    <row r="1703" spans="1:22">
      <c r="A1703" s="92" t="s">
        <v>842</v>
      </c>
      <c r="B1703" s="16" t="str">
        <f>VLOOKUP(A1703,'Planning Periods'!$E$2:$N$540,10,FALSE)</f>
        <v>10/15/2021 - 10/15/2029</v>
      </c>
      <c r="C1703" s="91">
        <v>2014</v>
      </c>
      <c r="D1703" s="91" t="str">
        <f t="shared" si="25"/>
        <v>Rialto 2014</v>
      </c>
      <c r="E1703" s="91">
        <v>1023</v>
      </c>
      <c r="F1703" s="363">
        <v>0</v>
      </c>
      <c r="G1703" s="91">
        <v>0</v>
      </c>
      <c r="H1703" s="91">
        <v>0</v>
      </c>
      <c r="I1703" s="90"/>
      <c r="J1703" s="91">
        <v>700</v>
      </c>
      <c r="K1703" s="363">
        <v>0</v>
      </c>
      <c r="L1703" s="91">
        <v>0</v>
      </c>
      <c r="M1703" s="91">
        <v>0</v>
      </c>
      <c r="N1703" s="90"/>
      <c r="O1703" s="91">
        <v>812</v>
      </c>
      <c r="P1703" s="91">
        <v>0</v>
      </c>
      <c r="Q1703" s="90"/>
      <c r="R1703" s="91">
        <v>1788</v>
      </c>
      <c r="S1703" s="91">
        <v>76</v>
      </c>
      <c r="T1703" s="90">
        <v>0</v>
      </c>
      <c r="U1703" s="91">
        <v>4323</v>
      </c>
      <c r="V1703" s="91">
        <v>76</v>
      </c>
    </row>
    <row r="1704" spans="1:22">
      <c r="A1704" s="92" t="s">
        <v>842</v>
      </c>
      <c r="B1704" s="16" t="str">
        <f>VLOOKUP(A1704,'Planning Periods'!$E$2:$N$540,10,FALSE)</f>
        <v>10/15/2021 - 10/15/2029</v>
      </c>
      <c r="C1704" s="91">
        <v>2015</v>
      </c>
      <c r="D1704" s="91" t="str">
        <f t="shared" si="25"/>
        <v>Rialto 2015</v>
      </c>
      <c r="E1704" s="91">
        <v>1023</v>
      </c>
      <c r="F1704" s="363">
        <v>0</v>
      </c>
      <c r="G1704" s="91">
        <v>0</v>
      </c>
      <c r="H1704" s="91">
        <v>0</v>
      </c>
      <c r="I1704" s="90"/>
      <c r="J1704" s="91">
        <v>700</v>
      </c>
      <c r="K1704" s="363">
        <v>0</v>
      </c>
      <c r="L1704" s="91">
        <v>0</v>
      </c>
      <c r="M1704" s="91">
        <v>0</v>
      </c>
      <c r="N1704" s="90"/>
      <c r="O1704" s="91">
        <v>812</v>
      </c>
      <c r="P1704" s="91">
        <v>0</v>
      </c>
      <c r="Q1704" s="90"/>
      <c r="R1704" s="91">
        <v>1788</v>
      </c>
      <c r="S1704" s="91">
        <v>8</v>
      </c>
      <c r="T1704" s="90">
        <v>0</v>
      </c>
      <c r="U1704" s="91">
        <v>4323</v>
      </c>
      <c r="V1704" s="91">
        <v>8</v>
      </c>
    </row>
    <row r="1705" spans="1:22">
      <c r="A1705" s="92" t="s">
        <v>842</v>
      </c>
      <c r="B1705" s="16" t="str">
        <f>VLOOKUP(A1705,'Planning Periods'!$E$2:$N$540,10,FALSE)</f>
        <v>10/15/2021 - 10/15/2029</v>
      </c>
      <c r="C1705" s="91">
        <v>2016</v>
      </c>
      <c r="D1705" s="91" t="str">
        <f t="shared" si="25"/>
        <v>Rialto 2016</v>
      </c>
      <c r="E1705" s="91">
        <v>1023</v>
      </c>
      <c r="F1705" s="363">
        <v>0</v>
      </c>
      <c r="G1705" s="91">
        <v>0</v>
      </c>
      <c r="H1705" s="91">
        <v>0</v>
      </c>
      <c r="I1705" s="90"/>
      <c r="J1705" s="91">
        <v>700</v>
      </c>
      <c r="K1705" s="363">
        <v>0</v>
      </c>
      <c r="L1705" s="91">
        <v>0</v>
      </c>
      <c r="M1705" s="91">
        <v>0</v>
      </c>
      <c r="N1705" s="90"/>
      <c r="O1705" s="91">
        <v>812</v>
      </c>
      <c r="P1705" s="91">
        <v>0</v>
      </c>
      <c r="Q1705" s="90"/>
      <c r="R1705" s="91">
        <v>1788</v>
      </c>
      <c r="S1705" s="91">
        <v>5</v>
      </c>
      <c r="T1705" s="90">
        <v>0</v>
      </c>
      <c r="U1705" s="91">
        <v>4323</v>
      </c>
      <c r="V1705" s="91">
        <v>5</v>
      </c>
    </row>
    <row r="1706" spans="1:22">
      <c r="A1706" s="92" t="s">
        <v>842</v>
      </c>
      <c r="B1706" s="16" t="str">
        <f>VLOOKUP(A1706,'Planning Periods'!$E$2:$N$540,10,FALSE)</f>
        <v>10/15/2021 - 10/15/2029</v>
      </c>
      <c r="C1706" s="91">
        <v>2017</v>
      </c>
      <c r="D1706" s="91" t="str">
        <f t="shared" si="25"/>
        <v>Rialto 2017</v>
      </c>
      <c r="E1706" s="91">
        <v>1023</v>
      </c>
      <c r="F1706" s="363">
        <v>0</v>
      </c>
      <c r="G1706" s="91">
        <v>0</v>
      </c>
      <c r="H1706" s="91">
        <v>0</v>
      </c>
      <c r="I1706" s="90"/>
      <c r="J1706" s="91">
        <v>700</v>
      </c>
      <c r="K1706" s="363">
        <v>0</v>
      </c>
      <c r="L1706" s="91">
        <v>0</v>
      </c>
      <c r="M1706" s="91">
        <v>0</v>
      </c>
      <c r="N1706" s="90"/>
      <c r="O1706" s="91">
        <v>812</v>
      </c>
      <c r="P1706" s="91">
        <v>0</v>
      </c>
      <c r="Q1706" s="90"/>
      <c r="R1706" s="91">
        <v>1788</v>
      </c>
      <c r="S1706" s="91">
        <v>7</v>
      </c>
      <c r="T1706" s="90">
        <v>0</v>
      </c>
      <c r="U1706" s="91">
        <v>4323</v>
      </c>
      <c r="V1706" s="91">
        <v>7</v>
      </c>
    </row>
    <row r="1707" spans="1:22">
      <c r="A1707" s="92" t="s">
        <v>1228</v>
      </c>
      <c r="B1707" s="16" t="str">
        <f>VLOOKUP(A1707,'Planning Periods'!$E$2:$N$540,10,FALSE)</f>
        <v>01/31/2023 - 01/31/2031</v>
      </c>
      <c r="C1707" s="91">
        <v>2014</v>
      </c>
      <c r="D1707" s="91" t="str">
        <f t="shared" si="25"/>
        <v>Richmond 2014</v>
      </c>
      <c r="E1707" s="91" t="s">
        <v>1307</v>
      </c>
      <c r="F1707" s="363" t="s">
        <v>1307</v>
      </c>
      <c r="G1707" s="91" t="s">
        <v>1307</v>
      </c>
      <c r="H1707" s="91" t="s">
        <v>1307</v>
      </c>
      <c r="I1707" s="90"/>
      <c r="J1707" s="91" t="s">
        <v>1307</v>
      </c>
      <c r="K1707" s="363" t="s">
        <v>1307</v>
      </c>
      <c r="L1707" s="91" t="s">
        <v>1307</v>
      </c>
      <c r="M1707" s="91" t="s">
        <v>1307</v>
      </c>
      <c r="N1707" s="90"/>
      <c r="O1707" s="91" t="s">
        <v>1307</v>
      </c>
      <c r="P1707" s="91" t="s">
        <v>1307</v>
      </c>
      <c r="Q1707" s="90"/>
      <c r="R1707" s="91" t="s">
        <v>1307</v>
      </c>
      <c r="S1707" s="91" t="s">
        <v>1307</v>
      </c>
      <c r="T1707" s="90" t="s">
        <v>1307</v>
      </c>
      <c r="U1707" s="91" t="s">
        <v>1307</v>
      </c>
      <c r="V1707" s="91" t="s">
        <v>1307</v>
      </c>
    </row>
    <row r="1708" spans="1:22">
      <c r="A1708" s="92" t="s">
        <v>1228</v>
      </c>
      <c r="B1708" s="16" t="str">
        <f>VLOOKUP(A1708,'Planning Periods'!$E$2:$N$540,10,FALSE)</f>
        <v>01/31/2023 - 01/31/2031</v>
      </c>
      <c r="C1708" s="91">
        <v>2015</v>
      </c>
      <c r="D1708" s="91" t="str">
        <f t="shared" si="25"/>
        <v>Richmond 2015</v>
      </c>
      <c r="E1708" s="91">
        <v>438</v>
      </c>
      <c r="F1708" s="363">
        <v>0</v>
      </c>
      <c r="G1708" s="91">
        <v>0</v>
      </c>
      <c r="H1708" s="91">
        <v>0</v>
      </c>
      <c r="I1708" s="90"/>
      <c r="J1708" s="91">
        <v>305</v>
      </c>
      <c r="K1708" s="363">
        <v>79</v>
      </c>
      <c r="L1708" s="91">
        <v>79</v>
      </c>
      <c r="M1708" s="91">
        <v>0</v>
      </c>
      <c r="N1708" s="90"/>
      <c r="O1708" s="91">
        <v>410</v>
      </c>
      <c r="P1708" s="91">
        <v>0</v>
      </c>
      <c r="Q1708" s="90"/>
      <c r="R1708" s="91">
        <v>1282</v>
      </c>
      <c r="S1708" s="91">
        <v>112</v>
      </c>
      <c r="T1708" s="90">
        <v>0</v>
      </c>
      <c r="U1708" s="91">
        <v>2435</v>
      </c>
      <c r="V1708" s="91">
        <v>191</v>
      </c>
    </row>
    <row r="1709" spans="1:22">
      <c r="A1709" s="92" t="s">
        <v>1228</v>
      </c>
      <c r="B1709" s="16" t="str">
        <f>VLOOKUP(A1709,'Planning Periods'!$E$2:$N$540,10,FALSE)</f>
        <v>01/31/2023 - 01/31/2031</v>
      </c>
      <c r="C1709" s="91">
        <v>2016</v>
      </c>
      <c r="D1709" s="91" t="str">
        <f t="shared" si="25"/>
        <v>Richmond 2016</v>
      </c>
      <c r="E1709" s="91">
        <v>438</v>
      </c>
      <c r="F1709" s="363">
        <v>0</v>
      </c>
      <c r="G1709" s="91">
        <v>0</v>
      </c>
      <c r="H1709" s="91">
        <v>0</v>
      </c>
      <c r="I1709" s="90"/>
      <c r="J1709" s="91">
        <v>305</v>
      </c>
      <c r="K1709" s="363">
        <v>0</v>
      </c>
      <c r="L1709" s="91">
        <v>0</v>
      </c>
      <c r="M1709" s="91">
        <v>0</v>
      </c>
      <c r="N1709" s="90"/>
      <c r="O1709" s="91">
        <v>410</v>
      </c>
      <c r="P1709" s="91">
        <v>0</v>
      </c>
      <c r="Q1709" s="90"/>
      <c r="R1709" s="91">
        <v>1282</v>
      </c>
      <c r="S1709" s="91">
        <v>56</v>
      </c>
      <c r="T1709" s="90">
        <v>0</v>
      </c>
      <c r="U1709" s="91">
        <v>2435</v>
      </c>
      <c r="V1709" s="91">
        <v>56</v>
      </c>
    </row>
    <row r="1710" spans="1:22">
      <c r="A1710" s="92" t="s">
        <v>1228</v>
      </c>
      <c r="B1710" s="16" t="str">
        <f>VLOOKUP(A1710,'Planning Periods'!$E$2:$N$540,10,FALSE)</f>
        <v>01/31/2023 - 01/31/2031</v>
      </c>
      <c r="C1710" s="91">
        <v>2017</v>
      </c>
      <c r="D1710" s="91" t="str">
        <f t="shared" si="25"/>
        <v>Richmond 2017</v>
      </c>
      <c r="E1710" s="91">
        <v>438</v>
      </c>
      <c r="F1710" s="363">
        <v>79</v>
      </c>
      <c r="G1710" s="91">
        <v>79</v>
      </c>
      <c r="H1710" s="91">
        <v>0</v>
      </c>
      <c r="I1710" s="90"/>
      <c r="J1710" s="91">
        <v>305</v>
      </c>
      <c r="K1710" s="363">
        <v>0</v>
      </c>
      <c r="L1710" s="91">
        <v>0</v>
      </c>
      <c r="M1710" s="91">
        <v>0</v>
      </c>
      <c r="N1710" s="90"/>
      <c r="O1710" s="91">
        <v>410</v>
      </c>
      <c r="P1710" s="91">
        <v>0</v>
      </c>
      <c r="Q1710" s="90"/>
      <c r="R1710" s="91">
        <v>1282</v>
      </c>
      <c r="S1710" s="91">
        <v>59</v>
      </c>
      <c r="T1710" s="90">
        <v>0</v>
      </c>
      <c r="U1710" s="91">
        <v>2435</v>
      </c>
      <c r="V1710" s="91">
        <v>138</v>
      </c>
    </row>
    <row r="1711" spans="1:22">
      <c r="A1711" t="s">
        <v>1220</v>
      </c>
      <c r="B1711" s="16" t="str">
        <f>VLOOKUP(A1711,'Planning Periods'!$E$2:$N$540,10,FALSE)</f>
        <v>12/31/2015 - 12/31/2023</v>
      </c>
      <c r="C1711" s="91">
        <v>2013</v>
      </c>
      <c r="D1711" s="91" t="str">
        <f t="shared" si="25"/>
        <v>Ridgecrest 2013</v>
      </c>
      <c r="E1711" s="91" t="s">
        <v>1307</v>
      </c>
      <c r="F1711" s="363" t="s">
        <v>1307</v>
      </c>
      <c r="G1711" s="91" t="s">
        <v>1307</v>
      </c>
      <c r="H1711" s="91" t="s">
        <v>1307</v>
      </c>
      <c r="I1711" s="90"/>
      <c r="J1711" s="91" t="s">
        <v>1307</v>
      </c>
      <c r="K1711" s="363" t="s">
        <v>1307</v>
      </c>
      <c r="L1711" s="91" t="s">
        <v>1307</v>
      </c>
      <c r="M1711" s="91" t="s">
        <v>1307</v>
      </c>
      <c r="N1711" s="90"/>
      <c r="O1711" s="91" t="s">
        <v>1307</v>
      </c>
      <c r="P1711" s="91" t="s">
        <v>1307</v>
      </c>
      <c r="Q1711" s="90"/>
      <c r="R1711" s="91" t="s">
        <v>1307</v>
      </c>
      <c r="S1711" s="91" t="s">
        <v>1307</v>
      </c>
      <c r="T1711" s="90" t="s">
        <v>1307</v>
      </c>
      <c r="U1711" s="91" t="s">
        <v>1307</v>
      </c>
      <c r="V1711" s="91" t="s">
        <v>1307</v>
      </c>
    </row>
    <row r="1712" spans="1:22">
      <c r="A1712" t="s">
        <v>1220</v>
      </c>
      <c r="B1712" s="16" t="str">
        <f>VLOOKUP(A1712,'Planning Periods'!$E$2:$N$540,10,FALSE)</f>
        <v>12/31/2015 - 12/31/2023</v>
      </c>
      <c r="C1712" s="91">
        <v>2014</v>
      </c>
      <c r="D1712" s="91" t="str">
        <f t="shared" si="25"/>
        <v>Ridgecrest 2014</v>
      </c>
      <c r="E1712" s="363" t="s">
        <v>1307</v>
      </c>
      <c r="F1712" s="363" t="s">
        <v>1307</v>
      </c>
      <c r="G1712" s="363" t="s">
        <v>1307</v>
      </c>
      <c r="H1712" s="363" t="s">
        <v>1307</v>
      </c>
      <c r="I1712" s="363">
        <v>0</v>
      </c>
      <c r="J1712" s="363" t="s">
        <v>1307</v>
      </c>
      <c r="K1712" s="363" t="s">
        <v>1307</v>
      </c>
      <c r="L1712" s="363" t="s">
        <v>1307</v>
      </c>
      <c r="M1712" s="363" t="s">
        <v>1307</v>
      </c>
      <c r="N1712" s="363">
        <v>0</v>
      </c>
      <c r="O1712" s="363" t="s">
        <v>1307</v>
      </c>
      <c r="P1712" s="363" t="s">
        <v>1307</v>
      </c>
      <c r="Q1712" s="363"/>
      <c r="R1712" s="363" t="s">
        <v>1307</v>
      </c>
      <c r="S1712" s="363" t="s">
        <v>1307</v>
      </c>
      <c r="T1712" s="363" t="s">
        <v>1307</v>
      </c>
      <c r="U1712" s="363" t="s">
        <v>1307</v>
      </c>
      <c r="V1712" s="363" t="s">
        <v>1307</v>
      </c>
    </row>
    <row r="1713" spans="1:22">
      <c r="A1713" t="s">
        <v>1220</v>
      </c>
      <c r="B1713" s="16" t="str">
        <f>VLOOKUP(A1713,'Planning Periods'!$E$2:$N$540,10,FALSE)</f>
        <v>12/31/2015 - 12/31/2023</v>
      </c>
      <c r="C1713" s="91">
        <v>2015</v>
      </c>
      <c r="D1713" s="91" t="str">
        <f t="shared" si="25"/>
        <v>Ridgecrest 2015</v>
      </c>
      <c r="E1713" t="s">
        <v>1307</v>
      </c>
      <c r="F1713" t="s">
        <v>1307</v>
      </c>
      <c r="G1713" t="s">
        <v>1307</v>
      </c>
      <c r="H1713" t="s">
        <v>1307</v>
      </c>
      <c r="J1713" t="s">
        <v>1307</v>
      </c>
      <c r="K1713" t="s">
        <v>1307</v>
      </c>
      <c r="L1713" t="s">
        <v>1307</v>
      </c>
      <c r="M1713" t="s">
        <v>1307</v>
      </c>
      <c r="O1713" t="s">
        <v>1307</v>
      </c>
      <c r="P1713" t="s">
        <v>1307</v>
      </c>
      <c r="R1713" t="s">
        <v>1307</v>
      </c>
      <c r="S1713" t="s">
        <v>1307</v>
      </c>
      <c r="T1713" t="s">
        <v>1307</v>
      </c>
      <c r="U1713" t="s">
        <v>1307</v>
      </c>
      <c r="V1713" t="s">
        <v>1307</v>
      </c>
    </row>
    <row r="1714" spans="1:22">
      <c r="A1714" t="s">
        <v>1220</v>
      </c>
      <c r="B1714" s="16" t="str">
        <f>VLOOKUP(A1714,'Planning Periods'!$E$2:$N$540,10,FALSE)</f>
        <v>12/31/2015 - 12/31/2023</v>
      </c>
      <c r="C1714" s="91">
        <v>2016</v>
      </c>
      <c r="D1714" s="91" t="str">
        <f t="shared" si="25"/>
        <v>Ridgecrest 2016</v>
      </c>
      <c r="E1714" t="s">
        <v>1307</v>
      </c>
      <c r="F1714" t="s">
        <v>1307</v>
      </c>
      <c r="G1714" t="s">
        <v>1307</v>
      </c>
      <c r="H1714" t="s">
        <v>1307</v>
      </c>
      <c r="J1714" t="s">
        <v>1307</v>
      </c>
      <c r="K1714" t="s">
        <v>1307</v>
      </c>
      <c r="L1714" t="s">
        <v>1307</v>
      </c>
      <c r="M1714" t="s">
        <v>1307</v>
      </c>
      <c r="O1714" t="s">
        <v>1307</v>
      </c>
      <c r="P1714" t="s">
        <v>1307</v>
      </c>
      <c r="R1714" t="s">
        <v>1307</v>
      </c>
      <c r="S1714" t="s">
        <v>1307</v>
      </c>
      <c r="T1714" t="s">
        <v>1307</v>
      </c>
      <c r="U1714" t="s">
        <v>1307</v>
      </c>
      <c r="V1714" t="s">
        <v>1307</v>
      </c>
    </row>
    <row r="1715" spans="1:22">
      <c r="A1715" t="s">
        <v>1220</v>
      </c>
      <c r="B1715" s="16" t="str">
        <f>VLOOKUP(A1715,'Planning Periods'!$E$2:$N$540,10,FALSE)</f>
        <v>12/31/2015 - 12/31/2023</v>
      </c>
      <c r="C1715" s="91">
        <v>2017</v>
      </c>
      <c r="D1715" s="91" t="str">
        <f t="shared" si="25"/>
        <v>Ridgecrest 2017</v>
      </c>
      <c r="E1715" t="s">
        <v>1307</v>
      </c>
      <c r="F1715" t="s">
        <v>1307</v>
      </c>
      <c r="G1715" t="s">
        <v>1307</v>
      </c>
      <c r="H1715" t="s">
        <v>1307</v>
      </c>
      <c r="J1715" t="s">
        <v>1307</v>
      </c>
      <c r="K1715" t="s">
        <v>1307</v>
      </c>
      <c r="L1715" t="s">
        <v>1307</v>
      </c>
      <c r="M1715" t="s">
        <v>1307</v>
      </c>
      <c r="O1715" t="s">
        <v>1307</v>
      </c>
      <c r="P1715" t="s">
        <v>1307</v>
      </c>
      <c r="R1715" t="s">
        <v>1307</v>
      </c>
      <c r="S1715" t="s">
        <v>1307</v>
      </c>
      <c r="T1715" t="s">
        <v>1307</v>
      </c>
      <c r="U1715" t="s">
        <v>1307</v>
      </c>
      <c r="V1715" t="s">
        <v>1307</v>
      </c>
    </row>
    <row r="1716" spans="1:22">
      <c r="A1716" t="s">
        <v>1207</v>
      </c>
      <c r="B1716" s="16" t="str">
        <f>VLOOKUP(A1716,'Planning Periods'!$E$2:$N$540,10,FALSE)</f>
        <v>08/31/2019 - 08/31/2027</v>
      </c>
      <c r="C1716" s="91">
        <v>2014</v>
      </c>
      <c r="D1716" s="91" t="str">
        <f t="shared" si="25"/>
        <v>Rio Dell 2014</v>
      </c>
      <c r="E1716" s="363" t="s">
        <v>1307</v>
      </c>
      <c r="F1716" s="363" t="s">
        <v>1307</v>
      </c>
      <c r="G1716" s="363" t="s">
        <v>1307</v>
      </c>
      <c r="H1716" s="363" t="s">
        <v>1307</v>
      </c>
      <c r="I1716" s="363">
        <v>0</v>
      </c>
      <c r="J1716" s="363" t="s">
        <v>1307</v>
      </c>
      <c r="K1716" s="363" t="s">
        <v>1307</v>
      </c>
      <c r="L1716" s="363" t="s">
        <v>1307</v>
      </c>
      <c r="M1716" s="363" t="s">
        <v>1307</v>
      </c>
      <c r="N1716" s="363">
        <v>0</v>
      </c>
      <c r="O1716" s="363" t="s">
        <v>1307</v>
      </c>
      <c r="P1716" s="363" t="s">
        <v>1307</v>
      </c>
      <c r="Q1716" s="363"/>
      <c r="R1716" s="363" t="s">
        <v>1307</v>
      </c>
      <c r="S1716" s="363" t="s">
        <v>1307</v>
      </c>
      <c r="T1716" s="363" t="s">
        <v>1307</v>
      </c>
      <c r="U1716" s="363" t="s">
        <v>1307</v>
      </c>
      <c r="V1716" s="363" t="s">
        <v>1307</v>
      </c>
    </row>
    <row r="1717" spans="1:22">
      <c r="A1717" t="s">
        <v>1207</v>
      </c>
      <c r="B1717" s="16" t="str">
        <f>VLOOKUP(A1717,'Planning Periods'!$E$2:$N$540,10,FALSE)</f>
        <v>08/31/2019 - 08/31/2027</v>
      </c>
      <c r="C1717" s="91">
        <v>2015</v>
      </c>
      <c r="D1717" s="91" t="str">
        <f t="shared" si="25"/>
        <v>Rio Dell 2015</v>
      </c>
      <c r="E1717" t="s">
        <v>1307</v>
      </c>
      <c r="F1717" t="s">
        <v>1307</v>
      </c>
      <c r="G1717" t="s">
        <v>1307</v>
      </c>
      <c r="H1717" t="s">
        <v>1307</v>
      </c>
      <c r="J1717" t="s">
        <v>1307</v>
      </c>
      <c r="K1717" t="s">
        <v>1307</v>
      </c>
      <c r="L1717" t="s">
        <v>1307</v>
      </c>
      <c r="M1717" t="s">
        <v>1307</v>
      </c>
      <c r="O1717" t="s">
        <v>1307</v>
      </c>
      <c r="P1717" t="s">
        <v>1307</v>
      </c>
      <c r="R1717" t="s">
        <v>1307</v>
      </c>
      <c r="S1717" t="s">
        <v>1307</v>
      </c>
      <c r="T1717" t="s">
        <v>1307</v>
      </c>
      <c r="U1717" t="s">
        <v>1307</v>
      </c>
      <c r="V1717" t="s">
        <v>1307</v>
      </c>
    </row>
    <row r="1718" spans="1:22">
      <c r="A1718" t="s">
        <v>1207</v>
      </c>
      <c r="B1718" s="16" t="str">
        <f>VLOOKUP(A1718,'Planning Periods'!$E$2:$N$540,10,FALSE)</f>
        <v>08/31/2019 - 08/31/2027</v>
      </c>
      <c r="C1718" s="91">
        <v>2016</v>
      </c>
      <c r="D1718" s="91" t="str">
        <f t="shared" si="25"/>
        <v>Rio Dell 2016</v>
      </c>
      <c r="E1718" t="s">
        <v>1307</v>
      </c>
      <c r="F1718" t="s">
        <v>1307</v>
      </c>
      <c r="G1718" t="s">
        <v>1307</v>
      </c>
      <c r="H1718" t="s">
        <v>1307</v>
      </c>
      <c r="J1718" t="s">
        <v>1307</v>
      </c>
      <c r="K1718" t="s">
        <v>1307</v>
      </c>
      <c r="L1718" t="s">
        <v>1307</v>
      </c>
      <c r="M1718" t="s">
        <v>1307</v>
      </c>
      <c r="O1718" t="s">
        <v>1307</v>
      </c>
      <c r="P1718" t="s">
        <v>1307</v>
      </c>
      <c r="R1718" t="s">
        <v>1307</v>
      </c>
      <c r="S1718" t="s">
        <v>1307</v>
      </c>
      <c r="T1718" t="s">
        <v>1307</v>
      </c>
      <c r="U1718" t="s">
        <v>1307</v>
      </c>
      <c r="V1718" t="s">
        <v>1307</v>
      </c>
    </row>
    <row r="1719" spans="1:22">
      <c r="A1719" t="s">
        <v>1207</v>
      </c>
      <c r="B1719" s="16" t="str">
        <f>VLOOKUP(A1719,'Planning Periods'!$E$2:$N$540,10,FALSE)</f>
        <v>08/31/2019 - 08/31/2027</v>
      </c>
      <c r="C1719" s="91">
        <v>2017</v>
      </c>
      <c r="D1719" s="91" t="str">
        <f t="shared" si="25"/>
        <v>Rio Dell 2017</v>
      </c>
      <c r="E1719" t="s">
        <v>1307</v>
      </c>
      <c r="F1719" t="s">
        <v>1307</v>
      </c>
      <c r="G1719" t="s">
        <v>1307</v>
      </c>
      <c r="H1719" t="s">
        <v>1307</v>
      </c>
      <c r="J1719" t="s">
        <v>1307</v>
      </c>
      <c r="K1719" t="s">
        <v>1307</v>
      </c>
      <c r="L1719" t="s">
        <v>1307</v>
      </c>
      <c r="M1719" t="s">
        <v>1307</v>
      </c>
      <c r="O1719" t="s">
        <v>1307</v>
      </c>
      <c r="P1719" t="s">
        <v>1307</v>
      </c>
      <c r="R1719" t="s">
        <v>1307</v>
      </c>
      <c r="S1719" t="s">
        <v>1307</v>
      </c>
      <c r="T1719" t="s">
        <v>1307</v>
      </c>
      <c r="U1719" t="s">
        <v>1307</v>
      </c>
      <c r="V1719" t="s">
        <v>1307</v>
      </c>
    </row>
    <row r="1720" spans="1:22">
      <c r="A1720" t="s">
        <v>1221</v>
      </c>
      <c r="B1720" s="16" t="str">
        <f>VLOOKUP(A1720,'Planning Periods'!$E$2:$N$540,10,FALSE)</f>
        <v>01/31/2023 - 01/31/2031</v>
      </c>
      <c r="C1720" s="91">
        <v>2014</v>
      </c>
      <c r="D1720" s="91" t="str">
        <f t="shared" si="25"/>
        <v>Rio Vista 2014</v>
      </c>
      <c r="E1720" s="363" t="s">
        <v>1307</v>
      </c>
      <c r="F1720" s="363" t="s">
        <v>1307</v>
      </c>
      <c r="G1720" s="363" t="s">
        <v>1307</v>
      </c>
      <c r="H1720" s="363" t="s">
        <v>1307</v>
      </c>
      <c r="I1720" s="363">
        <v>0</v>
      </c>
      <c r="J1720" s="363" t="s">
        <v>1307</v>
      </c>
      <c r="K1720" s="363" t="s">
        <v>1307</v>
      </c>
      <c r="L1720" s="363" t="s">
        <v>1307</v>
      </c>
      <c r="M1720" s="363" t="s">
        <v>1307</v>
      </c>
      <c r="N1720" s="363">
        <v>0</v>
      </c>
      <c r="O1720" s="363" t="s">
        <v>1307</v>
      </c>
      <c r="P1720" s="363" t="s">
        <v>1307</v>
      </c>
      <c r="Q1720" s="363"/>
      <c r="R1720" s="363" t="s">
        <v>1307</v>
      </c>
      <c r="S1720" s="363" t="s">
        <v>1307</v>
      </c>
      <c r="T1720" s="363" t="s">
        <v>1307</v>
      </c>
      <c r="U1720" s="363" t="s">
        <v>1307</v>
      </c>
      <c r="V1720" s="363" t="s">
        <v>1307</v>
      </c>
    </row>
    <row r="1721" spans="1:22">
      <c r="A1721" t="s">
        <v>1221</v>
      </c>
      <c r="B1721" s="16" t="str">
        <f>VLOOKUP(A1721,'Planning Periods'!$E$2:$N$540,10,FALSE)</f>
        <v>01/31/2023 - 01/31/2031</v>
      </c>
      <c r="C1721" s="91">
        <v>2015</v>
      </c>
      <c r="D1721" s="91" t="str">
        <f t="shared" si="25"/>
        <v>Rio Vista 2015</v>
      </c>
      <c r="E1721">
        <v>45</v>
      </c>
      <c r="F1721">
        <v>0</v>
      </c>
      <c r="G1721">
        <v>0</v>
      </c>
      <c r="H1721">
        <v>0</v>
      </c>
      <c r="J1721">
        <v>36</v>
      </c>
      <c r="K1721">
        <v>0</v>
      </c>
      <c r="L1721">
        <v>0</v>
      </c>
      <c r="M1721">
        <v>0</v>
      </c>
      <c r="O1721">
        <v>48</v>
      </c>
      <c r="P1721">
        <v>67</v>
      </c>
      <c r="R1721">
        <v>170</v>
      </c>
      <c r="S1721">
        <v>80</v>
      </c>
      <c r="T1721">
        <v>0</v>
      </c>
      <c r="U1721">
        <v>299</v>
      </c>
      <c r="V1721">
        <v>147</v>
      </c>
    </row>
    <row r="1722" spans="1:22">
      <c r="A1722" t="s">
        <v>1221</v>
      </c>
      <c r="B1722" s="16" t="str">
        <f>VLOOKUP(A1722,'Planning Periods'!$E$2:$N$540,10,FALSE)</f>
        <v>01/31/2023 - 01/31/2031</v>
      </c>
      <c r="C1722" s="91">
        <v>2016</v>
      </c>
      <c r="D1722" s="91" t="str">
        <f t="shared" si="25"/>
        <v>Rio Vista 2016</v>
      </c>
      <c r="E1722">
        <v>45</v>
      </c>
      <c r="F1722">
        <v>0</v>
      </c>
      <c r="G1722">
        <v>0</v>
      </c>
      <c r="H1722">
        <v>0</v>
      </c>
      <c r="J1722">
        <v>36</v>
      </c>
      <c r="K1722">
        <v>0</v>
      </c>
      <c r="L1722">
        <v>0</v>
      </c>
      <c r="M1722">
        <v>0</v>
      </c>
      <c r="O1722">
        <v>48</v>
      </c>
      <c r="P1722">
        <v>12</v>
      </c>
      <c r="R1722">
        <v>170</v>
      </c>
      <c r="S1722">
        <v>156</v>
      </c>
      <c r="T1722">
        <v>0</v>
      </c>
      <c r="U1722">
        <v>299</v>
      </c>
      <c r="V1722">
        <v>168</v>
      </c>
    </row>
    <row r="1723" spans="1:22">
      <c r="A1723" t="s">
        <v>1221</v>
      </c>
      <c r="B1723" s="16" t="str">
        <f>VLOOKUP(A1723,'Planning Periods'!$E$2:$N$540,10,FALSE)</f>
        <v>01/31/2023 - 01/31/2031</v>
      </c>
      <c r="C1723" s="91">
        <v>2017</v>
      </c>
      <c r="D1723" s="91" t="str">
        <f t="shared" si="25"/>
        <v>Rio Vista 2017</v>
      </c>
      <c r="E1723">
        <v>45</v>
      </c>
      <c r="F1723">
        <v>0</v>
      </c>
      <c r="G1723">
        <v>0</v>
      </c>
      <c r="H1723">
        <v>0</v>
      </c>
      <c r="J1723">
        <v>36</v>
      </c>
      <c r="K1723">
        <v>4</v>
      </c>
      <c r="L1723">
        <v>0</v>
      </c>
      <c r="M1723">
        <v>4</v>
      </c>
      <c r="O1723">
        <v>48</v>
      </c>
      <c r="P1723">
        <v>73</v>
      </c>
      <c r="R1723">
        <v>170</v>
      </c>
      <c r="S1723">
        <v>75</v>
      </c>
      <c r="T1723">
        <v>4</v>
      </c>
      <c r="U1723">
        <v>299</v>
      </c>
      <c r="V1723">
        <v>152</v>
      </c>
    </row>
    <row r="1724" spans="1:22">
      <c r="A1724" t="s">
        <v>1222</v>
      </c>
      <c r="B1724" s="16" t="str">
        <f>VLOOKUP(A1724,'Planning Periods'!$E$2:$N$540,10,FALSE)</f>
        <v>12/31/2015 - 12/31/2023</v>
      </c>
      <c r="C1724" s="91">
        <v>2014</v>
      </c>
      <c r="D1724" s="91" t="str">
        <f t="shared" si="25"/>
        <v>Ripon 2014</v>
      </c>
      <c r="E1724" s="363" t="s">
        <v>1307</v>
      </c>
      <c r="F1724" s="363" t="s">
        <v>1307</v>
      </c>
      <c r="G1724" s="363" t="s">
        <v>1307</v>
      </c>
      <c r="H1724" s="363" t="s">
        <v>1307</v>
      </c>
      <c r="I1724" s="363">
        <v>0</v>
      </c>
      <c r="J1724" s="363" t="s">
        <v>1307</v>
      </c>
      <c r="K1724" s="363" t="s">
        <v>1307</v>
      </c>
      <c r="L1724" s="363" t="s">
        <v>1307</v>
      </c>
      <c r="M1724" s="363" t="s">
        <v>1307</v>
      </c>
      <c r="N1724" s="363">
        <v>0</v>
      </c>
      <c r="O1724" s="363" t="s">
        <v>1307</v>
      </c>
      <c r="P1724" s="363" t="s">
        <v>1307</v>
      </c>
      <c r="Q1724" s="363"/>
      <c r="R1724" s="363" t="s">
        <v>1307</v>
      </c>
      <c r="S1724" s="363" t="s">
        <v>1307</v>
      </c>
      <c r="T1724" s="363" t="s">
        <v>1307</v>
      </c>
      <c r="U1724" s="363" t="s">
        <v>1307</v>
      </c>
      <c r="V1724" s="363" t="s">
        <v>1307</v>
      </c>
    </row>
    <row r="1725" spans="1:22">
      <c r="A1725" t="s">
        <v>1222</v>
      </c>
      <c r="B1725" s="16" t="str">
        <f>VLOOKUP(A1725,'Planning Periods'!$E$2:$N$540,10,FALSE)</f>
        <v>12/31/2015 - 12/31/2023</v>
      </c>
      <c r="C1725" s="91">
        <v>2015</v>
      </c>
      <c r="D1725" s="91" t="str">
        <f t="shared" si="25"/>
        <v>Ripon 2015</v>
      </c>
      <c r="E1725" t="s">
        <v>1307</v>
      </c>
      <c r="F1725" t="s">
        <v>1307</v>
      </c>
      <c r="G1725" t="s">
        <v>1307</v>
      </c>
      <c r="H1725" t="s">
        <v>1307</v>
      </c>
      <c r="J1725" t="s">
        <v>1307</v>
      </c>
      <c r="K1725" t="s">
        <v>1307</v>
      </c>
      <c r="L1725" t="s">
        <v>1307</v>
      </c>
      <c r="M1725" t="s">
        <v>1307</v>
      </c>
      <c r="O1725" t="s">
        <v>1307</v>
      </c>
      <c r="P1725" t="s">
        <v>1307</v>
      </c>
      <c r="R1725" t="s">
        <v>1307</v>
      </c>
      <c r="S1725" t="s">
        <v>1307</v>
      </c>
      <c r="T1725" t="s">
        <v>1307</v>
      </c>
      <c r="U1725" t="s">
        <v>1307</v>
      </c>
      <c r="V1725" t="s">
        <v>1307</v>
      </c>
    </row>
    <row r="1726" spans="1:22">
      <c r="A1726" t="s">
        <v>1222</v>
      </c>
      <c r="B1726" s="16" t="str">
        <f>VLOOKUP(A1726,'Planning Periods'!$E$2:$N$540,10,FALSE)</f>
        <v>12/31/2015 - 12/31/2023</v>
      </c>
      <c r="C1726" s="91">
        <v>2016</v>
      </c>
      <c r="D1726" s="91" t="str">
        <f t="shared" si="25"/>
        <v>Ripon 2016</v>
      </c>
      <c r="E1726" t="s">
        <v>1307</v>
      </c>
      <c r="F1726" t="s">
        <v>1307</v>
      </c>
      <c r="G1726" t="s">
        <v>1307</v>
      </c>
      <c r="H1726" t="s">
        <v>1307</v>
      </c>
      <c r="J1726" t="s">
        <v>1307</v>
      </c>
      <c r="K1726" t="s">
        <v>1307</v>
      </c>
      <c r="L1726" t="s">
        <v>1307</v>
      </c>
      <c r="M1726" t="s">
        <v>1307</v>
      </c>
      <c r="O1726" t="s">
        <v>1307</v>
      </c>
      <c r="P1726" t="s">
        <v>1307</v>
      </c>
      <c r="R1726" t="s">
        <v>1307</v>
      </c>
      <c r="S1726" t="s">
        <v>1307</v>
      </c>
      <c r="T1726" t="s">
        <v>1307</v>
      </c>
      <c r="U1726" t="s">
        <v>1307</v>
      </c>
      <c r="V1726" t="s">
        <v>1307</v>
      </c>
    </row>
    <row r="1727" spans="1:22">
      <c r="A1727" t="s">
        <v>1222</v>
      </c>
      <c r="B1727" s="16" t="str">
        <f>VLOOKUP(A1727,'Planning Periods'!$E$2:$N$540,10,FALSE)</f>
        <v>12/31/2015 - 12/31/2023</v>
      </c>
      <c r="C1727" s="91">
        <v>2017</v>
      </c>
      <c r="D1727" s="91" t="str">
        <f t="shared" si="25"/>
        <v>Ripon 2017</v>
      </c>
      <c r="E1727" t="s">
        <v>1307</v>
      </c>
      <c r="F1727" t="s">
        <v>1307</v>
      </c>
      <c r="G1727" t="s">
        <v>1307</v>
      </c>
      <c r="H1727" t="s">
        <v>1307</v>
      </c>
      <c r="J1727" t="s">
        <v>1307</v>
      </c>
      <c r="K1727" t="s">
        <v>1307</v>
      </c>
      <c r="L1727" t="s">
        <v>1307</v>
      </c>
      <c r="M1727" t="s">
        <v>1307</v>
      </c>
      <c r="O1727" t="s">
        <v>1307</v>
      </c>
      <c r="P1727" t="s">
        <v>1307</v>
      </c>
      <c r="R1727" t="s">
        <v>1307</v>
      </c>
      <c r="S1727" t="s">
        <v>1307</v>
      </c>
      <c r="T1727" t="s">
        <v>1307</v>
      </c>
      <c r="U1727" t="s">
        <v>1307</v>
      </c>
      <c r="V1727" t="s">
        <v>1307</v>
      </c>
    </row>
    <row r="1728" spans="1:22">
      <c r="A1728" s="92" t="s">
        <v>1219</v>
      </c>
      <c r="B1728" s="16" t="str">
        <f>VLOOKUP(A1728,'Planning Periods'!$E$2:$N$540,10,FALSE)</f>
        <v>12/31/2015 - 12/31/2023</v>
      </c>
      <c r="C1728" s="91">
        <v>2014</v>
      </c>
      <c r="D1728" s="91" t="str">
        <f t="shared" si="25"/>
        <v>Riverbank 2014</v>
      </c>
      <c r="E1728" t="s">
        <v>1307</v>
      </c>
      <c r="F1728" t="s">
        <v>1307</v>
      </c>
      <c r="G1728" t="s">
        <v>1307</v>
      </c>
      <c r="H1728" t="s">
        <v>1307</v>
      </c>
      <c r="J1728" t="s">
        <v>1307</v>
      </c>
      <c r="K1728" t="s">
        <v>1307</v>
      </c>
      <c r="L1728" t="s">
        <v>1307</v>
      </c>
      <c r="M1728" t="s">
        <v>1307</v>
      </c>
      <c r="O1728" t="s">
        <v>1307</v>
      </c>
      <c r="P1728" t="s">
        <v>1307</v>
      </c>
      <c r="R1728" t="s">
        <v>1307</v>
      </c>
      <c r="S1728" t="s">
        <v>1307</v>
      </c>
      <c r="T1728" t="s">
        <v>1307</v>
      </c>
      <c r="U1728" t="s">
        <v>1307</v>
      </c>
      <c r="V1728" t="s">
        <v>1307</v>
      </c>
    </row>
    <row r="1729" spans="1:22">
      <c r="A1729" s="92" t="s">
        <v>1219</v>
      </c>
      <c r="B1729" s="16" t="str">
        <f>VLOOKUP(A1729,'Planning Periods'!$E$2:$N$540,10,FALSE)</f>
        <v>12/31/2015 - 12/31/2023</v>
      </c>
      <c r="C1729" s="91">
        <v>2015</v>
      </c>
      <c r="D1729" s="91" t="str">
        <f t="shared" si="25"/>
        <v>Riverbank 2015</v>
      </c>
      <c r="E1729" s="91">
        <v>321</v>
      </c>
      <c r="F1729" s="363">
        <v>0</v>
      </c>
      <c r="G1729" s="91">
        <v>0</v>
      </c>
      <c r="H1729" s="91">
        <v>0</v>
      </c>
      <c r="I1729" s="90"/>
      <c r="J1729" s="91">
        <v>206</v>
      </c>
      <c r="K1729" s="363">
        <v>0</v>
      </c>
      <c r="L1729" s="91">
        <v>0</v>
      </c>
      <c r="M1729" s="91">
        <v>0</v>
      </c>
      <c r="N1729" s="90"/>
      <c r="O1729" s="91">
        <v>217</v>
      </c>
      <c r="P1729" s="91">
        <v>0</v>
      </c>
      <c r="Q1729" s="90"/>
      <c r="R1729" s="91">
        <v>536</v>
      </c>
      <c r="S1729" s="91">
        <v>52</v>
      </c>
      <c r="T1729" s="90">
        <v>0</v>
      </c>
      <c r="U1729" s="91">
        <v>1280</v>
      </c>
      <c r="V1729" s="91">
        <v>52</v>
      </c>
    </row>
    <row r="1730" spans="1:22">
      <c r="A1730" s="92" t="s">
        <v>1219</v>
      </c>
      <c r="B1730" s="16" t="str">
        <f>VLOOKUP(A1730,'Planning Periods'!$E$2:$N$540,10,FALSE)</f>
        <v>12/31/2015 - 12/31/2023</v>
      </c>
      <c r="C1730" s="91">
        <v>2016</v>
      </c>
      <c r="D1730" s="91" t="str">
        <f t="shared" si="25"/>
        <v>Riverbank 2016</v>
      </c>
      <c r="E1730" s="91">
        <v>321</v>
      </c>
      <c r="F1730" s="363">
        <v>33</v>
      </c>
      <c r="G1730" s="91">
        <v>33</v>
      </c>
      <c r="H1730" s="91">
        <v>0</v>
      </c>
      <c r="I1730" s="90"/>
      <c r="J1730" s="91">
        <v>206</v>
      </c>
      <c r="K1730" s="363">
        <v>38</v>
      </c>
      <c r="L1730" s="91">
        <v>38</v>
      </c>
      <c r="M1730" s="91">
        <v>0</v>
      </c>
      <c r="N1730" s="90"/>
      <c r="O1730" s="91">
        <v>217</v>
      </c>
      <c r="P1730" s="91">
        <v>0</v>
      </c>
      <c r="Q1730" s="90"/>
      <c r="R1730" s="91">
        <v>536</v>
      </c>
      <c r="S1730" s="91">
        <v>0</v>
      </c>
      <c r="T1730" s="90">
        <v>0</v>
      </c>
      <c r="U1730" s="91">
        <v>1280</v>
      </c>
      <c r="V1730" s="91">
        <v>71</v>
      </c>
    </row>
    <row r="1731" spans="1:22">
      <c r="A1731" s="92" t="s">
        <v>1219</v>
      </c>
      <c r="B1731" s="16" t="str">
        <f>VLOOKUP(A1731,'Planning Periods'!$E$2:$N$540,10,FALSE)</f>
        <v>12/31/2015 - 12/31/2023</v>
      </c>
      <c r="C1731" s="91">
        <v>2017</v>
      </c>
      <c r="D1731" s="91" t="str">
        <f t="shared" si="25"/>
        <v>Riverbank 2017</v>
      </c>
      <c r="E1731" s="91">
        <v>321</v>
      </c>
      <c r="F1731" s="363">
        <v>0</v>
      </c>
      <c r="G1731" s="91">
        <v>0</v>
      </c>
      <c r="H1731" s="91">
        <v>0</v>
      </c>
      <c r="I1731" s="90"/>
      <c r="J1731" s="91">
        <v>206</v>
      </c>
      <c r="K1731" s="363">
        <v>0</v>
      </c>
      <c r="L1731" s="91">
        <v>0</v>
      </c>
      <c r="M1731" s="91">
        <v>0</v>
      </c>
      <c r="N1731" s="90"/>
      <c r="O1731" s="91">
        <v>217</v>
      </c>
      <c r="P1731" s="91">
        <v>0</v>
      </c>
      <c r="Q1731" s="90"/>
      <c r="R1731" s="91">
        <v>536</v>
      </c>
      <c r="S1731" s="91">
        <v>13</v>
      </c>
      <c r="T1731" s="90">
        <v>0</v>
      </c>
      <c r="U1731" s="91">
        <v>1280</v>
      </c>
      <c r="V1731" s="91">
        <v>13</v>
      </c>
    </row>
    <row r="1732" spans="1:22">
      <c r="A1732" s="92" t="s">
        <v>1209</v>
      </c>
      <c r="B1732" s="16"/>
      <c r="C1732" s="91">
        <v>2013</v>
      </c>
      <c r="D1732" s="91" t="str">
        <f t="shared" si="25"/>
        <v>Riverside 2013</v>
      </c>
      <c r="E1732" s="91" t="s">
        <v>1307</v>
      </c>
      <c r="F1732" s="363" t="s">
        <v>1307</v>
      </c>
      <c r="G1732" s="91" t="s">
        <v>1307</v>
      </c>
      <c r="H1732" s="91" t="s">
        <v>1307</v>
      </c>
      <c r="I1732" s="90"/>
      <c r="J1732" s="91" t="s">
        <v>1307</v>
      </c>
      <c r="K1732" s="363" t="s">
        <v>1307</v>
      </c>
      <c r="L1732" s="91" t="s">
        <v>1307</v>
      </c>
      <c r="M1732" s="91" t="s">
        <v>1307</v>
      </c>
      <c r="N1732" s="90"/>
      <c r="O1732" s="91" t="s">
        <v>1307</v>
      </c>
      <c r="P1732" s="91" t="s">
        <v>1307</v>
      </c>
      <c r="Q1732" s="90"/>
      <c r="R1732" s="91" t="s">
        <v>1307</v>
      </c>
      <c r="S1732" s="91" t="s">
        <v>1307</v>
      </c>
      <c r="T1732" s="90" t="s">
        <v>1307</v>
      </c>
      <c r="U1732" s="91" t="s">
        <v>1307</v>
      </c>
      <c r="V1732" s="91" t="s">
        <v>1307</v>
      </c>
    </row>
    <row r="1733" spans="1:22">
      <c r="A1733" s="92" t="s">
        <v>1209</v>
      </c>
      <c r="B1733" s="16" t="str">
        <f>VLOOKUP(A1733,'Planning Periods'!$E$2:$N$540,10,FALSE)</f>
        <v>10/15/2021 - 10/15/2029</v>
      </c>
      <c r="C1733" s="91">
        <v>2014</v>
      </c>
      <c r="D1733" s="91" t="str">
        <f t="shared" si="25"/>
        <v>Riverside 2014</v>
      </c>
      <c r="E1733" s="91" t="s">
        <v>1307</v>
      </c>
      <c r="F1733" s="363" t="s">
        <v>1307</v>
      </c>
      <c r="G1733" s="91" t="s">
        <v>1307</v>
      </c>
      <c r="H1733" s="91" t="s">
        <v>1307</v>
      </c>
      <c r="I1733" s="90"/>
      <c r="J1733" s="91" t="s">
        <v>1307</v>
      </c>
      <c r="K1733" s="363" t="s">
        <v>1307</v>
      </c>
      <c r="L1733" s="91" t="s">
        <v>1307</v>
      </c>
      <c r="M1733" s="91" t="s">
        <v>1307</v>
      </c>
      <c r="N1733" s="90"/>
      <c r="O1733" s="91" t="s">
        <v>1307</v>
      </c>
      <c r="P1733" s="91" t="s">
        <v>1307</v>
      </c>
      <c r="Q1733" s="90"/>
      <c r="R1733" s="91" t="s">
        <v>1307</v>
      </c>
      <c r="S1733" s="91" t="s">
        <v>1307</v>
      </c>
      <c r="T1733" s="90" t="s">
        <v>1307</v>
      </c>
      <c r="U1733" s="91" t="s">
        <v>1307</v>
      </c>
      <c r="V1733" s="91" t="s">
        <v>1307</v>
      </c>
    </row>
    <row r="1734" spans="1:22">
      <c r="A1734" s="92" t="s">
        <v>1209</v>
      </c>
      <c r="B1734" s="16" t="str">
        <f>VLOOKUP(A1734,'Planning Periods'!$E$2:$N$540,10,FALSE)</f>
        <v>10/15/2021 - 10/15/2029</v>
      </c>
      <c r="C1734" s="91">
        <v>2015</v>
      </c>
      <c r="D1734" s="91" t="str">
        <f t="shared" si="25"/>
        <v>Riverside 2015</v>
      </c>
      <c r="E1734" s="91" t="s">
        <v>1307</v>
      </c>
      <c r="F1734" s="363" t="s">
        <v>1307</v>
      </c>
      <c r="G1734" s="91" t="s">
        <v>1307</v>
      </c>
      <c r="H1734" s="91" t="s">
        <v>1307</v>
      </c>
      <c r="I1734" s="90"/>
      <c r="J1734" s="91" t="s">
        <v>1307</v>
      </c>
      <c r="K1734" s="363" t="s">
        <v>1307</v>
      </c>
      <c r="L1734" s="91" t="s">
        <v>1307</v>
      </c>
      <c r="M1734" s="91" t="s">
        <v>1307</v>
      </c>
      <c r="N1734" s="90"/>
      <c r="O1734" s="91" t="s">
        <v>1307</v>
      </c>
      <c r="P1734" s="91" t="s">
        <v>1307</v>
      </c>
      <c r="Q1734" s="90"/>
      <c r="R1734" s="91" t="s">
        <v>1307</v>
      </c>
      <c r="S1734" s="91" t="s">
        <v>1307</v>
      </c>
      <c r="T1734" s="90" t="s">
        <v>1307</v>
      </c>
      <c r="U1734" s="91" t="s">
        <v>1307</v>
      </c>
      <c r="V1734" s="91" t="s">
        <v>1307</v>
      </c>
    </row>
    <row r="1735" spans="1:22">
      <c r="A1735" s="92" t="s">
        <v>1209</v>
      </c>
      <c r="B1735" s="16" t="str">
        <f>VLOOKUP(A1735,'Planning Periods'!$E$2:$N$540,10,FALSE)</f>
        <v>10/15/2021 - 10/15/2029</v>
      </c>
      <c r="C1735" s="91">
        <v>2016</v>
      </c>
      <c r="D1735" s="91" t="str">
        <f t="shared" si="25"/>
        <v>Riverside 2016</v>
      </c>
      <c r="E1735" s="91" t="s">
        <v>1307</v>
      </c>
      <c r="F1735" s="363" t="s">
        <v>1307</v>
      </c>
      <c r="G1735" s="91" t="s">
        <v>1307</v>
      </c>
      <c r="H1735" s="91" t="s">
        <v>1307</v>
      </c>
      <c r="I1735" s="90"/>
      <c r="J1735" s="91" t="s">
        <v>1307</v>
      </c>
      <c r="K1735" s="363" t="s">
        <v>1307</v>
      </c>
      <c r="L1735" s="91" t="s">
        <v>1307</v>
      </c>
      <c r="M1735" s="91" t="s">
        <v>1307</v>
      </c>
      <c r="N1735" s="90"/>
      <c r="O1735" s="91" t="s">
        <v>1307</v>
      </c>
      <c r="P1735" s="91" t="s">
        <v>1307</v>
      </c>
      <c r="Q1735" s="90"/>
      <c r="R1735" s="91" t="s">
        <v>1307</v>
      </c>
      <c r="S1735" s="91" t="s">
        <v>1307</v>
      </c>
      <c r="T1735" s="90" t="s">
        <v>1307</v>
      </c>
      <c r="U1735" s="91" t="s">
        <v>1307</v>
      </c>
      <c r="V1735" s="91" t="s">
        <v>1307</v>
      </c>
    </row>
    <row r="1736" spans="1:22">
      <c r="A1736" s="92" t="s">
        <v>1209</v>
      </c>
      <c r="B1736" s="16" t="str">
        <f>VLOOKUP(A1736,'Planning Periods'!$E$2:$N$540,10,FALSE)</f>
        <v>10/15/2021 - 10/15/2029</v>
      </c>
      <c r="C1736" s="91">
        <v>2017</v>
      </c>
      <c r="D1736" s="91" t="str">
        <f t="shared" si="25"/>
        <v>Riverside 2017</v>
      </c>
      <c r="E1736" s="91">
        <v>2002</v>
      </c>
      <c r="F1736" s="363">
        <v>0</v>
      </c>
      <c r="G1736" s="91">
        <v>0</v>
      </c>
      <c r="H1736" s="91">
        <v>0</v>
      </c>
      <c r="I1736" s="90"/>
      <c r="J1736" s="91">
        <v>1336</v>
      </c>
      <c r="K1736" s="363">
        <v>0</v>
      </c>
      <c r="L1736" s="91">
        <v>0</v>
      </c>
      <c r="M1736" s="91">
        <v>0</v>
      </c>
      <c r="N1736" s="90"/>
      <c r="O1736" s="91">
        <v>1503</v>
      </c>
      <c r="P1736" s="91">
        <v>12</v>
      </c>
      <c r="Q1736" s="90"/>
      <c r="R1736" s="91">
        <v>3442</v>
      </c>
      <c r="S1736" s="91">
        <v>70</v>
      </c>
      <c r="T1736" s="90">
        <v>0</v>
      </c>
      <c r="U1736" s="91">
        <v>8283</v>
      </c>
      <c r="V1736" s="91">
        <v>82</v>
      </c>
    </row>
    <row r="1737" spans="1:22">
      <c r="A1737" s="92" t="s">
        <v>844</v>
      </c>
      <c r="B1737" s="16"/>
      <c r="C1737" s="91">
        <v>2013</v>
      </c>
      <c r="D1737" s="91" t="str">
        <f t="shared" si="25"/>
        <v>Riverside County - Unincorporated 2013</v>
      </c>
      <c r="E1737" s="91" t="s">
        <v>1307</v>
      </c>
      <c r="F1737" s="363" t="s">
        <v>1307</v>
      </c>
      <c r="G1737" s="91" t="s">
        <v>1307</v>
      </c>
      <c r="H1737" s="91" t="s">
        <v>1307</v>
      </c>
      <c r="I1737" s="90"/>
      <c r="J1737" s="91" t="s">
        <v>1307</v>
      </c>
      <c r="K1737" s="363" t="s">
        <v>1307</v>
      </c>
      <c r="L1737" s="91" t="s">
        <v>1307</v>
      </c>
      <c r="M1737" s="91" t="s">
        <v>1307</v>
      </c>
      <c r="N1737" s="90"/>
      <c r="O1737" s="91" t="s">
        <v>1307</v>
      </c>
      <c r="P1737" s="91" t="s">
        <v>1307</v>
      </c>
      <c r="Q1737" s="90"/>
      <c r="R1737" s="91" t="s">
        <v>1307</v>
      </c>
      <c r="S1737" s="91" t="s">
        <v>1307</v>
      </c>
      <c r="T1737" s="90" t="s">
        <v>1307</v>
      </c>
      <c r="U1737" s="91" t="s">
        <v>1307</v>
      </c>
      <c r="V1737" s="91" t="s">
        <v>1307</v>
      </c>
    </row>
    <row r="1738" spans="1:22">
      <c r="A1738" s="92" t="s">
        <v>844</v>
      </c>
      <c r="B1738" s="16" t="str">
        <f>VLOOKUP(A1738,'Planning Periods'!$E$2:$N$540,10,FALSE)</f>
        <v>10/15/2021 - 10/15/2029</v>
      </c>
      <c r="C1738" s="91">
        <v>2014</v>
      </c>
      <c r="D1738" s="91" t="str">
        <f t="shared" si="25"/>
        <v>Riverside County - Unincorporated 2014</v>
      </c>
      <c r="E1738" s="91">
        <v>7173</v>
      </c>
      <c r="F1738" s="363">
        <v>43</v>
      </c>
      <c r="G1738" s="91">
        <v>43</v>
      </c>
      <c r="H1738" s="91">
        <v>0</v>
      </c>
      <c r="I1738" s="90"/>
      <c r="J1738" s="91">
        <v>4871</v>
      </c>
      <c r="K1738" s="363">
        <v>45</v>
      </c>
      <c r="L1738" s="91">
        <v>45</v>
      </c>
      <c r="M1738" s="91">
        <v>0</v>
      </c>
      <c r="N1738" s="90"/>
      <c r="O1738" s="91">
        <v>5534</v>
      </c>
      <c r="P1738" s="91">
        <v>430</v>
      </c>
      <c r="Q1738" s="90"/>
      <c r="R1738" s="91">
        <v>12725</v>
      </c>
      <c r="S1738" s="91">
        <v>630</v>
      </c>
      <c r="T1738" s="90">
        <v>0</v>
      </c>
      <c r="U1738" s="91">
        <v>30303</v>
      </c>
      <c r="V1738" s="91">
        <v>1148</v>
      </c>
    </row>
    <row r="1739" spans="1:22">
      <c r="A1739" s="92" t="s">
        <v>844</v>
      </c>
      <c r="B1739" s="16" t="str">
        <f>VLOOKUP(A1739,'Planning Periods'!$E$2:$N$540,10,FALSE)</f>
        <v>10/15/2021 - 10/15/2029</v>
      </c>
      <c r="C1739" s="91">
        <v>2015</v>
      </c>
      <c r="D1739" s="91" t="str">
        <f t="shared" si="25"/>
        <v>Riverside County - Unincorporated 2015</v>
      </c>
      <c r="E1739" s="91">
        <v>7173</v>
      </c>
      <c r="F1739" s="363">
        <v>12</v>
      </c>
      <c r="G1739" s="91">
        <v>3</v>
      </c>
      <c r="H1739" s="91">
        <v>9</v>
      </c>
      <c r="I1739" s="90"/>
      <c r="J1739" s="91">
        <v>4871</v>
      </c>
      <c r="K1739" s="363">
        <v>8</v>
      </c>
      <c r="L1739" s="91">
        <v>8</v>
      </c>
      <c r="M1739" s="91">
        <v>0</v>
      </c>
      <c r="N1739" s="90"/>
      <c r="O1739" s="91">
        <v>5534</v>
      </c>
      <c r="P1739" s="91">
        <v>98</v>
      </c>
      <c r="Q1739" s="90"/>
      <c r="R1739" s="91">
        <v>12725</v>
      </c>
      <c r="S1739" s="91">
        <v>914</v>
      </c>
      <c r="T1739" s="90">
        <v>0</v>
      </c>
      <c r="U1739" s="91">
        <v>30303</v>
      </c>
      <c r="V1739" s="91">
        <v>1032</v>
      </c>
    </row>
    <row r="1740" spans="1:22">
      <c r="A1740" s="92" t="s">
        <v>844</v>
      </c>
      <c r="B1740" s="16" t="str">
        <f>VLOOKUP(A1740,'Planning Periods'!$E$2:$N$540,10,FALSE)</f>
        <v>10/15/2021 - 10/15/2029</v>
      </c>
      <c r="C1740" s="91">
        <v>2016</v>
      </c>
      <c r="D1740" s="91" t="str">
        <f t="shared" si="25"/>
        <v>Riverside County - Unincorporated 2016</v>
      </c>
      <c r="E1740" s="91">
        <v>7173</v>
      </c>
      <c r="F1740" s="363">
        <v>23</v>
      </c>
      <c r="G1740" s="91">
        <v>23</v>
      </c>
      <c r="H1740" s="91">
        <v>0</v>
      </c>
      <c r="I1740" s="90"/>
      <c r="J1740" s="91">
        <v>4871</v>
      </c>
      <c r="K1740" s="363">
        <v>2</v>
      </c>
      <c r="L1740" s="91">
        <v>2</v>
      </c>
      <c r="M1740" s="91">
        <v>0</v>
      </c>
      <c r="N1740" s="90"/>
      <c r="O1740" s="91">
        <v>5534</v>
      </c>
      <c r="P1740" s="91">
        <v>0</v>
      </c>
      <c r="Q1740" s="90"/>
      <c r="R1740" s="91">
        <v>12725</v>
      </c>
      <c r="S1740" s="91">
        <v>394</v>
      </c>
      <c r="T1740" s="90">
        <v>0</v>
      </c>
      <c r="U1740" s="91">
        <v>30303</v>
      </c>
      <c r="V1740" s="91">
        <v>419</v>
      </c>
    </row>
    <row r="1741" spans="1:22">
      <c r="A1741" s="92" t="s">
        <v>844</v>
      </c>
      <c r="B1741" s="16" t="str">
        <f>VLOOKUP(A1741,'Planning Periods'!$E$2:$N$540,10,FALSE)</f>
        <v>10/15/2021 - 10/15/2029</v>
      </c>
      <c r="C1741" s="91">
        <v>2017</v>
      </c>
      <c r="D1741" s="91" t="str">
        <f t="shared" si="25"/>
        <v>Riverside County - Unincorporated 2017</v>
      </c>
      <c r="E1741" s="91">
        <v>7173</v>
      </c>
      <c r="F1741" s="363">
        <v>86</v>
      </c>
      <c r="G1741" s="91">
        <v>86</v>
      </c>
      <c r="H1741" s="91">
        <v>0</v>
      </c>
      <c r="I1741" s="90"/>
      <c r="J1741" s="91">
        <v>4871</v>
      </c>
      <c r="K1741" s="363">
        <v>27</v>
      </c>
      <c r="L1741" s="91">
        <v>27</v>
      </c>
      <c r="M1741" s="91">
        <v>0</v>
      </c>
      <c r="N1741" s="90"/>
      <c r="O1741" s="91">
        <v>5534</v>
      </c>
      <c r="P1741" s="91">
        <v>505</v>
      </c>
      <c r="Q1741" s="90"/>
      <c r="R1741" s="91">
        <v>12725</v>
      </c>
      <c r="S1741" s="91">
        <v>62</v>
      </c>
      <c r="T1741" s="90">
        <v>0</v>
      </c>
      <c r="U1741" s="91">
        <v>30303</v>
      </c>
      <c r="V1741" s="91">
        <v>680</v>
      </c>
    </row>
    <row r="1742" spans="1:22">
      <c r="A1742" s="92" t="s">
        <v>832</v>
      </c>
      <c r="B1742" s="16" t="str">
        <f>VLOOKUP(A1742,'Planning Periods'!$E$2:$N$540,10,FALSE)</f>
        <v>05/15/2021 - 05/15/2029</v>
      </c>
      <c r="C1742" s="91">
        <v>2013</v>
      </c>
      <c r="D1742" s="91" t="str">
        <f t="shared" si="25"/>
        <v>Rocklin 2013</v>
      </c>
      <c r="E1742" s="91">
        <v>1040</v>
      </c>
      <c r="F1742" s="363">
        <v>0</v>
      </c>
      <c r="G1742" s="91">
        <v>0</v>
      </c>
      <c r="H1742" s="91">
        <v>0</v>
      </c>
      <c r="I1742" s="90"/>
      <c r="J1742" s="91">
        <v>729</v>
      </c>
      <c r="K1742" s="363">
        <v>0</v>
      </c>
      <c r="L1742" s="91">
        <v>0</v>
      </c>
      <c r="M1742" s="91">
        <v>0</v>
      </c>
      <c r="N1742" s="90"/>
      <c r="O1742" s="91">
        <v>709</v>
      </c>
      <c r="P1742" s="91">
        <v>0</v>
      </c>
      <c r="Q1742" s="90"/>
      <c r="R1742" s="91">
        <v>1335</v>
      </c>
      <c r="S1742" s="91">
        <v>0</v>
      </c>
      <c r="T1742" s="90">
        <v>0</v>
      </c>
      <c r="U1742" s="91">
        <v>3813</v>
      </c>
      <c r="V1742" s="91">
        <v>0</v>
      </c>
    </row>
    <row r="1743" spans="1:22">
      <c r="A1743" s="92" t="s">
        <v>832</v>
      </c>
      <c r="B1743" s="16" t="str">
        <f>VLOOKUP(A1743,'Planning Periods'!$E$2:$N$540,10,FALSE)</f>
        <v>05/15/2021 - 05/15/2029</v>
      </c>
      <c r="C1743" s="91">
        <v>2014</v>
      </c>
      <c r="D1743" s="91" t="str">
        <f t="shared" si="25"/>
        <v>Rocklin 2014</v>
      </c>
      <c r="E1743" s="91">
        <v>1040</v>
      </c>
      <c r="F1743" s="363">
        <v>0</v>
      </c>
      <c r="G1743" s="91">
        <v>0</v>
      </c>
      <c r="H1743" s="91">
        <v>0</v>
      </c>
      <c r="I1743" s="90"/>
      <c r="J1743" s="91">
        <v>729</v>
      </c>
      <c r="K1743" s="363">
        <v>0</v>
      </c>
      <c r="L1743" s="91">
        <v>0</v>
      </c>
      <c r="M1743" s="91">
        <v>0</v>
      </c>
      <c r="N1743" s="90"/>
      <c r="O1743" s="91">
        <v>709</v>
      </c>
      <c r="P1743" s="91">
        <v>37</v>
      </c>
      <c r="Q1743" s="90"/>
      <c r="R1743" s="91">
        <v>1335</v>
      </c>
      <c r="S1743" s="91">
        <v>360</v>
      </c>
      <c r="T1743" s="90">
        <v>0</v>
      </c>
      <c r="U1743" s="91">
        <v>3813</v>
      </c>
      <c r="V1743" s="91">
        <v>397</v>
      </c>
    </row>
    <row r="1744" spans="1:22">
      <c r="A1744" s="92" t="s">
        <v>832</v>
      </c>
      <c r="B1744" s="16" t="str">
        <f>VLOOKUP(A1744,'Planning Periods'!$E$2:$N$540,10,FALSE)</f>
        <v>05/15/2021 - 05/15/2029</v>
      </c>
      <c r="C1744" s="91">
        <v>2015</v>
      </c>
      <c r="D1744" s="91" t="str">
        <f t="shared" si="25"/>
        <v>Rocklin 2015</v>
      </c>
      <c r="E1744" s="91">
        <v>1040</v>
      </c>
      <c r="F1744" s="363">
        <v>0</v>
      </c>
      <c r="G1744" s="91">
        <v>0</v>
      </c>
      <c r="H1744" s="91">
        <v>0</v>
      </c>
      <c r="I1744" s="90"/>
      <c r="J1744" s="91">
        <v>729</v>
      </c>
      <c r="K1744" s="363">
        <v>0</v>
      </c>
      <c r="L1744" s="91">
        <v>0</v>
      </c>
      <c r="M1744" s="91">
        <v>0</v>
      </c>
      <c r="N1744" s="90"/>
      <c r="O1744" s="91">
        <v>709</v>
      </c>
      <c r="P1744" s="91">
        <v>385</v>
      </c>
      <c r="Q1744" s="90"/>
      <c r="R1744" s="91">
        <v>1335</v>
      </c>
      <c r="S1744" s="91">
        <v>312</v>
      </c>
      <c r="T1744" s="90">
        <v>0</v>
      </c>
      <c r="U1744" s="91">
        <v>3813</v>
      </c>
      <c r="V1744" s="91">
        <v>697</v>
      </c>
    </row>
    <row r="1745" spans="1:22">
      <c r="A1745" s="92" t="s">
        <v>832</v>
      </c>
      <c r="B1745" s="16" t="str">
        <f>VLOOKUP(A1745,'Planning Periods'!$E$2:$N$540,10,FALSE)</f>
        <v>05/15/2021 - 05/15/2029</v>
      </c>
      <c r="C1745" s="91">
        <v>2016</v>
      </c>
      <c r="D1745" s="91" t="str">
        <f t="shared" si="25"/>
        <v>Rocklin 2016</v>
      </c>
      <c r="E1745" s="91">
        <v>1040</v>
      </c>
      <c r="F1745" s="363">
        <v>0</v>
      </c>
      <c r="G1745" s="91">
        <v>0</v>
      </c>
      <c r="H1745" s="91">
        <v>0</v>
      </c>
      <c r="I1745" s="90"/>
      <c r="J1745" s="91">
        <v>729</v>
      </c>
      <c r="K1745" s="363">
        <v>0</v>
      </c>
      <c r="L1745" s="91">
        <v>0</v>
      </c>
      <c r="M1745" s="91">
        <v>0</v>
      </c>
      <c r="N1745" s="90"/>
      <c r="O1745" s="91">
        <v>709</v>
      </c>
      <c r="P1745" s="91">
        <v>184</v>
      </c>
      <c r="Q1745" s="90"/>
      <c r="R1745" s="91">
        <v>1335</v>
      </c>
      <c r="S1745" s="91">
        <v>352</v>
      </c>
      <c r="T1745" s="90">
        <v>0</v>
      </c>
      <c r="U1745" s="91">
        <v>3813</v>
      </c>
      <c r="V1745" s="91">
        <v>536</v>
      </c>
    </row>
    <row r="1746" spans="1:22">
      <c r="A1746" s="92" t="s">
        <v>832</v>
      </c>
      <c r="B1746" s="16" t="str">
        <f>VLOOKUP(A1746,'Planning Periods'!$E$2:$N$540,10,FALSE)</f>
        <v>05/15/2021 - 05/15/2029</v>
      </c>
      <c r="C1746" s="91">
        <v>2017</v>
      </c>
      <c r="D1746" s="91" t="str">
        <f t="shared" si="25"/>
        <v>Rocklin 2017</v>
      </c>
      <c r="E1746" s="91">
        <v>1040</v>
      </c>
      <c r="F1746" s="363">
        <v>0</v>
      </c>
      <c r="G1746" s="91">
        <v>0</v>
      </c>
      <c r="H1746" s="91">
        <v>0</v>
      </c>
      <c r="I1746" s="90"/>
      <c r="J1746" s="91">
        <v>729</v>
      </c>
      <c r="K1746" s="363">
        <v>0</v>
      </c>
      <c r="L1746" s="91">
        <v>0</v>
      </c>
      <c r="M1746" s="91">
        <v>0</v>
      </c>
      <c r="N1746" s="90"/>
      <c r="O1746" s="91">
        <v>709</v>
      </c>
      <c r="P1746" s="91">
        <v>181</v>
      </c>
      <c r="Q1746" s="90"/>
      <c r="R1746" s="91">
        <v>1335</v>
      </c>
      <c r="S1746" s="91">
        <v>643</v>
      </c>
      <c r="T1746" s="90">
        <v>0</v>
      </c>
      <c r="U1746" s="91">
        <v>3813</v>
      </c>
      <c r="V1746" s="91">
        <v>824</v>
      </c>
    </row>
    <row r="1747" spans="1:22">
      <c r="A1747" s="92" t="s">
        <v>1223</v>
      </c>
      <c r="B1747" s="16" t="str">
        <f>VLOOKUP(A1747,'Planning Periods'!$E$2:$N$540,10,FALSE)</f>
        <v>01/31/2023 - 01/31/2031</v>
      </c>
      <c r="C1747" s="91">
        <v>2014</v>
      </c>
      <c r="D1747" s="91" t="str">
        <f t="shared" si="25"/>
        <v>Rohnert Park 2014</v>
      </c>
      <c r="E1747" s="91">
        <v>181</v>
      </c>
      <c r="F1747" s="363">
        <v>0</v>
      </c>
      <c r="G1747" s="91">
        <v>0</v>
      </c>
      <c r="H1747" s="91">
        <v>0</v>
      </c>
      <c r="I1747" s="90"/>
      <c r="J1747" s="91">
        <v>107</v>
      </c>
      <c r="K1747" s="363">
        <v>0</v>
      </c>
      <c r="L1747" s="91">
        <v>0</v>
      </c>
      <c r="M1747" s="91">
        <v>0</v>
      </c>
      <c r="N1747" s="90"/>
      <c r="O1747" s="91">
        <v>127</v>
      </c>
      <c r="P1747" s="91">
        <v>0</v>
      </c>
      <c r="Q1747" s="90"/>
      <c r="R1747" s="91">
        <v>484</v>
      </c>
      <c r="S1747" s="91">
        <v>0</v>
      </c>
      <c r="T1747" s="90">
        <v>0</v>
      </c>
      <c r="U1747" s="91">
        <v>899</v>
      </c>
      <c r="V1747" s="91">
        <v>0</v>
      </c>
    </row>
    <row r="1748" spans="1:22">
      <c r="A1748" s="92" t="s">
        <v>1223</v>
      </c>
      <c r="B1748" s="16" t="str">
        <f>VLOOKUP(A1748,'Planning Periods'!$E$2:$N$540,10,FALSE)</f>
        <v>01/31/2023 - 01/31/2031</v>
      </c>
      <c r="C1748" s="91">
        <v>2015</v>
      </c>
      <c r="D1748" s="91" t="str">
        <f t="shared" si="25"/>
        <v>Rohnert Park 2015</v>
      </c>
      <c r="E1748" s="91">
        <v>181</v>
      </c>
      <c r="F1748" s="363">
        <v>0</v>
      </c>
      <c r="G1748" s="91">
        <v>0</v>
      </c>
      <c r="H1748" s="91">
        <v>0</v>
      </c>
      <c r="I1748" s="90"/>
      <c r="J1748" s="91">
        <v>107</v>
      </c>
      <c r="K1748" s="363">
        <v>0</v>
      </c>
      <c r="L1748" s="91">
        <v>0</v>
      </c>
      <c r="M1748" s="91">
        <v>0</v>
      </c>
      <c r="N1748" s="90"/>
      <c r="O1748" s="91">
        <v>127</v>
      </c>
      <c r="P1748" s="91">
        <v>0</v>
      </c>
      <c r="Q1748" s="90"/>
      <c r="R1748" s="91">
        <v>484</v>
      </c>
      <c r="S1748" s="91">
        <v>244</v>
      </c>
      <c r="T1748" s="90">
        <v>0</v>
      </c>
      <c r="U1748" s="91">
        <v>899</v>
      </c>
      <c r="V1748" s="91">
        <v>244</v>
      </c>
    </row>
    <row r="1749" spans="1:22">
      <c r="A1749" s="92" t="s">
        <v>1223</v>
      </c>
      <c r="B1749" s="16" t="str">
        <f>VLOOKUP(A1749,'Planning Periods'!$E$2:$N$540,10,FALSE)</f>
        <v>01/31/2023 - 01/31/2031</v>
      </c>
      <c r="C1749" s="91">
        <v>2016</v>
      </c>
      <c r="D1749" s="91" t="str">
        <f t="shared" si="25"/>
        <v>Rohnert Park 2016</v>
      </c>
      <c r="E1749" s="91">
        <v>181</v>
      </c>
      <c r="F1749" s="363">
        <v>0</v>
      </c>
      <c r="G1749" s="91">
        <v>0</v>
      </c>
      <c r="H1749" s="91">
        <v>0</v>
      </c>
      <c r="I1749" s="90"/>
      <c r="J1749" s="91">
        <v>107</v>
      </c>
      <c r="K1749" s="363">
        <v>0</v>
      </c>
      <c r="L1749" s="91">
        <v>0</v>
      </c>
      <c r="M1749" s="91">
        <v>0</v>
      </c>
      <c r="N1749" s="90"/>
      <c r="O1749" s="91">
        <v>127</v>
      </c>
      <c r="P1749" s="91">
        <v>1</v>
      </c>
      <c r="Q1749" s="90"/>
      <c r="R1749" s="91">
        <v>484</v>
      </c>
      <c r="S1749" s="91">
        <v>161</v>
      </c>
      <c r="T1749" s="90">
        <v>0</v>
      </c>
      <c r="U1749" s="91">
        <v>899</v>
      </c>
      <c r="V1749" s="91">
        <v>162</v>
      </c>
    </row>
    <row r="1750" spans="1:22">
      <c r="A1750" s="92" t="s">
        <v>1223</v>
      </c>
      <c r="B1750" s="16" t="str">
        <f>VLOOKUP(A1750,'Planning Periods'!$E$2:$N$540,10,FALSE)</f>
        <v>01/31/2023 - 01/31/2031</v>
      </c>
      <c r="C1750" s="91">
        <v>2017</v>
      </c>
      <c r="D1750" s="91" t="str">
        <f t="shared" si="25"/>
        <v>Rohnert Park 2017</v>
      </c>
      <c r="E1750" s="91">
        <v>181</v>
      </c>
      <c r="F1750" s="363">
        <v>0</v>
      </c>
      <c r="G1750" s="91">
        <v>0</v>
      </c>
      <c r="H1750" s="91">
        <v>0</v>
      </c>
      <c r="I1750" s="90"/>
      <c r="J1750" s="91">
        <v>107</v>
      </c>
      <c r="K1750" s="363">
        <v>0</v>
      </c>
      <c r="L1750" s="91">
        <v>0</v>
      </c>
      <c r="M1750" s="91">
        <v>0</v>
      </c>
      <c r="N1750" s="90"/>
      <c r="O1750" s="91">
        <v>127</v>
      </c>
      <c r="P1750" s="91">
        <v>13</v>
      </c>
      <c r="Q1750" s="90"/>
      <c r="R1750" s="91">
        <v>484</v>
      </c>
      <c r="S1750" s="91">
        <v>165</v>
      </c>
      <c r="T1750" s="90">
        <v>0</v>
      </c>
      <c r="U1750" s="91">
        <v>899</v>
      </c>
      <c r="V1750" s="91">
        <v>178</v>
      </c>
    </row>
    <row r="1751" spans="1:22">
      <c r="A1751" t="s">
        <v>1212</v>
      </c>
      <c r="B1751" s="16"/>
      <c r="C1751" s="91">
        <v>2013</v>
      </c>
      <c r="D1751" s="91" t="str">
        <f t="shared" si="25"/>
        <v>Rolling Hills 2013</v>
      </c>
      <c r="E1751" s="91" t="s">
        <v>1307</v>
      </c>
      <c r="F1751" s="363" t="s">
        <v>1307</v>
      </c>
      <c r="G1751" s="91" t="s">
        <v>1307</v>
      </c>
      <c r="H1751" s="91" t="s">
        <v>1307</v>
      </c>
      <c r="I1751" s="90"/>
      <c r="J1751" s="91" t="s">
        <v>1307</v>
      </c>
      <c r="K1751" s="363" t="s">
        <v>1307</v>
      </c>
      <c r="L1751" s="91" t="s">
        <v>1307</v>
      </c>
      <c r="M1751" s="91" t="s">
        <v>1307</v>
      </c>
      <c r="N1751" s="90"/>
      <c r="O1751" s="91" t="s">
        <v>1307</v>
      </c>
      <c r="P1751" s="91" t="s">
        <v>1307</v>
      </c>
      <c r="Q1751" s="90"/>
      <c r="R1751" s="91" t="s">
        <v>1307</v>
      </c>
      <c r="S1751" s="91" t="s">
        <v>1307</v>
      </c>
      <c r="T1751" s="90" t="s">
        <v>1307</v>
      </c>
      <c r="U1751" s="91" t="s">
        <v>1307</v>
      </c>
      <c r="V1751" s="91" t="s">
        <v>1307</v>
      </c>
    </row>
    <row r="1752" spans="1:22">
      <c r="A1752" t="s">
        <v>1212</v>
      </c>
      <c r="B1752" s="16" t="str">
        <f>VLOOKUP(A1752,'Planning Periods'!$E$2:$N$540,10,FALSE)</f>
        <v>10/15/2021 - 10/15/2029</v>
      </c>
      <c r="C1752" s="91">
        <v>2014</v>
      </c>
      <c r="D1752" s="91" t="str">
        <f t="shared" si="25"/>
        <v>Rolling Hills 2014</v>
      </c>
      <c r="E1752" s="363" t="s">
        <v>1307</v>
      </c>
      <c r="F1752" s="363" t="s">
        <v>1307</v>
      </c>
      <c r="G1752" s="363" t="s">
        <v>1307</v>
      </c>
      <c r="H1752" s="363" t="s">
        <v>1307</v>
      </c>
      <c r="I1752" s="363">
        <v>0</v>
      </c>
      <c r="J1752" s="363" t="s">
        <v>1307</v>
      </c>
      <c r="K1752" s="363" t="s">
        <v>1307</v>
      </c>
      <c r="L1752" s="363" t="s">
        <v>1307</v>
      </c>
      <c r="M1752" s="363" t="s">
        <v>1307</v>
      </c>
      <c r="N1752" s="363">
        <v>0</v>
      </c>
      <c r="O1752" s="363" t="s">
        <v>1307</v>
      </c>
      <c r="P1752" s="363" t="s">
        <v>1307</v>
      </c>
      <c r="Q1752" s="363"/>
      <c r="R1752" s="363" t="s">
        <v>1307</v>
      </c>
      <c r="S1752" s="363" t="s">
        <v>1307</v>
      </c>
      <c r="T1752" s="363" t="s">
        <v>1307</v>
      </c>
      <c r="U1752" s="363" t="s">
        <v>1307</v>
      </c>
      <c r="V1752" s="363" t="s">
        <v>1307</v>
      </c>
    </row>
    <row r="1753" spans="1:22">
      <c r="A1753" t="s">
        <v>1212</v>
      </c>
      <c r="B1753" s="16" t="str">
        <f>VLOOKUP(A1753,'Planning Periods'!$E$2:$N$540,10,FALSE)</f>
        <v>10/15/2021 - 10/15/2029</v>
      </c>
      <c r="C1753" s="91">
        <v>2015</v>
      </c>
      <c r="D1753" s="91" t="str">
        <f t="shared" si="25"/>
        <v>Rolling Hills 2015</v>
      </c>
      <c r="E1753" t="s">
        <v>1307</v>
      </c>
      <c r="F1753" t="s">
        <v>1307</v>
      </c>
      <c r="G1753" t="s">
        <v>1307</v>
      </c>
      <c r="H1753" t="s">
        <v>1307</v>
      </c>
      <c r="J1753" t="s">
        <v>1307</v>
      </c>
      <c r="K1753" t="s">
        <v>1307</v>
      </c>
      <c r="L1753" t="s">
        <v>1307</v>
      </c>
      <c r="M1753" t="s">
        <v>1307</v>
      </c>
      <c r="O1753" t="s">
        <v>1307</v>
      </c>
      <c r="P1753" t="s">
        <v>1307</v>
      </c>
      <c r="R1753" t="s">
        <v>1307</v>
      </c>
      <c r="S1753" t="s">
        <v>1307</v>
      </c>
      <c r="T1753" t="s">
        <v>1307</v>
      </c>
      <c r="U1753" t="s">
        <v>1307</v>
      </c>
      <c r="V1753" t="s">
        <v>1307</v>
      </c>
    </row>
    <row r="1754" spans="1:22">
      <c r="A1754" t="s">
        <v>1212</v>
      </c>
      <c r="B1754" s="16" t="str">
        <f>VLOOKUP(A1754,'Planning Periods'!$E$2:$N$540,10,FALSE)</f>
        <v>10/15/2021 - 10/15/2029</v>
      </c>
      <c r="C1754" s="91">
        <v>2016</v>
      </c>
      <c r="D1754" s="91" t="str">
        <f t="shared" si="25"/>
        <v>Rolling Hills 2016</v>
      </c>
      <c r="E1754" t="s">
        <v>1307</v>
      </c>
      <c r="F1754" t="s">
        <v>1307</v>
      </c>
      <c r="G1754" t="s">
        <v>1307</v>
      </c>
      <c r="H1754" t="s">
        <v>1307</v>
      </c>
      <c r="J1754" t="s">
        <v>1307</v>
      </c>
      <c r="K1754" t="s">
        <v>1307</v>
      </c>
      <c r="L1754" t="s">
        <v>1307</v>
      </c>
      <c r="M1754" t="s">
        <v>1307</v>
      </c>
      <c r="O1754" t="s">
        <v>1307</v>
      </c>
      <c r="P1754" t="s">
        <v>1307</v>
      </c>
      <c r="R1754" t="s">
        <v>1307</v>
      </c>
      <c r="S1754" t="s">
        <v>1307</v>
      </c>
      <c r="T1754" t="s">
        <v>1307</v>
      </c>
      <c r="U1754" t="s">
        <v>1307</v>
      </c>
      <c r="V1754" t="s">
        <v>1307</v>
      </c>
    </row>
    <row r="1755" spans="1:22">
      <c r="A1755" t="s">
        <v>1212</v>
      </c>
      <c r="B1755" s="16" t="str">
        <f>VLOOKUP(A1755,'Planning Periods'!$E$2:$N$540,10,FALSE)</f>
        <v>10/15/2021 - 10/15/2029</v>
      </c>
      <c r="C1755" s="91">
        <v>2017</v>
      </c>
      <c r="D1755" s="91" t="str">
        <f t="shared" si="25"/>
        <v>Rolling Hills 2017</v>
      </c>
      <c r="E1755" t="s">
        <v>1307</v>
      </c>
      <c r="F1755" t="s">
        <v>1307</v>
      </c>
      <c r="G1755" t="s">
        <v>1307</v>
      </c>
      <c r="H1755" t="s">
        <v>1307</v>
      </c>
      <c r="J1755" t="s">
        <v>1307</v>
      </c>
      <c r="K1755" t="s">
        <v>1307</v>
      </c>
      <c r="L1755" t="s">
        <v>1307</v>
      </c>
      <c r="M1755" t="s">
        <v>1307</v>
      </c>
      <c r="O1755" t="s">
        <v>1307</v>
      </c>
      <c r="P1755" t="s">
        <v>1307</v>
      </c>
      <c r="R1755" t="s">
        <v>1307</v>
      </c>
      <c r="S1755" t="s">
        <v>1307</v>
      </c>
      <c r="T1755" t="s">
        <v>1307</v>
      </c>
      <c r="U1755" t="s">
        <v>1307</v>
      </c>
      <c r="V1755" t="s">
        <v>1307</v>
      </c>
    </row>
    <row r="1756" spans="1:22">
      <c r="A1756" s="92" t="s">
        <v>840</v>
      </c>
      <c r="B1756" s="16"/>
      <c r="C1756" s="91">
        <v>2013</v>
      </c>
      <c r="D1756" s="91" t="str">
        <f t="shared" si="25"/>
        <v>Rolling Hills Estates 2013</v>
      </c>
      <c r="E1756" t="s">
        <v>1307</v>
      </c>
      <c r="F1756" t="s">
        <v>1307</v>
      </c>
      <c r="G1756" t="s">
        <v>1307</v>
      </c>
      <c r="H1756" t="s">
        <v>1307</v>
      </c>
      <c r="J1756" t="s">
        <v>1307</v>
      </c>
      <c r="K1756" t="s">
        <v>1307</v>
      </c>
      <c r="L1756" t="s">
        <v>1307</v>
      </c>
      <c r="M1756" t="s">
        <v>1307</v>
      </c>
      <c r="O1756" t="s">
        <v>1307</v>
      </c>
      <c r="P1756" t="s">
        <v>1307</v>
      </c>
      <c r="R1756" t="s">
        <v>1307</v>
      </c>
      <c r="S1756" t="s">
        <v>1307</v>
      </c>
      <c r="T1756" t="s">
        <v>1307</v>
      </c>
      <c r="U1756" t="s">
        <v>1307</v>
      </c>
      <c r="V1756" t="s">
        <v>1307</v>
      </c>
    </row>
    <row r="1757" spans="1:22">
      <c r="A1757" s="92" t="s">
        <v>840</v>
      </c>
      <c r="B1757" s="16" t="str">
        <f>VLOOKUP(A1757,'Planning Periods'!$E$2:$N$540,10,FALSE)</f>
        <v>10/15/2021 - 10/15/2029</v>
      </c>
      <c r="C1757" s="91">
        <v>2014</v>
      </c>
      <c r="D1757" s="91" t="str">
        <f t="shared" si="25"/>
        <v>Rolling Hills Estates 2014</v>
      </c>
      <c r="E1757" s="91" t="s">
        <v>1307</v>
      </c>
      <c r="F1757" s="363" t="s">
        <v>1307</v>
      </c>
      <c r="G1757" s="91" t="s">
        <v>1307</v>
      </c>
      <c r="H1757" s="91" t="s">
        <v>1307</v>
      </c>
      <c r="I1757" s="90"/>
      <c r="J1757" s="91" t="s">
        <v>1307</v>
      </c>
      <c r="K1757" s="363" t="s">
        <v>1307</v>
      </c>
      <c r="L1757" s="91" t="s">
        <v>1307</v>
      </c>
      <c r="M1757" s="91" t="s">
        <v>1307</v>
      </c>
      <c r="N1757" s="90"/>
      <c r="O1757" s="91" t="s">
        <v>1307</v>
      </c>
      <c r="P1757" s="91" t="s">
        <v>1307</v>
      </c>
      <c r="Q1757" s="90"/>
      <c r="R1757" s="91" t="s">
        <v>1307</v>
      </c>
      <c r="S1757" s="91" t="s">
        <v>1307</v>
      </c>
      <c r="T1757" s="90" t="s">
        <v>1307</v>
      </c>
      <c r="U1757" s="91" t="s">
        <v>1307</v>
      </c>
      <c r="V1757" s="91" t="s">
        <v>1307</v>
      </c>
    </row>
    <row r="1758" spans="1:22">
      <c r="A1758" s="92" t="s">
        <v>840</v>
      </c>
      <c r="B1758" s="16" t="str">
        <f>VLOOKUP(A1758,'Planning Periods'!$E$2:$N$540,10,FALSE)</f>
        <v>10/15/2021 - 10/15/2029</v>
      </c>
      <c r="C1758" s="91">
        <v>2015</v>
      </c>
      <c r="D1758" s="91" t="str">
        <f t="shared" si="25"/>
        <v>Rolling Hills Estates 2015</v>
      </c>
      <c r="E1758" s="91" t="s">
        <v>1307</v>
      </c>
      <c r="F1758" s="363" t="s">
        <v>1307</v>
      </c>
      <c r="G1758" s="91" t="s">
        <v>1307</v>
      </c>
      <c r="H1758" s="91" t="s">
        <v>1307</v>
      </c>
      <c r="I1758" s="90"/>
      <c r="J1758" s="91" t="s">
        <v>1307</v>
      </c>
      <c r="K1758" s="363" t="s">
        <v>1307</v>
      </c>
      <c r="L1758" s="91" t="s">
        <v>1307</v>
      </c>
      <c r="M1758" s="91" t="s">
        <v>1307</v>
      </c>
      <c r="N1758" s="90"/>
      <c r="O1758" s="91" t="s">
        <v>1307</v>
      </c>
      <c r="P1758" s="91" t="s">
        <v>1307</v>
      </c>
      <c r="Q1758" s="90"/>
      <c r="R1758" s="91" t="s">
        <v>1307</v>
      </c>
      <c r="S1758" s="91" t="s">
        <v>1307</v>
      </c>
      <c r="T1758" s="90" t="s">
        <v>1307</v>
      </c>
      <c r="U1758" s="91" t="s">
        <v>1307</v>
      </c>
      <c r="V1758" s="91" t="s">
        <v>1307</v>
      </c>
    </row>
    <row r="1759" spans="1:22">
      <c r="A1759" s="92" t="s">
        <v>840</v>
      </c>
      <c r="B1759" s="16" t="str">
        <f>VLOOKUP(A1759,'Planning Periods'!$E$2:$N$540,10,FALSE)</f>
        <v>10/15/2021 - 10/15/2029</v>
      </c>
      <c r="C1759" s="91">
        <v>2016</v>
      </c>
      <c r="D1759" s="91" t="str">
        <f t="shared" si="25"/>
        <v>Rolling Hills Estates 2016</v>
      </c>
      <c r="E1759" s="91" t="s">
        <v>1307</v>
      </c>
      <c r="F1759" s="363" t="s">
        <v>1307</v>
      </c>
      <c r="G1759" s="91" t="s">
        <v>1307</v>
      </c>
      <c r="H1759" s="91" t="s">
        <v>1307</v>
      </c>
      <c r="I1759" s="90"/>
      <c r="J1759" s="91" t="s">
        <v>1307</v>
      </c>
      <c r="K1759" s="363" t="s">
        <v>1307</v>
      </c>
      <c r="L1759" s="91" t="s">
        <v>1307</v>
      </c>
      <c r="M1759" s="91" t="s">
        <v>1307</v>
      </c>
      <c r="N1759" s="90"/>
      <c r="O1759" s="91" t="s">
        <v>1307</v>
      </c>
      <c r="P1759" s="91" t="s">
        <v>1307</v>
      </c>
      <c r="Q1759" s="90"/>
      <c r="R1759" s="91" t="s">
        <v>1307</v>
      </c>
      <c r="S1759" s="91" t="s">
        <v>1307</v>
      </c>
      <c r="T1759" s="90" t="s">
        <v>1307</v>
      </c>
      <c r="U1759" s="91" t="s">
        <v>1307</v>
      </c>
      <c r="V1759" s="91" t="s">
        <v>1307</v>
      </c>
    </row>
    <row r="1760" spans="1:22">
      <c r="A1760" s="92" t="s">
        <v>840</v>
      </c>
      <c r="B1760" s="16" t="str">
        <f>VLOOKUP(A1760,'Planning Periods'!$E$2:$N$540,10,FALSE)</f>
        <v>10/15/2021 - 10/15/2029</v>
      </c>
      <c r="C1760" s="91">
        <v>2017</v>
      </c>
      <c r="D1760" s="91" t="str">
        <f t="shared" si="25"/>
        <v>Rolling Hills Estates 2017</v>
      </c>
      <c r="E1760" s="91">
        <v>1</v>
      </c>
      <c r="F1760" s="363">
        <v>0</v>
      </c>
      <c r="G1760" s="91">
        <v>0</v>
      </c>
      <c r="H1760" s="91">
        <v>0</v>
      </c>
      <c r="I1760" s="90"/>
      <c r="J1760" s="91">
        <v>1</v>
      </c>
      <c r="K1760" s="363">
        <v>0</v>
      </c>
      <c r="L1760" s="91">
        <v>0</v>
      </c>
      <c r="M1760" s="91">
        <v>0</v>
      </c>
      <c r="N1760" s="90"/>
      <c r="O1760" s="91">
        <v>1</v>
      </c>
      <c r="P1760" s="91">
        <v>1</v>
      </c>
      <c r="Q1760" s="90"/>
      <c r="R1760" s="91">
        <v>2</v>
      </c>
      <c r="S1760" s="91">
        <v>4</v>
      </c>
      <c r="T1760" s="90">
        <v>0</v>
      </c>
      <c r="U1760" s="91">
        <v>5</v>
      </c>
      <c r="V1760" s="91">
        <v>5</v>
      </c>
    </row>
    <row r="1761" spans="1:22">
      <c r="A1761" s="92" t="s">
        <v>953</v>
      </c>
      <c r="B1761" s="16"/>
      <c r="C1761" s="91">
        <v>2013</v>
      </c>
      <c r="D1761" s="91" t="str">
        <f t="shared" si="25"/>
        <v>Rosemead 2013</v>
      </c>
      <c r="E1761" s="91">
        <v>153</v>
      </c>
      <c r="F1761" s="363">
        <v>0</v>
      </c>
      <c r="G1761" s="91">
        <v>0</v>
      </c>
      <c r="H1761" s="91">
        <v>0</v>
      </c>
      <c r="I1761" s="90"/>
      <c r="J1761" s="91">
        <v>88</v>
      </c>
      <c r="K1761" s="363">
        <v>0</v>
      </c>
      <c r="L1761" s="91">
        <v>0</v>
      </c>
      <c r="M1761" s="91">
        <v>0</v>
      </c>
      <c r="N1761" s="90"/>
      <c r="O1761" s="91">
        <v>99</v>
      </c>
      <c r="P1761" s="91">
        <v>0</v>
      </c>
      <c r="Q1761" s="90"/>
      <c r="R1761" s="91">
        <v>262</v>
      </c>
      <c r="S1761" s="91">
        <v>0</v>
      </c>
      <c r="T1761" s="90">
        <v>0</v>
      </c>
      <c r="U1761" s="91">
        <v>602</v>
      </c>
      <c r="V1761" s="91">
        <v>0</v>
      </c>
    </row>
    <row r="1762" spans="1:22">
      <c r="A1762" s="92" t="s">
        <v>953</v>
      </c>
      <c r="B1762" s="16" t="str">
        <f>VLOOKUP(A1762,'Planning Periods'!$E$2:$N$540,10,FALSE)</f>
        <v>10/15/2021 - 10/15/2029</v>
      </c>
      <c r="C1762" s="91">
        <v>2014</v>
      </c>
      <c r="D1762" s="91" t="str">
        <f t="shared" si="25"/>
        <v>Rosemead 2014</v>
      </c>
      <c r="E1762" s="91">
        <v>153</v>
      </c>
      <c r="F1762" s="363">
        <v>0</v>
      </c>
      <c r="G1762" s="91">
        <v>0</v>
      </c>
      <c r="H1762" s="91">
        <v>0</v>
      </c>
      <c r="I1762" s="90"/>
      <c r="J1762" s="91">
        <v>88</v>
      </c>
      <c r="K1762" s="363">
        <v>0</v>
      </c>
      <c r="L1762" s="91">
        <v>0</v>
      </c>
      <c r="M1762" s="91">
        <v>0</v>
      </c>
      <c r="N1762" s="90"/>
      <c r="O1762" s="91">
        <v>99</v>
      </c>
      <c r="P1762" s="91">
        <v>0</v>
      </c>
      <c r="Q1762" s="90"/>
      <c r="R1762" s="91">
        <v>262</v>
      </c>
      <c r="S1762" s="91">
        <v>0</v>
      </c>
      <c r="T1762" s="90">
        <v>0</v>
      </c>
      <c r="U1762" s="91">
        <v>602</v>
      </c>
      <c r="V1762" s="91">
        <v>0</v>
      </c>
    </row>
    <row r="1763" spans="1:22">
      <c r="A1763" s="92" t="s">
        <v>953</v>
      </c>
      <c r="B1763" s="16" t="str">
        <f>VLOOKUP(A1763,'Planning Periods'!$E$2:$N$540,10,FALSE)</f>
        <v>10/15/2021 - 10/15/2029</v>
      </c>
      <c r="C1763" s="91">
        <v>2015</v>
      </c>
      <c r="D1763" s="91" t="str">
        <f t="shared" si="25"/>
        <v>Rosemead 2015</v>
      </c>
      <c r="E1763" s="91">
        <v>153</v>
      </c>
      <c r="F1763" s="363">
        <v>0</v>
      </c>
      <c r="G1763" s="91">
        <v>0</v>
      </c>
      <c r="H1763" s="91">
        <v>0</v>
      </c>
      <c r="I1763" s="90"/>
      <c r="J1763" s="91">
        <v>88</v>
      </c>
      <c r="K1763" s="363">
        <v>0</v>
      </c>
      <c r="L1763" s="91">
        <v>0</v>
      </c>
      <c r="M1763" s="91">
        <v>0</v>
      </c>
      <c r="N1763" s="90"/>
      <c r="O1763" s="91">
        <v>99</v>
      </c>
      <c r="P1763" s="91">
        <v>0</v>
      </c>
      <c r="Q1763" s="90"/>
      <c r="R1763" s="91">
        <v>262</v>
      </c>
      <c r="S1763" s="91">
        <v>0</v>
      </c>
      <c r="T1763" s="90">
        <v>0</v>
      </c>
      <c r="U1763" s="91">
        <v>602</v>
      </c>
      <c r="V1763" s="91">
        <v>0</v>
      </c>
    </row>
    <row r="1764" spans="1:22">
      <c r="A1764" s="92" t="s">
        <v>953</v>
      </c>
      <c r="B1764" s="16" t="str">
        <f>VLOOKUP(A1764,'Planning Periods'!$E$2:$N$540,10,FALSE)</f>
        <v>10/15/2021 - 10/15/2029</v>
      </c>
      <c r="C1764" s="91">
        <v>2016</v>
      </c>
      <c r="D1764" s="91" t="str">
        <f t="shared" si="25"/>
        <v>Rosemead 2016</v>
      </c>
      <c r="E1764" s="91">
        <v>153</v>
      </c>
      <c r="F1764" s="363">
        <v>0</v>
      </c>
      <c r="G1764" s="91">
        <v>0</v>
      </c>
      <c r="H1764" s="91">
        <v>0</v>
      </c>
      <c r="I1764" s="90"/>
      <c r="J1764" s="91">
        <v>88</v>
      </c>
      <c r="K1764" s="363">
        <v>0</v>
      </c>
      <c r="L1764" s="91">
        <v>0</v>
      </c>
      <c r="M1764" s="91">
        <v>0</v>
      </c>
      <c r="N1764" s="90"/>
      <c r="O1764" s="91">
        <v>99</v>
      </c>
      <c r="P1764" s="91">
        <v>0</v>
      </c>
      <c r="Q1764" s="90"/>
      <c r="R1764" s="91">
        <v>262</v>
      </c>
      <c r="S1764" s="91">
        <v>0</v>
      </c>
      <c r="T1764" s="90">
        <v>0</v>
      </c>
      <c r="U1764" s="91">
        <v>602</v>
      </c>
      <c r="V1764" s="91">
        <v>0</v>
      </c>
    </row>
    <row r="1765" spans="1:22">
      <c r="A1765" s="92" t="s">
        <v>953</v>
      </c>
      <c r="B1765" s="16" t="str">
        <f>VLOOKUP(A1765,'Planning Periods'!$E$2:$N$540,10,FALSE)</f>
        <v>10/15/2021 - 10/15/2029</v>
      </c>
      <c r="C1765" s="91">
        <v>2017</v>
      </c>
      <c r="D1765" s="91" t="str">
        <f t="shared" si="25"/>
        <v>Rosemead 2017</v>
      </c>
      <c r="E1765" s="91">
        <v>153</v>
      </c>
      <c r="F1765" s="363">
        <v>0</v>
      </c>
      <c r="G1765" s="91">
        <v>0</v>
      </c>
      <c r="H1765" s="91">
        <v>0</v>
      </c>
      <c r="I1765" s="90"/>
      <c r="J1765" s="91">
        <v>88</v>
      </c>
      <c r="K1765" s="363">
        <v>0</v>
      </c>
      <c r="L1765" s="91">
        <v>0</v>
      </c>
      <c r="M1765" s="91">
        <v>0</v>
      </c>
      <c r="N1765" s="90"/>
      <c r="O1765" s="91">
        <v>99</v>
      </c>
      <c r="P1765" s="91">
        <v>0</v>
      </c>
      <c r="Q1765" s="90"/>
      <c r="R1765" s="91">
        <v>262</v>
      </c>
      <c r="S1765" s="91">
        <v>0</v>
      </c>
      <c r="T1765" s="90">
        <v>0</v>
      </c>
      <c r="U1765" s="91">
        <v>602</v>
      </c>
      <c r="V1765" s="91">
        <v>0</v>
      </c>
    </row>
    <row r="1766" spans="1:22">
      <c r="A1766" s="92" t="s">
        <v>887</v>
      </c>
      <c r="B1766" s="16" t="str">
        <f>VLOOKUP(A1766,'Planning Periods'!$E$2:$N$540,10,FALSE)</f>
        <v>05/15/2021 - 05/15/2029</v>
      </c>
      <c r="C1766" s="91">
        <v>2013</v>
      </c>
      <c r="D1766" s="91" t="str">
        <f t="shared" si="25"/>
        <v>Roseville 2013</v>
      </c>
      <c r="E1766" s="91">
        <v>2268</v>
      </c>
      <c r="F1766" s="363">
        <v>0</v>
      </c>
      <c r="G1766" s="91">
        <v>0</v>
      </c>
      <c r="H1766" s="91">
        <v>0</v>
      </c>
      <c r="I1766" s="90"/>
      <c r="J1766" s="91">
        <v>1590</v>
      </c>
      <c r="K1766" s="363">
        <v>0</v>
      </c>
      <c r="L1766" s="91">
        <v>0</v>
      </c>
      <c r="M1766" s="91">
        <v>0</v>
      </c>
      <c r="N1766" s="90"/>
      <c r="O1766" s="91">
        <v>1577</v>
      </c>
      <c r="P1766" s="91">
        <v>142</v>
      </c>
      <c r="Q1766" s="90"/>
      <c r="R1766" s="91">
        <v>3043</v>
      </c>
      <c r="S1766" s="91">
        <v>384</v>
      </c>
      <c r="T1766" s="90">
        <v>0</v>
      </c>
      <c r="U1766" s="91">
        <v>8478</v>
      </c>
      <c r="V1766" s="91">
        <v>526</v>
      </c>
    </row>
    <row r="1767" spans="1:22">
      <c r="A1767" s="92" t="s">
        <v>887</v>
      </c>
      <c r="B1767" s="16" t="str">
        <f>VLOOKUP(A1767,'Planning Periods'!$E$2:$N$540,10,FALSE)</f>
        <v>05/15/2021 - 05/15/2029</v>
      </c>
      <c r="C1767" s="91">
        <v>2014</v>
      </c>
      <c r="D1767" s="91" t="str">
        <f t="shared" si="25"/>
        <v>Roseville 2014</v>
      </c>
      <c r="E1767" s="91">
        <v>2268</v>
      </c>
      <c r="F1767" s="363">
        <v>9</v>
      </c>
      <c r="G1767" s="91">
        <v>9</v>
      </c>
      <c r="H1767" s="91">
        <v>0</v>
      </c>
      <c r="I1767" s="90"/>
      <c r="J1767" s="91">
        <v>1590</v>
      </c>
      <c r="K1767" s="363">
        <v>14</v>
      </c>
      <c r="L1767" s="91">
        <v>14</v>
      </c>
      <c r="M1767" s="91">
        <v>0</v>
      </c>
      <c r="N1767" s="90"/>
      <c r="O1767" s="91">
        <v>1577</v>
      </c>
      <c r="P1767" s="91">
        <v>438</v>
      </c>
      <c r="Q1767" s="90"/>
      <c r="R1767" s="91">
        <v>3043</v>
      </c>
      <c r="S1767" s="91">
        <v>333</v>
      </c>
      <c r="T1767" s="90">
        <v>0</v>
      </c>
      <c r="U1767" s="91">
        <v>8478</v>
      </c>
      <c r="V1767" s="91">
        <v>794</v>
      </c>
    </row>
    <row r="1768" spans="1:22">
      <c r="A1768" s="92" t="s">
        <v>887</v>
      </c>
      <c r="B1768" s="16" t="str">
        <f>VLOOKUP(A1768,'Planning Periods'!$E$2:$N$540,10,FALSE)</f>
        <v>05/15/2021 - 05/15/2029</v>
      </c>
      <c r="C1768" s="91">
        <v>2015</v>
      </c>
      <c r="D1768" s="91" t="str">
        <f t="shared" si="25"/>
        <v>Roseville 2015</v>
      </c>
      <c r="E1768" s="91">
        <v>2268</v>
      </c>
      <c r="F1768" s="363">
        <v>0</v>
      </c>
      <c r="G1768" s="91">
        <v>0</v>
      </c>
      <c r="H1768" s="91">
        <v>0</v>
      </c>
      <c r="I1768" s="90"/>
      <c r="J1768" s="91">
        <v>1590</v>
      </c>
      <c r="K1768" s="363">
        <v>0</v>
      </c>
      <c r="L1768" s="91">
        <v>0</v>
      </c>
      <c r="M1768" s="91">
        <v>0</v>
      </c>
      <c r="N1768" s="90"/>
      <c r="O1768" s="91">
        <v>1577</v>
      </c>
      <c r="P1768" s="91">
        <v>378</v>
      </c>
      <c r="Q1768" s="90"/>
      <c r="R1768" s="91">
        <v>3043</v>
      </c>
      <c r="S1768" s="91">
        <v>544</v>
      </c>
      <c r="T1768" s="90">
        <v>0</v>
      </c>
      <c r="U1768" s="91">
        <v>8478</v>
      </c>
      <c r="V1768" s="91">
        <v>922</v>
      </c>
    </row>
    <row r="1769" spans="1:22">
      <c r="A1769" s="92" t="s">
        <v>887</v>
      </c>
      <c r="B1769" s="16" t="str">
        <f>VLOOKUP(A1769,'Planning Periods'!$E$2:$N$540,10,FALSE)</f>
        <v>05/15/2021 - 05/15/2029</v>
      </c>
      <c r="C1769" s="91">
        <v>2016</v>
      </c>
      <c r="D1769" s="91" t="str">
        <f t="shared" si="25"/>
        <v>Roseville 2016</v>
      </c>
      <c r="E1769" s="91">
        <v>2268</v>
      </c>
      <c r="F1769" s="363">
        <v>42</v>
      </c>
      <c r="G1769" s="91">
        <v>42</v>
      </c>
      <c r="H1769" s="91">
        <v>0</v>
      </c>
      <c r="I1769" s="90"/>
      <c r="J1769" s="91">
        <v>1590</v>
      </c>
      <c r="K1769" s="363">
        <v>15</v>
      </c>
      <c r="L1769" s="91">
        <v>15</v>
      </c>
      <c r="M1769" s="91">
        <v>0</v>
      </c>
      <c r="N1769" s="90"/>
      <c r="O1769" s="91">
        <v>1577</v>
      </c>
      <c r="P1769" s="91">
        <v>216</v>
      </c>
      <c r="Q1769" s="90"/>
      <c r="R1769" s="91">
        <v>3043</v>
      </c>
      <c r="S1769" s="91">
        <v>584</v>
      </c>
      <c r="T1769" s="90">
        <v>0</v>
      </c>
      <c r="U1769" s="91">
        <v>8478</v>
      </c>
      <c r="V1769" s="91">
        <v>857</v>
      </c>
    </row>
    <row r="1770" spans="1:22">
      <c r="A1770" s="92" t="s">
        <v>887</v>
      </c>
      <c r="B1770" s="16" t="str">
        <f>VLOOKUP(A1770,'Planning Periods'!$E$2:$N$540,10,FALSE)</f>
        <v>05/15/2021 - 05/15/2029</v>
      </c>
      <c r="C1770" s="91">
        <v>2017</v>
      </c>
      <c r="D1770" s="91" t="str">
        <f t="shared" ref="D1770:D1831" si="26">CONCATENATE(A1770," ",C1770)</f>
        <v>Roseville 2017</v>
      </c>
      <c r="E1770" s="91">
        <v>2268</v>
      </c>
      <c r="F1770" s="363">
        <v>43</v>
      </c>
      <c r="G1770" s="91">
        <v>43</v>
      </c>
      <c r="H1770" s="91">
        <v>0</v>
      </c>
      <c r="I1770" s="90"/>
      <c r="J1770" s="91">
        <v>1590</v>
      </c>
      <c r="K1770" s="363">
        <v>0</v>
      </c>
      <c r="L1770" s="91">
        <v>0</v>
      </c>
      <c r="M1770" s="91">
        <v>0</v>
      </c>
      <c r="N1770" s="90"/>
      <c r="O1770" s="91">
        <v>1577</v>
      </c>
      <c r="P1770" s="91">
        <v>1000</v>
      </c>
      <c r="Q1770" s="90"/>
      <c r="R1770" s="91">
        <v>3043</v>
      </c>
      <c r="S1770" s="91">
        <v>644</v>
      </c>
      <c r="T1770" s="90">
        <v>0</v>
      </c>
      <c r="U1770" s="91">
        <v>8478</v>
      </c>
      <c r="V1770" s="91">
        <v>1687</v>
      </c>
    </row>
    <row r="1771" spans="1:22">
      <c r="A1771" s="92" t="s">
        <v>1224</v>
      </c>
      <c r="B1771" s="16" t="str">
        <f>VLOOKUP(A1771,'Planning Periods'!$E$2:$N$540,10,FALSE)</f>
        <v>01/31/2023 - 01/31/2031</v>
      </c>
      <c r="C1771" s="91">
        <v>2014</v>
      </c>
      <c r="D1771" s="91" t="str">
        <f t="shared" si="26"/>
        <v>Ross 2014</v>
      </c>
      <c r="E1771" s="91" t="s">
        <v>1307</v>
      </c>
      <c r="F1771" s="363" t="s">
        <v>1307</v>
      </c>
      <c r="G1771" s="91" t="s">
        <v>1307</v>
      </c>
      <c r="H1771" s="91" t="s">
        <v>1307</v>
      </c>
      <c r="I1771" s="90"/>
      <c r="J1771" s="91" t="s">
        <v>1307</v>
      </c>
      <c r="K1771" s="363" t="s">
        <v>1307</v>
      </c>
      <c r="L1771" s="91" t="s">
        <v>1307</v>
      </c>
      <c r="M1771" s="91" t="s">
        <v>1307</v>
      </c>
      <c r="N1771" s="90"/>
      <c r="O1771" s="91" t="s">
        <v>1307</v>
      </c>
      <c r="P1771" s="91" t="s">
        <v>1307</v>
      </c>
      <c r="Q1771" s="90"/>
      <c r="R1771" s="91" t="s">
        <v>1307</v>
      </c>
      <c r="S1771" s="91" t="s">
        <v>1307</v>
      </c>
      <c r="T1771" s="90" t="s">
        <v>1307</v>
      </c>
      <c r="U1771" s="91" t="s">
        <v>1307</v>
      </c>
      <c r="V1771" s="91" t="s">
        <v>1307</v>
      </c>
    </row>
    <row r="1772" spans="1:22">
      <c r="A1772" s="92" t="s">
        <v>1224</v>
      </c>
      <c r="B1772" s="16" t="str">
        <f>VLOOKUP(A1772,'Planning Periods'!$E$2:$N$540,10,FALSE)</f>
        <v>01/31/2023 - 01/31/2031</v>
      </c>
      <c r="C1772" s="91">
        <v>2015</v>
      </c>
      <c r="D1772" s="91" t="str">
        <f t="shared" si="26"/>
        <v>Ross 2015</v>
      </c>
      <c r="E1772" s="91">
        <v>6</v>
      </c>
      <c r="F1772" s="363">
        <v>1</v>
      </c>
      <c r="G1772" s="91">
        <v>1</v>
      </c>
      <c r="H1772" s="91">
        <v>0</v>
      </c>
      <c r="I1772" s="90"/>
      <c r="J1772" s="91">
        <v>4</v>
      </c>
      <c r="K1772" s="363">
        <v>0</v>
      </c>
      <c r="L1772" s="91">
        <v>0</v>
      </c>
      <c r="M1772" s="91">
        <v>0</v>
      </c>
      <c r="N1772" s="90"/>
      <c r="O1772" s="91">
        <v>4</v>
      </c>
      <c r="P1772" s="91">
        <v>1</v>
      </c>
      <c r="Q1772" s="90"/>
      <c r="R1772" s="91">
        <v>4</v>
      </c>
      <c r="S1772" s="91">
        <v>0</v>
      </c>
      <c r="T1772" s="90">
        <v>0</v>
      </c>
      <c r="U1772" s="91">
        <v>18</v>
      </c>
      <c r="V1772" s="91">
        <v>2</v>
      </c>
    </row>
    <row r="1773" spans="1:22">
      <c r="A1773" s="92" t="s">
        <v>1224</v>
      </c>
      <c r="B1773" s="16" t="str">
        <f>VLOOKUP(A1773,'Planning Periods'!$E$2:$N$540,10,FALSE)</f>
        <v>01/31/2023 - 01/31/2031</v>
      </c>
      <c r="C1773" s="91">
        <v>2016</v>
      </c>
      <c r="D1773" s="91" t="str">
        <f t="shared" si="26"/>
        <v>Ross 2016</v>
      </c>
      <c r="E1773" s="91">
        <v>6</v>
      </c>
      <c r="F1773" s="363">
        <v>1</v>
      </c>
      <c r="G1773" s="91">
        <v>1</v>
      </c>
      <c r="H1773" s="91">
        <v>0</v>
      </c>
      <c r="I1773" s="90"/>
      <c r="J1773" s="91">
        <v>4</v>
      </c>
      <c r="K1773" s="363">
        <v>0</v>
      </c>
      <c r="L1773" s="91">
        <v>0</v>
      </c>
      <c r="M1773" s="91">
        <v>0</v>
      </c>
      <c r="N1773" s="90"/>
      <c r="O1773" s="91">
        <v>4</v>
      </c>
      <c r="P1773" s="91">
        <v>0</v>
      </c>
      <c r="Q1773" s="90"/>
      <c r="R1773" s="91">
        <v>4</v>
      </c>
      <c r="S1773" s="91">
        <v>1</v>
      </c>
      <c r="T1773" s="90">
        <v>0</v>
      </c>
      <c r="U1773" s="91">
        <v>18</v>
      </c>
      <c r="V1773" s="91">
        <v>2</v>
      </c>
    </row>
    <row r="1774" spans="1:22">
      <c r="A1774" s="92" t="s">
        <v>1224</v>
      </c>
      <c r="B1774" s="16" t="str">
        <f>VLOOKUP(A1774,'Planning Periods'!$E$2:$N$540,10,FALSE)</f>
        <v>01/31/2023 - 01/31/2031</v>
      </c>
      <c r="C1774" s="91">
        <v>2017</v>
      </c>
      <c r="D1774" s="91" t="str">
        <f t="shared" si="26"/>
        <v>Ross 2017</v>
      </c>
      <c r="E1774" s="91">
        <v>6</v>
      </c>
      <c r="F1774" s="363">
        <v>0</v>
      </c>
      <c r="G1774" s="91">
        <v>0</v>
      </c>
      <c r="H1774" s="91">
        <v>0</v>
      </c>
      <c r="I1774" s="90"/>
      <c r="J1774" s="91">
        <v>4</v>
      </c>
      <c r="K1774" s="363">
        <v>0</v>
      </c>
      <c r="L1774" s="91">
        <v>0</v>
      </c>
      <c r="M1774" s="91">
        <v>0</v>
      </c>
      <c r="N1774" s="90"/>
      <c r="O1774" s="91">
        <v>4</v>
      </c>
      <c r="P1774" s="91">
        <v>1</v>
      </c>
      <c r="Q1774" s="90"/>
      <c r="R1774" s="91">
        <v>4</v>
      </c>
      <c r="S1774" s="91">
        <v>0</v>
      </c>
      <c r="T1774" s="90">
        <v>0</v>
      </c>
      <c r="U1774" s="91">
        <v>18</v>
      </c>
      <c r="V1774" s="91">
        <v>1</v>
      </c>
    </row>
    <row r="1775" spans="1:22">
      <c r="A1775" s="92" t="s">
        <v>777</v>
      </c>
      <c r="B1775" s="16" t="str">
        <f>VLOOKUP(A1775,'Planning Periods'!$E$2:$N$540,10,FALSE)</f>
        <v>05/15/2021 - 05/15/2029</v>
      </c>
      <c r="C1775" s="91">
        <v>2013</v>
      </c>
      <c r="D1775" s="91" t="str">
        <f t="shared" si="26"/>
        <v>Sacramento 2013</v>
      </c>
      <c r="E1775" s="91">
        <v>4944</v>
      </c>
      <c r="F1775" s="363">
        <v>95</v>
      </c>
      <c r="G1775" s="91">
        <v>62</v>
      </c>
      <c r="H1775" s="91">
        <v>33</v>
      </c>
      <c r="I1775" s="90"/>
      <c r="J1775" s="91">
        <v>3467</v>
      </c>
      <c r="K1775" s="363">
        <v>137</v>
      </c>
      <c r="L1775" s="91">
        <v>24</v>
      </c>
      <c r="M1775" s="91">
        <v>113</v>
      </c>
      <c r="N1775" s="90"/>
      <c r="O1775" s="91">
        <v>4482</v>
      </c>
      <c r="P1775" s="91">
        <v>34</v>
      </c>
      <c r="Q1775" s="90"/>
      <c r="R1775" s="91">
        <v>11208</v>
      </c>
      <c r="S1775" s="91">
        <v>153</v>
      </c>
      <c r="T1775" s="90">
        <v>113</v>
      </c>
      <c r="U1775" s="91">
        <v>24101</v>
      </c>
      <c r="V1775" s="91">
        <v>419</v>
      </c>
    </row>
    <row r="1776" spans="1:22">
      <c r="A1776" s="92" t="s">
        <v>777</v>
      </c>
      <c r="B1776" s="16" t="str">
        <f>VLOOKUP(A1776,'Planning Periods'!$E$2:$N$540,10,FALSE)</f>
        <v>05/15/2021 - 05/15/2029</v>
      </c>
      <c r="C1776" s="91">
        <v>2014</v>
      </c>
      <c r="D1776" s="91" t="str">
        <f t="shared" si="26"/>
        <v>Sacramento 2014</v>
      </c>
      <c r="E1776" s="91">
        <v>4944</v>
      </c>
      <c r="F1776" s="363">
        <v>102</v>
      </c>
      <c r="G1776" s="91">
        <v>78</v>
      </c>
      <c r="H1776" s="91">
        <v>24</v>
      </c>
      <c r="I1776" s="90"/>
      <c r="J1776" s="91">
        <v>3467</v>
      </c>
      <c r="K1776" s="363">
        <v>123</v>
      </c>
      <c r="L1776" s="91">
        <v>95</v>
      </c>
      <c r="M1776" s="91">
        <v>28</v>
      </c>
      <c r="N1776" s="90"/>
      <c r="O1776" s="91">
        <v>4482</v>
      </c>
      <c r="P1776" s="91">
        <v>21</v>
      </c>
      <c r="Q1776" s="90"/>
      <c r="R1776" s="91">
        <v>11208</v>
      </c>
      <c r="S1776" s="91">
        <v>95</v>
      </c>
      <c r="T1776" s="90">
        <v>28</v>
      </c>
      <c r="U1776" s="91">
        <v>24101</v>
      </c>
      <c r="V1776" s="91">
        <v>341</v>
      </c>
    </row>
    <row r="1777" spans="1:22">
      <c r="A1777" s="92" t="s">
        <v>777</v>
      </c>
      <c r="B1777" s="16" t="str">
        <f>VLOOKUP(A1777,'Planning Periods'!$E$2:$N$540,10,FALSE)</f>
        <v>05/15/2021 - 05/15/2029</v>
      </c>
      <c r="C1777" s="91">
        <v>2015</v>
      </c>
      <c r="D1777" s="91" t="str">
        <f t="shared" si="26"/>
        <v>Sacramento 2015</v>
      </c>
      <c r="E1777" s="91">
        <v>4944</v>
      </c>
      <c r="F1777" s="363">
        <v>0</v>
      </c>
      <c r="G1777" s="91">
        <v>0</v>
      </c>
      <c r="H1777" s="91">
        <v>0</v>
      </c>
      <c r="I1777" s="90"/>
      <c r="J1777" s="91">
        <v>3467</v>
      </c>
      <c r="K1777" s="363">
        <v>68</v>
      </c>
      <c r="L1777" s="91">
        <v>0</v>
      </c>
      <c r="M1777" s="91">
        <v>68</v>
      </c>
      <c r="N1777" s="90"/>
      <c r="O1777" s="91">
        <v>4482</v>
      </c>
      <c r="P1777" s="91">
        <v>851</v>
      </c>
      <c r="Q1777" s="90"/>
      <c r="R1777" s="91">
        <v>11208</v>
      </c>
      <c r="S1777" s="91">
        <v>104</v>
      </c>
      <c r="T1777" s="90">
        <v>68</v>
      </c>
      <c r="U1777" s="91">
        <v>24101</v>
      </c>
      <c r="V1777" s="91">
        <v>1023</v>
      </c>
    </row>
    <row r="1778" spans="1:22">
      <c r="A1778" s="92" t="s">
        <v>777</v>
      </c>
      <c r="B1778" s="16" t="str">
        <f>VLOOKUP(A1778,'Planning Periods'!$E$2:$N$540,10,FALSE)</f>
        <v>05/15/2021 - 05/15/2029</v>
      </c>
      <c r="C1778" s="91">
        <v>2016</v>
      </c>
      <c r="D1778" s="91" t="str">
        <f t="shared" si="26"/>
        <v>Sacramento 2016</v>
      </c>
      <c r="E1778" s="91">
        <v>4944</v>
      </c>
      <c r="F1778" s="363">
        <v>0</v>
      </c>
      <c r="G1778" s="91">
        <v>0</v>
      </c>
      <c r="H1778" s="91">
        <v>0</v>
      </c>
      <c r="I1778" s="90"/>
      <c r="J1778" s="91">
        <v>3467</v>
      </c>
      <c r="K1778" s="363">
        <v>27</v>
      </c>
      <c r="L1778" s="91">
        <v>27</v>
      </c>
      <c r="M1778" s="91">
        <v>0</v>
      </c>
      <c r="N1778" s="90"/>
      <c r="O1778" s="91">
        <v>4482</v>
      </c>
      <c r="P1778" s="91">
        <v>820</v>
      </c>
      <c r="Q1778" s="90"/>
      <c r="R1778" s="91">
        <v>11208</v>
      </c>
      <c r="S1778" s="91">
        <v>730</v>
      </c>
      <c r="T1778" s="90">
        <v>0</v>
      </c>
      <c r="U1778" s="91">
        <v>24101</v>
      </c>
      <c r="V1778" s="91">
        <v>1577</v>
      </c>
    </row>
    <row r="1779" spans="1:22">
      <c r="A1779" s="92" t="s">
        <v>777</v>
      </c>
      <c r="B1779" s="16" t="str">
        <f>VLOOKUP(A1779,'Planning Periods'!$E$2:$N$540,10,FALSE)</f>
        <v>05/15/2021 - 05/15/2029</v>
      </c>
      <c r="C1779" s="91">
        <v>2017</v>
      </c>
      <c r="D1779" s="91" t="str">
        <f t="shared" si="26"/>
        <v>Sacramento 2017</v>
      </c>
      <c r="E1779" s="91">
        <v>4944</v>
      </c>
      <c r="F1779" s="363">
        <v>0</v>
      </c>
      <c r="G1779" s="91">
        <v>0</v>
      </c>
      <c r="H1779" s="91">
        <v>0</v>
      </c>
      <c r="I1779" s="90"/>
      <c r="J1779" s="91">
        <v>3467</v>
      </c>
      <c r="K1779" s="363">
        <v>3</v>
      </c>
      <c r="L1779" s="91">
        <v>0</v>
      </c>
      <c r="M1779" s="91">
        <v>3</v>
      </c>
      <c r="N1779" s="90"/>
      <c r="O1779" s="91">
        <v>4482</v>
      </c>
      <c r="P1779" s="91">
        <v>1757</v>
      </c>
      <c r="Q1779" s="90"/>
      <c r="R1779" s="91">
        <v>11208</v>
      </c>
      <c r="S1779" s="91">
        <v>1121</v>
      </c>
      <c r="T1779" s="90">
        <v>3</v>
      </c>
      <c r="U1779" s="91">
        <v>24101</v>
      </c>
      <c r="V1779" s="91">
        <v>2881</v>
      </c>
    </row>
    <row r="1780" spans="1:22">
      <c r="A1780" s="92" t="s">
        <v>1036</v>
      </c>
      <c r="B1780" s="16" t="str">
        <f>VLOOKUP(A1780,'Planning Periods'!$E$2:$N$540,10,FALSE)</f>
        <v>05/15/2021 - 05/15/2029</v>
      </c>
      <c r="C1780" s="91">
        <v>2013</v>
      </c>
      <c r="D1780" s="91" t="str">
        <f t="shared" si="26"/>
        <v>Sacramento County - Unincorporated 2013</v>
      </c>
      <c r="E1780" s="91">
        <v>3149</v>
      </c>
      <c r="F1780" s="363">
        <v>0</v>
      </c>
      <c r="G1780" s="91">
        <v>0</v>
      </c>
      <c r="H1780" s="91">
        <v>0</v>
      </c>
      <c r="I1780" s="90"/>
      <c r="J1780" s="91">
        <v>2208</v>
      </c>
      <c r="K1780" s="363">
        <v>0</v>
      </c>
      <c r="L1780" s="91">
        <v>0</v>
      </c>
      <c r="M1780" s="91">
        <v>0</v>
      </c>
      <c r="N1780" s="90"/>
      <c r="O1780" s="91">
        <v>2574</v>
      </c>
      <c r="P1780" s="91">
        <v>137</v>
      </c>
      <c r="Q1780" s="90"/>
      <c r="R1780" s="91">
        <v>5913</v>
      </c>
      <c r="S1780" s="91">
        <v>268</v>
      </c>
      <c r="T1780" s="90">
        <v>0</v>
      </c>
      <c r="U1780" s="91">
        <v>13844</v>
      </c>
      <c r="V1780" s="91">
        <v>405</v>
      </c>
    </row>
    <row r="1781" spans="1:22">
      <c r="A1781" s="92" t="s">
        <v>1036</v>
      </c>
      <c r="B1781" s="16" t="str">
        <f>VLOOKUP(A1781,'Planning Periods'!$E$2:$N$540,10,FALSE)</f>
        <v>05/15/2021 - 05/15/2029</v>
      </c>
      <c r="C1781" s="91">
        <v>2014</v>
      </c>
      <c r="D1781" s="91" t="str">
        <f t="shared" si="26"/>
        <v>Sacramento County - Unincorporated 2014</v>
      </c>
      <c r="E1781" s="91">
        <v>3149</v>
      </c>
      <c r="F1781" s="363">
        <v>0</v>
      </c>
      <c r="G1781" s="91">
        <v>0</v>
      </c>
      <c r="H1781" s="91">
        <v>0</v>
      </c>
      <c r="I1781" s="90"/>
      <c r="J1781" s="91">
        <v>2208</v>
      </c>
      <c r="K1781" s="363">
        <v>0</v>
      </c>
      <c r="L1781" s="91">
        <v>0</v>
      </c>
      <c r="M1781" s="91">
        <v>0</v>
      </c>
      <c r="N1781" s="90"/>
      <c r="O1781" s="91">
        <v>2574</v>
      </c>
      <c r="P1781" s="91">
        <v>97</v>
      </c>
      <c r="Q1781" s="90"/>
      <c r="R1781" s="91">
        <v>5913</v>
      </c>
      <c r="S1781" s="91">
        <v>228</v>
      </c>
      <c r="T1781" s="90">
        <v>0</v>
      </c>
      <c r="U1781" s="91">
        <v>13844</v>
      </c>
      <c r="V1781" s="91">
        <v>325</v>
      </c>
    </row>
    <row r="1782" spans="1:22">
      <c r="A1782" s="92" t="s">
        <v>1036</v>
      </c>
      <c r="B1782" s="16" t="str">
        <f>VLOOKUP(A1782,'Planning Periods'!$E$2:$N$540,10,FALSE)</f>
        <v>05/15/2021 - 05/15/2029</v>
      </c>
      <c r="C1782" s="91">
        <v>2015</v>
      </c>
      <c r="D1782" s="91" t="str">
        <f t="shared" si="26"/>
        <v>Sacramento County - Unincorporated 2015</v>
      </c>
      <c r="E1782" s="91">
        <v>3149</v>
      </c>
      <c r="F1782" s="363">
        <v>30</v>
      </c>
      <c r="G1782" s="91">
        <v>30</v>
      </c>
      <c r="H1782" s="91">
        <v>0</v>
      </c>
      <c r="I1782" s="90"/>
      <c r="J1782" s="91">
        <v>2208</v>
      </c>
      <c r="K1782" s="363">
        <v>117</v>
      </c>
      <c r="L1782" s="91">
        <v>117</v>
      </c>
      <c r="M1782" s="91">
        <v>0</v>
      </c>
      <c r="N1782" s="90"/>
      <c r="O1782" s="91">
        <v>2574</v>
      </c>
      <c r="P1782" s="91">
        <v>135</v>
      </c>
      <c r="Q1782" s="90"/>
      <c r="R1782" s="91">
        <v>5913</v>
      </c>
      <c r="S1782" s="91">
        <v>264</v>
      </c>
      <c r="T1782" s="90">
        <v>0</v>
      </c>
      <c r="U1782" s="91">
        <v>13844</v>
      </c>
      <c r="V1782" s="91">
        <v>546</v>
      </c>
    </row>
    <row r="1783" spans="1:22">
      <c r="A1783" s="92" t="s">
        <v>1036</v>
      </c>
      <c r="B1783" s="16" t="str">
        <f>VLOOKUP(A1783,'Planning Periods'!$E$2:$N$540,10,FALSE)</f>
        <v>05/15/2021 - 05/15/2029</v>
      </c>
      <c r="C1783" s="91">
        <v>2016</v>
      </c>
      <c r="D1783" s="91" t="str">
        <f t="shared" si="26"/>
        <v>Sacramento County - Unincorporated 2016</v>
      </c>
      <c r="E1783" s="91">
        <v>3149</v>
      </c>
      <c r="F1783" s="363">
        <v>46</v>
      </c>
      <c r="G1783" s="91">
        <v>46</v>
      </c>
      <c r="H1783" s="91">
        <v>0</v>
      </c>
      <c r="I1783" s="90"/>
      <c r="J1783" s="91">
        <v>2208</v>
      </c>
      <c r="K1783" s="363">
        <v>0</v>
      </c>
      <c r="L1783" s="91">
        <v>0</v>
      </c>
      <c r="M1783" s="91">
        <v>0</v>
      </c>
      <c r="N1783" s="90"/>
      <c r="O1783" s="91">
        <v>2574</v>
      </c>
      <c r="P1783" s="91">
        <v>274</v>
      </c>
      <c r="Q1783" s="90"/>
      <c r="R1783" s="91">
        <v>5913</v>
      </c>
      <c r="S1783" s="91">
        <v>353</v>
      </c>
      <c r="T1783" s="90">
        <v>0</v>
      </c>
      <c r="U1783" s="91">
        <v>13844</v>
      </c>
      <c r="V1783" s="91">
        <v>673</v>
      </c>
    </row>
    <row r="1784" spans="1:22">
      <c r="A1784" s="92" t="s">
        <v>1036</v>
      </c>
      <c r="B1784" s="16" t="str">
        <f>VLOOKUP(A1784,'Planning Periods'!$E$2:$N$540,10,FALSE)</f>
        <v>05/15/2021 - 05/15/2029</v>
      </c>
      <c r="C1784" s="91">
        <v>2017</v>
      </c>
      <c r="D1784" s="91" t="str">
        <f t="shared" si="26"/>
        <v>Sacramento County - Unincorporated 2017</v>
      </c>
      <c r="E1784" s="91">
        <v>3149</v>
      </c>
      <c r="F1784" s="363">
        <v>0</v>
      </c>
      <c r="G1784" s="91">
        <v>0</v>
      </c>
      <c r="H1784" s="91">
        <v>0</v>
      </c>
      <c r="I1784" s="90"/>
      <c r="J1784" s="91">
        <v>2208</v>
      </c>
      <c r="K1784" s="363">
        <v>0</v>
      </c>
      <c r="L1784" s="91">
        <v>0</v>
      </c>
      <c r="M1784" s="91">
        <v>0</v>
      </c>
      <c r="N1784" s="90"/>
      <c r="O1784" s="91">
        <v>2574</v>
      </c>
      <c r="P1784" s="91">
        <v>247</v>
      </c>
      <c r="Q1784" s="90"/>
      <c r="R1784" s="91">
        <v>5913</v>
      </c>
      <c r="S1784" s="91">
        <v>414</v>
      </c>
      <c r="T1784" s="90">
        <v>0</v>
      </c>
      <c r="U1784" s="91">
        <v>13844</v>
      </c>
      <c r="V1784" s="91">
        <v>661</v>
      </c>
    </row>
    <row r="1785" spans="1:22">
      <c r="A1785" s="92" t="s">
        <v>967</v>
      </c>
      <c r="B1785" s="16" t="str">
        <f>VLOOKUP(A1785,'Planning Periods'!$E$2:$N$540,10,FALSE)</f>
        <v>12/31/2015 - 12/31/2023</v>
      </c>
      <c r="C1785" s="91">
        <v>2014</v>
      </c>
      <c r="D1785" s="91" t="str">
        <f t="shared" si="26"/>
        <v>Salinas 2014</v>
      </c>
      <c r="E1785" s="91" t="s">
        <v>1307</v>
      </c>
      <c r="F1785" s="363" t="s">
        <v>1307</v>
      </c>
      <c r="G1785" s="91" t="s">
        <v>1307</v>
      </c>
      <c r="H1785" s="91" t="s">
        <v>1307</v>
      </c>
      <c r="I1785" s="90"/>
      <c r="J1785" s="91" t="s">
        <v>1307</v>
      </c>
      <c r="K1785" s="363" t="s">
        <v>1307</v>
      </c>
      <c r="L1785" s="91" t="s">
        <v>1307</v>
      </c>
      <c r="M1785" s="91" t="s">
        <v>1307</v>
      </c>
      <c r="N1785" s="90"/>
      <c r="O1785" s="91" t="s">
        <v>1307</v>
      </c>
      <c r="P1785" s="91" t="s">
        <v>1307</v>
      </c>
      <c r="Q1785" s="90"/>
      <c r="R1785" s="91" t="s">
        <v>1307</v>
      </c>
      <c r="S1785" s="91" t="s">
        <v>1307</v>
      </c>
      <c r="T1785" s="90" t="s">
        <v>1307</v>
      </c>
      <c r="U1785" s="91" t="s">
        <v>1307</v>
      </c>
      <c r="V1785" s="91" t="s">
        <v>1307</v>
      </c>
    </row>
    <row r="1786" spans="1:22">
      <c r="A1786" s="92" t="s">
        <v>967</v>
      </c>
      <c r="B1786" s="16" t="str">
        <f>VLOOKUP(A1786,'Planning Periods'!$E$2:$N$540,10,FALSE)</f>
        <v>12/31/2015 - 12/31/2023</v>
      </c>
      <c r="C1786" s="91">
        <v>2015</v>
      </c>
      <c r="D1786" s="91" t="str">
        <f t="shared" si="26"/>
        <v>Salinas 2015</v>
      </c>
      <c r="E1786" s="91">
        <v>517</v>
      </c>
      <c r="F1786" s="363">
        <v>0</v>
      </c>
      <c r="G1786" s="91">
        <v>0</v>
      </c>
      <c r="H1786" s="91">
        <v>0</v>
      </c>
      <c r="I1786" s="90"/>
      <c r="J1786" s="91">
        <v>330</v>
      </c>
      <c r="K1786" s="363">
        <v>0</v>
      </c>
      <c r="L1786" s="91">
        <v>0</v>
      </c>
      <c r="M1786" s="91">
        <v>0</v>
      </c>
      <c r="N1786" s="90"/>
      <c r="O1786" s="91">
        <v>400</v>
      </c>
      <c r="P1786" s="91">
        <v>0</v>
      </c>
      <c r="Q1786" s="90"/>
      <c r="R1786" s="91">
        <v>846</v>
      </c>
      <c r="S1786" s="91">
        <v>53</v>
      </c>
      <c r="T1786" s="90">
        <v>0</v>
      </c>
      <c r="U1786" s="91">
        <v>2093</v>
      </c>
      <c r="V1786" s="91">
        <v>53</v>
      </c>
    </row>
    <row r="1787" spans="1:22">
      <c r="A1787" s="92" t="s">
        <v>967</v>
      </c>
      <c r="B1787" s="16" t="str">
        <f>VLOOKUP(A1787,'Planning Periods'!$E$2:$N$540,10,FALSE)</f>
        <v>12/31/2015 - 12/31/2023</v>
      </c>
      <c r="C1787" s="91">
        <v>2016</v>
      </c>
      <c r="D1787" s="91" t="str">
        <f t="shared" si="26"/>
        <v>Salinas 2016</v>
      </c>
      <c r="E1787" s="91">
        <v>517</v>
      </c>
      <c r="F1787" s="363">
        <v>24</v>
      </c>
      <c r="G1787" s="91">
        <v>24</v>
      </c>
      <c r="H1787" s="91">
        <v>0</v>
      </c>
      <c r="I1787" s="90"/>
      <c r="J1787" s="91">
        <v>330</v>
      </c>
      <c r="K1787" s="363">
        <v>16</v>
      </c>
      <c r="L1787" s="91">
        <v>16</v>
      </c>
      <c r="M1787" s="91">
        <v>0</v>
      </c>
      <c r="N1787" s="90"/>
      <c r="O1787" s="91">
        <v>400</v>
      </c>
      <c r="P1787" s="91">
        <v>1</v>
      </c>
      <c r="Q1787" s="90"/>
      <c r="R1787" s="91">
        <v>846</v>
      </c>
      <c r="S1787" s="91">
        <v>52</v>
      </c>
      <c r="T1787" s="90">
        <v>0</v>
      </c>
      <c r="U1787" s="91">
        <v>2093</v>
      </c>
      <c r="V1787" s="91">
        <v>93</v>
      </c>
    </row>
    <row r="1788" spans="1:22">
      <c r="A1788" s="92" t="s">
        <v>967</v>
      </c>
      <c r="B1788" s="16" t="str">
        <f>VLOOKUP(A1788,'Planning Periods'!$E$2:$N$540,10,FALSE)</f>
        <v>12/31/2015 - 12/31/2023</v>
      </c>
      <c r="C1788" s="91">
        <v>2017</v>
      </c>
      <c r="D1788" s="91" t="str">
        <f t="shared" si="26"/>
        <v>Salinas 2017</v>
      </c>
      <c r="E1788" s="91">
        <v>517</v>
      </c>
      <c r="F1788" s="363">
        <v>50</v>
      </c>
      <c r="G1788" s="91">
        <v>50</v>
      </c>
      <c r="H1788" s="91">
        <v>0</v>
      </c>
      <c r="I1788" s="90"/>
      <c r="J1788" s="91">
        <v>330</v>
      </c>
      <c r="K1788" s="363">
        <v>0</v>
      </c>
      <c r="L1788" s="91">
        <v>0</v>
      </c>
      <c r="M1788" s="91">
        <v>0</v>
      </c>
      <c r="N1788" s="90"/>
      <c r="O1788" s="91">
        <v>400</v>
      </c>
      <c r="P1788" s="91">
        <v>3</v>
      </c>
      <c r="Q1788" s="90"/>
      <c r="R1788" s="91">
        <v>846</v>
      </c>
      <c r="S1788" s="91">
        <v>25</v>
      </c>
      <c r="T1788" s="90">
        <v>0</v>
      </c>
      <c r="U1788" s="91">
        <v>2093</v>
      </c>
      <c r="V1788" s="91">
        <v>78</v>
      </c>
    </row>
    <row r="1789" spans="1:22">
      <c r="A1789" s="92" t="s">
        <v>969</v>
      </c>
      <c r="B1789" s="16" t="str">
        <f>VLOOKUP(A1789,'Planning Periods'!$E$2:$N$540,10,FALSE)</f>
        <v>01/31/2023 - 01/31/2031</v>
      </c>
      <c r="C1789" s="91">
        <v>2014</v>
      </c>
      <c r="D1789" s="91" t="str">
        <f t="shared" si="26"/>
        <v>San Anselmo 2014</v>
      </c>
      <c r="E1789" s="365">
        <v>33</v>
      </c>
      <c r="F1789" s="363">
        <v>9</v>
      </c>
      <c r="G1789" s="365">
        <v>9</v>
      </c>
      <c r="H1789" s="365">
        <v>0</v>
      </c>
      <c r="I1789" s="79"/>
      <c r="J1789" s="365">
        <v>17</v>
      </c>
      <c r="K1789" s="363">
        <v>16</v>
      </c>
      <c r="L1789" s="365">
        <v>16</v>
      </c>
      <c r="M1789" s="365">
        <v>0</v>
      </c>
      <c r="N1789" s="79"/>
      <c r="O1789" s="365">
        <v>19</v>
      </c>
      <c r="P1789" s="365">
        <v>2</v>
      </c>
      <c r="Q1789" s="79"/>
      <c r="R1789" s="365">
        <v>37</v>
      </c>
      <c r="S1789" s="365">
        <v>1</v>
      </c>
      <c r="T1789" s="79">
        <v>0</v>
      </c>
      <c r="U1789" s="365">
        <v>106</v>
      </c>
      <c r="V1789" s="365">
        <v>28</v>
      </c>
    </row>
    <row r="1790" spans="1:22">
      <c r="A1790" s="92" t="s">
        <v>969</v>
      </c>
      <c r="B1790" s="16" t="str">
        <f>VLOOKUP(A1790,'Planning Periods'!$E$2:$N$540,10,FALSE)</f>
        <v>01/31/2023 - 01/31/2031</v>
      </c>
      <c r="C1790" s="91">
        <v>2015</v>
      </c>
      <c r="D1790" s="91" t="str">
        <f t="shared" si="26"/>
        <v>San Anselmo 2015</v>
      </c>
      <c r="E1790" s="365">
        <v>33</v>
      </c>
      <c r="F1790" s="363">
        <v>2</v>
      </c>
      <c r="G1790" s="365">
        <v>0</v>
      </c>
      <c r="H1790" s="365">
        <v>2</v>
      </c>
      <c r="I1790" s="79"/>
      <c r="J1790" s="365">
        <v>17</v>
      </c>
      <c r="K1790" s="363">
        <v>0</v>
      </c>
      <c r="L1790" s="365">
        <v>0</v>
      </c>
      <c r="M1790" s="365">
        <v>0</v>
      </c>
      <c r="N1790" s="79"/>
      <c r="O1790" s="365">
        <v>19</v>
      </c>
      <c r="P1790" s="365">
        <v>2</v>
      </c>
      <c r="Q1790" s="79"/>
      <c r="R1790" s="365">
        <v>37</v>
      </c>
      <c r="S1790" s="365">
        <v>1</v>
      </c>
      <c r="T1790" s="79">
        <v>0</v>
      </c>
      <c r="U1790" s="365">
        <v>106</v>
      </c>
      <c r="V1790" s="365">
        <v>5</v>
      </c>
    </row>
    <row r="1791" spans="1:22">
      <c r="A1791" s="92" t="s">
        <v>969</v>
      </c>
      <c r="B1791" s="16" t="str">
        <f>VLOOKUP(A1791,'Planning Periods'!$E$2:$N$540,10,FALSE)</f>
        <v>01/31/2023 - 01/31/2031</v>
      </c>
      <c r="C1791" s="91">
        <v>2016</v>
      </c>
      <c r="D1791" s="91" t="str">
        <f t="shared" si="26"/>
        <v>San Anselmo 2016</v>
      </c>
      <c r="E1791" s="365">
        <v>33</v>
      </c>
      <c r="F1791" s="363">
        <v>1</v>
      </c>
      <c r="G1791" s="365">
        <v>1</v>
      </c>
      <c r="H1791" s="365">
        <v>0</v>
      </c>
      <c r="I1791" s="79"/>
      <c r="J1791" s="365">
        <v>17</v>
      </c>
      <c r="K1791" s="363">
        <v>0</v>
      </c>
      <c r="L1791" s="365">
        <v>0</v>
      </c>
      <c r="M1791" s="365">
        <v>0</v>
      </c>
      <c r="N1791" s="79"/>
      <c r="O1791" s="365">
        <v>19</v>
      </c>
      <c r="P1791" s="365">
        <v>1</v>
      </c>
      <c r="Q1791" s="79"/>
      <c r="R1791" s="365">
        <v>37</v>
      </c>
      <c r="S1791" s="365">
        <v>4</v>
      </c>
      <c r="T1791" s="79">
        <v>0</v>
      </c>
      <c r="U1791" s="365">
        <v>106</v>
      </c>
      <c r="V1791" s="365">
        <v>6</v>
      </c>
    </row>
    <row r="1792" spans="1:22">
      <c r="A1792" s="92" t="s">
        <v>969</v>
      </c>
      <c r="B1792" s="16" t="str">
        <f>VLOOKUP(A1792,'Planning Periods'!$E$2:$N$540,10,FALSE)</f>
        <v>01/31/2023 - 01/31/2031</v>
      </c>
      <c r="C1792" s="91">
        <v>2017</v>
      </c>
      <c r="D1792" s="91" t="str">
        <f t="shared" si="26"/>
        <v>San Anselmo 2017</v>
      </c>
      <c r="E1792" s="365">
        <v>33</v>
      </c>
      <c r="F1792" s="363">
        <v>1</v>
      </c>
      <c r="G1792" s="365">
        <v>0</v>
      </c>
      <c r="H1792" s="365">
        <v>1</v>
      </c>
      <c r="I1792" s="79"/>
      <c r="J1792" s="365">
        <v>17</v>
      </c>
      <c r="K1792" s="363">
        <v>2</v>
      </c>
      <c r="L1792" s="365">
        <v>2</v>
      </c>
      <c r="M1792" s="365">
        <v>0</v>
      </c>
      <c r="N1792" s="79"/>
      <c r="O1792" s="365">
        <v>19</v>
      </c>
      <c r="P1792" s="365">
        <v>4</v>
      </c>
      <c r="Q1792" s="79"/>
      <c r="R1792" s="365">
        <v>37</v>
      </c>
      <c r="S1792" s="365">
        <v>5</v>
      </c>
      <c r="T1792" s="79">
        <v>0</v>
      </c>
      <c r="U1792" s="365">
        <v>106</v>
      </c>
      <c r="V1792" s="365">
        <v>12</v>
      </c>
    </row>
    <row r="1793" spans="1:22">
      <c r="A1793" s="92" t="s">
        <v>1279</v>
      </c>
      <c r="B1793" s="16" t="str">
        <f>VLOOKUP(A1793,'Planning Periods'!$E$2:$N$540,10,FALSE)</f>
        <v>01/31/2023 - 01/31/2031</v>
      </c>
      <c r="C1793" s="91">
        <v>2014</v>
      </c>
      <c r="D1793" s="91" t="str">
        <f t="shared" si="26"/>
        <v>San Benito County - Unincorporated 2014</v>
      </c>
      <c r="E1793" s="365" t="s">
        <v>1307</v>
      </c>
      <c r="F1793" s="363" t="s">
        <v>1307</v>
      </c>
      <c r="G1793" s="365" t="s">
        <v>1307</v>
      </c>
      <c r="H1793" s="365" t="s">
        <v>1307</v>
      </c>
      <c r="I1793" s="79"/>
      <c r="J1793" s="365" t="s">
        <v>1307</v>
      </c>
      <c r="K1793" s="363" t="s">
        <v>1307</v>
      </c>
      <c r="L1793" s="365" t="s">
        <v>1307</v>
      </c>
      <c r="M1793" s="365" t="s">
        <v>1307</v>
      </c>
      <c r="N1793" s="79"/>
      <c r="O1793" s="365" t="s">
        <v>1307</v>
      </c>
      <c r="P1793" s="365" t="s">
        <v>1307</v>
      </c>
      <c r="Q1793" s="79"/>
      <c r="R1793" s="365" t="s">
        <v>1307</v>
      </c>
      <c r="S1793" s="365" t="s">
        <v>1307</v>
      </c>
      <c r="T1793" s="79" t="s">
        <v>1307</v>
      </c>
      <c r="U1793" s="365" t="s">
        <v>1307</v>
      </c>
      <c r="V1793" s="365" t="s">
        <v>1307</v>
      </c>
    </row>
    <row r="1794" spans="1:22">
      <c r="A1794" s="92" t="s">
        <v>1279</v>
      </c>
      <c r="B1794" s="16" t="str">
        <f>VLOOKUP(A1794,'Planning Periods'!$E$2:$N$540,10,FALSE)</f>
        <v>01/31/2023 - 01/31/2031</v>
      </c>
      <c r="C1794" s="91">
        <v>2015</v>
      </c>
      <c r="D1794" s="91" t="str">
        <f t="shared" si="26"/>
        <v>San Benito County - Unincorporated 2015</v>
      </c>
      <c r="E1794" s="91">
        <v>10</v>
      </c>
      <c r="F1794" s="363">
        <v>0</v>
      </c>
      <c r="G1794" s="91">
        <v>0</v>
      </c>
      <c r="H1794" s="91">
        <v>0</v>
      </c>
      <c r="I1794" s="90"/>
      <c r="J1794" s="91">
        <v>6</v>
      </c>
      <c r="K1794" s="363">
        <v>0</v>
      </c>
      <c r="L1794" s="91">
        <v>0</v>
      </c>
      <c r="M1794" s="91">
        <v>0</v>
      </c>
      <c r="N1794" s="90"/>
      <c r="O1794" s="91">
        <v>8</v>
      </c>
      <c r="P1794" s="91">
        <v>2</v>
      </c>
      <c r="Q1794" s="90"/>
      <c r="R1794" s="91">
        <v>17</v>
      </c>
      <c r="S1794" s="91">
        <v>17</v>
      </c>
      <c r="T1794" s="90">
        <v>0</v>
      </c>
      <c r="U1794" s="91">
        <v>41</v>
      </c>
      <c r="V1794" s="91">
        <v>19</v>
      </c>
    </row>
    <row r="1795" spans="1:22">
      <c r="A1795" s="92" t="s">
        <v>1279</v>
      </c>
      <c r="B1795" s="16" t="str">
        <f>VLOOKUP(A1795,'Planning Periods'!$E$2:$N$540,10,FALSE)</f>
        <v>01/31/2023 - 01/31/2031</v>
      </c>
      <c r="C1795" s="91">
        <v>2016</v>
      </c>
      <c r="D1795" s="91" t="str">
        <f t="shared" si="26"/>
        <v>San Benito County - Unincorporated 2016</v>
      </c>
      <c r="E1795" s="91">
        <v>10</v>
      </c>
      <c r="F1795" s="363">
        <v>0</v>
      </c>
      <c r="G1795" s="91">
        <v>0</v>
      </c>
      <c r="H1795" s="91">
        <v>0</v>
      </c>
      <c r="I1795" s="90"/>
      <c r="J1795" s="91">
        <v>6</v>
      </c>
      <c r="K1795" s="363">
        <v>0</v>
      </c>
      <c r="L1795" s="91">
        <v>0</v>
      </c>
      <c r="M1795" s="91">
        <v>0</v>
      </c>
      <c r="N1795" s="90"/>
      <c r="O1795" s="91">
        <v>8</v>
      </c>
      <c r="P1795" s="91">
        <v>0</v>
      </c>
      <c r="Q1795" s="90"/>
      <c r="R1795" s="91">
        <v>17</v>
      </c>
      <c r="S1795" s="91">
        <v>61</v>
      </c>
      <c r="T1795" s="90">
        <v>0</v>
      </c>
      <c r="U1795" s="91">
        <v>41</v>
      </c>
      <c r="V1795" s="91">
        <v>61</v>
      </c>
    </row>
    <row r="1796" spans="1:22">
      <c r="A1796" s="92" t="s">
        <v>1279</v>
      </c>
      <c r="B1796" s="16" t="str">
        <f>VLOOKUP(A1796,'Planning Periods'!$E$2:$N$540,10,FALSE)</f>
        <v>01/31/2023 - 01/31/2031</v>
      </c>
      <c r="C1796" s="91">
        <v>2017</v>
      </c>
      <c r="D1796" s="91" t="str">
        <f t="shared" si="26"/>
        <v>San Benito County - Unincorporated 2017</v>
      </c>
      <c r="E1796" s="91">
        <v>10</v>
      </c>
      <c r="F1796" s="363">
        <v>0</v>
      </c>
      <c r="G1796" s="91">
        <v>0</v>
      </c>
      <c r="H1796" s="91">
        <v>0</v>
      </c>
      <c r="I1796" s="90"/>
      <c r="J1796" s="91">
        <v>6</v>
      </c>
      <c r="K1796" s="363">
        <v>0</v>
      </c>
      <c r="L1796" s="91">
        <v>0</v>
      </c>
      <c r="M1796" s="91">
        <v>0</v>
      </c>
      <c r="N1796" s="90"/>
      <c r="O1796" s="91">
        <v>8</v>
      </c>
      <c r="P1796" s="91">
        <v>0</v>
      </c>
      <c r="Q1796" s="90"/>
      <c r="R1796" s="91">
        <v>17</v>
      </c>
      <c r="S1796" s="91">
        <v>96</v>
      </c>
      <c r="T1796" s="90">
        <v>0</v>
      </c>
      <c r="U1796" s="91">
        <v>41</v>
      </c>
      <c r="V1796" s="91">
        <v>96</v>
      </c>
    </row>
    <row r="1797" spans="1:22">
      <c r="A1797" s="92" t="s">
        <v>962</v>
      </c>
      <c r="B1797" s="16"/>
      <c r="C1797" s="91">
        <v>2013</v>
      </c>
      <c r="D1797" s="91" t="str">
        <f t="shared" si="26"/>
        <v>San Bernardino 2013</v>
      </c>
      <c r="E1797" s="91" t="s">
        <v>1307</v>
      </c>
      <c r="F1797" s="363" t="s">
        <v>1307</v>
      </c>
      <c r="G1797" s="91" t="s">
        <v>1307</v>
      </c>
      <c r="H1797" s="91" t="s">
        <v>1307</v>
      </c>
      <c r="I1797" s="90"/>
      <c r="J1797" s="91" t="s">
        <v>1307</v>
      </c>
      <c r="K1797" s="363" t="s">
        <v>1307</v>
      </c>
      <c r="L1797" s="91" t="s">
        <v>1307</v>
      </c>
      <c r="M1797" s="91" t="s">
        <v>1307</v>
      </c>
      <c r="N1797" s="90"/>
      <c r="O1797" s="91" t="s">
        <v>1307</v>
      </c>
      <c r="P1797" s="91" t="s">
        <v>1307</v>
      </c>
      <c r="Q1797" s="90"/>
      <c r="R1797" s="91" t="s">
        <v>1307</v>
      </c>
      <c r="S1797" s="91" t="s">
        <v>1307</v>
      </c>
      <c r="T1797" s="90" t="s">
        <v>1307</v>
      </c>
      <c r="U1797" s="91" t="s">
        <v>1307</v>
      </c>
      <c r="V1797" s="91" t="s">
        <v>1307</v>
      </c>
    </row>
    <row r="1798" spans="1:22">
      <c r="A1798" s="92" t="s">
        <v>962</v>
      </c>
      <c r="B1798" s="16" t="str">
        <f>VLOOKUP(A1798,'Planning Periods'!$E$2:$N$540,10,FALSE)</f>
        <v>10/15/2021 - 10/15/2029</v>
      </c>
      <c r="C1798" s="91">
        <v>2014</v>
      </c>
      <c r="D1798" s="91" t="str">
        <f t="shared" si="26"/>
        <v>San Bernardino 2014</v>
      </c>
      <c r="E1798" s="91">
        <v>980</v>
      </c>
      <c r="F1798" s="363">
        <v>57</v>
      </c>
      <c r="G1798" s="91">
        <v>57</v>
      </c>
      <c r="H1798" s="91">
        <v>0</v>
      </c>
      <c r="I1798" s="90"/>
      <c r="J1798" s="91">
        <v>696</v>
      </c>
      <c r="K1798" s="363">
        <v>18</v>
      </c>
      <c r="L1798" s="91">
        <v>18</v>
      </c>
      <c r="M1798" s="91">
        <v>0</v>
      </c>
      <c r="N1798" s="90"/>
      <c r="O1798" s="91">
        <v>808</v>
      </c>
      <c r="P1798" s="91">
        <v>0</v>
      </c>
      <c r="Q1798" s="90"/>
      <c r="R1798" s="91">
        <v>1900</v>
      </c>
      <c r="S1798" s="91">
        <v>90</v>
      </c>
      <c r="T1798" s="90">
        <v>0</v>
      </c>
      <c r="U1798" s="91">
        <v>4384</v>
      </c>
      <c r="V1798" s="91">
        <v>165</v>
      </c>
    </row>
    <row r="1799" spans="1:22">
      <c r="A1799" s="92" t="s">
        <v>962</v>
      </c>
      <c r="B1799" s="16" t="str">
        <f>VLOOKUP(A1799,'Planning Periods'!$E$2:$N$540,10,FALSE)</f>
        <v>10/15/2021 - 10/15/2029</v>
      </c>
      <c r="C1799" s="91">
        <v>2015</v>
      </c>
      <c r="D1799" s="91" t="str">
        <f t="shared" si="26"/>
        <v>San Bernardino 2015</v>
      </c>
      <c r="E1799" s="91" t="s">
        <v>1307</v>
      </c>
      <c r="F1799" s="363" t="s">
        <v>1307</v>
      </c>
      <c r="G1799" s="91" t="s">
        <v>1307</v>
      </c>
      <c r="H1799" s="91" t="s">
        <v>1307</v>
      </c>
      <c r="I1799" s="90"/>
      <c r="J1799" s="91" t="s">
        <v>1307</v>
      </c>
      <c r="K1799" s="363" t="s">
        <v>1307</v>
      </c>
      <c r="L1799" s="91" t="s">
        <v>1307</v>
      </c>
      <c r="M1799" s="91" t="s">
        <v>1307</v>
      </c>
      <c r="N1799" s="90"/>
      <c r="O1799" s="91" t="s">
        <v>1307</v>
      </c>
      <c r="P1799" s="91" t="s">
        <v>1307</v>
      </c>
      <c r="Q1799" s="90"/>
      <c r="R1799" s="91" t="s">
        <v>1307</v>
      </c>
      <c r="S1799" s="91" t="s">
        <v>1307</v>
      </c>
      <c r="T1799" s="90" t="s">
        <v>1307</v>
      </c>
      <c r="U1799" s="91" t="s">
        <v>1307</v>
      </c>
      <c r="V1799" s="91" t="s">
        <v>1307</v>
      </c>
    </row>
    <row r="1800" spans="1:22">
      <c r="A1800" s="92" t="s">
        <v>962</v>
      </c>
      <c r="B1800" s="16" t="str">
        <f>VLOOKUP(A1800,'Planning Periods'!$E$2:$N$540,10,FALSE)</f>
        <v>10/15/2021 - 10/15/2029</v>
      </c>
      <c r="C1800" s="91">
        <v>2016</v>
      </c>
      <c r="D1800" s="91" t="str">
        <f t="shared" si="26"/>
        <v>San Bernardino 2016</v>
      </c>
      <c r="E1800" s="91" t="s">
        <v>1307</v>
      </c>
      <c r="F1800" s="363" t="s">
        <v>1307</v>
      </c>
      <c r="G1800" s="91" t="s">
        <v>1307</v>
      </c>
      <c r="H1800" s="91" t="s">
        <v>1307</v>
      </c>
      <c r="I1800" s="90"/>
      <c r="J1800" s="91" t="s">
        <v>1307</v>
      </c>
      <c r="K1800" s="363" t="s">
        <v>1307</v>
      </c>
      <c r="L1800" s="91" t="s">
        <v>1307</v>
      </c>
      <c r="M1800" s="91" t="s">
        <v>1307</v>
      </c>
      <c r="N1800" s="90"/>
      <c r="O1800" s="91" t="s">
        <v>1307</v>
      </c>
      <c r="P1800" s="91" t="s">
        <v>1307</v>
      </c>
      <c r="Q1800" s="90"/>
      <c r="R1800" s="91" t="s">
        <v>1307</v>
      </c>
      <c r="S1800" s="91" t="s">
        <v>1307</v>
      </c>
      <c r="T1800" s="90" t="s">
        <v>1307</v>
      </c>
      <c r="U1800" s="91" t="s">
        <v>1307</v>
      </c>
      <c r="V1800" s="91" t="s">
        <v>1307</v>
      </c>
    </row>
    <row r="1801" spans="1:22">
      <c r="A1801" s="92" t="s">
        <v>962</v>
      </c>
      <c r="B1801" s="16" t="str">
        <f>VLOOKUP(A1801,'Planning Periods'!$E$2:$N$540,10,FALSE)</f>
        <v>10/15/2021 - 10/15/2029</v>
      </c>
      <c r="C1801" s="91">
        <v>2017</v>
      </c>
      <c r="D1801" s="91" t="str">
        <f t="shared" si="26"/>
        <v>San Bernardino 2017</v>
      </c>
      <c r="E1801" s="91">
        <v>980</v>
      </c>
      <c r="F1801" s="363">
        <v>0</v>
      </c>
      <c r="G1801" s="91">
        <v>0</v>
      </c>
      <c r="H1801" s="91">
        <v>0</v>
      </c>
      <c r="I1801" s="90"/>
      <c r="J1801" s="91">
        <v>696</v>
      </c>
      <c r="K1801" s="363">
        <v>0</v>
      </c>
      <c r="L1801" s="91">
        <v>0</v>
      </c>
      <c r="M1801" s="91">
        <v>0</v>
      </c>
      <c r="N1801" s="90"/>
      <c r="O1801" s="91">
        <v>808</v>
      </c>
      <c r="P1801" s="91">
        <v>12</v>
      </c>
      <c r="Q1801" s="90"/>
      <c r="R1801" s="91">
        <v>1900</v>
      </c>
      <c r="S1801" s="91">
        <v>0</v>
      </c>
      <c r="T1801" s="90">
        <v>0</v>
      </c>
      <c r="U1801" s="91">
        <v>4384</v>
      </c>
      <c r="V1801" s="91">
        <v>12</v>
      </c>
    </row>
    <row r="1802" spans="1:22">
      <c r="A1802" s="92" t="s">
        <v>956</v>
      </c>
      <c r="B1802" s="16"/>
      <c r="C1802" s="91">
        <v>2013</v>
      </c>
      <c r="D1802" s="91" t="str">
        <f t="shared" si="26"/>
        <v>San Bernardino County - Unincorporated 2013</v>
      </c>
      <c r="E1802" s="91" t="s">
        <v>1307</v>
      </c>
      <c r="F1802" s="363" t="s">
        <v>1307</v>
      </c>
      <c r="G1802" s="91" t="s">
        <v>1307</v>
      </c>
      <c r="H1802" s="91" t="s">
        <v>1307</v>
      </c>
      <c r="I1802" s="90"/>
      <c r="J1802" s="91" t="s">
        <v>1307</v>
      </c>
      <c r="K1802" s="363" t="s">
        <v>1307</v>
      </c>
      <c r="L1802" s="91" t="s">
        <v>1307</v>
      </c>
      <c r="M1802" s="91" t="s">
        <v>1307</v>
      </c>
      <c r="N1802" s="90"/>
      <c r="O1802" s="91" t="s">
        <v>1307</v>
      </c>
      <c r="P1802" s="91" t="s">
        <v>1307</v>
      </c>
      <c r="Q1802" s="90"/>
      <c r="R1802" s="91" t="s">
        <v>1307</v>
      </c>
      <c r="S1802" s="91" t="s">
        <v>1307</v>
      </c>
      <c r="T1802" s="90" t="s">
        <v>1307</v>
      </c>
      <c r="U1802" s="91" t="s">
        <v>1307</v>
      </c>
      <c r="V1802" s="91" t="s">
        <v>1307</v>
      </c>
    </row>
    <row r="1803" spans="1:22">
      <c r="A1803" s="92" t="s">
        <v>956</v>
      </c>
      <c r="B1803" s="16" t="str">
        <f>VLOOKUP(A1803,'Planning Periods'!$E$2:$N$540,10,FALSE)</f>
        <v>10/15/2021 - 10/15/2029</v>
      </c>
      <c r="C1803" s="91">
        <v>2014</v>
      </c>
      <c r="D1803" s="91" t="str">
        <f t="shared" si="26"/>
        <v>San Bernardino County - Unincorporated 2014</v>
      </c>
      <c r="E1803" s="91">
        <v>9</v>
      </c>
      <c r="F1803" s="363">
        <v>16</v>
      </c>
      <c r="G1803" s="91">
        <v>0</v>
      </c>
      <c r="H1803" s="91">
        <v>16</v>
      </c>
      <c r="I1803" s="90"/>
      <c r="J1803" s="91">
        <v>6</v>
      </c>
      <c r="K1803" s="363">
        <v>31</v>
      </c>
      <c r="L1803" s="91">
        <v>0</v>
      </c>
      <c r="M1803" s="91">
        <v>31</v>
      </c>
      <c r="N1803" s="90"/>
      <c r="O1803" s="91">
        <v>7</v>
      </c>
      <c r="P1803" s="91">
        <v>185</v>
      </c>
      <c r="Q1803" s="90"/>
      <c r="R1803" s="91">
        <v>17</v>
      </c>
      <c r="S1803" s="91">
        <v>160</v>
      </c>
      <c r="T1803" s="90">
        <v>31</v>
      </c>
      <c r="U1803" s="91">
        <v>39</v>
      </c>
      <c r="V1803" s="91">
        <v>392</v>
      </c>
    </row>
    <row r="1804" spans="1:22">
      <c r="A1804" s="92" t="s">
        <v>956</v>
      </c>
      <c r="B1804" s="16" t="str">
        <f>VLOOKUP(A1804,'Planning Periods'!$E$2:$N$540,10,FALSE)</f>
        <v>10/15/2021 - 10/15/2029</v>
      </c>
      <c r="C1804" s="91">
        <v>2015</v>
      </c>
      <c r="D1804" s="91" t="str">
        <f t="shared" si="26"/>
        <v>San Bernardino County - Unincorporated 2015</v>
      </c>
      <c r="E1804" s="91">
        <v>9</v>
      </c>
      <c r="F1804" s="363">
        <v>16</v>
      </c>
      <c r="G1804" s="91">
        <v>0</v>
      </c>
      <c r="H1804" s="91">
        <v>16</v>
      </c>
      <c r="I1804" s="90"/>
      <c r="J1804" s="91">
        <v>6</v>
      </c>
      <c r="K1804" s="363">
        <v>236</v>
      </c>
      <c r="L1804" s="91">
        <v>0</v>
      </c>
      <c r="M1804" s="91">
        <v>236</v>
      </c>
      <c r="N1804" s="90"/>
      <c r="O1804" s="91">
        <v>7</v>
      </c>
      <c r="P1804" s="91">
        <v>86</v>
      </c>
      <c r="Q1804" s="90"/>
      <c r="R1804" s="91">
        <v>17</v>
      </c>
      <c r="S1804" s="91">
        <v>126</v>
      </c>
      <c r="T1804" s="90">
        <v>236</v>
      </c>
      <c r="U1804" s="91">
        <v>39</v>
      </c>
      <c r="V1804" s="91">
        <v>464</v>
      </c>
    </row>
    <row r="1805" spans="1:22">
      <c r="A1805" s="92" t="s">
        <v>956</v>
      </c>
      <c r="B1805" s="16" t="str">
        <f>VLOOKUP(A1805,'Planning Periods'!$E$2:$N$540,10,FALSE)</f>
        <v>10/15/2021 - 10/15/2029</v>
      </c>
      <c r="C1805" s="91">
        <v>2016</v>
      </c>
      <c r="D1805" s="91" t="str">
        <f t="shared" si="26"/>
        <v>San Bernardino County - Unincorporated 2016</v>
      </c>
      <c r="E1805" s="91">
        <v>9</v>
      </c>
      <c r="F1805" s="363">
        <v>33</v>
      </c>
      <c r="G1805" s="91">
        <v>0</v>
      </c>
      <c r="H1805" s="91">
        <v>33</v>
      </c>
      <c r="I1805" s="90"/>
      <c r="J1805" s="91">
        <v>6</v>
      </c>
      <c r="K1805" s="363">
        <v>142</v>
      </c>
      <c r="L1805" s="91">
        <v>0</v>
      </c>
      <c r="M1805" s="91">
        <v>142</v>
      </c>
      <c r="N1805" s="90"/>
      <c r="O1805" s="91">
        <v>7</v>
      </c>
      <c r="P1805" s="91">
        <v>123</v>
      </c>
      <c r="Q1805" s="90"/>
      <c r="R1805" s="91">
        <v>17</v>
      </c>
      <c r="S1805" s="91">
        <v>200</v>
      </c>
      <c r="T1805" s="90">
        <v>142</v>
      </c>
      <c r="U1805" s="91">
        <v>39</v>
      </c>
      <c r="V1805" s="91">
        <v>498</v>
      </c>
    </row>
    <row r="1806" spans="1:22">
      <c r="A1806" s="92" t="s">
        <v>956</v>
      </c>
      <c r="B1806" s="16" t="str">
        <f>VLOOKUP(A1806,'Planning Periods'!$E$2:$N$540,10,FALSE)</f>
        <v>10/15/2021 - 10/15/2029</v>
      </c>
      <c r="C1806" s="91">
        <v>2017</v>
      </c>
      <c r="D1806" s="91" t="str">
        <f t="shared" si="26"/>
        <v>San Bernardino County - Unincorporated 2017</v>
      </c>
      <c r="E1806" s="91">
        <v>9</v>
      </c>
      <c r="F1806" s="363">
        <v>51</v>
      </c>
      <c r="G1806" s="91">
        <v>51</v>
      </c>
      <c r="H1806" s="91">
        <v>0</v>
      </c>
      <c r="I1806" s="90"/>
      <c r="J1806" s="91">
        <v>6</v>
      </c>
      <c r="K1806" s="363">
        <v>23</v>
      </c>
      <c r="L1806" s="91">
        <v>23</v>
      </c>
      <c r="M1806" s="91">
        <v>0</v>
      </c>
      <c r="N1806" s="90"/>
      <c r="O1806" s="91">
        <v>7</v>
      </c>
      <c r="P1806" s="91">
        <v>9</v>
      </c>
      <c r="Q1806" s="90"/>
      <c r="R1806" s="91">
        <v>17</v>
      </c>
      <c r="S1806" s="91">
        <v>1</v>
      </c>
      <c r="T1806" s="90">
        <v>0</v>
      </c>
      <c r="U1806" s="91">
        <v>39</v>
      </c>
      <c r="V1806" s="91">
        <v>84</v>
      </c>
    </row>
    <row r="1807" spans="1:22">
      <c r="A1807" s="92" t="s">
        <v>959</v>
      </c>
      <c r="B1807" s="16" t="str">
        <f>VLOOKUP(A1807,'Planning Periods'!$E$2:$N$540,10,FALSE)</f>
        <v>01/31/2023 - 01/31/2031</v>
      </c>
      <c r="C1807" s="91">
        <v>2014</v>
      </c>
      <c r="D1807" s="91" t="str">
        <f t="shared" si="26"/>
        <v>San Bruno 2014</v>
      </c>
      <c r="E1807" s="91">
        <v>358</v>
      </c>
      <c r="F1807" s="363">
        <v>0</v>
      </c>
      <c r="G1807" s="91">
        <v>0</v>
      </c>
      <c r="H1807" s="91">
        <v>0</v>
      </c>
      <c r="I1807" s="90"/>
      <c r="J1807" s="91">
        <v>161</v>
      </c>
      <c r="K1807" s="363">
        <v>0</v>
      </c>
      <c r="L1807" s="91">
        <v>0</v>
      </c>
      <c r="M1807" s="91">
        <v>0</v>
      </c>
      <c r="N1807" s="90"/>
      <c r="O1807" s="91">
        <v>205</v>
      </c>
      <c r="P1807" s="91">
        <v>0</v>
      </c>
      <c r="Q1807" s="90"/>
      <c r="R1807" s="91">
        <v>431</v>
      </c>
      <c r="S1807" s="91">
        <v>1</v>
      </c>
      <c r="T1807" s="90">
        <v>0</v>
      </c>
      <c r="U1807" s="91">
        <v>1155</v>
      </c>
      <c r="V1807" s="91">
        <v>1</v>
      </c>
    </row>
    <row r="1808" spans="1:22">
      <c r="A1808" s="92" t="s">
        <v>959</v>
      </c>
      <c r="B1808" s="16" t="str">
        <f>VLOOKUP(A1808,'Planning Periods'!$E$2:$N$540,10,FALSE)</f>
        <v>01/31/2023 - 01/31/2031</v>
      </c>
      <c r="C1808" s="91">
        <v>2015</v>
      </c>
      <c r="D1808" s="91" t="str">
        <f t="shared" si="26"/>
        <v>San Bruno 2015</v>
      </c>
      <c r="E1808" s="91">
        <v>358</v>
      </c>
      <c r="F1808" s="363">
        <v>0</v>
      </c>
      <c r="G1808" s="91">
        <v>0</v>
      </c>
      <c r="H1808" s="91">
        <v>0</v>
      </c>
      <c r="I1808" s="90"/>
      <c r="J1808" s="91">
        <v>161</v>
      </c>
      <c r="K1808" s="363">
        <v>0</v>
      </c>
      <c r="L1808" s="91">
        <v>0</v>
      </c>
      <c r="M1808" s="91">
        <v>0</v>
      </c>
      <c r="N1808" s="90"/>
      <c r="O1808" s="91">
        <v>205</v>
      </c>
      <c r="P1808" s="91">
        <v>1</v>
      </c>
      <c r="Q1808" s="90"/>
      <c r="R1808" s="91">
        <v>431</v>
      </c>
      <c r="S1808" s="91">
        <v>9</v>
      </c>
      <c r="T1808" s="90">
        <v>0</v>
      </c>
      <c r="U1808" s="91">
        <v>1155</v>
      </c>
      <c r="V1808" s="91">
        <v>10</v>
      </c>
    </row>
    <row r="1809" spans="1:22">
      <c r="A1809" s="92" t="s">
        <v>959</v>
      </c>
      <c r="B1809" s="16" t="str">
        <f>VLOOKUP(A1809,'Planning Periods'!$E$2:$N$540,10,FALSE)</f>
        <v>01/31/2023 - 01/31/2031</v>
      </c>
      <c r="C1809" s="91">
        <v>2016</v>
      </c>
      <c r="D1809" s="91" t="str">
        <f t="shared" si="26"/>
        <v>San Bruno 2016</v>
      </c>
      <c r="E1809" s="91">
        <v>358</v>
      </c>
      <c r="F1809" s="363">
        <v>0</v>
      </c>
      <c r="G1809" s="91">
        <v>0</v>
      </c>
      <c r="H1809" s="91">
        <v>0</v>
      </c>
      <c r="I1809" s="90"/>
      <c r="J1809" s="91">
        <v>161</v>
      </c>
      <c r="K1809" s="363">
        <v>4</v>
      </c>
      <c r="L1809" s="91">
        <v>4</v>
      </c>
      <c r="M1809" s="91">
        <v>0</v>
      </c>
      <c r="N1809" s="90"/>
      <c r="O1809" s="91">
        <v>205</v>
      </c>
      <c r="P1809" s="91">
        <v>41</v>
      </c>
      <c r="Q1809" s="90"/>
      <c r="R1809" s="91">
        <v>431</v>
      </c>
      <c r="S1809" s="91">
        <v>42</v>
      </c>
      <c r="T1809" s="90">
        <v>0</v>
      </c>
      <c r="U1809" s="91">
        <v>1155</v>
      </c>
      <c r="V1809" s="91">
        <v>87</v>
      </c>
    </row>
    <row r="1810" spans="1:22">
      <c r="A1810" s="92" t="s">
        <v>959</v>
      </c>
      <c r="B1810" s="16" t="str">
        <f>VLOOKUP(A1810,'Planning Periods'!$E$2:$N$540,10,FALSE)</f>
        <v>01/31/2023 - 01/31/2031</v>
      </c>
      <c r="C1810" s="91">
        <v>2017</v>
      </c>
      <c r="D1810" s="91" t="str">
        <f t="shared" si="26"/>
        <v>San Bruno 2017</v>
      </c>
      <c r="E1810" s="91">
        <v>358</v>
      </c>
      <c r="F1810" s="363">
        <v>0</v>
      </c>
      <c r="G1810" s="91">
        <v>0</v>
      </c>
      <c r="H1810" s="91">
        <v>0</v>
      </c>
      <c r="I1810" s="90"/>
      <c r="J1810" s="91">
        <v>161</v>
      </c>
      <c r="K1810" s="363">
        <v>14</v>
      </c>
      <c r="L1810" s="91">
        <v>14</v>
      </c>
      <c r="M1810" s="91">
        <v>0</v>
      </c>
      <c r="N1810" s="90"/>
      <c r="O1810" s="91">
        <v>205</v>
      </c>
      <c r="P1810" s="91">
        <v>0</v>
      </c>
      <c r="Q1810" s="90"/>
      <c r="R1810" s="91">
        <v>431</v>
      </c>
      <c r="S1810" s="91">
        <v>1</v>
      </c>
      <c r="T1810" s="90">
        <v>0</v>
      </c>
      <c r="U1810" s="91">
        <v>1155</v>
      </c>
      <c r="V1810" s="91">
        <v>15</v>
      </c>
    </row>
    <row r="1811" spans="1:22">
      <c r="A1811" s="92" t="s">
        <v>1926</v>
      </c>
      <c r="B1811" s="16"/>
      <c r="C1811" s="91">
        <v>2013</v>
      </c>
      <c r="D1811" s="91" t="str">
        <f t="shared" si="26"/>
        <v>San Buenaventura 2013</v>
      </c>
      <c r="E1811" s="91" t="s">
        <v>1307</v>
      </c>
      <c r="F1811" s="363" t="s">
        <v>1307</v>
      </c>
      <c r="G1811" s="91" t="s">
        <v>1307</v>
      </c>
      <c r="H1811" s="91" t="s">
        <v>1307</v>
      </c>
      <c r="I1811" s="90"/>
      <c r="J1811" s="91" t="s">
        <v>1307</v>
      </c>
      <c r="K1811" s="363" t="s">
        <v>1307</v>
      </c>
      <c r="L1811" s="91" t="s">
        <v>1307</v>
      </c>
      <c r="M1811" s="91" t="s">
        <v>1307</v>
      </c>
      <c r="N1811" s="90"/>
      <c r="O1811" s="91" t="s">
        <v>1307</v>
      </c>
      <c r="P1811" s="91" t="s">
        <v>1307</v>
      </c>
      <c r="Q1811" s="90"/>
      <c r="R1811" s="91" t="s">
        <v>1307</v>
      </c>
      <c r="S1811" s="91" t="s">
        <v>1307</v>
      </c>
      <c r="T1811" s="90" t="s">
        <v>1307</v>
      </c>
      <c r="U1811" s="91" t="s">
        <v>1307</v>
      </c>
      <c r="V1811" s="91" t="s">
        <v>1307</v>
      </c>
    </row>
    <row r="1812" spans="1:22">
      <c r="A1812" s="92" t="s">
        <v>1926</v>
      </c>
      <c r="B1812" s="16" t="e">
        <f>VLOOKUP(A1812,'Planning Periods'!$E$2:$N$540,10,FALSE)</f>
        <v>#N/A</v>
      </c>
      <c r="C1812" s="91">
        <v>2014</v>
      </c>
      <c r="D1812" s="91" t="str">
        <f t="shared" si="26"/>
        <v>San Buenaventura 2014</v>
      </c>
      <c r="E1812" s="91">
        <v>861</v>
      </c>
      <c r="F1812" s="363">
        <v>28</v>
      </c>
      <c r="G1812" s="91">
        <v>28</v>
      </c>
      <c r="H1812" s="91">
        <v>0</v>
      </c>
      <c r="I1812" s="90"/>
      <c r="J1812" s="91">
        <v>591</v>
      </c>
      <c r="K1812" s="363">
        <v>0</v>
      </c>
      <c r="L1812" s="91">
        <v>0</v>
      </c>
      <c r="M1812" s="91">
        <v>0</v>
      </c>
      <c r="N1812" s="90"/>
      <c r="O1812" s="91">
        <v>673</v>
      </c>
      <c r="P1812" s="91">
        <v>2</v>
      </c>
      <c r="Q1812" s="90"/>
      <c r="R1812" s="91">
        <v>1529</v>
      </c>
      <c r="S1812" s="91">
        <v>89</v>
      </c>
      <c r="T1812" s="90">
        <v>0</v>
      </c>
      <c r="U1812" s="91">
        <v>3654</v>
      </c>
      <c r="V1812" s="91">
        <v>119</v>
      </c>
    </row>
    <row r="1813" spans="1:22">
      <c r="A1813" s="92" t="s">
        <v>1926</v>
      </c>
      <c r="B1813" s="16" t="e">
        <f>VLOOKUP(A1813,'Planning Periods'!$E$2:$N$540,10,FALSE)</f>
        <v>#N/A</v>
      </c>
      <c r="C1813" s="91">
        <v>2015</v>
      </c>
      <c r="D1813" s="91" t="str">
        <f t="shared" si="26"/>
        <v>San Buenaventura 2015</v>
      </c>
      <c r="E1813" s="91">
        <v>861</v>
      </c>
      <c r="F1813" s="363">
        <v>49</v>
      </c>
      <c r="G1813" s="91">
        <v>49</v>
      </c>
      <c r="H1813" s="91">
        <v>0</v>
      </c>
      <c r="I1813" s="90"/>
      <c r="J1813" s="91">
        <v>591</v>
      </c>
      <c r="K1813" s="363">
        <v>0</v>
      </c>
      <c r="L1813" s="91">
        <v>0</v>
      </c>
      <c r="M1813" s="91">
        <v>0</v>
      </c>
      <c r="N1813" s="90"/>
      <c r="O1813" s="91">
        <v>673</v>
      </c>
      <c r="P1813" s="91">
        <v>41</v>
      </c>
      <c r="Q1813" s="90"/>
      <c r="R1813" s="91">
        <v>1529</v>
      </c>
      <c r="S1813" s="91">
        <v>55</v>
      </c>
      <c r="T1813" s="90">
        <v>0</v>
      </c>
      <c r="U1813" s="91">
        <v>3654</v>
      </c>
      <c r="V1813" s="91">
        <v>145</v>
      </c>
    </row>
    <row r="1814" spans="1:22">
      <c r="A1814" s="92" t="s">
        <v>1926</v>
      </c>
      <c r="B1814" s="16" t="e">
        <f>VLOOKUP(A1814,'Planning Periods'!$E$2:$N$540,10,FALSE)</f>
        <v>#N/A</v>
      </c>
      <c r="C1814" s="91">
        <v>2016</v>
      </c>
      <c r="D1814" s="91" t="str">
        <f t="shared" si="26"/>
        <v>San Buenaventura 2016</v>
      </c>
      <c r="E1814" s="91">
        <v>861</v>
      </c>
      <c r="F1814" s="363">
        <v>0</v>
      </c>
      <c r="G1814" s="91">
        <v>0</v>
      </c>
      <c r="H1814" s="91">
        <v>0</v>
      </c>
      <c r="I1814" s="90"/>
      <c r="J1814" s="91">
        <v>591</v>
      </c>
      <c r="K1814" s="363">
        <v>12</v>
      </c>
      <c r="L1814" s="91">
        <v>12</v>
      </c>
      <c r="M1814" s="91">
        <v>0</v>
      </c>
      <c r="N1814" s="90"/>
      <c r="O1814" s="91">
        <v>673</v>
      </c>
      <c r="P1814" s="91">
        <v>0</v>
      </c>
      <c r="Q1814" s="90"/>
      <c r="R1814" s="91">
        <v>1529</v>
      </c>
      <c r="S1814" s="91">
        <v>223</v>
      </c>
      <c r="T1814" s="90">
        <v>0</v>
      </c>
      <c r="U1814" s="91">
        <v>3654</v>
      </c>
      <c r="V1814" s="91">
        <v>235</v>
      </c>
    </row>
    <row r="1815" spans="1:22">
      <c r="A1815" s="92" t="s">
        <v>1926</v>
      </c>
      <c r="B1815" s="16" t="e">
        <f>VLOOKUP(A1815,'Planning Periods'!$E$2:$N$540,10,FALSE)</f>
        <v>#N/A</v>
      </c>
      <c r="C1815" s="91">
        <v>2017</v>
      </c>
      <c r="D1815" s="91" t="str">
        <f t="shared" si="26"/>
        <v>San Buenaventura 2017</v>
      </c>
      <c r="E1815" s="91">
        <v>861</v>
      </c>
      <c r="F1815" s="363">
        <v>36</v>
      </c>
      <c r="G1815" s="91">
        <v>36</v>
      </c>
      <c r="H1815" s="91">
        <v>0</v>
      </c>
      <c r="I1815" s="90"/>
      <c r="J1815" s="91">
        <v>591</v>
      </c>
      <c r="K1815" s="363">
        <v>34</v>
      </c>
      <c r="L1815" s="91">
        <v>34</v>
      </c>
      <c r="M1815" s="91">
        <v>0</v>
      </c>
      <c r="N1815" s="90"/>
      <c r="O1815" s="91">
        <v>673</v>
      </c>
      <c r="P1815" s="91">
        <v>19</v>
      </c>
      <c r="Q1815" s="90"/>
      <c r="R1815" s="91">
        <v>1529</v>
      </c>
      <c r="S1815" s="91">
        <v>646</v>
      </c>
      <c r="T1815" s="90">
        <v>0</v>
      </c>
      <c r="U1815" s="91">
        <v>3654</v>
      </c>
      <c r="V1815" s="91">
        <v>735</v>
      </c>
    </row>
    <row r="1816" spans="1:22">
      <c r="A1816" s="92" t="s">
        <v>960</v>
      </c>
      <c r="B1816" s="16" t="str">
        <f>VLOOKUP(A1816,'Planning Periods'!$E$2:$N$540,10,FALSE)</f>
        <v>01/31/2023 - 01/31/2031</v>
      </c>
      <c r="C1816" s="91">
        <v>2014</v>
      </c>
      <c r="D1816" s="91" t="str">
        <f t="shared" si="26"/>
        <v>San Carlos 2014</v>
      </c>
      <c r="E1816" s="91" t="s">
        <v>1307</v>
      </c>
      <c r="F1816" s="363" t="s">
        <v>1307</v>
      </c>
      <c r="G1816" s="91" t="s">
        <v>1307</v>
      </c>
      <c r="H1816" s="91" t="s">
        <v>1307</v>
      </c>
      <c r="I1816" s="90"/>
      <c r="J1816" s="91" t="s">
        <v>1307</v>
      </c>
      <c r="K1816" s="363" t="s">
        <v>1307</v>
      </c>
      <c r="L1816" s="91" t="s">
        <v>1307</v>
      </c>
      <c r="M1816" s="91" t="s">
        <v>1307</v>
      </c>
      <c r="N1816" s="90"/>
      <c r="O1816" s="91" t="s">
        <v>1307</v>
      </c>
      <c r="P1816" s="91" t="s">
        <v>1307</v>
      </c>
      <c r="Q1816" s="90"/>
      <c r="R1816" s="91" t="s">
        <v>1307</v>
      </c>
      <c r="S1816" s="91" t="s">
        <v>1307</v>
      </c>
      <c r="T1816" s="90" t="s">
        <v>1307</v>
      </c>
      <c r="U1816" s="91" t="s">
        <v>1307</v>
      </c>
      <c r="V1816" s="91" t="s">
        <v>1307</v>
      </c>
    </row>
    <row r="1817" spans="1:22">
      <c r="A1817" s="92" t="s">
        <v>960</v>
      </c>
      <c r="B1817" s="16" t="str">
        <f>VLOOKUP(A1817,'Planning Periods'!$E$2:$N$540,10,FALSE)</f>
        <v>01/31/2023 - 01/31/2031</v>
      </c>
      <c r="C1817" s="91">
        <v>2015</v>
      </c>
      <c r="D1817" s="91" t="str">
        <f t="shared" si="26"/>
        <v>San Carlos 2015</v>
      </c>
      <c r="E1817" s="91" t="s">
        <v>1307</v>
      </c>
      <c r="F1817" s="363" t="s">
        <v>1307</v>
      </c>
      <c r="G1817" s="91" t="s">
        <v>1307</v>
      </c>
      <c r="H1817" s="91" t="s">
        <v>1307</v>
      </c>
      <c r="I1817" s="90"/>
      <c r="J1817" s="91" t="s">
        <v>1307</v>
      </c>
      <c r="K1817" s="363" t="s">
        <v>1307</v>
      </c>
      <c r="L1817" s="91" t="s">
        <v>1307</v>
      </c>
      <c r="M1817" s="91" t="s">
        <v>1307</v>
      </c>
      <c r="N1817" s="90"/>
      <c r="O1817" s="91" t="s">
        <v>1307</v>
      </c>
      <c r="P1817" s="91" t="s">
        <v>1307</v>
      </c>
      <c r="Q1817" s="90"/>
      <c r="R1817" s="91" t="s">
        <v>1307</v>
      </c>
      <c r="S1817" s="91" t="s">
        <v>1307</v>
      </c>
      <c r="T1817" s="90" t="s">
        <v>1307</v>
      </c>
      <c r="U1817" s="91" t="s">
        <v>1307</v>
      </c>
      <c r="V1817" s="91" t="s">
        <v>1307</v>
      </c>
    </row>
    <row r="1818" spans="1:22">
      <c r="A1818" s="92" t="s">
        <v>960</v>
      </c>
      <c r="B1818" s="16" t="str">
        <f>VLOOKUP(A1818,'Planning Periods'!$E$2:$N$540,10,FALSE)</f>
        <v>01/31/2023 - 01/31/2031</v>
      </c>
      <c r="C1818" s="91">
        <v>2016</v>
      </c>
      <c r="D1818" s="91" t="str">
        <f t="shared" si="26"/>
        <v>San Carlos 2016</v>
      </c>
      <c r="E1818" s="91">
        <v>195</v>
      </c>
      <c r="F1818" s="363">
        <v>4</v>
      </c>
      <c r="G1818" s="91">
        <v>4</v>
      </c>
      <c r="H1818" s="91">
        <v>0</v>
      </c>
      <c r="I1818" s="90"/>
      <c r="J1818" s="91">
        <v>107</v>
      </c>
      <c r="K1818" s="363">
        <v>13</v>
      </c>
      <c r="L1818" s="91">
        <v>13</v>
      </c>
      <c r="M1818" s="91">
        <v>0</v>
      </c>
      <c r="N1818" s="90"/>
      <c r="O1818" s="91">
        <v>111</v>
      </c>
      <c r="P1818" s="91">
        <v>10</v>
      </c>
      <c r="Q1818" s="90"/>
      <c r="R1818" s="91">
        <v>183</v>
      </c>
      <c r="S1818" s="91">
        <v>358</v>
      </c>
      <c r="T1818" s="90">
        <v>0</v>
      </c>
      <c r="U1818" s="91">
        <v>596</v>
      </c>
      <c r="V1818" s="91">
        <v>385</v>
      </c>
    </row>
    <row r="1819" spans="1:22">
      <c r="A1819" s="92" t="s">
        <v>960</v>
      </c>
      <c r="B1819" s="16" t="str">
        <f>VLOOKUP(A1819,'Planning Periods'!$E$2:$N$540,10,FALSE)</f>
        <v>01/31/2023 - 01/31/2031</v>
      </c>
      <c r="C1819" s="91">
        <v>2017</v>
      </c>
      <c r="D1819" s="91" t="str">
        <f t="shared" si="26"/>
        <v>San Carlos 2017</v>
      </c>
      <c r="E1819" s="91">
        <v>195</v>
      </c>
      <c r="F1819" s="363">
        <v>1</v>
      </c>
      <c r="G1819" s="91">
        <v>1</v>
      </c>
      <c r="H1819" s="91">
        <v>0</v>
      </c>
      <c r="I1819" s="90"/>
      <c r="J1819" s="91">
        <v>107</v>
      </c>
      <c r="K1819" s="363">
        <v>0</v>
      </c>
      <c r="L1819" s="91">
        <v>0</v>
      </c>
      <c r="M1819" s="91">
        <v>0</v>
      </c>
      <c r="N1819" s="90"/>
      <c r="O1819" s="91">
        <v>111</v>
      </c>
      <c r="P1819" s="91">
        <v>1</v>
      </c>
      <c r="Q1819" s="90"/>
      <c r="R1819" s="91">
        <v>183</v>
      </c>
      <c r="S1819" s="91">
        <v>44</v>
      </c>
      <c r="T1819" s="90">
        <v>0</v>
      </c>
      <c r="U1819" s="91">
        <v>596</v>
      </c>
      <c r="V1819" s="91">
        <v>46</v>
      </c>
    </row>
    <row r="1820" spans="1:22">
      <c r="A1820" s="92" t="s">
        <v>971</v>
      </c>
      <c r="B1820" s="16"/>
      <c r="C1820" s="91">
        <v>2013</v>
      </c>
      <c r="D1820" s="91" t="str">
        <f t="shared" si="26"/>
        <v>San Clemente 2013</v>
      </c>
      <c r="E1820" s="91" t="s">
        <v>1307</v>
      </c>
      <c r="F1820" s="363" t="s">
        <v>1307</v>
      </c>
      <c r="G1820" s="91" t="s">
        <v>1307</v>
      </c>
      <c r="H1820" s="91" t="s">
        <v>1307</v>
      </c>
      <c r="I1820" s="90"/>
      <c r="J1820" s="91" t="s">
        <v>1307</v>
      </c>
      <c r="K1820" s="363" t="s">
        <v>1307</v>
      </c>
      <c r="L1820" s="91" t="s">
        <v>1307</v>
      </c>
      <c r="M1820" s="91" t="s">
        <v>1307</v>
      </c>
      <c r="N1820" s="90"/>
      <c r="O1820" s="91" t="s">
        <v>1307</v>
      </c>
      <c r="P1820" s="91" t="s">
        <v>1307</v>
      </c>
      <c r="Q1820" s="90"/>
      <c r="R1820" s="91" t="s">
        <v>1307</v>
      </c>
      <c r="S1820" s="91" t="s">
        <v>1307</v>
      </c>
      <c r="T1820" s="90" t="s">
        <v>1307</v>
      </c>
      <c r="U1820" s="91" t="s">
        <v>1307</v>
      </c>
      <c r="V1820" s="91" t="s">
        <v>1307</v>
      </c>
    </row>
    <row r="1821" spans="1:22">
      <c r="A1821" s="92" t="s">
        <v>971</v>
      </c>
      <c r="B1821" s="16" t="str">
        <f>VLOOKUP(A1821,'Planning Periods'!$E$2:$N$540,10,FALSE)</f>
        <v>10/15/2021 - 10/15/2029</v>
      </c>
      <c r="C1821" s="91">
        <v>2014</v>
      </c>
      <c r="D1821" s="91" t="str">
        <f t="shared" si="26"/>
        <v>San Clemente 2014</v>
      </c>
      <c r="E1821" s="91">
        <v>134</v>
      </c>
      <c r="F1821" s="363">
        <v>65</v>
      </c>
      <c r="G1821" s="91">
        <v>65</v>
      </c>
      <c r="H1821" s="91">
        <v>0</v>
      </c>
      <c r="I1821" s="90"/>
      <c r="J1821" s="91">
        <v>95</v>
      </c>
      <c r="K1821" s="363">
        <v>28</v>
      </c>
      <c r="L1821" s="91">
        <v>28</v>
      </c>
      <c r="M1821" s="91">
        <v>0</v>
      </c>
      <c r="N1821" s="90"/>
      <c r="O1821" s="91">
        <v>108</v>
      </c>
      <c r="P1821" s="91">
        <v>2</v>
      </c>
      <c r="Q1821" s="90"/>
      <c r="R1821" s="91">
        <v>244</v>
      </c>
      <c r="S1821" s="91">
        <v>84</v>
      </c>
      <c r="T1821" s="90">
        <v>0</v>
      </c>
      <c r="U1821" s="91">
        <v>581</v>
      </c>
      <c r="V1821" s="91">
        <v>179</v>
      </c>
    </row>
    <row r="1822" spans="1:22">
      <c r="A1822" s="92" t="s">
        <v>971</v>
      </c>
      <c r="B1822" s="16" t="str">
        <f>VLOOKUP(A1822,'Planning Periods'!$E$2:$N$540,10,FALSE)</f>
        <v>10/15/2021 - 10/15/2029</v>
      </c>
      <c r="C1822" s="91">
        <v>2015</v>
      </c>
      <c r="D1822" s="91" t="str">
        <f t="shared" si="26"/>
        <v>San Clemente 2015</v>
      </c>
      <c r="E1822" s="91">
        <v>134</v>
      </c>
      <c r="F1822" s="363">
        <v>0</v>
      </c>
      <c r="G1822" s="91">
        <v>0</v>
      </c>
      <c r="H1822" s="91">
        <v>0</v>
      </c>
      <c r="I1822" s="90"/>
      <c r="J1822" s="91">
        <v>95</v>
      </c>
      <c r="K1822" s="363">
        <v>0</v>
      </c>
      <c r="L1822" s="91">
        <v>0</v>
      </c>
      <c r="M1822" s="91">
        <v>0</v>
      </c>
      <c r="N1822" s="90"/>
      <c r="O1822" s="91">
        <v>108</v>
      </c>
      <c r="P1822" s="91">
        <v>1</v>
      </c>
      <c r="Q1822" s="90"/>
      <c r="R1822" s="91">
        <v>244</v>
      </c>
      <c r="S1822" s="91">
        <v>129</v>
      </c>
      <c r="T1822" s="90">
        <v>0</v>
      </c>
      <c r="U1822" s="91">
        <v>581</v>
      </c>
      <c r="V1822" s="91">
        <v>130</v>
      </c>
    </row>
    <row r="1823" spans="1:22">
      <c r="A1823" s="92" t="s">
        <v>971</v>
      </c>
      <c r="B1823" s="16" t="str">
        <f>VLOOKUP(A1823,'Planning Periods'!$E$2:$N$540,10,FALSE)</f>
        <v>10/15/2021 - 10/15/2029</v>
      </c>
      <c r="C1823" s="91">
        <v>2016</v>
      </c>
      <c r="D1823" s="91" t="str">
        <f t="shared" si="26"/>
        <v>San Clemente 2016</v>
      </c>
      <c r="E1823" s="91">
        <v>134</v>
      </c>
      <c r="F1823" s="363">
        <v>0</v>
      </c>
      <c r="G1823" s="91">
        <v>0</v>
      </c>
      <c r="H1823" s="91">
        <v>0</v>
      </c>
      <c r="I1823" s="90"/>
      <c r="J1823" s="91">
        <v>95</v>
      </c>
      <c r="K1823" s="363">
        <v>0</v>
      </c>
      <c r="L1823" s="91">
        <v>0</v>
      </c>
      <c r="M1823" s="91">
        <v>0</v>
      </c>
      <c r="N1823" s="90"/>
      <c r="O1823" s="91">
        <v>108</v>
      </c>
      <c r="P1823" s="91">
        <v>0</v>
      </c>
      <c r="Q1823" s="90"/>
      <c r="R1823" s="91">
        <v>244</v>
      </c>
      <c r="S1823" s="91">
        <v>107</v>
      </c>
      <c r="T1823" s="90">
        <v>0</v>
      </c>
      <c r="U1823" s="91">
        <v>581</v>
      </c>
      <c r="V1823" s="91">
        <v>107</v>
      </c>
    </row>
    <row r="1824" spans="1:22">
      <c r="A1824" s="92" t="s">
        <v>971</v>
      </c>
      <c r="B1824" s="16" t="str">
        <f>VLOOKUP(A1824,'Planning Periods'!$E$2:$N$540,10,FALSE)</f>
        <v>10/15/2021 - 10/15/2029</v>
      </c>
      <c r="C1824" s="91">
        <v>2017</v>
      </c>
      <c r="D1824" s="91" t="str">
        <f t="shared" si="26"/>
        <v>San Clemente 2017</v>
      </c>
      <c r="E1824" s="91">
        <v>134</v>
      </c>
      <c r="F1824" s="363">
        <v>0</v>
      </c>
      <c r="G1824" s="91">
        <v>0</v>
      </c>
      <c r="H1824" s="91">
        <v>0</v>
      </c>
      <c r="I1824" s="90"/>
      <c r="J1824" s="91">
        <v>95</v>
      </c>
      <c r="K1824" s="363">
        <v>0</v>
      </c>
      <c r="L1824" s="91">
        <v>0</v>
      </c>
      <c r="M1824" s="91">
        <v>0</v>
      </c>
      <c r="N1824" s="90"/>
      <c r="O1824" s="91">
        <v>108</v>
      </c>
      <c r="P1824" s="91">
        <v>4</v>
      </c>
      <c r="Q1824" s="90"/>
      <c r="R1824" s="91">
        <v>244</v>
      </c>
      <c r="S1824" s="91">
        <v>96</v>
      </c>
      <c r="T1824" s="90">
        <v>0</v>
      </c>
      <c r="U1824" s="91">
        <v>581</v>
      </c>
      <c r="V1824" s="91">
        <v>100</v>
      </c>
    </row>
    <row r="1825" spans="1:22">
      <c r="A1825" s="92" t="s">
        <v>769</v>
      </c>
      <c r="B1825" s="16" t="str">
        <f>VLOOKUP(A1825,'Planning Periods'!$E$2:$N$540,10,FALSE)</f>
        <v>04/30/2021 - 04/30/2029</v>
      </c>
      <c r="C1825" s="91">
        <v>2013</v>
      </c>
      <c r="D1825" s="91" t="str">
        <f t="shared" si="26"/>
        <v>San Diego 2013</v>
      </c>
      <c r="E1825" s="91">
        <v>21977</v>
      </c>
      <c r="F1825" s="363">
        <v>609</v>
      </c>
      <c r="G1825" s="91">
        <v>609</v>
      </c>
      <c r="H1825" s="91">
        <v>0</v>
      </c>
      <c r="I1825" s="90"/>
      <c r="J1825" s="91">
        <v>16703</v>
      </c>
      <c r="K1825" s="363">
        <v>915</v>
      </c>
      <c r="L1825" s="91">
        <v>915</v>
      </c>
      <c r="M1825" s="91">
        <v>0</v>
      </c>
      <c r="N1825" s="90"/>
      <c r="O1825" s="91">
        <v>15462</v>
      </c>
      <c r="P1825" s="91">
        <v>0</v>
      </c>
      <c r="Q1825" s="90"/>
      <c r="R1825" s="91">
        <v>33954</v>
      </c>
      <c r="S1825" s="91">
        <v>7665</v>
      </c>
      <c r="T1825" s="90">
        <v>0</v>
      </c>
      <c r="U1825" s="91">
        <v>88096</v>
      </c>
      <c r="V1825" s="91">
        <v>9189</v>
      </c>
    </row>
    <row r="1826" spans="1:22">
      <c r="A1826" s="92" t="s">
        <v>769</v>
      </c>
      <c r="B1826" s="16" t="str">
        <f>VLOOKUP(A1826,'Planning Periods'!$E$2:$N$540,10,FALSE)</f>
        <v>04/30/2021 - 04/30/2029</v>
      </c>
      <c r="C1826" s="91">
        <v>2014</v>
      </c>
      <c r="D1826" s="91" t="str">
        <f t="shared" si="26"/>
        <v>San Diego 2014</v>
      </c>
      <c r="E1826" s="91">
        <v>21977</v>
      </c>
      <c r="F1826" s="363">
        <v>229</v>
      </c>
      <c r="G1826" s="91">
        <v>229</v>
      </c>
      <c r="H1826" s="91">
        <v>0</v>
      </c>
      <c r="I1826" s="90"/>
      <c r="J1826" s="91">
        <v>16703</v>
      </c>
      <c r="K1826" s="363">
        <v>184</v>
      </c>
      <c r="L1826" s="91">
        <v>184</v>
      </c>
      <c r="M1826" s="91">
        <v>0</v>
      </c>
      <c r="N1826" s="90"/>
      <c r="O1826" s="91">
        <v>15462</v>
      </c>
      <c r="P1826" s="91">
        <v>4</v>
      </c>
      <c r="Q1826" s="90"/>
      <c r="R1826" s="91">
        <v>33954</v>
      </c>
      <c r="S1826" s="91">
        <v>1991</v>
      </c>
      <c r="T1826" s="90">
        <v>0</v>
      </c>
      <c r="U1826" s="91">
        <v>88096</v>
      </c>
      <c r="V1826" s="91">
        <v>2408</v>
      </c>
    </row>
    <row r="1827" spans="1:22">
      <c r="A1827" s="92" t="s">
        <v>769</v>
      </c>
      <c r="B1827" s="16" t="str">
        <f>VLOOKUP(A1827,'Planning Periods'!$E$2:$N$540,10,FALSE)</f>
        <v>04/30/2021 - 04/30/2029</v>
      </c>
      <c r="C1827" s="91">
        <v>2015</v>
      </c>
      <c r="D1827" s="91" t="str">
        <f t="shared" si="26"/>
        <v>San Diego 2015</v>
      </c>
      <c r="E1827" s="91">
        <v>21977</v>
      </c>
      <c r="F1827" s="363">
        <v>265</v>
      </c>
      <c r="G1827" s="91">
        <v>265</v>
      </c>
      <c r="H1827" s="91">
        <v>0</v>
      </c>
      <c r="I1827" s="90"/>
      <c r="J1827" s="91">
        <v>16703</v>
      </c>
      <c r="K1827" s="363">
        <v>446</v>
      </c>
      <c r="L1827" s="91">
        <v>446</v>
      </c>
      <c r="M1827" s="91">
        <v>0</v>
      </c>
      <c r="N1827" s="90"/>
      <c r="O1827" s="91">
        <v>15462</v>
      </c>
      <c r="P1827" s="91">
        <v>0</v>
      </c>
      <c r="Q1827" s="90"/>
      <c r="R1827" s="91">
        <v>33954</v>
      </c>
      <c r="S1827" s="91">
        <v>4221</v>
      </c>
      <c r="T1827" s="90">
        <v>0</v>
      </c>
      <c r="U1827" s="91">
        <v>88096</v>
      </c>
      <c r="V1827" s="91">
        <v>4932</v>
      </c>
    </row>
    <row r="1828" spans="1:22">
      <c r="A1828" s="92" t="s">
        <v>769</v>
      </c>
      <c r="B1828" s="16" t="str">
        <f>VLOOKUP(A1828,'Planning Periods'!$E$2:$N$540,10,FALSE)</f>
        <v>04/30/2021 - 04/30/2029</v>
      </c>
      <c r="C1828" s="91">
        <v>2016</v>
      </c>
      <c r="D1828" s="91" t="str">
        <f t="shared" si="26"/>
        <v>San Diego 2016</v>
      </c>
      <c r="E1828" s="91">
        <v>21977</v>
      </c>
      <c r="F1828" s="363">
        <v>103</v>
      </c>
      <c r="G1828" s="91">
        <v>103</v>
      </c>
      <c r="H1828" s="91">
        <v>0</v>
      </c>
      <c r="I1828" s="90"/>
      <c r="J1828" s="91">
        <v>16703</v>
      </c>
      <c r="K1828" s="363">
        <v>253</v>
      </c>
      <c r="L1828" s="91">
        <v>253</v>
      </c>
      <c r="M1828" s="91">
        <v>0</v>
      </c>
      <c r="N1828" s="90"/>
      <c r="O1828" s="91">
        <v>15462</v>
      </c>
      <c r="P1828" s="91">
        <v>0</v>
      </c>
      <c r="Q1828" s="90"/>
      <c r="R1828" s="91">
        <v>33954</v>
      </c>
      <c r="S1828" s="91">
        <v>7028</v>
      </c>
      <c r="T1828" s="90">
        <v>0</v>
      </c>
      <c r="U1828" s="91">
        <v>88096</v>
      </c>
      <c r="V1828" s="91">
        <v>7384</v>
      </c>
    </row>
    <row r="1829" spans="1:22">
      <c r="A1829" s="92" t="s">
        <v>769</v>
      </c>
      <c r="B1829" s="16" t="str">
        <f>VLOOKUP(A1829,'Planning Periods'!$E$2:$N$540,10,FALSE)</f>
        <v>04/30/2021 - 04/30/2029</v>
      </c>
      <c r="C1829" s="91">
        <v>2017</v>
      </c>
      <c r="D1829" s="91" t="str">
        <f t="shared" si="26"/>
        <v>San Diego 2017</v>
      </c>
      <c r="E1829" s="91">
        <v>21977</v>
      </c>
      <c r="F1829" s="363">
        <v>324</v>
      </c>
      <c r="G1829" s="91">
        <v>324</v>
      </c>
      <c r="H1829" s="91">
        <v>0</v>
      </c>
      <c r="I1829" s="90"/>
      <c r="J1829" s="91">
        <v>16703</v>
      </c>
      <c r="K1829" s="363">
        <v>301</v>
      </c>
      <c r="L1829" s="91">
        <v>295</v>
      </c>
      <c r="M1829" s="91">
        <v>6</v>
      </c>
      <c r="N1829" s="90"/>
      <c r="O1829" s="91">
        <v>15462</v>
      </c>
      <c r="P1829" s="91">
        <v>0</v>
      </c>
      <c r="Q1829" s="90"/>
      <c r="R1829" s="91">
        <v>33954</v>
      </c>
      <c r="S1829" s="91">
        <v>4395</v>
      </c>
      <c r="T1829" s="90">
        <v>6</v>
      </c>
      <c r="U1829" s="91">
        <v>88096</v>
      </c>
      <c r="V1829" s="91">
        <v>5020</v>
      </c>
    </row>
    <row r="1830" spans="1:22">
      <c r="A1830" s="92" t="s">
        <v>914</v>
      </c>
      <c r="B1830" s="16" t="str">
        <f>VLOOKUP(A1830,'Planning Periods'!$E$2:$N$540,10,FALSE)</f>
        <v>04/30/2021 - 04/30/2029</v>
      </c>
      <c r="C1830" s="91">
        <v>2013</v>
      </c>
      <c r="D1830" s="91" t="str">
        <f t="shared" si="26"/>
        <v>San Diego County - Unincorporated 2013</v>
      </c>
      <c r="E1830" s="91">
        <v>2085</v>
      </c>
      <c r="F1830" s="363">
        <v>23</v>
      </c>
      <c r="G1830" s="91">
        <v>23</v>
      </c>
      <c r="H1830" s="91">
        <v>0</v>
      </c>
      <c r="I1830" s="90"/>
      <c r="J1830" s="91">
        <v>1585</v>
      </c>
      <c r="K1830" s="363">
        <v>145</v>
      </c>
      <c r="L1830" s="91">
        <v>145</v>
      </c>
      <c r="M1830" s="91">
        <v>0</v>
      </c>
      <c r="N1830" s="90"/>
      <c r="O1830" s="91">
        <v>5864</v>
      </c>
      <c r="P1830" s="91">
        <v>200</v>
      </c>
      <c r="Q1830" s="90"/>
      <c r="R1830" s="91">
        <v>12878</v>
      </c>
      <c r="S1830" s="91">
        <v>1225</v>
      </c>
      <c r="T1830" s="90">
        <v>0</v>
      </c>
      <c r="U1830" s="91">
        <v>22412</v>
      </c>
      <c r="V1830" s="91">
        <v>1593</v>
      </c>
    </row>
    <row r="1831" spans="1:22">
      <c r="A1831" s="92" t="s">
        <v>914</v>
      </c>
      <c r="B1831" s="16" t="str">
        <f>VLOOKUP(A1831,'Planning Periods'!$E$2:$N$540,10,FALSE)</f>
        <v>04/30/2021 - 04/30/2029</v>
      </c>
      <c r="C1831" s="91">
        <v>2014</v>
      </c>
      <c r="D1831" s="91" t="str">
        <f t="shared" si="26"/>
        <v>San Diego County - Unincorporated 2014</v>
      </c>
      <c r="E1831" s="91">
        <v>2085</v>
      </c>
      <c r="F1831" s="363">
        <v>0</v>
      </c>
      <c r="G1831" s="91">
        <v>0</v>
      </c>
      <c r="H1831" s="91">
        <v>0</v>
      </c>
      <c r="I1831" s="90"/>
      <c r="J1831" s="91">
        <v>1585</v>
      </c>
      <c r="K1831" s="363">
        <v>27</v>
      </c>
      <c r="L1831" s="91">
        <v>27</v>
      </c>
      <c r="M1831" s="91">
        <v>0</v>
      </c>
      <c r="N1831" s="90"/>
      <c r="O1831" s="91">
        <v>5864</v>
      </c>
      <c r="P1831" s="91">
        <v>114</v>
      </c>
      <c r="Q1831" s="90"/>
      <c r="R1831" s="91">
        <v>12878</v>
      </c>
      <c r="S1831" s="91">
        <v>576</v>
      </c>
      <c r="T1831" s="90">
        <v>0</v>
      </c>
      <c r="U1831" s="91">
        <v>22412</v>
      </c>
      <c r="V1831" s="91">
        <v>717</v>
      </c>
    </row>
    <row r="1832" spans="1:22">
      <c r="A1832" s="92" t="s">
        <v>914</v>
      </c>
      <c r="B1832" s="16" t="str">
        <f>VLOOKUP(A1832,'Planning Periods'!$E$2:$N$540,10,FALSE)</f>
        <v>04/30/2021 - 04/30/2029</v>
      </c>
      <c r="C1832" s="91">
        <v>2015</v>
      </c>
      <c r="D1832" s="91" t="str">
        <f t="shared" ref="D1832:D1898" si="27">CONCATENATE(A1832," ",C1832)</f>
        <v>San Diego County - Unincorporated 2015</v>
      </c>
      <c r="E1832" s="91">
        <v>2085</v>
      </c>
      <c r="F1832" s="363">
        <v>2</v>
      </c>
      <c r="G1832" s="91">
        <v>2</v>
      </c>
      <c r="H1832" s="91">
        <v>0</v>
      </c>
      <c r="I1832" s="90"/>
      <c r="J1832" s="91">
        <v>1585</v>
      </c>
      <c r="K1832" s="363">
        <v>24</v>
      </c>
      <c r="L1832" s="91">
        <v>24</v>
      </c>
      <c r="M1832" s="91">
        <v>0</v>
      </c>
      <c r="N1832" s="90"/>
      <c r="O1832" s="91">
        <v>5864</v>
      </c>
      <c r="P1832" s="91">
        <v>228</v>
      </c>
      <c r="Q1832" s="90"/>
      <c r="R1832" s="91">
        <v>12878</v>
      </c>
      <c r="S1832" s="91">
        <v>613</v>
      </c>
      <c r="T1832" s="90">
        <v>0</v>
      </c>
      <c r="U1832" s="91">
        <v>22412</v>
      </c>
      <c r="V1832" s="91">
        <v>867</v>
      </c>
    </row>
    <row r="1833" spans="1:22">
      <c r="A1833" s="92" t="s">
        <v>914</v>
      </c>
      <c r="B1833" s="16" t="str">
        <f>VLOOKUP(A1833,'Planning Periods'!$E$2:$N$540,10,FALSE)</f>
        <v>04/30/2021 - 04/30/2029</v>
      </c>
      <c r="C1833" s="91">
        <v>2016</v>
      </c>
      <c r="D1833" s="91" t="str">
        <f t="shared" si="27"/>
        <v>San Diego County - Unincorporated 2016</v>
      </c>
      <c r="E1833" s="91">
        <v>2085</v>
      </c>
      <c r="F1833" s="363">
        <v>0</v>
      </c>
      <c r="G1833" s="91">
        <v>0</v>
      </c>
      <c r="H1833" s="91">
        <v>0</v>
      </c>
      <c r="I1833" s="90"/>
      <c r="J1833" s="91">
        <v>1585</v>
      </c>
      <c r="K1833" s="363">
        <v>24</v>
      </c>
      <c r="L1833" s="91">
        <v>24</v>
      </c>
      <c r="M1833" s="91">
        <v>0</v>
      </c>
      <c r="N1833" s="90"/>
      <c r="O1833" s="91">
        <v>5864</v>
      </c>
      <c r="P1833" s="91">
        <v>177</v>
      </c>
      <c r="Q1833" s="90"/>
      <c r="R1833" s="91">
        <v>12878</v>
      </c>
      <c r="S1833" s="91">
        <v>381</v>
      </c>
      <c r="T1833" s="90">
        <v>0</v>
      </c>
      <c r="U1833" s="91">
        <v>22412</v>
      </c>
      <c r="V1833" s="91">
        <v>582</v>
      </c>
    </row>
    <row r="1834" spans="1:22">
      <c r="A1834" s="92" t="s">
        <v>914</v>
      </c>
      <c r="B1834" s="16" t="str">
        <f>VLOOKUP(A1834,'Planning Periods'!$E$2:$N$540,10,FALSE)</f>
        <v>04/30/2021 - 04/30/2029</v>
      </c>
      <c r="C1834" s="91">
        <v>2017</v>
      </c>
      <c r="D1834" s="91" t="str">
        <f t="shared" si="27"/>
        <v>San Diego County - Unincorporated 2017</v>
      </c>
      <c r="E1834" s="91">
        <v>2085</v>
      </c>
      <c r="F1834" s="363">
        <v>0</v>
      </c>
      <c r="G1834" s="91">
        <v>0</v>
      </c>
      <c r="H1834" s="91">
        <v>0</v>
      </c>
      <c r="I1834" s="90"/>
      <c r="J1834" s="91">
        <v>1585</v>
      </c>
      <c r="K1834" s="363">
        <v>52</v>
      </c>
      <c r="L1834" s="91">
        <v>0</v>
      </c>
      <c r="M1834" s="91">
        <v>52</v>
      </c>
      <c r="N1834" s="90"/>
      <c r="O1834" s="91">
        <v>5864</v>
      </c>
      <c r="P1834" s="91">
        <v>71</v>
      </c>
      <c r="Q1834" s="90"/>
      <c r="R1834" s="91">
        <v>12878</v>
      </c>
      <c r="S1834" s="91">
        <v>532</v>
      </c>
      <c r="T1834" s="90">
        <v>52</v>
      </c>
      <c r="U1834" s="91">
        <v>22412</v>
      </c>
      <c r="V1834" s="91">
        <v>655</v>
      </c>
    </row>
    <row r="1835" spans="1:22">
      <c r="A1835" s="92" t="s">
        <v>985</v>
      </c>
      <c r="B1835" s="16"/>
      <c r="C1835" s="91">
        <v>2013</v>
      </c>
      <c r="D1835" s="91" t="str">
        <f t="shared" si="27"/>
        <v>San Dimas 2013</v>
      </c>
      <c r="E1835" s="91" t="s">
        <v>1307</v>
      </c>
      <c r="F1835" s="363" t="s">
        <v>1307</v>
      </c>
      <c r="G1835" s="91" t="s">
        <v>1307</v>
      </c>
      <c r="H1835" s="91" t="s">
        <v>1307</v>
      </c>
      <c r="I1835" s="90"/>
      <c r="J1835" s="91" t="s">
        <v>1307</v>
      </c>
      <c r="K1835" s="363" t="s">
        <v>1307</v>
      </c>
      <c r="L1835" s="91" t="s">
        <v>1307</v>
      </c>
      <c r="M1835" s="91" t="s">
        <v>1307</v>
      </c>
      <c r="N1835" s="90"/>
      <c r="O1835" s="91" t="s">
        <v>1307</v>
      </c>
      <c r="P1835" s="91" t="s">
        <v>1307</v>
      </c>
      <c r="Q1835" s="90"/>
      <c r="R1835" s="91" t="s">
        <v>1307</v>
      </c>
      <c r="S1835" s="91" t="s">
        <v>1307</v>
      </c>
      <c r="T1835" s="90" t="s">
        <v>1307</v>
      </c>
      <c r="U1835" s="91" t="s">
        <v>1307</v>
      </c>
      <c r="V1835" s="91" t="s">
        <v>1307</v>
      </c>
    </row>
    <row r="1836" spans="1:22">
      <c r="A1836" s="92" t="s">
        <v>985</v>
      </c>
      <c r="B1836" s="16" t="str">
        <f>VLOOKUP(A1836,'Planning Periods'!$E$2:$N$540,10,FALSE)</f>
        <v>10/15/2021 - 10/15/2029</v>
      </c>
      <c r="C1836" s="91">
        <v>2014</v>
      </c>
      <c r="D1836" s="91" t="str">
        <f t="shared" si="27"/>
        <v>San Dimas 2014</v>
      </c>
      <c r="E1836" s="91">
        <v>121</v>
      </c>
      <c r="F1836" s="363">
        <v>0</v>
      </c>
      <c r="G1836" s="91">
        <v>0</v>
      </c>
      <c r="H1836" s="91">
        <v>0</v>
      </c>
      <c r="I1836" s="90"/>
      <c r="J1836" s="91">
        <v>72</v>
      </c>
      <c r="K1836" s="363">
        <v>0</v>
      </c>
      <c r="L1836" s="91">
        <v>0</v>
      </c>
      <c r="M1836" s="91">
        <v>0</v>
      </c>
      <c r="N1836" s="90"/>
      <c r="O1836" s="91">
        <v>77</v>
      </c>
      <c r="P1836" s="91">
        <v>0</v>
      </c>
      <c r="Q1836" s="90"/>
      <c r="R1836" s="91">
        <v>193</v>
      </c>
      <c r="S1836" s="91">
        <v>3</v>
      </c>
      <c r="T1836" s="90">
        <v>0</v>
      </c>
      <c r="U1836" s="91">
        <v>463</v>
      </c>
      <c r="V1836" s="91">
        <v>3</v>
      </c>
    </row>
    <row r="1837" spans="1:22">
      <c r="A1837" s="92" t="s">
        <v>985</v>
      </c>
      <c r="B1837" s="16" t="str">
        <f>VLOOKUP(A1837,'Planning Periods'!$E$2:$N$540,10,FALSE)</f>
        <v>10/15/2021 - 10/15/2029</v>
      </c>
      <c r="C1837" s="91">
        <v>2015</v>
      </c>
      <c r="D1837" s="91" t="str">
        <f t="shared" si="27"/>
        <v>San Dimas 2015</v>
      </c>
      <c r="E1837" s="91">
        <v>121</v>
      </c>
      <c r="F1837" s="363">
        <v>0</v>
      </c>
      <c r="G1837" s="91">
        <v>0</v>
      </c>
      <c r="H1837" s="91">
        <v>0</v>
      </c>
      <c r="I1837" s="90"/>
      <c r="J1837" s="91">
        <v>72</v>
      </c>
      <c r="K1837" s="363">
        <v>0</v>
      </c>
      <c r="L1837" s="91">
        <v>0</v>
      </c>
      <c r="M1837" s="91">
        <v>0</v>
      </c>
      <c r="N1837" s="90"/>
      <c r="O1837" s="91">
        <v>77</v>
      </c>
      <c r="P1837" s="91">
        <v>0</v>
      </c>
      <c r="Q1837" s="90"/>
      <c r="R1837" s="91">
        <v>193</v>
      </c>
      <c r="S1837" s="91">
        <v>7</v>
      </c>
      <c r="T1837" s="90">
        <v>0</v>
      </c>
      <c r="U1837" s="91">
        <v>463</v>
      </c>
      <c r="V1837" s="91">
        <v>7</v>
      </c>
    </row>
    <row r="1838" spans="1:22">
      <c r="A1838" s="92" t="s">
        <v>985</v>
      </c>
      <c r="B1838" s="16" t="str">
        <f>VLOOKUP(A1838,'Planning Periods'!$E$2:$N$540,10,FALSE)</f>
        <v>10/15/2021 - 10/15/2029</v>
      </c>
      <c r="C1838" s="91">
        <v>2016</v>
      </c>
      <c r="D1838" s="91" t="str">
        <f t="shared" si="27"/>
        <v>San Dimas 2016</v>
      </c>
      <c r="E1838" s="91">
        <v>121</v>
      </c>
      <c r="F1838" s="363">
        <v>0</v>
      </c>
      <c r="G1838" s="91">
        <v>0</v>
      </c>
      <c r="H1838" s="91">
        <v>0</v>
      </c>
      <c r="I1838" s="90"/>
      <c r="J1838" s="91">
        <v>72</v>
      </c>
      <c r="K1838" s="363">
        <v>0</v>
      </c>
      <c r="L1838" s="91">
        <v>0</v>
      </c>
      <c r="M1838" s="91">
        <v>0</v>
      </c>
      <c r="N1838" s="90"/>
      <c r="O1838" s="91">
        <v>77</v>
      </c>
      <c r="P1838" s="91">
        <v>0</v>
      </c>
      <c r="Q1838" s="90"/>
      <c r="R1838" s="91">
        <v>193</v>
      </c>
      <c r="S1838" s="91">
        <v>18</v>
      </c>
      <c r="T1838" s="90">
        <v>0</v>
      </c>
      <c r="U1838" s="91">
        <v>463</v>
      </c>
      <c r="V1838" s="91">
        <v>18</v>
      </c>
    </row>
    <row r="1839" spans="1:22">
      <c r="A1839" s="92" t="s">
        <v>985</v>
      </c>
      <c r="B1839" s="16" t="str">
        <f>VLOOKUP(A1839,'Planning Periods'!$E$2:$N$540,10,FALSE)</f>
        <v>10/15/2021 - 10/15/2029</v>
      </c>
      <c r="C1839" s="91">
        <v>2017</v>
      </c>
      <c r="D1839" s="91" t="str">
        <f t="shared" si="27"/>
        <v>San Dimas 2017</v>
      </c>
      <c r="E1839" s="91">
        <v>121</v>
      </c>
      <c r="F1839" s="363">
        <v>0</v>
      </c>
      <c r="G1839" s="91">
        <v>0</v>
      </c>
      <c r="H1839" s="91">
        <v>0</v>
      </c>
      <c r="I1839" s="90"/>
      <c r="J1839" s="91">
        <v>72</v>
      </c>
      <c r="K1839" s="363">
        <v>0</v>
      </c>
      <c r="L1839" s="91">
        <v>0</v>
      </c>
      <c r="M1839" s="91">
        <v>0</v>
      </c>
      <c r="N1839" s="90"/>
      <c r="O1839" s="91">
        <v>77</v>
      </c>
      <c r="P1839" s="91">
        <v>0</v>
      </c>
      <c r="Q1839" s="90"/>
      <c r="R1839" s="91">
        <v>193</v>
      </c>
      <c r="S1839" s="91">
        <v>7</v>
      </c>
      <c r="T1839" s="90">
        <v>0</v>
      </c>
      <c r="U1839" s="91">
        <v>463</v>
      </c>
      <c r="V1839" s="91">
        <v>7</v>
      </c>
    </row>
    <row r="1840" spans="1:22">
      <c r="A1840" s="92" t="s">
        <v>980</v>
      </c>
      <c r="B1840" s="16"/>
      <c r="C1840" s="91">
        <v>2013</v>
      </c>
      <c r="D1840" s="91" t="str">
        <f t="shared" si="27"/>
        <v>San Fernando 2013</v>
      </c>
      <c r="E1840" s="91" t="s">
        <v>1307</v>
      </c>
      <c r="F1840" s="363" t="s">
        <v>1307</v>
      </c>
      <c r="G1840" s="91" t="s">
        <v>1307</v>
      </c>
      <c r="H1840" s="91" t="s">
        <v>1307</v>
      </c>
      <c r="I1840" s="90"/>
      <c r="J1840" s="91" t="s">
        <v>1307</v>
      </c>
      <c r="K1840" s="363" t="s">
        <v>1307</v>
      </c>
      <c r="L1840" s="91" t="s">
        <v>1307</v>
      </c>
      <c r="M1840" s="91" t="s">
        <v>1307</v>
      </c>
      <c r="N1840" s="90"/>
      <c r="O1840" s="91" t="s">
        <v>1307</v>
      </c>
      <c r="P1840" s="91" t="s">
        <v>1307</v>
      </c>
      <c r="Q1840" s="90"/>
      <c r="R1840" s="91" t="s">
        <v>1307</v>
      </c>
      <c r="S1840" s="91" t="s">
        <v>1307</v>
      </c>
      <c r="T1840" s="90" t="s">
        <v>1307</v>
      </c>
      <c r="U1840" s="91" t="s">
        <v>1307</v>
      </c>
      <c r="V1840" s="91" t="s">
        <v>1307</v>
      </c>
    </row>
    <row r="1841" spans="1:22">
      <c r="A1841" s="92" t="s">
        <v>980</v>
      </c>
      <c r="B1841" s="16" t="str">
        <f>VLOOKUP(A1841,'Planning Periods'!$E$2:$N$540,10,FALSE)</f>
        <v>10/15/2021 - 10/15/2029</v>
      </c>
      <c r="C1841" s="91">
        <v>2014</v>
      </c>
      <c r="D1841" s="91" t="str">
        <f t="shared" si="27"/>
        <v>San Fernando 2014</v>
      </c>
      <c r="E1841" s="91">
        <v>55</v>
      </c>
      <c r="F1841" s="363">
        <v>28</v>
      </c>
      <c r="G1841" s="91">
        <v>28</v>
      </c>
      <c r="H1841" s="91">
        <v>0</v>
      </c>
      <c r="I1841" s="90"/>
      <c r="J1841" s="91">
        <v>32</v>
      </c>
      <c r="K1841" s="363">
        <v>4</v>
      </c>
      <c r="L1841" s="91">
        <v>4</v>
      </c>
      <c r="M1841" s="91">
        <v>0</v>
      </c>
      <c r="N1841" s="90"/>
      <c r="O1841" s="91">
        <v>35</v>
      </c>
      <c r="P1841" s="91">
        <v>0</v>
      </c>
      <c r="Q1841" s="90"/>
      <c r="R1841" s="91">
        <v>95</v>
      </c>
      <c r="S1841" s="91">
        <v>27</v>
      </c>
      <c r="T1841" s="90">
        <v>0</v>
      </c>
      <c r="U1841" s="91">
        <v>217</v>
      </c>
      <c r="V1841" s="91">
        <v>59</v>
      </c>
    </row>
    <row r="1842" spans="1:22">
      <c r="A1842" s="92" t="s">
        <v>980</v>
      </c>
      <c r="B1842" s="16" t="str">
        <f>VLOOKUP(A1842,'Planning Periods'!$E$2:$N$540,10,FALSE)</f>
        <v>10/15/2021 - 10/15/2029</v>
      </c>
      <c r="C1842" s="91">
        <v>2015</v>
      </c>
      <c r="D1842" s="91" t="str">
        <f t="shared" si="27"/>
        <v>San Fernando 2015</v>
      </c>
      <c r="E1842" s="91">
        <v>55</v>
      </c>
      <c r="F1842" s="363">
        <v>0</v>
      </c>
      <c r="G1842" s="91">
        <v>0</v>
      </c>
      <c r="H1842" s="91">
        <v>0</v>
      </c>
      <c r="I1842" s="90"/>
      <c r="J1842" s="91">
        <v>32</v>
      </c>
      <c r="K1842" s="363">
        <v>5</v>
      </c>
      <c r="L1842" s="91">
        <v>0</v>
      </c>
      <c r="M1842" s="91">
        <v>5</v>
      </c>
      <c r="N1842" s="90"/>
      <c r="O1842" s="91">
        <v>35</v>
      </c>
      <c r="P1842" s="91">
        <v>0</v>
      </c>
      <c r="Q1842" s="90"/>
      <c r="R1842" s="91">
        <v>95</v>
      </c>
      <c r="S1842" s="91">
        <v>0</v>
      </c>
      <c r="T1842" s="90">
        <v>5</v>
      </c>
      <c r="U1842" s="91">
        <v>217</v>
      </c>
      <c r="V1842" s="91">
        <v>5</v>
      </c>
    </row>
    <row r="1843" spans="1:22">
      <c r="A1843" s="92" t="s">
        <v>980</v>
      </c>
      <c r="B1843" s="16" t="str">
        <f>VLOOKUP(A1843,'Planning Periods'!$E$2:$N$540,10,FALSE)</f>
        <v>10/15/2021 - 10/15/2029</v>
      </c>
      <c r="C1843" s="91">
        <v>2016</v>
      </c>
      <c r="D1843" s="91" t="str">
        <f t="shared" si="27"/>
        <v>San Fernando 2016</v>
      </c>
      <c r="E1843" s="91">
        <v>55</v>
      </c>
      <c r="F1843" s="363">
        <v>0</v>
      </c>
      <c r="G1843" s="91">
        <v>0</v>
      </c>
      <c r="H1843" s="91">
        <v>0</v>
      </c>
      <c r="I1843" s="90"/>
      <c r="J1843" s="91">
        <v>32</v>
      </c>
      <c r="K1843" s="363">
        <v>5</v>
      </c>
      <c r="L1843" s="91">
        <v>0</v>
      </c>
      <c r="M1843" s="91">
        <v>5</v>
      </c>
      <c r="N1843" s="90"/>
      <c r="O1843" s="91">
        <v>35</v>
      </c>
      <c r="P1843" s="91">
        <v>0</v>
      </c>
      <c r="Q1843" s="90"/>
      <c r="R1843" s="91">
        <v>95</v>
      </c>
      <c r="S1843" s="91">
        <v>9</v>
      </c>
      <c r="T1843" s="90">
        <v>5</v>
      </c>
      <c r="U1843" s="91">
        <v>217</v>
      </c>
      <c r="V1843" s="91">
        <v>14</v>
      </c>
    </row>
    <row r="1844" spans="1:22">
      <c r="A1844" s="92" t="s">
        <v>980</v>
      </c>
      <c r="B1844" s="16" t="str">
        <f>VLOOKUP(A1844,'Planning Periods'!$E$2:$N$540,10,FALSE)</f>
        <v>10/15/2021 - 10/15/2029</v>
      </c>
      <c r="C1844" s="91">
        <v>2017</v>
      </c>
      <c r="D1844" s="91" t="str">
        <f t="shared" si="27"/>
        <v>San Fernando 2017</v>
      </c>
      <c r="E1844" s="91">
        <v>55</v>
      </c>
      <c r="F1844" s="363">
        <v>0</v>
      </c>
      <c r="G1844" s="91">
        <v>0</v>
      </c>
      <c r="H1844" s="91">
        <v>0</v>
      </c>
      <c r="I1844" s="90"/>
      <c r="J1844" s="91">
        <v>32</v>
      </c>
      <c r="K1844" s="363">
        <v>24</v>
      </c>
      <c r="L1844" s="91">
        <v>0</v>
      </c>
      <c r="M1844" s="91">
        <v>24</v>
      </c>
      <c r="N1844" s="90"/>
      <c r="O1844" s="91">
        <v>35</v>
      </c>
      <c r="P1844" s="91">
        <v>3</v>
      </c>
      <c r="Q1844" s="90"/>
      <c r="R1844" s="91">
        <v>95</v>
      </c>
      <c r="S1844" s="91">
        <v>2</v>
      </c>
      <c r="T1844" s="90">
        <v>24</v>
      </c>
      <c r="U1844" s="91">
        <v>217</v>
      </c>
      <c r="V1844" s="91">
        <v>29</v>
      </c>
    </row>
    <row r="1845" spans="1:22">
      <c r="A1845" s="92" t="s">
        <v>973</v>
      </c>
      <c r="B1845" s="16" t="str">
        <f>VLOOKUP(A1845,'Planning Periods'!$E$2:$N$540,10,FALSE)</f>
        <v>01/31/2023 - 01/31/2031</v>
      </c>
      <c r="C1845" s="91">
        <v>2014</v>
      </c>
      <c r="D1845" s="91" t="str">
        <f t="shared" si="27"/>
        <v>San Francisco 2014</v>
      </c>
      <c r="E1845" s="91">
        <v>6234</v>
      </c>
      <c r="F1845" s="363">
        <v>552</v>
      </c>
      <c r="G1845" s="91">
        <v>552</v>
      </c>
      <c r="H1845" s="91">
        <v>0</v>
      </c>
      <c r="I1845" s="90"/>
      <c r="J1845" s="91">
        <v>4639</v>
      </c>
      <c r="K1845" s="363">
        <v>377</v>
      </c>
      <c r="L1845" s="91">
        <v>377</v>
      </c>
      <c r="M1845" s="91">
        <v>0</v>
      </c>
      <c r="N1845" s="90"/>
      <c r="O1845" s="91">
        <v>5460</v>
      </c>
      <c r="P1845" s="91">
        <v>77</v>
      </c>
      <c r="Q1845" s="90"/>
      <c r="R1845" s="91">
        <v>12536</v>
      </c>
      <c r="S1845" s="91">
        <v>2430</v>
      </c>
      <c r="T1845" s="90">
        <v>0</v>
      </c>
      <c r="U1845" s="91">
        <v>28869</v>
      </c>
      <c r="V1845" s="91">
        <v>3436</v>
      </c>
    </row>
    <row r="1846" spans="1:22">
      <c r="A1846" s="92" t="s">
        <v>973</v>
      </c>
      <c r="B1846" s="16" t="str">
        <f>VLOOKUP(A1846,'Planning Periods'!$E$2:$N$540,10,FALSE)</f>
        <v>01/31/2023 - 01/31/2031</v>
      </c>
      <c r="C1846" s="91">
        <v>2015</v>
      </c>
      <c r="D1846" s="91" t="str">
        <f t="shared" si="27"/>
        <v>San Francisco 2015</v>
      </c>
      <c r="E1846" s="91">
        <v>6234</v>
      </c>
      <c r="F1846" s="363">
        <v>429</v>
      </c>
      <c r="G1846" s="91">
        <v>429</v>
      </c>
      <c r="H1846" s="91">
        <v>0</v>
      </c>
      <c r="I1846" s="90"/>
      <c r="J1846" s="91">
        <v>4639</v>
      </c>
      <c r="K1846" s="363">
        <v>179</v>
      </c>
      <c r="L1846" s="91">
        <v>179</v>
      </c>
      <c r="M1846" s="91">
        <v>0</v>
      </c>
      <c r="N1846" s="90"/>
      <c r="O1846" s="91">
        <v>5460</v>
      </c>
      <c r="P1846" s="91">
        <v>113</v>
      </c>
      <c r="Q1846" s="90"/>
      <c r="R1846" s="91">
        <v>12536</v>
      </c>
      <c r="S1846" s="91">
        <v>2874</v>
      </c>
      <c r="T1846" s="90">
        <v>0</v>
      </c>
      <c r="U1846" s="91">
        <v>28869</v>
      </c>
      <c r="V1846" s="91">
        <v>3595</v>
      </c>
    </row>
    <row r="1847" spans="1:22">
      <c r="A1847" s="92" t="s">
        <v>973</v>
      </c>
      <c r="B1847" s="16" t="str">
        <f>VLOOKUP(A1847,'Planning Periods'!$E$2:$N$540,10,FALSE)</f>
        <v>01/31/2023 - 01/31/2031</v>
      </c>
      <c r="C1847" s="91">
        <v>2016</v>
      </c>
      <c r="D1847" s="91" t="str">
        <f t="shared" si="27"/>
        <v>San Francisco 2016</v>
      </c>
      <c r="E1847" s="91">
        <v>6234</v>
      </c>
      <c r="F1847" s="363">
        <v>410</v>
      </c>
      <c r="G1847" s="91">
        <v>410</v>
      </c>
      <c r="H1847" s="91">
        <v>0</v>
      </c>
      <c r="I1847" s="90"/>
      <c r="J1847" s="91">
        <v>4639</v>
      </c>
      <c r="K1847" s="363">
        <v>353</v>
      </c>
      <c r="L1847" s="91">
        <v>353</v>
      </c>
      <c r="M1847" s="91">
        <v>0</v>
      </c>
      <c r="N1847" s="90"/>
      <c r="O1847" s="91">
        <v>5460</v>
      </c>
      <c r="P1847" s="91">
        <v>333</v>
      </c>
      <c r="Q1847" s="90"/>
      <c r="R1847" s="91">
        <v>12536</v>
      </c>
      <c r="S1847" s="91">
        <v>3604</v>
      </c>
      <c r="T1847" s="90">
        <v>0</v>
      </c>
      <c r="U1847" s="91">
        <v>28869</v>
      </c>
      <c r="V1847" s="91">
        <v>4700</v>
      </c>
    </row>
    <row r="1848" spans="1:22">
      <c r="A1848" s="92" t="s">
        <v>973</v>
      </c>
      <c r="B1848" s="16" t="str">
        <f>VLOOKUP(A1848,'Planning Periods'!$E$2:$N$540,10,FALSE)</f>
        <v>01/31/2023 - 01/31/2031</v>
      </c>
      <c r="C1848" s="91">
        <v>2017</v>
      </c>
      <c r="D1848" s="91" t="str">
        <f t="shared" si="27"/>
        <v>San Francisco 2017</v>
      </c>
      <c r="E1848" s="91">
        <v>6234</v>
      </c>
      <c r="F1848" s="363">
        <v>468</v>
      </c>
      <c r="G1848" s="91">
        <v>468</v>
      </c>
      <c r="H1848" s="91">
        <v>0</v>
      </c>
      <c r="I1848" s="90"/>
      <c r="J1848" s="91">
        <v>4639</v>
      </c>
      <c r="K1848" s="363">
        <v>427</v>
      </c>
      <c r="L1848" s="91">
        <v>427</v>
      </c>
      <c r="M1848" s="91">
        <v>0</v>
      </c>
      <c r="N1848" s="90"/>
      <c r="O1848" s="91">
        <v>5460</v>
      </c>
      <c r="P1848" s="91">
        <v>268</v>
      </c>
      <c r="Q1848" s="90"/>
      <c r="R1848" s="91">
        <v>12536</v>
      </c>
      <c r="S1848" s="91">
        <v>4641</v>
      </c>
      <c r="T1848" s="90">
        <v>0</v>
      </c>
      <c r="U1848" s="91">
        <v>28869</v>
      </c>
      <c r="V1848" s="91">
        <v>5804</v>
      </c>
    </row>
    <row r="1849" spans="1:22">
      <c r="A1849" s="92" t="s">
        <v>976</v>
      </c>
      <c r="B1849" s="16"/>
      <c r="C1849" s="91">
        <v>2013</v>
      </c>
      <c r="D1849" s="91" t="str">
        <f t="shared" si="27"/>
        <v>San Gabriel 2013</v>
      </c>
      <c r="E1849" s="91">
        <v>236</v>
      </c>
      <c r="F1849" s="363">
        <v>2</v>
      </c>
      <c r="G1849" s="91">
        <v>2</v>
      </c>
      <c r="H1849" s="91">
        <v>0</v>
      </c>
      <c r="I1849" s="90"/>
      <c r="J1849" s="91">
        <v>142</v>
      </c>
      <c r="K1849" s="363">
        <v>0</v>
      </c>
      <c r="L1849" s="91">
        <v>0</v>
      </c>
      <c r="M1849" s="91">
        <v>0</v>
      </c>
      <c r="N1849" s="90"/>
      <c r="O1849" s="91">
        <v>154</v>
      </c>
      <c r="P1849" s="91">
        <v>3</v>
      </c>
      <c r="Q1849" s="90"/>
      <c r="R1849" s="91">
        <v>398</v>
      </c>
      <c r="S1849" s="91">
        <v>26</v>
      </c>
      <c r="T1849" s="90">
        <v>0</v>
      </c>
      <c r="U1849" s="91">
        <v>930</v>
      </c>
      <c r="V1849" s="91">
        <v>31</v>
      </c>
    </row>
    <row r="1850" spans="1:22">
      <c r="A1850" s="92" t="s">
        <v>976</v>
      </c>
      <c r="B1850" s="16" t="str">
        <f>VLOOKUP(A1850,'Planning Periods'!$E$2:$N$540,10,FALSE)</f>
        <v>10/15/2021 - 10/15/2029</v>
      </c>
      <c r="C1850" s="91">
        <v>2014</v>
      </c>
      <c r="D1850" s="91" t="str">
        <f t="shared" si="27"/>
        <v>San Gabriel 2014</v>
      </c>
      <c r="E1850" s="91">
        <v>236</v>
      </c>
      <c r="F1850" s="363">
        <v>0</v>
      </c>
      <c r="G1850" s="91">
        <v>0</v>
      </c>
      <c r="H1850" s="91">
        <v>0</v>
      </c>
      <c r="I1850" s="90"/>
      <c r="J1850" s="91">
        <v>142</v>
      </c>
      <c r="K1850" s="363">
        <v>0</v>
      </c>
      <c r="L1850" s="91">
        <v>0</v>
      </c>
      <c r="M1850" s="91">
        <v>0</v>
      </c>
      <c r="N1850" s="90"/>
      <c r="O1850" s="91">
        <v>154</v>
      </c>
      <c r="P1850" s="91">
        <v>6</v>
      </c>
      <c r="Q1850" s="90"/>
      <c r="R1850" s="91">
        <v>398</v>
      </c>
      <c r="S1850" s="91">
        <v>18</v>
      </c>
      <c r="T1850" s="90">
        <v>0</v>
      </c>
      <c r="U1850" s="91">
        <v>930</v>
      </c>
      <c r="V1850" s="91">
        <v>24</v>
      </c>
    </row>
    <row r="1851" spans="1:22">
      <c r="A1851" s="92" t="s">
        <v>976</v>
      </c>
      <c r="B1851" s="16" t="str">
        <f>VLOOKUP(A1851,'Planning Periods'!$E$2:$N$540,10,FALSE)</f>
        <v>10/15/2021 - 10/15/2029</v>
      </c>
      <c r="C1851" s="91">
        <v>2015</v>
      </c>
      <c r="D1851" s="91" t="str">
        <f t="shared" si="27"/>
        <v>San Gabriel 2015</v>
      </c>
      <c r="E1851" s="91">
        <v>236</v>
      </c>
      <c r="F1851" s="363">
        <v>1</v>
      </c>
      <c r="G1851" s="91">
        <v>0</v>
      </c>
      <c r="H1851" s="91">
        <v>1</v>
      </c>
      <c r="I1851" s="90"/>
      <c r="J1851" s="91">
        <v>142</v>
      </c>
      <c r="K1851" s="363">
        <v>0</v>
      </c>
      <c r="L1851" s="91">
        <v>0</v>
      </c>
      <c r="M1851" s="91">
        <v>0</v>
      </c>
      <c r="N1851" s="90"/>
      <c r="O1851" s="91">
        <v>154</v>
      </c>
      <c r="P1851" s="91">
        <v>54</v>
      </c>
      <c r="Q1851" s="90"/>
      <c r="R1851" s="91">
        <v>398</v>
      </c>
      <c r="S1851" s="91">
        <v>63</v>
      </c>
      <c r="T1851" s="90">
        <v>0</v>
      </c>
      <c r="U1851" s="91">
        <v>930</v>
      </c>
      <c r="V1851" s="91">
        <v>118</v>
      </c>
    </row>
    <row r="1852" spans="1:22">
      <c r="A1852" s="92" t="s">
        <v>976</v>
      </c>
      <c r="B1852" s="16" t="str">
        <f>VLOOKUP(A1852,'Planning Periods'!$E$2:$N$540,10,FALSE)</f>
        <v>10/15/2021 - 10/15/2029</v>
      </c>
      <c r="C1852" s="91">
        <v>2016</v>
      </c>
      <c r="D1852" s="91" t="str">
        <f t="shared" si="27"/>
        <v>San Gabriel 2016</v>
      </c>
      <c r="E1852" s="91">
        <v>236</v>
      </c>
      <c r="F1852" s="363">
        <v>0</v>
      </c>
      <c r="G1852" s="91">
        <v>0</v>
      </c>
      <c r="H1852" s="91">
        <v>0</v>
      </c>
      <c r="I1852" s="90"/>
      <c r="J1852" s="91">
        <v>142</v>
      </c>
      <c r="K1852" s="363">
        <v>2</v>
      </c>
      <c r="L1852" s="91">
        <v>0</v>
      </c>
      <c r="M1852" s="91">
        <v>2</v>
      </c>
      <c r="N1852" s="90"/>
      <c r="O1852" s="91">
        <v>154</v>
      </c>
      <c r="P1852" s="91">
        <v>31</v>
      </c>
      <c r="Q1852" s="90"/>
      <c r="R1852" s="91">
        <v>398</v>
      </c>
      <c r="S1852" s="91">
        <v>37</v>
      </c>
      <c r="T1852" s="90">
        <v>2</v>
      </c>
      <c r="U1852" s="91">
        <v>930</v>
      </c>
      <c r="V1852" s="91">
        <v>70</v>
      </c>
    </row>
    <row r="1853" spans="1:22">
      <c r="A1853" s="92" t="s">
        <v>976</v>
      </c>
      <c r="B1853" s="16" t="str">
        <f>VLOOKUP(A1853,'Planning Periods'!$E$2:$N$540,10,FALSE)</f>
        <v>10/15/2021 - 10/15/2029</v>
      </c>
      <c r="C1853" s="91">
        <v>2017</v>
      </c>
      <c r="D1853" s="91" t="str">
        <f t="shared" si="27"/>
        <v>San Gabriel 2017</v>
      </c>
      <c r="E1853" s="91">
        <v>236</v>
      </c>
      <c r="F1853" s="363">
        <v>0</v>
      </c>
      <c r="G1853" s="91">
        <v>0</v>
      </c>
      <c r="H1853" s="91">
        <v>0</v>
      </c>
      <c r="I1853" s="90"/>
      <c r="J1853" s="91">
        <v>142</v>
      </c>
      <c r="K1853" s="363">
        <v>0</v>
      </c>
      <c r="L1853" s="91">
        <v>0</v>
      </c>
      <c r="M1853" s="91">
        <v>0</v>
      </c>
      <c r="N1853" s="90"/>
      <c r="O1853" s="91">
        <v>154</v>
      </c>
      <c r="P1853" s="91">
        <v>2</v>
      </c>
      <c r="Q1853" s="90"/>
      <c r="R1853" s="91">
        <v>398</v>
      </c>
      <c r="S1853" s="91">
        <v>102</v>
      </c>
      <c r="T1853" s="90">
        <v>0</v>
      </c>
      <c r="U1853" s="91">
        <v>930</v>
      </c>
      <c r="V1853" s="91">
        <v>104</v>
      </c>
    </row>
    <row r="1854" spans="1:22">
      <c r="A1854" s="92" t="s">
        <v>978</v>
      </c>
      <c r="B1854" s="16"/>
      <c r="C1854" s="91">
        <v>2013</v>
      </c>
      <c r="D1854" s="91" t="str">
        <f t="shared" si="27"/>
        <v>San Jacinto 2013</v>
      </c>
      <c r="E1854" s="91" t="s">
        <v>1307</v>
      </c>
      <c r="F1854" s="363" t="s">
        <v>1307</v>
      </c>
      <c r="G1854" s="91" t="s">
        <v>1307</v>
      </c>
      <c r="H1854" s="91" t="s">
        <v>1307</v>
      </c>
      <c r="I1854" s="90"/>
      <c r="J1854" s="91" t="s">
        <v>1307</v>
      </c>
      <c r="K1854" s="363" t="s">
        <v>1307</v>
      </c>
      <c r="L1854" s="91" t="s">
        <v>1307</v>
      </c>
      <c r="M1854" s="91" t="s">
        <v>1307</v>
      </c>
      <c r="N1854" s="90"/>
      <c r="O1854" s="91" t="s">
        <v>1307</v>
      </c>
      <c r="P1854" s="91" t="s">
        <v>1307</v>
      </c>
      <c r="Q1854" s="90"/>
      <c r="R1854" s="91" t="s">
        <v>1307</v>
      </c>
      <c r="S1854" s="91" t="s">
        <v>1307</v>
      </c>
      <c r="T1854" s="90" t="s">
        <v>1307</v>
      </c>
      <c r="U1854" s="91" t="s">
        <v>1307</v>
      </c>
      <c r="V1854" s="91" t="s">
        <v>1307</v>
      </c>
    </row>
    <row r="1855" spans="1:22">
      <c r="A1855" s="92" t="s">
        <v>978</v>
      </c>
      <c r="B1855" s="16" t="str">
        <f>VLOOKUP(A1855,'Planning Periods'!$E$2:$N$540,10,FALSE)</f>
        <v>10/15/2021 - 10/15/2029</v>
      </c>
      <c r="C1855" s="91">
        <v>2014</v>
      </c>
      <c r="D1855" s="91" t="str">
        <f t="shared" si="27"/>
        <v>San Jacinto 2014</v>
      </c>
      <c r="E1855" s="91">
        <v>562</v>
      </c>
      <c r="F1855" s="363">
        <v>0</v>
      </c>
      <c r="G1855" s="91">
        <v>0</v>
      </c>
      <c r="H1855" s="91">
        <v>0</v>
      </c>
      <c r="I1855" s="90"/>
      <c r="J1855" s="91">
        <v>394</v>
      </c>
      <c r="K1855" s="363">
        <v>0</v>
      </c>
      <c r="L1855" s="91">
        <v>0</v>
      </c>
      <c r="M1855" s="91">
        <v>0</v>
      </c>
      <c r="N1855" s="90"/>
      <c r="O1855" s="91">
        <v>441</v>
      </c>
      <c r="P1855" s="91">
        <v>8</v>
      </c>
      <c r="Q1855" s="90"/>
      <c r="R1855" s="91">
        <v>1036</v>
      </c>
      <c r="S1855" s="91">
        <v>102</v>
      </c>
      <c r="T1855" s="90">
        <v>0</v>
      </c>
      <c r="U1855" s="91">
        <v>2433</v>
      </c>
      <c r="V1855" s="91">
        <v>110</v>
      </c>
    </row>
    <row r="1856" spans="1:22">
      <c r="A1856" s="92" t="s">
        <v>978</v>
      </c>
      <c r="B1856" s="16" t="str">
        <f>VLOOKUP(A1856,'Planning Periods'!$E$2:$N$540,10,FALSE)</f>
        <v>10/15/2021 - 10/15/2029</v>
      </c>
      <c r="C1856" s="91">
        <v>2015</v>
      </c>
      <c r="D1856" s="91" t="str">
        <f t="shared" si="27"/>
        <v>San Jacinto 2015</v>
      </c>
      <c r="E1856" s="91" t="s">
        <v>1307</v>
      </c>
      <c r="F1856" s="363" t="s">
        <v>1307</v>
      </c>
      <c r="G1856" s="91" t="s">
        <v>1307</v>
      </c>
      <c r="H1856" s="91" t="s">
        <v>1307</v>
      </c>
      <c r="I1856" s="90"/>
      <c r="J1856" s="91" t="s">
        <v>1307</v>
      </c>
      <c r="K1856" s="363" t="s">
        <v>1307</v>
      </c>
      <c r="L1856" s="91" t="s">
        <v>1307</v>
      </c>
      <c r="M1856" s="91" t="s">
        <v>1307</v>
      </c>
      <c r="N1856" s="90"/>
      <c r="O1856" s="91" t="s">
        <v>1307</v>
      </c>
      <c r="P1856" s="91" t="s">
        <v>1307</v>
      </c>
      <c r="Q1856" s="90"/>
      <c r="R1856" s="91" t="s">
        <v>1307</v>
      </c>
      <c r="S1856" s="91" t="s">
        <v>1307</v>
      </c>
      <c r="T1856" s="90" t="s">
        <v>1307</v>
      </c>
      <c r="U1856" s="91" t="s">
        <v>1307</v>
      </c>
      <c r="V1856" s="91" t="s">
        <v>1307</v>
      </c>
    </row>
    <row r="1857" spans="1:22">
      <c r="A1857" s="92" t="s">
        <v>978</v>
      </c>
      <c r="B1857" s="16" t="str">
        <f>VLOOKUP(A1857,'Planning Periods'!$E$2:$N$540,10,FALSE)</f>
        <v>10/15/2021 - 10/15/2029</v>
      </c>
      <c r="C1857" s="91">
        <v>2016</v>
      </c>
      <c r="D1857" s="91" t="str">
        <f t="shared" si="27"/>
        <v>San Jacinto 2016</v>
      </c>
      <c r="E1857" s="91">
        <v>562</v>
      </c>
      <c r="F1857" s="363">
        <v>0</v>
      </c>
      <c r="G1857" s="91">
        <v>0</v>
      </c>
      <c r="H1857" s="91">
        <v>0</v>
      </c>
      <c r="I1857" s="90"/>
      <c r="J1857" s="91">
        <v>394</v>
      </c>
      <c r="K1857" s="363">
        <v>0</v>
      </c>
      <c r="L1857" s="91">
        <v>0</v>
      </c>
      <c r="M1857" s="91">
        <v>0</v>
      </c>
      <c r="N1857" s="90"/>
      <c r="O1857" s="91">
        <v>441</v>
      </c>
      <c r="P1857" s="91">
        <v>0</v>
      </c>
      <c r="Q1857" s="90"/>
      <c r="R1857" s="91">
        <v>1036</v>
      </c>
      <c r="S1857" s="91">
        <v>0</v>
      </c>
      <c r="T1857" s="90">
        <v>0</v>
      </c>
      <c r="U1857" s="91">
        <v>2433</v>
      </c>
      <c r="V1857" s="91">
        <v>0</v>
      </c>
    </row>
    <row r="1858" spans="1:22">
      <c r="A1858" s="92" t="s">
        <v>978</v>
      </c>
      <c r="B1858" s="16" t="str">
        <f>VLOOKUP(A1858,'Planning Periods'!$E$2:$N$540,10,FALSE)</f>
        <v>10/15/2021 - 10/15/2029</v>
      </c>
      <c r="C1858" s="91">
        <v>2017</v>
      </c>
      <c r="D1858" s="91" t="str">
        <f t="shared" si="27"/>
        <v>San Jacinto 2017</v>
      </c>
      <c r="E1858" s="91">
        <v>562</v>
      </c>
      <c r="F1858" s="363">
        <v>0</v>
      </c>
      <c r="G1858" s="91">
        <v>0</v>
      </c>
      <c r="H1858" s="91">
        <v>0</v>
      </c>
      <c r="I1858" s="90"/>
      <c r="J1858" s="91">
        <v>394</v>
      </c>
      <c r="K1858" s="363">
        <v>0</v>
      </c>
      <c r="L1858" s="91">
        <v>0</v>
      </c>
      <c r="M1858" s="91">
        <v>0</v>
      </c>
      <c r="N1858" s="90"/>
      <c r="O1858" s="91">
        <v>441</v>
      </c>
      <c r="P1858" s="91">
        <v>0</v>
      </c>
      <c r="Q1858" s="90"/>
      <c r="R1858" s="91">
        <v>1036</v>
      </c>
      <c r="S1858" s="91">
        <v>216</v>
      </c>
      <c r="T1858" s="90">
        <v>0</v>
      </c>
      <c r="U1858" s="91">
        <v>2433</v>
      </c>
      <c r="V1858" s="91">
        <v>216</v>
      </c>
    </row>
    <row r="1859" spans="1:22">
      <c r="A1859" t="s">
        <v>932</v>
      </c>
      <c r="B1859" s="16" t="str">
        <f>VLOOKUP(A1859,'Planning Periods'!$E$2:$N$540,10,FALSE)</f>
        <v>12/31/2015 - 12/31/2023</v>
      </c>
      <c r="C1859" s="91">
        <v>2013</v>
      </c>
      <c r="D1859" s="91" t="str">
        <f t="shared" si="27"/>
        <v>San Joaquin 2013</v>
      </c>
      <c r="E1859" s="91" t="s">
        <v>1307</v>
      </c>
      <c r="F1859" s="363" t="s">
        <v>1307</v>
      </c>
      <c r="G1859" s="91" t="s">
        <v>1307</v>
      </c>
      <c r="H1859" s="91" t="s">
        <v>1307</v>
      </c>
      <c r="I1859" s="90"/>
      <c r="J1859" s="91" t="s">
        <v>1307</v>
      </c>
      <c r="K1859" s="363" t="s">
        <v>1307</v>
      </c>
      <c r="L1859" s="91" t="s">
        <v>1307</v>
      </c>
      <c r="M1859" s="91" t="s">
        <v>1307</v>
      </c>
      <c r="N1859" s="90"/>
      <c r="O1859" s="91" t="s">
        <v>1307</v>
      </c>
      <c r="P1859" s="91" t="s">
        <v>1307</v>
      </c>
      <c r="Q1859" s="90"/>
      <c r="R1859" s="91" t="s">
        <v>1307</v>
      </c>
      <c r="S1859" s="91" t="s">
        <v>1307</v>
      </c>
      <c r="T1859" s="90" t="s">
        <v>1307</v>
      </c>
      <c r="U1859" s="91" t="s">
        <v>1307</v>
      </c>
      <c r="V1859" s="91" t="s">
        <v>1307</v>
      </c>
    </row>
    <row r="1860" spans="1:22">
      <c r="A1860" t="s">
        <v>932</v>
      </c>
      <c r="B1860" s="16" t="str">
        <f>VLOOKUP(A1860,'Planning Periods'!$E$2:$N$540,10,FALSE)</f>
        <v>12/31/2015 - 12/31/2023</v>
      </c>
      <c r="C1860" s="91">
        <v>2014</v>
      </c>
      <c r="D1860" s="91" t="str">
        <f t="shared" si="27"/>
        <v>San Joaquin 2014</v>
      </c>
      <c r="E1860" s="363" t="s">
        <v>1307</v>
      </c>
      <c r="F1860" s="363" t="s">
        <v>1307</v>
      </c>
      <c r="G1860" s="363" t="s">
        <v>1307</v>
      </c>
      <c r="H1860" s="363" t="s">
        <v>1307</v>
      </c>
      <c r="I1860" s="363">
        <v>0</v>
      </c>
      <c r="J1860" s="363" t="s">
        <v>1307</v>
      </c>
      <c r="K1860" s="363" t="s">
        <v>1307</v>
      </c>
      <c r="L1860" s="363" t="s">
        <v>1307</v>
      </c>
      <c r="M1860" s="363" t="s">
        <v>1307</v>
      </c>
      <c r="N1860" s="363">
        <v>0</v>
      </c>
      <c r="O1860" s="363" t="s">
        <v>1307</v>
      </c>
      <c r="P1860" s="363" t="s">
        <v>1307</v>
      </c>
      <c r="Q1860" s="363"/>
      <c r="R1860" s="363" t="s">
        <v>1307</v>
      </c>
      <c r="S1860" s="363" t="s">
        <v>1307</v>
      </c>
      <c r="T1860" s="363" t="s">
        <v>1307</v>
      </c>
      <c r="U1860" s="363" t="s">
        <v>1307</v>
      </c>
      <c r="V1860" s="363" t="s">
        <v>1307</v>
      </c>
    </row>
    <row r="1861" spans="1:22">
      <c r="A1861" t="s">
        <v>932</v>
      </c>
      <c r="B1861" s="16" t="str">
        <f>VLOOKUP(A1861,'Planning Periods'!$E$2:$N$540,10,FALSE)</f>
        <v>12/31/2015 - 12/31/2023</v>
      </c>
      <c r="C1861" s="91">
        <v>2015</v>
      </c>
      <c r="D1861" s="91" t="str">
        <f t="shared" si="27"/>
        <v>San Joaquin 2015</v>
      </c>
      <c r="E1861" t="s">
        <v>1307</v>
      </c>
      <c r="F1861" t="s">
        <v>1307</v>
      </c>
      <c r="G1861" t="s">
        <v>1307</v>
      </c>
      <c r="H1861" t="s">
        <v>1307</v>
      </c>
      <c r="J1861" t="s">
        <v>1307</v>
      </c>
      <c r="K1861" t="s">
        <v>1307</v>
      </c>
      <c r="L1861" t="s">
        <v>1307</v>
      </c>
      <c r="M1861" t="s">
        <v>1307</v>
      </c>
      <c r="O1861" t="s">
        <v>1307</v>
      </c>
      <c r="P1861" t="s">
        <v>1307</v>
      </c>
      <c r="R1861" t="s">
        <v>1307</v>
      </c>
      <c r="S1861" t="s">
        <v>1307</v>
      </c>
      <c r="T1861" t="s">
        <v>1307</v>
      </c>
      <c r="U1861" t="s">
        <v>1307</v>
      </c>
      <c r="V1861" t="s">
        <v>1307</v>
      </c>
    </row>
    <row r="1862" spans="1:22">
      <c r="A1862" t="s">
        <v>932</v>
      </c>
      <c r="B1862" s="16" t="str">
        <f>VLOOKUP(A1862,'Planning Periods'!$E$2:$N$540,10,FALSE)</f>
        <v>12/31/2015 - 12/31/2023</v>
      </c>
      <c r="C1862" s="91">
        <v>2016</v>
      </c>
      <c r="D1862" s="91" t="str">
        <f t="shared" si="27"/>
        <v>San Joaquin 2016</v>
      </c>
      <c r="E1862" t="s">
        <v>1307</v>
      </c>
      <c r="F1862" t="s">
        <v>1307</v>
      </c>
      <c r="G1862" t="s">
        <v>1307</v>
      </c>
      <c r="H1862" t="s">
        <v>1307</v>
      </c>
      <c r="J1862" t="s">
        <v>1307</v>
      </c>
      <c r="K1862" t="s">
        <v>1307</v>
      </c>
      <c r="L1862" t="s">
        <v>1307</v>
      </c>
      <c r="M1862" t="s">
        <v>1307</v>
      </c>
      <c r="O1862" t="s">
        <v>1307</v>
      </c>
      <c r="P1862" t="s">
        <v>1307</v>
      </c>
      <c r="R1862" t="s">
        <v>1307</v>
      </c>
      <c r="S1862" t="s">
        <v>1307</v>
      </c>
      <c r="T1862" t="s">
        <v>1307</v>
      </c>
      <c r="U1862" t="s">
        <v>1307</v>
      </c>
      <c r="V1862" t="s">
        <v>1307</v>
      </c>
    </row>
    <row r="1863" spans="1:22">
      <c r="A1863" t="s">
        <v>932</v>
      </c>
      <c r="B1863" s="16" t="str">
        <f>VLOOKUP(A1863,'Planning Periods'!$E$2:$N$540,10,FALSE)</f>
        <v>12/31/2015 - 12/31/2023</v>
      </c>
      <c r="C1863" s="91">
        <v>2017</v>
      </c>
      <c r="D1863" s="91" t="str">
        <f t="shared" si="27"/>
        <v>San Joaquin 2017</v>
      </c>
      <c r="E1863" t="s">
        <v>1307</v>
      </c>
      <c r="F1863" t="s">
        <v>1307</v>
      </c>
      <c r="G1863" t="s">
        <v>1307</v>
      </c>
      <c r="H1863" t="s">
        <v>1307</v>
      </c>
      <c r="J1863" t="s">
        <v>1307</v>
      </c>
      <c r="K1863" t="s">
        <v>1307</v>
      </c>
      <c r="L1863" t="s">
        <v>1307</v>
      </c>
      <c r="M1863" t="s">
        <v>1307</v>
      </c>
      <c r="O1863" t="s">
        <v>1307</v>
      </c>
      <c r="P1863" t="s">
        <v>1307</v>
      </c>
      <c r="R1863" t="s">
        <v>1307</v>
      </c>
      <c r="S1863" t="s">
        <v>1307</v>
      </c>
      <c r="T1863" t="s">
        <v>1307</v>
      </c>
      <c r="U1863" t="s">
        <v>1307</v>
      </c>
      <c r="V1863" t="s">
        <v>1307</v>
      </c>
    </row>
    <row r="1864" spans="1:22">
      <c r="A1864" s="92" t="s">
        <v>935</v>
      </c>
      <c r="B1864" s="16" t="str">
        <f>VLOOKUP(A1864,'Planning Periods'!$E$2:$N$540,10,FALSE)</f>
        <v>12/31/2015 - 12/31/2023</v>
      </c>
      <c r="C1864" s="91">
        <v>2014</v>
      </c>
      <c r="D1864" s="91" t="str">
        <f t="shared" si="27"/>
        <v>San Joaquin County - Unincorporated 2014</v>
      </c>
      <c r="E1864" t="s">
        <v>1307</v>
      </c>
      <c r="F1864" t="s">
        <v>1307</v>
      </c>
      <c r="G1864" t="s">
        <v>1307</v>
      </c>
      <c r="H1864" t="s">
        <v>1307</v>
      </c>
      <c r="J1864" t="s">
        <v>1307</v>
      </c>
      <c r="K1864" t="s">
        <v>1307</v>
      </c>
      <c r="L1864" t="s">
        <v>1307</v>
      </c>
      <c r="M1864" t="s">
        <v>1307</v>
      </c>
      <c r="O1864" t="s">
        <v>1307</v>
      </c>
      <c r="P1864" t="s">
        <v>1307</v>
      </c>
      <c r="R1864" t="s">
        <v>1307</v>
      </c>
      <c r="S1864" t="s">
        <v>1307</v>
      </c>
      <c r="T1864" t="s">
        <v>1307</v>
      </c>
      <c r="U1864" t="s">
        <v>1307</v>
      </c>
      <c r="V1864" t="s">
        <v>1307</v>
      </c>
    </row>
    <row r="1865" spans="1:22">
      <c r="A1865" s="92" t="s">
        <v>935</v>
      </c>
      <c r="B1865" s="16" t="str">
        <f>VLOOKUP(A1865,'Planning Periods'!$E$2:$N$540,10,FALSE)</f>
        <v>12/31/2015 - 12/31/2023</v>
      </c>
      <c r="C1865" s="91">
        <v>2015</v>
      </c>
      <c r="D1865" s="91" t="str">
        <f t="shared" si="27"/>
        <v>San Joaquin County - Unincorporated 2015</v>
      </c>
      <c r="E1865" s="91">
        <v>2496</v>
      </c>
      <c r="F1865" s="363">
        <v>10</v>
      </c>
      <c r="G1865" s="91">
        <v>0</v>
      </c>
      <c r="H1865" s="91">
        <v>10</v>
      </c>
      <c r="I1865" s="90"/>
      <c r="J1865" s="91">
        <v>1727</v>
      </c>
      <c r="K1865" s="363">
        <v>56</v>
      </c>
      <c r="L1865" s="91">
        <v>10</v>
      </c>
      <c r="M1865" s="91">
        <v>46</v>
      </c>
      <c r="N1865" s="90"/>
      <c r="O1865" s="91">
        <v>1724</v>
      </c>
      <c r="P1865" s="91">
        <v>90</v>
      </c>
      <c r="Q1865" s="90"/>
      <c r="R1865" s="91">
        <v>4220</v>
      </c>
      <c r="S1865" s="91">
        <v>183</v>
      </c>
      <c r="T1865" s="90">
        <v>46</v>
      </c>
      <c r="U1865" s="91">
        <v>10167</v>
      </c>
      <c r="V1865" s="91">
        <v>339</v>
      </c>
    </row>
    <row r="1866" spans="1:22">
      <c r="A1866" s="92" t="s">
        <v>935</v>
      </c>
      <c r="B1866" s="16" t="str">
        <f>VLOOKUP(A1866,'Planning Periods'!$E$2:$N$540,10,FALSE)</f>
        <v>12/31/2015 - 12/31/2023</v>
      </c>
      <c r="C1866" s="91">
        <v>2016</v>
      </c>
      <c r="D1866" s="91" t="str">
        <f t="shared" si="27"/>
        <v>San Joaquin County - Unincorporated 2016</v>
      </c>
      <c r="E1866" s="91">
        <v>2496</v>
      </c>
      <c r="F1866" s="363">
        <v>1</v>
      </c>
      <c r="G1866" s="91">
        <v>0</v>
      </c>
      <c r="H1866" s="91">
        <v>1</v>
      </c>
      <c r="I1866" s="90"/>
      <c r="J1866" s="91">
        <v>1727</v>
      </c>
      <c r="K1866" s="363">
        <v>134</v>
      </c>
      <c r="L1866" s="91">
        <v>0</v>
      </c>
      <c r="M1866" s="91">
        <v>134</v>
      </c>
      <c r="N1866" s="90"/>
      <c r="O1866" s="91">
        <v>1724</v>
      </c>
      <c r="P1866" s="91">
        <v>96</v>
      </c>
      <c r="Q1866" s="90"/>
      <c r="R1866" s="91">
        <v>4220</v>
      </c>
      <c r="S1866" s="91">
        <v>234</v>
      </c>
      <c r="T1866" s="90">
        <v>134</v>
      </c>
      <c r="U1866" s="91">
        <v>10167</v>
      </c>
      <c r="V1866" s="91">
        <v>465</v>
      </c>
    </row>
    <row r="1867" spans="1:22">
      <c r="A1867" s="92" t="s">
        <v>935</v>
      </c>
      <c r="B1867" s="16" t="str">
        <f>VLOOKUP(A1867,'Planning Periods'!$E$2:$N$540,10,FALSE)</f>
        <v>12/31/2015 - 12/31/2023</v>
      </c>
      <c r="C1867" s="91">
        <v>2017</v>
      </c>
      <c r="D1867" s="91" t="str">
        <f t="shared" si="27"/>
        <v>San Joaquin County - Unincorporated 2017</v>
      </c>
      <c r="E1867" s="91">
        <v>2496</v>
      </c>
      <c r="F1867" s="363">
        <v>0</v>
      </c>
      <c r="G1867" s="91">
        <v>0</v>
      </c>
      <c r="H1867" s="91">
        <v>0</v>
      </c>
      <c r="I1867" s="90"/>
      <c r="J1867" s="91">
        <v>1727</v>
      </c>
      <c r="K1867" s="363">
        <v>70</v>
      </c>
      <c r="L1867" s="91">
        <v>70</v>
      </c>
      <c r="M1867" s="91">
        <v>0</v>
      </c>
      <c r="N1867" s="90"/>
      <c r="O1867" s="91">
        <v>1724</v>
      </c>
      <c r="P1867" s="91">
        <v>93</v>
      </c>
      <c r="Q1867" s="90"/>
      <c r="R1867" s="91">
        <v>4220</v>
      </c>
      <c r="S1867" s="91">
        <v>180</v>
      </c>
      <c r="T1867" s="90">
        <v>0</v>
      </c>
      <c r="U1867" s="91">
        <v>10167</v>
      </c>
      <c r="V1867" s="91">
        <v>343</v>
      </c>
    </row>
    <row r="1868" spans="1:22">
      <c r="A1868" s="92" t="s">
        <v>937</v>
      </c>
      <c r="B1868" s="16" t="str">
        <f>VLOOKUP(A1868,'Planning Periods'!$E$2:$N$540,10,FALSE)</f>
        <v>01/31/2023 - 01/31/2031</v>
      </c>
      <c r="C1868" s="91">
        <v>2014</v>
      </c>
      <c r="D1868" s="91" t="str">
        <f t="shared" si="27"/>
        <v>San Jose 2014</v>
      </c>
      <c r="E1868" s="91">
        <v>9233</v>
      </c>
      <c r="F1868" s="363">
        <v>275</v>
      </c>
      <c r="G1868" s="91">
        <v>275</v>
      </c>
      <c r="H1868" s="91">
        <v>0</v>
      </c>
      <c r="I1868" s="90"/>
      <c r="J1868" s="91">
        <v>5428</v>
      </c>
      <c r="K1868" s="363">
        <v>231</v>
      </c>
      <c r="L1868" s="91">
        <v>231</v>
      </c>
      <c r="M1868" s="91">
        <v>0</v>
      </c>
      <c r="N1868" s="90"/>
      <c r="O1868" s="91">
        <v>6188</v>
      </c>
      <c r="P1868" s="91">
        <v>0</v>
      </c>
      <c r="Q1868" s="90"/>
      <c r="R1868" s="91">
        <v>14231</v>
      </c>
      <c r="S1868" s="91">
        <v>3946</v>
      </c>
      <c r="T1868" s="90">
        <v>0</v>
      </c>
      <c r="U1868" s="91">
        <v>35080</v>
      </c>
      <c r="V1868" s="91">
        <v>4452</v>
      </c>
    </row>
    <row r="1869" spans="1:22">
      <c r="A1869" s="92" t="s">
        <v>937</v>
      </c>
      <c r="B1869" s="16" t="str">
        <f>VLOOKUP(A1869,'Planning Periods'!$E$2:$N$540,10,FALSE)</f>
        <v>01/31/2023 - 01/31/2031</v>
      </c>
      <c r="C1869" s="91">
        <v>2015</v>
      </c>
      <c r="D1869" s="91" t="str">
        <f t="shared" si="27"/>
        <v>San Jose 2015</v>
      </c>
      <c r="E1869" s="91">
        <v>9233</v>
      </c>
      <c r="F1869" s="363">
        <v>70</v>
      </c>
      <c r="G1869" s="91">
        <v>70</v>
      </c>
      <c r="H1869" s="91">
        <v>0</v>
      </c>
      <c r="I1869" s="90"/>
      <c r="J1869" s="91">
        <v>5428</v>
      </c>
      <c r="K1869" s="363">
        <v>0</v>
      </c>
      <c r="L1869" s="91">
        <v>0</v>
      </c>
      <c r="M1869" s="91">
        <v>0</v>
      </c>
      <c r="N1869" s="90"/>
      <c r="O1869" s="91">
        <v>6188</v>
      </c>
      <c r="P1869" s="91">
        <v>0</v>
      </c>
      <c r="Q1869" s="90"/>
      <c r="R1869" s="91">
        <v>14231</v>
      </c>
      <c r="S1869" s="91">
        <v>1951</v>
      </c>
      <c r="T1869" s="90">
        <v>0</v>
      </c>
      <c r="U1869" s="91">
        <v>35080</v>
      </c>
      <c r="V1869" s="91">
        <v>2021</v>
      </c>
    </row>
    <row r="1870" spans="1:22">
      <c r="A1870" s="92" t="s">
        <v>937</v>
      </c>
      <c r="B1870" s="16" t="str">
        <f>VLOOKUP(A1870,'Planning Periods'!$E$2:$N$540,10,FALSE)</f>
        <v>01/31/2023 - 01/31/2031</v>
      </c>
      <c r="C1870" s="91">
        <v>2016</v>
      </c>
      <c r="D1870" s="91" t="str">
        <f t="shared" si="27"/>
        <v>San Jose 2016</v>
      </c>
      <c r="E1870" s="91">
        <v>9233</v>
      </c>
      <c r="F1870" s="363">
        <v>314</v>
      </c>
      <c r="G1870" s="91">
        <v>314</v>
      </c>
      <c r="H1870" s="91">
        <v>0</v>
      </c>
      <c r="I1870" s="90"/>
      <c r="J1870" s="91">
        <v>5428</v>
      </c>
      <c r="K1870" s="363">
        <v>0</v>
      </c>
      <c r="L1870" s="91">
        <v>0</v>
      </c>
      <c r="M1870" s="91">
        <v>0</v>
      </c>
      <c r="N1870" s="90"/>
      <c r="O1870" s="91">
        <v>6188</v>
      </c>
      <c r="P1870" s="91">
        <v>0</v>
      </c>
      <c r="Q1870" s="90"/>
      <c r="R1870" s="91">
        <v>14231</v>
      </c>
      <c r="S1870" s="91">
        <v>1774</v>
      </c>
      <c r="T1870" s="90">
        <v>0</v>
      </c>
      <c r="U1870" s="91">
        <v>35080</v>
      </c>
      <c r="V1870" s="91">
        <v>2088</v>
      </c>
    </row>
    <row r="1871" spans="1:22">
      <c r="A1871" s="92" t="s">
        <v>937</v>
      </c>
      <c r="B1871" s="16" t="str">
        <f>VLOOKUP(A1871,'Planning Periods'!$E$2:$N$540,10,FALSE)</f>
        <v>01/31/2023 - 01/31/2031</v>
      </c>
      <c r="C1871" s="91">
        <v>2017</v>
      </c>
      <c r="D1871" s="91" t="str">
        <f t="shared" si="27"/>
        <v>San Jose 2017</v>
      </c>
      <c r="E1871" s="91">
        <v>9233</v>
      </c>
      <c r="F1871" s="363">
        <v>190</v>
      </c>
      <c r="G1871" s="91">
        <v>190</v>
      </c>
      <c r="H1871" s="91">
        <v>0</v>
      </c>
      <c r="I1871" s="90"/>
      <c r="J1871" s="91">
        <v>5428</v>
      </c>
      <c r="K1871" s="363">
        <v>0</v>
      </c>
      <c r="L1871" s="91">
        <v>0</v>
      </c>
      <c r="M1871" s="91">
        <v>0</v>
      </c>
      <c r="N1871" s="90"/>
      <c r="O1871" s="91">
        <v>6188</v>
      </c>
      <c r="P1871" s="91">
        <v>285</v>
      </c>
      <c r="Q1871" s="90"/>
      <c r="R1871" s="91">
        <v>14231</v>
      </c>
      <c r="S1871" s="91">
        <v>2622</v>
      </c>
      <c r="T1871" s="90">
        <v>0</v>
      </c>
      <c r="U1871" s="91">
        <v>35080</v>
      </c>
      <c r="V1871" s="91">
        <v>3097</v>
      </c>
    </row>
    <row r="1872" spans="1:22">
      <c r="A1872" t="s">
        <v>1282</v>
      </c>
      <c r="B1872" s="16" t="str">
        <f>VLOOKUP(A1872,'Planning Periods'!$E$2:$N$540,10,FALSE)</f>
        <v>12/31/2015 - 12/31/2023</v>
      </c>
      <c r="C1872" s="91">
        <v>2014</v>
      </c>
      <c r="D1872" s="91" t="str">
        <f t="shared" si="27"/>
        <v>San Juan Bautista 2014</v>
      </c>
      <c r="E1872" s="363" t="s">
        <v>1307</v>
      </c>
      <c r="F1872" s="363" t="s">
        <v>1307</v>
      </c>
      <c r="G1872" s="363" t="s">
        <v>1307</v>
      </c>
      <c r="H1872" s="363" t="s">
        <v>1307</v>
      </c>
      <c r="I1872" s="363">
        <v>0</v>
      </c>
      <c r="J1872" s="363" t="s">
        <v>1307</v>
      </c>
      <c r="K1872" s="363" t="s">
        <v>1307</v>
      </c>
      <c r="L1872" s="363" t="s">
        <v>1307</v>
      </c>
      <c r="M1872" s="363" t="s">
        <v>1307</v>
      </c>
      <c r="N1872" s="363">
        <v>0</v>
      </c>
      <c r="O1872" s="363" t="s">
        <v>1307</v>
      </c>
      <c r="P1872" s="363" t="s">
        <v>1307</v>
      </c>
      <c r="Q1872" s="363"/>
      <c r="R1872" s="363" t="s">
        <v>1307</v>
      </c>
      <c r="S1872" s="363" t="s">
        <v>1307</v>
      </c>
      <c r="T1872" s="363" t="s">
        <v>1307</v>
      </c>
      <c r="U1872" s="363" t="s">
        <v>1307</v>
      </c>
      <c r="V1872" s="363" t="s">
        <v>1307</v>
      </c>
    </row>
    <row r="1873" spans="1:22">
      <c r="A1873" t="s">
        <v>1282</v>
      </c>
      <c r="B1873" s="16" t="str">
        <f>VLOOKUP(A1873,'Planning Periods'!$E$2:$N$540,10,FALSE)</f>
        <v>12/31/2015 - 12/31/2023</v>
      </c>
      <c r="C1873" s="91">
        <v>2015</v>
      </c>
      <c r="D1873" s="91" t="str">
        <f t="shared" si="27"/>
        <v>San Juan Bautista 2015</v>
      </c>
      <c r="E1873" t="s">
        <v>1307</v>
      </c>
      <c r="F1873" t="s">
        <v>1307</v>
      </c>
      <c r="G1873" t="s">
        <v>1307</v>
      </c>
      <c r="H1873" t="s">
        <v>1307</v>
      </c>
      <c r="J1873" t="s">
        <v>1307</v>
      </c>
      <c r="K1873" t="s">
        <v>1307</v>
      </c>
      <c r="L1873" t="s">
        <v>1307</v>
      </c>
      <c r="M1873" t="s">
        <v>1307</v>
      </c>
      <c r="O1873" t="s">
        <v>1307</v>
      </c>
      <c r="P1873" t="s">
        <v>1307</v>
      </c>
      <c r="R1873" t="s">
        <v>1307</v>
      </c>
      <c r="S1873" t="s">
        <v>1307</v>
      </c>
      <c r="T1873" t="s">
        <v>1307</v>
      </c>
      <c r="U1873" t="s">
        <v>1307</v>
      </c>
      <c r="V1873" t="s">
        <v>1307</v>
      </c>
    </row>
    <row r="1874" spans="1:22">
      <c r="A1874" t="s">
        <v>1282</v>
      </c>
      <c r="B1874" s="16" t="str">
        <f>VLOOKUP(A1874,'Planning Periods'!$E$2:$N$540,10,FALSE)</f>
        <v>12/31/2015 - 12/31/2023</v>
      </c>
      <c r="C1874" s="91">
        <v>2016</v>
      </c>
      <c r="D1874" s="91" t="str">
        <f t="shared" si="27"/>
        <v>San Juan Bautista 2016</v>
      </c>
      <c r="E1874" t="s">
        <v>1307</v>
      </c>
      <c r="F1874" t="s">
        <v>1307</v>
      </c>
      <c r="G1874" t="s">
        <v>1307</v>
      </c>
      <c r="H1874" t="s">
        <v>1307</v>
      </c>
      <c r="J1874" t="s">
        <v>1307</v>
      </c>
      <c r="K1874" t="s">
        <v>1307</v>
      </c>
      <c r="L1874" t="s">
        <v>1307</v>
      </c>
      <c r="M1874" t="s">
        <v>1307</v>
      </c>
      <c r="O1874" t="s">
        <v>1307</v>
      </c>
      <c r="P1874" t="s">
        <v>1307</v>
      </c>
      <c r="R1874" t="s">
        <v>1307</v>
      </c>
      <c r="S1874" t="s">
        <v>1307</v>
      </c>
      <c r="T1874" t="s">
        <v>1307</v>
      </c>
      <c r="U1874" t="s">
        <v>1307</v>
      </c>
      <c r="V1874" t="s">
        <v>1307</v>
      </c>
    </row>
    <row r="1875" spans="1:22">
      <c r="A1875" t="s">
        <v>1282</v>
      </c>
      <c r="B1875" s="16" t="str">
        <f>VLOOKUP(A1875,'Planning Periods'!$E$2:$N$540,10,FALSE)</f>
        <v>12/31/2015 - 12/31/2023</v>
      </c>
      <c r="C1875" s="91">
        <v>2017</v>
      </c>
      <c r="D1875" s="91" t="str">
        <f t="shared" si="27"/>
        <v>San Juan Bautista 2017</v>
      </c>
      <c r="E1875" t="s">
        <v>1307</v>
      </c>
      <c r="F1875" t="s">
        <v>1307</v>
      </c>
      <c r="G1875" t="s">
        <v>1307</v>
      </c>
      <c r="H1875" t="s">
        <v>1307</v>
      </c>
      <c r="J1875" t="s">
        <v>1307</v>
      </c>
      <c r="K1875" t="s">
        <v>1307</v>
      </c>
      <c r="L1875" t="s">
        <v>1307</v>
      </c>
      <c r="M1875" t="s">
        <v>1307</v>
      </c>
      <c r="O1875" t="s">
        <v>1307</v>
      </c>
      <c r="P1875" t="s">
        <v>1307</v>
      </c>
      <c r="R1875" t="s">
        <v>1307</v>
      </c>
      <c r="S1875" t="s">
        <v>1307</v>
      </c>
      <c r="T1875" t="s">
        <v>1307</v>
      </c>
      <c r="U1875" t="s">
        <v>1307</v>
      </c>
      <c r="V1875" t="s">
        <v>1307</v>
      </c>
    </row>
    <row r="1876" spans="1:22">
      <c r="A1876" s="92" t="s">
        <v>930</v>
      </c>
      <c r="B1876" s="16"/>
      <c r="C1876" s="91">
        <v>2013</v>
      </c>
      <c r="D1876" s="91" t="str">
        <f t="shared" si="27"/>
        <v>San Juan Capistrano 2013</v>
      </c>
      <c r="E1876">
        <v>147</v>
      </c>
      <c r="F1876">
        <v>0</v>
      </c>
      <c r="G1876">
        <v>0</v>
      </c>
      <c r="H1876">
        <v>0</v>
      </c>
      <c r="J1876">
        <v>104</v>
      </c>
      <c r="K1876">
        <v>0</v>
      </c>
      <c r="L1876">
        <v>0</v>
      </c>
      <c r="M1876">
        <v>0</v>
      </c>
      <c r="O1876">
        <v>120</v>
      </c>
      <c r="P1876">
        <v>0</v>
      </c>
      <c r="R1876">
        <v>267</v>
      </c>
      <c r="S1876">
        <v>102</v>
      </c>
      <c r="T1876">
        <v>0</v>
      </c>
      <c r="U1876">
        <v>638</v>
      </c>
      <c r="V1876">
        <v>102</v>
      </c>
    </row>
    <row r="1877" spans="1:22">
      <c r="A1877" s="92" t="s">
        <v>930</v>
      </c>
      <c r="B1877" s="16" t="str">
        <f>VLOOKUP(A1877,'Planning Periods'!$E$2:$N$540,10,FALSE)</f>
        <v>10/15/2021 - 10/15/2029</v>
      </c>
      <c r="C1877" s="91">
        <v>2014</v>
      </c>
      <c r="D1877" s="91" t="str">
        <f t="shared" si="27"/>
        <v>San Juan Capistrano 2014</v>
      </c>
      <c r="E1877" s="91">
        <v>147</v>
      </c>
      <c r="F1877" s="363">
        <v>0</v>
      </c>
      <c r="G1877" s="91">
        <v>0</v>
      </c>
      <c r="H1877" s="91">
        <v>0</v>
      </c>
      <c r="I1877" s="90"/>
      <c r="J1877" s="91">
        <v>104</v>
      </c>
      <c r="K1877" s="363">
        <v>2</v>
      </c>
      <c r="L1877" s="91">
        <v>2</v>
      </c>
      <c r="M1877" s="91">
        <v>0</v>
      </c>
      <c r="N1877" s="90"/>
      <c r="O1877" s="91">
        <v>120</v>
      </c>
      <c r="P1877" s="91">
        <v>2</v>
      </c>
      <c r="Q1877" s="90"/>
      <c r="R1877" s="91">
        <v>267</v>
      </c>
      <c r="S1877" s="91">
        <v>90</v>
      </c>
      <c r="T1877" s="90">
        <v>0</v>
      </c>
      <c r="U1877" s="91">
        <v>638</v>
      </c>
      <c r="V1877" s="91">
        <v>94</v>
      </c>
    </row>
    <row r="1878" spans="1:22">
      <c r="A1878" s="92" t="s">
        <v>930</v>
      </c>
      <c r="B1878" s="16" t="str">
        <f>VLOOKUP(A1878,'Planning Periods'!$E$2:$N$540,10,FALSE)</f>
        <v>10/15/2021 - 10/15/2029</v>
      </c>
      <c r="C1878" s="91">
        <v>2015</v>
      </c>
      <c r="D1878" s="91" t="str">
        <f t="shared" si="27"/>
        <v>San Juan Capistrano 2015</v>
      </c>
      <c r="E1878" s="91">
        <v>147</v>
      </c>
      <c r="F1878" s="363">
        <v>0</v>
      </c>
      <c r="G1878" s="91">
        <v>0</v>
      </c>
      <c r="H1878" s="91">
        <v>0</v>
      </c>
      <c r="I1878" s="90"/>
      <c r="J1878" s="91">
        <v>104</v>
      </c>
      <c r="K1878" s="363">
        <v>0</v>
      </c>
      <c r="L1878" s="91">
        <v>0</v>
      </c>
      <c r="M1878" s="91">
        <v>0</v>
      </c>
      <c r="N1878" s="90"/>
      <c r="O1878" s="91">
        <v>120</v>
      </c>
      <c r="P1878" s="91">
        <v>0</v>
      </c>
      <c r="Q1878" s="90"/>
      <c r="R1878" s="91">
        <v>267</v>
      </c>
      <c r="S1878" s="91">
        <v>96</v>
      </c>
      <c r="T1878" s="90">
        <v>0</v>
      </c>
      <c r="U1878" s="91">
        <v>638</v>
      </c>
      <c r="V1878" s="91">
        <v>96</v>
      </c>
    </row>
    <row r="1879" spans="1:22">
      <c r="A1879" s="92" t="s">
        <v>930</v>
      </c>
      <c r="B1879" s="16" t="str">
        <f>VLOOKUP(A1879,'Planning Periods'!$E$2:$N$540,10,FALSE)</f>
        <v>10/15/2021 - 10/15/2029</v>
      </c>
      <c r="C1879" s="91">
        <v>2016</v>
      </c>
      <c r="D1879" s="91" t="str">
        <f t="shared" si="27"/>
        <v>San Juan Capistrano 2016</v>
      </c>
      <c r="E1879" s="91">
        <v>147</v>
      </c>
      <c r="F1879" s="363">
        <v>0</v>
      </c>
      <c r="G1879" s="91">
        <v>0</v>
      </c>
      <c r="H1879" s="91">
        <v>0</v>
      </c>
      <c r="I1879" s="90"/>
      <c r="J1879" s="91">
        <v>104</v>
      </c>
      <c r="K1879" s="363">
        <v>0</v>
      </c>
      <c r="L1879" s="91">
        <v>0</v>
      </c>
      <c r="M1879" s="91">
        <v>0</v>
      </c>
      <c r="N1879" s="90"/>
      <c r="O1879" s="91">
        <v>120</v>
      </c>
      <c r="P1879" s="91">
        <v>0</v>
      </c>
      <c r="Q1879" s="90"/>
      <c r="R1879" s="91">
        <v>267</v>
      </c>
      <c r="S1879" s="91">
        <v>62</v>
      </c>
      <c r="T1879" s="90">
        <v>0</v>
      </c>
      <c r="U1879" s="91">
        <v>638</v>
      </c>
      <c r="V1879" s="91">
        <v>62</v>
      </c>
    </row>
    <row r="1880" spans="1:22">
      <c r="A1880" s="92" t="s">
        <v>930</v>
      </c>
      <c r="B1880" s="16" t="str">
        <f>VLOOKUP(A1880,'Planning Periods'!$E$2:$N$540,10,FALSE)</f>
        <v>10/15/2021 - 10/15/2029</v>
      </c>
      <c r="C1880" s="91">
        <v>2017</v>
      </c>
      <c r="D1880" s="91" t="str">
        <f t="shared" si="27"/>
        <v>San Juan Capistrano 2017</v>
      </c>
      <c r="E1880" s="91">
        <v>147</v>
      </c>
      <c r="F1880" s="363">
        <v>0</v>
      </c>
      <c r="G1880" s="91">
        <v>0</v>
      </c>
      <c r="H1880" s="91">
        <v>0</v>
      </c>
      <c r="I1880" s="90"/>
      <c r="J1880" s="91">
        <v>104</v>
      </c>
      <c r="K1880" s="363">
        <v>0</v>
      </c>
      <c r="L1880" s="91">
        <v>0</v>
      </c>
      <c r="M1880" s="91">
        <v>0</v>
      </c>
      <c r="N1880" s="90"/>
      <c r="O1880" s="91">
        <v>120</v>
      </c>
      <c r="P1880" s="91">
        <v>0</v>
      </c>
      <c r="Q1880" s="90"/>
      <c r="R1880" s="91">
        <v>267</v>
      </c>
      <c r="S1880" s="91">
        <v>103</v>
      </c>
      <c r="T1880" s="90">
        <v>0</v>
      </c>
      <c r="U1880" s="91">
        <v>638</v>
      </c>
      <c r="V1880" s="91">
        <v>103</v>
      </c>
    </row>
    <row r="1881" spans="1:22">
      <c r="A1881" s="92" t="s">
        <v>922</v>
      </c>
      <c r="B1881" s="16" t="str">
        <f>VLOOKUP(A1881,'Planning Periods'!$E$2:$N$540,10,FALSE)</f>
        <v>01/31/2023 - 01/31/2031</v>
      </c>
      <c r="C1881" s="91">
        <v>2014</v>
      </c>
      <c r="D1881" s="91" t="str">
        <f t="shared" si="27"/>
        <v>San Leandro 2014</v>
      </c>
      <c r="E1881" s="91">
        <v>504</v>
      </c>
      <c r="F1881" s="363">
        <v>0</v>
      </c>
      <c r="G1881" s="91">
        <v>0</v>
      </c>
      <c r="H1881" s="91">
        <v>0</v>
      </c>
      <c r="I1881" s="90"/>
      <c r="J1881" s="91">
        <v>270</v>
      </c>
      <c r="K1881" s="363">
        <v>0</v>
      </c>
      <c r="L1881" s="91">
        <v>0</v>
      </c>
      <c r="M1881" s="91">
        <v>0</v>
      </c>
      <c r="N1881" s="90"/>
      <c r="O1881" s="91">
        <v>352</v>
      </c>
      <c r="P1881" s="91">
        <v>0</v>
      </c>
      <c r="Q1881" s="90"/>
      <c r="R1881" s="91">
        <v>1161</v>
      </c>
      <c r="S1881" s="91">
        <v>0</v>
      </c>
      <c r="T1881" s="90">
        <v>0</v>
      </c>
      <c r="U1881" s="91">
        <v>2287</v>
      </c>
      <c r="V1881" s="91">
        <v>0</v>
      </c>
    </row>
    <row r="1882" spans="1:22">
      <c r="A1882" s="92" t="s">
        <v>922</v>
      </c>
      <c r="B1882" s="16" t="str">
        <f>VLOOKUP(A1882,'Planning Periods'!$E$2:$N$540,10,FALSE)</f>
        <v>01/31/2023 - 01/31/2031</v>
      </c>
      <c r="C1882" s="91">
        <v>2015</v>
      </c>
      <c r="D1882" s="91" t="str">
        <f t="shared" si="27"/>
        <v>San Leandro 2015</v>
      </c>
      <c r="E1882" s="91">
        <v>504</v>
      </c>
      <c r="F1882" s="363">
        <v>82</v>
      </c>
      <c r="G1882" s="91">
        <v>82</v>
      </c>
      <c r="H1882" s="91">
        <v>0</v>
      </c>
      <c r="I1882" s="90"/>
      <c r="J1882" s="91">
        <v>270</v>
      </c>
      <c r="K1882" s="363">
        <v>31</v>
      </c>
      <c r="L1882" s="91">
        <v>31</v>
      </c>
      <c r="M1882" s="91">
        <v>0</v>
      </c>
      <c r="N1882" s="90"/>
      <c r="O1882" s="91">
        <v>352</v>
      </c>
      <c r="P1882" s="91">
        <v>0</v>
      </c>
      <c r="Q1882" s="90"/>
      <c r="R1882" s="91">
        <v>1161</v>
      </c>
      <c r="S1882" s="91">
        <v>5</v>
      </c>
      <c r="T1882" s="90">
        <v>0</v>
      </c>
      <c r="U1882" s="91">
        <v>2287</v>
      </c>
      <c r="V1882" s="91">
        <v>118</v>
      </c>
    </row>
    <row r="1883" spans="1:22">
      <c r="A1883" s="92" t="s">
        <v>922</v>
      </c>
      <c r="B1883" s="16" t="str">
        <f>VLOOKUP(A1883,'Planning Periods'!$E$2:$N$540,10,FALSE)</f>
        <v>01/31/2023 - 01/31/2031</v>
      </c>
      <c r="C1883" s="91">
        <v>2016</v>
      </c>
      <c r="D1883" s="91" t="str">
        <f t="shared" si="27"/>
        <v>San Leandro 2016</v>
      </c>
      <c r="E1883" s="91">
        <v>504</v>
      </c>
      <c r="F1883" s="363">
        <v>0</v>
      </c>
      <c r="G1883" s="91">
        <v>0</v>
      </c>
      <c r="H1883" s="91">
        <v>0</v>
      </c>
      <c r="I1883" s="90"/>
      <c r="J1883" s="91">
        <v>270</v>
      </c>
      <c r="K1883" s="363">
        <v>0</v>
      </c>
      <c r="L1883" s="91">
        <v>0</v>
      </c>
      <c r="M1883" s="91">
        <v>0</v>
      </c>
      <c r="N1883" s="90"/>
      <c r="O1883" s="91">
        <v>352</v>
      </c>
      <c r="P1883" s="91">
        <v>0</v>
      </c>
      <c r="Q1883" s="90"/>
      <c r="R1883" s="91">
        <v>1161</v>
      </c>
      <c r="S1883" s="91">
        <v>3</v>
      </c>
      <c r="T1883" s="90">
        <v>0</v>
      </c>
      <c r="U1883" s="91">
        <v>2287</v>
      </c>
      <c r="V1883" s="91">
        <v>3</v>
      </c>
    </row>
    <row r="1884" spans="1:22">
      <c r="A1884" s="92" t="s">
        <v>922</v>
      </c>
      <c r="B1884" s="16" t="str">
        <f>VLOOKUP(A1884,'Planning Periods'!$E$2:$N$540,10,FALSE)</f>
        <v>01/31/2023 - 01/31/2031</v>
      </c>
      <c r="C1884" s="91">
        <v>2017</v>
      </c>
      <c r="D1884" s="91" t="str">
        <f t="shared" si="27"/>
        <v>San Leandro 2017</v>
      </c>
      <c r="E1884" s="91">
        <v>504</v>
      </c>
      <c r="F1884" s="363">
        <v>27</v>
      </c>
      <c r="G1884" s="91">
        <v>27</v>
      </c>
      <c r="H1884" s="91">
        <v>0</v>
      </c>
      <c r="I1884" s="90"/>
      <c r="J1884" s="91">
        <v>270</v>
      </c>
      <c r="K1884" s="363">
        <v>57</v>
      </c>
      <c r="L1884" s="91">
        <v>57</v>
      </c>
      <c r="M1884" s="91">
        <v>0</v>
      </c>
      <c r="N1884" s="90"/>
      <c r="O1884" s="91">
        <v>352</v>
      </c>
      <c r="P1884" s="91">
        <v>0</v>
      </c>
      <c r="Q1884" s="90"/>
      <c r="R1884" s="91">
        <v>1161</v>
      </c>
      <c r="S1884" s="91">
        <v>8</v>
      </c>
      <c r="T1884" s="90">
        <v>0</v>
      </c>
      <c r="U1884" s="91">
        <v>2287</v>
      </c>
      <c r="V1884" s="91">
        <v>92</v>
      </c>
    </row>
    <row r="1885" spans="1:22">
      <c r="A1885" s="92" t="s">
        <v>826</v>
      </c>
      <c r="B1885" s="16" t="str">
        <f>VLOOKUP(A1885,'Planning Periods'!$E$2:$N$540,10,FALSE)</f>
        <v>01/01/2021 - 12/31/2028</v>
      </c>
      <c r="C1885" s="91">
        <v>2014</v>
      </c>
      <c r="D1885" s="91" t="str">
        <f t="shared" si="27"/>
        <v>San Luis Obispo 2014</v>
      </c>
      <c r="E1885" s="91">
        <v>285</v>
      </c>
      <c r="F1885" s="363">
        <v>35</v>
      </c>
      <c r="G1885" s="91">
        <v>35</v>
      </c>
      <c r="H1885" s="91">
        <v>0</v>
      </c>
      <c r="I1885" s="90"/>
      <c r="J1885" s="91">
        <v>179</v>
      </c>
      <c r="K1885" s="363">
        <v>16</v>
      </c>
      <c r="L1885" s="91">
        <v>16</v>
      </c>
      <c r="M1885" s="91">
        <v>0</v>
      </c>
      <c r="N1885" s="90"/>
      <c r="O1885" s="91">
        <v>202</v>
      </c>
      <c r="P1885" s="91">
        <v>8</v>
      </c>
      <c r="Q1885" s="90"/>
      <c r="R1885" s="91">
        <v>478</v>
      </c>
      <c r="S1885" s="91">
        <v>146</v>
      </c>
      <c r="T1885" s="90">
        <v>0</v>
      </c>
      <c r="U1885" s="91">
        <v>1144</v>
      </c>
      <c r="V1885" s="91">
        <v>205</v>
      </c>
    </row>
    <row r="1886" spans="1:22">
      <c r="A1886" s="92" t="s">
        <v>826</v>
      </c>
      <c r="B1886" s="16" t="str">
        <f>VLOOKUP(A1886,'Planning Periods'!$E$2:$N$540,10,FALSE)</f>
        <v>01/01/2021 - 12/31/2028</v>
      </c>
      <c r="C1886" s="91">
        <v>2015</v>
      </c>
      <c r="D1886" s="91" t="str">
        <f t="shared" si="27"/>
        <v>San Luis Obispo 2015</v>
      </c>
      <c r="E1886" s="91">
        <v>285</v>
      </c>
      <c r="F1886" s="363">
        <v>1</v>
      </c>
      <c r="G1886" s="91">
        <v>1</v>
      </c>
      <c r="H1886" s="91">
        <v>0</v>
      </c>
      <c r="I1886" s="90"/>
      <c r="J1886" s="91">
        <v>179</v>
      </c>
      <c r="K1886" s="363">
        <v>1</v>
      </c>
      <c r="L1886" s="91">
        <v>1</v>
      </c>
      <c r="M1886" s="91">
        <v>0</v>
      </c>
      <c r="N1886" s="90"/>
      <c r="O1886" s="91">
        <v>202</v>
      </c>
      <c r="P1886" s="91">
        <v>2</v>
      </c>
      <c r="Q1886" s="90"/>
      <c r="R1886" s="91">
        <v>478</v>
      </c>
      <c r="S1886" s="91">
        <v>168</v>
      </c>
      <c r="T1886" s="90">
        <v>0</v>
      </c>
      <c r="U1886" s="91">
        <v>1144</v>
      </c>
      <c r="V1886" s="91">
        <v>172</v>
      </c>
    </row>
    <row r="1887" spans="1:22">
      <c r="A1887" s="92" t="s">
        <v>826</v>
      </c>
      <c r="B1887" s="16" t="str">
        <f>VLOOKUP(A1887,'Planning Periods'!$E$2:$N$540,10,FALSE)</f>
        <v>01/01/2021 - 12/31/2028</v>
      </c>
      <c r="C1887" s="91">
        <v>2016</v>
      </c>
      <c r="D1887" s="91" t="str">
        <f t="shared" si="27"/>
        <v>San Luis Obispo 2016</v>
      </c>
      <c r="E1887" s="91">
        <v>285</v>
      </c>
      <c r="F1887" s="363">
        <v>19</v>
      </c>
      <c r="G1887" s="91">
        <v>19</v>
      </c>
      <c r="H1887" s="91">
        <v>0</v>
      </c>
      <c r="I1887" s="90"/>
      <c r="J1887" s="91">
        <v>179</v>
      </c>
      <c r="K1887" s="363">
        <v>1</v>
      </c>
      <c r="L1887" s="91">
        <v>1</v>
      </c>
      <c r="M1887" s="91">
        <v>0</v>
      </c>
      <c r="N1887" s="90"/>
      <c r="O1887" s="91">
        <v>202</v>
      </c>
      <c r="P1887" s="91">
        <v>3</v>
      </c>
      <c r="Q1887" s="90"/>
      <c r="R1887" s="91">
        <v>478</v>
      </c>
      <c r="S1887" s="91">
        <v>111</v>
      </c>
      <c r="T1887" s="90">
        <v>0</v>
      </c>
      <c r="U1887" s="91">
        <v>1144</v>
      </c>
      <c r="V1887" s="91">
        <v>134</v>
      </c>
    </row>
    <row r="1888" spans="1:22">
      <c r="A1888" s="92" t="s">
        <v>826</v>
      </c>
      <c r="B1888" s="16" t="str">
        <f>VLOOKUP(A1888,'Planning Periods'!$E$2:$N$540,10,FALSE)</f>
        <v>01/01/2021 - 12/31/2028</v>
      </c>
      <c r="C1888" s="91">
        <v>2017</v>
      </c>
      <c r="D1888" s="91" t="str">
        <f t="shared" si="27"/>
        <v>San Luis Obispo 2017</v>
      </c>
      <c r="E1888" s="91">
        <v>285</v>
      </c>
      <c r="F1888" s="363">
        <v>41</v>
      </c>
      <c r="G1888" s="91">
        <v>41</v>
      </c>
      <c r="H1888" s="91">
        <v>0</v>
      </c>
      <c r="I1888" s="90"/>
      <c r="J1888" s="91">
        <v>179</v>
      </c>
      <c r="K1888" s="363">
        <v>9</v>
      </c>
      <c r="L1888" s="91">
        <v>9</v>
      </c>
      <c r="M1888" s="91">
        <v>0</v>
      </c>
      <c r="N1888" s="90"/>
      <c r="O1888" s="91">
        <v>202</v>
      </c>
      <c r="P1888" s="91">
        <v>0</v>
      </c>
      <c r="Q1888" s="90"/>
      <c r="R1888" s="91">
        <v>478</v>
      </c>
      <c r="S1888" s="91">
        <v>164</v>
      </c>
      <c r="T1888" s="90">
        <v>0</v>
      </c>
      <c r="U1888" s="91">
        <v>1144</v>
      </c>
      <c r="V1888" s="91">
        <v>214</v>
      </c>
    </row>
    <row r="1889" spans="1:22">
      <c r="A1889" s="92" t="s">
        <v>927</v>
      </c>
      <c r="B1889" s="16" t="str">
        <f>VLOOKUP(A1889,'Planning Periods'!$E$2:$N$540,10,FALSE)</f>
        <v>01/01/2021 - 12/31/2028</v>
      </c>
      <c r="C1889" s="91">
        <v>2014</v>
      </c>
      <c r="D1889" s="91" t="str">
        <f t="shared" si="27"/>
        <v>San Luis Obispo County - Unincorporated 2014</v>
      </c>
      <c r="E1889" s="91" t="s">
        <v>1307</v>
      </c>
      <c r="F1889" s="363" t="s">
        <v>1307</v>
      </c>
      <c r="G1889" s="91" t="s">
        <v>1307</v>
      </c>
      <c r="H1889" s="91" t="s">
        <v>1307</v>
      </c>
      <c r="I1889" s="90"/>
      <c r="J1889" s="91" t="s">
        <v>1307</v>
      </c>
      <c r="K1889" s="363" t="s">
        <v>1307</v>
      </c>
      <c r="L1889" s="91" t="s">
        <v>1307</v>
      </c>
      <c r="M1889" s="91" t="s">
        <v>1307</v>
      </c>
      <c r="N1889" s="90"/>
      <c r="O1889" s="91" t="s">
        <v>1307</v>
      </c>
      <c r="P1889" s="91" t="s">
        <v>1307</v>
      </c>
      <c r="Q1889" s="90"/>
      <c r="R1889" s="91" t="s">
        <v>1307</v>
      </c>
      <c r="S1889" s="91" t="s">
        <v>1307</v>
      </c>
      <c r="T1889" s="90" t="s">
        <v>1307</v>
      </c>
      <c r="U1889" s="91" t="s">
        <v>1307</v>
      </c>
      <c r="V1889" s="91" t="s">
        <v>1307</v>
      </c>
    </row>
    <row r="1890" spans="1:22">
      <c r="A1890" s="92" t="s">
        <v>927</v>
      </c>
      <c r="B1890" s="16" t="str">
        <f>VLOOKUP(A1890,'Planning Periods'!$E$2:$N$540,10,FALSE)</f>
        <v>01/01/2021 - 12/31/2028</v>
      </c>
      <c r="C1890" s="91">
        <v>2015</v>
      </c>
      <c r="D1890" s="91" t="str">
        <f t="shared" si="27"/>
        <v>San Luis Obispo County - Unincorporated 2015</v>
      </c>
      <c r="E1890" s="91" t="s">
        <v>1307</v>
      </c>
      <c r="F1890" s="363" t="s">
        <v>1307</v>
      </c>
      <c r="G1890" s="91" t="s">
        <v>1307</v>
      </c>
      <c r="H1890" s="91" t="s">
        <v>1307</v>
      </c>
      <c r="I1890" s="90"/>
      <c r="J1890" s="91" t="s">
        <v>1307</v>
      </c>
      <c r="K1890" s="363" t="s">
        <v>1307</v>
      </c>
      <c r="L1890" s="91" t="s">
        <v>1307</v>
      </c>
      <c r="M1890" s="91" t="s">
        <v>1307</v>
      </c>
      <c r="N1890" s="90"/>
      <c r="O1890" s="91" t="s">
        <v>1307</v>
      </c>
      <c r="P1890" s="91" t="s">
        <v>1307</v>
      </c>
      <c r="Q1890" s="90"/>
      <c r="R1890" s="91" t="s">
        <v>1307</v>
      </c>
      <c r="S1890" s="91" t="s">
        <v>1307</v>
      </c>
      <c r="T1890" s="90" t="s">
        <v>1307</v>
      </c>
      <c r="U1890" s="91" t="s">
        <v>1307</v>
      </c>
      <c r="V1890" s="91" t="s">
        <v>1307</v>
      </c>
    </row>
    <row r="1891" spans="1:22">
      <c r="A1891" s="92" t="s">
        <v>927</v>
      </c>
      <c r="B1891" s="16" t="str">
        <f>VLOOKUP(A1891,'Planning Periods'!$E$2:$N$540,10,FALSE)</f>
        <v>01/01/2021 - 12/31/2028</v>
      </c>
      <c r="C1891" s="91">
        <v>2016</v>
      </c>
      <c r="D1891" s="91" t="str">
        <f t="shared" si="27"/>
        <v>San Luis Obispo County - Unincorporated 2016</v>
      </c>
      <c r="E1891" s="91" t="s">
        <v>1307</v>
      </c>
      <c r="F1891" s="363" t="s">
        <v>1307</v>
      </c>
      <c r="G1891" s="91" t="s">
        <v>1307</v>
      </c>
      <c r="H1891" s="91" t="s">
        <v>1307</v>
      </c>
      <c r="I1891" s="90"/>
      <c r="J1891" s="91" t="s">
        <v>1307</v>
      </c>
      <c r="K1891" s="363" t="s">
        <v>1307</v>
      </c>
      <c r="L1891" s="91" t="s">
        <v>1307</v>
      </c>
      <c r="M1891" s="91" t="s">
        <v>1307</v>
      </c>
      <c r="N1891" s="90"/>
      <c r="O1891" s="91" t="s">
        <v>1307</v>
      </c>
      <c r="P1891" s="91" t="s">
        <v>1307</v>
      </c>
      <c r="Q1891" s="90"/>
      <c r="R1891" s="91" t="s">
        <v>1307</v>
      </c>
      <c r="S1891" s="91" t="s">
        <v>1307</v>
      </c>
      <c r="T1891" s="90" t="s">
        <v>1307</v>
      </c>
      <c r="U1891" s="91" t="s">
        <v>1307</v>
      </c>
      <c r="V1891" s="91" t="s">
        <v>1307</v>
      </c>
    </row>
    <row r="1892" spans="1:22">
      <c r="A1892" s="92" t="s">
        <v>927</v>
      </c>
      <c r="B1892" s="16" t="str">
        <f>VLOOKUP(A1892,'Planning Periods'!$E$2:$N$540,10,FALSE)</f>
        <v>01/01/2021 - 12/31/2028</v>
      </c>
      <c r="C1892" s="91">
        <v>2017</v>
      </c>
      <c r="D1892" s="91" t="str">
        <f t="shared" si="27"/>
        <v>San Luis Obispo County - Unincorporated 2017</v>
      </c>
      <c r="E1892" s="91" t="s">
        <v>1307</v>
      </c>
      <c r="F1892" s="363" t="s">
        <v>1307</v>
      </c>
      <c r="G1892" s="91" t="s">
        <v>1307</v>
      </c>
      <c r="H1892" s="91" t="s">
        <v>1307</v>
      </c>
      <c r="I1892" s="90"/>
      <c r="J1892" s="91" t="s">
        <v>1307</v>
      </c>
      <c r="K1892" s="363" t="s">
        <v>1307</v>
      </c>
      <c r="L1892" s="91" t="s">
        <v>1307</v>
      </c>
      <c r="M1892" s="91" t="s">
        <v>1307</v>
      </c>
      <c r="N1892" s="90"/>
      <c r="O1892" s="91" t="s">
        <v>1307</v>
      </c>
      <c r="P1892" s="91" t="s">
        <v>1307</v>
      </c>
      <c r="Q1892" s="90"/>
      <c r="R1892" s="91" t="s">
        <v>1307</v>
      </c>
      <c r="S1892" s="91" t="s">
        <v>1307</v>
      </c>
      <c r="T1892" s="90" t="s">
        <v>1307</v>
      </c>
      <c r="U1892" s="91" t="s">
        <v>1307</v>
      </c>
      <c r="V1892" s="91" t="s">
        <v>1307</v>
      </c>
    </row>
    <row r="1893" spans="1:22">
      <c r="A1893" s="92" t="s">
        <v>829</v>
      </c>
      <c r="B1893" s="16" t="str">
        <f>VLOOKUP(A1893,'Planning Periods'!$E$2:$N$540,10,FALSE)</f>
        <v>04/30/2021 - 04/30/2029</v>
      </c>
      <c r="C1893" s="91">
        <v>2013</v>
      </c>
      <c r="D1893" s="91" t="str">
        <f t="shared" si="27"/>
        <v>San Marcos 2013</v>
      </c>
      <c r="E1893" s="91">
        <v>1043</v>
      </c>
      <c r="F1893" s="363">
        <v>136</v>
      </c>
      <c r="G1893" s="91">
        <v>136</v>
      </c>
      <c r="H1893" s="91">
        <v>0</v>
      </c>
      <c r="I1893" s="90"/>
      <c r="J1893" s="91">
        <v>793</v>
      </c>
      <c r="K1893" s="363">
        <v>50</v>
      </c>
      <c r="L1893" s="91">
        <v>50</v>
      </c>
      <c r="M1893" s="91">
        <v>0</v>
      </c>
      <c r="N1893" s="90"/>
      <c r="O1893" s="91">
        <v>734</v>
      </c>
      <c r="P1893" s="91">
        <v>63</v>
      </c>
      <c r="Q1893" s="90"/>
      <c r="R1893" s="91">
        <v>1613</v>
      </c>
      <c r="S1893" s="91">
        <v>1684</v>
      </c>
      <c r="T1893" s="90">
        <v>0</v>
      </c>
      <c r="U1893" s="91">
        <v>4183</v>
      </c>
      <c r="V1893" s="91">
        <v>1933</v>
      </c>
    </row>
    <row r="1894" spans="1:22">
      <c r="A1894" s="92" t="s">
        <v>829</v>
      </c>
      <c r="B1894" s="16" t="str">
        <f>VLOOKUP(A1894,'Planning Periods'!$E$2:$N$540,10,FALSE)</f>
        <v>04/30/2021 - 04/30/2029</v>
      </c>
      <c r="C1894" s="91">
        <v>2014</v>
      </c>
      <c r="D1894" s="91" t="str">
        <f t="shared" si="27"/>
        <v>San Marcos 2014</v>
      </c>
      <c r="E1894" s="91">
        <v>1043</v>
      </c>
      <c r="F1894" s="363">
        <v>0</v>
      </c>
      <c r="G1894" s="91">
        <v>0</v>
      </c>
      <c r="H1894" s="91">
        <v>0</v>
      </c>
      <c r="I1894" s="90"/>
      <c r="J1894" s="91">
        <v>793</v>
      </c>
      <c r="K1894" s="363">
        <v>0</v>
      </c>
      <c r="L1894" s="91">
        <v>0</v>
      </c>
      <c r="M1894" s="91">
        <v>0</v>
      </c>
      <c r="N1894" s="90"/>
      <c r="O1894" s="91">
        <v>734</v>
      </c>
      <c r="P1894" s="91">
        <v>0</v>
      </c>
      <c r="Q1894" s="90"/>
      <c r="R1894" s="91">
        <v>1613</v>
      </c>
      <c r="S1894" s="91">
        <v>97</v>
      </c>
      <c r="T1894" s="90">
        <v>0</v>
      </c>
      <c r="U1894" s="91">
        <v>4183</v>
      </c>
      <c r="V1894" s="91">
        <v>97</v>
      </c>
    </row>
    <row r="1895" spans="1:22">
      <c r="A1895" s="92" t="s">
        <v>829</v>
      </c>
      <c r="B1895" s="16" t="str">
        <f>VLOOKUP(A1895,'Planning Periods'!$E$2:$N$540,10,FALSE)</f>
        <v>04/30/2021 - 04/30/2029</v>
      </c>
      <c r="C1895" s="91">
        <v>2015</v>
      </c>
      <c r="D1895" s="91" t="str">
        <f t="shared" si="27"/>
        <v>San Marcos 2015</v>
      </c>
      <c r="E1895" s="91">
        <v>1043</v>
      </c>
      <c r="F1895" s="363">
        <v>51</v>
      </c>
      <c r="G1895" s="91">
        <v>51</v>
      </c>
      <c r="H1895" s="91">
        <v>0</v>
      </c>
      <c r="I1895" s="90"/>
      <c r="J1895" s="91">
        <v>793</v>
      </c>
      <c r="K1895" s="363">
        <v>54</v>
      </c>
      <c r="L1895" s="91">
        <v>54</v>
      </c>
      <c r="M1895" s="91">
        <v>0</v>
      </c>
      <c r="N1895" s="90"/>
      <c r="O1895" s="91">
        <v>734</v>
      </c>
      <c r="P1895" s="91">
        <v>1</v>
      </c>
      <c r="Q1895" s="90"/>
      <c r="R1895" s="91">
        <v>1613</v>
      </c>
      <c r="S1895" s="91">
        <v>487</v>
      </c>
      <c r="T1895" s="90">
        <v>0</v>
      </c>
      <c r="U1895" s="91">
        <v>4183</v>
      </c>
      <c r="V1895" s="91">
        <v>593</v>
      </c>
    </row>
    <row r="1896" spans="1:22">
      <c r="A1896" s="92" t="s">
        <v>829</v>
      </c>
      <c r="B1896" s="16" t="str">
        <f>VLOOKUP(A1896,'Planning Periods'!$E$2:$N$540,10,FALSE)</f>
        <v>04/30/2021 - 04/30/2029</v>
      </c>
      <c r="C1896" s="91">
        <v>2016</v>
      </c>
      <c r="D1896" s="91" t="str">
        <f t="shared" si="27"/>
        <v>San Marcos 2016</v>
      </c>
      <c r="E1896" s="91">
        <v>1043</v>
      </c>
      <c r="F1896" s="363">
        <v>0</v>
      </c>
      <c r="G1896" s="91">
        <v>0</v>
      </c>
      <c r="H1896" s="91">
        <v>0</v>
      </c>
      <c r="I1896" s="90"/>
      <c r="J1896" s="91">
        <v>793</v>
      </c>
      <c r="K1896" s="363">
        <v>0</v>
      </c>
      <c r="L1896" s="91">
        <v>0</v>
      </c>
      <c r="M1896" s="91">
        <v>0</v>
      </c>
      <c r="N1896" s="90"/>
      <c r="O1896" s="91">
        <v>734</v>
      </c>
      <c r="P1896" s="91">
        <v>0</v>
      </c>
      <c r="Q1896" s="90"/>
      <c r="R1896" s="91">
        <v>1613</v>
      </c>
      <c r="S1896" s="91">
        <v>329</v>
      </c>
      <c r="T1896" s="90">
        <v>0</v>
      </c>
      <c r="U1896" s="91">
        <v>4183</v>
      </c>
      <c r="V1896" s="91">
        <v>329</v>
      </c>
    </row>
    <row r="1897" spans="1:22">
      <c r="A1897" s="92" t="s">
        <v>829</v>
      </c>
      <c r="B1897" s="16" t="str">
        <f>VLOOKUP(A1897,'Planning Periods'!$E$2:$N$540,10,FALSE)</f>
        <v>04/30/2021 - 04/30/2029</v>
      </c>
      <c r="C1897" s="91">
        <v>2017</v>
      </c>
      <c r="D1897" s="91" t="str">
        <f t="shared" si="27"/>
        <v>San Marcos 2017</v>
      </c>
      <c r="E1897" s="91">
        <v>1043</v>
      </c>
      <c r="F1897" s="363">
        <v>31</v>
      </c>
      <c r="G1897" s="91">
        <v>31</v>
      </c>
      <c r="H1897" s="91">
        <v>0</v>
      </c>
      <c r="I1897" s="90"/>
      <c r="J1897" s="91">
        <v>793</v>
      </c>
      <c r="K1897" s="363">
        <v>11</v>
      </c>
      <c r="L1897" s="91">
        <v>11</v>
      </c>
      <c r="M1897" s="91">
        <v>0</v>
      </c>
      <c r="N1897" s="90"/>
      <c r="O1897" s="91">
        <v>734</v>
      </c>
      <c r="P1897" s="91">
        <v>0</v>
      </c>
      <c r="Q1897" s="90"/>
      <c r="R1897" s="91">
        <v>1613</v>
      </c>
      <c r="S1897" s="91">
        <v>436</v>
      </c>
      <c r="T1897" s="90">
        <v>0</v>
      </c>
      <c r="U1897" s="91">
        <v>4183</v>
      </c>
      <c r="V1897" s="91">
        <v>478</v>
      </c>
    </row>
    <row r="1898" spans="1:22">
      <c r="A1898" s="92" t="s">
        <v>952</v>
      </c>
      <c r="B1898" s="16"/>
      <c r="C1898" s="91">
        <v>2013</v>
      </c>
      <c r="D1898" s="91" t="str">
        <f t="shared" si="27"/>
        <v>San Marino 2013</v>
      </c>
      <c r="E1898" s="91" t="s">
        <v>1307</v>
      </c>
      <c r="F1898" s="363" t="s">
        <v>1307</v>
      </c>
      <c r="G1898" s="91" t="s">
        <v>1307</v>
      </c>
      <c r="H1898" s="91" t="s">
        <v>1307</v>
      </c>
      <c r="I1898" s="90"/>
      <c r="J1898" s="91" t="s">
        <v>1307</v>
      </c>
      <c r="K1898" s="363" t="s">
        <v>1307</v>
      </c>
      <c r="L1898" s="91" t="s">
        <v>1307</v>
      </c>
      <c r="M1898" s="91" t="s">
        <v>1307</v>
      </c>
      <c r="N1898" s="90"/>
      <c r="O1898" s="91" t="s">
        <v>1307</v>
      </c>
      <c r="P1898" s="91" t="s">
        <v>1307</v>
      </c>
      <c r="Q1898" s="90"/>
      <c r="R1898" s="91" t="s">
        <v>1307</v>
      </c>
      <c r="S1898" s="91" t="s">
        <v>1307</v>
      </c>
      <c r="T1898" s="90" t="s">
        <v>1307</v>
      </c>
      <c r="U1898" s="91" t="s">
        <v>1307</v>
      </c>
      <c r="V1898" s="91" t="s">
        <v>1307</v>
      </c>
    </row>
    <row r="1899" spans="1:22">
      <c r="A1899" s="92" t="s">
        <v>952</v>
      </c>
      <c r="B1899" s="16" t="str">
        <f>VLOOKUP(A1899,'Planning Periods'!$E$2:$N$540,10,FALSE)</f>
        <v>10/15/2021 - 10/15/2029</v>
      </c>
      <c r="C1899" s="91">
        <v>2013</v>
      </c>
      <c r="D1899" s="91" t="str">
        <f>CONCATENATE(A1899," ",C1899)</f>
        <v>San Marino 2013</v>
      </c>
      <c r="E1899" s="91" t="s">
        <v>1307</v>
      </c>
      <c r="F1899" s="363" t="s">
        <v>1307</v>
      </c>
      <c r="G1899" s="91" t="s">
        <v>1307</v>
      </c>
      <c r="H1899" s="91" t="s">
        <v>1307</v>
      </c>
      <c r="I1899" s="90"/>
      <c r="J1899" s="91" t="s">
        <v>1307</v>
      </c>
      <c r="K1899" s="363" t="s">
        <v>1307</v>
      </c>
      <c r="L1899" s="91" t="s">
        <v>1307</v>
      </c>
      <c r="M1899" s="91" t="s">
        <v>1307</v>
      </c>
      <c r="N1899" s="90"/>
      <c r="O1899" s="91" t="s">
        <v>1307</v>
      </c>
      <c r="P1899" s="91" t="s">
        <v>1307</v>
      </c>
      <c r="Q1899" s="90"/>
      <c r="R1899" s="91" t="s">
        <v>1307</v>
      </c>
      <c r="S1899" s="91" t="s">
        <v>1307</v>
      </c>
      <c r="T1899" s="90" t="s">
        <v>1307</v>
      </c>
      <c r="U1899" s="91" t="s">
        <v>1307</v>
      </c>
      <c r="V1899" s="91" t="s">
        <v>1307</v>
      </c>
    </row>
    <row r="1900" spans="1:22">
      <c r="A1900" s="92" t="s">
        <v>952</v>
      </c>
      <c r="B1900" s="16"/>
      <c r="C1900" s="91">
        <v>2013</v>
      </c>
      <c r="D1900" s="91" t="str">
        <f>CONCATENATE(A1900," ",C1900)</f>
        <v>San Marino 2013</v>
      </c>
      <c r="E1900" s="91" t="s">
        <v>1307</v>
      </c>
      <c r="F1900" s="363" t="s">
        <v>1307</v>
      </c>
      <c r="G1900" s="91" t="s">
        <v>1307</v>
      </c>
      <c r="H1900" s="91" t="s">
        <v>1307</v>
      </c>
      <c r="I1900" s="90"/>
      <c r="J1900" s="91" t="s">
        <v>1307</v>
      </c>
      <c r="K1900" s="363" t="s">
        <v>1307</v>
      </c>
      <c r="L1900" s="91" t="s">
        <v>1307</v>
      </c>
      <c r="M1900" s="91" t="s">
        <v>1307</v>
      </c>
      <c r="N1900" s="90"/>
      <c r="O1900" s="91" t="s">
        <v>1307</v>
      </c>
      <c r="P1900" s="91" t="s">
        <v>1307</v>
      </c>
      <c r="Q1900" s="90"/>
      <c r="R1900" s="91" t="s">
        <v>1307</v>
      </c>
      <c r="S1900" s="91" t="s">
        <v>1307</v>
      </c>
      <c r="T1900" s="90" t="s">
        <v>1307</v>
      </c>
      <c r="U1900" s="91" t="s">
        <v>1307</v>
      </c>
      <c r="V1900" s="91" t="s">
        <v>1307</v>
      </c>
    </row>
    <row r="1901" spans="1:22">
      <c r="A1901" s="92" t="s">
        <v>952</v>
      </c>
      <c r="B1901" s="16" t="str">
        <f>VLOOKUP(A1901,'Planning Periods'!$E$2:$N$540,10,FALSE)</f>
        <v>10/15/2021 - 10/15/2029</v>
      </c>
      <c r="C1901" s="91">
        <v>2014</v>
      </c>
      <c r="D1901" s="91" t="str">
        <f>CONCATENATE(A1901," ",C1901)</f>
        <v>San Marino 2014</v>
      </c>
      <c r="E1901" s="91" t="s">
        <v>1307</v>
      </c>
      <c r="F1901" s="363" t="s">
        <v>1307</v>
      </c>
      <c r="G1901" s="91" t="s">
        <v>1307</v>
      </c>
      <c r="H1901" s="91" t="s">
        <v>1307</v>
      </c>
      <c r="I1901" s="90"/>
      <c r="J1901" s="91" t="s">
        <v>1307</v>
      </c>
      <c r="K1901" s="363" t="s">
        <v>1307</v>
      </c>
      <c r="L1901" s="91" t="s">
        <v>1307</v>
      </c>
      <c r="M1901" s="91" t="s">
        <v>1307</v>
      </c>
      <c r="N1901" s="90"/>
      <c r="O1901" s="91" t="s">
        <v>1307</v>
      </c>
      <c r="P1901" s="91" t="s">
        <v>1307</v>
      </c>
      <c r="Q1901" s="90"/>
      <c r="R1901" s="91" t="s">
        <v>1307</v>
      </c>
      <c r="S1901" s="91" t="s">
        <v>1307</v>
      </c>
      <c r="T1901" s="90" t="s">
        <v>1307</v>
      </c>
      <c r="U1901" s="91" t="s">
        <v>1307</v>
      </c>
      <c r="V1901" s="91" t="s">
        <v>1307</v>
      </c>
    </row>
    <row r="1902" spans="1:22">
      <c r="A1902" s="92" t="s">
        <v>952</v>
      </c>
      <c r="B1902" s="16" t="str">
        <f>VLOOKUP(A1902,'Planning Periods'!$E$2:$N$540,10,FALSE)</f>
        <v>10/15/2021 - 10/15/2029</v>
      </c>
      <c r="C1902" s="91">
        <v>2015</v>
      </c>
      <c r="D1902" s="91" t="str">
        <f t="shared" ref="D1902:D1965" si="28">CONCATENATE(A1902," ",C1902)</f>
        <v>San Marino 2015</v>
      </c>
      <c r="E1902" s="91">
        <v>1</v>
      </c>
      <c r="F1902" s="363">
        <v>0</v>
      </c>
      <c r="G1902" s="91">
        <v>0</v>
      </c>
      <c r="H1902" s="91">
        <v>0</v>
      </c>
      <c r="I1902" s="90"/>
      <c r="J1902" s="91">
        <v>1</v>
      </c>
      <c r="K1902" s="363">
        <v>0</v>
      </c>
      <c r="L1902" s="91">
        <v>0</v>
      </c>
      <c r="M1902" s="91">
        <v>0</v>
      </c>
      <c r="N1902" s="90"/>
      <c r="O1902" s="91">
        <v>0</v>
      </c>
      <c r="P1902" s="91">
        <v>0</v>
      </c>
      <c r="Q1902" s="90"/>
      <c r="R1902" s="91">
        <v>0</v>
      </c>
      <c r="S1902" s="91">
        <v>9</v>
      </c>
      <c r="T1902" s="90">
        <v>0</v>
      </c>
      <c r="U1902" s="91">
        <v>2</v>
      </c>
      <c r="V1902" s="91">
        <v>9</v>
      </c>
    </row>
    <row r="1903" spans="1:22">
      <c r="A1903" s="92" t="s">
        <v>952</v>
      </c>
      <c r="B1903" s="16" t="str">
        <f>VLOOKUP(A1903,'Planning Periods'!$E$2:$N$540,10,FALSE)</f>
        <v>10/15/2021 - 10/15/2029</v>
      </c>
      <c r="C1903" s="91">
        <v>2016</v>
      </c>
      <c r="D1903" s="91" t="str">
        <f t="shared" si="28"/>
        <v>San Marino 2016</v>
      </c>
      <c r="E1903" s="91">
        <v>1</v>
      </c>
      <c r="F1903" s="363">
        <v>0</v>
      </c>
      <c r="G1903" s="91">
        <v>0</v>
      </c>
      <c r="H1903" s="91">
        <v>0</v>
      </c>
      <c r="I1903" s="90"/>
      <c r="J1903" s="91">
        <v>1</v>
      </c>
      <c r="K1903" s="363">
        <v>0</v>
      </c>
      <c r="L1903" s="91">
        <v>0</v>
      </c>
      <c r="M1903" s="91">
        <v>0</v>
      </c>
      <c r="N1903" s="90"/>
      <c r="O1903" s="91">
        <v>0</v>
      </c>
      <c r="P1903" s="91">
        <v>2</v>
      </c>
      <c r="Q1903" s="90"/>
      <c r="R1903" s="91">
        <v>0</v>
      </c>
      <c r="S1903" s="91">
        <v>8</v>
      </c>
      <c r="T1903" s="90">
        <v>0</v>
      </c>
      <c r="U1903" s="91">
        <v>2</v>
      </c>
      <c r="V1903" s="91">
        <v>10</v>
      </c>
    </row>
    <row r="1904" spans="1:22">
      <c r="A1904" s="92" t="s">
        <v>952</v>
      </c>
      <c r="B1904" s="16" t="str">
        <f>VLOOKUP(A1904,'Planning Periods'!$E$2:$N$540,10,FALSE)</f>
        <v>10/15/2021 - 10/15/2029</v>
      </c>
      <c r="C1904" s="91">
        <v>2017</v>
      </c>
      <c r="D1904" s="91" t="str">
        <f t="shared" si="28"/>
        <v>San Marino 2017</v>
      </c>
      <c r="E1904" s="91">
        <v>1</v>
      </c>
      <c r="F1904" s="363">
        <v>1</v>
      </c>
      <c r="G1904" s="91">
        <v>1</v>
      </c>
      <c r="H1904" s="91">
        <v>0</v>
      </c>
      <c r="I1904" s="90"/>
      <c r="J1904" s="91">
        <v>1</v>
      </c>
      <c r="K1904" s="363">
        <v>0</v>
      </c>
      <c r="L1904" s="91">
        <v>0</v>
      </c>
      <c r="M1904" s="91">
        <v>0</v>
      </c>
      <c r="N1904" s="90"/>
      <c r="O1904" s="91">
        <v>0</v>
      </c>
      <c r="P1904" s="91">
        <v>2</v>
      </c>
      <c r="Q1904" s="90"/>
      <c r="R1904" s="91">
        <v>0</v>
      </c>
      <c r="S1904" s="91">
        <v>7</v>
      </c>
      <c r="T1904" s="90">
        <v>0</v>
      </c>
      <c r="U1904" s="91">
        <v>2</v>
      </c>
      <c r="V1904" s="91">
        <v>10</v>
      </c>
    </row>
    <row r="1905" spans="1:22">
      <c r="A1905" s="92" t="s">
        <v>955</v>
      </c>
      <c r="B1905" s="16" t="str">
        <f>VLOOKUP(A1905,'Planning Periods'!$E$2:$N$540,10,FALSE)</f>
        <v>01/31/2023 - 01/31/2031</v>
      </c>
      <c r="C1905" s="91">
        <v>2014</v>
      </c>
      <c r="D1905" s="91" t="str">
        <f t="shared" si="28"/>
        <v>San Mateo 2014</v>
      </c>
      <c r="E1905" s="91" t="s">
        <v>1307</v>
      </c>
      <c r="F1905" s="363" t="s">
        <v>1307</v>
      </c>
      <c r="G1905" s="91" t="s">
        <v>1307</v>
      </c>
      <c r="H1905" s="91" t="s">
        <v>1307</v>
      </c>
      <c r="I1905" s="90"/>
      <c r="J1905" s="91" t="s">
        <v>1307</v>
      </c>
      <c r="K1905" s="363" t="s">
        <v>1307</v>
      </c>
      <c r="L1905" s="91" t="s">
        <v>1307</v>
      </c>
      <c r="M1905" s="91" t="s">
        <v>1307</v>
      </c>
      <c r="N1905" s="90"/>
      <c r="O1905" s="91" t="s">
        <v>1307</v>
      </c>
      <c r="P1905" s="91" t="s">
        <v>1307</v>
      </c>
      <c r="Q1905" s="90"/>
      <c r="R1905" s="91" t="s">
        <v>1307</v>
      </c>
      <c r="S1905" s="91" t="s">
        <v>1307</v>
      </c>
      <c r="T1905" s="90" t="s">
        <v>1307</v>
      </c>
      <c r="U1905" s="91" t="s">
        <v>1307</v>
      </c>
      <c r="V1905" s="91" t="s">
        <v>1307</v>
      </c>
    </row>
    <row r="1906" spans="1:22">
      <c r="A1906" s="92" t="s">
        <v>955</v>
      </c>
      <c r="B1906" s="16" t="str">
        <f>VLOOKUP(A1906,'Planning Periods'!$E$2:$N$540,10,FALSE)</f>
        <v>01/31/2023 - 01/31/2031</v>
      </c>
      <c r="C1906" s="91">
        <v>2015</v>
      </c>
      <c r="D1906" s="91" t="str">
        <f t="shared" si="28"/>
        <v>San Mateo 2015</v>
      </c>
      <c r="E1906" s="91">
        <v>859</v>
      </c>
      <c r="F1906" s="363">
        <v>0</v>
      </c>
      <c r="G1906" s="91">
        <v>0</v>
      </c>
      <c r="H1906" s="91">
        <v>0</v>
      </c>
      <c r="I1906" s="90"/>
      <c r="J1906" s="91">
        <v>469</v>
      </c>
      <c r="K1906" s="363">
        <v>23</v>
      </c>
      <c r="L1906" s="91">
        <v>23</v>
      </c>
      <c r="M1906" s="91">
        <v>0</v>
      </c>
      <c r="N1906" s="90"/>
      <c r="O1906" s="91">
        <v>530</v>
      </c>
      <c r="P1906" s="91">
        <v>88</v>
      </c>
      <c r="Q1906" s="90"/>
      <c r="R1906" s="91">
        <v>1242</v>
      </c>
      <c r="S1906" s="91">
        <v>480</v>
      </c>
      <c r="T1906" s="90">
        <v>0</v>
      </c>
      <c r="U1906" s="91">
        <v>3100</v>
      </c>
      <c r="V1906" s="91">
        <v>591</v>
      </c>
    </row>
    <row r="1907" spans="1:22">
      <c r="A1907" s="92" t="s">
        <v>955</v>
      </c>
      <c r="B1907" s="16" t="str">
        <f>VLOOKUP(A1907,'Planning Periods'!$E$2:$N$540,10,FALSE)</f>
        <v>01/31/2023 - 01/31/2031</v>
      </c>
      <c r="C1907" s="91">
        <v>2016</v>
      </c>
      <c r="D1907" s="91" t="str">
        <f t="shared" si="28"/>
        <v>San Mateo 2016</v>
      </c>
      <c r="E1907" s="91">
        <v>859</v>
      </c>
      <c r="F1907" s="363">
        <v>12</v>
      </c>
      <c r="G1907" s="91">
        <v>12</v>
      </c>
      <c r="H1907" s="91">
        <v>0</v>
      </c>
      <c r="I1907" s="90"/>
      <c r="J1907" s="91">
        <v>469</v>
      </c>
      <c r="K1907" s="363">
        <v>3</v>
      </c>
      <c r="L1907" s="91">
        <v>3</v>
      </c>
      <c r="M1907" s="91">
        <v>0</v>
      </c>
      <c r="N1907" s="90"/>
      <c r="O1907" s="91">
        <v>530</v>
      </c>
      <c r="P1907" s="91">
        <v>2</v>
      </c>
      <c r="Q1907" s="90"/>
      <c r="R1907" s="91">
        <v>1242</v>
      </c>
      <c r="S1907" s="91">
        <v>172</v>
      </c>
      <c r="T1907" s="90">
        <v>0</v>
      </c>
      <c r="U1907" s="91">
        <v>3100</v>
      </c>
      <c r="V1907" s="91">
        <v>189</v>
      </c>
    </row>
    <row r="1908" spans="1:22">
      <c r="A1908" s="92" t="s">
        <v>955</v>
      </c>
      <c r="B1908" s="16" t="str">
        <f>VLOOKUP(A1908,'Planning Periods'!$E$2:$N$540,10,FALSE)</f>
        <v>01/31/2023 - 01/31/2031</v>
      </c>
      <c r="C1908" s="91">
        <v>2017</v>
      </c>
      <c r="D1908" s="91" t="str">
        <f t="shared" si="28"/>
        <v>San Mateo 2017</v>
      </c>
      <c r="E1908" s="91">
        <v>859</v>
      </c>
      <c r="F1908" s="363">
        <v>37</v>
      </c>
      <c r="G1908" s="91">
        <v>37</v>
      </c>
      <c r="H1908" s="91">
        <v>0</v>
      </c>
      <c r="I1908" s="90"/>
      <c r="J1908" s="91">
        <v>469</v>
      </c>
      <c r="K1908" s="363">
        <v>0</v>
      </c>
      <c r="L1908" s="91">
        <v>0</v>
      </c>
      <c r="M1908" s="91">
        <v>0</v>
      </c>
      <c r="N1908" s="90"/>
      <c r="O1908" s="91">
        <v>530</v>
      </c>
      <c r="P1908" s="91">
        <v>4</v>
      </c>
      <c r="Q1908" s="90"/>
      <c r="R1908" s="91">
        <v>1242</v>
      </c>
      <c r="S1908" s="91">
        <v>424</v>
      </c>
      <c r="T1908" s="90">
        <v>0</v>
      </c>
      <c r="U1908" s="91">
        <v>3100</v>
      </c>
      <c r="V1908" s="91">
        <v>465</v>
      </c>
    </row>
    <row r="1909" spans="1:22">
      <c r="A1909" s="92" t="s">
        <v>957</v>
      </c>
      <c r="B1909" s="16" t="str">
        <f>VLOOKUP(A1909,'Planning Periods'!$E$2:$N$540,10,FALSE)</f>
        <v>01/31/2023 - 01/31/2031</v>
      </c>
      <c r="C1909" s="91">
        <v>2014</v>
      </c>
      <c r="D1909" s="91" t="str">
        <f t="shared" si="28"/>
        <v>San Mateo County - Unincorporated 2014</v>
      </c>
      <c r="E1909" s="91" t="s">
        <v>1307</v>
      </c>
      <c r="F1909" s="363" t="s">
        <v>1307</v>
      </c>
      <c r="G1909" s="91" t="s">
        <v>1307</v>
      </c>
      <c r="H1909" s="91" t="s">
        <v>1307</v>
      </c>
      <c r="I1909" s="90"/>
      <c r="J1909" s="91" t="s">
        <v>1307</v>
      </c>
      <c r="K1909" s="363" t="s">
        <v>1307</v>
      </c>
      <c r="L1909" s="91" t="s">
        <v>1307</v>
      </c>
      <c r="M1909" s="91" t="s">
        <v>1307</v>
      </c>
      <c r="N1909" s="90"/>
      <c r="O1909" s="91" t="s">
        <v>1307</v>
      </c>
      <c r="P1909" s="91" t="s">
        <v>1307</v>
      </c>
      <c r="Q1909" s="90"/>
      <c r="R1909" s="91" t="s">
        <v>1307</v>
      </c>
      <c r="S1909" s="91" t="s">
        <v>1307</v>
      </c>
      <c r="T1909" s="90" t="s">
        <v>1307</v>
      </c>
      <c r="U1909" s="91" t="s">
        <v>1307</v>
      </c>
      <c r="V1909" s="91" t="s">
        <v>1307</v>
      </c>
    </row>
    <row r="1910" spans="1:22">
      <c r="A1910" s="92" t="s">
        <v>957</v>
      </c>
      <c r="B1910" s="16" t="str">
        <f>VLOOKUP(A1910,'Planning Periods'!$E$2:$N$540,10,FALSE)</f>
        <v>01/31/2023 - 01/31/2031</v>
      </c>
      <c r="C1910" s="91">
        <v>2015</v>
      </c>
      <c r="D1910" s="91" t="str">
        <f t="shared" si="28"/>
        <v>San Mateo County - Unincorporated 2015</v>
      </c>
      <c r="E1910" s="91">
        <v>153</v>
      </c>
      <c r="F1910" s="363">
        <v>0</v>
      </c>
      <c r="G1910" s="91">
        <v>0</v>
      </c>
      <c r="H1910" s="91">
        <v>0</v>
      </c>
      <c r="I1910" s="90"/>
      <c r="J1910" s="91">
        <v>103</v>
      </c>
      <c r="K1910" s="363">
        <v>1</v>
      </c>
      <c r="L1910" s="91">
        <v>0</v>
      </c>
      <c r="M1910" s="91">
        <v>1</v>
      </c>
      <c r="N1910" s="90"/>
      <c r="O1910" s="91">
        <v>102</v>
      </c>
      <c r="P1910" s="91">
        <v>6</v>
      </c>
      <c r="Q1910" s="90"/>
      <c r="R1910" s="91">
        <v>555</v>
      </c>
      <c r="S1910" s="91">
        <v>53</v>
      </c>
      <c r="T1910" s="90">
        <v>1</v>
      </c>
      <c r="U1910" s="91">
        <v>913</v>
      </c>
      <c r="V1910" s="91">
        <v>60</v>
      </c>
    </row>
    <row r="1911" spans="1:22">
      <c r="A1911" s="92" t="s">
        <v>957</v>
      </c>
      <c r="B1911" s="16" t="str">
        <f>VLOOKUP(A1911,'Planning Periods'!$E$2:$N$540,10,FALSE)</f>
        <v>01/31/2023 - 01/31/2031</v>
      </c>
      <c r="C1911" s="91">
        <v>2016</v>
      </c>
      <c r="D1911" s="91" t="str">
        <f t="shared" si="28"/>
        <v>San Mateo County - Unincorporated 2016</v>
      </c>
      <c r="E1911" s="91">
        <v>153</v>
      </c>
      <c r="F1911" s="363">
        <v>0</v>
      </c>
      <c r="G1911" s="91">
        <v>0</v>
      </c>
      <c r="H1911" s="91">
        <v>0</v>
      </c>
      <c r="I1911" s="90"/>
      <c r="J1911" s="91">
        <v>103</v>
      </c>
      <c r="K1911" s="363">
        <v>3</v>
      </c>
      <c r="L1911" s="91">
        <v>0</v>
      </c>
      <c r="M1911" s="91">
        <v>3</v>
      </c>
      <c r="N1911" s="90"/>
      <c r="O1911" s="91">
        <v>102</v>
      </c>
      <c r="P1911" s="91">
        <v>7</v>
      </c>
      <c r="Q1911" s="90"/>
      <c r="R1911" s="91">
        <v>555</v>
      </c>
      <c r="S1911" s="91">
        <v>50</v>
      </c>
      <c r="T1911" s="90">
        <v>3</v>
      </c>
      <c r="U1911" s="91">
        <v>913</v>
      </c>
      <c r="V1911" s="91">
        <v>60</v>
      </c>
    </row>
    <row r="1912" spans="1:22">
      <c r="A1912" s="92" t="s">
        <v>957</v>
      </c>
      <c r="B1912" s="16" t="str">
        <f>VLOOKUP(A1912,'Planning Periods'!$E$2:$N$540,10,FALSE)</f>
        <v>01/31/2023 - 01/31/2031</v>
      </c>
      <c r="C1912" s="91">
        <v>2017</v>
      </c>
      <c r="D1912" s="91" t="str">
        <f t="shared" si="28"/>
        <v>San Mateo County - Unincorporated 2017</v>
      </c>
      <c r="E1912" s="91">
        <v>153</v>
      </c>
      <c r="F1912" s="363">
        <v>1</v>
      </c>
      <c r="G1912" s="91">
        <v>0</v>
      </c>
      <c r="H1912" s="91">
        <v>1</v>
      </c>
      <c r="I1912" s="90"/>
      <c r="J1912" s="91">
        <v>103</v>
      </c>
      <c r="K1912" s="363">
        <v>8</v>
      </c>
      <c r="L1912" s="91">
        <v>7</v>
      </c>
      <c r="M1912" s="91">
        <v>1</v>
      </c>
      <c r="N1912" s="90"/>
      <c r="O1912" s="91">
        <v>102</v>
      </c>
      <c r="P1912" s="91">
        <v>4</v>
      </c>
      <c r="Q1912" s="90"/>
      <c r="R1912" s="91">
        <v>555</v>
      </c>
      <c r="S1912" s="91">
        <v>44</v>
      </c>
      <c r="T1912" s="90">
        <v>1</v>
      </c>
      <c r="U1912" s="91">
        <v>913</v>
      </c>
      <c r="V1912" s="91">
        <v>57</v>
      </c>
    </row>
    <row r="1913" spans="1:22">
      <c r="A1913" s="92" t="s">
        <v>949</v>
      </c>
      <c r="B1913" s="16" t="str">
        <f>VLOOKUP(A1913,'Planning Periods'!$E$2:$N$540,10,FALSE)</f>
        <v>01/31/2023 - 01/31/2031</v>
      </c>
      <c r="C1913" s="91">
        <v>2014</v>
      </c>
      <c r="D1913" s="91" t="str">
        <f t="shared" si="28"/>
        <v>San Pablo 2014</v>
      </c>
      <c r="E1913" s="91" t="s">
        <v>1307</v>
      </c>
      <c r="F1913" s="363" t="s">
        <v>1307</v>
      </c>
      <c r="G1913" s="91" t="s">
        <v>1307</v>
      </c>
      <c r="H1913" s="91" t="s">
        <v>1307</v>
      </c>
      <c r="I1913" s="90"/>
      <c r="J1913" s="91" t="s">
        <v>1307</v>
      </c>
      <c r="K1913" s="363" t="s">
        <v>1307</v>
      </c>
      <c r="L1913" s="91" t="s">
        <v>1307</v>
      </c>
      <c r="M1913" s="91" t="s">
        <v>1307</v>
      </c>
      <c r="N1913" s="90"/>
      <c r="O1913" s="91" t="s">
        <v>1307</v>
      </c>
      <c r="P1913" s="91" t="s">
        <v>1307</v>
      </c>
      <c r="Q1913" s="90"/>
      <c r="R1913" s="91" t="s">
        <v>1307</v>
      </c>
      <c r="S1913" s="91" t="s">
        <v>1307</v>
      </c>
      <c r="T1913" s="90" t="s">
        <v>1307</v>
      </c>
      <c r="U1913" s="91" t="s">
        <v>1307</v>
      </c>
      <c r="V1913" s="91" t="s">
        <v>1307</v>
      </c>
    </row>
    <row r="1914" spans="1:22">
      <c r="A1914" s="92" t="s">
        <v>949</v>
      </c>
      <c r="B1914" s="16" t="str">
        <f>VLOOKUP(A1914,'Planning Periods'!$E$2:$N$540,10,FALSE)</f>
        <v>01/31/2023 - 01/31/2031</v>
      </c>
      <c r="C1914" s="91">
        <v>2015</v>
      </c>
      <c r="D1914" s="91" t="str">
        <f t="shared" si="28"/>
        <v>San Pablo 2015</v>
      </c>
      <c r="E1914" s="91">
        <v>56</v>
      </c>
      <c r="F1914" s="363">
        <v>0</v>
      </c>
      <c r="G1914" s="91">
        <v>0</v>
      </c>
      <c r="H1914" s="91">
        <v>0</v>
      </c>
      <c r="I1914" s="90"/>
      <c r="J1914" s="91">
        <v>53</v>
      </c>
      <c r="K1914" s="363">
        <v>0</v>
      </c>
      <c r="L1914" s="91">
        <v>0</v>
      </c>
      <c r="M1914" s="91">
        <v>0</v>
      </c>
      <c r="N1914" s="90"/>
      <c r="O1914" s="91">
        <v>75</v>
      </c>
      <c r="P1914" s="91">
        <v>1</v>
      </c>
      <c r="Q1914" s="90"/>
      <c r="R1914" s="91">
        <v>265</v>
      </c>
      <c r="S1914" s="91">
        <v>29</v>
      </c>
      <c r="T1914" s="90">
        <v>0</v>
      </c>
      <c r="U1914" s="91">
        <v>449</v>
      </c>
      <c r="V1914" s="91">
        <v>30</v>
      </c>
    </row>
    <row r="1915" spans="1:22">
      <c r="A1915" s="92" t="s">
        <v>949</v>
      </c>
      <c r="B1915" s="16" t="str">
        <f>VLOOKUP(A1915,'Planning Periods'!$E$2:$N$540,10,FALSE)</f>
        <v>01/31/2023 - 01/31/2031</v>
      </c>
      <c r="C1915" s="91">
        <v>2016</v>
      </c>
      <c r="D1915" s="91" t="str">
        <f t="shared" si="28"/>
        <v>San Pablo 2016</v>
      </c>
      <c r="E1915" s="91">
        <v>56</v>
      </c>
      <c r="F1915" s="363">
        <v>0</v>
      </c>
      <c r="G1915" s="91">
        <v>0</v>
      </c>
      <c r="H1915" s="91">
        <v>0</v>
      </c>
      <c r="I1915" s="90"/>
      <c r="J1915" s="91">
        <v>53</v>
      </c>
      <c r="K1915" s="363">
        <v>2</v>
      </c>
      <c r="L1915" s="91">
        <v>2</v>
      </c>
      <c r="M1915" s="91">
        <v>0</v>
      </c>
      <c r="N1915" s="90"/>
      <c r="O1915" s="91">
        <v>75</v>
      </c>
      <c r="P1915" s="91">
        <v>5</v>
      </c>
      <c r="Q1915" s="90"/>
      <c r="R1915" s="91">
        <v>265</v>
      </c>
      <c r="S1915" s="91">
        <v>0</v>
      </c>
      <c r="T1915" s="90">
        <v>0</v>
      </c>
      <c r="U1915" s="91">
        <v>449</v>
      </c>
      <c r="V1915" s="91">
        <v>7</v>
      </c>
    </row>
    <row r="1916" spans="1:22">
      <c r="A1916" s="92" t="s">
        <v>949</v>
      </c>
      <c r="B1916" s="16" t="str">
        <f>VLOOKUP(A1916,'Planning Periods'!$E$2:$N$540,10,FALSE)</f>
        <v>01/31/2023 - 01/31/2031</v>
      </c>
      <c r="C1916" s="91">
        <v>2017</v>
      </c>
      <c r="D1916" s="91" t="str">
        <f t="shared" si="28"/>
        <v>San Pablo 2017</v>
      </c>
      <c r="E1916" s="91">
        <v>56</v>
      </c>
      <c r="F1916" s="363">
        <v>0</v>
      </c>
      <c r="G1916" s="91">
        <v>0</v>
      </c>
      <c r="H1916" s="91">
        <v>0</v>
      </c>
      <c r="I1916" s="90"/>
      <c r="J1916" s="91">
        <v>53</v>
      </c>
      <c r="K1916" s="363">
        <v>0</v>
      </c>
      <c r="L1916" s="91">
        <v>0</v>
      </c>
      <c r="M1916" s="91">
        <v>0</v>
      </c>
      <c r="N1916" s="90"/>
      <c r="O1916" s="91">
        <v>75</v>
      </c>
      <c r="P1916" s="91">
        <v>7</v>
      </c>
      <c r="Q1916" s="90"/>
      <c r="R1916" s="91">
        <v>265</v>
      </c>
      <c r="S1916" s="91">
        <v>0</v>
      </c>
      <c r="T1916" s="90">
        <v>0</v>
      </c>
      <c r="U1916" s="91">
        <v>449</v>
      </c>
      <c r="V1916" s="91">
        <v>7</v>
      </c>
    </row>
    <row r="1917" spans="1:22">
      <c r="A1917" s="92" t="s">
        <v>942</v>
      </c>
      <c r="B1917" s="16" t="str">
        <f>VLOOKUP(A1917,'Planning Periods'!$E$2:$N$540,10,FALSE)</f>
        <v>01/31/2023 - 01/31/2031</v>
      </c>
      <c r="C1917" s="91">
        <v>2014</v>
      </c>
      <c r="D1917" s="91" t="str">
        <f t="shared" si="28"/>
        <v>San Rafael 2014</v>
      </c>
      <c r="E1917" s="91">
        <v>240</v>
      </c>
      <c r="F1917" s="363">
        <v>1</v>
      </c>
      <c r="G1917" s="91">
        <v>1</v>
      </c>
      <c r="H1917" s="91">
        <v>0</v>
      </c>
      <c r="I1917" s="90"/>
      <c r="J1917" s="91">
        <v>148</v>
      </c>
      <c r="K1917" s="363">
        <v>1</v>
      </c>
      <c r="L1917" s="91">
        <v>1</v>
      </c>
      <c r="M1917" s="91">
        <v>0</v>
      </c>
      <c r="N1917" s="90"/>
      <c r="O1917" s="91">
        <v>181</v>
      </c>
      <c r="P1917" s="91">
        <v>0</v>
      </c>
      <c r="Q1917" s="90"/>
      <c r="R1917" s="91">
        <v>438</v>
      </c>
      <c r="S1917" s="91">
        <v>16</v>
      </c>
      <c r="T1917" s="90">
        <v>0</v>
      </c>
      <c r="U1917" s="91">
        <v>1007</v>
      </c>
      <c r="V1917" s="91">
        <v>18</v>
      </c>
    </row>
    <row r="1918" spans="1:22">
      <c r="A1918" s="92" t="s">
        <v>942</v>
      </c>
      <c r="B1918" s="16" t="str">
        <f>VLOOKUP(A1918,'Planning Periods'!$E$2:$N$540,10,FALSE)</f>
        <v>01/31/2023 - 01/31/2031</v>
      </c>
      <c r="C1918" s="91">
        <v>2015</v>
      </c>
      <c r="D1918" s="91" t="str">
        <f t="shared" si="28"/>
        <v>San Rafael 2015</v>
      </c>
      <c r="E1918" s="91">
        <v>240</v>
      </c>
      <c r="F1918" s="363">
        <v>2</v>
      </c>
      <c r="G1918" s="91">
        <v>2</v>
      </c>
      <c r="H1918" s="91">
        <v>0</v>
      </c>
      <c r="I1918" s="90"/>
      <c r="J1918" s="91">
        <v>148</v>
      </c>
      <c r="K1918" s="363">
        <v>14</v>
      </c>
      <c r="L1918" s="91">
        <v>10</v>
      </c>
      <c r="M1918" s="91">
        <v>4</v>
      </c>
      <c r="N1918" s="90"/>
      <c r="O1918" s="91">
        <v>181</v>
      </c>
      <c r="P1918" s="91">
        <v>10</v>
      </c>
      <c r="Q1918" s="90"/>
      <c r="R1918" s="91">
        <v>438</v>
      </c>
      <c r="S1918" s="91">
        <v>94</v>
      </c>
      <c r="T1918" s="90">
        <v>4</v>
      </c>
      <c r="U1918" s="91">
        <v>1007</v>
      </c>
      <c r="V1918" s="91">
        <v>120</v>
      </c>
    </row>
    <row r="1919" spans="1:22">
      <c r="A1919" s="92" t="s">
        <v>942</v>
      </c>
      <c r="B1919" s="16" t="str">
        <f>VLOOKUP(A1919,'Planning Periods'!$E$2:$N$540,10,FALSE)</f>
        <v>01/31/2023 - 01/31/2031</v>
      </c>
      <c r="C1919" s="91">
        <v>2016</v>
      </c>
      <c r="D1919" s="91" t="str">
        <f t="shared" si="28"/>
        <v>San Rafael 2016</v>
      </c>
      <c r="E1919" s="91">
        <v>240</v>
      </c>
      <c r="F1919" s="363">
        <v>0</v>
      </c>
      <c r="G1919" s="91">
        <v>0</v>
      </c>
      <c r="H1919" s="91">
        <v>0</v>
      </c>
      <c r="I1919" s="90"/>
      <c r="J1919" s="91">
        <v>148</v>
      </c>
      <c r="K1919" s="363">
        <v>5</v>
      </c>
      <c r="L1919" s="91">
        <v>5</v>
      </c>
      <c r="M1919" s="91">
        <v>0</v>
      </c>
      <c r="N1919" s="90"/>
      <c r="O1919" s="91">
        <v>181</v>
      </c>
      <c r="P1919" s="91">
        <v>0</v>
      </c>
      <c r="Q1919" s="90"/>
      <c r="R1919" s="91">
        <v>438</v>
      </c>
      <c r="S1919" s="91">
        <v>21</v>
      </c>
      <c r="T1919" s="90">
        <v>0</v>
      </c>
      <c r="U1919" s="91">
        <v>1007</v>
      </c>
      <c r="V1919" s="91">
        <v>26</v>
      </c>
    </row>
    <row r="1920" spans="1:22">
      <c r="A1920" s="92" t="s">
        <v>942</v>
      </c>
      <c r="B1920" s="16" t="str">
        <f>VLOOKUP(A1920,'Planning Periods'!$E$2:$N$540,10,FALSE)</f>
        <v>01/31/2023 - 01/31/2031</v>
      </c>
      <c r="C1920" s="91">
        <v>2017</v>
      </c>
      <c r="D1920" s="91" t="str">
        <f t="shared" si="28"/>
        <v>San Rafael 2017</v>
      </c>
      <c r="E1920" s="91">
        <v>240</v>
      </c>
      <c r="F1920" s="363">
        <v>0</v>
      </c>
      <c r="G1920" s="91">
        <v>0</v>
      </c>
      <c r="H1920" s="91">
        <v>0</v>
      </c>
      <c r="I1920" s="90"/>
      <c r="J1920" s="91">
        <v>148</v>
      </c>
      <c r="K1920" s="363">
        <v>7</v>
      </c>
      <c r="L1920" s="91">
        <v>0</v>
      </c>
      <c r="M1920" s="91">
        <v>7</v>
      </c>
      <c r="N1920" s="90"/>
      <c r="O1920" s="91">
        <v>181</v>
      </c>
      <c r="P1920" s="91">
        <v>0</v>
      </c>
      <c r="Q1920" s="90"/>
      <c r="R1920" s="91">
        <v>438</v>
      </c>
      <c r="S1920" s="91">
        <v>20</v>
      </c>
      <c r="T1920" s="90">
        <v>7</v>
      </c>
      <c r="U1920" s="91">
        <v>1007</v>
      </c>
      <c r="V1920" s="91">
        <v>27</v>
      </c>
    </row>
    <row r="1921" spans="1:22">
      <c r="A1921" s="92" t="s">
        <v>945</v>
      </c>
      <c r="B1921" s="16" t="str">
        <f>VLOOKUP(A1921,'Planning Periods'!$E$2:$N$540,10,FALSE)</f>
        <v>01/31/2023 - 01/31/2031</v>
      </c>
      <c r="C1921" s="91">
        <v>2014</v>
      </c>
      <c r="D1921" s="91" t="str">
        <f t="shared" si="28"/>
        <v>San Ramon 2014</v>
      </c>
      <c r="E1921" s="91">
        <v>516</v>
      </c>
      <c r="F1921" s="363">
        <v>0</v>
      </c>
      <c r="G1921" s="91">
        <v>0</v>
      </c>
      <c r="H1921" s="91">
        <v>0</v>
      </c>
      <c r="I1921" s="90"/>
      <c r="J1921" s="91">
        <v>279</v>
      </c>
      <c r="K1921" s="363">
        <v>0</v>
      </c>
      <c r="L1921" s="91">
        <v>0</v>
      </c>
      <c r="M1921" s="91">
        <v>0</v>
      </c>
      <c r="N1921" s="90"/>
      <c r="O1921" s="91">
        <v>282</v>
      </c>
      <c r="P1921" s="91">
        <v>5</v>
      </c>
      <c r="Q1921" s="90"/>
      <c r="R1921" s="91">
        <v>340</v>
      </c>
      <c r="S1921" s="91">
        <v>216</v>
      </c>
      <c r="T1921" s="90">
        <v>0</v>
      </c>
      <c r="U1921" s="91">
        <v>1417</v>
      </c>
      <c r="V1921" s="91">
        <v>221</v>
      </c>
    </row>
    <row r="1922" spans="1:22">
      <c r="A1922" s="92" t="s">
        <v>945</v>
      </c>
      <c r="B1922" s="16" t="str">
        <f>VLOOKUP(A1922,'Planning Periods'!$E$2:$N$540,10,FALSE)</f>
        <v>01/31/2023 - 01/31/2031</v>
      </c>
      <c r="C1922" s="91">
        <v>2015</v>
      </c>
      <c r="D1922" s="91" t="str">
        <f t="shared" si="28"/>
        <v>San Ramon 2015</v>
      </c>
      <c r="E1922" s="91">
        <v>516</v>
      </c>
      <c r="F1922" s="363">
        <v>0</v>
      </c>
      <c r="G1922" s="91">
        <v>0</v>
      </c>
      <c r="H1922" s="91">
        <v>0</v>
      </c>
      <c r="I1922" s="90"/>
      <c r="J1922" s="91">
        <v>279</v>
      </c>
      <c r="K1922" s="363">
        <v>0</v>
      </c>
      <c r="L1922" s="91">
        <v>0</v>
      </c>
      <c r="M1922" s="91">
        <v>0</v>
      </c>
      <c r="N1922" s="90"/>
      <c r="O1922" s="91">
        <v>282</v>
      </c>
      <c r="P1922" s="91">
        <v>2</v>
      </c>
      <c r="Q1922" s="90"/>
      <c r="R1922" s="91">
        <v>340</v>
      </c>
      <c r="S1922" s="91">
        <v>386</v>
      </c>
      <c r="T1922" s="90">
        <v>0</v>
      </c>
      <c r="U1922" s="91">
        <v>1417</v>
      </c>
      <c r="V1922" s="91">
        <v>388</v>
      </c>
    </row>
    <row r="1923" spans="1:22">
      <c r="A1923" s="92" t="s">
        <v>945</v>
      </c>
      <c r="B1923" s="16" t="str">
        <f>VLOOKUP(A1923,'Planning Periods'!$E$2:$N$540,10,FALSE)</f>
        <v>01/31/2023 - 01/31/2031</v>
      </c>
      <c r="C1923" s="91">
        <v>2016</v>
      </c>
      <c r="D1923" s="91" t="str">
        <f t="shared" si="28"/>
        <v>San Ramon 2016</v>
      </c>
      <c r="E1923" s="91">
        <v>516</v>
      </c>
      <c r="F1923" s="363">
        <v>20</v>
      </c>
      <c r="G1923" s="91">
        <v>20</v>
      </c>
      <c r="H1923" s="91">
        <v>0</v>
      </c>
      <c r="I1923" s="90"/>
      <c r="J1923" s="91">
        <v>279</v>
      </c>
      <c r="K1923" s="363">
        <v>82</v>
      </c>
      <c r="L1923" s="91">
        <v>82</v>
      </c>
      <c r="M1923" s="91">
        <v>0</v>
      </c>
      <c r="N1923" s="90"/>
      <c r="O1923" s="91">
        <v>282</v>
      </c>
      <c r="P1923" s="91">
        <v>162</v>
      </c>
      <c r="Q1923" s="90"/>
      <c r="R1923" s="91">
        <v>340</v>
      </c>
      <c r="S1923" s="91">
        <v>618</v>
      </c>
      <c r="T1923" s="90">
        <v>0</v>
      </c>
      <c r="U1923" s="91">
        <v>1417</v>
      </c>
      <c r="V1923" s="91">
        <v>882</v>
      </c>
    </row>
    <row r="1924" spans="1:22">
      <c r="A1924" s="92" t="s">
        <v>945</v>
      </c>
      <c r="B1924" s="16" t="str">
        <f>VLOOKUP(A1924,'Planning Periods'!$E$2:$N$540,10,FALSE)</f>
        <v>01/31/2023 - 01/31/2031</v>
      </c>
      <c r="C1924" s="91">
        <v>2017</v>
      </c>
      <c r="D1924" s="91" t="str">
        <f t="shared" si="28"/>
        <v>San Ramon 2017</v>
      </c>
      <c r="E1924" s="91">
        <v>516</v>
      </c>
      <c r="F1924" s="363">
        <v>0</v>
      </c>
      <c r="G1924" s="91">
        <v>0</v>
      </c>
      <c r="H1924" s="91">
        <v>0</v>
      </c>
      <c r="I1924" s="90"/>
      <c r="J1924" s="91">
        <v>279</v>
      </c>
      <c r="K1924" s="363">
        <v>0</v>
      </c>
      <c r="L1924" s="91">
        <v>0</v>
      </c>
      <c r="M1924" s="91">
        <v>0</v>
      </c>
      <c r="N1924" s="90"/>
      <c r="O1924" s="91">
        <v>282</v>
      </c>
      <c r="P1924" s="91">
        <v>0</v>
      </c>
      <c r="Q1924" s="90"/>
      <c r="R1924" s="91">
        <v>340</v>
      </c>
      <c r="S1924" s="91">
        <v>188</v>
      </c>
      <c r="T1924" s="90">
        <v>0</v>
      </c>
      <c r="U1924" s="91">
        <v>1417</v>
      </c>
      <c r="V1924" s="91">
        <v>188</v>
      </c>
    </row>
    <row r="1925" spans="1:22">
      <c r="A1925" t="s">
        <v>1281</v>
      </c>
      <c r="B1925" s="16" t="str">
        <f>VLOOKUP(A1925,'Planning Periods'!$E$2:$N$540,10,FALSE)</f>
        <v>12/31/2015 - 12/31/2023</v>
      </c>
      <c r="C1925" s="91">
        <v>2014</v>
      </c>
      <c r="D1925" s="91" t="str">
        <f t="shared" si="28"/>
        <v>Sand City 2014</v>
      </c>
      <c r="E1925" s="363" t="s">
        <v>1307</v>
      </c>
      <c r="F1925" s="363" t="s">
        <v>1307</v>
      </c>
      <c r="G1925" s="363" t="s">
        <v>1307</v>
      </c>
      <c r="H1925" s="363" t="s">
        <v>1307</v>
      </c>
      <c r="I1925" s="363">
        <v>0</v>
      </c>
      <c r="J1925" s="363" t="s">
        <v>1307</v>
      </c>
      <c r="K1925" s="363" t="s">
        <v>1307</v>
      </c>
      <c r="L1925" s="363" t="s">
        <v>1307</v>
      </c>
      <c r="M1925" s="363" t="s">
        <v>1307</v>
      </c>
      <c r="N1925" s="363">
        <v>0</v>
      </c>
      <c r="O1925" s="363" t="s">
        <v>1307</v>
      </c>
      <c r="P1925" s="363" t="s">
        <v>1307</v>
      </c>
      <c r="Q1925" s="363"/>
      <c r="R1925" s="363" t="s">
        <v>1307</v>
      </c>
      <c r="S1925" s="363" t="s">
        <v>1307</v>
      </c>
      <c r="T1925" s="363" t="s">
        <v>1307</v>
      </c>
      <c r="U1925" s="363" t="s">
        <v>1307</v>
      </c>
      <c r="V1925" s="363" t="s">
        <v>1307</v>
      </c>
    </row>
    <row r="1926" spans="1:22">
      <c r="A1926" t="s">
        <v>1281</v>
      </c>
      <c r="B1926" s="16" t="str">
        <f>VLOOKUP(A1926,'Planning Periods'!$E$2:$N$540,10,FALSE)</f>
        <v>12/31/2015 - 12/31/2023</v>
      </c>
      <c r="C1926" s="91">
        <v>2015</v>
      </c>
      <c r="D1926" s="91" t="str">
        <f t="shared" si="28"/>
        <v>Sand City 2015</v>
      </c>
      <c r="E1926" t="s">
        <v>1307</v>
      </c>
      <c r="F1926" t="s">
        <v>1307</v>
      </c>
      <c r="G1926" t="s">
        <v>1307</v>
      </c>
      <c r="H1926" t="s">
        <v>1307</v>
      </c>
      <c r="J1926" t="s">
        <v>1307</v>
      </c>
      <c r="K1926" t="s">
        <v>1307</v>
      </c>
      <c r="L1926" t="s">
        <v>1307</v>
      </c>
      <c r="M1926" t="s">
        <v>1307</v>
      </c>
      <c r="O1926" t="s">
        <v>1307</v>
      </c>
      <c r="P1926" t="s">
        <v>1307</v>
      </c>
      <c r="R1926" t="s">
        <v>1307</v>
      </c>
      <c r="S1926" t="s">
        <v>1307</v>
      </c>
      <c r="T1926" t="s">
        <v>1307</v>
      </c>
      <c r="U1926" t="s">
        <v>1307</v>
      </c>
      <c r="V1926" t="s">
        <v>1307</v>
      </c>
    </row>
    <row r="1927" spans="1:22">
      <c r="A1927" t="s">
        <v>1281</v>
      </c>
      <c r="B1927" s="16" t="str">
        <f>VLOOKUP(A1927,'Planning Periods'!$E$2:$N$540,10,FALSE)</f>
        <v>12/31/2015 - 12/31/2023</v>
      </c>
      <c r="C1927" s="91">
        <v>2016</v>
      </c>
      <c r="D1927" s="91" t="str">
        <f t="shared" si="28"/>
        <v>Sand City 2016</v>
      </c>
      <c r="E1927" t="s">
        <v>1307</v>
      </c>
      <c r="F1927" t="s">
        <v>1307</v>
      </c>
      <c r="G1927" t="s">
        <v>1307</v>
      </c>
      <c r="H1927" t="s">
        <v>1307</v>
      </c>
      <c r="J1927" t="s">
        <v>1307</v>
      </c>
      <c r="K1927" t="s">
        <v>1307</v>
      </c>
      <c r="L1927" t="s">
        <v>1307</v>
      </c>
      <c r="M1927" t="s">
        <v>1307</v>
      </c>
      <c r="O1927" t="s">
        <v>1307</v>
      </c>
      <c r="P1927" t="s">
        <v>1307</v>
      </c>
      <c r="R1927" t="s">
        <v>1307</v>
      </c>
      <c r="S1927" t="s">
        <v>1307</v>
      </c>
      <c r="T1927" t="s">
        <v>1307</v>
      </c>
      <c r="U1927" t="s">
        <v>1307</v>
      </c>
      <c r="V1927" t="s">
        <v>1307</v>
      </c>
    </row>
    <row r="1928" spans="1:22">
      <c r="A1928" t="s">
        <v>1281</v>
      </c>
      <c r="B1928" s="16" t="str">
        <f>VLOOKUP(A1928,'Planning Periods'!$E$2:$N$540,10,FALSE)</f>
        <v>12/31/2015 - 12/31/2023</v>
      </c>
      <c r="C1928" s="91">
        <v>2017</v>
      </c>
      <c r="D1928" s="91" t="str">
        <f t="shared" si="28"/>
        <v>Sand City 2017</v>
      </c>
      <c r="E1928" t="s">
        <v>1307</v>
      </c>
      <c r="F1928" t="s">
        <v>1307</v>
      </c>
      <c r="G1928" t="s">
        <v>1307</v>
      </c>
      <c r="H1928" t="s">
        <v>1307</v>
      </c>
      <c r="J1928" t="s">
        <v>1307</v>
      </c>
      <c r="K1928" t="s">
        <v>1307</v>
      </c>
      <c r="L1928" t="s">
        <v>1307</v>
      </c>
      <c r="M1928" t="s">
        <v>1307</v>
      </c>
      <c r="O1928" t="s">
        <v>1307</v>
      </c>
      <c r="P1928" t="s">
        <v>1307</v>
      </c>
      <c r="R1928" t="s">
        <v>1307</v>
      </c>
      <c r="S1928" t="s">
        <v>1307</v>
      </c>
      <c r="T1928" t="s">
        <v>1307</v>
      </c>
      <c r="U1928" t="s">
        <v>1307</v>
      </c>
      <c r="V1928" t="s">
        <v>1307</v>
      </c>
    </row>
    <row r="1929" spans="1:22">
      <c r="A1929" s="92" t="s">
        <v>946</v>
      </c>
      <c r="B1929" s="16" t="str">
        <f>VLOOKUP(A1929,'Planning Periods'!$E$2:$N$540,10,FALSE)</f>
        <v>12/31/2015 - 12/31/2023</v>
      </c>
      <c r="C1929" s="91">
        <v>2013</v>
      </c>
      <c r="D1929" s="91" t="str">
        <f t="shared" si="28"/>
        <v>Sanger 2013</v>
      </c>
      <c r="E1929" t="s">
        <v>1307</v>
      </c>
      <c r="F1929" t="s">
        <v>1307</v>
      </c>
      <c r="G1929" t="s">
        <v>1307</v>
      </c>
      <c r="H1929" t="s">
        <v>1307</v>
      </c>
      <c r="J1929" t="s">
        <v>1307</v>
      </c>
      <c r="K1929" t="s">
        <v>1307</v>
      </c>
      <c r="L1929" t="s">
        <v>1307</v>
      </c>
      <c r="M1929" t="s">
        <v>1307</v>
      </c>
      <c r="O1929" t="s">
        <v>1307</v>
      </c>
      <c r="P1929" t="s">
        <v>1307</v>
      </c>
      <c r="R1929" t="s">
        <v>1307</v>
      </c>
      <c r="S1929" t="s">
        <v>1307</v>
      </c>
      <c r="T1929" t="s">
        <v>1307</v>
      </c>
      <c r="U1929" t="s">
        <v>1307</v>
      </c>
      <c r="V1929" t="s">
        <v>1307</v>
      </c>
    </row>
    <row r="1930" spans="1:22">
      <c r="A1930" s="92" t="s">
        <v>946</v>
      </c>
      <c r="B1930" s="16" t="str">
        <f>VLOOKUP(A1930,'Planning Periods'!$E$2:$N$540,10,FALSE)</f>
        <v>12/31/2015 - 12/31/2023</v>
      </c>
      <c r="C1930" s="91">
        <v>2014</v>
      </c>
      <c r="D1930" s="91" t="str">
        <f t="shared" si="28"/>
        <v>Sanger 2014</v>
      </c>
      <c r="E1930" t="s">
        <v>1307</v>
      </c>
      <c r="F1930" t="s">
        <v>1307</v>
      </c>
      <c r="G1930" t="s">
        <v>1307</v>
      </c>
      <c r="H1930" t="s">
        <v>1307</v>
      </c>
      <c r="J1930" t="s">
        <v>1307</v>
      </c>
      <c r="K1930" t="s">
        <v>1307</v>
      </c>
      <c r="L1930" t="s">
        <v>1307</v>
      </c>
      <c r="M1930" t="s">
        <v>1307</v>
      </c>
      <c r="O1930" t="s">
        <v>1307</v>
      </c>
      <c r="P1930" t="s">
        <v>1307</v>
      </c>
      <c r="R1930" t="s">
        <v>1307</v>
      </c>
      <c r="S1930" t="s">
        <v>1307</v>
      </c>
      <c r="T1930" t="s">
        <v>1307</v>
      </c>
      <c r="U1930" t="s">
        <v>1307</v>
      </c>
      <c r="V1930" t="s">
        <v>1307</v>
      </c>
    </row>
    <row r="1931" spans="1:22">
      <c r="A1931" s="92" t="s">
        <v>946</v>
      </c>
      <c r="B1931" s="16" t="str">
        <f>VLOOKUP(A1931,'Planning Periods'!$E$2:$N$540,10,FALSE)</f>
        <v>12/31/2015 - 12/31/2023</v>
      </c>
      <c r="C1931" s="91">
        <v>2015</v>
      </c>
      <c r="D1931" s="91" t="str">
        <f t="shared" si="28"/>
        <v>Sanger 2015</v>
      </c>
      <c r="E1931" t="s">
        <v>1307</v>
      </c>
      <c r="F1931" t="s">
        <v>1307</v>
      </c>
      <c r="G1931" t="s">
        <v>1307</v>
      </c>
      <c r="H1931" t="s">
        <v>1307</v>
      </c>
      <c r="J1931" t="s">
        <v>1307</v>
      </c>
      <c r="K1931" t="s">
        <v>1307</v>
      </c>
      <c r="L1931" t="s">
        <v>1307</v>
      </c>
      <c r="M1931" t="s">
        <v>1307</v>
      </c>
      <c r="O1931" t="s">
        <v>1307</v>
      </c>
      <c r="P1931" t="s">
        <v>1307</v>
      </c>
      <c r="R1931" t="s">
        <v>1307</v>
      </c>
      <c r="S1931" t="s">
        <v>1307</v>
      </c>
      <c r="T1931" t="s">
        <v>1307</v>
      </c>
      <c r="U1931" t="s">
        <v>1307</v>
      </c>
      <c r="V1931" t="s">
        <v>1307</v>
      </c>
    </row>
    <row r="1932" spans="1:22">
      <c r="A1932" s="92" t="s">
        <v>946</v>
      </c>
      <c r="B1932" s="16" t="str">
        <f>VLOOKUP(A1932,'Planning Periods'!$E$2:$N$540,10,FALSE)</f>
        <v>12/31/2015 - 12/31/2023</v>
      </c>
      <c r="C1932" s="91">
        <v>2016</v>
      </c>
      <c r="D1932" s="91" t="str">
        <f t="shared" si="28"/>
        <v>Sanger 2016</v>
      </c>
      <c r="E1932" s="91">
        <v>312</v>
      </c>
      <c r="F1932" s="363">
        <v>0</v>
      </c>
      <c r="G1932" s="91">
        <v>0</v>
      </c>
      <c r="H1932" s="91">
        <v>0</v>
      </c>
      <c r="I1932" s="90"/>
      <c r="J1932" s="91">
        <v>175</v>
      </c>
      <c r="K1932" s="363">
        <v>0</v>
      </c>
      <c r="L1932" s="91">
        <v>0</v>
      </c>
      <c r="M1932" s="91">
        <v>0</v>
      </c>
      <c r="N1932" s="90"/>
      <c r="O1932" s="91">
        <v>163</v>
      </c>
      <c r="P1932" s="91">
        <v>0</v>
      </c>
      <c r="Q1932" s="90"/>
      <c r="R1932" s="91">
        <v>568</v>
      </c>
      <c r="S1932" s="91">
        <v>0</v>
      </c>
      <c r="T1932" s="90">
        <v>0</v>
      </c>
      <c r="U1932" s="91">
        <v>1218</v>
      </c>
      <c r="V1932" s="91">
        <v>0</v>
      </c>
    </row>
    <row r="1933" spans="1:22">
      <c r="A1933" s="92" t="s">
        <v>946</v>
      </c>
      <c r="B1933" s="16" t="str">
        <f>VLOOKUP(A1933,'Planning Periods'!$E$2:$N$540,10,FALSE)</f>
        <v>12/31/2015 - 12/31/2023</v>
      </c>
      <c r="C1933" s="91">
        <v>2017</v>
      </c>
      <c r="D1933" s="91" t="str">
        <f t="shared" si="28"/>
        <v>Sanger 2017</v>
      </c>
      <c r="E1933" s="91" t="s">
        <v>1307</v>
      </c>
      <c r="F1933" s="363" t="s">
        <v>1307</v>
      </c>
      <c r="G1933" s="91" t="s">
        <v>1307</v>
      </c>
      <c r="H1933" s="91" t="s">
        <v>1307</v>
      </c>
      <c r="I1933" s="90"/>
      <c r="J1933" s="91" t="s">
        <v>1307</v>
      </c>
      <c r="K1933" s="363" t="s">
        <v>1307</v>
      </c>
      <c r="L1933" s="91" t="s">
        <v>1307</v>
      </c>
      <c r="M1933" s="91" t="s">
        <v>1307</v>
      </c>
      <c r="N1933" s="90"/>
      <c r="O1933" s="91" t="s">
        <v>1307</v>
      </c>
      <c r="P1933" s="91" t="s">
        <v>1307</v>
      </c>
      <c r="Q1933" s="90"/>
      <c r="R1933" s="91" t="s">
        <v>1307</v>
      </c>
      <c r="S1933" s="91" t="s">
        <v>1307</v>
      </c>
      <c r="T1933" s="90" t="s">
        <v>1307</v>
      </c>
      <c r="U1933" s="91" t="s">
        <v>1307</v>
      </c>
      <c r="V1933" s="91" t="s">
        <v>1307</v>
      </c>
    </row>
    <row r="1934" spans="1:22">
      <c r="A1934" s="92" t="s">
        <v>803</v>
      </c>
      <c r="B1934" s="16"/>
      <c r="C1934" s="91">
        <v>2013</v>
      </c>
      <c r="D1934" s="91" t="str">
        <f t="shared" si="28"/>
        <v>Santa Ana 2013</v>
      </c>
      <c r="E1934" s="91" t="s">
        <v>1307</v>
      </c>
      <c r="F1934" s="363" t="s">
        <v>1307</v>
      </c>
      <c r="G1934" s="91" t="s">
        <v>1307</v>
      </c>
      <c r="H1934" s="91" t="s">
        <v>1307</v>
      </c>
      <c r="I1934" s="90"/>
      <c r="J1934" s="91" t="s">
        <v>1307</v>
      </c>
      <c r="K1934" s="363" t="s">
        <v>1307</v>
      </c>
      <c r="L1934" s="91" t="s">
        <v>1307</v>
      </c>
      <c r="M1934" s="91" t="s">
        <v>1307</v>
      </c>
      <c r="N1934" s="90"/>
      <c r="O1934" s="91" t="s">
        <v>1307</v>
      </c>
      <c r="P1934" s="91" t="s">
        <v>1307</v>
      </c>
      <c r="Q1934" s="90"/>
      <c r="R1934" s="91" t="s">
        <v>1307</v>
      </c>
      <c r="S1934" s="91" t="s">
        <v>1307</v>
      </c>
      <c r="T1934" s="90" t="s">
        <v>1307</v>
      </c>
      <c r="U1934" s="91" t="s">
        <v>1307</v>
      </c>
      <c r="V1934" s="91" t="s">
        <v>1307</v>
      </c>
    </row>
    <row r="1935" spans="1:22">
      <c r="A1935" s="92" t="s">
        <v>803</v>
      </c>
      <c r="B1935" s="16" t="str">
        <f>VLOOKUP(A1935,'Planning Periods'!$E$2:$N$540,10,FALSE)</f>
        <v>10/15/2021 - 10/15/2029</v>
      </c>
      <c r="C1935" s="91">
        <v>2014</v>
      </c>
      <c r="D1935" s="91" t="str">
        <f t="shared" si="28"/>
        <v>Santa Ana 2014</v>
      </c>
      <c r="E1935" s="91">
        <v>156</v>
      </c>
      <c r="F1935" s="363">
        <v>20</v>
      </c>
      <c r="G1935" s="91">
        <v>20</v>
      </c>
      <c r="H1935" s="91">
        <v>0</v>
      </c>
      <c r="I1935" s="90"/>
      <c r="J1935" s="91">
        <v>122</v>
      </c>
      <c r="K1935" s="363">
        <v>20</v>
      </c>
      <c r="L1935" s="91">
        <v>20</v>
      </c>
      <c r="M1935" s="91">
        <v>0</v>
      </c>
      <c r="N1935" s="90"/>
      <c r="O1935" s="91">
        <v>37</v>
      </c>
      <c r="P1935" s="91">
        <v>0</v>
      </c>
      <c r="Q1935" s="90"/>
      <c r="R1935" s="91">
        <v>90</v>
      </c>
      <c r="S1935" s="91">
        <v>242</v>
      </c>
      <c r="T1935" s="90">
        <v>0</v>
      </c>
      <c r="U1935" s="91">
        <v>405</v>
      </c>
      <c r="V1935" s="91">
        <v>282</v>
      </c>
    </row>
    <row r="1936" spans="1:22">
      <c r="A1936" s="92" t="s">
        <v>803</v>
      </c>
      <c r="B1936" s="16" t="str">
        <f>VLOOKUP(A1936,'Planning Periods'!$E$2:$N$540,10,FALSE)</f>
        <v>10/15/2021 - 10/15/2029</v>
      </c>
      <c r="C1936" s="91">
        <v>2015</v>
      </c>
      <c r="D1936" s="91" t="str">
        <f t="shared" si="28"/>
        <v>Santa Ana 2015</v>
      </c>
      <c r="E1936" s="91">
        <v>156</v>
      </c>
      <c r="F1936" s="363">
        <v>0</v>
      </c>
      <c r="G1936" s="91">
        <v>0</v>
      </c>
      <c r="H1936" s="91">
        <v>0</v>
      </c>
      <c r="I1936" s="90"/>
      <c r="J1936" s="91">
        <v>122</v>
      </c>
      <c r="K1936" s="363">
        <v>0</v>
      </c>
      <c r="L1936" s="91">
        <v>0</v>
      </c>
      <c r="M1936" s="91">
        <v>0</v>
      </c>
      <c r="N1936" s="90"/>
      <c r="O1936" s="91">
        <v>37</v>
      </c>
      <c r="P1936" s="91">
        <v>11</v>
      </c>
      <c r="Q1936" s="90"/>
      <c r="R1936" s="91">
        <v>90</v>
      </c>
      <c r="S1936" s="91">
        <v>127</v>
      </c>
      <c r="T1936" s="90">
        <v>0</v>
      </c>
      <c r="U1936" s="91">
        <v>405</v>
      </c>
      <c r="V1936" s="91">
        <v>138</v>
      </c>
    </row>
    <row r="1937" spans="1:22">
      <c r="A1937" s="92" t="s">
        <v>803</v>
      </c>
      <c r="B1937" s="16" t="str">
        <f>VLOOKUP(A1937,'Planning Periods'!$E$2:$N$540,10,FALSE)</f>
        <v>10/15/2021 - 10/15/2029</v>
      </c>
      <c r="C1937" s="91">
        <v>2016</v>
      </c>
      <c r="D1937" s="91" t="str">
        <f t="shared" si="28"/>
        <v>Santa Ana 2016</v>
      </c>
      <c r="E1937" s="91">
        <v>156</v>
      </c>
      <c r="F1937" s="363">
        <v>0</v>
      </c>
      <c r="G1937" s="91">
        <v>0</v>
      </c>
      <c r="H1937" s="91">
        <v>0</v>
      </c>
      <c r="I1937" s="90"/>
      <c r="J1937" s="91">
        <v>122</v>
      </c>
      <c r="K1937" s="363">
        <v>12</v>
      </c>
      <c r="L1937" s="91">
        <v>12</v>
      </c>
      <c r="M1937" s="91">
        <v>0</v>
      </c>
      <c r="N1937" s="90"/>
      <c r="O1937" s="91">
        <v>37</v>
      </c>
      <c r="P1937" s="91">
        <v>2</v>
      </c>
      <c r="Q1937" s="90"/>
      <c r="R1937" s="91">
        <v>90</v>
      </c>
      <c r="S1937" s="91">
        <v>285</v>
      </c>
      <c r="T1937" s="90">
        <v>0</v>
      </c>
      <c r="U1937" s="91">
        <v>405</v>
      </c>
      <c r="V1937" s="91">
        <v>299</v>
      </c>
    </row>
    <row r="1938" spans="1:22">
      <c r="A1938" s="92" t="s">
        <v>803</v>
      </c>
      <c r="B1938" s="16" t="str">
        <f>VLOOKUP(A1938,'Planning Periods'!$E$2:$N$540,10,FALSE)</f>
        <v>10/15/2021 - 10/15/2029</v>
      </c>
      <c r="C1938" s="91">
        <v>2017</v>
      </c>
      <c r="D1938" s="91" t="str">
        <f t="shared" si="28"/>
        <v>Santa Ana 2017</v>
      </c>
      <c r="E1938" s="91">
        <v>156</v>
      </c>
      <c r="F1938" s="363">
        <v>49</v>
      </c>
      <c r="G1938" s="91">
        <v>49</v>
      </c>
      <c r="H1938" s="91">
        <v>0</v>
      </c>
      <c r="I1938" s="90"/>
      <c r="J1938" s="91">
        <v>122</v>
      </c>
      <c r="K1938" s="363">
        <v>20</v>
      </c>
      <c r="L1938" s="91">
        <v>20</v>
      </c>
      <c r="M1938" s="91">
        <v>0</v>
      </c>
      <c r="N1938" s="90"/>
      <c r="O1938" s="91">
        <v>37</v>
      </c>
      <c r="P1938" s="91">
        <v>11</v>
      </c>
      <c r="Q1938" s="90"/>
      <c r="R1938" s="91">
        <v>90</v>
      </c>
      <c r="S1938" s="91">
        <v>115</v>
      </c>
      <c r="T1938" s="90">
        <v>0</v>
      </c>
      <c r="U1938" s="91">
        <v>405</v>
      </c>
      <c r="V1938" s="91">
        <v>195</v>
      </c>
    </row>
    <row r="1939" spans="1:22">
      <c r="A1939" s="92" t="s">
        <v>1024</v>
      </c>
      <c r="B1939" s="16" t="str">
        <f>VLOOKUP(A1939,'Planning Periods'!$E$2:$N$540,10,FALSE)</f>
        <v>02/15/2023 - 02/15/2031</v>
      </c>
      <c r="C1939" s="91">
        <v>2014</v>
      </c>
      <c r="D1939" s="91" t="str">
        <f t="shared" si="28"/>
        <v>Santa Barbara 2014</v>
      </c>
      <c r="E1939" s="91" t="s">
        <v>1307</v>
      </c>
      <c r="F1939" s="363" t="s">
        <v>1307</v>
      </c>
      <c r="G1939" s="91" t="s">
        <v>1307</v>
      </c>
      <c r="H1939" s="91" t="s">
        <v>1307</v>
      </c>
      <c r="I1939" s="90"/>
      <c r="J1939" s="91" t="s">
        <v>1307</v>
      </c>
      <c r="K1939" s="363" t="s">
        <v>1307</v>
      </c>
      <c r="L1939" s="91" t="s">
        <v>1307</v>
      </c>
      <c r="M1939" s="91" t="s">
        <v>1307</v>
      </c>
      <c r="N1939" s="90"/>
      <c r="O1939" s="91" t="s">
        <v>1307</v>
      </c>
      <c r="P1939" s="91" t="s">
        <v>1307</v>
      </c>
      <c r="Q1939" s="90"/>
      <c r="R1939" s="91" t="s">
        <v>1307</v>
      </c>
      <c r="S1939" s="91" t="s">
        <v>1307</v>
      </c>
      <c r="T1939" s="90" t="s">
        <v>1307</v>
      </c>
      <c r="U1939" s="91" t="s">
        <v>1307</v>
      </c>
      <c r="V1939" s="91" t="s">
        <v>1307</v>
      </c>
    </row>
    <row r="1940" spans="1:22">
      <c r="A1940" s="92" t="s">
        <v>1024</v>
      </c>
      <c r="B1940" s="16" t="str">
        <f>VLOOKUP(A1940,'Planning Periods'!$E$2:$N$540,10,FALSE)</f>
        <v>02/15/2023 - 02/15/2031</v>
      </c>
      <c r="C1940" s="91">
        <v>2015</v>
      </c>
      <c r="D1940" s="91" t="str">
        <f t="shared" si="28"/>
        <v>Santa Barbara 2015</v>
      </c>
      <c r="E1940" s="91">
        <v>962</v>
      </c>
      <c r="F1940" s="363">
        <v>0</v>
      </c>
      <c r="G1940" s="91">
        <v>0</v>
      </c>
      <c r="H1940" s="91">
        <v>0</v>
      </c>
      <c r="I1940" s="90"/>
      <c r="J1940" s="91">
        <v>701</v>
      </c>
      <c r="K1940" s="363">
        <v>0</v>
      </c>
      <c r="L1940" s="91">
        <v>0</v>
      </c>
      <c r="M1940" s="91">
        <v>0</v>
      </c>
      <c r="N1940" s="90"/>
      <c r="O1940" s="91">
        <v>820</v>
      </c>
      <c r="P1940" s="91">
        <v>4</v>
      </c>
      <c r="Q1940" s="90"/>
      <c r="R1940" s="91">
        <v>1617</v>
      </c>
      <c r="S1940" s="91">
        <v>290</v>
      </c>
      <c r="T1940" s="90">
        <v>0</v>
      </c>
      <c r="U1940" s="91">
        <v>4100</v>
      </c>
      <c r="V1940" s="91">
        <v>294</v>
      </c>
    </row>
    <row r="1941" spans="1:22">
      <c r="A1941" s="92" t="s">
        <v>1024</v>
      </c>
      <c r="B1941" s="16" t="str">
        <f>VLOOKUP(A1941,'Planning Periods'!$E$2:$N$540,10,FALSE)</f>
        <v>02/15/2023 - 02/15/2031</v>
      </c>
      <c r="C1941" s="91">
        <v>2016</v>
      </c>
      <c r="D1941" s="91" t="str">
        <f t="shared" si="28"/>
        <v>Santa Barbara 2016</v>
      </c>
      <c r="E1941" s="91">
        <v>962</v>
      </c>
      <c r="F1941" s="363">
        <v>61</v>
      </c>
      <c r="G1941" s="91">
        <v>61</v>
      </c>
      <c r="H1941" s="91">
        <v>0</v>
      </c>
      <c r="I1941" s="90"/>
      <c r="J1941" s="91">
        <v>701</v>
      </c>
      <c r="K1941" s="363">
        <v>36</v>
      </c>
      <c r="L1941" s="91">
        <v>36</v>
      </c>
      <c r="M1941" s="91">
        <v>0</v>
      </c>
      <c r="N1941" s="90"/>
      <c r="O1941" s="91">
        <v>820</v>
      </c>
      <c r="P1941" s="91">
        <v>0</v>
      </c>
      <c r="Q1941" s="90"/>
      <c r="R1941" s="91">
        <v>1617</v>
      </c>
      <c r="S1941" s="91">
        <v>159</v>
      </c>
      <c r="T1941" s="90">
        <v>0</v>
      </c>
      <c r="U1941" s="91">
        <v>4100</v>
      </c>
      <c r="V1941" s="91">
        <v>256</v>
      </c>
    </row>
    <row r="1942" spans="1:22">
      <c r="A1942" s="92" t="s">
        <v>1024</v>
      </c>
      <c r="B1942" s="16" t="str">
        <f>VLOOKUP(A1942,'Planning Periods'!$E$2:$N$540,10,FALSE)</f>
        <v>02/15/2023 - 02/15/2031</v>
      </c>
      <c r="C1942" s="91">
        <v>2017</v>
      </c>
      <c r="D1942" s="91" t="str">
        <f t="shared" si="28"/>
        <v>Santa Barbara 2017</v>
      </c>
      <c r="E1942" s="91">
        <v>962</v>
      </c>
      <c r="F1942" s="363">
        <v>0</v>
      </c>
      <c r="G1942" s="91">
        <v>0</v>
      </c>
      <c r="H1942" s="91">
        <v>0</v>
      </c>
      <c r="I1942" s="90"/>
      <c r="J1942" s="91">
        <v>701</v>
      </c>
      <c r="K1942" s="363">
        <v>0</v>
      </c>
      <c r="L1942" s="91">
        <v>0</v>
      </c>
      <c r="M1942" s="91">
        <v>0</v>
      </c>
      <c r="N1942" s="90"/>
      <c r="O1942" s="91">
        <v>820</v>
      </c>
      <c r="P1942" s="91">
        <v>0</v>
      </c>
      <c r="Q1942" s="90"/>
      <c r="R1942" s="91">
        <v>1617</v>
      </c>
      <c r="S1942" s="91">
        <v>117</v>
      </c>
      <c r="T1942" s="90">
        <v>0</v>
      </c>
      <c r="U1942" s="91">
        <v>4100</v>
      </c>
      <c r="V1942" s="91">
        <v>117</v>
      </c>
    </row>
    <row r="1943" spans="1:22">
      <c r="A1943" s="92" t="s">
        <v>1026</v>
      </c>
      <c r="B1943" s="16" t="str">
        <f>VLOOKUP(A1943,'Planning Periods'!$E$2:$N$540,10,FALSE)</f>
        <v>02/15/2023 - 02/15/2031</v>
      </c>
      <c r="C1943" s="91">
        <v>2014</v>
      </c>
      <c r="D1943" s="91" t="str">
        <f t="shared" si="28"/>
        <v>Santa Barbara County - Unincorporated 2014</v>
      </c>
      <c r="E1943" s="91">
        <v>159</v>
      </c>
      <c r="F1943" s="363">
        <v>0</v>
      </c>
      <c r="G1943" s="91">
        <v>0</v>
      </c>
      <c r="H1943" s="91">
        <v>0</v>
      </c>
      <c r="I1943" s="90"/>
      <c r="J1943" s="91">
        <v>106</v>
      </c>
      <c r="K1943" s="363">
        <v>0</v>
      </c>
      <c r="L1943" s="91">
        <v>0</v>
      </c>
      <c r="M1943" s="91">
        <v>0</v>
      </c>
      <c r="N1943" s="90"/>
      <c r="O1943" s="91">
        <v>112</v>
      </c>
      <c r="P1943" s="91">
        <v>59</v>
      </c>
      <c r="Q1943" s="90"/>
      <c r="R1943" s="91">
        <v>284</v>
      </c>
      <c r="S1943" s="91">
        <v>80</v>
      </c>
      <c r="T1943" s="90">
        <v>0</v>
      </c>
      <c r="U1943" s="91">
        <v>661</v>
      </c>
      <c r="V1943" s="91">
        <v>139</v>
      </c>
    </row>
    <row r="1944" spans="1:22">
      <c r="A1944" s="92" t="s">
        <v>1026</v>
      </c>
      <c r="B1944" s="16" t="str">
        <f>VLOOKUP(A1944,'Planning Periods'!$E$2:$N$540,10,FALSE)</f>
        <v>02/15/2023 - 02/15/2031</v>
      </c>
      <c r="C1944" s="91">
        <v>2015</v>
      </c>
      <c r="D1944" s="91" t="str">
        <f t="shared" si="28"/>
        <v>Santa Barbara County - Unincorporated 2015</v>
      </c>
      <c r="E1944" s="91">
        <v>159</v>
      </c>
      <c r="F1944" s="363">
        <v>49</v>
      </c>
      <c r="G1944" s="91">
        <v>49</v>
      </c>
      <c r="H1944" s="91">
        <v>0</v>
      </c>
      <c r="I1944" s="90"/>
      <c r="J1944" s="91">
        <v>106</v>
      </c>
      <c r="K1944" s="363">
        <v>41</v>
      </c>
      <c r="L1944" s="91">
        <v>36</v>
      </c>
      <c r="M1944" s="91">
        <v>5</v>
      </c>
      <c r="N1944" s="90"/>
      <c r="O1944" s="91">
        <v>112</v>
      </c>
      <c r="P1944" s="91">
        <v>44</v>
      </c>
      <c r="Q1944" s="90"/>
      <c r="R1944" s="91">
        <v>284</v>
      </c>
      <c r="S1944" s="91">
        <v>94</v>
      </c>
      <c r="T1944" s="90">
        <v>5</v>
      </c>
      <c r="U1944" s="91">
        <v>661</v>
      </c>
      <c r="V1944" s="91">
        <v>228</v>
      </c>
    </row>
    <row r="1945" spans="1:22">
      <c r="A1945" s="92" t="s">
        <v>1026</v>
      </c>
      <c r="B1945" s="16" t="str">
        <f>VLOOKUP(A1945,'Planning Periods'!$E$2:$N$540,10,FALSE)</f>
        <v>02/15/2023 - 02/15/2031</v>
      </c>
      <c r="C1945" s="91">
        <v>2016</v>
      </c>
      <c r="D1945" s="91" t="str">
        <f t="shared" si="28"/>
        <v>Santa Barbara County - Unincorporated 2016</v>
      </c>
      <c r="E1945" s="91">
        <v>159</v>
      </c>
      <c r="F1945" s="363">
        <v>0</v>
      </c>
      <c r="G1945" s="91">
        <v>0</v>
      </c>
      <c r="H1945" s="91">
        <v>0</v>
      </c>
      <c r="I1945" s="90"/>
      <c r="J1945" s="91">
        <v>106</v>
      </c>
      <c r="K1945" s="363">
        <v>7</v>
      </c>
      <c r="L1945" s="91">
        <v>0</v>
      </c>
      <c r="M1945" s="91">
        <v>7</v>
      </c>
      <c r="N1945" s="90"/>
      <c r="O1945" s="91">
        <v>112</v>
      </c>
      <c r="P1945" s="91">
        <v>13</v>
      </c>
      <c r="Q1945" s="90"/>
      <c r="R1945" s="91">
        <v>284</v>
      </c>
      <c r="S1945" s="91">
        <v>31</v>
      </c>
      <c r="T1945" s="90">
        <v>7</v>
      </c>
      <c r="U1945" s="91">
        <v>661</v>
      </c>
      <c r="V1945" s="91">
        <v>51</v>
      </c>
    </row>
    <row r="1946" spans="1:22">
      <c r="A1946" s="92" t="s">
        <v>1026</v>
      </c>
      <c r="B1946" s="16" t="str">
        <f>VLOOKUP(A1946,'Planning Periods'!$E$2:$N$540,10,FALSE)</f>
        <v>02/15/2023 - 02/15/2031</v>
      </c>
      <c r="C1946" s="91">
        <v>2017</v>
      </c>
      <c r="D1946" s="91" t="str">
        <f t="shared" si="28"/>
        <v>Santa Barbara County - Unincorporated 2017</v>
      </c>
      <c r="E1946" s="91">
        <v>159</v>
      </c>
      <c r="F1946" s="363">
        <v>8</v>
      </c>
      <c r="G1946" s="91">
        <v>8</v>
      </c>
      <c r="H1946" s="91">
        <v>0</v>
      </c>
      <c r="I1946" s="90"/>
      <c r="J1946" s="91">
        <v>106</v>
      </c>
      <c r="K1946" s="363">
        <v>1</v>
      </c>
      <c r="L1946" s="91">
        <v>0</v>
      </c>
      <c r="M1946" s="91">
        <v>1</v>
      </c>
      <c r="N1946" s="90"/>
      <c r="O1946" s="91">
        <v>112</v>
      </c>
      <c r="P1946" s="91">
        <v>54</v>
      </c>
      <c r="Q1946" s="90"/>
      <c r="R1946" s="91">
        <v>284</v>
      </c>
      <c r="S1946" s="91">
        <v>145</v>
      </c>
      <c r="T1946" s="90">
        <v>1</v>
      </c>
      <c r="U1946" s="91">
        <v>661</v>
      </c>
      <c r="V1946" s="91">
        <v>208</v>
      </c>
    </row>
    <row r="1947" spans="1:22">
      <c r="A1947" s="92" t="s">
        <v>1028</v>
      </c>
      <c r="B1947" s="16" t="str">
        <f>VLOOKUP(A1947,'Planning Periods'!$E$2:$N$540,10,FALSE)</f>
        <v>01/31/2023 - 01/31/2031</v>
      </c>
      <c r="C1947" s="91">
        <v>2014</v>
      </c>
      <c r="D1947" s="91" t="str">
        <f t="shared" si="28"/>
        <v>Santa Clara 2014</v>
      </c>
      <c r="E1947" s="91" t="s">
        <v>1307</v>
      </c>
      <c r="F1947" s="363" t="s">
        <v>1307</v>
      </c>
      <c r="G1947" s="91" t="s">
        <v>1307</v>
      </c>
      <c r="H1947" s="91" t="s">
        <v>1307</v>
      </c>
      <c r="I1947" s="90"/>
      <c r="J1947" s="91" t="s">
        <v>1307</v>
      </c>
      <c r="K1947" s="363" t="s">
        <v>1307</v>
      </c>
      <c r="L1947" s="91" t="s">
        <v>1307</v>
      </c>
      <c r="M1947" s="91" t="s">
        <v>1307</v>
      </c>
      <c r="N1947" s="90"/>
      <c r="O1947" s="91" t="s">
        <v>1307</v>
      </c>
      <c r="P1947" s="91" t="s">
        <v>1307</v>
      </c>
      <c r="Q1947" s="90"/>
      <c r="R1947" s="91" t="s">
        <v>1307</v>
      </c>
      <c r="S1947" s="91" t="s">
        <v>1307</v>
      </c>
      <c r="T1947" s="90" t="s">
        <v>1307</v>
      </c>
      <c r="U1947" s="91" t="s">
        <v>1307</v>
      </c>
      <c r="V1947" s="91" t="s">
        <v>1307</v>
      </c>
    </row>
    <row r="1948" spans="1:22">
      <c r="A1948" s="92" t="s">
        <v>1028</v>
      </c>
      <c r="B1948" s="16" t="str">
        <f>VLOOKUP(A1948,'Planning Periods'!$E$2:$N$540,10,FALSE)</f>
        <v>01/31/2023 - 01/31/2031</v>
      </c>
      <c r="C1948" s="91">
        <v>2015</v>
      </c>
      <c r="D1948" s="91" t="str">
        <f t="shared" si="28"/>
        <v>Santa Clara 2015</v>
      </c>
      <c r="E1948" s="91">
        <v>1050</v>
      </c>
      <c r="F1948" s="363">
        <v>0</v>
      </c>
      <c r="G1948" s="91">
        <v>0</v>
      </c>
      <c r="H1948" s="91">
        <v>0</v>
      </c>
      <c r="I1948" s="90"/>
      <c r="J1948" s="91">
        <v>695</v>
      </c>
      <c r="K1948" s="363">
        <v>0</v>
      </c>
      <c r="L1948" s="91">
        <v>0</v>
      </c>
      <c r="M1948" s="91">
        <v>0</v>
      </c>
      <c r="N1948" s="90"/>
      <c r="O1948" s="91">
        <v>755</v>
      </c>
      <c r="P1948" s="91">
        <v>19</v>
      </c>
      <c r="Q1948" s="90"/>
      <c r="R1948" s="91">
        <v>1593</v>
      </c>
      <c r="S1948" s="91">
        <v>212</v>
      </c>
      <c r="T1948" s="90">
        <v>0</v>
      </c>
      <c r="U1948" s="91">
        <v>4093</v>
      </c>
      <c r="V1948" s="91">
        <v>231</v>
      </c>
    </row>
    <row r="1949" spans="1:22">
      <c r="A1949" s="92" t="s">
        <v>1028</v>
      </c>
      <c r="B1949" s="16" t="str">
        <f>VLOOKUP(A1949,'Planning Periods'!$E$2:$N$540,10,FALSE)</f>
        <v>01/31/2023 - 01/31/2031</v>
      </c>
      <c r="C1949" s="91">
        <v>2016</v>
      </c>
      <c r="D1949" s="91" t="str">
        <f t="shared" si="28"/>
        <v>Santa Clara 2016</v>
      </c>
      <c r="E1949" s="91">
        <v>1050</v>
      </c>
      <c r="F1949" s="363">
        <v>1</v>
      </c>
      <c r="G1949" s="91">
        <v>1</v>
      </c>
      <c r="H1949" s="91">
        <v>0</v>
      </c>
      <c r="I1949" s="90"/>
      <c r="J1949" s="91">
        <v>695</v>
      </c>
      <c r="K1949" s="363">
        <v>1</v>
      </c>
      <c r="L1949" s="91">
        <v>1</v>
      </c>
      <c r="M1949" s="91">
        <v>0</v>
      </c>
      <c r="N1949" s="90"/>
      <c r="O1949" s="91">
        <v>755</v>
      </c>
      <c r="P1949" s="91">
        <v>16</v>
      </c>
      <c r="Q1949" s="90"/>
      <c r="R1949" s="91">
        <v>1593</v>
      </c>
      <c r="S1949" s="91">
        <v>399</v>
      </c>
      <c r="T1949" s="90">
        <v>0</v>
      </c>
      <c r="U1949" s="91">
        <v>4093</v>
      </c>
      <c r="V1949" s="91">
        <v>417</v>
      </c>
    </row>
    <row r="1950" spans="1:22">
      <c r="A1950" s="92" t="s">
        <v>1028</v>
      </c>
      <c r="B1950" s="16" t="str">
        <f>VLOOKUP(A1950,'Planning Periods'!$E$2:$N$540,10,FALSE)</f>
        <v>01/31/2023 - 01/31/2031</v>
      </c>
      <c r="C1950" s="91">
        <v>2017</v>
      </c>
      <c r="D1950" s="91" t="str">
        <f t="shared" si="28"/>
        <v>Santa Clara 2017</v>
      </c>
      <c r="E1950" s="91">
        <v>1050</v>
      </c>
      <c r="F1950" s="363">
        <v>0</v>
      </c>
      <c r="G1950" s="91">
        <v>0</v>
      </c>
      <c r="H1950" s="91">
        <v>0</v>
      </c>
      <c r="I1950" s="90"/>
      <c r="J1950" s="91">
        <v>695</v>
      </c>
      <c r="K1950" s="363">
        <v>0</v>
      </c>
      <c r="L1950" s="91">
        <v>0</v>
      </c>
      <c r="M1950" s="91">
        <v>0</v>
      </c>
      <c r="N1950" s="90"/>
      <c r="O1950" s="91">
        <v>755</v>
      </c>
      <c r="P1950" s="91">
        <v>6</v>
      </c>
      <c r="Q1950" s="90"/>
      <c r="R1950" s="91">
        <v>1593</v>
      </c>
      <c r="S1950" s="91">
        <v>1609</v>
      </c>
      <c r="T1950" s="90">
        <v>0</v>
      </c>
      <c r="U1950" s="91">
        <v>4093</v>
      </c>
      <c r="V1950" s="91">
        <v>1615</v>
      </c>
    </row>
    <row r="1951" spans="1:22">
      <c r="A1951" s="92" t="s">
        <v>1023</v>
      </c>
      <c r="B1951" s="16" t="str">
        <f>VLOOKUP(A1951,'Planning Periods'!$E$2:$N$540,10,FALSE)</f>
        <v>01/31/2023 - 01/31/2031</v>
      </c>
      <c r="C1951" s="91">
        <v>2014</v>
      </c>
      <c r="D1951" s="91" t="str">
        <f t="shared" si="28"/>
        <v>Santa Clara County - Unincorporated 2014</v>
      </c>
      <c r="E1951" s="91">
        <v>22</v>
      </c>
      <c r="F1951" s="363">
        <v>13</v>
      </c>
      <c r="G1951" s="91">
        <v>13</v>
      </c>
      <c r="H1951" s="91">
        <v>0</v>
      </c>
      <c r="I1951" s="90"/>
      <c r="J1951" s="91">
        <v>13</v>
      </c>
      <c r="K1951" s="363">
        <v>0</v>
      </c>
      <c r="L1951" s="91">
        <v>0</v>
      </c>
      <c r="M1951" s="91">
        <v>0</v>
      </c>
      <c r="N1951" s="90"/>
      <c r="O1951" s="91">
        <v>214</v>
      </c>
      <c r="P1951" s="91">
        <v>0</v>
      </c>
      <c r="Q1951" s="90"/>
      <c r="R1951" s="91">
        <v>28</v>
      </c>
      <c r="S1951" s="91">
        <v>58</v>
      </c>
      <c r="T1951" s="90">
        <v>0</v>
      </c>
      <c r="U1951" s="91">
        <v>277</v>
      </c>
      <c r="V1951" s="91">
        <v>71</v>
      </c>
    </row>
    <row r="1952" spans="1:22">
      <c r="A1952" s="92" t="s">
        <v>1023</v>
      </c>
      <c r="B1952" s="16" t="str">
        <f>VLOOKUP(A1952,'Planning Periods'!$E$2:$N$540,10,FALSE)</f>
        <v>01/31/2023 - 01/31/2031</v>
      </c>
      <c r="C1952" s="91">
        <v>2015</v>
      </c>
      <c r="D1952" s="91" t="str">
        <f t="shared" si="28"/>
        <v>Santa Clara County - Unincorporated 2015</v>
      </c>
      <c r="E1952" s="91">
        <v>22</v>
      </c>
      <c r="F1952" s="363">
        <v>5</v>
      </c>
      <c r="G1952" s="91">
        <v>5</v>
      </c>
      <c r="H1952" s="91">
        <v>0</v>
      </c>
      <c r="I1952" s="90"/>
      <c r="J1952" s="91">
        <v>13</v>
      </c>
      <c r="K1952" s="363">
        <v>0</v>
      </c>
      <c r="L1952" s="91">
        <v>0</v>
      </c>
      <c r="M1952" s="91">
        <v>0</v>
      </c>
      <c r="N1952" s="90"/>
      <c r="O1952" s="91">
        <v>214</v>
      </c>
      <c r="P1952" s="91">
        <v>0</v>
      </c>
      <c r="Q1952" s="90"/>
      <c r="R1952" s="91">
        <v>28</v>
      </c>
      <c r="S1952" s="91">
        <v>60</v>
      </c>
      <c r="T1952" s="90">
        <v>0</v>
      </c>
      <c r="U1952" s="91">
        <v>277</v>
      </c>
      <c r="V1952" s="91">
        <v>65</v>
      </c>
    </row>
    <row r="1953" spans="1:22">
      <c r="A1953" s="92" t="s">
        <v>1023</v>
      </c>
      <c r="B1953" s="16" t="str">
        <f>VLOOKUP(A1953,'Planning Periods'!$E$2:$N$540,10,FALSE)</f>
        <v>01/31/2023 - 01/31/2031</v>
      </c>
      <c r="C1953" s="91">
        <v>2016</v>
      </c>
      <c r="D1953" s="91" t="str">
        <f t="shared" si="28"/>
        <v>Santa Clara County - Unincorporated 2016</v>
      </c>
      <c r="E1953" s="91">
        <v>22</v>
      </c>
      <c r="F1953" s="363">
        <v>11</v>
      </c>
      <c r="G1953" s="91">
        <v>11</v>
      </c>
      <c r="H1953" s="91">
        <v>0</v>
      </c>
      <c r="I1953" s="90"/>
      <c r="J1953" s="91">
        <v>13</v>
      </c>
      <c r="K1953" s="363">
        <v>0</v>
      </c>
      <c r="L1953" s="91">
        <v>0</v>
      </c>
      <c r="M1953" s="91">
        <v>0</v>
      </c>
      <c r="N1953" s="90"/>
      <c r="O1953" s="91">
        <v>214</v>
      </c>
      <c r="P1953" s="91">
        <v>0</v>
      </c>
      <c r="Q1953" s="90"/>
      <c r="R1953" s="91">
        <v>28</v>
      </c>
      <c r="S1953" s="91">
        <v>66</v>
      </c>
      <c r="T1953" s="90">
        <v>0</v>
      </c>
      <c r="U1953" s="91">
        <v>277</v>
      </c>
      <c r="V1953" s="91">
        <v>77</v>
      </c>
    </row>
    <row r="1954" spans="1:22">
      <c r="A1954" s="92" t="s">
        <v>1023</v>
      </c>
      <c r="B1954" s="16" t="str">
        <f>VLOOKUP(A1954,'Planning Periods'!$E$2:$N$540,10,FALSE)</f>
        <v>01/31/2023 - 01/31/2031</v>
      </c>
      <c r="C1954" s="91">
        <v>2017</v>
      </c>
      <c r="D1954" s="91" t="str">
        <f t="shared" si="28"/>
        <v>Santa Clara County - Unincorporated 2017</v>
      </c>
      <c r="E1954" s="91">
        <v>22</v>
      </c>
      <c r="F1954" s="363">
        <v>13</v>
      </c>
      <c r="G1954" s="91">
        <v>0</v>
      </c>
      <c r="H1954" s="91">
        <v>13</v>
      </c>
      <c r="I1954" s="90"/>
      <c r="J1954" s="91">
        <v>13</v>
      </c>
      <c r="K1954" s="363">
        <v>0</v>
      </c>
      <c r="L1954" s="91">
        <v>0</v>
      </c>
      <c r="M1954" s="91">
        <v>0</v>
      </c>
      <c r="N1954" s="90"/>
      <c r="O1954" s="91">
        <v>214</v>
      </c>
      <c r="P1954" s="91">
        <v>0</v>
      </c>
      <c r="Q1954" s="90"/>
      <c r="R1954" s="91">
        <v>28</v>
      </c>
      <c r="S1954" s="91">
        <v>43</v>
      </c>
      <c r="T1954" s="90">
        <v>0</v>
      </c>
      <c r="U1954" s="91">
        <v>277</v>
      </c>
      <c r="V1954" s="91">
        <v>56</v>
      </c>
    </row>
    <row r="1955" spans="1:22">
      <c r="A1955" s="92" t="s">
        <v>1016</v>
      </c>
      <c r="B1955" s="16"/>
      <c r="C1955" s="91">
        <v>2013</v>
      </c>
      <c r="D1955" s="91" t="str">
        <f t="shared" si="28"/>
        <v>Santa Clarita 2013</v>
      </c>
      <c r="E1955" s="91" t="s">
        <v>1307</v>
      </c>
      <c r="F1955" s="363" t="s">
        <v>1307</v>
      </c>
      <c r="G1955" s="91" t="s">
        <v>1307</v>
      </c>
      <c r="H1955" s="91" t="s">
        <v>1307</v>
      </c>
      <c r="I1955" s="90"/>
      <c r="J1955" s="91" t="s">
        <v>1307</v>
      </c>
      <c r="K1955" s="363" t="s">
        <v>1307</v>
      </c>
      <c r="L1955" s="91" t="s">
        <v>1307</v>
      </c>
      <c r="M1955" s="91" t="s">
        <v>1307</v>
      </c>
      <c r="N1955" s="90"/>
      <c r="O1955" s="91" t="s">
        <v>1307</v>
      </c>
      <c r="P1955" s="91" t="s">
        <v>1307</v>
      </c>
      <c r="Q1955" s="90"/>
      <c r="R1955" s="91" t="s">
        <v>1307</v>
      </c>
      <c r="S1955" s="91" t="s">
        <v>1307</v>
      </c>
      <c r="T1955" s="90" t="s">
        <v>1307</v>
      </c>
      <c r="U1955" s="91" t="s">
        <v>1307</v>
      </c>
      <c r="V1955" s="91" t="s">
        <v>1307</v>
      </c>
    </row>
    <row r="1956" spans="1:22">
      <c r="A1956" s="92" t="s">
        <v>1016</v>
      </c>
      <c r="B1956" s="16" t="str">
        <f>VLOOKUP(A1956,'Planning Periods'!$E$2:$N$540,10,FALSE)</f>
        <v>10/15/2021 - 10/15/2029</v>
      </c>
      <c r="C1956" s="91">
        <v>2014</v>
      </c>
      <c r="D1956" s="91" t="str">
        <f t="shared" si="28"/>
        <v>Santa Clarita 2014</v>
      </c>
      <c r="E1956" s="91">
        <v>2645</v>
      </c>
      <c r="F1956" s="363">
        <v>3</v>
      </c>
      <c r="G1956" s="91">
        <v>3</v>
      </c>
      <c r="H1956" s="91">
        <v>0</v>
      </c>
      <c r="I1956" s="90"/>
      <c r="J1956" s="91">
        <v>1678</v>
      </c>
      <c r="K1956" s="363">
        <v>32</v>
      </c>
      <c r="L1956" s="91">
        <v>2</v>
      </c>
      <c r="M1956" s="91">
        <v>30</v>
      </c>
      <c r="N1956" s="90"/>
      <c r="O1956" s="91">
        <v>1532</v>
      </c>
      <c r="P1956" s="91">
        <v>141</v>
      </c>
      <c r="Q1956" s="90"/>
      <c r="R1956" s="91">
        <v>5126</v>
      </c>
      <c r="S1956" s="91">
        <v>212</v>
      </c>
      <c r="T1956" s="90">
        <v>30</v>
      </c>
      <c r="U1956" s="91">
        <v>10981</v>
      </c>
      <c r="V1956" s="91">
        <v>388</v>
      </c>
    </row>
    <row r="1957" spans="1:22">
      <c r="A1957" s="92" t="s">
        <v>1016</v>
      </c>
      <c r="B1957" s="16" t="str">
        <f>VLOOKUP(A1957,'Planning Periods'!$E$2:$N$540,10,FALSE)</f>
        <v>10/15/2021 - 10/15/2029</v>
      </c>
      <c r="C1957" s="91">
        <v>2015</v>
      </c>
      <c r="D1957" s="91" t="str">
        <f t="shared" si="28"/>
        <v>Santa Clarita 2015</v>
      </c>
      <c r="E1957" s="91">
        <v>2645</v>
      </c>
      <c r="F1957" s="363">
        <v>0</v>
      </c>
      <c r="G1957" s="91">
        <v>0</v>
      </c>
      <c r="H1957" s="91">
        <v>0</v>
      </c>
      <c r="I1957" s="90"/>
      <c r="J1957" s="91">
        <v>1678</v>
      </c>
      <c r="K1957" s="363">
        <v>73</v>
      </c>
      <c r="L1957" s="91">
        <v>73</v>
      </c>
      <c r="M1957" s="91">
        <v>0</v>
      </c>
      <c r="N1957" s="90"/>
      <c r="O1957" s="91">
        <v>1532</v>
      </c>
      <c r="P1957" s="91">
        <v>11</v>
      </c>
      <c r="Q1957" s="90"/>
      <c r="R1957" s="91">
        <v>5126</v>
      </c>
      <c r="S1957" s="91">
        <v>306</v>
      </c>
      <c r="T1957" s="90">
        <v>0</v>
      </c>
      <c r="U1957" s="91">
        <v>10981</v>
      </c>
      <c r="V1957" s="91">
        <v>390</v>
      </c>
    </row>
    <row r="1958" spans="1:22">
      <c r="A1958" s="92" t="s">
        <v>1016</v>
      </c>
      <c r="B1958" s="16" t="str">
        <f>VLOOKUP(A1958,'Planning Periods'!$E$2:$N$540,10,FALSE)</f>
        <v>10/15/2021 - 10/15/2029</v>
      </c>
      <c r="C1958" s="91">
        <v>2016</v>
      </c>
      <c r="D1958" s="91" t="str">
        <f t="shared" si="28"/>
        <v>Santa Clarita 2016</v>
      </c>
      <c r="E1958" s="91">
        <v>2645</v>
      </c>
      <c r="F1958" s="363">
        <v>10</v>
      </c>
      <c r="G1958" s="91">
        <v>10</v>
      </c>
      <c r="H1958" s="91">
        <v>0</v>
      </c>
      <c r="I1958" s="90"/>
      <c r="J1958" s="91">
        <v>1678</v>
      </c>
      <c r="K1958" s="363">
        <v>19</v>
      </c>
      <c r="L1958" s="91">
        <v>19</v>
      </c>
      <c r="M1958" s="91">
        <v>0</v>
      </c>
      <c r="N1958" s="90"/>
      <c r="O1958" s="91">
        <v>1532</v>
      </c>
      <c r="P1958" s="91">
        <v>0</v>
      </c>
      <c r="Q1958" s="90"/>
      <c r="R1958" s="91">
        <v>5126</v>
      </c>
      <c r="S1958" s="91">
        <v>433</v>
      </c>
      <c r="T1958" s="90">
        <v>0</v>
      </c>
      <c r="U1958" s="91">
        <v>10981</v>
      </c>
      <c r="V1958" s="91">
        <v>462</v>
      </c>
    </row>
    <row r="1959" spans="1:22">
      <c r="A1959" s="92" t="s">
        <v>1016</v>
      </c>
      <c r="B1959" s="16" t="str">
        <f>VLOOKUP(A1959,'Planning Periods'!$E$2:$N$540,10,FALSE)</f>
        <v>10/15/2021 - 10/15/2029</v>
      </c>
      <c r="C1959" s="91">
        <v>2017</v>
      </c>
      <c r="D1959" s="91" t="str">
        <f t="shared" si="28"/>
        <v>Santa Clarita 2017</v>
      </c>
      <c r="E1959" s="91">
        <v>2645</v>
      </c>
      <c r="F1959" s="363">
        <v>0</v>
      </c>
      <c r="G1959" s="91">
        <v>0</v>
      </c>
      <c r="H1959" s="91">
        <v>0</v>
      </c>
      <c r="I1959" s="90"/>
      <c r="J1959" s="91">
        <v>1678</v>
      </c>
      <c r="K1959" s="363">
        <v>0</v>
      </c>
      <c r="L1959" s="91">
        <v>0</v>
      </c>
      <c r="M1959" s="91">
        <v>0</v>
      </c>
      <c r="N1959" s="90"/>
      <c r="O1959" s="91">
        <v>1532</v>
      </c>
      <c r="P1959" s="91">
        <v>0</v>
      </c>
      <c r="Q1959" s="90"/>
      <c r="R1959" s="91">
        <v>5126</v>
      </c>
      <c r="S1959" s="91">
        <v>578</v>
      </c>
      <c r="T1959" s="90">
        <v>0</v>
      </c>
      <c r="U1959" s="91">
        <v>10981</v>
      </c>
      <c r="V1959" s="91">
        <v>578</v>
      </c>
    </row>
    <row r="1960" spans="1:22">
      <c r="A1960" s="92" t="s">
        <v>1019</v>
      </c>
      <c r="B1960" s="16" t="str">
        <f>VLOOKUP(A1960,'Planning Periods'!$E$2:$N$540,10,FALSE)</f>
        <v>12/31/2015 - 12/31/2023</v>
      </c>
      <c r="C1960" s="91">
        <v>2014</v>
      </c>
      <c r="D1960" s="91" t="str">
        <f t="shared" si="28"/>
        <v>Santa Cruz 2014</v>
      </c>
      <c r="E1960" s="91" t="s">
        <v>1307</v>
      </c>
      <c r="F1960" s="363" t="s">
        <v>1307</v>
      </c>
      <c r="G1960" s="91" t="s">
        <v>1307</v>
      </c>
      <c r="H1960" s="91" t="s">
        <v>1307</v>
      </c>
      <c r="I1960" s="90"/>
      <c r="J1960" s="91" t="s">
        <v>1307</v>
      </c>
      <c r="K1960" s="363" t="s">
        <v>1307</v>
      </c>
      <c r="L1960" s="91" t="s">
        <v>1307</v>
      </c>
      <c r="M1960" s="91" t="s">
        <v>1307</v>
      </c>
      <c r="N1960" s="90"/>
      <c r="O1960" s="91" t="s">
        <v>1307</v>
      </c>
      <c r="P1960" s="91" t="s">
        <v>1307</v>
      </c>
      <c r="Q1960" s="90"/>
      <c r="R1960" s="91" t="s">
        <v>1307</v>
      </c>
      <c r="S1960" s="91" t="s">
        <v>1307</v>
      </c>
      <c r="T1960" s="90" t="s">
        <v>1307</v>
      </c>
      <c r="U1960" s="91" t="s">
        <v>1307</v>
      </c>
      <c r="V1960" s="91" t="s">
        <v>1307</v>
      </c>
    </row>
    <row r="1961" spans="1:22">
      <c r="A1961" s="92" t="s">
        <v>1019</v>
      </c>
      <c r="B1961" s="16" t="str">
        <f>VLOOKUP(A1961,'Planning Periods'!$E$2:$N$540,10,FALSE)</f>
        <v>12/31/2015 - 12/31/2023</v>
      </c>
      <c r="C1961" s="91">
        <v>2015</v>
      </c>
      <c r="D1961" s="91" t="str">
        <f t="shared" si="28"/>
        <v>Santa Cruz 2015</v>
      </c>
      <c r="E1961" s="91">
        <v>180</v>
      </c>
      <c r="F1961" s="363">
        <v>5</v>
      </c>
      <c r="G1961" s="91">
        <v>5</v>
      </c>
      <c r="H1961" s="91">
        <v>0</v>
      </c>
      <c r="I1961" s="90"/>
      <c r="J1961" s="91">
        <v>118</v>
      </c>
      <c r="K1961" s="363">
        <v>7</v>
      </c>
      <c r="L1961" s="91">
        <v>7</v>
      </c>
      <c r="M1961" s="91">
        <v>0</v>
      </c>
      <c r="N1961" s="90"/>
      <c r="O1961" s="91">
        <v>136</v>
      </c>
      <c r="P1961" s="91">
        <v>39</v>
      </c>
      <c r="Q1961" s="90"/>
      <c r="R1961" s="91">
        <v>313</v>
      </c>
      <c r="S1961" s="91">
        <v>94</v>
      </c>
      <c r="T1961" s="90">
        <v>0</v>
      </c>
      <c r="U1961" s="91">
        <v>747</v>
      </c>
      <c r="V1961" s="91">
        <v>145</v>
      </c>
    </row>
    <row r="1962" spans="1:22">
      <c r="A1962" s="92" t="s">
        <v>1019</v>
      </c>
      <c r="B1962" s="16" t="str">
        <f>VLOOKUP(A1962,'Planning Periods'!$E$2:$N$540,10,FALSE)</f>
        <v>12/31/2015 - 12/31/2023</v>
      </c>
      <c r="C1962" s="91">
        <v>2016</v>
      </c>
      <c r="D1962" s="91" t="str">
        <f t="shared" si="28"/>
        <v>Santa Cruz 2016</v>
      </c>
      <c r="E1962" s="91">
        <v>180</v>
      </c>
      <c r="F1962" s="363">
        <v>1</v>
      </c>
      <c r="G1962" s="91">
        <v>1</v>
      </c>
      <c r="H1962" s="91">
        <v>0</v>
      </c>
      <c r="I1962" s="90"/>
      <c r="J1962" s="91">
        <v>118</v>
      </c>
      <c r="K1962" s="363">
        <v>15</v>
      </c>
      <c r="L1962" s="91">
        <v>15</v>
      </c>
      <c r="M1962" s="91">
        <v>0</v>
      </c>
      <c r="N1962" s="90"/>
      <c r="O1962" s="91">
        <v>136</v>
      </c>
      <c r="P1962" s="91">
        <v>112</v>
      </c>
      <c r="Q1962" s="90"/>
      <c r="R1962" s="91">
        <v>313</v>
      </c>
      <c r="S1962" s="91">
        <v>44</v>
      </c>
      <c r="T1962" s="90">
        <v>0</v>
      </c>
      <c r="U1962" s="91">
        <v>747</v>
      </c>
      <c r="V1962" s="91">
        <v>172</v>
      </c>
    </row>
    <row r="1963" spans="1:22">
      <c r="A1963" s="92" t="s">
        <v>1019</v>
      </c>
      <c r="B1963" s="16" t="str">
        <f>VLOOKUP(A1963,'Planning Periods'!$E$2:$N$540,10,FALSE)</f>
        <v>12/31/2015 - 12/31/2023</v>
      </c>
      <c r="C1963" s="91">
        <v>2017</v>
      </c>
      <c r="D1963" s="91" t="str">
        <f t="shared" si="28"/>
        <v>Santa Cruz 2017</v>
      </c>
      <c r="E1963" s="91">
        <v>180</v>
      </c>
      <c r="F1963" s="363">
        <v>0</v>
      </c>
      <c r="G1963" s="91">
        <v>0</v>
      </c>
      <c r="H1963" s="91">
        <v>0</v>
      </c>
      <c r="I1963" s="90"/>
      <c r="J1963" s="91">
        <v>118</v>
      </c>
      <c r="K1963" s="363">
        <v>13</v>
      </c>
      <c r="L1963" s="91">
        <v>13</v>
      </c>
      <c r="M1963" s="91">
        <v>0</v>
      </c>
      <c r="N1963" s="90"/>
      <c r="O1963" s="91">
        <v>136</v>
      </c>
      <c r="P1963" s="91">
        <v>41</v>
      </c>
      <c r="Q1963" s="90"/>
      <c r="R1963" s="91">
        <v>313</v>
      </c>
      <c r="S1963" s="91">
        <v>109</v>
      </c>
      <c r="T1963" s="90">
        <v>0</v>
      </c>
      <c r="U1963" s="91">
        <v>747</v>
      </c>
      <c r="V1963" s="91">
        <v>163</v>
      </c>
    </row>
    <row r="1964" spans="1:22">
      <c r="A1964" s="92" t="s">
        <v>1021</v>
      </c>
      <c r="B1964" s="16" t="str">
        <f>VLOOKUP(A1964,'Planning Periods'!$E$2:$N$540,10,FALSE)</f>
        <v>12/31/2015 - 12/31/2023</v>
      </c>
      <c r="C1964" s="91">
        <v>2014</v>
      </c>
      <c r="D1964" s="91" t="str">
        <f t="shared" si="28"/>
        <v>Santa Cruz County - Unincorporated 2014</v>
      </c>
      <c r="E1964" s="91" t="s">
        <v>1307</v>
      </c>
      <c r="F1964" s="363" t="s">
        <v>1307</v>
      </c>
      <c r="G1964" s="91" t="s">
        <v>1307</v>
      </c>
      <c r="H1964" s="91" t="s">
        <v>1307</v>
      </c>
      <c r="I1964" s="90"/>
      <c r="J1964" s="91" t="s">
        <v>1307</v>
      </c>
      <c r="K1964" s="363" t="s">
        <v>1307</v>
      </c>
      <c r="L1964" s="91" t="s">
        <v>1307</v>
      </c>
      <c r="M1964" s="91" t="s">
        <v>1307</v>
      </c>
      <c r="N1964" s="90"/>
      <c r="O1964" s="91" t="s">
        <v>1307</v>
      </c>
      <c r="P1964" s="91" t="s">
        <v>1307</v>
      </c>
      <c r="Q1964" s="90"/>
      <c r="R1964" s="91" t="s">
        <v>1307</v>
      </c>
      <c r="S1964" s="91" t="s">
        <v>1307</v>
      </c>
      <c r="T1964" s="90" t="s">
        <v>1307</v>
      </c>
      <c r="U1964" s="91" t="s">
        <v>1307</v>
      </c>
      <c r="V1964" s="91" t="s">
        <v>1307</v>
      </c>
    </row>
    <row r="1965" spans="1:22">
      <c r="A1965" s="92" t="s">
        <v>1021</v>
      </c>
      <c r="B1965" s="16" t="str">
        <f>VLOOKUP(A1965,'Planning Periods'!$E$2:$N$540,10,FALSE)</f>
        <v>12/31/2015 - 12/31/2023</v>
      </c>
      <c r="C1965" s="91">
        <v>2015</v>
      </c>
      <c r="D1965" s="91" t="str">
        <f t="shared" si="28"/>
        <v>Santa Cruz County - Unincorporated 2015</v>
      </c>
      <c r="E1965" s="91">
        <v>317</v>
      </c>
      <c r="F1965" s="363">
        <v>1</v>
      </c>
      <c r="G1965" s="91">
        <v>1</v>
      </c>
      <c r="H1965" s="91">
        <v>0</v>
      </c>
      <c r="I1965" s="90"/>
      <c r="J1965" s="91">
        <v>207</v>
      </c>
      <c r="K1965" s="363">
        <v>2</v>
      </c>
      <c r="L1965" s="91">
        <v>2</v>
      </c>
      <c r="M1965" s="91">
        <v>0</v>
      </c>
      <c r="N1965" s="90"/>
      <c r="O1965" s="91">
        <v>239</v>
      </c>
      <c r="P1965" s="91">
        <v>84</v>
      </c>
      <c r="Q1965" s="90"/>
      <c r="R1965" s="91">
        <v>551</v>
      </c>
      <c r="S1965" s="91">
        <v>33</v>
      </c>
      <c r="T1965" s="90">
        <v>0</v>
      </c>
      <c r="U1965" s="91">
        <v>1314</v>
      </c>
      <c r="V1965" s="91">
        <v>120</v>
      </c>
    </row>
    <row r="1966" spans="1:22">
      <c r="A1966" s="92" t="s">
        <v>1021</v>
      </c>
      <c r="B1966" s="16" t="str">
        <f>VLOOKUP(A1966,'Planning Periods'!$E$2:$N$540,10,FALSE)</f>
        <v>12/31/2015 - 12/31/2023</v>
      </c>
      <c r="C1966" s="91">
        <v>2016</v>
      </c>
      <c r="D1966" s="91" t="str">
        <f t="shared" ref="D1966:D2030" si="29">CONCATENATE(A1966," ",C1966)</f>
        <v>Santa Cruz County - Unincorporated 2016</v>
      </c>
      <c r="E1966" s="91">
        <v>317</v>
      </c>
      <c r="F1966" s="363">
        <v>42</v>
      </c>
      <c r="G1966" s="91">
        <v>42</v>
      </c>
      <c r="H1966" s="91">
        <v>0</v>
      </c>
      <c r="I1966" s="90"/>
      <c r="J1966" s="91">
        <v>207</v>
      </c>
      <c r="K1966" s="363">
        <v>23</v>
      </c>
      <c r="L1966" s="91">
        <v>23</v>
      </c>
      <c r="M1966" s="91">
        <v>0</v>
      </c>
      <c r="N1966" s="90"/>
      <c r="O1966" s="91">
        <v>239</v>
      </c>
      <c r="P1966" s="91">
        <v>35</v>
      </c>
      <c r="Q1966" s="90"/>
      <c r="R1966" s="91">
        <v>551</v>
      </c>
      <c r="S1966" s="91">
        <v>17</v>
      </c>
      <c r="T1966" s="90">
        <v>0</v>
      </c>
      <c r="U1966" s="91">
        <v>1314</v>
      </c>
      <c r="V1966" s="91">
        <v>117</v>
      </c>
    </row>
    <row r="1967" spans="1:22">
      <c r="A1967" s="92" t="s">
        <v>1021</v>
      </c>
      <c r="B1967" s="16" t="str">
        <f>VLOOKUP(A1967,'Planning Periods'!$E$2:$N$540,10,FALSE)</f>
        <v>12/31/2015 - 12/31/2023</v>
      </c>
      <c r="C1967" s="91">
        <v>2017</v>
      </c>
      <c r="D1967" s="91" t="str">
        <f t="shared" si="29"/>
        <v>Santa Cruz County - Unincorporated 2017</v>
      </c>
      <c r="E1967" s="91">
        <v>317</v>
      </c>
      <c r="F1967" s="363">
        <v>0</v>
      </c>
      <c r="G1967" s="91">
        <v>0</v>
      </c>
      <c r="H1967" s="91">
        <v>0</v>
      </c>
      <c r="I1967" s="90"/>
      <c r="J1967" s="91">
        <v>207</v>
      </c>
      <c r="K1967" s="363">
        <v>0</v>
      </c>
      <c r="L1967" s="91">
        <v>0</v>
      </c>
      <c r="M1967" s="91">
        <v>0</v>
      </c>
      <c r="N1967" s="90"/>
      <c r="O1967" s="91">
        <v>239</v>
      </c>
      <c r="P1967" s="91">
        <v>66</v>
      </c>
      <c r="Q1967" s="90"/>
      <c r="R1967" s="91">
        <v>551</v>
      </c>
      <c r="S1967" s="91">
        <v>38</v>
      </c>
      <c r="T1967" s="90">
        <v>0</v>
      </c>
      <c r="U1967" s="91">
        <v>1314</v>
      </c>
      <c r="V1967" s="91">
        <v>104</v>
      </c>
    </row>
    <row r="1968" spans="1:22">
      <c r="A1968" s="92" t="s">
        <v>958</v>
      </c>
      <c r="B1968" s="16"/>
      <c r="C1968" s="91">
        <v>2013</v>
      </c>
      <c r="D1968" s="91" t="str">
        <f t="shared" si="29"/>
        <v>Santa Fe Springs 2013</v>
      </c>
      <c r="E1968" s="91">
        <v>82</v>
      </c>
      <c r="F1968" s="363">
        <v>0</v>
      </c>
      <c r="G1968" s="91">
        <v>0</v>
      </c>
      <c r="H1968" s="91">
        <v>0</v>
      </c>
      <c r="I1968" s="90"/>
      <c r="J1968" s="91">
        <v>50</v>
      </c>
      <c r="K1968" s="363">
        <v>0</v>
      </c>
      <c r="L1968" s="91">
        <v>0</v>
      </c>
      <c r="M1968" s="91">
        <v>0</v>
      </c>
      <c r="N1968" s="90"/>
      <c r="O1968" s="91">
        <v>53</v>
      </c>
      <c r="P1968" s="91">
        <v>0</v>
      </c>
      <c r="Q1968" s="90"/>
      <c r="R1968" s="91">
        <v>139</v>
      </c>
      <c r="S1968" s="91">
        <v>0</v>
      </c>
      <c r="T1968" s="90">
        <v>0</v>
      </c>
      <c r="U1968" s="91">
        <v>324</v>
      </c>
      <c r="V1968" s="91">
        <v>0</v>
      </c>
    </row>
    <row r="1969" spans="1:22">
      <c r="A1969" s="92" t="s">
        <v>958</v>
      </c>
      <c r="B1969" s="16" t="str">
        <f>VLOOKUP(A1969,'Planning Periods'!$E$2:$N$540,10,FALSE)</f>
        <v>10/15/2021 - 10/15/2029</v>
      </c>
      <c r="C1969" s="91">
        <v>2014</v>
      </c>
      <c r="D1969" s="91" t="str">
        <f t="shared" si="29"/>
        <v>Santa Fe Springs 2014</v>
      </c>
      <c r="E1969" s="91">
        <v>82</v>
      </c>
      <c r="F1969" s="363">
        <v>0</v>
      </c>
      <c r="G1969" s="91">
        <v>0</v>
      </c>
      <c r="H1969" s="91">
        <v>0</v>
      </c>
      <c r="I1969" s="90"/>
      <c r="J1969" s="91">
        <v>50</v>
      </c>
      <c r="K1969" s="363">
        <v>0</v>
      </c>
      <c r="L1969" s="91">
        <v>0</v>
      </c>
      <c r="M1969" s="91">
        <v>0</v>
      </c>
      <c r="N1969" s="90"/>
      <c r="O1969" s="91">
        <v>53</v>
      </c>
      <c r="P1969" s="91">
        <v>0</v>
      </c>
      <c r="Q1969" s="90"/>
      <c r="R1969" s="91">
        <v>139</v>
      </c>
      <c r="S1969" s="91">
        <v>156</v>
      </c>
      <c r="T1969" s="90">
        <v>0</v>
      </c>
      <c r="U1969" s="91">
        <v>324</v>
      </c>
      <c r="V1969" s="91">
        <v>156</v>
      </c>
    </row>
    <row r="1970" spans="1:22">
      <c r="A1970" s="92" t="s">
        <v>958</v>
      </c>
      <c r="B1970" s="16" t="str">
        <f>VLOOKUP(A1970,'Planning Periods'!$E$2:$N$540,10,FALSE)</f>
        <v>10/15/2021 - 10/15/2029</v>
      </c>
      <c r="C1970" s="91">
        <v>2015</v>
      </c>
      <c r="D1970" s="91" t="str">
        <f t="shared" si="29"/>
        <v>Santa Fe Springs 2015</v>
      </c>
      <c r="E1970" s="91">
        <v>82</v>
      </c>
      <c r="F1970" s="363">
        <v>0</v>
      </c>
      <c r="G1970" s="91">
        <v>0</v>
      </c>
      <c r="H1970" s="91">
        <v>0</v>
      </c>
      <c r="I1970" s="90"/>
      <c r="J1970" s="91">
        <v>50</v>
      </c>
      <c r="K1970" s="363">
        <v>0</v>
      </c>
      <c r="L1970" s="91">
        <v>0</v>
      </c>
      <c r="M1970" s="91">
        <v>0</v>
      </c>
      <c r="N1970" s="90"/>
      <c r="O1970" s="91">
        <v>53</v>
      </c>
      <c r="P1970" s="91">
        <v>0</v>
      </c>
      <c r="Q1970" s="90"/>
      <c r="R1970" s="91">
        <v>139</v>
      </c>
      <c r="S1970" s="91">
        <v>51</v>
      </c>
      <c r="T1970" s="90">
        <v>0</v>
      </c>
      <c r="U1970" s="91">
        <v>324</v>
      </c>
      <c r="V1970" s="91">
        <v>51</v>
      </c>
    </row>
    <row r="1971" spans="1:22">
      <c r="A1971" s="92" t="s">
        <v>958</v>
      </c>
      <c r="B1971" s="16" t="str">
        <f>VLOOKUP(A1971,'Planning Periods'!$E$2:$N$540,10,FALSE)</f>
        <v>10/15/2021 - 10/15/2029</v>
      </c>
      <c r="C1971" s="91">
        <v>2016</v>
      </c>
      <c r="D1971" s="91" t="str">
        <f t="shared" si="29"/>
        <v>Santa Fe Springs 2016</v>
      </c>
      <c r="E1971" s="91">
        <v>82</v>
      </c>
      <c r="F1971" s="363">
        <v>0</v>
      </c>
      <c r="G1971" s="91">
        <v>0</v>
      </c>
      <c r="H1971" s="91">
        <v>0</v>
      </c>
      <c r="I1971" s="90"/>
      <c r="J1971" s="91">
        <v>50</v>
      </c>
      <c r="K1971" s="363">
        <v>0</v>
      </c>
      <c r="L1971" s="91">
        <v>0</v>
      </c>
      <c r="M1971" s="91">
        <v>0</v>
      </c>
      <c r="N1971" s="90"/>
      <c r="O1971" s="91">
        <v>53</v>
      </c>
      <c r="P1971" s="91">
        <v>0</v>
      </c>
      <c r="Q1971" s="90"/>
      <c r="R1971" s="91">
        <v>139</v>
      </c>
      <c r="S1971" s="91">
        <v>0</v>
      </c>
      <c r="T1971" s="90">
        <v>0</v>
      </c>
      <c r="U1971" s="91">
        <v>324</v>
      </c>
      <c r="V1971" s="91">
        <v>0</v>
      </c>
    </row>
    <row r="1972" spans="1:22">
      <c r="A1972" s="92" t="s">
        <v>958</v>
      </c>
      <c r="B1972" s="16" t="str">
        <f>VLOOKUP(A1972,'Planning Periods'!$E$2:$N$540,10,FALSE)</f>
        <v>10/15/2021 - 10/15/2029</v>
      </c>
      <c r="C1972" s="91">
        <v>2017</v>
      </c>
      <c r="D1972" s="91" t="str">
        <f t="shared" si="29"/>
        <v>Santa Fe Springs 2017</v>
      </c>
      <c r="E1972" s="91">
        <v>82</v>
      </c>
      <c r="F1972" s="363">
        <v>0</v>
      </c>
      <c r="G1972" s="91">
        <v>0</v>
      </c>
      <c r="H1972" s="91">
        <v>0</v>
      </c>
      <c r="I1972" s="90"/>
      <c r="J1972" s="91">
        <v>50</v>
      </c>
      <c r="K1972" s="363">
        <v>1</v>
      </c>
      <c r="L1972" s="91">
        <v>0</v>
      </c>
      <c r="M1972" s="91">
        <v>1</v>
      </c>
      <c r="N1972" s="90"/>
      <c r="O1972" s="91">
        <v>53</v>
      </c>
      <c r="P1972" s="91">
        <v>0</v>
      </c>
      <c r="Q1972" s="90"/>
      <c r="R1972" s="91">
        <v>139</v>
      </c>
      <c r="S1972" s="91">
        <v>14</v>
      </c>
      <c r="T1972" s="90">
        <v>1</v>
      </c>
      <c r="U1972" s="91">
        <v>324</v>
      </c>
      <c r="V1972" s="91">
        <v>15</v>
      </c>
    </row>
    <row r="1973" spans="1:22">
      <c r="A1973" s="92" t="s">
        <v>1040</v>
      </c>
      <c r="B1973" s="16" t="str">
        <f>VLOOKUP(A1973,'Planning Periods'!$E$2:$N$540,10,FALSE)</f>
        <v>02/15/2023 - 02/15/2031</v>
      </c>
      <c r="C1973" s="91">
        <v>2014</v>
      </c>
      <c r="D1973" s="91" t="str">
        <f t="shared" si="29"/>
        <v>Santa Maria 2014</v>
      </c>
      <c r="E1973" s="91" t="s">
        <v>1307</v>
      </c>
      <c r="F1973" s="363" t="s">
        <v>1307</v>
      </c>
      <c r="G1973" s="91" t="s">
        <v>1307</v>
      </c>
      <c r="H1973" s="91" t="s">
        <v>1307</v>
      </c>
      <c r="I1973" s="90"/>
      <c r="J1973" s="91" t="s">
        <v>1307</v>
      </c>
      <c r="K1973" s="363" t="s">
        <v>1307</v>
      </c>
      <c r="L1973" s="91" t="s">
        <v>1307</v>
      </c>
      <c r="M1973" s="91" t="s">
        <v>1307</v>
      </c>
      <c r="N1973" s="90"/>
      <c r="O1973" s="91" t="s">
        <v>1307</v>
      </c>
      <c r="P1973" s="91" t="s">
        <v>1307</v>
      </c>
      <c r="Q1973" s="90"/>
      <c r="R1973" s="91" t="s">
        <v>1307</v>
      </c>
      <c r="S1973" s="91" t="s">
        <v>1307</v>
      </c>
      <c r="T1973" s="90" t="s">
        <v>1307</v>
      </c>
      <c r="U1973" s="91" t="s">
        <v>1307</v>
      </c>
      <c r="V1973" s="91" t="s">
        <v>1307</v>
      </c>
    </row>
    <row r="1974" spans="1:22">
      <c r="A1974" s="92" t="s">
        <v>1040</v>
      </c>
      <c r="B1974" s="16" t="str">
        <f>VLOOKUP(A1974,'Planning Periods'!$E$2:$N$540,10,FALSE)</f>
        <v>02/15/2023 - 02/15/2031</v>
      </c>
      <c r="C1974" s="91">
        <v>2015</v>
      </c>
      <c r="D1974" s="91" t="str">
        <f t="shared" si="29"/>
        <v>Santa Maria 2015</v>
      </c>
      <c r="E1974" s="91">
        <v>985</v>
      </c>
      <c r="F1974" s="363">
        <v>0</v>
      </c>
      <c r="G1974" s="91">
        <v>0</v>
      </c>
      <c r="H1974" s="91">
        <v>0</v>
      </c>
      <c r="I1974" s="90"/>
      <c r="J1974" s="91">
        <v>656</v>
      </c>
      <c r="K1974" s="363">
        <v>0</v>
      </c>
      <c r="L1974" s="91">
        <v>0</v>
      </c>
      <c r="M1974" s="91">
        <v>0</v>
      </c>
      <c r="N1974" s="90"/>
      <c r="O1974" s="91">
        <v>730</v>
      </c>
      <c r="P1974" s="91">
        <v>286</v>
      </c>
      <c r="Q1974" s="90"/>
      <c r="R1974" s="91">
        <v>1731</v>
      </c>
      <c r="S1974" s="91">
        <v>150</v>
      </c>
      <c r="T1974" s="90">
        <v>0</v>
      </c>
      <c r="U1974" s="91">
        <v>4102</v>
      </c>
      <c r="V1974" s="91">
        <v>436</v>
      </c>
    </row>
    <row r="1975" spans="1:22">
      <c r="A1975" s="92" t="s">
        <v>1040</v>
      </c>
      <c r="B1975" s="16" t="str">
        <f>VLOOKUP(A1975,'Planning Periods'!$E$2:$N$540,10,FALSE)</f>
        <v>02/15/2023 - 02/15/2031</v>
      </c>
      <c r="C1975" s="91">
        <v>2016</v>
      </c>
      <c r="D1975" s="91" t="str">
        <f t="shared" si="29"/>
        <v>Santa Maria 2016</v>
      </c>
      <c r="E1975" s="91">
        <v>985</v>
      </c>
      <c r="F1975" s="363">
        <v>27</v>
      </c>
      <c r="G1975" s="91">
        <v>27</v>
      </c>
      <c r="H1975" s="91">
        <v>0</v>
      </c>
      <c r="I1975" s="90"/>
      <c r="J1975" s="91">
        <v>656</v>
      </c>
      <c r="K1975" s="363">
        <v>59</v>
      </c>
      <c r="L1975" s="91">
        <v>59</v>
      </c>
      <c r="M1975" s="91">
        <v>0</v>
      </c>
      <c r="N1975" s="90"/>
      <c r="O1975" s="91">
        <v>730</v>
      </c>
      <c r="P1975" s="91">
        <v>14</v>
      </c>
      <c r="Q1975" s="90"/>
      <c r="R1975" s="91">
        <v>1731</v>
      </c>
      <c r="S1975" s="91">
        <v>191</v>
      </c>
      <c r="T1975" s="90">
        <v>0</v>
      </c>
      <c r="U1975" s="91">
        <v>4102</v>
      </c>
      <c r="V1975" s="91">
        <v>291</v>
      </c>
    </row>
    <row r="1976" spans="1:22">
      <c r="A1976" s="92" t="s">
        <v>1040</v>
      </c>
      <c r="B1976" s="16" t="str">
        <f>VLOOKUP(A1976,'Planning Periods'!$E$2:$N$540,10,FALSE)</f>
        <v>02/15/2023 - 02/15/2031</v>
      </c>
      <c r="C1976" s="91">
        <v>2017</v>
      </c>
      <c r="D1976" s="91" t="str">
        <f t="shared" si="29"/>
        <v>Santa Maria 2017</v>
      </c>
      <c r="E1976" s="91">
        <v>985</v>
      </c>
      <c r="F1976" s="363">
        <v>0</v>
      </c>
      <c r="G1976" s="91">
        <v>0</v>
      </c>
      <c r="H1976" s="91">
        <v>0</v>
      </c>
      <c r="I1976" s="90"/>
      <c r="J1976" s="91">
        <v>656</v>
      </c>
      <c r="K1976" s="363">
        <v>0</v>
      </c>
      <c r="L1976" s="91">
        <v>0</v>
      </c>
      <c r="M1976" s="91">
        <v>0</v>
      </c>
      <c r="N1976" s="90"/>
      <c r="O1976" s="91">
        <v>730</v>
      </c>
      <c r="P1976" s="91">
        <v>391</v>
      </c>
      <c r="Q1976" s="90"/>
      <c r="R1976" s="91">
        <v>1731</v>
      </c>
      <c r="S1976" s="91">
        <v>125</v>
      </c>
      <c r="T1976" s="90">
        <v>0</v>
      </c>
      <c r="U1976" s="91">
        <v>4102</v>
      </c>
      <c r="V1976" s="91">
        <v>516</v>
      </c>
    </row>
    <row r="1977" spans="1:22">
      <c r="A1977" s="92" t="s">
        <v>791</v>
      </c>
      <c r="B1977" s="16"/>
      <c r="C1977" s="91">
        <v>2013</v>
      </c>
      <c r="D1977" s="91" t="str">
        <f t="shared" si="29"/>
        <v>Santa Monica 2013</v>
      </c>
      <c r="E1977" s="91" t="s">
        <v>1307</v>
      </c>
      <c r="F1977" s="363" t="s">
        <v>1307</v>
      </c>
      <c r="G1977" s="91" t="s">
        <v>1307</v>
      </c>
      <c r="H1977" s="91" t="s">
        <v>1307</v>
      </c>
      <c r="I1977" s="90"/>
      <c r="J1977" s="91" t="s">
        <v>1307</v>
      </c>
      <c r="K1977" s="363" t="s">
        <v>1307</v>
      </c>
      <c r="L1977" s="91" t="s">
        <v>1307</v>
      </c>
      <c r="M1977" s="91" t="s">
        <v>1307</v>
      </c>
      <c r="N1977" s="90"/>
      <c r="O1977" s="91" t="s">
        <v>1307</v>
      </c>
      <c r="P1977" s="91" t="s">
        <v>1307</v>
      </c>
      <c r="Q1977" s="90"/>
      <c r="R1977" s="91" t="s">
        <v>1307</v>
      </c>
      <c r="S1977" s="91" t="s">
        <v>1307</v>
      </c>
      <c r="T1977" s="90" t="s">
        <v>1307</v>
      </c>
      <c r="U1977" s="91" t="s">
        <v>1307</v>
      </c>
      <c r="V1977" s="91" t="s">
        <v>1307</v>
      </c>
    </row>
    <row r="1978" spans="1:22">
      <c r="A1978" s="92" t="s">
        <v>791</v>
      </c>
      <c r="B1978" s="16" t="str">
        <f>VLOOKUP(A1978,'Planning Periods'!$E$2:$N$540,10,FALSE)</f>
        <v>10/15/2021 - 10/15/2029</v>
      </c>
      <c r="C1978" s="91">
        <v>2014</v>
      </c>
      <c r="D1978" s="91" t="str">
        <f t="shared" si="29"/>
        <v>Santa Monica 2014</v>
      </c>
      <c r="E1978" s="91">
        <v>428</v>
      </c>
      <c r="F1978" s="363">
        <v>167</v>
      </c>
      <c r="G1978" s="91">
        <v>167</v>
      </c>
      <c r="H1978" s="91">
        <v>0</v>
      </c>
      <c r="I1978" s="90"/>
      <c r="J1978" s="91">
        <v>263</v>
      </c>
      <c r="K1978" s="363">
        <v>97</v>
      </c>
      <c r="L1978" s="91">
        <v>97</v>
      </c>
      <c r="M1978" s="91">
        <v>0</v>
      </c>
      <c r="N1978" s="90"/>
      <c r="O1978" s="91">
        <v>283</v>
      </c>
      <c r="P1978" s="91">
        <v>17</v>
      </c>
      <c r="Q1978" s="90"/>
      <c r="R1978" s="91">
        <v>700</v>
      </c>
      <c r="S1978" s="91">
        <v>301</v>
      </c>
      <c r="T1978" s="90">
        <v>0</v>
      </c>
      <c r="U1978" s="91">
        <v>1674</v>
      </c>
      <c r="V1978" s="91">
        <v>582</v>
      </c>
    </row>
    <row r="1979" spans="1:22">
      <c r="A1979" s="92" t="s">
        <v>791</v>
      </c>
      <c r="B1979" s="16" t="str">
        <f>VLOOKUP(A1979,'Planning Periods'!$E$2:$N$540,10,FALSE)</f>
        <v>10/15/2021 - 10/15/2029</v>
      </c>
      <c r="C1979" s="91">
        <v>2015</v>
      </c>
      <c r="D1979" s="91" t="str">
        <f t="shared" si="29"/>
        <v>Santa Monica 2015</v>
      </c>
      <c r="E1979" s="91">
        <v>428</v>
      </c>
      <c r="F1979" s="363">
        <v>37</v>
      </c>
      <c r="G1979" s="91">
        <v>37</v>
      </c>
      <c r="H1979" s="91">
        <v>0</v>
      </c>
      <c r="I1979" s="90"/>
      <c r="J1979" s="91">
        <v>263</v>
      </c>
      <c r="K1979" s="363">
        <v>0</v>
      </c>
      <c r="L1979" s="91">
        <v>0</v>
      </c>
      <c r="M1979" s="91">
        <v>0</v>
      </c>
      <c r="N1979" s="90"/>
      <c r="O1979" s="91">
        <v>283</v>
      </c>
      <c r="P1979" s="91">
        <v>1</v>
      </c>
      <c r="Q1979" s="90"/>
      <c r="R1979" s="91">
        <v>700</v>
      </c>
      <c r="S1979" s="91">
        <v>108</v>
      </c>
      <c r="T1979" s="90">
        <v>0</v>
      </c>
      <c r="U1979" s="91">
        <v>1674</v>
      </c>
      <c r="V1979" s="91">
        <v>146</v>
      </c>
    </row>
    <row r="1980" spans="1:22">
      <c r="A1980" s="92" t="s">
        <v>791</v>
      </c>
      <c r="B1980" s="16" t="str">
        <f>VLOOKUP(A1980,'Planning Periods'!$E$2:$N$540,10,FALSE)</f>
        <v>10/15/2021 - 10/15/2029</v>
      </c>
      <c r="C1980" s="91">
        <v>2016</v>
      </c>
      <c r="D1980" s="91" t="str">
        <f t="shared" si="29"/>
        <v>Santa Monica 2016</v>
      </c>
      <c r="E1980" s="91">
        <v>428</v>
      </c>
      <c r="F1980" s="363">
        <v>6</v>
      </c>
      <c r="G1980" s="91">
        <v>6</v>
      </c>
      <c r="H1980" s="91">
        <v>0</v>
      </c>
      <c r="I1980" s="90"/>
      <c r="J1980" s="91">
        <v>263</v>
      </c>
      <c r="K1980" s="363">
        <v>6</v>
      </c>
      <c r="L1980" s="91">
        <v>6</v>
      </c>
      <c r="M1980" s="91">
        <v>0</v>
      </c>
      <c r="N1980" s="90"/>
      <c r="O1980" s="91">
        <v>283</v>
      </c>
      <c r="P1980" s="91">
        <v>0</v>
      </c>
      <c r="Q1980" s="90"/>
      <c r="R1980" s="91">
        <v>700</v>
      </c>
      <c r="S1980" s="91">
        <v>244</v>
      </c>
      <c r="T1980" s="90">
        <v>0</v>
      </c>
      <c r="U1980" s="91">
        <v>1674</v>
      </c>
      <c r="V1980" s="91">
        <v>256</v>
      </c>
    </row>
    <row r="1981" spans="1:22">
      <c r="A1981" s="92" t="s">
        <v>791</v>
      </c>
      <c r="B1981" s="16" t="str">
        <f>VLOOKUP(A1981,'Planning Periods'!$E$2:$N$540,10,FALSE)</f>
        <v>10/15/2021 - 10/15/2029</v>
      </c>
      <c r="C1981" s="91">
        <v>2017</v>
      </c>
      <c r="D1981" s="91" t="str">
        <f t="shared" si="29"/>
        <v>Santa Monica 2017</v>
      </c>
      <c r="E1981" s="91">
        <v>428</v>
      </c>
      <c r="F1981" s="363">
        <v>93</v>
      </c>
      <c r="G1981" s="91">
        <v>93</v>
      </c>
      <c r="H1981" s="91">
        <v>0</v>
      </c>
      <c r="I1981" s="90"/>
      <c r="J1981" s="91">
        <v>263</v>
      </c>
      <c r="K1981" s="363">
        <v>21</v>
      </c>
      <c r="L1981" s="91">
        <v>21</v>
      </c>
      <c r="M1981" s="91">
        <v>0</v>
      </c>
      <c r="N1981" s="90"/>
      <c r="O1981" s="91">
        <v>283</v>
      </c>
      <c r="P1981" s="91">
        <v>8</v>
      </c>
      <c r="Q1981" s="90"/>
      <c r="R1981" s="91">
        <v>700</v>
      </c>
      <c r="S1981" s="91">
        <v>569</v>
      </c>
      <c r="T1981" s="90">
        <v>0</v>
      </c>
      <c r="U1981" s="91">
        <v>1674</v>
      </c>
      <c r="V1981" s="91">
        <v>691</v>
      </c>
    </row>
    <row r="1982" spans="1:22">
      <c r="A1982" s="92" t="s">
        <v>1300</v>
      </c>
      <c r="B1982" s="16"/>
      <c r="C1982" s="91">
        <v>2013</v>
      </c>
      <c r="D1982" s="91" t="str">
        <f t="shared" si="29"/>
        <v>Santa Paula 2013</v>
      </c>
      <c r="E1982" s="91" t="s">
        <v>1307</v>
      </c>
      <c r="F1982" s="363" t="s">
        <v>1307</v>
      </c>
      <c r="G1982" s="91" t="s">
        <v>1307</v>
      </c>
      <c r="H1982" s="91" t="s">
        <v>1307</v>
      </c>
      <c r="I1982" s="90"/>
      <c r="J1982" s="91" t="s">
        <v>1307</v>
      </c>
      <c r="K1982" s="363" t="s">
        <v>1307</v>
      </c>
      <c r="L1982" s="91" t="s">
        <v>1307</v>
      </c>
      <c r="M1982" s="91" t="s">
        <v>1307</v>
      </c>
      <c r="N1982" s="90"/>
      <c r="O1982" s="91" t="s">
        <v>1307</v>
      </c>
      <c r="P1982" s="91" t="s">
        <v>1307</v>
      </c>
      <c r="Q1982" s="90"/>
      <c r="R1982" s="91" t="s">
        <v>1307</v>
      </c>
      <c r="S1982" s="91" t="s">
        <v>1307</v>
      </c>
      <c r="T1982" s="90" t="s">
        <v>1307</v>
      </c>
      <c r="U1982" s="91" t="s">
        <v>1307</v>
      </c>
      <c r="V1982" s="91" t="s">
        <v>1307</v>
      </c>
    </row>
    <row r="1983" spans="1:22">
      <c r="A1983" s="92" t="s">
        <v>1300</v>
      </c>
      <c r="B1983" s="16" t="str">
        <f>VLOOKUP(A1983,'Planning Periods'!$E$2:$N$540,10,FALSE)</f>
        <v>10/15/2021 - 10/15/2029</v>
      </c>
      <c r="C1983" s="91">
        <v>2014</v>
      </c>
      <c r="D1983" s="91" t="str">
        <f t="shared" si="29"/>
        <v>Santa Paula 2014</v>
      </c>
      <c r="E1983" s="91" t="s">
        <v>1307</v>
      </c>
      <c r="F1983" s="363" t="s">
        <v>1307</v>
      </c>
      <c r="G1983" s="91" t="s">
        <v>1307</v>
      </c>
      <c r="H1983" s="91" t="s">
        <v>1307</v>
      </c>
      <c r="I1983" s="90"/>
      <c r="J1983" s="91" t="s">
        <v>1307</v>
      </c>
      <c r="K1983" s="363" t="s">
        <v>1307</v>
      </c>
      <c r="L1983" s="91" t="s">
        <v>1307</v>
      </c>
      <c r="M1983" s="91" t="s">
        <v>1307</v>
      </c>
      <c r="N1983" s="90"/>
      <c r="O1983" s="91" t="s">
        <v>1307</v>
      </c>
      <c r="P1983" s="91" t="s">
        <v>1307</v>
      </c>
      <c r="Q1983" s="90"/>
      <c r="R1983" s="91" t="s">
        <v>1307</v>
      </c>
      <c r="S1983" s="91" t="s">
        <v>1307</v>
      </c>
      <c r="T1983" s="90" t="s">
        <v>1307</v>
      </c>
      <c r="U1983" s="91" t="s">
        <v>1307</v>
      </c>
      <c r="V1983" s="91" t="s">
        <v>1307</v>
      </c>
    </row>
    <row r="1984" spans="1:22">
      <c r="A1984" s="92" t="s">
        <v>1300</v>
      </c>
      <c r="B1984" s="16" t="str">
        <f>VLOOKUP(A1984,'Planning Periods'!$E$2:$N$540,10,FALSE)</f>
        <v>10/15/2021 - 10/15/2029</v>
      </c>
      <c r="C1984" s="91">
        <v>2015</v>
      </c>
      <c r="D1984" s="91" t="str">
        <f t="shared" si="29"/>
        <v>Santa Paula 2015</v>
      </c>
      <c r="E1984" s="91" t="s">
        <v>1307</v>
      </c>
      <c r="F1984" s="363" t="s">
        <v>1307</v>
      </c>
      <c r="G1984" s="91" t="s">
        <v>1307</v>
      </c>
      <c r="H1984" s="91" t="s">
        <v>1307</v>
      </c>
      <c r="I1984" s="90"/>
      <c r="J1984" s="91" t="s">
        <v>1307</v>
      </c>
      <c r="K1984" s="363" t="s">
        <v>1307</v>
      </c>
      <c r="L1984" s="91" t="s">
        <v>1307</v>
      </c>
      <c r="M1984" s="91" t="s">
        <v>1307</v>
      </c>
      <c r="N1984" s="90"/>
      <c r="O1984" s="91" t="s">
        <v>1307</v>
      </c>
      <c r="P1984" s="91" t="s">
        <v>1307</v>
      </c>
      <c r="Q1984" s="90"/>
      <c r="R1984" s="91" t="s">
        <v>1307</v>
      </c>
      <c r="S1984" s="91" t="s">
        <v>1307</v>
      </c>
      <c r="T1984" s="90" t="s">
        <v>1307</v>
      </c>
      <c r="U1984" s="91" t="s">
        <v>1307</v>
      </c>
      <c r="V1984" s="91" t="s">
        <v>1307</v>
      </c>
    </row>
    <row r="1985" spans="1:22">
      <c r="A1985" s="92" t="s">
        <v>1300</v>
      </c>
      <c r="B1985" s="16" t="str">
        <f>VLOOKUP(A1985,'Planning Periods'!$E$2:$N$540,10,FALSE)</f>
        <v>10/15/2021 - 10/15/2029</v>
      </c>
      <c r="C1985" s="91">
        <v>2016</v>
      </c>
      <c r="D1985" s="91" t="str">
        <f t="shared" si="29"/>
        <v>Santa Paula 2016</v>
      </c>
      <c r="E1985" s="91" t="s">
        <v>1307</v>
      </c>
      <c r="F1985" s="363" t="s">
        <v>1307</v>
      </c>
      <c r="G1985" s="91" t="s">
        <v>1307</v>
      </c>
      <c r="H1985" s="91" t="s">
        <v>1307</v>
      </c>
      <c r="I1985" s="90"/>
      <c r="J1985" s="91" t="s">
        <v>1307</v>
      </c>
      <c r="K1985" s="363" t="s">
        <v>1307</v>
      </c>
      <c r="L1985" s="91" t="s">
        <v>1307</v>
      </c>
      <c r="M1985" s="91" t="s">
        <v>1307</v>
      </c>
      <c r="N1985" s="90"/>
      <c r="O1985" s="91" t="s">
        <v>1307</v>
      </c>
      <c r="P1985" s="91" t="s">
        <v>1307</v>
      </c>
      <c r="Q1985" s="90"/>
      <c r="R1985" s="91" t="s">
        <v>1307</v>
      </c>
      <c r="S1985" s="91" t="s">
        <v>1307</v>
      </c>
      <c r="T1985" s="90" t="s">
        <v>1307</v>
      </c>
      <c r="U1985" s="91" t="s">
        <v>1307</v>
      </c>
      <c r="V1985" s="91" t="s">
        <v>1307</v>
      </c>
    </row>
    <row r="1986" spans="1:22">
      <c r="A1986" s="92" t="s">
        <v>1300</v>
      </c>
      <c r="B1986" s="16" t="str">
        <f>VLOOKUP(A1986,'Planning Periods'!$E$2:$N$540,10,FALSE)</f>
        <v>10/15/2021 - 10/15/2029</v>
      </c>
      <c r="C1986" s="91">
        <v>2017</v>
      </c>
      <c r="D1986" s="91" t="str">
        <f t="shared" si="29"/>
        <v>Santa Paula 2017</v>
      </c>
      <c r="E1986" s="91">
        <v>288</v>
      </c>
      <c r="F1986" s="363">
        <v>0</v>
      </c>
      <c r="G1986" s="91">
        <v>0</v>
      </c>
      <c r="H1986" s="91">
        <v>0</v>
      </c>
      <c r="I1986" s="90"/>
      <c r="J1986" s="91">
        <v>201</v>
      </c>
      <c r="K1986" s="363">
        <v>10</v>
      </c>
      <c r="L1986" s="91">
        <v>10</v>
      </c>
      <c r="M1986" s="91">
        <v>0</v>
      </c>
      <c r="N1986" s="90"/>
      <c r="O1986" s="91">
        <v>241</v>
      </c>
      <c r="P1986" s="91">
        <v>6</v>
      </c>
      <c r="Q1986" s="90"/>
      <c r="R1986" s="91">
        <v>555</v>
      </c>
      <c r="S1986" s="91">
        <v>1</v>
      </c>
      <c r="T1986" s="90">
        <v>0</v>
      </c>
      <c r="U1986" s="91">
        <v>1285</v>
      </c>
      <c r="V1986" s="91">
        <v>17</v>
      </c>
    </row>
    <row r="1987" spans="1:22">
      <c r="A1987" s="92" t="s">
        <v>1042</v>
      </c>
      <c r="B1987" s="16" t="str">
        <f>VLOOKUP(A1987,'Planning Periods'!$E$2:$N$540,10,FALSE)</f>
        <v>01/31/2023 - 01/31/2031</v>
      </c>
      <c r="C1987" s="91">
        <v>2014</v>
      </c>
      <c r="D1987" s="91" t="str">
        <f t="shared" si="29"/>
        <v>Santa Rosa 2014</v>
      </c>
      <c r="E1987" s="91">
        <v>1041</v>
      </c>
      <c r="F1987" s="363">
        <v>11</v>
      </c>
      <c r="G1987" s="91">
        <v>11</v>
      </c>
      <c r="H1987" s="91">
        <v>0</v>
      </c>
      <c r="I1987" s="90"/>
      <c r="J1987" s="91">
        <v>671</v>
      </c>
      <c r="K1987" s="363">
        <v>90</v>
      </c>
      <c r="L1987" s="91">
        <v>90</v>
      </c>
      <c r="M1987" s="91">
        <v>0</v>
      </c>
      <c r="N1987" s="90"/>
      <c r="O1987" s="91">
        <v>759</v>
      </c>
      <c r="P1987" s="91">
        <v>10</v>
      </c>
      <c r="Q1987" s="90"/>
      <c r="R1987" s="91">
        <v>2612</v>
      </c>
      <c r="S1987" s="91">
        <v>141</v>
      </c>
      <c r="T1987" s="90">
        <v>0</v>
      </c>
      <c r="U1987" s="91">
        <v>5083</v>
      </c>
      <c r="V1987" s="91">
        <v>252</v>
      </c>
    </row>
    <row r="1988" spans="1:22">
      <c r="A1988" s="92" t="s">
        <v>1042</v>
      </c>
      <c r="B1988" s="16" t="str">
        <f>VLOOKUP(A1988,'Planning Periods'!$E$2:$N$540,10,FALSE)</f>
        <v>01/31/2023 - 01/31/2031</v>
      </c>
      <c r="C1988" s="91">
        <v>2015</v>
      </c>
      <c r="D1988" s="91" t="str">
        <f t="shared" si="29"/>
        <v>Santa Rosa 2015</v>
      </c>
      <c r="E1988" s="91">
        <v>1041</v>
      </c>
      <c r="F1988" s="363">
        <v>0</v>
      </c>
      <c r="G1988" s="91">
        <v>0</v>
      </c>
      <c r="H1988" s="91">
        <v>0</v>
      </c>
      <c r="I1988" s="90"/>
      <c r="J1988" s="91">
        <v>671</v>
      </c>
      <c r="K1988" s="363">
        <v>24</v>
      </c>
      <c r="L1988" s="91">
        <v>24</v>
      </c>
      <c r="M1988" s="91">
        <v>0</v>
      </c>
      <c r="N1988" s="90"/>
      <c r="O1988" s="91">
        <v>759</v>
      </c>
      <c r="P1988" s="91">
        <v>8</v>
      </c>
      <c r="Q1988" s="90"/>
      <c r="R1988" s="91">
        <v>2612</v>
      </c>
      <c r="S1988" s="91">
        <v>94</v>
      </c>
      <c r="T1988" s="90">
        <v>0</v>
      </c>
      <c r="U1988" s="91">
        <v>5083</v>
      </c>
      <c r="V1988" s="91">
        <v>126</v>
      </c>
    </row>
    <row r="1989" spans="1:22">
      <c r="A1989" s="92" t="s">
        <v>1042</v>
      </c>
      <c r="B1989" s="16" t="str">
        <f>VLOOKUP(A1989,'Planning Periods'!$E$2:$N$540,10,FALSE)</f>
        <v>01/31/2023 - 01/31/2031</v>
      </c>
      <c r="C1989" s="91">
        <v>2016</v>
      </c>
      <c r="D1989" s="91" t="str">
        <f t="shared" si="29"/>
        <v>Santa Rosa 2016</v>
      </c>
      <c r="E1989" s="91">
        <v>1041</v>
      </c>
      <c r="F1989" s="363">
        <v>38</v>
      </c>
      <c r="G1989" s="91">
        <v>38</v>
      </c>
      <c r="H1989" s="91">
        <v>0</v>
      </c>
      <c r="I1989" s="90"/>
      <c r="J1989" s="91">
        <v>671</v>
      </c>
      <c r="K1989" s="363">
        <v>3</v>
      </c>
      <c r="L1989" s="91">
        <v>3</v>
      </c>
      <c r="M1989" s="91">
        <v>0</v>
      </c>
      <c r="N1989" s="90"/>
      <c r="O1989" s="91">
        <v>759</v>
      </c>
      <c r="P1989" s="91">
        <v>16</v>
      </c>
      <c r="Q1989" s="90"/>
      <c r="R1989" s="91">
        <v>2612</v>
      </c>
      <c r="S1989" s="91">
        <v>246</v>
      </c>
      <c r="T1989" s="90">
        <v>0</v>
      </c>
      <c r="U1989" s="91">
        <v>5083</v>
      </c>
      <c r="V1989" s="91">
        <v>303</v>
      </c>
    </row>
    <row r="1990" spans="1:22">
      <c r="A1990" s="92" t="s">
        <v>1042</v>
      </c>
      <c r="B1990" s="16" t="str">
        <f>VLOOKUP(A1990,'Planning Periods'!$E$2:$N$540,10,FALSE)</f>
        <v>01/31/2023 - 01/31/2031</v>
      </c>
      <c r="C1990" s="91">
        <v>2017</v>
      </c>
      <c r="D1990" s="91" t="str">
        <f t="shared" si="29"/>
        <v>Santa Rosa 2017</v>
      </c>
      <c r="E1990" s="91">
        <v>1041</v>
      </c>
      <c r="F1990" s="363">
        <v>56</v>
      </c>
      <c r="G1990" s="91">
        <v>56</v>
      </c>
      <c r="H1990" s="91">
        <v>0</v>
      </c>
      <c r="I1990" s="90"/>
      <c r="J1990" s="91">
        <v>671</v>
      </c>
      <c r="K1990" s="363">
        <v>22</v>
      </c>
      <c r="L1990" s="91">
        <v>22</v>
      </c>
      <c r="M1990" s="91">
        <v>0</v>
      </c>
      <c r="N1990" s="90"/>
      <c r="O1990" s="91">
        <v>759</v>
      </c>
      <c r="P1990" s="91">
        <v>16</v>
      </c>
      <c r="Q1990" s="90"/>
      <c r="R1990" s="91">
        <v>2612</v>
      </c>
      <c r="S1990" s="91">
        <v>251</v>
      </c>
      <c r="T1990" s="90">
        <v>0</v>
      </c>
      <c r="U1990" s="91">
        <v>5083</v>
      </c>
      <c r="V1990" s="91">
        <v>345</v>
      </c>
    </row>
    <row r="1991" spans="1:22">
      <c r="A1991" s="92" t="s">
        <v>1044</v>
      </c>
      <c r="B1991" s="16" t="str">
        <f>VLOOKUP(A1991,'Planning Periods'!$E$2:$N$540,10,FALSE)</f>
        <v>04/30/2021 - 04/30/2029</v>
      </c>
      <c r="C1991" s="91">
        <v>2013</v>
      </c>
      <c r="D1991" s="91" t="str">
        <f t="shared" si="29"/>
        <v>Santee 2013</v>
      </c>
      <c r="E1991" s="91">
        <v>914</v>
      </c>
      <c r="F1991" s="363">
        <v>10</v>
      </c>
      <c r="G1991" s="91">
        <v>10</v>
      </c>
      <c r="H1991" s="91">
        <v>0</v>
      </c>
      <c r="I1991" s="90"/>
      <c r="J1991" s="91">
        <v>694</v>
      </c>
      <c r="K1991" s="363">
        <v>41</v>
      </c>
      <c r="L1991" s="91">
        <v>37</v>
      </c>
      <c r="M1991" s="91">
        <v>4</v>
      </c>
      <c r="N1991" s="90"/>
      <c r="O1991" s="91">
        <v>642</v>
      </c>
      <c r="P1991" s="91">
        <v>80</v>
      </c>
      <c r="Q1991" s="90"/>
      <c r="R1991" s="91">
        <v>1410</v>
      </c>
      <c r="S1991" s="91">
        <v>368</v>
      </c>
      <c r="T1991" s="90">
        <v>4</v>
      </c>
      <c r="U1991" s="91">
        <v>3660</v>
      </c>
      <c r="V1991" s="91">
        <v>499</v>
      </c>
    </row>
    <row r="1992" spans="1:22">
      <c r="A1992" s="92" t="s">
        <v>1044</v>
      </c>
      <c r="B1992" s="16" t="str">
        <f>VLOOKUP(A1992,'Planning Periods'!$E$2:$N$540,10,FALSE)</f>
        <v>04/30/2021 - 04/30/2029</v>
      </c>
      <c r="C1992" s="91">
        <v>2014</v>
      </c>
      <c r="D1992" s="91" t="str">
        <f t="shared" si="29"/>
        <v>Santee 2014</v>
      </c>
      <c r="E1992" s="91">
        <v>914</v>
      </c>
      <c r="F1992" s="363">
        <v>0</v>
      </c>
      <c r="G1992" s="91">
        <v>0</v>
      </c>
      <c r="H1992" s="91">
        <v>0</v>
      </c>
      <c r="I1992" s="90"/>
      <c r="J1992" s="91">
        <v>694</v>
      </c>
      <c r="K1992" s="363">
        <v>0</v>
      </c>
      <c r="L1992" s="91">
        <v>0</v>
      </c>
      <c r="M1992" s="91">
        <v>0</v>
      </c>
      <c r="N1992" s="90"/>
      <c r="O1992" s="91">
        <v>642</v>
      </c>
      <c r="P1992" s="91">
        <v>0</v>
      </c>
      <c r="Q1992" s="90"/>
      <c r="R1992" s="91">
        <v>1410</v>
      </c>
      <c r="S1992" s="91">
        <v>175</v>
      </c>
      <c r="T1992" s="90">
        <v>0</v>
      </c>
      <c r="U1992" s="91">
        <v>3660</v>
      </c>
      <c r="V1992" s="91">
        <v>175</v>
      </c>
    </row>
    <row r="1993" spans="1:22">
      <c r="A1993" s="92" t="s">
        <v>1044</v>
      </c>
      <c r="B1993" s="16" t="str">
        <f>VLOOKUP(A1993,'Planning Periods'!$E$2:$N$540,10,FALSE)</f>
        <v>04/30/2021 - 04/30/2029</v>
      </c>
      <c r="C1993" s="91">
        <v>2015</v>
      </c>
      <c r="D1993" s="91" t="str">
        <f t="shared" si="29"/>
        <v>Santee 2015</v>
      </c>
      <c r="E1993" s="91">
        <v>914</v>
      </c>
      <c r="F1993" s="363">
        <v>0</v>
      </c>
      <c r="G1993" s="91">
        <v>0</v>
      </c>
      <c r="H1993" s="91">
        <v>0</v>
      </c>
      <c r="I1993" s="90"/>
      <c r="J1993" s="91">
        <v>694</v>
      </c>
      <c r="K1993" s="363">
        <v>0</v>
      </c>
      <c r="L1993" s="91">
        <v>0</v>
      </c>
      <c r="M1993" s="91">
        <v>0</v>
      </c>
      <c r="N1993" s="90"/>
      <c r="O1993" s="91">
        <v>642</v>
      </c>
      <c r="P1993" s="91">
        <v>0</v>
      </c>
      <c r="Q1993" s="90"/>
      <c r="R1993" s="91">
        <v>1410</v>
      </c>
      <c r="S1993" s="91">
        <v>5</v>
      </c>
      <c r="T1993" s="90">
        <v>0</v>
      </c>
      <c r="U1993" s="91">
        <v>3660</v>
      </c>
      <c r="V1993" s="91">
        <v>5</v>
      </c>
    </row>
    <row r="1994" spans="1:22">
      <c r="A1994" s="92" t="s">
        <v>1044</v>
      </c>
      <c r="B1994" s="16" t="str">
        <f>VLOOKUP(A1994,'Planning Periods'!$E$2:$N$540,10,FALSE)</f>
        <v>04/30/2021 - 04/30/2029</v>
      </c>
      <c r="C1994" s="91">
        <v>2016</v>
      </c>
      <c r="D1994" s="91" t="str">
        <f t="shared" si="29"/>
        <v>Santee 2016</v>
      </c>
      <c r="E1994" s="91">
        <v>914</v>
      </c>
      <c r="F1994" s="363">
        <v>0</v>
      </c>
      <c r="G1994" s="91">
        <v>0</v>
      </c>
      <c r="H1994" s="91">
        <v>0</v>
      </c>
      <c r="I1994" s="90"/>
      <c r="J1994" s="91">
        <v>694</v>
      </c>
      <c r="K1994" s="363">
        <v>2</v>
      </c>
      <c r="L1994" s="91">
        <v>0</v>
      </c>
      <c r="M1994" s="91">
        <v>2</v>
      </c>
      <c r="N1994" s="90"/>
      <c r="O1994" s="91">
        <v>642</v>
      </c>
      <c r="P1994" s="91">
        <v>0</v>
      </c>
      <c r="Q1994" s="90"/>
      <c r="R1994" s="91">
        <v>1410</v>
      </c>
      <c r="S1994" s="91">
        <v>50</v>
      </c>
      <c r="T1994" s="90">
        <v>2</v>
      </c>
      <c r="U1994" s="91">
        <v>3660</v>
      </c>
      <c r="V1994" s="91">
        <v>52</v>
      </c>
    </row>
    <row r="1995" spans="1:22">
      <c r="A1995" s="92" t="s">
        <v>1044</v>
      </c>
      <c r="B1995" s="16" t="str">
        <f>VLOOKUP(A1995,'Planning Periods'!$E$2:$N$540,10,FALSE)</f>
        <v>04/30/2021 - 04/30/2029</v>
      </c>
      <c r="C1995" s="91">
        <v>2017</v>
      </c>
      <c r="D1995" s="91" t="str">
        <f t="shared" si="29"/>
        <v>Santee 2017</v>
      </c>
      <c r="E1995" s="91">
        <v>914</v>
      </c>
      <c r="F1995" s="363">
        <v>0</v>
      </c>
      <c r="G1995" s="91">
        <v>0</v>
      </c>
      <c r="H1995" s="91">
        <v>0</v>
      </c>
      <c r="I1995" s="90"/>
      <c r="J1995" s="91">
        <v>694</v>
      </c>
      <c r="K1995" s="363">
        <v>0</v>
      </c>
      <c r="L1995" s="91">
        <v>0</v>
      </c>
      <c r="M1995" s="91">
        <v>0</v>
      </c>
      <c r="N1995" s="90"/>
      <c r="O1995" s="91">
        <v>642</v>
      </c>
      <c r="P1995" s="91">
        <v>16</v>
      </c>
      <c r="Q1995" s="90"/>
      <c r="R1995" s="91">
        <v>1410</v>
      </c>
      <c r="S1995" s="91">
        <v>128</v>
      </c>
      <c r="T1995" s="90">
        <v>0</v>
      </c>
      <c r="U1995" s="91">
        <v>3660</v>
      </c>
      <c r="V1995" s="91">
        <v>144</v>
      </c>
    </row>
    <row r="1996" spans="1:22">
      <c r="A1996" s="92" t="s">
        <v>1038</v>
      </c>
      <c r="B1996" s="16" t="str">
        <f>VLOOKUP(A1996,'Planning Periods'!$E$2:$N$540,10,FALSE)</f>
        <v>01/31/2023 - 01/31/2031</v>
      </c>
      <c r="C1996" s="91">
        <v>2014</v>
      </c>
      <c r="D1996" s="91" t="str">
        <f t="shared" si="29"/>
        <v>Saratoga 2014</v>
      </c>
      <c r="E1996" s="91" t="s">
        <v>1307</v>
      </c>
      <c r="F1996" s="363" t="s">
        <v>1307</v>
      </c>
      <c r="G1996" s="91" t="s">
        <v>1307</v>
      </c>
      <c r="H1996" s="91" t="s">
        <v>1307</v>
      </c>
      <c r="I1996" s="90"/>
      <c r="J1996" s="91" t="s">
        <v>1307</v>
      </c>
      <c r="K1996" s="363" t="s">
        <v>1307</v>
      </c>
      <c r="L1996" s="91" t="s">
        <v>1307</v>
      </c>
      <c r="M1996" s="91" t="s">
        <v>1307</v>
      </c>
      <c r="N1996" s="90"/>
      <c r="O1996" s="91" t="s">
        <v>1307</v>
      </c>
      <c r="P1996" s="91" t="s">
        <v>1307</v>
      </c>
      <c r="Q1996" s="90"/>
      <c r="R1996" s="91" t="s">
        <v>1307</v>
      </c>
      <c r="S1996" s="91" t="s">
        <v>1307</v>
      </c>
      <c r="T1996" s="90" t="s">
        <v>1307</v>
      </c>
      <c r="U1996" s="91" t="s">
        <v>1307</v>
      </c>
      <c r="V1996" s="91" t="s">
        <v>1307</v>
      </c>
    </row>
    <row r="1997" spans="1:22">
      <c r="A1997" s="92" t="s">
        <v>1038</v>
      </c>
      <c r="B1997" s="16" t="str">
        <f>VLOOKUP(A1997,'Planning Periods'!$E$2:$N$540,10,FALSE)</f>
        <v>01/31/2023 - 01/31/2031</v>
      </c>
      <c r="C1997" s="91">
        <v>2015</v>
      </c>
      <c r="D1997" s="91" t="str">
        <f t="shared" si="29"/>
        <v>Saratoga 2015</v>
      </c>
      <c r="E1997" s="91">
        <v>147</v>
      </c>
      <c r="F1997" s="363">
        <v>0</v>
      </c>
      <c r="G1997" s="91">
        <v>0</v>
      </c>
      <c r="H1997" s="91">
        <v>0</v>
      </c>
      <c r="I1997" s="90"/>
      <c r="J1997" s="91">
        <v>95</v>
      </c>
      <c r="K1997" s="363">
        <v>7</v>
      </c>
      <c r="L1997" s="91">
        <v>7</v>
      </c>
      <c r="M1997" s="91">
        <v>0</v>
      </c>
      <c r="N1997" s="90"/>
      <c r="O1997" s="91">
        <v>104</v>
      </c>
      <c r="P1997" s="91">
        <v>1</v>
      </c>
      <c r="Q1997" s="90"/>
      <c r="R1997" s="91">
        <v>93</v>
      </c>
      <c r="S1997" s="91">
        <v>6</v>
      </c>
      <c r="T1997" s="90">
        <v>0</v>
      </c>
      <c r="U1997" s="91">
        <v>439</v>
      </c>
      <c r="V1997" s="91">
        <v>14</v>
      </c>
    </row>
    <row r="1998" spans="1:22">
      <c r="A1998" s="92" t="s">
        <v>1038</v>
      </c>
      <c r="B1998" s="16" t="str">
        <f>VLOOKUP(A1998,'Planning Periods'!$E$2:$N$540,10,FALSE)</f>
        <v>01/31/2023 - 01/31/2031</v>
      </c>
      <c r="C1998" s="91">
        <v>2016</v>
      </c>
      <c r="D1998" s="91" t="str">
        <f t="shared" si="29"/>
        <v>Saratoga 2016</v>
      </c>
      <c r="E1998" s="91">
        <v>147</v>
      </c>
      <c r="F1998" s="363">
        <v>0</v>
      </c>
      <c r="G1998" s="91">
        <v>0</v>
      </c>
      <c r="H1998" s="91">
        <v>0</v>
      </c>
      <c r="I1998" s="90"/>
      <c r="J1998" s="91">
        <v>95</v>
      </c>
      <c r="K1998" s="363">
        <v>11</v>
      </c>
      <c r="L1998" s="91">
        <v>11</v>
      </c>
      <c r="M1998" s="91">
        <v>0</v>
      </c>
      <c r="N1998" s="90"/>
      <c r="O1998" s="91">
        <v>104</v>
      </c>
      <c r="P1998" s="91">
        <v>1</v>
      </c>
      <c r="Q1998" s="90"/>
      <c r="R1998" s="91">
        <v>93</v>
      </c>
      <c r="S1998" s="91">
        <v>6</v>
      </c>
      <c r="T1998" s="90">
        <v>0</v>
      </c>
      <c r="U1998" s="91">
        <v>439</v>
      </c>
      <c r="V1998" s="91">
        <v>18</v>
      </c>
    </row>
    <row r="1999" spans="1:22">
      <c r="A1999" s="92" t="s">
        <v>1038</v>
      </c>
      <c r="B1999" s="16" t="str">
        <f>VLOOKUP(A1999,'Planning Periods'!$E$2:$N$540,10,FALSE)</f>
        <v>01/31/2023 - 01/31/2031</v>
      </c>
      <c r="C1999" s="91">
        <v>2017</v>
      </c>
      <c r="D1999" s="91" t="str">
        <f t="shared" si="29"/>
        <v>Saratoga 2017</v>
      </c>
      <c r="E1999" s="91">
        <v>147</v>
      </c>
      <c r="F1999" s="363">
        <v>0</v>
      </c>
      <c r="G1999" s="91">
        <v>0</v>
      </c>
      <c r="H1999" s="91">
        <v>0</v>
      </c>
      <c r="I1999" s="90"/>
      <c r="J1999" s="91">
        <v>95</v>
      </c>
      <c r="K1999" s="363">
        <v>14</v>
      </c>
      <c r="L1999" s="91">
        <v>14</v>
      </c>
      <c r="M1999" s="91">
        <v>0</v>
      </c>
      <c r="N1999" s="90"/>
      <c r="O1999" s="91">
        <v>104</v>
      </c>
      <c r="P1999" s="91">
        <v>4</v>
      </c>
      <c r="Q1999" s="90"/>
      <c r="R1999" s="91">
        <v>93</v>
      </c>
      <c r="S1999" s="91">
        <v>7</v>
      </c>
      <c r="T1999" s="90">
        <v>0</v>
      </c>
      <c r="U1999" s="91">
        <v>439</v>
      </c>
      <c r="V1999" s="91">
        <v>25</v>
      </c>
    </row>
    <row r="2000" spans="1:22">
      <c r="A2000" s="92" t="s">
        <v>1031</v>
      </c>
      <c r="B2000" s="16" t="str">
        <f>VLOOKUP(A2000,'Planning Periods'!$E$2:$N$540,10,FALSE)</f>
        <v>01/31/2023 - 01/31/2031</v>
      </c>
      <c r="C2000" s="91">
        <v>2014</v>
      </c>
      <c r="D2000" s="91" t="str">
        <f t="shared" si="29"/>
        <v>Sausalito 2014</v>
      </c>
      <c r="E2000" s="91">
        <v>26</v>
      </c>
      <c r="F2000" s="363">
        <v>6</v>
      </c>
      <c r="G2000" s="91">
        <v>0</v>
      </c>
      <c r="H2000" s="91">
        <v>6</v>
      </c>
      <c r="I2000" s="90"/>
      <c r="J2000" s="91">
        <v>14</v>
      </c>
      <c r="K2000" s="363">
        <v>11</v>
      </c>
      <c r="L2000" s="91">
        <v>0</v>
      </c>
      <c r="M2000" s="91">
        <v>11</v>
      </c>
      <c r="N2000" s="90"/>
      <c r="O2000" s="91">
        <v>16</v>
      </c>
      <c r="P2000" s="91">
        <v>3</v>
      </c>
      <c r="Q2000" s="90"/>
      <c r="R2000" s="91">
        <v>23</v>
      </c>
      <c r="S2000" s="91">
        <v>1</v>
      </c>
      <c r="T2000" s="90">
        <v>11</v>
      </c>
      <c r="U2000" s="91">
        <v>79</v>
      </c>
      <c r="V2000" s="91">
        <v>21</v>
      </c>
    </row>
    <row r="2001" spans="1:22">
      <c r="A2001" s="92" t="s">
        <v>1031</v>
      </c>
      <c r="B2001" s="16" t="str">
        <f>VLOOKUP(A2001,'Planning Periods'!$E$2:$N$540,10,FALSE)</f>
        <v>01/31/2023 - 01/31/2031</v>
      </c>
      <c r="C2001" s="91">
        <v>2015</v>
      </c>
      <c r="D2001" s="91" t="str">
        <f t="shared" si="29"/>
        <v>Sausalito 2015</v>
      </c>
      <c r="E2001" s="91">
        <v>26</v>
      </c>
      <c r="F2001" s="363">
        <v>2</v>
      </c>
      <c r="G2001" s="91">
        <v>0</v>
      </c>
      <c r="H2001" s="91">
        <v>2</v>
      </c>
      <c r="I2001" s="90"/>
      <c r="J2001" s="91">
        <v>14</v>
      </c>
      <c r="K2001" s="363">
        <v>3</v>
      </c>
      <c r="L2001" s="91">
        <v>0</v>
      </c>
      <c r="M2001" s="91">
        <v>3</v>
      </c>
      <c r="N2001" s="90"/>
      <c r="O2001" s="91">
        <v>16</v>
      </c>
      <c r="P2001" s="91">
        <v>0</v>
      </c>
      <c r="Q2001" s="90"/>
      <c r="R2001" s="91">
        <v>23</v>
      </c>
      <c r="S2001" s="91">
        <v>0</v>
      </c>
      <c r="T2001" s="90">
        <v>3</v>
      </c>
      <c r="U2001" s="91">
        <v>79</v>
      </c>
      <c r="V2001" s="91">
        <v>5</v>
      </c>
    </row>
    <row r="2002" spans="1:22">
      <c r="A2002" s="92" t="s">
        <v>1031</v>
      </c>
      <c r="B2002" s="16" t="str">
        <f>VLOOKUP(A2002,'Planning Periods'!$E$2:$N$540,10,FALSE)</f>
        <v>01/31/2023 - 01/31/2031</v>
      </c>
      <c r="C2002" s="91">
        <v>2016</v>
      </c>
      <c r="D2002" s="91" t="str">
        <f t="shared" si="29"/>
        <v>Sausalito 2016</v>
      </c>
      <c r="E2002" s="91">
        <v>26</v>
      </c>
      <c r="F2002" s="363">
        <v>1</v>
      </c>
      <c r="G2002" s="91">
        <v>1</v>
      </c>
      <c r="H2002" s="91">
        <v>0</v>
      </c>
      <c r="I2002" s="90"/>
      <c r="J2002" s="91">
        <v>14</v>
      </c>
      <c r="K2002" s="363">
        <v>1</v>
      </c>
      <c r="L2002" s="91">
        <v>1</v>
      </c>
      <c r="M2002" s="91">
        <v>0</v>
      </c>
      <c r="N2002" s="90"/>
      <c r="O2002" s="91">
        <v>16</v>
      </c>
      <c r="P2002" s="91">
        <v>0</v>
      </c>
      <c r="Q2002" s="90"/>
      <c r="R2002" s="91">
        <v>23</v>
      </c>
      <c r="S2002" s="91">
        <v>3</v>
      </c>
      <c r="T2002" s="90">
        <v>0</v>
      </c>
      <c r="U2002" s="91">
        <v>79</v>
      </c>
      <c r="V2002" s="91">
        <v>5</v>
      </c>
    </row>
    <row r="2003" spans="1:22">
      <c r="A2003" s="92" t="s">
        <v>1031</v>
      </c>
      <c r="B2003" s="16" t="str">
        <f>VLOOKUP(A2003,'Planning Periods'!$E$2:$N$540,10,FALSE)</f>
        <v>01/31/2023 - 01/31/2031</v>
      </c>
      <c r="C2003" s="91">
        <v>2017</v>
      </c>
      <c r="D2003" s="91" t="str">
        <f t="shared" si="29"/>
        <v>Sausalito 2017</v>
      </c>
      <c r="E2003" s="91">
        <v>26</v>
      </c>
      <c r="F2003" s="363">
        <v>1</v>
      </c>
      <c r="G2003" s="91">
        <v>1</v>
      </c>
      <c r="H2003" s="91">
        <v>0</v>
      </c>
      <c r="I2003" s="90"/>
      <c r="J2003" s="91">
        <v>14</v>
      </c>
      <c r="K2003" s="363">
        <v>2</v>
      </c>
      <c r="L2003" s="91">
        <v>0</v>
      </c>
      <c r="M2003" s="91">
        <v>2</v>
      </c>
      <c r="N2003" s="90"/>
      <c r="O2003" s="91">
        <v>16</v>
      </c>
      <c r="P2003" s="91">
        <v>1</v>
      </c>
      <c r="Q2003" s="90"/>
      <c r="R2003" s="91">
        <v>23</v>
      </c>
      <c r="S2003" s="91">
        <v>1</v>
      </c>
      <c r="T2003" s="90">
        <v>2</v>
      </c>
      <c r="U2003" s="91">
        <v>79</v>
      </c>
      <c r="V2003" s="91">
        <v>5</v>
      </c>
    </row>
    <row r="2004" spans="1:22">
      <c r="A2004" t="s">
        <v>1033</v>
      </c>
      <c r="B2004" s="16" t="str">
        <f>VLOOKUP(A2004,'Planning Periods'!$E$2:$N$540,10,FALSE)</f>
        <v>12/31/2015 - 12/31/2023</v>
      </c>
      <c r="C2004" s="91">
        <v>2014</v>
      </c>
      <c r="D2004" s="91" t="str">
        <f t="shared" si="29"/>
        <v>Scotts Valley 2014</v>
      </c>
      <c r="E2004" s="363" t="s">
        <v>1307</v>
      </c>
      <c r="F2004" s="363" t="s">
        <v>1307</v>
      </c>
      <c r="G2004" s="363" t="s">
        <v>1307</v>
      </c>
      <c r="H2004" s="363" t="s">
        <v>1307</v>
      </c>
      <c r="I2004" s="363">
        <v>0</v>
      </c>
      <c r="J2004" s="363" t="s">
        <v>1307</v>
      </c>
      <c r="K2004" s="363" t="s">
        <v>1307</v>
      </c>
      <c r="L2004" s="363" t="s">
        <v>1307</v>
      </c>
      <c r="M2004" s="363" t="s">
        <v>1307</v>
      </c>
      <c r="N2004" s="363">
        <v>0</v>
      </c>
      <c r="O2004" s="363" t="s">
        <v>1307</v>
      </c>
      <c r="P2004" s="363" t="s">
        <v>1307</v>
      </c>
      <c r="Q2004" s="363"/>
      <c r="R2004" s="363" t="s">
        <v>1307</v>
      </c>
      <c r="S2004" s="363" t="s">
        <v>1307</v>
      </c>
      <c r="T2004" s="363" t="s">
        <v>1307</v>
      </c>
      <c r="U2004" s="363" t="s">
        <v>1307</v>
      </c>
      <c r="V2004" s="363" t="s">
        <v>1307</v>
      </c>
    </row>
    <row r="2005" spans="1:22">
      <c r="A2005" t="s">
        <v>1033</v>
      </c>
      <c r="B2005" s="16" t="str">
        <f>VLOOKUP(A2005,'Planning Periods'!$E$2:$N$540,10,FALSE)</f>
        <v>12/31/2015 - 12/31/2023</v>
      </c>
      <c r="C2005" s="91">
        <v>2015</v>
      </c>
      <c r="D2005" s="91" t="str">
        <f t="shared" si="29"/>
        <v>Scotts Valley 2015</v>
      </c>
      <c r="E2005">
        <v>34</v>
      </c>
      <c r="F2005">
        <v>0</v>
      </c>
      <c r="G2005">
        <v>0</v>
      </c>
      <c r="H2005">
        <v>0</v>
      </c>
      <c r="J2005">
        <v>22</v>
      </c>
      <c r="K2005">
        <v>0</v>
      </c>
      <c r="L2005">
        <v>0</v>
      </c>
      <c r="M2005">
        <v>0</v>
      </c>
      <c r="O2005">
        <v>26</v>
      </c>
      <c r="P2005">
        <v>0</v>
      </c>
      <c r="R2005">
        <v>58</v>
      </c>
      <c r="S2005">
        <v>5</v>
      </c>
      <c r="T2005">
        <v>0</v>
      </c>
      <c r="U2005">
        <v>140</v>
      </c>
      <c r="V2005">
        <v>5</v>
      </c>
    </row>
    <row r="2006" spans="1:22">
      <c r="A2006" t="s">
        <v>1033</v>
      </c>
      <c r="B2006" s="16" t="str">
        <f>VLOOKUP(A2006,'Planning Periods'!$E$2:$N$540,10,FALSE)</f>
        <v>12/31/2015 - 12/31/2023</v>
      </c>
      <c r="C2006" s="91">
        <v>2016</v>
      </c>
      <c r="D2006" s="91" t="str">
        <f t="shared" si="29"/>
        <v>Scotts Valley 2016</v>
      </c>
      <c r="E2006">
        <v>34</v>
      </c>
      <c r="F2006">
        <v>0</v>
      </c>
      <c r="G2006">
        <v>0</v>
      </c>
      <c r="H2006">
        <v>0</v>
      </c>
      <c r="J2006">
        <v>22</v>
      </c>
      <c r="K2006">
        <v>0</v>
      </c>
      <c r="L2006">
        <v>0</v>
      </c>
      <c r="M2006">
        <v>0</v>
      </c>
      <c r="O2006">
        <v>26</v>
      </c>
      <c r="P2006">
        <v>0</v>
      </c>
      <c r="R2006">
        <v>58</v>
      </c>
      <c r="S2006">
        <v>9</v>
      </c>
      <c r="T2006">
        <v>0</v>
      </c>
      <c r="U2006">
        <v>140</v>
      </c>
      <c r="V2006">
        <v>9</v>
      </c>
    </row>
    <row r="2007" spans="1:22">
      <c r="A2007" t="s">
        <v>1033</v>
      </c>
      <c r="B2007" s="16" t="str">
        <f>VLOOKUP(A2007,'Planning Periods'!$E$2:$N$540,10,FALSE)</f>
        <v>12/31/2015 - 12/31/2023</v>
      </c>
      <c r="C2007" s="91">
        <v>2017</v>
      </c>
      <c r="D2007" s="91" t="str">
        <f t="shared" si="29"/>
        <v>Scotts Valley 2017</v>
      </c>
      <c r="E2007">
        <v>34</v>
      </c>
      <c r="F2007">
        <v>0</v>
      </c>
      <c r="G2007">
        <v>0</v>
      </c>
      <c r="H2007">
        <v>0</v>
      </c>
      <c r="J2007">
        <v>22</v>
      </c>
      <c r="K2007">
        <v>3</v>
      </c>
      <c r="L2007">
        <v>3</v>
      </c>
      <c r="M2007">
        <v>0</v>
      </c>
      <c r="O2007">
        <v>26</v>
      </c>
      <c r="P2007">
        <v>4</v>
      </c>
      <c r="R2007">
        <v>58</v>
      </c>
      <c r="S2007">
        <v>38</v>
      </c>
      <c r="T2007">
        <v>0</v>
      </c>
      <c r="U2007">
        <v>140</v>
      </c>
      <c r="V2007">
        <v>45</v>
      </c>
    </row>
    <row r="2008" spans="1:22">
      <c r="A2008" t="s">
        <v>1035</v>
      </c>
      <c r="B2008" s="16"/>
      <c r="C2008" s="91">
        <v>2013</v>
      </c>
      <c r="D2008" s="91" t="str">
        <f t="shared" si="29"/>
        <v>Seal Beach 2013</v>
      </c>
      <c r="E2008" t="s">
        <v>1307</v>
      </c>
      <c r="F2008" t="s">
        <v>1307</v>
      </c>
      <c r="G2008" t="s">
        <v>1307</v>
      </c>
      <c r="H2008" t="s">
        <v>1307</v>
      </c>
      <c r="J2008" t="s">
        <v>1307</v>
      </c>
      <c r="K2008" t="s">
        <v>1307</v>
      </c>
      <c r="L2008" t="s">
        <v>1307</v>
      </c>
      <c r="M2008" t="s">
        <v>1307</v>
      </c>
      <c r="O2008" t="s">
        <v>1307</v>
      </c>
      <c r="P2008" t="s">
        <v>1307</v>
      </c>
      <c r="R2008" t="s">
        <v>1307</v>
      </c>
      <c r="S2008" t="s">
        <v>1307</v>
      </c>
      <c r="T2008" t="s">
        <v>1307</v>
      </c>
      <c r="U2008" t="s">
        <v>1307</v>
      </c>
      <c r="V2008" t="s">
        <v>1307</v>
      </c>
    </row>
    <row r="2009" spans="1:22">
      <c r="A2009" t="s">
        <v>1035</v>
      </c>
      <c r="B2009" s="16" t="str">
        <f>VLOOKUP(A2009,'Planning Periods'!$E$2:$N$540,10,FALSE)</f>
        <v>10/15/2021 - 10/15/2029</v>
      </c>
      <c r="C2009" s="91">
        <v>2014</v>
      </c>
      <c r="D2009" s="91" t="str">
        <f t="shared" si="29"/>
        <v>Seal Beach 2014</v>
      </c>
      <c r="E2009" s="363" t="s">
        <v>1307</v>
      </c>
      <c r="F2009" s="363" t="s">
        <v>1307</v>
      </c>
      <c r="G2009" s="363" t="s">
        <v>1307</v>
      </c>
      <c r="H2009" s="363" t="s">
        <v>1307</v>
      </c>
      <c r="I2009" s="363">
        <v>0</v>
      </c>
      <c r="J2009" s="363" t="s">
        <v>1307</v>
      </c>
      <c r="K2009" s="363" t="s">
        <v>1307</v>
      </c>
      <c r="L2009" s="363" t="s">
        <v>1307</v>
      </c>
      <c r="M2009" s="363" t="s">
        <v>1307</v>
      </c>
      <c r="N2009" s="363">
        <v>0</v>
      </c>
      <c r="O2009" s="363" t="s">
        <v>1307</v>
      </c>
      <c r="P2009" s="363" t="s">
        <v>1307</v>
      </c>
      <c r="Q2009" s="363"/>
      <c r="R2009" s="363" t="s">
        <v>1307</v>
      </c>
      <c r="S2009" s="363" t="s">
        <v>1307</v>
      </c>
      <c r="T2009" s="363" t="s">
        <v>1307</v>
      </c>
      <c r="U2009" s="363" t="s">
        <v>1307</v>
      </c>
      <c r="V2009" s="363" t="s">
        <v>1307</v>
      </c>
    </row>
    <row r="2010" spans="1:22">
      <c r="A2010" t="s">
        <v>1035</v>
      </c>
      <c r="B2010" s="16" t="str">
        <f>VLOOKUP(A2010,'Planning Periods'!$E$2:$N$540,10,FALSE)</f>
        <v>10/15/2021 - 10/15/2029</v>
      </c>
      <c r="C2010" s="91">
        <v>2015</v>
      </c>
      <c r="D2010" s="91" t="str">
        <f t="shared" si="29"/>
        <v>Seal Beach 2015</v>
      </c>
      <c r="E2010" t="s">
        <v>1307</v>
      </c>
      <c r="F2010" t="s">
        <v>1307</v>
      </c>
      <c r="G2010" t="s">
        <v>1307</v>
      </c>
      <c r="H2010" t="s">
        <v>1307</v>
      </c>
      <c r="J2010" t="s">
        <v>1307</v>
      </c>
      <c r="K2010" t="s">
        <v>1307</v>
      </c>
      <c r="L2010" t="s">
        <v>1307</v>
      </c>
      <c r="M2010" t="s">
        <v>1307</v>
      </c>
      <c r="O2010" t="s">
        <v>1307</v>
      </c>
      <c r="P2010" t="s">
        <v>1307</v>
      </c>
      <c r="R2010" t="s">
        <v>1307</v>
      </c>
      <c r="S2010" t="s">
        <v>1307</v>
      </c>
      <c r="T2010" t="s">
        <v>1307</v>
      </c>
      <c r="U2010" t="s">
        <v>1307</v>
      </c>
      <c r="V2010" t="s">
        <v>1307</v>
      </c>
    </row>
    <row r="2011" spans="1:22">
      <c r="A2011" t="s">
        <v>1035</v>
      </c>
      <c r="B2011" s="16" t="str">
        <f>VLOOKUP(A2011,'Planning Periods'!$E$2:$N$540,10,FALSE)</f>
        <v>10/15/2021 - 10/15/2029</v>
      </c>
      <c r="C2011" s="91">
        <v>2016</v>
      </c>
      <c r="D2011" s="91" t="str">
        <f t="shared" si="29"/>
        <v>Seal Beach 2016</v>
      </c>
      <c r="E2011" t="s">
        <v>1307</v>
      </c>
      <c r="F2011" t="s">
        <v>1307</v>
      </c>
      <c r="G2011" t="s">
        <v>1307</v>
      </c>
      <c r="H2011" t="s">
        <v>1307</v>
      </c>
      <c r="J2011" t="s">
        <v>1307</v>
      </c>
      <c r="K2011" t="s">
        <v>1307</v>
      </c>
      <c r="L2011" t="s">
        <v>1307</v>
      </c>
      <c r="M2011" t="s">
        <v>1307</v>
      </c>
      <c r="O2011" t="s">
        <v>1307</v>
      </c>
      <c r="P2011" t="s">
        <v>1307</v>
      </c>
      <c r="R2011" t="s">
        <v>1307</v>
      </c>
      <c r="S2011" t="s">
        <v>1307</v>
      </c>
      <c r="T2011" t="s">
        <v>1307</v>
      </c>
      <c r="U2011" t="s">
        <v>1307</v>
      </c>
      <c r="V2011" t="s">
        <v>1307</v>
      </c>
    </row>
    <row r="2012" spans="1:22">
      <c r="A2012" t="s">
        <v>1035</v>
      </c>
      <c r="B2012" s="16" t="str">
        <f>VLOOKUP(A2012,'Planning Periods'!$E$2:$N$540,10,FALSE)</f>
        <v>10/15/2021 - 10/15/2029</v>
      </c>
      <c r="C2012" s="91">
        <v>2017</v>
      </c>
      <c r="D2012" s="91" t="str">
        <f t="shared" si="29"/>
        <v>Seal Beach 2017</v>
      </c>
      <c r="E2012" t="s">
        <v>1307</v>
      </c>
      <c r="F2012" t="s">
        <v>1307</v>
      </c>
      <c r="G2012" t="s">
        <v>1307</v>
      </c>
      <c r="H2012" t="s">
        <v>1307</v>
      </c>
      <c r="J2012" t="s">
        <v>1307</v>
      </c>
      <c r="K2012" t="s">
        <v>1307</v>
      </c>
      <c r="L2012" t="s">
        <v>1307</v>
      </c>
      <c r="M2012" t="s">
        <v>1307</v>
      </c>
      <c r="O2012" t="s">
        <v>1307</v>
      </c>
      <c r="P2012" t="s">
        <v>1307</v>
      </c>
      <c r="R2012" t="s">
        <v>1307</v>
      </c>
      <c r="S2012" t="s">
        <v>1307</v>
      </c>
      <c r="T2012" t="s">
        <v>1307</v>
      </c>
      <c r="U2012" t="s">
        <v>1307</v>
      </c>
      <c r="V2012" t="s">
        <v>1307</v>
      </c>
    </row>
    <row r="2013" spans="1:22">
      <c r="A2013" t="s">
        <v>995</v>
      </c>
      <c r="B2013" s="16" t="str">
        <f>VLOOKUP(A2013,'Planning Periods'!$E$2:$N$540,10,FALSE)</f>
        <v>12/31/2015 - 12/31/2023</v>
      </c>
      <c r="C2013" s="91">
        <v>2014</v>
      </c>
      <c r="D2013" s="91" t="str">
        <f t="shared" si="29"/>
        <v>Seaside 2014</v>
      </c>
      <c r="E2013" s="363" t="s">
        <v>1307</v>
      </c>
      <c r="F2013" s="363" t="s">
        <v>1307</v>
      </c>
      <c r="G2013" s="363" t="s">
        <v>1307</v>
      </c>
      <c r="H2013" s="363" t="s">
        <v>1307</v>
      </c>
      <c r="I2013" s="363">
        <v>0</v>
      </c>
      <c r="J2013" s="363" t="s">
        <v>1307</v>
      </c>
      <c r="K2013" s="363" t="s">
        <v>1307</v>
      </c>
      <c r="L2013" s="363" t="s">
        <v>1307</v>
      </c>
      <c r="M2013" s="363" t="s">
        <v>1307</v>
      </c>
      <c r="N2013" s="363">
        <v>0</v>
      </c>
      <c r="O2013" s="363" t="s">
        <v>1307</v>
      </c>
      <c r="P2013" s="363" t="s">
        <v>1307</v>
      </c>
      <c r="Q2013" s="363"/>
      <c r="R2013" s="363" t="s">
        <v>1307</v>
      </c>
      <c r="S2013" s="363" t="s">
        <v>1307</v>
      </c>
      <c r="T2013" s="363" t="s">
        <v>1307</v>
      </c>
      <c r="U2013" s="363" t="s">
        <v>1307</v>
      </c>
      <c r="V2013" s="363" t="s">
        <v>1307</v>
      </c>
    </row>
    <row r="2014" spans="1:22">
      <c r="A2014" t="s">
        <v>995</v>
      </c>
      <c r="B2014" s="16" t="str">
        <f>VLOOKUP(A2014,'Planning Periods'!$E$2:$N$540,10,FALSE)</f>
        <v>12/31/2015 - 12/31/2023</v>
      </c>
      <c r="C2014" s="91">
        <v>2015</v>
      </c>
      <c r="D2014" s="91" t="str">
        <f t="shared" si="29"/>
        <v>Seaside 2015</v>
      </c>
      <c r="E2014">
        <v>95</v>
      </c>
      <c r="F2014">
        <v>0</v>
      </c>
      <c r="G2014">
        <v>0</v>
      </c>
      <c r="H2014">
        <v>0</v>
      </c>
      <c r="J2014">
        <v>62</v>
      </c>
      <c r="K2014">
        <v>0</v>
      </c>
      <c r="L2014">
        <v>0</v>
      </c>
      <c r="M2014">
        <v>0</v>
      </c>
      <c r="O2014">
        <v>72</v>
      </c>
      <c r="P2014">
        <v>1</v>
      </c>
      <c r="R2014">
        <v>164</v>
      </c>
      <c r="S2014">
        <v>0</v>
      </c>
      <c r="T2014">
        <v>0</v>
      </c>
      <c r="U2014">
        <v>393</v>
      </c>
      <c r="V2014">
        <v>1</v>
      </c>
    </row>
    <row r="2015" spans="1:22">
      <c r="A2015" t="s">
        <v>995</v>
      </c>
      <c r="B2015" s="16" t="str">
        <f>VLOOKUP(A2015,'Planning Periods'!$E$2:$N$540,10,FALSE)</f>
        <v>12/31/2015 - 12/31/2023</v>
      </c>
      <c r="C2015" s="91">
        <v>2016</v>
      </c>
      <c r="D2015" s="91" t="str">
        <f t="shared" si="29"/>
        <v>Seaside 2016</v>
      </c>
      <c r="E2015">
        <v>95</v>
      </c>
      <c r="F2015">
        <v>0</v>
      </c>
      <c r="G2015">
        <v>0</v>
      </c>
      <c r="H2015">
        <v>0</v>
      </c>
      <c r="J2015">
        <v>62</v>
      </c>
      <c r="K2015">
        <v>0</v>
      </c>
      <c r="L2015">
        <v>0</v>
      </c>
      <c r="M2015">
        <v>0</v>
      </c>
      <c r="O2015">
        <v>72</v>
      </c>
      <c r="P2015">
        <v>1</v>
      </c>
      <c r="R2015">
        <v>164</v>
      </c>
      <c r="S2015">
        <v>0</v>
      </c>
      <c r="T2015">
        <v>0</v>
      </c>
      <c r="U2015">
        <v>393</v>
      </c>
      <c r="V2015">
        <v>1</v>
      </c>
    </row>
    <row r="2016" spans="1:22">
      <c r="A2016" t="s">
        <v>995</v>
      </c>
      <c r="B2016" s="16" t="str">
        <f>VLOOKUP(A2016,'Planning Periods'!$E$2:$N$540,10,FALSE)</f>
        <v>12/31/2015 - 12/31/2023</v>
      </c>
      <c r="C2016" s="91">
        <v>2017</v>
      </c>
      <c r="D2016" s="91" t="str">
        <f t="shared" si="29"/>
        <v>Seaside 2017</v>
      </c>
      <c r="E2016">
        <v>95</v>
      </c>
      <c r="F2016">
        <v>0</v>
      </c>
      <c r="G2016">
        <v>0</v>
      </c>
      <c r="H2016">
        <v>0</v>
      </c>
      <c r="J2016">
        <v>62</v>
      </c>
      <c r="K2016">
        <v>0</v>
      </c>
      <c r="L2016">
        <v>0</v>
      </c>
      <c r="M2016">
        <v>0</v>
      </c>
      <c r="O2016">
        <v>72</v>
      </c>
      <c r="P2016">
        <v>1</v>
      </c>
      <c r="R2016">
        <v>164</v>
      </c>
      <c r="S2016">
        <v>0</v>
      </c>
      <c r="T2016">
        <v>0</v>
      </c>
      <c r="U2016">
        <v>393</v>
      </c>
      <c r="V2016">
        <v>1</v>
      </c>
    </row>
    <row r="2017" spans="1:22">
      <c r="A2017" s="92" t="s">
        <v>997</v>
      </c>
      <c r="B2017" s="16" t="str">
        <f>VLOOKUP(A2017,'Planning Periods'!$E$2:$N$540,10,FALSE)</f>
        <v>01/31/2023 - 01/31/2031</v>
      </c>
      <c r="C2017" s="91">
        <v>2014</v>
      </c>
      <c r="D2017" s="91" t="str">
        <f t="shared" si="29"/>
        <v>Sebastopol 2014</v>
      </c>
      <c r="E2017" s="91">
        <v>22</v>
      </c>
      <c r="F2017" s="363">
        <v>0</v>
      </c>
      <c r="G2017" s="91">
        <v>0</v>
      </c>
      <c r="H2017" s="91">
        <v>0</v>
      </c>
      <c r="I2017" s="90"/>
      <c r="J2017" s="91">
        <v>17</v>
      </c>
      <c r="K2017" s="363">
        <v>0</v>
      </c>
      <c r="L2017" s="91">
        <v>0</v>
      </c>
      <c r="M2017" s="91">
        <v>0</v>
      </c>
      <c r="N2017" s="90"/>
      <c r="O2017" s="91">
        <v>19</v>
      </c>
      <c r="P2017" s="91">
        <v>3</v>
      </c>
      <c r="Q2017" s="90"/>
      <c r="R2017" s="91">
        <v>62</v>
      </c>
      <c r="S2017" s="91">
        <v>1</v>
      </c>
      <c r="T2017" s="90">
        <v>0</v>
      </c>
      <c r="U2017" s="91">
        <v>120</v>
      </c>
      <c r="V2017" s="91">
        <v>4</v>
      </c>
    </row>
    <row r="2018" spans="1:22">
      <c r="A2018" s="92" t="s">
        <v>997</v>
      </c>
      <c r="B2018" s="16" t="str">
        <f>VLOOKUP(A2018,'Planning Periods'!$E$2:$N$540,10,FALSE)</f>
        <v>01/31/2023 - 01/31/2031</v>
      </c>
      <c r="C2018" s="91">
        <v>2015</v>
      </c>
      <c r="D2018" s="91" t="str">
        <f t="shared" si="29"/>
        <v>Sebastopol 2015</v>
      </c>
      <c r="E2018" s="91">
        <v>22</v>
      </c>
      <c r="F2018" s="363">
        <v>0</v>
      </c>
      <c r="G2018" s="91">
        <v>0</v>
      </c>
      <c r="H2018" s="91">
        <v>0</v>
      </c>
      <c r="I2018" s="90"/>
      <c r="J2018" s="91">
        <v>17</v>
      </c>
      <c r="K2018" s="363">
        <v>1</v>
      </c>
      <c r="L2018" s="91">
        <v>1</v>
      </c>
      <c r="M2018" s="91">
        <v>0</v>
      </c>
      <c r="N2018" s="90"/>
      <c r="O2018" s="91">
        <v>19</v>
      </c>
      <c r="P2018" s="91">
        <v>2</v>
      </c>
      <c r="Q2018" s="90"/>
      <c r="R2018" s="91">
        <v>62</v>
      </c>
      <c r="S2018" s="91">
        <v>9</v>
      </c>
      <c r="T2018" s="90">
        <v>0</v>
      </c>
      <c r="U2018" s="91">
        <v>120</v>
      </c>
      <c r="V2018" s="91">
        <v>12</v>
      </c>
    </row>
    <row r="2019" spans="1:22">
      <c r="A2019" s="92" t="s">
        <v>997</v>
      </c>
      <c r="B2019" s="16" t="str">
        <f>VLOOKUP(A2019,'Planning Periods'!$E$2:$N$540,10,FALSE)</f>
        <v>01/31/2023 - 01/31/2031</v>
      </c>
      <c r="C2019" s="91">
        <v>2016</v>
      </c>
      <c r="D2019" s="91" t="str">
        <f t="shared" si="29"/>
        <v>Sebastopol 2016</v>
      </c>
      <c r="E2019" s="91">
        <v>22</v>
      </c>
      <c r="F2019" s="363">
        <v>0</v>
      </c>
      <c r="G2019" s="91">
        <v>0</v>
      </c>
      <c r="H2019" s="91">
        <v>0</v>
      </c>
      <c r="I2019" s="90"/>
      <c r="J2019" s="91">
        <v>17</v>
      </c>
      <c r="K2019" s="363">
        <v>0</v>
      </c>
      <c r="L2019" s="91">
        <v>0</v>
      </c>
      <c r="M2019" s="91">
        <v>0</v>
      </c>
      <c r="N2019" s="90"/>
      <c r="O2019" s="91">
        <v>19</v>
      </c>
      <c r="P2019" s="91">
        <v>6</v>
      </c>
      <c r="Q2019" s="90"/>
      <c r="R2019" s="91">
        <v>62</v>
      </c>
      <c r="S2019" s="91">
        <v>2</v>
      </c>
      <c r="T2019" s="90">
        <v>0</v>
      </c>
      <c r="U2019" s="91">
        <v>120</v>
      </c>
      <c r="V2019" s="91">
        <v>8</v>
      </c>
    </row>
    <row r="2020" spans="1:22">
      <c r="A2020" s="92" t="s">
        <v>997</v>
      </c>
      <c r="B2020" s="16" t="str">
        <f>VLOOKUP(A2020,'Planning Periods'!$E$2:$N$540,10,FALSE)</f>
        <v>01/31/2023 - 01/31/2031</v>
      </c>
      <c r="C2020" s="91">
        <v>2017</v>
      </c>
      <c r="D2020" s="91" t="str">
        <f t="shared" si="29"/>
        <v>Sebastopol 2017</v>
      </c>
      <c r="E2020" s="91">
        <v>22</v>
      </c>
      <c r="F2020" s="363">
        <v>0</v>
      </c>
      <c r="G2020" s="91">
        <v>0</v>
      </c>
      <c r="H2020" s="91">
        <v>0</v>
      </c>
      <c r="I2020" s="90"/>
      <c r="J2020" s="91">
        <v>17</v>
      </c>
      <c r="K2020" s="363">
        <v>2</v>
      </c>
      <c r="L2020" s="91">
        <v>2</v>
      </c>
      <c r="M2020" s="91">
        <v>0</v>
      </c>
      <c r="N2020" s="90"/>
      <c r="O2020" s="91">
        <v>19</v>
      </c>
      <c r="P2020" s="91">
        <v>4</v>
      </c>
      <c r="Q2020" s="90"/>
      <c r="R2020" s="91">
        <v>62</v>
      </c>
      <c r="S2020" s="91">
        <v>7</v>
      </c>
      <c r="T2020" s="90">
        <v>0</v>
      </c>
      <c r="U2020" s="91">
        <v>120</v>
      </c>
      <c r="V2020" s="91">
        <v>13</v>
      </c>
    </row>
    <row r="2021" spans="1:22">
      <c r="A2021" t="s">
        <v>998</v>
      </c>
      <c r="B2021" s="16" t="str">
        <f>VLOOKUP(A2021,'Planning Periods'!$E$2:$N$540,10,FALSE)</f>
        <v>12/31/2015 - 12/31/2023</v>
      </c>
      <c r="C2021" s="91">
        <v>2013</v>
      </c>
      <c r="D2021" s="91" t="str">
        <f t="shared" si="29"/>
        <v>Selma 2013</v>
      </c>
      <c r="E2021" s="91" t="s">
        <v>1307</v>
      </c>
      <c r="F2021" s="363" t="s">
        <v>1307</v>
      </c>
      <c r="G2021" s="91" t="s">
        <v>1307</v>
      </c>
      <c r="H2021" s="91" t="s">
        <v>1307</v>
      </c>
      <c r="I2021" s="90"/>
      <c r="J2021" s="91" t="s">
        <v>1307</v>
      </c>
      <c r="K2021" s="363" t="s">
        <v>1307</v>
      </c>
      <c r="L2021" s="91" t="s">
        <v>1307</v>
      </c>
      <c r="M2021" s="91" t="s">
        <v>1307</v>
      </c>
      <c r="N2021" s="90"/>
      <c r="O2021" s="91" t="s">
        <v>1307</v>
      </c>
      <c r="P2021" s="91" t="s">
        <v>1307</v>
      </c>
      <c r="Q2021" s="90"/>
      <c r="R2021" s="91" t="s">
        <v>1307</v>
      </c>
      <c r="S2021" s="91" t="s">
        <v>1307</v>
      </c>
      <c r="T2021" s="90" t="s">
        <v>1307</v>
      </c>
      <c r="U2021" s="91" t="s">
        <v>1307</v>
      </c>
      <c r="V2021" s="91" t="s">
        <v>1307</v>
      </c>
    </row>
    <row r="2022" spans="1:22">
      <c r="A2022" t="s">
        <v>998</v>
      </c>
      <c r="B2022" s="16" t="str">
        <f>VLOOKUP(A2022,'Planning Periods'!$E$2:$N$540,10,FALSE)</f>
        <v>12/31/2015 - 12/31/2023</v>
      </c>
      <c r="C2022" s="91">
        <v>2014</v>
      </c>
      <c r="D2022" s="91" t="str">
        <f t="shared" si="29"/>
        <v>Selma 2014</v>
      </c>
      <c r="E2022" s="363" t="s">
        <v>1307</v>
      </c>
      <c r="F2022" s="363" t="s">
        <v>1307</v>
      </c>
      <c r="G2022" s="363" t="s">
        <v>1307</v>
      </c>
      <c r="H2022" s="363" t="s">
        <v>1307</v>
      </c>
      <c r="I2022" s="363">
        <v>0</v>
      </c>
      <c r="J2022" s="363" t="s">
        <v>1307</v>
      </c>
      <c r="K2022" s="363" t="s">
        <v>1307</v>
      </c>
      <c r="L2022" s="363" t="s">
        <v>1307</v>
      </c>
      <c r="M2022" s="363" t="s">
        <v>1307</v>
      </c>
      <c r="N2022" s="363">
        <v>0</v>
      </c>
      <c r="O2022" s="363" t="s">
        <v>1307</v>
      </c>
      <c r="P2022" s="363" t="s">
        <v>1307</v>
      </c>
      <c r="Q2022" s="363"/>
      <c r="R2022" s="363" t="s">
        <v>1307</v>
      </c>
      <c r="S2022" s="363" t="s">
        <v>1307</v>
      </c>
      <c r="T2022" s="363" t="s">
        <v>1307</v>
      </c>
      <c r="U2022" s="363" t="s">
        <v>1307</v>
      </c>
      <c r="V2022" s="363" t="s">
        <v>1307</v>
      </c>
    </row>
    <row r="2023" spans="1:22">
      <c r="A2023" t="s">
        <v>998</v>
      </c>
      <c r="B2023" s="16" t="str">
        <f>VLOOKUP(A2023,'Planning Periods'!$E$2:$N$540,10,FALSE)</f>
        <v>12/31/2015 - 12/31/2023</v>
      </c>
      <c r="C2023" s="91">
        <v>2015</v>
      </c>
      <c r="D2023" s="91" t="str">
        <f t="shared" si="29"/>
        <v>Selma 2015</v>
      </c>
      <c r="E2023">
        <v>140</v>
      </c>
      <c r="F2023">
        <v>37</v>
      </c>
      <c r="G2023">
        <v>37</v>
      </c>
      <c r="H2023">
        <v>0</v>
      </c>
      <c r="J2023">
        <v>115</v>
      </c>
      <c r="K2023">
        <v>10</v>
      </c>
      <c r="L2023">
        <v>10</v>
      </c>
      <c r="M2023">
        <v>0</v>
      </c>
      <c r="O2023">
        <v>69</v>
      </c>
      <c r="P2023">
        <v>22</v>
      </c>
      <c r="R2023">
        <v>281</v>
      </c>
      <c r="S2023">
        <v>0</v>
      </c>
      <c r="T2023">
        <v>0</v>
      </c>
      <c r="U2023">
        <v>605</v>
      </c>
      <c r="V2023">
        <v>69</v>
      </c>
    </row>
    <row r="2024" spans="1:22">
      <c r="A2024" t="s">
        <v>998</v>
      </c>
      <c r="B2024" s="16" t="str">
        <f>VLOOKUP(A2024,'Planning Periods'!$E$2:$N$540,10,FALSE)</f>
        <v>12/31/2015 - 12/31/2023</v>
      </c>
      <c r="C2024" s="91">
        <v>2016</v>
      </c>
      <c r="D2024" s="91" t="str">
        <f t="shared" si="29"/>
        <v>Selma 2016</v>
      </c>
      <c r="E2024">
        <v>140</v>
      </c>
      <c r="F2024">
        <v>18</v>
      </c>
      <c r="G2024">
        <v>18</v>
      </c>
      <c r="H2024">
        <v>0</v>
      </c>
      <c r="J2024">
        <v>115</v>
      </c>
      <c r="K2024">
        <v>29</v>
      </c>
      <c r="L2024">
        <v>29</v>
      </c>
      <c r="M2024">
        <v>0</v>
      </c>
      <c r="O2024">
        <v>69</v>
      </c>
      <c r="P2024">
        <v>0</v>
      </c>
      <c r="R2024">
        <v>281</v>
      </c>
      <c r="S2024">
        <v>0</v>
      </c>
      <c r="T2024">
        <v>0</v>
      </c>
      <c r="U2024">
        <v>605</v>
      </c>
      <c r="V2024">
        <v>47</v>
      </c>
    </row>
    <row r="2025" spans="1:22">
      <c r="A2025" t="s">
        <v>998</v>
      </c>
      <c r="B2025" s="16" t="str">
        <f>VLOOKUP(A2025,'Planning Periods'!$E$2:$N$540,10,FALSE)</f>
        <v>12/31/2015 - 12/31/2023</v>
      </c>
      <c r="C2025" s="91">
        <v>2017</v>
      </c>
      <c r="D2025" s="91" t="str">
        <f t="shared" si="29"/>
        <v>Selma 2017</v>
      </c>
      <c r="E2025">
        <v>140</v>
      </c>
      <c r="F2025">
        <v>0</v>
      </c>
      <c r="G2025">
        <v>0</v>
      </c>
      <c r="H2025">
        <v>0</v>
      </c>
      <c r="J2025">
        <v>115</v>
      </c>
      <c r="K2025">
        <v>0</v>
      </c>
      <c r="L2025">
        <v>0</v>
      </c>
      <c r="M2025">
        <v>0</v>
      </c>
      <c r="O2025">
        <v>69</v>
      </c>
      <c r="P2025">
        <v>5</v>
      </c>
      <c r="R2025">
        <v>281</v>
      </c>
      <c r="S2025">
        <v>2</v>
      </c>
      <c r="T2025">
        <v>0</v>
      </c>
      <c r="U2025">
        <v>605</v>
      </c>
      <c r="V2025">
        <v>7</v>
      </c>
    </row>
    <row r="2026" spans="1:22">
      <c r="A2026" t="s">
        <v>993</v>
      </c>
      <c r="B2026" s="16" t="str">
        <f>VLOOKUP(A2026,'Planning Periods'!$E$2:$N$540,10,FALSE)</f>
        <v>12/31/2015 - 12/31/2023</v>
      </c>
      <c r="C2026" s="91">
        <v>2013</v>
      </c>
      <c r="D2026" s="91" t="str">
        <f t="shared" si="29"/>
        <v>Shafter 2013</v>
      </c>
      <c r="E2026" t="s">
        <v>1307</v>
      </c>
      <c r="F2026" t="s">
        <v>1307</v>
      </c>
      <c r="G2026" t="s">
        <v>1307</v>
      </c>
      <c r="H2026" t="s">
        <v>1307</v>
      </c>
      <c r="J2026" t="s">
        <v>1307</v>
      </c>
      <c r="K2026" t="s">
        <v>1307</v>
      </c>
      <c r="L2026" t="s">
        <v>1307</v>
      </c>
      <c r="M2026" t="s">
        <v>1307</v>
      </c>
      <c r="O2026" t="s">
        <v>1307</v>
      </c>
      <c r="P2026" t="s">
        <v>1307</v>
      </c>
      <c r="R2026" t="s">
        <v>1307</v>
      </c>
      <c r="S2026" t="s">
        <v>1307</v>
      </c>
      <c r="T2026" t="s">
        <v>1307</v>
      </c>
      <c r="U2026" t="s">
        <v>1307</v>
      </c>
      <c r="V2026" t="s">
        <v>1307</v>
      </c>
    </row>
    <row r="2027" spans="1:22">
      <c r="A2027" t="s">
        <v>993</v>
      </c>
      <c r="B2027" s="16" t="str">
        <f>VLOOKUP(A2027,'Planning Periods'!$E$2:$N$540,10,FALSE)</f>
        <v>12/31/2015 - 12/31/2023</v>
      </c>
      <c r="C2027" s="91">
        <v>2014</v>
      </c>
      <c r="D2027" s="91" t="str">
        <f t="shared" si="29"/>
        <v>Shafter 2014</v>
      </c>
      <c r="E2027" s="363" t="s">
        <v>1307</v>
      </c>
      <c r="F2027" s="363" t="s">
        <v>1307</v>
      </c>
      <c r="G2027" s="363" t="s">
        <v>1307</v>
      </c>
      <c r="H2027" s="363" t="s">
        <v>1307</v>
      </c>
      <c r="I2027" s="363">
        <v>0</v>
      </c>
      <c r="J2027" s="363" t="s">
        <v>1307</v>
      </c>
      <c r="K2027" s="363" t="s">
        <v>1307</v>
      </c>
      <c r="L2027" s="363" t="s">
        <v>1307</v>
      </c>
      <c r="M2027" s="363" t="s">
        <v>1307</v>
      </c>
      <c r="N2027" s="363">
        <v>0</v>
      </c>
      <c r="O2027" s="363" t="s">
        <v>1307</v>
      </c>
      <c r="P2027" s="363" t="s">
        <v>1307</v>
      </c>
      <c r="Q2027" s="363"/>
      <c r="R2027" s="363" t="s">
        <v>1307</v>
      </c>
      <c r="S2027" s="363" t="s">
        <v>1307</v>
      </c>
      <c r="T2027" s="363" t="s">
        <v>1307</v>
      </c>
      <c r="U2027" s="363" t="s">
        <v>1307</v>
      </c>
      <c r="V2027" s="363" t="s">
        <v>1307</v>
      </c>
    </row>
    <row r="2028" spans="1:22">
      <c r="A2028" t="s">
        <v>993</v>
      </c>
      <c r="B2028" s="16" t="str">
        <f>VLOOKUP(A2028,'Planning Periods'!$E$2:$N$540,10,FALSE)</f>
        <v>12/31/2015 - 12/31/2023</v>
      </c>
      <c r="C2028" s="91">
        <v>2015</v>
      </c>
      <c r="D2028" s="91" t="str">
        <f t="shared" si="29"/>
        <v>Shafter 2015</v>
      </c>
      <c r="E2028" t="s">
        <v>1307</v>
      </c>
      <c r="F2028" t="s">
        <v>1307</v>
      </c>
      <c r="G2028" t="s">
        <v>1307</v>
      </c>
      <c r="H2028" t="s">
        <v>1307</v>
      </c>
      <c r="J2028" t="s">
        <v>1307</v>
      </c>
      <c r="K2028" t="s">
        <v>1307</v>
      </c>
      <c r="L2028" t="s">
        <v>1307</v>
      </c>
      <c r="M2028" t="s">
        <v>1307</v>
      </c>
      <c r="O2028" t="s">
        <v>1307</v>
      </c>
      <c r="P2028" t="s">
        <v>1307</v>
      </c>
      <c r="R2028" t="s">
        <v>1307</v>
      </c>
      <c r="S2028" t="s">
        <v>1307</v>
      </c>
      <c r="T2028" t="s">
        <v>1307</v>
      </c>
      <c r="U2028" t="s">
        <v>1307</v>
      </c>
      <c r="V2028" t="s">
        <v>1307</v>
      </c>
    </row>
    <row r="2029" spans="1:22">
      <c r="A2029" t="s">
        <v>993</v>
      </c>
      <c r="B2029" s="16" t="str">
        <f>VLOOKUP(A2029,'Planning Periods'!$E$2:$N$540,10,FALSE)</f>
        <v>12/31/2015 - 12/31/2023</v>
      </c>
      <c r="C2029" s="91">
        <v>2016</v>
      </c>
      <c r="D2029" s="91" t="str">
        <f t="shared" si="29"/>
        <v>Shafter 2016</v>
      </c>
      <c r="E2029" t="s">
        <v>1307</v>
      </c>
      <c r="F2029" t="s">
        <v>1307</v>
      </c>
      <c r="G2029" t="s">
        <v>1307</v>
      </c>
      <c r="H2029" t="s">
        <v>1307</v>
      </c>
      <c r="J2029" t="s">
        <v>1307</v>
      </c>
      <c r="K2029" t="s">
        <v>1307</v>
      </c>
      <c r="L2029" t="s">
        <v>1307</v>
      </c>
      <c r="M2029" t="s">
        <v>1307</v>
      </c>
      <c r="O2029" t="s">
        <v>1307</v>
      </c>
      <c r="P2029" t="s">
        <v>1307</v>
      </c>
      <c r="R2029" t="s">
        <v>1307</v>
      </c>
      <c r="S2029" t="s">
        <v>1307</v>
      </c>
      <c r="T2029" t="s">
        <v>1307</v>
      </c>
      <c r="U2029" t="s">
        <v>1307</v>
      </c>
      <c r="V2029" t="s">
        <v>1307</v>
      </c>
    </row>
    <row r="2030" spans="1:22">
      <c r="A2030" t="s">
        <v>993</v>
      </c>
      <c r="B2030" s="16" t="str">
        <f>VLOOKUP(A2030,'Planning Periods'!$E$2:$N$540,10,FALSE)</f>
        <v>12/31/2015 - 12/31/2023</v>
      </c>
      <c r="C2030" s="91">
        <v>2017</v>
      </c>
      <c r="D2030" s="91" t="str">
        <f t="shared" si="29"/>
        <v>Shafter 2017</v>
      </c>
      <c r="E2030" t="s">
        <v>1307</v>
      </c>
      <c r="F2030" t="s">
        <v>1307</v>
      </c>
      <c r="G2030" t="s">
        <v>1307</v>
      </c>
      <c r="H2030" t="s">
        <v>1307</v>
      </c>
      <c r="J2030" t="s">
        <v>1307</v>
      </c>
      <c r="K2030" t="s">
        <v>1307</v>
      </c>
      <c r="L2030" t="s">
        <v>1307</v>
      </c>
      <c r="M2030" t="s">
        <v>1307</v>
      </c>
      <c r="O2030" t="s">
        <v>1307</v>
      </c>
      <c r="P2030" t="s">
        <v>1307</v>
      </c>
      <c r="R2030" t="s">
        <v>1307</v>
      </c>
      <c r="S2030" t="s">
        <v>1307</v>
      </c>
      <c r="T2030" t="s">
        <v>1307</v>
      </c>
      <c r="U2030" t="s">
        <v>1307</v>
      </c>
      <c r="V2030" t="s">
        <v>1307</v>
      </c>
    </row>
    <row r="2031" spans="1:22">
      <c r="A2031" s="92" t="s">
        <v>912</v>
      </c>
      <c r="B2031" s="16" t="str">
        <f>VLOOKUP(A2031,'Planning Periods'!$E$2:$N$540,10,FALSE)</f>
        <v>04/15/2020 - 04/15/2028</v>
      </c>
      <c r="C2031" s="91">
        <v>2014</v>
      </c>
      <c r="D2031" s="91" t="str">
        <f t="shared" ref="D2031:D2095" si="30">CONCATENATE(A2031," ",C2031)</f>
        <v>Shasta County - Unincorporated 2014</v>
      </c>
      <c r="E2031" s="91" t="s">
        <v>1307</v>
      </c>
      <c r="F2031" s="363" t="s">
        <v>1307</v>
      </c>
      <c r="G2031" s="91" t="s">
        <v>1307</v>
      </c>
      <c r="H2031" s="91" t="s">
        <v>1307</v>
      </c>
      <c r="I2031" s="90"/>
      <c r="J2031" s="91" t="s">
        <v>1307</v>
      </c>
      <c r="K2031" s="363" t="s">
        <v>1307</v>
      </c>
      <c r="L2031" s="91" t="s">
        <v>1307</v>
      </c>
      <c r="M2031" s="91" t="s">
        <v>1307</v>
      </c>
      <c r="N2031" s="90"/>
      <c r="O2031" s="91" t="s">
        <v>1307</v>
      </c>
      <c r="P2031" s="91" t="s">
        <v>1307</v>
      </c>
      <c r="Q2031" s="90"/>
      <c r="R2031" s="91" t="s">
        <v>1307</v>
      </c>
      <c r="S2031" s="91" t="s">
        <v>1307</v>
      </c>
      <c r="T2031" s="90" t="s">
        <v>1307</v>
      </c>
      <c r="U2031" s="91" t="s">
        <v>1307</v>
      </c>
      <c r="V2031" s="91" t="s">
        <v>1307</v>
      </c>
    </row>
    <row r="2032" spans="1:22">
      <c r="A2032" s="92" t="s">
        <v>912</v>
      </c>
      <c r="B2032" s="16" t="str">
        <f>VLOOKUP(A2032,'Planning Periods'!$E$2:$N$540,10,FALSE)</f>
        <v>04/15/2020 - 04/15/2028</v>
      </c>
      <c r="C2032" s="91">
        <v>2015</v>
      </c>
      <c r="D2032" s="91" t="str">
        <f t="shared" si="30"/>
        <v>Shasta County - Unincorporated 2015</v>
      </c>
      <c r="E2032" s="91" t="s">
        <v>1307</v>
      </c>
      <c r="F2032" s="363" t="s">
        <v>1307</v>
      </c>
      <c r="G2032" s="91" t="s">
        <v>1307</v>
      </c>
      <c r="H2032" s="91" t="s">
        <v>1307</v>
      </c>
      <c r="I2032" s="90"/>
      <c r="J2032" s="91" t="s">
        <v>1307</v>
      </c>
      <c r="K2032" s="363" t="s">
        <v>1307</v>
      </c>
      <c r="L2032" s="91" t="s">
        <v>1307</v>
      </c>
      <c r="M2032" s="91" t="s">
        <v>1307</v>
      </c>
      <c r="N2032" s="90"/>
      <c r="O2032" s="91" t="s">
        <v>1307</v>
      </c>
      <c r="P2032" s="91" t="s">
        <v>1307</v>
      </c>
      <c r="Q2032" s="90"/>
      <c r="R2032" s="91" t="s">
        <v>1307</v>
      </c>
      <c r="S2032" s="91" t="s">
        <v>1307</v>
      </c>
      <c r="T2032" s="90" t="s">
        <v>1307</v>
      </c>
      <c r="U2032" s="91" t="s">
        <v>1307</v>
      </c>
      <c r="V2032" s="91" t="s">
        <v>1307</v>
      </c>
    </row>
    <row r="2033" spans="1:22">
      <c r="A2033" s="92" t="s">
        <v>912</v>
      </c>
      <c r="B2033" s="16" t="str">
        <f>VLOOKUP(A2033,'Planning Periods'!$E$2:$N$540,10,FALSE)</f>
        <v>04/15/2020 - 04/15/2028</v>
      </c>
      <c r="C2033" s="91">
        <v>2016</v>
      </c>
      <c r="D2033" s="91" t="str">
        <f t="shared" si="30"/>
        <v>Shasta County - Unincorporated 2016</v>
      </c>
      <c r="E2033" s="91" t="s">
        <v>1307</v>
      </c>
      <c r="F2033" s="363" t="s">
        <v>1307</v>
      </c>
      <c r="G2033" s="91" t="s">
        <v>1307</v>
      </c>
      <c r="H2033" s="91" t="s">
        <v>1307</v>
      </c>
      <c r="I2033" s="90"/>
      <c r="J2033" s="91" t="s">
        <v>1307</v>
      </c>
      <c r="K2033" s="363" t="s">
        <v>1307</v>
      </c>
      <c r="L2033" s="91" t="s">
        <v>1307</v>
      </c>
      <c r="M2033" s="91" t="s">
        <v>1307</v>
      </c>
      <c r="N2033" s="90"/>
      <c r="O2033" s="91" t="s">
        <v>1307</v>
      </c>
      <c r="P2033" s="91" t="s">
        <v>1307</v>
      </c>
      <c r="Q2033" s="90"/>
      <c r="R2033" s="91" t="s">
        <v>1307</v>
      </c>
      <c r="S2033" s="91" t="s">
        <v>1307</v>
      </c>
      <c r="T2033" s="90" t="s">
        <v>1307</v>
      </c>
      <c r="U2033" s="91" t="s">
        <v>1307</v>
      </c>
      <c r="V2033" s="91" t="s">
        <v>1307</v>
      </c>
    </row>
    <row r="2034" spans="1:22">
      <c r="A2034" s="92" t="s">
        <v>912</v>
      </c>
      <c r="B2034" s="16" t="str">
        <f>VLOOKUP(A2034,'Planning Periods'!$E$2:$N$540,10,FALSE)</f>
        <v>04/15/2020 - 04/15/2028</v>
      </c>
      <c r="C2034" s="91">
        <v>2017</v>
      </c>
      <c r="D2034" s="91" t="str">
        <f t="shared" si="30"/>
        <v>Shasta County - Unincorporated 2017</v>
      </c>
      <c r="E2034" s="91">
        <v>189</v>
      </c>
      <c r="F2034" s="363">
        <v>4</v>
      </c>
      <c r="G2034" s="91">
        <v>0</v>
      </c>
      <c r="H2034" s="91">
        <v>4</v>
      </c>
      <c r="I2034" s="90"/>
      <c r="J2034" s="91">
        <v>117</v>
      </c>
      <c r="K2034" s="363">
        <v>9</v>
      </c>
      <c r="L2034" s="91">
        <v>0</v>
      </c>
      <c r="M2034" s="91">
        <v>9</v>
      </c>
      <c r="N2034" s="90"/>
      <c r="O2034" s="91">
        <v>128</v>
      </c>
      <c r="P2034" s="91">
        <v>132</v>
      </c>
      <c r="Q2034" s="90"/>
      <c r="R2034" s="91">
        <v>321</v>
      </c>
      <c r="S2034" s="91">
        <v>1</v>
      </c>
      <c r="T2034" s="90">
        <v>9</v>
      </c>
      <c r="U2034" s="91">
        <v>755</v>
      </c>
      <c r="V2034" s="91">
        <v>146</v>
      </c>
    </row>
    <row r="2035" spans="1:22">
      <c r="A2035" s="92" t="s">
        <v>989</v>
      </c>
      <c r="B2035" s="16" t="str">
        <f>VLOOKUP(A2035,'Planning Periods'!$E$2:$N$540,10,FALSE)</f>
        <v>04/15/2020 - 04/15/2028</v>
      </c>
      <c r="C2035" s="91">
        <v>2014</v>
      </c>
      <c r="D2035" s="91" t="str">
        <f t="shared" si="30"/>
        <v>Shasta Lake 2014</v>
      </c>
      <c r="E2035" s="91" t="s">
        <v>1307</v>
      </c>
      <c r="F2035" s="363" t="s">
        <v>1307</v>
      </c>
      <c r="G2035" s="91" t="s">
        <v>1307</v>
      </c>
      <c r="H2035" s="91" t="s">
        <v>1307</v>
      </c>
      <c r="I2035" s="90"/>
      <c r="J2035" s="91" t="s">
        <v>1307</v>
      </c>
      <c r="K2035" s="363" t="s">
        <v>1307</v>
      </c>
      <c r="L2035" s="91" t="s">
        <v>1307</v>
      </c>
      <c r="M2035" s="91" t="s">
        <v>1307</v>
      </c>
      <c r="N2035" s="90"/>
      <c r="O2035" s="91" t="s">
        <v>1307</v>
      </c>
      <c r="P2035" s="91" t="s">
        <v>1307</v>
      </c>
      <c r="Q2035" s="90"/>
      <c r="R2035" s="91" t="s">
        <v>1307</v>
      </c>
      <c r="S2035" s="91" t="s">
        <v>1307</v>
      </c>
      <c r="T2035" s="90" t="s">
        <v>1307</v>
      </c>
      <c r="U2035" s="91" t="s">
        <v>1307</v>
      </c>
      <c r="V2035" s="91" t="s">
        <v>1307</v>
      </c>
    </row>
    <row r="2036" spans="1:22">
      <c r="A2036" s="92" t="s">
        <v>989</v>
      </c>
      <c r="B2036" s="16" t="str">
        <f>VLOOKUP(A2036,'Planning Periods'!$E$2:$N$540,10,FALSE)</f>
        <v>04/15/2020 - 04/15/2028</v>
      </c>
      <c r="C2036" s="91">
        <v>2015</v>
      </c>
      <c r="D2036" s="91" t="str">
        <f t="shared" si="30"/>
        <v>Shasta Lake 2015</v>
      </c>
      <c r="E2036" s="91">
        <v>32</v>
      </c>
      <c r="F2036" s="363">
        <v>7</v>
      </c>
      <c r="G2036" s="91">
        <v>7</v>
      </c>
      <c r="H2036" s="91">
        <v>0</v>
      </c>
      <c r="I2036" s="90"/>
      <c r="J2036" s="91">
        <v>21</v>
      </c>
      <c r="K2036" s="363">
        <v>13</v>
      </c>
      <c r="L2036" s="91">
        <v>13</v>
      </c>
      <c r="M2036" s="91">
        <v>0</v>
      </c>
      <c r="N2036" s="90"/>
      <c r="O2036" s="91">
        <v>23</v>
      </c>
      <c r="P2036" s="91">
        <v>0</v>
      </c>
      <c r="Q2036" s="90"/>
      <c r="R2036" s="91">
        <v>58</v>
      </c>
      <c r="S2036" s="91">
        <v>0</v>
      </c>
      <c r="T2036" s="90">
        <v>0</v>
      </c>
      <c r="U2036" s="91">
        <v>134</v>
      </c>
      <c r="V2036" s="91">
        <v>20</v>
      </c>
    </row>
    <row r="2037" spans="1:22">
      <c r="A2037" s="92" t="s">
        <v>989</v>
      </c>
      <c r="B2037" s="16" t="str">
        <f>VLOOKUP(A2037,'Planning Periods'!$E$2:$N$540,10,FALSE)</f>
        <v>04/15/2020 - 04/15/2028</v>
      </c>
      <c r="C2037" s="91">
        <v>2016</v>
      </c>
      <c r="D2037" s="91" t="str">
        <f t="shared" si="30"/>
        <v>Shasta Lake 2016</v>
      </c>
      <c r="E2037" s="91">
        <v>32</v>
      </c>
      <c r="F2037" s="363">
        <v>2</v>
      </c>
      <c r="G2037" s="91">
        <v>2</v>
      </c>
      <c r="H2037" s="91">
        <v>0</v>
      </c>
      <c r="I2037" s="90"/>
      <c r="J2037" s="91">
        <v>21</v>
      </c>
      <c r="K2037" s="363">
        <v>0</v>
      </c>
      <c r="L2037" s="91">
        <v>0</v>
      </c>
      <c r="M2037" s="91">
        <v>0</v>
      </c>
      <c r="N2037" s="90"/>
      <c r="O2037" s="91">
        <v>23</v>
      </c>
      <c r="P2037" s="91">
        <v>8</v>
      </c>
      <c r="Q2037" s="90"/>
      <c r="R2037" s="91">
        <v>58</v>
      </c>
      <c r="S2037" s="91">
        <v>0</v>
      </c>
      <c r="T2037" s="90">
        <v>0</v>
      </c>
      <c r="U2037" s="91">
        <v>134</v>
      </c>
      <c r="V2037" s="91">
        <v>10</v>
      </c>
    </row>
    <row r="2038" spans="1:22">
      <c r="A2038" s="92" t="s">
        <v>989</v>
      </c>
      <c r="B2038" s="16" t="str">
        <f>VLOOKUP(A2038,'Planning Periods'!$E$2:$N$540,10,FALSE)</f>
        <v>04/15/2020 - 04/15/2028</v>
      </c>
      <c r="C2038" s="91">
        <v>2017</v>
      </c>
      <c r="D2038" s="91" t="str">
        <f t="shared" si="30"/>
        <v>Shasta Lake 2017</v>
      </c>
      <c r="E2038" s="91">
        <v>32</v>
      </c>
      <c r="F2038" s="363">
        <v>0</v>
      </c>
      <c r="G2038" s="91">
        <v>0</v>
      </c>
      <c r="H2038" s="91">
        <v>0</v>
      </c>
      <c r="I2038" s="90"/>
      <c r="J2038" s="91">
        <v>21</v>
      </c>
      <c r="K2038" s="363">
        <v>4</v>
      </c>
      <c r="L2038" s="91">
        <v>1</v>
      </c>
      <c r="M2038" s="91">
        <v>3</v>
      </c>
      <c r="N2038" s="90"/>
      <c r="O2038" s="91">
        <v>23</v>
      </c>
      <c r="P2038" s="91">
        <v>29</v>
      </c>
      <c r="Q2038" s="90"/>
      <c r="R2038" s="91">
        <v>58</v>
      </c>
      <c r="S2038" s="91">
        <v>2</v>
      </c>
      <c r="T2038" s="90">
        <v>3</v>
      </c>
      <c r="U2038" s="91">
        <v>134</v>
      </c>
      <c r="V2038" s="91">
        <v>35</v>
      </c>
    </row>
    <row r="2039" spans="1:22">
      <c r="A2039" t="s">
        <v>934</v>
      </c>
      <c r="B2039" s="16" t="str">
        <f>VLOOKUP(A2039,'Planning Periods'!$E$2:$N$540,10,FALSE)</f>
        <v>08/31/2019 - 08/31/2024</v>
      </c>
      <c r="C2039" s="91">
        <v>2014</v>
      </c>
      <c r="D2039" s="91" t="str">
        <f t="shared" si="30"/>
        <v>Sierra County - Unincorporated 2014</v>
      </c>
      <c r="E2039" s="363" t="s">
        <v>1307</v>
      </c>
      <c r="F2039" s="363" t="s">
        <v>1307</v>
      </c>
      <c r="G2039" s="363" t="s">
        <v>1307</v>
      </c>
      <c r="H2039" s="363" t="s">
        <v>1307</v>
      </c>
      <c r="I2039" s="363">
        <v>0</v>
      </c>
      <c r="J2039" s="363" t="s">
        <v>1307</v>
      </c>
      <c r="K2039" s="363" t="s">
        <v>1307</v>
      </c>
      <c r="L2039" s="363" t="s">
        <v>1307</v>
      </c>
      <c r="M2039" s="363" t="s">
        <v>1307</v>
      </c>
      <c r="N2039" s="363">
        <v>0</v>
      </c>
      <c r="O2039" s="363" t="s">
        <v>1307</v>
      </c>
      <c r="P2039" s="363" t="s">
        <v>1307</v>
      </c>
      <c r="Q2039" s="363"/>
      <c r="R2039" s="363" t="s">
        <v>1307</v>
      </c>
      <c r="S2039" s="363" t="s">
        <v>1307</v>
      </c>
      <c r="T2039" s="363" t="s">
        <v>1307</v>
      </c>
      <c r="U2039" s="363" t="s">
        <v>1307</v>
      </c>
      <c r="V2039" s="363" t="s">
        <v>1307</v>
      </c>
    </row>
    <row r="2040" spans="1:22">
      <c r="A2040" t="s">
        <v>934</v>
      </c>
      <c r="B2040" s="16" t="str">
        <f>VLOOKUP(A2040,'Planning Periods'!$E$2:$N$540,10,FALSE)</f>
        <v>08/31/2019 - 08/31/2024</v>
      </c>
      <c r="C2040" s="91">
        <v>2015</v>
      </c>
      <c r="D2040" s="91" t="str">
        <f t="shared" si="30"/>
        <v>Sierra County - Unincorporated 2015</v>
      </c>
      <c r="E2040" t="s">
        <v>1307</v>
      </c>
      <c r="F2040" t="s">
        <v>1307</v>
      </c>
      <c r="G2040" t="s">
        <v>1307</v>
      </c>
      <c r="H2040" t="s">
        <v>1307</v>
      </c>
      <c r="J2040" t="s">
        <v>1307</v>
      </c>
      <c r="K2040" t="s">
        <v>1307</v>
      </c>
      <c r="L2040" t="s">
        <v>1307</v>
      </c>
      <c r="M2040" t="s">
        <v>1307</v>
      </c>
      <c r="O2040" t="s">
        <v>1307</v>
      </c>
      <c r="P2040" t="s">
        <v>1307</v>
      </c>
      <c r="R2040" t="s">
        <v>1307</v>
      </c>
      <c r="S2040" t="s">
        <v>1307</v>
      </c>
      <c r="T2040" t="s">
        <v>1307</v>
      </c>
      <c r="U2040" t="s">
        <v>1307</v>
      </c>
      <c r="V2040" t="s">
        <v>1307</v>
      </c>
    </row>
    <row r="2041" spans="1:22">
      <c r="A2041" t="s">
        <v>934</v>
      </c>
      <c r="B2041" s="16" t="str">
        <f>VLOOKUP(A2041,'Planning Periods'!$E$2:$N$540,10,FALSE)</f>
        <v>08/31/2019 - 08/31/2024</v>
      </c>
      <c r="C2041" s="91">
        <v>2016</v>
      </c>
      <c r="D2041" s="91" t="str">
        <f t="shared" si="30"/>
        <v>Sierra County - Unincorporated 2016</v>
      </c>
      <c r="E2041" t="s">
        <v>1307</v>
      </c>
      <c r="F2041" t="s">
        <v>1307</v>
      </c>
      <c r="G2041" t="s">
        <v>1307</v>
      </c>
      <c r="H2041" t="s">
        <v>1307</v>
      </c>
      <c r="J2041" t="s">
        <v>1307</v>
      </c>
      <c r="K2041" t="s">
        <v>1307</v>
      </c>
      <c r="L2041" t="s">
        <v>1307</v>
      </c>
      <c r="M2041" t="s">
        <v>1307</v>
      </c>
      <c r="O2041" t="s">
        <v>1307</v>
      </c>
      <c r="P2041" t="s">
        <v>1307</v>
      </c>
      <c r="R2041" t="s">
        <v>1307</v>
      </c>
      <c r="S2041" t="s">
        <v>1307</v>
      </c>
      <c r="T2041" t="s">
        <v>1307</v>
      </c>
      <c r="U2041" t="s">
        <v>1307</v>
      </c>
      <c r="V2041" t="s">
        <v>1307</v>
      </c>
    </row>
    <row r="2042" spans="1:22">
      <c r="A2042" t="s">
        <v>934</v>
      </c>
      <c r="B2042" s="16" t="str">
        <f>VLOOKUP(A2042,'Planning Periods'!$E$2:$N$540,10,FALSE)</f>
        <v>08/31/2019 - 08/31/2024</v>
      </c>
      <c r="C2042" s="91">
        <v>2017</v>
      </c>
      <c r="D2042" s="91" t="str">
        <f t="shared" si="30"/>
        <v>Sierra County - Unincorporated 2017</v>
      </c>
      <c r="E2042" t="s">
        <v>1307</v>
      </c>
      <c r="F2042" t="s">
        <v>1307</v>
      </c>
      <c r="G2042" t="s">
        <v>1307</v>
      </c>
      <c r="H2042" t="s">
        <v>1307</v>
      </c>
      <c r="J2042" t="s">
        <v>1307</v>
      </c>
      <c r="K2042" t="s">
        <v>1307</v>
      </c>
      <c r="L2042" t="s">
        <v>1307</v>
      </c>
      <c r="M2042" t="s">
        <v>1307</v>
      </c>
      <c r="O2042" t="s">
        <v>1307</v>
      </c>
      <c r="P2042" t="s">
        <v>1307</v>
      </c>
      <c r="R2042" t="s">
        <v>1307</v>
      </c>
      <c r="S2042" t="s">
        <v>1307</v>
      </c>
      <c r="T2042" t="s">
        <v>1307</v>
      </c>
      <c r="U2042" t="s">
        <v>1307</v>
      </c>
      <c r="V2042" t="s">
        <v>1307</v>
      </c>
    </row>
    <row r="2043" spans="1:22">
      <c r="A2043" s="92" t="s">
        <v>991</v>
      </c>
      <c r="B2043" s="16"/>
      <c r="C2043" s="91">
        <v>2013</v>
      </c>
      <c r="D2043" s="91" t="str">
        <f t="shared" si="30"/>
        <v>Sierra Madre 2013</v>
      </c>
      <c r="E2043" t="s">
        <v>1307</v>
      </c>
      <c r="F2043" t="s">
        <v>1307</v>
      </c>
      <c r="G2043" t="s">
        <v>1307</v>
      </c>
      <c r="H2043" t="s">
        <v>1307</v>
      </c>
      <c r="J2043" t="s">
        <v>1307</v>
      </c>
      <c r="K2043" t="s">
        <v>1307</v>
      </c>
      <c r="L2043" t="s">
        <v>1307</v>
      </c>
      <c r="M2043" t="s">
        <v>1307</v>
      </c>
      <c r="O2043" t="s">
        <v>1307</v>
      </c>
      <c r="P2043" t="s">
        <v>1307</v>
      </c>
      <c r="R2043" t="s">
        <v>1307</v>
      </c>
      <c r="S2043" t="s">
        <v>1307</v>
      </c>
      <c r="T2043" t="s">
        <v>1307</v>
      </c>
      <c r="U2043" t="s">
        <v>1307</v>
      </c>
      <c r="V2043" t="s">
        <v>1307</v>
      </c>
    </row>
    <row r="2044" spans="1:22">
      <c r="A2044" s="92" t="s">
        <v>991</v>
      </c>
      <c r="B2044" s="16" t="str">
        <f>VLOOKUP(A2044,'Planning Periods'!$E$2:$N$540,10,FALSE)</f>
        <v>10/15/2021 - 10/15/2029</v>
      </c>
      <c r="C2044" s="91">
        <v>2014</v>
      </c>
      <c r="D2044" s="91" t="str">
        <f t="shared" si="30"/>
        <v>Sierra Madre 2014</v>
      </c>
      <c r="E2044" s="91">
        <v>14</v>
      </c>
      <c r="F2044" s="363">
        <v>2</v>
      </c>
      <c r="G2044" s="91">
        <v>0</v>
      </c>
      <c r="H2044" s="91">
        <v>2</v>
      </c>
      <c r="I2044" s="90"/>
      <c r="J2044" s="91">
        <v>9</v>
      </c>
      <c r="K2044" s="363">
        <v>5</v>
      </c>
      <c r="L2044" s="91">
        <v>0</v>
      </c>
      <c r="M2044" s="91">
        <v>5</v>
      </c>
      <c r="N2044" s="90"/>
      <c r="O2044" s="91">
        <v>9</v>
      </c>
      <c r="P2044" s="91">
        <v>0</v>
      </c>
      <c r="Q2044" s="90"/>
      <c r="R2044" s="91">
        <v>23</v>
      </c>
      <c r="S2044" s="91">
        <v>5</v>
      </c>
      <c r="T2044" s="90">
        <v>5</v>
      </c>
      <c r="U2044" s="91">
        <v>55</v>
      </c>
      <c r="V2044" s="91">
        <v>12</v>
      </c>
    </row>
    <row r="2045" spans="1:22">
      <c r="A2045" s="92" t="s">
        <v>991</v>
      </c>
      <c r="B2045" s="16" t="str">
        <f>VLOOKUP(A2045,'Planning Periods'!$E$2:$N$540,10,FALSE)</f>
        <v>10/15/2021 - 10/15/2029</v>
      </c>
      <c r="C2045" s="91">
        <v>2015</v>
      </c>
      <c r="D2045" s="91" t="str">
        <f t="shared" si="30"/>
        <v>Sierra Madre 2015</v>
      </c>
      <c r="E2045" s="91">
        <v>14</v>
      </c>
      <c r="F2045" s="363">
        <v>0</v>
      </c>
      <c r="G2045" s="91">
        <v>0</v>
      </c>
      <c r="H2045" s="91">
        <v>0</v>
      </c>
      <c r="I2045" s="90"/>
      <c r="J2045" s="91">
        <v>9</v>
      </c>
      <c r="K2045" s="363">
        <v>0</v>
      </c>
      <c r="L2045" s="91">
        <v>0</v>
      </c>
      <c r="M2045" s="91">
        <v>0</v>
      </c>
      <c r="N2045" s="90"/>
      <c r="O2045" s="91">
        <v>9</v>
      </c>
      <c r="P2045" s="91">
        <v>0</v>
      </c>
      <c r="Q2045" s="90"/>
      <c r="R2045" s="91">
        <v>23</v>
      </c>
      <c r="S2045" s="91">
        <v>77</v>
      </c>
      <c r="T2045" s="90">
        <v>0</v>
      </c>
      <c r="U2045" s="91">
        <v>55</v>
      </c>
      <c r="V2045" s="91">
        <v>77</v>
      </c>
    </row>
    <row r="2046" spans="1:22">
      <c r="A2046" s="92" t="s">
        <v>991</v>
      </c>
      <c r="B2046" s="16" t="str">
        <f>VLOOKUP(A2046,'Planning Periods'!$E$2:$N$540,10,FALSE)</f>
        <v>10/15/2021 - 10/15/2029</v>
      </c>
      <c r="C2046" s="91">
        <v>2016</v>
      </c>
      <c r="D2046" s="91" t="str">
        <f t="shared" si="30"/>
        <v>Sierra Madre 2016</v>
      </c>
      <c r="E2046" s="91">
        <v>14</v>
      </c>
      <c r="F2046" s="363">
        <v>0</v>
      </c>
      <c r="G2046" s="91">
        <v>0</v>
      </c>
      <c r="H2046" s="91">
        <v>0</v>
      </c>
      <c r="I2046" s="90"/>
      <c r="J2046" s="91">
        <v>9</v>
      </c>
      <c r="K2046" s="363">
        <v>1</v>
      </c>
      <c r="L2046" s="91">
        <v>0</v>
      </c>
      <c r="M2046" s="91">
        <v>1</v>
      </c>
      <c r="N2046" s="90"/>
      <c r="O2046" s="91">
        <v>9</v>
      </c>
      <c r="P2046" s="91">
        <v>0</v>
      </c>
      <c r="Q2046" s="90"/>
      <c r="R2046" s="91">
        <v>23</v>
      </c>
      <c r="S2046" s="91">
        <v>0</v>
      </c>
      <c r="T2046" s="90">
        <v>1</v>
      </c>
      <c r="U2046" s="91">
        <v>55</v>
      </c>
      <c r="V2046" s="91">
        <v>1</v>
      </c>
    </row>
    <row r="2047" spans="1:22">
      <c r="A2047" s="92" t="s">
        <v>991</v>
      </c>
      <c r="B2047" s="16" t="str">
        <f>VLOOKUP(A2047,'Planning Periods'!$E$2:$N$540,10,FALSE)</f>
        <v>10/15/2021 - 10/15/2029</v>
      </c>
      <c r="C2047" s="91">
        <v>2017</v>
      </c>
      <c r="D2047" s="91" t="str">
        <f t="shared" si="30"/>
        <v>Sierra Madre 2017</v>
      </c>
      <c r="E2047" s="91">
        <v>14</v>
      </c>
      <c r="F2047" s="363">
        <v>0</v>
      </c>
      <c r="G2047" s="91">
        <v>0</v>
      </c>
      <c r="H2047" s="91">
        <v>0</v>
      </c>
      <c r="I2047" s="90"/>
      <c r="J2047" s="91">
        <v>9</v>
      </c>
      <c r="K2047" s="363">
        <v>1</v>
      </c>
      <c r="L2047" s="91">
        <v>0</v>
      </c>
      <c r="M2047" s="91">
        <v>1</v>
      </c>
      <c r="N2047" s="90"/>
      <c r="O2047" s="91">
        <v>9</v>
      </c>
      <c r="P2047" s="91">
        <v>3</v>
      </c>
      <c r="Q2047" s="90"/>
      <c r="R2047" s="91">
        <v>23</v>
      </c>
      <c r="S2047" s="91">
        <v>0</v>
      </c>
      <c r="T2047" s="90">
        <v>1</v>
      </c>
      <c r="U2047" s="91">
        <v>55</v>
      </c>
      <c r="V2047" s="91">
        <v>4</v>
      </c>
    </row>
    <row r="2048" spans="1:22">
      <c r="A2048" s="92" t="s">
        <v>1000</v>
      </c>
      <c r="B2048" s="16"/>
      <c r="C2048" s="91">
        <v>2013</v>
      </c>
      <c r="D2048" s="91" t="str">
        <f t="shared" si="30"/>
        <v>Signal Hill 2013</v>
      </c>
      <c r="E2048" s="91" t="s">
        <v>1307</v>
      </c>
      <c r="F2048" s="363" t="s">
        <v>1307</v>
      </c>
      <c r="G2048" s="91" t="s">
        <v>1307</v>
      </c>
      <c r="H2048" s="91" t="s">
        <v>1307</v>
      </c>
      <c r="I2048" s="90"/>
      <c r="J2048" s="91" t="s">
        <v>1307</v>
      </c>
      <c r="K2048" s="363" t="s">
        <v>1307</v>
      </c>
      <c r="L2048" s="91" t="s">
        <v>1307</v>
      </c>
      <c r="M2048" s="91" t="s">
        <v>1307</v>
      </c>
      <c r="N2048" s="90"/>
      <c r="O2048" s="91" t="s">
        <v>1307</v>
      </c>
      <c r="P2048" s="91" t="s">
        <v>1307</v>
      </c>
      <c r="Q2048" s="90"/>
      <c r="R2048" s="91" t="s">
        <v>1307</v>
      </c>
      <c r="S2048" s="91" t="s">
        <v>1307</v>
      </c>
      <c r="T2048" s="90" t="s">
        <v>1307</v>
      </c>
      <c r="U2048" s="91" t="s">
        <v>1307</v>
      </c>
      <c r="V2048" s="91" t="s">
        <v>1307</v>
      </c>
    </row>
    <row r="2049" spans="1:22">
      <c r="A2049" s="92" t="s">
        <v>1000</v>
      </c>
      <c r="B2049" s="16" t="str">
        <f>VLOOKUP(A2049,'Planning Periods'!$E$2:$N$540,10,FALSE)</f>
        <v>10/15/2021 - 10/15/2029</v>
      </c>
      <c r="C2049" s="91">
        <v>2014</v>
      </c>
      <c r="D2049" s="91" t="str">
        <f t="shared" si="30"/>
        <v>Signal Hill 2014</v>
      </c>
      <c r="E2049" s="91">
        <v>44</v>
      </c>
      <c r="F2049" s="363">
        <v>0</v>
      </c>
      <c r="G2049" s="91">
        <v>0</v>
      </c>
      <c r="H2049" s="91">
        <v>0</v>
      </c>
      <c r="I2049" s="90"/>
      <c r="J2049" s="91">
        <v>27</v>
      </c>
      <c r="K2049" s="363">
        <v>0</v>
      </c>
      <c r="L2049" s="91">
        <v>0</v>
      </c>
      <c r="M2049" s="91">
        <v>0</v>
      </c>
      <c r="N2049" s="90"/>
      <c r="O2049" s="91">
        <v>28</v>
      </c>
      <c r="P2049" s="91">
        <v>17</v>
      </c>
      <c r="Q2049" s="90"/>
      <c r="R2049" s="91">
        <v>70</v>
      </c>
      <c r="S2049" s="91">
        <v>1</v>
      </c>
      <c r="T2049" s="90">
        <v>0</v>
      </c>
      <c r="U2049" s="91">
        <v>169</v>
      </c>
      <c r="V2049" s="91">
        <v>18</v>
      </c>
    </row>
    <row r="2050" spans="1:22">
      <c r="A2050" s="92" t="s">
        <v>1000</v>
      </c>
      <c r="B2050" s="16" t="str">
        <f>VLOOKUP(A2050,'Planning Periods'!$E$2:$N$540,10,FALSE)</f>
        <v>10/15/2021 - 10/15/2029</v>
      </c>
      <c r="C2050" s="91">
        <v>2015</v>
      </c>
      <c r="D2050" s="91" t="str">
        <f t="shared" si="30"/>
        <v>Signal Hill 2015</v>
      </c>
      <c r="E2050" s="91">
        <v>44</v>
      </c>
      <c r="F2050" s="363">
        <v>44</v>
      </c>
      <c r="G2050" s="91">
        <v>44</v>
      </c>
      <c r="H2050" s="91">
        <v>0</v>
      </c>
      <c r="I2050" s="90"/>
      <c r="J2050" s="91">
        <v>27</v>
      </c>
      <c r="K2050" s="363">
        <v>27</v>
      </c>
      <c r="L2050" s="91">
        <v>27</v>
      </c>
      <c r="M2050" s="91">
        <v>0</v>
      </c>
      <c r="N2050" s="90"/>
      <c r="O2050" s="91">
        <v>28</v>
      </c>
      <c r="P2050" s="91">
        <v>2</v>
      </c>
      <c r="Q2050" s="90"/>
      <c r="R2050" s="91">
        <v>70</v>
      </c>
      <c r="S2050" s="91">
        <v>0</v>
      </c>
      <c r="T2050" s="90">
        <v>0</v>
      </c>
      <c r="U2050" s="91">
        <v>169</v>
      </c>
      <c r="V2050" s="91">
        <v>73</v>
      </c>
    </row>
    <row r="2051" spans="1:22">
      <c r="A2051" s="92" t="s">
        <v>1000</v>
      </c>
      <c r="B2051" s="16" t="str">
        <f>VLOOKUP(A2051,'Planning Periods'!$E$2:$N$540,10,FALSE)</f>
        <v>10/15/2021 - 10/15/2029</v>
      </c>
      <c r="C2051" s="91">
        <v>2016</v>
      </c>
      <c r="D2051" s="91" t="str">
        <f t="shared" si="30"/>
        <v>Signal Hill 2016</v>
      </c>
      <c r="E2051" s="91">
        <v>44</v>
      </c>
      <c r="F2051" s="363">
        <v>0</v>
      </c>
      <c r="G2051" s="91">
        <v>0</v>
      </c>
      <c r="H2051" s="91">
        <v>0</v>
      </c>
      <c r="I2051" s="90"/>
      <c r="J2051" s="91">
        <v>27</v>
      </c>
      <c r="K2051" s="363">
        <v>0</v>
      </c>
      <c r="L2051" s="91">
        <v>0</v>
      </c>
      <c r="M2051" s="91">
        <v>0</v>
      </c>
      <c r="N2051" s="90"/>
      <c r="O2051" s="91">
        <v>28</v>
      </c>
      <c r="P2051" s="91">
        <v>0</v>
      </c>
      <c r="Q2051" s="90"/>
      <c r="R2051" s="91">
        <v>70</v>
      </c>
      <c r="S2051" s="91">
        <v>3</v>
      </c>
      <c r="T2051" s="90">
        <v>0</v>
      </c>
      <c r="U2051" s="91">
        <v>169</v>
      </c>
      <c r="V2051" s="91">
        <v>3</v>
      </c>
    </row>
    <row r="2052" spans="1:22">
      <c r="A2052" s="92" t="s">
        <v>1000</v>
      </c>
      <c r="B2052" s="16" t="str">
        <f>VLOOKUP(A2052,'Planning Periods'!$E$2:$N$540,10,FALSE)</f>
        <v>10/15/2021 - 10/15/2029</v>
      </c>
      <c r="C2052" s="91">
        <v>2017</v>
      </c>
      <c r="D2052" s="91" t="str">
        <f t="shared" si="30"/>
        <v>Signal Hill 2017</v>
      </c>
      <c r="E2052" s="91">
        <v>44</v>
      </c>
      <c r="F2052" s="363">
        <v>0</v>
      </c>
      <c r="G2052" s="91">
        <v>0</v>
      </c>
      <c r="H2052" s="91">
        <v>0</v>
      </c>
      <c r="I2052" s="90"/>
      <c r="J2052" s="91">
        <v>27</v>
      </c>
      <c r="K2052" s="363">
        <v>0</v>
      </c>
      <c r="L2052" s="91">
        <v>0</v>
      </c>
      <c r="M2052" s="91">
        <v>0</v>
      </c>
      <c r="N2052" s="90"/>
      <c r="O2052" s="91">
        <v>28</v>
      </c>
      <c r="P2052" s="91">
        <v>0</v>
      </c>
      <c r="Q2052" s="90"/>
      <c r="R2052" s="91">
        <v>70</v>
      </c>
      <c r="S2052" s="91">
        <v>24</v>
      </c>
      <c r="T2052" s="90">
        <v>0</v>
      </c>
      <c r="U2052" s="91">
        <v>169</v>
      </c>
      <c r="V2052" s="91">
        <v>24</v>
      </c>
    </row>
    <row r="2053" spans="1:22">
      <c r="A2053" s="92" t="s">
        <v>1010</v>
      </c>
      <c r="B2053" s="16"/>
      <c r="C2053" s="91">
        <v>2013</v>
      </c>
      <c r="D2053" s="91" t="str">
        <f t="shared" si="30"/>
        <v>Simi Valley 2013</v>
      </c>
      <c r="E2053" s="91" t="s">
        <v>1307</v>
      </c>
      <c r="F2053" s="363" t="s">
        <v>1307</v>
      </c>
      <c r="G2053" s="91" t="s">
        <v>1307</v>
      </c>
      <c r="H2053" s="91" t="s">
        <v>1307</v>
      </c>
      <c r="I2053" s="90"/>
      <c r="J2053" s="91" t="s">
        <v>1307</v>
      </c>
      <c r="K2053" s="363" t="s">
        <v>1307</v>
      </c>
      <c r="L2053" s="91" t="s">
        <v>1307</v>
      </c>
      <c r="M2053" s="91" t="s">
        <v>1307</v>
      </c>
      <c r="N2053" s="90"/>
      <c r="O2053" s="91" t="s">
        <v>1307</v>
      </c>
      <c r="P2053" s="91" t="s">
        <v>1307</v>
      </c>
      <c r="Q2053" s="90"/>
      <c r="R2053" s="91" t="s">
        <v>1307</v>
      </c>
      <c r="S2053" s="91" t="s">
        <v>1307</v>
      </c>
      <c r="T2053" s="90" t="s">
        <v>1307</v>
      </c>
      <c r="U2053" s="91" t="s">
        <v>1307</v>
      </c>
      <c r="V2053" s="91" t="s">
        <v>1307</v>
      </c>
    </row>
    <row r="2054" spans="1:22">
      <c r="A2054" s="92" t="s">
        <v>1010</v>
      </c>
      <c r="B2054" s="16" t="str">
        <f>VLOOKUP(A2054,'Planning Periods'!$E$2:$N$540,10,FALSE)</f>
        <v>10/15/2021 - 10/15/2029</v>
      </c>
      <c r="C2054" s="91">
        <v>2014</v>
      </c>
      <c r="D2054" s="91" t="str">
        <f t="shared" si="30"/>
        <v>Simi Valley 2014</v>
      </c>
      <c r="E2054" s="91">
        <v>310</v>
      </c>
      <c r="F2054" s="363">
        <v>0</v>
      </c>
      <c r="G2054" s="91">
        <v>0</v>
      </c>
      <c r="H2054" s="91">
        <v>0</v>
      </c>
      <c r="I2054" s="90"/>
      <c r="J2054" s="91">
        <v>208</v>
      </c>
      <c r="K2054" s="363">
        <v>0</v>
      </c>
      <c r="L2054" s="91">
        <v>0</v>
      </c>
      <c r="M2054" s="91">
        <v>0</v>
      </c>
      <c r="N2054" s="90"/>
      <c r="O2054" s="91">
        <v>229</v>
      </c>
      <c r="P2054" s="91">
        <v>0</v>
      </c>
      <c r="Q2054" s="90"/>
      <c r="R2054" s="91">
        <v>509</v>
      </c>
      <c r="S2054" s="91">
        <v>42</v>
      </c>
      <c r="T2054" s="90">
        <v>0</v>
      </c>
      <c r="U2054" s="91">
        <v>1256</v>
      </c>
      <c r="V2054" s="91">
        <v>42</v>
      </c>
    </row>
    <row r="2055" spans="1:22">
      <c r="A2055" s="92" t="s">
        <v>1010</v>
      </c>
      <c r="B2055" s="16" t="str">
        <f>VLOOKUP(A2055,'Planning Periods'!$E$2:$N$540,10,FALSE)</f>
        <v>10/15/2021 - 10/15/2029</v>
      </c>
      <c r="C2055" s="91">
        <v>2015</v>
      </c>
      <c r="D2055" s="91" t="str">
        <f t="shared" si="30"/>
        <v>Simi Valley 2015</v>
      </c>
      <c r="E2055" s="91">
        <v>310</v>
      </c>
      <c r="F2055" s="363">
        <v>0</v>
      </c>
      <c r="G2055" s="91">
        <v>0</v>
      </c>
      <c r="H2055" s="91">
        <v>0</v>
      </c>
      <c r="I2055" s="90"/>
      <c r="J2055" s="91">
        <v>208</v>
      </c>
      <c r="K2055" s="363">
        <v>0</v>
      </c>
      <c r="L2055" s="91">
        <v>0</v>
      </c>
      <c r="M2055" s="91">
        <v>0</v>
      </c>
      <c r="N2055" s="90"/>
      <c r="O2055" s="91">
        <v>229</v>
      </c>
      <c r="P2055" s="91">
        <v>15</v>
      </c>
      <c r="Q2055" s="90"/>
      <c r="R2055" s="91">
        <v>509</v>
      </c>
      <c r="S2055" s="91">
        <v>11</v>
      </c>
      <c r="T2055" s="90">
        <v>0</v>
      </c>
      <c r="U2055" s="91">
        <v>1256</v>
      </c>
      <c r="V2055" s="91">
        <v>26</v>
      </c>
    </row>
    <row r="2056" spans="1:22">
      <c r="A2056" s="92" t="s">
        <v>1010</v>
      </c>
      <c r="B2056" s="16" t="str">
        <f>VLOOKUP(A2056,'Planning Periods'!$E$2:$N$540,10,FALSE)</f>
        <v>10/15/2021 - 10/15/2029</v>
      </c>
      <c r="C2056" s="91">
        <v>2016</v>
      </c>
      <c r="D2056" s="91" t="str">
        <f t="shared" si="30"/>
        <v>Simi Valley 2016</v>
      </c>
      <c r="E2056" s="91">
        <v>310</v>
      </c>
      <c r="F2056" s="363">
        <v>0</v>
      </c>
      <c r="G2056" s="91">
        <v>0</v>
      </c>
      <c r="H2056" s="91">
        <v>0</v>
      </c>
      <c r="I2056" s="90"/>
      <c r="J2056" s="91">
        <v>208</v>
      </c>
      <c r="K2056" s="363">
        <v>1</v>
      </c>
      <c r="L2056" s="91">
        <v>1</v>
      </c>
      <c r="M2056" s="91">
        <v>0</v>
      </c>
      <c r="N2056" s="90"/>
      <c r="O2056" s="91">
        <v>229</v>
      </c>
      <c r="P2056" s="91">
        <v>0</v>
      </c>
      <c r="Q2056" s="90"/>
      <c r="R2056" s="91">
        <v>509</v>
      </c>
      <c r="S2056" s="91">
        <v>152</v>
      </c>
      <c r="T2056" s="90">
        <v>0</v>
      </c>
      <c r="U2056" s="91">
        <v>1256</v>
      </c>
      <c r="V2056" s="91">
        <v>153</v>
      </c>
    </row>
    <row r="2057" spans="1:22">
      <c r="A2057" s="92" t="s">
        <v>1010</v>
      </c>
      <c r="B2057" s="16" t="str">
        <f>VLOOKUP(A2057,'Planning Periods'!$E$2:$N$540,10,FALSE)</f>
        <v>10/15/2021 - 10/15/2029</v>
      </c>
      <c r="C2057" s="91">
        <v>2017</v>
      </c>
      <c r="D2057" s="91" t="str">
        <f t="shared" si="30"/>
        <v>Simi Valley 2017</v>
      </c>
      <c r="E2057" s="91">
        <v>310</v>
      </c>
      <c r="F2057" s="363">
        <v>30</v>
      </c>
      <c r="G2057" s="91">
        <v>30</v>
      </c>
      <c r="H2057" s="91">
        <v>0</v>
      </c>
      <c r="I2057" s="90"/>
      <c r="J2057" s="91">
        <v>208</v>
      </c>
      <c r="K2057" s="363">
        <v>0</v>
      </c>
      <c r="L2057" s="91">
        <v>0</v>
      </c>
      <c r="M2057" s="91">
        <v>0</v>
      </c>
      <c r="N2057" s="90"/>
      <c r="O2057" s="91">
        <v>229</v>
      </c>
      <c r="P2057" s="91">
        <v>12</v>
      </c>
      <c r="Q2057" s="90"/>
      <c r="R2057" s="91">
        <v>509</v>
      </c>
      <c r="S2057" s="91">
        <v>59</v>
      </c>
      <c r="T2057" s="90">
        <v>0</v>
      </c>
      <c r="U2057" s="91">
        <v>1256</v>
      </c>
      <c r="V2057" s="91">
        <v>101</v>
      </c>
    </row>
    <row r="2058" spans="1:22">
      <c r="A2058" t="s">
        <v>1012</v>
      </c>
      <c r="B2058" s="16" t="str">
        <f>VLOOKUP(A2058,'Planning Periods'!$E$2:$N$540,10,FALSE)</f>
        <v>02/15/2023 - 02/15/2031</v>
      </c>
      <c r="C2058" s="91">
        <v>2014</v>
      </c>
      <c r="D2058" s="91" t="str">
        <f t="shared" si="30"/>
        <v>Siskiyou County - Unincorporated 2014</v>
      </c>
      <c r="E2058" s="363" t="s">
        <v>1307</v>
      </c>
      <c r="F2058" s="363" t="s">
        <v>1307</v>
      </c>
      <c r="G2058" s="363" t="s">
        <v>1307</v>
      </c>
      <c r="H2058" s="363" t="s">
        <v>1307</v>
      </c>
      <c r="I2058" s="363">
        <v>0</v>
      </c>
      <c r="J2058" s="363" t="s">
        <v>1307</v>
      </c>
      <c r="K2058" s="363" t="s">
        <v>1307</v>
      </c>
      <c r="L2058" s="363" t="s">
        <v>1307</v>
      </c>
      <c r="M2058" s="363" t="s">
        <v>1307</v>
      </c>
      <c r="N2058" s="363">
        <v>0</v>
      </c>
      <c r="O2058" s="363" t="s">
        <v>1307</v>
      </c>
      <c r="P2058" s="363" t="s">
        <v>1307</v>
      </c>
      <c r="Q2058" s="363"/>
      <c r="R2058" s="363" t="s">
        <v>1307</v>
      </c>
      <c r="S2058" s="363" t="s">
        <v>1307</v>
      </c>
      <c r="T2058" s="363" t="s">
        <v>1307</v>
      </c>
      <c r="U2058" s="363" t="s">
        <v>1307</v>
      </c>
      <c r="V2058" s="363" t="s">
        <v>1307</v>
      </c>
    </row>
    <row r="2059" spans="1:22">
      <c r="A2059" t="s">
        <v>1012</v>
      </c>
      <c r="B2059" s="16" t="str">
        <f>VLOOKUP(A2059,'Planning Periods'!$E$2:$N$540,10,FALSE)</f>
        <v>02/15/2023 - 02/15/2031</v>
      </c>
      <c r="C2059" s="91">
        <v>2015</v>
      </c>
      <c r="D2059" s="91" t="str">
        <f t="shared" si="30"/>
        <v>Siskiyou County - Unincorporated 2015</v>
      </c>
      <c r="E2059" t="s">
        <v>1307</v>
      </c>
      <c r="F2059" t="s">
        <v>1307</v>
      </c>
      <c r="G2059" t="s">
        <v>1307</v>
      </c>
      <c r="H2059" t="s">
        <v>1307</v>
      </c>
      <c r="J2059" t="s">
        <v>1307</v>
      </c>
      <c r="K2059" t="s">
        <v>1307</v>
      </c>
      <c r="L2059" t="s">
        <v>1307</v>
      </c>
      <c r="M2059" t="s">
        <v>1307</v>
      </c>
      <c r="O2059" t="s">
        <v>1307</v>
      </c>
      <c r="P2059" t="s">
        <v>1307</v>
      </c>
      <c r="R2059" t="s">
        <v>1307</v>
      </c>
      <c r="S2059" t="s">
        <v>1307</v>
      </c>
      <c r="T2059" t="s">
        <v>1307</v>
      </c>
      <c r="U2059" t="s">
        <v>1307</v>
      </c>
      <c r="V2059" t="s">
        <v>1307</v>
      </c>
    </row>
    <row r="2060" spans="1:22">
      <c r="A2060" t="s">
        <v>1012</v>
      </c>
      <c r="B2060" s="16" t="str">
        <f>VLOOKUP(A2060,'Planning Periods'!$E$2:$N$540,10,FALSE)</f>
        <v>02/15/2023 - 02/15/2031</v>
      </c>
      <c r="C2060" s="91">
        <v>2016</v>
      </c>
      <c r="D2060" s="91" t="str">
        <f t="shared" si="30"/>
        <v>Siskiyou County - Unincorporated 2016</v>
      </c>
      <c r="E2060" t="s">
        <v>1307</v>
      </c>
      <c r="F2060" t="s">
        <v>1307</v>
      </c>
      <c r="G2060" t="s">
        <v>1307</v>
      </c>
      <c r="H2060" t="s">
        <v>1307</v>
      </c>
      <c r="J2060" t="s">
        <v>1307</v>
      </c>
      <c r="K2060" t="s">
        <v>1307</v>
      </c>
      <c r="L2060" t="s">
        <v>1307</v>
      </c>
      <c r="M2060" t="s">
        <v>1307</v>
      </c>
      <c r="O2060" t="s">
        <v>1307</v>
      </c>
      <c r="P2060" t="s">
        <v>1307</v>
      </c>
      <c r="R2060" t="s">
        <v>1307</v>
      </c>
      <c r="S2060" t="s">
        <v>1307</v>
      </c>
      <c r="T2060" t="s">
        <v>1307</v>
      </c>
      <c r="U2060" t="s">
        <v>1307</v>
      </c>
      <c r="V2060" t="s">
        <v>1307</v>
      </c>
    </row>
    <row r="2061" spans="1:22">
      <c r="A2061" t="s">
        <v>1012</v>
      </c>
      <c r="B2061" s="16" t="str">
        <f>VLOOKUP(A2061,'Planning Periods'!$E$2:$N$540,10,FALSE)</f>
        <v>02/15/2023 - 02/15/2031</v>
      </c>
      <c r="C2061" s="91">
        <v>2017</v>
      </c>
      <c r="D2061" s="91" t="str">
        <f t="shared" si="30"/>
        <v>Siskiyou County - Unincorporated 2017</v>
      </c>
      <c r="E2061" t="s">
        <v>1307</v>
      </c>
      <c r="F2061" t="s">
        <v>1307</v>
      </c>
      <c r="G2061" t="s">
        <v>1307</v>
      </c>
      <c r="H2061" t="s">
        <v>1307</v>
      </c>
      <c r="J2061" t="s">
        <v>1307</v>
      </c>
      <c r="K2061" t="s">
        <v>1307</v>
      </c>
      <c r="L2061" t="s">
        <v>1307</v>
      </c>
      <c r="M2061" t="s">
        <v>1307</v>
      </c>
      <c r="O2061" t="s">
        <v>1307</v>
      </c>
      <c r="P2061" t="s">
        <v>1307</v>
      </c>
      <c r="R2061" t="s">
        <v>1307</v>
      </c>
      <c r="S2061" t="s">
        <v>1307</v>
      </c>
      <c r="T2061" t="s">
        <v>1307</v>
      </c>
      <c r="U2061" t="s">
        <v>1307</v>
      </c>
      <c r="V2061" t="s">
        <v>1307</v>
      </c>
    </row>
    <row r="2062" spans="1:22">
      <c r="A2062" s="92" t="s">
        <v>1014</v>
      </c>
      <c r="B2062" s="16" t="str">
        <f>VLOOKUP(A2062,'Planning Periods'!$E$2:$N$540,10,FALSE)</f>
        <v>04/30/2021 - 04/30/2029</v>
      </c>
      <c r="C2062" s="91">
        <v>2013</v>
      </c>
      <c r="D2062" s="91" t="str">
        <f t="shared" si="30"/>
        <v>Solana Beach 2013</v>
      </c>
      <c r="E2062" s="91">
        <v>85</v>
      </c>
      <c r="F2062" s="363">
        <v>0</v>
      </c>
      <c r="G2062" s="91">
        <v>0</v>
      </c>
      <c r="H2062" s="91">
        <v>0</v>
      </c>
      <c r="I2062" s="90"/>
      <c r="J2062" s="91">
        <v>65</v>
      </c>
      <c r="K2062" s="363">
        <v>1</v>
      </c>
      <c r="L2062" s="91">
        <v>0</v>
      </c>
      <c r="M2062" s="91">
        <v>1</v>
      </c>
      <c r="N2062" s="90"/>
      <c r="O2062" s="91">
        <v>59</v>
      </c>
      <c r="P2062" s="91">
        <v>0</v>
      </c>
      <c r="Q2062" s="90"/>
      <c r="R2062" s="91">
        <v>131</v>
      </c>
      <c r="S2062" s="91">
        <v>11</v>
      </c>
      <c r="T2062" s="90">
        <v>1</v>
      </c>
      <c r="U2062" s="91">
        <v>340</v>
      </c>
      <c r="V2062" s="91">
        <v>12</v>
      </c>
    </row>
    <row r="2063" spans="1:22">
      <c r="A2063" s="92" t="s">
        <v>1014</v>
      </c>
      <c r="B2063" s="16" t="str">
        <f>VLOOKUP(A2063,'Planning Periods'!$E$2:$N$540,10,FALSE)</f>
        <v>04/30/2021 - 04/30/2029</v>
      </c>
      <c r="C2063" s="91">
        <v>2014</v>
      </c>
      <c r="D2063" s="91" t="str">
        <f t="shared" si="30"/>
        <v>Solana Beach 2014</v>
      </c>
      <c r="E2063" s="91">
        <v>85</v>
      </c>
      <c r="F2063" s="363">
        <v>0</v>
      </c>
      <c r="G2063" s="91">
        <v>0</v>
      </c>
      <c r="H2063" s="91">
        <v>0</v>
      </c>
      <c r="I2063" s="90"/>
      <c r="J2063" s="91">
        <v>65</v>
      </c>
      <c r="K2063" s="363">
        <v>0</v>
      </c>
      <c r="L2063" s="91">
        <v>0</v>
      </c>
      <c r="M2063" s="91">
        <v>0</v>
      </c>
      <c r="N2063" s="90"/>
      <c r="O2063" s="91">
        <v>59</v>
      </c>
      <c r="P2063" s="91">
        <v>0</v>
      </c>
      <c r="Q2063" s="90"/>
      <c r="R2063" s="91">
        <v>131</v>
      </c>
      <c r="S2063" s="91">
        <v>5</v>
      </c>
      <c r="T2063" s="90">
        <v>0</v>
      </c>
      <c r="U2063" s="91">
        <v>340</v>
      </c>
      <c r="V2063" s="91">
        <v>5</v>
      </c>
    </row>
    <row r="2064" spans="1:22">
      <c r="A2064" s="92" t="s">
        <v>1014</v>
      </c>
      <c r="B2064" s="16" t="str">
        <f>VLOOKUP(A2064,'Planning Periods'!$E$2:$N$540,10,FALSE)</f>
        <v>04/30/2021 - 04/30/2029</v>
      </c>
      <c r="C2064" s="91">
        <v>2015</v>
      </c>
      <c r="D2064" s="91" t="str">
        <f t="shared" si="30"/>
        <v>Solana Beach 2015</v>
      </c>
      <c r="E2064" s="91">
        <v>85</v>
      </c>
      <c r="F2064" s="363">
        <v>0</v>
      </c>
      <c r="G2064" s="91">
        <v>0</v>
      </c>
      <c r="H2064" s="91">
        <v>0</v>
      </c>
      <c r="I2064" s="90"/>
      <c r="J2064" s="91">
        <v>65</v>
      </c>
      <c r="K2064" s="363">
        <v>1</v>
      </c>
      <c r="L2064" s="91">
        <v>1</v>
      </c>
      <c r="M2064" s="91">
        <v>0</v>
      </c>
      <c r="N2064" s="90"/>
      <c r="O2064" s="91">
        <v>59</v>
      </c>
      <c r="P2064" s="91">
        <v>0</v>
      </c>
      <c r="Q2064" s="90"/>
      <c r="R2064" s="91">
        <v>131</v>
      </c>
      <c r="S2064" s="91">
        <v>3</v>
      </c>
      <c r="T2064" s="90">
        <v>0</v>
      </c>
      <c r="U2064" s="91">
        <v>340</v>
      </c>
      <c r="V2064" s="91">
        <v>4</v>
      </c>
    </row>
    <row r="2065" spans="1:22">
      <c r="A2065" s="92" t="s">
        <v>1014</v>
      </c>
      <c r="B2065" s="16" t="str">
        <f>VLOOKUP(A2065,'Planning Periods'!$E$2:$N$540,10,FALSE)</f>
        <v>04/30/2021 - 04/30/2029</v>
      </c>
      <c r="C2065" s="91">
        <v>2016</v>
      </c>
      <c r="D2065" s="91" t="str">
        <f t="shared" si="30"/>
        <v>Solana Beach 2016</v>
      </c>
      <c r="E2065" s="91">
        <v>85</v>
      </c>
      <c r="F2065" s="363">
        <v>0</v>
      </c>
      <c r="G2065" s="91">
        <v>0</v>
      </c>
      <c r="H2065" s="91">
        <v>0</v>
      </c>
      <c r="I2065" s="90"/>
      <c r="J2065" s="91">
        <v>65</v>
      </c>
      <c r="K2065" s="363">
        <v>1</v>
      </c>
      <c r="L2065" s="91">
        <v>1</v>
      </c>
      <c r="M2065" s="91">
        <v>0</v>
      </c>
      <c r="N2065" s="90"/>
      <c r="O2065" s="91">
        <v>59</v>
      </c>
      <c r="P2065" s="91">
        <v>0</v>
      </c>
      <c r="Q2065" s="90"/>
      <c r="R2065" s="91">
        <v>131</v>
      </c>
      <c r="S2065" s="91">
        <v>5</v>
      </c>
      <c r="T2065" s="90">
        <v>0</v>
      </c>
      <c r="U2065" s="91">
        <v>340</v>
      </c>
      <c r="V2065" s="91">
        <v>6</v>
      </c>
    </row>
    <row r="2066" spans="1:22">
      <c r="A2066" s="92" t="s">
        <v>1014</v>
      </c>
      <c r="B2066" s="16" t="str">
        <f>VLOOKUP(A2066,'Planning Periods'!$E$2:$N$540,10,FALSE)</f>
        <v>04/30/2021 - 04/30/2029</v>
      </c>
      <c r="C2066" s="91">
        <v>2017</v>
      </c>
      <c r="D2066" s="91" t="str">
        <f t="shared" si="30"/>
        <v>Solana Beach 2017</v>
      </c>
      <c r="E2066" s="91">
        <v>85</v>
      </c>
      <c r="F2066" s="363">
        <v>0</v>
      </c>
      <c r="G2066" s="91">
        <v>0</v>
      </c>
      <c r="H2066" s="91">
        <v>0</v>
      </c>
      <c r="I2066" s="90"/>
      <c r="J2066" s="91">
        <v>65</v>
      </c>
      <c r="K2066" s="363">
        <v>2</v>
      </c>
      <c r="L2066" s="91">
        <v>2</v>
      </c>
      <c r="M2066" s="91">
        <v>0</v>
      </c>
      <c r="N2066" s="90"/>
      <c r="O2066" s="91">
        <v>59</v>
      </c>
      <c r="P2066" s="91">
        <v>3</v>
      </c>
      <c r="Q2066" s="90"/>
      <c r="R2066" s="91">
        <v>131</v>
      </c>
      <c r="S2066" s="91">
        <v>12</v>
      </c>
      <c r="T2066" s="90">
        <v>0</v>
      </c>
      <c r="U2066" s="91">
        <v>340</v>
      </c>
      <c r="V2066" s="91">
        <v>17</v>
      </c>
    </row>
    <row r="2067" spans="1:22">
      <c r="A2067" s="92" t="s">
        <v>1009</v>
      </c>
      <c r="B2067" s="16" t="str">
        <f>VLOOKUP(A2067,'Planning Periods'!$E$2:$N$540,10,FALSE)</f>
        <v>01/31/2023 - 01/31/2031</v>
      </c>
      <c r="C2067" s="91">
        <v>2014</v>
      </c>
      <c r="D2067" s="91" t="str">
        <f t="shared" si="30"/>
        <v>Solano County - Unincorporated 2014</v>
      </c>
      <c r="E2067" s="91">
        <v>26</v>
      </c>
      <c r="F2067" s="363">
        <v>1</v>
      </c>
      <c r="G2067" s="91">
        <v>1</v>
      </c>
      <c r="H2067" s="91">
        <v>0</v>
      </c>
      <c r="I2067" s="90"/>
      <c r="J2067" s="91">
        <v>15</v>
      </c>
      <c r="K2067" s="363">
        <v>13</v>
      </c>
      <c r="L2067" s="91">
        <v>13</v>
      </c>
      <c r="M2067" s="91">
        <v>0</v>
      </c>
      <c r="N2067" s="90"/>
      <c r="O2067" s="91">
        <v>19</v>
      </c>
      <c r="P2067" s="91">
        <v>2</v>
      </c>
      <c r="Q2067" s="90"/>
      <c r="R2067" s="91">
        <v>43</v>
      </c>
      <c r="S2067" s="91">
        <v>7</v>
      </c>
      <c r="T2067" s="90">
        <v>0</v>
      </c>
      <c r="U2067" s="91">
        <v>103</v>
      </c>
      <c r="V2067" s="91">
        <v>23</v>
      </c>
    </row>
    <row r="2068" spans="1:22">
      <c r="A2068" s="92" t="s">
        <v>1009</v>
      </c>
      <c r="B2068" s="16" t="str">
        <f>VLOOKUP(A2068,'Planning Periods'!$E$2:$N$540,10,FALSE)</f>
        <v>01/31/2023 - 01/31/2031</v>
      </c>
      <c r="C2068" s="91">
        <v>2015</v>
      </c>
      <c r="D2068" s="91" t="str">
        <f t="shared" si="30"/>
        <v>Solano County - Unincorporated 2015</v>
      </c>
      <c r="E2068" s="91">
        <v>26</v>
      </c>
      <c r="F2068" s="363">
        <v>0</v>
      </c>
      <c r="G2068" s="91">
        <v>0</v>
      </c>
      <c r="H2068" s="91">
        <v>0</v>
      </c>
      <c r="I2068" s="90"/>
      <c r="J2068" s="91">
        <v>15</v>
      </c>
      <c r="K2068" s="363">
        <v>11</v>
      </c>
      <c r="L2068" s="91">
        <v>0</v>
      </c>
      <c r="M2068" s="91">
        <v>11</v>
      </c>
      <c r="N2068" s="90"/>
      <c r="O2068" s="91">
        <v>19</v>
      </c>
      <c r="P2068" s="91">
        <v>7</v>
      </c>
      <c r="Q2068" s="90"/>
      <c r="R2068" s="91">
        <v>43</v>
      </c>
      <c r="S2068" s="91">
        <v>14</v>
      </c>
      <c r="T2068" s="90">
        <v>11</v>
      </c>
      <c r="U2068" s="91">
        <v>103</v>
      </c>
      <c r="V2068" s="91">
        <v>32</v>
      </c>
    </row>
    <row r="2069" spans="1:22">
      <c r="A2069" s="92" t="s">
        <v>1009</v>
      </c>
      <c r="B2069" s="16" t="str">
        <f>VLOOKUP(A2069,'Planning Periods'!$E$2:$N$540,10,FALSE)</f>
        <v>01/31/2023 - 01/31/2031</v>
      </c>
      <c r="C2069" s="91">
        <v>2016</v>
      </c>
      <c r="D2069" s="91" t="str">
        <f t="shared" si="30"/>
        <v>Solano County - Unincorporated 2016</v>
      </c>
      <c r="E2069" s="91">
        <v>26</v>
      </c>
      <c r="F2069" s="363">
        <v>3</v>
      </c>
      <c r="G2069" s="91">
        <v>0</v>
      </c>
      <c r="H2069" s="91">
        <v>3</v>
      </c>
      <c r="I2069" s="90"/>
      <c r="J2069" s="91">
        <v>15</v>
      </c>
      <c r="K2069" s="363">
        <v>8</v>
      </c>
      <c r="L2069" s="91">
        <v>0</v>
      </c>
      <c r="M2069" s="91">
        <v>8</v>
      </c>
      <c r="N2069" s="90"/>
      <c r="O2069" s="91">
        <v>19</v>
      </c>
      <c r="P2069" s="91">
        <v>5</v>
      </c>
      <c r="Q2069" s="90"/>
      <c r="R2069" s="91">
        <v>43</v>
      </c>
      <c r="S2069" s="91">
        <v>16</v>
      </c>
      <c r="T2069" s="90">
        <v>8</v>
      </c>
      <c r="U2069" s="91">
        <v>103</v>
      </c>
      <c r="V2069" s="91">
        <v>32</v>
      </c>
    </row>
    <row r="2070" spans="1:22">
      <c r="A2070" s="92" t="s">
        <v>1009</v>
      </c>
      <c r="B2070" s="16" t="str">
        <f>VLOOKUP(A2070,'Planning Periods'!$E$2:$N$540,10,FALSE)</f>
        <v>01/31/2023 - 01/31/2031</v>
      </c>
      <c r="C2070" s="91">
        <v>2017</v>
      </c>
      <c r="D2070" s="91" t="str">
        <f t="shared" si="30"/>
        <v>Solano County - Unincorporated 2017</v>
      </c>
      <c r="E2070" s="91">
        <v>26</v>
      </c>
      <c r="F2070" s="363">
        <v>0</v>
      </c>
      <c r="G2070" s="91">
        <v>0</v>
      </c>
      <c r="H2070" s="91">
        <v>0</v>
      </c>
      <c r="I2070" s="90"/>
      <c r="J2070" s="91">
        <v>15</v>
      </c>
      <c r="K2070" s="363">
        <v>6</v>
      </c>
      <c r="L2070" s="91">
        <v>0</v>
      </c>
      <c r="M2070" s="91">
        <v>6</v>
      </c>
      <c r="N2070" s="90"/>
      <c r="O2070" s="91">
        <v>19</v>
      </c>
      <c r="P2070" s="91">
        <v>5</v>
      </c>
      <c r="Q2070" s="90"/>
      <c r="R2070" s="91">
        <v>43</v>
      </c>
      <c r="S2070" s="91">
        <v>9</v>
      </c>
      <c r="T2070" s="90">
        <v>6</v>
      </c>
      <c r="U2070" s="91">
        <v>103</v>
      </c>
      <c r="V2070" s="91">
        <v>20</v>
      </c>
    </row>
    <row r="2071" spans="1:22">
      <c r="A2071" t="s">
        <v>1283</v>
      </c>
      <c r="B2071" s="16" t="str">
        <f>VLOOKUP(A2071,'Planning Periods'!$E$2:$N$540,10,FALSE)</f>
        <v>12/31/2015 - 12/31/2023</v>
      </c>
      <c r="C2071" s="91">
        <v>2014</v>
      </c>
      <c r="D2071" s="91" t="str">
        <f t="shared" si="30"/>
        <v>Soledad 2014</v>
      </c>
      <c r="E2071" s="363" t="s">
        <v>1307</v>
      </c>
      <c r="F2071" s="363" t="s">
        <v>1307</v>
      </c>
      <c r="G2071" s="363" t="s">
        <v>1307</v>
      </c>
      <c r="H2071" s="363" t="s">
        <v>1307</v>
      </c>
      <c r="I2071" s="363">
        <v>0</v>
      </c>
      <c r="J2071" s="363" t="s">
        <v>1307</v>
      </c>
      <c r="K2071" s="363" t="s">
        <v>1307</v>
      </c>
      <c r="L2071" s="363" t="s">
        <v>1307</v>
      </c>
      <c r="M2071" s="363" t="s">
        <v>1307</v>
      </c>
      <c r="N2071" s="363">
        <v>0</v>
      </c>
      <c r="O2071" s="363" t="s">
        <v>1307</v>
      </c>
      <c r="P2071" s="363" t="s">
        <v>1307</v>
      </c>
      <c r="Q2071" s="363"/>
      <c r="R2071" s="363" t="s">
        <v>1307</v>
      </c>
      <c r="S2071" s="363" t="s">
        <v>1307</v>
      </c>
      <c r="T2071" s="363" t="s">
        <v>1307</v>
      </c>
      <c r="U2071" s="363" t="s">
        <v>1307</v>
      </c>
      <c r="V2071" s="363" t="s">
        <v>1307</v>
      </c>
    </row>
    <row r="2072" spans="1:22">
      <c r="A2072" t="s">
        <v>1283</v>
      </c>
      <c r="B2072" s="16" t="str">
        <f>VLOOKUP(A2072,'Planning Periods'!$E$2:$N$540,10,FALSE)</f>
        <v>12/31/2015 - 12/31/2023</v>
      </c>
      <c r="C2072" s="91">
        <v>2015</v>
      </c>
      <c r="D2072" s="91" t="str">
        <f t="shared" si="30"/>
        <v>Soledad 2015</v>
      </c>
      <c r="E2072">
        <v>46</v>
      </c>
      <c r="F2072">
        <v>0</v>
      </c>
      <c r="G2072">
        <v>0</v>
      </c>
      <c r="H2072">
        <v>0</v>
      </c>
      <c r="J2072">
        <v>30</v>
      </c>
      <c r="K2072">
        <v>0</v>
      </c>
      <c r="L2072">
        <v>0</v>
      </c>
      <c r="M2072">
        <v>0</v>
      </c>
      <c r="O2072">
        <v>35</v>
      </c>
      <c r="P2072">
        <v>0</v>
      </c>
      <c r="R2072">
        <v>80</v>
      </c>
      <c r="S2072">
        <v>3</v>
      </c>
      <c r="T2072">
        <v>0</v>
      </c>
      <c r="U2072">
        <v>191</v>
      </c>
      <c r="V2072">
        <v>3</v>
      </c>
    </row>
    <row r="2073" spans="1:22">
      <c r="A2073" t="s">
        <v>1283</v>
      </c>
      <c r="B2073" s="16" t="str">
        <f>VLOOKUP(A2073,'Planning Periods'!$E$2:$N$540,10,FALSE)</f>
        <v>12/31/2015 - 12/31/2023</v>
      </c>
      <c r="C2073" s="91">
        <v>2016</v>
      </c>
      <c r="D2073" s="91" t="str">
        <f t="shared" si="30"/>
        <v>Soledad 2016</v>
      </c>
      <c r="E2073">
        <v>46</v>
      </c>
      <c r="F2073">
        <v>0</v>
      </c>
      <c r="G2073">
        <v>0</v>
      </c>
      <c r="H2073">
        <v>0</v>
      </c>
      <c r="J2073">
        <v>30</v>
      </c>
      <c r="K2073">
        <v>0</v>
      </c>
      <c r="L2073">
        <v>0</v>
      </c>
      <c r="M2073">
        <v>0</v>
      </c>
      <c r="O2073">
        <v>35</v>
      </c>
      <c r="P2073">
        <v>0</v>
      </c>
      <c r="R2073">
        <v>80</v>
      </c>
      <c r="S2073">
        <v>83</v>
      </c>
      <c r="T2073">
        <v>0</v>
      </c>
      <c r="U2073">
        <v>191</v>
      </c>
      <c r="V2073">
        <v>83</v>
      </c>
    </row>
    <row r="2074" spans="1:22">
      <c r="A2074" t="s">
        <v>1283</v>
      </c>
      <c r="B2074" s="16" t="str">
        <f>VLOOKUP(A2074,'Planning Periods'!$E$2:$N$540,10,FALSE)</f>
        <v>12/31/2015 - 12/31/2023</v>
      </c>
      <c r="C2074" s="91">
        <v>2017</v>
      </c>
      <c r="D2074" s="91" t="str">
        <f t="shared" si="30"/>
        <v>Soledad 2017</v>
      </c>
      <c r="E2074">
        <v>46</v>
      </c>
      <c r="F2074">
        <v>0</v>
      </c>
      <c r="G2074">
        <v>0</v>
      </c>
      <c r="H2074">
        <v>0</v>
      </c>
      <c r="J2074">
        <v>30</v>
      </c>
      <c r="K2074">
        <v>0</v>
      </c>
      <c r="L2074">
        <v>0</v>
      </c>
      <c r="M2074">
        <v>0</v>
      </c>
      <c r="O2074">
        <v>35</v>
      </c>
      <c r="P2074">
        <v>0</v>
      </c>
      <c r="R2074">
        <v>80</v>
      </c>
      <c r="S2074">
        <v>79</v>
      </c>
      <c r="T2074">
        <v>0</v>
      </c>
      <c r="U2074">
        <v>191</v>
      </c>
      <c r="V2074">
        <v>79</v>
      </c>
    </row>
    <row r="2075" spans="1:22">
      <c r="A2075" s="92" t="s">
        <v>1284</v>
      </c>
      <c r="B2075" s="16" t="str">
        <f>VLOOKUP(A2075,'Planning Periods'!$E$2:$N$540,10,FALSE)</f>
        <v>02/15/2023 - 02/15/2031</v>
      </c>
      <c r="C2075" s="91">
        <v>2014</v>
      </c>
      <c r="D2075" s="91" t="str">
        <f t="shared" si="30"/>
        <v>Solvang 2014</v>
      </c>
      <c r="E2075" t="s">
        <v>1307</v>
      </c>
      <c r="F2075" t="s">
        <v>1307</v>
      </c>
      <c r="G2075" t="s">
        <v>1307</v>
      </c>
      <c r="H2075" t="s">
        <v>1307</v>
      </c>
      <c r="J2075" t="s">
        <v>1307</v>
      </c>
      <c r="K2075" t="s">
        <v>1307</v>
      </c>
      <c r="L2075" t="s">
        <v>1307</v>
      </c>
      <c r="M2075" t="s">
        <v>1307</v>
      </c>
      <c r="O2075" t="s">
        <v>1307</v>
      </c>
      <c r="P2075" t="s">
        <v>1307</v>
      </c>
      <c r="R2075" t="s">
        <v>1307</v>
      </c>
      <c r="S2075" t="s">
        <v>1307</v>
      </c>
      <c r="T2075" t="s">
        <v>1307</v>
      </c>
      <c r="U2075" t="s">
        <v>1307</v>
      </c>
      <c r="V2075" t="s">
        <v>1307</v>
      </c>
    </row>
    <row r="2076" spans="1:22">
      <c r="A2076" s="92" t="s">
        <v>1284</v>
      </c>
      <c r="B2076" s="16" t="str">
        <f>VLOOKUP(A2076,'Planning Periods'!$E$2:$N$540,10,FALSE)</f>
        <v>02/15/2023 - 02/15/2031</v>
      </c>
      <c r="C2076" s="91">
        <v>2015</v>
      </c>
      <c r="D2076" s="91" t="str">
        <f t="shared" si="30"/>
        <v>Solvang 2015</v>
      </c>
      <c r="E2076" s="91">
        <v>42</v>
      </c>
      <c r="F2076" s="363">
        <v>0</v>
      </c>
      <c r="G2076" s="91">
        <v>0</v>
      </c>
      <c r="H2076" s="91">
        <v>0</v>
      </c>
      <c r="I2076" s="90"/>
      <c r="J2076" s="91">
        <v>28</v>
      </c>
      <c r="K2076" s="363">
        <v>0</v>
      </c>
      <c r="L2076" s="91">
        <v>0</v>
      </c>
      <c r="M2076" s="91">
        <v>0</v>
      </c>
      <c r="N2076" s="90"/>
      <c r="O2076" s="91">
        <v>30</v>
      </c>
      <c r="P2076" s="91">
        <v>0</v>
      </c>
      <c r="Q2076" s="90"/>
      <c r="R2076" s="91">
        <v>75</v>
      </c>
      <c r="S2076" s="91">
        <v>35</v>
      </c>
      <c r="T2076" s="90">
        <v>0</v>
      </c>
      <c r="U2076" s="91">
        <v>175</v>
      </c>
      <c r="V2076" s="91">
        <v>35</v>
      </c>
    </row>
    <row r="2077" spans="1:22">
      <c r="A2077" s="92" t="s">
        <v>1284</v>
      </c>
      <c r="B2077" s="16" t="str">
        <f>VLOOKUP(A2077,'Planning Periods'!$E$2:$N$540,10,FALSE)</f>
        <v>02/15/2023 - 02/15/2031</v>
      </c>
      <c r="C2077" s="91">
        <v>2016</v>
      </c>
      <c r="D2077" s="91" t="str">
        <f t="shared" si="30"/>
        <v>Solvang 2016</v>
      </c>
      <c r="E2077" s="91">
        <v>42</v>
      </c>
      <c r="F2077" s="363">
        <v>35</v>
      </c>
      <c r="G2077" s="91">
        <v>35</v>
      </c>
      <c r="H2077" s="91">
        <v>0</v>
      </c>
      <c r="I2077" s="90"/>
      <c r="J2077" s="91">
        <v>28</v>
      </c>
      <c r="K2077" s="363">
        <v>10</v>
      </c>
      <c r="L2077" s="91">
        <v>10</v>
      </c>
      <c r="M2077" s="91">
        <v>0</v>
      </c>
      <c r="N2077" s="90"/>
      <c r="O2077" s="91">
        <v>30</v>
      </c>
      <c r="P2077" s="91">
        <v>0</v>
      </c>
      <c r="Q2077" s="90"/>
      <c r="R2077" s="91">
        <v>75</v>
      </c>
      <c r="S2077" s="91">
        <v>23</v>
      </c>
      <c r="T2077" s="90">
        <v>0</v>
      </c>
      <c r="U2077" s="91">
        <v>175</v>
      </c>
      <c r="V2077" s="91">
        <v>68</v>
      </c>
    </row>
    <row r="2078" spans="1:22">
      <c r="A2078" s="92" t="s">
        <v>1284</v>
      </c>
      <c r="B2078" s="16" t="str">
        <f>VLOOKUP(A2078,'Planning Periods'!$E$2:$N$540,10,FALSE)</f>
        <v>02/15/2023 - 02/15/2031</v>
      </c>
      <c r="C2078" s="91">
        <v>2017</v>
      </c>
      <c r="D2078" s="91" t="str">
        <f t="shared" si="30"/>
        <v>Solvang 2017</v>
      </c>
      <c r="E2078" s="91">
        <v>42</v>
      </c>
      <c r="F2078" s="363">
        <v>0</v>
      </c>
      <c r="G2078" s="91">
        <v>0</v>
      </c>
      <c r="H2078" s="91">
        <v>0</v>
      </c>
      <c r="I2078" s="90"/>
      <c r="J2078" s="91">
        <v>28</v>
      </c>
      <c r="K2078" s="363">
        <v>0</v>
      </c>
      <c r="L2078" s="91">
        <v>0</v>
      </c>
      <c r="M2078" s="91">
        <v>0</v>
      </c>
      <c r="N2078" s="90"/>
      <c r="O2078" s="91">
        <v>30</v>
      </c>
      <c r="P2078" s="91">
        <v>1</v>
      </c>
      <c r="Q2078" s="90"/>
      <c r="R2078" s="91">
        <v>75</v>
      </c>
      <c r="S2078" s="91">
        <v>23</v>
      </c>
      <c r="T2078" s="90">
        <v>0</v>
      </c>
      <c r="U2078" s="91">
        <v>175</v>
      </c>
      <c r="V2078" s="91">
        <v>24</v>
      </c>
    </row>
    <row r="2079" spans="1:22">
      <c r="A2079" s="92" t="s">
        <v>1003</v>
      </c>
      <c r="B2079" s="16" t="str">
        <f>VLOOKUP(A2079,'Planning Periods'!$E$2:$N$540,10,FALSE)</f>
        <v>01/31/2023 - 01/31/2031</v>
      </c>
      <c r="C2079" s="91">
        <v>2014</v>
      </c>
      <c r="D2079" s="91" t="str">
        <f t="shared" si="30"/>
        <v>Sonoma 2014</v>
      </c>
      <c r="E2079" s="91" t="s">
        <v>1307</v>
      </c>
      <c r="F2079" s="363" t="s">
        <v>1307</v>
      </c>
      <c r="G2079" s="91" t="s">
        <v>1307</v>
      </c>
      <c r="H2079" s="91" t="s">
        <v>1307</v>
      </c>
      <c r="I2079" s="90"/>
      <c r="J2079" s="91" t="s">
        <v>1307</v>
      </c>
      <c r="K2079" s="363" t="s">
        <v>1307</v>
      </c>
      <c r="L2079" s="91" t="s">
        <v>1307</v>
      </c>
      <c r="M2079" s="91" t="s">
        <v>1307</v>
      </c>
      <c r="N2079" s="90"/>
      <c r="O2079" s="91" t="s">
        <v>1307</v>
      </c>
      <c r="P2079" s="91" t="s">
        <v>1307</v>
      </c>
      <c r="Q2079" s="90"/>
      <c r="R2079" s="91" t="s">
        <v>1307</v>
      </c>
      <c r="S2079" s="91" t="s">
        <v>1307</v>
      </c>
      <c r="T2079" s="90" t="s">
        <v>1307</v>
      </c>
      <c r="U2079" s="91" t="s">
        <v>1307</v>
      </c>
      <c r="V2079" s="91" t="s">
        <v>1307</v>
      </c>
    </row>
    <row r="2080" spans="1:22">
      <c r="A2080" s="92" t="s">
        <v>1003</v>
      </c>
      <c r="B2080" s="16" t="str">
        <f>VLOOKUP(A2080,'Planning Periods'!$E$2:$N$540,10,FALSE)</f>
        <v>01/31/2023 - 01/31/2031</v>
      </c>
      <c r="C2080" s="91">
        <v>2015</v>
      </c>
      <c r="D2080" s="91" t="str">
        <f t="shared" si="30"/>
        <v>Sonoma 2015</v>
      </c>
      <c r="E2080" s="91" t="s">
        <v>1307</v>
      </c>
      <c r="F2080" s="363" t="s">
        <v>1307</v>
      </c>
      <c r="G2080" s="91" t="s">
        <v>1307</v>
      </c>
      <c r="H2080" s="91" t="s">
        <v>1307</v>
      </c>
      <c r="I2080" s="90"/>
      <c r="J2080" s="91" t="s">
        <v>1307</v>
      </c>
      <c r="K2080" s="363" t="s">
        <v>1307</v>
      </c>
      <c r="L2080" s="91" t="s">
        <v>1307</v>
      </c>
      <c r="M2080" s="91" t="s">
        <v>1307</v>
      </c>
      <c r="N2080" s="90"/>
      <c r="O2080" s="91" t="s">
        <v>1307</v>
      </c>
      <c r="P2080" s="91" t="s">
        <v>1307</v>
      </c>
      <c r="Q2080" s="90"/>
      <c r="R2080" s="91" t="s">
        <v>1307</v>
      </c>
      <c r="S2080" s="91" t="s">
        <v>1307</v>
      </c>
      <c r="T2080" s="90" t="s">
        <v>1307</v>
      </c>
      <c r="U2080" s="91" t="s">
        <v>1307</v>
      </c>
      <c r="V2080" s="91" t="s">
        <v>1307</v>
      </c>
    </row>
    <row r="2081" spans="1:22">
      <c r="A2081" s="92" t="s">
        <v>1003</v>
      </c>
      <c r="B2081" s="16" t="str">
        <f>VLOOKUP(A2081,'Planning Periods'!$E$2:$N$540,10,FALSE)</f>
        <v>01/31/2023 - 01/31/2031</v>
      </c>
      <c r="C2081" s="91">
        <v>2016</v>
      </c>
      <c r="D2081" s="91" t="str">
        <f t="shared" si="30"/>
        <v>Sonoma 2016</v>
      </c>
      <c r="E2081" s="91">
        <v>24</v>
      </c>
      <c r="F2081" s="363">
        <v>0</v>
      </c>
      <c r="G2081" s="91">
        <v>0</v>
      </c>
      <c r="H2081" s="91">
        <v>0</v>
      </c>
      <c r="I2081" s="90"/>
      <c r="J2081" s="91">
        <v>23</v>
      </c>
      <c r="K2081" s="363">
        <v>0</v>
      </c>
      <c r="L2081" s="91">
        <v>0</v>
      </c>
      <c r="M2081" s="91">
        <v>0</v>
      </c>
      <c r="N2081" s="90"/>
      <c r="O2081" s="91">
        <v>27</v>
      </c>
      <c r="P2081" s="91">
        <v>0</v>
      </c>
      <c r="Q2081" s="90"/>
      <c r="R2081" s="91">
        <v>63</v>
      </c>
      <c r="S2081" s="91">
        <v>12</v>
      </c>
      <c r="T2081" s="90">
        <v>0</v>
      </c>
      <c r="U2081" s="91">
        <v>137</v>
      </c>
      <c r="V2081" s="91">
        <v>12</v>
      </c>
    </row>
    <row r="2082" spans="1:22">
      <c r="A2082" s="92" t="s">
        <v>1003</v>
      </c>
      <c r="B2082" s="16" t="str">
        <f>VLOOKUP(A2082,'Planning Periods'!$E$2:$N$540,10,FALSE)</f>
        <v>01/31/2023 - 01/31/2031</v>
      </c>
      <c r="C2082" s="91">
        <v>2017</v>
      </c>
      <c r="D2082" s="91" t="str">
        <f t="shared" si="30"/>
        <v>Sonoma 2017</v>
      </c>
      <c r="E2082" s="91">
        <v>24</v>
      </c>
      <c r="F2082" s="363">
        <v>0</v>
      </c>
      <c r="G2082" s="91">
        <v>0</v>
      </c>
      <c r="H2082" s="91">
        <v>0</v>
      </c>
      <c r="I2082" s="90"/>
      <c r="J2082" s="91">
        <v>23</v>
      </c>
      <c r="K2082" s="363">
        <v>0</v>
      </c>
      <c r="L2082" s="91">
        <v>0</v>
      </c>
      <c r="M2082" s="91">
        <v>0</v>
      </c>
      <c r="N2082" s="90"/>
      <c r="O2082" s="91">
        <v>27</v>
      </c>
      <c r="P2082" s="91">
        <v>1</v>
      </c>
      <c r="Q2082" s="90"/>
      <c r="R2082" s="91">
        <v>63</v>
      </c>
      <c r="S2082" s="91">
        <v>9</v>
      </c>
      <c r="T2082" s="90">
        <v>0</v>
      </c>
      <c r="U2082" s="91">
        <v>137</v>
      </c>
      <c r="V2082" s="91">
        <v>10</v>
      </c>
    </row>
    <row r="2083" spans="1:22">
      <c r="A2083" s="92" t="s">
        <v>1005</v>
      </c>
      <c r="B2083" s="16" t="str">
        <f>VLOOKUP(A2083,'Planning Periods'!$E$2:$N$540,10,FALSE)</f>
        <v>01/31/2023 - 01/31/2031</v>
      </c>
      <c r="C2083" s="91">
        <v>2014</v>
      </c>
      <c r="D2083" s="91" t="str">
        <f t="shared" si="30"/>
        <v>Sonoma County - Unincorporated 2014</v>
      </c>
      <c r="E2083" s="91">
        <v>126</v>
      </c>
      <c r="F2083" s="363">
        <v>1</v>
      </c>
      <c r="G2083" s="91">
        <v>1</v>
      </c>
      <c r="H2083" s="91">
        <v>0</v>
      </c>
      <c r="I2083" s="90"/>
      <c r="J2083" s="91">
        <v>37</v>
      </c>
      <c r="K2083" s="363">
        <v>7</v>
      </c>
      <c r="L2083" s="91">
        <v>7</v>
      </c>
      <c r="M2083" s="91">
        <v>0</v>
      </c>
      <c r="N2083" s="90"/>
      <c r="O2083" s="91">
        <v>160</v>
      </c>
      <c r="P2083" s="91">
        <v>32</v>
      </c>
      <c r="Q2083" s="90"/>
      <c r="R2083" s="91">
        <v>192</v>
      </c>
      <c r="S2083" s="91">
        <v>51</v>
      </c>
      <c r="T2083" s="90">
        <v>0</v>
      </c>
      <c r="U2083" s="91">
        <v>515</v>
      </c>
      <c r="V2083" s="91">
        <v>91</v>
      </c>
    </row>
    <row r="2084" spans="1:22">
      <c r="A2084" s="92" t="s">
        <v>1005</v>
      </c>
      <c r="B2084" s="16" t="str">
        <f>VLOOKUP(A2084,'Planning Periods'!$E$2:$N$540,10,FALSE)</f>
        <v>01/31/2023 - 01/31/2031</v>
      </c>
      <c r="C2084" s="91">
        <v>2015</v>
      </c>
      <c r="D2084" s="91" t="str">
        <f t="shared" si="30"/>
        <v>Sonoma County - Unincorporated 2015</v>
      </c>
      <c r="E2084" s="91">
        <v>126</v>
      </c>
      <c r="F2084" s="363">
        <v>24</v>
      </c>
      <c r="G2084" s="91">
        <v>24</v>
      </c>
      <c r="H2084" s="91">
        <v>0</v>
      </c>
      <c r="I2084" s="90"/>
      <c r="J2084" s="91">
        <v>37</v>
      </c>
      <c r="K2084" s="363">
        <v>46</v>
      </c>
      <c r="L2084" s="91">
        <v>46</v>
      </c>
      <c r="M2084" s="91">
        <v>0</v>
      </c>
      <c r="N2084" s="90"/>
      <c r="O2084" s="91">
        <v>160</v>
      </c>
      <c r="P2084" s="91">
        <v>44</v>
      </c>
      <c r="Q2084" s="90"/>
      <c r="R2084" s="91">
        <v>192</v>
      </c>
      <c r="S2084" s="91">
        <v>79</v>
      </c>
      <c r="T2084" s="90">
        <v>0</v>
      </c>
      <c r="U2084" s="91">
        <v>515</v>
      </c>
      <c r="V2084" s="91">
        <v>193</v>
      </c>
    </row>
    <row r="2085" spans="1:22">
      <c r="A2085" s="92" t="s">
        <v>1005</v>
      </c>
      <c r="B2085" s="16" t="str">
        <f>VLOOKUP(A2085,'Planning Periods'!$E$2:$N$540,10,FALSE)</f>
        <v>01/31/2023 - 01/31/2031</v>
      </c>
      <c r="C2085" s="91">
        <v>2016</v>
      </c>
      <c r="D2085" s="91" t="str">
        <f t="shared" si="30"/>
        <v>Sonoma County - Unincorporated 2016</v>
      </c>
      <c r="E2085" s="91">
        <v>126</v>
      </c>
      <c r="F2085" s="363">
        <v>78</v>
      </c>
      <c r="G2085" s="91">
        <v>78</v>
      </c>
      <c r="H2085" s="91">
        <v>0</v>
      </c>
      <c r="I2085" s="90"/>
      <c r="J2085" s="91">
        <v>37</v>
      </c>
      <c r="K2085" s="363">
        <v>18</v>
      </c>
      <c r="L2085" s="91">
        <v>17</v>
      </c>
      <c r="M2085" s="91">
        <v>1</v>
      </c>
      <c r="N2085" s="90"/>
      <c r="O2085" s="91">
        <v>160</v>
      </c>
      <c r="P2085" s="91">
        <v>55</v>
      </c>
      <c r="Q2085" s="90"/>
      <c r="R2085" s="91">
        <v>192</v>
      </c>
      <c r="S2085" s="91">
        <v>154</v>
      </c>
      <c r="T2085" s="90">
        <v>1</v>
      </c>
      <c r="U2085" s="91">
        <v>515</v>
      </c>
      <c r="V2085" s="91">
        <v>305</v>
      </c>
    </row>
    <row r="2086" spans="1:22">
      <c r="A2086" s="92" t="s">
        <v>1005</v>
      </c>
      <c r="B2086" s="16" t="str">
        <f>VLOOKUP(A2086,'Planning Periods'!$E$2:$N$540,10,FALSE)</f>
        <v>01/31/2023 - 01/31/2031</v>
      </c>
      <c r="C2086" s="91">
        <v>2017</v>
      </c>
      <c r="D2086" s="91" t="str">
        <f t="shared" si="30"/>
        <v>Sonoma County - Unincorporated 2017</v>
      </c>
      <c r="E2086" s="91">
        <v>126</v>
      </c>
      <c r="F2086" s="363">
        <v>0</v>
      </c>
      <c r="G2086" s="91">
        <v>0</v>
      </c>
      <c r="H2086" s="91">
        <v>0</v>
      </c>
      <c r="I2086" s="90"/>
      <c r="J2086" s="91">
        <v>37</v>
      </c>
      <c r="K2086" s="363">
        <v>10</v>
      </c>
      <c r="L2086" s="91">
        <v>10</v>
      </c>
      <c r="M2086" s="91">
        <v>0</v>
      </c>
      <c r="N2086" s="90"/>
      <c r="O2086" s="91">
        <v>160</v>
      </c>
      <c r="P2086" s="91">
        <v>57</v>
      </c>
      <c r="Q2086" s="90"/>
      <c r="R2086" s="91">
        <v>192</v>
      </c>
      <c r="S2086" s="91">
        <v>168</v>
      </c>
      <c r="T2086" s="90">
        <v>0</v>
      </c>
      <c r="U2086" s="91">
        <v>515</v>
      </c>
      <c r="V2086" s="91">
        <v>235</v>
      </c>
    </row>
    <row r="2087" spans="1:22">
      <c r="A2087" s="92" t="s">
        <v>1054</v>
      </c>
      <c r="B2087" s="16" t="str">
        <f>VLOOKUP(A2087,'Planning Periods'!$E$2:$N$540,10,FALSE)</f>
        <v>08/31/2019 - 08/31/2024</v>
      </c>
      <c r="C2087" s="91">
        <v>2014</v>
      </c>
      <c r="D2087" s="91" t="str">
        <f t="shared" si="30"/>
        <v>Sonora 2014</v>
      </c>
      <c r="E2087" s="91">
        <v>23</v>
      </c>
      <c r="F2087" s="363">
        <v>0</v>
      </c>
      <c r="G2087" s="91">
        <v>0</v>
      </c>
      <c r="H2087" s="91">
        <v>0</v>
      </c>
      <c r="I2087" s="90"/>
      <c r="J2087" s="91">
        <v>16</v>
      </c>
      <c r="K2087" s="363">
        <v>1</v>
      </c>
      <c r="L2087" s="91">
        <v>0</v>
      </c>
      <c r="M2087" s="91">
        <v>1</v>
      </c>
      <c r="N2087" s="90"/>
      <c r="O2087" s="91">
        <v>19</v>
      </c>
      <c r="P2087" s="91">
        <v>2</v>
      </c>
      <c r="Q2087" s="90"/>
      <c r="R2087" s="91">
        <v>42</v>
      </c>
      <c r="S2087" s="91">
        <v>0</v>
      </c>
      <c r="T2087" s="90">
        <v>1</v>
      </c>
      <c r="U2087" s="91">
        <v>100</v>
      </c>
      <c r="V2087" s="91">
        <v>3</v>
      </c>
    </row>
    <row r="2088" spans="1:22">
      <c r="A2088" s="92" t="s">
        <v>1054</v>
      </c>
      <c r="B2088" s="16" t="str">
        <f>VLOOKUP(A2088,'Planning Periods'!$E$2:$N$540,10,FALSE)</f>
        <v>08/31/2019 - 08/31/2024</v>
      </c>
      <c r="C2088" s="91">
        <v>2015</v>
      </c>
      <c r="D2088" s="91" t="str">
        <f t="shared" si="30"/>
        <v>Sonora 2015</v>
      </c>
      <c r="E2088" s="91">
        <v>23</v>
      </c>
      <c r="F2088" s="363">
        <v>0</v>
      </c>
      <c r="G2088" s="91">
        <v>0</v>
      </c>
      <c r="H2088" s="91">
        <v>0</v>
      </c>
      <c r="I2088" s="90"/>
      <c r="J2088" s="91">
        <v>16</v>
      </c>
      <c r="K2088" s="363">
        <v>1</v>
      </c>
      <c r="L2088" s="91">
        <v>0</v>
      </c>
      <c r="M2088" s="91">
        <v>1</v>
      </c>
      <c r="N2088" s="90"/>
      <c r="O2088" s="91">
        <v>19</v>
      </c>
      <c r="P2088" s="91">
        <v>2</v>
      </c>
      <c r="Q2088" s="90"/>
      <c r="R2088" s="91">
        <v>42</v>
      </c>
      <c r="S2088" s="91">
        <v>0</v>
      </c>
      <c r="T2088" s="90">
        <v>1</v>
      </c>
      <c r="U2088" s="91">
        <v>100</v>
      </c>
      <c r="V2088" s="91">
        <v>3</v>
      </c>
    </row>
    <row r="2089" spans="1:22">
      <c r="A2089" s="92" t="s">
        <v>1054</v>
      </c>
      <c r="B2089" s="16" t="str">
        <f>VLOOKUP(A2089,'Planning Periods'!$E$2:$N$540,10,FALSE)</f>
        <v>08/31/2019 - 08/31/2024</v>
      </c>
      <c r="C2089" s="91">
        <v>2016</v>
      </c>
      <c r="D2089" s="91" t="str">
        <f t="shared" si="30"/>
        <v>Sonora 2016</v>
      </c>
      <c r="E2089" s="91">
        <v>23</v>
      </c>
      <c r="F2089" s="363">
        <v>0</v>
      </c>
      <c r="G2089" s="91">
        <v>0</v>
      </c>
      <c r="H2089" s="91">
        <v>0</v>
      </c>
      <c r="I2089" s="90"/>
      <c r="J2089" s="91">
        <v>16</v>
      </c>
      <c r="K2089" s="363">
        <v>8</v>
      </c>
      <c r="L2089" s="91">
        <v>8</v>
      </c>
      <c r="M2089" s="91">
        <v>0</v>
      </c>
      <c r="N2089" s="90"/>
      <c r="O2089" s="91">
        <v>19</v>
      </c>
      <c r="P2089" s="91">
        <v>2</v>
      </c>
      <c r="Q2089" s="90"/>
      <c r="R2089" s="91">
        <v>42</v>
      </c>
      <c r="S2089" s="91">
        <v>4</v>
      </c>
      <c r="T2089" s="90">
        <v>0</v>
      </c>
      <c r="U2089" s="91">
        <v>100</v>
      </c>
      <c r="V2089" s="91">
        <v>14</v>
      </c>
    </row>
    <row r="2090" spans="1:22">
      <c r="A2090" s="92" t="s">
        <v>1054</v>
      </c>
      <c r="B2090" s="16" t="str">
        <f>VLOOKUP(A2090,'Planning Periods'!$E$2:$N$540,10,FALSE)</f>
        <v>08/31/2019 - 08/31/2024</v>
      </c>
      <c r="C2090" s="91">
        <v>2017</v>
      </c>
      <c r="D2090" s="91" t="str">
        <f t="shared" si="30"/>
        <v>Sonora 2017</v>
      </c>
      <c r="E2090" s="91">
        <v>23</v>
      </c>
      <c r="F2090" s="363">
        <v>0</v>
      </c>
      <c r="G2090" s="91">
        <v>0</v>
      </c>
      <c r="H2090" s="91">
        <v>0</v>
      </c>
      <c r="I2090" s="90"/>
      <c r="J2090" s="91">
        <v>16</v>
      </c>
      <c r="K2090" s="363">
        <v>0</v>
      </c>
      <c r="L2090" s="91">
        <v>0</v>
      </c>
      <c r="M2090" s="91">
        <v>0</v>
      </c>
      <c r="N2090" s="90"/>
      <c r="O2090" s="91">
        <v>19</v>
      </c>
      <c r="P2090" s="91">
        <v>1</v>
      </c>
      <c r="Q2090" s="90"/>
      <c r="R2090" s="91">
        <v>42</v>
      </c>
      <c r="S2090" s="91">
        <v>0</v>
      </c>
      <c r="T2090" s="90">
        <v>0</v>
      </c>
      <c r="U2090" s="91">
        <v>100</v>
      </c>
      <c r="V2090" s="91">
        <v>1</v>
      </c>
    </row>
    <row r="2091" spans="1:22">
      <c r="A2091" t="s">
        <v>1007</v>
      </c>
      <c r="B2091" s="16"/>
      <c r="C2091" s="91">
        <v>2013</v>
      </c>
      <c r="D2091" s="91" t="str">
        <f t="shared" si="30"/>
        <v>South El Monte 2013</v>
      </c>
      <c r="E2091" s="91">
        <v>43</v>
      </c>
      <c r="F2091" s="363">
        <v>0</v>
      </c>
      <c r="G2091" s="91">
        <v>0</v>
      </c>
      <c r="H2091" s="91">
        <v>0</v>
      </c>
      <c r="I2091" s="90"/>
      <c r="J2091" s="91">
        <v>25</v>
      </c>
      <c r="K2091" s="363">
        <v>1</v>
      </c>
      <c r="L2091" s="91">
        <v>0</v>
      </c>
      <c r="M2091" s="91">
        <v>1</v>
      </c>
      <c r="N2091" s="90"/>
      <c r="O2091" s="91">
        <v>28</v>
      </c>
      <c r="P2091" s="91">
        <v>1</v>
      </c>
      <c r="Q2091" s="90"/>
      <c r="R2091" s="91">
        <v>76</v>
      </c>
      <c r="S2091" s="91">
        <v>0</v>
      </c>
      <c r="T2091" s="90">
        <v>1</v>
      </c>
      <c r="U2091" s="91">
        <v>172</v>
      </c>
      <c r="V2091" s="91">
        <v>2</v>
      </c>
    </row>
    <row r="2092" spans="1:22">
      <c r="A2092" t="s">
        <v>1007</v>
      </c>
      <c r="B2092" s="16" t="str">
        <f>VLOOKUP(A2092,'Planning Periods'!$E$2:$N$540,10,FALSE)</f>
        <v>10/15/2021 - 10/15/2029</v>
      </c>
      <c r="C2092" s="91">
        <v>2014</v>
      </c>
      <c r="D2092" s="91" t="str">
        <f t="shared" si="30"/>
        <v>South El Monte 2014</v>
      </c>
      <c r="E2092" s="363">
        <v>43</v>
      </c>
      <c r="F2092" s="363">
        <v>0</v>
      </c>
      <c r="G2092" s="363">
        <v>0</v>
      </c>
      <c r="H2092" s="363">
        <v>0</v>
      </c>
      <c r="I2092" s="363">
        <v>0</v>
      </c>
      <c r="J2092" s="363">
        <v>25</v>
      </c>
      <c r="K2092" s="363">
        <v>4</v>
      </c>
      <c r="L2092" s="363">
        <v>0</v>
      </c>
      <c r="M2092" s="363">
        <v>4</v>
      </c>
      <c r="N2092" s="363">
        <v>0</v>
      </c>
      <c r="O2092" s="363">
        <v>28</v>
      </c>
      <c r="P2092" s="363">
        <v>0</v>
      </c>
      <c r="Q2092" s="363"/>
      <c r="R2092" s="363">
        <v>76</v>
      </c>
      <c r="S2092" s="363">
        <v>76</v>
      </c>
      <c r="T2092" s="363">
        <v>4</v>
      </c>
      <c r="U2092" s="363">
        <v>172</v>
      </c>
      <c r="V2092" s="363">
        <v>80</v>
      </c>
    </row>
    <row r="2093" spans="1:22">
      <c r="A2093" t="s">
        <v>1007</v>
      </c>
      <c r="B2093" s="16" t="str">
        <f>VLOOKUP(A2093,'Planning Periods'!$E$2:$N$540,10,FALSE)</f>
        <v>10/15/2021 - 10/15/2029</v>
      </c>
      <c r="C2093" s="91">
        <v>2015</v>
      </c>
      <c r="D2093" s="91" t="str">
        <f t="shared" si="30"/>
        <v>South El Monte 2015</v>
      </c>
      <c r="E2093">
        <v>43</v>
      </c>
      <c r="F2093">
        <v>0</v>
      </c>
      <c r="G2093">
        <v>0</v>
      </c>
      <c r="H2093">
        <v>0</v>
      </c>
      <c r="J2093">
        <v>25</v>
      </c>
      <c r="K2093">
        <v>2</v>
      </c>
      <c r="L2093">
        <v>0</v>
      </c>
      <c r="M2093">
        <v>2</v>
      </c>
      <c r="O2093">
        <v>28</v>
      </c>
      <c r="P2093">
        <v>0</v>
      </c>
      <c r="R2093">
        <v>76</v>
      </c>
      <c r="S2093">
        <v>33</v>
      </c>
      <c r="T2093">
        <v>2</v>
      </c>
      <c r="U2093">
        <v>172</v>
      </c>
      <c r="V2093">
        <v>35</v>
      </c>
    </row>
    <row r="2094" spans="1:22">
      <c r="A2094" t="s">
        <v>1007</v>
      </c>
      <c r="B2094" s="16" t="str">
        <f>VLOOKUP(A2094,'Planning Periods'!$E$2:$N$540,10,FALSE)</f>
        <v>10/15/2021 - 10/15/2029</v>
      </c>
      <c r="C2094" s="91">
        <v>2016</v>
      </c>
      <c r="D2094" s="91" t="str">
        <f t="shared" si="30"/>
        <v>South El Monte 2016</v>
      </c>
      <c r="E2094">
        <v>43</v>
      </c>
      <c r="F2094">
        <v>0</v>
      </c>
      <c r="G2094">
        <v>0</v>
      </c>
      <c r="H2094">
        <v>0</v>
      </c>
      <c r="J2094">
        <v>25</v>
      </c>
      <c r="K2094">
        <v>6</v>
      </c>
      <c r="L2094">
        <v>0</v>
      </c>
      <c r="M2094">
        <v>6</v>
      </c>
      <c r="O2094">
        <v>28</v>
      </c>
      <c r="P2094">
        <v>0</v>
      </c>
      <c r="R2094">
        <v>76</v>
      </c>
      <c r="S2094">
        <v>25</v>
      </c>
      <c r="T2094">
        <v>6</v>
      </c>
      <c r="U2094">
        <v>172</v>
      </c>
      <c r="V2094">
        <v>31</v>
      </c>
    </row>
    <row r="2095" spans="1:22">
      <c r="A2095" t="s">
        <v>1007</v>
      </c>
      <c r="B2095" s="16" t="str">
        <f>VLOOKUP(A2095,'Planning Periods'!$E$2:$N$540,10,FALSE)</f>
        <v>10/15/2021 - 10/15/2029</v>
      </c>
      <c r="C2095" s="91">
        <v>2017</v>
      </c>
      <c r="D2095" s="91" t="str">
        <f t="shared" si="30"/>
        <v>South El Monte 2017</v>
      </c>
      <c r="E2095" t="s">
        <v>1307</v>
      </c>
      <c r="F2095" t="s">
        <v>1307</v>
      </c>
      <c r="G2095" t="s">
        <v>1307</v>
      </c>
      <c r="H2095" t="s">
        <v>1307</v>
      </c>
      <c r="J2095" t="s">
        <v>1307</v>
      </c>
      <c r="K2095" t="s">
        <v>1307</v>
      </c>
      <c r="L2095" t="s">
        <v>1307</v>
      </c>
      <c r="M2095" t="s">
        <v>1307</v>
      </c>
      <c r="O2095" t="s">
        <v>1307</v>
      </c>
      <c r="P2095" t="s">
        <v>1307</v>
      </c>
      <c r="R2095" t="s">
        <v>1307</v>
      </c>
      <c r="S2095" t="s">
        <v>1307</v>
      </c>
      <c r="T2095" t="s">
        <v>1307</v>
      </c>
      <c r="U2095" t="s">
        <v>1307</v>
      </c>
      <c r="V2095" t="s">
        <v>1307</v>
      </c>
    </row>
    <row r="2096" spans="1:22">
      <c r="A2096" s="92" t="s">
        <v>920</v>
      </c>
      <c r="B2096" s="16"/>
      <c r="C2096" s="91">
        <v>2013</v>
      </c>
      <c r="D2096" s="91" t="str">
        <f>CONCATENATE(A2096," ",C2096)</f>
        <v>South Gate 2013</v>
      </c>
      <c r="E2096" t="s">
        <v>1307</v>
      </c>
      <c r="F2096" t="s">
        <v>1307</v>
      </c>
      <c r="G2096" t="s">
        <v>1307</v>
      </c>
      <c r="H2096" t="s">
        <v>1307</v>
      </c>
      <c r="J2096" t="s">
        <v>1307</v>
      </c>
      <c r="K2096" t="s">
        <v>1307</v>
      </c>
      <c r="L2096" t="s">
        <v>1307</v>
      </c>
      <c r="M2096" t="s">
        <v>1307</v>
      </c>
      <c r="O2096" t="s">
        <v>1307</v>
      </c>
      <c r="P2096" t="s">
        <v>1307</v>
      </c>
      <c r="R2096" t="s">
        <v>1307</v>
      </c>
      <c r="S2096" t="s">
        <v>1307</v>
      </c>
      <c r="T2096" t="s">
        <v>1307</v>
      </c>
      <c r="U2096" t="s">
        <v>1307</v>
      </c>
      <c r="V2096" t="s">
        <v>1307</v>
      </c>
    </row>
    <row r="2097" spans="1:22">
      <c r="A2097" s="92" t="s">
        <v>920</v>
      </c>
      <c r="B2097" s="16" t="str">
        <f>VLOOKUP(A2097,'Planning Periods'!$E$2:$N$540,10,FALSE)</f>
        <v>10/15/2021 - 10/15/2029</v>
      </c>
      <c r="C2097" s="91">
        <v>2014</v>
      </c>
      <c r="D2097" s="91" t="str">
        <f>CONCATENATE(A2097," ",C2097)</f>
        <v>South Gate 2014</v>
      </c>
      <c r="E2097" s="91">
        <v>314</v>
      </c>
      <c r="F2097" s="363">
        <v>22</v>
      </c>
      <c r="G2097" s="91">
        <v>22</v>
      </c>
      <c r="H2097" s="91">
        <v>0</v>
      </c>
      <c r="I2097" s="90"/>
      <c r="J2097" s="91">
        <v>185</v>
      </c>
      <c r="K2097" s="363">
        <v>192</v>
      </c>
      <c r="L2097" s="91">
        <v>192</v>
      </c>
      <c r="M2097" s="91">
        <v>0</v>
      </c>
      <c r="N2097" s="90"/>
      <c r="O2097" s="91">
        <v>205</v>
      </c>
      <c r="P2097" s="91">
        <v>15</v>
      </c>
      <c r="Q2097" s="90"/>
      <c r="R2097" s="91">
        <v>558</v>
      </c>
      <c r="S2097" s="91">
        <v>6</v>
      </c>
      <c r="T2097" s="90">
        <v>0</v>
      </c>
      <c r="U2097" s="91">
        <v>1262</v>
      </c>
      <c r="V2097" s="91">
        <v>235</v>
      </c>
    </row>
    <row r="2098" spans="1:22">
      <c r="A2098" s="92" t="s">
        <v>920</v>
      </c>
      <c r="B2098" s="16" t="str">
        <f>VLOOKUP(A2098,'Planning Periods'!$E$2:$N$540,10,FALSE)</f>
        <v>10/15/2021 - 10/15/2029</v>
      </c>
      <c r="C2098" s="91">
        <v>2015</v>
      </c>
      <c r="D2098" s="91" t="str">
        <f t="shared" ref="D2098:D2162" si="31">CONCATENATE(A2098," ",C2098)</f>
        <v>South Gate 2015</v>
      </c>
      <c r="E2098" s="91">
        <v>314</v>
      </c>
      <c r="F2098" s="363">
        <v>0</v>
      </c>
      <c r="G2098" s="91">
        <v>0</v>
      </c>
      <c r="H2098" s="91">
        <v>0</v>
      </c>
      <c r="I2098" s="90"/>
      <c r="J2098" s="91">
        <v>185</v>
      </c>
      <c r="K2098" s="363">
        <v>0</v>
      </c>
      <c r="L2098" s="91">
        <v>0</v>
      </c>
      <c r="M2098" s="91">
        <v>0</v>
      </c>
      <c r="N2098" s="90"/>
      <c r="O2098" s="91">
        <v>205</v>
      </c>
      <c r="P2098" s="91">
        <v>12</v>
      </c>
      <c r="Q2098" s="90"/>
      <c r="R2098" s="91">
        <v>558</v>
      </c>
      <c r="S2098" s="91">
        <v>3</v>
      </c>
      <c r="T2098" s="90">
        <v>0</v>
      </c>
      <c r="U2098" s="91">
        <v>1262</v>
      </c>
      <c r="V2098" s="91">
        <v>15</v>
      </c>
    </row>
    <row r="2099" spans="1:22">
      <c r="A2099" s="92" t="s">
        <v>920</v>
      </c>
      <c r="B2099" s="16" t="str">
        <f>VLOOKUP(A2099,'Planning Periods'!$E$2:$N$540,10,FALSE)</f>
        <v>10/15/2021 - 10/15/2029</v>
      </c>
      <c r="C2099" s="91">
        <v>2016</v>
      </c>
      <c r="D2099" s="91" t="str">
        <f t="shared" si="31"/>
        <v>South Gate 2016</v>
      </c>
      <c r="E2099" s="91">
        <v>314</v>
      </c>
      <c r="F2099" s="363">
        <v>0</v>
      </c>
      <c r="G2099" s="91">
        <v>0</v>
      </c>
      <c r="H2099" s="91">
        <v>0</v>
      </c>
      <c r="I2099" s="90"/>
      <c r="J2099" s="91">
        <v>185</v>
      </c>
      <c r="K2099" s="363">
        <v>0</v>
      </c>
      <c r="L2099" s="91">
        <v>0</v>
      </c>
      <c r="M2099" s="91">
        <v>0</v>
      </c>
      <c r="N2099" s="90"/>
      <c r="O2099" s="91">
        <v>205</v>
      </c>
      <c r="P2099" s="91">
        <v>15</v>
      </c>
      <c r="Q2099" s="90"/>
      <c r="R2099" s="91">
        <v>558</v>
      </c>
      <c r="S2099" s="91">
        <v>4</v>
      </c>
      <c r="T2099" s="90">
        <v>0</v>
      </c>
      <c r="U2099" s="91">
        <v>1262</v>
      </c>
      <c r="V2099" s="91">
        <v>19</v>
      </c>
    </row>
    <row r="2100" spans="1:22">
      <c r="A2100" s="92" t="s">
        <v>920</v>
      </c>
      <c r="B2100" s="16" t="str">
        <f>VLOOKUP(A2100,'Planning Periods'!$E$2:$N$540,10,FALSE)</f>
        <v>10/15/2021 - 10/15/2029</v>
      </c>
      <c r="C2100" s="91">
        <v>2017</v>
      </c>
      <c r="D2100" s="91" t="str">
        <f t="shared" si="31"/>
        <v>South Gate 2017</v>
      </c>
      <c r="E2100" s="91">
        <v>314</v>
      </c>
      <c r="F2100" s="363">
        <v>0</v>
      </c>
      <c r="G2100" s="91">
        <v>0</v>
      </c>
      <c r="H2100" s="91">
        <v>0</v>
      </c>
      <c r="I2100" s="90"/>
      <c r="J2100" s="91">
        <v>185</v>
      </c>
      <c r="K2100" s="363">
        <v>0</v>
      </c>
      <c r="L2100" s="91">
        <v>0</v>
      </c>
      <c r="M2100" s="91">
        <v>0</v>
      </c>
      <c r="N2100" s="90"/>
      <c r="O2100" s="91">
        <v>205</v>
      </c>
      <c r="P2100" s="91">
        <v>14</v>
      </c>
      <c r="Q2100" s="90"/>
      <c r="R2100" s="91">
        <v>558</v>
      </c>
      <c r="S2100" s="91">
        <v>4</v>
      </c>
      <c r="T2100" s="90">
        <v>0</v>
      </c>
      <c r="U2100" s="91">
        <v>1262</v>
      </c>
      <c r="V2100" s="91">
        <v>18</v>
      </c>
    </row>
    <row r="2101" spans="1:22">
      <c r="A2101" s="92" t="s">
        <v>824</v>
      </c>
      <c r="B2101" s="16" t="str">
        <f>VLOOKUP(A2101,'Planning Periods'!$E$2:$N$540,10,FALSE)</f>
        <v>06/30/2022 - 06/30/2027</v>
      </c>
      <c r="C2101" s="91">
        <v>2013</v>
      </c>
      <c r="D2101" s="91" t="str">
        <f t="shared" si="31"/>
        <v>South Lake Tahoe 2013</v>
      </c>
      <c r="E2101" s="91" t="s">
        <v>1307</v>
      </c>
      <c r="F2101" s="363" t="s">
        <v>1307</v>
      </c>
      <c r="G2101" s="91" t="s">
        <v>1307</v>
      </c>
      <c r="H2101" s="91" t="s">
        <v>1307</v>
      </c>
      <c r="I2101" s="90"/>
      <c r="J2101" s="91" t="s">
        <v>1307</v>
      </c>
      <c r="K2101" s="363" t="s">
        <v>1307</v>
      </c>
      <c r="L2101" s="91" t="s">
        <v>1307</v>
      </c>
      <c r="M2101" s="91" t="s">
        <v>1307</v>
      </c>
      <c r="N2101" s="90"/>
      <c r="O2101" s="91" t="s">
        <v>1307</v>
      </c>
      <c r="P2101" s="91" t="s">
        <v>1307</v>
      </c>
      <c r="Q2101" s="90"/>
      <c r="R2101" s="91" t="s">
        <v>1307</v>
      </c>
      <c r="S2101" s="91" t="s">
        <v>1307</v>
      </c>
      <c r="T2101" s="90" t="s">
        <v>1307</v>
      </c>
      <c r="U2101" s="91" t="s">
        <v>1307</v>
      </c>
      <c r="V2101" s="91" t="s">
        <v>1307</v>
      </c>
    </row>
    <row r="2102" spans="1:22">
      <c r="A2102" s="92" t="s">
        <v>824</v>
      </c>
      <c r="B2102" s="16" t="str">
        <f>VLOOKUP(A2102,'Planning Periods'!$E$2:$N$540,10,FALSE)</f>
        <v>06/30/2022 - 06/30/2027</v>
      </c>
      <c r="C2102" s="91">
        <v>2014</v>
      </c>
      <c r="D2102" s="91" t="str">
        <f t="shared" si="31"/>
        <v>South Lake Tahoe 2014</v>
      </c>
      <c r="E2102" s="91" t="s">
        <v>1307</v>
      </c>
      <c r="F2102" s="363" t="s">
        <v>1307</v>
      </c>
      <c r="G2102" s="91" t="s">
        <v>1307</v>
      </c>
      <c r="H2102" s="91" t="s">
        <v>1307</v>
      </c>
      <c r="I2102" s="90"/>
      <c r="J2102" s="91" t="s">
        <v>1307</v>
      </c>
      <c r="K2102" s="363" t="s">
        <v>1307</v>
      </c>
      <c r="L2102" s="91" t="s">
        <v>1307</v>
      </c>
      <c r="M2102" s="91" t="s">
        <v>1307</v>
      </c>
      <c r="N2102" s="90"/>
      <c r="O2102" s="91" t="s">
        <v>1307</v>
      </c>
      <c r="P2102" s="91" t="s">
        <v>1307</v>
      </c>
      <c r="Q2102" s="90"/>
      <c r="R2102" s="91" t="s">
        <v>1307</v>
      </c>
      <c r="S2102" s="91" t="s">
        <v>1307</v>
      </c>
      <c r="T2102" s="90" t="s">
        <v>1307</v>
      </c>
      <c r="U2102" s="91" t="s">
        <v>1307</v>
      </c>
      <c r="V2102" s="91" t="s">
        <v>1307</v>
      </c>
    </row>
    <row r="2103" spans="1:22">
      <c r="A2103" s="92" t="s">
        <v>824</v>
      </c>
      <c r="B2103" s="16" t="str">
        <f>VLOOKUP(A2103,'Planning Periods'!$E$2:$N$540,10,FALSE)</f>
        <v>06/30/2022 - 06/30/2027</v>
      </c>
      <c r="C2103" s="91">
        <v>2015</v>
      </c>
      <c r="D2103" s="91" t="str">
        <f t="shared" si="31"/>
        <v>South Lake Tahoe 2015</v>
      </c>
      <c r="E2103" s="91" t="s">
        <v>1307</v>
      </c>
      <c r="F2103" s="363" t="s">
        <v>1307</v>
      </c>
      <c r="G2103" s="91" t="s">
        <v>1307</v>
      </c>
      <c r="H2103" s="91" t="s">
        <v>1307</v>
      </c>
      <c r="I2103" s="90"/>
      <c r="J2103" s="91" t="s">
        <v>1307</v>
      </c>
      <c r="K2103" s="363" t="s">
        <v>1307</v>
      </c>
      <c r="L2103" s="91" t="s">
        <v>1307</v>
      </c>
      <c r="M2103" s="91" t="s">
        <v>1307</v>
      </c>
      <c r="N2103" s="90"/>
      <c r="O2103" s="91" t="s">
        <v>1307</v>
      </c>
      <c r="P2103" s="91" t="s">
        <v>1307</v>
      </c>
      <c r="Q2103" s="90"/>
      <c r="R2103" s="91" t="s">
        <v>1307</v>
      </c>
      <c r="S2103" s="91" t="s">
        <v>1307</v>
      </c>
      <c r="T2103" s="90" t="s">
        <v>1307</v>
      </c>
      <c r="U2103" s="91" t="s">
        <v>1307</v>
      </c>
      <c r="V2103" s="91" t="s">
        <v>1307</v>
      </c>
    </row>
    <row r="2104" spans="1:22">
      <c r="A2104" s="92" t="s">
        <v>824</v>
      </c>
      <c r="B2104" s="16" t="str">
        <f>VLOOKUP(A2104,'Planning Periods'!$E$2:$N$540,10,FALSE)</f>
        <v>06/30/2022 - 06/30/2027</v>
      </c>
      <c r="C2104" s="91">
        <v>2016</v>
      </c>
      <c r="D2104" s="91" t="str">
        <f t="shared" si="31"/>
        <v>South Lake Tahoe 2016</v>
      </c>
      <c r="E2104" s="91" t="s">
        <v>1307</v>
      </c>
      <c r="F2104" s="363" t="s">
        <v>1307</v>
      </c>
      <c r="G2104" s="91" t="s">
        <v>1307</v>
      </c>
      <c r="H2104" s="91" t="s">
        <v>1307</v>
      </c>
      <c r="I2104" s="90"/>
      <c r="J2104" s="91" t="s">
        <v>1307</v>
      </c>
      <c r="K2104" s="363" t="s">
        <v>1307</v>
      </c>
      <c r="L2104" s="91" t="s">
        <v>1307</v>
      </c>
      <c r="M2104" s="91" t="s">
        <v>1307</v>
      </c>
      <c r="N2104" s="90"/>
      <c r="O2104" s="91" t="s">
        <v>1307</v>
      </c>
      <c r="P2104" s="91" t="s">
        <v>1307</v>
      </c>
      <c r="Q2104" s="90"/>
      <c r="R2104" s="91" t="s">
        <v>1307</v>
      </c>
      <c r="S2104" s="91" t="s">
        <v>1307</v>
      </c>
      <c r="T2104" s="90" t="s">
        <v>1307</v>
      </c>
      <c r="U2104" s="91" t="s">
        <v>1307</v>
      </c>
      <c r="V2104" s="91" t="s">
        <v>1307</v>
      </c>
    </row>
    <row r="2105" spans="1:22">
      <c r="A2105" s="92" t="s">
        <v>824</v>
      </c>
      <c r="B2105" s="16" t="str">
        <f>VLOOKUP(A2105,'Planning Periods'!$E$2:$N$540,10,FALSE)</f>
        <v>06/30/2022 - 06/30/2027</v>
      </c>
      <c r="C2105" s="91">
        <v>2017</v>
      </c>
      <c r="D2105" s="91" t="str">
        <f t="shared" si="31"/>
        <v>South Lake Tahoe 2017</v>
      </c>
      <c r="E2105" s="91">
        <v>54</v>
      </c>
      <c r="F2105" s="363">
        <v>0</v>
      </c>
      <c r="G2105" s="91">
        <v>0</v>
      </c>
      <c r="H2105" s="91">
        <v>0</v>
      </c>
      <c r="I2105" s="90"/>
      <c r="J2105" s="91">
        <v>38</v>
      </c>
      <c r="K2105" s="363">
        <v>0</v>
      </c>
      <c r="L2105" s="91">
        <v>0</v>
      </c>
      <c r="M2105" s="91">
        <v>0</v>
      </c>
      <c r="N2105" s="90"/>
      <c r="O2105" s="91">
        <v>63</v>
      </c>
      <c r="P2105" s="91">
        <v>4</v>
      </c>
      <c r="Q2105" s="90"/>
      <c r="R2105" s="91">
        <v>181</v>
      </c>
      <c r="S2105" s="91">
        <v>35</v>
      </c>
      <c r="T2105" s="90">
        <v>0</v>
      </c>
      <c r="U2105" s="91">
        <v>336</v>
      </c>
      <c r="V2105" s="91">
        <v>39</v>
      </c>
    </row>
    <row r="2106" spans="1:22">
      <c r="A2106" s="92" t="s">
        <v>827</v>
      </c>
      <c r="B2106" s="16"/>
      <c r="C2106" s="91">
        <v>2013</v>
      </c>
      <c r="D2106" s="91" t="str">
        <f t="shared" si="31"/>
        <v>South Pasadena 2013</v>
      </c>
      <c r="E2106" s="91">
        <v>17</v>
      </c>
      <c r="F2106" s="363">
        <v>0</v>
      </c>
      <c r="G2106" s="91">
        <v>0</v>
      </c>
      <c r="H2106" s="91">
        <v>0</v>
      </c>
      <c r="I2106" s="90"/>
      <c r="J2106" s="91">
        <v>10</v>
      </c>
      <c r="K2106" s="363">
        <v>0</v>
      </c>
      <c r="L2106" s="91">
        <v>0</v>
      </c>
      <c r="M2106" s="91">
        <v>0</v>
      </c>
      <c r="N2106" s="90"/>
      <c r="O2106" s="91">
        <v>11</v>
      </c>
      <c r="P2106" s="91">
        <v>0</v>
      </c>
      <c r="Q2106" s="90"/>
      <c r="R2106" s="91">
        <v>25</v>
      </c>
      <c r="S2106" s="91">
        <v>6</v>
      </c>
      <c r="T2106" s="90">
        <v>0</v>
      </c>
      <c r="U2106" s="91">
        <v>63</v>
      </c>
      <c r="V2106" s="91">
        <v>6</v>
      </c>
    </row>
    <row r="2107" spans="1:22">
      <c r="A2107" s="92" t="s">
        <v>827</v>
      </c>
      <c r="B2107" s="16" t="str">
        <f>VLOOKUP(A2107,'Planning Periods'!$E$2:$N$540,10,FALSE)</f>
        <v>10/15/2021 - 10/15/2029</v>
      </c>
      <c r="C2107" s="91">
        <v>2014</v>
      </c>
      <c r="D2107" s="91" t="str">
        <f t="shared" si="31"/>
        <v>South Pasadena 2014</v>
      </c>
      <c r="E2107" s="91">
        <v>17</v>
      </c>
      <c r="F2107" s="363">
        <v>0</v>
      </c>
      <c r="G2107" s="91">
        <v>0</v>
      </c>
      <c r="H2107" s="91">
        <v>0</v>
      </c>
      <c r="I2107" s="90"/>
      <c r="J2107" s="91">
        <v>10</v>
      </c>
      <c r="K2107" s="363">
        <v>0</v>
      </c>
      <c r="L2107" s="91">
        <v>0</v>
      </c>
      <c r="M2107" s="91">
        <v>0</v>
      </c>
      <c r="N2107" s="90"/>
      <c r="O2107" s="91">
        <v>11</v>
      </c>
      <c r="P2107" s="91">
        <v>0</v>
      </c>
      <c r="Q2107" s="90"/>
      <c r="R2107" s="91">
        <v>25</v>
      </c>
      <c r="S2107" s="91">
        <v>40</v>
      </c>
      <c r="T2107" s="90">
        <v>0</v>
      </c>
      <c r="U2107" s="91">
        <v>63</v>
      </c>
      <c r="V2107" s="91">
        <v>40</v>
      </c>
    </row>
    <row r="2108" spans="1:22">
      <c r="A2108" s="92" t="s">
        <v>827</v>
      </c>
      <c r="B2108" s="16" t="str">
        <f>VLOOKUP(A2108,'Planning Periods'!$E$2:$N$540,10,FALSE)</f>
        <v>10/15/2021 - 10/15/2029</v>
      </c>
      <c r="C2108" s="91">
        <v>2015</v>
      </c>
      <c r="D2108" s="91" t="str">
        <f t="shared" si="31"/>
        <v>South Pasadena 2015</v>
      </c>
      <c r="E2108" s="91">
        <v>17</v>
      </c>
      <c r="F2108" s="363">
        <v>0</v>
      </c>
      <c r="G2108" s="91">
        <v>0</v>
      </c>
      <c r="H2108" s="91">
        <v>0</v>
      </c>
      <c r="I2108" s="90"/>
      <c r="J2108" s="91">
        <v>10</v>
      </c>
      <c r="K2108" s="363">
        <v>0</v>
      </c>
      <c r="L2108" s="91">
        <v>0</v>
      </c>
      <c r="M2108" s="91">
        <v>0</v>
      </c>
      <c r="N2108" s="90"/>
      <c r="O2108" s="91">
        <v>11</v>
      </c>
      <c r="P2108" s="91">
        <v>0</v>
      </c>
      <c r="Q2108" s="90"/>
      <c r="R2108" s="91">
        <v>25</v>
      </c>
      <c r="S2108" s="91">
        <v>6</v>
      </c>
      <c r="T2108" s="90">
        <v>0</v>
      </c>
      <c r="U2108" s="91">
        <v>63</v>
      </c>
      <c r="V2108" s="91">
        <v>6</v>
      </c>
    </row>
    <row r="2109" spans="1:22">
      <c r="A2109" s="92" t="s">
        <v>827</v>
      </c>
      <c r="B2109" s="16" t="str">
        <f>VLOOKUP(A2109,'Planning Periods'!$E$2:$N$540,10,FALSE)</f>
        <v>10/15/2021 - 10/15/2029</v>
      </c>
      <c r="C2109" s="91">
        <v>2016</v>
      </c>
      <c r="D2109" s="91" t="str">
        <f t="shared" si="31"/>
        <v>South Pasadena 2016</v>
      </c>
      <c r="E2109" s="91">
        <v>17</v>
      </c>
      <c r="F2109" s="363">
        <v>0</v>
      </c>
      <c r="G2109" s="91">
        <v>0</v>
      </c>
      <c r="H2109" s="91">
        <v>0</v>
      </c>
      <c r="I2109" s="90"/>
      <c r="J2109" s="91">
        <v>10</v>
      </c>
      <c r="K2109" s="363">
        <v>0</v>
      </c>
      <c r="L2109" s="91">
        <v>0</v>
      </c>
      <c r="M2109" s="91">
        <v>0</v>
      </c>
      <c r="N2109" s="90"/>
      <c r="O2109" s="91">
        <v>11</v>
      </c>
      <c r="P2109" s="91">
        <v>0</v>
      </c>
      <c r="Q2109" s="90"/>
      <c r="R2109" s="91">
        <v>25</v>
      </c>
      <c r="S2109" s="91">
        <v>11</v>
      </c>
      <c r="T2109" s="90">
        <v>0</v>
      </c>
      <c r="U2109" s="91">
        <v>63</v>
      </c>
      <c r="V2109" s="91">
        <v>11</v>
      </c>
    </row>
    <row r="2110" spans="1:22">
      <c r="A2110" s="92" t="s">
        <v>827</v>
      </c>
      <c r="B2110" s="16" t="str">
        <f>VLOOKUP(A2110,'Planning Periods'!$E$2:$N$540,10,FALSE)</f>
        <v>10/15/2021 - 10/15/2029</v>
      </c>
      <c r="C2110" s="91">
        <v>2017</v>
      </c>
      <c r="D2110" s="91" t="str">
        <f t="shared" si="31"/>
        <v>South Pasadena 2017</v>
      </c>
      <c r="E2110" s="91">
        <v>17</v>
      </c>
      <c r="F2110" s="363">
        <v>0</v>
      </c>
      <c r="G2110" s="91">
        <v>0</v>
      </c>
      <c r="H2110" s="91">
        <v>0</v>
      </c>
      <c r="I2110" s="90"/>
      <c r="J2110" s="91">
        <v>10</v>
      </c>
      <c r="K2110" s="363">
        <v>0</v>
      </c>
      <c r="L2110" s="91">
        <v>0</v>
      </c>
      <c r="M2110" s="91">
        <v>0</v>
      </c>
      <c r="N2110" s="90"/>
      <c r="O2110" s="91">
        <v>11</v>
      </c>
      <c r="P2110" s="91">
        <v>1</v>
      </c>
      <c r="Q2110" s="90"/>
      <c r="R2110" s="91">
        <v>25</v>
      </c>
      <c r="S2110" s="91">
        <v>18</v>
      </c>
      <c r="T2110" s="90">
        <v>0</v>
      </c>
      <c r="U2110" s="91">
        <v>63</v>
      </c>
      <c r="V2110" s="91">
        <v>19</v>
      </c>
    </row>
    <row r="2111" spans="1:22">
      <c r="A2111" s="92" t="s">
        <v>828</v>
      </c>
      <c r="B2111" s="16" t="str">
        <f>VLOOKUP(A2111,'Planning Periods'!$E$2:$N$540,10,FALSE)</f>
        <v>01/31/2023 - 01/31/2031</v>
      </c>
      <c r="C2111" s="91">
        <v>2014</v>
      </c>
      <c r="D2111" s="91" t="str">
        <f t="shared" si="31"/>
        <v>South San Francisco 2014</v>
      </c>
      <c r="E2111" s="91" t="s">
        <v>1307</v>
      </c>
      <c r="F2111" s="363" t="s">
        <v>1307</v>
      </c>
      <c r="G2111" s="91" t="s">
        <v>1307</v>
      </c>
      <c r="H2111" s="91" t="s">
        <v>1307</v>
      </c>
      <c r="I2111" s="90"/>
      <c r="J2111" s="91" t="s">
        <v>1307</v>
      </c>
      <c r="K2111" s="363" t="s">
        <v>1307</v>
      </c>
      <c r="L2111" s="91" t="s">
        <v>1307</v>
      </c>
      <c r="M2111" s="91" t="s">
        <v>1307</v>
      </c>
      <c r="N2111" s="90"/>
      <c r="O2111" s="91" t="s">
        <v>1307</v>
      </c>
      <c r="P2111" s="91" t="s">
        <v>1307</v>
      </c>
      <c r="Q2111" s="90"/>
      <c r="R2111" s="91" t="s">
        <v>1307</v>
      </c>
      <c r="S2111" s="91" t="s">
        <v>1307</v>
      </c>
      <c r="T2111" s="90" t="s">
        <v>1307</v>
      </c>
      <c r="U2111" s="91" t="s">
        <v>1307</v>
      </c>
      <c r="V2111" s="91" t="s">
        <v>1307</v>
      </c>
    </row>
    <row r="2112" spans="1:22">
      <c r="A2112" s="92" t="s">
        <v>828</v>
      </c>
      <c r="B2112" s="16" t="str">
        <f>VLOOKUP(A2112,'Planning Periods'!$E$2:$N$540,10,FALSE)</f>
        <v>01/31/2023 - 01/31/2031</v>
      </c>
      <c r="C2112" s="91">
        <v>2015</v>
      </c>
      <c r="D2112" s="91" t="str">
        <f t="shared" si="31"/>
        <v>South San Francisco 2015</v>
      </c>
      <c r="E2112" s="91">
        <v>565</v>
      </c>
      <c r="F2112" s="363">
        <v>0</v>
      </c>
      <c r="G2112" s="91">
        <v>0</v>
      </c>
      <c r="H2112" s="91">
        <v>0</v>
      </c>
      <c r="I2112" s="90"/>
      <c r="J2112" s="91">
        <v>281</v>
      </c>
      <c r="K2112" s="363">
        <v>3</v>
      </c>
      <c r="L2112" s="91">
        <v>3</v>
      </c>
      <c r="M2112" s="91">
        <v>0</v>
      </c>
      <c r="N2112" s="90"/>
      <c r="O2112" s="91">
        <v>313</v>
      </c>
      <c r="P2112" s="91">
        <v>10</v>
      </c>
      <c r="Q2112" s="90"/>
      <c r="R2112" s="91">
        <v>705</v>
      </c>
      <c r="S2112" s="91">
        <v>28</v>
      </c>
      <c r="T2112" s="90">
        <v>0</v>
      </c>
      <c r="U2112" s="91">
        <v>1864</v>
      </c>
      <c r="V2112" s="91">
        <v>41</v>
      </c>
    </row>
    <row r="2113" spans="1:22">
      <c r="A2113" s="92" t="s">
        <v>828</v>
      </c>
      <c r="B2113" s="16" t="str">
        <f>VLOOKUP(A2113,'Planning Periods'!$E$2:$N$540,10,FALSE)</f>
        <v>01/31/2023 - 01/31/2031</v>
      </c>
      <c r="C2113" s="91">
        <v>2016</v>
      </c>
      <c r="D2113" s="91" t="str">
        <f t="shared" si="31"/>
        <v>South San Francisco 2016</v>
      </c>
      <c r="E2113" s="91">
        <v>565</v>
      </c>
      <c r="F2113" s="363">
        <v>0</v>
      </c>
      <c r="G2113" s="91">
        <v>0</v>
      </c>
      <c r="H2113" s="91">
        <v>0</v>
      </c>
      <c r="I2113" s="90"/>
      <c r="J2113" s="91">
        <v>281</v>
      </c>
      <c r="K2113" s="363">
        <v>1</v>
      </c>
      <c r="L2113" s="91">
        <v>1</v>
      </c>
      <c r="M2113" s="91">
        <v>0</v>
      </c>
      <c r="N2113" s="90"/>
      <c r="O2113" s="91">
        <v>313</v>
      </c>
      <c r="P2113" s="91">
        <v>13</v>
      </c>
      <c r="Q2113" s="90"/>
      <c r="R2113" s="91">
        <v>705</v>
      </c>
      <c r="S2113" s="91">
        <v>92</v>
      </c>
      <c r="T2113" s="90">
        <v>0</v>
      </c>
      <c r="U2113" s="91">
        <v>1864</v>
      </c>
      <c r="V2113" s="91">
        <v>106</v>
      </c>
    </row>
    <row r="2114" spans="1:22">
      <c r="A2114" s="92" t="s">
        <v>828</v>
      </c>
      <c r="B2114" s="16" t="str">
        <f>VLOOKUP(A2114,'Planning Periods'!$E$2:$N$540,10,FALSE)</f>
        <v>01/31/2023 - 01/31/2031</v>
      </c>
      <c r="C2114" s="91">
        <v>2017</v>
      </c>
      <c r="D2114" s="91" t="str">
        <f t="shared" si="31"/>
        <v>South San Francisco 2017</v>
      </c>
      <c r="E2114" s="91">
        <v>565</v>
      </c>
      <c r="F2114" s="363">
        <v>80</v>
      </c>
      <c r="G2114" s="91">
        <v>80</v>
      </c>
      <c r="H2114" s="91">
        <v>0</v>
      </c>
      <c r="I2114" s="90"/>
      <c r="J2114" s="91">
        <v>281</v>
      </c>
      <c r="K2114" s="363">
        <v>0</v>
      </c>
      <c r="L2114" s="91">
        <v>0</v>
      </c>
      <c r="M2114" s="91">
        <v>0</v>
      </c>
      <c r="N2114" s="90"/>
      <c r="O2114" s="91">
        <v>313</v>
      </c>
      <c r="P2114" s="91">
        <v>5</v>
      </c>
      <c r="Q2114" s="90"/>
      <c r="R2114" s="91">
        <v>705</v>
      </c>
      <c r="S2114" s="91">
        <v>283</v>
      </c>
      <c r="T2114" s="90">
        <v>0</v>
      </c>
      <c r="U2114" s="91">
        <v>1864</v>
      </c>
      <c r="V2114" s="91">
        <v>368</v>
      </c>
    </row>
    <row r="2115" spans="1:22">
      <c r="A2115" s="92" t="s">
        <v>1278</v>
      </c>
      <c r="B2115" s="16" t="str">
        <f>VLOOKUP(A2115,'Planning Periods'!$E$2:$N$540,10,FALSE)</f>
        <v>01/31/2023 - 01/31/2031</v>
      </c>
      <c r="C2115" s="91">
        <v>2014</v>
      </c>
      <c r="D2115" s="91" t="str">
        <f t="shared" si="31"/>
        <v>St. Helena 2014</v>
      </c>
      <c r="E2115" s="91" t="s">
        <v>1307</v>
      </c>
      <c r="F2115" s="363" t="s">
        <v>1307</v>
      </c>
      <c r="G2115" s="91" t="s">
        <v>1307</v>
      </c>
      <c r="H2115" s="91" t="s">
        <v>1307</v>
      </c>
      <c r="I2115" s="90"/>
      <c r="J2115" s="91" t="s">
        <v>1307</v>
      </c>
      <c r="K2115" s="363" t="s">
        <v>1307</v>
      </c>
      <c r="L2115" s="91" t="s">
        <v>1307</v>
      </c>
      <c r="M2115" s="91" t="s">
        <v>1307</v>
      </c>
      <c r="N2115" s="90"/>
      <c r="O2115" s="91" t="s">
        <v>1307</v>
      </c>
      <c r="P2115" s="91" t="s">
        <v>1307</v>
      </c>
      <c r="Q2115" s="90"/>
      <c r="R2115" s="91" t="s">
        <v>1307</v>
      </c>
      <c r="S2115" s="91" t="s">
        <v>1307</v>
      </c>
      <c r="T2115" s="90" t="s">
        <v>1307</v>
      </c>
      <c r="U2115" s="91" t="s">
        <v>1307</v>
      </c>
      <c r="V2115" s="91" t="s">
        <v>1307</v>
      </c>
    </row>
    <row r="2116" spans="1:22">
      <c r="A2116" s="92" t="s">
        <v>1278</v>
      </c>
      <c r="B2116" s="16" t="str">
        <f>VLOOKUP(A2116,'Planning Periods'!$E$2:$N$540,10,FALSE)</f>
        <v>01/31/2023 - 01/31/2031</v>
      </c>
      <c r="C2116" s="91">
        <v>2015</v>
      </c>
      <c r="D2116" s="91" t="str">
        <f t="shared" si="31"/>
        <v>St. Helena 2015</v>
      </c>
      <c r="E2116" s="91" t="s">
        <v>1307</v>
      </c>
      <c r="F2116" s="363" t="s">
        <v>1307</v>
      </c>
      <c r="G2116" s="91" t="s">
        <v>1307</v>
      </c>
      <c r="H2116" s="91" t="s">
        <v>1307</v>
      </c>
      <c r="I2116" s="90"/>
      <c r="J2116" s="91" t="s">
        <v>1307</v>
      </c>
      <c r="K2116" s="363" t="s">
        <v>1307</v>
      </c>
      <c r="L2116" s="91" t="s">
        <v>1307</v>
      </c>
      <c r="M2116" s="91" t="s">
        <v>1307</v>
      </c>
      <c r="N2116" s="90"/>
      <c r="O2116" s="91" t="s">
        <v>1307</v>
      </c>
      <c r="P2116" s="91" t="s">
        <v>1307</v>
      </c>
      <c r="Q2116" s="90"/>
      <c r="R2116" s="91" t="s">
        <v>1307</v>
      </c>
      <c r="S2116" s="91" t="s">
        <v>1307</v>
      </c>
      <c r="T2116" s="90" t="s">
        <v>1307</v>
      </c>
      <c r="U2116" s="91" t="s">
        <v>1307</v>
      </c>
      <c r="V2116" s="91" t="s">
        <v>1307</v>
      </c>
    </row>
    <row r="2117" spans="1:22">
      <c r="A2117" s="92" t="s">
        <v>1278</v>
      </c>
      <c r="B2117" s="16" t="str">
        <f>VLOOKUP(A2117,'Planning Periods'!$E$2:$N$540,10,FALSE)</f>
        <v>01/31/2023 - 01/31/2031</v>
      </c>
      <c r="C2117" s="91">
        <v>2016</v>
      </c>
      <c r="D2117" s="91" t="str">
        <f t="shared" si="31"/>
        <v>St. Helena 2016</v>
      </c>
      <c r="E2117" s="91" t="s">
        <v>1307</v>
      </c>
      <c r="F2117" s="363" t="s">
        <v>1307</v>
      </c>
      <c r="G2117" s="91" t="s">
        <v>1307</v>
      </c>
      <c r="H2117" s="91" t="s">
        <v>1307</v>
      </c>
      <c r="I2117" s="90"/>
      <c r="J2117" s="91" t="s">
        <v>1307</v>
      </c>
      <c r="K2117" s="363" t="s">
        <v>1307</v>
      </c>
      <c r="L2117" s="91" t="s">
        <v>1307</v>
      </c>
      <c r="M2117" s="91" t="s">
        <v>1307</v>
      </c>
      <c r="N2117" s="90"/>
      <c r="O2117" s="91" t="s">
        <v>1307</v>
      </c>
      <c r="P2117" s="91" t="s">
        <v>1307</v>
      </c>
      <c r="Q2117" s="90"/>
      <c r="R2117" s="91" t="s">
        <v>1307</v>
      </c>
      <c r="S2117" s="91" t="s">
        <v>1307</v>
      </c>
      <c r="T2117" s="90" t="s">
        <v>1307</v>
      </c>
      <c r="U2117" s="91" t="s">
        <v>1307</v>
      </c>
      <c r="V2117" s="91" t="s">
        <v>1307</v>
      </c>
    </row>
    <row r="2118" spans="1:22">
      <c r="A2118" s="92" t="s">
        <v>1278</v>
      </c>
      <c r="B2118" s="16" t="str">
        <f>VLOOKUP(A2118,'Planning Periods'!$E$2:$N$540,10,FALSE)</f>
        <v>01/31/2023 - 01/31/2031</v>
      </c>
      <c r="C2118" s="91">
        <v>2017</v>
      </c>
      <c r="D2118" s="91" t="str">
        <f t="shared" si="31"/>
        <v>St. Helena 2017</v>
      </c>
      <c r="E2118" s="91" t="s">
        <v>1307</v>
      </c>
      <c r="F2118" s="363" t="s">
        <v>1307</v>
      </c>
      <c r="G2118" s="91" t="s">
        <v>1307</v>
      </c>
      <c r="H2118" s="91" t="s">
        <v>1307</v>
      </c>
      <c r="I2118" s="90"/>
      <c r="J2118" s="91" t="s">
        <v>1307</v>
      </c>
      <c r="K2118" s="363" t="s">
        <v>1307</v>
      </c>
      <c r="L2118" s="91" t="s">
        <v>1307</v>
      </c>
      <c r="M2118" s="91" t="s">
        <v>1307</v>
      </c>
      <c r="N2118" s="90"/>
      <c r="O2118" s="91" t="s">
        <v>1307</v>
      </c>
      <c r="P2118" s="91" t="s">
        <v>1307</v>
      </c>
      <c r="Q2118" s="90"/>
      <c r="R2118" s="91" t="s">
        <v>1307</v>
      </c>
      <c r="S2118" s="91" t="s">
        <v>1307</v>
      </c>
      <c r="T2118" s="90" t="s">
        <v>1307</v>
      </c>
      <c r="U2118" s="91" t="s">
        <v>1307</v>
      </c>
      <c r="V2118" s="91" t="s">
        <v>1307</v>
      </c>
    </row>
    <row r="2119" spans="1:22">
      <c r="A2119" s="92" t="s">
        <v>822</v>
      </c>
      <c r="B2119" s="16" t="str">
        <f>VLOOKUP(A2119,'Planning Periods'!$E$2:$N$540,10,FALSE)</f>
        <v>12/31/2015 - 12/31/2023</v>
      </c>
      <c r="C2119" s="91">
        <v>2014</v>
      </c>
      <c r="D2119" s="91" t="str">
        <f t="shared" si="31"/>
        <v>Stanislaus County - Unincorporated 2014</v>
      </c>
      <c r="E2119" s="91" t="s">
        <v>1307</v>
      </c>
      <c r="F2119" s="363" t="s">
        <v>1307</v>
      </c>
      <c r="G2119" s="91" t="s">
        <v>1307</v>
      </c>
      <c r="H2119" s="91" t="s">
        <v>1307</v>
      </c>
      <c r="I2119" s="90"/>
      <c r="J2119" s="91" t="s">
        <v>1307</v>
      </c>
      <c r="K2119" s="363" t="s">
        <v>1307</v>
      </c>
      <c r="L2119" s="91" t="s">
        <v>1307</v>
      </c>
      <c r="M2119" s="91" t="s">
        <v>1307</v>
      </c>
      <c r="N2119" s="90"/>
      <c r="O2119" s="91" t="s">
        <v>1307</v>
      </c>
      <c r="P2119" s="91" t="s">
        <v>1307</v>
      </c>
      <c r="Q2119" s="90"/>
      <c r="R2119" s="91" t="s">
        <v>1307</v>
      </c>
      <c r="S2119" s="91" t="s">
        <v>1307</v>
      </c>
      <c r="T2119" s="90" t="s">
        <v>1307</v>
      </c>
      <c r="U2119" s="91" t="s">
        <v>1307</v>
      </c>
      <c r="V2119" s="91" t="s">
        <v>1307</v>
      </c>
    </row>
    <row r="2120" spans="1:22">
      <c r="A2120" s="92" t="s">
        <v>822</v>
      </c>
      <c r="B2120" s="16" t="str">
        <f>VLOOKUP(A2120,'Planning Periods'!$E$2:$N$540,10,FALSE)</f>
        <v>12/31/2015 - 12/31/2023</v>
      </c>
      <c r="C2120" s="91">
        <v>2015</v>
      </c>
      <c r="D2120" s="91" t="str">
        <f t="shared" si="31"/>
        <v>Stanislaus County - Unincorporated 2015</v>
      </c>
      <c r="E2120" s="91">
        <v>538</v>
      </c>
      <c r="F2120" s="363">
        <v>0</v>
      </c>
      <c r="G2120" s="91">
        <v>0</v>
      </c>
      <c r="H2120" s="91">
        <v>0</v>
      </c>
      <c r="I2120" s="90"/>
      <c r="J2120" s="91">
        <v>345</v>
      </c>
      <c r="K2120" s="363">
        <v>0</v>
      </c>
      <c r="L2120" s="91">
        <v>0</v>
      </c>
      <c r="M2120" s="91">
        <v>0</v>
      </c>
      <c r="N2120" s="90"/>
      <c r="O2120" s="91">
        <v>391</v>
      </c>
      <c r="P2120" s="91">
        <v>30</v>
      </c>
      <c r="Q2120" s="90"/>
      <c r="R2120" s="91">
        <v>967</v>
      </c>
      <c r="S2120" s="91">
        <v>76</v>
      </c>
      <c r="T2120" s="90">
        <v>0</v>
      </c>
      <c r="U2120" s="91">
        <v>2241</v>
      </c>
      <c r="V2120" s="91">
        <v>106</v>
      </c>
    </row>
    <row r="2121" spans="1:22">
      <c r="A2121" s="92" t="s">
        <v>822</v>
      </c>
      <c r="B2121" s="16" t="str">
        <f>VLOOKUP(A2121,'Planning Periods'!$E$2:$N$540,10,FALSE)</f>
        <v>12/31/2015 - 12/31/2023</v>
      </c>
      <c r="C2121" s="91">
        <v>2016</v>
      </c>
      <c r="D2121" s="91" t="str">
        <f t="shared" si="31"/>
        <v>Stanislaus County - Unincorporated 2016</v>
      </c>
      <c r="E2121" s="91">
        <v>538</v>
      </c>
      <c r="F2121" s="363">
        <v>0</v>
      </c>
      <c r="G2121" s="91">
        <v>0</v>
      </c>
      <c r="H2121" s="91">
        <v>0</v>
      </c>
      <c r="I2121" s="90"/>
      <c r="J2121" s="91">
        <v>345</v>
      </c>
      <c r="K2121" s="363">
        <v>10</v>
      </c>
      <c r="L2121" s="91">
        <v>0</v>
      </c>
      <c r="M2121" s="91">
        <v>10</v>
      </c>
      <c r="N2121" s="90"/>
      <c r="O2121" s="91">
        <v>391</v>
      </c>
      <c r="P2121" s="91">
        <v>3</v>
      </c>
      <c r="Q2121" s="90"/>
      <c r="R2121" s="91">
        <v>967</v>
      </c>
      <c r="S2121" s="91">
        <v>121</v>
      </c>
      <c r="T2121" s="90">
        <v>10</v>
      </c>
      <c r="U2121" s="91">
        <v>2241</v>
      </c>
      <c r="V2121" s="91">
        <v>134</v>
      </c>
    </row>
    <row r="2122" spans="1:22">
      <c r="A2122" s="92" t="s">
        <v>822</v>
      </c>
      <c r="B2122" s="16" t="str">
        <f>VLOOKUP(A2122,'Planning Periods'!$E$2:$N$540,10,FALSE)</f>
        <v>12/31/2015 - 12/31/2023</v>
      </c>
      <c r="C2122" s="91">
        <v>2017</v>
      </c>
      <c r="D2122" s="91" t="str">
        <f t="shared" si="31"/>
        <v>Stanislaus County - Unincorporated 2017</v>
      </c>
      <c r="E2122" s="91">
        <v>538</v>
      </c>
      <c r="F2122" s="363">
        <v>0</v>
      </c>
      <c r="G2122" s="91">
        <v>0</v>
      </c>
      <c r="H2122" s="91">
        <v>0</v>
      </c>
      <c r="I2122" s="90"/>
      <c r="J2122" s="91">
        <v>345</v>
      </c>
      <c r="K2122" s="363">
        <v>0</v>
      </c>
      <c r="L2122" s="91">
        <v>0</v>
      </c>
      <c r="M2122" s="91">
        <v>0</v>
      </c>
      <c r="N2122" s="90"/>
      <c r="O2122" s="91">
        <v>391</v>
      </c>
      <c r="P2122" s="91">
        <v>11</v>
      </c>
      <c r="Q2122" s="90"/>
      <c r="R2122" s="91">
        <v>967</v>
      </c>
      <c r="S2122" s="91">
        <v>120</v>
      </c>
      <c r="T2122" s="90">
        <v>0</v>
      </c>
      <c r="U2122" s="91">
        <v>2241</v>
      </c>
      <c r="V2122" s="91">
        <v>131</v>
      </c>
    </row>
    <row r="2123" spans="1:22">
      <c r="A2123" s="92" t="s">
        <v>813</v>
      </c>
      <c r="B2123" s="16"/>
      <c r="C2123" s="91">
        <v>2013</v>
      </c>
      <c r="D2123" s="91" t="str">
        <f t="shared" si="31"/>
        <v>Stanton 2013</v>
      </c>
      <c r="E2123" s="91" t="s">
        <v>1307</v>
      </c>
      <c r="F2123" s="363" t="s">
        <v>1307</v>
      </c>
      <c r="G2123" s="91" t="s">
        <v>1307</v>
      </c>
      <c r="H2123" s="91" t="s">
        <v>1307</v>
      </c>
      <c r="I2123" s="90"/>
      <c r="J2123" s="91" t="s">
        <v>1307</v>
      </c>
      <c r="K2123" s="363" t="s">
        <v>1307</v>
      </c>
      <c r="L2123" s="91" t="s">
        <v>1307</v>
      </c>
      <c r="M2123" s="91" t="s">
        <v>1307</v>
      </c>
      <c r="N2123" s="90"/>
      <c r="O2123" s="91" t="s">
        <v>1307</v>
      </c>
      <c r="P2123" s="91" t="s">
        <v>1307</v>
      </c>
      <c r="Q2123" s="90"/>
      <c r="R2123" s="91" t="s">
        <v>1307</v>
      </c>
      <c r="S2123" s="91" t="s">
        <v>1307</v>
      </c>
      <c r="T2123" s="90" t="s">
        <v>1307</v>
      </c>
      <c r="U2123" s="91" t="s">
        <v>1307</v>
      </c>
      <c r="V2123" s="91" t="s">
        <v>1307</v>
      </c>
    </row>
    <row r="2124" spans="1:22">
      <c r="A2124" s="92" t="s">
        <v>813</v>
      </c>
      <c r="B2124" s="16" t="str">
        <f>VLOOKUP(A2124,'Planning Periods'!$E$2:$N$540,10,FALSE)</f>
        <v>10/15/2021 - 10/15/2029</v>
      </c>
      <c r="C2124" s="91">
        <v>2014</v>
      </c>
      <c r="D2124" s="91" t="str">
        <f t="shared" si="31"/>
        <v>Stanton 2014</v>
      </c>
      <c r="E2124" s="91">
        <v>68</v>
      </c>
      <c r="F2124" s="363">
        <v>0</v>
      </c>
      <c r="G2124" s="91">
        <v>0</v>
      </c>
      <c r="H2124" s="91">
        <v>0</v>
      </c>
      <c r="I2124" s="90"/>
      <c r="J2124" s="91">
        <v>49</v>
      </c>
      <c r="K2124" s="363">
        <v>0</v>
      </c>
      <c r="L2124" s="91">
        <v>0</v>
      </c>
      <c r="M2124" s="91">
        <v>0</v>
      </c>
      <c r="N2124" s="90"/>
      <c r="O2124" s="91">
        <v>56</v>
      </c>
      <c r="P2124" s="91">
        <v>0</v>
      </c>
      <c r="Q2124" s="90"/>
      <c r="R2124" s="91">
        <v>140</v>
      </c>
      <c r="S2124" s="91">
        <v>32</v>
      </c>
      <c r="T2124" s="90">
        <v>0</v>
      </c>
      <c r="U2124" s="91">
        <v>313</v>
      </c>
      <c r="V2124" s="91">
        <v>32</v>
      </c>
    </row>
    <row r="2125" spans="1:22">
      <c r="A2125" s="92" t="s">
        <v>813</v>
      </c>
      <c r="B2125" s="16" t="str">
        <f>VLOOKUP(A2125,'Planning Periods'!$E$2:$N$540,10,FALSE)</f>
        <v>10/15/2021 - 10/15/2029</v>
      </c>
      <c r="C2125" s="91">
        <v>2015</v>
      </c>
      <c r="D2125" s="91" t="str">
        <f t="shared" si="31"/>
        <v>Stanton 2015</v>
      </c>
      <c r="E2125" s="91">
        <v>68</v>
      </c>
      <c r="F2125" s="363">
        <v>0</v>
      </c>
      <c r="G2125" s="91">
        <v>0</v>
      </c>
      <c r="H2125" s="91">
        <v>0</v>
      </c>
      <c r="I2125" s="90"/>
      <c r="J2125" s="91">
        <v>49</v>
      </c>
      <c r="K2125" s="363">
        <v>0</v>
      </c>
      <c r="L2125" s="91">
        <v>0</v>
      </c>
      <c r="M2125" s="91">
        <v>0</v>
      </c>
      <c r="N2125" s="90"/>
      <c r="O2125" s="91">
        <v>56</v>
      </c>
      <c r="P2125" s="91">
        <v>0</v>
      </c>
      <c r="Q2125" s="90"/>
      <c r="R2125" s="91">
        <v>140</v>
      </c>
      <c r="S2125" s="91">
        <v>37</v>
      </c>
      <c r="T2125" s="90">
        <v>0</v>
      </c>
      <c r="U2125" s="91">
        <v>313</v>
      </c>
      <c r="V2125" s="91">
        <v>37</v>
      </c>
    </row>
    <row r="2126" spans="1:22">
      <c r="A2126" s="92" t="s">
        <v>813</v>
      </c>
      <c r="B2126" s="16" t="str">
        <f>VLOOKUP(A2126,'Planning Periods'!$E$2:$N$540,10,FALSE)</f>
        <v>10/15/2021 - 10/15/2029</v>
      </c>
      <c r="C2126" s="91">
        <v>2016</v>
      </c>
      <c r="D2126" s="91" t="str">
        <f t="shared" si="31"/>
        <v>Stanton 2016</v>
      </c>
      <c r="E2126" s="91">
        <v>68</v>
      </c>
      <c r="F2126" s="363">
        <v>0</v>
      </c>
      <c r="G2126" s="91">
        <v>0</v>
      </c>
      <c r="H2126" s="91">
        <v>0</v>
      </c>
      <c r="I2126" s="90"/>
      <c r="J2126" s="91">
        <v>49</v>
      </c>
      <c r="K2126" s="363">
        <v>0</v>
      </c>
      <c r="L2126" s="91">
        <v>0</v>
      </c>
      <c r="M2126" s="91">
        <v>0</v>
      </c>
      <c r="N2126" s="90"/>
      <c r="O2126" s="91">
        <v>56</v>
      </c>
      <c r="P2126" s="91">
        <v>0</v>
      </c>
      <c r="Q2126" s="90"/>
      <c r="R2126" s="91">
        <v>140</v>
      </c>
      <c r="S2126" s="91">
        <v>25</v>
      </c>
      <c r="T2126" s="90">
        <v>0</v>
      </c>
      <c r="U2126" s="91">
        <v>313</v>
      </c>
      <c r="V2126" s="91">
        <v>25</v>
      </c>
    </row>
    <row r="2127" spans="1:22">
      <c r="A2127" s="92" t="s">
        <v>813</v>
      </c>
      <c r="B2127" s="16" t="str">
        <f>VLOOKUP(A2127,'Planning Periods'!$E$2:$N$540,10,FALSE)</f>
        <v>10/15/2021 - 10/15/2029</v>
      </c>
      <c r="C2127" s="91">
        <v>2017</v>
      </c>
      <c r="D2127" s="91" t="str">
        <f t="shared" si="31"/>
        <v>Stanton 2017</v>
      </c>
      <c r="E2127" s="91">
        <v>68</v>
      </c>
      <c r="F2127" s="363">
        <v>0</v>
      </c>
      <c r="G2127" s="91">
        <v>0</v>
      </c>
      <c r="H2127" s="91">
        <v>0</v>
      </c>
      <c r="I2127" s="90"/>
      <c r="J2127" s="91">
        <v>49</v>
      </c>
      <c r="K2127" s="363">
        <v>0</v>
      </c>
      <c r="L2127" s="91">
        <v>0</v>
      </c>
      <c r="M2127" s="91">
        <v>0</v>
      </c>
      <c r="N2127" s="90"/>
      <c r="O2127" s="91">
        <v>56</v>
      </c>
      <c r="P2127" s="91">
        <v>2</v>
      </c>
      <c r="Q2127" s="90"/>
      <c r="R2127" s="91">
        <v>140</v>
      </c>
      <c r="S2127" s="91">
        <v>0</v>
      </c>
      <c r="T2127" s="90">
        <v>0</v>
      </c>
      <c r="U2127" s="91">
        <v>313</v>
      </c>
      <c r="V2127" s="91">
        <v>2</v>
      </c>
    </row>
    <row r="2128" spans="1:22">
      <c r="A2128" s="92" t="s">
        <v>816</v>
      </c>
      <c r="B2128" s="16" t="str">
        <f>VLOOKUP(A2128,'Planning Periods'!$E$2:$N$540,10,FALSE)</f>
        <v>12/31/2015 - 12/31/2023</v>
      </c>
      <c r="C2128" s="91">
        <v>2014</v>
      </c>
      <c r="D2128" s="91" t="str">
        <f t="shared" si="31"/>
        <v>Stockton 2014</v>
      </c>
      <c r="E2128" s="91" t="s">
        <v>1307</v>
      </c>
      <c r="F2128" s="363" t="s">
        <v>1307</v>
      </c>
      <c r="G2128" s="91" t="s">
        <v>1307</v>
      </c>
      <c r="H2128" s="91" t="s">
        <v>1307</v>
      </c>
      <c r="I2128" s="90"/>
      <c r="J2128" s="91" t="s">
        <v>1307</v>
      </c>
      <c r="K2128" s="363" t="s">
        <v>1307</v>
      </c>
      <c r="L2128" s="91" t="s">
        <v>1307</v>
      </c>
      <c r="M2128" s="91" t="s">
        <v>1307</v>
      </c>
      <c r="N2128" s="90"/>
      <c r="O2128" s="91" t="s">
        <v>1307</v>
      </c>
      <c r="P2128" s="91" t="s">
        <v>1307</v>
      </c>
      <c r="Q2128" s="90"/>
      <c r="R2128" s="91" t="s">
        <v>1307</v>
      </c>
      <c r="S2128" s="91" t="s">
        <v>1307</v>
      </c>
      <c r="T2128" s="90" t="s">
        <v>1307</v>
      </c>
      <c r="U2128" s="91" t="s">
        <v>1307</v>
      </c>
      <c r="V2128" s="91" t="s">
        <v>1307</v>
      </c>
    </row>
    <row r="2129" spans="1:22">
      <c r="A2129" s="92" t="s">
        <v>816</v>
      </c>
      <c r="B2129" s="16" t="str">
        <f>VLOOKUP(A2129,'Planning Periods'!$E$2:$N$540,10,FALSE)</f>
        <v>12/31/2015 - 12/31/2023</v>
      </c>
      <c r="C2129" s="91">
        <v>2015</v>
      </c>
      <c r="D2129" s="91" t="str">
        <f t="shared" si="31"/>
        <v>Stockton 2015</v>
      </c>
      <c r="E2129" s="91" t="s">
        <v>1307</v>
      </c>
      <c r="F2129" s="363" t="s">
        <v>1307</v>
      </c>
      <c r="G2129" s="91" t="s">
        <v>1307</v>
      </c>
      <c r="H2129" s="91" t="s">
        <v>1307</v>
      </c>
      <c r="I2129" s="90"/>
      <c r="J2129" s="91" t="s">
        <v>1307</v>
      </c>
      <c r="K2129" s="363" t="s">
        <v>1307</v>
      </c>
      <c r="L2129" s="91" t="s">
        <v>1307</v>
      </c>
      <c r="M2129" s="91" t="s">
        <v>1307</v>
      </c>
      <c r="N2129" s="90"/>
      <c r="O2129" s="91" t="s">
        <v>1307</v>
      </c>
      <c r="P2129" s="91" t="s">
        <v>1307</v>
      </c>
      <c r="Q2129" s="90"/>
      <c r="R2129" s="91" t="s">
        <v>1307</v>
      </c>
      <c r="S2129" s="91" t="s">
        <v>1307</v>
      </c>
      <c r="T2129" s="90" t="s">
        <v>1307</v>
      </c>
      <c r="U2129" s="91" t="s">
        <v>1307</v>
      </c>
      <c r="V2129" s="91" t="s">
        <v>1307</v>
      </c>
    </row>
    <row r="2130" spans="1:22">
      <c r="A2130" s="92" t="s">
        <v>816</v>
      </c>
      <c r="B2130" s="16" t="str">
        <f>VLOOKUP(A2130,'Planning Periods'!$E$2:$N$540,10,FALSE)</f>
        <v>12/31/2015 - 12/31/2023</v>
      </c>
      <c r="C2130" s="91">
        <v>2016</v>
      </c>
      <c r="D2130" s="91" t="str">
        <f t="shared" si="31"/>
        <v>Stockton 2016</v>
      </c>
      <c r="E2130" s="91" t="s">
        <v>1307</v>
      </c>
      <c r="F2130" s="363" t="s">
        <v>1307</v>
      </c>
      <c r="G2130" s="91" t="s">
        <v>1307</v>
      </c>
      <c r="H2130" s="91" t="s">
        <v>1307</v>
      </c>
      <c r="I2130" s="90"/>
      <c r="J2130" s="91" t="s">
        <v>1307</v>
      </c>
      <c r="K2130" s="363" t="s">
        <v>1307</v>
      </c>
      <c r="L2130" s="91" t="s">
        <v>1307</v>
      </c>
      <c r="M2130" s="91" t="s">
        <v>1307</v>
      </c>
      <c r="N2130" s="90"/>
      <c r="O2130" s="91" t="s">
        <v>1307</v>
      </c>
      <c r="P2130" s="91" t="s">
        <v>1307</v>
      </c>
      <c r="Q2130" s="90"/>
      <c r="R2130" s="91" t="s">
        <v>1307</v>
      </c>
      <c r="S2130" s="91" t="s">
        <v>1307</v>
      </c>
      <c r="T2130" s="90" t="s">
        <v>1307</v>
      </c>
      <c r="U2130" s="91" t="s">
        <v>1307</v>
      </c>
      <c r="V2130" s="91" t="s">
        <v>1307</v>
      </c>
    </row>
    <row r="2131" spans="1:22">
      <c r="A2131" s="92" t="s">
        <v>816</v>
      </c>
      <c r="B2131" s="16" t="str">
        <f>VLOOKUP(A2131,'Planning Periods'!$E$2:$N$540,10,FALSE)</f>
        <v>12/31/2015 - 12/31/2023</v>
      </c>
      <c r="C2131" s="91">
        <v>2017</v>
      </c>
      <c r="D2131" s="91" t="str">
        <f t="shared" si="31"/>
        <v>Stockton 2017</v>
      </c>
      <c r="E2131" s="91">
        <v>3157</v>
      </c>
      <c r="F2131" s="363">
        <v>164</v>
      </c>
      <c r="G2131" s="91">
        <v>164</v>
      </c>
      <c r="H2131" s="91">
        <v>0</v>
      </c>
      <c r="I2131" s="90"/>
      <c r="J2131" s="91">
        <v>2004</v>
      </c>
      <c r="K2131" s="363">
        <v>0</v>
      </c>
      <c r="L2131" s="91">
        <v>0</v>
      </c>
      <c r="M2131" s="91">
        <v>0</v>
      </c>
      <c r="N2131" s="90"/>
      <c r="O2131" s="91">
        <v>2103</v>
      </c>
      <c r="P2131" s="91">
        <v>47</v>
      </c>
      <c r="Q2131" s="90"/>
      <c r="R2131" s="91">
        <v>4560</v>
      </c>
      <c r="S2131" s="91">
        <v>175</v>
      </c>
      <c r="T2131" s="90">
        <v>0</v>
      </c>
      <c r="U2131" s="91">
        <v>11824</v>
      </c>
      <c r="V2131" s="91">
        <v>386</v>
      </c>
    </row>
    <row r="2132" spans="1:22">
      <c r="A2132" s="92" t="s">
        <v>819</v>
      </c>
      <c r="B2132" s="16" t="str">
        <f>VLOOKUP(A2132,'Planning Periods'!$E$2:$N$540,10,FALSE)</f>
        <v>01/31/2023 - 01/31/2031</v>
      </c>
      <c r="C2132" s="91">
        <v>2014</v>
      </c>
      <c r="D2132" s="91" t="str">
        <f t="shared" si="31"/>
        <v>Suisun City 2014</v>
      </c>
      <c r="E2132" s="91">
        <v>147</v>
      </c>
      <c r="F2132" s="363">
        <v>0</v>
      </c>
      <c r="G2132" s="91">
        <v>0</v>
      </c>
      <c r="H2132" s="91">
        <v>0</v>
      </c>
      <c r="I2132" s="90"/>
      <c r="J2132" s="91">
        <v>57</v>
      </c>
      <c r="K2132" s="363">
        <v>0</v>
      </c>
      <c r="L2132" s="91">
        <v>0</v>
      </c>
      <c r="M2132" s="91">
        <v>0</v>
      </c>
      <c r="N2132" s="90"/>
      <c r="O2132" s="91">
        <v>60</v>
      </c>
      <c r="P2132" s="91">
        <v>0</v>
      </c>
      <c r="Q2132" s="90"/>
      <c r="R2132" s="91">
        <v>241</v>
      </c>
      <c r="S2132" s="91">
        <v>0</v>
      </c>
      <c r="T2132" s="90">
        <v>0</v>
      </c>
      <c r="U2132" s="91">
        <v>505</v>
      </c>
      <c r="V2132" s="91">
        <v>0</v>
      </c>
    </row>
    <row r="2133" spans="1:22">
      <c r="A2133" s="92" t="s">
        <v>819</v>
      </c>
      <c r="B2133" s="16" t="str">
        <f>VLOOKUP(A2133,'Planning Periods'!$E$2:$N$540,10,FALSE)</f>
        <v>01/31/2023 - 01/31/2031</v>
      </c>
      <c r="C2133" s="91">
        <v>2015</v>
      </c>
      <c r="D2133" s="91" t="str">
        <f t="shared" si="31"/>
        <v>Suisun City 2015</v>
      </c>
      <c r="E2133" s="91">
        <v>147</v>
      </c>
      <c r="F2133" s="363">
        <v>0</v>
      </c>
      <c r="G2133" s="91">
        <v>0</v>
      </c>
      <c r="H2133" s="91">
        <v>0</v>
      </c>
      <c r="I2133" s="90"/>
      <c r="J2133" s="91">
        <v>57</v>
      </c>
      <c r="K2133" s="363">
        <v>0</v>
      </c>
      <c r="L2133" s="91">
        <v>0</v>
      </c>
      <c r="M2133" s="91">
        <v>0</v>
      </c>
      <c r="N2133" s="90"/>
      <c r="O2133" s="91">
        <v>60</v>
      </c>
      <c r="P2133" s="91">
        <v>0</v>
      </c>
      <c r="Q2133" s="90"/>
      <c r="R2133" s="91">
        <v>241</v>
      </c>
      <c r="S2133" s="91">
        <v>8</v>
      </c>
      <c r="T2133" s="90">
        <v>0</v>
      </c>
      <c r="U2133" s="91">
        <v>505</v>
      </c>
      <c r="V2133" s="91">
        <v>8</v>
      </c>
    </row>
    <row r="2134" spans="1:22">
      <c r="A2134" s="92" t="s">
        <v>819</v>
      </c>
      <c r="B2134" s="16" t="str">
        <f>VLOOKUP(A2134,'Planning Periods'!$E$2:$N$540,10,FALSE)</f>
        <v>01/31/2023 - 01/31/2031</v>
      </c>
      <c r="C2134" s="91">
        <v>2016</v>
      </c>
      <c r="D2134" s="91" t="str">
        <f t="shared" si="31"/>
        <v>Suisun City 2016</v>
      </c>
      <c r="E2134" s="91">
        <v>147</v>
      </c>
      <c r="F2134" s="363">
        <v>0</v>
      </c>
      <c r="G2134" s="91">
        <v>0</v>
      </c>
      <c r="H2134" s="91">
        <v>0</v>
      </c>
      <c r="I2134" s="90"/>
      <c r="J2134" s="91">
        <v>57</v>
      </c>
      <c r="K2134" s="363">
        <v>0</v>
      </c>
      <c r="L2134" s="91">
        <v>0</v>
      </c>
      <c r="M2134" s="91">
        <v>0</v>
      </c>
      <c r="N2134" s="90"/>
      <c r="O2134" s="91">
        <v>60</v>
      </c>
      <c r="P2134" s="91">
        <v>0</v>
      </c>
      <c r="Q2134" s="90"/>
      <c r="R2134" s="91">
        <v>241</v>
      </c>
      <c r="S2134" s="91">
        <v>52</v>
      </c>
      <c r="T2134" s="90">
        <v>0</v>
      </c>
      <c r="U2134" s="91">
        <v>505</v>
      </c>
      <c r="V2134" s="91">
        <v>52</v>
      </c>
    </row>
    <row r="2135" spans="1:22">
      <c r="A2135" s="92" t="s">
        <v>819</v>
      </c>
      <c r="B2135" s="16" t="str">
        <f>VLOOKUP(A2135,'Planning Periods'!$E$2:$N$540,10,FALSE)</f>
        <v>01/31/2023 - 01/31/2031</v>
      </c>
      <c r="C2135" s="91">
        <v>2017</v>
      </c>
      <c r="D2135" s="91" t="str">
        <f t="shared" si="31"/>
        <v>Suisun City 2017</v>
      </c>
      <c r="E2135" s="91">
        <v>147</v>
      </c>
      <c r="F2135" s="363">
        <v>0</v>
      </c>
      <c r="G2135" s="91">
        <v>0</v>
      </c>
      <c r="H2135" s="91">
        <v>0</v>
      </c>
      <c r="I2135" s="90"/>
      <c r="J2135" s="91">
        <v>57</v>
      </c>
      <c r="K2135" s="363">
        <v>0</v>
      </c>
      <c r="L2135" s="91">
        <v>0</v>
      </c>
      <c r="M2135" s="91">
        <v>0</v>
      </c>
      <c r="N2135" s="90"/>
      <c r="O2135" s="91">
        <v>60</v>
      </c>
      <c r="P2135" s="91">
        <v>0</v>
      </c>
      <c r="Q2135" s="90"/>
      <c r="R2135" s="91">
        <v>241</v>
      </c>
      <c r="S2135" s="91">
        <v>19</v>
      </c>
      <c r="T2135" s="90">
        <v>0</v>
      </c>
      <c r="U2135" s="91">
        <v>505</v>
      </c>
      <c r="V2135" s="91">
        <v>19</v>
      </c>
    </row>
    <row r="2136" spans="1:22">
      <c r="A2136" s="92" t="s">
        <v>830</v>
      </c>
      <c r="B2136" s="16" t="str">
        <f>VLOOKUP(A2136,'Planning Periods'!$E$2:$N$540,10,FALSE)</f>
        <v>01/31/2023 - 01/31/2031</v>
      </c>
      <c r="C2136" s="91">
        <v>2014</v>
      </c>
      <c r="D2136" s="91" t="str">
        <f t="shared" si="31"/>
        <v>Sunnyvale 2014</v>
      </c>
      <c r="E2136" s="91" t="s">
        <v>1307</v>
      </c>
      <c r="F2136" s="363" t="s">
        <v>1307</v>
      </c>
      <c r="G2136" s="91" t="s">
        <v>1307</v>
      </c>
      <c r="H2136" s="91" t="s">
        <v>1307</v>
      </c>
      <c r="I2136" s="90"/>
      <c r="J2136" s="91" t="s">
        <v>1307</v>
      </c>
      <c r="K2136" s="363" t="s">
        <v>1307</v>
      </c>
      <c r="L2136" s="91" t="s">
        <v>1307</v>
      </c>
      <c r="M2136" s="91" t="s">
        <v>1307</v>
      </c>
      <c r="N2136" s="90"/>
      <c r="O2136" s="91" t="s">
        <v>1307</v>
      </c>
      <c r="P2136" s="91" t="s">
        <v>1307</v>
      </c>
      <c r="Q2136" s="90"/>
      <c r="R2136" s="91" t="s">
        <v>1307</v>
      </c>
      <c r="S2136" s="91" t="s">
        <v>1307</v>
      </c>
      <c r="T2136" s="90" t="s">
        <v>1307</v>
      </c>
      <c r="U2136" s="91" t="s">
        <v>1307</v>
      </c>
      <c r="V2136" s="91" t="s">
        <v>1307</v>
      </c>
    </row>
    <row r="2137" spans="1:22">
      <c r="A2137" s="92" t="s">
        <v>830</v>
      </c>
      <c r="B2137" s="16" t="str">
        <f>VLOOKUP(A2137,'Planning Periods'!$E$2:$N$540,10,FALSE)</f>
        <v>01/31/2023 - 01/31/2031</v>
      </c>
      <c r="C2137" s="91">
        <v>2015</v>
      </c>
      <c r="D2137" s="91" t="str">
        <f t="shared" si="31"/>
        <v>Sunnyvale 2015</v>
      </c>
      <c r="E2137" s="91">
        <v>1640</v>
      </c>
      <c r="F2137" s="363">
        <v>43</v>
      </c>
      <c r="G2137" s="91">
        <v>43</v>
      </c>
      <c r="H2137" s="91">
        <v>0</v>
      </c>
      <c r="I2137" s="90"/>
      <c r="J2137" s="91">
        <v>906</v>
      </c>
      <c r="K2137" s="363">
        <v>0</v>
      </c>
      <c r="L2137" s="91">
        <v>0</v>
      </c>
      <c r="M2137" s="91">
        <v>0</v>
      </c>
      <c r="N2137" s="90"/>
      <c r="O2137" s="91">
        <v>932</v>
      </c>
      <c r="P2137" s="91">
        <v>26</v>
      </c>
      <c r="Q2137" s="90"/>
      <c r="R2137" s="91">
        <v>1974</v>
      </c>
      <c r="S2137" s="91">
        <v>796</v>
      </c>
      <c r="T2137" s="90">
        <v>0</v>
      </c>
      <c r="U2137" s="91">
        <v>5452</v>
      </c>
      <c r="V2137" s="91">
        <v>865</v>
      </c>
    </row>
    <row r="2138" spans="1:22">
      <c r="A2138" s="92" t="s">
        <v>830</v>
      </c>
      <c r="B2138" s="16" t="str">
        <f>VLOOKUP(A2138,'Planning Periods'!$E$2:$N$540,10,FALSE)</f>
        <v>01/31/2023 - 01/31/2031</v>
      </c>
      <c r="C2138" s="91">
        <v>2016</v>
      </c>
      <c r="D2138" s="91" t="str">
        <f t="shared" si="31"/>
        <v>Sunnyvale 2016</v>
      </c>
      <c r="E2138" s="91">
        <v>1640</v>
      </c>
      <c r="F2138" s="363">
        <v>0</v>
      </c>
      <c r="G2138" s="91">
        <v>0</v>
      </c>
      <c r="H2138" s="91">
        <v>0</v>
      </c>
      <c r="I2138" s="90"/>
      <c r="J2138" s="91">
        <v>906</v>
      </c>
      <c r="K2138" s="363">
        <v>1</v>
      </c>
      <c r="L2138" s="91">
        <v>1</v>
      </c>
      <c r="M2138" s="91">
        <v>0</v>
      </c>
      <c r="N2138" s="90"/>
      <c r="O2138" s="91">
        <v>932</v>
      </c>
      <c r="P2138" s="91">
        <v>32</v>
      </c>
      <c r="Q2138" s="90"/>
      <c r="R2138" s="91">
        <v>1974</v>
      </c>
      <c r="S2138" s="91">
        <v>222</v>
      </c>
      <c r="T2138" s="90">
        <v>0</v>
      </c>
      <c r="U2138" s="91">
        <v>5452</v>
      </c>
      <c r="V2138" s="91">
        <v>255</v>
      </c>
    </row>
    <row r="2139" spans="1:22">
      <c r="A2139" s="92" t="s">
        <v>830</v>
      </c>
      <c r="B2139" s="16" t="str">
        <f>VLOOKUP(A2139,'Planning Periods'!$E$2:$N$540,10,FALSE)</f>
        <v>01/31/2023 - 01/31/2031</v>
      </c>
      <c r="C2139" s="91">
        <v>2017</v>
      </c>
      <c r="D2139" s="91" t="str">
        <f t="shared" si="31"/>
        <v>Sunnyvale 2017</v>
      </c>
      <c r="E2139" s="91">
        <v>1640</v>
      </c>
      <c r="F2139" s="363">
        <v>46</v>
      </c>
      <c r="G2139" s="91">
        <v>46</v>
      </c>
      <c r="H2139" s="91">
        <v>0</v>
      </c>
      <c r="I2139" s="90"/>
      <c r="J2139" s="91">
        <v>906</v>
      </c>
      <c r="K2139" s="363">
        <v>20</v>
      </c>
      <c r="L2139" s="91">
        <v>20</v>
      </c>
      <c r="M2139" s="91">
        <v>0</v>
      </c>
      <c r="N2139" s="90"/>
      <c r="O2139" s="91">
        <v>932</v>
      </c>
      <c r="P2139" s="91">
        <v>47</v>
      </c>
      <c r="Q2139" s="90"/>
      <c r="R2139" s="91">
        <v>1974</v>
      </c>
      <c r="S2139" s="91">
        <v>381</v>
      </c>
      <c r="T2139" s="90">
        <v>0</v>
      </c>
      <c r="U2139" s="91">
        <v>5452</v>
      </c>
      <c r="V2139" s="91">
        <v>494</v>
      </c>
    </row>
    <row r="2140" spans="1:22">
      <c r="A2140" t="s">
        <v>1196</v>
      </c>
      <c r="B2140" s="16" t="str">
        <f>VLOOKUP(A2140,'Planning Periods'!$E$2:$N$540,10,FALSE)</f>
        <v>08/31/2019 - 08/31/2024</v>
      </c>
      <c r="C2140" s="91">
        <v>2014</v>
      </c>
      <c r="D2140" s="91" t="str">
        <f t="shared" si="31"/>
        <v>Susanville 2014</v>
      </c>
      <c r="E2140" s="363" t="s">
        <v>1307</v>
      </c>
      <c r="F2140" s="363" t="s">
        <v>1307</v>
      </c>
      <c r="G2140" s="363" t="s">
        <v>1307</v>
      </c>
      <c r="H2140" s="363" t="s">
        <v>1307</v>
      </c>
      <c r="I2140" s="363">
        <v>0</v>
      </c>
      <c r="J2140" s="363" t="s">
        <v>1307</v>
      </c>
      <c r="K2140" s="363" t="s">
        <v>1307</v>
      </c>
      <c r="L2140" s="363" t="s">
        <v>1307</v>
      </c>
      <c r="M2140" s="363" t="s">
        <v>1307</v>
      </c>
      <c r="N2140" s="363">
        <v>0</v>
      </c>
      <c r="O2140" s="363" t="s">
        <v>1307</v>
      </c>
      <c r="P2140" s="363" t="s">
        <v>1307</v>
      </c>
      <c r="Q2140" s="363"/>
      <c r="R2140" s="363" t="s">
        <v>1307</v>
      </c>
      <c r="S2140" s="363" t="s">
        <v>1307</v>
      </c>
      <c r="T2140" s="363" t="s">
        <v>1307</v>
      </c>
      <c r="U2140" s="363" t="s">
        <v>1307</v>
      </c>
      <c r="V2140" s="363" t="s">
        <v>1307</v>
      </c>
    </row>
    <row r="2141" spans="1:22">
      <c r="A2141" t="s">
        <v>1196</v>
      </c>
      <c r="B2141" s="16" t="str">
        <f>VLOOKUP(A2141,'Planning Periods'!$E$2:$N$540,10,FALSE)</f>
        <v>08/31/2019 - 08/31/2024</v>
      </c>
      <c r="C2141" s="91">
        <v>2015</v>
      </c>
      <c r="D2141" s="91" t="str">
        <f t="shared" si="31"/>
        <v>Susanville 2015</v>
      </c>
      <c r="E2141" t="s">
        <v>1307</v>
      </c>
      <c r="F2141" t="s">
        <v>1307</v>
      </c>
      <c r="G2141" t="s">
        <v>1307</v>
      </c>
      <c r="H2141" t="s">
        <v>1307</v>
      </c>
      <c r="J2141" t="s">
        <v>1307</v>
      </c>
      <c r="K2141" t="s">
        <v>1307</v>
      </c>
      <c r="L2141" t="s">
        <v>1307</v>
      </c>
      <c r="M2141" t="s">
        <v>1307</v>
      </c>
      <c r="O2141" t="s">
        <v>1307</v>
      </c>
      <c r="P2141" t="s">
        <v>1307</v>
      </c>
      <c r="R2141" t="s">
        <v>1307</v>
      </c>
      <c r="S2141" t="s">
        <v>1307</v>
      </c>
      <c r="T2141" t="s">
        <v>1307</v>
      </c>
      <c r="U2141" t="s">
        <v>1307</v>
      </c>
      <c r="V2141" t="s">
        <v>1307</v>
      </c>
    </row>
    <row r="2142" spans="1:22">
      <c r="A2142" t="s">
        <v>1196</v>
      </c>
      <c r="B2142" s="16" t="str">
        <f>VLOOKUP(A2142,'Planning Periods'!$E$2:$N$540,10,FALSE)</f>
        <v>08/31/2019 - 08/31/2024</v>
      </c>
      <c r="C2142" s="91">
        <v>2016</v>
      </c>
      <c r="D2142" s="91" t="str">
        <f t="shared" si="31"/>
        <v>Susanville 2016</v>
      </c>
      <c r="E2142" t="s">
        <v>1307</v>
      </c>
      <c r="F2142" t="s">
        <v>1307</v>
      </c>
      <c r="G2142" t="s">
        <v>1307</v>
      </c>
      <c r="H2142" t="s">
        <v>1307</v>
      </c>
      <c r="J2142" t="s">
        <v>1307</v>
      </c>
      <c r="K2142" t="s">
        <v>1307</v>
      </c>
      <c r="L2142" t="s">
        <v>1307</v>
      </c>
      <c r="M2142" t="s">
        <v>1307</v>
      </c>
      <c r="O2142" t="s">
        <v>1307</v>
      </c>
      <c r="P2142" t="s">
        <v>1307</v>
      </c>
      <c r="R2142" t="s">
        <v>1307</v>
      </c>
      <c r="S2142" t="s">
        <v>1307</v>
      </c>
      <c r="T2142" t="s">
        <v>1307</v>
      </c>
      <c r="U2142" t="s">
        <v>1307</v>
      </c>
      <c r="V2142" t="s">
        <v>1307</v>
      </c>
    </row>
    <row r="2143" spans="1:22">
      <c r="A2143" t="s">
        <v>1196</v>
      </c>
      <c r="B2143" s="16" t="str">
        <f>VLOOKUP(A2143,'Planning Periods'!$E$2:$N$540,10,FALSE)</f>
        <v>08/31/2019 - 08/31/2024</v>
      </c>
      <c r="C2143" s="91">
        <v>2017</v>
      </c>
      <c r="D2143" s="91" t="str">
        <f t="shared" si="31"/>
        <v>Susanville 2017</v>
      </c>
      <c r="E2143" t="s">
        <v>1307</v>
      </c>
      <c r="F2143" t="s">
        <v>1307</v>
      </c>
      <c r="G2143" t="s">
        <v>1307</v>
      </c>
      <c r="H2143" t="s">
        <v>1307</v>
      </c>
      <c r="J2143" t="s">
        <v>1307</v>
      </c>
      <c r="K2143" t="s">
        <v>1307</v>
      </c>
      <c r="L2143" t="s">
        <v>1307</v>
      </c>
      <c r="M2143" t="s">
        <v>1307</v>
      </c>
      <c r="O2143" t="s">
        <v>1307</v>
      </c>
      <c r="P2143" t="s">
        <v>1307</v>
      </c>
      <c r="R2143" t="s">
        <v>1307</v>
      </c>
      <c r="S2143" t="s">
        <v>1307</v>
      </c>
      <c r="T2143" t="s">
        <v>1307</v>
      </c>
      <c r="U2143" t="s">
        <v>1307</v>
      </c>
      <c r="V2143" t="s">
        <v>1307</v>
      </c>
    </row>
    <row r="2144" spans="1:22">
      <c r="A2144" s="92" t="s">
        <v>771</v>
      </c>
      <c r="B2144" s="16" t="str">
        <f>VLOOKUP(A2144,'Planning Periods'!$E$2:$N$540,10,FALSE)</f>
        <v>05/15/2021 - 05/15/2029</v>
      </c>
      <c r="C2144" s="91">
        <v>2013</v>
      </c>
      <c r="D2144" s="91" t="str">
        <f t="shared" si="31"/>
        <v>Sutter County - Unincorporated 2013</v>
      </c>
      <c r="E2144" s="91">
        <v>85</v>
      </c>
      <c r="F2144" s="363">
        <v>0</v>
      </c>
      <c r="G2144" s="91">
        <v>0</v>
      </c>
      <c r="H2144" s="91">
        <v>0</v>
      </c>
      <c r="I2144" s="90"/>
      <c r="J2144" s="91">
        <v>60</v>
      </c>
      <c r="K2144" s="363">
        <v>0</v>
      </c>
      <c r="L2144" s="91">
        <v>0</v>
      </c>
      <c r="M2144" s="91">
        <v>0</v>
      </c>
      <c r="N2144" s="90"/>
      <c r="O2144" s="91">
        <v>62</v>
      </c>
      <c r="P2144" s="91">
        <v>4</v>
      </c>
      <c r="Q2144" s="90"/>
      <c r="R2144" s="91">
        <v>128</v>
      </c>
      <c r="S2144" s="91">
        <v>8</v>
      </c>
      <c r="T2144" s="90">
        <v>0</v>
      </c>
      <c r="U2144" s="91">
        <v>335</v>
      </c>
      <c r="V2144" s="91">
        <v>12</v>
      </c>
    </row>
    <row r="2145" spans="1:22">
      <c r="A2145" s="92" t="s">
        <v>771</v>
      </c>
      <c r="B2145" s="16" t="str">
        <f>VLOOKUP(A2145,'Planning Periods'!$E$2:$N$540,10,FALSE)</f>
        <v>05/15/2021 - 05/15/2029</v>
      </c>
      <c r="C2145" s="91">
        <v>2014</v>
      </c>
      <c r="D2145" s="91" t="str">
        <f t="shared" si="31"/>
        <v>Sutter County - Unincorporated 2014</v>
      </c>
      <c r="E2145" s="91">
        <v>85</v>
      </c>
      <c r="F2145" s="363">
        <v>0</v>
      </c>
      <c r="G2145" s="91">
        <v>0</v>
      </c>
      <c r="H2145" s="91">
        <v>0</v>
      </c>
      <c r="I2145" s="90"/>
      <c r="J2145" s="91">
        <v>60</v>
      </c>
      <c r="K2145" s="363">
        <v>0</v>
      </c>
      <c r="L2145" s="91">
        <v>0</v>
      </c>
      <c r="M2145" s="91">
        <v>0</v>
      </c>
      <c r="N2145" s="90"/>
      <c r="O2145" s="91">
        <v>62</v>
      </c>
      <c r="P2145" s="91">
        <v>1</v>
      </c>
      <c r="Q2145" s="90"/>
      <c r="R2145" s="91">
        <v>128</v>
      </c>
      <c r="S2145" s="91">
        <v>19</v>
      </c>
      <c r="T2145" s="90">
        <v>0</v>
      </c>
      <c r="U2145" s="91">
        <v>335</v>
      </c>
      <c r="V2145" s="91">
        <v>20</v>
      </c>
    </row>
    <row r="2146" spans="1:22">
      <c r="A2146" s="92" t="s">
        <v>771</v>
      </c>
      <c r="B2146" s="16" t="str">
        <f>VLOOKUP(A2146,'Planning Periods'!$E$2:$N$540,10,FALSE)</f>
        <v>05/15/2021 - 05/15/2029</v>
      </c>
      <c r="C2146" s="91">
        <v>2015</v>
      </c>
      <c r="D2146" s="91" t="str">
        <f t="shared" si="31"/>
        <v>Sutter County - Unincorporated 2015</v>
      </c>
      <c r="E2146" s="91">
        <v>85</v>
      </c>
      <c r="F2146" s="363">
        <v>0</v>
      </c>
      <c r="G2146" s="91">
        <v>0</v>
      </c>
      <c r="H2146" s="91">
        <v>0</v>
      </c>
      <c r="I2146" s="90"/>
      <c r="J2146" s="91">
        <v>60</v>
      </c>
      <c r="K2146" s="363">
        <v>0</v>
      </c>
      <c r="L2146" s="91">
        <v>0</v>
      </c>
      <c r="M2146" s="91">
        <v>0</v>
      </c>
      <c r="N2146" s="90"/>
      <c r="O2146" s="91">
        <v>62</v>
      </c>
      <c r="P2146" s="91">
        <v>7</v>
      </c>
      <c r="Q2146" s="90"/>
      <c r="R2146" s="91">
        <v>128</v>
      </c>
      <c r="S2146" s="91">
        <v>19</v>
      </c>
      <c r="T2146" s="90">
        <v>0</v>
      </c>
      <c r="U2146" s="91">
        <v>335</v>
      </c>
      <c r="V2146" s="91">
        <v>26</v>
      </c>
    </row>
    <row r="2147" spans="1:22">
      <c r="A2147" s="92" t="s">
        <v>771</v>
      </c>
      <c r="B2147" s="16" t="str">
        <f>VLOOKUP(A2147,'Planning Periods'!$E$2:$N$540,10,FALSE)</f>
        <v>05/15/2021 - 05/15/2029</v>
      </c>
      <c r="C2147" s="91">
        <v>2016</v>
      </c>
      <c r="D2147" s="91" t="str">
        <f t="shared" si="31"/>
        <v>Sutter County - Unincorporated 2016</v>
      </c>
      <c r="E2147" s="91">
        <v>85</v>
      </c>
      <c r="F2147" s="363">
        <v>0</v>
      </c>
      <c r="G2147" s="91">
        <v>0</v>
      </c>
      <c r="H2147" s="91">
        <v>0</v>
      </c>
      <c r="I2147" s="90"/>
      <c r="J2147" s="91">
        <v>60</v>
      </c>
      <c r="K2147" s="363">
        <v>0</v>
      </c>
      <c r="L2147" s="91">
        <v>0</v>
      </c>
      <c r="M2147" s="91">
        <v>0</v>
      </c>
      <c r="N2147" s="90"/>
      <c r="O2147" s="91">
        <v>62</v>
      </c>
      <c r="P2147" s="91">
        <v>2</v>
      </c>
      <c r="Q2147" s="90"/>
      <c r="R2147" s="91">
        <v>128</v>
      </c>
      <c r="S2147" s="91">
        <v>8</v>
      </c>
      <c r="T2147" s="90">
        <v>0</v>
      </c>
      <c r="U2147" s="91">
        <v>335</v>
      </c>
      <c r="V2147" s="91">
        <v>10</v>
      </c>
    </row>
    <row r="2148" spans="1:22">
      <c r="A2148" s="92" t="s">
        <v>771</v>
      </c>
      <c r="B2148" s="16" t="str">
        <f>VLOOKUP(A2148,'Planning Periods'!$E$2:$N$540,10,FALSE)</f>
        <v>05/15/2021 - 05/15/2029</v>
      </c>
      <c r="C2148" s="91">
        <v>2017</v>
      </c>
      <c r="D2148" s="91" t="str">
        <f t="shared" si="31"/>
        <v>Sutter County - Unincorporated 2017</v>
      </c>
      <c r="E2148" s="91">
        <v>85</v>
      </c>
      <c r="F2148" s="363">
        <v>0</v>
      </c>
      <c r="G2148" s="91">
        <v>0</v>
      </c>
      <c r="H2148" s="91">
        <v>0</v>
      </c>
      <c r="I2148" s="90"/>
      <c r="J2148" s="91">
        <v>60</v>
      </c>
      <c r="K2148" s="363">
        <v>0</v>
      </c>
      <c r="L2148" s="91">
        <v>0</v>
      </c>
      <c r="M2148" s="91">
        <v>0</v>
      </c>
      <c r="N2148" s="90"/>
      <c r="O2148" s="91">
        <v>62</v>
      </c>
      <c r="P2148" s="91">
        <v>3</v>
      </c>
      <c r="Q2148" s="90"/>
      <c r="R2148" s="91">
        <v>128</v>
      </c>
      <c r="S2148" s="91">
        <v>13</v>
      </c>
      <c r="T2148" s="90">
        <v>0</v>
      </c>
      <c r="U2148" s="91">
        <v>335</v>
      </c>
      <c r="V2148" s="91">
        <v>16</v>
      </c>
    </row>
    <row r="2149" spans="1:22">
      <c r="A2149" s="92" t="s">
        <v>843</v>
      </c>
      <c r="B2149" s="16" t="str">
        <f>VLOOKUP(A2149,'Planning Periods'!$E$2:$N$540,10,FALSE)</f>
        <v>09/15/2021 - 09/15/2029</v>
      </c>
      <c r="C2149" s="91">
        <v>2014</v>
      </c>
      <c r="D2149" s="91" t="str">
        <f t="shared" si="31"/>
        <v>Sutter Creek 2014</v>
      </c>
      <c r="E2149" s="91">
        <v>2</v>
      </c>
      <c r="F2149" s="363">
        <v>0</v>
      </c>
      <c r="G2149" s="91">
        <v>0</v>
      </c>
      <c r="H2149" s="91">
        <v>0</v>
      </c>
      <c r="I2149" s="90"/>
      <c r="J2149" s="91">
        <v>2</v>
      </c>
      <c r="K2149" s="363">
        <v>0</v>
      </c>
      <c r="L2149" s="91">
        <v>0</v>
      </c>
      <c r="M2149" s="91">
        <v>0</v>
      </c>
      <c r="N2149" s="90"/>
      <c r="O2149" s="91">
        <v>2</v>
      </c>
      <c r="P2149" s="91">
        <v>1</v>
      </c>
      <c r="Q2149" s="90"/>
      <c r="R2149" s="91">
        <v>4</v>
      </c>
      <c r="S2149" s="91">
        <v>0</v>
      </c>
      <c r="T2149" s="90">
        <v>0</v>
      </c>
      <c r="U2149" s="91">
        <v>10</v>
      </c>
      <c r="V2149" s="91">
        <v>1</v>
      </c>
    </row>
    <row r="2150" spans="1:22">
      <c r="A2150" s="92" t="s">
        <v>843</v>
      </c>
      <c r="B2150" s="16" t="str">
        <f>VLOOKUP(A2150,'Planning Periods'!$E$2:$N$540,10,FALSE)</f>
        <v>09/15/2021 - 09/15/2029</v>
      </c>
      <c r="C2150" s="91">
        <v>2015</v>
      </c>
      <c r="D2150" s="91" t="str">
        <f t="shared" si="31"/>
        <v>Sutter Creek 2015</v>
      </c>
      <c r="E2150" s="91">
        <v>2</v>
      </c>
      <c r="F2150" s="363">
        <v>0</v>
      </c>
      <c r="G2150" s="91">
        <v>0</v>
      </c>
      <c r="H2150" s="91">
        <v>0</v>
      </c>
      <c r="I2150" s="90"/>
      <c r="J2150" s="91">
        <v>2</v>
      </c>
      <c r="K2150" s="363">
        <v>0</v>
      </c>
      <c r="L2150" s="91">
        <v>0</v>
      </c>
      <c r="M2150" s="91">
        <v>0</v>
      </c>
      <c r="N2150" s="90"/>
      <c r="O2150" s="91">
        <v>2</v>
      </c>
      <c r="P2150" s="91">
        <v>1</v>
      </c>
      <c r="Q2150" s="90"/>
      <c r="R2150" s="91">
        <v>4</v>
      </c>
      <c r="S2150" s="91">
        <v>0</v>
      </c>
      <c r="T2150" s="90">
        <v>0</v>
      </c>
      <c r="U2150" s="91">
        <v>10</v>
      </c>
      <c r="V2150" s="91">
        <v>1</v>
      </c>
    </row>
    <row r="2151" spans="1:22">
      <c r="A2151" s="92" t="s">
        <v>843</v>
      </c>
      <c r="B2151" s="16" t="str">
        <f>VLOOKUP(A2151,'Planning Periods'!$E$2:$N$540,10,FALSE)</f>
        <v>09/15/2021 - 09/15/2029</v>
      </c>
      <c r="C2151" s="91">
        <v>2016</v>
      </c>
      <c r="D2151" s="91" t="str">
        <f t="shared" si="31"/>
        <v>Sutter Creek 2016</v>
      </c>
      <c r="E2151" s="91">
        <v>2</v>
      </c>
      <c r="F2151" s="363">
        <v>0</v>
      </c>
      <c r="G2151" s="91">
        <v>0</v>
      </c>
      <c r="H2151" s="91">
        <v>0</v>
      </c>
      <c r="I2151" s="90"/>
      <c r="J2151" s="91">
        <v>2</v>
      </c>
      <c r="K2151" s="363">
        <v>0</v>
      </c>
      <c r="L2151" s="91">
        <v>0</v>
      </c>
      <c r="M2151" s="91">
        <v>0</v>
      </c>
      <c r="N2151" s="90"/>
      <c r="O2151" s="91">
        <v>2</v>
      </c>
      <c r="P2151" s="91">
        <v>1</v>
      </c>
      <c r="Q2151" s="90"/>
      <c r="R2151" s="91">
        <v>4</v>
      </c>
      <c r="S2151" s="91">
        <v>10</v>
      </c>
      <c r="T2151" s="90">
        <v>0</v>
      </c>
      <c r="U2151" s="91">
        <v>10</v>
      </c>
      <c r="V2151" s="91">
        <v>11</v>
      </c>
    </row>
    <row r="2152" spans="1:22">
      <c r="A2152" s="92" t="s">
        <v>843</v>
      </c>
      <c r="B2152" s="16" t="str">
        <f>VLOOKUP(A2152,'Planning Periods'!$E$2:$N$540,10,FALSE)</f>
        <v>09/15/2021 - 09/15/2029</v>
      </c>
      <c r="C2152" s="91">
        <v>2017</v>
      </c>
      <c r="D2152" s="91" t="str">
        <f t="shared" si="31"/>
        <v>Sutter Creek 2017</v>
      </c>
      <c r="E2152" s="91">
        <v>2</v>
      </c>
      <c r="F2152" s="363">
        <v>0</v>
      </c>
      <c r="G2152" s="91">
        <v>0</v>
      </c>
      <c r="H2152" s="91">
        <v>0</v>
      </c>
      <c r="I2152" s="90"/>
      <c r="J2152" s="91">
        <v>2</v>
      </c>
      <c r="K2152" s="363">
        <v>0</v>
      </c>
      <c r="L2152" s="91">
        <v>0</v>
      </c>
      <c r="M2152" s="91">
        <v>0</v>
      </c>
      <c r="N2152" s="90"/>
      <c r="O2152" s="91">
        <v>2</v>
      </c>
      <c r="P2152" s="91">
        <v>17</v>
      </c>
      <c r="Q2152" s="90"/>
      <c r="R2152" s="91">
        <v>4</v>
      </c>
      <c r="S2152" s="91">
        <v>2</v>
      </c>
      <c r="T2152" s="90">
        <v>0</v>
      </c>
      <c r="U2152" s="91">
        <v>10</v>
      </c>
      <c r="V2152" s="91">
        <v>19</v>
      </c>
    </row>
    <row r="2153" spans="1:22">
      <c r="A2153" s="92" t="s">
        <v>845</v>
      </c>
      <c r="B2153" s="16" t="str">
        <f>VLOOKUP(A2153,'Planning Periods'!$E$2:$N$540,10,FALSE)</f>
        <v>12/31/2015 - 12/31/2023</v>
      </c>
      <c r="C2153" s="91">
        <v>2013</v>
      </c>
      <c r="D2153" s="91" t="str">
        <f t="shared" si="31"/>
        <v>Taft 2013</v>
      </c>
      <c r="E2153" s="91" t="s">
        <v>1307</v>
      </c>
      <c r="F2153" s="363" t="s">
        <v>1307</v>
      </c>
      <c r="G2153" s="91" t="s">
        <v>1307</v>
      </c>
      <c r="H2153" s="91" t="s">
        <v>1307</v>
      </c>
      <c r="I2153" s="90"/>
      <c r="J2153" s="91" t="s">
        <v>1307</v>
      </c>
      <c r="K2153" s="363" t="s">
        <v>1307</v>
      </c>
      <c r="L2153" s="91" t="s">
        <v>1307</v>
      </c>
      <c r="M2153" s="91" t="s">
        <v>1307</v>
      </c>
      <c r="N2153" s="90"/>
      <c r="O2153" s="91" t="s">
        <v>1307</v>
      </c>
      <c r="P2153" s="91" t="s">
        <v>1307</v>
      </c>
      <c r="Q2153" s="90"/>
      <c r="R2153" s="91" t="s">
        <v>1307</v>
      </c>
      <c r="S2153" s="91" t="s">
        <v>1307</v>
      </c>
      <c r="T2153" s="90" t="s">
        <v>1307</v>
      </c>
      <c r="U2153" s="91" t="s">
        <v>1307</v>
      </c>
      <c r="V2153" s="91" t="s">
        <v>1307</v>
      </c>
    </row>
    <row r="2154" spans="1:22">
      <c r="A2154" s="92" t="s">
        <v>845</v>
      </c>
      <c r="B2154" s="16" t="str">
        <f>VLOOKUP(A2154,'Planning Periods'!$E$2:$N$540,10,FALSE)</f>
        <v>12/31/2015 - 12/31/2023</v>
      </c>
      <c r="C2154" s="91">
        <v>2014</v>
      </c>
      <c r="D2154" s="91" t="str">
        <f t="shared" si="31"/>
        <v>Taft 2014</v>
      </c>
      <c r="E2154" s="91" t="s">
        <v>1307</v>
      </c>
      <c r="F2154" s="363" t="s">
        <v>1307</v>
      </c>
      <c r="G2154" s="91" t="s">
        <v>1307</v>
      </c>
      <c r="H2154" s="91" t="s">
        <v>1307</v>
      </c>
      <c r="I2154" s="90"/>
      <c r="J2154" s="91" t="s">
        <v>1307</v>
      </c>
      <c r="K2154" s="363" t="s">
        <v>1307</v>
      </c>
      <c r="L2154" s="91" t="s">
        <v>1307</v>
      </c>
      <c r="M2154" s="91" t="s">
        <v>1307</v>
      </c>
      <c r="N2154" s="90"/>
      <c r="O2154" s="91" t="s">
        <v>1307</v>
      </c>
      <c r="P2154" s="91" t="s">
        <v>1307</v>
      </c>
      <c r="Q2154" s="90"/>
      <c r="R2154" s="91" t="s">
        <v>1307</v>
      </c>
      <c r="S2154" s="91" t="s">
        <v>1307</v>
      </c>
      <c r="T2154" s="90" t="s">
        <v>1307</v>
      </c>
      <c r="U2154" s="91" t="s">
        <v>1307</v>
      </c>
      <c r="V2154" s="91" t="s">
        <v>1307</v>
      </c>
    </row>
    <row r="2155" spans="1:22">
      <c r="A2155" s="92" t="s">
        <v>845</v>
      </c>
      <c r="B2155" s="16" t="str">
        <f>VLOOKUP(A2155,'Planning Periods'!$E$2:$N$540,10,FALSE)</f>
        <v>12/31/2015 - 12/31/2023</v>
      </c>
      <c r="C2155" s="91">
        <v>2015</v>
      </c>
      <c r="D2155" s="91" t="str">
        <f t="shared" si="31"/>
        <v>Taft 2015</v>
      </c>
      <c r="E2155" s="91">
        <v>52</v>
      </c>
      <c r="F2155" s="363">
        <v>0</v>
      </c>
      <c r="G2155" s="91">
        <v>0</v>
      </c>
      <c r="H2155" s="91">
        <v>0</v>
      </c>
      <c r="I2155" s="90"/>
      <c r="J2155" s="91">
        <v>26</v>
      </c>
      <c r="K2155" s="363">
        <v>0</v>
      </c>
      <c r="L2155" s="91">
        <v>0</v>
      </c>
      <c r="M2155" s="91">
        <v>0</v>
      </c>
      <c r="N2155" s="90"/>
      <c r="O2155" s="91">
        <v>30</v>
      </c>
      <c r="P2155" s="91">
        <v>0</v>
      </c>
      <c r="Q2155" s="90"/>
      <c r="R2155" s="91">
        <v>146</v>
      </c>
      <c r="S2155" s="91">
        <v>11</v>
      </c>
      <c r="T2155" s="90">
        <v>0</v>
      </c>
      <c r="U2155" s="91">
        <v>254</v>
      </c>
      <c r="V2155" s="91">
        <v>11</v>
      </c>
    </row>
    <row r="2156" spans="1:22">
      <c r="A2156" s="92" t="s">
        <v>845</v>
      </c>
      <c r="B2156" s="16" t="str">
        <f>VLOOKUP(A2156,'Planning Periods'!$E$2:$N$540,10,FALSE)</f>
        <v>12/31/2015 - 12/31/2023</v>
      </c>
      <c r="C2156" s="91">
        <v>2016</v>
      </c>
      <c r="D2156" s="91" t="str">
        <f t="shared" si="31"/>
        <v>Taft 2016</v>
      </c>
      <c r="E2156" s="91">
        <v>52</v>
      </c>
      <c r="F2156" s="363">
        <v>0</v>
      </c>
      <c r="G2156" s="91">
        <v>0</v>
      </c>
      <c r="H2156" s="91">
        <v>0</v>
      </c>
      <c r="I2156" s="90"/>
      <c r="J2156" s="91">
        <v>26</v>
      </c>
      <c r="K2156" s="363">
        <v>0</v>
      </c>
      <c r="L2156" s="91">
        <v>0</v>
      </c>
      <c r="M2156" s="91">
        <v>0</v>
      </c>
      <c r="N2156" s="90"/>
      <c r="O2156" s="91">
        <v>30</v>
      </c>
      <c r="P2156" s="91">
        <v>0</v>
      </c>
      <c r="Q2156" s="90"/>
      <c r="R2156" s="91">
        <v>146</v>
      </c>
      <c r="S2156" s="91">
        <v>9</v>
      </c>
      <c r="T2156" s="90">
        <v>0</v>
      </c>
      <c r="U2156" s="91">
        <v>254</v>
      </c>
      <c r="V2156" s="91">
        <v>9</v>
      </c>
    </row>
    <row r="2157" spans="1:22">
      <c r="A2157" s="92" t="s">
        <v>845</v>
      </c>
      <c r="B2157" s="16" t="str">
        <f>VLOOKUP(A2157,'Planning Periods'!$E$2:$N$540,10,FALSE)</f>
        <v>12/31/2015 - 12/31/2023</v>
      </c>
      <c r="C2157" s="91">
        <v>2017</v>
      </c>
      <c r="D2157" s="91" t="str">
        <f t="shared" si="31"/>
        <v>Taft 2017</v>
      </c>
      <c r="E2157" s="91">
        <v>52</v>
      </c>
      <c r="F2157" s="363">
        <v>0</v>
      </c>
      <c r="G2157" s="91">
        <v>0</v>
      </c>
      <c r="H2157" s="91">
        <v>0</v>
      </c>
      <c r="I2157" s="90"/>
      <c r="J2157" s="91">
        <v>26</v>
      </c>
      <c r="K2157" s="363">
        <v>0</v>
      </c>
      <c r="L2157" s="91">
        <v>0</v>
      </c>
      <c r="M2157" s="91">
        <v>0</v>
      </c>
      <c r="N2157" s="90"/>
      <c r="O2157" s="91">
        <v>30</v>
      </c>
      <c r="P2157" s="91">
        <v>3</v>
      </c>
      <c r="Q2157" s="90"/>
      <c r="R2157" s="91">
        <v>146</v>
      </c>
      <c r="S2157" s="91">
        <v>12</v>
      </c>
      <c r="T2157" s="90">
        <v>0</v>
      </c>
      <c r="U2157" s="91">
        <v>254</v>
      </c>
      <c r="V2157" s="91">
        <v>15</v>
      </c>
    </row>
    <row r="2158" spans="1:22">
      <c r="A2158" t="s">
        <v>839</v>
      </c>
      <c r="B2158" s="16" t="str">
        <f>VLOOKUP(A2158,'Planning Periods'!$E$2:$N$540,10,FALSE)</f>
        <v>12/31/2015 - 12/31/2023</v>
      </c>
      <c r="C2158" s="91">
        <v>2013</v>
      </c>
      <c r="D2158" s="91" t="str">
        <f t="shared" si="31"/>
        <v>Tehachapi 2013</v>
      </c>
      <c r="E2158" s="91" t="s">
        <v>1307</v>
      </c>
      <c r="F2158" s="363" t="s">
        <v>1307</v>
      </c>
      <c r="G2158" s="91" t="s">
        <v>1307</v>
      </c>
      <c r="H2158" s="91" t="s">
        <v>1307</v>
      </c>
      <c r="I2158" s="90"/>
      <c r="J2158" s="91" t="s">
        <v>1307</v>
      </c>
      <c r="K2158" s="363" t="s">
        <v>1307</v>
      </c>
      <c r="L2158" s="91" t="s">
        <v>1307</v>
      </c>
      <c r="M2158" s="91" t="s">
        <v>1307</v>
      </c>
      <c r="N2158" s="90"/>
      <c r="O2158" s="91" t="s">
        <v>1307</v>
      </c>
      <c r="P2158" s="91" t="s">
        <v>1307</v>
      </c>
      <c r="Q2158" s="90"/>
      <c r="R2158" s="91" t="s">
        <v>1307</v>
      </c>
      <c r="S2158" s="91" t="s">
        <v>1307</v>
      </c>
      <c r="T2158" s="90" t="s">
        <v>1307</v>
      </c>
      <c r="U2158" s="91" t="s">
        <v>1307</v>
      </c>
      <c r="V2158" s="91" t="s">
        <v>1307</v>
      </c>
    </row>
    <row r="2159" spans="1:22">
      <c r="A2159" t="s">
        <v>839</v>
      </c>
      <c r="B2159" s="16" t="str">
        <f>VLOOKUP(A2159,'Planning Periods'!$E$2:$N$540,10,FALSE)</f>
        <v>12/31/2015 - 12/31/2023</v>
      </c>
      <c r="C2159" s="91">
        <v>2014</v>
      </c>
      <c r="D2159" s="91" t="str">
        <f t="shared" si="31"/>
        <v>Tehachapi 2014</v>
      </c>
      <c r="E2159" s="363" t="s">
        <v>1307</v>
      </c>
      <c r="F2159" s="363" t="s">
        <v>1307</v>
      </c>
      <c r="G2159" s="363" t="s">
        <v>1307</v>
      </c>
      <c r="H2159" s="363" t="s">
        <v>1307</v>
      </c>
      <c r="I2159" s="363">
        <v>0</v>
      </c>
      <c r="J2159" s="363" t="s">
        <v>1307</v>
      </c>
      <c r="K2159" s="363" t="s">
        <v>1307</v>
      </c>
      <c r="L2159" s="363" t="s">
        <v>1307</v>
      </c>
      <c r="M2159" s="363" t="s">
        <v>1307</v>
      </c>
      <c r="N2159" s="363">
        <v>0</v>
      </c>
      <c r="O2159" s="363" t="s">
        <v>1307</v>
      </c>
      <c r="P2159" s="363" t="s">
        <v>1307</v>
      </c>
      <c r="Q2159" s="363"/>
      <c r="R2159" s="363" t="s">
        <v>1307</v>
      </c>
      <c r="S2159" s="363" t="s">
        <v>1307</v>
      </c>
      <c r="T2159" s="363" t="s">
        <v>1307</v>
      </c>
      <c r="U2159" s="363" t="s">
        <v>1307</v>
      </c>
      <c r="V2159" s="363" t="s">
        <v>1307</v>
      </c>
    </row>
    <row r="2160" spans="1:22">
      <c r="A2160" t="s">
        <v>839</v>
      </c>
      <c r="B2160" s="16" t="str">
        <f>VLOOKUP(A2160,'Planning Periods'!$E$2:$N$540,10,FALSE)</f>
        <v>12/31/2015 - 12/31/2023</v>
      </c>
      <c r="C2160" s="91">
        <v>2015</v>
      </c>
      <c r="D2160" s="91" t="str">
        <f t="shared" si="31"/>
        <v>Tehachapi 2015</v>
      </c>
      <c r="E2160" t="s">
        <v>1307</v>
      </c>
      <c r="F2160" t="s">
        <v>1307</v>
      </c>
      <c r="G2160" t="s">
        <v>1307</v>
      </c>
      <c r="H2160" t="s">
        <v>1307</v>
      </c>
      <c r="J2160" t="s">
        <v>1307</v>
      </c>
      <c r="K2160" t="s">
        <v>1307</v>
      </c>
      <c r="L2160" t="s">
        <v>1307</v>
      </c>
      <c r="M2160" t="s">
        <v>1307</v>
      </c>
      <c r="O2160" t="s">
        <v>1307</v>
      </c>
      <c r="P2160" t="s">
        <v>1307</v>
      </c>
      <c r="R2160" t="s">
        <v>1307</v>
      </c>
      <c r="S2160" t="s">
        <v>1307</v>
      </c>
      <c r="T2160" t="s">
        <v>1307</v>
      </c>
      <c r="U2160" t="s">
        <v>1307</v>
      </c>
      <c r="V2160" t="s">
        <v>1307</v>
      </c>
    </row>
    <row r="2161" spans="1:22">
      <c r="A2161" t="s">
        <v>839</v>
      </c>
      <c r="B2161" s="16" t="str">
        <f>VLOOKUP(A2161,'Planning Periods'!$E$2:$N$540,10,FALSE)</f>
        <v>12/31/2015 - 12/31/2023</v>
      </c>
      <c r="C2161" s="91">
        <v>2016</v>
      </c>
      <c r="D2161" s="91" t="str">
        <f t="shared" si="31"/>
        <v>Tehachapi 2016</v>
      </c>
      <c r="E2161" t="s">
        <v>1307</v>
      </c>
      <c r="F2161" t="s">
        <v>1307</v>
      </c>
      <c r="G2161" t="s">
        <v>1307</v>
      </c>
      <c r="H2161" t="s">
        <v>1307</v>
      </c>
      <c r="J2161" t="s">
        <v>1307</v>
      </c>
      <c r="K2161" t="s">
        <v>1307</v>
      </c>
      <c r="L2161" t="s">
        <v>1307</v>
      </c>
      <c r="M2161" t="s">
        <v>1307</v>
      </c>
      <c r="O2161" t="s">
        <v>1307</v>
      </c>
      <c r="P2161" t="s">
        <v>1307</v>
      </c>
      <c r="R2161" t="s">
        <v>1307</v>
      </c>
      <c r="S2161" t="s">
        <v>1307</v>
      </c>
      <c r="T2161" t="s">
        <v>1307</v>
      </c>
      <c r="U2161" t="s">
        <v>1307</v>
      </c>
      <c r="V2161" t="s">
        <v>1307</v>
      </c>
    </row>
    <row r="2162" spans="1:22">
      <c r="A2162" t="s">
        <v>839</v>
      </c>
      <c r="B2162" s="16" t="str">
        <f>VLOOKUP(A2162,'Planning Periods'!$E$2:$N$540,10,FALSE)</f>
        <v>12/31/2015 - 12/31/2023</v>
      </c>
      <c r="C2162" s="91">
        <v>2017</v>
      </c>
      <c r="D2162" s="91" t="str">
        <f t="shared" si="31"/>
        <v>Tehachapi 2017</v>
      </c>
      <c r="E2162" t="s">
        <v>1307</v>
      </c>
      <c r="F2162" t="s">
        <v>1307</v>
      </c>
      <c r="G2162" t="s">
        <v>1307</v>
      </c>
      <c r="H2162" t="s">
        <v>1307</v>
      </c>
      <c r="J2162" t="s">
        <v>1307</v>
      </c>
      <c r="K2162" t="s">
        <v>1307</v>
      </c>
      <c r="L2162" t="s">
        <v>1307</v>
      </c>
      <c r="M2162" t="s">
        <v>1307</v>
      </c>
      <c r="O2162" t="s">
        <v>1307</v>
      </c>
      <c r="P2162" t="s">
        <v>1307</v>
      </c>
      <c r="R2162" t="s">
        <v>1307</v>
      </c>
      <c r="S2162" t="s">
        <v>1307</v>
      </c>
      <c r="T2162" t="s">
        <v>1307</v>
      </c>
      <c r="U2162" t="s">
        <v>1307</v>
      </c>
      <c r="V2162" t="s">
        <v>1307</v>
      </c>
    </row>
    <row r="2163" spans="1:22">
      <c r="A2163" s="92" t="s">
        <v>1299</v>
      </c>
      <c r="B2163" s="16" t="str">
        <f>VLOOKUP(A2163,'Planning Periods'!$E$2:$N$540,10,FALSE)</f>
        <v>08/31/2019 - 08/31/2024</v>
      </c>
      <c r="C2163" s="91">
        <v>2014</v>
      </c>
      <c r="D2163" s="91" t="str">
        <f t="shared" ref="D2163:D2231" si="32">CONCATENATE(A2163," ",C2163)</f>
        <v>Tehama 2014</v>
      </c>
      <c r="E2163" s="91" t="s">
        <v>1307</v>
      </c>
      <c r="F2163" s="363" t="s">
        <v>1307</v>
      </c>
      <c r="G2163" s="91" t="s">
        <v>1307</v>
      </c>
      <c r="H2163" s="91" t="s">
        <v>1307</v>
      </c>
      <c r="I2163" s="90"/>
      <c r="J2163" s="91" t="s">
        <v>1307</v>
      </c>
      <c r="K2163" s="363" t="s">
        <v>1307</v>
      </c>
      <c r="L2163" s="91" t="s">
        <v>1307</v>
      </c>
      <c r="M2163" s="91" t="s">
        <v>1307</v>
      </c>
      <c r="N2163" s="90"/>
      <c r="O2163" s="91" t="s">
        <v>1307</v>
      </c>
      <c r="P2163" s="91" t="s">
        <v>1307</v>
      </c>
      <c r="Q2163" s="90"/>
      <c r="R2163" s="91" t="s">
        <v>1307</v>
      </c>
      <c r="S2163" s="91" t="s">
        <v>1307</v>
      </c>
      <c r="T2163" s="90" t="s">
        <v>1307</v>
      </c>
      <c r="U2163" s="91" t="s">
        <v>1307</v>
      </c>
      <c r="V2163" s="91" t="s">
        <v>1307</v>
      </c>
    </row>
    <row r="2164" spans="1:22">
      <c r="A2164" s="92" t="s">
        <v>1299</v>
      </c>
      <c r="B2164" s="16" t="str">
        <f>VLOOKUP(A2164,'Planning Periods'!$E$2:$N$540,10,FALSE)</f>
        <v>08/31/2019 - 08/31/2024</v>
      </c>
      <c r="C2164" s="91">
        <v>2015</v>
      </c>
      <c r="D2164" s="91" t="str">
        <f t="shared" si="32"/>
        <v>Tehama 2015</v>
      </c>
      <c r="E2164" s="91" t="s">
        <v>1307</v>
      </c>
      <c r="F2164" s="363" t="s">
        <v>1307</v>
      </c>
      <c r="G2164" s="91" t="s">
        <v>1307</v>
      </c>
      <c r="H2164" s="91" t="s">
        <v>1307</v>
      </c>
      <c r="I2164" s="90"/>
      <c r="J2164" s="91" t="s">
        <v>1307</v>
      </c>
      <c r="K2164" s="363" t="s">
        <v>1307</v>
      </c>
      <c r="L2164" s="91" t="s">
        <v>1307</v>
      </c>
      <c r="M2164" s="91" t="s">
        <v>1307</v>
      </c>
      <c r="N2164" s="90"/>
      <c r="O2164" s="91" t="s">
        <v>1307</v>
      </c>
      <c r="P2164" s="91" t="s">
        <v>1307</v>
      </c>
      <c r="Q2164" s="90"/>
      <c r="R2164" s="91" t="s">
        <v>1307</v>
      </c>
      <c r="S2164" s="91" t="s">
        <v>1307</v>
      </c>
      <c r="T2164" s="90" t="s">
        <v>1307</v>
      </c>
      <c r="U2164" s="91" t="s">
        <v>1307</v>
      </c>
      <c r="V2164" s="91" t="s">
        <v>1307</v>
      </c>
    </row>
    <row r="2165" spans="1:22">
      <c r="A2165" s="92" t="s">
        <v>1299</v>
      </c>
      <c r="B2165" s="16" t="str">
        <f>VLOOKUP(A2165,'Planning Periods'!$E$2:$N$540,10,FALSE)</f>
        <v>08/31/2019 - 08/31/2024</v>
      </c>
      <c r="C2165" s="91">
        <v>2016</v>
      </c>
      <c r="D2165" s="91" t="str">
        <f t="shared" si="32"/>
        <v>Tehama 2016</v>
      </c>
      <c r="E2165" s="91" t="s">
        <v>1307</v>
      </c>
      <c r="F2165" s="363" t="s">
        <v>1307</v>
      </c>
      <c r="G2165" s="91" t="s">
        <v>1307</v>
      </c>
      <c r="H2165" s="91" t="s">
        <v>1307</v>
      </c>
      <c r="I2165" s="90"/>
      <c r="J2165" s="91" t="s">
        <v>1307</v>
      </c>
      <c r="K2165" s="363" t="s">
        <v>1307</v>
      </c>
      <c r="L2165" s="91" t="s">
        <v>1307</v>
      </c>
      <c r="M2165" s="91" t="s">
        <v>1307</v>
      </c>
      <c r="N2165" s="90"/>
      <c r="O2165" s="91" t="s">
        <v>1307</v>
      </c>
      <c r="P2165" s="91" t="s">
        <v>1307</v>
      </c>
      <c r="Q2165" s="90"/>
      <c r="R2165" s="91" t="s">
        <v>1307</v>
      </c>
      <c r="S2165" s="91" t="s">
        <v>1307</v>
      </c>
      <c r="T2165" s="90" t="s">
        <v>1307</v>
      </c>
      <c r="U2165" s="91" t="s">
        <v>1307</v>
      </c>
      <c r="V2165" s="91" t="s">
        <v>1307</v>
      </c>
    </row>
    <row r="2166" spans="1:22">
      <c r="A2166" s="92" t="s">
        <v>1299</v>
      </c>
      <c r="B2166" s="16" t="str">
        <f>VLOOKUP(A2166,'Planning Periods'!$E$2:$N$540,10,FALSE)</f>
        <v>08/31/2019 - 08/31/2024</v>
      </c>
      <c r="C2166" s="91">
        <v>2017</v>
      </c>
      <c r="D2166" s="91" t="str">
        <f t="shared" si="32"/>
        <v>Tehama 2017</v>
      </c>
      <c r="E2166" s="91">
        <v>2</v>
      </c>
      <c r="F2166" s="363">
        <v>0</v>
      </c>
      <c r="G2166" s="91">
        <v>0</v>
      </c>
      <c r="H2166" s="91">
        <v>0</v>
      </c>
      <c r="I2166" s="90"/>
      <c r="J2166" s="91">
        <v>2</v>
      </c>
      <c r="K2166" s="363">
        <v>0</v>
      </c>
      <c r="L2166" s="91">
        <v>0</v>
      </c>
      <c r="M2166" s="91">
        <v>0</v>
      </c>
      <c r="N2166" s="90"/>
      <c r="O2166" s="91">
        <v>2</v>
      </c>
      <c r="P2166" s="91">
        <v>0</v>
      </c>
      <c r="Q2166" s="90"/>
      <c r="R2166" s="91">
        <v>4</v>
      </c>
      <c r="S2166" s="91">
        <v>0</v>
      </c>
      <c r="T2166" s="90">
        <v>0</v>
      </c>
      <c r="U2166" s="91">
        <v>10</v>
      </c>
      <c r="V2166" s="91">
        <v>0</v>
      </c>
    </row>
    <row r="2167" spans="1:22">
      <c r="A2167" s="92" t="s">
        <v>1059</v>
      </c>
      <c r="B2167" s="16" t="str">
        <f>VLOOKUP(A2167,'Planning Periods'!$E$2:$N$540,10,FALSE)</f>
        <v>08/31/2019 - 08/31/2024</v>
      </c>
      <c r="C2167" s="91">
        <v>2014</v>
      </c>
      <c r="D2167" s="91" t="str">
        <f t="shared" si="32"/>
        <v>Tehama County - Unincorporated 2014</v>
      </c>
      <c r="E2167" s="91">
        <v>112</v>
      </c>
      <c r="F2167" s="363">
        <v>16</v>
      </c>
      <c r="G2167" s="91">
        <v>0</v>
      </c>
      <c r="H2167" s="91">
        <v>16</v>
      </c>
      <c r="I2167" s="90"/>
      <c r="J2167" s="91">
        <v>76</v>
      </c>
      <c r="K2167" s="363">
        <v>7</v>
      </c>
      <c r="L2167" s="91">
        <v>0</v>
      </c>
      <c r="M2167" s="91">
        <v>7</v>
      </c>
      <c r="N2167" s="90"/>
      <c r="O2167" s="91">
        <v>89</v>
      </c>
      <c r="P2167" s="91">
        <v>6</v>
      </c>
      <c r="Q2167" s="90"/>
      <c r="R2167" s="91">
        <v>209</v>
      </c>
      <c r="S2167" s="91">
        <v>52</v>
      </c>
      <c r="T2167" s="90">
        <v>7</v>
      </c>
      <c r="U2167" s="91">
        <v>486</v>
      </c>
      <c r="V2167" s="91">
        <v>81</v>
      </c>
    </row>
    <row r="2168" spans="1:22">
      <c r="A2168" s="92" t="s">
        <v>1059</v>
      </c>
      <c r="B2168" s="16" t="str">
        <f>VLOOKUP(A2168,'Planning Periods'!$E$2:$N$540,10,FALSE)</f>
        <v>08/31/2019 - 08/31/2024</v>
      </c>
      <c r="C2168" s="91">
        <v>2015</v>
      </c>
      <c r="D2168" s="91" t="str">
        <f t="shared" si="32"/>
        <v>Tehama County - Unincorporated 2015</v>
      </c>
      <c r="E2168" s="91" t="s">
        <v>1307</v>
      </c>
      <c r="F2168" s="363" t="s">
        <v>1307</v>
      </c>
      <c r="G2168" s="91" t="s">
        <v>1307</v>
      </c>
      <c r="H2168" s="91" t="s">
        <v>1307</v>
      </c>
      <c r="I2168" s="90"/>
      <c r="J2168" s="91" t="s">
        <v>1307</v>
      </c>
      <c r="K2168" s="363" t="s">
        <v>1307</v>
      </c>
      <c r="L2168" s="91" t="s">
        <v>1307</v>
      </c>
      <c r="M2168" s="91" t="s">
        <v>1307</v>
      </c>
      <c r="N2168" s="90"/>
      <c r="O2168" s="91" t="s">
        <v>1307</v>
      </c>
      <c r="P2168" s="91" t="s">
        <v>1307</v>
      </c>
      <c r="Q2168" s="90"/>
      <c r="R2168" s="91" t="s">
        <v>1307</v>
      </c>
      <c r="S2168" s="91" t="s">
        <v>1307</v>
      </c>
      <c r="T2168" s="90" t="s">
        <v>1307</v>
      </c>
      <c r="U2168" s="91" t="s">
        <v>1307</v>
      </c>
      <c r="V2168" s="91" t="s">
        <v>1307</v>
      </c>
    </row>
    <row r="2169" spans="1:22">
      <c r="A2169" s="92" t="s">
        <v>1059</v>
      </c>
      <c r="B2169" s="16" t="str">
        <f>VLOOKUP(A2169,'Planning Periods'!$E$2:$N$540,10,FALSE)</f>
        <v>08/31/2019 - 08/31/2024</v>
      </c>
      <c r="C2169" s="91">
        <v>2016</v>
      </c>
      <c r="D2169" s="91" t="str">
        <f t="shared" si="32"/>
        <v>Tehama County - Unincorporated 2016</v>
      </c>
      <c r="E2169" s="91">
        <v>112</v>
      </c>
      <c r="F2169" s="363">
        <v>0</v>
      </c>
      <c r="G2169" s="91">
        <v>0</v>
      </c>
      <c r="H2169" s="91">
        <v>0</v>
      </c>
      <c r="I2169" s="90"/>
      <c r="J2169" s="91">
        <v>76</v>
      </c>
      <c r="K2169" s="363">
        <v>23</v>
      </c>
      <c r="L2169" s="91">
        <v>23</v>
      </c>
      <c r="M2169" s="91">
        <v>0</v>
      </c>
      <c r="N2169" s="90"/>
      <c r="O2169" s="91">
        <v>89</v>
      </c>
      <c r="P2169" s="91">
        <v>8</v>
      </c>
      <c r="Q2169" s="90"/>
      <c r="R2169" s="91">
        <v>209</v>
      </c>
      <c r="S2169" s="91">
        <v>0</v>
      </c>
      <c r="T2169" s="90">
        <v>0</v>
      </c>
      <c r="U2169" s="91">
        <v>486</v>
      </c>
      <c r="V2169" s="91">
        <v>31</v>
      </c>
    </row>
    <row r="2170" spans="1:22">
      <c r="A2170" s="92" t="s">
        <v>1059</v>
      </c>
      <c r="B2170" s="16" t="str">
        <f>VLOOKUP(A2170,'Planning Periods'!$E$2:$N$540,10,FALSE)</f>
        <v>08/31/2019 - 08/31/2024</v>
      </c>
      <c r="C2170" s="91">
        <v>2017</v>
      </c>
      <c r="D2170" s="91" t="str">
        <f t="shared" si="32"/>
        <v>Tehama County - Unincorporated 2017</v>
      </c>
      <c r="E2170" s="91">
        <v>112</v>
      </c>
      <c r="F2170" s="363">
        <v>0</v>
      </c>
      <c r="G2170" s="91">
        <v>0</v>
      </c>
      <c r="H2170" s="91">
        <v>0</v>
      </c>
      <c r="I2170" s="90"/>
      <c r="J2170" s="91">
        <v>76</v>
      </c>
      <c r="K2170" s="363">
        <v>40</v>
      </c>
      <c r="L2170" s="91">
        <v>0</v>
      </c>
      <c r="M2170" s="91">
        <v>40</v>
      </c>
      <c r="N2170" s="90"/>
      <c r="O2170" s="91">
        <v>89</v>
      </c>
      <c r="P2170" s="91">
        <v>55</v>
      </c>
      <c r="Q2170" s="90"/>
      <c r="R2170" s="91">
        <v>209</v>
      </c>
      <c r="S2170" s="91">
        <v>0</v>
      </c>
      <c r="T2170" s="90">
        <v>40</v>
      </c>
      <c r="U2170" s="91">
        <v>486</v>
      </c>
      <c r="V2170" s="91">
        <v>95</v>
      </c>
    </row>
    <row r="2171" spans="1:22">
      <c r="A2171" s="92" t="s">
        <v>833</v>
      </c>
      <c r="B2171" s="16"/>
      <c r="C2171" s="91">
        <v>2013</v>
      </c>
      <c r="D2171" s="91" t="str">
        <f t="shared" si="32"/>
        <v>Temecula 2013</v>
      </c>
      <c r="E2171" s="91" t="s">
        <v>1307</v>
      </c>
      <c r="F2171" s="363" t="s">
        <v>1307</v>
      </c>
      <c r="G2171" s="91" t="s">
        <v>1307</v>
      </c>
      <c r="H2171" s="91" t="s">
        <v>1307</v>
      </c>
      <c r="I2171" s="90"/>
      <c r="J2171" s="91" t="s">
        <v>1307</v>
      </c>
      <c r="K2171" s="363" t="s">
        <v>1307</v>
      </c>
      <c r="L2171" s="91" t="s">
        <v>1307</v>
      </c>
      <c r="M2171" s="91" t="s">
        <v>1307</v>
      </c>
      <c r="N2171" s="90"/>
      <c r="O2171" s="91" t="s">
        <v>1307</v>
      </c>
      <c r="P2171" s="91" t="s">
        <v>1307</v>
      </c>
      <c r="Q2171" s="90"/>
      <c r="R2171" s="91" t="s">
        <v>1307</v>
      </c>
      <c r="S2171" s="91" t="s">
        <v>1307</v>
      </c>
      <c r="T2171" s="90" t="s">
        <v>1307</v>
      </c>
      <c r="U2171" s="91" t="s">
        <v>1307</v>
      </c>
      <c r="V2171" s="91" t="s">
        <v>1307</v>
      </c>
    </row>
    <row r="2172" spans="1:22">
      <c r="A2172" s="92" t="s">
        <v>833</v>
      </c>
      <c r="B2172" s="16" t="str">
        <f>VLOOKUP(A2172,'Planning Periods'!$E$2:$N$540,10,FALSE)</f>
        <v>10/15/2021 - 10/15/2029</v>
      </c>
      <c r="C2172" s="91">
        <v>2014</v>
      </c>
      <c r="D2172" s="91" t="str">
        <f t="shared" si="32"/>
        <v>Temecula 2014</v>
      </c>
      <c r="E2172" s="91">
        <v>375</v>
      </c>
      <c r="F2172" s="363">
        <v>0</v>
      </c>
      <c r="G2172" s="91">
        <v>0</v>
      </c>
      <c r="H2172" s="91">
        <v>0</v>
      </c>
      <c r="I2172" s="90"/>
      <c r="J2172" s="91">
        <v>251</v>
      </c>
      <c r="K2172" s="363">
        <v>0</v>
      </c>
      <c r="L2172" s="91">
        <v>0</v>
      </c>
      <c r="M2172" s="91">
        <v>0</v>
      </c>
      <c r="N2172" s="90"/>
      <c r="O2172" s="91">
        <v>271</v>
      </c>
      <c r="P2172" s="91">
        <v>0</v>
      </c>
      <c r="Q2172" s="90"/>
      <c r="R2172" s="91">
        <v>596</v>
      </c>
      <c r="S2172" s="91">
        <v>383</v>
      </c>
      <c r="T2172" s="90">
        <v>0</v>
      </c>
      <c r="U2172" s="91">
        <v>1493</v>
      </c>
      <c r="V2172" s="91">
        <v>383</v>
      </c>
    </row>
    <row r="2173" spans="1:22">
      <c r="A2173" s="92" t="s">
        <v>833</v>
      </c>
      <c r="B2173" s="16" t="str">
        <f>VLOOKUP(A2173,'Planning Periods'!$E$2:$N$540,10,FALSE)</f>
        <v>10/15/2021 - 10/15/2029</v>
      </c>
      <c r="C2173" s="91">
        <v>2015</v>
      </c>
      <c r="D2173" s="91" t="str">
        <f t="shared" si="32"/>
        <v>Temecula 2015</v>
      </c>
      <c r="E2173" s="91">
        <v>375</v>
      </c>
      <c r="F2173" s="363">
        <v>0</v>
      </c>
      <c r="G2173" s="91">
        <v>0</v>
      </c>
      <c r="H2173" s="91">
        <v>0</v>
      </c>
      <c r="I2173" s="90"/>
      <c r="J2173" s="91">
        <v>251</v>
      </c>
      <c r="K2173" s="363">
        <v>0</v>
      </c>
      <c r="L2173" s="91">
        <v>0</v>
      </c>
      <c r="M2173" s="91">
        <v>0</v>
      </c>
      <c r="N2173" s="90"/>
      <c r="O2173" s="91">
        <v>271</v>
      </c>
      <c r="P2173" s="91">
        <v>0</v>
      </c>
      <c r="Q2173" s="90"/>
      <c r="R2173" s="91">
        <v>596</v>
      </c>
      <c r="S2173" s="91">
        <v>223</v>
      </c>
      <c r="T2173" s="90">
        <v>0</v>
      </c>
      <c r="U2173" s="91">
        <v>1493</v>
      </c>
      <c r="V2173" s="91">
        <v>223</v>
      </c>
    </row>
    <row r="2174" spans="1:22">
      <c r="A2174" s="92" t="s">
        <v>833</v>
      </c>
      <c r="B2174" s="16" t="str">
        <f>VLOOKUP(A2174,'Planning Periods'!$E$2:$N$540,10,FALSE)</f>
        <v>10/15/2021 - 10/15/2029</v>
      </c>
      <c r="C2174" s="91">
        <v>2016</v>
      </c>
      <c r="D2174" s="91" t="str">
        <f t="shared" si="32"/>
        <v>Temecula 2016</v>
      </c>
      <c r="E2174" s="91" t="s">
        <v>1307</v>
      </c>
      <c r="F2174" s="363" t="s">
        <v>1307</v>
      </c>
      <c r="G2174" s="91" t="s">
        <v>1307</v>
      </c>
      <c r="H2174" s="91" t="s">
        <v>1307</v>
      </c>
      <c r="I2174" s="90"/>
      <c r="J2174" s="91" t="s">
        <v>1307</v>
      </c>
      <c r="K2174" s="363" t="s">
        <v>1307</v>
      </c>
      <c r="L2174" s="91" t="s">
        <v>1307</v>
      </c>
      <c r="M2174" s="91" t="s">
        <v>1307</v>
      </c>
      <c r="N2174" s="90"/>
      <c r="O2174" s="91" t="s">
        <v>1307</v>
      </c>
      <c r="P2174" s="91" t="s">
        <v>1307</v>
      </c>
      <c r="Q2174" s="90"/>
      <c r="R2174" s="91" t="s">
        <v>1307</v>
      </c>
      <c r="S2174" s="91" t="s">
        <v>1307</v>
      </c>
      <c r="T2174" s="90" t="s">
        <v>1307</v>
      </c>
      <c r="U2174" s="91" t="s">
        <v>1307</v>
      </c>
      <c r="V2174" s="91" t="s">
        <v>1307</v>
      </c>
    </row>
    <row r="2175" spans="1:22">
      <c r="A2175" s="92" t="s">
        <v>833</v>
      </c>
      <c r="B2175" s="16" t="str">
        <f>VLOOKUP(A2175,'Planning Periods'!$E$2:$N$540,10,FALSE)</f>
        <v>10/15/2021 - 10/15/2029</v>
      </c>
      <c r="C2175" s="91">
        <v>2017</v>
      </c>
      <c r="D2175" s="91" t="str">
        <f t="shared" si="32"/>
        <v>Temecula 2017</v>
      </c>
      <c r="E2175" s="91">
        <v>375</v>
      </c>
      <c r="F2175" s="363">
        <v>15</v>
      </c>
      <c r="G2175" s="91">
        <v>15</v>
      </c>
      <c r="H2175" s="91">
        <v>0</v>
      </c>
      <c r="I2175" s="90"/>
      <c r="J2175" s="91">
        <v>251</v>
      </c>
      <c r="K2175" s="363">
        <v>0</v>
      </c>
      <c r="L2175" s="91">
        <v>0</v>
      </c>
      <c r="M2175" s="91">
        <v>0</v>
      </c>
      <c r="N2175" s="90"/>
      <c r="O2175" s="91">
        <v>271</v>
      </c>
      <c r="P2175" s="91">
        <v>15</v>
      </c>
      <c r="Q2175" s="90"/>
      <c r="R2175" s="91">
        <v>596</v>
      </c>
      <c r="S2175" s="91">
        <v>84</v>
      </c>
      <c r="T2175" s="90">
        <v>0</v>
      </c>
      <c r="U2175" s="91">
        <v>1493</v>
      </c>
      <c r="V2175" s="91">
        <v>114</v>
      </c>
    </row>
    <row r="2176" spans="1:22">
      <c r="A2176" s="92" t="s">
        <v>809</v>
      </c>
      <c r="B2176" s="16"/>
      <c r="C2176" s="91">
        <v>2013</v>
      </c>
      <c r="D2176" s="91" t="str">
        <f t="shared" si="32"/>
        <v>Temple City 2013</v>
      </c>
      <c r="E2176" s="91" t="s">
        <v>1307</v>
      </c>
      <c r="F2176" s="363" t="s">
        <v>1307</v>
      </c>
      <c r="G2176" s="91" t="s">
        <v>1307</v>
      </c>
      <c r="H2176" s="91" t="s">
        <v>1307</v>
      </c>
      <c r="I2176" s="90"/>
      <c r="J2176" s="91" t="s">
        <v>1307</v>
      </c>
      <c r="K2176" s="363" t="s">
        <v>1307</v>
      </c>
      <c r="L2176" s="91" t="s">
        <v>1307</v>
      </c>
      <c r="M2176" s="91" t="s">
        <v>1307</v>
      </c>
      <c r="N2176" s="90"/>
      <c r="O2176" s="91" t="s">
        <v>1307</v>
      </c>
      <c r="P2176" s="91" t="s">
        <v>1307</v>
      </c>
      <c r="Q2176" s="90"/>
      <c r="R2176" s="91" t="s">
        <v>1307</v>
      </c>
      <c r="S2176" s="91" t="s">
        <v>1307</v>
      </c>
      <c r="T2176" s="90" t="s">
        <v>1307</v>
      </c>
      <c r="U2176" s="91" t="s">
        <v>1307</v>
      </c>
      <c r="V2176" s="91" t="s">
        <v>1307</v>
      </c>
    </row>
    <row r="2177" spans="1:22">
      <c r="A2177" s="92" t="s">
        <v>809</v>
      </c>
      <c r="B2177" s="16" t="str">
        <f>VLOOKUP(A2177,'Planning Periods'!$E$2:$N$540,10,FALSE)</f>
        <v>10/15/2021 - 10/15/2029</v>
      </c>
      <c r="C2177" s="91">
        <v>2014</v>
      </c>
      <c r="D2177" s="91" t="str">
        <f t="shared" si="32"/>
        <v>Temple City 2014</v>
      </c>
      <c r="E2177" s="91" t="s">
        <v>1307</v>
      </c>
      <c r="F2177" s="363" t="s">
        <v>1307</v>
      </c>
      <c r="G2177" s="91" t="s">
        <v>1307</v>
      </c>
      <c r="H2177" s="91" t="s">
        <v>1307</v>
      </c>
      <c r="I2177" s="90"/>
      <c r="J2177" s="91" t="s">
        <v>1307</v>
      </c>
      <c r="K2177" s="363" t="s">
        <v>1307</v>
      </c>
      <c r="L2177" s="91" t="s">
        <v>1307</v>
      </c>
      <c r="M2177" s="91" t="s">
        <v>1307</v>
      </c>
      <c r="N2177" s="90"/>
      <c r="O2177" s="91" t="s">
        <v>1307</v>
      </c>
      <c r="P2177" s="91" t="s">
        <v>1307</v>
      </c>
      <c r="Q2177" s="90"/>
      <c r="R2177" s="91" t="s">
        <v>1307</v>
      </c>
      <c r="S2177" s="91" t="s">
        <v>1307</v>
      </c>
      <c r="T2177" s="90" t="s">
        <v>1307</v>
      </c>
      <c r="U2177" s="91" t="s">
        <v>1307</v>
      </c>
      <c r="V2177" s="91" t="s">
        <v>1307</v>
      </c>
    </row>
    <row r="2178" spans="1:22">
      <c r="A2178" s="92" t="s">
        <v>809</v>
      </c>
      <c r="B2178" s="16" t="str">
        <f>VLOOKUP(A2178,'Planning Periods'!$E$2:$N$540,10,FALSE)</f>
        <v>10/15/2021 - 10/15/2029</v>
      </c>
      <c r="C2178" s="91">
        <v>2015</v>
      </c>
      <c r="D2178" s="91" t="str">
        <f t="shared" si="32"/>
        <v>Temple City 2015</v>
      </c>
      <c r="E2178" s="91" t="s">
        <v>1307</v>
      </c>
      <c r="F2178" s="363" t="s">
        <v>1307</v>
      </c>
      <c r="G2178" s="91" t="s">
        <v>1307</v>
      </c>
      <c r="H2178" s="91" t="s">
        <v>1307</v>
      </c>
      <c r="I2178" s="90"/>
      <c r="J2178" s="91" t="s">
        <v>1307</v>
      </c>
      <c r="K2178" s="363" t="s">
        <v>1307</v>
      </c>
      <c r="L2178" s="91" t="s">
        <v>1307</v>
      </c>
      <c r="M2178" s="91" t="s">
        <v>1307</v>
      </c>
      <c r="N2178" s="90"/>
      <c r="O2178" s="91" t="s">
        <v>1307</v>
      </c>
      <c r="P2178" s="91" t="s">
        <v>1307</v>
      </c>
      <c r="Q2178" s="90"/>
      <c r="R2178" s="91" t="s">
        <v>1307</v>
      </c>
      <c r="S2178" s="91" t="s">
        <v>1307</v>
      </c>
      <c r="T2178" s="90" t="s">
        <v>1307</v>
      </c>
      <c r="U2178" s="91" t="s">
        <v>1307</v>
      </c>
      <c r="V2178" s="91" t="s">
        <v>1307</v>
      </c>
    </row>
    <row r="2179" spans="1:22">
      <c r="A2179" s="92" t="s">
        <v>809</v>
      </c>
      <c r="B2179" s="16" t="str">
        <f>VLOOKUP(A2179,'Planning Periods'!$E$2:$N$540,10,FALSE)</f>
        <v>10/15/2021 - 10/15/2029</v>
      </c>
      <c r="C2179" s="91">
        <v>2016</v>
      </c>
      <c r="D2179" s="91" t="str">
        <f t="shared" si="32"/>
        <v>Temple City 2016</v>
      </c>
      <c r="E2179" s="91" t="s">
        <v>1307</v>
      </c>
      <c r="F2179" s="363" t="s">
        <v>1307</v>
      </c>
      <c r="G2179" s="91" t="s">
        <v>1307</v>
      </c>
      <c r="H2179" s="91" t="s">
        <v>1307</v>
      </c>
      <c r="I2179" s="90"/>
      <c r="J2179" s="91" t="s">
        <v>1307</v>
      </c>
      <c r="K2179" s="363" t="s">
        <v>1307</v>
      </c>
      <c r="L2179" s="91" t="s">
        <v>1307</v>
      </c>
      <c r="M2179" s="91" t="s">
        <v>1307</v>
      </c>
      <c r="N2179" s="90"/>
      <c r="O2179" s="91" t="s">
        <v>1307</v>
      </c>
      <c r="P2179" s="91" t="s">
        <v>1307</v>
      </c>
      <c r="Q2179" s="90"/>
      <c r="R2179" s="91" t="s">
        <v>1307</v>
      </c>
      <c r="S2179" s="91" t="s">
        <v>1307</v>
      </c>
      <c r="T2179" s="90" t="s">
        <v>1307</v>
      </c>
      <c r="U2179" s="91" t="s">
        <v>1307</v>
      </c>
      <c r="V2179" s="91" t="s">
        <v>1307</v>
      </c>
    </row>
    <row r="2180" spans="1:22">
      <c r="A2180" s="92" t="s">
        <v>809</v>
      </c>
      <c r="B2180" s="16" t="str">
        <f>VLOOKUP(A2180,'Planning Periods'!$E$2:$N$540,10,FALSE)</f>
        <v>10/15/2021 - 10/15/2029</v>
      </c>
      <c r="C2180" s="91">
        <v>2017</v>
      </c>
      <c r="D2180" s="91" t="str">
        <f t="shared" si="32"/>
        <v>Temple City 2017</v>
      </c>
      <c r="E2180" s="91">
        <v>159</v>
      </c>
      <c r="F2180" s="363">
        <v>0</v>
      </c>
      <c r="G2180" s="91">
        <v>0</v>
      </c>
      <c r="H2180" s="91">
        <v>0</v>
      </c>
      <c r="I2180" s="90"/>
      <c r="J2180" s="91">
        <v>93</v>
      </c>
      <c r="K2180" s="363">
        <v>1</v>
      </c>
      <c r="L2180" s="91">
        <v>1</v>
      </c>
      <c r="M2180" s="91">
        <v>0</v>
      </c>
      <c r="N2180" s="90"/>
      <c r="O2180" s="91">
        <v>99</v>
      </c>
      <c r="P2180" s="91">
        <v>5</v>
      </c>
      <c r="Q2180" s="90"/>
      <c r="R2180" s="91">
        <v>252</v>
      </c>
      <c r="S2180" s="91">
        <v>92</v>
      </c>
      <c r="T2180" s="90">
        <v>0</v>
      </c>
      <c r="U2180" s="91">
        <v>603</v>
      </c>
      <c r="V2180" s="91">
        <v>98</v>
      </c>
    </row>
    <row r="2181" spans="1:22">
      <c r="A2181" s="92" t="s">
        <v>838</v>
      </c>
      <c r="B2181" s="16"/>
      <c r="C2181" s="91">
        <v>2013</v>
      </c>
      <c r="D2181" s="91" t="str">
        <f t="shared" si="32"/>
        <v>Thousand Oaks 2013</v>
      </c>
      <c r="E2181" s="91" t="s">
        <v>1307</v>
      </c>
      <c r="F2181" s="363" t="s">
        <v>1307</v>
      </c>
      <c r="G2181" s="91" t="s">
        <v>1307</v>
      </c>
      <c r="H2181" s="91" t="s">
        <v>1307</v>
      </c>
      <c r="I2181" s="90"/>
      <c r="J2181" s="91" t="s">
        <v>1307</v>
      </c>
      <c r="K2181" s="363" t="s">
        <v>1307</v>
      </c>
      <c r="L2181" s="91" t="s">
        <v>1307</v>
      </c>
      <c r="M2181" s="91" t="s">
        <v>1307</v>
      </c>
      <c r="N2181" s="90"/>
      <c r="O2181" s="91" t="s">
        <v>1307</v>
      </c>
      <c r="P2181" s="91" t="s">
        <v>1307</v>
      </c>
      <c r="Q2181" s="90"/>
      <c r="R2181" s="91" t="s">
        <v>1307</v>
      </c>
      <c r="S2181" s="91" t="s">
        <v>1307</v>
      </c>
      <c r="T2181" s="90" t="s">
        <v>1307</v>
      </c>
      <c r="U2181" s="91" t="s">
        <v>1307</v>
      </c>
      <c r="V2181" s="91" t="s">
        <v>1307</v>
      </c>
    </row>
    <row r="2182" spans="1:22">
      <c r="A2182" s="92" t="s">
        <v>838</v>
      </c>
      <c r="B2182" s="16" t="str">
        <f>VLOOKUP(A2182,'Planning Periods'!$E$2:$N$540,10,FALSE)</f>
        <v>10/15/2021 - 10/15/2029</v>
      </c>
      <c r="C2182" s="91">
        <v>2014</v>
      </c>
      <c r="D2182" s="91" t="str">
        <f t="shared" si="32"/>
        <v>Thousand Oaks 2014</v>
      </c>
      <c r="E2182" s="91">
        <v>84</v>
      </c>
      <c r="F2182" s="363">
        <v>17</v>
      </c>
      <c r="G2182" s="91">
        <v>17</v>
      </c>
      <c r="H2182" s="91">
        <v>0</v>
      </c>
      <c r="I2182" s="90"/>
      <c r="J2182" s="91">
        <v>58</v>
      </c>
      <c r="K2182" s="363">
        <v>2</v>
      </c>
      <c r="L2182" s="91">
        <v>2</v>
      </c>
      <c r="M2182" s="91">
        <v>0</v>
      </c>
      <c r="N2182" s="90"/>
      <c r="O2182" s="91">
        <v>36</v>
      </c>
      <c r="P2182" s="91">
        <v>1</v>
      </c>
      <c r="Q2182" s="90"/>
      <c r="R2182" s="91">
        <v>77</v>
      </c>
      <c r="S2182" s="91">
        <v>27</v>
      </c>
      <c r="T2182" s="90">
        <v>0</v>
      </c>
      <c r="U2182" s="91">
        <v>255</v>
      </c>
      <c r="V2182" s="91">
        <v>47</v>
      </c>
    </row>
    <row r="2183" spans="1:22">
      <c r="A2183" s="92" t="s">
        <v>838</v>
      </c>
      <c r="B2183" s="16" t="str">
        <f>VLOOKUP(A2183,'Planning Periods'!$E$2:$N$540,10,FALSE)</f>
        <v>10/15/2021 - 10/15/2029</v>
      </c>
      <c r="C2183" s="91">
        <v>2015</v>
      </c>
      <c r="D2183" s="91" t="str">
        <f t="shared" si="32"/>
        <v>Thousand Oaks 2015</v>
      </c>
      <c r="E2183" s="91">
        <v>84</v>
      </c>
      <c r="F2183" s="363">
        <v>0</v>
      </c>
      <c r="G2183" s="91">
        <v>0</v>
      </c>
      <c r="H2183" s="91">
        <v>0</v>
      </c>
      <c r="I2183" s="90"/>
      <c r="J2183" s="91">
        <v>58</v>
      </c>
      <c r="K2183" s="363">
        <v>0</v>
      </c>
      <c r="L2183" s="91">
        <v>0</v>
      </c>
      <c r="M2183" s="91">
        <v>0</v>
      </c>
      <c r="N2183" s="90"/>
      <c r="O2183" s="91">
        <v>36</v>
      </c>
      <c r="P2183" s="91">
        <v>0</v>
      </c>
      <c r="Q2183" s="90"/>
      <c r="R2183" s="91">
        <v>77</v>
      </c>
      <c r="S2183" s="91">
        <v>115</v>
      </c>
      <c r="T2183" s="90">
        <v>0</v>
      </c>
      <c r="U2183" s="91">
        <v>255</v>
      </c>
      <c r="V2183" s="91">
        <v>115</v>
      </c>
    </row>
    <row r="2184" spans="1:22">
      <c r="A2184" s="92" t="s">
        <v>838</v>
      </c>
      <c r="B2184" s="16" t="str">
        <f>VLOOKUP(A2184,'Planning Periods'!$E$2:$N$540,10,FALSE)</f>
        <v>10/15/2021 - 10/15/2029</v>
      </c>
      <c r="C2184" s="91">
        <v>2016</v>
      </c>
      <c r="D2184" s="91" t="str">
        <f t="shared" si="32"/>
        <v>Thousand Oaks 2016</v>
      </c>
      <c r="E2184" s="91">
        <v>84</v>
      </c>
      <c r="F2184" s="363">
        <v>0</v>
      </c>
      <c r="G2184" s="91">
        <v>0</v>
      </c>
      <c r="H2184" s="91">
        <v>0</v>
      </c>
      <c r="I2184" s="90"/>
      <c r="J2184" s="91">
        <v>58</v>
      </c>
      <c r="K2184" s="363">
        <v>0</v>
      </c>
      <c r="L2184" s="91">
        <v>0</v>
      </c>
      <c r="M2184" s="91">
        <v>0</v>
      </c>
      <c r="N2184" s="90"/>
      <c r="O2184" s="91">
        <v>36</v>
      </c>
      <c r="P2184" s="91">
        <v>38</v>
      </c>
      <c r="Q2184" s="90"/>
      <c r="R2184" s="91">
        <v>77</v>
      </c>
      <c r="S2184" s="91">
        <v>62</v>
      </c>
      <c r="T2184" s="90">
        <v>0</v>
      </c>
      <c r="U2184" s="91">
        <v>255</v>
      </c>
      <c r="V2184" s="91">
        <v>100</v>
      </c>
    </row>
    <row r="2185" spans="1:22">
      <c r="A2185" s="92" t="s">
        <v>838</v>
      </c>
      <c r="B2185" s="16" t="str">
        <f>VLOOKUP(A2185,'Planning Periods'!$E$2:$N$540,10,FALSE)</f>
        <v>10/15/2021 - 10/15/2029</v>
      </c>
      <c r="C2185" s="91">
        <v>2017</v>
      </c>
      <c r="D2185" s="91" t="str">
        <f t="shared" si="32"/>
        <v>Thousand Oaks 2017</v>
      </c>
      <c r="E2185" s="91">
        <v>84</v>
      </c>
      <c r="F2185" s="363">
        <v>0</v>
      </c>
      <c r="G2185" s="91">
        <v>0</v>
      </c>
      <c r="H2185" s="91">
        <v>0</v>
      </c>
      <c r="I2185" s="90"/>
      <c r="J2185" s="91">
        <v>58</v>
      </c>
      <c r="K2185" s="363">
        <v>0</v>
      </c>
      <c r="L2185" s="91">
        <v>0</v>
      </c>
      <c r="M2185" s="91">
        <v>0</v>
      </c>
      <c r="N2185" s="90"/>
      <c r="O2185" s="91">
        <v>36</v>
      </c>
      <c r="P2185" s="91">
        <v>50</v>
      </c>
      <c r="Q2185" s="90"/>
      <c r="R2185" s="91">
        <v>77</v>
      </c>
      <c r="S2185" s="91">
        <v>16</v>
      </c>
      <c r="T2185" s="90">
        <v>0</v>
      </c>
      <c r="U2185" s="91">
        <v>255</v>
      </c>
      <c r="V2185" s="91">
        <v>66</v>
      </c>
    </row>
    <row r="2186" spans="1:22">
      <c r="A2186" s="92" t="s">
        <v>1273</v>
      </c>
      <c r="B2186" s="16" t="str">
        <f>VLOOKUP(A2186,'Planning Periods'!$E$2:$N$540,10,FALSE)</f>
        <v>01/31/2023 - 01/31/2031</v>
      </c>
      <c r="C2186" s="91">
        <v>2014</v>
      </c>
      <c r="D2186" s="91" t="str">
        <f t="shared" si="32"/>
        <v>Tiburon 2014</v>
      </c>
      <c r="E2186" s="91">
        <v>24</v>
      </c>
      <c r="F2186" s="363">
        <v>0</v>
      </c>
      <c r="G2186" s="91">
        <v>0</v>
      </c>
      <c r="H2186" s="91">
        <v>0</v>
      </c>
      <c r="I2186" s="90"/>
      <c r="J2186" s="91">
        <v>16</v>
      </c>
      <c r="K2186" s="363">
        <v>0</v>
      </c>
      <c r="L2186" s="91">
        <v>0</v>
      </c>
      <c r="M2186" s="91">
        <v>0</v>
      </c>
      <c r="N2186" s="90"/>
      <c r="O2186" s="91">
        <v>19</v>
      </c>
      <c r="P2186" s="91">
        <v>0</v>
      </c>
      <c r="Q2186" s="90"/>
      <c r="R2186" s="91">
        <v>19</v>
      </c>
      <c r="S2186" s="91">
        <v>2</v>
      </c>
      <c r="T2186" s="90">
        <v>0</v>
      </c>
      <c r="U2186" s="91">
        <v>78</v>
      </c>
      <c r="V2186" s="91">
        <v>2</v>
      </c>
    </row>
    <row r="2187" spans="1:22">
      <c r="A2187" s="92" t="s">
        <v>1273</v>
      </c>
      <c r="B2187" s="16" t="str">
        <f>VLOOKUP(A2187,'Planning Periods'!$E$2:$N$540,10,FALSE)</f>
        <v>01/31/2023 - 01/31/2031</v>
      </c>
      <c r="C2187" s="91">
        <v>2015</v>
      </c>
      <c r="D2187" s="91" t="str">
        <f t="shared" si="32"/>
        <v>Tiburon 2015</v>
      </c>
      <c r="E2187" s="91">
        <v>24</v>
      </c>
      <c r="F2187" s="363">
        <v>0</v>
      </c>
      <c r="G2187" s="91">
        <v>0</v>
      </c>
      <c r="H2187" s="91">
        <v>0</v>
      </c>
      <c r="I2187" s="90"/>
      <c r="J2187" s="91">
        <v>16</v>
      </c>
      <c r="K2187" s="363">
        <v>0</v>
      </c>
      <c r="L2187" s="91">
        <v>0</v>
      </c>
      <c r="M2187" s="91">
        <v>0</v>
      </c>
      <c r="N2187" s="90"/>
      <c r="O2187" s="91">
        <v>19</v>
      </c>
      <c r="P2187" s="91">
        <v>0</v>
      </c>
      <c r="Q2187" s="90"/>
      <c r="R2187" s="91">
        <v>19</v>
      </c>
      <c r="S2187" s="91">
        <v>0</v>
      </c>
      <c r="T2187" s="90">
        <v>0</v>
      </c>
      <c r="U2187" s="91">
        <v>78</v>
      </c>
      <c r="V2187" s="91">
        <v>0</v>
      </c>
    </row>
    <row r="2188" spans="1:22">
      <c r="A2188" s="92" t="s">
        <v>1273</v>
      </c>
      <c r="B2188" s="16" t="str">
        <f>VLOOKUP(A2188,'Planning Periods'!$E$2:$N$540,10,FALSE)</f>
        <v>01/31/2023 - 01/31/2031</v>
      </c>
      <c r="C2188" s="91">
        <v>2016</v>
      </c>
      <c r="D2188" s="91" t="str">
        <f t="shared" si="32"/>
        <v>Tiburon 2016</v>
      </c>
      <c r="E2188" s="91">
        <v>24</v>
      </c>
      <c r="F2188" s="363">
        <v>0</v>
      </c>
      <c r="G2188" s="91">
        <v>0</v>
      </c>
      <c r="H2188" s="91">
        <v>0</v>
      </c>
      <c r="I2188" s="90"/>
      <c r="J2188" s="91">
        <v>16</v>
      </c>
      <c r="K2188" s="363">
        <v>0</v>
      </c>
      <c r="L2188" s="91">
        <v>0</v>
      </c>
      <c r="M2188" s="91">
        <v>0</v>
      </c>
      <c r="N2188" s="90"/>
      <c r="O2188" s="91">
        <v>19</v>
      </c>
      <c r="P2188" s="91">
        <v>0</v>
      </c>
      <c r="Q2188" s="90"/>
      <c r="R2188" s="91">
        <v>19</v>
      </c>
      <c r="S2188" s="91">
        <v>2</v>
      </c>
      <c r="T2188" s="90">
        <v>0</v>
      </c>
      <c r="U2188" s="91">
        <v>78</v>
      </c>
      <c r="V2188" s="91">
        <v>2</v>
      </c>
    </row>
    <row r="2189" spans="1:22">
      <c r="A2189" s="92" t="s">
        <v>1273</v>
      </c>
      <c r="B2189" s="16" t="str">
        <f>VLOOKUP(A2189,'Planning Periods'!$E$2:$N$540,10,FALSE)</f>
        <v>01/31/2023 - 01/31/2031</v>
      </c>
      <c r="C2189" s="91">
        <v>2017</v>
      </c>
      <c r="D2189" s="91" t="str">
        <f t="shared" si="32"/>
        <v>Tiburon 2017</v>
      </c>
      <c r="E2189" s="91">
        <v>24</v>
      </c>
      <c r="F2189" s="363">
        <v>0</v>
      </c>
      <c r="G2189" s="91">
        <v>0</v>
      </c>
      <c r="H2189" s="91">
        <v>0</v>
      </c>
      <c r="I2189" s="90"/>
      <c r="J2189" s="91">
        <v>16</v>
      </c>
      <c r="K2189" s="363">
        <v>0</v>
      </c>
      <c r="L2189" s="91">
        <v>0</v>
      </c>
      <c r="M2189" s="91">
        <v>0</v>
      </c>
      <c r="N2189" s="90"/>
      <c r="O2189" s="91">
        <v>19</v>
      </c>
      <c r="P2189" s="91">
        <v>0</v>
      </c>
      <c r="Q2189" s="90"/>
      <c r="R2189" s="91">
        <v>19</v>
      </c>
      <c r="S2189" s="91">
        <v>7</v>
      </c>
      <c r="T2189" s="90">
        <v>0</v>
      </c>
      <c r="U2189" s="91">
        <v>78</v>
      </c>
      <c r="V2189" s="91">
        <v>7</v>
      </c>
    </row>
    <row r="2190" spans="1:22">
      <c r="A2190" s="92" t="s">
        <v>781</v>
      </c>
      <c r="B2190" s="16"/>
      <c r="C2190" s="91">
        <v>2013</v>
      </c>
      <c r="D2190" s="91" t="str">
        <f t="shared" si="32"/>
        <v>Torrance 2013</v>
      </c>
      <c r="E2190" s="91" t="s">
        <v>1307</v>
      </c>
      <c r="F2190" s="363" t="s">
        <v>1307</v>
      </c>
      <c r="G2190" s="91" t="s">
        <v>1307</v>
      </c>
      <c r="H2190" s="91" t="s">
        <v>1307</v>
      </c>
      <c r="I2190" s="90"/>
      <c r="J2190" s="91" t="s">
        <v>1307</v>
      </c>
      <c r="K2190" s="363" t="s">
        <v>1307</v>
      </c>
      <c r="L2190" s="91" t="s">
        <v>1307</v>
      </c>
      <c r="M2190" s="91" t="s">
        <v>1307</v>
      </c>
      <c r="N2190" s="90"/>
      <c r="O2190" s="91" t="s">
        <v>1307</v>
      </c>
      <c r="P2190" s="91" t="s">
        <v>1307</v>
      </c>
      <c r="Q2190" s="90"/>
      <c r="R2190" s="91" t="s">
        <v>1307</v>
      </c>
      <c r="S2190" s="91" t="s">
        <v>1307</v>
      </c>
      <c r="T2190" s="90" t="s">
        <v>1307</v>
      </c>
      <c r="U2190" s="91" t="s">
        <v>1307</v>
      </c>
      <c r="V2190" s="91" t="s">
        <v>1307</v>
      </c>
    </row>
    <row r="2191" spans="1:22">
      <c r="A2191" s="92" t="s">
        <v>781</v>
      </c>
      <c r="B2191" s="16" t="str">
        <f>VLOOKUP(A2191,'Planning Periods'!$E$2:$N$540,10,FALSE)</f>
        <v>10/15/2021 - 10/15/2029</v>
      </c>
      <c r="C2191" s="91">
        <v>2014</v>
      </c>
      <c r="D2191" s="91" t="str">
        <f t="shared" si="32"/>
        <v>Torrance 2014</v>
      </c>
      <c r="E2191" s="91">
        <v>380</v>
      </c>
      <c r="F2191" s="363">
        <v>0</v>
      </c>
      <c r="G2191" s="91">
        <v>0</v>
      </c>
      <c r="H2191" s="91">
        <v>0</v>
      </c>
      <c r="I2191" s="90"/>
      <c r="J2191" s="91">
        <v>227</v>
      </c>
      <c r="K2191" s="363">
        <v>0</v>
      </c>
      <c r="L2191" s="91">
        <v>0</v>
      </c>
      <c r="M2191" s="91">
        <v>0</v>
      </c>
      <c r="N2191" s="90"/>
      <c r="O2191" s="91">
        <v>243</v>
      </c>
      <c r="P2191" s="91">
        <v>0</v>
      </c>
      <c r="Q2191" s="90"/>
      <c r="R2191" s="91">
        <v>600</v>
      </c>
      <c r="S2191" s="91">
        <v>12</v>
      </c>
      <c r="T2191" s="90">
        <v>0</v>
      </c>
      <c r="U2191" s="91">
        <v>1450</v>
      </c>
      <c r="V2191" s="91">
        <v>12</v>
      </c>
    </row>
    <row r="2192" spans="1:22">
      <c r="A2192" s="92" t="s">
        <v>781</v>
      </c>
      <c r="B2192" s="16" t="str">
        <f>VLOOKUP(A2192,'Planning Periods'!$E$2:$N$540,10,FALSE)</f>
        <v>10/15/2021 - 10/15/2029</v>
      </c>
      <c r="C2192" s="91">
        <v>2015</v>
      </c>
      <c r="D2192" s="91" t="str">
        <f t="shared" si="32"/>
        <v>Torrance 2015</v>
      </c>
      <c r="E2192" s="91">
        <v>380</v>
      </c>
      <c r="F2192" s="363">
        <v>0</v>
      </c>
      <c r="G2192" s="91">
        <v>0</v>
      </c>
      <c r="H2192" s="91">
        <v>0</v>
      </c>
      <c r="I2192" s="90"/>
      <c r="J2192" s="91">
        <v>227</v>
      </c>
      <c r="K2192" s="363">
        <v>0</v>
      </c>
      <c r="L2192" s="91">
        <v>0</v>
      </c>
      <c r="M2192" s="91">
        <v>0</v>
      </c>
      <c r="N2192" s="90"/>
      <c r="O2192" s="91">
        <v>243</v>
      </c>
      <c r="P2192" s="91">
        <v>0</v>
      </c>
      <c r="Q2192" s="90"/>
      <c r="R2192" s="91">
        <v>600</v>
      </c>
      <c r="S2192" s="91">
        <v>21</v>
      </c>
      <c r="T2192" s="90">
        <v>0</v>
      </c>
      <c r="U2192" s="91">
        <v>1450</v>
      </c>
      <c r="V2192" s="91">
        <v>21</v>
      </c>
    </row>
    <row r="2193" spans="1:22">
      <c r="A2193" s="92" t="s">
        <v>781</v>
      </c>
      <c r="B2193" s="16" t="str">
        <f>VLOOKUP(A2193,'Planning Periods'!$E$2:$N$540,10,FALSE)</f>
        <v>10/15/2021 - 10/15/2029</v>
      </c>
      <c r="C2193" s="91">
        <v>2016</v>
      </c>
      <c r="D2193" s="91" t="str">
        <f t="shared" si="32"/>
        <v>Torrance 2016</v>
      </c>
      <c r="E2193" s="91">
        <v>380</v>
      </c>
      <c r="F2193" s="363">
        <v>0</v>
      </c>
      <c r="G2193" s="91">
        <v>0</v>
      </c>
      <c r="H2193" s="91">
        <v>0</v>
      </c>
      <c r="I2193" s="90"/>
      <c r="J2193" s="91">
        <v>227</v>
      </c>
      <c r="K2193" s="363">
        <v>0</v>
      </c>
      <c r="L2193" s="91">
        <v>0</v>
      </c>
      <c r="M2193" s="91">
        <v>0</v>
      </c>
      <c r="N2193" s="90"/>
      <c r="O2193" s="91">
        <v>243</v>
      </c>
      <c r="P2193" s="91">
        <v>1</v>
      </c>
      <c r="Q2193" s="90"/>
      <c r="R2193" s="91">
        <v>600</v>
      </c>
      <c r="S2193" s="91">
        <v>49</v>
      </c>
      <c r="T2193" s="90">
        <v>0</v>
      </c>
      <c r="U2193" s="91">
        <v>1450</v>
      </c>
      <c r="V2193" s="91">
        <v>50</v>
      </c>
    </row>
    <row r="2194" spans="1:22">
      <c r="A2194" s="92" t="s">
        <v>781</v>
      </c>
      <c r="B2194" s="16" t="str">
        <f>VLOOKUP(A2194,'Planning Periods'!$E$2:$N$540,10,FALSE)</f>
        <v>10/15/2021 - 10/15/2029</v>
      </c>
      <c r="C2194" s="91">
        <v>2017</v>
      </c>
      <c r="D2194" s="91" t="str">
        <f t="shared" si="32"/>
        <v>Torrance 2017</v>
      </c>
      <c r="E2194" s="91">
        <v>380</v>
      </c>
      <c r="F2194" s="363">
        <v>0</v>
      </c>
      <c r="G2194" s="91">
        <v>0</v>
      </c>
      <c r="H2194" s="91">
        <v>0</v>
      </c>
      <c r="I2194" s="90"/>
      <c r="J2194" s="91">
        <v>227</v>
      </c>
      <c r="K2194" s="363">
        <v>0</v>
      </c>
      <c r="L2194" s="91">
        <v>0</v>
      </c>
      <c r="M2194" s="91">
        <v>0</v>
      </c>
      <c r="N2194" s="90"/>
      <c r="O2194" s="91">
        <v>243</v>
      </c>
      <c r="P2194" s="91">
        <v>4</v>
      </c>
      <c r="Q2194" s="90"/>
      <c r="R2194" s="91">
        <v>600</v>
      </c>
      <c r="S2194" s="91">
        <v>9</v>
      </c>
      <c r="T2194" s="90">
        <v>0</v>
      </c>
      <c r="U2194" s="91">
        <v>1450</v>
      </c>
      <c r="V2194" s="91">
        <v>13</v>
      </c>
    </row>
    <row r="2195" spans="1:22">
      <c r="A2195" s="92" t="s">
        <v>783</v>
      </c>
      <c r="B2195" s="16" t="str">
        <f>VLOOKUP(A2195,'Planning Periods'!$E$2:$N$540,10,FALSE)</f>
        <v>12/31/2015 - 12/31/2023</v>
      </c>
      <c r="C2195" s="91">
        <v>2014</v>
      </c>
      <c r="D2195" s="91" t="str">
        <f t="shared" si="32"/>
        <v>Tracy 2014</v>
      </c>
      <c r="E2195" s="91" t="s">
        <v>1307</v>
      </c>
      <c r="F2195" s="363" t="s">
        <v>1307</v>
      </c>
      <c r="G2195" s="91" t="s">
        <v>1307</v>
      </c>
      <c r="H2195" s="91" t="s">
        <v>1307</v>
      </c>
      <c r="I2195" s="90"/>
      <c r="J2195" s="91" t="s">
        <v>1307</v>
      </c>
      <c r="K2195" s="363" t="s">
        <v>1307</v>
      </c>
      <c r="L2195" s="91" t="s">
        <v>1307</v>
      </c>
      <c r="M2195" s="91" t="s">
        <v>1307</v>
      </c>
      <c r="N2195" s="90"/>
      <c r="O2195" s="91" t="s">
        <v>1307</v>
      </c>
      <c r="P2195" s="91" t="s">
        <v>1307</v>
      </c>
      <c r="Q2195" s="90"/>
      <c r="R2195" s="91" t="s">
        <v>1307</v>
      </c>
      <c r="S2195" s="91" t="s">
        <v>1307</v>
      </c>
      <c r="T2195" s="90" t="s">
        <v>1307</v>
      </c>
      <c r="U2195" s="91" t="s">
        <v>1307</v>
      </c>
      <c r="V2195" s="91" t="s">
        <v>1307</v>
      </c>
    </row>
    <row r="2196" spans="1:22">
      <c r="A2196" s="92" t="s">
        <v>783</v>
      </c>
      <c r="B2196" s="16" t="str">
        <f>VLOOKUP(A2196,'Planning Periods'!$E$2:$N$540,10,FALSE)</f>
        <v>12/31/2015 - 12/31/2023</v>
      </c>
      <c r="C2196" s="91">
        <v>2015</v>
      </c>
      <c r="D2196" s="91" t="str">
        <f t="shared" si="32"/>
        <v>Tracy 2015</v>
      </c>
      <c r="E2196" s="91">
        <v>980</v>
      </c>
      <c r="F2196" s="363">
        <v>0</v>
      </c>
      <c r="G2196" s="91">
        <v>0</v>
      </c>
      <c r="H2196" s="91">
        <v>0</v>
      </c>
      <c r="I2196" s="90"/>
      <c r="J2196" s="91">
        <v>705</v>
      </c>
      <c r="K2196" s="363">
        <v>0</v>
      </c>
      <c r="L2196" s="91">
        <v>0</v>
      </c>
      <c r="M2196" s="91">
        <v>0</v>
      </c>
      <c r="N2196" s="90"/>
      <c r="O2196" s="91">
        <v>828</v>
      </c>
      <c r="P2196" s="91">
        <v>0</v>
      </c>
      <c r="Q2196" s="90"/>
      <c r="R2196" s="91">
        <v>2463</v>
      </c>
      <c r="S2196" s="91">
        <v>0</v>
      </c>
      <c r="T2196" s="90">
        <v>0</v>
      </c>
      <c r="U2196" s="91">
        <v>4976</v>
      </c>
      <c r="V2196" s="91">
        <v>0</v>
      </c>
    </row>
    <row r="2197" spans="1:22">
      <c r="A2197" s="92" t="s">
        <v>783</v>
      </c>
      <c r="B2197" s="16" t="str">
        <f>VLOOKUP(A2197,'Planning Periods'!$E$2:$N$540,10,FALSE)</f>
        <v>12/31/2015 - 12/31/2023</v>
      </c>
      <c r="C2197" s="91">
        <v>2016</v>
      </c>
      <c r="D2197" s="91" t="str">
        <f t="shared" si="32"/>
        <v>Tracy 2016</v>
      </c>
      <c r="E2197" s="91">
        <v>980</v>
      </c>
      <c r="F2197" s="363">
        <v>0</v>
      </c>
      <c r="G2197" s="91">
        <v>0</v>
      </c>
      <c r="H2197" s="91">
        <v>0</v>
      </c>
      <c r="I2197" s="90"/>
      <c r="J2197" s="91">
        <v>705</v>
      </c>
      <c r="K2197" s="363">
        <v>0</v>
      </c>
      <c r="L2197" s="91">
        <v>0</v>
      </c>
      <c r="M2197" s="91">
        <v>0</v>
      </c>
      <c r="N2197" s="90"/>
      <c r="O2197" s="91">
        <v>828</v>
      </c>
      <c r="P2197" s="91">
        <v>2</v>
      </c>
      <c r="Q2197" s="90"/>
      <c r="R2197" s="91">
        <v>2463</v>
      </c>
      <c r="S2197" s="91">
        <v>1003</v>
      </c>
      <c r="T2197" s="90">
        <v>0</v>
      </c>
      <c r="U2197" s="91">
        <v>4976</v>
      </c>
      <c r="V2197" s="91">
        <v>1005</v>
      </c>
    </row>
    <row r="2198" spans="1:22">
      <c r="A2198" s="92" t="s">
        <v>783</v>
      </c>
      <c r="B2198" s="16" t="str">
        <f>VLOOKUP(A2198,'Planning Periods'!$E$2:$N$540,10,FALSE)</f>
        <v>12/31/2015 - 12/31/2023</v>
      </c>
      <c r="C2198" s="91">
        <v>2017</v>
      </c>
      <c r="D2198" s="91" t="str">
        <f t="shared" si="32"/>
        <v>Tracy 2017</v>
      </c>
      <c r="E2198" s="91">
        <v>980</v>
      </c>
      <c r="F2198" s="363">
        <v>0</v>
      </c>
      <c r="G2198" s="91">
        <v>0</v>
      </c>
      <c r="H2198" s="91">
        <v>0</v>
      </c>
      <c r="I2198" s="90"/>
      <c r="J2198" s="91">
        <v>705</v>
      </c>
      <c r="K2198" s="363">
        <v>0</v>
      </c>
      <c r="L2198" s="91">
        <v>0</v>
      </c>
      <c r="M2198" s="91">
        <v>0</v>
      </c>
      <c r="N2198" s="90"/>
      <c r="O2198" s="91">
        <v>828</v>
      </c>
      <c r="P2198" s="91">
        <v>3</v>
      </c>
      <c r="Q2198" s="90"/>
      <c r="R2198" s="91">
        <v>2463</v>
      </c>
      <c r="S2198" s="91">
        <v>301</v>
      </c>
      <c r="T2198" s="90">
        <v>0</v>
      </c>
      <c r="U2198" s="91">
        <v>4976</v>
      </c>
      <c r="V2198" s="91">
        <v>304</v>
      </c>
    </row>
    <row r="2199" spans="1:22">
      <c r="A2199" t="s">
        <v>1290</v>
      </c>
      <c r="B2199" s="16" t="str">
        <f>VLOOKUP(A2199,'Planning Periods'!$E$2:$N$540,10,FALSE)</f>
        <v>08/31/2019 - 08/31/2027</v>
      </c>
      <c r="C2199" s="91">
        <v>2014</v>
      </c>
      <c r="D2199" s="91" t="str">
        <f t="shared" si="32"/>
        <v>Trinidad 2014</v>
      </c>
      <c r="E2199" s="363" t="s">
        <v>1307</v>
      </c>
      <c r="F2199" s="363" t="s">
        <v>1307</v>
      </c>
      <c r="G2199" s="363" t="s">
        <v>1307</v>
      </c>
      <c r="H2199" s="363" t="s">
        <v>1307</v>
      </c>
      <c r="I2199" s="363">
        <v>0</v>
      </c>
      <c r="J2199" s="363" t="s">
        <v>1307</v>
      </c>
      <c r="K2199" s="363" t="s">
        <v>1307</v>
      </c>
      <c r="L2199" s="363" t="s">
        <v>1307</v>
      </c>
      <c r="M2199" s="363" t="s">
        <v>1307</v>
      </c>
      <c r="N2199" s="363">
        <v>0</v>
      </c>
      <c r="O2199" s="363" t="s">
        <v>1307</v>
      </c>
      <c r="P2199" s="363" t="s">
        <v>1307</v>
      </c>
      <c r="Q2199" s="363"/>
      <c r="R2199" s="363" t="s">
        <v>1307</v>
      </c>
      <c r="S2199" s="363" t="s">
        <v>1307</v>
      </c>
      <c r="T2199" s="363" t="s">
        <v>1307</v>
      </c>
      <c r="U2199" s="363" t="s">
        <v>1307</v>
      </c>
      <c r="V2199" s="363" t="s">
        <v>1307</v>
      </c>
    </row>
    <row r="2200" spans="1:22">
      <c r="A2200" t="s">
        <v>1290</v>
      </c>
      <c r="B2200" s="16" t="str">
        <f>VLOOKUP(A2200,'Planning Periods'!$E$2:$N$540,10,FALSE)</f>
        <v>08/31/2019 - 08/31/2027</v>
      </c>
      <c r="C2200" s="91">
        <v>2015</v>
      </c>
      <c r="D2200" s="91" t="str">
        <f t="shared" si="32"/>
        <v>Trinidad 2015</v>
      </c>
      <c r="E2200" t="s">
        <v>1307</v>
      </c>
      <c r="F2200" t="s">
        <v>1307</v>
      </c>
      <c r="G2200" t="s">
        <v>1307</v>
      </c>
      <c r="H2200" t="s">
        <v>1307</v>
      </c>
      <c r="J2200" t="s">
        <v>1307</v>
      </c>
      <c r="K2200" t="s">
        <v>1307</v>
      </c>
      <c r="L2200" t="s">
        <v>1307</v>
      </c>
      <c r="M2200" t="s">
        <v>1307</v>
      </c>
      <c r="O2200" t="s">
        <v>1307</v>
      </c>
      <c r="P2200" t="s">
        <v>1307</v>
      </c>
      <c r="R2200" t="s">
        <v>1307</v>
      </c>
      <c r="S2200" t="s">
        <v>1307</v>
      </c>
      <c r="T2200" t="s">
        <v>1307</v>
      </c>
      <c r="U2200" t="s">
        <v>1307</v>
      </c>
      <c r="V2200" t="s">
        <v>1307</v>
      </c>
    </row>
    <row r="2201" spans="1:22">
      <c r="A2201" t="s">
        <v>1290</v>
      </c>
      <c r="B2201" s="16" t="str">
        <f>VLOOKUP(A2201,'Planning Periods'!$E$2:$N$540,10,FALSE)</f>
        <v>08/31/2019 - 08/31/2027</v>
      </c>
      <c r="C2201" s="91">
        <v>2016</v>
      </c>
      <c r="D2201" s="91" t="str">
        <f t="shared" si="32"/>
        <v>Trinidad 2016</v>
      </c>
      <c r="E2201" t="s">
        <v>1307</v>
      </c>
      <c r="F2201" t="s">
        <v>1307</v>
      </c>
      <c r="G2201" t="s">
        <v>1307</v>
      </c>
      <c r="H2201" t="s">
        <v>1307</v>
      </c>
      <c r="J2201" t="s">
        <v>1307</v>
      </c>
      <c r="K2201" t="s">
        <v>1307</v>
      </c>
      <c r="L2201" t="s">
        <v>1307</v>
      </c>
      <c r="M2201" t="s">
        <v>1307</v>
      </c>
      <c r="O2201" t="s">
        <v>1307</v>
      </c>
      <c r="P2201" t="s">
        <v>1307</v>
      </c>
      <c r="R2201" t="s">
        <v>1307</v>
      </c>
      <c r="S2201" t="s">
        <v>1307</v>
      </c>
      <c r="T2201" t="s">
        <v>1307</v>
      </c>
      <c r="U2201" t="s">
        <v>1307</v>
      </c>
      <c r="V2201" t="s">
        <v>1307</v>
      </c>
    </row>
    <row r="2202" spans="1:22">
      <c r="A2202" t="s">
        <v>1290</v>
      </c>
      <c r="B2202" s="16" t="str">
        <f>VLOOKUP(A2202,'Planning Periods'!$E$2:$N$540,10,FALSE)</f>
        <v>08/31/2019 - 08/31/2027</v>
      </c>
      <c r="C2202" s="91">
        <v>2017</v>
      </c>
      <c r="D2202" s="91" t="str">
        <f t="shared" si="32"/>
        <v>Trinidad 2017</v>
      </c>
      <c r="E2202" t="s">
        <v>1307</v>
      </c>
      <c r="F2202" t="s">
        <v>1307</v>
      </c>
      <c r="G2202" t="s">
        <v>1307</v>
      </c>
      <c r="H2202" t="s">
        <v>1307</v>
      </c>
      <c r="J2202" t="s">
        <v>1307</v>
      </c>
      <c r="K2202" t="s">
        <v>1307</v>
      </c>
      <c r="L2202" t="s">
        <v>1307</v>
      </c>
      <c r="M2202" t="s">
        <v>1307</v>
      </c>
      <c r="O2202" t="s">
        <v>1307</v>
      </c>
      <c r="P2202" t="s">
        <v>1307</v>
      </c>
      <c r="R2202" t="s">
        <v>1307</v>
      </c>
      <c r="S2202" t="s">
        <v>1307</v>
      </c>
      <c r="T2202" t="s">
        <v>1307</v>
      </c>
      <c r="U2202" t="s">
        <v>1307</v>
      </c>
      <c r="V2202" t="s">
        <v>1307</v>
      </c>
    </row>
    <row r="2203" spans="1:22">
      <c r="A2203" t="s">
        <v>1927</v>
      </c>
      <c r="B2203" s="16" t="str">
        <f>VLOOKUP(A2203,'Planning Periods'!$E$2:$N$540,10,FALSE)</f>
        <v>08/31/2019 - 08/31/2024</v>
      </c>
      <c r="C2203" s="91">
        <v>2014</v>
      </c>
      <c r="D2203" s="91" t="str">
        <f t="shared" si="32"/>
        <v>Trinity County - unincorporated 2014</v>
      </c>
      <c r="E2203" s="363" t="s">
        <v>1307</v>
      </c>
      <c r="F2203" s="363" t="s">
        <v>1307</v>
      </c>
      <c r="G2203" s="363" t="s">
        <v>1307</v>
      </c>
      <c r="H2203" s="363" t="s">
        <v>1307</v>
      </c>
      <c r="I2203" s="363">
        <v>0</v>
      </c>
      <c r="J2203" s="363" t="s">
        <v>1307</v>
      </c>
      <c r="K2203" s="363" t="s">
        <v>1307</v>
      </c>
      <c r="L2203" s="363" t="s">
        <v>1307</v>
      </c>
      <c r="M2203" s="363" t="s">
        <v>1307</v>
      </c>
      <c r="N2203" s="363">
        <v>0</v>
      </c>
      <c r="O2203" s="363" t="s">
        <v>1307</v>
      </c>
      <c r="P2203" s="363" t="s">
        <v>1307</v>
      </c>
      <c r="Q2203" s="363"/>
      <c r="R2203" s="363" t="s">
        <v>1307</v>
      </c>
      <c r="S2203" s="363" t="s">
        <v>1307</v>
      </c>
      <c r="T2203" s="363" t="s">
        <v>1307</v>
      </c>
      <c r="U2203" s="363" t="s">
        <v>1307</v>
      </c>
      <c r="V2203" s="363" t="s">
        <v>1307</v>
      </c>
    </row>
    <row r="2204" spans="1:22">
      <c r="A2204" t="s">
        <v>1927</v>
      </c>
      <c r="B2204" s="16" t="str">
        <f>VLOOKUP(A2204,'Planning Periods'!$E$2:$N$540,10,FALSE)</f>
        <v>08/31/2019 - 08/31/2024</v>
      </c>
      <c r="C2204" s="91">
        <v>2015</v>
      </c>
      <c r="D2204" s="91" t="str">
        <f t="shared" si="32"/>
        <v>Trinity County - unincorporated 2015</v>
      </c>
      <c r="E2204" t="s">
        <v>1307</v>
      </c>
      <c r="F2204" t="s">
        <v>1307</v>
      </c>
      <c r="G2204" t="s">
        <v>1307</v>
      </c>
      <c r="H2204" t="s">
        <v>1307</v>
      </c>
      <c r="J2204" t="s">
        <v>1307</v>
      </c>
      <c r="K2204" t="s">
        <v>1307</v>
      </c>
      <c r="L2204" t="s">
        <v>1307</v>
      </c>
      <c r="M2204" t="s">
        <v>1307</v>
      </c>
      <c r="O2204" t="s">
        <v>1307</v>
      </c>
      <c r="P2204" t="s">
        <v>1307</v>
      </c>
      <c r="R2204" t="s">
        <v>1307</v>
      </c>
      <c r="S2204" t="s">
        <v>1307</v>
      </c>
      <c r="T2204" t="s">
        <v>1307</v>
      </c>
      <c r="U2204" t="s">
        <v>1307</v>
      </c>
      <c r="V2204" t="s">
        <v>1307</v>
      </c>
    </row>
    <row r="2205" spans="1:22">
      <c r="A2205" t="s">
        <v>974</v>
      </c>
      <c r="B2205" s="16" t="str">
        <f>VLOOKUP(A2205,'Planning Periods'!$E$2:$N$540,10,FALSE)</f>
        <v>08/31/2019 - 08/31/2024</v>
      </c>
      <c r="C2205" s="91">
        <v>2016</v>
      </c>
      <c r="D2205" s="91" t="str">
        <f t="shared" si="32"/>
        <v>Trinity County - Unincorporated 2016</v>
      </c>
      <c r="E2205" t="s">
        <v>1307</v>
      </c>
      <c r="F2205" t="s">
        <v>1307</v>
      </c>
      <c r="G2205" t="s">
        <v>1307</v>
      </c>
      <c r="H2205" t="s">
        <v>1307</v>
      </c>
      <c r="J2205" t="s">
        <v>1307</v>
      </c>
      <c r="K2205" t="s">
        <v>1307</v>
      </c>
      <c r="L2205" t="s">
        <v>1307</v>
      </c>
      <c r="M2205" t="s">
        <v>1307</v>
      </c>
      <c r="O2205" t="s">
        <v>1307</v>
      </c>
      <c r="P2205" t="s">
        <v>1307</v>
      </c>
      <c r="R2205" t="s">
        <v>1307</v>
      </c>
      <c r="S2205" t="s">
        <v>1307</v>
      </c>
      <c r="T2205" t="s">
        <v>1307</v>
      </c>
      <c r="U2205" t="s">
        <v>1307</v>
      </c>
      <c r="V2205" t="s">
        <v>1307</v>
      </c>
    </row>
    <row r="2206" spans="1:22">
      <c r="A2206" t="s">
        <v>974</v>
      </c>
      <c r="B2206" s="16" t="str">
        <f>VLOOKUP(A2206,'Planning Periods'!$E$2:$N$540,10,FALSE)</f>
        <v>08/31/2019 - 08/31/2024</v>
      </c>
      <c r="C2206" s="91">
        <v>2017</v>
      </c>
      <c r="D2206" s="91" t="str">
        <f t="shared" si="32"/>
        <v>Trinity County - Unincorporated 2017</v>
      </c>
      <c r="E2206" t="s">
        <v>1307</v>
      </c>
      <c r="F2206" t="s">
        <v>1307</v>
      </c>
      <c r="G2206" t="s">
        <v>1307</v>
      </c>
      <c r="H2206" t="s">
        <v>1307</v>
      </c>
      <c r="J2206" t="s">
        <v>1307</v>
      </c>
      <c r="K2206" t="s">
        <v>1307</v>
      </c>
      <c r="L2206" t="s">
        <v>1307</v>
      </c>
      <c r="M2206" t="s">
        <v>1307</v>
      </c>
      <c r="O2206" t="s">
        <v>1307</v>
      </c>
      <c r="P2206" t="s">
        <v>1307</v>
      </c>
      <c r="R2206" t="s">
        <v>1307</v>
      </c>
      <c r="S2206" t="s">
        <v>1307</v>
      </c>
      <c r="T2206" t="s">
        <v>1307</v>
      </c>
      <c r="U2206" t="s">
        <v>1307</v>
      </c>
      <c r="V2206" t="s">
        <v>1307</v>
      </c>
    </row>
    <row r="2207" spans="1:22">
      <c r="A2207" s="92" t="s">
        <v>981</v>
      </c>
      <c r="B2207" s="16" t="str">
        <f>VLOOKUP(A2207,'Planning Periods'!$E$2:$N$540,10,FALSE)</f>
        <v>08/15/2019 - 08/15/2027</v>
      </c>
      <c r="C2207" s="91">
        <v>2014</v>
      </c>
      <c r="D2207" s="91" t="str">
        <f t="shared" si="32"/>
        <v>Truckee 2014</v>
      </c>
      <c r="E2207" s="91">
        <v>305</v>
      </c>
      <c r="F2207" s="363">
        <v>0</v>
      </c>
      <c r="G2207" s="91">
        <v>0</v>
      </c>
      <c r="H2207" s="91">
        <v>0</v>
      </c>
      <c r="I2207" s="90"/>
      <c r="J2207" s="91">
        <v>230</v>
      </c>
      <c r="K2207" s="363">
        <v>0</v>
      </c>
      <c r="L2207" s="91">
        <v>0</v>
      </c>
      <c r="M2207" s="91">
        <v>0</v>
      </c>
      <c r="N2207" s="90"/>
      <c r="O2207" s="91">
        <v>248</v>
      </c>
      <c r="P2207" s="91">
        <v>0</v>
      </c>
      <c r="Q2207" s="90"/>
      <c r="R2207" s="91">
        <v>476</v>
      </c>
      <c r="S2207" s="91">
        <v>95</v>
      </c>
      <c r="T2207" s="90">
        <v>0</v>
      </c>
      <c r="U2207" s="91">
        <v>1259</v>
      </c>
      <c r="V2207" s="91">
        <v>95</v>
      </c>
    </row>
    <row r="2208" spans="1:22">
      <c r="A2208" s="92" t="s">
        <v>981</v>
      </c>
      <c r="B2208" s="16" t="str">
        <f>VLOOKUP(A2208,'Planning Periods'!$E$2:$N$540,10,FALSE)</f>
        <v>08/15/2019 - 08/15/2027</v>
      </c>
      <c r="C2208" s="91">
        <v>2015</v>
      </c>
      <c r="D2208" s="91" t="str">
        <f t="shared" si="32"/>
        <v>Truckee 2015</v>
      </c>
      <c r="E2208" s="91">
        <v>305</v>
      </c>
      <c r="F2208" s="363">
        <v>0</v>
      </c>
      <c r="G2208" s="91">
        <v>0</v>
      </c>
      <c r="H2208" s="91">
        <v>0</v>
      </c>
      <c r="I2208" s="90"/>
      <c r="J2208" s="91">
        <v>230</v>
      </c>
      <c r="K2208" s="363">
        <v>0</v>
      </c>
      <c r="L2208" s="91">
        <v>0</v>
      </c>
      <c r="M2208" s="91">
        <v>0</v>
      </c>
      <c r="N2208" s="90"/>
      <c r="O2208" s="91">
        <v>248</v>
      </c>
      <c r="P2208" s="91">
        <v>0</v>
      </c>
      <c r="Q2208" s="90"/>
      <c r="R2208" s="91">
        <v>476</v>
      </c>
      <c r="S2208" s="91">
        <v>87</v>
      </c>
      <c r="T2208" s="90">
        <v>0</v>
      </c>
      <c r="U2208" s="91">
        <v>1259</v>
      </c>
      <c r="V2208" s="91">
        <v>87</v>
      </c>
    </row>
    <row r="2209" spans="1:22">
      <c r="A2209" s="92" t="s">
        <v>981</v>
      </c>
      <c r="B2209" s="16" t="str">
        <f>VLOOKUP(A2209,'Planning Periods'!$E$2:$N$540,10,FALSE)</f>
        <v>08/15/2019 - 08/15/2027</v>
      </c>
      <c r="C2209" s="91">
        <v>2016</v>
      </c>
      <c r="D2209" s="91" t="str">
        <f t="shared" si="32"/>
        <v>Truckee 2016</v>
      </c>
      <c r="E2209" s="91">
        <v>305</v>
      </c>
      <c r="F2209" s="363">
        <v>0</v>
      </c>
      <c r="G2209" s="91">
        <v>0</v>
      </c>
      <c r="H2209" s="91">
        <v>0</v>
      </c>
      <c r="I2209" s="90"/>
      <c r="J2209" s="91">
        <v>230</v>
      </c>
      <c r="K2209" s="363">
        <v>0</v>
      </c>
      <c r="L2209" s="91">
        <v>0</v>
      </c>
      <c r="M2209" s="91">
        <v>0</v>
      </c>
      <c r="N2209" s="90"/>
      <c r="O2209" s="91">
        <v>248</v>
      </c>
      <c r="P2209" s="91">
        <v>0</v>
      </c>
      <c r="Q2209" s="90"/>
      <c r="R2209" s="91">
        <v>476</v>
      </c>
      <c r="S2209" s="91">
        <v>116</v>
      </c>
      <c r="T2209" s="90">
        <v>0</v>
      </c>
      <c r="U2209" s="91">
        <v>1259</v>
      </c>
      <c r="V2209" s="91">
        <v>116</v>
      </c>
    </row>
    <row r="2210" spans="1:22">
      <c r="A2210" s="92" t="s">
        <v>981</v>
      </c>
      <c r="B2210" s="16" t="str">
        <f>VLOOKUP(A2210,'Planning Periods'!$E$2:$N$540,10,FALSE)</f>
        <v>08/15/2019 - 08/15/2027</v>
      </c>
      <c r="C2210" s="91">
        <v>2017</v>
      </c>
      <c r="D2210" s="91" t="str">
        <f t="shared" si="32"/>
        <v>Truckee 2017</v>
      </c>
      <c r="E2210" s="91">
        <v>305</v>
      </c>
      <c r="F2210" s="363">
        <v>0</v>
      </c>
      <c r="G2210" s="91">
        <v>0</v>
      </c>
      <c r="H2210" s="91">
        <v>0</v>
      </c>
      <c r="I2210" s="90"/>
      <c r="J2210" s="91">
        <v>230</v>
      </c>
      <c r="K2210" s="363">
        <v>0</v>
      </c>
      <c r="L2210" s="91">
        <v>0</v>
      </c>
      <c r="M2210" s="91">
        <v>0</v>
      </c>
      <c r="N2210" s="90"/>
      <c r="O2210" s="91">
        <v>248</v>
      </c>
      <c r="P2210" s="91">
        <v>0</v>
      </c>
      <c r="Q2210" s="90"/>
      <c r="R2210" s="91">
        <v>476</v>
      </c>
      <c r="S2210" s="91">
        <v>93</v>
      </c>
      <c r="T2210" s="90">
        <v>0</v>
      </c>
      <c r="U2210" s="91">
        <v>1259</v>
      </c>
      <c r="V2210" s="91">
        <v>93</v>
      </c>
    </row>
    <row r="2211" spans="1:22">
      <c r="A2211" s="92" t="s">
        <v>786</v>
      </c>
      <c r="B2211" s="16" t="str">
        <f>VLOOKUP(A2211,'Planning Periods'!$E$2:$N$540,10,FALSE)</f>
        <v>12/31/2015 - 12/31/2023</v>
      </c>
      <c r="C2211" s="91">
        <v>2014</v>
      </c>
      <c r="D2211" s="91" t="str">
        <f t="shared" si="32"/>
        <v>Tulare 2014</v>
      </c>
      <c r="E2211" s="91" t="s">
        <v>1307</v>
      </c>
      <c r="F2211" s="363" t="s">
        <v>1307</v>
      </c>
      <c r="G2211" s="91" t="s">
        <v>1307</v>
      </c>
      <c r="H2211" s="91" t="s">
        <v>1307</v>
      </c>
      <c r="I2211" s="90"/>
      <c r="J2211" s="91" t="s">
        <v>1307</v>
      </c>
      <c r="K2211" s="363" t="s">
        <v>1307</v>
      </c>
      <c r="L2211" s="91" t="s">
        <v>1307</v>
      </c>
      <c r="M2211" s="91" t="s">
        <v>1307</v>
      </c>
      <c r="N2211" s="90"/>
      <c r="O2211" s="91" t="s">
        <v>1307</v>
      </c>
      <c r="P2211" s="91" t="s">
        <v>1307</v>
      </c>
      <c r="Q2211" s="90"/>
      <c r="R2211" s="91" t="s">
        <v>1307</v>
      </c>
      <c r="S2211" s="91" t="s">
        <v>1307</v>
      </c>
      <c r="T2211" s="90" t="s">
        <v>1307</v>
      </c>
      <c r="U2211" s="91" t="s">
        <v>1307</v>
      </c>
      <c r="V2211" s="91" t="s">
        <v>1307</v>
      </c>
    </row>
    <row r="2212" spans="1:22">
      <c r="A2212" s="92" t="s">
        <v>786</v>
      </c>
      <c r="B2212" s="16" t="str">
        <f>VLOOKUP(A2212,'Planning Periods'!$E$2:$N$540,10,FALSE)</f>
        <v>12/31/2015 - 12/31/2023</v>
      </c>
      <c r="C2212" s="91">
        <v>2015</v>
      </c>
      <c r="D2212" s="91" t="str">
        <f t="shared" si="32"/>
        <v>Tulare 2015</v>
      </c>
      <c r="E2212" s="91">
        <v>920</v>
      </c>
      <c r="F2212" s="363">
        <v>0</v>
      </c>
      <c r="G2212" s="91">
        <v>0</v>
      </c>
      <c r="H2212" s="91">
        <v>0</v>
      </c>
      <c r="I2212" s="90"/>
      <c r="J2212" s="91">
        <v>609</v>
      </c>
      <c r="K2212" s="363">
        <v>0</v>
      </c>
      <c r="L2212" s="91">
        <v>0</v>
      </c>
      <c r="M2212" s="91">
        <v>0</v>
      </c>
      <c r="N2212" s="90"/>
      <c r="O2212" s="91">
        <v>613</v>
      </c>
      <c r="P2212" s="91">
        <v>0</v>
      </c>
      <c r="Q2212" s="90"/>
      <c r="R2212" s="91">
        <v>1452</v>
      </c>
      <c r="S2212" s="91">
        <v>485</v>
      </c>
      <c r="T2212" s="90">
        <v>0</v>
      </c>
      <c r="U2212" s="91">
        <v>3594</v>
      </c>
      <c r="V2212" s="91">
        <v>485</v>
      </c>
    </row>
    <row r="2213" spans="1:22">
      <c r="A2213" s="92" t="s">
        <v>786</v>
      </c>
      <c r="B2213" s="16" t="str">
        <f>VLOOKUP(A2213,'Planning Periods'!$E$2:$N$540,10,FALSE)</f>
        <v>12/31/2015 - 12/31/2023</v>
      </c>
      <c r="C2213" s="91">
        <v>2016</v>
      </c>
      <c r="D2213" s="91" t="str">
        <f t="shared" si="32"/>
        <v>Tulare 2016</v>
      </c>
      <c r="E2213" s="91">
        <v>920</v>
      </c>
      <c r="F2213" s="363">
        <v>0</v>
      </c>
      <c r="G2213" s="91">
        <v>0</v>
      </c>
      <c r="H2213" s="91">
        <v>0</v>
      </c>
      <c r="I2213" s="90"/>
      <c r="J2213" s="91">
        <v>609</v>
      </c>
      <c r="K2213" s="363">
        <v>0</v>
      </c>
      <c r="L2213" s="91">
        <v>0</v>
      </c>
      <c r="M2213" s="91">
        <v>0</v>
      </c>
      <c r="N2213" s="90"/>
      <c r="O2213" s="91">
        <v>613</v>
      </c>
      <c r="P2213" s="91">
        <v>0</v>
      </c>
      <c r="Q2213" s="90"/>
      <c r="R2213" s="91">
        <v>1452</v>
      </c>
      <c r="S2213" s="91">
        <v>335</v>
      </c>
      <c r="T2213" s="90">
        <v>0</v>
      </c>
      <c r="U2213" s="91">
        <v>3594</v>
      </c>
      <c r="V2213" s="91">
        <v>335</v>
      </c>
    </row>
    <row r="2214" spans="1:22">
      <c r="A2214" s="92" t="s">
        <v>786</v>
      </c>
      <c r="B2214" s="16" t="str">
        <f>VLOOKUP(A2214,'Planning Periods'!$E$2:$N$540,10,FALSE)</f>
        <v>12/31/2015 - 12/31/2023</v>
      </c>
      <c r="C2214" s="91">
        <v>2017</v>
      </c>
      <c r="D2214" s="91" t="str">
        <f t="shared" si="32"/>
        <v>Tulare 2017</v>
      </c>
      <c r="E2214" s="91">
        <v>920</v>
      </c>
      <c r="F2214" s="363">
        <v>0</v>
      </c>
      <c r="G2214" s="91">
        <v>0</v>
      </c>
      <c r="H2214" s="91">
        <v>0</v>
      </c>
      <c r="I2214" s="90"/>
      <c r="J2214" s="91">
        <v>609</v>
      </c>
      <c r="K2214" s="363">
        <v>7</v>
      </c>
      <c r="L2214" s="91">
        <v>7</v>
      </c>
      <c r="M2214" s="91">
        <v>0</v>
      </c>
      <c r="N2214" s="90"/>
      <c r="O2214" s="91">
        <v>613</v>
      </c>
      <c r="P2214" s="91">
        <v>0</v>
      </c>
      <c r="Q2214" s="90"/>
      <c r="R2214" s="91">
        <v>1452</v>
      </c>
      <c r="S2214" s="91">
        <v>354</v>
      </c>
      <c r="T2214" s="90">
        <v>0</v>
      </c>
      <c r="U2214" s="91">
        <v>3594</v>
      </c>
      <c r="V2214" s="91">
        <v>361</v>
      </c>
    </row>
    <row r="2215" spans="1:22">
      <c r="A2215" s="92" t="s">
        <v>778</v>
      </c>
      <c r="B2215" s="16" t="str">
        <f>VLOOKUP(A2215,'Planning Periods'!$E$2:$N$540,10,FALSE)</f>
        <v>12/31/2015 - 12/31/2023</v>
      </c>
      <c r="C2215" s="91">
        <v>2014</v>
      </c>
      <c r="D2215" s="91" t="str">
        <f t="shared" si="32"/>
        <v>Tulare County - Unincorporated 2014</v>
      </c>
      <c r="E2215" s="91" t="s">
        <v>1307</v>
      </c>
      <c r="F2215" s="363" t="s">
        <v>1307</v>
      </c>
      <c r="G2215" s="91" t="s">
        <v>1307</v>
      </c>
      <c r="H2215" s="91" t="s">
        <v>1307</v>
      </c>
      <c r="I2215" s="90"/>
      <c r="J2215" s="91" t="s">
        <v>1307</v>
      </c>
      <c r="K2215" s="363" t="s">
        <v>1307</v>
      </c>
      <c r="L2215" s="91" t="s">
        <v>1307</v>
      </c>
      <c r="M2215" s="91" t="s">
        <v>1307</v>
      </c>
      <c r="N2215" s="90"/>
      <c r="O2215" s="91" t="s">
        <v>1307</v>
      </c>
      <c r="P2215" s="91" t="s">
        <v>1307</v>
      </c>
      <c r="Q2215" s="90"/>
      <c r="R2215" s="91" t="s">
        <v>1307</v>
      </c>
      <c r="S2215" s="91" t="s">
        <v>1307</v>
      </c>
      <c r="T2215" s="90" t="s">
        <v>1307</v>
      </c>
      <c r="U2215" s="91" t="s">
        <v>1307</v>
      </c>
      <c r="V2215" s="91" t="s">
        <v>1307</v>
      </c>
    </row>
    <row r="2216" spans="1:22">
      <c r="A2216" s="92" t="s">
        <v>778</v>
      </c>
      <c r="B2216" s="16" t="str">
        <f>VLOOKUP(A2216,'Planning Periods'!$E$2:$N$540,10,FALSE)</f>
        <v>12/31/2015 - 12/31/2023</v>
      </c>
      <c r="C2216" s="91">
        <v>2015</v>
      </c>
      <c r="D2216" s="91" t="str">
        <f t="shared" si="32"/>
        <v>Tulare County - Unincorporated 2015</v>
      </c>
      <c r="E2216" s="91">
        <v>1477</v>
      </c>
      <c r="F2216" s="363">
        <v>55</v>
      </c>
      <c r="G2216" s="91">
        <v>0</v>
      </c>
      <c r="H2216" s="91">
        <v>55</v>
      </c>
      <c r="I2216" s="90"/>
      <c r="J2216" s="91">
        <v>1065</v>
      </c>
      <c r="K2216" s="363">
        <v>63</v>
      </c>
      <c r="L2216" s="91">
        <v>0</v>
      </c>
      <c r="M2216" s="91">
        <v>63</v>
      </c>
      <c r="N2216" s="90"/>
      <c r="O2216" s="91">
        <v>1169</v>
      </c>
      <c r="P2216" s="91">
        <v>25</v>
      </c>
      <c r="Q2216" s="90"/>
      <c r="R2216" s="91">
        <v>3370</v>
      </c>
      <c r="S2216" s="91">
        <v>23</v>
      </c>
      <c r="T2216" s="90">
        <v>63</v>
      </c>
      <c r="U2216" s="91">
        <v>7081</v>
      </c>
      <c r="V2216" s="91">
        <v>166</v>
      </c>
    </row>
    <row r="2217" spans="1:22">
      <c r="A2217" s="92" t="s">
        <v>778</v>
      </c>
      <c r="B2217" s="16" t="str">
        <f>VLOOKUP(A2217,'Planning Periods'!$E$2:$N$540,10,FALSE)</f>
        <v>12/31/2015 - 12/31/2023</v>
      </c>
      <c r="C2217" s="91">
        <v>2016</v>
      </c>
      <c r="D2217" s="91" t="str">
        <f t="shared" si="32"/>
        <v>Tulare County - Unincorporated 2016</v>
      </c>
      <c r="E2217" s="91">
        <v>1477</v>
      </c>
      <c r="F2217" s="363">
        <v>67</v>
      </c>
      <c r="G2217" s="91">
        <v>0</v>
      </c>
      <c r="H2217" s="91">
        <v>67</v>
      </c>
      <c r="I2217" s="90"/>
      <c r="J2217" s="91">
        <v>1065</v>
      </c>
      <c r="K2217" s="363">
        <v>27</v>
      </c>
      <c r="L2217" s="91">
        <v>0</v>
      </c>
      <c r="M2217" s="91">
        <v>27</v>
      </c>
      <c r="N2217" s="90"/>
      <c r="O2217" s="91">
        <v>1169</v>
      </c>
      <c r="P2217" s="91">
        <v>57</v>
      </c>
      <c r="Q2217" s="90"/>
      <c r="R2217" s="91">
        <v>3370</v>
      </c>
      <c r="S2217" s="91">
        <v>58</v>
      </c>
      <c r="T2217" s="90">
        <v>27</v>
      </c>
      <c r="U2217" s="91">
        <v>7081</v>
      </c>
      <c r="V2217" s="91">
        <v>209</v>
      </c>
    </row>
    <row r="2218" spans="1:22">
      <c r="A2218" s="92" t="s">
        <v>778</v>
      </c>
      <c r="B2218" s="16" t="str">
        <f>VLOOKUP(A2218,'Planning Periods'!$E$2:$N$540,10,FALSE)</f>
        <v>12/31/2015 - 12/31/2023</v>
      </c>
      <c r="C2218" s="91">
        <v>2017</v>
      </c>
      <c r="D2218" s="91" t="str">
        <f t="shared" si="32"/>
        <v>Tulare County - Unincorporated 2017</v>
      </c>
      <c r="E2218" s="91">
        <v>1477</v>
      </c>
      <c r="F2218" s="363">
        <v>33</v>
      </c>
      <c r="G2218" s="91">
        <v>0</v>
      </c>
      <c r="H2218" s="91">
        <v>33</v>
      </c>
      <c r="I2218" s="90"/>
      <c r="J2218" s="91">
        <v>1065</v>
      </c>
      <c r="K2218" s="363">
        <v>84</v>
      </c>
      <c r="L2218" s="91">
        <v>0</v>
      </c>
      <c r="M2218" s="91">
        <v>84</v>
      </c>
      <c r="N2218" s="90"/>
      <c r="O2218" s="91">
        <v>1169</v>
      </c>
      <c r="P2218" s="91">
        <v>16</v>
      </c>
      <c r="Q2218" s="90"/>
      <c r="R2218" s="91">
        <v>3370</v>
      </c>
      <c r="S2218" s="91">
        <v>13</v>
      </c>
      <c r="T2218" s="90">
        <v>84</v>
      </c>
      <c r="U2218" s="91">
        <v>7081</v>
      </c>
      <c r="V2218" s="91">
        <v>146</v>
      </c>
    </row>
    <row r="2219" spans="1:22">
      <c r="A2219" t="s">
        <v>1928</v>
      </c>
      <c r="B2219" s="16" t="str">
        <f>VLOOKUP(A2219,'Planning Periods'!$E$2:$N$540,10,FALSE)</f>
        <v>02/15/2023 - 02/15/2031</v>
      </c>
      <c r="C2219" s="91">
        <v>2014</v>
      </c>
      <c r="D2219" s="91" t="str">
        <f t="shared" si="32"/>
        <v>Tulelake 2014</v>
      </c>
      <c r="E2219" s="363" t="s">
        <v>1307</v>
      </c>
      <c r="F2219" s="363" t="s">
        <v>1307</v>
      </c>
      <c r="G2219" s="363" t="s">
        <v>1307</v>
      </c>
      <c r="H2219" s="363" t="s">
        <v>1307</v>
      </c>
      <c r="I2219" s="363">
        <v>0</v>
      </c>
      <c r="J2219" s="363" t="s">
        <v>1307</v>
      </c>
      <c r="K2219" s="363" t="s">
        <v>1307</v>
      </c>
      <c r="L2219" s="363" t="s">
        <v>1307</v>
      </c>
      <c r="M2219" s="363" t="s">
        <v>1307</v>
      </c>
      <c r="N2219" s="363">
        <v>0</v>
      </c>
      <c r="O2219" s="363" t="s">
        <v>1307</v>
      </c>
      <c r="P2219" s="363" t="s">
        <v>1307</v>
      </c>
      <c r="Q2219" s="363"/>
      <c r="R2219" s="363" t="s">
        <v>1307</v>
      </c>
      <c r="S2219" s="363" t="s">
        <v>1307</v>
      </c>
      <c r="T2219" s="363" t="s">
        <v>1307</v>
      </c>
      <c r="U2219" s="363" t="s">
        <v>1307</v>
      </c>
      <c r="V2219" s="363" t="s">
        <v>1307</v>
      </c>
    </row>
    <row r="2220" spans="1:22">
      <c r="A2220" t="s">
        <v>1928</v>
      </c>
      <c r="B2220" s="16" t="str">
        <f>VLOOKUP(A2220,'Planning Periods'!$E$2:$N$540,10,FALSE)</f>
        <v>02/15/2023 - 02/15/2031</v>
      </c>
      <c r="C2220" s="91">
        <v>2015</v>
      </c>
      <c r="D2220" s="91" t="str">
        <f t="shared" si="32"/>
        <v>Tulelake 2015</v>
      </c>
      <c r="E2220" t="s">
        <v>1307</v>
      </c>
      <c r="F2220" t="s">
        <v>1307</v>
      </c>
      <c r="G2220" t="s">
        <v>1307</v>
      </c>
      <c r="H2220" t="s">
        <v>1307</v>
      </c>
      <c r="J2220" t="s">
        <v>1307</v>
      </c>
      <c r="K2220" t="s">
        <v>1307</v>
      </c>
      <c r="L2220" t="s">
        <v>1307</v>
      </c>
      <c r="M2220" t="s">
        <v>1307</v>
      </c>
      <c r="O2220" t="s">
        <v>1307</v>
      </c>
      <c r="P2220" t="s">
        <v>1307</v>
      </c>
      <c r="R2220" t="s">
        <v>1307</v>
      </c>
      <c r="S2220" t="s">
        <v>1307</v>
      </c>
      <c r="T2220" t="s">
        <v>1307</v>
      </c>
      <c r="U2220" t="s">
        <v>1307</v>
      </c>
      <c r="V2220" t="s">
        <v>1307</v>
      </c>
    </row>
    <row r="2221" spans="1:22">
      <c r="A2221" t="s">
        <v>1928</v>
      </c>
      <c r="B2221" s="16" t="str">
        <f>VLOOKUP(A2221,'Planning Periods'!$E$2:$N$540,10,FALSE)</f>
        <v>02/15/2023 - 02/15/2031</v>
      </c>
      <c r="C2221" s="91">
        <v>2016</v>
      </c>
      <c r="D2221" s="91" t="str">
        <f t="shared" si="32"/>
        <v>Tulelake 2016</v>
      </c>
      <c r="E2221" t="s">
        <v>1307</v>
      </c>
      <c r="F2221" t="s">
        <v>1307</v>
      </c>
      <c r="G2221" t="s">
        <v>1307</v>
      </c>
      <c r="H2221" t="s">
        <v>1307</v>
      </c>
      <c r="J2221" t="s">
        <v>1307</v>
      </c>
      <c r="K2221" t="s">
        <v>1307</v>
      </c>
      <c r="L2221" t="s">
        <v>1307</v>
      </c>
      <c r="M2221" t="s">
        <v>1307</v>
      </c>
      <c r="O2221" t="s">
        <v>1307</v>
      </c>
      <c r="P2221" t="s">
        <v>1307</v>
      </c>
      <c r="R2221" t="s">
        <v>1307</v>
      </c>
      <c r="S2221" t="s">
        <v>1307</v>
      </c>
      <c r="T2221" t="s">
        <v>1307</v>
      </c>
      <c r="U2221" t="s">
        <v>1307</v>
      </c>
      <c r="V2221" t="s">
        <v>1307</v>
      </c>
    </row>
    <row r="2222" spans="1:22">
      <c r="A2222" t="s">
        <v>1928</v>
      </c>
      <c r="B2222" s="16" t="str">
        <f>VLOOKUP(A2222,'Planning Periods'!$E$2:$N$540,10,FALSE)</f>
        <v>02/15/2023 - 02/15/2031</v>
      </c>
      <c r="C2222" s="91">
        <v>2017</v>
      </c>
      <c r="D2222" s="91" t="str">
        <f t="shared" si="32"/>
        <v>Tulelake 2017</v>
      </c>
      <c r="E2222" t="s">
        <v>1307</v>
      </c>
      <c r="F2222" t="s">
        <v>1307</v>
      </c>
      <c r="G2222" t="s">
        <v>1307</v>
      </c>
      <c r="H2222" t="s">
        <v>1307</v>
      </c>
      <c r="J2222" t="s">
        <v>1307</v>
      </c>
      <c r="K2222" t="s">
        <v>1307</v>
      </c>
      <c r="L2222" t="s">
        <v>1307</v>
      </c>
      <c r="M2222" t="s">
        <v>1307</v>
      </c>
      <c r="O2222" t="s">
        <v>1307</v>
      </c>
      <c r="P2222" t="s">
        <v>1307</v>
      </c>
      <c r="R2222" t="s">
        <v>1307</v>
      </c>
      <c r="S2222" t="s">
        <v>1307</v>
      </c>
      <c r="T2222" t="s">
        <v>1307</v>
      </c>
      <c r="U2222" t="s">
        <v>1307</v>
      </c>
      <c r="V2222" t="s">
        <v>1307</v>
      </c>
    </row>
    <row r="2223" spans="1:22">
      <c r="A2223" s="92" t="s">
        <v>1216</v>
      </c>
      <c r="B2223" s="16" t="str">
        <f>VLOOKUP(A2223,'Planning Periods'!$E$2:$N$540,10,FALSE)</f>
        <v>08/31/2019 - 08/31/2024</v>
      </c>
      <c r="C2223" s="91">
        <v>2014</v>
      </c>
      <c r="D2223" s="91" t="str">
        <f t="shared" si="32"/>
        <v>Tuolumne County - Unincorporated 2014</v>
      </c>
      <c r="E2223" s="91">
        <v>102</v>
      </c>
      <c r="F2223" s="363">
        <v>0</v>
      </c>
      <c r="G2223" s="91">
        <v>0</v>
      </c>
      <c r="H2223" s="91">
        <v>0</v>
      </c>
      <c r="I2223" s="90"/>
      <c r="J2223" s="91">
        <v>74</v>
      </c>
      <c r="K2223" s="363">
        <v>2</v>
      </c>
      <c r="L2223" s="91">
        <v>2</v>
      </c>
      <c r="M2223" s="91">
        <v>0</v>
      </c>
      <c r="N2223" s="90"/>
      <c r="O2223" s="91">
        <v>81</v>
      </c>
      <c r="P2223" s="91">
        <v>0</v>
      </c>
      <c r="Q2223" s="90"/>
      <c r="R2223" s="91">
        <v>193</v>
      </c>
      <c r="S2223" s="91">
        <v>0</v>
      </c>
      <c r="T2223" s="90">
        <v>0</v>
      </c>
      <c r="U2223" s="91">
        <v>450</v>
      </c>
      <c r="V2223" s="91">
        <v>2</v>
      </c>
    </row>
    <row r="2224" spans="1:22">
      <c r="A2224" s="92" t="s">
        <v>1216</v>
      </c>
      <c r="B2224" s="16" t="str">
        <f>VLOOKUP(A2224,'Planning Periods'!$E$2:$N$540,10,FALSE)</f>
        <v>08/31/2019 - 08/31/2024</v>
      </c>
      <c r="C2224" s="91">
        <v>2015</v>
      </c>
      <c r="D2224" s="91" t="str">
        <f t="shared" si="32"/>
        <v>Tuolumne County - Unincorporated 2015</v>
      </c>
      <c r="E2224" s="91">
        <v>102</v>
      </c>
      <c r="F2224" s="363">
        <v>0</v>
      </c>
      <c r="G2224" s="91">
        <v>0</v>
      </c>
      <c r="H2224" s="91">
        <v>0</v>
      </c>
      <c r="I2224" s="90"/>
      <c r="J2224" s="91">
        <v>74</v>
      </c>
      <c r="K2224" s="363">
        <v>0</v>
      </c>
      <c r="L2224" s="91">
        <v>0</v>
      </c>
      <c r="M2224" s="91">
        <v>0</v>
      </c>
      <c r="N2224" s="90"/>
      <c r="O2224" s="91">
        <v>81</v>
      </c>
      <c r="P2224" s="91">
        <v>0</v>
      </c>
      <c r="Q2224" s="90"/>
      <c r="R2224" s="91">
        <v>193</v>
      </c>
      <c r="S2224" s="91">
        <v>33</v>
      </c>
      <c r="T2224" s="90">
        <v>0</v>
      </c>
      <c r="U2224" s="91">
        <v>450</v>
      </c>
      <c r="V2224" s="91">
        <v>33</v>
      </c>
    </row>
    <row r="2225" spans="1:22">
      <c r="A2225" s="92" t="s">
        <v>1216</v>
      </c>
      <c r="B2225" s="16" t="str">
        <f>VLOOKUP(A2225,'Planning Periods'!$E$2:$N$540,10,FALSE)</f>
        <v>08/31/2019 - 08/31/2024</v>
      </c>
      <c r="C2225" s="91">
        <v>2016</v>
      </c>
      <c r="D2225" s="91" t="str">
        <f t="shared" si="32"/>
        <v>Tuolumne County - Unincorporated 2016</v>
      </c>
      <c r="E2225" s="91">
        <v>102</v>
      </c>
      <c r="F2225" s="363">
        <v>0</v>
      </c>
      <c r="G2225" s="91">
        <v>0</v>
      </c>
      <c r="H2225" s="91">
        <v>0</v>
      </c>
      <c r="I2225" s="90"/>
      <c r="J2225" s="91">
        <v>74</v>
      </c>
      <c r="K2225" s="363">
        <v>2</v>
      </c>
      <c r="L2225" s="91">
        <v>2</v>
      </c>
      <c r="M2225" s="91">
        <v>0</v>
      </c>
      <c r="N2225" s="90"/>
      <c r="O2225" s="91">
        <v>81</v>
      </c>
      <c r="P2225" s="91">
        <v>0</v>
      </c>
      <c r="Q2225" s="90"/>
      <c r="R2225" s="91">
        <v>193</v>
      </c>
      <c r="S2225" s="91">
        <v>0</v>
      </c>
      <c r="T2225" s="90">
        <v>0</v>
      </c>
      <c r="U2225" s="91">
        <v>450</v>
      </c>
      <c r="V2225" s="91">
        <v>2</v>
      </c>
    </row>
    <row r="2226" spans="1:22">
      <c r="A2226" s="92" t="s">
        <v>1216</v>
      </c>
      <c r="B2226" s="16" t="str">
        <f>VLOOKUP(A2226,'Planning Periods'!$E$2:$N$540,10,FALSE)</f>
        <v>08/31/2019 - 08/31/2024</v>
      </c>
      <c r="C2226" s="91">
        <v>2017</v>
      </c>
      <c r="D2226" s="91" t="str">
        <f t="shared" si="32"/>
        <v>Tuolumne County - Unincorporated 2017</v>
      </c>
      <c r="E2226" s="91">
        <v>102</v>
      </c>
      <c r="F2226" s="363">
        <v>0</v>
      </c>
      <c r="G2226" s="91">
        <v>0</v>
      </c>
      <c r="H2226" s="91">
        <v>0</v>
      </c>
      <c r="I2226" s="90"/>
      <c r="J2226" s="91">
        <v>74</v>
      </c>
      <c r="K2226" s="363">
        <v>2</v>
      </c>
      <c r="L2226" s="91">
        <v>2</v>
      </c>
      <c r="M2226" s="91">
        <v>0</v>
      </c>
      <c r="N2226" s="90"/>
      <c r="O2226" s="91">
        <v>81</v>
      </c>
      <c r="P2226" s="91">
        <v>0</v>
      </c>
      <c r="Q2226" s="90"/>
      <c r="R2226" s="91">
        <v>193</v>
      </c>
      <c r="S2226" s="91">
        <v>71</v>
      </c>
      <c r="T2226" s="90">
        <v>0</v>
      </c>
      <c r="U2226" s="91">
        <v>450</v>
      </c>
      <c r="V2226" s="91">
        <v>73</v>
      </c>
    </row>
    <row r="2227" spans="1:22">
      <c r="A2227" s="92" t="s">
        <v>770</v>
      </c>
      <c r="B2227" s="16" t="str">
        <f>VLOOKUP(A2227,'Planning Periods'!$E$2:$N$540,10,FALSE)</f>
        <v>12/31/2015 - 12/31/2023</v>
      </c>
      <c r="C2227" s="91">
        <v>2014</v>
      </c>
      <c r="D2227" s="91" t="str">
        <f t="shared" si="32"/>
        <v>Turlock 2014</v>
      </c>
      <c r="E2227" s="91" t="s">
        <v>1307</v>
      </c>
      <c r="F2227" s="363" t="s">
        <v>1307</v>
      </c>
      <c r="G2227" s="91" t="s">
        <v>1307</v>
      </c>
      <c r="H2227" s="91" t="s">
        <v>1307</v>
      </c>
      <c r="I2227" s="90"/>
      <c r="J2227" s="91" t="s">
        <v>1307</v>
      </c>
      <c r="K2227" s="363" t="s">
        <v>1307</v>
      </c>
      <c r="L2227" s="91" t="s">
        <v>1307</v>
      </c>
      <c r="M2227" s="91" t="s">
        <v>1307</v>
      </c>
      <c r="N2227" s="90"/>
      <c r="O2227" s="91" t="s">
        <v>1307</v>
      </c>
      <c r="P2227" s="91" t="s">
        <v>1307</v>
      </c>
      <c r="Q2227" s="90"/>
      <c r="R2227" s="91" t="s">
        <v>1307</v>
      </c>
      <c r="S2227" s="91" t="s">
        <v>1307</v>
      </c>
      <c r="T2227" s="90" t="s">
        <v>1307</v>
      </c>
      <c r="U2227" s="91" t="s">
        <v>1307</v>
      </c>
      <c r="V2227" s="91" t="s">
        <v>1307</v>
      </c>
    </row>
    <row r="2228" spans="1:22" ht="14.25" customHeight="1">
      <c r="A2228" s="92" t="s">
        <v>770</v>
      </c>
      <c r="B2228" s="16" t="str">
        <f>VLOOKUP(A2228,'Planning Periods'!$E$2:$N$540,10,FALSE)</f>
        <v>12/31/2015 - 12/31/2023</v>
      </c>
      <c r="C2228" s="91">
        <v>2015</v>
      </c>
      <c r="D2228" s="91" t="str">
        <f t="shared" si="32"/>
        <v>Turlock 2015</v>
      </c>
      <c r="E2228" s="91">
        <v>877</v>
      </c>
      <c r="F2228" s="363">
        <v>1</v>
      </c>
      <c r="G2228" s="91">
        <v>1</v>
      </c>
      <c r="H2228" s="91">
        <v>0</v>
      </c>
      <c r="I2228" s="90"/>
      <c r="J2228" s="91">
        <v>562</v>
      </c>
      <c r="K2228" s="363">
        <v>3</v>
      </c>
      <c r="L2228" s="91">
        <v>3</v>
      </c>
      <c r="M2228" s="91">
        <v>0</v>
      </c>
      <c r="N2228" s="90"/>
      <c r="O2228" s="91">
        <v>627</v>
      </c>
      <c r="P2228" s="91">
        <v>41</v>
      </c>
      <c r="Q2228" s="90"/>
      <c r="R2228" s="91">
        <v>1552</v>
      </c>
      <c r="S2228" s="91">
        <v>15</v>
      </c>
      <c r="T2228" s="90">
        <v>0</v>
      </c>
      <c r="U2228" s="91">
        <v>3618</v>
      </c>
      <c r="V2228" s="91">
        <v>60</v>
      </c>
    </row>
    <row r="2229" spans="1:22">
      <c r="A2229" s="92" t="s">
        <v>770</v>
      </c>
      <c r="B2229" s="16" t="str">
        <f>VLOOKUP(A2229,'Planning Periods'!$E$2:$N$540,10,FALSE)</f>
        <v>12/31/2015 - 12/31/2023</v>
      </c>
      <c r="C2229" s="91">
        <v>2016</v>
      </c>
      <c r="D2229" s="91" t="str">
        <f t="shared" si="32"/>
        <v>Turlock 2016</v>
      </c>
      <c r="E2229" s="91">
        <v>877</v>
      </c>
      <c r="F2229" s="363">
        <v>1</v>
      </c>
      <c r="G2229" s="91">
        <v>1</v>
      </c>
      <c r="H2229" s="91">
        <v>0</v>
      </c>
      <c r="I2229" s="90"/>
      <c r="J2229" s="91">
        <v>562</v>
      </c>
      <c r="K2229" s="363">
        <v>120</v>
      </c>
      <c r="L2229" s="91">
        <v>120</v>
      </c>
      <c r="M2229" s="91">
        <v>0</v>
      </c>
      <c r="N2229" s="90"/>
      <c r="O2229" s="91">
        <v>627</v>
      </c>
      <c r="P2229" s="91">
        <v>547</v>
      </c>
      <c r="Q2229" s="90"/>
      <c r="R2229" s="91">
        <v>1552</v>
      </c>
      <c r="S2229" s="91">
        <v>13</v>
      </c>
      <c r="T2229" s="90">
        <v>0</v>
      </c>
      <c r="U2229" s="91">
        <v>3618</v>
      </c>
      <c r="V2229" s="91">
        <v>681</v>
      </c>
    </row>
    <row r="2230" spans="1:22">
      <c r="A2230" s="92" t="s">
        <v>770</v>
      </c>
      <c r="B2230" s="16" t="str">
        <f>VLOOKUP(A2230,'Planning Periods'!$E$2:$N$540,10,FALSE)</f>
        <v>12/31/2015 - 12/31/2023</v>
      </c>
      <c r="C2230" s="91">
        <v>2017</v>
      </c>
      <c r="D2230" s="91" t="str">
        <f t="shared" si="32"/>
        <v>Turlock 2017</v>
      </c>
      <c r="E2230" s="91">
        <v>877</v>
      </c>
      <c r="F2230" s="363">
        <v>0</v>
      </c>
      <c r="G2230" s="91">
        <v>0</v>
      </c>
      <c r="H2230" s="91">
        <v>0</v>
      </c>
      <c r="I2230" s="90"/>
      <c r="J2230" s="91">
        <v>562</v>
      </c>
      <c r="K2230" s="363">
        <v>0</v>
      </c>
      <c r="L2230" s="91">
        <v>0</v>
      </c>
      <c r="M2230" s="91">
        <v>0</v>
      </c>
      <c r="N2230" s="90"/>
      <c r="O2230" s="91">
        <v>627</v>
      </c>
      <c r="P2230" s="91">
        <v>3</v>
      </c>
      <c r="Q2230" s="90"/>
      <c r="R2230" s="91">
        <v>1552</v>
      </c>
      <c r="S2230" s="91">
        <v>18</v>
      </c>
      <c r="T2230" s="90">
        <v>0</v>
      </c>
      <c r="U2230" s="91">
        <v>3618</v>
      </c>
      <c r="V2230" s="91">
        <v>21</v>
      </c>
    </row>
    <row r="2231" spans="1:22">
      <c r="A2231" s="92" t="s">
        <v>773</v>
      </c>
      <c r="B2231" s="16"/>
      <c r="C2231" s="91">
        <v>2013</v>
      </c>
      <c r="D2231" s="91" t="str">
        <f t="shared" si="32"/>
        <v>Tustin 2013</v>
      </c>
      <c r="E2231" s="91" t="s">
        <v>1307</v>
      </c>
      <c r="F2231" s="363" t="s">
        <v>1307</v>
      </c>
      <c r="G2231" s="91" t="s">
        <v>1307</v>
      </c>
      <c r="H2231" s="91" t="s">
        <v>1307</v>
      </c>
      <c r="I2231" s="90"/>
      <c r="J2231" s="91" t="s">
        <v>1307</v>
      </c>
      <c r="K2231" s="363" t="s">
        <v>1307</v>
      </c>
      <c r="L2231" s="91" t="s">
        <v>1307</v>
      </c>
      <c r="M2231" s="91" t="s">
        <v>1307</v>
      </c>
      <c r="N2231" s="90"/>
      <c r="O2231" s="91" t="s">
        <v>1307</v>
      </c>
      <c r="P2231" s="91" t="s">
        <v>1307</v>
      </c>
      <c r="Q2231" s="90"/>
      <c r="R2231" s="91" t="s">
        <v>1307</v>
      </c>
      <c r="S2231" s="91" t="s">
        <v>1307</v>
      </c>
      <c r="T2231" s="90" t="s">
        <v>1307</v>
      </c>
      <c r="U2231" s="91" t="s">
        <v>1307</v>
      </c>
      <c r="V2231" s="91" t="s">
        <v>1307</v>
      </c>
    </row>
    <row r="2232" spans="1:22">
      <c r="A2232" s="92" t="s">
        <v>773</v>
      </c>
      <c r="B2232" s="16" t="str">
        <f>VLOOKUP(A2232,'Planning Periods'!$E$2:$N$540,10,FALSE)</f>
        <v>10/15/2021 - 10/15/2029</v>
      </c>
      <c r="C2232" s="91">
        <v>2014</v>
      </c>
      <c r="D2232" s="91" t="str">
        <f>CONCATENATE(A2232," ",C2232)</f>
        <v>Tustin 2014</v>
      </c>
      <c r="E2232" s="91">
        <v>283</v>
      </c>
      <c r="F2232" s="363">
        <v>88</v>
      </c>
      <c r="G2232" s="91">
        <v>88</v>
      </c>
      <c r="H2232" s="91">
        <v>0</v>
      </c>
      <c r="I2232" s="90"/>
      <c r="J2232" s="91">
        <v>195</v>
      </c>
      <c r="K2232" s="363">
        <v>73</v>
      </c>
      <c r="L2232" s="91">
        <v>73</v>
      </c>
      <c r="M2232" s="91">
        <v>0</v>
      </c>
      <c r="N2232" s="90"/>
      <c r="O2232" s="91">
        <v>224</v>
      </c>
      <c r="P2232" s="91">
        <v>101</v>
      </c>
      <c r="Q2232" s="90"/>
      <c r="R2232" s="91">
        <v>525</v>
      </c>
      <c r="S2232" s="91">
        <v>496</v>
      </c>
      <c r="T2232" s="90">
        <v>0</v>
      </c>
      <c r="U2232" s="91">
        <v>1227</v>
      </c>
      <c r="V2232" s="91">
        <v>758</v>
      </c>
    </row>
    <row r="2233" spans="1:22">
      <c r="A2233" s="92" t="s">
        <v>773</v>
      </c>
      <c r="B2233" s="16" t="str">
        <f>VLOOKUP(A2233,'Planning Periods'!$E$2:$N$540,10,FALSE)</f>
        <v>10/15/2021 - 10/15/2029</v>
      </c>
      <c r="C2233" s="91">
        <v>2015</v>
      </c>
      <c r="D2233" s="91" t="str">
        <f t="shared" ref="D2233:D2299" si="33">CONCATENATE(A2233," ",C2233)</f>
        <v>Tustin 2015</v>
      </c>
      <c r="E2233" s="91">
        <v>283</v>
      </c>
      <c r="F2233" s="363">
        <v>0</v>
      </c>
      <c r="G2233" s="91">
        <v>0</v>
      </c>
      <c r="H2233" s="91">
        <v>0</v>
      </c>
      <c r="I2233" s="90"/>
      <c r="J2233" s="91">
        <v>195</v>
      </c>
      <c r="K2233" s="363">
        <v>0</v>
      </c>
      <c r="L2233" s="91">
        <v>0</v>
      </c>
      <c r="M2233" s="91">
        <v>0</v>
      </c>
      <c r="N2233" s="90"/>
      <c r="O2233" s="91">
        <v>224</v>
      </c>
      <c r="P2233" s="91">
        <v>0</v>
      </c>
      <c r="Q2233" s="90"/>
      <c r="R2233" s="91">
        <v>525</v>
      </c>
      <c r="S2233" s="91">
        <v>240</v>
      </c>
      <c r="T2233" s="90">
        <v>0</v>
      </c>
      <c r="U2233" s="91">
        <v>1227</v>
      </c>
      <c r="V2233" s="91">
        <v>240</v>
      </c>
    </row>
    <row r="2234" spans="1:22">
      <c r="A2234" s="92" t="s">
        <v>773</v>
      </c>
      <c r="B2234" s="16" t="str">
        <f>VLOOKUP(A2234,'Planning Periods'!$E$2:$N$540,10,FALSE)</f>
        <v>10/15/2021 - 10/15/2029</v>
      </c>
      <c r="C2234" s="91">
        <v>2016</v>
      </c>
      <c r="D2234" s="91" t="str">
        <f t="shared" si="33"/>
        <v>Tustin 2016</v>
      </c>
      <c r="E2234" s="91">
        <v>283</v>
      </c>
      <c r="F2234" s="363">
        <v>1</v>
      </c>
      <c r="G2234" s="91">
        <v>1</v>
      </c>
      <c r="H2234" s="91">
        <v>0</v>
      </c>
      <c r="I2234" s="90"/>
      <c r="J2234" s="91">
        <v>195</v>
      </c>
      <c r="K2234" s="363">
        <v>0</v>
      </c>
      <c r="L2234" s="91">
        <v>0</v>
      </c>
      <c r="M2234" s="91">
        <v>0</v>
      </c>
      <c r="N2234" s="90"/>
      <c r="O2234" s="91">
        <v>224</v>
      </c>
      <c r="P2234" s="91">
        <v>0</v>
      </c>
      <c r="Q2234" s="90"/>
      <c r="R2234" s="91">
        <v>525</v>
      </c>
      <c r="S2234" s="91">
        <v>157</v>
      </c>
      <c r="T2234" s="90">
        <v>0</v>
      </c>
      <c r="U2234" s="91">
        <v>1227</v>
      </c>
      <c r="V2234" s="91">
        <v>158</v>
      </c>
    </row>
    <row r="2235" spans="1:22">
      <c r="A2235" s="92" t="s">
        <v>773</v>
      </c>
      <c r="B2235" s="16" t="str">
        <f>VLOOKUP(A2235,'Planning Periods'!$E$2:$N$540,10,FALSE)</f>
        <v>10/15/2021 - 10/15/2029</v>
      </c>
      <c r="C2235" s="91">
        <v>2017</v>
      </c>
      <c r="D2235" s="91" t="str">
        <f t="shared" si="33"/>
        <v>Tustin 2017</v>
      </c>
      <c r="E2235" s="91">
        <v>283</v>
      </c>
      <c r="F2235" s="363">
        <v>1</v>
      </c>
      <c r="G2235" s="91">
        <v>1</v>
      </c>
      <c r="H2235" s="91">
        <v>0</v>
      </c>
      <c r="I2235" s="90"/>
      <c r="J2235" s="91">
        <v>195</v>
      </c>
      <c r="K2235" s="363">
        <v>0</v>
      </c>
      <c r="L2235" s="91">
        <v>0</v>
      </c>
      <c r="M2235" s="91">
        <v>0</v>
      </c>
      <c r="N2235" s="90"/>
      <c r="O2235" s="91">
        <v>224</v>
      </c>
      <c r="P2235" s="91">
        <v>0</v>
      </c>
      <c r="Q2235" s="90"/>
      <c r="R2235" s="91">
        <v>525</v>
      </c>
      <c r="S2235" s="91">
        <v>13</v>
      </c>
      <c r="T2235" s="90">
        <v>0</v>
      </c>
      <c r="U2235" s="91">
        <v>1227</v>
      </c>
      <c r="V2235" s="91">
        <v>14</v>
      </c>
    </row>
    <row r="2236" spans="1:22">
      <c r="A2236" s="92" t="s">
        <v>775</v>
      </c>
      <c r="B2236" s="16"/>
      <c r="C2236" s="91">
        <v>2013</v>
      </c>
      <c r="D2236" s="91" t="str">
        <f t="shared" si="33"/>
        <v>Twentynine Palms 2013</v>
      </c>
      <c r="E2236" s="91" t="s">
        <v>1307</v>
      </c>
      <c r="F2236" s="363" t="s">
        <v>1307</v>
      </c>
      <c r="G2236" s="91" t="s">
        <v>1307</v>
      </c>
      <c r="H2236" s="91" t="s">
        <v>1307</v>
      </c>
      <c r="I2236" s="90"/>
      <c r="J2236" s="91" t="s">
        <v>1307</v>
      </c>
      <c r="K2236" s="363" t="s">
        <v>1307</v>
      </c>
      <c r="L2236" s="91" t="s">
        <v>1307</v>
      </c>
      <c r="M2236" s="91" t="s">
        <v>1307</v>
      </c>
      <c r="N2236" s="90"/>
      <c r="O2236" s="91" t="s">
        <v>1307</v>
      </c>
      <c r="P2236" s="91" t="s">
        <v>1307</v>
      </c>
      <c r="Q2236" s="90"/>
      <c r="R2236" s="91" t="s">
        <v>1307</v>
      </c>
      <c r="S2236" s="91" t="s">
        <v>1307</v>
      </c>
      <c r="T2236" s="90" t="s">
        <v>1307</v>
      </c>
      <c r="U2236" s="91" t="s">
        <v>1307</v>
      </c>
      <c r="V2236" s="91" t="s">
        <v>1307</v>
      </c>
    </row>
    <row r="2237" spans="1:22">
      <c r="A2237" s="92" t="s">
        <v>775</v>
      </c>
      <c r="B2237" s="16" t="str">
        <f>VLOOKUP(A2237,'Planning Periods'!$E$2:$N$540,10,FALSE)</f>
        <v>10/15/2021 - 10/15/2029</v>
      </c>
      <c r="C2237" s="91">
        <v>2014</v>
      </c>
      <c r="D2237" s="91" t="str">
        <f t="shared" si="33"/>
        <v>Twentynine Palms 2014</v>
      </c>
      <c r="E2237" s="91">
        <v>103</v>
      </c>
      <c r="F2237" s="363">
        <v>0</v>
      </c>
      <c r="G2237" s="91">
        <v>0</v>
      </c>
      <c r="H2237" s="91">
        <v>0</v>
      </c>
      <c r="I2237" s="90"/>
      <c r="J2237" s="91">
        <v>72</v>
      </c>
      <c r="K2237" s="363">
        <v>0</v>
      </c>
      <c r="L2237" s="91">
        <v>0</v>
      </c>
      <c r="M2237" s="91">
        <v>0</v>
      </c>
      <c r="N2237" s="90"/>
      <c r="O2237" s="91">
        <v>84</v>
      </c>
      <c r="P2237" s="91">
        <v>7</v>
      </c>
      <c r="Q2237" s="90"/>
      <c r="R2237" s="91">
        <v>195</v>
      </c>
      <c r="S2237" s="91">
        <v>0</v>
      </c>
      <c r="T2237" s="90">
        <v>0</v>
      </c>
      <c r="U2237" s="91">
        <v>454</v>
      </c>
      <c r="V2237" s="91">
        <v>7</v>
      </c>
    </row>
    <row r="2238" spans="1:22">
      <c r="A2238" s="92" t="s">
        <v>775</v>
      </c>
      <c r="B2238" s="16" t="str">
        <f>VLOOKUP(A2238,'Planning Periods'!$E$2:$N$540,10,FALSE)</f>
        <v>10/15/2021 - 10/15/2029</v>
      </c>
      <c r="C2238" s="91">
        <v>2015</v>
      </c>
      <c r="D2238" s="91" t="str">
        <f t="shared" si="33"/>
        <v>Twentynine Palms 2015</v>
      </c>
      <c r="E2238" s="91">
        <v>103</v>
      </c>
      <c r="F2238" s="363">
        <v>0</v>
      </c>
      <c r="G2238" s="91">
        <v>0</v>
      </c>
      <c r="H2238" s="91">
        <v>0</v>
      </c>
      <c r="I2238" s="90"/>
      <c r="J2238" s="91">
        <v>72</v>
      </c>
      <c r="K2238" s="363">
        <v>0</v>
      </c>
      <c r="L2238" s="91">
        <v>0</v>
      </c>
      <c r="M2238" s="91">
        <v>0</v>
      </c>
      <c r="N2238" s="90"/>
      <c r="O2238" s="91">
        <v>84</v>
      </c>
      <c r="P2238" s="91">
        <v>5</v>
      </c>
      <c r="Q2238" s="90"/>
      <c r="R2238" s="91">
        <v>195</v>
      </c>
      <c r="S2238" s="91">
        <v>0</v>
      </c>
      <c r="T2238" s="90">
        <v>0</v>
      </c>
      <c r="U2238" s="91">
        <v>454</v>
      </c>
      <c r="V2238" s="91">
        <v>5</v>
      </c>
    </row>
    <row r="2239" spans="1:22">
      <c r="A2239" s="92" t="s">
        <v>775</v>
      </c>
      <c r="B2239" s="16" t="str">
        <f>VLOOKUP(A2239,'Planning Periods'!$E$2:$N$540,10,FALSE)</f>
        <v>10/15/2021 - 10/15/2029</v>
      </c>
      <c r="C2239" s="91">
        <v>2016</v>
      </c>
      <c r="D2239" s="91" t="str">
        <f t="shared" si="33"/>
        <v>Twentynine Palms 2016</v>
      </c>
      <c r="E2239" s="91">
        <v>103</v>
      </c>
      <c r="F2239" s="363">
        <v>0</v>
      </c>
      <c r="G2239" s="91">
        <v>0</v>
      </c>
      <c r="H2239" s="91">
        <v>0</v>
      </c>
      <c r="I2239" s="90"/>
      <c r="J2239" s="91">
        <v>72</v>
      </c>
      <c r="K2239" s="363">
        <v>0</v>
      </c>
      <c r="L2239" s="91">
        <v>0</v>
      </c>
      <c r="M2239" s="91">
        <v>0</v>
      </c>
      <c r="N2239" s="90"/>
      <c r="O2239" s="91">
        <v>84</v>
      </c>
      <c r="P2239" s="91">
        <v>1</v>
      </c>
      <c r="Q2239" s="90"/>
      <c r="R2239" s="91">
        <v>195</v>
      </c>
      <c r="S2239" s="91">
        <v>0</v>
      </c>
      <c r="T2239" s="90">
        <v>0</v>
      </c>
      <c r="U2239" s="91">
        <v>454</v>
      </c>
      <c r="V2239" s="91">
        <v>1</v>
      </c>
    </row>
    <row r="2240" spans="1:22">
      <c r="A2240" s="92" t="s">
        <v>775</v>
      </c>
      <c r="B2240" s="16" t="str">
        <f>VLOOKUP(A2240,'Planning Periods'!$E$2:$N$540,10,FALSE)</f>
        <v>10/15/2021 - 10/15/2029</v>
      </c>
      <c r="C2240" s="91">
        <v>2017</v>
      </c>
      <c r="D2240" s="91" t="str">
        <f t="shared" si="33"/>
        <v>Twentynine Palms 2017</v>
      </c>
      <c r="E2240" s="91">
        <v>103</v>
      </c>
      <c r="F2240" s="363">
        <v>0</v>
      </c>
      <c r="G2240" s="91">
        <v>0</v>
      </c>
      <c r="H2240" s="91">
        <v>0</v>
      </c>
      <c r="I2240" s="90"/>
      <c r="J2240" s="91">
        <v>72</v>
      </c>
      <c r="K2240" s="363">
        <v>0</v>
      </c>
      <c r="L2240" s="91">
        <v>0</v>
      </c>
      <c r="M2240" s="91">
        <v>0</v>
      </c>
      <c r="N2240" s="90"/>
      <c r="O2240" s="91">
        <v>84</v>
      </c>
      <c r="P2240" s="91">
        <v>10</v>
      </c>
      <c r="Q2240" s="90"/>
      <c r="R2240" s="91">
        <v>195</v>
      </c>
      <c r="S2240" s="91">
        <v>0</v>
      </c>
      <c r="T2240" s="90">
        <v>0</v>
      </c>
      <c r="U2240" s="91">
        <v>454</v>
      </c>
      <c r="V2240" s="91">
        <v>10</v>
      </c>
    </row>
    <row r="2241" spans="1:22">
      <c r="A2241" s="92" t="s">
        <v>821</v>
      </c>
      <c r="B2241" s="16" t="str">
        <f>VLOOKUP(A2241,'Planning Periods'!$E$2:$N$540,10,FALSE)</f>
        <v>08/15/2019 - 08/15/2027</v>
      </c>
      <c r="C2241" s="91">
        <v>2014</v>
      </c>
      <c r="D2241" s="91" t="str">
        <f t="shared" si="33"/>
        <v>Ukiah 2014</v>
      </c>
      <c r="E2241" s="91">
        <v>11</v>
      </c>
      <c r="F2241" s="363">
        <v>0</v>
      </c>
      <c r="G2241" s="91">
        <v>0</v>
      </c>
      <c r="H2241" s="91">
        <v>0</v>
      </c>
      <c r="I2241" s="90"/>
      <c r="J2241" s="91">
        <v>7</v>
      </c>
      <c r="K2241" s="363">
        <v>0</v>
      </c>
      <c r="L2241" s="91">
        <v>0</v>
      </c>
      <c r="M2241" s="91">
        <v>0</v>
      </c>
      <c r="N2241" s="90"/>
      <c r="O2241" s="91">
        <v>7</v>
      </c>
      <c r="P2241" s="91">
        <v>0</v>
      </c>
      <c r="Q2241" s="90"/>
      <c r="R2241" s="91">
        <v>20</v>
      </c>
      <c r="S2241" s="91">
        <v>0</v>
      </c>
      <c r="T2241" s="90">
        <v>0</v>
      </c>
      <c r="U2241" s="91">
        <v>45</v>
      </c>
      <c r="V2241" s="91">
        <v>0</v>
      </c>
    </row>
    <row r="2242" spans="1:22">
      <c r="A2242" s="92" t="s">
        <v>821</v>
      </c>
      <c r="B2242" s="16" t="str">
        <f>VLOOKUP(A2242,'Planning Periods'!$E$2:$N$540,10,FALSE)</f>
        <v>08/15/2019 - 08/15/2027</v>
      </c>
      <c r="C2242" s="91">
        <v>2015</v>
      </c>
      <c r="D2242" s="91" t="str">
        <f t="shared" si="33"/>
        <v>Ukiah 2015</v>
      </c>
      <c r="E2242" s="91">
        <v>11</v>
      </c>
      <c r="F2242" s="363">
        <v>31</v>
      </c>
      <c r="G2242" s="91">
        <v>31</v>
      </c>
      <c r="H2242" s="91">
        <v>0</v>
      </c>
      <c r="I2242" s="90"/>
      <c r="J2242" s="91">
        <v>7</v>
      </c>
      <c r="K2242" s="363">
        <v>10</v>
      </c>
      <c r="L2242" s="91">
        <v>10</v>
      </c>
      <c r="M2242" s="91">
        <v>0</v>
      </c>
      <c r="N2242" s="90"/>
      <c r="O2242" s="91">
        <v>7</v>
      </c>
      <c r="P2242" s="91">
        <v>0</v>
      </c>
      <c r="Q2242" s="90"/>
      <c r="R2242" s="91">
        <v>20</v>
      </c>
      <c r="S2242" s="91">
        <v>5</v>
      </c>
      <c r="T2242" s="90">
        <v>0</v>
      </c>
      <c r="U2242" s="91">
        <v>45</v>
      </c>
      <c r="V2242" s="91">
        <v>46</v>
      </c>
    </row>
    <row r="2243" spans="1:22">
      <c r="A2243" s="92" t="s">
        <v>821</v>
      </c>
      <c r="B2243" s="16" t="str">
        <f>VLOOKUP(A2243,'Planning Periods'!$E$2:$N$540,10,FALSE)</f>
        <v>08/15/2019 - 08/15/2027</v>
      </c>
      <c r="C2243" s="91">
        <v>2016</v>
      </c>
      <c r="D2243" s="91" t="str">
        <f t="shared" si="33"/>
        <v>Ukiah 2016</v>
      </c>
      <c r="E2243" s="91">
        <v>11</v>
      </c>
      <c r="F2243" s="363">
        <v>0</v>
      </c>
      <c r="G2243" s="91">
        <v>0</v>
      </c>
      <c r="H2243" s="91">
        <v>0</v>
      </c>
      <c r="I2243" s="90"/>
      <c r="J2243" s="91">
        <v>7</v>
      </c>
      <c r="K2243" s="363">
        <v>0</v>
      </c>
      <c r="L2243" s="91">
        <v>0</v>
      </c>
      <c r="M2243" s="91">
        <v>0</v>
      </c>
      <c r="N2243" s="90"/>
      <c r="O2243" s="91">
        <v>7</v>
      </c>
      <c r="P2243" s="91">
        <v>0</v>
      </c>
      <c r="Q2243" s="90"/>
      <c r="R2243" s="91">
        <v>20</v>
      </c>
      <c r="S2243" s="91">
        <v>7</v>
      </c>
      <c r="T2243" s="90">
        <v>0</v>
      </c>
      <c r="U2243" s="91">
        <v>45</v>
      </c>
      <c r="V2243" s="91">
        <v>7</v>
      </c>
    </row>
    <row r="2244" spans="1:22">
      <c r="A2244" s="92" t="s">
        <v>821</v>
      </c>
      <c r="B2244" s="16" t="str">
        <f>VLOOKUP(A2244,'Planning Periods'!$E$2:$N$540,10,FALSE)</f>
        <v>08/15/2019 - 08/15/2027</v>
      </c>
      <c r="C2244" s="91">
        <v>2017</v>
      </c>
      <c r="D2244" s="91" t="str">
        <f t="shared" si="33"/>
        <v>Ukiah 2017</v>
      </c>
      <c r="E2244" s="91">
        <v>11</v>
      </c>
      <c r="F2244" s="363">
        <v>0</v>
      </c>
      <c r="G2244" s="91">
        <v>0</v>
      </c>
      <c r="H2244" s="91">
        <v>0</v>
      </c>
      <c r="I2244" s="90"/>
      <c r="J2244" s="91">
        <v>7</v>
      </c>
      <c r="K2244" s="363">
        <v>0</v>
      </c>
      <c r="L2244" s="91">
        <v>0</v>
      </c>
      <c r="M2244" s="91">
        <v>0</v>
      </c>
      <c r="N2244" s="90"/>
      <c r="O2244" s="91">
        <v>7</v>
      </c>
      <c r="P2244" s="91">
        <v>0</v>
      </c>
      <c r="Q2244" s="90"/>
      <c r="R2244" s="91">
        <v>20</v>
      </c>
      <c r="S2244" s="91">
        <v>4</v>
      </c>
      <c r="T2244" s="90">
        <v>0</v>
      </c>
      <c r="U2244" s="91">
        <v>45</v>
      </c>
      <c r="V2244" s="91">
        <v>4</v>
      </c>
    </row>
    <row r="2245" spans="1:22">
      <c r="A2245" s="92" t="s">
        <v>789</v>
      </c>
      <c r="B2245" s="16" t="str">
        <f>VLOOKUP(A2245,'Planning Periods'!$E$2:$N$540,10,FALSE)</f>
        <v>01/31/2023 - 01/31/2031</v>
      </c>
      <c r="C2245" s="91">
        <v>2014</v>
      </c>
      <c r="D2245" s="91" t="str">
        <f t="shared" si="33"/>
        <v>Union City 2014</v>
      </c>
      <c r="E2245" s="91">
        <v>317</v>
      </c>
      <c r="F2245" s="363">
        <v>0</v>
      </c>
      <c r="G2245" s="91">
        <v>0</v>
      </c>
      <c r="H2245" s="91">
        <v>0</v>
      </c>
      <c r="I2245" s="90"/>
      <c r="J2245" s="91">
        <v>264</v>
      </c>
      <c r="K2245" s="363">
        <v>0</v>
      </c>
      <c r="L2245" s="91">
        <v>0</v>
      </c>
      <c r="M2245" s="91">
        <v>0</v>
      </c>
      <c r="N2245" s="90"/>
      <c r="O2245" s="91">
        <v>192</v>
      </c>
      <c r="P2245" s="91">
        <v>4</v>
      </c>
      <c r="Q2245" s="90"/>
      <c r="R2245" s="91">
        <v>417</v>
      </c>
      <c r="S2245" s="91">
        <v>2</v>
      </c>
      <c r="T2245" s="90">
        <v>0</v>
      </c>
      <c r="U2245" s="91">
        <v>1190</v>
      </c>
      <c r="V2245" s="91">
        <v>6</v>
      </c>
    </row>
    <row r="2246" spans="1:22">
      <c r="A2246" s="92" t="s">
        <v>789</v>
      </c>
      <c r="B2246" s="16" t="str">
        <f>VLOOKUP(A2246,'Planning Periods'!$E$2:$N$540,10,FALSE)</f>
        <v>01/31/2023 - 01/31/2031</v>
      </c>
      <c r="C2246" s="91">
        <v>2015</v>
      </c>
      <c r="D2246" s="91" t="str">
        <f t="shared" si="33"/>
        <v>Union City 2015</v>
      </c>
      <c r="E2246" s="91">
        <v>317</v>
      </c>
      <c r="F2246" s="363">
        <v>0</v>
      </c>
      <c r="G2246" s="91">
        <v>0</v>
      </c>
      <c r="H2246" s="91">
        <v>0</v>
      </c>
      <c r="I2246" s="90"/>
      <c r="J2246" s="91">
        <v>264</v>
      </c>
      <c r="K2246" s="363">
        <v>0</v>
      </c>
      <c r="L2246" s="91">
        <v>0</v>
      </c>
      <c r="M2246" s="91">
        <v>0</v>
      </c>
      <c r="N2246" s="90"/>
      <c r="O2246" s="91">
        <v>192</v>
      </c>
      <c r="P2246" s="91">
        <v>2</v>
      </c>
      <c r="Q2246" s="90"/>
      <c r="R2246" s="91">
        <v>417</v>
      </c>
      <c r="S2246" s="91">
        <v>288</v>
      </c>
      <c r="T2246" s="90">
        <v>0</v>
      </c>
      <c r="U2246" s="91">
        <v>1190</v>
      </c>
      <c r="V2246" s="91">
        <v>290</v>
      </c>
    </row>
    <row r="2247" spans="1:22">
      <c r="A2247" s="92" t="s">
        <v>789</v>
      </c>
      <c r="B2247" s="16" t="str">
        <f>VLOOKUP(A2247,'Planning Periods'!$E$2:$N$540,10,FALSE)</f>
        <v>01/31/2023 - 01/31/2031</v>
      </c>
      <c r="C2247" s="91">
        <v>2016</v>
      </c>
      <c r="D2247" s="91" t="str">
        <f t="shared" si="33"/>
        <v>Union City 2016</v>
      </c>
      <c r="E2247" s="91">
        <v>317</v>
      </c>
      <c r="F2247" s="363">
        <v>0</v>
      </c>
      <c r="G2247" s="91">
        <v>0</v>
      </c>
      <c r="H2247" s="91">
        <v>0</v>
      </c>
      <c r="I2247" s="90"/>
      <c r="J2247" s="91">
        <v>264</v>
      </c>
      <c r="K2247" s="363">
        <v>0</v>
      </c>
      <c r="L2247" s="91">
        <v>0</v>
      </c>
      <c r="M2247" s="91">
        <v>0</v>
      </c>
      <c r="N2247" s="90"/>
      <c r="O2247" s="91">
        <v>192</v>
      </c>
      <c r="P2247" s="91">
        <v>1</v>
      </c>
      <c r="Q2247" s="90"/>
      <c r="R2247" s="91">
        <v>417</v>
      </c>
      <c r="S2247" s="91">
        <v>1</v>
      </c>
      <c r="T2247" s="90">
        <v>0</v>
      </c>
      <c r="U2247" s="91">
        <v>1190</v>
      </c>
      <c r="V2247" s="91">
        <v>2</v>
      </c>
    </row>
    <row r="2248" spans="1:22">
      <c r="A2248" s="92" t="s">
        <v>789</v>
      </c>
      <c r="B2248" s="16" t="str">
        <f>VLOOKUP(A2248,'Planning Periods'!$E$2:$N$540,10,FALSE)</f>
        <v>01/31/2023 - 01/31/2031</v>
      </c>
      <c r="C2248" s="91">
        <v>2017</v>
      </c>
      <c r="D2248" s="91" t="str">
        <f t="shared" si="33"/>
        <v>Union City 2017</v>
      </c>
      <c r="E2248" s="91">
        <v>317</v>
      </c>
      <c r="F2248" s="363">
        <v>0</v>
      </c>
      <c r="G2248" s="91">
        <v>0</v>
      </c>
      <c r="H2248" s="91">
        <v>0</v>
      </c>
      <c r="I2248" s="90"/>
      <c r="J2248" s="91">
        <v>264</v>
      </c>
      <c r="K2248" s="363">
        <v>0</v>
      </c>
      <c r="L2248" s="91">
        <v>0</v>
      </c>
      <c r="M2248" s="91">
        <v>0</v>
      </c>
      <c r="N2248" s="90"/>
      <c r="O2248" s="91">
        <v>192</v>
      </c>
      <c r="P2248" s="91">
        <v>3</v>
      </c>
      <c r="Q2248" s="90"/>
      <c r="R2248" s="91">
        <v>417</v>
      </c>
      <c r="S2248" s="91">
        <v>27</v>
      </c>
      <c r="T2248" s="90">
        <v>0</v>
      </c>
      <c r="U2248" s="91">
        <v>1190</v>
      </c>
      <c r="V2248" s="91">
        <v>30</v>
      </c>
    </row>
    <row r="2249" spans="1:22">
      <c r="A2249" s="92" t="s">
        <v>804</v>
      </c>
      <c r="B2249" s="16"/>
      <c r="C2249" s="91">
        <v>2013</v>
      </c>
      <c r="D2249" s="91" t="str">
        <f t="shared" si="33"/>
        <v>Upland 2013</v>
      </c>
      <c r="E2249" s="91" t="s">
        <v>1307</v>
      </c>
      <c r="F2249" s="363" t="s">
        <v>1307</v>
      </c>
      <c r="G2249" s="91" t="s">
        <v>1307</v>
      </c>
      <c r="H2249" s="91" t="s">
        <v>1307</v>
      </c>
      <c r="I2249" s="90"/>
      <c r="J2249" s="91" t="s">
        <v>1307</v>
      </c>
      <c r="K2249" s="363" t="s">
        <v>1307</v>
      </c>
      <c r="L2249" s="91" t="s">
        <v>1307</v>
      </c>
      <c r="M2249" s="91" t="s">
        <v>1307</v>
      </c>
      <c r="N2249" s="90"/>
      <c r="O2249" s="91" t="s">
        <v>1307</v>
      </c>
      <c r="P2249" s="91" t="s">
        <v>1307</v>
      </c>
      <c r="Q2249" s="90"/>
      <c r="R2249" s="91" t="s">
        <v>1307</v>
      </c>
      <c r="S2249" s="91" t="s">
        <v>1307</v>
      </c>
      <c r="T2249" s="90" t="s">
        <v>1307</v>
      </c>
      <c r="U2249" s="91" t="s">
        <v>1307</v>
      </c>
      <c r="V2249" s="91" t="s">
        <v>1307</v>
      </c>
    </row>
    <row r="2250" spans="1:22">
      <c r="A2250" s="92" t="s">
        <v>804</v>
      </c>
      <c r="B2250" s="16" t="str">
        <f>VLOOKUP(A2250,'Planning Periods'!$E$2:$N$540,10,FALSE)</f>
        <v>10/15/2021 - 10/15/2029</v>
      </c>
      <c r="C2250" s="91">
        <v>2014</v>
      </c>
      <c r="D2250" s="91" t="str">
        <f t="shared" si="33"/>
        <v>Upland 2014</v>
      </c>
      <c r="E2250" s="91" t="s">
        <v>1307</v>
      </c>
      <c r="F2250" s="363" t="s">
        <v>1307</v>
      </c>
      <c r="G2250" s="91" t="s">
        <v>1307</v>
      </c>
      <c r="H2250" s="91" t="s">
        <v>1307</v>
      </c>
      <c r="I2250" s="90"/>
      <c r="J2250" s="91" t="s">
        <v>1307</v>
      </c>
      <c r="K2250" s="363" t="s">
        <v>1307</v>
      </c>
      <c r="L2250" s="91" t="s">
        <v>1307</v>
      </c>
      <c r="M2250" s="91" t="s">
        <v>1307</v>
      </c>
      <c r="N2250" s="90"/>
      <c r="O2250" s="91" t="s">
        <v>1307</v>
      </c>
      <c r="P2250" s="91" t="s">
        <v>1307</v>
      </c>
      <c r="Q2250" s="90"/>
      <c r="R2250" s="91" t="s">
        <v>1307</v>
      </c>
      <c r="S2250" s="91" t="s">
        <v>1307</v>
      </c>
      <c r="T2250" s="90" t="s">
        <v>1307</v>
      </c>
      <c r="U2250" s="91" t="s">
        <v>1307</v>
      </c>
      <c r="V2250" s="91" t="s">
        <v>1307</v>
      </c>
    </row>
    <row r="2251" spans="1:22">
      <c r="A2251" s="92" t="s">
        <v>804</v>
      </c>
      <c r="B2251" s="16" t="str">
        <f>VLOOKUP(A2251,'Planning Periods'!$E$2:$N$540,10,FALSE)</f>
        <v>10/15/2021 - 10/15/2029</v>
      </c>
      <c r="C2251" s="91">
        <v>2015</v>
      </c>
      <c r="D2251" s="91" t="str">
        <f t="shared" si="33"/>
        <v>Upland 2015</v>
      </c>
      <c r="E2251" s="91">
        <v>382</v>
      </c>
      <c r="F2251" s="363">
        <v>0</v>
      </c>
      <c r="G2251" s="91">
        <v>0</v>
      </c>
      <c r="H2251" s="91">
        <v>0</v>
      </c>
      <c r="I2251" s="90"/>
      <c r="J2251" s="91">
        <v>260</v>
      </c>
      <c r="K2251" s="363">
        <v>0</v>
      </c>
      <c r="L2251" s="91">
        <v>0</v>
      </c>
      <c r="M2251" s="91">
        <v>0</v>
      </c>
      <c r="N2251" s="90"/>
      <c r="O2251" s="91">
        <v>294</v>
      </c>
      <c r="P2251" s="91">
        <v>0</v>
      </c>
      <c r="Q2251" s="90"/>
      <c r="R2251" s="91">
        <v>653</v>
      </c>
      <c r="S2251" s="91">
        <v>100</v>
      </c>
      <c r="T2251" s="90">
        <v>0</v>
      </c>
      <c r="U2251" s="91">
        <v>1589</v>
      </c>
      <c r="V2251" s="91">
        <v>100</v>
      </c>
    </row>
    <row r="2252" spans="1:22">
      <c r="A2252" s="92" t="s">
        <v>804</v>
      </c>
      <c r="B2252" s="16" t="str">
        <f>VLOOKUP(A2252,'Planning Periods'!$E$2:$N$540,10,FALSE)</f>
        <v>10/15/2021 - 10/15/2029</v>
      </c>
      <c r="C2252" s="91">
        <v>2016</v>
      </c>
      <c r="D2252" s="91" t="str">
        <f t="shared" si="33"/>
        <v>Upland 2016</v>
      </c>
      <c r="E2252" s="91">
        <v>382</v>
      </c>
      <c r="F2252" s="363">
        <v>0</v>
      </c>
      <c r="G2252" s="91">
        <v>0</v>
      </c>
      <c r="H2252" s="91">
        <v>0</v>
      </c>
      <c r="I2252" s="90"/>
      <c r="J2252" s="91">
        <v>260</v>
      </c>
      <c r="K2252" s="363">
        <v>0</v>
      </c>
      <c r="L2252" s="91">
        <v>0</v>
      </c>
      <c r="M2252" s="91">
        <v>0</v>
      </c>
      <c r="N2252" s="90"/>
      <c r="O2252" s="91">
        <v>294</v>
      </c>
      <c r="P2252" s="91">
        <v>0</v>
      </c>
      <c r="Q2252" s="90"/>
      <c r="R2252" s="91">
        <v>653</v>
      </c>
      <c r="S2252" s="91">
        <v>103</v>
      </c>
      <c r="T2252" s="90">
        <v>0</v>
      </c>
      <c r="U2252" s="91">
        <v>1589</v>
      </c>
      <c r="V2252" s="91">
        <v>103</v>
      </c>
    </row>
    <row r="2253" spans="1:22">
      <c r="A2253" s="92" t="s">
        <v>804</v>
      </c>
      <c r="B2253" s="16" t="str">
        <f>VLOOKUP(A2253,'Planning Periods'!$E$2:$N$540,10,FALSE)</f>
        <v>10/15/2021 - 10/15/2029</v>
      </c>
      <c r="C2253" s="91">
        <v>2017</v>
      </c>
      <c r="D2253" s="91" t="str">
        <f t="shared" si="33"/>
        <v>Upland 2017</v>
      </c>
      <c r="E2253" s="91">
        <v>382</v>
      </c>
      <c r="F2253" s="363">
        <v>0</v>
      </c>
      <c r="G2253" s="91">
        <v>0</v>
      </c>
      <c r="H2253" s="91">
        <v>0</v>
      </c>
      <c r="I2253" s="90"/>
      <c r="J2253" s="91">
        <v>260</v>
      </c>
      <c r="K2253" s="363">
        <v>0</v>
      </c>
      <c r="L2253" s="91">
        <v>0</v>
      </c>
      <c r="M2253" s="91">
        <v>0</v>
      </c>
      <c r="N2253" s="90"/>
      <c r="O2253" s="91">
        <v>294</v>
      </c>
      <c r="P2253" s="91">
        <v>0</v>
      </c>
      <c r="Q2253" s="90"/>
      <c r="R2253" s="91">
        <v>653</v>
      </c>
      <c r="S2253" s="91">
        <v>99</v>
      </c>
      <c r="T2253" s="90">
        <v>0</v>
      </c>
      <c r="U2253" s="91">
        <v>1589</v>
      </c>
      <c r="V2253" s="91">
        <v>99</v>
      </c>
    </row>
    <row r="2254" spans="1:22">
      <c r="A2254" s="92" t="s">
        <v>807</v>
      </c>
      <c r="B2254" s="16" t="str">
        <f>VLOOKUP(A2254,'Planning Periods'!$E$2:$N$540,10,FALSE)</f>
        <v>01/31/2023 - 01/31/2031</v>
      </c>
      <c r="C2254" s="91">
        <v>2014</v>
      </c>
      <c r="D2254" s="91" t="str">
        <f t="shared" si="33"/>
        <v>Vacaville 2014</v>
      </c>
      <c r="E2254" s="91" t="s">
        <v>1307</v>
      </c>
      <c r="F2254" s="363" t="s">
        <v>1307</v>
      </c>
      <c r="G2254" s="91" t="s">
        <v>1307</v>
      </c>
      <c r="H2254" s="91" t="s">
        <v>1307</v>
      </c>
      <c r="I2254" s="90"/>
      <c r="J2254" s="91" t="s">
        <v>1307</v>
      </c>
      <c r="K2254" s="363" t="s">
        <v>1307</v>
      </c>
      <c r="L2254" s="91" t="s">
        <v>1307</v>
      </c>
      <c r="M2254" s="91" t="s">
        <v>1307</v>
      </c>
      <c r="N2254" s="90"/>
      <c r="O2254" s="91" t="s">
        <v>1307</v>
      </c>
      <c r="P2254" s="91" t="s">
        <v>1307</v>
      </c>
      <c r="Q2254" s="90"/>
      <c r="R2254" s="91" t="s">
        <v>1307</v>
      </c>
      <c r="S2254" s="91" t="s">
        <v>1307</v>
      </c>
      <c r="T2254" s="90" t="s">
        <v>1307</v>
      </c>
      <c r="U2254" s="91" t="s">
        <v>1307</v>
      </c>
      <c r="V2254" s="91" t="s">
        <v>1307</v>
      </c>
    </row>
    <row r="2255" spans="1:22">
      <c r="A2255" s="92" t="s">
        <v>807</v>
      </c>
      <c r="B2255" s="16" t="str">
        <f>VLOOKUP(A2255,'Planning Periods'!$E$2:$N$540,10,FALSE)</f>
        <v>01/31/2023 - 01/31/2031</v>
      </c>
      <c r="C2255" s="91">
        <v>2015</v>
      </c>
      <c r="D2255" s="91" t="str">
        <f t="shared" si="33"/>
        <v>Vacaville 2015</v>
      </c>
      <c r="E2255" s="91">
        <v>287</v>
      </c>
      <c r="F2255" s="363">
        <v>20</v>
      </c>
      <c r="G2255" s="91">
        <v>20</v>
      </c>
      <c r="H2255" s="91">
        <v>0</v>
      </c>
      <c r="I2255" s="90"/>
      <c r="J2255" s="91">
        <v>134</v>
      </c>
      <c r="K2255" s="363">
        <v>46</v>
      </c>
      <c r="L2255" s="91">
        <v>46</v>
      </c>
      <c r="M2255" s="91">
        <v>0</v>
      </c>
      <c r="N2255" s="90"/>
      <c r="O2255" s="91">
        <v>173</v>
      </c>
      <c r="P2255" s="91">
        <v>158</v>
      </c>
      <c r="Q2255" s="90"/>
      <c r="R2255" s="91">
        <v>490</v>
      </c>
      <c r="S2255" s="91">
        <v>212</v>
      </c>
      <c r="T2255" s="90">
        <v>0</v>
      </c>
      <c r="U2255" s="91">
        <v>1084</v>
      </c>
      <c r="V2255" s="91">
        <v>436</v>
      </c>
    </row>
    <row r="2256" spans="1:22">
      <c r="A2256" s="92" t="s">
        <v>807</v>
      </c>
      <c r="B2256" s="16" t="str">
        <f>VLOOKUP(A2256,'Planning Periods'!$E$2:$N$540,10,FALSE)</f>
        <v>01/31/2023 - 01/31/2031</v>
      </c>
      <c r="C2256" s="91">
        <v>2016</v>
      </c>
      <c r="D2256" s="91" t="str">
        <f t="shared" si="33"/>
        <v>Vacaville 2016</v>
      </c>
      <c r="E2256" s="91">
        <v>287</v>
      </c>
      <c r="F2256" s="363">
        <v>0</v>
      </c>
      <c r="G2256" s="91">
        <v>0</v>
      </c>
      <c r="H2256" s="91">
        <v>0</v>
      </c>
      <c r="I2256" s="90"/>
      <c r="J2256" s="91">
        <v>134</v>
      </c>
      <c r="K2256" s="363">
        <v>0</v>
      </c>
      <c r="L2256" s="91">
        <v>0</v>
      </c>
      <c r="M2256" s="91">
        <v>0</v>
      </c>
      <c r="N2256" s="90"/>
      <c r="O2256" s="91">
        <v>173</v>
      </c>
      <c r="P2256" s="91">
        <v>160</v>
      </c>
      <c r="Q2256" s="90"/>
      <c r="R2256" s="91">
        <v>490</v>
      </c>
      <c r="S2256" s="91">
        <v>177</v>
      </c>
      <c r="T2256" s="90">
        <v>0</v>
      </c>
      <c r="U2256" s="91">
        <v>1084</v>
      </c>
      <c r="V2256" s="91">
        <v>337</v>
      </c>
    </row>
    <row r="2257" spans="1:22">
      <c r="A2257" s="92" t="s">
        <v>807</v>
      </c>
      <c r="B2257" s="16" t="str">
        <f>VLOOKUP(A2257,'Planning Periods'!$E$2:$N$540,10,FALSE)</f>
        <v>01/31/2023 - 01/31/2031</v>
      </c>
      <c r="C2257" s="91">
        <v>2017</v>
      </c>
      <c r="D2257" s="91" t="str">
        <f t="shared" si="33"/>
        <v>Vacaville 2017</v>
      </c>
      <c r="E2257" s="91">
        <v>287</v>
      </c>
      <c r="F2257" s="363">
        <v>14</v>
      </c>
      <c r="G2257" s="91">
        <v>14</v>
      </c>
      <c r="H2257" s="91">
        <v>0</v>
      </c>
      <c r="I2257" s="90"/>
      <c r="J2257" s="91">
        <v>134</v>
      </c>
      <c r="K2257" s="363">
        <v>26</v>
      </c>
      <c r="L2257" s="91">
        <v>24</v>
      </c>
      <c r="M2257" s="91">
        <v>2</v>
      </c>
      <c r="N2257" s="90"/>
      <c r="O2257" s="91">
        <v>173</v>
      </c>
      <c r="P2257" s="91">
        <v>214</v>
      </c>
      <c r="Q2257" s="90"/>
      <c r="R2257" s="91">
        <v>490</v>
      </c>
      <c r="S2257" s="91">
        <v>63</v>
      </c>
      <c r="T2257" s="90">
        <v>2</v>
      </c>
      <c r="U2257" s="91">
        <v>1084</v>
      </c>
      <c r="V2257" s="91">
        <v>317</v>
      </c>
    </row>
    <row r="2258" spans="1:22">
      <c r="A2258" s="92" t="s">
        <v>810</v>
      </c>
      <c r="B2258" s="16" t="str">
        <f>VLOOKUP(A2258,'Planning Periods'!$E$2:$N$540,10,FALSE)</f>
        <v>01/31/2023 - 01/31/2031</v>
      </c>
      <c r="C2258" s="91">
        <v>2014</v>
      </c>
      <c r="D2258" s="91" t="str">
        <f t="shared" si="33"/>
        <v>Vallejo 2014</v>
      </c>
      <c r="E2258" s="91" t="s">
        <v>1307</v>
      </c>
      <c r="F2258" s="363" t="s">
        <v>1307</v>
      </c>
      <c r="G2258" s="91" t="s">
        <v>1307</v>
      </c>
      <c r="H2258" s="91" t="s">
        <v>1307</v>
      </c>
      <c r="I2258" s="90"/>
      <c r="J2258" s="91" t="s">
        <v>1307</v>
      </c>
      <c r="K2258" s="363" t="s">
        <v>1307</v>
      </c>
      <c r="L2258" s="91" t="s">
        <v>1307</v>
      </c>
      <c r="M2258" s="91" t="s">
        <v>1307</v>
      </c>
      <c r="N2258" s="90"/>
      <c r="O2258" s="91" t="s">
        <v>1307</v>
      </c>
      <c r="P2258" s="91" t="s">
        <v>1307</v>
      </c>
      <c r="Q2258" s="90"/>
      <c r="R2258" s="91" t="s">
        <v>1307</v>
      </c>
      <c r="S2258" s="91" t="s">
        <v>1307</v>
      </c>
      <c r="T2258" s="90" t="s">
        <v>1307</v>
      </c>
      <c r="U2258" s="91" t="s">
        <v>1307</v>
      </c>
      <c r="V2258" s="91" t="s">
        <v>1307</v>
      </c>
    </row>
    <row r="2259" spans="1:22">
      <c r="A2259" s="92" t="s">
        <v>810</v>
      </c>
      <c r="B2259" s="16" t="str">
        <f>VLOOKUP(A2259,'Planning Periods'!$E$2:$N$540,10,FALSE)</f>
        <v>01/31/2023 - 01/31/2031</v>
      </c>
      <c r="C2259" s="91">
        <v>2015</v>
      </c>
      <c r="D2259" s="91" t="str">
        <f t="shared" si="33"/>
        <v>Vallejo 2015</v>
      </c>
      <c r="E2259" s="91" t="s">
        <v>1307</v>
      </c>
      <c r="F2259" s="363" t="s">
        <v>1307</v>
      </c>
      <c r="G2259" s="91" t="s">
        <v>1307</v>
      </c>
      <c r="H2259" s="91" t="s">
        <v>1307</v>
      </c>
      <c r="I2259" s="90"/>
      <c r="J2259" s="91" t="s">
        <v>1307</v>
      </c>
      <c r="K2259" s="363" t="s">
        <v>1307</v>
      </c>
      <c r="L2259" s="91" t="s">
        <v>1307</v>
      </c>
      <c r="M2259" s="91" t="s">
        <v>1307</v>
      </c>
      <c r="N2259" s="90"/>
      <c r="O2259" s="91" t="s">
        <v>1307</v>
      </c>
      <c r="P2259" s="91" t="s">
        <v>1307</v>
      </c>
      <c r="Q2259" s="90"/>
      <c r="R2259" s="91" t="s">
        <v>1307</v>
      </c>
      <c r="S2259" s="91" t="s">
        <v>1307</v>
      </c>
      <c r="T2259" s="90" t="s">
        <v>1307</v>
      </c>
      <c r="U2259" s="91" t="s">
        <v>1307</v>
      </c>
      <c r="V2259" s="91" t="s">
        <v>1307</v>
      </c>
    </row>
    <row r="2260" spans="1:22">
      <c r="A2260" s="92" t="s">
        <v>810</v>
      </c>
      <c r="B2260" s="16" t="str">
        <f>VLOOKUP(A2260,'Planning Periods'!$E$2:$N$540,10,FALSE)</f>
        <v>01/31/2023 - 01/31/2031</v>
      </c>
      <c r="C2260" s="91">
        <v>2016</v>
      </c>
      <c r="D2260" s="91" t="str">
        <f t="shared" si="33"/>
        <v>Vallejo 2016</v>
      </c>
      <c r="E2260" s="91">
        <v>283</v>
      </c>
      <c r="F2260" s="363">
        <v>0</v>
      </c>
      <c r="G2260" s="91">
        <v>0</v>
      </c>
      <c r="H2260" s="91">
        <v>0</v>
      </c>
      <c r="I2260" s="90"/>
      <c r="J2260" s="91">
        <v>178</v>
      </c>
      <c r="K2260" s="363">
        <v>0</v>
      </c>
      <c r="L2260" s="91">
        <v>0</v>
      </c>
      <c r="M2260" s="91">
        <v>0</v>
      </c>
      <c r="N2260" s="90"/>
      <c r="O2260" s="91">
        <v>211</v>
      </c>
      <c r="P2260" s="91">
        <v>0</v>
      </c>
      <c r="Q2260" s="90"/>
      <c r="R2260" s="91">
        <v>690</v>
      </c>
      <c r="S2260" s="91">
        <v>47</v>
      </c>
      <c r="T2260" s="90">
        <v>0</v>
      </c>
      <c r="U2260" s="91">
        <v>1362</v>
      </c>
      <c r="V2260" s="91">
        <v>47</v>
      </c>
    </row>
    <row r="2261" spans="1:22">
      <c r="A2261" s="92" t="s">
        <v>810</v>
      </c>
      <c r="B2261" s="16" t="str">
        <f>VLOOKUP(A2261,'Planning Periods'!$E$2:$N$540,10,FALSE)</f>
        <v>01/31/2023 - 01/31/2031</v>
      </c>
      <c r="C2261" s="91">
        <v>2017</v>
      </c>
      <c r="D2261" s="91" t="str">
        <f t="shared" si="33"/>
        <v>Vallejo 2017</v>
      </c>
      <c r="E2261" s="91">
        <v>283</v>
      </c>
      <c r="F2261" s="363">
        <v>0</v>
      </c>
      <c r="G2261" s="91">
        <v>0</v>
      </c>
      <c r="H2261" s="91">
        <v>0</v>
      </c>
      <c r="I2261" s="90"/>
      <c r="J2261" s="91">
        <v>178</v>
      </c>
      <c r="K2261" s="363">
        <v>0</v>
      </c>
      <c r="L2261" s="91">
        <v>0</v>
      </c>
      <c r="M2261" s="91">
        <v>0</v>
      </c>
      <c r="N2261" s="90"/>
      <c r="O2261" s="91">
        <v>211</v>
      </c>
      <c r="P2261" s="91">
        <v>0</v>
      </c>
      <c r="Q2261" s="90"/>
      <c r="R2261" s="91">
        <v>690</v>
      </c>
      <c r="S2261" s="91">
        <v>44</v>
      </c>
      <c r="T2261" s="90">
        <v>0</v>
      </c>
      <c r="U2261" s="91">
        <v>1362</v>
      </c>
      <c r="V2261" s="91">
        <v>44</v>
      </c>
    </row>
    <row r="2262" spans="1:22">
      <c r="A2262" s="92" t="s">
        <v>792</v>
      </c>
      <c r="B2262" s="16"/>
      <c r="C2262" s="91">
        <v>2013</v>
      </c>
      <c r="D2262" s="91" t="str">
        <f t="shared" si="33"/>
        <v>Ventura County - Unincorporated 2013</v>
      </c>
      <c r="E2262" s="91" t="s">
        <v>1307</v>
      </c>
      <c r="F2262" s="363" t="s">
        <v>1307</v>
      </c>
      <c r="G2262" s="91" t="s">
        <v>1307</v>
      </c>
      <c r="H2262" s="91" t="s">
        <v>1307</v>
      </c>
      <c r="I2262" s="90"/>
      <c r="J2262" s="91" t="s">
        <v>1307</v>
      </c>
      <c r="K2262" s="363" t="s">
        <v>1307</v>
      </c>
      <c r="L2262" s="91" t="s">
        <v>1307</v>
      </c>
      <c r="M2262" s="91" t="s">
        <v>1307</v>
      </c>
      <c r="N2262" s="90"/>
      <c r="O2262" s="91" t="s">
        <v>1307</v>
      </c>
      <c r="P2262" s="91" t="s">
        <v>1307</v>
      </c>
      <c r="Q2262" s="90"/>
      <c r="R2262" s="91" t="s">
        <v>1307</v>
      </c>
      <c r="S2262" s="91" t="s">
        <v>1307</v>
      </c>
      <c r="T2262" s="90" t="s">
        <v>1307</v>
      </c>
      <c r="U2262" s="91" t="s">
        <v>1307</v>
      </c>
      <c r="V2262" s="91" t="s">
        <v>1307</v>
      </c>
    </row>
    <row r="2263" spans="1:22" ht="15.75" customHeight="1">
      <c r="A2263" s="92" t="s">
        <v>792</v>
      </c>
      <c r="B2263" s="16" t="str">
        <f>VLOOKUP(A2263,'Planning Periods'!$E$2:$N$540,10,FALSE)</f>
        <v>10/15/2021 - 10/15/2029</v>
      </c>
      <c r="C2263" s="91">
        <v>2014</v>
      </c>
      <c r="D2263" s="91" t="str">
        <f t="shared" si="33"/>
        <v>Ventura County - Unincorporated 2014</v>
      </c>
      <c r="E2263" s="91">
        <v>246</v>
      </c>
      <c r="F2263" s="363">
        <v>44</v>
      </c>
      <c r="G2263" s="91">
        <v>0</v>
      </c>
      <c r="H2263" s="91">
        <v>44</v>
      </c>
      <c r="I2263" s="90"/>
      <c r="J2263" s="91">
        <v>168</v>
      </c>
      <c r="K2263" s="363">
        <v>36</v>
      </c>
      <c r="L2263" s="91">
        <v>0</v>
      </c>
      <c r="M2263" s="91">
        <v>36</v>
      </c>
      <c r="N2263" s="90"/>
      <c r="O2263" s="91">
        <v>189</v>
      </c>
      <c r="P2263" s="91">
        <v>11</v>
      </c>
      <c r="Q2263" s="90"/>
      <c r="R2263" s="91">
        <v>412</v>
      </c>
      <c r="S2263" s="91">
        <v>56</v>
      </c>
      <c r="T2263" s="90">
        <v>36</v>
      </c>
      <c r="U2263" s="91">
        <v>1015</v>
      </c>
      <c r="V2263" s="91">
        <v>147</v>
      </c>
    </row>
    <row r="2264" spans="1:22">
      <c r="A2264" s="92" t="s">
        <v>792</v>
      </c>
      <c r="B2264" s="16" t="str">
        <f>VLOOKUP(A2264,'Planning Periods'!$E$2:$N$540,10,FALSE)</f>
        <v>10/15/2021 - 10/15/2029</v>
      </c>
      <c r="C2264" s="91">
        <v>2015</v>
      </c>
      <c r="D2264" s="91" t="str">
        <f t="shared" si="33"/>
        <v>Ventura County - Unincorporated 2015</v>
      </c>
      <c r="E2264" s="91">
        <v>246</v>
      </c>
      <c r="F2264" s="363">
        <v>8</v>
      </c>
      <c r="G2264" s="91">
        <v>0</v>
      </c>
      <c r="H2264" s="91">
        <v>8</v>
      </c>
      <c r="I2264" s="90"/>
      <c r="J2264" s="91">
        <v>168</v>
      </c>
      <c r="K2264" s="363">
        <v>12</v>
      </c>
      <c r="L2264" s="91">
        <v>0</v>
      </c>
      <c r="M2264" s="91">
        <v>12</v>
      </c>
      <c r="N2264" s="90"/>
      <c r="O2264" s="91">
        <v>189</v>
      </c>
      <c r="P2264" s="91">
        <v>13</v>
      </c>
      <c r="Q2264" s="90"/>
      <c r="R2264" s="91">
        <v>412</v>
      </c>
      <c r="S2264" s="91">
        <v>46</v>
      </c>
      <c r="T2264" s="90">
        <v>12</v>
      </c>
      <c r="U2264" s="91">
        <v>1015</v>
      </c>
      <c r="V2264" s="91">
        <v>79</v>
      </c>
    </row>
    <row r="2265" spans="1:22">
      <c r="A2265" s="92" t="s">
        <v>792</v>
      </c>
      <c r="B2265" s="16" t="str">
        <f>VLOOKUP(A2265,'Planning Periods'!$E$2:$N$540,10,FALSE)</f>
        <v>10/15/2021 - 10/15/2029</v>
      </c>
      <c r="C2265" s="91">
        <v>2016</v>
      </c>
      <c r="D2265" s="91" t="str">
        <f t="shared" si="33"/>
        <v>Ventura County - Unincorporated 2016</v>
      </c>
      <c r="E2265" s="91">
        <v>246</v>
      </c>
      <c r="F2265" s="363">
        <v>4</v>
      </c>
      <c r="G2265" s="91">
        <v>0</v>
      </c>
      <c r="H2265" s="91">
        <v>4</v>
      </c>
      <c r="I2265" s="90"/>
      <c r="J2265" s="91">
        <v>168</v>
      </c>
      <c r="K2265" s="363">
        <v>8</v>
      </c>
      <c r="L2265" s="91">
        <v>0</v>
      </c>
      <c r="M2265" s="91">
        <v>8</v>
      </c>
      <c r="N2265" s="90"/>
      <c r="O2265" s="91">
        <v>189</v>
      </c>
      <c r="P2265" s="91">
        <v>7</v>
      </c>
      <c r="Q2265" s="90"/>
      <c r="R2265" s="91">
        <v>412</v>
      </c>
      <c r="S2265" s="91">
        <v>44</v>
      </c>
      <c r="T2265" s="90">
        <v>8</v>
      </c>
      <c r="U2265" s="91">
        <v>1015</v>
      </c>
      <c r="V2265" s="91">
        <v>63</v>
      </c>
    </row>
    <row r="2266" spans="1:22">
      <c r="A2266" s="92" t="s">
        <v>792</v>
      </c>
      <c r="B2266" s="16" t="str">
        <f>VLOOKUP(A2266,'Planning Periods'!$E$2:$N$540,10,FALSE)</f>
        <v>10/15/2021 - 10/15/2029</v>
      </c>
      <c r="C2266" s="91">
        <v>2017</v>
      </c>
      <c r="D2266" s="91" t="str">
        <f t="shared" si="33"/>
        <v>Ventura County - Unincorporated 2017</v>
      </c>
      <c r="E2266" s="91" t="s">
        <v>1307</v>
      </c>
      <c r="F2266" s="363" t="s">
        <v>1307</v>
      </c>
      <c r="G2266" s="91" t="s">
        <v>1307</v>
      </c>
      <c r="H2266" s="91" t="s">
        <v>1307</v>
      </c>
      <c r="I2266" s="90"/>
      <c r="J2266" s="91" t="s">
        <v>1307</v>
      </c>
      <c r="K2266" s="363" t="s">
        <v>1307</v>
      </c>
      <c r="L2266" s="91" t="s">
        <v>1307</v>
      </c>
      <c r="M2266" s="91" t="s">
        <v>1307</v>
      </c>
      <c r="N2266" s="90"/>
      <c r="O2266" s="91" t="s">
        <v>1307</v>
      </c>
      <c r="P2266" s="91" t="s">
        <v>1307</v>
      </c>
      <c r="Q2266" s="90"/>
      <c r="R2266" s="91" t="s">
        <v>1307</v>
      </c>
      <c r="S2266" s="91" t="s">
        <v>1307</v>
      </c>
      <c r="T2266" s="90" t="s">
        <v>1307</v>
      </c>
      <c r="U2266" s="91" t="s">
        <v>1307</v>
      </c>
      <c r="V2266" s="91" t="s">
        <v>1307</v>
      </c>
    </row>
    <row r="2267" spans="1:22">
      <c r="A2267" t="s">
        <v>1929</v>
      </c>
      <c r="B2267" s="16"/>
      <c r="C2267" s="91">
        <v>2013</v>
      </c>
      <c r="D2267" s="91" t="str">
        <f t="shared" si="33"/>
        <v>Vernon 2013</v>
      </c>
      <c r="E2267" s="91" t="s">
        <v>1307</v>
      </c>
      <c r="F2267" s="363" t="s">
        <v>1307</v>
      </c>
      <c r="G2267" s="91" t="s">
        <v>1307</v>
      </c>
      <c r="H2267" s="91" t="s">
        <v>1307</v>
      </c>
      <c r="I2267" s="90"/>
      <c r="J2267" s="91" t="s">
        <v>1307</v>
      </c>
      <c r="K2267" s="363" t="s">
        <v>1307</v>
      </c>
      <c r="L2267" s="91" t="s">
        <v>1307</v>
      </c>
      <c r="M2267" s="91" t="s">
        <v>1307</v>
      </c>
      <c r="N2267" s="90"/>
      <c r="O2267" s="91" t="s">
        <v>1307</v>
      </c>
      <c r="P2267" s="91" t="s">
        <v>1307</v>
      </c>
      <c r="Q2267" s="90"/>
      <c r="R2267" s="91" t="s">
        <v>1307</v>
      </c>
      <c r="S2267" s="91" t="s">
        <v>1307</v>
      </c>
      <c r="T2267" s="90" t="s">
        <v>1307</v>
      </c>
      <c r="U2267" s="91" t="s">
        <v>1307</v>
      </c>
      <c r="V2267" s="91" t="s">
        <v>1307</v>
      </c>
    </row>
    <row r="2268" spans="1:22">
      <c r="A2268" t="s">
        <v>1929</v>
      </c>
      <c r="B2268" s="16" t="str">
        <f>VLOOKUP(A2268,'Planning Periods'!$E$2:$N$540,10,FALSE)</f>
        <v>10/15/2021 - 10/15/2029</v>
      </c>
      <c r="C2268" s="91">
        <v>2014</v>
      </c>
      <c r="D2268" s="91" t="str">
        <f t="shared" si="33"/>
        <v>Vernon 2014</v>
      </c>
      <c r="E2268" s="363" t="s">
        <v>1307</v>
      </c>
      <c r="F2268" s="363" t="s">
        <v>1307</v>
      </c>
      <c r="G2268" s="363" t="s">
        <v>1307</v>
      </c>
      <c r="H2268" s="363" t="s">
        <v>1307</v>
      </c>
      <c r="I2268" s="363">
        <v>0</v>
      </c>
      <c r="J2268" s="363" t="s">
        <v>1307</v>
      </c>
      <c r="K2268" s="363" t="s">
        <v>1307</v>
      </c>
      <c r="L2268" s="363" t="s">
        <v>1307</v>
      </c>
      <c r="M2268" s="363" t="s">
        <v>1307</v>
      </c>
      <c r="N2268" s="363">
        <v>0</v>
      </c>
      <c r="O2268" s="363" t="s">
        <v>1307</v>
      </c>
      <c r="P2268" s="363" t="s">
        <v>1307</v>
      </c>
      <c r="Q2268" s="363"/>
      <c r="R2268" s="363" t="s">
        <v>1307</v>
      </c>
      <c r="S2268" s="363" t="s">
        <v>1307</v>
      </c>
      <c r="T2268" s="363" t="s">
        <v>1307</v>
      </c>
      <c r="U2268" s="363" t="s">
        <v>1307</v>
      </c>
      <c r="V2268" s="363" t="s">
        <v>1307</v>
      </c>
    </row>
    <row r="2269" spans="1:22">
      <c r="A2269" t="s">
        <v>1929</v>
      </c>
      <c r="B2269" s="16" t="str">
        <f>VLOOKUP(A2269,'Planning Periods'!$E$2:$N$540,10,FALSE)</f>
        <v>10/15/2021 - 10/15/2029</v>
      </c>
      <c r="C2269" s="91">
        <v>2015</v>
      </c>
      <c r="D2269" s="91" t="str">
        <f t="shared" si="33"/>
        <v>Vernon 2015</v>
      </c>
      <c r="E2269" t="s">
        <v>1307</v>
      </c>
      <c r="F2269" t="s">
        <v>1307</v>
      </c>
      <c r="G2269" t="s">
        <v>1307</v>
      </c>
      <c r="H2269" t="s">
        <v>1307</v>
      </c>
      <c r="J2269" t="s">
        <v>1307</v>
      </c>
      <c r="K2269" t="s">
        <v>1307</v>
      </c>
      <c r="L2269" t="s">
        <v>1307</v>
      </c>
      <c r="M2269" t="s">
        <v>1307</v>
      </c>
      <c r="O2269" t="s">
        <v>1307</v>
      </c>
      <c r="P2269" t="s">
        <v>1307</v>
      </c>
      <c r="R2269" t="s">
        <v>1307</v>
      </c>
      <c r="S2269" t="s">
        <v>1307</v>
      </c>
      <c r="T2269" t="s">
        <v>1307</v>
      </c>
      <c r="U2269" t="s">
        <v>1307</v>
      </c>
      <c r="V2269" t="s">
        <v>1307</v>
      </c>
    </row>
    <row r="2270" spans="1:22">
      <c r="A2270" t="s">
        <v>1929</v>
      </c>
      <c r="B2270" s="16" t="str">
        <f>VLOOKUP(A2270,'Planning Periods'!$E$2:$N$540,10,FALSE)</f>
        <v>10/15/2021 - 10/15/2029</v>
      </c>
      <c r="C2270" s="91">
        <v>2016</v>
      </c>
      <c r="D2270" s="91" t="str">
        <f t="shared" si="33"/>
        <v>Vernon 2016</v>
      </c>
      <c r="E2270" t="s">
        <v>1307</v>
      </c>
      <c r="F2270" t="s">
        <v>1307</v>
      </c>
      <c r="G2270" t="s">
        <v>1307</v>
      </c>
      <c r="H2270" t="s">
        <v>1307</v>
      </c>
      <c r="J2270" t="s">
        <v>1307</v>
      </c>
      <c r="K2270" t="s">
        <v>1307</v>
      </c>
      <c r="L2270" t="s">
        <v>1307</v>
      </c>
      <c r="M2270" t="s">
        <v>1307</v>
      </c>
      <c r="O2270" t="s">
        <v>1307</v>
      </c>
      <c r="P2270" t="s">
        <v>1307</v>
      </c>
      <c r="R2270" t="s">
        <v>1307</v>
      </c>
      <c r="S2270" t="s">
        <v>1307</v>
      </c>
      <c r="T2270" t="s">
        <v>1307</v>
      </c>
      <c r="U2270" t="s">
        <v>1307</v>
      </c>
      <c r="V2270" t="s">
        <v>1307</v>
      </c>
    </row>
    <row r="2271" spans="1:22">
      <c r="A2271" t="s">
        <v>1929</v>
      </c>
      <c r="B2271" s="16" t="str">
        <f>VLOOKUP(A2271,'Planning Periods'!$E$2:$N$540,10,FALSE)</f>
        <v>10/15/2021 - 10/15/2029</v>
      </c>
      <c r="C2271" s="91">
        <v>2017</v>
      </c>
      <c r="D2271" s="91" t="str">
        <f t="shared" si="33"/>
        <v>Vernon 2017</v>
      </c>
      <c r="E2271" t="s">
        <v>1307</v>
      </c>
      <c r="F2271" t="s">
        <v>1307</v>
      </c>
      <c r="G2271" t="s">
        <v>1307</v>
      </c>
      <c r="H2271" t="s">
        <v>1307</v>
      </c>
      <c r="J2271" t="s">
        <v>1307</v>
      </c>
      <c r="K2271" t="s">
        <v>1307</v>
      </c>
      <c r="L2271" t="s">
        <v>1307</v>
      </c>
      <c r="M2271" t="s">
        <v>1307</v>
      </c>
      <c r="O2271" t="s">
        <v>1307</v>
      </c>
      <c r="P2271" t="s">
        <v>1307</v>
      </c>
      <c r="R2271" t="s">
        <v>1307</v>
      </c>
      <c r="S2271" t="s">
        <v>1307</v>
      </c>
      <c r="T2271" t="s">
        <v>1307</v>
      </c>
      <c r="U2271" t="s">
        <v>1307</v>
      </c>
      <c r="V2271" t="s">
        <v>1307</v>
      </c>
    </row>
    <row r="2272" spans="1:22">
      <c r="A2272" t="s">
        <v>795</v>
      </c>
      <c r="B2272" s="16"/>
      <c r="C2272" s="91">
        <v>2013</v>
      </c>
      <c r="D2272" s="91" t="str">
        <f t="shared" si="33"/>
        <v>Victorville 2013</v>
      </c>
      <c r="E2272" t="s">
        <v>1307</v>
      </c>
      <c r="F2272" t="s">
        <v>1307</v>
      </c>
      <c r="G2272" t="s">
        <v>1307</v>
      </c>
      <c r="H2272" t="s">
        <v>1307</v>
      </c>
      <c r="J2272" t="s">
        <v>1307</v>
      </c>
      <c r="K2272" t="s">
        <v>1307</v>
      </c>
      <c r="L2272" t="s">
        <v>1307</v>
      </c>
      <c r="M2272" t="s">
        <v>1307</v>
      </c>
      <c r="O2272" t="s">
        <v>1307</v>
      </c>
      <c r="P2272" t="s">
        <v>1307</v>
      </c>
      <c r="R2272" t="s">
        <v>1307</v>
      </c>
      <c r="S2272" t="s">
        <v>1307</v>
      </c>
      <c r="T2272" t="s">
        <v>1307</v>
      </c>
      <c r="U2272" t="s">
        <v>1307</v>
      </c>
      <c r="V2272" t="s">
        <v>1307</v>
      </c>
    </row>
    <row r="2273" spans="1:22">
      <c r="A2273" t="s">
        <v>795</v>
      </c>
      <c r="B2273" s="16" t="str">
        <f>VLOOKUP(A2273,'Planning Periods'!$E$2:$N$540,10,FALSE)</f>
        <v>10/15/2021 - 10/15/2029</v>
      </c>
      <c r="C2273" s="91">
        <v>2014</v>
      </c>
      <c r="D2273" s="91" t="str">
        <f t="shared" si="33"/>
        <v>Victorville 2014</v>
      </c>
      <c r="E2273" s="363" t="s">
        <v>1307</v>
      </c>
      <c r="F2273" s="363" t="s">
        <v>1307</v>
      </c>
      <c r="G2273" s="363" t="s">
        <v>1307</v>
      </c>
      <c r="H2273" s="363" t="s">
        <v>1307</v>
      </c>
      <c r="I2273" s="363">
        <v>0</v>
      </c>
      <c r="J2273" s="363" t="s">
        <v>1307</v>
      </c>
      <c r="K2273" s="363" t="s">
        <v>1307</v>
      </c>
      <c r="L2273" s="363" t="s">
        <v>1307</v>
      </c>
      <c r="M2273" s="363" t="s">
        <v>1307</v>
      </c>
      <c r="N2273" s="363">
        <v>0</v>
      </c>
      <c r="O2273" s="363" t="s">
        <v>1307</v>
      </c>
      <c r="P2273" s="363" t="s">
        <v>1307</v>
      </c>
      <c r="Q2273" s="363"/>
      <c r="R2273" s="363" t="s">
        <v>1307</v>
      </c>
      <c r="S2273" s="363" t="s">
        <v>1307</v>
      </c>
      <c r="T2273" s="363" t="s">
        <v>1307</v>
      </c>
      <c r="U2273" s="363" t="s">
        <v>1307</v>
      </c>
      <c r="V2273" s="363" t="s">
        <v>1307</v>
      </c>
    </row>
    <row r="2274" spans="1:22">
      <c r="A2274" t="s">
        <v>795</v>
      </c>
      <c r="B2274" s="16" t="str">
        <f>VLOOKUP(A2274,'Planning Periods'!$E$2:$N$540,10,FALSE)</f>
        <v>10/15/2021 - 10/15/2029</v>
      </c>
      <c r="C2274" s="91">
        <v>2015</v>
      </c>
      <c r="D2274" s="91" t="str">
        <f t="shared" si="33"/>
        <v>Victorville 2015</v>
      </c>
      <c r="E2274" t="s">
        <v>1307</v>
      </c>
      <c r="F2274" t="s">
        <v>1307</v>
      </c>
      <c r="G2274" t="s">
        <v>1307</v>
      </c>
      <c r="H2274" t="s">
        <v>1307</v>
      </c>
      <c r="J2274" t="s">
        <v>1307</v>
      </c>
      <c r="K2274" t="s">
        <v>1307</v>
      </c>
      <c r="L2274" t="s">
        <v>1307</v>
      </c>
      <c r="M2274" t="s">
        <v>1307</v>
      </c>
      <c r="O2274" t="s">
        <v>1307</v>
      </c>
      <c r="P2274" t="s">
        <v>1307</v>
      </c>
      <c r="R2274" t="s">
        <v>1307</v>
      </c>
      <c r="S2274" t="s">
        <v>1307</v>
      </c>
      <c r="T2274" t="s">
        <v>1307</v>
      </c>
      <c r="U2274" t="s">
        <v>1307</v>
      </c>
      <c r="V2274" t="s">
        <v>1307</v>
      </c>
    </row>
    <row r="2275" spans="1:22">
      <c r="A2275" t="s">
        <v>795</v>
      </c>
      <c r="B2275" s="16" t="str">
        <f>VLOOKUP(A2275,'Planning Periods'!$E$2:$N$540,10,FALSE)</f>
        <v>10/15/2021 - 10/15/2029</v>
      </c>
      <c r="C2275" s="91">
        <v>2016</v>
      </c>
      <c r="D2275" s="91" t="str">
        <f t="shared" si="33"/>
        <v>Victorville 2016</v>
      </c>
      <c r="E2275" t="s">
        <v>1307</v>
      </c>
      <c r="F2275" t="s">
        <v>1307</v>
      </c>
      <c r="G2275" t="s">
        <v>1307</v>
      </c>
      <c r="H2275" t="s">
        <v>1307</v>
      </c>
      <c r="J2275" t="s">
        <v>1307</v>
      </c>
      <c r="K2275" t="s">
        <v>1307</v>
      </c>
      <c r="L2275" t="s">
        <v>1307</v>
      </c>
      <c r="M2275" t="s">
        <v>1307</v>
      </c>
      <c r="O2275" t="s">
        <v>1307</v>
      </c>
      <c r="P2275" t="s">
        <v>1307</v>
      </c>
      <c r="R2275" t="s">
        <v>1307</v>
      </c>
      <c r="S2275" t="s">
        <v>1307</v>
      </c>
      <c r="T2275" t="s">
        <v>1307</v>
      </c>
      <c r="U2275" t="s">
        <v>1307</v>
      </c>
      <c r="V2275" t="s">
        <v>1307</v>
      </c>
    </row>
    <row r="2276" spans="1:22">
      <c r="A2276" t="s">
        <v>795</v>
      </c>
      <c r="B2276" s="16" t="str">
        <f>VLOOKUP(A2276,'Planning Periods'!$E$2:$N$540,10,FALSE)</f>
        <v>10/15/2021 - 10/15/2029</v>
      </c>
      <c r="C2276" s="91">
        <v>2017</v>
      </c>
      <c r="D2276" s="91" t="str">
        <f t="shared" si="33"/>
        <v>Victorville 2017</v>
      </c>
      <c r="E2276">
        <v>1698</v>
      </c>
      <c r="F2276">
        <v>0</v>
      </c>
      <c r="G2276">
        <v>0</v>
      </c>
      <c r="H2276">
        <v>0</v>
      </c>
      <c r="J2276">
        <v>1207</v>
      </c>
      <c r="K2276">
        <v>0</v>
      </c>
      <c r="L2276">
        <v>0</v>
      </c>
      <c r="M2276">
        <v>0</v>
      </c>
      <c r="O2276">
        <v>1342</v>
      </c>
      <c r="P2276">
        <v>104</v>
      </c>
      <c r="R2276">
        <v>3124</v>
      </c>
      <c r="S2276">
        <v>14</v>
      </c>
      <c r="T2276">
        <v>0</v>
      </c>
      <c r="U2276">
        <v>7371</v>
      </c>
      <c r="V2276">
        <v>118</v>
      </c>
    </row>
    <row r="2277" spans="1:22">
      <c r="A2277" s="92" t="s">
        <v>798</v>
      </c>
      <c r="B2277" s="16"/>
      <c r="C2277" s="91">
        <v>2013</v>
      </c>
      <c r="D2277" s="91" t="str">
        <f t="shared" si="33"/>
        <v>Villa Park 2013</v>
      </c>
      <c r="E2277" t="s">
        <v>1307</v>
      </c>
      <c r="F2277" t="s">
        <v>1307</v>
      </c>
      <c r="G2277" t="s">
        <v>1307</v>
      </c>
      <c r="H2277" t="s">
        <v>1307</v>
      </c>
      <c r="J2277" t="s">
        <v>1307</v>
      </c>
      <c r="K2277" t="s">
        <v>1307</v>
      </c>
      <c r="L2277" t="s">
        <v>1307</v>
      </c>
      <c r="M2277" t="s">
        <v>1307</v>
      </c>
      <c r="O2277" t="s">
        <v>1307</v>
      </c>
      <c r="P2277" t="s">
        <v>1307</v>
      </c>
      <c r="R2277" t="s">
        <v>1307</v>
      </c>
      <c r="S2277" t="s">
        <v>1307</v>
      </c>
      <c r="T2277" t="s">
        <v>1307</v>
      </c>
      <c r="U2277" t="s">
        <v>1307</v>
      </c>
      <c r="V2277" t="s">
        <v>1307</v>
      </c>
    </row>
    <row r="2278" spans="1:22">
      <c r="A2278" s="92" t="s">
        <v>798</v>
      </c>
      <c r="B2278" s="16" t="str">
        <f>VLOOKUP(A2278,'Planning Periods'!$E$2:$N$540,10,FALSE)</f>
        <v>10/15/2021 - 10/15/2029</v>
      </c>
      <c r="C2278" s="91">
        <v>2014</v>
      </c>
      <c r="D2278" s="91" t="str">
        <f t="shared" si="33"/>
        <v>Villa Park 2014</v>
      </c>
      <c r="E2278" s="91" t="s">
        <v>1307</v>
      </c>
      <c r="F2278" s="363" t="s">
        <v>1307</v>
      </c>
      <c r="G2278" s="91" t="s">
        <v>1307</v>
      </c>
      <c r="H2278" s="91" t="s">
        <v>1307</v>
      </c>
      <c r="I2278" s="90"/>
      <c r="J2278" s="91" t="s">
        <v>1307</v>
      </c>
      <c r="K2278" s="363" t="s">
        <v>1307</v>
      </c>
      <c r="L2278" s="91" t="s">
        <v>1307</v>
      </c>
      <c r="M2278" s="91" t="s">
        <v>1307</v>
      </c>
      <c r="N2278" s="90"/>
      <c r="O2278" s="91" t="s">
        <v>1307</v>
      </c>
      <c r="P2278" s="91" t="s">
        <v>1307</v>
      </c>
      <c r="Q2278" s="90"/>
      <c r="R2278" s="91" t="s">
        <v>1307</v>
      </c>
      <c r="S2278" s="91" t="s">
        <v>1307</v>
      </c>
      <c r="T2278" s="90" t="s">
        <v>1307</v>
      </c>
      <c r="U2278" s="91" t="s">
        <v>1307</v>
      </c>
      <c r="V2278" s="91" t="s">
        <v>1307</v>
      </c>
    </row>
    <row r="2279" spans="1:22">
      <c r="A2279" s="92" t="s">
        <v>798</v>
      </c>
      <c r="B2279" s="16" t="str">
        <f>VLOOKUP(A2279,'Planning Periods'!$E$2:$N$540,10,FALSE)</f>
        <v>10/15/2021 - 10/15/2029</v>
      </c>
      <c r="C2279" s="91">
        <v>2015</v>
      </c>
      <c r="D2279" s="91" t="str">
        <f t="shared" si="33"/>
        <v>Villa Park 2015</v>
      </c>
      <c r="E2279" s="91" t="s">
        <v>1307</v>
      </c>
      <c r="F2279" s="363" t="s">
        <v>1307</v>
      </c>
      <c r="G2279" s="91" t="s">
        <v>1307</v>
      </c>
      <c r="H2279" s="91" t="s">
        <v>1307</v>
      </c>
      <c r="I2279" s="90"/>
      <c r="J2279" s="91" t="s">
        <v>1307</v>
      </c>
      <c r="K2279" s="363" t="s">
        <v>1307</v>
      </c>
      <c r="L2279" s="91" t="s">
        <v>1307</v>
      </c>
      <c r="M2279" s="91" t="s">
        <v>1307</v>
      </c>
      <c r="N2279" s="90"/>
      <c r="O2279" s="91" t="s">
        <v>1307</v>
      </c>
      <c r="P2279" s="91" t="s">
        <v>1307</v>
      </c>
      <c r="Q2279" s="90"/>
      <c r="R2279" s="91" t="s">
        <v>1307</v>
      </c>
      <c r="S2279" s="91" t="s">
        <v>1307</v>
      </c>
      <c r="T2279" s="90" t="s">
        <v>1307</v>
      </c>
      <c r="U2279" s="91" t="s">
        <v>1307</v>
      </c>
      <c r="V2279" s="91" t="s">
        <v>1307</v>
      </c>
    </row>
    <row r="2280" spans="1:22">
      <c r="A2280" s="92" t="s">
        <v>798</v>
      </c>
      <c r="B2280" s="16" t="str">
        <f>VLOOKUP(A2280,'Planning Periods'!$E$2:$N$540,10,FALSE)</f>
        <v>10/15/2021 - 10/15/2029</v>
      </c>
      <c r="C2280" s="91">
        <v>2016</v>
      </c>
      <c r="D2280" s="91" t="str">
        <f t="shared" si="33"/>
        <v>Villa Park 2016</v>
      </c>
      <c r="E2280" s="91" t="s">
        <v>1307</v>
      </c>
      <c r="F2280" s="363" t="s">
        <v>1307</v>
      </c>
      <c r="G2280" s="91" t="s">
        <v>1307</v>
      </c>
      <c r="H2280" s="91" t="s">
        <v>1307</v>
      </c>
      <c r="I2280" s="90"/>
      <c r="J2280" s="91" t="s">
        <v>1307</v>
      </c>
      <c r="K2280" s="363" t="s">
        <v>1307</v>
      </c>
      <c r="L2280" s="91" t="s">
        <v>1307</v>
      </c>
      <c r="M2280" s="91" t="s">
        <v>1307</v>
      </c>
      <c r="N2280" s="90"/>
      <c r="O2280" s="91" t="s">
        <v>1307</v>
      </c>
      <c r="P2280" s="91" t="s">
        <v>1307</v>
      </c>
      <c r="Q2280" s="90"/>
      <c r="R2280" s="91" t="s">
        <v>1307</v>
      </c>
      <c r="S2280" s="91" t="s">
        <v>1307</v>
      </c>
      <c r="T2280" s="90" t="s">
        <v>1307</v>
      </c>
      <c r="U2280" s="91" t="s">
        <v>1307</v>
      </c>
      <c r="V2280" s="91" t="s">
        <v>1307</v>
      </c>
    </row>
    <row r="2281" spans="1:22">
      <c r="A2281" s="92" t="s">
        <v>798</v>
      </c>
      <c r="B2281" s="16" t="str">
        <f>VLOOKUP(A2281,'Planning Periods'!$E$2:$N$540,10,FALSE)</f>
        <v>10/15/2021 - 10/15/2029</v>
      </c>
      <c r="C2281" s="91">
        <v>2017</v>
      </c>
      <c r="D2281" s="91" t="str">
        <f t="shared" si="33"/>
        <v>Villa Park 2017</v>
      </c>
      <c r="E2281" s="91">
        <v>3</v>
      </c>
      <c r="F2281" s="363">
        <v>0</v>
      </c>
      <c r="G2281" s="91">
        <v>0</v>
      </c>
      <c r="H2281" s="91">
        <v>0</v>
      </c>
      <c r="I2281" s="90"/>
      <c r="J2281" s="91">
        <v>2</v>
      </c>
      <c r="K2281" s="363">
        <v>0</v>
      </c>
      <c r="L2281" s="91">
        <v>0</v>
      </c>
      <c r="M2281" s="91">
        <v>0</v>
      </c>
      <c r="N2281" s="90"/>
      <c r="O2281" s="91">
        <v>3</v>
      </c>
      <c r="P2281" s="91">
        <v>0</v>
      </c>
      <c r="Q2281" s="90"/>
      <c r="R2281" s="91">
        <v>6</v>
      </c>
      <c r="S2281" s="91">
        <v>1</v>
      </c>
      <c r="T2281" s="90">
        <v>0</v>
      </c>
      <c r="U2281" s="91">
        <v>14</v>
      </c>
      <c r="V2281" s="91">
        <v>1</v>
      </c>
    </row>
    <row r="2282" spans="1:22">
      <c r="A2282" s="92" t="s">
        <v>847</v>
      </c>
      <c r="B2282" s="16" t="str">
        <f>VLOOKUP(A2282,'Planning Periods'!$E$2:$N$540,10,FALSE)</f>
        <v>12/31/2015 - 12/31/2023</v>
      </c>
      <c r="C2282" s="91">
        <v>2014</v>
      </c>
      <c r="D2282" s="91" t="str">
        <f t="shared" si="33"/>
        <v>Visalia 2014</v>
      </c>
      <c r="E2282" s="91" t="s">
        <v>1307</v>
      </c>
      <c r="F2282" s="363" t="s">
        <v>1307</v>
      </c>
      <c r="G2282" s="91" t="s">
        <v>1307</v>
      </c>
      <c r="H2282" s="91" t="s">
        <v>1307</v>
      </c>
      <c r="I2282" s="90"/>
      <c r="J2282" s="91" t="s">
        <v>1307</v>
      </c>
      <c r="K2282" s="363" t="s">
        <v>1307</v>
      </c>
      <c r="L2282" s="91" t="s">
        <v>1307</v>
      </c>
      <c r="M2282" s="91" t="s">
        <v>1307</v>
      </c>
      <c r="N2282" s="90"/>
      <c r="O2282" s="91" t="s">
        <v>1307</v>
      </c>
      <c r="P2282" s="91" t="s">
        <v>1307</v>
      </c>
      <c r="Q2282" s="90"/>
      <c r="R2282" s="91" t="s">
        <v>1307</v>
      </c>
      <c r="S2282" s="91" t="s">
        <v>1307</v>
      </c>
      <c r="T2282" s="90" t="s">
        <v>1307</v>
      </c>
      <c r="U2282" s="91" t="s">
        <v>1307</v>
      </c>
      <c r="V2282" s="91" t="s">
        <v>1307</v>
      </c>
    </row>
    <row r="2283" spans="1:22">
      <c r="A2283" s="92" t="s">
        <v>847</v>
      </c>
      <c r="B2283" s="16" t="str">
        <f>VLOOKUP(A2283,'Planning Periods'!$E$2:$N$540,10,FALSE)</f>
        <v>12/31/2015 - 12/31/2023</v>
      </c>
      <c r="C2283" s="91">
        <v>2015</v>
      </c>
      <c r="D2283" s="91" t="str">
        <f t="shared" si="33"/>
        <v>Visalia 2015</v>
      </c>
      <c r="E2283" s="91">
        <v>2616</v>
      </c>
      <c r="F2283" s="363">
        <v>9</v>
      </c>
      <c r="G2283" s="91">
        <v>9</v>
      </c>
      <c r="H2283" s="91">
        <v>0</v>
      </c>
      <c r="I2283" s="90"/>
      <c r="J2283" s="91">
        <v>1931</v>
      </c>
      <c r="K2283" s="363">
        <v>106</v>
      </c>
      <c r="L2283" s="91">
        <v>106</v>
      </c>
      <c r="M2283" s="91">
        <v>0</v>
      </c>
      <c r="N2283" s="90"/>
      <c r="O2283" s="91">
        <v>1802</v>
      </c>
      <c r="P2283" s="91">
        <v>132</v>
      </c>
      <c r="Q2283" s="90"/>
      <c r="R2283" s="91">
        <v>3672</v>
      </c>
      <c r="S2283" s="91">
        <v>367</v>
      </c>
      <c r="T2283" s="90">
        <v>0</v>
      </c>
      <c r="U2283" s="91">
        <v>10021</v>
      </c>
      <c r="V2283" s="91">
        <v>614</v>
      </c>
    </row>
    <row r="2284" spans="1:22">
      <c r="A2284" s="92" t="s">
        <v>847</v>
      </c>
      <c r="B2284" s="16" t="str">
        <f>VLOOKUP(A2284,'Planning Periods'!$E$2:$N$540,10,FALSE)</f>
        <v>12/31/2015 - 12/31/2023</v>
      </c>
      <c r="C2284" s="91">
        <v>2016</v>
      </c>
      <c r="D2284" s="91" t="str">
        <f t="shared" si="33"/>
        <v>Visalia 2016</v>
      </c>
      <c r="E2284" s="91">
        <v>2616</v>
      </c>
      <c r="F2284" s="363">
        <v>78</v>
      </c>
      <c r="G2284" s="91">
        <v>36</v>
      </c>
      <c r="H2284" s="91">
        <v>42</v>
      </c>
      <c r="I2284" s="90"/>
      <c r="J2284" s="91">
        <v>1931</v>
      </c>
      <c r="K2284" s="363">
        <v>118</v>
      </c>
      <c r="L2284" s="91">
        <v>0</v>
      </c>
      <c r="M2284" s="91">
        <v>118</v>
      </c>
      <c r="N2284" s="90"/>
      <c r="O2284" s="91">
        <v>1802</v>
      </c>
      <c r="P2284" s="91">
        <v>279</v>
      </c>
      <c r="Q2284" s="90"/>
      <c r="R2284" s="91">
        <v>3672</v>
      </c>
      <c r="S2284" s="91">
        <v>246</v>
      </c>
      <c r="T2284" s="90">
        <v>118</v>
      </c>
      <c r="U2284" s="91">
        <v>10021</v>
      </c>
      <c r="V2284" s="91">
        <v>721</v>
      </c>
    </row>
    <row r="2285" spans="1:22" ht="16.5" customHeight="1">
      <c r="A2285" s="92" t="s">
        <v>847</v>
      </c>
      <c r="B2285" s="16" t="str">
        <f>VLOOKUP(A2285,'Planning Periods'!$E$2:$N$540,10,FALSE)</f>
        <v>12/31/2015 - 12/31/2023</v>
      </c>
      <c r="C2285" s="91">
        <v>2017</v>
      </c>
      <c r="D2285" s="91" t="str">
        <f t="shared" si="33"/>
        <v>Visalia 2017</v>
      </c>
      <c r="E2285" s="91">
        <v>2616</v>
      </c>
      <c r="F2285" s="363">
        <v>2</v>
      </c>
      <c r="G2285" s="91">
        <v>2</v>
      </c>
      <c r="H2285" s="91">
        <v>0</v>
      </c>
      <c r="I2285" s="90"/>
      <c r="J2285" s="91">
        <v>1931</v>
      </c>
      <c r="K2285" s="363">
        <v>72</v>
      </c>
      <c r="L2285" s="91">
        <v>72</v>
      </c>
      <c r="M2285" s="91">
        <v>0</v>
      </c>
      <c r="N2285" s="90"/>
      <c r="O2285" s="91">
        <v>1802</v>
      </c>
      <c r="P2285" s="91">
        <v>29</v>
      </c>
      <c r="Q2285" s="90"/>
      <c r="R2285" s="91">
        <v>3672</v>
      </c>
      <c r="S2285" s="91">
        <v>403</v>
      </c>
      <c r="T2285" s="90">
        <v>0</v>
      </c>
      <c r="U2285" s="91">
        <v>10021</v>
      </c>
      <c r="V2285" s="91">
        <v>506</v>
      </c>
    </row>
    <row r="2286" spans="1:22">
      <c r="A2286" s="92" t="s">
        <v>896</v>
      </c>
      <c r="B2286" s="16" t="str">
        <f>VLOOKUP(A2286,'Planning Periods'!$E$2:$N$540,10,FALSE)</f>
        <v>04/30/2021 - 04/30/2029</v>
      </c>
      <c r="C2286" s="91">
        <v>2013</v>
      </c>
      <c r="D2286" s="91" t="str">
        <f t="shared" si="33"/>
        <v>Vista 2013</v>
      </c>
      <c r="E2286" s="91">
        <v>343</v>
      </c>
      <c r="F2286" s="363">
        <v>48</v>
      </c>
      <c r="G2286" s="91">
        <v>48</v>
      </c>
      <c r="H2286" s="91">
        <v>0</v>
      </c>
      <c r="I2286" s="90"/>
      <c r="J2286" s="91">
        <v>260</v>
      </c>
      <c r="K2286" s="363">
        <v>36</v>
      </c>
      <c r="L2286" s="91">
        <v>36</v>
      </c>
      <c r="M2286" s="91">
        <v>0</v>
      </c>
      <c r="N2286" s="90"/>
      <c r="O2286" s="91">
        <v>241</v>
      </c>
      <c r="P2286" s="91">
        <v>1</v>
      </c>
      <c r="Q2286" s="90"/>
      <c r="R2286" s="91">
        <v>530</v>
      </c>
      <c r="S2286" s="91">
        <v>252</v>
      </c>
      <c r="T2286" s="90">
        <v>0</v>
      </c>
      <c r="U2286" s="91">
        <v>1374</v>
      </c>
      <c r="V2286" s="91">
        <v>337</v>
      </c>
    </row>
    <row r="2287" spans="1:22">
      <c r="A2287" s="92" t="s">
        <v>896</v>
      </c>
      <c r="B2287" s="16" t="str">
        <f>VLOOKUP(A2287,'Planning Periods'!$E$2:$N$540,10,FALSE)</f>
        <v>04/30/2021 - 04/30/2029</v>
      </c>
      <c r="C2287" s="91">
        <v>2014</v>
      </c>
      <c r="D2287" s="91" t="str">
        <f t="shared" si="33"/>
        <v>Vista 2014</v>
      </c>
      <c r="E2287" s="91">
        <v>343</v>
      </c>
      <c r="F2287" s="363">
        <v>48</v>
      </c>
      <c r="G2287" s="91">
        <v>48</v>
      </c>
      <c r="H2287" s="91">
        <v>0</v>
      </c>
      <c r="I2287" s="90"/>
      <c r="J2287" s="91">
        <v>260</v>
      </c>
      <c r="K2287" s="363">
        <v>18</v>
      </c>
      <c r="L2287" s="91">
        <v>18</v>
      </c>
      <c r="M2287" s="91">
        <v>0</v>
      </c>
      <c r="N2287" s="90"/>
      <c r="O2287" s="91">
        <v>241</v>
      </c>
      <c r="P2287" s="91">
        <v>0</v>
      </c>
      <c r="Q2287" s="90"/>
      <c r="R2287" s="91">
        <v>530</v>
      </c>
      <c r="S2287" s="91">
        <v>691</v>
      </c>
      <c r="T2287" s="90">
        <v>0</v>
      </c>
      <c r="U2287" s="91">
        <v>1374</v>
      </c>
      <c r="V2287" s="91">
        <v>757</v>
      </c>
    </row>
    <row r="2288" spans="1:22">
      <c r="A2288" s="92" t="s">
        <v>896</v>
      </c>
      <c r="B2288" s="16" t="str">
        <f>VLOOKUP(A2288,'Planning Periods'!$E$2:$N$540,10,FALSE)</f>
        <v>04/30/2021 - 04/30/2029</v>
      </c>
      <c r="C2288" s="91">
        <v>2015</v>
      </c>
      <c r="D2288" s="91" t="str">
        <f t="shared" si="33"/>
        <v>Vista 2015</v>
      </c>
      <c r="E2288" s="91">
        <v>343</v>
      </c>
      <c r="F2288" s="363">
        <v>0</v>
      </c>
      <c r="G2288" s="91">
        <v>0</v>
      </c>
      <c r="H2288" s="91">
        <v>0</v>
      </c>
      <c r="I2288" s="90"/>
      <c r="J2288" s="91">
        <v>260</v>
      </c>
      <c r="K2288" s="363">
        <v>0</v>
      </c>
      <c r="L2288" s="91">
        <v>0</v>
      </c>
      <c r="M2288" s="91">
        <v>0</v>
      </c>
      <c r="N2288" s="90"/>
      <c r="O2288" s="91">
        <v>241</v>
      </c>
      <c r="P2288" s="91">
        <v>0</v>
      </c>
      <c r="Q2288" s="90"/>
      <c r="R2288" s="91">
        <v>530</v>
      </c>
      <c r="S2288" s="91">
        <v>415</v>
      </c>
      <c r="T2288" s="90">
        <v>0</v>
      </c>
      <c r="U2288" s="91">
        <v>1374</v>
      </c>
      <c r="V2288" s="91">
        <v>415</v>
      </c>
    </row>
    <row r="2289" spans="1:22">
      <c r="A2289" s="92" t="s">
        <v>896</v>
      </c>
      <c r="B2289" s="16" t="str">
        <f>VLOOKUP(A2289,'Planning Periods'!$E$2:$N$540,10,FALSE)</f>
        <v>04/30/2021 - 04/30/2029</v>
      </c>
      <c r="C2289" s="91">
        <v>2016</v>
      </c>
      <c r="D2289" s="91" t="str">
        <f t="shared" si="33"/>
        <v>Vista 2016</v>
      </c>
      <c r="E2289" s="91">
        <v>343</v>
      </c>
      <c r="F2289" s="363">
        <v>0</v>
      </c>
      <c r="G2289" s="91">
        <v>0</v>
      </c>
      <c r="H2289" s="91">
        <v>0</v>
      </c>
      <c r="I2289" s="90"/>
      <c r="J2289" s="91">
        <v>260</v>
      </c>
      <c r="K2289" s="363">
        <v>0</v>
      </c>
      <c r="L2289" s="91">
        <v>0</v>
      </c>
      <c r="M2289" s="91">
        <v>0</v>
      </c>
      <c r="N2289" s="90"/>
      <c r="O2289" s="91">
        <v>241</v>
      </c>
      <c r="P2289" s="91">
        <v>0</v>
      </c>
      <c r="Q2289" s="90"/>
      <c r="R2289" s="91">
        <v>530</v>
      </c>
      <c r="S2289" s="91">
        <v>35</v>
      </c>
      <c r="T2289" s="90">
        <v>0</v>
      </c>
      <c r="U2289" s="91">
        <v>1374</v>
      </c>
      <c r="V2289" s="91">
        <v>35</v>
      </c>
    </row>
    <row r="2290" spans="1:22">
      <c r="A2290" s="92" t="s">
        <v>896</v>
      </c>
      <c r="B2290" s="16" t="str">
        <f>VLOOKUP(A2290,'Planning Periods'!$E$2:$N$540,10,FALSE)</f>
        <v>04/30/2021 - 04/30/2029</v>
      </c>
      <c r="C2290" s="91">
        <v>2017</v>
      </c>
      <c r="D2290" s="91" t="str">
        <f t="shared" si="33"/>
        <v>Vista 2017</v>
      </c>
      <c r="E2290" s="91">
        <v>343</v>
      </c>
      <c r="F2290" s="363">
        <v>0</v>
      </c>
      <c r="G2290" s="91">
        <v>0</v>
      </c>
      <c r="H2290" s="91">
        <v>0</v>
      </c>
      <c r="I2290" s="90"/>
      <c r="J2290" s="91">
        <v>260</v>
      </c>
      <c r="K2290" s="363">
        <v>0</v>
      </c>
      <c r="L2290" s="91">
        <v>0</v>
      </c>
      <c r="M2290" s="91">
        <v>0</v>
      </c>
      <c r="N2290" s="90"/>
      <c r="O2290" s="91">
        <v>241</v>
      </c>
      <c r="P2290" s="91">
        <v>0</v>
      </c>
      <c r="Q2290" s="90"/>
      <c r="R2290" s="91">
        <v>530</v>
      </c>
      <c r="S2290" s="91">
        <v>154</v>
      </c>
      <c r="T2290" s="90">
        <v>0</v>
      </c>
      <c r="U2290" s="91">
        <v>1374</v>
      </c>
      <c r="V2290" s="91">
        <v>154</v>
      </c>
    </row>
    <row r="2291" spans="1:22">
      <c r="A2291" s="92" t="s">
        <v>898</v>
      </c>
      <c r="B2291" s="16"/>
      <c r="C2291" s="91">
        <v>2013</v>
      </c>
      <c r="D2291" s="91" t="str">
        <f t="shared" si="33"/>
        <v>Walnut 2013</v>
      </c>
      <c r="E2291" s="91" t="s">
        <v>1307</v>
      </c>
      <c r="F2291" s="363" t="s">
        <v>1307</v>
      </c>
      <c r="G2291" s="91" t="s">
        <v>1307</v>
      </c>
      <c r="H2291" s="91" t="s">
        <v>1307</v>
      </c>
      <c r="I2291" s="90"/>
      <c r="J2291" s="91" t="s">
        <v>1307</v>
      </c>
      <c r="K2291" s="363" t="s">
        <v>1307</v>
      </c>
      <c r="L2291" s="91" t="s">
        <v>1307</v>
      </c>
      <c r="M2291" s="91" t="s">
        <v>1307</v>
      </c>
      <c r="N2291" s="90"/>
      <c r="O2291" s="91" t="s">
        <v>1307</v>
      </c>
      <c r="P2291" s="91" t="s">
        <v>1307</v>
      </c>
      <c r="Q2291" s="90"/>
      <c r="R2291" s="91" t="s">
        <v>1307</v>
      </c>
      <c r="S2291" s="91" t="s">
        <v>1307</v>
      </c>
      <c r="T2291" s="90" t="s">
        <v>1307</v>
      </c>
      <c r="U2291" s="91" t="s">
        <v>1307</v>
      </c>
      <c r="V2291" s="91" t="s">
        <v>1307</v>
      </c>
    </row>
    <row r="2292" spans="1:22">
      <c r="A2292" s="92" t="s">
        <v>898</v>
      </c>
      <c r="B2292" s="16" t="str">
        <f>VLOOKUP(A2292,'Planning Periods'!$E$2:$N$540,10,FALSE)</f>
        <v>10/15/2021 - 10/15/2029</v>
      </c>
      <c r="C2292" s="91">
        <v>2014</v>
      </c>
      <c r="D2292" s="91" t="str">
        <f t="shared" si="33"/>
        <v>Walnut 2014</v>
      </c>
      <c r="E2292" s="91">
        <v>246</v>
      </c>
      <c r="F2292" s="363">
        <v>0</v>
      </c>
      <c r="G2292" s="91">
        <v>0</v>
      </c>
      <c r="H2292" s="91">
        <v>0</v>
      </c>
      <c r="I2292" s="90"/>
      <c r="J2292" s="91">
        <v>144</v>
      </c>
      <c r="K2292" s="363">
        <v>0</v>
      </c>
      <c r="L2292" s="91">
        <v>0</v>
      </c>
      <c r="M2292" s="91">
        <v>0</v>
      </c>
      <c r="N2292" s="90"/>
      <c r="O2292" s="91">
        <v>155</v>
      </c>
      <c r="P2292" s="91">
        <v>1</v>
      </c>
      <c r="Q2292" s="90"/>
      <c r="R2292" s="91">
        <v>363</v>
      </c>
      <c r="S2292" s="91">
        <v>325</v>
      </c>
      <c r="T2292" s="90">
        <v>0</v>
      </c>
      <c r="U2292" s="91">
        <v>908</v>
      </c>
      <c r="V2292" s="91">
        <v>326</v>
      </c>
    </row>
    <row r="2293" spans="1:22">
      <c r="A2293" s="92" t="s">
        <v>898</v>
      </c>
      <c r="B2293" s="16" t="str">
        <f>VLOOKUP(A2293,'Planning Periods'!$E$2:$N$540,10,FALSE)</f>
        <v>10/15/2021 - 10/15/2029</v>
      </c>
      <c r="C2293" s="91">
        <v>2015</v>
      </c>
      <c r="D2293" s="91" t="str">
        <f t="shared" si="33"/>
        <v>Walnut 2015</v>
      </c>
      <c r="E2293" s="91" t="s">
        <v>1307</v>
      </c>
      <c r="F2293" s="363" t="s">
        <v>1307</v>
      </c>
      <c r="G2293" s="91" t="s">
        <v>1307</v>
      </c>
      <c r="H2293" s="91" t="s">
        <v>1307</v>
      </c>
      <c r="I2293" s="90"/>
      <c r="J2293" s="91" t="s">
        <v>1307</v>
      </c>
      <c r="K2293" s="363" t="s">
        <v>1307</v>
      </c>
      <c r="L2293" s="91" t="s">
        <v>1307</v>
      </c>
      <c r="M2293" s="91" t="s">
        <v>1307</v>
      </c>
      <c r="N2293" s="90"/>
      <c r="O2293" s="91" t="s">
        <v>1307</v>
      </c>
      <c r="P2293" s="91" t="s">
        <v>1307</v>
      </c>
      <c r="Q2293" s="90"/>
      <c r="R2293" s="91" t="s">
        <v>1307</v>
      </c>
      <c r="S2293" s="91" t="s">
        <v>1307</v>
      </c>
      <c r="T2293" s="90" t="s">
        <v>1307</v>
      </c>
      <c r="U2293" s="91" t="s">
        <v>1307</v>
      </c>
      <c r="V2293" s="91" t="s">
        <v>1307</v>
      </c>
    </row>
    <row r="2294" spans="1:22">
      <c r="A2294" s="92" t="s">
        <v>898</v>
      </c>
      <c r="B2294" s="16" t="str">
        <f>VLOOKUP(A2294,'Planning Periods'!$E$2:$N$540,10,FALSE)</f>
        <v>10/15/2021 - 10/15/2029</v>
      </c>
      <c r="C2294" s="91">
        <v>2016</v>
      </c>
      <c r="D2294" s="91" t="str">
        <f t="shared" si="33"/>
        <v>Walnut 2016</v>
      </c>
      <c r="E2294" s="91">
        <v>246</v>
      </c>
      <c r="F2294" s="363">
        <v>0</v>
      </c>
      <c r="G2294" s="91">
        <v>0</v>
      </c>
      <c r="H2294" s="91">
        <v>0</v>
      </c>
      <c r="I2294" s="90"/>
      <c r="J2294" s="91">
        <v>144</v>
      </c>
      <c r="K2294" s="363">
        <v>0</v>
      </c>
      <c r="L2294" s="91">
        <v>0</v>
      </c>
      <c r="M2294" s="91">
        <v>0</v>
      </c>
      <c r="N2294" s="90"/>
      <c r="O2294" s="91">
        <v>155</v>
      </c>
      <c r="P2294" s="91">
        <v>0</v>
      </c>
      <c r="Q2294" s="90"/>
      <c r="R2294" s="91">
        <v>363</v>
      </c>
      <c r="S2294" s="91">
        <v>12</v>
      </c>
      <c r="T2294" s="90">
        <v>0</v>
      </c>
      <c r="U2294" s="91">
        <v>908</v>
      </c>
      <c r="V2294" s="91">
        <v>12</v>
      </c>
    </row>
    <row r="2295" spans="1:22">
      <c r="A2295" s="92" t="s">
        <v>898</v>
      </c>
      <c r="B2295" s="16" t="str">
        <f>VLOOKUP(A2295,'Planning Periods'!$E$2:$N$540,10,FALSE)</f>
        <v>10/15/2021 - 10/15/2029</v>
      </c>
      <c r="C2295" s="91">
        <v>2017</v>
      </c>
      <c r="D2295" s="91" t="str">
        <f t="shared" si="33"/>
        <v>Walnut 2017</v>
      </c>
      <c r="E2295" s="91">
        <v>246</v>
      </c>
      <c r="F2295" s="363">
        <v>0</v>
      </c>
      <c r="G2295" s="91">
        <v>0</v>
      </c>
      <c r="H2295" s="91">
        <v>0</v>
      </c>
      <c r="I2295" s="90"/>
      <c r="J2295" s="91">
        <v>144</v>
      </c>
      <c r="K2295" s="363">
        <v>0</v>
      </c>
      <c r="L2295" s="91">
        <v>0</v>
      </c>
      <c r="M2295" s="91">
        <v>0</v>
      </c>
      <c r="N2295" s="90"/>
      <c r="O2295" s="91">
        <v>155</v>
      </c>
      <c r="P2295" s="91">
        <v>0</v>
      </c>
      <c r="Q2295" s="90"/>
      <c r="R2295" s="91">
        <v>363</v>
      </c>
      <c r="S2295" s="91">
        <v>87</v>
      </c>
      <c r="T2295" s="90">
        <v>0</v>
      </c>
      <c r="U2295" s="91">
        <v>908</v>
      </c>
      <c r="V2295" s="91">
        <v>87</v>
      </c>
    </row>
    <row r="2296" spans="1:22">
      <c r="A2296" s="92" t="s">
        <v>901</v>
      </c>
      <c r="B2296" s="16" t="str">
        <f>VLOOKUP(A2296,'Planning Periods'!$E$2:$N$540,10,FALSE)</f>
        <v>01/31/2023 - 01/31/2031</v>
      </c>
      <c r="C2296" s="91">
        <v>2014</v>
      </c>
      <c r="D2296" s="91" t="str">
        <f t="shared" si="33"/>
        <v>Walnut Creek 2014</v>
      </c>
      <c r="E2296" s="91" t="s">
        <v>1307</v>
      </c>
      <c r="F2296" s="363" t="s">
        <v>1307</v>
      </c>
      <c r="G2296" s="91" t="s">
        <v>1307</v>
      </c>
      <c r="H2296" s="91" t="s">
        <v>1307</v>
      </c>
      <c r="I2296" s="90"/>
      <c r="J2296" s="91" t="s">
        <v>1307</v>
      </c>
      <c r="K2296" s="363" t="s">
        <v>1307</v>
      </c>
      <c r="L2296" s="91" t="s">
        <v>1307</v>
      </c>
      <c r="M2296" s="91" t="s">
        <v>1307</v>
      </c>
      <c r="N2296" s="90"/>
      <c r="O2296" s="91" t="s">
        <v>1307</v>
      </c>
      <c r="P2296" s="91" t="s">
        <v>1307</v>
      </c>
      <c r="Q2296" s="90"/>
      <c r="R2296" s="91" t="s">
        <v>1307</v>
      </c>
      <c r="S2296" s="91" t="s">
        <v>1307</v>
      </c>
      <c r="T2296" s="90" t="s">
        <v>1307</v>
      </c>
      <c r="U2296" s="91" t="s">
        <v>1307</v>
      </c>
      <c r="V2296" s="91" t="s">
        <v>1307</v>
      </c>
    </row>
    <row r="2297" spans="1:22">
      <c r="A2297" s="92" t="s">
        <v>901</v>
      </c>
      <c r="B2297" s="16" t="str">
        <f>VLOOKUP(A2297,'Planning Periods'!$E$2:$N$540,10,FALSE)</f>
        <v>01/31/2023 - 01/31/2031</v>
      </c>
      <c r="C2297" s="91">
        <v>2015</v>
      </c>
      <c r="D2297" s="91" t="str">
        <f t="shared" si="33"/>
        <v>Walnut Creek 2015</v>
      </c>
      <c r="E2297" s="91" t="s">
        <v>1307</v>
      </c>
      <c r="F2297" s="363" t="s">
        <v>1307</v>
      </c>
      <c r="G2297" s="91" t="s">
        <v>1307</v>
      </c>
      <c r="H2297" s="91" t="s">
        <v>1307</v>
      </c>
      <c r="I2297" s="90"/>
      <c r="J2297" s="91" t="s">
        <v>1307</v>
      </c>
      <c r="K2297" s="363" t="s">
        <v>1307</v>
      </c>
      <c r="L2297" s="91" t="s">
        <v>1307</v>
      </c>
      <c r="M2297" s="91" t="s">
        <v>1307</v>
      </c>
      <c r="N2297" s="90"/>
      <c r="O2297" s="91" t="s">
        <v>1307</v>
      </c>
      <c r="P2297" s="91" t="s">
        <v>1307</v>
      </c>
      <c r="Q2297" s="90"/>
      <c r="R2297" s="91" t="s">
        <v>1307</v>
      </c>
      <c r="S2297" s="91" t="s">
        <v>1307</v>
      </c>
      <c r="T2297" s="90" t="s">
        <v>1307</v>
      </c>
      <c r="U2297" s="91" t="s">
        <v>1307</v>
      </c>
      <c r="V2297" s="91" t="s">
        <v>1307</v>
      </c>
    </row>
    <row r="2298" spans="1:22">
      <c r="A2298" s="92" t="s">
        <v>901</v>
      </c>
      <c r="B2298" s="16" t="str">
        <f>VLOOKUP(A2298,'Planning Periods'!$E$2:$N$540,10,FALSE)</f>
        <v>01/31/2023 - 01/31/2031</v>
      </c>
      <c r="C2298" s="91">
        <v>2016</v>
      </c>
      <c r="D2298" s="91" t="str">
        <f t="shared" si="33"/>
        <v>Walnut Creek 2016</v>
      </c>
      <c r="E2298" s="91">
        <v>604</v>
      </c>
      <c r="F2298" s="363">
        <v>42</v>
      </c>
      <c r="G2298" s="91">
        <v>42</v>
      </c>
      <c r="H2298" s="91">
        <v>0</v>
      </c>
      <c r="I2298" s="90"/>
      <c r="J2298" s="91">
        <v>355</v>
      </c>
      <c r="K2298" s="363">
        <v>16</v>
      </c>
      <c r="L2298" s="91">
        <v>16</v>
      </c>
      <c r="M2298" s="91">
        <v>0</v>
      </c>
      <c r="N2298" s="90"/>
      <c r="O2298" s="91">
        <v>381</v>
      </c>
      <c r="P2298" s="91">
        <v>12</v>
      </c>
      <c r="Q2298" s="90"/>
      <c r="R2298" s="91">
        <v>895</v>
      </c>
      <c r="S2298" s="91">
        <v>392</v>
      </c>
      <c r="T2298" s="90">
        <v>0</v>
      </c>
      <c r="U2298" s="91">
        <v>2235</v>
      </c>
      <c r="V2298" s="91">
        <v>462</v>
      </c>
    </row>
    <row r="2299" spans="1:22">
      <c r="A2299" s="92" t="s">
        <v>901</v>
      </c>
      <c r="B2299" s="16" t="str">
        <f>VLOOKUP(A2299,'Planning Periods'!$E$2:$N$540,10,FALSE)</f>
        <v>01/31/2023 - 01/31/2031</v>
      </c>
      <c r="C2299" s="91">
        <v>2017</v>
      </c>
      <c r="D2299" s="91" t="str">
        <f t="shared" si="33"/>
        <v>Walnut Creek 2017</v>
      </c>
      <c r="E2299" s="91">
        <v>604</v>
      </c>
      <c r="F2299" s="363">
        <v>0</v>
      </c>
      <c r="G2299" s="91">
        <v>0</v>
      </c>
      <c r="H2299" s="91">
        <v>0</v>
      </c>
      <c r="I2299" s="90"/>
      <c r="J2299" s="91">
        <v>355</v>
      </c>
      <c r="K2299" s="363">
        <v>0</v>
      </c>
      <c r="L2299" s="91">
        <v>0</v>
      </c>
      <c r="M2299" s="91">
        <v>0</v>
      </c>
      <c r="N2299" s="90"/>
      <c r="O2299" s="91">
        <v>381</v>
      </c>
      <c r="P2299" s="91">
        <v>6</v>
      </c>
      <c r="Q2299" s="90"/>
      <c r="R2299" s="91">
        <v>895</v>
      </c>
      <c r="S2299" s="91">
        <v>119</v>
      </c>
      <c r="T2299" s="90">
        <v>0</v>
      </c>
      <c r="U2299" s="91">
        <v>2235</v>
      </c>
      <c r="V2299" s="91">
        <v>125</v>
      </c>
    </row>
    <row r="2300" spans="1:22">
      <c r="A2300" s="92" t="s">
        <v>893</v>
      </c>
      <c r="B2300" s="16" t="str">
        <f>VLOOKUP(A2300,'Planning Periods'!$E$2:$N$540,10,FALSE)</f>
        <v>12/31/2015 - 12/31/2023</v>
      </c>
      <c r="C2300" s="91">
        <v>2013</v>
      </c>
      <c r="D2300" s="91" t="str">
        <f t="shared" ref="D2300:D2370" si="34">CONCATENATE(A2300," ",C2300)</f>
        <v>Wasco 2013</v>
      </c>
      <c r="E2300" s="91" t="s">
        <v>1307</v>
      </c>
      <c r="F2300" s="363" t="s">
        <v>1307</v>
      </c>
      <c r="G2300" s="91" t="s">
        <v>1307</v>
      </c>
      <c r="H2300" s="91" t="s">
        <v>1307</v>
      </c>
      <c r="I2300" s="90"/>
      <c r="J2300" s="91" t="s">
        <v>1307</v>
      </c>
      <c r="K2300" s="363" t="s">
        <v>1307</v>
      </c>
      <c r="L2300" s="91" t="s">
        <v>1307</v>
      </c>
      <c r="M2300" s="91" t="s">
        <v>1307</v>
      </c>
      <c r="N2300" s="90"/>
      <c r="O2300" s="91" t="s">
        <v>1307</v>
      </c>
      <c r="P2300" s="91" t="s">
        <v>1307</v>
      </c>
      <c r="Q2300" s="90"/>
      <c r="R2300" s="91" t="s">
        <v>1307</v>
      </c>
      <c r="S2300" s="91" t="s">
        <v>1307</v>
      </c>
      <c r="T2300" s="90" t="s">
        <v>1307</v>
      </c>
      <c r="U2300" s="91" t="s">
        <v>1307</v>
      </c>
      <c r="V2300" s="91" t="s">
        <v>1307</v>
      </c>
    </row>
    <row r="2301" spans="1:22">
      <c r="A2301" s="92" t="s">
        <v>893</v>
      </c>
      <c r="B2301" s="16" t="str">
        <f>VLOOKUP(A2301,'Planning Periods'!$E$2:$N$540,10,FALSE)</f>
        <v>12/31/2015 - 12/31/2023</v>
      </c>
      <c r="C2301" s="91">
        <v>2014</v>
      </c>
      <c r="D2301" s="91" t="str">
        <f t="shared" si="34"/>
        <v>Wasco 2014</v>
      </c>
      <c r="E2301" s="91" t="s">
        <v>1307</v>
      </c>
      <c r="F2301" s="363" t="s">
        <v>1307</v>
      </c>
      <c r="G2301" s="91" t="s">
        <v>1307</v>
      </c>
      <c r="H2301" s="91" t="s">
        <v>1307</v>
      </c>
      <c r="I2301" s="90"/>
      <c r="J2301" s="91" t="s">
        <v>1307</v>
      </c>
      <c r="K2301" s="363" t="s">
        <v>1307</v>
      </c>
      <c r="L2301" s="91" t="s">
        <v>1307</v>
      </c>
      <c r="M2301" s="91" t="s">
        <v>1307</v>
      </c>
      <c r="N2301" s="90"/>
      <c r="O2301" s="91" t="s">
        <v>1307</v>
      </c>
      <c r="P2301" s="91" t="s">
        <v>1307</v>
      </c>
      <c r="Q2301" s="90"/>
      <c r="R2301" s="91" t="s">
        <v>1307</v>
      </c>
      <c r="S2301" s="91" t="s">
        <v>1307</v>
      </c>
      <c r="T2301" s="90" t="s">
        <v>1307</v>
      </c>
      <c r="U2301" s="91" t="s">
        <v>1307</v>
      </c>
      <c r="V2301" s="91" t="s">
        <v>1307</v>
      </c>
    </row>
    <row r="2302" spans="1:22">
      <c r="A2302" s="92" t="s">
        <v>893</v>
      </c>
      <c r="B2302" s="16" t="str">
        <f>VLOOKUP(A2302,'Planning Periods'!$E$2:$N$540,10,FALSE)</f>
        <v>12/31/2015 - 12/31/2023</v>
      </c>
      <c r="C2302" s="91">
        <v>2015</v>
      </c>
      <c r="D2302" s="91" t="str">
        <f t="shared" si="34"/>
        <v>Wasco 2015</v>
      </c>
      <c r="E2302" s="91">
        <v>350</v>
      </c>
      <c r="F2302" s="363">
        <v>0</v>
      </c>
      <c r="G2302" s="91">
        <v>0</v>
      </c>
      <c r="H2302" s="91">
        <v>0</v>
      </c>
      <c r="I2302" s="90"/>
      <c r="J2302" s="91">
        <v>275</v>
      </c>
      <c r="K2302" s="363">
        <v>8</v>
      </c>
      <c r="L2302" s="91">
        <v>0</v>
      </c>
      <c r="M2302" s="91">
        <v>8</v>
      </c>
      <c r="N2302" s="90"/>
      <c r="O2302" s="91">
        <v>280</v>
      </c>
      <c r="P2302" s="91">
        <v>0</v>
      </c>
      <c r="Q2302" s="90"/>
      <c r="R2302" s="91">
        <v>521</v>
      </c>
      <c r="S2302" s="91">
        <v>37</v>
      </c>
      <c r="T2302" s="90">
        <v>8</v>
      </c>
      <c r="U2302" s="91">
        <v>1426</v>
      </c>
      <c r="V2302" s="91">
        <v>45</v>
      </c>
    </row>
    <row r="2303" spans="1:22">
      <c r="A2303" s="92" t="s">
        <v>893</v>
      </c>
      <c r="B2303" s="16" t="str">
        <f>VLOOKUP(A2303,'Planning Periods'!$E$2:$N$540,10,FALSE)</f>
        <v>12/31/2015 - 12/31/2023</v>
      </c>
      <c r="C2303" s="91">
        <v>2016</v>
      </c>
      <c r="D2303" s="91" t="str">
        <f t="shared" si="34"/>
        <v>Wasco 2016</v>
      </c>
      <c r="E2303" s="91">
        <v>350</v>
      </c>
      <c r="F2303" s="363">
        <v>0</v>
      </c>
      <c r="G2303" s="91">
        <v>0</v>
      </c>
      <c r="H2303" s="91">
        <v>0</v>
      </c>
      <c r="I2303" s="90"/>
      <c r="J2303" s="91">
        <v>275</v>
      </c>
      <c r="K2303" s="363">
        <v>16</v>
      </c>
      <c r="L2303" s="91">
        <v>0</v>
      </c>
      <c r="M2303" s="91">
        <v>16</v>
      </c>
      <c r="N2303" s="90"/>
      <c r="O2303" s="91">
        <v>280</v>
      </c>
      <c r="P2303" s="91">
        <v>3</v>
      </c>
      <c r="Q2303" s="90"/>
      <c r="R2303" s="91">
        <v>521</v>
      </c>
      <c r="S2303" s="91">
        <v>85</v>
      </c>
      <c r="T2303" s="90">
        <v>16</v>
      </c>
      <c r="U2303" s="91">
        <v>1426</v>
      </c>
      <c r="V2303" s="91">
        <v>104</v>
      </c>
    </row>
    <row r="2304" spans="1:22">
      <c r="A2304" s="92" t="s">
        <v>893</v>
      </c>
      <c r="B2304" s="16" t="str">
        <f>VLOOKUP(A2304,'Planning Periods'!$E$2:$N$540,10,FALSE)</f>
        <v>12/31/2015 - 12/31/2023</v>
      </c>
      <c r="C2304" s="91">
        <v>2017</v>
      </c>
      <c r="D2304" s="91" t="str">
        <f t="shared" si="34"/>
        <v>Wasco 2017</v>
      </c>
      <c r="E2304" s="91">
        <v>350</v>
      </c>
      <c r="F2304" s="363">
        <v>0</v>
      </c>
      <c r="G2304" s="91">
        <v>0</v>
      </c>
      <c r="H2304" s="91">
        <v>0</v>
      </c>
      <c r="I2304" s="90"/>
      <c r="J2304" s="91">
        <v>275</v>
      </c>
      <c r="K2304" s="363">
        <v>37</v>
      </c>
      <c r="L2304" s="91">
        <v>0</v>
      </c>
      <c r="M2304" s="91">
        <v>37</v>
      </c>
      <c r="N2304" s="90"/>
      <c r="O2304" s="91">
        <v>280</v>
      </c>
      <c r="P2304" s="91">
        <v>1</v>
      </c>
      <c r="Q2304" s="90"/>
      <c r="R2304" s="91">
        <v>521</v>
      </c>
      <c r="S2304" s="91">
        <v>82</v>
      </c>
      <c r="T2304" s="90">
        <v>37</v>
      </c>
      <c r="U2304" s="91">
        <v>1426</v>
      </c>
      <c r="V2304" s="91">
        <v>120</v>
      </c>
    </row>
    <row r="2305" spans="1:22">
      <c r="A2305" t="s">
        <v>888</v>
      </c>
      <c r="B2305" s="16" t="str">
        <f>VLOOKUP(A2305,'Planning Periods'!$E$2:$N$540,10,FALSE)</f>
        <v>12/31/2015 - 12/31/2023</v>
      </c>
      <c r="C2305" s="91">
        <v>2014</v>
      </c>
      <c r="D2305" s="91" t="str">
        <f t="shared" si="34"/>
        <v>Waterford 2014</v>
      </c>
      <c r="E2305" s="363" t="s">
        <v>1307</v>
      </c>
      <c r="F2305" s="363" t="s">
        <v>1307</v>
      </c>
      <c r="G2305" s="363" t="s">
        <v>1307</v>
      </c>
      <c r="H2305" s="363" t="s">
        <v>1307</v>
      </c>
      <c r="I2305" s="363">
        <v>0</v>
      </c>
      <c r="J2305" s="363" t="s">
        <v>1307</v>
      </c>
      <c r="K2305" s="363" t="s">
        <v>1307</v>
      </c>
      <c r="L2305" s="363" t="s">
        <v>1307</v>
      </c>
      <c r="M2305" s="363" t="s">
        <v>1307</v>
      </c>
      <c r="N2305" s="363">
        <v>0</v>
      </c>
      <c r="O2305" s="363" t="s">
        <v>1307</v>
      </c>
      <c r="P2305" s="363" t="s">
        <v>1307</v>
      </c>
      <c r="Q2305" s="363"/>
      <c r="R2305" s="363" t="s">
        <v>1307</v>
      </c>
      <c r="S2305" s="363" t="s">
        <v>1307</v>
      </c>
      <c r="T2305" s="363" t="s">
        <v>1307</v>
      </c>
      <c r="U2305" s="363" t="s">
        <v>1307</v>
      </c>
      <c r="V2305" s="363" t="s">
        <v>1307</v>
      </c>
    </row>
    <row r="2306" spans="1:22">
      <c r="A2306" t="s">
        <v>888</v>
      </c>
      <c r="B2306" s="16" t="str">
        <f>VLOOKUP(A2306,'Planning Periods'!$E$2:$N$540,10,FALSE)</f>
        <v>12/31/2015 - 12/31/2023</v>
      </c>
      <c r="C2306" s="91">
        <v>2015</v>
      </c>
      <c r="D2306" s="91" t="str">
        <f t="shared" si="34"/>
        <v>Waterford 2015</v>
      </c>
      <c r="E2306" t="s">
        <v>1307</v>
      </c>
      <c r="F2306" t="s">
        <v>1307</v>
      </c>
      <c r="G2306" t="s">
        <v>1307</v>
      </c>
      <c r="H2306" t="s">
        <v>1307</v>
      </c>
      <c r="J2306" t="s">
        <v>1307</v>
      </c>
      <c r="K2306" t="s">
        <v>1307</v>
      </c>
      <c r="L2306" t="s">
        <v>1307</v>
      </c>
      <c r="M2306" t="s">
        <v>1307</v>
      </c>
      <c r="O2306" t="s">
        <v>1307</v>
      </c>
      <c r="P2306" t="s">
        <v>1307</v>
      </c>
      <c r="R2306" t="s">
        <v>1307</v>
      </c>
      <c r="S2306" t="s">
        <v>1307</v>
      </c>
      <c r="T2306" t="s">
        <v>1307</v>
      </c>
      <c r="U2306" t="s">
        <v>1307</v>
      </c>
      <c r="V2306" t="s">
        <v>1307</v>
      </c>
    </row>
    <row r="2307" spans="1:22">
      <c r="A2307" t="s">
        <v>888</v>
      </c>
      <c r="B2307" s="16" t="str">
        <f>VLOOKUP(A2307,'Planning Periods'!$E$2:$N$540,10,FALSE)</f>
        <v>12/31/2015 - 12/31/2023</v>
      </c>
      <c r="C2307" s="91">
        <v>2016</v>
      </c>
      <c r="D2307" s="91" t="str">
        <f t="shared" si="34"/>
        <v>Waterford 2016</v>
      </c>
      <c r="E2307" t="s">
        <v>1307</v>
      </c>
      <c r="F2307" t="s">
        <v>1307</v>
      </c>
      <c r="G2307" t="s">
        <v>1307</v>
      </c>
      <c r="H2307" t="s">
        <v>1307</v>
      </c>
      <c r="J2307" t="s">
        <v>1307</v>
      </c>
      <c r="K2307" t="s">
        <v>1307</v>
      </c>
      <c r="L2307" t="s">
        <v>1307</v>
      </c>
      <c r="M2307" t="s">
        <v>1307</v>
      </c>
      <c r="O2307" t="s">
        <v>1307</v>
      </c>
      <c r="P2307" t="s">
        <v>1307</v>
      </c>
      <c r="R2307" t="s">
        <v>1307</v>
      </c>
      <c r="S2307" t="s">
        <v>1307</v>
      </c>
      <c r="T2307" t="s">
        <v>1307</v>
      </c>
      <c r="U2307" t="s">
        <v>1307</v>
      </c>
      <c r="V2307" t="s">
        <v>1307</v>
      </c>
    </row>
    <row r="2308" spans="1:22">
      <c r="A2308" t="s">
        <v>888</v>
      </c>
      <c r="B2308" s="16" t="str">
        <f>VLOOKUP(A2308,'Planning Periods'!$E$2:$N$540,10,FALSE)</f>
        <v>12/31/2015 - 12/31/2023</v>
      </c>
      <c r="C2308" s="91">
        <v>2017</v>
      </c>
      <c r="D2308" s="91" t="str">
        <f t="shared" si="34"/>
        <v>Waterford 2017</v>
      </c>
      <c r="E2308" t="s">
        <v>1307</v>
      </c>
      <c r="F2308" t="s">
        <v>1307</v>
      </c>
      <c r="G2308" t="s">
        <v>1307</v>
      </c>
      <c r="H2308" t="s">
        <v>1307</v>
      </c>
      <c r="J2308" t="s">
        <v>1307</v>
      </c>
      <c r="K2308" t="s">
        <v>1307</v>
      </c>
      <c r="L2308" t="s">
        <v>1307</v>
      </c>
      <c r="M2308" t="s">
        <v>1307</v>
      </c>
      <c r="O2308" t="s">
        <v>1307</v>
      </c>
      <c r="P2308" t="s">
        <v>1307</v>
      </c>
      <c r="R2308" t="s">
        <v>1307</v>
      </c>
      <c r="S2308" t="s">
        <v>1307</v>
      </c>
      <c r="T2308" t="s">
        <v>1307</v>
      </c>
      <c r="U2308" t="s">
        <v>1307</v>
      </c>
      <c r="V2308" t="s">
        <v>1307</v>
      </c>
    </row>
    <row r="2309" spans="1:22">
      <c r="A2309" s="92" t="s">
        <v>889</v>
      </c>
      <c r="B2309" s="16" t="str">
        <f>VLOOKUP(A2309,'Planning Periods'!$E$2:$N$540,10,FALSE)</f>
        <v>12/31/2015 - 12/31/2023</v>
      </c>
      <c r="C2309" s="91">
        <v>2014</v>
      </c>
      <c r="D2309" s="91" t="str">
        <f t="shared" si="34"/>
        <v>Watsonville 2014</v>
      </c>
      <c r="E2309" t="s">
        <v>1307</v>
      </c>
      <c r="F2309" t="s">
        <v>1307</v>
      </c>
      <c r="G2309" t="s">
        <v>1307</v>
      </c>
      <c r="H2309" t="s">
        <v>1307</v>
      </c>
      <c r="J2309" t="s">
        <v>1307</v>
      </c>
      <c r="K2309" t="s">
        <v>1307</v>
      </c>
      <c r="L2309" t="s">
        <v>1307</v>
      </c>
      <c r="M2309" t="s">
        <v>1307</v>
      </c>
      <c r="O2309" t="s">
        <v>1307</v>
      </c>
      <c r="P2309" t="s">
        <v>1307</v>
      </c>
      <c r="R2309" t="s">
        <v>1307</v>
      </c>
      <c r="S2309" t="s">
        <v>1307</v>
      </c>
      <c r="T2309" t="s">
        <v>1307</v>
      </c>
      <c r="U2309" t="s">
        <v>1307</v>
      </c>
      <c r="V2309" t="s">
        <v>1307</v>
      </c>
    </row>
    <row r="2310" spans="1:22">
      <c r="A2310" s="92" t="s">
        <v>889</v>
      </c>
      <c r="B2310" s="16" t="str">
        <f>VLOOKUP(A2310,'Planning Periods'!$E$2:$N$540,10,FALSE)</f>
        <v>12/31/2015 - 12/31/2023</v>
      </c>
      <c r="C2310" s="91">
        <v>2015</v>
      </c>
      <c r="D2310" s="91" t="str">
        <f t="shared" si="34"/>
        <v>Watsonville 2015</v>
      </c>
      <c r="E2310" t="s">
        <v>1307</v>
      </c>
      <c r="F2310" t="s">
        <v>1307</v>
      </c>
      <c r="G2310" t="s">
        <v>1307</v>
      </c>
      <c r="H2310" t="s">
        <v>1307</v>
      </c>
      <c r="J2310" t="s">
        <v>1307</v>
      </c>
      <c r="K2310" t="s">
        <v>1307</v>
      </c>
      <c r="L2310" t="s">
        <v>1307</v>
      </c>
      <c r="M2310" t="s">
        <v>1307</v>
      </c>
      <c r="O2310" t="s">
        <v>1307</v>
      </c>
      <c r="P2310" t="s">
        <v>1307</v>
      </c>
      <c r="R2310" t="s">
        <v>1307</v>
      </c>
      <c r="S2310" t="s">
        <v>1307</v>
      </c>
      <c r="T2310" t="s">
        <v>1307</v>
      </c>
      <c r="U2310" t="s">
        <v>1307</v>
      </c>
      <c r="V2310" t="s">
        <v>1307</v>
      </c>
    </row>
    <row r="2311" spans="1:22">
      <c r="A2311" s="92" t="s">
        <v>889</v>
      </c>
      <c r="B2311" s="16" t="str">
        <f>VLOOKUP(A2311,'Planning Periods'!$E$2:$N$540,10,FALSE)</f>
        <v>12/31/2015 - 12/31/2023</v>
      </c>
      <c r="C2311" s="91">
        <v>2016</v>
      </c>
      <c r="D2311" s="91" t="str">
        <f t="shared" si="34"/>
        <v>Watsonville 2016</v>
      </c>
      <c r="E2311" s="91">
        <v>169</v>
      </c>
      <c r="F2311" s="363">
        <v>20</v>
      </c>
      <c r="G2311" s="91">
        <v>20</v>
      </c>
      <c r="H2311" s="91">
        <v>0</v>
      </c>
      <c r="I2311" s="90"/>
      <c r="J2311" s="91">
        <v>110</v>
      </c>
      <c r="K2311" s="363">
        <v>2</v>
      </c>
      <c r="L2311" s="91">
        <v>2</v>
      </c>
      <c r="M2311" s="91">
        <v>0</v>
      </c>
      <c r="N2311" s="90"/>
      <c r="O2311" s="91">
        <v>128</v>
      </c>
      <c r="P2311" s="91">
        <v>4</v>
      </c>
      <c r="Q2311" s="90"/>
      <c r="R2311" s="91">
        <v>293</v>
      </c>
      <c r="S2311" s="91">
        <v>27</v>
      </c>
      <c r="T2311" s="90">
        <v>0</v>
      </c>
      <c r="U2311" s="91">
        <v>700</v>
      </c>
      <c r="V2311" s="91">
        <v>53</v>
      </c>
    </row>
    <row r="2312" spans="1:22">
      <c r="A2312" s="92" t="s">
        <v>889</v>
      </c>
      <c r="B2312" s="16" t="str">
        <f>VLOOKUP(A2312,'Planning Periods'!$E$2:$N$540,10,FALSE)</f>
        <v>12/31/2015 - 12/31/2023</v>
      </c>
      <c r="C2312" s="91">
        <v>2017</v>
      </c>
      <c r="D2312" s="91" t="str">
        <f t="shared" si="34"/>
        <v>Watsonville 2017</v>
      </c>
      <c r="E2312" s="91">
        <v>169</v>
      </c>
      <c r="F2312" s="363">
        <v>1</v>
      </c>
      <c r="G2312" s="91">
        <v>1</v>
      </c>
      <c r="H2312" s="91">
        <v>0</v>
      </c>
      <c r="I2312" s="90"/>
      <c r="J2312" s="91">
        <v>110</v>
      </c>
      <c r="K2312" s="363">
        <v>3</v>
      </c>
      <c r="L2312" s="91">
        <v>3</v>
      </c>
      <c r="M2312" s="91">
        <v>0</v>
      </c>
      <c r="N2312" s="90"/>
      <c r="O2312" s="91">
        <v>128</v>
      </c>
      <c r="P2312" s="91">
        <v>7</v>
      </c>
      <c r="Q2312" s="90"/>
      <c r="R2312" s="91">
        <v>293</v>
      </c>
      <c r="S2312" s="91">
        <v>103</v>
      </c>
      <c r="T2312" s="90">
        <v>0</v>
      </c>
      <c r="U2312" s="91">
        <v>700</v>
      </c>
      <c r="V2312" s="91">
        <v>114</v>
      </c>
    </row>
    <row r="2313" spans="1:22">
      <c r="A2313" t="s">
        <v>1272</v>
      </c>
      <c r="B2313" s="16" t="str">
        <f>VLOOKUP(A2313,'Planning Periods'!$E$2:$N$540,10,FALSE)</f>
        <v>02/15/2023 - 02/15/2031</v>
      </c>
      <c r="C2313" s="91">
        <v>2014</v>
      </c>
      <c r="D2313" s="91" t="str">
        <f t="shared" si="34"/>
        <v>Weed 2014</v>
      </c>
      <c r="E2313" s="363" t="s">
        <v>1307</v>
      </c>
      <c r="F2313" s="363" t="s">
        <v>1307</v>
      </c>
      <c r="G2313" s="363" t="s">
        <v>1307</v>
      </c>
      <c r="H2313" s="363" t="s">
        <v>1307</v>
      </c>
      <c r="I2313" s="363">
        <v>0</v>
      </c>
      <c r="J2313" s="363" t="s">
        <v>1307</v>
      </c>
      <c r="K2313" s="363" t="s">
        <v>1307</v>
      </c>
      <c r="L2313" s="363" t="s">
        <v>1307</v>
      </c>
      <c r="M2313" s="363" t="s">
        <v>1307</v>
      </c>
      <c r="N2313" s="363">
        <v>0</v>
      </c>
      <c r="O2313" s="363" t="s">
        <v>1307</v>
      </c>
      <c r="P2313" s="363" t="s">
        <v>1307</v>
      </c>
      <c r="Q2313" s="363"/>
      <c r="R2313" s="363" t="s">
        <v>1307</v>
      </c>
      <c r="S2313" s="363" t="s">
        <v>1307</v>
      </c>
      <c r="T2313" s="363" t="s">
        <v>1307</v>
      </c>
      <c r="U2313" s="363" t="s">
        <v>1307</v>
      </c>
      <c r="V2313" s="363" t="s">
        <v>1307</v>
      </c>
    </row>
    <row r="2314" spans="1:22">
      <c r="A2314" t="s">
        <v>1272</v>
      </c>
      <c r="B2314" s="16" t="str">
        <f>VLOOKUP(A2314,'Planning Periods'!$E$2:$N$540,10,FALSE)</f>
        <v>02/15/2023 - 02/15/2031</v>
      </c>
      <c r="C2314" s="91">
        <v>2015</v>
      </c>
      <c r="D2314" s="91" t="str">
        <f t="shared" si="34"/>
        <v>Weed 2015</v>
      </c>
      <c r="E2314" t="s">
        <v>1307</v>
      </c>
      <c r="F2314" t="s">
        <v>1307</v>
      </c>
      <c r="G2314" t="s">
        <v>1307</v>
      </c>
      <c r="H2314" t="s">
        <v>1307</v>
      </c>
      <c r="J2314" t="s">
        <v>1307</v>
      </c>
      <c r="K2314" t="s">
        <v>1307</v>
      </c>
      <c r="L2314" t="s">
        <v>1307</v>
      </c>
      <c r="M2314" t="s">
        <v>1307</v>
      </c>
      <c r="O2314" t="s">
        <v>1307</v>
      </c>
      <c r="P2314" t="s">
        <v>1307</v>
      </c>
      <c r="R2314" t="s">
        <v>1307</v>
      </c>
      <c r="S2314" t="s">
        <v>1307</v>
      </c>
      <c r="T2314" t="s">
        <v>1307</v>
      </c>
      <c r="U2314" t="s">
        <v>1307</v>
      </c>
      <c r="V2314" t="s">
        <v>1307</v>
      </c>
    </row>
    <row r="2315" spans="1:22">
      <c r="A2315" t="s">
        <v>1272</v>
      </c>
      <c r="B2315" s="16" t="str">
        <f>VLOOKUP(A2315,'Planning Periods'!$E$2:$N$540,10,FALSE)</f>
        <v>02/15/2023 - 02/15/2031</v>
      </c>
      <c r="C2315" s="91">
        <v>2016</v>
      </c>
      <c r="D2315" s="91" t="str">
        <f t="shared" si="34"/>
        <v>Weed 2016</v>
      </c>
      <c r="E2315" t="s">
        <v>1307</v>
      </c>
      <c r="F2315" t="s">
        <v>1307</v>
      </c>
      <c r="G2315" t="s">
        <v>1307</v>
      </c>
      <c r="H2315" t="s">
        <v>1307</v>
      </c>
      <c r="J2315" t="s">
        <v>1307</v>
      </c>
      <c r="K2315" t="s">
        <v>1307</v>
      </c>
      <c r="L2315" t="s">
        <v>1307</v>
      </c>
      <c r="M2315" t="s">
        <v>1307</v>
      </c>
      <c r="O2315" t="s">
        <v>1307</v>
      </c>
      <c r="P2315" t="s">
        <v>1307</v>
      </c>
      <c r="R2315" t="s">
        <v>1307</v>
      </c>
      <c r="S2315" t="s">
        <v>1307</v>
      </c>
      <c r="T2315" t="s">
        <v>1307</v>
      </c>
      <c r="U2315" t="s">
        <v>1307</v>
      </c>
      <c r="V2315" t="s">
        <v>1307</v>
      </c>
    </row>
    <row r="2316" spans="1:22">
      <c r="A2316" t="s">
        <v>1272</v>
      </c>
      <c r="B2316" s="16" t="str">
        <f>VLOOKUP(A2316,'Planning Periods'!$E$2:$N$540,10,FALSE)</f>
        <v>02/15/2023 - 02/15/2031</v>
      </c>
      <c r="C2316" s="91">
        <v>2017</v>
      </c>
      <c r="D2316" s="91" t="str">
        <f t="shared" si="34"/>
        <v>Weed 2017</v>
      </c>
      <c r="E2316" t="s">
        <v>1307</v>
      </c>
      <c r="F2316" t="s">
        <v>1307</v>
      </c>
      <c r="G2316" t="s">
        <v>1307</v>
      </c>
      <c r="H2316" t="s">
        <v>1307</v>
      </c>
      <c r="J2316" t="s">
        <v>1307</v>
      </c>
      <c r="K2316" t="s">
        <v>1307</v>
      </c>
      <c r="L2316" t="s">
        <v>1307</v>
      </c>
      <c r="M2316" t="s">
        <v>1307</v>
      </c>
      <c r="O2316" t="s">
        <v>1307</v>
      </c>
      <c r="P2316" t="s">
        <v>1307</v>
      </c>
      <c r="R2316" t="s">
        <v>1307</v>
      </c>
      <c r="S2316" t="s">
        <v>1307</v>
      </c>
      <c r="T2316" t="s">
        <v>1307</v>
      </c>
      <c r="U2316" t="s">
        <v>1307</v>
      </c>
      <c r="V2316" t="s">
        <v>1307</v>
      </c>
    </row>
    <row r="2317" spans="1:22">
      <c r="A2317" s="92" t="s">
        <v>891</v>
      </c>
      <c r="B2317" s="16"/>
      <c r="C2317" s="91">
        <v>2013</v>
      </c>
      <c r="D2317" s="91" t="str">
        <f t="shared" si="34"/>
        <v>West Covina 2013</v>
      </c>
      <c r="E2317">
        <v>217</v>
      </c>
      <c r="F2317">
        <v>0</v>
      </c>
      <c r="G2317">
        <v>0</v>
      </c>
      <c r="H2317">
        <v>0</v>
      </c>
      <c r="J2317">
        <v>129</v>
      </c>
      <c r="K2317">
        <v>0</v>
      </c>
      <c r="L2317">
        <v>0</v>
      </c>
      <c r="M2317">
        <v>0</v>
      </c>
      <c r="O2317">
        <v>138</v>
      </c>
      <c r="P2317">
        <v>0</v>
      </c>
      <c r="R2317">
        <v>347</v>
      </c>
      <c r="S2317">
        <v>0</v>
      </c>
      <c r="T2317">
        <v>0</v>
      </c>
      <c r="U2317">
        <v>831</v>
      </c>
      <c r="V2317">
        <v>0</v>
      </c>
    </row>
    <row r="2318" spans="1:22">
      <c r="A2318" s="92" t="s">
        <v>891</v>
      </c>
      <c r="B2318" s="16" t="str">
        <f>VLOOKUP(A2318,'Planning Periods'!$E$2:$N$540,10,FALSE)</f>
        <v>10/15/2021 - 10/15/2029</v>
      </c>
      <c r="C2318" s="91">
        <v>2014</v>
      </c>
      <c r="D2318" s="91" t="str">
        <f t="shared" si="34"/>
        <v>West Covina 2014</v>
      </c>
      <c r="E2318" s="91">
        <v>217</v>
      </c>
      <c r="F2318" s="363">
        <v>0</v>
      </c>
      <c r="G2318" s="91">
        <v>0</v>
      </c>
      <c r="H2318" s="91">
        <v>0</v>
      </c>
      <c r="I2318" s="90"/>
      <c r="J2318" s="91">
        <v>129</v>
      </c>
      <c r="K2318" s="363">
        <v>0</v>
      </c>
      <c r="L2318" s="91">
        <v>0</v>
      </c>
      <c r="M2318" s="91">
        <v>0</v>
      </c>
      <c r="N2318" s="90"/>
      <c r="O2318" s="91">
        <v>138</v>
      </c>
      <c r="P2318" s="91">
        <v>0</v>
      </c>
      <c r="Q2318" s="90"/>
      <c r="R2318" s="91">
        <v>347</v>
      </c>
      <c r="S2318" s="91">
        <v>481</v>
      </c>
      <c r="T2318" s="90">
        <v>0</v>
      </c>
      <c r="U2318" s="91">
        <v>831</v>
      </c>
      <c r="V2318" s="91">
        <v>481</v>
      </c>
    </row>
    <row r="2319" spans="1:22">
      <c r="A2319" s="92" t="s">
        <v>891</v>
      </c>
      <c r="B2319" s="16" t="str">
        <f>VLOOKUP(A2319,'Planning Periods'!$E$2:$N$540,10,FALSE)</f>
        <v>10/15/2021 - 10/15/2029</v>
      </c>
      <c r="C2319" s="91">
        <v>2015</v>
      </c>
      <c r="D2319" s="91" t="str">
        <f t="shared" si="34"/>
        <v>West Covina 2015</v>
      </c>
      <c r="E2319" s="91">
        <v>217</v>
      </c>
      <c r="F2319" s="363">
        <v>0</v>
      </c>
      <c r="G2319" s="91">
        <v>0</v>
      </c>
      <c r="H2319" s="91">
        <v>0</v>
      </c>
      <c r="I2319" s="90"/>
      <c r="J2319" s="91">
        <v>129</v>
      </c>
      <c r="K2319" s="363">
        <v>0</v>
      </c>
      <c r="L2319" s="91">
        <v>0</v>
      </c>
      <c r="M2319" s="91">
        <v>0</v>
      </c>
      <c r="N2319" s="90"/>
      <c r="O2319" s="91">
        <v>138</v>
      </c>
      <c r="P2319" s="91">
        <v>0</v>
      </c>
      <c r="Q2319" s="90"/>
      <c r="R2319" s="91">
        <v>347</v>
      </c>
      <c r="S2319" s="91">
        <v>140</v>
      </c>
      <c r="T2319" s="90">
        <v>0</v>
      </c>
      <c r="U2319" s="91">
        <v>831</v>
      </c>
      <c r="V2319" s="91">
        <v>140</v>
      </c>
    </row>
    <row r="2320" spans="1:22">
      <c r="A2320" s="92" t="s">
        <v>891</v>
      </c>
      <c r="B2320" s="16" t="str">
        <f>VLOOKUP(A2320,'Planning Periods'!$E$2:$N$540,10,FALSE)</f>
        <v>10/15/2021 - 10/15/2029</v>
      </c>
      <c r="C2320" s="91">
        <v>2016</v>
      </c>
      <c r="D2320" s="91" t="str">
        <f t="shared" si="34"/>
        <v>West Covina 2016</v>
      </c>
      <c r="E2320" s="91">
        <v>217</v>
      </c>
      <c r="F2320" s="363">
        <v>0</v>
      </c>
      <c r="G2320" s="91">
        <v>0</v>
      </c>
      <c r="H2320" s="91">
        <v>0</v>
      </c>
      <c r="I2320" s="90"/>
      <c r="J2320" s="91">
        <v>129</v>
      </c>
      <c r="K2320" s="363">
        <v>0</v>
      </c>
      <c r="L2320" s="91">
        <v>0</v>
      </c>
      <c r="M2320" s="91">
        <v>0</v>
      </c>
      <c r="N2320" s="90"/>
      <c r="O2320" s="91">
        <v>138</v>
      </c>
      <c r="P2320" s="91">
        <v>0</v>
      </c>
      <c r="Q2320" s="90"/>
      <c r="R2320" s="91">
        <v>347</v>
      </c>
      <c r="S2320" s="91">
        <v>37</v>
      </c>
      <c r="T2320" s="90">
        <v>0</v>
      </c>
      <c r="U2320" s="91">
        <v>831</v>
      </c>
      <c r="V2320" s="91">
        <v>37</v>
      </c>
    </row>
    <row r="2321" spans="1:22">
      <c r="A2321" s="92" t="s">
        <v>891</v>
      </c>
      <c r="B2321" s="16" t="str">
        <f>VLOOKUP(A2321,'Planning Periods'!$E$2:$N$540,10,FALSE)</f>
        <v>10/15/2021 - 10/15/2029</v>
      </c>
      <c r="C2321" s="91">
        <v>2017</v>
      </c>
      <c r="D2321" s="91" t="str">
        <f t="shared" si="34"/>
        <v>West Covina 2017</v>
      </c>
      <c r="E2321" s="91">
        <v>217</v>
      </c>
      <c r="F2321" s="363">
        <v>0</v>
      </c>
      <c r="G2321" s="91">
        <v>0</v>
      </c>
      <c r="H2321" s="91">
        <v>0</v>
      </c>
      <c r="I2321" s="90"/>
      <c r="J2321" s="91">
        <v>129</v>
      </c>
      <c r="K2321" s="363">
        <v>0</v>
      </c>
      <c r="L2321" s="91">
        <v>0</v>
      </c>
      <c r="M2321" s="91">
        <v>0</v>
      </c>
      <c r="N2321" s="90"/>
      <c r="O2321" s="91">
        <v>138</v>
      </c>
      <c r="P2321" s="91">
        <v>0</v>
      </c>
      <c r="Q2321" s="90"/>
      <c r="R2321" s="91">
        <v>347</v>
      </c>
      <c r="S2321" s="91">
        <v>2</v>
      </c>
      <c r="T2321" s="90">
        <v>0</v>
      </c>
      <c r="U2321" s="91">
        <v>831</v>
      </c>
      <c r="V2321" s="91">
        <v>2</v>
      </c>
    </row>
    <row r="2322" spans="1:22">
      <c r="A2322" s="92" t="s">
        <v>903</v>
      </c>
      <c r="B2322" s="16"/>
      <c r="C2322" s="91">
        <v>2013</v>
      </c>
      <c r="D2322" s="91" t="str">
        <f t="shared" si="34"/>
        <v>West Hollywood 2013</v>
      </c>
      <c r="E2322" s="91" t="s">
        <v>1307</v>
      </c>
      <c r="F2322" s="363" t="s">
        <v>1307</v>
      </c>
      <c r="G2322" s="91" t="s">
        <v>1307</v>
      </c>
      <c r="H2322" s="91" t="s">
        <v>1307</v>
      </c>
      <c r="I2322" s="90"/>
      <c r="J2322" s="91" t="s">
        <v>1307</v>
      </c>
      <c r="K2322" s="363" t="s">
        <v>1307</v>
      </c>
      <c r="L2322" s="91" t="s">
        <v>1307</v>
      </c>
      <c r="M2322" s="91" t="s">
        <v>1307</v>
      </c>
      <c r="N2322" s="90"/>
      <c r="O2322" s="91" t="s">
        <v>1307</v>
      </c>
      <c r="P2322" s="91" t="s">
        <v>1307</v>
      </c>
      <c r="Q2322" s="90"/>
      <c r="R2322" s="91" t="s">
        <v>1307</v>
      </c>
      <c r="S2322" s="91" t="s">
        <v>1307</v>
      </c>
      <c r="T2322" s="90" t="s">
        <v>1307</v>
      </c>
      <c r="U2322" s="91" t="s">
        <v>1307</v>
      </c>
      <c r="V2322" s="91" t="s">
        <v>1307</v>
      </c>
    </row>
    <row r="2323" spans="1:22">
      <c r="A2323" s="92" t="s">
        <v>903</v>
      </c>
      <c r="B2323" s="16" t="str">
        <f>VLOOKUP(A2323,'Planning Periods'!$E$2:$N$540,10,FALSE)</f>
        <v>10/15/2021 - 10/15/2029</v>
      </c>
      <c r="C2323" s="91">
        <v>2014</v>
      </c>
      <c r="D2323" s="91" t="str">
        <f t="shared" si="34"/>
        <v>West Hollywood 2014</v>
      </c>
      <c r="E2323" s="91">
        <v>19</v>
      </c>
      <c r="F2323" s="363">
        <v>0</v>
      </c>
      <c r="G2323" s="91">
        <v>0</v>
      </c>
      <c r="H2323" s="91">
        <v>0</v>
      </c>
      <c r="I2323" s="90"/>
      <c r="J2323" s="91">
        <v>12</v>
      </c>
      <c r="K2323" s="363">
        <v>18</v>
      </c>
      <c r="L2323" s="91">
        <v>18</v>
      </c>
      <c r="M2323" s="91">
        <v>0</v>
      </c>
      <c r="N2323" s="90"/>
      <c r="O2323" s="91">
        <v>13</v>
      </c>
      <c r="P2323" s="91">
        <v>19</v>
      </c>
      <c r="Q2323" s="90"/>
      <c r="R2323" s="91">
        <v>33</v>
      </c>
      <c r="S2323" s="91">
        <v>233</v>
      </c>
      <c r="T2323" s="90">
        <v>0</v>
      </c>
      <c r="U2323" s="91">
        <v>77</v>
      </c>
      <c r="V2323" s="91">
        <v>270</v>
      </c>
    </row>
    <row r="2324" spans="1:22">
      <c r="A2324" s="92" t="s">
        <v>903</v>
      </c>
      <c r="B2324" s="16" t="str">
        <f>VLOOKUP(A2324,'Planning Periods'!$E$2:$N$540,10,FALSE)</f>
        <v>10/15/2021 - 10/15/2029</v>
      </c>
      <c r="C2324" s="91">
        <v>2015</v>
      </c>
      <c r="D2324" s="91" t="str">
        <f t="shared" si="34"/>
        <v>West Hollywood 2015</v>
      </c>
      <c r="E2324" s="91">
        <v>19</v>
      </c>
      <c r="F2324" s="363">
        <v>42</v>
      </c>
      <c r="G2324" s="91">
        <v>42</v>
      </c>
      <c r="H2324" s="91">
        <v>0</v>
      </c>
      <c r="I2324" s="90"/>
      <c r="J2324" s="91">
        <v>12</v>
      </c>
      <c r="K2324" s="363">
        <v>43</v>
      </c>
      <c r="L2324" s="91">
        <v>43</v>
      </c>
      <c r="M2324" s="91">
        <v>0</v>
      </c>
      <c r="N2324" s="90"/>
      <c r="O2324" s="91">
        <v>13</v>
      </c>
      <c r="P2324" s="91">
        <v>0</v>
      </c>
      <c r="Q2324" s="90"/>
      <c r="R2324" s="91">
        <v>33</v>
      </c>
      <c r="S2324" s="91">
        <v>390</v>
      </c>
      <c r="T2324" s="90">
        <v>0</v>
      </c>
      <c r="U2324" s="91">
        <v>77</v>
      </c>
      <c r="V2324" s="91">
        <v>475</v>
      </c>
    </row>
    <row r="2325" spans="1:22">
      <c r="A2325" s="92" t="s">
        <v>903</v>
      </c>
      <c r="B2325" s="16" t="str">
        <f>VLOOKUP(A2325,'Planning Periods'!$E$2:$N$540,10,FALSE)</f>
        <v>10/15/2021 - 10/15/2029</v>
      </c>
      <c r="C2325" s="91">
        <v>2016</v>
      </c>
      <c r="D2325" s="91" t="str">
        <f t="shared" si="34"/>
        <v>West Hollywood 2016</v>
      </c>
      <c r="E2325" s="91">
        <v>19</v>
      </c>
      <c r="F2325" s="363">
        <v>27</v>
      </c>
      <c r="G2325" s="91">
        <v>27</v>
      </c>
      <c r="H2325" s="91">
        <v>0</v>
      </c>
      <c r="I2325" s="90"/>
      <c r="J2325" s="91">
        <v>12</v>
      </c>
      <c r="K2325" s="363">
        <v>13</v>
      </c>
      <c r="L2325" s="91">
        <v>13</v>
      </c>
      <c r="M2325" s="91">
        <v>0</v>
      </c>
      <c r="N2325" s="90"/>
      <c r="O2325" s="91">
        <v>13</v>
      </c>
      <c r="P2325" s="91">
        <v>20</v>
      </c>
      <c r="Q2325" s="90"/>
      <c r="R2325" s="91">
        <v>33</v>
      </c>
      <c r="S2325" s="91">
        <v>589</v>
      </c>
      <c r="T2325" s="90">
        <v>0</v>
      </c>
      <c r="U2325" s="91">
        <v>77</v>
      </c>
      <c r="V2325" s="91">
        <v>649</v>
      </c>
    </row>
    <row r="2326" spans="1:22">
      <c r="A2326" s="92" t="s">
        <v>903</v>
      </c>
      <c r="B2326" s="16" t="str">
        <f>VLOOKUP(A2326,'Planning Periods'!$E$2:$N$540,10,FALSE)</f>
        <v>10/15/2021 - 10/15/2029</v>
      </c>
      <c r="C2326" s="91">
        <v>2017</v>
      </c>
      <c r="D2326" s="91" t="str">
        <f t="shared" si="34"/>
        <v>West Hollywood 2017</v>
      </c>
      <c r="E2326" s="91">
        <v>19</v>
      </c>
      <c r="F2326" s="363">
        <v>0</v>
      </c>
      <c r="G2326" s="91">
        <v>0</v>
      </c>
      <c r="H2326" s="91">
        <v>0</v>
      </c>
      <c r="I2326" s="90"/>
      <c r="J2326" s="91">
        <v>12</v>
      </c>
      <c r="K2326" s="363">
        <v>15</v>
      </c>
      <c r="L2326" s="91">
        <v>15</v>
      </c>
      <c r="M2326" s="91">
        <v>0</v>
      </c>
      <c r="N2326" s="90"/>
      <c r="O2326" s="91">
        <v>13</v>
      </c>
      <c r="P2326" s="91">
        <v>8</v>
      </c>
      <c r="Q2326" s="90"/>
      <c r="R2326" s="91">
        <v>33</v>
      </c>
      <c r="S2326" s="91">
        <v>161</v>
      </c>
      <c r="T2326" s="90">
        <v>0</v>
      </c>
      <c r="U2326" s="91">
        <v>77</v>
      </c>
      <c r="V2326" s="91">
        <v>184</v>
      </c>
    </row>
    <row r="2327" spans="1:22">
      <c r="A2327" s="92" t="s">
        <v>907</v>
      </c>
      <c r="B2327" s="16" t="str">
        <f>VLOOKUP(A2327,'Planning Periods'!$E$2:$N$540,10,FALSE)</f>
        <v>05/15/2021 - 05/15/2029</v>
      </c>
      <c r="C2327" s="91">
        <v>2013</v>
      </c>
      <c r="D2327" s="91" t="str">
        <f t="shared" si="34"/>
        <v>West Sacramento 2013</v>
      </c>
      <c r="E2327" s="91">
        <v>1316</v>
      </c>
      <c r="F2327" s="363">
        <v>69</v>
      </c>
      <c r="G2327" s="91">
        <v>69</v>
      </c>
      <c r="H2327" s="91">
        <v>0</v>
      </c>
      <c r="I2327" s="90"/>
      <c r="J2327" s="91">
        <v>923</v>
      </c>
      <c r="K2327" s="363">
        <v>0</v>
      </c>
      <c r="L2327" s="91">
        <v>0</v>
      </c>
      <c r="M2327" s="91">
        <v>0</v>
      </c>
      <c r="N2327" s="90"/>
      <c r="O2327" s="91">
        <v>1111</v>
      </c>
      <c r="P2327" s="91">
        <v>437</v>
      </c>
      <c r="Q2327" s="90"/>
      <c r="R2327" s="91">
        <v>2627</v>
      </c>
      <c r="S2327" s="91">
        <v>76</v>
      </c>
      <c r="T2327" s="90">
        <v>0</v>
      </c>
      <c r="U2327" s="91">
        <v>5977</v>
      </c>
      <c r="V2327" s="91">
        <v>582</v>
      </c>
    </row>
    <row r="2328" spans="1:22">
      <c r="A2328" s="92" t="s">
        <v>907</v>
      </c>
      <c r="B2328" s="16" t="str">
        <f>VLOOKUP(A2328,'Planning Periods'!$E$2:$N$540,10,FALSE)</f>
        <v>05/15/2021 - 05/15/2029</v>
      </c>
      <c r="C2328" s="91">
        <v>2014</v>
      </c>
      <c r="D2328" s="91" t="str">
        <f t="shared" si="34"/>
        <v>West Sacramento 2014</v>
      </c>
      <c r="E2328" s="91">
        <v>1316</v>
      </c>
      <c r="F2328" s="363">
        <v>0</v>
      </c>
      <c r="G2328" s="91">
        <v>0</v>
      </c>
      <c r="H2328" s="91">
        <v>0</v>
      </c>
      <c r="I2328" s="90"/>
      <c r="J2328" s="91">
        <v>923</v>
      </c>
      <c r="K2328" s="363">
        <v>0</v>
      </c>
      <c r="L2328" s="91">
        <v>0</v>
      </c>
      <c r="M2328" s="91">
        <v>0</v>
      </c>
      <c r="N2328" s="90"/>
      <c r="O2328" s="91">
        <v>1111</v>
      </c>
      <c r="P2328" s="91">
        <v>42</v>
      </c>
      <c r="Q2328" s="90"/>
      <c r="R2328" s="91">
        <v>2627</v>
      </c>
      <c r="S2328" s="91">
        <v>20</v>
      </c>
      <c r="T2328" s="90">
        <v>0</v>
      </c>
      <c r="U2328" s="91">
        <v>5977</v>
      </c>
      <c r="V2328" s="91">
        <v>62</v>
      </c>
    </row>
    <row r="2329" spans="1:22">
      <c r="A2329" s="92" t="s">
        <v>907</v>
      </c>
      <c r="B2329" s="16" t="str">
        <f>VLOOKUP(A2329,'Planning Periods'!$E$2:$N$540,10,FALSE)</f>
        <v>05/15/2021 - 05/15/2029</v>
      </c>
      <c r="C2329" s="91">
        <v>2015</v>
      </c>
      <c r="D2329" s="91" t="str">
        <f t="shared" si="34"/>
        <v>West Sacramento 2015</v>
      </c>
      <c r="E2329" s="91">
        <v>1316</v>
      </c>
      <c r="F2329" s="363">
        <v>58</v>
      </c>
      <c r="G2329" s="91">
        <v>58</v>
      </c>
      <c r="H2329" s="91">
        <v>0</v>
      </c>
      <c r="I2329" s="90"/>
      <c r="J2329" s="91">
        <v>923</v>
      </c>
      <c r="K2329" s="363">
        <v>18</v>
      </c>
      <c r="L2329" s="91">
        <v>18</v>
      </c>
      <c r="M2329" s="91">
        <v>0</v>
      </c>
      <c r="N2329" s="90"/>
      <c r="O2329" s="91">
        <v>1111</v>
      </c>
      <c r="P2329" s="91">
        <v>42</v>
      </c>
      <c r="Q2329" s="90"/>
      <c r="R2329" s="91">
        <v>2627</v>
      </c>
      <c r="S2329" s="91">
        <v>19</v>
      </c>
      <c r="T2329" s="90">
        <v>0</v>
      </c>
      <c r="U2329" s="91">
        <v>5977</v>
      </c>
      <c r="V2329" s="91">
        <v>137</v>
      </c>
    </row>
    <row r="2330" spans="1:22">
      <c r="A2330" s="92" t="s">
        <v>907</v>
      </c>
      <c r="B2330" s="16" t="str">
        <f>VLOOKUP(A2330,'Planning Periods'!$E$2:$N$540,10,FALSE)</f>
        <v>05/15/2021 - 05/15/2029</v>
      </c>
      <c r="C2330" s="91">
        <v>2016</v>
      </c>
      <c r="D2330" s="91" t="str">
        <f t="shared" si="34"/>
        <v>West Sacramento 2016</v>
      </c>
      <c r="E2330" s="91">
        <v>1316</v>
      </c>
      <c r="F2330" s="363">
        <v>0</v>
      </c>
      <c r="G2330" s="91">
        <v>0</v>
      </c>
      <c r="H2330" s="91">
        <v>0</v>
      </c>
      <c r="I2330" s="90"/>
      <c r="J2330" s="91">
        <v>923</v>
      </c>
      <c r="K2330" s="363">
        <v>0</v>
      </c>
      <c r="L2330" s="91">
        <v>0</v>
      </c>
      <c r="M2330" s="91">
        <v>0</v>
      </c>
      <c r="N2330" s="90"/>
      <c r="O2330" s="91">
        <v>1111</v>
      </c>
      <c r="P2330" s="91">
        <v>83</v>
      </c>
      <c r="Q2330" s="90"/>
      <c r="R2330" s="91">
        <v>2627</v>
      </c>
      <c r="S2330" s="91">
        <v>20</v>
      </c>
      <c r="T2330" s="90">
        <v>0</v>
      </c>
      <c r="U2330" s="91">
        <v>5977</v>
      </c>
      <c r="V2330" s="91">
        <v>103</v>
      </c>
    </row>
    <row r="2331" spans="1:22">
      <c r="A2331" s="92" t="s">
        <v>907</v>
      </c>
      <c r="B2331" s="16" t="str">
        <f>VLOOKUP(A2331,'Planning Periods'!$E$2:$N$540,10,FALSE)</f>
        <v>05/15/2021 - 05/15/2029</v>
      </c>
      <c r="C2331" s="91">
        <v>2017</v>
      </c>
      <c r="D2331" s="91" t="str">
        <f t="shared" si="34"/>
        <v>West Sacramento 2017</v>
      </c>
      <c r="E2331" s="91">
        <v>1316</v>
      </c>
      <c r="F2331" s="363">
        <v>0</v>
      </c>
      <c r="G2331" s="91">
        <v>0</v>
      </c>
      <c r="H2331" s="91">
        <v>0</v>
      </c>
      <c r="I2331" s="90"/>
      <c r="J2331" s="91">
        <v>923</v>
      </c>
      <c r="K2331" s="363">
        <v>0</v>
      </c>
      <c r="L2331" s="91">
        <v>0</v>
      </c>
      <c r="M2331" s="91">
        <v>0</v>
      </c>
      <c r="N2331" s="90"/>
      <c r="O2331" s="91">
        <v>1111</v>
      </c>
      <c r="P2331" s="91">
        <v>125</v>
      </c>
      <c r="Q2331" s="90"/>
      <c r="R2331" s="91">
        <v>2627</v>
      </c>
      <c r="S2331" s="91">
        <v>12</v>
      </c>
      <c r="T2331" s="90">
        <v>0</v>
      </c>
      <c r="U2331" s="91">
        <v>5977</v>
      </c>
      <c r="V2331" s="91">
        <v>137</v>
      </c>
    </row>
    <row r="2332" spans="1:22">
      <c r="A2332" s="92" t="s">
        <v>965</v>
      </c>
      <c r="B2332" s="16"/>
      <c r="C2332" s="91">
        <v>2013</v>
      </c>
      <c r="D2332" s="91" t="str">
        <f t="shared" si="34"/>
        <v>Westlake Village 2013</v>
      </c>
      <c r="E2332" s="91" t="s">
        <v>1307</v>
      </c>
      <c r="F2332" s="363" t="s">
        <v>1307</v>
      </c>
      <c r="G2332" s="91" t="s">
        <v>1307</v>
      </c>
      <c r="H2332" s="91" t="s">
        <v>1307</v>
      </c>
      <c r="I2332" s="90"/>
      <c r="J2332" s="91" t="s">
        <v>1307</v>
      </c>
      <c r="K2332" s="363" t="s">
        <v>1307</v>
      </c>
      <c r="L2332" s="91" t="s">
        <v>1307</v>
      </c>
      <c r="M2332" s="91" t="s">
        <v>1307</v>
      </c>
      <c r="N2332" s="90"/>
      <c r="O2332" s="91" t="s">
        <v>1307</v>
      </c>
      <c r="P2332" s="91" t="s">
        <v>1307</v>
      </c>
      <c r="Q2332" s="90"/>
      <c r="R2332" s="91" t="s">
        <v>1307</v>
      </c>
      <c r="S2332" s="91" t="s">
        <v>1307</v>
      </c>
      <c r="T2332" s="90" t="s">
        <v>1307</v>
      </c>
      <c r="U2332" s="91" t="s">
        <v>1307</v>
      </c>
      <c r="V2332" s="91" t="s">
        <v>1307</v>
      </c>
    </row>
    <row r="2333" spans="1:22">
      <c r="A2333" s="92" t="s">
        <v>965</v>
      </c>
      <c r="B2333" s="16" t="str">
        <f>VLOOKUP(A2333,'Planning Periods'!$E$2:$N$540,10,FALSE)</f>
        <v>10/15/2021 - 10/15/2029</v>
      </c>
      <c r="C2333" s="91">
        <v>2014</v>
      </c>
      <c r="D2333" s="91" t="str">
        <f t="shared" si="34"/>
        <v>Westlake Village 2014</v>
      </c>
      <c r="E2333" s="91" t="s">
        <v>1307</v>
      </c>
      <c r="F2333" s="363" t="s">
        <v>1307</v>
      </c>
      <c r="G2333" s="91" t="s">
        <v>1307</v>
      </c>
      <c r="H2333" s="91" t="s">
        <v>1307</v>
      </c>
      <c r="I2333" s="90"/>
      <c r="J2333" s="91" t="s">
        <v>1307</v>
      </c>
      <c r="K2333" s="363" t="s">
        <v>1307</v>
      </c>
      <c r="L2333" s="91" t="s">
        <v>1307</v>
      </c>
      <c r="M2333" s="91" t="s">
        <v>1307</v>
      </c>
      <c r="N2333" s="90"/>
      <c r="O2333" s="91" t="s">
        <v>1307</v>
      </c>
      <c r="P2333" s="91" t="s">
        <v>1307</v>
      </c>
      <c r="Q2333" s="90"/>
      <c r="R2333" s="91" t="s">
        <v>1307</v>
      </c>
      <c r="S2333" s="91" t="s">
        <v>1307</v>
      </c>
      <c r="T2333" s="90" t="s">
        <v>1307</v>
      </c>
      <c r="U2333" s="91" t="s">
        <v>1307</v>
      </c>
      <c r="V2333" s="91" t="s">
        <v>1307</v>
      </c>
    </row>
    <row r="2334" spans="1:22">
      <c r="A2334" s="92" t="s">
        <v>965</v>
      </c>
      <c r="B2334" s="16" t="str">
        <f>VLOOKUP(A2334,'Planning Periods'!$E$2:$N$540,10,FALSE)</f>
        <v>10/15/2021 - 10/15/2029</v>
      </c>
      <c r="C2334" s="91">
        <v>2015</v>
      </c>
      <c r="D2334" s="91" t="str">
        <f t="shared" si="34"/>
        <v>Westlake Village 2015</v>
      </c>
      <c r="E2334" s="91" t="s">
        <v>1307</v>
      </c>
      <c r="F2334" s="363" t="s">
        <v>1307</v>
      </c>
      <c r="G2334" s="91" t="s">
        <v>1307</v>
      </c>
      <c r="H2334" s="91" t="s">
        <v>1307</v>
      </c>
      <c r="I2334" s="90"/>
      <c r="J2334" s="91" t="s">
        <v>1307</v>
      </c>
      <c r="K2334" s="363" t="s">
        <v>1307</v>
      </c>
      <c r="L2334" s="91" t="s">
        <v>1307</v>
      </c>
      <c r="M2334" s="91" t="s">
        <v>1307</v>
      </c>
      <c r="N2334" s="90"/>
      <c r="O2334" s="91" t="s">
        <v>1307</v>
      </c>
      <c r="P2334" s="91" t="s">
        <v>1307</v>
      </c>
      <c r="Q2334" s="90"/>
      <c r="R2334" s="91" t="s">
        <v>1307</v>
      </c>
      <c r="S2334" s="91" t="s">
        <v>1307</v>
      </c>
      <c r="T2334" s="90" t="s">
        <v>1307</v>
      </c>
      <c r="U2334" s="91" t="s">
        <v>1307</v>
      </c>
      <c r="V2334" s="91" t="s">
        <v>1307</v>
      </c>
    </row>
    <row r="2335" spans="1:22">
      <c r="A2335" s="92" t="s">
        <v>965</v>
      </c>
      <c r="B2335" s="16" t="str">
        <f>VLOOKUP(A2335,'Planning Periods'!$E$2:$N$540,10,FALSE)</f>
        <v>10/15/2021 - 10/15/2029</v>
      </c>
      <c r="C2335" s="91">
        <v>2016</v>
      </c>
      <c r="D2335" s="91" t="str">
        <f t="shared" si="34"/>
        <v>Westlake Village 2016</v>
      </c>
      <c r="E2335" s="91" t="s">
        <v>1307</v>
      </c>
      <c r="F2335" s="363" t="s">
        <v>1307</v>
      </c>
      <c r="G2335" s="91" t="s">
        <v>1307</v>
      </c>
      <c r="H2335" s="91" t="s">
        <v>1307</v>
      </c>
      <c r="I2335" s="90"/>
      <c r="J2335" s="91" t="s">
        <v>1307</v>
      </c>
      <c r="K2335" s="363" t="s">
        <v>1307</v>
      </c>
      <c r="L2335" s="91" t="s">
        <v>1307</v>
      </c>
      <c r="M2335" s="91" t="s">
        <v>1307</v>
      </c>
      <c r="N2335" s="90"/>
      <c r="O2335" s="91" t="s">
        <v>1307</v>
      </c>
      <c r="P2335" s="91" t="s">
        <v>1307</v>
      </c>
      <c r="Q2335" s="90"/>
      <c r="R2335" s="91" t="s">
        <v>1307</v>
      </c>
      <c r="S2335" s="91" t="s">
        <v>1307</v>
      </c>
      <c r="T2335" s="90" t="s">
        <v>1307</v>
      </c>
      <c r="U2335" s="91" t="s">
        <v>1307</v>
      </c>
      <c r="V2335" s="91" t="s">
        <v>1307</v>
      </c>
    </row>
    <row r="2336" spans="1:22">
      <c r="A2336" s="92" t="s">
        <v>965</v>
      </c>
      <c r="B2336" s="16" t="str">
        <f>VLOOKUP(A2336,'Planning Periods'!$E$2:$N$540,10,FALSE)</f>
        <v>10/15/2021 - 10/15/2029</v>
      </c>
      <c r="C2336" s="91">
        <v>2017</v>
      </c>
      <c r="D2336" s="91" t="str">
        <f t="shared" si="34"/>
        <v>Westlake Village 2017</v>
      </c>
      <c r="E2336" s="91">
        <v>12</v>
      </c>
      <c r="F2336" s="363">
        <v>0</v>
      </c>
      <c r="G2336" s="91">
        <v>0</v>
      </c>
      <c r="H2336" s="91">
        <v>0</v>
      </c>
      <c r="I2336" s="90"/>
      <c r="J2336" s="91">
        <v>7</v>
      </c>
      <c r="K2336" s="363">
        <v>0</v>
      </c>
      <c r="L2336" s="91">
        <v>0</v>
      </c>
      <c r="M2336" s="91">
        <v>0</v>
      </c>
      <c r="N2336" s="90"/>
      <c r="O2336" s="91">
        <v>8</v>
      </c>
      <c r="P2336" s="91">
        <v>0</v>
      </c>
      <c r="Q2336" s="90"/>
      <c r="R2336" s="91">
        <v>18</v>
      </c>
      <c r="S2336" s="91">
        <v>0</v>
      </c>
      <c r="T2336" s="90">
        <v>0</v>
      </c>
      <c r="U2336" s="91">
        <v>45</v>
      </c>
      <c r="V2336" s="91">
        <v>0</v>
      </c>
    </row>
    <row r="2337" spans="1:22">
      <c r="A2337" s="92" t="s">
        <v>916</v>
      </c>
      <c r="B2337" s="16"/>
      <c r="C2337" s="91">
        <v>2013</v>
      </c>
      <c r="D2337" s="91" t="str">
        <f t="shared" si="34"/>
        <v>Westminster 2013</v>
      </c>
      <c r="E2337" s="91" t="s">
        <v>1307</v>
      </c>
      <c r="F2337" s="363" t="s">
        <v>1307</v>
      </c>
      <c r="G2337" s="91" t="s">
        <v>1307</v>
      </c>
      <c r="H2337" s="91" t="s">
        <v>1307</v>
      </c>
      <c r="I2337" s="90"/>
      <c r="J2337" s="91" t="s">
        <v>1307</v>
      </c>
      <c r="K2337" s="363" t="s">
        <v>1307</v>
      </c>
      <c r="L2337" s="91" t="s">
        <v>1307</v>
      </c>
      <c r="M2337" s="91" t="s">
        <v>1307</v>
      </c>
      <c r="N2337" s="90"/>
      <c r="O2337" s="91" t="s">
        <v>1307</v>
      </c>
      <c r="P2337" s="91" t="s">
        <v>1307</v>
      </c>
      <c r="Q2337" s="90"/>
      <c r="R2337" s="91" t="s">
        <v>1307</v>
      </c>
      <c r="S2337" s="91" t="s">
        <v>1307</v>
      </c>
      <c r="T2337" s="90" t="s">
        <v>1307</v>
      </c>
      <c r="U2337" s="91" t="s">
        <v>1307</v>
      </c>
      <c r="V2337" s="91" t="s">
        <v>1307</v>
      </c>
    </row>
    <row r="2338" spans="1:22">
      <c r="A2338" s="92" t="s">
        <v>916</v>
      </c>
      <c r="B2338" s="16" t="str">
        <f>VLOOKUP(A2338,'Planning Periods'!$E$2:$N$540,10,FALSE)</f>
        <v>10/15/2021 - 10/15/2029</v>
      </c>
      <c r="C2338" s="91">
        <v>2014</v>
      </c>
      <c r="D2338" s="91" t="str">
        <f t="shared" si="34"/>
        <v>Westminster 2014</v>
      </c>
      <c r="E2338" s="91">
        <v>1</v>
      </c>
      <c r="F2338" s="363">
        <v>0</v>
      </c>
      <c r="G2338" s="91">
        <v>0</v>
      </c>
      <c r="H2338" s="91">
        <v>0</v>
      </c>
      <c r="I2338" s="90"/>
      <c r="J2338" s="91">
        <v>1</v>
      </c>
      <c r="K2338" s="363">
        <v>0</v>
      </c>
      <c r="L2338" s="91">
        <v>0</v>
      </c>
      <c r="M2338" s="91">
        <v>0</v>
      </c>
      <c r="N2338" s="90"/>
      <c r="O2338" s="91">
        <v>0</v>
      </c>
      <c r="P2338" s="91">
        <v>0</v>
      </c>
      <c r="Q2338" s="90"/>
      <c r="R2338" s="91">
        <v>0</v>
      </c>
      <c r="S2338" s="91">
        <v>18</v>
      </c>
      <c r="T2338" s="90">
        <v>0</v>
      </c>
      <c r="U2338" s="91">
        <v>2</v>
      </c>
      <c r="V2338" s="91">
        <v>18</v>
      </c>
    </row>
    <row r="2339" spans="1:22">
      <c r="A2339" s="92" t="s">
        <v>916</v>
      </c>
      <c r="B2339" s="16" t="str">
        <f>VLOOKUP(A2339,'Planning Periods'!$E$2:$N$540,10,FALSE)</f>
        <v>10/15/2021 - 10/15/2029</v>
      </c>
      <c r="C2339" s="91">
        <v>2015</v>
      </c>
      <c r="D2339" s="91" t="str">
        <f t="shared" si="34"/>
        <v>Westminster 2015</v>
      </c>
      <c r="E2339" s="91">
        <v>1</v>
      </c>
      <c r="F2339" s="363">
        <v>0</v>
      </c>
      <c r="G2339" s="91">
        <v>0</v>
      </c>
      <c r="H2339" s="91">
        <v>0</v>
      </c>
      <c r="I2339" s="90"/>
      <c r="J2339" s="91">
        <v>1</v>
      </c>
      <c r="K2339" s="363">
        <v>0</v>
      </c>
      <c r="L2339" s="91">
        <v>0</v>
      </c>
      <c r="M2339" s="91">
        <v>0</v>
      </c>
      <c r="N2339" s="90"/>
      <c r="O2339" s="91">
        <v>0</v>
      </c>
      <c r="P2339" s="91">
        <v>0</v>
      </c>
      <c r="Q2339" s="90"/>
      <c r="R2339" s="91">
        <v>0</v>
      </c>
      <c r="S2339" s="91">
        <v>81</v>
      </c>
      <c r="T2339" s="90">
        <v>0</v>
      </c>
      <c r="U2339" s="91">
        <v>2</v>
      </c>
      <c r="V2339" s="91">
        <v>81</v>
      </c>
    </row>
    <row r="2340" spans="1:22">
      <c r="A2340" s="92" t="s">
        <v>916</v>
      </c>
      <c r="B2340" s="16" t="str">
        <f>VLOOKUP(A2340,'Planning Periods'!$E$2:$N$540,10,FALSE)</f>
        <v>10/15/2021 - 10/15/2029</v>
      </c>
      <c r="C2340" s="91">
        <v>2016</v>
      </c>
      <c r="D2340" s="91" t="str">
        <f t="shared" si="34"/>
        <v>Westminster 2016</v>
      </c>
      <c r="E2340" s="91">
        <v>1</v>
      </c>
      <c r="F2340" s="363">
        <v>0</v>
      </c>
      <c r="G2340" s="91">
        <v>0</v>
      </c>
      <c r="H2340" s="91">
        <v>0</v>
      </c>
      <c r="I2340" s="90"/>
      <c r="J2340" s="91">
        <v>1</v>
      </c>
      <c r="K2340" s="363">
        <v>0</v>
      </c>
      <c r="L2340" s="91">
        <v>0</v>
      </c>
      <c r="M2340" s="91">
        <v>0</v>
      </c>
      <c r="N2340" s="90"/>
      <c r="O2340" s="91">
        <v>0</v>
      </c>
      <c r="P2340" s="91">
        <v>0</v>
      </c>
      <c r="Q2340" s="90"/>
      <c r="R2340" s="91">
        <v>0</v>
      </c>
      <c r="S2340" s="91">
        <v>9</v>
      </c>
      <c r="T2340" s="90">
        <v>0</v>
      </c>
      <c r="U2340" s="91">
        <v>2</v>
      </c>
      <c r="V2340" s="91">
        <v>9</v>
      </c>
    </row>
    <row r="2341" spans="1:22">
      <c r="A2341" s="92" t="s">
        <v>916</v>
      </c>
      <c r="B2341" s="16" t="str">
        <f>VLOOKUP(A2341,'Planning Periods'!$E$2:$N$540,10,FALSE)</f>
        <v>10/15/2021 - 10/15/2029</v>
      </c>
      <c r="C2341" s="91">
        <v>2017</v>
      </c>
      <c r="D2341" s="91" t="str">
        <f t="shared" si="34"/>
        <v>Westminster 2017</v>
      </c>
      <c r="E2341" s="91">
        <v>1</v>
      </c>
      <c r="F2341" s="363">
        <v>0</v>
      </c>
      <c r="G2341" s="91">
        <v>0</v>
      </c>
      <c r="H2341" s="91">
        <v>0</v>
      </c>
      <c r="I2341" s="90"/>
      <c r="J2341" s="91">
        <v>1</v>
      </c>
      <c r="K2341" s="363">
        <v>0</v>
      </c>
      <c r="L2341" s="91">
        <v>0</v>
      </c>
      <c r="M2341" s="91">
        <v>0</v>
      </c>
      <c r="N2341" s="90"/>
      <c r="O2341" s="91">
        <v>0</v>
      </c>
      <c r="P2341" s="91">
        <v>0</v>
      </c>
      <c r="Q2341" s="90"/>
      <c r="R2341" s="91">
        <v>0</v>
      </c>
      <c r="S2341" s="91">
        <v>80</v>
      </c>
      <c r="T2341" s="90">
        <v>0</v>
      </c>
      <c r="U2341" s="91">
        <v>2</v>
      </c>
      <c r="V2341" s="91">
        <v>80</v>
      </c>
    </row>
    <row r="2342" spans="1:22">
      <c r="A2342" s="92" t="s">
        <v>918</v>
      </c>
      <c r="B2342" s="16"/>
      <c r="C2342" s="91">
        <v>2013</v>
      </c>
      <c r="D2342" s="91" t="str">
        <f t="shared" si="34"/>
        <v>Westmorland 2013</v>
      </c>
      <c r="E2342" s="91">
        <v>57</v>
      </c>
      <c r="F2342" s="363">
        <v>0</v>
      </c>
      <c r="G2342" s="91">
        <v>0</v>
      </c>
      <c r="H2342" s="91">
        <v>0</v>
      </c>
      <c r="I2342" s="90"/>
      <c r="J2342" s="91">
        <v>35</v>
      </c>
      <c r="K2342" s="363">
        <v>0</v>
      </c>
      <c r="L2342" s="91">
        <v>0</v>
      </c>
      <c r="M2342" s="91">
        <v>0</v>
      </c>
      <c r="N2342" s="90"/>
      <c r="O2342" s="91">
        <v>36</v>
      </c>
      <c r="P2342" s="91">
        <v>0</v>
      </c>
      <c r="Q2342" s="90"/>
      <c r="R2342" s="91">
        <v>105</v>
      </c>
      <c r="S2342" s="91">
        <v>0</v>
      </c>
      <c r="T2342" s="90">
        <v>0</v>
      </c>
      <c r="U2342" s="91">
        <v>233</v>
      </c>
      <c r="V2342" s="91">
        <v>0</v>
      </c>
    </row>
    <row r="2343" spans="1:22">
      <c r="A2343" s="92" t="s">
        <v>918</v>
      </c>
      <c r="B2343" s="16" t="str">
        <f>VLOOKUP(A2343,'Planning Periods'!$E$2:$N$540,10,FALSE)</f>
        <v>10/15/2021 - 10/15/2029</v>
      </c>
      <c r="C2343" s="91">
        <v>2014</v>
      </c>
      <c r="D2343" s="91" t="str">
        <f t="shared" si="34"/>
        <v>Westmorland 2014</v>
      </c>
      <c r="E2343" s="91">
        <v>57</v>
      </c>
      <c r="F2343" s="363">
        <v>0</v>
      </c>
      <c r="G2343" s="91">
        <v>0</v>
      </c>
      <c r="H2343" s="91">
        <v>0</v>
      </c>
      <c r="I2343" s="90"/>
      <c r="J2343" s="91">
        <v>35</v>
      </c>
      <c r="K2343" s="363">
        <v>0</v>
      </c>
      <c r="L2343" s="91">
        <v>0</v>
      </c>
      <c r="M2343" s="91">
        <v>0</v>
      </c>
      <c r="N2343" s="90"/>
      <c r="O2343" s="91">
        <v>36</v>
      </c>
      <c r="P2343" s="91">
        <v>0</v>
      </c>
      <c r="Q2343" s="90"/>
      <c r="R2343" s="91">
        <v>105</v>
      </c>
      <c r="S2343" s="91">
        <v>0</v>
      </c>
      <c r="T2343" s="90">
        <v>0</v>
      </c>
      <c r="U2343" s="91">
        <v>233</v>
      </c>
      <c r="V2343" s="91">
        <v>0</v>
      </c>
    </row>
    <row r="2344" spans="1:22">
      <c r="A2344" s="92" t="s">
        <v>918</v>
      </c>
      <c r="B2344" s="16" t="str">
        <f>VLOOKUP(A2344,'Planning Periods'!$E$2:$N$540,10,FALSE)</f>
        <v>10/15/2021 - 10/15/2029</v>
      </c>
      <c r="C2344" s="91">
        <v>2015</v>
      </c>
      <c r="D2344" s="91" t="str">
        <f t="shared" si="34"/>
        <v>Westmorland 2015</v>
      </c>
      <c r="E2344" s="91">
        <v>57</v>
      </c>
      <c r="F2344" s="363">
        <v>0</v>
      </c>
      <c r="G2344" s="91">
        <v>0</v>
      </c>
      <c r="H2344" s="91">
        <v>0</v>
      </c>
      <c r="I2344" s="90"/>
      <c r="J2344" s="91">
        <v>35</v>
      </c>
      <c r="K2344" s="363">
        <v>0</v>
      </c>
      <c r="L2344" s="91">
        <v>0</v>
      </c>
      <c r="M2344" s="91">
        <v>0</v>
      </c>
      <c r="N2344" s="90"/>
      <c r="O2344" s="91">
        <v>36</v>
      </c>
      <c r="P2344" s="91">
        <v>0</v>
      </c>
      <c r="Q2344" s="90"/>
      <c r="R2344" s="91">
        <v>105</v>
      </c>
      <c r="S2344" s="91">
        <v>0</v>
      </c>
      <c r="T2344" s="90">
        <v>0</v>
      </c>
      <c r="U2344" s="91">
        <v>233</v>
      </c>
      <c r="V2344" s="91">
        <v>0</v>
      </c>
    </row>
    <row r="2345" spans="1:22">
      <c r="A2345" s="92" t="s">
        <v>918</v>
      </c>
      <c r="B2345" s="16" t="str">
        <f>VLOOKUP(A2345,'Planning Periods'!$E$2:$N$540,10,FALSE)</f>
        <v>10/15/2021 - 10/15/2029</v>
      </c>
      <c r="C2345" s="91">
        <v>2016</v>
      </c>
      <c r="D2345" s="91" t="str">
        <f t="shared" si="34"/>
        <v>Westmorland 2016</v>
      </c>
      <c r="E2345" s="91">
        <v>57</v>
      </c>
      <c r="F2345" s="363">
        <v>0</v>
      </c>
      <c r="G2345" s="91">
        <v>0</v>
      </c>
      <c r="H2345" s="91">
        <v>0</v>
      </c>
      <c r="I2345" s="90"/>
      <c r="J2345" s="91">
        <v>35</v>
      </c>
      <c r="K2345" s="363">
        <v>0</v>
      </c>
      <c r="L2345" s="91">
        <v>0</v>
      </c>
      <c r="M2345" s="91">
        <v>0</v>
      </c>
      <c r="N2345" s="90"/>
      <c r="O2345" s="91">
        <v>36</v>
      </c>
      <c r="P2345" s="91">
        <v>0</v>
      </c>
      <c r="Q2345" s="90"/>
      <c r="R2345" s="91">
        <v>105</v>
      </c>
      <c r="S2345" s="91">
        <v>0</v>
      </c>
      <c r="T2345" s="90">
        <v>0</v>
      </c>
      <c r="U2345" s="91">
        <v>233</v>
      </c>
      <c r="V2345" s="91">
        <v>0</v>
      </c>
    </row>
    <row r="2346" spans="1:22">
      <c r="A2346" s="92" t="s">
        <v>918</v>
      </c>
      <c r="B2346" s="16" t="str">
        <f>VLOOKUP(A2346,'Planning Periods'!$E$2:$N$540,10,FALSE)</f>
        <v>10/15/2021 - 10/15/2029</v>
      </c>
      <c r="C2346" s="91">
        <v>2017</v>
      </c>
      <c r="D2346" s="91" t="str">
        <f t="shared" si="34"/>
        <v>Westmorland 2017</v>
      </c>
      <c r="E2346" s="91">
        <v>57</v>
      </c>
      <c r="F2346" s="363">
        <v>0</v>
      </c>
      <c r="G2346" s="91">
        <v>0</v>
      </c>
      <c r="H2346" s="91">
        <v>0</v>
      </c>
      <c r="I2346" s="90"/>
      <c r="J2346" s="91">
        <v>35</v>
      </c>
      <c r="K2346" s="363">
        <v>0</v>
      </c>
      <c r="L2346" s="91">
        <v>0</v>
      </c>
      <c r="M2346" s="91">
        <v>0</v>
      </c>
      <c r="N2346" s="90"/>
      <c r="O2346" s="91">
        <v>36</v>
      </c>
      <c r="P2346" s="91">
        <v>0</v>
      </c>
      <c r="Q2346" s="90"/>
      <c r="R2346" s="91">
        <v>105</v>
      </c>
      <c r="S2346" s="91">
        <v>0</v>
      </c>
      <c r="T2346" s="90">
        <v>0</v>
      </c>
      <c r="U2346" s="91">
        <v>233</v>
      </c>
      <c r="V2346" s="91">
        <v>0</v>
      </c>
    </row>
    <row r="2347" spans="1:22">
      <c r="A2347" s="92" t="s">
        <v>1001</v>
      </c>
      <c r="B2347" s="16" t="str">
        <f>VLOOKUP(A2347,'Planning Periods'!$E$2:$N$540,10,FALSE)</f>
        <v>05/15/2021 - 05/15/2029</v>
      </c>
      <c r="C2347" s="91">
        <v>2013</v>
      </c>
      <c r="D2347" s="91" t="str">
        <f t="shared" si="34"/>
        <v>Wheatland 2013</v>
      </c>
      <c r="E2347" s="91" t="s">
        <v>1307</v>
      </c>
      <c r="F2347" s="363" t="s">
        <v>1307</v>
      </c>
      <c r="G2347" s="91" t="s">
        <v>1307</v>
      </c>
      <c r="H2347" s="91" t="s">
        <v>1307</v>
      </c>
      <c r="I2347" s="90"/>
      <c r="J2347" s="91" t="s">
        <v>1307</v>
      </c>
      <c r="K2347" s="363" t="s">
        <v>1307</v>
      </c>
      <c r="L2347" s="91" t="s">
        <v>1307</v>
      </c>
      <c r="M2347" s="91" t="s">
        <v>1307</v>
      </c>
      <c r="N2347" s="90"/>
      <c r="O2347" s="91" t="s">
        <v>1307</v>
      </c>
      <c r="P2347" s="91" t="s">
        <v>1307</v>
      </c>
      <c r="Q2347" s="90"/>
      <c r="R2347" s="91" t="s">
        <v>1307</v>
      </c>
      <c r="S2347" s="91" t="s">
        <v>1307</v>
      </c>
      <c r="T2347" s="90" t="s">
        <v>1307</v>
      </c>
      <c r="U2347" s="91" t="s">
        <v>1307</v>
      </c>
      <c r="V2347" s="91" t="s">
        <v>1307</v>
      </c>
    </row>
    <row r="2348" spans="1:22">
      <c r="A2348" s="92" t="s">
        <v>1001</v>
      </c>
      <c r="B2348" s="16" t="str">
        <f>VLOOKUP(A2348,'Planning Periods'!$E$2:$N$540,10,FALSE)</f>
        <v>05/15/2021 - 05/15/2029</v>
      </c>
      <c r="C2348" s="91">
        <v>2014</v>
      </c>
      <c r="D2348" s="91" t="str">
        <f t="shared" si="34"/>
        <v>Wheatland 2014</v>
      </c>
      <c r="E2348" s="91" t="s">
        <v>1307</v>
      </c>
      <c r="F2348" s="363" t="s">
        <v>1307</v>
      </c>
      <c r="G2348" s="91" t="s">
        <v>1307</v>
      </c>
      <c r="H2348" s="91" t="s">
        <v>1307</v>
      </c>
      <c r="I2348" s="90"/>
      <c r="J2348" s="91" t="s">
        <v>1307</v>
      </c>
      <c r="K2348" s="363" t="s">
        <v>1307</v>
      </c>
      <c r="L2348" s="91" t="s">
        <v>1307</v>
      </c>
      <c r="M2348" s="91" t="s">
        <v>1307</v>
      </c>
      <c r="N2348" s="90"/>
      <c r="O2348" s="91" t="s">
        <v>1307</v>
      </c>
      <c r="P2348" s="91" t="s">
        <v>1307</v>
      </c>
      <c r="Q2348" s="90"/>
      <c r="R2348" s="91" t="s">
        <v>1307</v>
      </c>
      <c r="S2348" s="91" t="s">
        <v>1307</v>
      </c>
      <c r="T2348" s="90" t="s">
        <v>1307</v>
      </c>
      <c r="U2348" s="91" t="s">
        <v>1307</v>
      </c>
      <c r="V2348" s="91" t="s">
        <v>1307</v>
      </c>
    </row>
    <row r="2349" spans="1:22">
      <c r="A2349" s="92" t="s">
        <v>1001</v>
      </c>
      <c r="B2349" s="16" t="str">
        <f>VLOOKUP(A2349,'Planning Periods'!$E$2:$N$540,10,FALSE)</f>
        <v>05/15/2021 - 05/15/2029</v>
      </c>
      <c r="C2349" s="91">
        <v>2015</v>
      </c>
      <c r="D2349" s="91" t="str">
        <f t="shared" si="34"/>
        <v>Wheatland 2015</v>
      </c>
      <c r="E2349" s="91" t="s">
        <v>1307</v>
      </c>
      <c r="F2349" s="363" t="s">
        <v>1307</v>
      </c>
      <c r="G2349" s="91" t="s">
        <v>1307</v>
      </c>
      <c r="H2349" s="91" t="s">
        <v>1307</v>
      </c>
      <c r="I2349" s="90"/>
      <c r="J2349" s="91" t="s">
        <v>1307</v>
      </c>
      <c r="K2349" s="363" t="s">
        <v>1307</v>
      </c>
      <c r="L2349" s="91" t="s">
        <v>1307</v>
      </c>
      <c r="M2349" s="91" t="s">
        <v>1307</v>
      </c>
      <c r="N2349" s="90"/>
      <c r="O2349" s="91" t="s">
        <v>1307</v>
      </c>
      <c r="P2349" s="91" t="s">
        <v>1307</v>
      </c>
      <c r="Q2349" s="90"/>
      <c r="R2349" s="91" t="s">
        <v>1307</v>
      </c>
      <c r="S2349" s="91" t="s">
        <v>1307</v>
      </c>
      <c r="T2349" s="90" t="s">
        <v>1307</v>
      </c>
      <c r="U2349" s="91" t="s">
        <v>1307</v>
      </c>
      <c r="V2349" s="91" t="s">
        <v>1307</v>
      </c>
    </row>
    <row r="2350" spans="1:22">
      <c r="A2350" s="92" t="s">
        <v>1001</v>
      </c>
      <c r="B2350" s="16" t="str">
        <f>VLOOKUP(A2350,'Planning Periods'!$E$2:$N$540,10,FALSE)</f>
        <v>05/15/2021 - 05/15/2029</v>
      </c>
      <c r="C2350" s="91">
        <v>2016</v>
      </c>
      <c r="D2350" s="91" t="str">
        <f t="shared" si="34"/>
        <v>Wheatland 2016</v>
      </c>
      <c r="E2350" s="91" t="s">
        <v>1307</v>
      </c>
      <c r="F2350" s="363" t="s">
        <v>1307</v>
      </c>
      <c r="G2350" s="91" t="s">
        <v>1307</v>
      </c>
      <c r="H2350" s="91" t="s">
        <v>1307</v>
      </c>
      <c r="I2350" s="90"/>
      <c r="J2350" s="91" t="s">
        <v>1307</v>
      </c>
      <c r="K2350" s="363" t="s">
        <v>1307</v>
      </c>
      <c r="L2350" s="91" t="s">
        <v>1307</v>
      </c>
      <c r="M2350" s="91" t="s">
        <v>1307</v>
      </c>
      <c r="N2350" s="90"/>
      <c r="O2350" s="91" t="s">
        <v>1307</v>
      </c>
      <c r="P2350" s="91" t="s">
        <v>1307</v>
      </c>
      <c r="Q2350" s="90"/>
      <c r="R2350" s="91" t="s">
        <v>1307</v>
      </c>
      <c r="S2350" s="91" t="s">
        <v>1307</v>
      </c>
      <c r="T2350" s="90" t="s">
        <v>1307</v>
      </c>
      <c r="U2350" s="91" t="s">
        <v>1307</v>
      </c>
      <c r="V2350" s="91" t="s">
        <v>1307</v>
      </c>
    </row>
    <row r="2351" spans="1:22">
      <c r="A2351" s="92" t="s">
        <v>1001</v>
      </c>
      <c r="B2351" s="16" t="str">
        <f>VLOOKUP(A2351,'Planning Periods'!$E$2:$N$540,10,FALSE)</f>
        <v>05/15/2021 - 05/15/2029</v>
      </c>
      <c r="C2351" s="91">
        <v>2017</v>
      </c>
      <c r="D2351" s="91" t="str">
        <f t="shared" si="34"/>
        <v>Wheatland 2017</v>
      </c>
      <c r="E2351" s="91">
        <v>110</v>
      </c>
      <c r="F2351" s="363">
        <v>0</v>
      </c>
      <c r="G2351" s="91">
        <v>0</v>
      </c>
      <c r="H2351" s="91">
        <v>0</v>
      </c>
      <c r="I2351" s="90"/>
      <c r="J2351" s="91">
        <v>76</v>
      </c>
      <c r="K2351" s="363">
        <v>0</v>
      </c>
      <c r="L2351" s="91">
        <v>0</v>
      </c>
      <c r="M2351" s="91">
        <v>0</v>
      </c>
      <c r="N2351" s="90"/>
      <c r="O2351" s="91">
        <v>90</v>
      </c>
      <c r="P2351" s="91">
        <v>0</v>
      </c>
      <c r="Q2351" s="90"/>
      <c r="R2351" s="91">
        <v>208</v>
      </c>
      <c r="S2351" s="91">
        <v>0</v>
      </c>
      <c r="T2351" s="90">
        <v>0</v>
      </c>
      <c r="U2351" s="91">
        <v>484</v>
      </c>
      <c r="V2351" s="91">
        <v>0</v>
      </c>
    </row>
    <row r="2352" spans="1:22">
      <c r="A2352" s="92" t="s">
        <v>913</v>
      </c>
      <c r="B2352" s="16"/>
      <c r="C2352" s="91">
        <v>2013</v>
      </c>
      <c r="D2352" s="91" t="str">
        <f t="shared" si="34"/>
        <v>Whittier 2013</v>
      </c>
      <c r="E2352" s="91" t="s">
        <v>1307</v>
      </c>
      <c r="F2352" s="363" t="s">
        <v>1307</v>
      </c>
      <c r="G2352" s="91" t="s">
        <v>1307</v>
      </c>
      <c r="H2352" s="91" t="s">
        <v>1307</v>
      </c>
      <c r="I2352" s="90"/>
      <c r="J2352" s="91" t="s">
        <v>1307</v>
      </c>
      <c r="K2352" s="363" t="s">
        <v>1307</v>
      </c>
      <c r="L2352" s="91" t="s">
        <v>1307</v>
      </c>
      <c r="M2352" s="91" t="s">
        <v>1307</v>
      </c>
      <c r="N2352" s="90"/>
      <c r="O2352" s="91" t="s">
        <v>1307</v>
      </c>
      <c r="P2352" s="91" t="s">
        <v>1307</v>
      </c>
      <c r="Q2352" s="90"/>
      <c r="R2352" s="91" t="s">
        <v>1307</v>
      </c>
      <c r="S2352" s="91" t="s">
        <v>1307</v>
      </c>
      <c r="T2352" s="90" t="s">
        <v>1307</v>
      </c>
      <c r="U2352" s="91" t="s">
        <v>1307</v>
      </c>
      <c r="V2352" s="91" t="s">
        <v>1307</v>
      </c>
    </row>
    <row r="2353" spans="1:22">
      <c r="A2353" s="92" t="s">
        <v>913</v>
      </c>
      <c r="B2353" s="16" t="str">
        <f>VLOOKUP(A2353,'Planning Periods'!$E$2:$N$540,10,FALSE)</f>
        <v>10/15/2021 - 10/15/2029</v>
      </c>
      <c r="C2353" s="91">
        <v>2014</v>
      </c>
      <c r="D2353" s="91" t="str">
        <f t="shared" si="34"/>
        <v>Whittier 2014</v>
      </c>
      <c r="E2353" s="91">
        <v>228</v>
      </c>
      <c r="F2353" s="363">
        <v>0</v>
      </c>
      <c r="G2353" s="91">
        <v>0</v>
      </c>
      <c r="H2353" s="91">
        <v>0</v>
      </c>
      <c r="I2353" s="90"/>
      <c r="J2353" s="91">
        <v>135</v>
      </c>
      <c r="K2353" s="363">
        <v>0</v>
      </c>
      <c r="L2353" s="91">
        <v>0</v>
      </c>
      <c r="M2353" s="91">
        <v>0</v>
      </c>
      <c r="N2353" s="90"/>
      <c r="O2353" s="91">
        <v>146</v>
      </c>
      <c r="P2353" s="91">
        <v>71</v>
      </c>
      <c r="Q2353" s="90"/>
      <c r="R2353" s="91">
        <v>369</v>
      </c>
      <c r="S2353" s="91">
        <v>0</v>
      </c>
      <c r="T2353" s="90">
        <v>0</v>
      </c>
      <c r="U2353" s="91">
        <v>878</v>
      </c>
      <c r="V2353" s="91">
        <v>71</v>
      </c>
    </row>
    <row r="2354" spans="1:22">
      <c r="A2354" s="92" t="s">
        <v>913</v>
      </c>
      <c r="B2354" s="16" t="str">
        <f>VLOOKUP(A2354,'Planning Periods'!$E$2:$N$540,10,FALSE)</f>
        <v>10/15/2021 - 10/15/2029</v>
      </c>
      <c r="C2354" s="91">
        <v>2015</v>
      </c>
      <c r="D2354" s="91" t="str">
        <f t="shared" si="34"/>
        <v>Whittier 2015</v>
      </c>
      <c r="E2354" s="91">
        <v>228</v>
      </c>
      <c r="F2354" s="363">
        <v>0</v>
      </c>
      <c r="G2354" s="91">
        <v>0</v>
      </c>
      <c r="H2354" s="91">
        <v>0</v>
      </c>
      <c r="I2354" s="90"/>
      <c r="J2354" s="91">
        <v>135</v>
      </c>
      <c r="K2354" s="363">
        <v>0</v>
      </c>
      <c r="L2354" s="91">
        <v>0</v>
      </c>
      <c r="M2354" s="91">
        <v>0</v>
      </c>
      <c r="N2354" s="90"/>
      <c r="O2354" s="91">
        <v>146</v>
      </c>
      <c r="P2354" s="91">
        <v>78</v>
      </c>
      <c r="Q2354" s="90"/>
      <c r="R2354" s="91">
        <v>369</v>
      </c>
      <c r="S2354" s="91">
        <v>0</v>
      </c>
      <c r="T2354" s="90">
        <v>0</v>
      </c>
      <c r="U2354" s="91">
        <v>878</v>
      </c>
      <c r="V2354" s="91">
        <v>78</v>
      </c>
    </row>
    <row r="2355" spans="1:22">
      <c r="A2355" s="92" t="s">
        <v>913</v>
      </c>
      <c r="B2355" s="16" t="str">
        <f>VLOOKUP(A2355,'Planning Periods'!$E$2:$N$540,10,FALSE)</f>
        <v>10/15/2021 - 10/15/2029</v>
      </c>
      <c r="C2355" s="91">
        <v>2016</v>
      </c>
      <c r="D2355" s="91" t="str">
        <f t="shared" si="34"/>
        <v>Whittier 2016</v>
      </c>
      <c r="E2355" s="91">
        <v>228</v>
      </c>
      <c r="F2355" s="363">
        <v>0</v>
      </c>
      <c r="G2355" s="91">
        <v>0</v>
      </c>
      <c r="H2355" s="91">
        <v>0</v>
      </c>
      <c r="I2355" s="90"/>
      <c r="J2355" s="91">
        <v>135</v>
      </c>
      <c r="K2355" s="363">
        <v>0</v>
      </c>
      <c r="L2355" s="91">
        <v>0</v>
      </c>
      <c r="M2355" s="91">
        <v>0</v>
      </c>
      <c r="N2355" s="90"/>
      <c r="O2355" s="91">
        <v>146</v>
      </c>
      <c r="P2355" s="91">
        <v>13</v>
      </c>
      <c r="Q2355" s="90"/>
      <c r="R2355" s="91">
        <v>369</v>
      </c>
      <c r="S2355" s="91">
        <v>38</v>
      </c>
      <c r="T2355" s="90">
        <v>0</v>
      </c>
      <c r="U2355" s="91">
        <v>878</v>
      </c>
      <c r="V2355" s="91">
        <v>51</v>
      </c>
    </row>
    <row r="2356" spans="1:22">
      <c r="A2356" s="92" t="s">
        <v>913</v>
      </c>
      <c r="B2356" s="16" t="str">
        <f>VLOOKUP(A2356,'Planning Periods'!$E$2:$N$540,10,FALSE)</f>
        <v>10/15/2021 - 10/15/2029</v>
      </c>
      <c r="C2356" s="91">
        <v>2017</v>
      </c>
      <c r="D2356" s="91" t="str">
        <f t="shared" si="34"/>
        <v>Whittier 2017</v>
      </c>
      <c r="E2356" s="91">
        <v>228</v>
      </c>
      <c r="F2356" s="363">
        <v>0</v>
      </c>
      <c r="G2356" s="91">
        <v>0</v>
      </c>
      <c r="H2356" s="91">
        <v>0</v>
      </c>
      <c r="I2356" s="90"/>
      <c r="J2356" s="91">
        <v>135</v>
      </c>
      <c r="K2356" s="363">
        <v>0</v>
      </c>
      <c r="L2356" s="91">
        <v>0</v>
      </c>
      <c r="M2356" s="91">
        <v>0</v>
      </c>
      <c r="N2356" s="90"/>
      <c r="O2356" s="91">
        <v>146</v>
      </c>
      <c r="P2356" s="91">
        <v>52</v>
      </c>
      <c r="Q2356" s="90"/>
      <c r="R2356" s="91">
        <v>369</v>
      </c>
      <c r="S2356" s="91">
        <v>3</v>
      </c>
      <c r="T2356" s="90">
        <v>0</v>
      </c>
      <c r="U2356" s="91">
        <v>878</v>
      </c>
      <c r="V2356" s="91">
        <v>55</v>
      </c>
    </row>
    <row r="2357" spans="1:22">
      <c r="A2357" s="92" t="s">
        <v>905</v>
      </c>
      <c r="B2357" s="16"/>
      <c r="C2357" s="91">
        <v>2013</v>
      </c>
      <c r="D2357" s="91" t="str">
        <f t="shared" si="34"/>
        <v>Wildomar 2013</v>
      </c>
      <c r="E2357" s="91" t="s">
        <v>1307</v>
      </c>
      <c r="F2357" s="363" t="s">
        <v>1307</v>
      </c>
      <c r="G2357" s="91" t="s">
        <v>1307</v>
      </c>
      <c r="H2357" s="91" t="s">
        <v>1307</v>
      </c>
      <c r="I2357" s="90"/>
      <c r="J2357" s="91" t="s">
        <v>1307</v>
      </c>
      <c r="K2357" s="363" t="s">
        <v>1307</v>
      </c>
      <c r="L2357" s="91" t="s">
        <v>1307</v>
      </c>
      <c r="M2357" s="91" t="s">
        <v>1307</v>
      </c>
      <c r="N2357" s="90"/>
      <c r="O2357" s="91" t="s">
        <v>1307</v>
      </c>
      <c r="P2357" s="91" t="s">
        <v>1307</v>
      </c>
      <c r="Q2357" s="90"/>
      <c r="R2357" s="91" t="s">
        <v>1307</v>
      </c>
      <c r="S2357" s="91" t="s">
        <v>1307</v>
      </c>
      <c r="T2357" s="90" t="s">
        <v>1307</v>
      </c>
      <c r="U2357" s="91" t="s">
        <v>1307</v>
      </c>
      <c r="V2357" s="91" t="s">
        <v>1307</v>
      </c>
    </row>
    <row r="2358" spans="1:22">
      <c r="A2358" s="92" t="s">
        <v>905</v>
      </c>
      <c r="B2358" s="16" t="str">
        <f>VLOOKUP(A2358,'Planning Periods'!$E$2:$N$540,10,FALSE)</f>
        <v>10/15/2021 - 10/15/2029</v>
      </c>
      <c r="C2358" s="91">
        <v>2014</v>
      </c>
      <c r="D2358" s="91" t="str">
        <f t="shared" si="34"/>
        <v>Wildomar 2014</v>
      </c>
      <c r="E2358" s="91">
        <v>621</v>
      </c>
      <c r="F2358" s="363">
        <v>0</v>
      </c>
      <c r="G2358" s="91">
        <v>0</v>
      </c>
      <c r="H2358" s="91">
        <v>0</v>
      </c>
      <c r="I2358" s="90"/>
      <c r="J2358" s="91">
        <v>415</v>
      </c>
      <c r="K2358" s="363">
        <v>0</v>
      </c>
      <c r="L2358" s="91">
        <v>0</v>
      </c>
      <c r="M2358" s="91">
        <v>0</v>
      </c>
      <c r="N2358" s="90"/>
      <c r="O2358" s="91">
        <v>461</v>
      </c>
      <c r="P2358" s="91">
        <v>4</v>
      </c>
      <c r="Q2358" s="90"/>
      <c r="R2358" s="91">
        <v>1038</v>
      </c>
      <c r="S2358" s="91">
        <v>307</v>
      </c>
      <c r="T2358" s="90">
        <v>0</v>
      </c>
      <c r="U2358" s="91">
        <v>2535</v>
      </c>
      <c r="V2358" s="91">
        <v>311</v>
      </c>
    </row>
    <row r="2359" spans="1:22">
      <c r="A2359" s="92" t="s">
        <v>905</v>
      </c>
      <c r="B2359" s="16" t="str">
        <f>VLOOKUP(A2359,'Planning Periods'!$E$2:$N$540,10,FALSE)</f>
        <v>10/15/2021 - 10/15/2029</v>
      </c>
      <c r="C2359" s="91">
        <v>2015</v>
      </c>
      <c r="D2359" s="91" t="str">
        <f t="shared" si="34"/>
        <v>Wildomar 2015</v>
      </c>
      <c r="E2359" s="91">
        <v>621</v>
      </c>
      <c r="F2359" s="363">
        <v>0</v>
      </c>
      <c r="G2359" s="91">
        <v>0</v>
      </c>
      <c r="H2359" s="91">
        <v>0</v>
      </c>
      <c r="I2359" s="90"/>
      <c r="J2359" s="91">
        <v>415</v>
      </c>
      <c r="K2359" s="363">
        <v>0</v>
      </c>
      <c r="L2359" s="91">
        <v>0</v>
      </c>
      <c r="M2359" s="91">
        <v>0</v>
      </c>
      <c r="N2359" s="90"/>
      <c r="O2359" s="91">
        <v>461</v>
      </c>
      <c r="P2359" s="91">
        <v>2</v>
      </c>
      <c r="Q2359" s="90"/>
      <c r="R2359" s="91">
        <v>1038</v>
      </c>
      <c r="S2359" s="91">
        <v>12</v>
      </c>
      <c r="T2359" s="90">
        <v>0</v>
      </c>
      <c r="U2359" s="91">
        <v>2535</v>
      </c>
      <c r="V2359" s="91">
        <v>14</v>
      </c>
    </row>
    <row r="2360" spans="1:22">
      <c r="A2360" s="92" t="s">
        <v>905</v>
      </c>
      <c r="B2360" s="16" t="str">
        <f>VLOOKUP(A2360,'Planning Periods'!$E$2:$N$540,10,FALSE)</f>
        <v>10/15/2021 - 10/15/2029</v>
      </c>
      <c r="C2360" s="91">
        <v>2016</v>
      </c>
      <c r="D2360" s="91" t="str">
        <f t="shared" si="34"/>
        <v>Wildomar 2016</v>
      </c>
      <c r="E2360" s="91">
        <v>621</v>
      </c>
      <c r="F2360" s="363">
        <v>0</v>
      </c>
      <c r="G2360" s="91">
        <v>0</v>
      </c>
      <c r="H2360" s="91">
        <v>0</v>
      </c>
      <c r="I2360" s="90"/>
      <c r="J2360" s="91">
        <v>415</v>
      </c>
      <c r="K2360" s="363">
        <v>0</v>
      </c>
      <c r="L2360" s="91">
        <v>0</v>
      </c>
      <c r="M2360" s="91">
        <v>0</v>
      </c>
      <c r="N2360" s="90"/>
      <c r="O2360" s="91">
        <v>461</v>
      </c>
      <c r="P2360" s="91">
        <v>9</v>
      </c>
      <c r="Q2360" s="90"/>
      <c r="R2360" s="91">
        <v>1038</v>
      </c>
      <c r="S2360" s="91">
        <v>141</v>
      </c>
      <c r="T2360" s="90">
        <v>0</v>
      </c>
      <c r="U2360" s="91">
        <v>2535</v>
      </c>
      <c r="V2360" s="91">
        <v>150</v>
      </c>
    </row>
    <row r="2361" spans="1:22">
      <c r="A2361" s="92" t="s">
        <v>905</v>
      </c>
      <c r="B2361" s="16" t="str">
        <f>VLOOKUP(A2361,'Planning Periods'!$E$2:$N$540,10,FALSE)</f>
        <v>10/15/2021 - 10/15/2029</v>
      </c>
      <c r="C2361" s="91">
        <v>2017</v>
      </c>
      <c r="D2361" s="91" t="str">
        <f t="shared" si="34"/>
        <v>Wildomar 2017</v>
      </c>
      <c r="E2361" s="91">
        <v>621</v>
      </c>
      <c r="F2361" s="363">
        <v>0</v>
      </c>
      <c r="G2361" s="91">
        <v>0</v>
      </c>
      <c r="H2361" s="91">
        <v>0</v>
      </c>
      <c r="I2361" s="90"/>
      <c r="J2361" s="91">
        <v>415</v>
      </c>
      <c r="K2361" s="363">
        <v>0</v>
      </c>
      <c r="L2361" s="91">
        <v>0</v>
      </c>
      <c r="M2361" s="91">
        <v>0</v>
      </c>
      <c r="N2361" s="90"/>
      <c r="O2361" s="91">
        <v>461</v>
      </c>
      <c r="P2361" s="91">
        <v>10</v>
      </c>
      <c r="Q2361" s="90"/>
      <c r="R2361" s="91">
        <v>1038</v>
      </c>
      <c r="S2361" s="91">
        <v>110</v>
      </c>
      <c r="T2361" s="90">
        <v>0</v>
      </c>
      <c r="U2361" s="91">
        <v>2535</v>
      </c>
      <c r="V2361" s="91">
        <v>120</v>
      </c>
    </row>
    <row r="2362" spans="1:22">
      <c r="A2362" t="s">
        <v>908</v>
      </c>
      <c r="B2362" s="16" t="str">
        <f>VLOOKUP(A2362,'Planning Periods'!$E$2:$N$540,10,FALSE)</f>
        <v>01/01/2021 - 12/31/2028</v>
      </c>
      <c r="C2362" s="91">
        <v>2014</v>
      </c>
      <c r="D2362" s="91" t="str">
        <f t="shared" si="34"/>
        <v>Williams 2014</v>
      </c>
      <c r="E2362" s="363" t="s">
        <v>1307</v>
      </c>
      <c r="F2362" s="363" t="s">
        <v>1307</v>
      </c>
      <c r="G2362" s="363" t="s">
        <v>1307</v>
      </c>
      <c r="H2362" s="363" t="s">
        <v>1307</v>
      </c>
      <c r="I2362" s="363">
        <v>0</v>
      </c>
      <c r="J2362" s="363" t="s">
        <v>1307</v>
      </c>
      <c r="K2362" s="363" t="s">
        <v>1307</v>
      </c>
      <c r="L2362" s="363" t="s">
        <v>1307</v>
      </c>
      <c r="M2362" s="363" t="s">
        <v>1307</v>
      </c>
      <c r="N2362" s="363">
        <v>0</v>
      </c>
      <c r="O2362" s="363" t="s">
        <v>1307</v>
      </c>
      <c r="P2362" s="363" t="s">
        <v>1307</v>
      </c>
      <c r="Q2362" s="363"/>
      <c r="R2362" s="363" t="s">
        <v>1307</v>
      </c>
      <c r="S2362" s="363" t="s">
        <v>1307</v>
      </c>
      <c r="T2362" s="363" t="s">
        <v>1307</v>
      </c>
      <c r="U2362" s="363" t="s">
        <v>1307</v>
      </c>
      <c r="V2362" s="363" t="s">
        <v>1307</v>
      </c>
    </row>
    <row r="2363" spans="1:22">
      <c r="A2363" t="s">
        <v>908</v>
      </c>
      <c r="B2363" s="16" t="str">
        <f>VLOOKUP(A2363,'Planning Periods'!$E$2:$N$540,10,FALSE)</f>
        <v>01/01/2021 - 12/31/2028</v>
      </c>
      <c r="C2363" s="91">
        <v>2015</v>
      </c>
      <c r="D2363" s="91" t="str">
        <f t="shared" si="34"/>
        <v>Williams 2015</v>
      </c>
      <c r="E2363" t="s">
        <v>1307</v>
      </c>
      <c r="F2363" t="s">
        <v>1307</v>
      </c>
      <c r="G2363" t="s">
        <v>1307</v>
      </c>
      <c r="H2363" t="s">
        <v>1307</v>
      </c>
      <c r="J2363" t="s">
        <v>1307</v>
      </c>
      <c r="K2363" t="s">
        <v>1307</v>
      </c>
      <c r="L2363" t="s">
        <v>1307</v>
      </c>
      <c r="M2363" t="s">
        <v>1307</v>
      </c>
      <c r="O2363" t="s">
        <v>1307</v>
      </c>
      <c r="P2363" t="s">
        <v>1307</v>
      </c>
      <c r="R2363" t="s">
        <v>1307</v>
      </c>
      <c r="S2363" t="s">
        <v>1307</v>
      </c>
      <c r="T2363" t="s">
        <v>1307</v>
      </c>
      <c r="U2363" t="s">
        <v>1307</v>
      </c>
      <c r="V2363" t="s">
        <v>1307</v>
      </c>
    </row>
    <row r="2364" spans="1:22">
      <c r="A2364" t="s">
        <v>908</v>
      </c>
      <c r="B2364" s="16" t="str">
        <f>VLOOKUP(A2364,'Planning Periods'!$E$2:$N$540,10,FALSE)</f>
        <v>01/01/2021 - 12/31/2028</v>
      </c>
      <c r="C2364" s="91">
        <v>2016</v>
      </c>
      <c r="D2364" s="91" t="str">
        <f t="shared" si="34"/>
        <v>Williams 2016</v>
      </c>
      <c r="E2364" t="s">
        <v>1307</v>
      </c>
      <c r="F2364" t="s">
        <v>1307</v>
      </c>
      <c r="G2364" t="s">
        <v>1307</v>
      </c>
      <c r="H2364" t="s">
        <v>1307</v>
      </c>
      <c r="J2364" t="s">
        <v>1307</v>
      </c>
      <c r="K2364" t="s">
        <v>1307</v>
      </c>
      <c r="L2364" t="s">
        <v>1307</v>
      </c>
      <c r="M2364" t="s">
        <v>1307</v>
      </c>
      <c r="O2364" t="s">
        <v>1307</v>
      </c>
      <c r="P2364" t="s">
        <v>1307</v>
      </c>
      <c r="R2364" t="s">
        <v>1307</v>
      </c>
      <c r="S2364" t="s">
        <v>1307</v>
      </c>
      <c r="T2364" t="s">
        <v>1307</v>
      </c>
      <c r="U2364" t="s">
        <v>1307</v>
      </c>
      <c r="V2364" t="s">
        <v>1307</v>
      </c>
    </row>
    <row r="2365" spans="1:22">
      <c r="A2365" t="s">
        <v>908</v>
      </c>
      <c r="B2365" s="16" t="str">
        <f>VLOOKUP(A2365,'Planning Periods'!$E$2:$N$540,10,FALSE)</f>
        <v>01/01/2021 - 12/31/2028</v>
      </c>
      <c r="C2365" s="91">
        <v>2017</v>
      </c>
      <c r="D2365" s="91" t="str">
        <f t="shared" si="34"/>
        <v>Williams 2017</v>
      </c>
      <c r="E2365" t="s">
        <v>1307</v>
      </c>
      <c r="F2365" t="s">
        <v>1307</v>
      </c>
      <c r="G2365" t="s">
        <v>1307</v>
      </c>
      <c r="H2365" t="s">
        <v>1307</v>
      </c>
      <c r="J2365" t="s">
        <v>1307</v>
      </c>
      <c r="K2365" t="s">
        <v>1307</v>
      </c>
      <c r="L2365" t="s">
        <v>1307</v>
      </c>
      <c r="M2365" t="s">
        <v>1307</v>
      </c>
      <c r="O2365" t="s">
        <v>1307</v>
      </c>
      <c r="P2365" t="s">
        <v>1307</v>
      </c>
      <c r="R2365" t="s">
        <v>1307</v>
      </c>
      <c r="S2365" t="s">
        <v>1307</v>
      </c>
      <c r="T2365" t="s">
        <v>1307</v>
      </c>
      <c r="U2365" t="s">
        <v>1307</v>
      </c>
      <c r="V2365" t="s">
        <v>1307</v>
      </c>
    </row>
    <row r="2366" spans="1:22">
      <c r="A2366" t="s">
        <v>1017</v>
      </c>
      <c r="B2366" s="16" t="str">
        <f>VLOOKUP(A2366,'Planning Periods'!$E$2:$N$540,10,FALSE)</f>
        <v>08/15/2019 - 08/15/2027</v>
      </c>
      <c r="C2366" s="91">
        <v>2014</v>
      </c>
      <c r="D2366" s="91" t="str">
        <f t="shared" si="34"/>
        <v>Willits 2014</v>
      </c>
      <c r="E2366" s="363" t="s">
        <v>1307</v>
      </c>
      <c r="F2366" s="363" t="s">
        <v>1307</v>
      </c>
      <c r="G2366" s="363" t="s">
        <v>1307</v>
      </c>
      <c r="H2366" s="363" t="s">
        <v>1307</v>
      </c>
      <c r="I2366" s="363">
        <v>0</v>
      </c>
      <c r="J2366" s="363" t="s">
        <v>1307</v>
      </c>
      <c r="K2366" s="363" t="s">
        <v>1307</v>
      </c>
      <c r="L2366" s="363" t="s">
        <v>1307</v>
      </c>
      <c r="M2366" s="363" t="s">
        <v>1307</v>
      </c>
      <c r="N2366" s="363">
        <v>0</v>
      </c>
      <c r="O2366" s="363" t="s">
        <v>1307</v>
      </c>
      <c r="P2366" s="363" t="s">
        <v>1307</v>
      </c>
      <c r="Q2366" s="363"/>
      <c r="R2366" s="363" t="s">
        <v>1307</v>
      </c>
      <c r="S2366" s="363" t="s">
        <v>1307</v>
      </c>
      <c r="T2366" s="363" t="s">
        <v>1307</v>
      </c>
      <c r="U2366" s="363" t="s">
        <v>1307</v>
      </c>
      <c r="V2366" s="363" t="s">
        <v>1307</v>
      </c>
    </row>
    <row r="2367" spans="1:22">
      <c r="A2367" t="s">
        <v>1017</v>
      </c>
      <c r="B2367" s="16" t="str">
        <f>VLOOKUP(A2367,'Planning Periods'!$E$2:$N$540,10,FALSE)</f>
        <v>08/15/2019 - 08/15/2027</v>
      </c>
      <c r="C2367" s="91">
        <v>2015</v>
      </c>
      <c r="D2367" s="91" t="str">
        <f t="shared" si="34"/>
        <v>Willits 2015</v>
      </c>
      <c r="E2367" t="s">
        <v>1307</v>
      </c>
      <c r="F2367" t="s">
        <v>1307</v>
      </c>
      <c r="G2367" t="s">
        <v>1307</v>
      </c>
      <c r="H2367" t="s">
        <v>1307</v>
      </c>
      <c r="J2367" t="s">
        <v>1307</v>
      </c>
      <c r="K2367" t="s">
        <v>1307</v>
      </c>
      <c r="L2367" t="s">
        <v>1307</v>
      </c>
      <c r="M2367" t="s">
        <v>1307</v>
      </c>
      <c r="O2367" t="s">
        <v>1307</v>
      </c>
      <c r="P2367" t="s">
        <v>1307</v>
      </c>
      <c r="R2367" t="s">
        <v>1307</v>
      </c>
      <c r="S2367" t="s">
        <v>1307</v>
      </c>
      <c r="T2367" t="s">
        <v>1307</v>
      </c>
      <c r="U2367" t="s">
        <v>1307</v>
      </c>
      <c r="V2367" t="s">
        <v>1307</v>
      </c>
    </row>
    <row r="2368" spans="1:22">
      <c r="A2368" t="s">
        <v>1017</v>
      </c>
      <c r="B2368" s="16" t="str">
        <f>VLOOKUP(A2368,'Planning Periods'!$E$2:$N$540,10,FALSE)</f>
        <v>08/15/2019 - 08/15/2027</v>
      </c>
      <c r="C2368" s="91">
        <v>2016</v>
      </c>
      <c r="D2368" s="91" t="str">
        <f t="shared" si="34"/>
        <v>Willits 2016</v>
      </c>
      <c r="E2368" t="s">
        <v>1307</v>
      </c>
      <c r="F2368" t="s">
        <v>1307</v>
      </c>
      <c r="G2368" t="s">
        <v>1307</v>
      </c>
      <c r="H2368" t="s">
        <v>1307</v>
      </c>
      <c r="J2368" t="s">
        <v>1307</v>
      </c>
      <c r="K2368" t="s">
        <v>1307</v>
      </c>
      <c r="L2368" t="s">
        <v>1307</v>
      </c>
      <c r="M2368" t="s">
        <v>1307</v>
      </c>
      <c r="O2368" t="s">
        <v>1307</v>
      </c>
      <c r="P2368" t="s">
        <v>1307</v>
      </c>
      <c r="R2368" t="s">
        <v>1307</v>
      </c>
      <c r="S2368" t="s">
        <v>1307</v>
      </c>
      <c r="T2368" t="s">
        <v>1307</v>
      </c>
      <c r="U2368" t="s">
        <v>1307</v>
      </c>
      <c r="V2368" t="s">
        <v>1307</v>
      </c>
    </row>
    <row r="2369" spans="1:22">
      <c r="A2369" t="s">
        <v>1017</v>
      </c>
      <c r="B2369" s="16" t="str">
        <f>VLOOKUP(A2369,'Planning Periods'!$E$2:$N$540,10,FALSE)</f>
        <v>08/15/2019 - 08/15/2027</v>
      </c>
      <c r="C2369" s="91">
        <v>2017</v>
      </c>
      <c r="D2369" s="91" t="str">
        <f t="shared" si="34"/>
        <v>Willits 2017</v>
      </c>
      <c r="E2369" t="s">
        <v>1307</v>
      </c>
      <c r="F2369" t="s">
        <v>1307</v>
      </c>
      <c r="G2369" t="s">
        <v>1307</v>
      </c>
      <c r="H2369" t="s">
        <v>1307</v>
      </c>
      <c r="J2369" t="s">
        <v>1307</v>
      </c>
      <c r="K2369" t="s">
        <v>1307</v>
      </c>
      <c r="L2369" t="s">
        <v>1307</v>
      </c>
      <c r="M2369" t="s">
        <v>1307</v>
      </c>
      <c r="O2369" t="s">
        <v>1307</v>
      </c>
      <c r="P2369" t="s">
        <v>1307</v>
      </c>
      <c r="R2369" t="s">
        <v>1307</v>
      </c>
      <c r="S2369" t="s">
        <v>1307</v>
      </c>
      <c r="T2369" t="s">
        <v>1307</v>
      </c>
      <c r="U2369" t="s">
        <v>1307</v>
      </c>
      <c r="V2369" t="s">
        <v>1307</v>
      </c>
    </row>
    <row r="2370" spans="1:22">
      <c r="A2370" s="92" t="s">
        <v>910</v>
      </c>
      <c r="B2370" s="16" t="str">
        <f>VLOOKUP(A2370,'Planning Periods'!$E$2:$N$540,10,FALSE)</f>
        <v>11/30/2021 - 11/30/2029</v>
      </c>
      <c r="C2370" s="91">
        <v>2014</v>
      </c>
      <c r="D2370" s="91" t="str">
        <f t="shared" si="34"/>
        <v>Willows 2014</v>
      </c>
      <c r="E2370" s="91">
        <v>15</v>
      </c>
      <c r="F2370" s="363">
        <v>0</v>
      </c>
      <c r="G2370" s="91">
        <v>0</v>
      </c>
      <c r="H2370" s="91">
        <v>0</v>
      </c>
      <c r="I2370" s="90"/>
      <c r="J2370" s="91">
        <v>11</v>
      </c>
      <c r="K2370" s="363">
        <v>0</v>
      </c>
      <c r="L2370" s="91">
        <v>0</v>
      </c>
      <c r="M2370" s="91">
        <v>0</v>
      </c>
      <c r="N2370" s="90"/>
      <c r="O2370" s="91">
        <v>11</v>
      </c>
      <c r="P2370" s="91">
        <v>0</v>
      </c>
      <c r="Q2370" s="90"/>
      <c r="R2370" s="91">
        <v>26</v>
      </c>
      <c r="S2370" s="91">
        <v>0</v>
      </c>
      <c r="T2370" s="90">
        <v>0</v>
      </c>
      <c r="U2370" s="91">
        <v>63</v>
      </c>
      <c r="V2370" s="91">
        <v>0</v>
      </c>
    </row>
    <row r="2371" spans="1:22">
      <c r="A2371" s="92" t="s">
        <v>910</v>
      </c>
      <c r="B2371" s="16" t="str">
        <f>VLOOKUP(A2371,'Planning Periods'!$E$2:$N$540,10,FALSE)</f>
        <v>11/30/2021 - 11/30/2029</v>
      </c>
      <c r="C2371" s="91">
        <v>2015</v>
      </c>
      <c r="D2371" s="91" t="str">
        <f t="shared" ref="D2371:D2433" si="35">CONCATENATE(A2371," ",C2371)</f>
        <v>Willows 2015</v>
      </c>
      <c r="E2371" s="91">
        <v>15</v>
      </c>
      <c r="F2371" s="363">
        <v>49</v>
      </c>
      <c r="G2371" s="91">
        <v>49</v>
      </c>
      <c r="H2371" s="91">
        <v>0</v>
      </c>
      <c r="I2371" s="90"/>
      <c r="J2371" s="91">
        <v>11</v>
      </c>
      <c r="K2371" s="363">
        <v>0</v>
      </c>
      <c r="L2371" s="91">
        <v>0</v>
      </c>
      <c r="M2371" s="91">
        <v>0</v>
      </c>
      <c r="N2371" s="90"/>
      <c r="O2371" s="91">
        <v>11</v>
      </c>
      <c r="P2371" s="91">
        <v>0</v>
      </c>
      <c r="Q2371" s="90"/>
      <c r="R2371" s="91">
        <v>26</v>
      </c>
      <c r="S2371" s="91">
        <v>0</v>
      </c>
      <c r="T2371" s="90">
        <v>0</v>
      </c>
      <c r="U2371" s="91">
        <v>63</v>
      </c>
      <c r="V2371" s="91">
        <v>49</v>
      </c>
    </row>
    <row r="2372" spans="1:22">
      <c r="A2372" s="92" t="s">
        <v>910</v>
      </c>
      <c r="B2372" s="16" t="str">
        <f>VLOOKUP(A2372,'Planning Periods'!$E$2:$N$540,10,FALSE)</f>
        <v>11/30/2021 - 11/30/2029</v>
      </c>
      <c r="C2372" s="91">
        <v>2016</v>
      </c>
      <c r="D2372" s="91" t="str">
        <f t="shared" si="35"/>
        <v>Willows 2016</v>
      </c>
      <c r="E2372" s="91">
        <v>15</v>
      </c>
      <c r="F2372" s="363">
        <v>0</v>
      </c>
      <c r="G2372" s="91">
        <v>0</v>
      </c>
      <c r="H2372" s="91">
        <v>0</v>
      </c>
      <c r="I2372" s="90"/>
      <c r="J2372" s="91">
        <v>11</v>
      </c>
      <c r="K2372" s="363">
        <v>2</v>
      </c>
      <c r="L2372" s="91">
        <v>2</v>
      </c>
      <c r="M2372" s="91">
        <v>0</v>
      </c>
      <c r="N2372" s="90"/>
      <c r="O2372" s="91">
        <v>11</v>
      </c>
      <c r="P2372" s="91">
        <v>1</v>
      </c>
      <c r="Q2372" s="90"/>
      <c r="R2372" s="91">
        <v>26</v>
      </c>
      <c r="S2372" s="91">
        <v>0</v>
      </c>
      <c r="T2372" s="90">
        <v>0</v>
      </c>
      <c r="U2372" s="91">
        <v>63</v>
      </c>
      <c r="V2372" s="91">
        <v>3</v>
      </c>
    </row>
    <row r="2373" spans="1:22">
      <c r="A2373" s="92" t="s">
        <v>910</v>
      </c>
      <c r="B2373" s="16" t="str">
        <f>VLOOKUP(A2373,'Planning Periods'!$E$2:$N$540,10,FALSE)</f>
        <v>11/30/2021 - 11/30/2029</v>
      </c>
      <c r="C2373" s="91">
        <v>2017</v>
      </c>
      <c r="D2373" s="91" t="str">
        <f t="shared" si="35"/>
        <v>Willows 2017</v>
      </c>
      <c r="E2373" s="91">
        <v>15</v>
      </c>
      <c r="F2373" s="363">
        <v>0</v>
      </c>
      <c r="G2373" s="91">
        <v>0</v>
      </c>
      <c r="H2373" s="91">
        <v>0</v>
      </c>
      <c r="I2373" s="90"/>
      <c r="J2373" s="91">
        <v>11</v>
      </c>
      <c r="K2373" s="363">
        <v>0</v>
      </c>
      <c r="L2373" s="91">
        <v>0</v>
      </c>
      <c r="M2373" s="91">
        <v>0</v>
      </c>
      <c r="N2373" s="90"/>
      <c r="O2373" s="91">
        <v>11</v>
      </c>
      <c r="P2373" s="91">
        <v>0</v>
      </c>
      <c r="Q2373" s="90"/>
      <c r="R2373" s="91">
        <v>26</v>
      </c>
      <c r="S2373" s="91">
        <v>2</v>
      </c>
      <c r="T2373" s="90">
        <v>0</v>
      </c>
      <c r="U2373" s="91">
        <v>63</v>
      </c>
      <c r="V2373" s="91">
        <v>2</v>
      </c>
    </row>
    <row r="2374" spans="1:22">
      <c r="A2374" s="92" t="s">
        <v>859</v>
      </c>
      <c r="B2374" s="16" t="str">
        <f>VLOOKUP(A2374,'Planning Periods'!$E$2:$N$540,10,FALSE)</f>
        <v>01/31/2023 - 01/31/2031</v>
      </c>
      <c r="C2374" s="91">
        <v>2014</v>
      </c>
      <c r="D2374" s="91" t="str">
        <f t="shared" si="35"/>
        <v>Windsor 2014</v>
      </c>
      <c r="E2374" s="91">
        <v>120</v>
      </c>
      <c r="F2374" s="363">
        <v>0</v>
      </c>
      <c r="G2374" s="91">
        <v>0</v>
      </c>
      <c r="H2374" s="91">
        <v>0</v>
      </c>
      <c r="I2374" s="90"/>
      <c r="J2374" s="91">
        <v>65</v>
      </c>
      <c r="K2374" s="363">
        <v>0</v>
      </c>
      <c r="L2374" s="91">
        <v>0</v>
      </c>
      <c r="M2374" s="91">
        <v>0</v>
      </c>
      <c r="N2374" s="90"/>
      <c r="O2374" s="91">
        <v>67</v>
      </c>
      <c r="P2374" s="91">
        <v>1</v>
      </c>
      <c r="Q2374" s="90"/>
      <c r="R2374" s="91">
        <v>188</v>
      </c>
      <c r="S2374" s="91">
        <v>9</v>
      </c>
      <c r="T2374" s="90">
        <v>0</v>
      </c>
      <c r="U2374" s="91">
        <v>440</v>
      </c>
      <c r="V2374" s="91">
        <v>10</v>
      </c>
    </row>
    <row r="2375" spans="1:22">
      <c r="A2375" s="92" t="s">
        <v>859</v>
      </c>
      <c r="B2375" s="16" t="str">
        <f>VLOOKUP(A2375,'Planning Periods'!$E$2:$N$540,10,FALSE)</f>
        <v>01/31/2023 - 01/31/2031</v>
      </c>
      <c r="C2375" s="91">
        <v>2015</v>
      </c>
      <c r="D2375" s="91" t="str">
        <f t="shared" si="35"/>
        <v>Windsor 2015</v>
      </c>
      <c r="E2375" s="91">
        <v>120</v>
      </c>
      <c r="F2375" s="363">
        <v>0</v>
      </c>
      <c r="G2375" s="91">
        <v>0</v>
      </c>
      <c r="H2375" s="91">
        <v>0</v>
      </c>
      <c r="I2375" s="90"/>
      <c r="J2375" s="91">
        <v>65</v>
      </c>
      <c r="K2375" s="363">
        <v>0</v>
      </c>
      <c r="L2375" s="91">
        <v>0</v>
      </c>
      <c r="M2375" s="91">
        <v>0</v>
      </c>
      <c r="N2375" s="90"/>
      <c r="O2375" s="91">
        <v>67</v>
      </c>
      <c r="P2375" s="91">
        <v>0</v>
      </c>
      <c r="Q2375" s="90"/>
      <c r="R2375" s="91">
        <v>188</v>
      </c>
      <c r="S2375" s="91">
        <v>55</v>
      </c>
      <c r="T2375" s="90">
        <v>0</v>
      </c>
      <c r="U2375" s="91">
        <v>440</v>
      </c>
      <c r="V2375" s="91">
        <v>55</v>
      </c>
    </row>
    <row r="2376" spans="1:22">
      <c r="A2376" s="92" t="s">
        <v>859</v>
      </c>
      <c r="B2376" s="16" t="str">
        <f>VLOOKUP(A2376,'Planning Periods'!$E$2:$N$540,10,FALSE)</f>
        <v>01/31/2023 - 01/31/2031</v>
      </c>
      <c r="C2376" s="91">
        <v>2016</v>
      </c>
      <c r="D2376" s="91" t="str">
        <f t="shared" si="35"/>
        <v>Windsor 2016</v>
      </c>
      <c r="E2376" s="91">
        <v>120</v>
      </c>
      <c r="F2376" s="363">
        <v>0</v>
      </c>
      <c r="G2376" s="91">
        <v>0</v>
      </c>
      <c r="H2376" s="91">
        <v>0</v>
      </c>
      <c r="I2376" s="90"/>
      <c r="J2376" s="91">
        <v>65</v>
      </c>
      <c r="K2376" s="363">
        <v>0</v>
      </c>
      <c r="L2376" s="91">
        <v>0</v>
      </c>
      <c r="M2376" s="91">
        <v>0</v>
      </c>
      <c r="N2376" s="90"/>
      <c r="O2376" s="91">
        <v>67</v>
      </c>
      <c r="P2376" s="91">
        <v>0</v>
      </c>
      <c r="Q2376" s="90"/>
      <c r="R2376" s="91">
        <v>188</v>
      </c>
      <c r="S2376" s="91">
        <v>3</v>
      </c>
      <c r="T2376" s="90">
        <v>0</v>
      </c>
      <c r="U2376" s="91">
        <v>440</v>
      </c>
      <c r="V2376" s="91">
        <v>3</v>
      </c>
    </row>
    <row r="2377" spans="1:22">
      <c r="A2377" s="92" t="s">
        <v>859</v>
      </c>
      <c r="B2377" s="16" t="str">
        <f>VLOOKUP(A2377,'Planning Periods'!$E$2:$N$540,10,FALSE)</f>
        <v>01/31/2023 - 01/31/2031</v>
      </c>
      <c r="C2377" s="91">
        <v>2017</v>
      </c>
      <c r="D2377" s="91" t="str">
        <f t="shared" si="35"/>
        <v>Windsor 2017</v>
      </c>
      <c r="E2377" s="91">
        <v>120</v>
      </c>
      <c r="F2377" s="363">
        <v>0</v>
      </c>
      <c r="G2377" s="91">
        <v>0</v>
      </c>
      <c r="H2377" s="91">
        <v>0</v>
      </c>
      <c r="I2377" s="90"/>
      <c r="J2377" s="91">
        <v>65</v>
      </c>
      <c r="K2377" s="363">
        <v>0</v>
      </c>
      <c r="L2377" s="91">
        <v>0</v>
      </c>
      <c r="M2377" s="91">
        <v>0</v>
      </c>
      <c r="N2377" s="90"/>
      <c r="O2377" s="91">
        <v>67</v>
      </c>
      <c r="P2377" s="91">
        <v>0</v>
      </c>
      <c r="Q2377" s="90"/>
      <c r="R2377" s="91">
        <v>188</v>
      </c>
      <c r="S2377" s="91">
        <v>5</v>
      </c>
      <c r="T2377" s="90">
        <v>0</v>
      </c>
      <c r="U2377" s="91">
        <v>440</v>
      </c>
      <c r="V2377" s="91">
        <v>5</v>
      </c>
    </row>
    <row r="2378" spans="1:22">
      <c r="A2378" s="92" t="s">
        <v>861</v>
      </c>
      <c r="B2378" s="16" t="str">
        <f>VLOOKUP(A2378,'Planning Periods'!$E$2:$N$540,10,FALSE)</f>
        <v>05/15/2021 - 05/15/2029</v>
      </c>
      <c r="C2378" s="91">
        <v>2013</v>
      </c>
      <c r="D2378" s="91" t="str">
        <f t="shared" si="35"/>
        <v>Winters 2013</v>
      </c>
      <c r="E2378" s="91">
        <v>76</v>
      </c>
      <c r="F2378" s="363">
        <v>0</v>
      </c>
      <c r="G2378" s="91">
        <v>0</v>
      </c>
      <c r="H2378" s="91">
        <v>0</v>
      </c>
      <c r="I2378" s="90"/>
      <c r="J2378" s="91">
        <v>54</v>
      </c>
      <c r="K2378" s="363">
        <v>0</v>
      </c>
      <c r="L2378" s="91">
        <v>0</v>
      </c>
      <c r="M2378" s="91">
        <v>0</v>
      </c>
      <c r="N2378" s="90"/>
      <c r="O2378" s="91">
        <v>59</v>
      </c>
      <c r="P2378" s="91">
        <v>1</v>
      </c>
      <c r="Q2378" s="90"/>
      <c r="R2378" s="91">
        <v>130</v>
      </c>
      <c r="S2378" s="91">
        <v>0</v>
      </c>
      <c r="T2378" s="90">
        <v>0</v>
      </c>
      <c r="U2378" s="91">
        <v>319</v>
      </c>
      <c r="V2378" s="91">
        <v>1</v>
      </c>
    </row>
    <row r="2379" spans="1:22">
      <c r="A2379" s="92" t="s">
        <v>861</v>
      </c>
      <c r="B2379" s="16" t="str">
        <f>VLOOKUP(A2379,'Planning Periods'!$E$2:$N$540,10,FALSE)</f>
        <v>05/15/2021 - 05/15/2029</v>
      </c>
      <c r="C2379" s="91">
        <v>2014</v>
      </c>
      <c r="D2379" s="91" t="str">
        <f t="shared" si="35"/>
        <v>Winters 2014</v>
      </c>
      <c r="E2379" s="91">
        <v>76</v>
      </c>
      <c r="F2379" s="363">
        <v>0</v>
      </c>
      <c r="G2379" s="91">
        <v>0</v>
      </c>
      <c r="H2379" s="91">
        <v>0</v>
      </c>
      <c r="I2379" s="90"/>
      <c r="J2379" s="91">
        <v>54</v>
      </c>
      <c r="K2379" s="363">
        <v>0</v>
      </c>
      <c r="L2379" s="91">
        <v>0</v>
      </c>
      <c r="M2379" s="91">
        <v>0</v>
      </c>
      <c r="N2379" s="90"/>
      <c r="O2379" s="91">
        <v>59</v>
      </c>
      <c r="P2379" s="91">
        <v>0</v>
      </c>
      <c r="Q2379" s="90"/>
      <c r="R2379" s="91">
        <v>130</v>
      </c>
      <c r="S2379" s="91">
        <v>0</v>
      </c>
      <c r="T2379" s="90">
        <v>0</v>
      </c>
      <c r="U2379" s="91">
        <v>319</v>
      </c>
      <c r="V2379" s="91">
        <v>0</v>
      </c>
    </row>
    <row r="2380" spans="1:22">
      <c r="A2380" s="92" t="s">
        <v>861</v>
      </c>
      <c r="B2380" s="16" t="str">
        <f>VLOOKUP(A2380,'Planning Periods'!$E$2:$N$540,10,FALSE)</f>
        <v>05/15/2021 - 05/15/2029</v>
      </c>
      <c r="C2380" s="91">
        <v>2015</v>
      </c>
      <c r="D2380" s="91" t="str">
        <f t="shared" si="35"/>
        <v>Winters 2015</v>
      </c>
      <c r="E2380" s="91">
        <v>76</v>
      </c>
      <c r="F2380" s="363">
        <v>0</v>
      </c>
      <c r="G2380" s="91">
        <v>0</v>
      </c>
      <c r="H2380" s="91">
        <v>0</v>
      </c>
      <c r="I2380" s="90"/>
      <c r="J2380" s="91">
        <v>54</v>
      </c>
      <c r="K2380" s="363">
        <v>0</v>
      </c>
      <c r="L2380" s="91">
        <v>0</v>
      </c>
      <c r="M2380" s="91">
        <v>0</v>
      </c>
      <c r="N2380" s="90"/>
      <c r="O2380" s="91">
        <v>59</v>
      </c>
      <c r="P2380" s="91">
        <v>0</v>
      </c>
      <c r="Q2380" s="90"/>
      <c r="R2380" s="91">
        <v>130</v>
      </c>
      <c r="S2380" s="91">
        <v>32</v>
      </c>
      <c r="T2380" s="90">
        <v>0</v>
      </c>
      <c r="U2380" s="91">
        <v>319</v>
      </c>
      <c r="V2380" s="91">
        <v>32</v>
      </c>
    </row>
    <row r="2381" spans="1:22">
      <c r="A2381" s="92" t="s">
        <v>861</v>
      </c>
      <c r="B2381" s="16" t="str">
        <f>VLOOKUP(A2381,'Planning Periods'!$E$2:$N$540,10,FALSE)</f>
        <v>05/15/2021 - 05/15/2029</v>
      </c>
      <c r="C2381" s="91">
        <v>2016</v>
      </c>
      <c r="D2381" s="91" t="str">
        <f t="shared" si="35"/>
        <v>Winters 2016</v>
      </c>
      <c r="E2381" s="91">
        <v>76</v>
      </c>
      <c r="F2381" s="363">
        <v>0</v>
      </c>
      <c r="G2381" s="91">
        <v>0</v>
      </c>
      <c r="H2381" s="91">
        <v>0</v>
      </c>
      <c r="I2381" s="90"/>
      <c r="J2381" s="91">
        <v>54</v>
      </c>
      <c r="K2381" s="363">
        <v>0</v>
      </c>
      <c r="L2381" s="91">
        <v>0</v>
      </c>
      <c r="M2381" s="91">
        <v>0</v>
      </c>
      <c r="N2381" s="90"/>
      <c r="O2381" s="91">
        <v>59</v>
      </c>
      <c r="P2381" s="91">
        <v>7</v>
      </c>
      <c r="Q2381" s="90"/>
      <c r="R2381" s="91">
        <v>130</v>
      </c>
      <c r="S2381" s="91">
        <v>26</v>
      </c>
      <c r="T2381" s="90">
        <v>0</v>
      </c>
      <c r="U2381" s="91">
        <v>319</v>
      </c>
      <c r="V2381" s="91">
        <v>33</v>
      </c>
    </row>
    <row r="2382" spans="1:22">
      <c r="A2382" s="92" t="s">
        <v>861</v>
      </c>
      <c r="B2382" s="16" t="str">
        <f>VLOOKUP(A2382,'Planning Periods'!$E$2:$N$540,10,FALSE)</f>
        <v>05/15/2021 - 05/15/2029</v>
      </c>
      <c r="C2382" s="91">
        <v>2017</v>
      </c>
      <c r="D2382" s="91" t="str">
        <f t="shared" si="35"/>
        <v>Winters 2017</v>
      </c>
      <c r="E2382" s="91">
        <v>76</v>
      </c>
      <c r="F2382" s="363">
        <v>0</v>
      </c>
      <c r="G2382" s="91">
        <v>0</v>
      </c>
      <c r="H2382" s="91">
        <v>0</v>
      </c>
      <c r="I2382" s="90"/>
      <c r="J2382" s="91">
        <v>54</v>
      </c>
      <c r="K2382" s="363">
        <v>0</v>
      </c>
      <c r="L2382" s="91">
        <v>0</v>
      </c>
      <c r="M2382" s="91">
        <v>0</v>
      </c>
      <c r="N2382" s="90"/>
      <c r="O2382" s="91">
        <v>59</v>
      </c>
      <c r="P2382" s="91">
        <v>0</v>
      </c>
      <c r="Q2382" s="90"/>
      <c r="R2382" s="91">
        <v>130</v>
      </c>
      <c r="S2382" s="91">
        <v>11</v>
      </c>
      <c r="T2382" s="90">
        <v>0</v>
      </c>
      <c r="U2382" s="91">
        <v>319</v>
      </c>
      <c r="V2382" s="91">
        <v>11</v>
      </c>
    </row>
    <row r="2383" spans="1:22">
      <c r="A2383" t="s">
        <v>864</v>
      </c>
      <c r="B2383" s="16" t="str">
        <f>VLOOKUP(A2383,'Planning Periods'!$E$2:$N$540,10,FALSE)</f>
        <v>12/31/2015 - 12/31/2023</v>
      </c>
      <c r="C2383" s="91">
        <v>2014</v>
      </c>
      <c r="D2383" s="91" t="str">
        <f t="shared" si="35"/>
        <v>Woodlake 2014</v>
      </c>
      <c r="E2383" s="363" t="s">
        <v>1307</v>
      </c>
      <c r="F2383" s="363" t="s">
        <v>1307</v>
      </c>
      <c r="G2383" s="363" t="s">
        <v>1307</v>
      </c>
      <c r="H2383" s="363" t="s">
        <v>1307</v>
      </c>
      <c r="I2383" s="363">
        <v>0</v>
      </c>
      <c r="J2383" s="363" t="s">
        <v>1307</v>
      </c>
      <c r="K2383" s="363" t="s">
        <v>1307</v>
      </c>
      <c r="L2383" s="363" t="s">
        <v>1307</v>
      </c>
      <c r="M2383" s="363" t="s">
        <v>1307</v>
      </c>
      <c r="N2383" s="363">
        <v>0</v>
      </c>
      <c r="O2383" s="363" t="s">
        <v>1307</v>
      </c>
      <c r="P2383" s="363" t="s">
        <v>1307</v>
      </c>
      <c r="Q2383" s="363"/>
      <c r="R2383" s="363" t="s">
        <v>1307</v>
      </c>
      <c r="S2383" s="363" t="s">
        <v>1307</v>
      </c>
      <c r="T2383" s="363" t="s">
        <v>1307</v>
      </c>
      <c r="U2383" s="363" t="s">
        <v>1307</v>
      </c>
      <c r="V2383" s="363" t="s">
        <v>1307</v>
      </c>
    </row>
    <row r="2384" spans="1:22">
      <c r="A2384" t="s">
        <v>864</v>
      </c>
      <c r="B2384" s="16" t="str">
        <f>VLOOKUP(A2384,'Planning Periods'!$E$2:$N$540,10,FALSE)</f>
        <v>12/31/2015 - 12/31/2023</v>
      </c>
      <c r="C2384" s="91">
        <v>2015</v>
      </c>
      <c r="D2384" s="91" t="str">
        <f t="shared" si="35"/>
        <v>Woodlake 2015</v>
      </c>
      <c r="E2384">
        <v>24</v>
      </c>
      <c r="F2384">
        <v>0</v>
      </c>
      <c r="G2384">
        <v>0</v>
      </c>
      <c r="H2384">
        <v>0</v>
      </c>
      <c r="J2384">
        <v>27</v>
      </c>
      <c r="K2384">
        <v>0</v>
      </c>
      <c r="L2384">
        <v>0</v>
      </c>
      <c r="M2384">
        <v>0</v>
      </c>
      <c r="O2384">
        <v>41</v>
      </c>
      <c r="P2384">
        <v>6</v>
      </c>
      <c r="R2384">
        <v>190</v>
      </c>
      <c r="S2384">
        <v>0</v>
      </c>
      <c r="T2384">
        <v>0</v>
      </c>
      <c r="U2384">
        <v>282</v>
      </c>
      <c r="V2384">
        <v>6</v>
      </c>
    </row>
    <row r="2385" spans="1:22">
      <c r="A2385" t="s">
        <v>864</v>
      </c>
      <c r="B2385" s="16" t="str">
        <f>VLOOKUP(A2385,'Planning Periods'!$E$2:$N$540,10,FALSE)</f>
        <v>12/31/2015 - 12/31/2023</v>
      </c>
      <c r="C2385" s="91">
        <v>2016</v>
      </c>
      <c r="D2385" s="91" t="str">
        <f t="shared" si="35"/>
        <v>Woodlake 2016</v>
      </c>
      <c r="E2385">
        <v>24</v>
      </c>
      <c r="F2385">
        <v>3</v>
      </c>
      <c r="G2385">
        <v>0</v>
      </c>
      <c r="H2385">
        <v>3</v>
      </c>
      <c r="J2385">
        <v>27</v>
      </c>
      <c r="K2385">
        <v>3</v>
      </c>
      <c r="L2385">
        <v>0</v>
      </c>
      <c r="M2385">
        <v>3</v>
      </c>
      <c r="O2385">
        <v>41</v>
      </c>
      <c r="P2385">
        <v>1</v>
      </c>
      <c r="R2385">
        <v>190</v>
      </c>
      <c r="S2385">
        <v>0</v>
      </c>
      <c r="T2385">
        <v>3</v>
      </c>
      <c r="U2385">
        <v>282</v>
      </c>
      <c r="V2385">
        <v>7</v>
      </c>
    </row>
    <row r="2386" spans="1:22">
      <c r="A2386" t="s">
        <v>864</v>
      </c>
      <c r="B2386" s="16" t="str">
        <f>VLOOKUP(A2386,'Planning Periods'!$E$2:$N$540,10,FALSE)</f>
        <v>12/31/2015 - 12/31/2023</v>
      </c>
      <c r="C2386" s="91">
        <v>2017</v>
      </c>
      <c r="D2386" s="91" t="str">
        <f t="shared" si="35"/>
        <v>Woodlake 2017</v>
      </c>
      <c r="E2386">
        <v>24</v>
      </c>
      <c r="F2386">
        <v>2</v>
      </c>
      <c r="G2386">
        <v>0</v>
      </c>
      <c r="H2386">
        <v>2</v>
      </c>
      <c r="J2386">
        <v>27</v>
      </c>
      <c r="K2386">
        <v>1</v>
      </c>
      <c r="L2386">
        <v>0</v>
      </c>
      <c r="M2386">
        <v>1</v>
      </c>
      <c r="O2386">
        <v>41</v>
      </c>
      <c r="P2386">
        <v>0</v>
      </c>
      <c r="R2386">
        <v>190</v>
      </c>
      <c r="S2386">
        <v>1</v>
      </c>
      <c r="T2386">
        <v>1</v>
      </c>
      <c r="U2386">
        <v>282</v>
      </c>
      <c r="V2386">
        <v>4</v>
      </c>
    </row>
    <row r="2387" spans="1:22">
      <c r="A2387" s="92" t="s">
        <v>806</v>
      </c>
      <c r="B2387" s="16" t="str">
        <f>VLOOKUP(A2387,'Planning Periods'!$E$2:$N$540,10,FALSE)</f>
        <v>05/15/2021 - 05/15/2029</v>
      </c>
      <c r="C2387" s="91">
        <v>2013</v>
      </c>
      <c r="D2387" s="91" t="str">
        <f t="shared" si="35"/>
        <v>Woodland 2013</v>
      </c>
      <c r="E2387" s="91">
        <v>390</v>
      </c>
      <c r="F2387" s="363">
        <v>46</v>
      </c>
      <c r="G2387" s="91">
        <v>46</v>
      </c>
      <c r="H2387" s="91">
        <v>0</v>
      </c>
      <c r="I2387" s="90"/>
      <c r="J2387" s="91">
        <v>274</v>
      </c>
      <c r="K2387" s="363">
        <v>16</v>
      </c>
      <c r="L2387" s="91">
        <v>16</v>
      </c>
      <c r="M2387" s="91">
        <v>0</v>
      </c>
      <c r="N2387" s="90"/>
      <c r="O2387" s="91">
        <v>349</v>
      </c>
      <c r="P2387" s="91">
        <v>1</v>
      </c>
      <c r="Q2387" s="90"/>
      <c r="R2387" s="91">
        <v>864</v>
      </c>
      <c r="S2387" s="91">
        <v>97</v>
      </c>
      <c r="T2387" s="90">
        <v>0</v>
      </c>
      <c r="U2387" s="91">
        <v>1877</v>
      </c>
      <c r="V2387" s="91">
        <v>160</v>
      </c>
    </row>
    <row r="2388" spans="1:22">
      <c r="A2388" s="92" t="s">
        <v>806</v>
      </c>
      <c r="B2388" s="16" t="str">
        <f>VLOOKUP(A2388,'Planning Periods'!$E$2:$N$540,10,FALSE)</f>
        <v>05/15/2021 - 05/15/2029</v>
      </c>
      <c r="C2388" s="91">
        <v>2014</v>
      </c>
      <c r="D2388" s="91" t="str">
        <f t="shared" si="35"/>
        <v>Woodland 2014</v>
      </c>
      <c r="E2388" s="91">
        <v>390</v>
      </c>
      <c r="F2388" s="363">
        <v>0</v>
      </c>
      <c r="G2388" s="91">
        <v>0</v>
      </c>
      <c r="H2388" s="91">
        <v>0</v>
      </c>
      <c r="I2388" s="90"/>
      <c r="J2388" s="91">
        <v>274</v>
      </c>
      <c r="K2388" s="363">
        <v>0</v>
      </c>
      <c r="L2388" s="91">
        <v>0</v>
      </c>
      <c r="M2388" s="91">
        <v>0</v>
      </c>
      <c r="N2388" s="90"/>
      <c r="O2388" s="91">
        <v>349</v>
      </c>
      <c r="P2388" s="91">
        <v>32</v>
      </c>
      <c r="Q2388" s="90"/>
      <c r="R2388" s="91">
        <v>864</v>
      </c>
      <c r="S2388" s="91">
        <v>96</v>
      </c>
      <c r="T2388" s="90">
        <v>0</v>
      </c>
      <c r="U2388" s="91">
        <v>1877</v>
      </c>
      <c r="V2388" s="91">
        <v>128</v>
      </c>
    </row>
    <row r="2389" spans="1:22">
      <c r="A2389" s="92" t="s">
        <v>806</v>
      </c>
      <c r="B2389" s="16" t="str">
        <f>VLOOKUP(A2389,'Planning Periods'!$E$2:$N$540,10,FALSE)</f>
        <v>05/15/2021 - 05/15/2029</v>
      </c>
      <c r="C2389" s="91">
        <v>2015</v>
      </c>
      <c r="D2389" s="91" t="str">
        <f t="shared" si="35"/>
        <v>Woodland 2015</v>
      </c>
      <c r="E2389" s="91">
        <v>390</v>
      </c>
      <c r="F2389" s="363">
        <v>0</v>
      </c>
      <c r="G2389" s="91">
        <v>0</v>
      </c>
      <c r="H2389" s="91">
        <v>0</v>
      </c>
      <c r="I2389" s="90"/>
      <c r="J2389" s="91">
        <v>274</v>
      </c>
      <c r="K2389" s="363">
        <v>1</v>
      </c>
      <c r="L2389" s="91">
        <v>1</v>
      </c>
      <c r="M2389" s="91">
        <v>0</v>
      </c>
      <c r="N2389" s="90"/>
      <c r="O2389" s="91">
        <v>349</v>
      </c>
      <c r="P2389" s="91">
        <v>37</v>
      </c>
      <c r="Q2389" s="90"/>
      <c r="R2389" s="91">
        <v>864</v>
      </c>
      <c r="S2389" s="91">
        <v>114</v>
      </c>
      <c r="T2389" s="90">
        <v>0</v>
      </c>
      <c r="U2389" s="91">
        <v>1877</v>
      </c>
      <c r="V2389" s="91">
        <v>152</v>
      </c>
    </row>
    <row r="2390" spans="1:22">
      <c r="A2390" s="92" t="s">
        <v>806</v>
      </c>
      <c r="B2390" s="16" t="str">
        <f>VLOOKUP(A2390,'Planning Periods'!$E$2:$N$540,10,FALSE)</f>
        <v>05/15/2021 - 05/15/2029</v>
      </c>
      <c r="C2390" s="91">
        <v>2016</v>
      </c>
      <c r="D2390" s="91" t="str">
        <f t="shared" si="35"/>
        <v>Woodland 2016</v>
      </c>
      <c r="E2390" s="91">
        <v>390</v>
      </c>
      <c r="F2390" s="363">
        <v>0</v>
      </c>
      <c r="G2390" s="91">
        <v>0</v>
      </c>
      <c r="H2390" s="91">
        <v>0</v>
      </c>
      <c r="I2390" s="90"/>
      <c r="J2390" s="91">
        <v>274</v>
      </c>
      <c r="K2390" s="363">
        <v>1</v>
      </c>
      <c r="L2390" s="91">
        <v>1</v>
      </c>
      <c r="M2390" s="91">
        <v>0</v>
      </c>
      <c r="N2390" s="90"/>
      <c r="O2390" s="91">
        <v>349</v>
      </c>
      <c r="P2390" s="91">
        <v>67</v>
      </c>
      <c r="Q2390" s="90"/>
      <c r="R2390" s="91">
        <v>864</v>
      </c>
      <c r="S2390" s="91">
        <v>199</v>
      </c>
      <c r="T2390" s="90">
        <v>0</v>
      </c>
      <c r="U2390" s="91">
        <v>1877</v>
      </c>
      <c r="V2390" s="91">
        <v>267</v>
      </c>
    </row>
    <row r="2391" spans="1:22">
      <c r="A2391" s="92" t="s">
        <v>806</v>
      </c>
      <c r="B2391" s="16" t="str">
        <f>VLOOKUP(A2391,'Planning Periods'!$E$2:$N$540,10,FALSE)</f>
        <v>05/15/2021 - 05/15/2029</v>
      </c>
      <c r="C2391" s="91">
        <v>2017</v>
      </c>
      <c r="D2391" s="91" t="str">
        <f t="shared" si="35"/>
        <v>Woodland 2017</v>
      </c>
      <c r="E2391" s="91">
        <v>390</v>
      </c>
      <c r="F2391" s="363">
        <v>79</v>
      </c>
      <c r="G2391" s="91">
        <v>79</v>
      </c>
      <c r="H2391" s="91">
        <v>0</v>
      </c>
      <c r="I2391" s="90"/>
      <c r="J2391" s="91">
        <v>274</v>
      </c>
      <c r="K2391" s="363">
        <v>0</v>
      </c>
      <c r="L2391" s="91">
        <v>0</v>
      </c>
      <c r="M2391" s="91">
        <v>0</v>
      </c>
      <c r="N2391" s="90"/>
      <c r="O2391" s="91">
        <v>349</v>
      </c>
      <c r="P2391" s="91">
        <v>32</v>
      </c>
      <c r="Q2391" s="90"/>
      <c r="R2391" s="91">
        <v>864</v>
      </c>
      <c r="S2391" s="91">
        <v>99</v>
      </c>
      <c r="T2391" s="90">
        <v>0</v>
      </c>
      <c r="U2391" s="91">
        <v>1877</v>
      </c>
      <c r="V2391" s="91">
        <v>210</v>
      </c>
    </row>
    <row r="2392" spans="1:22">
      <c r="A2392" s="92" t="s">
        <v>850</v>
      </c>
      <c r="B2392" s="16" t="str">
        <f>VLOOKUP(A2392,'Planning Periods'!$E$2:$N$540,10,FALSE)</f>
        <v>01/31/2023 - 01/31/2031</v>
      </c>
      <c r="C2392" s="91">
        <v>2014</v>
      </c>
      <c r="D2392" s="91" t="str">
        <f t="shared" si="35"/>
        <v>Woodside 2014</v>
      </c>
      <c r="E2392" s="91" t="s">
        <v>1307</v>
      </c>
      <c r="F2392" s="363" t="s">
        <v>1307</v>
      </c>
      <c r="G2392" s="91" t="s">
        <v>1307</v>
      </c>
      <c r="H2392" s="91" t="s">
        <v>1307</v>
      </c>
      <c r="I2392" s="90"/>
      <c r="J2392" s="91" t="s">
        <v>1307</v>
      </c>
      <c r="K2392" s="363" t="s">
        <v>1307</v>
      </c>
      <c r="L2392" s="91" t="s">
        <v>1307</v>
      </c>
      <c r="M2392" s="91" t="s">
        <v>1307</v>
      </c>
      <c r="N2392" s="90"/>
      <c r="O2392" s="91" t="s">
        <v>1307</v>
      </c>
      <c r="P2392" s="91" t="s">
        <v>1307</v>
      </c>
      <c r="Q2392" s="90"/>
      <c r="R2392" s="91" t="s">
        <v>1307</v>
      </c>
      <c r="S2392" s="91" t="s">
        <v>1307</v>
      </c>
      <c r="T2392" s="90" t="s">
        <v>1307</v>
      </c>
      <c r="U2392" s="91" t="s">
        <v>1307</v>
      </c>
      <c r="V2392" s="91" t="s">
        <v>1307</v>
      </c>
    </row>
    <row r="2393" spans="1:22">
      <c r="A2393" s="92" t="s">
        <v>850</v>
      </c>
      <c r="B2393" s="16" t="str">
        <f>VLOOKUP(A2393,'Planning Periods'!$E$2:$N$540,10,FALSE)</f>
        <v>01/31/2023 - 01/31/2031</v>
      </c>
      <c r="C2393" s="91">
        <v>2015</v>
      </c>
      <c r="D2393" s="91" t="str">
        <f t="shared" si="35"/>
        <v>Woodside 2015</v>
      </c>
      <c r="E2393" s="91">
        <v>23</v>
      </c>
      <c r="F2393" s="363">
        <v>1</v>
      </c>
      <c r="G2393" s="91">
        <v>0</v>
      </c>
      <c r="H2393" s="91">
        <v>1</v>
      </c>
      <c r="I2393" s="90"/>
      <c r="J2393" s="91">
        <v>13</v>
      </c>
      <c r="K2393" s="363">
        <v>0</v>
      </c>
      <c r="L2393" s="91">
        <v>0</v>
      </c>
      <c r="M2393" s="91">
        <v>0</v>
      </c>
      <c r="N2393" s="90"/>
      <c r="O2393" s="91">
        <v>15</v>
      </c>
      <c r="P2393" s="91">
        <v>0</v>
      </c>
      <c r="Q2393" s="90"/>
      <c r="R2393" s="91">
        <v>11</v>
      </c>
      <c r="S2393" s="91">
        <v>4</v>
      </c>
      <c r="T2393" s="90">
        <v>0</v>
      </c>
      <c r="U2393" s="91">
        <v>62</v>
      </c>
      <c r="V2393" s="91">
        <v>5</v>
      </c>
    </row>
    <row r="2394" spans="1:22">
      <c r="A2394" s="92" t="s">
        <v>850</v>
      </c>
      <c r="B2394" s="16" t="str">
        <f>VLOOKUP(A2394,'Planning Periods'!$E$2:$N$540,10,FALSE)</f>
        <v>01/31/2023 - 01/31/2031</v>
      </c>
      <c r="C2394" s="91">
        <v>2016</v>
      </c>
      <c r="D2394" s="91" t="str">
        <f t="shared" si="35"/>
        <v>Woodside 2016</v>
      </c>
      <c r="E2394" s="91">
        <v>23</v>
      </c>
      <c r="F2394" s="363">
        <v>5</v>
      </c>
      <c r="G2394" s="91">
        <v>0</v>
      </c>
      <c r="H2394" s="91">
        <v>5</v>
      </c>
      <c r="I2394" s="90"/>
      <c r="J2394" s="91">
        <v>13</v>
      </c>
      <c r="K2394" s="363">
        <v>1</v>
      </c>
      <c r="L2394" s="91">
        <v>0</v>
      </c>
      <c r="M2394" s="91">
        <v>1</v>
      </c>
      <c r="N2394" s="90"/>
      <c r="O2394" s="91">
        <v>15</v>
      </c>
      <c r="P2394" s="91">
        <v>1</v>
      </c>
      <c r="Q2394" s="90"/>
      <c r="R2394" s="91">
        <v>11</v>
      </c>
      <c r="S2394" s="91">
        <v>8</v>
      </c>
      <c r="T2394" s="90">
        <v>1</v>
      </c>
      <c r="U2394" s="91">
        <v>62</v>
      </c>
      <c r="V2394" s="91">
        <v>15</v>
      </c>
    </row>
    <row r="2395" spans="1:22">
      <c r="A2395" s="92" t="s">
        <v>850</v>
      </c>
      <c r="B2395" s="16" t="str">
        <f>VLOOKUP(A2395,'Planning Periods'!$E$2:$N$540,10,FALSE)</f>
        <v>01/31/2023 - 01/31/2031</v>
      </c>
      <c r="C2395" s="91">
        <v>2017</v>
      </c>
      <c r="D2395" s="91" t="str">
        <f t="shared" si="35"/>
        <v>Woodside 2017</v>
      </c>
      <c r="E2395" s="91">
        <v>23</v>
      </c>
      <c r="F2395" s="363">
        <v>6</v>
      </c>
      <c r="G2395" s="91">
        <v>0</v>
      </c>
      <c r="H2395" s="91">
        <v>6</v>
      </c>
      <c r="I2395" s="90"/>
      <c r="J2395" s="91">
        <v>13</v>
      </c>
      <c r="K2395" s="363">
        <v>1</v>
      </c>
      <c r="L2395" s="91">
        <v>0</v>
      </c>
      <c r="M2395" s="91">
        <v>1</v>
      </c>
      <c r="N2395" s="90"/>
      <c r="O2395" s="91">
        <v>15</v>
      </c>
      <c r="P2395" s="91">
        <v>1</v>
      </c>
      <c r="Q2395" s="90"/>
      <c r="R2395" s="91">
        <v>11</v>
      </c>
      <c r="S2395" s="91">
        <v>5</v>
      </c>
      <c r="T2395" s="90">
        <v>1</v>
      </c>
      <c r="U2395" s="91">
        <v>62</v>
      </c>
      <c r="V2395" s="91">
        <v>13</v>
      </c>
    </row>
    <row r="2396" spans="1:22">
      <c r="A2396" s="92" t="s">
        <v>774</v>
      </c>
      <c r="B2396" s="16" t="str">
        <f>VLOOKUP(A2396,'Planning Periods'!$E$2:$N$540,10,FALSE)</f>
        <v>05/15/2021 - 05/15/2029</v>
      </c>
      <c r="C2396" s="91">
        <v>2013</v>
      </c>
      <c r="D2396" s="91" t="str">
        <f t="shared" si="35"/>
        <v>Yolo County - Unincorporated 2013</v>
      </c>
      <c r="E2396" s="91" t="s">
        <v>1307</v>
      </c>
      <c r="F2396" s="363" t="s">
        <v>1307</v>
      </c>
      <c r="G2396" s="91" t="s">
        <v>1307</v>
      </c>
      <c r="H2396" s="91" t="s">
        <v>1307</v>
      </c>
      <c r="I2396" s="90"/>
      <c r="J2396" s="91" t="s">
        <v>1307</v>
      </c>
      <c r="K2396" s="363" t="s">
        <v>1307</v>
      </c>
      <c r="L2396" s="91" t="s">
        <v>1307</v>
      </c>
      <c r="M2396" s="91" t="s">
        <v>1307</v>
      </c>
      <c r="N2396" s="90"/>
      <c r="O2396" s="91" t="s">
        <v>1307</v>
      </c>
      <c r="P2396" s="91" t="s">
        <v>1307</v>
      </c>
      <c r="Q2396" s="90"/>
      <c r="R2396" s="91" t="s">
        <v>1307</v>
      </c>
      <c r="S2396" s="91" t="s">
        <v>1307</v>
      </c>
      <c r="T2396" s="90" t="s">
        <v>1307</v>
      </c>
      <c r="U2396" s="91" t="s">
        <v>1307</v>
      </c>
      <c r="V2396" s="91" t="s">
        <v>1307</v>
      </c>
    </row>
    <row r="2397" spans="1:22">
      <c r="A2397" s="92" t="s">
        <v>774</v>
      </c>
      <c r="B2397" s="16" t="str">
        <f>VLOOKUP(A2397,'Planning Periods'!$E$2:$N$540,10,FALSE)</f>
        <v>05/15/2021 - 05/15/2029</v>
      </c>
      <c r="C2397" s="91">
        <v>2014</v>
      </c>
      <c r="D2397" s="91" t="str">
        <f t="shared" si="35"/>
        <v>Yolo County - Unincorporated 2014</v>
      </c>
      <c r="E2397" s="91">
        <v>427</v>
      </c>
      <c r="F2397" s="363">
        <v>6</v>
      </c>
      <c r="G2397" s="91">
        <v>6</v>
      </c>
      <c r="H2397" s="91">
        <v>0</v>
      </c>
      <c r="I2397" s="90"/>
      <c r="J2397" s="91">
        <v>299</v>
      </c>
      <c r="K2397" s="363">
        <v>3</v>
      </c>
      <c r="L2397" s="91">
        <v>3</v>
      </c>
      <c r="M2397" s="91">
        <v>0</v>
      </c>
      <c r="N2397" s="90"/>
      <c r="O2397" s="91">
        <v>351</v>
      </c>
      <c r="P2397" s="91">
        <v>4</v>
      </c>
      <c r="Q2397" s="90"/>
      <c r="R2397" s="91">
        <v>813</v>
      </c>
      <c r="S2397" s="91">
        <v>10</v>
      </c>
      <c r="T2397" s="90">
        <v>0</v>
      </c>
      <c r="U2397" s="91">
        <v>1890</v>
      </c>
      <c r="V2397" s="91">
        <v>23</v>
      </c>
    </row>
    <row r="2398" spans="1:22">
      <c r="A2398" s="92" t="s">
        <v>774</v>
      </c>
      <c r="B2398" s="16" t="str">
        <f>VLOOKUP(A2398,'Planning Periods'!$E$2:$N$540,10,FALSE)</f>
        <v>05/15/2021 - 05/15/2029</v>
      </c>
      <c r="C2398" s="91">
        <v>2015</v>
      </c>
      <c r="D2398" s="91" t="str">
        <f t="shared" si="35"/>
        <v>Yolo County - Unincorporated 2015</v>
      </c>
      <c r="E2398" s="91">
        <v>427</v>
      </c>
      <c r="F2398" s="363">
        <v>0</v>
      </c>
      <c r="G2398" s="91">
        <v>0</v>
      </c>
      <c r="H2398" s="91">
        <v>0</v>
      </c>
      <c r="I2398" s="90"/>
      <c r="J2398" s="91">
        <v>299</v>
      </c>
      <c r="K2398" s="363">
        <v>1</v>
      </c>
      <c r="L2398" s="91">
        <v>0</v>
      </c>
      <c r="M2398" s="91">
        <v>1</v>
      </c>
      <c r="N2398" s="90"/>
      <c r="O2398" s="91">
        <v>351</v>
      </c>
      <c r="P2398" s="91">
        <v>2</v>
      </c>
      <c r="Q2398" s="90"/>
      <c r="R2398" s="91">
        <v>813</v>
      </c>
      <c r="S2398" s="91">
        <v>8</v>
      </c>
      <c r="T2398" s="90">
        <v>1</v>
      </c>
      <c r="U2398" s="91">
        <v>1890</v>
      </c>
      <c r="V2398" s="91">
        <v>11</v>
      </c>
    </row>
    <row r="2399" spans="1:22">
      <c r="A2399" s="92" t="s">
        <v>774</v>
      </c>
      <c r="B2399" s="16" t="str">
        <f>VLOOKUP(A2399,'Planning Periods'!$E$2:$N$540,10,FALSE)</f>
        <v>05/15/2021 - 05/15/2029</v>
      </c>
      <c r="C2399" s="91">
        <v>2016</v>
      </c>
      <c r="D2399" s="91" t="str">
        <f t="shared" si="35"/>
        <v>Yolo County - Unincorporated 2016</v>
      </c>
      <c r="E2399" s="91">
        <v>427</v>
      </c>
      <c r="F2399" s="363">
        <v>40</v>
      </c>
      <c r="G2399" s="91">
        <v>40</v>
      </c>
      <c r="H2399" s="91">
        <v>0</v>
      </c>
      <c r="I2399" s="90"/>
      <c r="J2399" s="91">
        <v>299</v>
      </c>
      <c r="K2399" s="363">
        <v>4</v>
      </c>
      <c r="L2399" s="91">
        <v>0</v>
      </c>
      <c r="M2399" s="91">
        <v>4</v>
      </c>
      <c r="N2399" s="90"/>
      <c r="O2399" s="91">
        <v>351</v>
      </c>
      <c r="P2399" s="91">
        <v>7</v>
      </c>
      <c r="Q2399" s="90"/>
      <c r="R2399" s="91">
        <v>813</v>
      </c>
      <c r="S2399" s="91">
        <v>3</v>
      </c>
      <c r="T2399" s="90">
        <v>4</v>
      </c>
      <c r="U2399" s="91">
        <v>1890</v>
      </c>
      <c r="V2399" s="91">
        <v>54</v>
      </c>
    </row>
    <row r="2400" spans="1:22">
      <c r="A2400" s="92" t="s">
        <v>774</v>
      </c>
      <c r="B2400" s="16" t="str">
        <f>VLOOKUP(A2400,'Planning Periods'!$E$2:$N$540,10,FALSE)</f>
        <v>05/15/2021 - 05/15/2029</v>
      </c>
      <c r="C2400" s="91">
        <v>2017</v>
      </c>
      <c r="D2400" s="91" t="str">
        <f t="shared" si="35"/>
        <v>Yolo County - Unincorporated 2017</v>
      </c>
      <c r="E2400" s="91">
        <v>427</v>
      </c>
      <c r="F2400" s="363">
        <v>3</v>
      </c>
      <c r="G2400" s="91">
        <v>0</v>
      </c>
      <c r="H2400" s="91">
        <v>3</v>
      </c>
      <c r="I2400" s="90"/>
      <c r="J2400" s="91">
        <v>299</v>
      </c>
      <c r="K2400" s="363">
        <v>4</v>
      </c>
      <c r="L2400" s="91">
        <v>0</v>
      </c>
      <c r="M2400" s="91">
        <v>4</v>
      </c>
      <c r="N2400" s="90"/>
      <c r="O2400" s="91">
        <v>351</v>
      </c>
      <c r="P2400" s="91">
        <v>3</v>
      </c>
      <c r="Q2400" s="90"/>
      <c r="R2400" s="91">
        <v>813</v>
      </c>
      <c r="S2400" s="91">
        <v>0</v>
      </c>
      <c r="T2400" s="90">
        <v>4</v>
      </c>
      <c r="U2400" s="91">
        <v>1890</v>
      </c>
      <c r="V2400" s="91">
        <v>10</v>
      </c>
    </row>
    <row r="2401" spans="1:22">
      <c r="A2401" s="92" t="s">
        <v>854</v>
      </c>
      <c r="B2401" s="16"/>
      <c r="C2401" s="91">
        <v>2013</v>
      </c>
      <c r="D2401" s="91" t="str">
        <f t="shared" si="35"/>
        <v>Yorba Linda 2013</v>
      </c>
      <c r="E2401" s="91" t="s">
        <v>1307</v>
      </c>
      <c r="F2401" s="363" t="s">
        <v>1307</v>
      </c>
      <c r="G2401" s="91" t="s">
        <v>1307</v>
      </c>
      <c r="H2401" s="91" t="s">
        <v>1307</v>
      </c>
      <c r="I2401" s="90"/>
      <c r="J2401" s="91" t="s">
        <v>1307</v>
      </c>
      <c r="K2401" s="363" t="s">
        <v>1307</v>
      </c>
      <c r="L2401" s="91" t="s">
        <v>1307</v>
      </c>
      <c r="M2401" s="91" t="s">
        <v>1307</v>
      </c>
      <c r="N2401" s="90"/>
      <c r="O2401" s="91" t="s">
        <v>1307</v>
      </c>
      <c r="P2401" s="91" t="s">
        <v>1307</v>
      </c>
      <c r="Q2401" s="90"/>
      <c r="R2401" s="91" t="s">
        <v>1307</v>
      </c>
      <c r="S2401" s="91" t="s">
        <v>1307</v>
      </c>
      <c r="T2401" s="90" t="s">
        <v>1307</v>
      </c>
      <c r="U2401" s="91" t="s">
        <v>1307</v>
      </c>
      <c r="V2401" s="91" t="s">
        <v>1307</v>
      </c>
    </row>
    <row r="2402" spans="1:22">
      <c r="A2402" s="92" t="s">
        <v>854</v>
      </c>
      <c r="B2402" s="16" t="str">
        <f>VLOOKUP(A2402,'Planning Periods'!$E$2:$N$540,10,FALSE)</f>
        <v>10/15/2021 - 10/15/2029</v>
      </c>
      <c r="C2402" s="91">
        <v>2014</v>
      </c>
      <c r="D2402" s="91" t="str">
        <f t="shared" si="35"/>
        <v>Yorba Linda 2014</v>
      </c>
      <c r="E2402" s="91">
        <v>160</v>
      </c>
      <c r="F2402" s="363">
        <v>4</v>
      </c>
      <c r="G2402" s="91">
        <v>0</v>
      </c>
      <c r="H2402" s="91">
        <v>4</v>
      </c>
      <c r="I2402" s="90"/>
      <c r="J2402" s="91">
        <v>113</v>
      </c>
      <c r="K2402" s="363">
        <v>0</v>
      </c>
      <c r="L2402" s="91">
        <v>0</v>
      </c>
      <c r="M2402" s="91">
        <v>0</v>
      </c>
      <c r="N2402" s="90"/>
      <c r="O2402" s="91">
        <v>126</v>
      </c>
      <c r="P2402" s="91">
        <v>1</v>
      </c>
      <c r="Q2402" s="90"/>
      <c r="R2402" s="91">
        <v>270</v>
      </c>
      <c r="S2402" s="91">
        <v>89</v>
      </c>
      <c r="T2402" s="90">
        <v>0</v>
      </c>
      <c r="U2402" s="91">
        <v>669</v>
      </c>
      <c r="V2402" s="91">
        <v>94</v>
      </c>
    </row>
    <row r="2403" spans="1:22">
      <c r="A2403" s="92" t="s">
        <v>854</v>
      </c>
      <c r="B2403" s="16" t="str">
        <f>VLOOKUP(A2403,'Planning Periods'!$E$2:$N$540,10,FALSE)</f>
        <v>10/15/2021 - 10/15/2029</v>
      </c>
      <c r="C2403" s="91">
        <v>2015</v>
      </c>
      <c r="D2403" s="91" t="str">
        <f t="shared" si="35"/>
        <v>Yorba Linda 2015</v>
      </c>
      <c r="E2403" s="91">
        <v>160</v>
      </c>
      <c r="F2403" s="363">
        <v>57</v>
      </c>
      <c r="G2403" s="91">
        <v>54</v>
      </c>
      <c r="H2403" s="91">
        <v>3</v>
      </c>
      <c r="I2403" s="90"/>
      <c r="J2403" s="91">
        <v>113</v>
      </c>
      <c r="K2403" s="363">
        <v>14</v>
      </c>
      <c r="L2403" s="91">
        <v>14</v>
      </c>
      <c r="M2403" s="91">
        <v>0</v>
      </c>
      <c r="N2403" s="90"/>
      <c r="O2403" s="91">
        <v>126</v>
      </c>
      <c r="P2403" s="91">
        <v>14</v>
      </c>
      <c r="Q2403" s="90"/>
      <c r="R2403" s="91">
        <v>270</v>
      </c>
      <c r="S2403" s="91">
        <v>285</v>
      </c>
      <c r="T2403" s="90">
        <v>0</v>
      </c>
      <c r="U2403" s="91">
        <v>669</v>
      </c>
      <c r="V2403" s="91">
        <v>370</v>
      </c>
    </row>
    <row r="2404" spans="1:22">
      <c r="A2404" s="92" t="s">
        <v>854</v>
      </c>
      <c r="B2404" s="16" t="str">
        <f>VLOOKUP(A2404,'Planning Periods'!$E$2:$N$540,10,FALSE)</f>
        <v>10/15/2021 - 10/15/2029</v>
      </c>
      <c r="C2404" s="91">
        <v>2016</v>
      </c>
      <c r="D2404" s="91" t="str">
        <f t="shared" si="35"/>
        <v>Yorba Linda 2016</v>
      </c>
      <c r="E2404" s="91">
        <v>160</v>
      </c>
      <c r="F2404" s="363">
        <v>24</v>
      </c>
      <c r="G2404" s="365">
        <v>20</v>
      </c>
      <c r="H2404" s="365">
        <v>4</v>
      </c>
      <c r="I2404" s="79"/>
      <c r="J2404" s="365">
        <v>113</v>
      </c>
      <c r="K2404" s="363">
        <v>4</v>
      </c>
      <c r="L2404" s="365">
        <v>4</v>
      </c>
      <c r="M2404" s="365">
        <v>0</v>
      </c>
      <c r="N2404" s="79"/>
      <c r="O2404" s="365">
        <v>126</v>
      </c>
      <c r="P2404" s="365">
        <v>0</v>
      </c>
      <c r="Q2404" s="79"/>
      <c r="R2404" s="365">
        <v>270</v>
      </c>
      <c r="S2404" s="365">
        <v>130</v>
      </c>
      <c r="T2404" s="79">
        <v>0</v>
      </c>
      <c r="U2404" s="365">
        <v>669</v>
      </c>
      <c r="V2404" s="365">
        <v>158</v>
      </c>
    </row>
    <row r="2405" spans="1:22">
      <c r="A2405" s="92" t="s">
        <v>854</v>
      </c>
      <c r="B2405" s="16" t="str">
        <f>VLOOKUP(A2405,'Planning Periods'!$E$2:$N$540,10,FALSE)</f>
        <v>10/15/2021 - 10/15/2029</v>
      </c>
      <c r="C2405" s="91">
        <v>2017</v>
      </c>
      <c r="D2405" s="91" t="str">
        <f t="shared" si="35"/>
        <v>Yorba Linda 2017</v>
      </c>
      <c r="E2405" s="91" t="s">
        <v>1307</v>
      </c>
      <c r="F2405" s="363" t="s">
        <v>1307</v>
      </c>
      <c r="G2405" s="91" t="s">
        <v>1307</v>
      </c>
      <c r="H2405" s="91" t="s">
        <v>1307</v>
      </c>
      <c r="I2405" s="90"/>
      <c r="J2405" s="91" t="s">
        <v>1307</v>
      </c>
      <c r="K2405" s="363" t="s">
        <v>1307</v>
      </c>
      <c r="L2405" s="91" t="s">
        <v>1307</v>
      </c>
      <c r="M2405" s="91" t="s">
        <v>1307</v>
      </c>
      <c r="N2405" s="90"/>
      <c r="O2405" s="91" t="s">
        <v>1307</v>
      </c>
      <c r="P2405" s="91" t="s">
        <v>1307</v>
      </c>
      <c r="Q2405" s="90"/>
      <c r="R2405" s="91" t="s">
        <v>1307</v>
      </c>
      <c r="S2405" s="91" t="s">
        <v>1307</v>
      </c>
      <c r="T2405" s="90" t="s">
        <v>1307</v>
      </c>
      <c r="U2405" s="91" t="s">
        <v>1307</v>
      </c>
      <c r="V2405" s="91" t="s">
        <v>1307</v>
      </c>
    </row>
    <row r="2406" spans="1:22">
      <c r="A2406" s="92" t="s">
        <v>867</v>
      </c>
      <c r="B2406" s="16" t="str">
        <f>VLOOKUP(A2406,'Planning Periods'!$E$2:$N$540,10,FALSE)</f>
        <v>01/31/2023 - 01/31/2031</v>
      </c>
      <c r="C2406" s="91">
        <v>2014</v>
      </c>
      <c r="D2406" s="91" t="str">
        <f t="shared" si="35"/>
        <v>Yountville 2014</v>
      </c>
      <c r="E2406" s="91" t="s">
        <v>1307</v>
      </c>
      <c r="F2406" s="363" t="s">
        <v>1307</v>
      </c>
      <c r="G2406" s="91" t="s">
        <v>1307</v>
      </c>
      <c r="H2406" s="91" t="s">
        <v>1307</v>
      </c>
      <c r="I2406" s="90"/>
      <c r="J2406" s="91" t="s">
        <v>1307</v>
      </c>
      <c r="K2406" s="363" t="s">
        <v>1307</v>
      </c>
      <c r="L2406" s="91" t="s">
        <v>1307</v>
      </c>
      <c r="M2406" s="91" t="s">
        <v>1307</v>
      </c>
      <c r="N2406" s="90"/>
      <c r="O2406" s="91" t="s">
        <v>1307</v>
      </c>
      <c r="P2406" s="91" t="s">
        <v>1307</v>
      </c>
      <c r="Q2406" s="90"/>
      <c r="R2406" s="91" t="s">
        <v>1307</v>
      </c>
      <c r="S2406" s="91" t="s">
        <v>1307</v>
      </c>
      <c r="T2406" s="90" t="s">
        <v>1307</v>
      </c>
      <c r="U2406" s="91" t="s">
        <v>1307</v>
      </c>
      <c r="V2406" s="91" t="s">
        <v>1307</v>
      </c>
    </row>
    <row r="2407" spans="1:22">
      <c r="A2407" s="92" t="s">
        <v>867</v>
      </c>
      <c r="B2407" s="16" t="str">
        <f>VLOOKUP(A2407,'Planning Periods'!$E$2:$N$540,10,FALSE)</f>
        <v>01/31/2023 - 01/31/2031</v>
      </c>
      <c r="C2407" s="91">
        <v>2015</v>
      </c>
      <c r="D2407" s="91" t="str">
        <f t="shared" si="35"/>
        <v>Yountville 2015</v>
      </c>
      <c r="E2407" s="91">
        <v>4</v>
      </c>
      <c r="F2407" s="363">
        <v>1</v>
      </c>
      <c r="G2407" s="91">
        <v>1</v>
      </c>
      <c r="H2407" s="91">
        <v>0</v>
      </c>
      <c r="I2407" s="90"/>
      <c r="J2407" s="91">
        <v>2</v>
      </c>
      <c r="K2407" s="363">
        <v>1</v>
      </c>
      <c r="L2407" s="91">
        <v>1</v>
      </c>
      <c r="M2407" s="91">
        <v>0</v>
      </c>
      <c r="N2407" s="90"/>
      <c r="O2407" s="91">
        <v>3</v>
      </c>
      <c r="P2407" s="91">
        <v>6</v>
      </c>
      <c r="Q2407" s="90"/>
      <c r="R2407" s="91">
        <v>8</v>
      </c>
      <c r="S2407" s="91">
        <v>11</v>
      </c>
      <c r="T2407" s="90">
        <v>0</v>
      </c>
      <c r="U2407" s="91">
        <v>17</v>
      </c>
      <c r="V2407" s="91">
        <v>19</v>
      </c>
    </row>
    <row r="2408" spans="1:22">
      <c r="A2408" s="92" t="s">
        <v>867</v>
      </c>
      <c r="B2408" s="16" t="str">
        <f>VLOOKUP(A2408,'Planning Periods'!$E$2:$N$540,10,FALSE)</f>
        <v>01/31/2023 - 01/31/2031</v>
      </c>
      <c r="C2408" s="91">
        <v>2016</v>
      </c>
      <c r="D2408" s="91" t="str">
        <f t="shared" si="35"/>
        <v>Yountville 2016</v>
      </c>
      <c r="E2408" s="91">
        <v>4</v>
      </c>
      <c r="F2408" s="363">
        <v>0</v>
      </c>
      <c r="G2408" s="91">
        <v>0</v>
      </c>
      <c r="H2408" s="91">
        <v>0</v>
      </c>
      <c r="I2408" s="90"/>
      <c r="J2408" s="91">
        <v>2</v>
      </c>
      <c r="K2408" s="363">
        <v>0</v>
      </c>
      <c r="L2408" s="91">
        <v>0</v>
      </c>
      <c r="M2408" s="91">
        <v>0</v>
      </c>
      <c r="N2408" s="90"/>
      <c r="O2408" s="91">
        <v>3</v>
      </c>
      <c r="P2408" s="91">
        <v>1</v>
      </c>
      <c r="Q2408" s="90"/>
      <c r="R2408" s="91">
        <v>8</v>
      </c>
      <c r="S2408" s="91">
        <v>0</v>
      </c>
      <c r="T2408" s="90">
        <v>0</v>
      </c>
      <c r="U2408" s="91">
        <v>17</v>
      </c>
      <c r="V2408" s="91">
        <v>1</v>
      </c>
    </row>
    <row r="2409" spans="1:22">
      <c r="A2409" s="92" t="s">
        <v>867</v>
      </c>
      <c r="B2409" s="16" t="str">
        <f>VLOOKUP(A2409,'Planning Periods'!$E$2:$N$540,10,FALSE)</f>
        <v>01/31/2023 - 01/31/2031</v>
      </c>
      <c r="C2409" s="91">
        <v>2017</v>
      </c>
      <c r="D2409" s="91" t="str">
        <f t="shared" si="35"/>
        <v>Yountville 2017</v>
      </c>
      <c r="E2409" s="91">
        <v>4</v>
      </c>
      <c r="F2409" s="363">
        <v>0</v>
      </c>
      <c r="G2409" s="91">
        <v>0</v>
      </c>
      <c r="H2409" s="91">
        <v>0</v>
      </c>
      <c r="I2409" s="90"/>
      <c r="J2409" s="91">
        <v>2</v>
      </c>
      <c r="K2409" s="363">
        <v>0</v>
      </c>
      <c r="L2409" s="91">
        <v>0</v>
      </c>
      <c r="M2409" s="91">
        <v>0</v>
      </c>
      <c r="N2409" s="90"/>
      <c r="O2409" s="91">
        <v>3</v>
      </c>
      <c r="P2409" s="91">
        <v>2</v>
      </c>
      <c r="Q2409" s="90"/>
      <c r="R2409" s="91">
        <v>8</v>
      </c>
      <c r="S2409" s="91">
        <v>3</v>
      </c>
      <c r="T2409" s="90">
        <v>0</v>
      </c>
      <c r="U2409" s="91">
        <v>17</v>
      </c>
      <c r="V2409" s="91">
        <v>5</v>
      </c>
    </row>
    <row r="2410" spans="1:22">
      <c r="A2410" s="92" t="s">
        <v>879</v>
      </c>
      <c r="B2410" s="16" t="str">
        <f>VLOOKUP(A2410,'Planning Periods'!$E$2:$N$540,10,FALSE)</f>
        <v>02/15/2023 - 02/15/2031</v>
      </c>
      <c r="C2410" s="91">
        <v>2014</v>
      </c>
      <c r="D2410" s="91" t="str">
        <f t="shared" si="35"/>
        <v>Yreka 2014</v>
      </c>
      <c r="E2410" s="91" t="s">
        <v>1307</v>
      </c>
      <c r="F2410" s="363" t="s">
        <v>1307</v>
      </c>
      <c r="G2410" s="91" t="s">
        <v>1307</v>
      </c>
      <c r="H2410" s="91" t="s">
        <v>1307</v>
      </c>
      <c r="I2410" s="90"/>
      <c r="J2410" s="91" t="s">
        <v>1307</v>
      </c>
      <c r="K2410" s="363" t="s">
        <v>1307</v>
      </c>
      <c r="L2410" s="91" t="s">
        <v>1307</v>
      </c>
      <c r="M2410" s="91" t="s">
        <v>1307</v>
      </c>
      <c r="N2410" s="90"/>
      <c r="O2410" s="91" t="s">
        <v>1307</v>
      </c>
      <c r="P2410" s="91" t="s">
        <v>1307</v>
      </c>
      <c r="Q2410" s="90"/>
      <c r="R2410" s="91" t="s">
        <v>1307</v>
      </c>
      <c r="S2410" s="91" t="s">
        <v>1307</v>
      </c>
      <c r="T2410" s="90" t="s">
        <v>1307</v>
      </c>
      <c r="U2410" s="91" t="s">
        <v>1307</v>
      </c>
      <c r="V2410" s="91" t="s">
        <v>1307</v>
      </c>
    </row>
    <row r="2411" spans="1:22">
      <c r="A2411" s="92" t="s">
        <v>879</v>
      </c>
      <c r="B2411" s="16" t="str">
        <f>VLOOKUP(A2411,'Planning Periods'!$E$2:$N$540,10,FALSE)</f>
        <v>02/15/2023 - 02/15/2031</v>
      </c>
      <c r="C2411" s="91">
        <v>2015</v>
      </c>
      <c r="D2411" s="91" t="str">
        <f t="shared" si="35"/>
        <v>Yreka 2015</v>
      </c>
      <c r="E2411" s="91">
        <v>25</v>
      </c>
      <c r="F2411" s="363">
        <v>0</v>
      </c>
      <c r="G2411" s="91">
        <v>0</v>
      </c>
      <c r="H2411" s="91">
        <v>0</v>
      </c>
      <c r="I2411" s="90"/>
      <c r="J2411" s="91">
        <v>17</v>
      </c>
      <c r="K2411" s="363">
        <v>0</v>
      </c>
      <c r="L2411" s="91">
        <v>0</v>
      </c>
      <c r="M2411" s="91">
        <v>0</v>
      </c>
      <c r="N2411" s="90"/>
      <c r="O2411" s="91">
        <v>18</v>
      </c>
      <c r="P2411" s="91">
        <v>2</v>
      </c>
      <c r="Q2411" s="90"/>
      <c r="R2411" s="91">
        <v>43</v>
      </c>
      <c r="S2411" s="91">
        <v>0</v>
      </c>
      <c r="T2411" s="90">
        <v>0</v>
      </c>
      <c r="U2411" s="91">
        <v>103</v>
      </c>
      <c r="V2411" s="91">
        <v>2</v>
      </c>
    </row>
    <row r="2412" spans="1:22">
      <c r="A2412" s="92" t="s">
        <v>879</v>
      </c>
      <c r="B2412" s="16" t="str">
        <f>VLOOKUP(A2412,'Planning Periods'!$E$2:$N$540,10,FALSE)</f>
        <v>02/15/2023 - 02/15/2031</v>
      </c>
      <c r="C2412" s="91">
        <v>2016</v>
      </c>
      <c r="D2412" s="91" t="str">
        <f t="shared" si="35"/>
        <v>Yreka 2016</v>
      </c>
      <c r="E2412" s="91">
        <v>25</v>
      </c>
      <c r="F2412" s="363">
        <v>0</v>
      </c>
      <c r="G2412" s="91">
        <v>0</v>
      </c>
      <c r="H2412" s="91">
        <v>0</v>
      </c>
      <c r="I2412" s="90"/>
      <c r="J2412" s="91">
        <v>17</v>
      </c>
      <c r="K2412" s="363">
        <v>0</v>
      </c>
      <c r="L2412" s="91">
        <v>0</v>
      </c>
      <c r="M2412" s="91">
        <v>0</v>
      </c>
      <c r="N2412" s="90"/>
      <c r="O2412" s="91">
        <v>18</v>
      </c>
      <c r="P2412" s="91">
        <v>0</v>
      </c>
      <c r="Q2412" s="90"/>
      <c r="R2412" s="91">
        <v>43</v>
      </c>
      <c r="S2412" s="91">
        <v>0</v>
      </c>
      <c r="T2412" s="90">
        <v>0</v>
      </c>
      <c r="U2412" s="91">
        <v>103</v>
      </c>
      <c r="V2412" s="91">
        <v>0</v>
      </c>
    </row>
    <row r="2413" spans="1:22">
      <c r="A2413" s="92" t="s">
        <v>879</v>
      </c>
      <c r="B2413" s="16" t="str">
        <f>VLOOKUP(A2413,'Planning Periods'!$E$2:$N$540,10,FALSE)</f>
        <v>02/15/2023 - 02/15/2031</v>
      </c>
      <c r="C2413" s="91">
        <v>2017</v>
      </c>
      <c r="D2413" s="91" t="str">
        <f t="shared" si="35"/>
        <v>Yreka 2017</v>
      </c>
      <c r="E2413" s="91">
        <v>25</v>
      </c>
      <c r="F2413" s="363">
        <v>0</v>
      </c>
      <c r="G2413" s="91">
        <v>0</v>
      </c>
      <c r="H2413" s="91">
        <v>0</v>
      </c>
      <c r="I2413" s="90"/>
      <c r="J2413" s="91">
        <v>17</v>
      </c>
      <c r="K2413" s="363">
        <v>0</v>
      </c>
      <c r="L2413" s="91">
        <v>0</v>
      </c>
      <c r="M2413" s="91">
        <v>0</v>
      </c>
      <c r="N2413" s="90"/>
      <c r="O2413" s="91">
        <v>18</v>
      </c>
      <c r="P2413" s="91">
        <v>3</v>
      </c>
      <c r="Q2413" s="90"/>
      <c r="R2413" s="91">
        <v>43</v>
      </c>
      <c r="S2413" s="91">
        <v>0</v>
      </c>
      <c r="T2413" s="90">
        <v>0</v>
      </c>
      <c r="U2413" s="91">
        <v>103</v>
      </c>
      <c r="V2413" s="91">
        <v>3</v>
      </c>
    </row>
    <row r="2414" spans="1:22">
      <c r="A2414" s="92" t="s">
        <v>882</v>
      </c>
      <c r="B2414" s="16" t="str">
        <f>VLOOKUP(A2414,'Planning Periods'!$E$2:$N$540,10,FALSE)</f>
        <v>05/15/2021 - 05/15/2029</v>
      </c>
      <c r="C2414" s="91">
        <v>2013</v>
      </c>
      <c r="D2414" s="91" t="str">
        <f t="shared" si="35"/>
        <v>Yuba City 2013</v>
      </c>
      <c r="E2414" s="91">
        <v>312</v>
      </c>
      <c r="F2414" s="363">
        <v>0</v>
      </c>
      <c r="G2414" s="91">
        <v>0</v>
      </c>
      <c r="H2414" s="91">
        <v>0</v>
      </c>
      <c r="I2414" s="90"/>
      <c r="J2414" s="91">
        <v>437</v>
      </c>
      <c r="K2414" s="363">
        <v>0</v>
      </c>
      <c r="L2414" s="91">
        <v>0</v>
      </c>
      <c r="M2414" s="91">
        <v>0</v>
      </c>
      <c r="N2414" s="90"/>
      <c r="O2414" s="91">
        <v>498</v>
      </c>
      <c r="P2414" s="91">
        <v>0</v>
      </c>
      <c r="Q2414" s="90"/>
      <c r="R2414" s="91">
        <v>1120</v>
      </c>
      <c r="S2414" s="91">
        <v>50</v>
      </c>
      <c r="T2414" s="90">
        <v>0</v>
      </c>
      <c r="U2414" s="91">
        <v>2367</v>
      </c>
      <c r="V2414" s="91">
        <v>50</v>
      </c>
    </row>
    <row r="2415" spans="1:22">
      <c r="A2415" s="92" t="s">
        <v>882</v>
      </c>
      <c r="B2415" s="16" t="str">
        <f>VLOOKUP(A2415,'Planning Periods'!$E$2:$N$540,10,FALSE)</f>
        <v>05/15/2021 - 05/15/2029</v>
      </c>
      <c r="C2415" s="91">
        <v>2014</v>
      </c>
      <c r="D2415" s="91" t="str">
        <f t="shared" si="35"/>
        <v>Yuba City 2014</v>
      </c>
      <c r="E2415" s="91">
        <v>312</v>
      </c>
      <c r="F2415" s="363">
        <v>0</v>
      </c>
      <c r="G2415" s="91">
        <v>0</v>
      </c>
      <c r="H2415" s="91">
        <v>0</v>
      </c>
      <c r="I2415" s="90"/>
      <c r="J2415" s="91">
        <v>437</v>
      </c>
      <c r="K2415" s="363">
        <v>0</v>
      </c>
      <c r="L2415" s="91">
        <v>0</v>
      </c>
      <c r="M2415" s="91">
        <v>0</v>
      </c>
      <c r="N2415" s="90"/>
      <c r="O2415" s="91">
        <v>498</v>
      </c>
      <c r="P2415" s="91">
        <v>5</v>
      </c>
      <c r="Q2415" s="90"/>
      <c r="R2415" s="91">
        <v>1120</v>
      </c>
      <c r="S2415" s="91">
        <v>50</v>
      </c>
      <c r="T2415" s="90">
        <v>0</v>
      </c>
      <c r="U2415" s="91">
        <v>2367</v>
      </c>
      <c r="V2415" s="91">
        <v>55</v>
      </c>
    </row>
    <row r="2416" spans="1:22">
      <c r="A2416" s="92" t="s">
        <v>882</v>
      </c>
      <c r="B2416" s="16" t="str">
        <f>VLOOKUP(A2416,'Planning Periods'!$E$2:$N$540,10,FALSE)</f>
        <v>05/15/2021 - 05/15/2029</v>
      </c>
      <c r="C2416" s="91">
        <v>2015</v>
      </c>
      <c r="D2416" s="91" t="str">
        <f t="shared" si="35"/>
        <v>Yuba City 2015</v>
      </c>
      <c r="E2416" s="91">
        <v>312</v>
      </c>
      <c r="F2416" s="363">
        <v>0</v>
      </c>
      <c r="G2416" s="91">
        <v>0</v>
      </c>
      <c r="H2416" s="91">
        <v>0</v>
      </c>
      <c r="I2416" s="90"/>
      <c r="J2416" s="91">
        <v>437</v>
      </c>
      <c r="K2416" s="363">
        <v>2</v>
      </c>
      <c r="L2416" s="91">
        <v>2</v>
      </c>
      <c r="M2416" s="91">
        <v>0</v>
      </c>
      <c r="N2416" s="90"/>
      <c r="O2416" s="91">
        <v>498</v>
      </c>
      <c r="P2416" s="91">
        <v>45</v>
      </c>
      <c r="Q2416" s="90"/>
      <c r="R2416" s="91">
        <v>1120</v>
      </c>
      <c r="S2416" s="91">
        <v>0</v>
      </c>
      <c r="T2416" s="90">
        <v>0</v>
      </c>
      <c r="U2416" s="91">
        <v>2367</v>
      </c>
      <c r="V2416" s="91">
        <v>47</v>
      </c>
    </row>
    <row r="2417" spans="1:22">
      <c r="A2417" s="92" t="s">
        <v>882</v>
      </c>
      <c r="B2417" s="16" t="str">
        <f>VLOOKUP(A2417,'Planning Periods'!$E$2:$N$540,10,FALSE)</f>
        <v>05/15/2021 - 05/15/2029</v>
      </c>
      <c r="C2417" s="91">
        <v>2016</v>
      </c>
      <c r="D2417" s="91" t="str">
        <f t="shared" si="35"/>
        <v>Yuba City 2016</v>
      </c>
      <c r="E2417" s="91">
        <v>312</v>
      </c>
      <c r="F2417" s="363">
        <v>1</v>
      </c>
      <c r="G2417" s="91">
        <v>1</v>
      </c>
      <c r="H2417" s="91">
        <v>0</v>
      </c>
      <c r="I2417" s="90"/>
      <c r="J2417" s="91">
        <v>437</v>
      </c>
      <c r="K2417" s="363">
        <v>5</v>
      </c>
      <c r="L2417" s="91">
        <v>5</v>
      </c>
      <c r="M2417" s="91">
        <v>0</v>
      </c>
      <c r="N2417" s="90"/>
      <c r="O2417" s="91">
        <v>498</v>
      </c>
      <c r="P2417" s="91">
        <v>47</v>
      </c>
      <c r="Q2417" s="90"/>
      <c r="R2417" s="91">
        <v>1120</v>
      </c>
      <c r="S2417" s="91">
        <v>0</v>
      </c>
      <c r="T2417" s="90">
        <v>0</v>
      </c>
      <c r="U2417" s="91">
        <v>2367</v>
      </c>
      <c r="V2417" s="91">
        <v>53</v>
      </c>
    </row>
    <row r="2418" spans="1:22">
      <c r="A2418" s="92" t="s">
        <v>882</v>
      </c>
      <c r="B2418" s="16" t="str">
        <f>VLOOKUP(A2418,'Planning Periods'!$E$2:$N$540,10,FALSE)</f>
        <v>05/15/2021 - 05/15/2029</v>
      </c>
      <c r="C2418" s="91">
        <v>2017</v>
      </c>
      <c r="D2418" s="91" t="str">
        <f t="shared" si="35"/>
        <v>Yuba City 2017</v>
      </c>
      <c r="E2418" s="91">
        <v>312</v>
      </c>
      <c r="F2418" s="363">
        <v>2</v>
      </c>
      <c r="G2418" s="91">
        <v>2</v>
      </c>
      <c r="H2418" s="91">
        <v>0</v>
      </c>
      <c r="I2418" s="90"/>
      <c r="J2418" s="91">
        <v>437</v>
      </c>
      <c r="K2418" s="363">
        <v>4</v>
      </c>
      <c r="L2418" s="91">
        <v>4</v>
      </c>
      <c r="M2418" s="91">
        <v>0</v>
      </c>
      <c r="N2418" s="90"/>
      <c r="O2418" s="91">
        <v>498</v>
      </c>
      <c r="P2418" s="91">
        <v>38</v>
      </c>
      <c r="Q2418" s="90"/>
      <c r="R2418" s="91">
        <v>1120</v>
      </c>
      <c r="S2418" s="91">
        <v>0</v>
      </c>
      <c r="T2418" s="90">
        <v>0</v>
      </c>
      <c r="U2418" s="91">
        <v>2367</v>
      </c>
      <c r="V2418" s="91">
        <v>44</v>
      </c>
    </row>
    <row r="2419" spans="1:22">
      <c r="A2419" s="92" t="s">
        <v>885</v>
      </c>
      <c r="B2419" s="16" t="str">
        <f>VLOOKUP(A2419,'Planning Periods'!$E$2:$N$540,10,FALSE)</f>
        <v>05/15/2021 - 05/15/2029</v>
      </c>
      <c r="C2419" s="91">
        <v>2013</v>
      </c>
      <c r="D2419" s="91" t="str">
        <f t="shared" si="35"/>
        <v>Yuba County - Unincorporated 2013</v>
      </c>
      <c r="E2419" s="91">
        <v>1036</v>
      </c>
      <c r="F2419" s="363">
        <v>0</v>
      </c>
      <c r="G2419" s="91">
        <v>0</v>
      </c>
      <c r="H2419" s="91">
        <v>0</v>
      </c>
      <c r="I2419" s="90"/>
      <c r="J2419" s="91">
        <v>727</v>
      </c>
      <c r="K2419" s="363">
        <v>0</v>
      </c>
      <c r="L2419" s="91">
        <v>0</v>
      </c>
      <c r="M2419" s="91">
        <v>0</v>
      </c>
      <c r="N2419" s="90"/>
      <c r="O2419" s="91">
        <v>870</v>
      </c>
      <c r="P2419" s="91">
        <v>1</v>
      </c>
      <c r="Q2419" s="90"/>
      <c r="R2419" s="91">
        <v>2043</v>
      </c>
      <c r="S2419" s="91">
        <v>85</v>
      </c>
      <c r="T2419" s="90">
        <v>0</v>
      </c>
      <c r="U2419" s="91">
        <v>4676</v>
      </c>
      <c r="V2419" s="91">
        <v>86</v>
      </c>
    </row>
    <row r="2420" spans="1:22">
      <c r="A2420" s="92" t="s">
        <v>885</v>
      </c>
      <c r="B2420" s="16" t="str">
        <f>VLOOKUP(A2420,'Planning Periods'!$E$2:$N$540,10,FALSE)</f>
        <v>05/15/2021 - 05/15/2029</v>
      </c>
      <c r="C2420" s="91">
        <v>2014</v>
      </c>
      <c r="D2420" s="91" t="str">
        <f t="shared" si="35"/>
        <v>Yuba County - Unincorporated 2014</v>
      </c>
      <c r="E2420" s="91" t="s">
        <v>1307</v>
      </c>
      <c r="F2420" s="363" t="s">
        <v>1307</v>
      </c>
      <c r="G2420" s="91" t="s">
        <v>1307</v>
      </c>
      <c r="H2420" s="91" t="s">
        <v>1307</v>
      </c>
      <c r="I2420" s="90"/>
      <c r="J2420" s="91" t="s">
        <v>1307</v>
      </c>
      <c r="K2420" s="363" t="s">
        <v>1307</v>
      </c>
      <c r="L2420" s="91" t="s">
        <v>1307</v>
      </c>
      <c r="M2420" s="91" t="s">
        <v>1307</v>
      </c>
      <c r="N2420" s="90"/>
      <c r="O2420" s="91" t="s">
        <v>1307</v>
      </c>
      <c r="P2420" s="91" t="s">
        <v>1307</v>
      </c>
      <c r="Q2420" s="90"/>
      <c r="R2420" s="91" t="s">
        <v>1307</v>
      </c>
      <c r="S2420" s="91" t="s">
        <v>1307</v>
      </c>
      <c r="T2420" s="90" t="s">
        <v>1307</v>
      </c>
      <c r="U2420" s="91" t="s">
        <v>1307</v>
      </c>
      <c r="V2420" s="91" t="s">
        <v>1307</v>
      </c>
    </row>
    <row r="2421" spans="1:22">
      <c r="A2421" s="92" t="s">
        <v>885</v>
      </c>
      <c r="B2421" s="16" t="str">
        <f>VLOOKUP(A2421,'Planning Periods'!$E$2:$N$540,10,FALSE)</f>
        <v>05/15/2021 - 05/15/2029</v>
      </c>
      <c r="C2421" s="91">
        <v>2015</v>
      </c>
      <c r="D2421" s="91" t="str">
        <f t="shared" si="35"/>
        <v>Yuba County - Unincorporated 2015</v>
      </c>
      <c r="E2421" s="91" t="s">
        <v>1307</v>
      </c>
      <c r="F2421" s="363" t="s">
        <v>1307</v>
      </c>
      <c r="G2421" s="91" t="s">
        <v>1307</v>
      </c>
      <c r="H2421" s="91" t="s">
        <v>1307</v>
      </c>
      <c r="I2421" s="90"/>
      <c r="J2421" s="91" t="s">
        <v>1307</v>
      </c>
      <c r="K2421" s="363" t="s">
        <v>1307</v>
      </c>
      <c r="L2421" s="91" t="s">
        <v>1307</v>
      </c>
      <c r="M2421" s="91" t="s">
        <v>1307</v>
      </c>
      <c r="N2421" s="90"/>
      <c r="O2421" s="91" t="s">
        <v>1307</v>
      </c>
      <c r="P2421" s="91" t="s">
        <v>1307</v>
      </c>
      <c r="Q2421" s="90"/>
      <c r="R2421" s="91" t="s">
        <v>1307</v>
      </c>
      <c r="S2421" s="91" t="s">
        <v>1307</v>
      </c>
      <c r="T2421" s="90" t="s">
        <v>1307</v>
      </c>
      <c r="U2421" s="91" t="s">
        <v>1307</v>
      </c>
      <c r="V2421" s="91" t="s">
        <v>1307</v>
      </c>
    </row>
    <row r="2422" spans="1:22">
      <c r="A2422" s="92" t="s">
        <v>885</v>
      </c>
      <c r="B2422" s="16" t="str">
        <f>VLOOKUP(A2422,'Planning Periods'!$E$2:$N$540,10,FALSE)</f>
        <v>05/15/2021 - 05/15/2029</v>
      </c>
      <c r="C2422" s="91">
        <v>2016</v>
      </c>
      <c r="D2422" s="91" t="str">
        <f t="shared" si="35"/>
        <v>Yuba County - Unincorporated 2016</v>
      </c>
      <c r="E2422" s="91" t="s">
        <v>1307</v>
      </c>
      <c r="F2422" s="363" t="s">
        <v>1307</v>
      </c>
      <c r="G2422" s="91" t="s">
        <v>1307</v>
      </c>
      <c r="H2422" s="91" t="s">
        <v>1307</v>
      </c>
      <c r="I2422" s="90"/>
      <c r="J2422" s="91" t="s">
        <v>1307</v>
      </c>
      <c r="K2422" s="363" t="s">
        <v>1307</v>
      </c>
      <c r="L2422" s="91" t="s">
        <v>1307</v>
      </c>
      <c r="M2422" s="91" t="s">
        <v>1307</v>
      </c>
      <c r="N2422" s="90"/>
      <c r="O2422" s="91" t="s">
        <v>1307</v>
      </c>
      <c r="P2422" s="91" t="s">
        <v>1307</v>
      </c>
      <c r="Q2422" s="90"/>
      <c r="R2422" s="91" t="s">
        <v>1307</v>
      </c>
      <c r="S2422" s="91" t="s">
        <v>1307</v>
      </c>
      <c r="T2422" s="90" t="s">
        <v>1307</v>
      </c>
      <c r="U2422" s="91" t="s">
        <v>1307</v>
      </c>
      <c r="V2422" s="91" t="s">
        <v>1307</v>
      </c>
    </row>
    <row r="2423" spans="1:22">
      <c r="A2423" s="92" t="s">
        <v>885</v>
      </c>
      <c r="B2423" s="16" t="str">
        <f>VLOOKUP(A2423,'Planning Periods'!$E$2:$N$540,10,FALSE)</f>
        <v>05/15/2021 - 05/15/2029</v>
      </c>
      <c r="C2423" s="91">
        <v>2017</v>
      </c>
      <c r="D2423" s="91" t="str">
        <f t="shared" si="35"/>
        <v>Yuba County - Unincorporated 2017</v>
      </c>
      <c r="E2423" s="91" t="s">
        <v>1307</v>
      </c>
      <c r="F2423" s="363" t="s">
        <v>1307</v>
      </c>
      <c r="G2423" s="91" t="s">
        <v>1307</v>
      </c>
      <c r="H2423" s="91" t="s">
        <v>1307</v>
      </c>
      <c r="I2423" s="90"/>
      <c r="J2423" s="91" t="s">
        <v>1307</v>
      </c>
      <c r="K2423" s="363" t="s">
        <v>1307</v>
      </c>
      <c r="L2423" s="91" t="s">
        <v>1307</v>
      </c>
      <c r="M2423" s="91" t="s">
        <v>1307</v>
      </c>
      <c r="N2423" s="90"/>
      <c r="O2423" s="91" t="s">
        <v>1307</v>
      </c>
      <c r="P2423" s="91" t="s">
        <v>1307</v>
      </c>
      <c r="Q2423" s="90"/>
      <c r="R2423" s="91" t="s">
        <v>1307</v>
      </c>
      <c r="S2423" s="91" t="s">
        <v>1307</v>
      </c>
      <c r="T2423" s="90" t="s">
        <v>1307</v>
      </c>
      <c r="U2423" s="91" t="s">
        <v>1307</v>
      </c>
      <c r="V2423" s="91" t="s">
        <v>1307</v>
      </c>
    </row>
    <row r="2424" spans="1:22">
      <c r="A2424" s="92" t="s">
        <v>877</v>
      </c>
      <c r="B2424" s="16"/>
      <c r="C2424" s="91">
        <v>2013</v>
      </c>
      <c r="D2424" s="91" t="str">
        <f t="shared" si="35"/>
        <v>Yucaipa 2013</v>
      </c>
      <c r="E2424" s="91" t="s">
        <v>1307</v>
      </c>
      <c r="F2424" s="363" t="s">
        <v>1307</v>
      </c>
      <c r="G2424" s="91" t="s">
        <v>1307</v>
      </c>
      <c r="H2424" s="91" t="s">
        <v>1307</v>
      </c>
      <c r="I2424" s="90"/>
      <c r="J2424" s="91" t="s">
        <v>1307</v>
      </c>
      <c r="K2424" s="363" t="s">
        <v>1307</v>
      </c>
      <c r="L2424" s="91" t="s">
        <v>1307</v>
      </c>
      <c r="M2424" s="91" t="s">
        <v>1307</v>
      </c>
      <c r="N2424" s="90"/>
      <c r="O2424" s="91" t="s">
        <v>1307</v>
      </c>
      <c r="P2424" s="91" t="s">
        <v>1307</v>
      </c>
      <c r="Q2424" s="90"/>
      <c r="R2424" s="91" t="s">
        <v>1307</v>
      </c>
      <c r="S2424" s="91" t="s">
        <v>1307</v>
      </c>
      <c r="T2424" s="90" t="s">
        <v>1307</v>
      </c>
      <c r="U2424" s="91" t="s">
        <v>1307</v>
      </c>
      <c r="V2424" s="91" t="s">
        <v>1307</v>
      </c>
    </row>
    <row r="2425" spans="1:22">
      <c r="A2425" s="92" t="s">
        <v>877</v>
      </c>
      <c r="B2425" s="16" t="str">
        <f>VLOOKUP(A2425,'Planning Periods'!$E$2:$N$540,10,FALSE)</f>
        <v>10/15/2021 - 10/15/2029</v>
      </c>
      <c r="C2425" s="91">
        <v>2014</v>
      </c>
      <c r="D2425" s="91" t="str">
        <f t="shared" si="35"/>
        <v>Yucaipa 2014</v>
      </c>
      <c r="E2425" s="91">
        <v>780</v>
      </c>
      <c r="F2425" s="363">
        <v>0</v>
      </c>
      <c r="G2425" s="91">
        <v>0</v>
      </c>
      <c r="H2425" s="91">
        <v>0</v>
      </c>
      <c r="I2425" s="90"/>
      <c r="J2425" s="91">
        <v>636</v>
      </c>
      <c r="K2425" s="363">
        <v>34</v>
      </c>
      <c r="L2425" s="91">
        <v>34</v>
      </c>
      <c r="M2425" s="91">
        <v>0</v>
      </c>
      <c r="N2425" s="90"/>
      <c r="O2425" s="91">
        <v>552</v>
      </c>
      <c r="P2425" s="91">
        <v>0</v>
      </c>
      <c r="Q2425" s="90"/>
      <c r="R2425" s="91">
        <v>851</v>
      </c>
      <c r="S2425" s="91">
        <v>32</v>
      </c>
      <c r="T2425" s="90">
        <v>0</v>
      </c>
      <c r="U2425" s="91">
        <v>2819</v>
      </c>
      <c r="V2425" s="91">
        <v>66</v>
      </c>
    </row>
    <row r="2426" spans="1:22">
      <c r="A2426" s="92" t="s">
        <v>877</v>
      </c>
      <c r="B2426" s="16" t="str">
        <f>VLOOKUP(A2426,'Planning Periods'!$E$2:$N$540,10,FALSE)</f>
        <v>10/15/2021 - 10/15/2029</v>
      </c>
      <c r="C2426" s="91">
        <v>2015</v>
      </c>
      <c r="D2426" s="91" t="str">
        <f t="shared" si="35"/>
        <v>Yucaipa 2015</v>
      </c>
      <c r="E2426" s="91">
        <v>780</v>
      </c>
      <c r="F2426" s="363">
        <v>42</v>
      </c>
      <c r="G2426" s="91">
        <v>42</v>
      </c>
      <c r="H2426" s="91">
        <v>0</v>
      </c>
      <c r="I2426" s="90"/>
      <c r="J2426" s="91">
        <v>636</v>
      </c>
      <c r="K2426" s="363">
        <v>38</v>
      </c>
      <c r="L2426" s="91">
        <v>7</v>
      </c>
      <c r="M2426" s="91">
        <v>31</v>
      </c>
      <c r="N2426" s="90"/>
      <c r="O2426" s="91">
        <v>552</v>
      </c>
      <c r="P2426" s="91">
        <v>0</v>
      </c>
      <c r="Q2426" s="90"/>
      <c r="R2426" s="91">
        <v>851</v>
      </c>
      <c r="S2426" s="91">
        <v>111</v>
      </c>
      <c r="T2426" s="90">
        <v>31</v>
      </c>
      <c r="U2426" s="91">
        <v>2819</v>
      </c>
      <c r="V2426" s="91">
        <v>191</v>
      </c>
    </row>
    <row r="2427" spans="1:22">
      <c r="A2427" s="92" t="s">
        <v>877</v>
      </c>
      <c r="B2427" s="16" t="str">
        <f>VLOOKUP(A2427,'Planning Periods'!$E$2:$N$540,10,FALSE)</f>
        <v>10/15/2021 - 10/15/2029</v>
      </c>
      <c r="C2427" s="91">
        <v>2016</v>
      </c>
      <c r="D2427" s="91" t="str">
        <f t="shared" si="35"/>
        <v>Yucaipa 2016</v>
      </c>
      <c r="E2427" s="91">
        <v>780</v>
      </c>
      <c r="F2427" s="363">
        <v>0</v>
      </c>
      <c r="G2427" s="91">
        <v>0</v>
      </c>
      <c r="H2427" s="91">
        <v>0</v>
      </c>
      <c r="I2427" s="90"/>
      <c r="J2427" s="91">
        <v>636</v>
      </c>
      <c r="K2427" s="363">
        <v>30</v>
      </c>
      <c r="L2427" s="91">
        <v>30</v>
      </c>
      <c r="M2427" s="91">
        <v>0</v>
      </c>
      <c r="N2427" s="90"/>
      <c r="O2427" s="91">
        <v>552</v>
      </c>
      <c r="P2427" s="91">
        <v>17</v>
      </c>
      <c r="Q2427" s="90"/>
      <c r="R2427" s="91">
        <v>851</v>
      </c>
      <c r="S2427" s="91">
        <v>102</v>
      </c>
      <c r="T2427" s="90">
        <v>0</v>
      </c>
      <c r="U2427" s="91">
        <v>2819</v>
      </c>
      <c r="V2427" s="91">
        <v>149</v>
      </c>
    </row>
    <row r="2428" spans="1:22">
      <c r="A2428" s="92" t="s">
        <v>877</v>
      </c>
      <c r="B2428" s="16" t="str">
        <f>VLOOKUP(A2428,'Planning Periods'!$E$2:$N$540,10,FALSE)</f>
        <v>10/15/2021 - 10/15/2029</v>
      </c>
      <c r="C2428" s="91">
        <v>2017</v>
      </c>
      <c r="D2428" s="91" t="str">
        <f t="shared" si="35"/>
        <v>Yucaipa 2017</v>
      </c>
      <c r="E2428" s="91">
        <v>780</v>
      </c>
      <c r="F2428" s="363">
        <v>0</v>
      </c>
      <c r="G2428" s="91">
        <v>0</v>
      </c>
      <c r="H2428" s="91">
        <v>0</v>
      </c>
      <c r="I2428" s="90"/>
      <c r="J2428" s="91">
        <v>636</v>
      </c>
      <c r="K2428" s="363">
        <v>30</v>
      </c>
      <c r="L2428" s="91">
        <v>30</v>
      </c>
      <c r="M2428" s="91">
        <v>0</v>
      </c>
      <c r="N2428" s="90"/>
      <c r="O2428" s="91">
        <v>552</v>
      </c>
      <c r="P2428" s="91">
        <v>18</v>
      </c>
      <c r="Q2428" s="90"/>
      <c r="R2428" s="91">
        <v>851</v>
      </c>
      <c r="S2428" s="91">
        <v>9</v>
      </c>
      <c r="T2428" s="90">
        <v>0</v>
      </c>
      <c r="U2428" s="91">
        <v>2819</v>
      </c>
      <c r="V2428" s="91">
        <v>57</v>
      </c>
    </row>
    <row r="2429" spans="1:22">
      <c r="A2429" s="92" t="s">
        <v>870</v>
      </c>
      <c r="B2429" s="16" t="str">
        <f>VLOOKUP(A2429,'Planning Periods'!$E$2:$N$540,10,FALSE)</f>
        <v>10/15/2021 - 10/15/2029</v>
      </c>
      <c r="C2429" s="91">
        <v>2013</v>
      </c>
      <c r="D2429" s="91" t="str">
        <f t="shared" si="35"/>
        <v>Yucca Valley 2013</v>
      </c>
      <c r="E2429" s="91" t="s">
        <v>1307</v>
      </c>
      <c r="F2429" s="363" t="s">
        <v>1307</v>
      </c>
      <c r="G2429" s="91" t="s">
        <v>1307</v>
      </c>
      <c r="H2429" s="91" t="s">
        <v>1307</v>
      </c>
      <c r="I2429" s="90"/>
      <c r="J2429" s="91" t="s">
        <v>1307</v>
      </c>
      <c r="K2429" s="363" t="s">
        <v>1307</v>
      </c>
      <c r="L2429" s="91" t="s">
        <v>1307</v>
      </c>
      <c r="M2429" s="91" t="s">
        <v>1307</v>
      </c>
      <c r="N2429" s="90"/>
      <c r="O2429" s="91" t="s">
        <v>1307</v>
      </c>
      <c r="P2429" s="91" t="s">
        <v>1307</v>
      </c>
      <c r="Q2429" s="90"/>
      <c r="R2429" s="91" t="s">
        <v>1307</v>
      </c>
      <c r="S2429" s="91" t="s">
        <v>1307</v>
      </c>
      <c r="T2429" s="90" t="s">
        <v>1307</v>
      </c>
      <c r="U2429" s="91" t="s">
        <v>1307</v>
      </c>
      <c r="V2429" s="91" t="s">
        <v>1307</v>
      </c>
    </row>
    <row r="2430" spans="1:22">
      <c r="A2430" s="92" t="s">
        <v>870</v>
      </c>
      <c r="B2430" s="16" t="str">
        <f>VLOOKUP(A2430,'Planning Periods'!$E$2:$N$540,10,FALSE)</f>
        <v>10/15/2021 - 10/15/2029</v>
      </c>
      <c r="C2430" s="91">
        <v>2014</v>
      </c>
      <c r="D2430" s="91" t="str">
        <f t="shared" si="35"/>
        <v>Yucca Valley 2014</v>
      </c>
      <c r="E2430" s="91">
        <v>209</v>
      </c>
      <c r="F2430" s="363">
        <v>0</v>
      </c>
      <c r="G2430" s="91">
        <v>0</v>
      </c>
      <c r="H2430" s="91">
        <v>0</v>
      </c>
      <c r="I2430" s="90"/>
      <c r="J2430" s="91">
        <v>149</v>
      </c>
      <c r="K2430" s="363">
        <v>0</v>
      </c>
      <c r="L2430" s="91">
        <v>0</v>
      </c>
      <c r="M2430" s="91">
        <v>0</v>
      </c>
      <c r="N2430" s="90"/>
      <c r="O2430" s="91">
        <v>172</v>
      </c>
      <c r="P2430" s="91">
        <v>0</v>
      </c>
      <c r="Q2430" s="90"/>
      <c r="R2430" s="91">
        <v>400</v>
      </c>
      <c r="S2430" s="91">
        <v>18</v>
      </c>
      <c r="T2430" s="90">
        <v>0</v>
      </c>
      <c r="U2430" s="91">
        <v>930</v>
      </c>
      <c r="V2430" s="91">
        <v>18</v>
      </c>
    </row>
    <row r="2431" spans="1:22">
      <c r="A2431" s="92" t="s">
        <v>870</v>
      </c>
      <c r="B2431" s="16" t="str">
        <f>VLOOKUP(A2431,'Planning Periods'!$E$2:$N$540,10,FALSE)</f>
        <v>10/15/2021 - 10/15/2029</v>
      </c>
      <c r="C2431" s="91">
        <v>2015</v>
      </c>
      <c r="D2431" s="91" t="str">
        <f t="shared" si="35"/>
        <v>Yucca Valley 2015</v>
      </c>
      <c r="E2431" s="91">
        <v>209</v>
      </c>
      <c r="F2431" s="363">
        <v>0</v>
      </c>
      <c r="G2431" s="91">
        <v>0</v>
      </c>
      <c r="H2431" s="91">
        <v>0</v>
      </c>
      <c r="I2431" s="90"/>
      <c r="J2431" s="91">
        <v>149</v>
      </c>
      <c r="K2431" s="363">
        <v>0</v>
      </c>
      <c r="L2431" s="91">
        <v>0</v>
      </c>
      <c r="M2431" s="91">
        <v>0</v>
      </c>
      <c r="N2431" s="90"/>
      <c r="O2431" s="91">
        <v>172</v>
      </c>
      <c r="P2431" s="91">
        <v>0</v>
      </c>
      <c r="Q2431" s="90"/>
      <c r="R2431" s="91">
        <v>400</v>
      </c>
      <c r="S2431" s="91">
        <v>17</v>
      </c>
      <c r="T2431" s="90">
        <v>0</v>
      </c>
      <c r="U2431" s="91">
        <v>930</v>
      </c>
      <c r="V2431" s="91">
        <v>17</v>
      </c>
    </row>
    <row r="2432" spans="1:22">
      <c r="A2432" s="92" t="s">
        <v>870</v>
      </c>
      <c r="B2432" s="16" t="str">
        <f>VLOOKUP(A2432,'Planning Periods'!$E$2:$N$540,10,FALSE)</f>
        <v>10/15/2021 - 10/15/2029</v>
      </c>
      <c r="C2432" s="91">
        <v>2016</v>
      </c>
      <c r="D2432" s="91" t="str">
        <f t="shared" si="35"/>
        <v>Yucca Valley 2016</v>
      </c>
      <c r="E2432" s="91">
        <v>209</v>
      </c>
      <c r="F2432" s="363">
        <v>0</v>
      </c>
      <c r="G2432" s="91">
        <v>0</v>
      </c>
      <c r="H2432" s="91">
        <v>0</v>
      </c>
      <c r="I2432" s="90"/>
      <c r="J2432" s="91">
        <v>149</v>
      </c>
      <c r="K2432" s="363">
        <v>0</v>
      </c>
      <c r="L2432" s="91">
        <v>0</v>
      </c>
      <c r="M2432" s="91">
        <v>0</v>
      </c>
      <c r="N2432" s="90"/>
      <c r="O2432" s="91">
        <v>172</v>
      </c>
      <c r="P2432" s="91">
        <v>0</v>
      </c>
      <c r="Q2432" s="90"/>
      <c r="R2432" s="91">
        <v>400</v>
      </c>
      <c r="S2432" s="91">
        <v>17</v>
      </c>
      <c r="T2432" s="90">
        <v>0</v>
      </c>
      <c r="U2432" s="91">
        <v>930</v>
      </c>
      <c r="V2432" s="91">
        <v>17</v>
      </c>
    </row>
    <row r="2433" spans="1:22">
      <c r="A2433" s="92" t="s">
        <v>870</v>
      </c>
      <c r="B2433" s="16" t="str">
        <f>VLOOKUP(A2433,'Planning Periods'!$E$2:$N$540,10,FALSE)</f>
        <v>10/15/2021 - 10/15/2029</v>
      </c>
      <c r="C2433" s="91">
        <v>2017</v>
      </c>
      <c r="D2433" s="91" t="str">
        <f t="shared" si="35"/>
        <v>Yucca Valley 2017</v>
      </c>
      <c r="E2433" s="91">
        <v>209</v>
      </c>
      <c r="F2433" s="363">
        <v>0</v>
      </c>
      <c r="G2433" s="91">
        <v>0</v>
      </c>
      <c r="H2433" s="91">
        <v>0</v>
      </c>
      <c r="I2433" s="90"/>
      <c r="J2433" s="91">
        <v>149</v>
      </c>
      <c r="K2433" s="363">
        <v>0</v>
      </c>
      <c r="L2433" s="91">
        <v>0</v>
      </c>
      <c r="M2433" s="91">
        <v>0</v>
      </c>
      <c r="N2433" s="90"/>
      <c r="O2433" s="91">
        <v>172</v>
      </c>
      <c r="P2433" s="91">
        <v>0</v>
      </c>
      <c r="Q2433" s="90"/>
      <c r="R2433" s="91">
        <v>400</v>
      </c>
      <c r="S2433" s="91">
        <v>37</v>
      </c>
      <c r="T2433" s="90">
        <v>0</v>
      </c>
      <c r="U2433" s="91">
        <v>930</v>
      </c>
      <c r="V2433" s="91">
        <v>37</v>
      </c>
    </row>
  </sheetData>
  <autoFilter ref="A1:V2433" xr:uid="{00000000-0009-0000-0000-000016000000}">
    <sortState xmlns:xlrd2="http://schemas.microsoft.com/office/spreadsheetml/2017/richdata2" ref="A2:V2433">
      <sortCondition ref="A1"/>
    </sortState>
  </autoFilter>
  <pageMargins left="0.7" right="0.7" top="0.75" bottom="0.75" header="0.3" footer="0.3"/>
  <pageSetup scale="1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
  <dimension ref="A1:K540"/>
  <sheetViews>
    <sheetView workbookViewId="0">
      <selection activeCell="L14" sqref="L14"/>
    </sheetView>
  </sheetViews>
  <sheetFormatPr defaultColWidth="8.7109375" defaultRowHeight="12.75"/>
  <cols>
    <col min="1" max="1" width="21" style="22" customWidth="1"/>
    <col min="2" max="2" width="34.42578125" style="22" bestFit="1" customWidth="1"/>
    <col min="3" max="3" width="34.42578125" style="22" customWidth="1"/>
    <col min="4" max="8" width="8.7109375" style="22"/>
    <col min="9" max="9" width="19.28515625" style="22" bestFit="1" customWidth="1"/>
    <col min="10" max="257" width="8.7109375" style="22"/>
    <col min="258" max="258" width="21" style="22" customWidth="1"/>
    <col min="259" max="259" width="34.42578125" style="22" bestFit="1" customWidth="1"/>
    <col min="260" max="513" width="8.7109375" style="22"/>
    <col min="514" max="514" width="21" style="22" customWidth="1"/>
    <col min="515" max="515" width="34.42578125" style="22" bestFit="1" customWidth="1"/>
    <col min="516" max="769" width="8.7109375" style="22"/>
    <col min="770" max="770" width="21" style="22" customWidth="1"/>
    <col min="771" max="771" width="34.42578125" style="22" bestFit="1" customWidth="1"/>
    <col min="772" max="1025" width="8.7109375" style="22"/>
    <col min="1026" max="1026" width="21" style="22" customWidth="1"/>
    <col min="1027" max="1027" width="34.42578125" style="22" bestFit="1" customWidth="1"/>
    <col min="1028" max="1281" width="8.7109375" style="22"/>
    <col min="1282" max="1282" width="21" style="22" customWidth="1"/>
    <col min="1283" max="1283" width="34.42578125" style="22" bestFit="1" customWidth="1"/>
    <col min="1284" max="1537" width="8.7109375" style="22"/>
    <col min="1538" max="1538" width="21" style="22" customWidth="1"/>
    <col min="1539" max="1539" width="34.42578125" style="22" bestFit="1" customWidth="1"/>
    <col min="1540" max="1793" width="8.7109375" style="22"/>
    <col min="1794" max="1794" width="21" style="22" customWidth="1"/>
    <col min="1795" max="1795" width="34.42578125" style="22" bestFit="1" customWidth="1"/>
    <col min="1796" max="2049" width="8.7109375" style="22"/>
    <col min="2050" max="2050" width="21" style="22" customWidth="1"/>
    <col min="2051" max="2051" width="34.42578125" style="22" bestFit="1" customWidth="1"/>
    <col min="2052" max="2305" width="8.7109375" style="22"/>
    <col min="2306" max="2306" width="21" style="22" customWidth="1"/>
    <col min="2307" max="2307" width="34.42578125" style="22" bestFit="1" customWidth="1"/>
    <col min="2308" max="2561" width="8.7109375" style="22"/>
    <col min="2562" max="2562" width="21" style="22" customWidth="1"/>
    <col min="2563" max="2563" width="34.42578125" style="22" bestFit="1" customWidth="1"/>
    <col min="2564" max="2817" width="8.7109375" style="22"/>
    <col min="2818" max="2818" width="21" style="22" customWidth="1"/>
    <col min="2819" max="2819" width="34.42578125" style="22" bestFit="1" customWidth="1"/>
    <col min="2820" max="3073" width="8.7109375" style="22"/>
    <col min="3074" max="3074" width="21" style="22" customWidth="1"/>
    <col min="3075" max="3075" width="34.42578125" style="22" bestFit="1" customWidth="1"/>
    <col min="3076" max="3329" width="8.7109375" style="22"/>
    <col min="3330" max="3330" width="21" style="22" customWidth="1"/>
    <col min="3331" max="3331" width="34.42578125" style="22" bestFit="1" customWidth="1"/>
    <col min="3332" max="3585" width="8.7109375" style="22"/>
    <col min="3586" max="3586" width="21" style="22" customWidth="1"/>
    <col min="3587" max="3587" width="34.42578125" style="22" bestFit="1" customWidth="1"/>
    <col min="3588" max="3841" width="8.7109375" style="22"/>
    <col min="3842" max="3842" width="21" style="22" customWidth="1"/>
    <col min="3843" max="3843" width="34.42578125" style="22" bestFit="1" customWidth="1"/>
    <col min="3844" max="4097" width="8.7109375" style="22"/>
    <col min="4098" max="4098" width="21" style="22" customWidth="1"/>
    <col min="4099" max="4099" width="34.42578125" style="22" bestFit="1" customWidth="1"/>
    <col min="4100" max="4353" width="8.7109375" style="22"/>
    <col min="4354" max="4354" width="21" style="22" customWidth="1"/>
    <col min="4355" max="4355" width="34.42578125" style="22" bestFit="1" customWidth="1"/>
    <col min="4356" max="4609" width="8.7109375" style="22"/>
    <col min="4610" max="4610" width="21" style="22" customWidth="1"/>
    <col min="4611" max="4611" width="34.42578125" style="22" bestFit="1" customWidth="1"/>
    <col min="4612" max="4865" width="8.7109375" style="22"/>
    <col min="4866" max="4866" width="21" style="22" customWidth="1"/>
    <col min="4867" max="4867" width="34.42578125" style="22" bestFit="1" customWidth="1"/>
    <col min="4868" max="5121" width="8.7109375" style="22"/>
    <col min="5122" max="5122" width="21" style="22" customWidth="1"/>
    <col min="5123" max="5123" width="34.42578125" style="22" bestFit="1" customWidth="1"/>
    <col min="5124" max="5377" width="8.7109375" style="22"/>
    <col min="5378" max="5378" width="21" style="22" customWidth="1"/>
    <col min="5379" max="5379" width="34.42578125" style="22" bestFit="1" customWidth="1"/>
    <col min="5380" max="5633" width="8.7109375" style="22"/>
    <col min="5634" max="5634" width="21" style="22" customWidth="1"/>
    <col min="5635" max="5635" width="34.42578125" style="22" bestFit="1" customWidth="1"/>
    <col min="5636" max="5889" width="8.7109375" style="22"/>
    <col min="5890" max="5890" width="21" style="22" customWidth="1"/>
    <col min="5891" max="5891" width="34.42578125" style="22" bestFit="1" customWidth="1"/>
    <col min="5892" max="6145" width="8.7109375" style="22"/>
    <col min="6146" max="6146" width="21" style="22" customWidth="1"/>
    <col min="6147" max="6147" width="34.42578125" style="22" bestFit="1" customWidth="1"/>
    <col min="6148" max="6401" width="8.7109375" style="22"/>
    <col min="6402" max="6402" width="21" style="22" customWidth="1"/>
    <col min="6403" max="6403" width="34.42578125" style="22" bestFit="1" customWidth="1"/>
    <col min="6404" max="6657" width="8.7109375" style="22"/>
    <col min="6658" max="6658" width="21" style="22" customWidth="1"/>
    <col min="6659" max="6659" width="34.42578125" style="22" bestFit="1" customWidth="1"/>
    <col min="6660" max="6913" width="8.7109375" style="22"/>
    <col min="6914" max="6914" width="21" style="22" customWidth="1"/>
    <col min="6915" max="6915" width="34.42578125" style="22" bestFit="1" customWidth="1"/>
    <col min="6916" max="7169" width="8.7109375" style="22"/>
    <col min="7170" max="7170" width="21" style="22" customWidth="1"/>
    <col min="7171" max="7171" width="34.42578125" style="22" bestFit="1" customWidth="1"/>
    <col min="7172" max="7425" width="8.7109375" style="22"/>
    <col min="7426" max="7426" width="21" style="22" customWidth="1"/>
    <col min="7427" max="7427" width="34.42578125" style="22" bestFit="1" customWidth="1"/>
    <col min="7428" max="7681" width="8.7109375" style="22"/>
    <col min="7682" max="7682" width="21" style="22" customWidth="1"/>
    <col min="7683" max="7683" width="34.42578125" style="22" bestFit="1" customWidth="1"/>
    <col min="7684" max="7937" width="8.7109375" style="22"/>
    <col min="7938" max="7938" width="21" style="22" customWidth="1"/>
    <col min="7939" max="7939" width="34.42578125" style="22" bestFit="1" customWidth="1"/>
    <col min="7940" max="8193" width="8.7109375" style="22"/>
    <col min="8194" max="8194" width="21" style="22" customWidth="1"/>
    <col min="8195" max="8195" width="34.42578125" style="22" bestFit="1" customWidth="1"/>
    <col min="8196" max="8449" width="8.7109375" style="22"/>
    <col min="8450" max="8450" width="21" style="22" customWidth="1"/>
    <col min="8451" max="8451" width="34.42578125" style="22" bestFit="1" customWidth="1"/>
    <col min="8452" max="8705" width="8.7109375" style="22"/>
    <col min="8706" max="8706" width="21" style="22" customWidth="1"/>
    <col min="8707" max="8707" width="34.42578125" style="22" bestFit="1" customWidth="1"/>
    <col min="8708" max="8961" width="8.7109375" style="22"/>
    <col min="8962" max="8962" width="21" style="22" customWidth="1"/>
    <col min="8963" max="8963" width="34.42578125" style="22" bestFit="1" customWidth="1"/>
    <col min="8964" max="9217" width="8.7109375" style="22"/>
    <col min="9218" max="9218" width="21" style="22" customWidth="1"/>
    <col min="9219" max="9219" width="34.42578125" style="22" bestFit="1" customWidth="1"/>
    <col min="9220" max="9473" width="8.7109375" style="22"/>
    <col min="9474" max="9474" width="21" style="22" customWidth="1"/>
    <col min="9475" max="9475" width="34.42578125" style="22" bestFit="1" customWidth="1"/>
    <col min="9476" max="9729" width="8.7109375" style="22"/>
    <col min="9730" max="9730" width="21" style="22" customWidth="1"/>
    <col min="9731" max="9731" width="34.42578125" style="22" bestFit="1" customWidth="1"/>
    <col min="9732" max="9985" width="8.7109375" style="22"/>
    <col min="9986" max="9986" width="21" style="22" customWidth="1"/>
    <col min="9987" max="9987" width="34.42578125" style="22" bestFit="1" customWidth="1"/>
    <col min="9988" max="10241" width="8.7109375" style="22"/>
    <col min="10242" max="10242" width="21" style="22" customWidth="1"/>
    <col min="10243" max="10243" width="34.42578125" style="22" bestFit="1" customWidth="1"/>
    <col min="10244" max="10497" width="8.7109375" style="22"/>
    <col min="10498" max="10498" width="21" style="22" customWidth="1"/>
    <col min="10499" max="10499" width="34.42578125" style="22" bestFit="1" customWidth="1"/>
    <col min="10500" max="10753" width="8.7109375" style="22"/>
    <col min="10754" max="10754" width="21" style="22" customWidth="1"/>
    <col min="10755" max="10755" width="34.42578125" style="22" bestFit="1" customWidth="1"/>
    <col min="10756" max="11009" width="8.7109375" style="22"/>
    <col min="11010" max="11010" width="21" style="22" customWidth="1"/>
    <col min="11011" max="11011" width="34.42578125" style="22" bestFit="1" customWidth="1"/>
    <col min="11012" max="11265" width="8.7109375" style="22"/>
    <col min="11266" max="11266" width="21" style="22" customWidth="1"/>
    <col min="11267" max="11267" width="34.42578125" style="22" bestFit="1" customWidth="1"/>
    <col min="11268" max="11521" width="8.7109375" style="22"/>
    <col min="11522" max="11522" width="21" style="22" customWidth="1"/>
    <col min="11523" max="11523" width="34.42578125" style="22" bestFit="1" customWidth="1"/>
    <col min="11524" max="11777" width="8.7109375" style="22"/>
    <col min="11778" max="11778" width="21" style="22" customWidth="1"/>
    <col min="11779" max="11779" width="34.42578125" style="22" bestFit="1" customWidth="1"/>
    <col min="11780" max="12033" width="8.7109375" style="22"/>
    <col min="12034" max="12034" width="21" style="22" customWidth="1"/>
    <col min="12035" max="12035" width="34.42578125" style="22" bestFit="1" customWidth="1"/>
    <col min="12036" max="12289" width="8.7109375" style="22"/>
    <col min="12290" max="12290" width="21" style="22" customWidth="1"/>
    <col min="12291" max="12291" width="34.42578125" style="22" bestFit="1" customWidth="1"/>
    <col min="12292" max="12545" width="8.7109375" style="22"/>
    <col min="12546" max="12546" width="21" style="22" customWidth="1"/>
    <col min="12547" max="12547" width="34.42578125" style="22" bestFit="1" customWidth="1"/>
    <col min="12548" max="12801" width="8.7109375" style="22"/>
    <col min="12802" max="12802" width="21" style="22" customWidth="1"/>
    <col min="12803" max="12803" width="34.42578125" style="22" bestFit="1" customWidth="1"/>
    <col min="12804" max="13057" width="8.7109375" style="22"/>
    <col min="13058" max="13058" width="21" style="22" customWidth="1"/>
    <col min="13059" max="13059" width="34.42578125" style="22" bestFit="1" customWidth="1"/>
    <col min="13060" max="13313" width="8.7109375" style="22"/>
    <col min="13314" max="13314" width="21" style="22" customWidth="1"/>
    <col min="13315" max="13315" width="34.42578125" style="22" bestFit="1" customWidth="1"/>
    <col min="13316" max="13569" width="8.7109375" style="22"/>
    <col min="13570" max="13570" width="21" style="22" customWidth="1"/>
    <col min="13571" max="13571" width="34.42578125" style="22" bestFit="1" customWidth="1"/>
    <col min="13572" max="13825" width="8.7109375" style="22"/>
    <col min="13826" max="13826" width="21" style="22" customWidth="1"/>
    <col min="13827" max="13827" width="34.42578125" style="22" bestFit="1" customWidth="1"/>
    <col min="13828" max="14081" width="8.7109375" style="22"/>
    <col min="14082" max="14082" width="21" style="22" customWidth="1"/>
    <col min="14083" max="14083" width="34.42578125" style="22" bestFit="1" customWidth="1"/>
    <col min="14084" max="14337" width="8.7109375" style="22"/>
    <col min="14338" max="14338" width="21" style="22" customWidth="1"/>
    <col min="14339" max="14339" width="34.42578125" style="22" bestFit="1" customWidth="1"/>
    <col min="14340" max="14593" width="8.7109375" style="22"/>
    <col min="14594" max="14594" width="21" style="22" customWidth="1"/>
    <col min="14595" max="14595" width="34.42578125" style="22" bestFit="1" customWidth="1"/>
    <col min="14596" max="14849" width="8.7109375" style="22"/>
    <col min="14850" max="14850" width="21" style="22" customWidth="1"/>
    <col min="14851" max="14851" width="34.42578125" style="22" bestFit="1" customWidth="1"/>
    <col min="14852" max="15105" width="8.7109375" style="22"/>
    <col min="15106" max="15106" width="21" style="22" customWidth="1"/>
    <col min="15107" max="15107" width="34.42578125" style="22" bestFit="1" customWidth="1"/>
    <col min="15108" max="15361" width="8.7109375" style="22"/>
    <col min="15362" max="15362" width="21" style="22" customWidth="1"/>
    <col min="15363" max="15363" width="34.42578125" style="22" bestFit="1" customWidth="1"/>
    <col min="15364" max="15617" width="8.7109375" style="22"/>
    <col min="15618" max="15618" width="21" style="22" customWidth="1"/>
    <col min="15619" max="15619" width="34.42578125" style="22" bestFit="1" customWidth="1"/>
    <col min="15620" max="15873" width="8.7109375" style="22"/>
    <col min="15874" max="15874" width="21" style="22" customWidth="1"/>
    <col min="15875" max="15875" width="34.42578125" style="22" bestFit="1" customWidth="1"/>
    <col min="15876" max="16129" width="8.7109375" style="22"/>
    <col min="16130" max="16130" width="21" style="22" customWidth="1"/>
    <col min="16131" max="16131" width="34.42578125" style="22" bestFit="1" customWidth="1"/>
    <col min="16132" max="16384" width="8.7109375" style="22"/>
  </cols>
  <sheetData>
    <row r="1" spans="1:11" ht="24.75" thickBot="1">
      <c r="A1" s="40" t="s">
        <v>764</v>
      </c>
      <c r="B1" s="39" t="s">
        <v>1900</v>
      </c>
      <c r="C1" s="24" t="s">
        <v>1930</v>
      </c>
      <c r="D1" s="38" t="s">
        <v>394</v>
      </c>
      <c r="E1" s="38" t="s">
        <v>399</v>
      </c>
      <c r="F1" s="38" t="s">
        <v>1931</v>
      </c>
      <c r="G1" s="38" t="s">
        <v>1932</v>
      </c>
      <c r="H1" s="37" t="s">
        <v>1933</v>
      </c>
      <c r="I1" s="37" t="s">
        <v>764</v>
      </c>
      <c r="J1" s="36" t="s">
        <v>1677</v>
      </c>
      <c r="K1" s="36"/>
    </row>
    <row r="2" spans="1:11" ht="13.5" thickTop="1">
      <c r="A2" s="23" t="s">
        <v>962</v>
      </c>
      <c r="B2" s="23" t="s">
        <v>1115</v>
      </c>
      <c r="C2" s="23" t="str">
        <f t="shared" ref="C2:C65" si="0">B2</f>
        <v>Adelanto</v>
      </c>
      <c r="D2" s="26">
        <v>394</v>
      </c>
      <c r="E2" s="26">
        <v>566</v>
      </c>
      <c r="F2" s="26">
        <v>651</v>
      </c>
      <c r="G2" s="26">
        <v>2152</v>
      </c>
      <c r="H2" s="25">
        <f>SUM(D2:G2)</f>
        <v>3763</v>
      </c>
      <c r="I2" s="22" t="s">
        <v>1680</v>
      </c>
      <c r="J2" s="22" t="s">
        <v>767</v>
      </c>
    </row>
    <row r="3" spans="1:11">
      <c r="A3" s="23" t="s">
        <v>772</v>
      </c>
      <c r="B3" s="23" t="s">
        <v>873</v>
      </c>
      <c r="C3" s="23" t="str">
        <f t="shared" si="0"/>
        <v>Agoura Hills</v>
      </c>
      <c r="D3" s="26">
        <v>127</v>
      </c>
      <c r="E3" s="26">
        <v>72</v>
      </c>
      <c r="F3" s="26">
        <v>55</v>
      </c>
      <c r="G3" s="26">
        <v>64</v>
      </c>
      <c r="H3" s="25">
        <f t="shared" ref="H3:H66" si="1">SUM(D3:G3)</f>
        <v>318</v>
      </c>
      <c r="I3" s="22" t="s">
        <v>1682</v>
      </c>
      <c r="J3" s="22" t="s">
        <v>767</v>
      </c>
    </row>
    <row r="4" spans="1:11">
      <c r="A4" s="23" t="s">
        <v>875</v>
      </c>
      <c r="B4" s="23" t="s">
        <v>875</v>
      </c>
      <c r="C4" s="23" t="str">
        <f t="shared" si="0"/>
        <v>Alameda</v>
      </c>
      <c r="D4" s="26">
        <v>1421</v>
      </c>
      <c r="E4" s="26">
        <v>818</v>
      </c>
      <c r="F4" s="26">
        <v>868</v>
      </c>
      <c r="G4" s="26">
        <v>2246</v>
      </c>
      <c r="H4" s="25">
        <f t="shared" si="1"/>
        <v>5353</v>
      </c>
      <c r="I4" s="22" t="s">
        <v>1683</v>
      </c>
      <c r="J4" s="22" t="s">
        <v>767</v>
      </c>
    </row>
    <row r="5" spans="1:11">
      <c r="A5" s="23" t="s">
        <v>1145</v>
      </c>
      <c r="B5" s="23" t="str">
        <f>A5</f>
        <v>Alameda County - Unincorporated</v>
      </c>
      <c r="C5" s="23" t="str">
        <f t="shared" si="0"/>
        <v>Alameda County - Unincorporated</v>
      </c>
      <c r="D5" s="26">
        <v>1251</v>
      </c>
      <c r="E5" s="26">
        <v>721</v>
      </c>
      <c r="F5" s="26">
        <v>763</v>
      </c>
      <c r="G5" s="26">
        <v>1976</v>
      </c>
      <c r="H5" s="25">
        <f t="shared" si="1"/>
        <v>4711</v>
      </c>
      <c r="I5" s="22" t="s">
        <v>1683</v>
      </c>
      <c r="J5" s="22" t="s">
        <v>767</v>
      </c>
    </row>
    <row r="6" spans="1:11">
      <c r="A6" s="23" t="s">
        <v>875</v>
      </c>
      <c r="B6" s="23" t="s">
        <v>1146</v>
      </c>
      <c r="C6" s="23" t="str">
        <f t="shared" si="0"/>
        <v>Albany</v>
      </c>
      <c r="D6" s="26">
        <v>308</v>
      </c>
      <c r="E6" s="26">
        <v>178</v>
      </c>
      <c r="F6" s="26">
        <v>175</v>
      </c>
      <c r="G6" s="26">
        <v>453</v>
      </c>
      <c r="H6" s="25">
        <f t="shared" si="1"/>
        <v>1114</v>
      </c>
      <c r="I6" s="22" t="s">
        <v>1683</v>
      </c>
      <c r="J6" s="22" t="s">
        <v>767</v>
      </c>
    </row>
    <row r="7" spans="1:11">
      <c r="A7" s="23" t="s">
        <v>772</v>
      </c>
      <c r="B7" s="23" t="s">
        <v>1080</v>
      </c>
      <c r="C7" s="23" t="str">
        <f t="shared" si="0"/>
        <v>Alhambra</v>
      </c>
      <c r="D7" s="26">
        <v>1774</v>
      </c>
      <c r="E7" s="26">
        <v>1036</v>
      </c>
      <c r="F7" s="26">
        <v>1079</v>
      </c>
      <c r="G7" s="26">
        <v>2936</v>
      </c>
      <c r="H7" s="25">
        <f t="shared" si="1"/>
        <v>6825</v>
      </c>
      <c r="I7" s="22" t="s">
        <v>1682</v>
      </c>
      <c r="J7" s="22" t="s">
        <v>767</v>
      </c>
    </row>
    <row r="8" spans="1:11">
      <c r="A8" s="23" t="s">
        <v>802</v>
      </c>
      <c r="B8" s="23" t="s">
        <v>1301</v>
      </c>
      <c r="C8" s="23" t="str">
        <f t="shared" si="0"/>
        <v>Aliso Viejo</v>
      </c>
      <c r="D8" s="26">
        <v>390</v>
      </c>
      <c r="E8" s="26">
        <v>214</v>
      </c>
      <c r="F8" s="26">
        <v>205</v>
      </c>
      <c r="G8" s="26">
        <v>386</v>
      </c>
      <c r="H8" s="25">
        <f t="shared" si="1"/>
        <v>1195</v>
      </c>
      <c r="I8" s="22" t="s">
        <v>1685</v>
      </c>
      <c r="J8" s="22" t="s">
        <v>767</v>
      </c>
    </row>
    <row r="9" spans="1:11">
      <c r="A9" s="23" t="s">
        <v>1218</v>
      </c>
      <c r="B9" s="23" t="str">
        <f>A9</f>
        <v>Alpine County - Unincorporated</v>
      </c>
      <c r="C9" s="23" t="str">
        <f t="shared" si="0"/>
        <v>Alpine County - Unincorporated</v>
      </c>
      <c r="D9" s="26">
        <v>1</v>
      </c>
      <c r="E9" s="26">
        <v>1</v>
      </c>
      <c r="F9" s="26">
        <v>0</v>
      </c>
      <c r="G9" s="26">
        <v>0</v>
      </c>
      <c r="H9" s="25">
        <f t="shared" si="1"/>
        <v>2</v>
      </c>
      <c r="I9" s="22" t="s">
        <v>1686</v>
      </c>
      <c r="J9" s="22" t="s">
        <v>767</v>
      </c>
    </row>
    <row r="10" spans="1:11">
      <c r="A10" s="23" t="s">
        <v>1934</v>
      </c>
      <c r="B10" s="23" t="s">
        <v>1217</v>
      </c>
      <c r="C10" s="23" t="str">
        <f t="shared" si="0"/>
        <v>Alturas</v>
      </c>
      <c r="D10" s="26">
        <v>2</v>
      </c>
      <c r="E10" s="26">
        <v>1</v>
      </c>
      <c r="F10" s="26">
        <v>1</v>
      </c>
      <c r="G10" s="26">
        <v>3</v>
      </c>
      <c r="H10" s="25">
        <f t="shared" si="1"/>
        <v>7</v>
      </c>
      <c r="I10" s="22" t="s">
        <v>1688</v>
      </c>
      <c r="J10" s="22" t="s">
        <v>767</v>
      </c>
    </row>
    <row r="11" spans="1:11">
      <c r="A11" s="23" t="s">
        <v>1935</v>
      </c>
      <c r="B11" s="23" t="s">
        <v>1922</v>
      </c>
      <c r="C11" s="23" t="str">
        <f t="shared" si="0"/>
        <v>Amador City</v>
      </c>
      <c r="D11" s="26">
        <v>1</v>
      </c>
      <c r="E11" s="26">
        <v>1</v>
      </c>
      <c r="F11" s="26">
        <v>1</v>
      </c>
      <c r="G11" s="26">
        <v>2</v>
      </c>
      <c r="H11" s="25">
        <f t="shared" si="1"/>
        <v>5</v>
      </c>
      <c r="I11" s="22" t="s">
        <v>1690</v>
      </c>
      <c r="J11" s="22" t="s">
        <v>767</v>
      </c>
    </row>
    <row r="12" spans="1:11">
      <c r="A12" s="23" t="s">
        <v>944</v>
      </c>
      <c r="B12" s="23" t="str">
        <f>A12</f>
        <v>Amador County - Unincorporated</v>
      </c>
      <c r="C12" s="23" t="str">
        <f t="shared" si="0"/>
        <v>Amador County - Unincorporated</v>
      </c>
      <c r="D12" s="26">
        <v>109</v>
      </c>
      <c r="E12" s="26">
        <v>62</v>
      </c>
      <c r="F12" s="26">
        <v>72</v>
      </c>
      <c r="G12" s="26">
        <v>134</v>
      </c>
      <c r="H12" s="25">
        <f t="shared" si="1"/>
        <v>377</v>
      </c>
      <c r="I12" s="22" t="s">
        <v>1690</v>
      </c>
      <c r="J12" s="22" t="s">
        <v>767</v>
      </c>
    </row>
    <row r="13" spans="1:11">
      <c r="A13" s="23" t="s">
        <v>1251</v>
      </c>
      <c r="B13" s="23" t="s">
        <v>1144</v>
      </c>
      <c r="C13" s="23" t="str">
        <f t="shared" si="0"/>
        <v>American Canyon</v>
      </c>
      <c r="D13" s="26">
        <v>169</v>
      </c>
      <c r="E13" s="26">
        <v>109</v>
      </c>
      <c r="F13" s="26">
        <v>95</v>
      </c>
      <c r="G13" s="26">
        <v>249</v>
      </c>
      <c r="H13" s="25">
        <f t="shared" si="1"/>
        <v>622</v>
      </c>
      <c r="I13" s="22" t="s">
        <v>1691</v>
      </c>
      <c r="J13" s="22" t="s">
        <v>767</v>
      </c>
    </row>
    <row r="14" spans="1:11">
      <c r="A14" s="23" t="s">
        <v>802</v>
      </c>
      <c r="B14" s="23" t="s">
        <v>785</v>
      </c>
      <c r="C14" s="23" t="str">
        <f t="shared" si="0"/>
        <v>Anaheim</v>
      </c>
      <c r="D14" s="26">
        <v>3767</v>
      </c>
      <c r="E14" s="26">
        <v>2397</v>
      </c>
      <c r="F14" s="26">
        <v>2945</v>
      </c>
      <c r="G14" s="26">
        <v>8344</v>
      </c>
      <c r="H14" s="25">
        <f t="shared" si="1"/>
        <v>17453</v>
      </c>
      <c r="I14" s="22" t="s">
        <v>1685</v>
      </c>
      <c r="J14" s="22" t="s">
        <v>767</v>
      </c>
    </row>
    <row r="15" spans="1:11">
      <c r="A15" s="23" t="s">
        <v>1936</v>
      </c>
      <c r="B15" s="23" t="s">
        <v>1082</v>
      </c>
      <c r="C15" s="23" t="str">
        <f t="shared" si="0"/>
        <v>Anderson</v>
      </c>
      <c r="D15" s="26">
        <v>54</v>
      </c>
      <c r="E15" s="26">
        <v>37</v>
      </c>
      <c r="F15" s="26">
        <v>41</v>
      </c>
      <c r="G15" s="26">
        <v>109</v>
      </c>
      <c r="H15" s="25">
        <f t="shared" si="1"/>
        <v>241</v>
      </c>
      <c r="I15" s="22" t="s">
        <v>1692</v>
      </c>
      <c r="J15" s="22" t="s">
        <v>767</v>
      </c>
    </row>
    <row r="16" spans="1:11">
      <c r="A16" s="23" t="s">
        <v>1937</v>
      </c>
      <c r="B16" s="23" t="s">
        <v>1078</v>
      </c>
      <c r="C16" s="23" t="str">
        <f t="shared" si="0"/>
        <v>Angels Camp</v>
      </c>
      <c r="D16" s="26">
        <v>57</v>
      </c>
      <c r="E16" s="26">
        <v>42</v>
      </c>
      <c r="F16" s="26">
        <v>38</v>
      </c>
      <c r="G16" s="26">
        <v>107</v>
      </c>
      <c r="H16" s="25">
        <f t="shared" si="1"/>
        <v>244</v>
      </c>
      <c r="I16" s="22" t="s">
        <v>1693</v>
      </c>
      <c r="J16" s="22" t="s">
        <v>767</v>
      </c>
    </row>
    <row r="17" spans="1:10">
      <c r="A17" s="23" t="s">
        <v>1938</v>
      </c>
      <c r="B17" s="23" t="s">
        <v>1143</v>
      </c>
      <c r="C17" s="23" t="str">
        <f t="shared" si="0"/>
        <v>Antioch</v>
      </c>
      <c r="D17" s="26">
        <v>792</v>
      </c>
      <c r="E17" s="26">
        <v>456</v>
      </c>
      <c r="F17" s="26">
        <v>493</v>
      </c>
      <c r="G17" s="26">
        <v>1275</v>
      </c>
      <c r="H17" s="25">
        <f t="shared" si="1"/>
        <v>3016</v>
      </c>
      <c r="I17" s="22" t="s">
        <v>1694</v>
      </c>
      <c r="J17" s="22" t="s">
        <v>767</v>
      </c>
    </row>
    <row r="18" spans="1:10">
      <c r="A18" s="23" t="s">
        <v>962</v>
      </c>
      <c r="B18" s="23" t="s">
        <v>1074</v>
      </c>
      <c r="C18" s="23" t="str">
        <f t="shared" si="0"/>
        <v>Apple Valley</v>
      </c>
      <c r="D18" s="26">
        <v>1086</v>
      </c>
      <c r="E18" s="26">
        <v>600</v>
      </c>
      <c r="F18" s="26">
        <v>747</v>
      </c>
      <c r="G18" s="26">
        <v>1857</v>
      </c>
      <c r="H18" s="25">
        <f t="shared" si="1"/>
        <v>4290</v>
      </c>
      <c r="I18" s="22" t="s">
        <v>1680</v>
      </c>
      <c r="J18" s="22" t="s">
        <v>767</v>
      </c>
    </row>
    <row r="19" spans="1:10">
      <c r="A19" s="23" t="s">
        <v>772</v>
      </c>
      <c r="B19" s="23" t="s">
        <v>1072</v>
      </c>
      <c r="C19" s="23" t="str">
        <f t="shared" si="0"/>
        <v>Arcadia</v>
      </c>
      <c r="D19" s="26">
        <v>1102</v>
      </c>
      <c r="E19" s="26">
        <v>570</v>
      </c>
      <c r="F19" s="26">
        <v>605</v>
      </c>
      <c r="G19" s="26">
        <v>937</v>
      </c>
      <c r="H19" s="25">
        <f t="shared" si="1"/>
        <v>3214</v>
      </c>
      <c r="I19" s="22" t="s">
        <v>1682</v>
      </c>
      <c r="J19" s="22" t="s">
        <v>767</v>
      </c>
    </row>
    <row r="20" spans="1:10">
      <c r="A20" s="23" t="s">
        <v>1939</v>
      </c>
      <c r="B20" s="23" t="s">
        <v>797</v>
      </c>
      <c r="C20" s="23" t="str">
        <f t="shared" si="0"/>
        <v>Arcata</v>
      </c>
      <c r="D20" s="26">
        <v>142</v>
      </c>
      <c r="E20" s="26">
        <v>95</v>
      </c>
      <c r="F20" s="26">
        <v>111</v>
      </c>
      <c r="G20" s="26">
        <v>262</v>
      </c>
      <c r="H20" s="25">
        <f t="shared" si="1"/>
        <v>610</v>
      </c>
      <c r="I20" s="22" t="s">
        <v>1695</v>
      </c>
      <c r="J20" s="22" t="s">
        <v>767</v>
      </c>
    </row>
    <row r="21" spans="1:10">
      <c r="A21" s="23" t="s">
        <v>826</v>
      </c>
      <c r="B21" s="23" t="s">
        <v>1076</v>
      </c>
      <c r="C21" s="23" t="str">
        <f t="shared" si="0"/>
        <v>Arroyo Grande</v>
      </c>
      <c r="D21" s="26">
        <v>170</v>
      </c>
      <c r="E21" s="26">
        <v>107</v>
      </c>
      <c r="F21" s="26">
        <v>124</v>
      </c>
      <c r="G21" s="26">
        <v>291</v>
      </c>
      <c r="H21" s="25">
        <f t="shared" si="1"/>
        <v>692</v>
      </c>
      <c r="I21" s="22" t="s">
        <v>1696</v>
      </c>
      <c r="J21" s="22" t="s">
        <v>767</v>
      </c>
    </row>
    <row r="22" spans="1:10">
      <c r="A22" s="23" t="s">
        <v>772</v>
      </c>
      <c r="B22" s="23" t="s">
        <v>1099</v>
      </c>
      <c r="C22" s="23" t="str">
        <f t="shared" si="0"/>
        <v>Artesia</v>
      </c>
      <c r="D22" s="26">
        <v>312</v>
      </c>
      <c r="E22" s="26">
        <v>168</v>
      </c>
      <c r="F22" s="26">
        <v>128</v>
      </c>
      <c r="G22" s="26">
        <v>461</v>
      </c>
      <c r="H22" s="25">
        <f t="shared" si="1"/>
        <v>1069</v>
      </c>
      <c r="I22" s="22" t="s">
        <v>1682</v>
      </c>
      <c r="J22" s="22" t="s">
        <v>767</v>
      </c>
    </row>
    <row r="23" spans="1:10">
      <c r="A23" s="23" t="s">
        <v>1940</v>
      </c>
      <c r="B23" s="23" t="s">
        <v>1150</v>
      </c>
      <c r="C23" s="23" t="str">
        <f t="shared" si="0"/>
        <v>Arvin</v>
      </c>
      <c r="D23" s="32">
        <v>398</v>
      </c>
      <c r="E23" s="32">
        <v>239</v>
      </c>
      <c r="F23" s="32">
        <v>183</v>
      </c>
      <c r="G23" s="32">
        <v>349</v>
      </c>
      <c r="H23" s="25">
        <f t="shared" si="1"/>
        <v>1169</v>
      </c>
      <c r="I23" s="22" t="s">
        <v>1698</v>
      </c>
    </row>
    <row r="24" spans="1:10">
      <c r="A24" s="23" t="s">
        <v>826</v>
      </c>
      <c r="B24" s="23" t="s">
        <v>1097</v>
      </c>
      <c r="C24" s="23" t="str">
        <f t="shared" si="0"/>
        <v>Atascadero</v>
      </c>
      <c r="D24" s="26">
        <v>207</v>
      </c>
      <c r="E24" s="26">
        <v>131</v>
      </c>
      <c r="F24" s="26">
        <v>151</v>
      </c>
      <c r="G24" s="26">
        <v>354</v>
      </c>
      <c r="H24" s="25">
        <f t="shared" si="1"/>
        <v>843</v>
      </c>
      <c r="I24" s="22" t="s">
        <v>1696</v>
      </c>
      <c r="J24" s="22" t="s">
        <v>767</v>
      </c>
    </row>
    <row r="25" spans="1:10">
      <c r="A25" s="23" t="s">
        <v>955</v>
      </c>
      <c r="B25" s="23" t="s">
        <v>1151</v>
      </c>
      <c r="C25" s="23" t="str">
        <f t="shared" si="0"/>
        <v>Atherton</v>
      </c>
      <c r="D25" s="26">
        <v>94</v>
      </c>
      <c r="E25" s="26">
        <v>54</v>
      </c>
      <c r="F25" s="26">
        <v>56</v>
      </c>
      <c r="G25" s="26">
        <v>144</v>
      </c>
      <c r="H25" s="25">
        <f t="shared" si="1"/>
        <v>348</v>
      </c>
      <c r="I25" s="22" t="s">
        <v>1699</v>
      </c>
      <c r="J25" s="22" t="s">
        <v>767</v>
      </c>
    </row>
    <row r="26" spans="1:10">
      <c r="A26" s="23" t="s">
        <v>1240</v>
      </c>
      <c r="B26" s="23" t="s">
        <v>1149</v>
      </c>
      <c r="C26" s="23" t="str">
        <f t="shared" si="0"/>
        <v>Atwater</v>
      </c>
      <c r="D26" s="31">
        <v>429</v>
      </c>
      <c r="E26" s="31">
        <v>307</v>
      </c>
      <c r="F26" s="31">
        <v>281</v>
      </c>
      <c r="G26" s="31">
        <v>748</v>
      </c>
      <c r="H26" s="25">
        <f t="shared" si="1"/>
        <v>1765</v>
      </c>
      <c r="I26" s="22" t="s">
        <v>1701</v>
      </c>
    </row>
    <row r="27" spans="1:10">
      <c r="A27" s="23" t="s">
        <v>1941</v>
      </c>
      <c r="B27" s="23" t="s">
        <v>1102</v>
      </c>
      <c r="C27" s="23" t="str">
        <f t="shared" si="0"/>
        <v>Auburn</v>
      </c>
      <c r="D27" s="26">
        <v>68</v>
      </c>
      <c r="E27" s="26">
        <v>41</v>
      </c>
      <c r="F27" s="26">
        <v>60</v>
      </c>
      <c r="G27" s="26">
        <v>141</v>
      </c>
      <c r="H27" s="25">
        <f t="shared" si="1"/>
        <v>310</v>
      </c>
      <c r="I27" s="22" t="s">
        <v>1703</v>
      </c>
      <c r="J27" s="22" t="s">
        <v>767</v>
      </c>
    </row>
    <row r="28" spans="1:10">
      <c r="A28" s="23" t="s">
        <v>772</v>
      </c>
      <c r="B28" s="23" t="s">
        <v>1294</v>
      </c>
      <c r="C28" s="23" t="str">
        <f t="shared" si="0"/>
        <v>Avalon</v>
      </c>
      <c r="D28" s="26">
        <v>8</v>
      </c>
      <c r="E28" s="26">
        <v>5</v>
      </c>
      <c r="F28" s="26">
        <v>3</v>
      </c>
      <c r="G28" s="26">
        <v>11</v>
      </c>
      <c r="H28" s="25">
        <f t="shared" si="1"/>
        <v>27</v>
      </c>
      <c r="I28" s="22" t="s">
        <v>1682</v>
      </c>
      <c r="J28" s="22" t="s">
        <v>767</v>
      </c>
    </row>
    <row r="29" spans="1:10">
      <c r="A29" s="23" t="s">
        <v>1942</v>
      </c>
      <c r="B29" s="23" t="s">
        <v>1277</v>
      </c>
      <c r="C29" s="23" t="str">
        <f t="shared" si="0"/>
        <v>Avenal</v>
      </c>
      <c r="D29" s="32">
        <v>145</v>
      </c>
      <c r="E29" s="32">
        <v>108</v>
      </c>
      <c r="F29" s="32">
        <v>115</v>
      </c>
      <c r="G29" s="32">
        <v>271</v>
      </c>
      <c r="H29" s="25">
        <f t="shared" si="1"/>
        <v>639</v>
      </c>
      <c r="I29" s="22" t="s">
        <v>1706</v>
      </c>
    </row>
    <row r="30" spans="1:10">
      <c r="A30" s="23" t="s">
        <v>772</v>
      </c>
      <c r="B30" s="23" t="s">
        <v>1147</v>
      </c>
      <c r="C30" s="23" t="str">
        <f t="shared" si="0"/>
        <v>Azusa</v>
      </c>
      <c r="D30" s="26">
        <v>760</v>
      </c>
      <c r="E30" s="26">
        <v>368</v>
      </c>
      <c r="F30" s="26">
        <v>382</v>
      </c>
      <c r="G30" s="26">
        <v>1141</v>
      </c>
      <c r="H30" s="25">
        <f t="shared" si="1"/>
        <v>2651</v>
      </c>
      <c r="I30" s="22" t="s">
        <v>1682</v>
      </c>
      <c r="J30" s="22" t="s">
        <v>767</v>
      </c>
    </row>
    <row r="31" spans="1:10">
      <c r="A31" s="23" t="s">
        <v>1940</v>
      </c>
      <c r="B31" s="23" t="s">
        <v>1148</v>
      </c>
      <c r="C31" s="23" t="str">
        <f t="shared" si="0"/>
        <v>Bakersfield</v>
      </c>
      <c r="D31" s="32">
        <v>9706</v>
      </c>
      <c r="E31" s="32">
        <v>5800</v>
      </c>
      <c r="F31" s="32">
        <v>6453</v>
      </c>
      <c r="G31" s="32">
        <v>14331</v>
      </c>
      <c r="H31" s="25">
        <f t="shared" si="1"/>
        <v>36290</v>
      </c>
      <c r="I31" s="22" t="s">
        <v>1698</v>
      </c>
    </row>
    <row r="32" spans="1:10">
      <c r="A32" s="23" t="s">
        <v>772</v>
      </c>
      <c r="B32" s="23" t="s">
        <v>1101</v>
      </c>
      <c r="C32" s="23" t="str">
        <f t="shared" si="0"/>
        <v>Baldwin Park</v>
      </c>
      <c r="D32" s="26">
        <v>576</v>
      </c>
      <c r="E32" s="26">
        <v>275</v>
      </c>
      <c r="F32" s="26">
        <v>263</v>
      </c>
      <c r="G32" s="26">
        <v>887</v>
      </c>
      <c r="H32" s="25">
        <f t="shared" si="1"/>
        <v>2001</v>
      </c>
      <c r="I32" s="22" t="s">
        <v>1682</v>
      </c>
      <c r="J32" s="22" t="s">
        <v>767</v>
      </c>
    </row>
    <row r="33" spans="1:10">
      <c r="A33" s="23" t="s">
        <v>1209</v>
      </c>
      <c r="B33" s="23" t="s">
        <v>1288</v>
      </c>
      <c r="C33" s="23" t="str">
        <f t="shared" si="0"/>
        <v>Banning</v>
      </c>
      <c r="D33" s="26">
        <v>317</v>
      </c>
      <c r="E33" s="26">
        <v>193</v>
      </c>
      <c r="F33" s="26">
        <v>280</v>
      </c>
      <c r="G33" s="26">
        <v>883</v>
      </c>
      <c r="H33" s="25">
        <f t="shared" si="1"/>
        <v>1673</v>
      </c>
      <c r="I33" s="22" t="s">
        <v>1709</v>
      </c>
      <c r="J33" s="22" t="s">
        <v>767</v>
      </c>
    </row>
    <row r="34" spans="1:10">
      <c r="A34" s="23" t="s">
        <v>962</v>
      </c>
      <c r="B34" s="23" t="s">
        <v>1302</v>
      </c>
      <c r="C34" s="23" t="str">
        <f t="shared" si="0"/>
        <v>Barstow</v>
      </c>
      <c r="D34" s="26">
        <v>172</v>
      </c>
      <c r="E34" s="26">
        <v>228</v>
      </c>
      <c r="F34" s="26">
        <v>300</v>
      </c>
      <c r="G34" s="26">
        <v>820</v>
      </c>
      <c r="H34" s="25">
        <f t="shared" si="1"/>
        <v>1520</v>
      </c>
      <c r="I34" s="22" t="s">
        <v>1680</v>
      </c>
      <c r="J34" s="22" t="s">
        <v>767</v>
      </c>
    </row>
    <row r="35" spans="1:10">
      <c r="A35" s="23" t="s">
        <v>1209</v>
      </c>
      <c r="B35" s="23" t="s">
        <v>1139</v>
      </c>
      <c r="C35" s="23" t="str">
        <f t="shared" si="0"/>
        <v>Beaumont</v>
      </c>
      <c r="D35" s="26">
        <v>1229</v>
      </c>
      <c r="E35" s="26">
        <v>721</v>
      </c>
      <c r="F35" s="26">
        <v>723</v>
      </c>
      <c r="G35" s="26">
        <v>1537</v>
      </c>
      <c r="H35" s="25">
        <f t="shared" si="1"/>
        <v>4210</v>
      </c>
      <c r="I35" s="22" t="s">
        <v>1709</v>
      </c>
      <c r="J35" s="22" t="s">
        <v>767</v>
      </c>
    </row>
    <row r="36" spans="1:10">
      <c r="A36" s="23" t="s">
        <v>772</v>
      </c>
      <c r="B36" s="23" t="s">
        <v>1140</v>
      </c>
      <c r="C36" s="23" t="str">
        <f t="shared" si="0"/>
        <v>Bell</v>
      </c>
      <c r="D36" s="26">
        <v>43</v>
      </c>
      <c r="E36" s="26">
        <v>24</v>
      </c>
      <c r="F36" s="26">
        <v>29</v>
      </c>
      <c r="G36" s="26">
        <v>133</v>
      </c>
      <c r="H36" s="25">
        <f t="shared" si="1"/>
        <v>229</v>
      </c>
      <c r="I36" s="22" t="s">
        <v>1682</v>
      </c>
      <c r="J36" s="22" t="s">
        <v>767</v>
      </c>
    </row>
    <row r="37" spans="1:10">
      <c r="A37" s="23" t="s">
        <v>772</v>
      </c>
      <c r="B37" s="23" t="s">
        <v>1095</v>
      </c>
      <c r="C37" s="23" t="str">
        <f t="shared" si="0"/>
        <v>Bell Gardens</v>
      </c>
      <c r="D37" s="26">
        <v>100</v>
      </c>
      <c r="E37" s="26">
        <v>29</v>
      </c>
      <c r="F37" s="26">
        <v>72</v>
      </c>
      <c r="G37" s="26">
        <v>302</v>
      </c>
      <c r="H37" s="25">
        <f t="shared" si="1"/>
        <v>503</v>
      </c>
      <c r="I37" s="22" t="s">
        <v>1682</v>
      </c>
      <c r="J37" s="22" t="s">
        <v>767</v>
      </c>
    </row>
    <row r="38" spans="1:10">
      <c r="A38" s="23" t="s">
        <v>772</v>
      </c>
      <c r="B38" s="23" t="s">
        <v>1087</v>
      </c>
      <c r="C38" s="23" t="str">
        <f t="shared" si="0"/>
        <v>Bellflower</v>
      </c>
      <c r="D38" s="26">
        <v>1015</v>
      </c>
      <c r="E38" s="26">
        <v>488</v>
      </c>
      <c r="F38" s="26">
        <v>553</v>
      </c>
      <c r="G38" s="26">
        <v>1679</v>
      </c>
      <c r="H38" s="25">
        <f t="shared" si="1"/>
        <v>3735</v>
      </c>
      <c r="I38" s="22" t="s">
        <v>1682</v>
      </c>
      <c r="J38" s="22" t="s">
        <v>767</v>
      </c>
    </row>
    <row r="39" spans="1:10">
      <c r="A39" s="23" t="s">
        <v>955</v>
      </c>
      <c r="B39" s="23" t="s">
        <v>1135</v>
      </c>
      <c r="C39" s="23" t="str">
        <f t="shared" si="0"/>
        <v>Belmont</v>
      </c>
      <c r="D39" s="26">
        <v>488</v>
      </c>
      <c r="E39" s="26">
        <v>281</v>
      </c>
      <c r="F39" s="26">
        <v>283</v>
      </c>
      <c r="G39" s="26">
        <v>733</v>
      </c>
      <c r="H39" s="25">
        <f t="shared" si="1"/>
        <v>1785</v>
      </c>
      <c r="I39" s="22" t="s">
        <v>1699</v>
      </c>
      <c r="J39" s="22" t="s">
        <v>767</v>
      </c>
    </row>
    <row r="40" spans="1:10">
      <c r="A40" s="23" t="s">
        <v>1943</v>
      </c>
      <c r="B40" s="23" t="s">
        <v>1276</v>
      </c>
      <c r="C40" s="23" t="str">
        <f t="shared" si="0"/>
        <v>Belvedere</v>
      </c>
      <c r="D40" s="26">
        <v>49</v>
      </c>
      <c r="E40" s="26">
        <v>28</v>
      </c>
      <c r="F40" s="26">
        <v>23</v>
      </c>
      <c r="G40" s="26">
        <v>60</v>
      </c>
      <c r="H40" s="25">
        <f t="shared" si="1"/>
        <v>160</v>
      </c>
      <c r="I40" s="22" t="s">
        <v>1713</v>
      </c>
      <c r="J40" s="22" t="s">
        <v>767</v>
      </c>
    </row>
    <row r="41" spans="1:10">
      <c r="A41" s="23" t="s">
        <v>1944</v>
      </c>
      <c r="B41" s="23" t="s">
        <v>1136</v>
      </c>
      <c r="C41" s="23" t="str">
        <f t="shared" si="0"/>
        <v>Benicia</v>
      </c>
      <c r="D41" s="26">
        <v>212</v>
      </c>
      <c r="E41" s="26">
        <v>127</v>
      </c>
      <c r="F41" s="26">
        <v>123</v>
      </c>
      <c r="G41" s="26">
        <v>288</v>
      </c>
      <c r="H41" s="25">
        <f t="shared" si="1"/>
        <v>750</v>
      </c>
      <c r="I41" s="22" t="s">
        <v>1714</v>
      </c>
      <c r="J41" s="22" t="s">
        <v>767</v>
      </c>
    </row>
    <row r="42" spans="1:10">
      <c r="A42" s="23" t="s">
        <v>875</v>
      </c>
      <c r="B42" s="23" t="s">
        <v>1141</v>
      </c>
      <c r="C42" s="23" t="str">
        <f t="shared" si="0"/>
        <v>Berkeley</v>
      </c>
      <c r="D42" s="26">
        <v>2446</v>
      </c>
      <c r="E42" s="26">
        <v>1408</v>
      </c>
      <c r="F42" s="26">
        <v>1416</v>
      </c>
      <c r="G42" s="26">
        <v>3664</v>
      </c>
      <c r="H42" s="25">
        <f t="shared" si="1"/>
        <v>8934</v>
      </c>
      <c r="I42" s="22" t="s">
        <v>1683</v>
      </c>
      <c r="J42" s="22" t="s">
        <v>767</v>
      </c>
    </row>
    <row r="43" spans="1:10">
      <c r="A43" s="23" t="s">
        <v>772</v>
      </c>
      <c r="B43" s="23" t="s">
        <v>1085</v>
      </c>
      <c r="C43" s="23" t="str">
        <f t="shared" si="0"/>
        <v>Beverly Hills</v>
      </c>
      <c r="D43" s="26">
        <v>1008</v>
      </c>
      <c r="E43" s="26">
        <v>680</v>
      </c>
      <c r="F43" s="26">
        <v>602</v>
      </c>
      <c r="G43" s="26">
        <v>814</v>
      </c>
      <c r="H43" s="25">
        <f t="shared" si="1"/>
        <v>3104</v>
      </c>
      <c r="I43" s="22" t="s">
        <v>1682</v>
      </c>
      <c r="J43" s="22" t="s">
        <v>767</v>
      </c>
    </row>
    <row r="44" spans="1:10">
      <c r="A44" s="23" t="s">
        <v>962</v>
      </c>
      <c r="B44" s="23" t="s">
        <v>1092</v>
      </c>
      <c r="C44" s="23" t="str">
        <f t="shared" si="0"/>
        <v>Big Bear Lake</v>
      </c>
      <c r="D44" s="26">
        <v>50</v>
      </c>
      <c r="E44" s="26">
        <v>33</v>
      </c>
      <c r="F44" s="26">
        <v>37</v>
      </c>
      <c r="G44" s="26">
        <v>92</v>
      </c>
      <c r="H44" s="25">
        <f t="shared" si="1"/>
        <v>212</v>
      </c>
      <c r="I44" s="22" t="s">
        <v>1680</v>
      </c>
      <c r="J44" s="22" t="s">
        <v>767</v>
      </c>
    </row>
    <row r="45" spans="1:10">
      <c r="A45" s="23" t="s">
        <v>1945</v>
      </c>
      <c r="B45" s="23" t="s">
        <v>1142</v>
      </c>
      <c r="C45" s="23" t="str">
        <f t="shared" si="0"/>
        <v>Biggs</v>
      </c>
      <c r="D45" s="26">
        <v>36</v>
      </c>
      <c r="E45" s="26">
        <v>1</v>
      </c>
      <c r="F45" s="26">
        <v>12</v>
      </c>
      <c r="G45" s="26">
        <v>32</v>
      </c>
      <c r="H45" s="25">
        <f t="shared" si="1"/>
        <v>81</v>
      </c>
      <c r="I45" s="22" t="s">
        <v>1716</v>
      </c>
      <c r="J45" s="22" t="s">
        <v>767</v>
      </c>
    </row>
    <row r="46" spans="1:10">
      <c r="A46" s="23" t="s">
        <v>1946</v>
      </c>
      <c r="B46" s="23" t="s">
        <v>1090</v>
      </c>
      <c r="C46" s="23" t="str">
        <f t="shared" si="0"/>
        <v>Bishop</v>
      </c>
      <c r="D46" s="26">
        <v>24</v>
      </c>
      <c r="E46" s="26">
        <v>20</v>
      </c>
      <c r="F46" s="26">
        <v>21</v>
      </c>
      <c r="G46" s="26">
        <v>53</v>
      </c>
      <c r="H46" s="25">
        <f t="shared" si="1"/>
        <v>118</v>
      </c>
      <c r="I46" s="22" t="s">
        <v>1717</v>
      </c>
      <c r="J46" s="22" t="s">
        <v>767</v>
      </c>
    </row>
    <row r="47" spans="1:10">
      <c r="A47" s="23" t="s">
        <v>1939</v>
      </c>
      <c r="B47" s="23" t="s">
        <v>1120</v>
      </c>
      <c r="C47" s="23" t="str">
        <f t="shared" si="0"/>
        <v>Blue Lake</v>
      </c>
      <c r="D47" s="26">
        <v>7</v>
      </c>
      <c r="E47" s="26">
        <v>4</v>
      </c>
      <c r="F47" s="26">
        <v>5</v>
      </c>
      <c r="G47" s="26">
        <v>7</v>
      </c>
      <c r="H47" s="25">
        <f t="shared" si="1"/>
        <v>23</v>
      </c>
      <c r="I47" s="22" t="s">
        <v>1695</v>
      </c>
      <c r="J47" s="22" t="s">
        <v>767</v>
      </c>
    </row>
    <row r="48" spans="1:10">
      <c r="A48" s="23" t="s">
        <v>1209</v>
      </c>
      <c r="B48" s="23" t="s">
        <v>1138</v>
      </c>
      <c r="C48" s="23" t="str">
        <f t="shared" si="0"/>
        <v>Blythe</v>
      </c>
      <c r="D48" s="26">
        <v>82</v>
      </c>
      <c r="E48" s="26">
        <v>71</v>
      </c>
      <c r="F48" s="26">
        <v>96</v>
      </c>
      <c r="G48" s="26">
        <v>245</v>
      </c>
      <c r="H48" s="25">
        <f t="shared" si="1"/>
        <v>494</v>
      </c>
      <c r="I48" s="22" t="s">
        <v>1709</v>
      </c>
      <c r="J48" s="22" t="s">
        <v>767</v>
      </c>
    </row>
    <row r="49" spans="1:10">
      <c r="A49" s="23" t="s">
        <v>772</v>
      </c>
      <c r="B49" s="23" t="s">
        <v>1137</v>
      </c>
      <c r="C49" s="23" t="str">
        <f t="shared" si="0"/>
        <v>Bradbury</v>
      </c>
      <c r="D49" s="26">
        <v>16</v>
      </c>
      <c r="E49" s="26">
        <v>9</v>
      </c>
      <c r="F49" s="26">
        <v>9</v>
      </c>
      <c r="G49" s="26">
        <v>7</v>
      </c>
      <c r="H49" s="25">
        <f t="shared" si="1"/>
        <v>41</v>
      </c>
      <c r="I49" s="22" t="s">
        <v>1682</v>
      </c>
      <c r="J49" s="22" t="s">
        <v>767</v>
      </c>
    </row>
    <row r="50" spans="1:10">
      <c r="A50" s="23" t="s">
        <v>1298</v>
      </c>
      <c r="B50" s="23" t="s">
        <v>1106</v>
      </c>
      <c r="C50" s="23" t="str">
        <f t="shared" si="0"/>
        <v>Brawley</v>
      </c>
      <c r="D50" s="26">
        <v>399</v>
      </c>
      <c r="E50" s="26">
        <v>210</v>
      </c>
      <c r="F50" s="26">
        <v>202</v>
      </c>
      <c r="G50" s="26">
        <v>615</v>
      </c>
      <c r="H50" s="25">
        <f t="shared" si="1"/>
        <v>1426</v>
      </c>
      <c r="I50" s="22" t="s">
        <v>1719</v>
      </c>
      <c r="J50" s="22" t="s">
        <v>767</v>
      </c>
    </row>
    <row r="51" spans="1:10">
      <c r="A51" s="23" t="s">
        <v>802</v>
      </c>
      <c r="B51" s="23" t="s">
        <v>1107</v>
      </c>
      <c r="C51" s="23" t="str">
        <f t="shared" si="0"/>
        <v>Brea</v>
      </c>
      <c r="D51" s="26">
        <v>669</v>
      </c>
      <c r="E51" s="26">
        <v>393</v>
      </c>
      <c r="F51" s="26">
        <v>403</v>
      </c>
      <c r="G51" s="26">
        <v>900</v>
      </c>
      <c r="H51" s="25">
        <f t="shared" si="1"/>
        <v>2365</v>
      </c>
      <c r="I51" s="22" t="s">
        <v>1685</v>
      </c>
      <c r="J51" s="22" t="s">
        <v>767</v>
      </c>
    </row>
    <row r="52" spans="1:10">
      <c r="A52" s="23" t="s">
        <v>1938</v>
      </c>
      <c r="B52" s="23" t="s">
        <v>1152</v>
      </c>
      <c r="C52" s="23" t="str">
        <f t="shared" si="0"/>
        <v>Brentwood</v>
      </c>
      <c r="D52" s="26">
        <v>402</v>
      </c>
      <c r="E52" s="26">
        <v>232</v>
      </c>
      <c r="F52" s="26">
        <v>247</v>
      </c>
      <c r="G52" s="26">
        <v>641</v>
      </c>
      <c r="H52" s="25">
        <f t="shared" si="1"/>
        <v>1522</v>
      </c>
      <c r="I52" s="22" t="s">
        <v>1694</v>
      </c>
      <c r="J52" s="22" t="s">
        <v>767</v>
      </c>
    </row>
    <row r="53" spans="1:10">
      <c r="A53" s="23" t="s">
        <v>955</v>
      </c>
      <c r="B53" s="23" t="s">
        <v>1160</v>
      </c>
      <c r="C53" s="23" t="str">
        <f t="shared" si="0"/>
        <v>Brisbane</v>
      </c>
      <c r="D53" s="26">
        <v>317</v>
      </c>
      <c r="E53" s="26">
        <v>183</v>
      </c>
      <c r="F53" s="26">
        <v>303</v>
      </c>
      <c r="G53" s="26">
        <v>785</v>
      </c>
      <c r="H53" s="25">
        <f t="shared" si="1"/>
        <v>1588</v>
      </c>
      <c r="I53" s="22" t="s">
        <v>1699</v>
      </c>
      <c r="J53" s="22" t="s">
        <v>767</v>
      </c>
    </row>
    <row r="54" spans="1:10">
      <c r="A54" s="23" t="s">
        <v>1024</v>
      </c>
      <c r="B54" s="23" t="s">
        <v>1161</v>
      </c>
      <c r="C54" s="23" t="str">
        <f t="shared" si="0"/>
        <v>Buellton</v>
      </c>
      <c r="D54" s="26">
        <v>55</v>
      </c>
      <c r="E54" s="26">
        <v>37</v>
      </c>
      <c r="F54" s="26">
        <v>30</v>
      </c>
      <c r="G54" s="26">
        <v>43</v>
      </c>
      <c r="H54" s="25">
        <f t="shared" si="1"/>
        <v>165</v>
      </c>
      <c r="I54" s="22" t="s">
        <v>1722</v>
      </c>
      <c r="J54" s="22" t="s">
        <v>767</v>
      </c>
    </row>
    <row r="55" spans="1:10">
      <c r="A55" s="23" t="s">
        <v>802</v>
      </c>
      <c r="B55" s="23" t="s">
        <v>954</v>
      </c>
      <c r="C55" s="23" t="str">
        <f t="shared" si="0"/>
        <v>Buena Park</v>
      </c>
      <c r="D55" s="26">
        <v>2119</v>
      </c>
      <c r="E55" s="26">
        <v>1343</v>
      </c>
      <c r="F55" s="26">
        <v>1573</v>
      </c>
      <c r="G55" s="26">
        <v>3884</v>
      </c>
      <c r="H55" s="25">
        <f t="shared" si="1"/>
        <v>8919</v>
      </c>
      <c r="I55" s="22" t="s">
        <v>1685</v>
      </c>
      <c r="J55" s="22" t="s">
        <v>767</v>
      </c>
    </row>
    <row r="56" spans="1:10">
      <c r="A56" s="23" t="s">
        <v>772</v>
      </c>
      <c r="B56" s="23" t="s">
        <v>1104</v>
      </c>
      <c r="C56" s="23" t="str">
        <f t="shared" si="0"/>
        <v>Burbank</v>
      </c>
      <c r="D56" s="26">
        <v>2553</v>
      </c>
      <c r="E56" s="26">
        <v>1418</v>
      </c>
      <c r="F56" s="26">
        <v>1409</v>
      </c>
      <c r="G56" s="26">
        <v>3392</v>
      </c>
      <c r="H56" s="25">
        <f t="shared" si="1"/>
        <v>8772</v>
      </c>
      <c r="I56" s="22" t="s">
        <v>1682</v>
      </c>
      <c r="J56" s="22" t="s">
        <v>767</v>
      </c>
    </row>
    <row r="57" spans="1:10">
      <c r="A57" s="23" t="s">
        <v>955</v>
      </c>
      <c r="B57" s="23" t="s">
        <v>1159</v>
      </c>
      <c r="C57" s="23" t="str">
        <f t="shared" si="0"/>
        <v>Burlingame</v>
      </c>
      <c r="D57" s="26">
        <v>863</v>
      </c>
      <c r="E57" s="26">
        <v>497</v>
      </c>
      <c r="F57" s="26">
        <v>529</v>
      </c>
      <c r="G57" s="26">
        <v>1368</v>
      </c>
      <c r="H57" s="25">
        <f t="shared" si="1"/>
        <v>3257</v>
      </c>
      <c r="I57" s="22" t="s">
        <v>1699</v>
      </c>
      <c r="J57" s="22" t="s">
        <v>767</v>
      </c>
    </row>
    <row r="58" spans="1:10">
      <c r="A58" s="23" t="s">
        <v>1108</v>
      </c>
      <c r="B58" s="23" t="str">
        <f>A58</f>
        <v>Butte County - Unincorporated</v>
      </c>
      <c r="C58" s="23" t="str">
        <f t="shared" si="0"/>
        <v>Butte County - Unincorporated</v>
      </c>
      <c r="D58" s="26">
        <v>272</v>
      </c>
      <c r="E58" s="26">
        <v>361</v>
      </c>
      <c r="F58" s="26">
        <v>998</v>
      </c>
      <c r="G58" s="26">
        <v>2157</v>
      </c>
      <c r="H58" s="25">
        <f t="shared" si="1"/>
        <v>3788</v>
      </c>
      <c r="I58" s="22" t="s">
        <v>1716</v>
      </c>
      <c r="J58" s="22" t="s">
        <v>767</v>
      </c>
    </row>
    <row r="59" spans="1:10">
      <c r="A59" s="23" t="s">
        <v>772</v>
      </c>
      <c r="B59" s="23" t="s">
        <v>1113</v>
      </c>
      <c r="C59" s="23" t="str">
        <f t="shared" si="0"/>
        <v>Calabasas</v>
      </c>
      <c r="D59" s="26">
        <v>132</v>
      </c>
      <c r="E59" s="26">
        <v>71</v>
      </c>
      <c r="F59" s="26">
        <v>70</v>
      </c>
      <c r="G59" s="26">
        <v>81</v>
      </c>
      <c r="H59" s="25">
        <f t="shared" si="1"/>
        <v>354</v>
      </c>
      <c r="I59" s="22" t="s">
        <v>1682</v>
      </c>
      <c r="J59" s="22" t="s">
        <v>767</v>
      </c>
    </row>
    <row r="60" spans="1:10">
      <c r="A60" s="23" t="s">
        <v>951</v>
      </c>
      <c r="B60" s="23" t="str">
        <f>A60</f>
        <v>Calaveras County - Unincorporated</v>
      </c>
      <c r="C60" s="23" t="str">
        <f t="shared" si="0"/>
        <v>Calaveras County - Unincorporated</v>
      </c>
      <c r="D60" s="26">
        <v>268</v>
      </c>
      <c r="E60" s="26">
        <v>178</v>
      </c>
      <c r="F60" s="26">
        <v>168</v>
      </c>
      <c r="G60" s="26">
        <v>482</v>
      </c>
      <c r="H60" s="25">
        <f t="shared" si="1"/>
        <v>1096</v>
      </c>
      <c r="I60" s="22" t="s">
        <v>1693</v>
      </c>
      <c r="J60" s="22" t="s">
        <v>767</v>
      </c>
    </row>
    <row r="61" spans="1:10">
      <c r="A61" s="23" t="s">
        <v>1298</v>
      </c>
      <c r="B61" s="23" t="s">
        <v>1295</v>
      </c>
      <c r="C61" s="23" t="str">
        <f t="shared" si="0"/>
        <v>Calexico</v>
      </c>
      <c r="D61" s="26">
        <v>1279</v>
      </c>
      <c r="E61" s="26">
        <v>655</v>
      </c>
      <c r="F61" s="26">
        <v>614</v>
      </c>
      <c r="G61" s="26">
        <v>2320</v>
      </c>
      <c r="H61" s="25">
        <f t="shared" si="1"/>
        <v>4868</v>
      </c>
      <c r="I61" s="22" t="s">
        <v>1719</v>
      </c>
      <c r="J61" s="22" t="s">
        <v>767</v>
      </c>
    </row>
    <row r="62" spans="1:10">
      <c r="A62" s="23" t="s">
        <v>1940</v>
      </c>
      <c r="B62" s="23" t="s">
        <v>1267</v>
      </c>
      <c r="C62" s="23" t="str">
        <f t="shared" si="0"/>
        <v>California City</v>
      </c>
      <c r="D62" s="32">
        <v>254</v>
      </c>
      <c r="E62" s="32">
        <v>131</v>
      </c>
      <c r="F62" s="32">
        <v>155</v>
      </c>
      <c r="G62" s="32">
        <v>726</v>
      </c>
      <c r="H62" s="25">
        <f t="shared" si="1"/>
        <v>1266</v>
      </c>
      <c r="I62" s="22" t="s">
        <v>1698</v>
      </c>
    </row>
    <row r="63" spans="1:10">
      <c r="A63" s="23" t="s">
        <v>1209</v>
      </c>
      <c r="B63" s="23" t="s">
        <v>1110</v>
      </c>
      <c r="C63" s="23" t="str">
        <f t="shared" si="0"/>
        <v>Calimesa</v>
      </c>
      <c r="D63" s="26">
        <v>495</v>
      </c>
      <c r="E63" s="26">
        <v>275</v>
      </c>
      <c r="F63" s="26">
        <v>379</v>
      </c>
      <c r="G63" s="26">
        <v>868</v>
      </c>
      <c r="H63" s="25">
        <f t="shared" si="1"/>
        <v>2017</v>
      </c>
      <c r="I63" s="22" t="s">
        <v>1709</v>
      </c>
      <c r="J63" s="22" t="s">
        <v>767</v>
      </c>
    </row>
    <row r="64" spans="1:10">
      <c r="A64" s="23" t="s">
        <v>1298</v>
      </c>
      <c r="B64" s="23" t="s">
        <v>1111</v>
      </c>
      <c r="C64" s="23" t="str">
        <f t="shared" si="0"/>
        <v>Calipatria</v>
      </c>
      <c r="D64" s="26">
        <v>36</v>
      </c>
      <c r="E64" s="26">
        <v>21</v>
      </c>
      <c r="F64" s="26">
        <v>16</v>
      </c>
      <c r="G64" s="26">
        <v>78</v>
      </c>
      <c r="H64" s="25">
        <f t="shared" si="1"/>
        <v>151</v>
      </c>
      <c r="I64" s="22" t="s">
        <v>1719</v>
      </c>
      <c r="J64" s="22" t="s">
        <v>767</v>
      </c>
    </row>
    <row r="65" spans="1:10">
      <c r="A65" s="23" t="s">
        <v>1251</v>
      </c>
      <c r="B65" s="23" t="s">
        <v>1268</v>
      </c>
      <c r="C65" s="23" t="str">
        <f t="shared" si="0"/>
        <v>Calistoga</v>
      </c>
      <c r="D65" s="26">
        <v>31</v>
      </c>
      <c r="E65" s="26">
        <v>19</v>
      </c>
      <c r="F65" s="26">
        <v>19</v>
      </c>
      <c r="G65" s="26">
        <v>50</v>
      </c>
      <c r="H65" s="25">
        <f t="shared" si="1"/>
        <v>119</v>
      </c>
      <c r="I65" s="22" t="s">
        <v>1691</v>
      </c>
      <c r="J65" s="22" t="s">
        <v>767</v>
      </c>
    </row>
    <row r="66" spans="1:10">
      <c r="A66" s="23" t="s">
        <v>801</v>
      </c>
      <c r="B66" s="23" t="s">
        <v>1089</v>
      </c>
      <c r="C66" s="23" t="str">
        <f t="shared" ref="C66:C129" si="2">B66</f>
        <v>Camarillo</v>
      </c>
      <c r="D66" s="26">
        <v>353</v>
      </c>
      <c r="E66" s="26">
        <v>244</v>
      </c>
      <c r="F66" s="26">
        <v>271</v>
      </c>
      <c r="G66" s="26">
        <v>508</v>
      </c>
      <c r="H66" s="25">
        <f t="shared" si="1"/>
        <v>1376</v>
      </c>
      <c r="I66" s="22" t="s">
        <v>1726</v>
      </c>
      <c r="J66" s="22" t="s">
        <v>767</v>
      </c>
    </row>
    <row r="67" spans="1:10">
      <c r="A67" s="23" t="s">
        <v>1028</v>
      </c>
      <c r="B67" s="23" t="s">
        <v>1164</v>
      </c>
      <c r="C67" s="23" t="str">
        <f t="shared" si="2"/>
        <v>Campbell</v>
      </c>
      <c r="D67" s="26">
        <v>752</v>
      </c>
      <c r="E67" s="26">
        <v>434</v>
      </c>
      <c r="F67" s="26">
        <v>499</v>
      </c>
      <c r="G67" s="26">
        <v>1292</v>
      </c>
      <c r="H67" s="25">
        <f t="shared" ref="H67:H130" si="3">SUM(D67:G67)</f>
        <v>2977</v>
      </c>
      <c r="I67" s="22" t="s">
        <v>1727</v>
      </c>
      <c r="J67" s="22" t="s">
        <v>767</v>
      </c>
    </row>
    <row r="68" spans="1:10">
      <c r="A68" s="23" t="s">
        <v>1209</v>
      </c>
      <c r="B68" s="23" t="s">
        <v>1091</v>
      </c>
      <c r="C68" s="23" t="str">
        <f t="shared" si="2"/>
        <v>Canyon Lake</v>
      </c>
      <c r="D68" s="26">
        <v>43</v>
      </c>
      <c r="E68" s="26">
        <v>24</v>
      </c>
      <c r="F68" s="26">
        <v>24</v>
      </c>
      <c r="G68" s="26">
        <v>38</v>
      </c>
      <c r="H68" s="25">
        <f t="shared" si="3"/>
        <v>129</v>
      </c>
      <c r="I68" s="22" t="s">
        <v>1709</v>
      </c>
      <c r="J68" s="22" t="s">
        <v>767</v>
      </c>
    </row>
    <row r="69" spans="1:10">
      <c r="A69" s="23" t="s">
        <v>1019</v>
      </c>
      <c r="B69" s="23" t="s">
        <v>1165</v>
      </c>
      <c r="C69" s="23" t="str">
        <f t="shared" si="2"/>
        <v>Capitola</v>
      </c>
      <c r="D69" s="29">
        <v>34</v>
      </c>
      <c r="E69" s="29">
        <v>23</v>
      </c>
      <c r="F69" s="29">
        <v>26</v>
      </c>
      <c r="G69" s="29">
        <v>60</v>
      </c>
      <c r="H69" s="25">
        <f t="shared" si="3"/>
        <v>143</v>
      </c>
      <c r="I69" s="22" t="s">
        <v>1730</v>
      </c>
    </row>
    <row r="70" spans="1:10">
      <c r="A70" s="23" t="s">
        <v>769</v>
      </c>
      <c r="B70" s="23" t="s">
        <v>1084</v>
      </c>
      <c r="C70" s="23" t="str">
        <f t="shared" si="2"/>
        <v>Carlsbad</v>
      </c>
      <c r="D70" s="26">
        <v>1311</v>
      </c>
      <c r="E70" s="26">
        <v>784</v>
      </c>
      <c r="F70" s="26">
        <v>749</v>
      </c>
      <c r="G70" s="26">
        <v>1029</v>
      </c>
      <c r="H70" s="25">
        <f t="shared" si="3"/>
        <v>3873</v>
      </c>
      <c r="I70" s="22" t="s">
        <v>1731</v>
      </c>
      <c r="J70" s="22" t="s">
        <v>767</v>
      </c>
    </row>
    <row r="71" spans="1:10">
      <c r="A71" s="23" t="s">
        <v>1258</v>
      </c>
      <c r="B71" s="23" t="s">
        <v>1285</v>
      </c>
      <c r="C71" s="23" t="str">
        <f t="shared" si="2"/>
        <v>Carmel-by-the-Sea</v>
      </c>
      <c r="D71" s="29">
        <v>7</v>
      </c>
      <c r="E71" s="29">
        <v>5</v>
      </c>
      <c r="F71" s="29">
        <v>6</v>
      </c>
      <c r="G71" s="29">
        <v>13</v>
      </c>
      <c r="H71" s="25">
        <f t="shared" si="3"/>
        <v>31</v>
      </c>
      <c r="I71" s="22" t="s">
        <v>1732</v>
      </c>
    </row>
    <row r="72" spans="1:10">
      <c r="A72" s="23" t="s">
        <v>1024</v>
      </c>
      <c r="B72" s="23" t="s">
        <v>1163</v>
      </c>
      <c r="C72" s="23" t="str">
        <f t="shared" si="2"/>
        <v>Carpinteria</v>
      </c>
      <c r="D72" s="26">
        <v>286</v>
      </c>
      <c r="E72" s="26">
        <v>132</v>
      </c>
      <c r="F72" s="26">
        <v>135</v>
      </c>
      <c r="G72" s="26">
        <v>348</v>
      </c>
      <c r="H72" s="25">
        <f t="shared" si="3"/>
        <v>901</v>
      </c>
      <c r="I72" s="22" t="s">
        <v>1722</v>
      </c>
      <c r="J72" s="22" t="s">
        <v>767</v>
      </c>
    </row>
    <row r="73" spans="1:10">
      <c r="A73" s="23" t="s">
        <v>772</v>
      </c>
      <c r="B73" s="23" t="s">
        <v>1086</v>
      </c>
      <c r="C73" s="23" t="str">
        <f t="shared" si="2"/>
        <v>Carson</v>
      </c>
      <c r="D73" s="26">
        <v>1770</v>
      </c>
      <c r="E73" s="26">
        <v>913</v>
      </c>
      <c r="F73" s="26">
        <v>875</v>
      </c>
      <c r="G73" s="26">
        <v>2060</v>
      </c>
      <c r="H73" s="25">
        <f t="shared" si="3"/>
        <v>5618</v>
      </c>
      <c r="I73" s="22" t="s">
        <v>1682</v>
      </c>
      <c r="J73" s="22" t="s">
        <v>767</v>
      </c>
    </row>
    <row r="74" spans="1:10">
      <c r="A74" s="23" t="s">
        <v>1209</v>
      </c>
      <c r="B74" s="23" t="s">
        <v>1094</v>
      </c>
      <c r="C74" s="23" t="str">
        <f t="shared" si="2"/>
        <v>Cathedral</v>
      </c>
      <c r="D74" s="26">
        <v>540</v>
      </c>
      <c r="E74" s="26">
        <v>353</v>
      </c>
      <c r="F74" s="26">
        <v>457</v>
      </c>
      <c r="G74" s="26">
        <v>1199</v>
      </c>
      <c r="H74" s="25">
        <f t="shared" si="3"/>
        <v>2549</v>
      </c>
      <c r="I74" s="22" t="s">
        <v>1709</v>
      </c>
      <c r="J74" s="22" t="s">
        <v>767</v>
      </c>
    </row>
    <row r="75" spans="1:10">
      <c r="A75" s="23" t="s">
        <v>1947</v>
      </c>
      <c r="B75" s="23" t="s">
        <v>1293</v>
      </c>
      <c r="C75" s="23" t="str">
        <f t="shared" si="2"/>
        <v>Ceres</v>
      </c>
      <c r="D75" s="27">
        <v>622</v>
      </c>
      <c r="E75" s="27">
        <v>399</v>
      </c>
      <c r="F75" s="27">
        <v>446</v>
      </c>
      <c r="G75" s="27">
        <v>1104</v>
      </c>
      <c r="H75" s="25">
        <f t="shared" si="3"/>
        <v>2571</v>
      </c>
      <c r="I75" s="22" t="s">
        <v>1734</v>
      </c>
    </row>
    <row r="76" spans="1:10">
      <c r="A76" s="23" t="s">
        <v>772</v>
      </c>
      <c r="B76" s="23" t="s">
        <v>1100</v>
      </c>
      <c r="C76" s="23" t="str">
        <f t="shared" si="2"/>
        <v>Cerritos</v>
      </c>
      <c r="D76" s="26">
        <v>679</v>
      </c>
      <c r="E76" s="26">
        <v>345</v>
      </c>
      <c r="F76" s="26">
        <v>332</v>
      </c>
      <c r="G76" s="26">
        <v>552</v>
      </c>
      <c r="H76" s="25">
        <f t="shared" si="3"/>
        <v>1908</v>
      </c>
      <c r="I76" s="22" t="s">
        <v>1682</v>
      </c>
      <c r="J76" s="22" t="s">
        <v>767</v>
      </c>
    </row>
    <row r="77" spans="1:10">
      <c r="A77" s="23" t="s">
        <v>1945</v>
      </c>
      <c r="B77" s="23" t="s">
        <v>837</v>
      </c>
      <c r="C77" s="23" t="str">
        <f t="shared" si="2"/>
        <v>Chico</v>
      </c>
      <c r="D77" s="26">
        <v>1101</v>
      </c>
      <c r="E77" s="26">
        <v>507</v>
      </c>
      <c r="F77" s="26">
        <v>770</v>
      </c>
      <c r="G77" s="26">
        <v>1110</v>
      </c>
      <c r="H77" s="25">
        <f t="shared" si="3"/>
        <v>3488</v>
      </c>
      <c r="I77" s="22" t="s">
        <v>1716</v>
      </c>
      <c r="J77" s="22" t="s">
        <v>767</v>
      </c>
    </row>
    <row r="78" spans="1:10">
      <c r="A78" s="23" t="s">
        <v>962</v>
      </c>
      <c r="B78" s="23" t="s">
        <v>1096</v>
      </c>
      <c r="C78" s="23" t="str">
        <f t="shared" si="2"/>
        <v>Chino</v>
      </c>
      <c r="D78" s="26">
        <v>2113</v>
      </c>
      <c r="E78" s="26">
        <v>1284</v>
      </c>
      <c r="F78" s="26">
        <v>1203</v>
      </c>
      <c r="G78" s="26">
        <v>2378</v>
      </c>
      <c r="H78" s="25">
        <f t="shared" si="3"/>
        <v>6978</v>
      </c>
      <c r="I78" s="22" t="s">
        <v>1680</v>
      </c>
      <c r="J78" s="22" t="s">
        <v>767</v>
      </c>
    </row>
    <row r="79" spans="1:10">
      <c r="A79" s="23" t="s">
        <v>962</v>
      </c>
      <c r="B79" s="23" t="s">
        <v>926</v>
      </c>
      <c r="C79" s="23" t="str">
        <f t="shared" si="2"/>
        <v>Chino Hills</v>
      </c>
      <c r="D79" s="26">
        <v>1388</v>
      </c>
      <c r="E79" s="26">
        <v>821</v>
      </c>
      <c r="F79" s="26">
        <v>789</v>
      </c>
      <c r="G79" s="26">
        <v>731</v>
      </c>
      <c r="H79" s="25">
        <f t="shared" si="3"/>
        <v>3729</v>
      </c>
      <c r="I79" s="22" t="s">
        <v>1680</v>
      </c>
      <c r="J79" s="22" t="s">
        <v>767</v>
      </c>
    </row>
    <row r="80" spans="1:10">
      <c r="A80" s="23" t="s">
        <v>1245</v>
      </c>
      <c r="B80" s="23" t="s">
        <v>1153</v>
      </c>
      <c r="C80" s="23" t="str">
        <f t="shared" si="2"/>
        <v>Chowchilla</v>
      </c>
      <c r="D80" s="34">
        <v>253</v>
      </c>
      <c r="E80" s="34">
        <v>190</v>
      </c>
      <c r="F80" s="34">
        <v>204</v>
      </c>
      <c r="G80" s="34">
        <v>467</v>
      </c>
      <c r="H80" s="25">
        <f t="shared" si="3"/>
        <v>1114</v>
      </c>
      <c r="I80" s="22" t="s">
        <v>1737</v>
      </c>
    </row>
    <row r="81" spans="1:10">
      <c r="A81" s="23" t="s">
        <v>769</v>
      </c>
      <c r="B81" s="23" t="s">
        <v>835</v>
      </c>
      <c r="C81" s="23" t="str">
        <f t="shared" si="2"/>
        <v>Chula Vista</v>
      </c>
      <c r="D81" s="26">
        <v>2750</v>
      </c>
      <c r="E81" s="26">
        <v>1777</v>
      </c>
      <c r="F81" s="26">
        <v>1911</v>
      </c>
      <c r="G81" s="26">
        <v>4667</v>
      </c>
      <c r="H81" s="25">
        <f t="shared" si="3"/>
        <v>11105</v>
      </c>
      <c r="I81" s="22" t="s">
        <v>1731</v>
      </c>
      <c r="J81" s="22" t="s">
        <v>767</v>
      </c>
    </row>
    <row r="82" spans="1:10">
      <c r="A82" s="23" t="s">
        <v>777</v>
      </c>
      <c r="B82" s="23" t="s">
        <v>1127</v>
      </c>
      <c r="C82" s="23" t="str">
        <f t="shared" si="2"/>
        <v>Citrus Heights</v>
      </c>
      <c r="D82" s="26">
        <v>132</v>
      </c>
      <c r="E82" s="26">
        <v>79</v>
      </c>
      <c r="F82" s="26">
        <v>144</v>
      </c>
      <c r="G82" s="26">
        <v>342</v>
      </c>
      <c r="H82" s="25">
        <f t="shared" si="3"/>
        <v>697</v>
      </c>
      <c r="I82" s="22" t="s">
        <v>1739</v>
      </c>
      <c r="J82" s="22" t="s">
        <v>767</v>
      </c>
    </row>
    <row r="83" spans="1:10">
      <c r="A83" s="23" t="s">
        <v>772</v>
      </c>
      <c r="B83" s="23" t="s">
        <v>1122</v>
      </c>
      <c r="C83" s="23" t="str">
        <f t="shared" si="2"/>
        <v>Claremont</v>
      </c>
      <c r="D83" s="26">
        <v>556</v>
      </c>
      <c r="E83" s="26">
        <v>310</v>
      </c>
      <c r="F83" s="26">
        <v>297</v>
      </c>
      <c r="G83" s="26">
        <v>548</v>
      </c>
      <c r="H83" s="25">
        <f t="shared" si="3"/>
        <v>1711</v>
      </c>
      <c r="I83" s="22" t="s">
        <v>1682</v>
      </c>
      <c r="J83" s="22" t="s">
        <v>767</v>
      </c>
    </row>
    <row r="84" spans="1:10">
      <c r="A84" s="23" t="s">
        <v>1938</v>
      </c>
      <c r="B84" s="23" t="s">
        <v>1156</v>
      </c>
      <c r="C84" s="23" t="str">
        <f t="shared" si="2"/>
        <v>Clayton</v>
      </c>
      <c r="D84" s="26">
        <v>170</v>
      </c>
      <c r="E84" s="26">
        <v>97</v>
      </c>
      <c r="F84" s="26">
        <v>84</v>
      </c>
      <c r="G84" s="26">
        <v>219</v>
      </c>
      <c r="H84" s="25">
        <f t="shared" si="3"/>
        <v>570</v>
      </c>
      <c r="I84" s="22" t="s">
        <v>1694</v>
      </c>
      <c r="J84" s="22" t="s">
        <v>767</v>
      </c>
    </row>
    <row r="85" spans="1:10">
      <c r="A85" s="23" t="s">
        <v>1948</v>
      </c>
      <c r="B85" s="23" t="s">
        <v>1123</v>
      </c>
      <c r="C85" s="23" t="str">
        <f t="shared" si="2"/>
        <v>Clearlake</v>
      </c>
      <c r="D85" s="26">
        <v>97</v>
      </c>
      <c r="E85" s="26">
        <v>65</v>
      </c>
      <c r="F85" s="26">
        <v>72</v>
      </c>
      <c r="G85" s="26">
        <v>200</v>
      </c>
      <c r="H85" s="25">
        <f t="shared" si="3"/>
        <v>434</v>
      </c>
      <c r="I85" s="22" t="s">
        <v>1740</v>
      </c>
      <c r="J85" s="22" t="s">
        <v>767</v>
      </c>
    </row>
    <row r="86" spans="1:10">
      <c r="A86" s="23" t="s">
        <v>1003</v>
      </c>
      <c r="B86" s="23" t="s">
        <v>1158</v>
      </c>
      <c r="C86" s="23" t="str">
        <f t="shared" si="2"/>
        <v>Cloverdale</v>
      </c>
      <c r="D86" s="26">
        <v>86</v>
      </c>
      <c r="E86" s="26">
        <v>55</v>
      </c>
      <c r="F86" s="26">
        <v>45</v>
      </c>
      <c r="G86" s="26">
        <v>149</v>
      </c>
      <c r="H86" s="25">
        <f t="shared" si="3"/>
        <v>335</v>
      </c>
      <c r="I86" s="22" t="s">
        <v>1741</v>
      </c>
      <c r="J86" s="22" t="s">
        <v>767</v>
      </c>
    </row>
    <row r="87" spans="1:10">
      <c r="A87" s="23" t="s">
        <v>1116</v>
      </c>
      <c r="B87" s="23" t="s">
        <v>1155</v>
      </c>
      <c r="C87" s="23" t="str">
        <f t="shared" si="2"/>
        <v>Clovis</v>
      </c>
      <c r="D87" s="32">
        <v>2321</v>
      </c>
      <c r="E87" s="32">
        <v>1145</v>
      </c>
      <c r="F87" s="32">
        <v>1018</v>
      </c>
      <c r="G87" s="32">
        <v>1844</v>
      </c>
      <c r="H87" s="25">
        <f t="shared" si="3"/>
        <v>6328</v>
      </c>
      <c r="I87" s="22" t="s">
        <v>1743</v>
      </c>
    </row>
    <row r="88" spans="1:10">
      <c r="A88" s="23" t="s">
        <v>1209</v>
      </c>
      <c r="B88" s="23" t="s">
        <v>1121</v>
      </c>
      <c r="C88" s="23" t="str">
        <f t="shared" si="2"/>
        <v>Coachella</v>
      </c>
      <c r="D88" s="26">
        <v>1033</v>
      </c>
      <c r="E88" s="26">
        <v>999</v>
      </c>
      <c r="F88" s="26">
        <v>1367</v>
      </c>
      <c r="G88" s="26">
        <v>4487</v>
      </c>
      <c r="H88" s="25">
        <f t="shared" si="3"/>
        <v>7886</v>
      </c>
      <c r="I88" s="22" t="s">
        <v>1709</v>
      </c>
      <c r="J88" s="22" t="s">
        <v>767</v>
      </c>
    </row>
    <row r="89" spans="1:10">
      <c r="A89" s="23" t="s">
        <v>1116</v>
      </c>
      <c r="B89" s="23" t="s">
        <v>1266</v>
      </c>
      <c r="C89" s="23" t="str">
        <f t="shared" si="2"/>
        <v>Coalinga</v>
      </c>
      <c r="D89" s="32">
        <v>150</v>
      </c>
      <c r="E89" s="32">
        <v>115</v>
      </c>
      <c r="F89" s="32">
        <v>123</v>
      </c>
      <c r="G89" s="32">
        <v>201</v>
      </c>
      <c r="H89" s="25">
        <f t="shared" si="3"/>
        <v>589</v>
      </c>
      <c r="I89" s="22" t="s">
        <v>1743</v>
      </c>
    </row>
    <row r="90" spans="1:10">
      <c r="A90" s="23" t="s">
        <v>1941</v>
      </c>
      <c r="B90" s="23" t="s">
        <v>1154</v>
      </c>
      <c r="C90" s="23" t="str">
        <f t="shared" si="2"/>
        <v>Colfax</v>
      </c>
      <c r="D90" s="26">
        <v>17</v>
      </c>
      <c r="E90" s="26">
        <v>11</v>
      </c>
      <c r="F90" s="26">
        <v>21</v>
      </c>
      <c r="G90" s="26">
        <v>48</v>
      </c>
      <c r="H90" s="25">
        <f t="shared" si="3"/>
        <v>97</v>
      </c>
      <c r="I90" s="22" t="s">
        <v>1703</v>
      </c>
      <c r="J90" s="22" t="s">
        <v>767</v>
      </c>
    </row>
    <row r="91" spans="1:10">
      <c r="A91" s="23" t="s">
        <v>955</v>
      </c>
      <c r="B91" s="23" t="s">
        <v>1291</v>
      </c>
      <c r="C91" s="23" t="str">
        <f t="shared" si="2"/>
        <v>Colma</v>
      </c>
      <c r="D91" s="26">
        <v>44</v>
      </c>
      <c r="E91" s="26">
        <v>25</v>
      </c>
      <c r="F91" s="26">
        <v>37</v>
      </c>
      <c r="G91" s="26">
        <v>96</v>
      </c>
      <c r="H91" s="25">
        <f t="shared" si="3"/>
        <v>202</v>
      </c>
      <c r="I91" s="22" t="s">
        <v>1699</v>
      </c>
      <c r="J91" s="22" t="s">
        <v>767</v>
      </c>
    </row>
    <row r="92" spans="1:10">
      <c r="A92" s="23" t="s">
        <v>962</v>
      </c>
      <c r="B92" s="23" t="s">
        <v>1125</v>
      </c>
      <c r="C92" s="23" t="str">
        <f t="shared" si="2"/>
        <v>Colton</v>
      </c>
      <c r="D92" s="26">
        <v>1318</v>
      </c>
      <c r="E92" s="26">
        <v>668</v>
      </c>
      <c r="F92" s="26">
        <v>906</v>
      </c>
      <c r="G92" s="26">
        <v>2542</v>
      </c>
      <c r="H92" s="25">
        <f t="shared" si="3"/>
        <v>5434</v>
      </c>
      <c r="I92" s="22" t="s">
        <v>1680</v>
      </c>
      <c r="J92" s="22" t="s">
        <v>767</v>
      </c>
    </row>
    <row r="93" spans="1:10">
      <c r="A93" s="23" t="s">
        <v>1124</v>
      </c>
      <c r="B93" s="23" t="s">
        <v>1124</v>
      </c>
      <c r="C93" s="23" t="str">
        <f t="shared" si="2"/>
        <v>Colusa</v>
      </c>
      <c r="D93" s="26">
        <v>76</v>
      </c>
      <c r="E93" s="26">
        <v>64</v>
      </c>
      <c r="F93" s="26">
        <v>79</v>
      </c>
      <c r="G93" s="26">
        <v>160</v>
      </c>
      <c r="H93" s="25">
        <f t="shared" si="3"/>
        <v>379</v>
      </c>
      <c r="I93" s="22" t="s">
        <v>1747</v>
      </c>
      <c r="J93" s="22" t="s">
        <v>767</v>
      </c>
    </row>
    <row r="94" spans="1:10">
      <c r="A94" s="23" t="s">
        <v>948</v>
      </c>
      <c r="B94" s="23" t="str">
        <f>A94</f>
        <v>Colusa County - Unincorporated</v>
      </c>
      <c r="C94" s="23" t="str">
        <f t="shared" si="2"/>
        <v>Colusa County - Unincorporated</v>
      </c>
      <c r="D94" s="26">
        <v>114</v>
      </c>
      <c r="E94" s="26">
        <v>91</v>
      </c>
      <c r="F94" s="26">
        <v>110</v>
      </c>
      <c r="G94" s="26">
        <v>211</v>
      </c>
      <c r="H94" s="25">
        <f t="shared" si="3"/>
        <v>526</v>
      </c>
      <c r="I94" s="22" t="s">
        <v>1747</v>
      </c>
      <c r="J94" s="22" t="s">
        <v>767</v>
      </c>
    </row>
    <row r="95" spans="1:10">
      <c r="A95" s="23" t="s">
        <v>772</v>
      </c>
      <c r="B95" s="23" t="s">
        <v>1131</v>
      </c>
      <c r="C95" s="23" t="str">
        <f t="shared" si="2"/>
        <v>Commerce</v>
      </c>
      <c r="D95" s="26">
        <v>55</v>
      </c>
      <c r="E95" s="26">
        <v>22</v>
      </c>
      <c r="F95" s="26">
        <v>39</v>
      </c>
      <c r="G95" s="26">
        <v>131</v>
      </c>
      <c r="H95" s="25">
        <f t="shared" si="3"/>
        <v>247</v>
      </c>
      <c r="I95" s="22" t="s">
        <v>1682</v>
      </c>
      <c r="J95" s="22" t="s">
        <v>767</v>
      </c>
    </row>
    <row r="96" spans="1:10">
      <c r="A96" s="23" t="s">
        <v>772</v>
      </c>
      <c r="B96" s="23" t="s">
        <v>1077</v>
      </c>
      <c r="C96" s="23" t="str">
        <f t="shared" si="2"/>
        <v>Compton</v>
      </c>
      <c r="D96" s="26">
        <v>235</v>
      </c>
      <c r="E96" s="26">
        <v>121</v>
      </c>
      <c r="F96" s="26">
        <v>131</v>
      </c>
      <c r="G96" s="26">
        <v>517</v>
      </c>
      <c r="H96" s="25">
        <f t="shared" si="3"/>
        <v>1004</v>
      </c>
      <c r="I96" s="22" t="s">
        <v>1682</v>
      </c>
      <c r="J96" s="22" t="s">
        <v>767</v>
      </c>
    </row>
    <row r="97" spans="1:10">
      <c r="A97" s="23" t="s">
        <v>1938</v>
      </c>
      <c r="B97" s="23" t="s">
        <v>1079</v>
      </c>
      <c r="C97" s="23" t="str">
        <f t="shared" si="2"/>
        <v>Concord</v>
      </c>
      <c r="D97" s="26">
        <v>1292</v>
      </c>
      <c r="E97" s="26">
        <v>744</v>
      </c>
      <c r="F97" s="26">
        <v>847</v>
      </c>
      <c r="G97" s="26">
        <v>2190</v>
      </c>
      <c r="H97" s="25">
        <f t="shared" si="3"/>
        <v>5073</v>
      </c>
      <c r="I97" s="22" t="s">
        <v>1694</v>
      </c>
      <c r="J97" s="22" t="s">
        <v>767</v>
      </c>
    </row>
    <row r="98" spans="1:10">
      <c r="A98" s="23" t="s">
        <v>1081</v>
      </c>
      <c r="B98" s="23" t="str">
        <f>A98</f>
        <v>Contra Costa County - Unincorporated</v>
      </c>
      <c r="C98" s="23" t="str">
        <f t="shared" si="2"/>
        <v>Contra Costa County - Unincorporated</v>
      </c>
      <c r="D98" s="26">
        <v>2072</v>
      </c>
      <c r="E98" s="26">
        <v>1194</v>
      </c>
      <c r="F98" s="26">
        <v>1211</v>
      </c>
      <c r="G98" s="26">
        <v>3133</v>
      </c>
      <c r="H98" s="25">
        <f t="shared" si="3"/>
        <v>7610</v>
      </c>
      <c r="I98" s="22" t="s">
        <v>1694</v>
      </c>
      <c r="J98" s="22" t="s">
        <v>767</v>
      </c>
    </row>
    <row r="99" spans="1:10">
      <c r="A99" s="23" t="s">
        <v>1942</v>
      </c>
      <c r="B99" s="23" t="s">
        <v>1075</v>
      </c>
      <c r="C99" s="23" t="str">
        <f t="shared" si="2"/>
        <v>Corcoran</v>
      </c>
      <c r="D99" s="32">
        <v>215</v>
      </c>
      <c r="E99" s="32">
        <v>161</v>
      </c>
      <c r="F99" s="32">
        <v>169</v>
      </c>
      <c r="G99" s="32">
        <v>401</v>
      </c>
      <c r="H99" s="25">
        <f t="shared" si="3"/>
        <v>946</v>
      </c>
      <c r="I99" s="22" t="s">
        <v>1706</v>
      </c>
    </row>
    <row r="100" spans="1:10">
      <c r="A100" s="23" t="s">
        <v>1299</v>
      </c>
      <c r="B100" s="23" t="s">
        <v>1117</v>
      </c>
      <c r="C100" s="23" t="str">
        <f t="shared" si="2"/>
        <v>Corning</v>
      </c>
      <c r="D100" s="26">
        <v>47</v>
      </c>
      <c r="E100" s="26">
        <v>36</v>
      </c>
      <c r="F100" s="26">
        <v>36</v>
      </c>
      <c r="G100" s="26">
        <v>87</v>
      </c>
      <c r="H100" s="25">
        <f t="shared" si="3"/>
        <v>206</v>
      </c>
      <c r="I100" s="22" t="s">
        <v>1750</v>
      </c>
      <c r="J100" s="22" t="s">
        <v>767</v>
      </c>
    </row>
    <row r="101" spans="1:10">
      <c r="A101" s="23" t="s">
        <v>1209</v>
      </c>
      <c r="B101" s="23" t="s">
        <v>815</v>
      </c>
      <c r="C101" s="23" t="str">
        <f t="shared" si="2"/>
        <v>Corona</v>
      </c>
      <c r="D101" s="26">
        <v>1752</v>
      </c>
      <c r="E101" s="26">
        <v>1040</v>
      </c>
      <c r="F101" s="26">
        <v>1096</v>
      </c>
      <c r="G101" s="26">
        <v>2200</v>
      </c>
      <c r="H101" s="25">
        <f t="shared" si="3"/>
        <v>6088</v>
      </c>
      <c r="I101" s="22" t="s">
        <v>1709</v>
      </c>
      <c r="J101" s="22" t="s">
        <v>767</v>
      </c>
    </row>
    <row r="102" spans="1:10">
      <c r="A102" s="23" t="s">
        <v>769</v>
      </c>
      <c r="B102" s="23" t="s">
        <v>1071</v>
      </c>
      <c r="C102" s="23" t="str">
        <f t="shared" si="2"/>
        <v>Coronado</v>
      </c>
      <c r="D102" s="26">
        <v>312</v>
      </c>
      <c r="E102" s="26">
        <v>169</v>
      </c>
      <c r="F102" s="26">
        <v>159</v>
      </c>
      <c r="G102" s="26">
        <v>272</v>
      </c>
      <c r="H102" s="25">
        <f t="shared" si="3"/>
        <v>912</v>
      </c>
      <c r="I102" s="22" t="s">
        <v>1731</v>
      </c>
      <c r="J102" s="22" t="s">
        <v>767</v>
      </c>
    </row>
    <row r="103" spans="1:10">
      <c r="A103" s="23" t="s">
        <v>1943</v>
      </c>
      <c r="B103" s="23" t="s">
        <v>1073</v>
      </c>
      <c r="C103" s="23" t="str">
        <f t="shared" si="2"/>
        <v>Corte Madera</v>
      </c>
      <c r="D103" s="26">
        <v>213</v>
      </c>
      <c r="E103" s="26">
        <v>123</v>
      </c>
      <c r="F103" s="26">
        <v>108</v>
      </c>
      <c r="G103" s="26">
        <v>281</v>
      </c>
      <c r="H103" s="25">
        <f t="shared" si="3"/>
        <v>725</v>
      </c>
      <c r="I103" s="22" t="s">
        <v>1713</v>
      </c>
      <c r="J103" s="22" t="s">
        <v>767</v>
      </c>
    </row>
    <row r="104" spans="1:10">
      <c r="A104" s="23" t="s">
        <v>802</v>
      </c>
      <c r="B104" s="23" t="s">
        <v>1119</v>
      </c>
      <c r="C104" s="23" t="str">
        <f t="shared" si="2"/>
        <v>Costa Mesa</v>
      </c>
      <c r="D104" s="26">
        <v>2919</v>
      </c>
      <c r="E104" s="26">
        <v>1794</v>
      </c>
      <c r="F104" s="26">
        <v>2088</v>
      </c>
      <c r="G104" s="26">
        <v>4959</v>
      </c>
      <c r="H104" s="25">
        <f t="shared" si="3"/>
        <v>11760</v>
      </c>
      <c r="I104" s="22" t="s">
        <v>1685</v>
      </c>
      <c r="J104" s="22" t="s">
        <v>767</v>
      </c>
    </row>
    <row r="105" spans="1:10">
      <c r="A105" s="23" t="s">
        <v>1003</v>
      </c>
      <c r="B105" s="23" t="s">
        <v>1083</v>
      </c>
      <c r="C105" s="23" t="str">
        <f t="shared" si="2"/>
        <v>Cotati</v>
      </c>
      <c r="D105" s="26">
        <v>60</v>
      </c>
      <c r="E105" s="26">
        <v>34</v>
      </c>
      <c r="F105" s="26">
        <v>39</v>
      </c>
      <c r="G105" s="26">
        <v>101</v>
      </c>
      <c r="H105" s="25">
        <f t="shared" si="3"/>
        <v>234</v>
      </c>
      <c r="I105" s="22" t="s">
        <v>1741</v>
      </c>
      <c r="J105" s="22" t="s">
        <v>767</v>
      </c>
    </row>
    <row r="106" spans="1:10">
      <c r="A106" s="23" t="s">
        <v>772</v>
      </c>
      <c r="B106" s="23" t="s">
        <v>852</v>
      </c>
      <c r="C106" s="23" t="str">
        <f t="shared" si="2"/>
        <v>Covina</v>
      </c>
      <c r="D106" s="26">
        <v>614</v>
      </c>
      <c r="E106" s="26">
        <v>268</v>
      </c>
      <c r="F106" s="26">
        <v>281</v>
      </c>
      <c r="G106" s="26">
        <v>747</v>
      </c>
      <c r="H106" s="25">
        <f t="shared" si="3"/>
        <v>1910</v>
      </c>
      <c r="I106" s="22" t="s">
        <v>1682</v>
      </c>
      <c r="J106" s="22" t="s">
        <v>767</v>
      </c>
    </row>
    <row r="107" spans="1:10">
      <c r="A107" s="23" t="s">
        <v>1949</v>
      </c>
      <c r="B107" s="23" t="s">
        <v>1098</v>
      </c>
      <c r="C107" s="23" t="str">
        <f t="shared" si="2"/>
        <v>Crescent City</v>
      </c>
      <c r="D107" s="26">
        <v>39</v>
      </c>
      <c r="E107" s="26">
        <v>22</v>
      </c>
      <c r="F107" s="26">
        <v>27</v>
      </c>
      <c r="G107" s="26">
        <v>101</v>
      </c>
      <c r="H107" s="25">
        <f t="shared" si="3"/>
        <v>189</v>
      </c>
      <c r="I107" s="22" t="s">
        <v>1751</v>
      </c>
      <c r="J107" s="22" t="s">
        <v>767</v>
      </c>
    </row>
    <row r="108" spans="1:10">
      <c r="A108" s="23" t="s">
        <v>772</v>
      </c>
      <c r="B108" s="23" t="s">
        <v>1070</v>
      </c>
      <c r="C108" s="23" t="str">
        <f t="shared" si="2"/>
        <v>Cudahy</v>
      </c>
      <c r="D108" s="26">
        <v>80</v>
      </c>
      <c r="E108" s="26">
        <v>36</v>
      </c>
      <c r="F108" s="26">
        <v>53</v>
      </c>
      <c r="G108" s="26">
        <v>224</v>
      </c>
      <c r="H108" s="25">
        <f t="shared" si="3"/>
        <v>393</v>
      </c>
      <c r="I108" s="22" t="s">
        <v>1682</v>
      </c>
      <c r="J108" s="22" t="s">
        <v>767</v>
      </c>
    </row>
    <row r="109" spans="1:10">
      <c r="A109" s="23" t="s">
        <v>772</v>
      </c>
      <c r="B109" s="23" t="s">
        <v>800</v>
      </c>
      <c r="C109" s="23" t="str">
        <f t="shared" si="2"/>
        <v>Culver City</v>
      </c>
      <c r="D109" s="26">
        <v>1108</v>
      </c>
      <c r="E109" s="26">
        <v>604</v>
      </c>
      <c r="F109" s="26">
        <v>560</v>
      </c>
      <c r="G109" s="26">
        <v>1069</v>
      </c>
      <c r="H109" s="25">
        <f t="shared" si="3"/>
        <v>3341</v>
      </c>
      <c r="I109" s="22" t="s">
        <v>1682</v>
      </c>
      <c r="J109" s="22" t="s">
        <v>767</v>
      </c>
    </row>
    <row r="110" spans="1:10">
      <c r="A110" s="23" t="s">
        <v>1028</v>
      </c>
      <c r="B110" s="23" t="s">
        <v>1093</v>
      </c>
      <c r="C110" s="23" t="str">
        <f t="shared" si="2"/>
        <v>Cupertino</v>
      </c>
      <c r="D110" s="26">
        <v>1193</v>
      </c>
      <c r="E110" s="26">
        <v>687</v>
      </c>
      <c r="F110" s="26">
        <v>755</v>
      </c>
      <c r="G110" s="26">
        <v>1953</v>
      </c>
      <c r="H110" s="25">
        <f t="shared" si="3"/>
        <v>4588</v>
      </c>
      <c r="I110" s="22" t="s">
        <v>1727</v>
      </c>
      <c r="J110" s="22" t="s">
        <v>767</v>
      </c>
    </row>
    <row r="111" spans="1:10">
      <c r="A111" s="23" t="s">
        <v>802</v>
      </c>
      <c r="B111" s="23" t="s">
        <v>996</v>
      </c>
      <c r="C111" s="23" t="str">
        <f t="shared" si="2"/>
        <v>Cypress</v>
      </c>
      <c r="D111" s="26">
        <v>1150</v>
      </c>
      <c r="E111" s="26">
        <v>657</v>
      </c>
      <c r="F111" s="26">
        <v>623</v>
      </c>
      <c r="G111" s="26">
        <v>1506</v>
      </c>
      <c r="H111" s="25">
        <f t="shared" si="3"/>
        <v>3936</v>
      </c>
      <c r="I111" s="22" t="s">
        <v>1685</v>
      </c>
      <c r="J111" s="22" t="s">
        <v>767</v>
      </c>
    </row>
    <row r="112" spans="1:10">
      <c r="A112" s="23" t="s">
        <v>955</v>
      </c>
      <c r="B112" s="23" t="s">
        <v>1088</v>
      </c>
      <c r="C112" s="23" t="str">
        <f t="shared" si="2"/>
        <v>Daly City</v>
      </c>
      <c r="D112" s="26">
        <v>1336</v>
      </c>
      <c r="E112" s="26">
        <v>769</v>
      </c>
      <c r="F112" s="26">
        <v>762</v>
      </c>
      <c r="G112" s="26">
        <v>1971</v>
      </c>
      <c r="H112" s="25">
        <f t="shared" si="3"/>
        <v>4838</v>
      </c>
      <c r="I112" s="22" t="s">
        <v>1699</v>
      </c>
      <c r="J112" s="22" t="s">
        <v>767</v>
      </c>
    </row>
    <row r="113" spans="1:10">
      <c r="A113" s="23" t="s">
        <v>802</v>
      </c>
      <c r="B113" s="23" t="s">
        <v>999</v>
      </c>
      <c r="C113" s="23" t="str">
        <f t="shared" si="2"/>
        <v>Dana Point</v>
      </c>
      <c r="D113" s="26">
        <v>147</v>
      </c>
      <c r="E113" s="26">
        <v>84</v>
      </c>
      <c r="F113" s="26">
        <v>101</v>
      </c>
      <c r="G113" s="26">
        <v>198</v>
      </c>
      <c r="H113" s="25">
        <f t="shared" si="3"/>
        <v>530</v>
      </c>
      <c r="I113" s="22" t="s">
        <v>1685</v>
      </c>
      <c r="J113" s="22" t="s">
        <v>767</v>
      </c>
    </row>
    <row r="114" spans="1:10">
      <c r="A114" s="23" t="s">
        <v>1938</v>
      </c>
      <c r="B114" s="23" t="s">
        <v>1051</v>
      </c>
      <c r="C114" s="23" t="str">
        <f t="shared" si="2"/>
        <v>Danville</v>
      </c>
      <c r="D114" s="26">
        <v>652</v>
      </c>
      <c r="E114" s="26">
        <v>376</v>
      </c>
      <c r="F114" s="26">
        <v>338</v>
      </c>
      <c r="G114" s="26">
        <v>875</v>
      </c>
      <c r="H114" s="25">
        <f t="shared" si="3"/>
        <v>2241</v>
      </c>
      <c r="I114" s="22" t="s">
        <v>1694</v>
      </c>
      <c r="J114" s="22" t="s">
        <v>767</v>
      </c>
    </row>
    <row r="115" spans="1:10">
      <c r="A115" s="23" t="s">
        <v>1950</v>
      </c>
      <c r="B115" s="23" t="s">
        <v>849</v>
      </c>
      <c r="C115" s="23" t="str">
        <f t="shared" si="2"/>
        <v>Davis</v>
      </c>
      <c r="D115" s="26">
        <v>580</v>
      </c>
      <c r="E115" s="26">
        <v>350</v>
      </c>
      <c r="F115" s="26">
        <v>340</v>
      </c>
      <c r="G115" s="26">
        <v>805</v>
      </c>
      <c r="H115" s="25">
        <f t="shared" si="3"/>
        <v>2075</v>
      </c>
      <c r="I115" s="22" t="s">
        <v>1753</v>
      </c>
      <c r="J115" s="22" t="s">
        <v>767</v>
      </c>
    </row>
    <row r="116" spans="1:10">
      <c r="A116" s="23" t="s">
        <v>769</v>
      </c>
      <c r="B116" s="23" t="s">
        <v>994</v>
      </c>
      <c r="C116" s="23" t="str">
        <f t="shared" si="2"/>
        <v>Del Mar</v>
      </c>
      <c r="D116" s="26">
        <v>37</v>
      </c>
      <c r="E116" s="26">
        <v>64</v>
      </c>
      <c r="F116" s="26">
        <v>31</v>
      </c>
      <c r="G116" s="26">
        <v>31</v>
      </c>
      <c r="H116" s="25">
        <f t="shared" si="3"/>
        <v>163</v>
      </c>
      <c r="I116" s="22" t="s">
        <v>1731</v>
      </c>
      <c r="J116" s="22" t="s">
        <v>767</v>
      </c>
    </row>
    <row r="117" spans="1:10">
      <c r="A117" s="23" t="s">
        <v>990</v>
      </c>
      <c r="B117" s="23" t="str">
        <f>A117</f>
        <v>Del Norte County - Unincorporated</v>
      </c>
      <c r="C117" s="23" t="str">
        <f t="shared" si="2"/>
        <v>Del Norte County - Unincorporated</v>
      </c>
      <c r="D117" s="26">
        <v>102</v>
      </c>
      <c r="E117" s="26">
        <v>75</v>
      </c>
      <c r="F117" s="26">
        <v>55</v>
      </c>
      <c r="G117" s="26">
        <v>154</v>
      </c>
      <c r="H117" s="25">
        <f t="shared" si="3"/>
        <v>386</v>
      </c>
      <c r="I117" s="22" t="s">
        <v>1751</v>
      </c>
      <c r="J117" s="22" t="s">
        <v>767</v>
      </c>
    </row>
    <row r="118" spans="1:10">
      <c r="A118" s="23" t="s">
        <v>1258</v>
      </c>
      <c r="B118" s="23" t="s">
        <v>1046</v>
      </c>
      <c r="C118" s="23" t="str">
        <f t="shared" si="2"/>
        <v>Del Rey Oaks</v>
      </c>
      <c r="D118" s="29">
        <v>7</v>
      </c>
      <c r="E118" s="29">
        <v>4</v>
      </c>
      <c r="F118" s="29">
        <v>5</v>
      </c>
      <c r="G118" s="29">
        <v>11</v>
      </c>
      <c r="H118" s="25">
        <f t="shared" si="3"/>
        <v>27</v>
      </c>
      <c r="I118" s="22" t="s">
        <v>1732</v>
      </c>
    </row>
    <row r="119" spans="1:10">
      <c r="A119" s="23" t="s">
        <v>1940</v>
      </c>
      <c r="B119" s="23" t="s">
        <v>1048</v>
      </c>
      <c r="C119" s="23" t="str">
        <f t="shared" si="2"/>
        <v>Delano</v>
      </c>
      <c r="D119" s="32">
        <v>396</v>
      </c>
      <c r="E119" s="32">
        <v>277</v>
      </c>
      <c r="F119" s="32">
        <v>243</v>
      </c>
      <c r="G119" s="32">
        <v>546</v>
      </c>
      <c r="H119" s="25">
        <f t="shared" si="3"/>
        <v>1462</v>
      </c>
      <c r="I119" s="22" t="s">
        <v>1698</v>
      </c>
    </row>
    <row r="120" spans="1:10">
      <c r="A120" s="23" t="s">
        <v>1209</v>
      </c>
      <c r="B120" s="23" t="s">
        <v>988</v>
      </c>
      <c r="C120" s="23" t="str">
        <f t="shared" si="2"/>
        <v>Desert Hot Springs</v>
      </c>
      <c r="D120" s="26">
        <v>569</v>
      </c>
      <c r="E120" s="26">
        <v>535</v>
      </c>
      <c r="F120" s="26">
        <v>688</v>
      </c>
      <c r="G120" s="26">
        <v>2081</v>
      </c>
      <c r="H120" s="25">
        <f t="shared" si="3"/>
        <v>3873</v>
      </c>
      <c r="I120" s="22" t="s">
        <v>1709</v>
      </c>
      <c r="J120" s="22" t="s">
        <v>767</v>
      </c>
    </row>
    <row r="121" spans="1:10">
      <c r="A121" s="23" t="s">
        <v>772</v>
      </c>
      <c r="B121" s="23" t="s">
        <v>872</v>
      </c>
      <c r="C121" s="23" t="str">
        <f t="shared" si="2"/>
        <v>Diamond Bar</v>
      </c>
      <c r="D121" s="26">
        <v>844</v>
      </c>
      <c r="E121" s="26">
        <v>434</v>
      </c>
      <c r="F121" s="26">
        <v>437</v>
      </c>
      <c r="G121" s="26">
        <v>806</v>
      </c>
      <c r="H121" s="25">
        <f t="shared" si="3"/>
        <v>2521</v>
      </c>
      <c r="I121" s="22" t="s">
        <v>1682</v>
      </c>
      <c r="J121" s="22" t="s">
        <v>767</v>
      </c>
    </row>
    <row r="122" spans="1:10">
      <c r="A122" s="23" t="s">
        <v>786</v>
      </c>
      <c r="B122" s="23" t="s">
        <v>1064</v>
      </c>
      <c r="C122" s="23" t="str">
        <f t="shared" si="2"/>
        <v>Dinuba</v>
      </c>
      <c r="D122" s="27">
        <v>211</v>
      </c>
      <c r="E122" s="27">
        <v>163</v>
      </c>
      <c r="F122" s="27">
        <v>121</v>
      </c>
      <c r="G122" s="27">
        <v>470</v>
      </c>
      <c r="H122" s="25">
        <f t="shared" si="3"/>
        <v>965</v>
      </c>
      <c r="I122" s="22" t="s">
        <v>1757</v>
      </c>
    </row>
    <row r="123" spans="1:10">
      <c r="A123" s="23" t="s">
        <v>1944</v>
      </c>
      <c r="B123" s="23" t="s">
        <v>1066</v>
      </c>
      <c r="C123" s="23" t="str">
        <f t="shared" si="2"/>
        <v>Dixon</v>
      </c>
      <c r="D123" s="26">
        <v>113</v>
      </c>
      <c r="E123" s="26">
        <v>62</v>
      </c>
      <c r="F123" s="26">
        <v>62</v>
      </c>
      <c r="G123" s="26">
        <v>179</v>
      </c>
      <c r="H123" s="25">
        <f t="shared" si="3"/>
        <v>416</v>
      </c>
      <c r="I123" s="22" t="s">
        <v>1714</v>
      </c>
      <c r="J123" s="22" t="s">
        <v>767</v>
      </c>
    </row>
    <row r="124" spans="1:10">
      <c r="A124" s="23" t="s">
        <v>1951</v>
      </c>
      <c r="B124" s="23" t="s">
        <v>1068</v>
      </c>
      <c r="C124" s="23" t="str">
        <f t="shared" si="2"/>
        <v>Dorris</v>
      </c>
      <c r="D124" s="26">
        <v>1</v>
      </c>
      <c r="E124" s="26">
        <v>1</v>
      </c>
      <c r="F124" s="26">
        <v>0</v>
      </c>
      <c r="G124" s="26">
        <v>0</v>
      </c>
      <c r="H124" s="25">
        <f t="shared" si="3"/>
        <v>2</v>
      </c>
      <c r="I124" s="22" t="s">
        <v>1759</v>
      </c>
      <c r="J124" s="22" t="s">
        <v>767</v>
      </c>
    </row>
    <row r="125" spans="1:10">
      <c r="A125" s="23" t="s">
        <v>1240</v>
      </c>
      <c r="B125" s="23" t="s">
        <v>1292</v>
      </c>
      <c r="C125" s="23" t="str">
        <f t="shared" si="2"/>
        <v>Dos Palos</v>
      </c>
      <c r="D125" s="31">
        <v>71</v>
      </c>
      <c r="E125" s="31">
        <v>27</v>
      </c>
      <c r="F125" s="31">
        <v>47</v>
      </c>
      <c r="G125" s="31">
        <v>124</v>
      </c>
      <c r="H125" s="25">
        <f t="shared" si="3"/>
        <v>269</v>
      </c>
      <c r="I125" s="22" t="s">
        <v>1701</v>
      </c>
    </row>
    <row r="126" spans="1:10">
      <c r="A126" s="23" t="s">
        <v>772</v>
      </c>
      <c r="B126" s="23" t="s">
        <v>992</v>
      </c>
      <c r="C126" s="23" t="str">
        <f t="shared" si="2"/>
        <v>Downey</v>
      </c>
      <c r="D126" s="26">
        <v>2079</v>
      </c>
      <c r="E126" s="26">
        <v>946</v>
      </c>
      <c r="F126" s="26">
        <v>915</v>
      </c>
      <c r="G126" s="26">
        <v>2585</v>
      </c>
      <c r="H126" s="25">
        <f t="shared" si="3"/>
        <v>6525</v>
      </c>
      <c r="I126" s="22" t="s">
        <v>1682</v>
      </c>
      <c r="J126" s="22" t="s">
        <v>767</v>
      </c>
    </row>
    <row r="127" spans="1:10">
      <c r="A127" s="23" t="s">
        <v>772</v>
      </c>
      <c r="B127" s="23" t="s">
        <v>939</v>
      </c>
      <c r="C127" s="23" t="str">
        <f t="shared" si="2"/>
        <v>Duarte</v>
      </c>
      <c r="D127" s="26">
        <v>269</v>
      </c>
      <c r="E127" s="26">
        <v>145</v>
      </c>
      <c r="F127" s="26">
        <v>137</v>
      </c>
      <c r="G127" s="26">
        <v>337</v>
      </c>
      <c r="H127" s="25">
        <f t="shared" si="3"/>
        <v>888</v>
      </c>
      <c r="I127" s="22" t="s">
        <v>1682</v>
      </c>
      <c r="J127" s="22" t="s">
        <v>767</v>
      </c>
    </row>
    <row r="128" spans="1:10">
      <c r="A128" s="23" t="s">
        <v>875</v>
      </c>
      <c r="B128" s="23" t="s">
        <v>1058</v>
      </c>
      <c r="C128" s="23" t="str">
        <f t="shared" si="2"/>
        <v>Dublin</v>
      </c>
      <c r="D128" s="26">
        <v>1085</v>
      </c>
      <c r="E128" s="26">
        <v>625</v>
      </c>
      <c r="F128" s="26">
        <v>560</v>
      </c>
      <c r="G128" s="26">
        <v>1449</v>
      </c>
      <c r="H128" s="25">
        <f t="shared" si="3"/>
        <v>3719</v>
      </c>
      <c r="I128" s="22" t="s">
        <v>1683</v>
      </c>
      <c r="J128" s="22" t="s">
        <v>767</v>
      </c>
    </row>
    <row r="129" spans="1:10">
      <c r="A129" s="23" t="s">
        <v>1951</v>
      </c>
      <c r="B129" s="23" t="s">
        <v>1193</v>
      </c>
      <c r="C129" s="23" t="str">
        <f t="shared" si="2"/>
        <v>Dunsmuir</v>
      </c>
      <c r="D129" s="26">
        <v>1</v>
      </c>
      <c r="E129" s="26">
        <v>1</v>
      </c>
      <c r="F129" s="26">
        <v>0</v>
      </c>
      <c r="G129" s="26">
        <v>0</v>
      </c>
      <c r="H129" s="25">
        <f t="shared" si="3"/>
        <v>2</v>
      </c>
      <c r="I129" s="22" t="s">
        <v>1759</v>
      </c>
      <c r="J129" s="22" t="s">
        <v>767</v>
      </c>
    </row>
    <row r="130" spans="1:10">
      <c r="A130" s="23" t="s">
        <v>955</v>
      </c>
      <c r="B130" s="23" t="s">
        <v>1061</v>
      </c>
      <c r="C130" s="23" t="str">
        <f t="shared" ref="C130:C193" si="4">B130</f>
        <v>East Palo Alto</v>
      </c>
      <c r="D130" s="26">
        <v>165</v>
      </c>
      <c r="E130" s="26">
        <v>95</v>
      </c>
      <c r="F130" s="26">
        <v>159</v>
      </c>
      <c r="G130" s="26">
        <v>410</v>
      </c>
      <c r="H130" s="25">
        <f t="shared" si="3"/>
        <v>829</v>
      </c>
      <c r="I130" s="22" t="s">
        <v>1699</v>
      </c>
      <c r="J130" s="22" t="s">
        <v>767</v>
      </c>
    </row>
    <row r="131" spans="1:10">
      <c r="A131" s="23" t="s">
        <v>1209</v>
      </c>
      <c r="B131" s="30" t="s">
        <v>1008</v>
      </c>
      <c r="C131" s="23" t="str">
        <f t="shared" si="4"/>
        <v>Eastvale</v>
      </c>
      <c r="D131" s="26">
        <v>1145</v>
      </c>
      <c r="E131" s="26">
        <v>672</v>
      </c>
      <c r="F131" s="26">
        <v>635</v>
      </c>
      <c r="G131" s="26">
        <v>576</v>
      </c>
      <c r="H131" s="25">
        <f t="shared" ref="H131:H194" si="5">SUM(D131:G131)</f>
        <v>3028</v>
      </c>
      <c r="I131" s="22" t="s">
        <v>1709</v>
      </c>
      <c r="J131" s="22" t="s">
        <v>767</v>
      </c>
    </row>
    <row r="132" spans="1:10">
      <c r="A132" s="23" t="s">
        <v>769</v>
      </c>
      <c r="B132" s="23" t="s">
        <v>1013</v>
      </c>
      <c r="C132" s="23" t="str">
        <f t="shared" si="4"/>
        <v>El Cajon</v>
      </c>
      <c r="D132" s="26">
        <v>481</v>
      </c>
      <c r="E132" s="26">
        <v>414</v>
      </c>
      <c r="F132" s="26">
        <v>518</v>
      </c>
      <c r="G132" s="26">
        <v>1867</v>
      </c>
      <c r="H132" s="25">
        <f t="shared" si="5"/>
        <v>3280</v>
      </c>
      <c r="I132" s="22" t="s">
        <v>1731</v>
      </c>
      <c r="J132" s="22" t="s">
        <v>767</v>
      </c>
    </row>
    <row r="133" spans="1:10">
      <c r="A133" s="23" t="s">
        <v>1298</v>
      </c>
      <c r="B133" s="23" t="s">
        <v>1011</v>
      </c>
      <c r="C133" s="23" t="str">
        <f t="shared" si="4"/>
        <v>El Centro</v>
      </c>
      <c r="D133" s="26">
        <v>1001</v>
      </c>
      <c r="E133" s="26">
        <v>490</v>
      </c>
      <c r="F133" s="26">
        <v>462</v>
      </c>
      <c r="G133" s="26">
        <v>1489</v>
      </c>
      <c r="H133" s="25">
        <f t="shared" si="5"/>
        <v>3442</v>
      </c>
      <c r="I133" s="22" t="s">
        <v>1719</v>
      </c>
      <c r="J133" s="22" t="s">
        <v>767</v>
      </c>
    </row>
    <row r="134" spans="1:10">
      <c r="A134" s="23" t="s">
        <v>1938</v>
      </c>
      <c r="B134" s="23" t="s">
        <v>1126</v>
      </c>
      <c r="C134" s="23" t="str">
        <f t="shared" si="4"/>
        <v>El Cerrito</v>
      </c>
      <c r="D134" s="26">
        <v>334</v>
      </c>
      <c r="E134" s="26">
        <v>192</v>
      </c>
      <c r="F134" s="26">
        <v>241</v>
      </c>
      <c r="G134" s="26">
        <v>624</v>
      </c>
      <c r="H134" s="25">
        <f t="shared" si="5"/>
        <v>1391</v>
      </c>
      <c r="I134" s="22" t="s">
        <v>1694</v>
      </c>
      <c r="J134" s="22" t="s">
        <v>767</v>
      </c>
    </row>
    <row r="135" spans="1:10">
      <c r="A135" s="23" t="s">
        <v>881</v>
      </c>
      <c r="B135" s="23" t="str">
        <f>A135</f>
        <v>El Dorado County - Unincorporated</v>
      </c>
      <c r="C135" s="23" t="str">
        <f t="shared" si="4"/>
        <v>El Dorado County - Unincorporated</v>
      </c>
      <c r="D135" s="26">
        <v>1441</v>
      </c>
      <c r="E135" s="26">
        <v>868</v>
      </c>
      <c r="F135" s="26">
        <v>903</v>
      </c>
      <c r="G135" s="26">
        <v>2141</v>
      </c>
      <c r="H135" s="25">
        <f t="shared" si="5"/>
        <v>5353</v>
      </c>
      <c r="I135" s="22" t="s">
        <v>1762</v>
      </c>
      <c r="J135" s="22" t="s">
        <v>767</v>
      </c>
    </row>
    <row r="136" spans="1:10">
      <c r="A136" s="23" t="s">
        <v>772</v>
      </c>
      <c r="B136" s="23" t="s">
        <v>1004</v>
      </c>
      <c r="C136" s="23" t="str">
        <f t="shared" si="4"/>
        <v>El Monte</v>
      </c>
      <c r="D136" s="26">
        <v>1797</v>
      </c>
      <c r="E136" s="26">
        <v>853</v>
      </c>
      <c r="F136" s="26">
        <v>1233</v>
      </c>
      <c r="G136" s="26">
        <v>4619</v>
      </c>
      <c r="H136" s="25">
        <f t="shared" si="5"/>
        <v>8502</v>
      </c>
      <c r="I136" s="22" t="s">
        <v>1682</v>
      </c>
      <c r="J136" s="22" t="s">
        <v>767</v>
      </c>
    </row>
    <row r="137" spans="1:10">
      <c r="A137" s="23" t="s">
        <v>772</v>
      </c>
      <c r="B137" s="23" t="s">
        <v>1002</v>
      </c>
      <c r="C137" s="23" t="str">
        <f t="shared" si="4"/>
        <v>El Segundo</v>
      </c>
      <c r="D137" s="26">
        <v>189</v>
      </c>
      <c r="E137" s="26">
        <v>88</v>
      </c>
      <c r="F137" s="26">
        <v>84</v>
      </c>
      <c r="G137" s="26">
        <v>131</v>
      </c>
      <c r="H137" s="25">
        <f t="shared" si="5"/>
        <v>492</v>
      </c>
      <c r="I137" s="22" t="s">
        <v>1682</v>
      </c>
      <c r="J137" s="22" t="s">
        <v>767</v>
      </c>
    </row>
    <row r="138" spans="1:10">
      <c r="A138" s="23" t="s">
        <v>777</v>
      </c>
      <c r="B138" s="23" t="s">
        <v>818</v>
      </c>
      <c r="C138" s="23" t="str">
        <f t="shared" si="4"/>
        <v>Elk Grove</v>
      </c>
      <c r="D138" s="26">
        <v>2661</v>
      </c>
      <c r="E138" s="26">
        <v>1604</v>
      </c>
      <c r="F138" s="26">
        <v>1186</v>
      </c>
      <c r="G138" s="26">
        <v>2812</v>
      </c>
      <c r="H138" s="25">
        <f t="shared" si="5"/>
        <v>8263</v>
      </c>
      <c r="I138" s="22" t="s">
        <v>1739</v>
      </c>
      <c r="J138" s="22" t="s">
        <v>767</v>
      </c>
    </row>
    <row r="139" spans="1:10">
      <c r="A139" s="23" t="s">
        <v>875</v>
      </c>
      <c r="B139" s="23" t="s">
        <v>1128</v>
      </c>
      <c r="C139" s="23" t="str">
        <f t="shared" si="4"/>
        <v>Emeryville</v>
      </c>
      <c r="D139" s="26">
        <v>451</v>
      </c>
      <c r="E139" s="26">
        <v>259</v>
      </c>
      <c r="F139" s="26">
        <v>308</v>
      </c>
      <c r="G139" s="26">
        <v>797</v>
      </c>
      <c r="H139" s="25">
        <f t="shared" si="5"/>
        <v>1815</v>
      </c>
      <c r="I139" s="22" t="s">
        <v>1683</v>
      </c>
      <c r="J139" s="22" t="s">
        <v>767</v>
      </c>
    </row>
    <row r="140" spans="1:10">
      <c r="A140" s="23" t="s">
        <v>769</v>
      </c>
      <c r="B140" s="23" t="s">
        <v>1006</v>
      </c>
      <c r="C140" s="23" t="str">
        <f t="shared" si="4"/>
        <v>Encinitas</v>
      </c>
      <c r="D140" s="26">
        <v>469</v>
      </c>
      <c r="E140" s="26">
        <v>369</v>
      </c>
      <c r="F140" s="26">
        <v>308</v>
      </c>
      <c r="G140" s="26">
        <v>408</v>
      </c>
      <c r="H140" s="25">
        <f t="shared" si="5"/>
        <v>1554</v>
      </c>
      <c r="I140" s="22" t="s">
        <v>1731</v>
      </c>
      <c r="J140" s="22" t="s">
        <v>767</v>
      </c>
    </row>
    <row r="141" spans="1:10">
      <c r="A141" s="23" t="s">
        <v>932</v>
      </c>
      <c r="B141" s="23" t="s">
        <v>1134</v>
      </c>
      <c r="C141" s="23" t="str">
        <f t="shared" si="4"/>
        <v>Escalon</v>
      </c>
      <c r="D141" s="31">
        <v>103</v>
      </c>
      <c r="E141" s="31">
        <v>66</v>
      </c>
      <c r="F141" s="31">
        <v>64</v>
      </c>
      <c r="G141" s="31">
        <v>192</v>
      </c>
      <c r="H141" s="25">
        <f t="shared" si="5"/>
        <v>425</v>
      </c>
      <c r="I141" s="22" t="s">
        <v>1765</v>
      </c>
    </row>
    <row r="142" spans="1:10">
      <c r="A142" s="23" t="s">
        <v>769</v>
      </c>
      <c r="B142" s="23" t="s">
        <v>902</v>
      </c>
      <c r="C142" s="23" t="str">
        <f t="shared" si="4"/>
        <v>Escondido</v>
      </c>
      <c r="D142" s="26">
        <v>1864</v>
      </c>
      <c r="E142" s="26">
        <v>1249</v>
      </c>
      <c r="F142" s="26">
        <v>1527</v>
      </c>
      <c r="G142" s="26">
        <v>4967</v>
      </c>
      <c r="H142" s="25">
        <f t="shared" si="5"/>
        <v>9607</v>
      </c>
      <c r="I142" s="22" t="s">
        <v>1731</v>
      </c>
      <c r="J142" s="22" t="s">
        <v>767</v>
      </c>
    </row>
    <row r="143" spans="1:10">
      <c r="A143" s="23" t="s">
        <v>1951</v>
      </c>
      <c r="B143" s="23" t="s">
        <v>1271</v>
      </c>
      <c r="C143" s="23" t="str">
        <f t="shared" si="4"/>
        <v>Etna</v>
      </c>
      <c r="D143" s="26">
        <v>1</v>
      </c>
      <c r="E143" s="26">
        <v>1</v>
      </c>
      <c r="F143" s="26">
        <v>0</v>
      </c>
      <c r="G143" s="26">
        <v>0</v>
      </c>
      <c r="H143" s="25">
        <f t="shared" si="5"/>
        <v>2</v>
      </c>
      <c r="I143" s="22" t="s">
        <v>1759</v>
      </c>
      <c r="J143" s="22" t="s">
        <v>767</v>
      </c>
    </row>
    <row r="144" spans="1:10">
      <c r="A144" s="23" t="s">
        <v>1939</v>
      </c>
      <c r="B144" s="23" t="s">
        <v>968</v>
      </c>
      <c r="C144" s="23" t="str">
        <f t="shared" si="4"/>
        <v>Eureka</v>
      </c>
      <c r="D144" s="26">
        <v>231</v>
      </c>
      <c r="E144" s="26">
        <v>147</v>
      </c>
      <c r="F144" s="26">
        <v>172</v>
      </c>
      <c r="G144" s="26">
        <v>402</v>
      </c>
      <c r="H144" s="25">
        <f t="shared" si="5"/>
        <v>952</v>
      </c>
      <c r="I144" s="22" t="s">
        <v>1695</v>
      </c>
      <c r="J144" s="22" t="s">
        <v>767</v>
      </c>
    </row>
    <row r="145" spans="1:10">
      <c r="A145" s="23" t="s">
        <v>786</v>
      </c>
      <c r="B145" s="23" t="s">
        <v>1133</v>
      </c>
      <c r="C145" s="23" t="str">
        <f t="shared" si="4"/>
        <v>Exeter</v>
      </c>
      <c r="D145" s="27">
        <v>143</v>
      </c>
      <c r="E145" s="27">
        <v>125</v>
      </c>
      <c r="F145" s="27">
        <v>85</v>
      </c>
      <c r="G145" s="27">
        <v>272</v>
      </c>
      <c r="H145" s="25">
        <f t="shared" si="5"/>
        <v>625</v>
      </c>
      <c r="I145" s="22" t="s">
        <v>1757</v>
      </c>
    </row>
    <row r="146" spans="1:10">
      <c r="A146" s="23" t="s">
        <v>1943</v>
      </c>
      <c r="B146" s="23" t="s">
        <v>1129</v>
      </c>
      <c r="C146" s="23" t="str">
        <f t="shared" si="4"/>
        <v>Fairfax</v>
      </c>
      <c r="D146" s="26">
        <v>149</v>
      </c>
      <c r="E146" s="26">
        <v>86</v>
      </c>
      <c r="F146" s="26">
        <v>71</v>
      </c>
      <c r="G146" s="26">
        <v>184</v>
      </c>
      <c r="H146" s="25">
        <f t="shared" si="5"/>
        <v>490</v>
      </c>
      <c r="I146" s="22" t="s">
        <v>1713</v>
      </c>
      <c r="J146" s="22" t="s">
        <v>767</v>
      </c>
    </row>
    <row r="147" spans="1:10">
      <c r="A147" s="23" t="s">
        <v>1944</v>
      </c>
      <c r="B147" s="23" t="s">
        <v>1130</v>
      </c>
      <c r="C147" s="23" t="str">
        <f t="shared" si="4"/>
        <v>Fairfield</v>
      </c>
      <c r="D147" s="26">
        <v>792</v>
      </c>
      <c r="E147" s="26">
        <v>464</v>
      </c>
      <c r="F147" s="26">
        <v>539</v>
      </c>
      <c r="G147" s="26">
        <v>1274</v>
      </c>
      <c r="H147" s="25">
        <f t="shared" si="5"/>
        <v>3069</v>
      </c>
      <c r="I147" s="22" t="s">
        <v>1714</v>
      </c>
      <c r="J147" s="22" t="s">
        <v>767</v>
      </c>
    </row>
    <row r="148" spans="1:10">
      <c r="A148" s="23" t="s">
        <v>786</v>
      </c>
      <c r="B148" s="23" t="s">
        <v>1132</v>
      </c>
      <c r="C148" s="23" t="str">
        <f t="shared" si="4"/>
        <v>Farmersville</v>
      </c>
      <c r="D148" s="27">
        <v>74</v>
      </c>
      <c r="E148" s="27">
        <v>65</v>
      </c>
      <c r="F148" s="27">
        <v>68</v>
      </c>
      <c r="G148" s="27">
        <v>259</v>
      </c>
      <c r="H148" s="25">
        <f t="shared" si="5"/>
        <v>466</v>
      </c>
      <c r="I148" s="22" t="s">
        <v>1757</v>
      </c>
    </row>
    <row r="149" spans="1:10">
      <c r="A149" s="23" t="s">
        <v>1939</v>
      </c>
      <c r="B149" s="23" t="s">
        <v>972</v>
      </c>
      <c r="C149" s="23" t="str">
        <f t="shared" si="4"/>
        <v>Ferndale</v>
      </c>
      <c r="D149" s="26">
        <v>9</v>
      </c>
      <c r="E149" s="26">
        <v>5</v>
      </c>
      <c r="F149" s="26">
        <v>6</v>
      </c>
      <c r="G149" s="26">
        <v>13</v>
      </c>
      <c r="H149" s="25">
        <f t="shared" si="5"/>
        <v>33</v>
      </c>
      <c r="I149" s="22" t="s">
        <v>1695</v>
      </c>
      <c r="J149" s="22" t="s">
        <v>767</v>
      </c>
    </row>
    <row r="150" spans="1:10">
      <c r="A150" s="23" t="s">
        <v>801</v>
      </c>
      <c r="B150" s="23" t="s">
        <v>970</v>
      </c>
      <c r="C150" s="23" t="str">
        <f t="shared" si="4"/>
        <v>Fillmore</v>
      </c>
      <c r="D150" s="26">
        <v>73</v>
      </c>
      <c r="E150" s="26">
        <v>61</v>
      </c>
      <c r="F150" s="26">
        <v>72</v>
      </c>
      <c r="G150" s="26">
        <v>209</v>
      </c>
      <c r="H150" s="25">
        <f t="shared" si="5"/>
        <v>415</v>
      </c>
      <c r="I150" s="22" t="s">
        <v>1726</v>
      </c>
      <c r="J150" s="22" t="s">
        <v>767</v>
      </c>
    </row>
    <row r="151" spans="1:10">
      <c r="A151" s="23" t="s">
        <v>1116</v>
      </c>
      <c r="B151" s="23" t="s">
        <v>1109</v>
      </c>
      <c r="C151" s="23" t="str">
        <f t="shared" si="4"/>
        <v>Firebaugh</v>
      </c>
      <c r="D151" s="32">
        <v>128</v>
      </c>
      <c r="E151" s="32">
        <v>169</v>
      </c>
      <c r="F151" s="32">
        <v>204</v>
      </c>
      <c r="G151" s="32">
        <v>211</v>
      </c>
      <c r="H151" s="25">
        <f t="shared" si="5"/>
        <v>712</v>
      </c>
      <c r="I151" s="22" t="s">
        <v>1743</v>
      </c>
    </row>
    <row r="152" spans="1:10">
      <c r="A152" s="23" t="s">
        <v>777</v>
      </c>
      <c r="B152" s="23" t="s">
        <v>869</v>
      </c>
      <c r="C152" s="23" t="str">
        <f t="shared" si="4"/>
        <v>Folsom</v>
      </c>
      <c r="D152" s="26">
        <v>2226</v>
      </c>
      <c r="E152" s="26">
        <v>1341</v>
      </c>
      <c r="F152" s="26">
        <v>829</v>
      </c>
      <c r="G152" s="26">
        <v>1967</v>
      </c>
      <c r="H152" s="25">
        <f t="shared" si="5"/>
        <v>6363</v>
      </c>
      <c r="I152" s="22" t="s">
        <v>1739</v>
      </c>
      <c r="J152" s="22" t="s">
        <v>767</v>
      </c>
    </row>
    <row r="153" spans="1:10">
      <c r="A153" s="23" t="s">
        <v>962</v>
      </c>
      <c r="B153" s="23" t="s">
        <v>963</v>
      </c>
      <c r="C153" s="23" t="str">
        <f t="shared" si="4"/>
        <v>Fontana</v>
      </c>
      <c r="D153" s="26">
        <v>5109</v>
      </c>
      <c r="E153" s="26">
        <v>2950</v>
      </c>
      <c r="F153" s="26">
        <v>3035</v>
      </c>
      <c r="G153" s="26">
        <v>6425</v>
      </c>
      <c r="H153" s="25">
        <f t="shared" si="5"/>
        <v>17519</v>
      </c>
      <c r="I153" s="22" t="s">
        <v>1680</v>
      </c>
      <c r="J153" s="22" t="s">
        <v>767</v>
      </c>
    </row>
    <row r="154" spans="1:10">
      <c r="A154" s="23" t="s">
        <v>1952</v>
      </c>
      <c r="B154" s="23" t="s">
        <v>961</v>
      </c>
      <c r="C154" s="23" t="str">
        <f t="shared" si="4"/>
        <v>Fort Bragg</v>
      </c>
      <c r="D154" s="26">
        <v>60</v>
      </c>
      <c r="E154" s="26">
        <v>31</v>
      </c>
      <c r="F154" s="26">
        <v>23</v>
      </c>
      <c r="G154" s="26">
        <v>23</v>
      </c>
      <c r="H154" s="25">
        <f t="shared" si="5"/>
        <v>137</v>
      </c>
      <c r="I154" s="22" t="s">
        <v>1770</v>
      </c>
      <c r="J154" s="22" t="s">
        <v>767</v>
      </c>
    </row>
    <row r="155" spans="1:10">
      <c r="A155" s="23" t="s">
        <v>1951</v>
      </c>
      <c r="B155" s="23" t="s">
        <v>1197</v>
      </c>
      <c r="C155" s="23" t="str">
        <f t="shared" si="4"/>
        <v>Fort Jones</v>
      </c>
      <c r="D155" s="26">
        <v>1</v>
      </c>
      <c r="E155" s="26">
        <v>1</v>
      </c>
      <c r="F155" s="26">
        <v>0</v>
      </c>
      <c r="G155" s="26">
        <v>0</v>
      </c>
      <c r="H155" s="25">
        <f t="shared" si="5"/>
        <v>2</v>
      </c>
      <c r="I155" s="22" t="s">
        <v>1759</v>
      </c>
      <c r="J155" s="22" t="s">
        <v>767</v>
      </c>
    </row>
    <row r="156" spans="1:10">
      <c r="A156" s="23" t="s">
        <v>1939</v>
      </c>
      <c r="B156" s="23" t="s">
        <v>966</v>
      </c>
      <c r="C156" s="23" t="str">
        <f t="shared" si="4"/>
        <v>Fortuna</v>
      </c>
      <c r="D156" s="26">
        <v>73</v>
      </c>
      <c r="E156" s="26">
        <v>46</v>
      </c>
      <c r="F156" s="26">
        <v>51</v>
      </c>
      <c r="G156" s="26">
        <v>120</v>
      </c>
      <c r="H156" s="25">
        <f t="shared" si="5"/>
        <v>290</v>
      </c>
      <c r="I156" s="22" t="s">
        <v>1695</v>
      </c>
      <c r="J156" s="22" t="s">
        <v>767</v>
      </c>
    </row>
    <row r="157" spans="1:10">
      <c r="A157" s="23" t="s">
        <v>955</v>
      </c>
      <c r="B157" s="23" t="s">
        <v>1103</v>
      </c>
      <c r="C157" s="23" t="str">
        <f t="shared" si="4"/>
        <v>Foster City</v>
      </c>
      <c r="D157" s="26">
        <v>520</v>
      </c>
      <c r="E157" s="26">
        <v>299</v>
      </c>
      <c r="F157" s="26">
        <v>300</v>
      </c>
      <c r="G157" s="26">
        <v>777</v>
      </c>
      <c r="H157" s="25">
        <f t="shared" si="5"/>
        <v>1896</v>
      </c>
      <c r="I157" s="22" t="s">
        <v>1699</v>
      </c>
      <c r="J157" s="22" t="s">
        <v>767</v>
      </c>
    </row>
    <row r="158" spans="1:10">
      <c r="A158" s="23" t="s">
        <v>802</v>
      </c>
      <c r="B158" s="23" t="s">
        <v>866</v>
      </c>
      <c r="C158" s="23" t="str">
        <f t="shared" si="4"/>
        <v>Fountain Valley</v>
      </c>
      <c r="D158" s="26">
        <v>1307</v>
      </c>
      <c r="E158" s="26">
        <v>786</v>
      </c>
      <c r="F158" s="26">
        <v>834</v>
      </c>
      <c r="G158" s="26">
        <v>1912</v>
      </c>
      <c r="H158" s="25">
        <f t="shared" si="5"/>
        <v>4839</v>
      </c>
      <c r="I158" s="22" t="s">
        <v>1685</v>
      </c>
      <c r="J158" s="22" t="s">
        <v>767</v>
      </c>
    </row>
    <row r="159" spans="1:10">
      <c r="A159" s="23" t="s">
        <v>1116</v>
      </c>
      <c r="B159" s="23" t="s">
        <v>1105</v>
      </c>
      <c r="C159" s="23" t="str">
        <f t="shared" si="4"/>
        <v>Fowler</v>
      </c>
      <c r="D159" s="32">
        <v>123</v>
      </c>
      <c r="E159" s="32">
        <v>83</v>
      </c>
      <c r="F159" s="32">
        <v>75</v>
      </c>
      <c r="G159" s="32">
        <v>243</v>
      </c>
      <c r="H159" s="25">
        <f t="shared" si="5"/>
        <v>524</v>
      </c>
      <c r="I159" s="22" t="s">
        <v>1743</v>
      </c>
    </row>
    <row r="160" spans="1:10">
      <c r="A160" s="23" t="s">
        <v>875</v>
      </c>
      <c r="B160" s="23" t="s">
        <v>1112</v>
      </c>
      <c r="C160" s="23" t="str">
        <f t="shared" si="4"/>
        <v>Fremont</v>
      </c>
      <c r="D160" s="26">
        <v>3640</v>
      </c>
      <c r="E160" s="26">
        <v>2096</v>
      </c>
      <c r="F160" s="26">
        <v>1996</v>
      </c>
      <c r="G160" s="26">
        <v>5165</v>
      </c>
      <c r="H160" s="25">
        <f t="shared" si="5"/>
        <v>12897</v>
      </c>
      <c r="I160" s="22" t="s">
        <v>1683</v>
      </c>
      <c r="J160" s="22" t="s">
        <v>767</v>
      </c>
    </row>
    <row r="161" spans="1:10">
      <c r="A161" s="23" t="s">
        <v>1116</v>
      </c>
      <c r="B161" s="23" t="s">
        <v>1116</v>
      </c>
      <c r="C161" s="23" t="str">
        <f t="shared" si="4"/>
        <v>Fresno</v>
      </c>
      <c r="D161" s="32">
        <v>5666</v>
      </c>
      <c r="E161" s="32">
        <v>3289</v>
      </c>
      <c r="F161" s="32">
        <v>3571</v>
      </c>
      <c r="G161" s="32">
        <v>11039</v>
      </c>
      <c r="H161" s="25">
        <f t="shared" si="5"/>
        <v>23565</v>
      </c>
      <c r="I161" s="22" t="s">
        <v>1743</v>
      </c>
    </row>
    <row r="162" spans="1:10">
      <c r="A162" s="23" t="s">
        <v>1118</v>
      </c>
      <c r="B162" s="23" t="str">
        <f>A162</f>
        <v>Fresno County - Unincorporated</v>
      </c>
      <c r="C162" s="23" t="str">
        <f t="shared" si="4"/>
        <v>Fresno County - Unincorporated</v>
      </c>
      <c r="D162" s="32">
        <v>460</v>
      </c>
      <c r="E162" s="32">
        <v>527</v>
      </c>
      <c r="F162" s="32">
        <v>589</v>
      </c>
      <c r="G162" s="32">
        <v>1146</v>
      </c>
      <c r="H162" s="25">
        <f t="shared" si="5"/>
        <v>2722</v>
      </c>
      <c r="I162" s="22" t="s">
        <v>1743</v>
      </c>
    </row>
    <row r="163" spans="1:10">
      <c r="A163" s="23" t="s">
        <v>802</v>
      </c>
      <c r="B163" s="23" t="s">
        <v>984</v>
      </c>
      <c r="C163" s="23" t="str">
        <f t="shared" si="4"/>
        <v>Fullerton</v>
      </c>
      <c r="D163" s="26">
        <v>3198</v>
      </c>
      <c r="E163" s="26">
        <v>1989</v>
      </c>
      <c r="F163" s="26">
        <v>2271</v>
      </c>
      <c r="G163" s="26">
        <v>5751</v>
      </c>
      <c r="H163" s="25">
        <f t="shared" si="5"/>
        <v>13209</v>
      </c>
      <c r="I163" s="22" t="s">
        <v>1685</v>
      </c>
      <c r="J163" s="22" t="s">
        <v>767</v>
      </c>
    </row>
    <row r="164" spans="1:10">
      <c r="A164" s="23" t="s">
        <v>777</v>
      </c>
      <c r="B164" s="23" t="s">
        <v>983</v>
      </c>
      <c r="C164" s="23" t="str">
        <f t="shared" si="4"/>
        <v>Galt</v>
      </c>
      <c r="D164" s="26">
        <v>404</v>
      </c>
      <c r="E164" s="26">
        <v>243</v>
      </c>
      <c r="F164" s="26">
        <v>379</v>
      </c>
      <c r="G164" s="26">
        <v>900</v>
      </c>
      <c r="H164" s="25">
        <f t="shared" si="5"/>
        <v>1926</v>
      </c>
      <c r="I164" s="22" t="s">
        <v>1739</v>
      </c>
      <c r="J164" s="22" t="s">
        <v>767</v>
      </c>
    </row>
    <row r="165" spans="1:10">
      <c r="A165" s="23" t="s">
        <v>802</v>
      </c>
      <c r="B165" s="23" t="s">
        <v>987</v>
      </c>
      <c r="C165" s="23" t="str">
        <f t="shared" si="4"/>
        <v>Garden Grove</v>
      </c>
      <c r="D165" s="26">
        <v>4166</v>
      </c>
      <c r="E165" s="26">
        <v>2801</v>
      </c>
      <c r="F165" s="26">
        <v>3211</v>
      </c>
      <c r="G165" s="26">
        <v>8990</v>
      </c>
      <c r="H165" s="25">
        <f t="shared" si="5"/>
        <v>19168</v>
      </c>
      <c r="I165" s="22" t="s">
        <v>1685</v>
      </c>
      <c r="J165" s="22" t="s">
        <v>767</v>
      </c>
    </row>
    <row r="166" spans="1:10">
      <c r="A166" s="23" t="s">
        <v>772</v>
      </c>
      <c r="B166" s="23" t="s">
        <v>986</v>
      </c>
      <c r="C166" s="23" t="str">
        <f t="shared" si="4"/>
        <v>Gardena</v>
      </c>
      <c r="D166" s="26">
        <v>1485</v>
      </c>
      <c r="E166" s="26">
        <v>761</v>
      </c>
      <c r="F166" s="26">
        <v>894</v>
      </c>
      <c r="G166" s="26">
        <v>2595</v>
      </c>
      <c r="H166" s="25">
        <f t="shared" si="5"/>
        <v>5735</v>
      </c>
      <c r="I166" s="22" t="s">
        <v>1682</v>
      </c>
      <c r="J166" s="22" t="s">
        <v>767</v>
      </c>
    </row>
    <row r="167" spans="1:10">
      <c r="A167" s="23" t="s">
        <v>1028</v>
      </c>
      <c r="B167" s="23" t="s">
        <v>1114</v>
      </c>
      <c r="C167" s="23" t="str">
        <f t="shared" si="4"/>
        <v>Gilroy</v>
      </c>
      <c r="D167" s="26">
        <v>669</v>
      </c>
      <c r="E167" s="26">
        <v>385</v>
      </c>
      <c r="F167" s="26">
        <v>200</v>
      </c>
      <c r="G167" s="26">
        <v>519</v>
      </c>
      <c r="H167" s="25">
        <f t="shared" si="5"/>
        <v>1773</v>
      </c>
      <c r="I167" s="22" t="s">
        <v>1727</v>
      </c>
      <c r="J167" s="22" t="s">
        <v>767</v>
      </c>
    </row>
    <row r="168" spans="1:10">
      <c r="A168" s="23" t="s">
        <v>772</v>
      </c>
      <c r="B168" s="23" t="s">
        <v>812</v>
      </c>
      <c r="C168" s="23" t="str">
        <f t="shared" si="4"/>
        <v>Glendale</v>
      </c>
      <c r="D168" s="26">
        <v>3439</v>
      </c>
      <c r="E168" s="26">
        <v>2163</v>
      </c>
      <c r="F168" s="26">
        <v>2249</v>
      </c>
      <c r="G168" s="26">
        <v>5574</v>
      </c>
      <c r="H168" s="25">
        <f t="shared" si="5"/>
        <v>13425</v>
      </c>
      <c r="I168" s="22" t="s">
        <v>1682</v>
      </c>
      <c r="J168" s="22" t="s">
        <v>767</v>
      </c>
    </row>
    <row r="169" spans="1:10">
      <c r="A169" s="23" t="s">
        <v>772</v>
      </c>
      <c r="B169" s="23" t="s">
        <v>977</v>
      </c>
      <c r="C169" s="23" t="str">
        <f t="shared" si="4"/>
        <v>Glendora</v>
      </c>
      <c r="D169" s="26">
        <v>735</v>
      </c>
      <c r="E169" s="26">
        <v>386</v>
      </c>
      <c r="F169" s="26">
        <v>388</v>
      </c>
      <c r="G169" s="26">
        <v>767</v>
      </c>
      <c r="H169" s="25">
        <f t="shared" si="5"/>
        <v>2276</v>
      </c>
      <c r="I169" s="22" t="s">
        <v>1682</v>
      </c>
      <c r="J169" s="22" t="s">
        <v>767</v>
      </c>
    </row>
    <row r="170" spans="1:10">
      <c r="A170" s="23" t="s">
        <v>975</v>
      </c>
      <c r="B170" s="23" t="str">
        <f>A170</f>
        <v>Glenn County - Unincorporated</v>
      </c>
      <c r="C170" s="23" t="str">
        <f t="shared" si="4"/>
        <v>Glenn County - Unincorporated</v>
      </c>
      <c r="D170" s="26">
        <v>75</v>
      </c>
      <c r="E170" s="26">
        <v>30</v>
      </c>
      <c r="F170" s="26">
        <v>36</v>
      </c>
      <c r="G170" s="26">
        <v>88</v>
      </c>
      <c r="H170" s="25">
        <f t="shared" si="5"/>
        <v>229</v>
      </c>
      <c r="I170" s="22" t="s">
        <v>1774</v>
      </c>
      <c r="J170" s="22" t="s">
        <v>767</v>
      </c>
    </row>
    <row r="171" spans="1:10">
      <c r="A171" s="23" t="s">
        <v>1024</v>
      </c>
      <c r="B171" s="23" t="s">
        <v>766</v>
      </c>
      <c r="C171" s="23" t="str">
        <f t="shared" si="4"/>
        <v>Goleta</v>
      </c>
      <c r="D171" s="26">
        <v>682</v>
      </c>
      <c r="E171" s="26">
        <v>324</v>
      </c>
      <c r="F171" s="26">
        <v>370</v>
      </c>
      <c r="G171" s="26">
        <v>461</v>
      </c>
      <c r="H171" s="25">
        <f t="shared" si="5"/>
        <v>1837</v>
      </c>
      <c r="I171" s="22" t="s">
        <v>1722</v>
      </c>
      <c r="J171" s="22" t="s">
        <v>767</v>
      </c>
    </row>
    <row r="172" spans="1:10">
      <c r="A172" s="23" t="s">
        <v>1258</v>
      </c>
      <c r="B172" s="23" t="s">
        <v>1269</v>
      </c>
      <c r="C172" s="23" t="str">
        <f t="shared" si="4"/>
        <v>Gonzales</v>
      </c>
      <c r="D172" s="29">
        <v>71</v>
      </c>
      <c r="E172" s="29">
        <v>46</v>
      </c>
      <c r="F172" s="29">
        <v>53</v>
      </c>
      <c r="G172" s="29">
        <v>123</v>
      </c>
      <c r="H172" s="25">
        <f t="shared" si="5"/>
        <v>293</v>
      </c>
      <c r="I172" s="22" t="s">
        <v>1732</v>
      </c>
    </row>
    <row r="173" spans="1:10">
      <c r="A173" s="23" t="s">
        <v>962</v>
      </c>
      <c r="B173" s="23" t="s">
        <v>982</v>
      </c>
      <c r="C173" s="23" t="str">
        <f t="shared" si="4"/>
        <v>Grand Terrace</v>
      </c>
      <c r="D173" s="26">
        <v>189</v>
      </c>
      <c r="E173" s="26">
        <v>92</v>
      </c>
      <c r="F173" s="26">
        <v>106</v>
      </c>
      <c r="G173" s="26">
        <v>243</v>
      </c>
      <c r="H173" s="25">
        <f t="shared" si="5"/>
        <v>630</v>
      </c>
      <c r="I173" s="22" t="s">
        <v>1680</v>
      </c>
      <c r="J173" s="22" t="s">
        <v>767</v>
      </c>
    </row>
    <row r="174" spans="1:10">
      <c r="A174" s="23" t="s">
        <v>1953</v>
      </c>
      <c r="B174" s="23" t="s">
        <v>979</v>
      </c>
      <c r="C174" s="23" t="str">
        <f t="shared" si="4"/>
        <v>Grass Valley</v>
      </c>
      <c r="D174" s="26">
        <v>143</v>
      </c>
      <c r="E174" s="26">
        <v>126</v>
      </c>
      <c r="F174" s="26">
        <v>125</v>
      </c>
      <c r="G174" s="26">
        <v>349</v>
      </c>
      <c r="H174" s="25">
        <f t="shared" si="5"/>
        <v>743</v>
      </c>
      <c r="I174" s="22" t="s">
        <v>1776</v>
      </c>
      <c r="J174" s="22" t="s">
        <v>767</v>
      </c>
    </row>
    <row r="175" spans="1:10">
      <c r="A175" s="23" t="s">
        <v>1258</v>
      </c>
      <c r="B175" s="23" t="s">
        <v>1192</v>
      </c>
      <c r="C175" s="23" t="str">
        <f t="shared" si="4"/>
        <v>Greenfield</v>
      </c>
      <c r="D175" s="29">
        <v>87</v>
      </c>
      <c r="E175" s="29">
        <v>57</v>
      </c>
      <c r="F175" s="29">
        <v>66</v>
      </c>
      <c r="G175" s="29">
        <v>153</v>
      </c>
      <c r="H175" s="25">
        <f t="shared" si="5"/>
        <v>363</v>
      </c>
      <c r="I175" s="22" t="s">
        <v>1732</v>
      </c>
    </row>
    <row r="176" spans="1:10">
      <c r="A176" s="23" t="s">
        <v>1945</v>
      </c>
      <c r="B176" s="23" t="s">
        <v>1171</v>
      </c>
      <c r="C176" s="23" t="str">
        <f t="shared" si="4"/>
        <v>Gridley</v>
      </c>
      <c r="D176" s="26">
        <v>118</v>
      </c>
      <c r="E176" s="26">
        <v>41</v>
      </c>
      <c r="F176" s="26">
        <v>30</v>
      </c>
      <c r="G176" s="26">
        <v>156</v>
      </c>
      <c r="H176" s="25">
        <f t="shared" si="5"/>
        <v>345</v>
      </c>
      <c r="I176" s="22" t="s">
        <v>1716</v>
      </c>
      <c r="J176" s="22" t="s">
        <v>767</v>
      </c>
    </row>
    <row r="177" spans="1:10">
      <c r="A177" s="23" t="s">
        <v>826</v>
      </c>
      <c r="B177" s="23" t="s">
        <v>1015</v>
      </c>
      <c r="C177" s="23" t="str">
        <f t="shared" si="4"/>
        <v>Grover Beach</v>
      </c>
      <c r="D177" s="26">
        <v>91</v>
      </c>
      <c r="E177" s="26">
        <v>57</v>
      </c>
      <c r="F177" s="26">
        <v>66</v>
      </c>
      <c r="G177" s="26">
        <v>155</v>
      </c>
      <c r="H177" s="25">
        <f t="shared" si="5"/>
        <v>369</v>
      </c>
      <c r="I177" s="22" t="s">
        <v>1696</v>
      </c>
      <c r="J177" s="22" t="s">
        <v>767</v>
      </c>
    </row>
    <row r="178" spans="1:10">
      <c r="A178" s="23" t="s">
        <v>1024</v>
      </c>
      <c r="B178" s="23" t="s">
        <v>1172</v>
      </c>
      <c r="C178" s="23" t="str">
        <f t="shared" si="4"/>
        <v>Guadalupe</v>
      </c>
      <c r="D178" s="26">
        <v>3</v>
      </c>
      <c r="E178" s="26">
        <v>24</v>
      </c>
      <c r="F178" s="26">
        <v>77</v>
      </c>
      <c r="G178" s="26">
        <v>327</v>
      </c>
      <c r="H178" s="25">
        <f t="shared" si="5"/>
        <v>431</v>
      </c>
      <c r="I178" s="22" t="s">
        <v>1722</v>
      </c>
      <c r="J178" s="22" t="s">
        <v>767</v>
      </c>
    </row>
    <row r="179" spans="1:10">
      <c r="A179" s="23" t="s">
        <v>1240</v>
      </c>
      <c r="B179" s="23" t="s">
        <v>1170</v>
      </c>
      <c r="C179" s="23" t="str">
        <f t="shared" si="4"/>
        <v>Gustine</v>
      </c>
      <c r="D179" s="31">
        <v>61</v>
      </c>
      <c r="E179" s="31">
        <v>56</v>
      </c>
      <c r="F179" s="31">
        <v>51</v>
      </c>
      <c r="G179" s="31">
        <v>136</v>
      </c>
      <c r="H179" s="25">
        <f t="shared" si="5"/>
        <v>304</v>
      </c>
      <c r="I179" s="22" t="s">
        <v>1701</v>
      </c>
    </row>
    <row r="180" spans="1:10">
      <c r="A180" s="23" t="s">
        <v>955</v>
      </c>
      <c r="B180" s="23" t="s">
        <v>1168</v>
      </c>
      <c r="C180" s="23" t="str">
        <f t="shared" si="4"/>
        <v>Half Moon Bay</v>
      </c>
      <c r="D180" s="26">
        <v>181</v>
      </c>
      <c r="E180" s="26">
        <v>104</v>
      </c>
      <c r="F180" s="26">
        <v>54</v>
      </c>
      <c r="G180" s="26">
        <v>141</v>
      </c>
      <c r="H180" s="25">
        <f t="shared" si="5"/>
        <v>480</v>
      </c>
      <c r="I180" s="22" t="s">
        <v>1699</v>
      </c>
      <c r="J180" s="22" t="s">
        <v>767</v>
      </c>
    </row>
    <row r="181" spans="1:10">
      <c r="A181" s="23" t="s">
        <v>1942</v>
      </c>
      <c r="B181" s="23" t="s">
        <v>1169</v>
      </c>
      <c r="C181" s="23" t="str">
        <f t="shared" si="4"/>
        <v>Hanford</v>
      </c>
      <c r="D181" s="35">
        <v>1097</v>
      </c>
      <c r="E181" s="32">
        <v>821</v>
      </c>
      <c r="F181" s="32">
        <v>865</v>
      </c>
      <c r="G181" s="35">
        <v>2049</v>
      </c>
      <c r="H181" s="25">
        <f t="shared" si="5"/>
        <v>4832</v>
      </c>
      <c r="I181" s="22" t="s">
        <v>1706</v>
      </c>
    </row>
    <row r="182" spans="1:10">
      <c r="A182" s="23" t="s">
        <v>772</v>
      </c>
      <c r="B182" s="23" t="s">
        <v>1296</v>
      </c>
      <c r="C182" s="23" t="str">
        <f t="shared" si="4"/>
        <v>Hawaiian Gardens</v>
      </c>
      <c r="D182" s="26">
        <v>61</v>
      </c>
      <c r="E182" s="26">
        <v>44</v>
      </c>
      <c r="F182" s="26">
        <v>46</v>
      </c>
      <c r="G182" s="26">
        <v>180</v>
      </c>
      <c r="H182" s="25">
        <f t="shared" si="5"/>
        <v>331</v>
      </c>
      <c r="I182" s="22" t="s">
        <v>1682</v>
      </c>
      <c r="J182" s="22" t="s">
        <v>767</v>
      </c>
    </row>
    <row r="183" spans="1:10">
      <c r="A183" s="23" t="s">
        <v>772</v>
      </c>
      <c r="B183" s="23" t="s">
        <v>1052</v>
      </c>
      <c r="C183" s="23" t="str">
        <f t="shared" si="4"/>
        <v>Hawthorne</v>
      </c>
      <c r="D183" s="26">
        <v>445</v>
      </c>
      <c r="E183" s="26">
        <v>204</v>
      </c>
      <c r="F183" s="26">
        <v>249</v>
      </c>
      <c r="G183" s="26">
        <v>836</v>
      </c>
      <c r="H183" s="25">
        <f t="shared" si="5"/>
        <v>1734</v>
      </c>
      <c r="I183" s="22" t="s">
        <v>1682</v>
      </c>
      <c r="J183" s="22" t="s">
        <v>767</v>
      </c>
    </row>
    <row r="184" spans="1:10">
      <c r="A184" s="23" t="s">
        <v>875</v>
      </c>
      <c r="B184" s="23" t="s">
        <v>1173</v>
      </c>
      <c r="C184" s="23" t="str">
        <f t="shared" si="4"/>
        <v>Hayward</v>
      </c>
      <c r="D184" s="26">
        <v>1075</v>
      </c>
      <c r="E184" s="26">
        <v>617</v>
      </c>
      <c r="F184" s="26">
        <v>817</v>
      </c>
      <c r="G184" s="26">
        <v>2115</v>
      </c>
      <c r="H184" s="25">
        <f t="shared" si="5"/>
        <v>4624</v>
      </c>
      <c r="I184" s="22" t="s">
        <v>1683</v>
      </c>
      <c r="J184" s="22" t="s">
        <v>767</v>
      </c>
    </row>
    <row r="185" spans="1:10">
      <c r="A185" s="23" t="s">
        <v>1003</v>
      </c>
      <c r="B185" s="23" t="s">
        <v>1174</v>
      </c>
      <c r="C185" s="23" t="str">
        <f t="shared" si="4"/>
        <v>Healdsburg</v>
      </c>
      <c r="D185" s="26">
        <v>190</v>
      </c>
      <c r="E185" s="26">
        <v>109</v>
      </c>
      <c r="F185" s="26">
        <v>49</v>
      </c>
      <c r="G185" s="26">
        <v>128</v>
      </c>
      <c r="H185" s="25">
        <f t="shared" si="5"/>
        <v>476</v>
      </c>
      <c r="I185" s="22" t="s">
        <v>1741</v>
      </c>
      <c r="J185" s="22" t="s">
        <v>767</v>
      </c>
    </row>
    <row r="186" spans="1:10">
      <c r="A186" s="23" t="s">
        <v>1209</v>
      </c>
      <c r="B186" s="23" t="s">
        <v>1050</v>
      </c>
      <c r="C186" s="23" t="str">
        <f t="shared" si="4"/>
        <v>Hemet</v>
      </c>
      <c r="D186" s="26">
        <v>812</v>
      </c>
      <c r="E186" s="26">
        <v>732</v>
      </c>
      <c r="F186" s="26">
        <v>1174</v>
      </c>
      <c r="G186" s="26">
        <v>3748</v>
      </c>
      <c r="H186" s="25">
        <f t="shared" si="5"/>
        <v>6466</v>
      </c>
      <c r="I186" s="22" t="s">
        <v>1709</v>
      </c>
      <c r="J186" s="22" t="s">
        <v>767</v>
      </c>
    </row>
    <row r="187" spans="1:10">
      <c r="A187" s="23" t="s">
        <v>1938</v>
      </c>
      <c r="B187" s="23" t="s">
        <v>1175</v>
      </c>
      <c r="C187" s="23" t="str">
        <f t="shared" si="4"/>
        <v>Hercules</v>
      </c>
      <c r="D187" s="26">
        <v>344</v>
      </c>
      <c r="E187" s="26">
        <v>198</v>
      </c>
      <c r="F187" s="26">
        <v>126</v>
      </c>
      <c r="G187" s="26">
        <v>327</v>
      </c>
      <c r="H187" s="25">
        <f t="shared" si="5"/>
        <v>995</v>
      </c>
      <c r="I187" s="22" t="s">
        <v>1694</v>
      </c>
      <c r="J187" s="22" t="s">
        <v>767</v>
      </c>
    </row>
    <row r="188" spans="1:10">
      <c r="A188" s="23" t="s">
        <v>772</v>
      </c>
      <c r="B188" s="23" t="s">
        <v>1055</v>
      </c>
      <c r="C188" s="23" t="str">
        <f t="shared" si="4"/>
        <v>Hermosa Beach</v>
      </c>
      <c r="D188" s="26">
        <v>232</v>
      </c>
      <c r="E188" s="26">
        <v>127</v>
      </c>
      <c r="F188" s="26">
        <v>106</v>
      </c>
      <c r="G188" s="26">
        <v>93</v>
      </c>
      <c r="H188" s="25">
        <f t="shared" si="5"/>
        <v>558</v>
      </c>
      <c r="I188" s="22" t="s">
        <v>1682</v>
      </c>
      <c r="J188" s="22" t="s">
        <v>767</v>
      </c>
    </row>
    <row r="189" spans="1:10">
      <c r="A189" s="23" t="s">
        <v>962</v>
      </c>
      <c r="B189" s="23" t="s">
        <v>1053</v>
      </c>
      <c r="C189" s="23" t="str">
        <f t="shared" si="4"/>
        <v>Hesperia</v>
      </c>
      <c r="D189" s="26">
        <v>1921</v>
      </c>
      <c r="E189" s="26">
        <v>1231</v>
      </c>
      <c r="F189" s="26">
        <v>1409</v>
      </c>
      <c r="G189" s="26">
        <v>3594</v>
      </c>
      <c r="H189" s="25">
        <f t="shared" si="5"/>
        <v>8155</v>
      </c>
      <c r="I189" s="22" t="s">
        <v>1680</v>
      </c>
      <c r="J189" s="22" t="s">
        <v>767</v>
      </c>
    </row>
    <row r="190" spans="1:10">
      <c r="A190" s="23" t="s">
        <v>772</v>
      </c>
      <c r="B190" s="23" t="s">
        <v>895</v>
      </c>
      <c r="C190" s="23" t="str">
        <f t="shared" si="4"/>
        <v>Hidden Hills</v>
      </c>
      <c r="D190" s="26">
        <v>17</v>
      </c>
      <c r="E190" s="26">
        <v>8</v>
      </c>
      <c r="F190" s="26">
        <v>9</v>
      </c>
      <c r="G190" s="26">
        <v>6</v>
      </c>
      <c r="H190" s="25">
        <f t="shared" si="5"/>
        <v>40</v>
      </c>
      <c r="I190" s="22" t="s">
        <v>1682</v>
      </c>
      <c r="J190" s="22" t="s">
        <v>767</v>
      </c>
    </row>
    <row r="191" spans="1:10">
      <c r="A191" s="23" t="s">
        <v>962</v>
      </c>
      <c r="B191" s="23" t="s">
        <v>1049</v>
      </c>
      <c r="C191" s="23" t="str">
        <f t="shared" si="4"/>
        <v>Highland</v>
      </c>
      <c r="D191" s="26">
        <v>619</v>
      </c>
      <c r="E191" s="26">
        <v>409</v>
      </c>
      <c r="F191" s="26">
        <v>471</v>
      </c>
      <c r="G191" s="26">
        <v>1014</v>
      </c>
      <c r="H191" s="25">
        <f t="shared" si="5"/>
        <v>2513</v>
      </c>
      <c r="I191" s="22" t="s">
        <v>1680</v>
      </c>
      <c r="J191" s="22" t="s">
        <v>767</v>
      </c>
    </row>
    <row r="192" spans="1:10">
      <c r="A192" s="23" t="s">
        <v>955</v>
      </c>
      <c r="B192" s="23" t="s">
        <v>1166</v>
      </c>
      <c r="C192" s="23" t="str">
        <f t="shared" si="4"/>
        <v>Hillsborough</v>
      </c>
      <c r="D192" s="26">
        <v>155</v>
      </c>
      <c r="E192" s="26">
        <v>89</v>
      </c>
      <c r="F192" s="26">
        <v>87</v>
      </c>
      <c r="G192" s="26">
        <v>223</v>
      </c>
      <c r="H192" s="25">
        <f t="shared" si="5"/>
        <v>554</v>
      </c>
      <c r="I192" s="22" t="s">
        <v>1699</v>
      </c>
      <c r="J192" s="22" t="s">
        <v>767</v>
      </c>
    </row>
    <row r="193" spans="1:10">
      <c r="A193" s="23" t="s">
        <v>1954</v>
      </c>
      <c r="B193" s="23" t="s">
        <v>1167</v>
      </c>
      <c r="C193" s="23" t="str">
        <f t="shared" si="4"/>
        <v>Hollister</v>
      </c>
      <c r="D193" s="32">
        <v>312</v>
      </c>
      <c r="E193" s="32">
        <v>189</v>
      </c>
      <c r="F193" s="32">
        <v>258</v>
      </c>
      <c r="G193" s="32">
        <v>557</v>
      </c>
      <c r="H193" s="25">
        <f t="shared" si="5"/>
        <v>1316</v>
      </c>
      <c r="I193" s="22" t="s">
        <v>1782</v>
      </c>
    </row>
    <row r="194" spans="1:10">
      <c r="A194" s="23" t="s">
        <v>1298</v>
      </c>
      <c r="B194" s="23" t="s">
        <v>1047</v>
      </c>
      <c r="C194" s="23" t="str">
        <f t="shared" ref="C194:C257" si="6">B194</f>
        <v>Holtville</v>
      </c>
      <c r="D194" s="26">
        <v>41</v>
      </c>
      <c r="E194" s="26">
        <v>33</v>
      </c>
      <c r="F194" s="26">
        <v>26</v>
      </c>
      <c r="G194" s="26">
        <v>71</v>
      </c>
      <c r="H194" s="25">
        <f t="shared" si="5"/>
        <v>171</v>
      </c>
      <c r="I194" s="22" t="s">
        <v>1719</v>
      </c>
      <c r="J194" s="22" t="s">
        <v>767</v>
      </c>
    </row>
    <row r="195" spans="1:10">
      <c r="A195" s="23" t="s">
        <v>1947</v>
      </c>
      <c r="B195" s="23" t="s">
        <v>1270</v>
      </c>
      <c r="C195" s="23" t="str">
        <f t="shared" si="6"/>
        <v>Hughson</v>
      </c>
      <c r="D195" s="27">
        <v>53</v>
      </c>
      <c r="E195" s="27">
        <v>34</v>
      </c>
      <c r="F195" s="27">
        <v>38</v>
      </c>
      <c r="G195" s="27">
        <v>93</v>
      </c>
      <c r="H195" s="25">
        <f t="shared" ref="H195:H258" si="7">SUM(D195:G195)</f>
        <v>218</v>
      </c>
      <c r="I195" s="22" t="s">
        <v>1734</v>
      </c>
    </row>
    <row r="196" spans="1:10">
      <c r="A196" s="23" t="s">
        <v>863</v>
      </c>
      <c r="B196" s="23" t="str">
        <f>A196</f>
        <v>Humboldt County - Unincorporated</v>
      </c>
      <c r="C196" s="23" t="str">
        <f t="shared" si="6"/>
        <v>Humboldt County - Unincorporated</v>
      </c>
      <c r="D196" s="26">
        <v>351</v>
      </c>
      <c r="E196" s="26">
        <v>223</v>
      </c>
      <c r="F196" s="26">
        <v>256</v>
      </c>
      <c r="G196" s="26">
        <v>583</v>
      </c>
      <c r="H196" s="25">
        <f t="shared" si="7"/>
        <v>1413</v>
      </c>
      <c r="I196" s="22" t="s">
        <v>1695</v>
      </c>
      <c r="J196" s="22" t="s">
        <v>767</v>
      </c>
    </row>
    <row r="197" spans="1:10">
      <c r="A197" s="23" t="s">
        <v>802</v>
      </c>
      <c r="B197" s="23" t="s">
        <v>780</v>
      </c>
      <c r="C197" s="23" t="str">
        <f t="shared" si="6"/>
        <v>Huntington Beach</v>
      </c>
      <c r="D197" s="26">
        <v>3661</v>
      </c>
      <c r="E197" s="26">
        <v>2184</v>
      </c>
      <c r="F197" s="26">
        <v>2308</v>
      </c>
      <c r="G197" s="26">
        <v>5215</v>
      </c>
      <c r="H197" s="25">
        <f t="shared" si="7"/>
        <v>13368</v>
      </c>
      <c r="I197" s="22" t="s">
        <v>1685</v>
      </c>
      <c r="J197" s="22" t="s">
        <v>767</v>
      </c>
    </row>
    <row r="198" spans="1:10">
      <c r="A198" s="23" t="s">
        <v>772</v>
      </c>
      <c r="B198" s="23" t="s">
        <v>1065</v>
      </c>
      <c r="C198" s="23" t="str">
        <f t="shared" si="6"/>
        <v>Huntington Park</v>
      </c>
      <c r="D198" s="26">
        <v>264</v>
      </c>
      <c r="E198" s="26">
        <v>196</v>
      </c>
      <c r="F198" s="26">
        <v>243</v>
      </c>
      <c r="G198" s="26">
        <v>902</v>
      </c>
      <c r="H198" s="25">
        <f t="shared" si="7"/>
        <v>1605</v>
      </c>
      <c r="I198" s="22" t="s">
        <v>1682</v>
      </c>
      <c r="J198" s="22" t="s">
        <v>767</v>
      </c>
    </row>
    <row r="199" spans="1:10">
      <c r="A199" s="23" t="s">
        <v>1116</v>
      </c>
      <c r="B199" s="23" t="s">
        <v>1297</v>
      </c>
      <c r="C199" s="23" t="str">
        <f t="shared" si="6"/>
        <v>Huron</v>
      </c>
      <c r="D199" s="32">
        <v>87</v>
      </c>
      <c r="E199" s="32">
        <v>107</v>
      </c>
      <c r="F199" s="32">
        <v>106</v>
      </c>
      <c r="G199" s="32">
        <v>124</v>
      </c>
      <c r="H199" s="25">
        <f t="shared" si="7"/>
        <v>424</v>
      </c>
      <c r="I199" s="22" t="s">
        <v>1743</v>
      </c>
    </row>
    <row r="200" spans="1:10">
      <c r="A200" s="23" t="s">
        <v>1298</v>
      </c>
      <c r="B200" s="23" t="s">
        <v>1298</v>
      </c>
      <c r="C200" s="23" t="str">
        <f t="shared" si="6"/>
        <v>Imperial</v>
      </c>
      <c r="D200" s="26">
        <v>704</v>
      </c>
      <c r="E200" s="26">
        <v>346</v>
      </c>
      <c r="F200" s="26">
        <v>294</v>
      </c>
      <c r="G200" s="26">
        <v>257</v>
      </c>
      <c r="H200" s="25">
        <f t="shared" si="7"/>
        <v>1601</v>
      </c>
      <c r="I200" s="22" t="s">
        <v>1719</v>
      </c>
      <c r="J200" s="22" t="s">
        <v>767</v>
      </c>
    </row>
    <row r="201" spans="1:10">
      <c r="A201" s="23" t="s">
        <v>769</v>
      </c>
      <c r="B201" s="23" t="s">
        <v>1063</v>
      </c>
      <c r="C201" s="23" t="str">
        <f t="shared" si="6"/>
        <v>Imperial Beach</v>
      </c>
      <c r="D201" s="26">
        <v>225</v>
      </c>
      <c r="E201" s="26">
        <v>123</v>
      </c>
      <c r="F201" s="26">
        <v>183</v>
      </c>
      <c r="G201" s="26">
        <v>798</v>
      </c>
      <c r="H201" s="25">
        <f t="shared" si="7"/>
        <v>1329</v>
      </c>
      <c r="I201" s="22" t="s">
        <v>1731</v>
      </c>
      <c r="J201" s="22" t="s">
        <v>767</v>
      </c>
    </row>
    <row r="202" spans="1:10">
      <c r="A202" s="23" t="s">
        <v>1069</v>
      </c>
      <c r="B202" s="23" t="str">
        <f>A202</f>
        <v>Imperial County - Unincorporated</v>
      </c>
      <c r="C202" s="23" t="str">
        <f t="shared" si="6"/>
        <v>Imperial County - Unincorporated</v>
      </c>
      <c r="D202" s="26">
        <v>1203</v>
      </c>
      <c r="E202" s="26">
        <v>596</v>
      </c>
      <c r="F202" s="26">
        <v>580</v>
      </c>
      <c r="G202" s="26">
        <v>1922</v>
      </c>
      <c r="H202" s="25">
        <f t="shared" si="7"/>
        <v>4301</v>
      </c>
      <c r="I202" s="22" t="s">
        <v>1719</v>
      </c>
      <c r="J202" s="22" t="s">
        <v>767</v>
      </c>
    </row>
    <row r="203" spans="1:10">
      <c r="A203" s="23" t="s">
        <v>1209</v>
      </c>
      <c r="B203" s="23" t="s">
        <v>1067</v>
      </c>
      <c r="C203" s="23" t="str">
        <f t="shared" si="6"/>
        <v>Indian Wells</v>
      </c>
      <c r="D203" s="26">
        <v>117</v>
      </c>
      <c r="E203" s="26">
        <v>81</v>
      </c>
      <c r="F203" s="26">
        <v>91</v>
      </c>
      <c r="G203" s="26">
        <v>93</v>
      </c>
      <c r="H203" s="25">
        <f t="shared" si="7"/>
        <v>382</v>
      </c>
      <c r="I203" s="22" t="s">
        <v>1709</v>
      </c>
      <c r="J203" s="22" t="s">
        <v>767</v>
      </c>
    </row>
    <row r="204" spans="1:10">
      <c r="A204" s="23" t="s">
        <v>1209</v>
      </c>
      <c r="B204" s="23" t="s">
        <v>1062</v>
      </c>
      <c r="C204" s="23" t="str">
        <f t="shared" si="6"/>
        <v>Indio</v>
      </c>
      <c r="D204" s="26">
        <v>1793</v>
      </c>
      <c r="E204" s="26">
        <v>1170</v>
      </c>
      <c r="F204" s="26">
        <v>1315</v>
      </c>
      <c r="G204" s="26">
        <v>3534</v>
      </c>
      <c r="H204" s="25">
        <f t="shared" si="7"/>
        <v>7812</v>
      </c>
      <c r="I204" s="22" t="s">
        <v>1709</v>
      </c>
      <c r="J204" s="22" t="s">
        <v>767</v>
      </c>
    </row>
    <row r="205" spans="1:10">
      <c r="A205" s="23" t="s">
        <v>772</v>
      </c>
      <c r="B205" s="23" t="s">
        <v>1304</v>
      </c>
      <c r="C205" s="23" t="str">
        <f t="shared" si="6"/>
        <v>Industry</v>
      </c>
      <c r="D205" s="26">
        <v>6</v>
      </c>
      <c r="E205" s="26">
        <v>4</v>
      </c>
      <c r="F205" s="26">
        <v>2</v>
      </c>
      <c r="G205" s="26">
        <v>5</v>
      </c>
      <c r="H205" s="25">
        <f t="shared" si="7"/>
        <v>17</v>
      </c>
      <c r="I205" s="22" t="s">
        <v>1682</v>
      </c>
      <c r="J205" s="22" t="s">
        <v>767</v>
      </c>
    </row>
    <row r="206" spans="1:10">
      <c r="A206" s="23" t="s">
        <v>772</v>
      </c>
      <c r="B206" s="23" t="s">
        <v>1057</v>
      </c>
      <c r="C206" s="23" t="str">
        <f t="shared" si="6"/>
        <v>Inglewood</v>
      </c>
      <c r="D206" s="26">
        <v>1813</v>
      </c>
      <c r="E206" s="26">
        <v>955</v>
      </c>
      <c r="F206" s="26">
        <v>1112</v>
      </c>
      <c r="G206" s="26">
        <v>3559</v>
      </c>
      <c r="H206" s="25">
        <f t="shared" si="7"/>
        <v>7439</v>
      </c>
      <c r="I206" s="22" t="s">
        <v>1682</v>
      </c>
      <c r="J206" s="22" t="s">
        <v>767</v>
      </c>
    </row>
    <row r="207" spans="1:10">
      <c r="A207" s="23" t="s">
        <v>1056</v>
      </c>
      <c r="B207" s="23" t="str">
        <f>A207</f>
        <v>Inyo County - Unincorporated</v>
      </c>
      <c r="C207" s="23" t="str">
        <f t="shared" si="6"/>
        <v>Inyo County - Unincorporated</v>
      </c>
      <c r="D207" s="26">
        <v>46</v>
      </c>
      <c r="E207" s="26">
        <v>40</v>
      </c>
      <c r="F207" s="26">
        <v>39</v>
      </c>
      <c r="G207" s="26">
        <v>80</v>
      </c>
      <c r="H207" s="25">
        <f t="shared" si="7"/>
        <v>205</v>
      </c>
      <c r="I207" s="22" t="s">
        <v>1717</v>
      </c>
      <c r="J207" s="22" t="s">
        <v>767</v>
      </c>
    </row>
    <row r="208" spans="1:10">
      <c r="A208" s="23" t="s">
        <v>1935</v>
      </c>
      <c r="B208" s="23" t="s">
        <v>1060</v>
      </c>
      <c r="C208" s="23" t="str">
        <f t="shared" si="6"/>
        <v>Ione</v>
      </c>
      <c r="D208" s="26">
        <v>30</v>
      </c>
      <c r="E208" s="26">
        <v>20</v>
      </c>
      <c r="F208" s="26">
        <v>25</v>
      </c>
      <c r="G208" s="26">
        <v>42</v>
      </c>
      <c r="H208" s="25">
        <f t="shared" si="7"/>
        <v>117</v>
      </c>
      <c r="I208" s="22" t="s">
        <v>1690</v>
      </c>
      <c r="J208" s="22" t="s">
        <v>767</v>
      </c>
    </row>
    <row r="209" spans="1:10">
      <c r="A209" s="23" t="s">
        <v>802</v>
      </c>
      <c r="B209" s="23" t="s">
        <v>856</v>
      </c>
      <c r="C209" s="23" t="str">
        <f t="shared" si="6"/>
        <v>Irvine</v>
      </c>
      <c r="D209" s="26">
        <v>6396</v>
      </c>
      <c r="E209" s="26">
        <v>4235</v>
      </c>
      <c r="F209" s="26">
        <v>4308</v>
      </c>
      <c r="G209" s="26">
        <v>8671</v>
      </c>
      <c r="H209" s="25">
        <f t="shared" si="7"/>
        <v>23610</v>
      </c>
      <c r="I209" s="22" t="s">
        <v>1685</v>
      </c>
      <c r="J209" s="22" t="s">
        <v>767</v>
      </c>
    </row>
    <row r="210" spans="1:10">
      <c r="A210" s="23" t="s">
        <v>772</v>
      </c>
      <c r="B210" s="23" t="s">
        <v>1027</v>
      </c>
      <c r="C210" s="23" t="str">
        <f t="shared" si="6"/>
        <v>Irwindale</v>
      </c>
      <c r="D210" s="26">
        <v>36</v>
      </c>
      <c r="E210" s="26">
        <v>11</v>
      </c>
      <c r="F210" s="26">
        <v>17</v>
      </c>
      <c r="G210" s="26">
        <v>55</v>
      </c>
      <c r="H210" s="25">
        <f t="shared" si="7"/>
        <v>119</v>
      </c>
      <c r="I210" s="22" t="s">
        <v>1682</v>
      </c>
      <c r="J210" s="22" t="s">
        <v>767</v>
      </c>
    </row>
    <row r="211" spans="1:10">
      <c r="A211" s="23" t="s">
        <v>777</v>
      </c>
      <c r="B211" s="23" t="s">
        <v>1303</v>
      </c>
      <c r="C211" s="23" t="str">
        <f t="shared" si="6"/>
        <v>Isleton</v>
      </c>
      <c r="D211" s="26">
        <v>5</v>
      </c>
      <c r="E211" s="26">
        <v>3</v>
      </c>
      <c r="F211" s="26">
        <v>6</v>
      </c>
      <c r="G211" s="26">
        <v>14</v>
      </c>
      <c r="H211" s="25">
        <f t="shared" si="7"/>
        <v>28</v>
      </c>
      <c r="I211" s="22" t="s">
        <v>1739</v>
      </c>
      <c r="J211" s="22" t="s">
        <v>767</v>
      </c>
    </row>
    <row r="212" spans="1:10">
      <c r="A212" s="23" t="s">
        <v>1935</v>
      </c>
      <c r="B212" s="23" t="s">
        <v>1025</v>
      </c>
      <c r="C212" s="23" t="str">
        <f t="shared" si="6"/>
        <v>Jackson</v>
      </c>
      <c r="D212" s="26">
        <v>27</v>
      </c>
      <c r="E212" s="26">
        <v>23</v>
      </c>
      <c r="F212" s="26">
        <v>24</v>
      </c>
      <c r="G212" s="26">
        <v>64</v>
      </c>
      <c r="H212" s="25">
        <f t="shared" si="7"/>
        <v>138</v>
      </c>
      <c r="I212" s="22" t="s">
        <v>1690</v>
      </c>
      <c r="J212" s="22" t="s">
        <v>767</v>
      </c>
    </row>
    <row r="213" spans="1:10">
      <c r="A213" s="23" t="s">
        <v>1209</v>
      </c>
      <c r="B213" s="23" t="s">
        <v>1030</v>
      </c>
      <c r="C213" s="23" t="str">
        <f t="shared" si="6"/>
        <v>Jurupa Valley</v>
      </c>
      <c r="D213" s="26">
        <v>1207</v>
      </c>
      <c r="E213" s="26">
        <v>749</v>
      </c>
      <c r="F213" s="26">
        <v>731</v>
      </c>
      <c r="G213" s="26">
        <v>1810</v>
      </c>
      <c r="H213" s="25">
        <f t="shared" si="7"/>
        <v>4497</v>
      </c>
      <c r="I213" s="22" t="s">
        <v>1709</v>
      </c>
      <c r="J213" s="22" t="s">
        <v>767</v>
      </c>
    </row>
    <row r="214" spans="1:10">
      <c r="A214" s="23" t="s">
        <v>1116</v>
      </c>
      <c r="B214" s="23" t="s">
        <v>1176</v>
      </c>
      <c r="C214" s="23" t="str">
        <f t="shared" si="6"/>
        <v>Kerman</v>
      </c>
      <c r="D214" s="32">
        <v>238</v>
      </c>
      <c r="E214" s="32">
        <v>211</v>
      </c>
      <c r="F214" s="32">
        <v>202</v>
      </c>
      <c r="G214" s="32">
        <v>258</v>
      </c>
      <c r="H214" s="25">
        <f t="shared" si="7"/>
        <v>909</v>
      </c>
      <c r="I214" s="22" t="s">
        <v>1743</v>
      </c>
    </row>
    <row r="215" spans="1:10">
      <c r="A215" s="23" t="s">
        <v>1187</v>
      </c>
      <c r="B215" s="23" t="str">
        <f>A215</f>
        <v>Kern County - Unincorporated</v>
      </c>
      <c r="C215" s="23" t="str">
        <f t="shared" si="6"/>
        <v>Kern County - Unincorporated</v>
      </c>
      <c r="D215" s="32">
        <v>4888</v>
      </c>
      <c r="E215" s="32">
        <v>3107</v>
      </c>
      <c r="F215" s="32">
        <v>3126</v>
      </c>
      <c r="G215" s="32">
        <v>10462</v>
      </c>
      <c r="H215" s="25">
        <f t="shared" si="7"/>
        <v>21583</v>
      </c>
      <c r="I215" s="22" t="s">
        <v>1698</v>
      </c>
    </row>
    <row r="216" spans="1:10">
      <c r="A216" s="23" t="s">
        <v>1258</v>
      </c>
      <c r="B216" s="23" t="s">
        <v>1188</v>
      </c>
      <c r="C216" s="23" t="str">
        <f t="shared" si="6"/>
        <v>King City</v>
      </c>
      <c r="D216" s="29">
        <v>43</v>
      </c>
      <c r="E216" s="29">
        <v>28</v>
      </c>
      <c r="F216" s="29">
        <v>33</v>
      </c>
      <c r="G216" s="29">
        <v>76</v>
      </c>
      <c r="H216" s="25">
        <f t="shared" si="7"/>
        <v>180</v>
      </c>
      <c r="I216" s="22" t="s">
        <v>1732</v>
      </c>
    </row>
    <row r="217" spans="1:10">
      <c r="A217" s="23" t="s">
        <v>1189</v>
      </c>
      <c r="B217" s="23" t="str">
        <f>A217</f>
        <v>Kings County - Unincorporated</v>
      </c>
      <c r="C217" s="23" t="str">
        <f t="shared" si="6"/>
        <v>Kings County - Unincorporated</v>
      </c>
      <c r="D217" s="32">
        <v>186</v>
      </c>
      <c r="E217" s="32">
        <v>138</v>
      </c>
      <c r="F217" s="32">
        <v>147</v>
      </c>
      <c r="G217" s="32">
        <v>347</v>
      </c>
      <c r="H217" s="25">
        <f t="shared" si="7"/>
        <v>818</v>
      </c>
      <c r="I217" s="22" t="s">
        <v>1706</v>
      </c>
    </row>
    <row r="218" spans="1:10">
      <c r="A218" s="23" t="s">
        <v>1116</v>
      </c>
      <c r="B218" s="23" t="s">
        <v>1186</v>
      </c>
      <c r="C218" s="23" t="str">
        <f t="shared" si="6"/>
        <v>Kingsburg</v>
      </c>
      <c r="D218" s="32">
        <v>113</v>
      </c>
      <c r="E218" s="32">
        <v>70</v>
      </c>
      <c r="F218" s="32">
        <v>60</v>
      </c>
      <c r="G218" s="32">
        <v>131</v>
      </c>
      <c r="H218" s="25">
        <f t="shared" si="7"/>
        <v>374</v>
      </c>
      <c r="I218" s="22" t="s">
        <v>1743</v>
      </c>
    </row>
    <row r="219" spans="1:10">
      <c r="A219" s="23" t="s">
        <v>772</v>
      </c>
      <c r="B219" s="23" t="s">
        <v>1029</v>
      </c>
      <c r="C219" s="23" t="str">
        <f t="shared" si="6"/>
        <v>La Canada Flintridge</v>
      </c>
      <c r="D219" s="26">
        <v>252</v>
      </c>
      <c r="E219" s="26">
        <v>135</v>
      </c>
      <c r="F219" s="26">
        <v>139</v>
      </c>
      <c r="G219" s="26">
        <v>86</v>
      </c>
      <c r="H219" s="25">
        <f t="shared" si="7"/>
        <v>612</v>
      </c>
      <c r="I219" s="22" t="s">
        <v>1682</v>
      </c>
      <c r="J219" s="22" t="s">
        <v>767</v>
      </c>
    </row>
    <row r="220" spans="1:10">
      <c r="A220" s="23" t="s">
        <v>802</v>
      </c>
      <c r="B220" s="23" t="s">
        <v>941</v>
      </c>
      <c r="C220" s="23" t="str">
        <f t="shared" si="6"/>
        <v>La Habra</v>
      </c>
      <c r="D220" s="26">
        <v>192</v>
      </c>
      <c r="E220" s="26">
        <v>116</v>
      </c>
      <c r="F220" s="26">
        <v>130</v>
      </c>
      <c r="G220" s="26">
        <v>366</v>
      </c>
      <c r="H220" s="25">
        <f t="shared" si="7"/>
        <v>804</v>
      </c>
      <c r="I220" s="22" t="s">
        <v>1685</v>
      </c>
      <c r="J220" s="22" t="s">
        <v>767</v>
      </c>
    </row>
    <row r="221" spans="1:10">
      <c r="A221" s="23" t="s">
        <v>772</v>
      </c>
      <c r="B221" s="23" t="s">
        <v>1185</v>
      </c>
      <c r="C221" s="23" t="str">
        <f t="shared" si="6"/>
        <v>La Habra Heights</v>
      </c>
      <c r="D221" s="26">
        <v>78</v>
      </c>
      <c r="E221" s="26">
        <v>35</v>
      </c>
      <c r="F221" s="26">
        <v>31</v>
      </c>
      <c r="G221" s="26">
        <v>28</v>
      </c>
      <c r="H221" s="25">
        <f t="shared" si="7"/>
        <v>172</v>
      </c>
      <c r="I221" s="22" t="s">
        <v>1682</v>
      </c>
      <c r="J221" s="22" t="s">
        <v>767</v>
      </c>
    </row>
    <row r="222" spans="1:10">
      <c r="A222" s="23" t="s">
        <v>769</v>
      </c>
      <c r="B222" s="23" t="s">
        <v>1020</v>
      </c>
      <c r="C222" s="23" t="str">
        <f t="shared" si="6"/>
        <v>La Mesa</v>
      </c>
      <c r="D222" s="26">
        <v>859</v>
      </c>
      <c r="E222" s="26">
        <v>487</v>
      </c>
      <c r="F222" s="26">
        <v>577</v>
      </c>
      <c r="G222" s="26">
        <v>1874</v>
      </c>
      <c r="H222" s="25">
        <f t="shared" si="7"/>
        <v>3797</v>
      </c>
      <c r="I222" s="22" t="s">
        <v>1731</v>
      </c>
      <c r="J222" s="22" t="s">
        <v>767</v>
      </c>
    </row>
    <row r="223" spans="1:10">
      <c r="A223" s="23" t="s">
        <v>772</v>
      </c>
      <c r="B223" s="23" t="s">
        <v>1018</v>
      </c>
      <c r="C223" s="23" t="str">
        <f t="shared" si="6"/>
        <v>La Mirada</v>
      </c>
      <c r="D223" s="26">
        <v>634</v>
      </c>
      <c r="E223" s="26">
        <v>342</v>
      </c>
      <c r="F223" s="26">
        <v>320</v>
      </c>
      <c r="G223" s="26">
        <v>666</v>
      </c>
      <c r="H223" s="25">
        <f t="shared" si="7"/>
        <v>1962</v>
      </c>
      <c r="I223" s="22" t="s">
        <v>1682</v>
      </c>
      <c r="J223" s="22" t="s">
        <v>767</v>
      </c>
    </row>
    <row r="224" spans="1:10">
      <c r="A224" s="23" t="s">
        <v>802</v>
      </c>
      <c r="B224" s="23" t="s">
        <v>924</v>
      </c>
      <c r="C224" s="23" t="str">
        <f t="shared" si="6"/>
        <v>La Palma</v>
      </c>
      <c r="D224" s="26">
        <v>224</v>
      </c>
      <c r="E224" s="26">
        <v>140</v>
      </c>
      <c r="F224" s="26">
        <v>137</v>
      </c>
      <c r="G224" s="26">
        <v>301</v>
      </c>
      <c r="H224" s="25">
        <f t="shared" si="7"/>
        <v>802</v>
      </c>
      <c r="I224" s="22" t="s">
        <v>1685</v>
      </c>
      <c r="J224" s="22" t="s">
        <v>767</v>
      </c>
    </row>
    <row r="225" spans="1:10">
      <c r="A225" s="23" t="s">
        <v>772</v>
      </c>
      <c r="B225" s="23" t="s">
        <v>1022</v>
      </c>
      <c r="C225" s="23" t="str">
        <f t="shared" si="6"/>
        <v>La Puente</v>
      </c>
      <c r="D225" s="26">
        <v>544</v>
      </c>
      <c r="E225" s="26">
        <v>275</v>
      </c>
      <c r="F225" s="26">
        <v>275</v>
      </c>
      <c r="G225" s="26">
        <v>835</v>
      </c>
      <c r="H225" s="25">
        <f t="shared" si="7"/>
        <v>1929</v>
      </c>
      <c r="I225" s="22" t="s">
        <v>1682</v>
      </c>
      <c r="J225" s="22" t="s">
        <v>767</v>
      </c>
    </row>
    <row r="226" spans="1:10">
      <c r="A226" s="23" t="s">
        <v>1209</v>
      </c>
      <c r="B226" s="23" t="s">
        <v>1043</v>
      </c>
      <c r="C226" s="23" t="str">
        <f t="shared" si="6"/>
        <v>La Quinta</v>
      </c>
      <c r="D226" s="26">
        <v>420</v>
      </c>
      <c r="E226" s="26">
        <v>269</v>
      </c>
      <c r="F226" s="26">
        <v>297</v>
      </c>
      <c r="G226" s="26">
        <v>544</v>
      </c>
      <c r="H226" s="25">
        <f t="shared" si="7"/>
        <v>1530</v>
      </c>
      <c r="I226" s="22" t="s">
        <v>1709</v>
      </c>
      <c r="J226" s="22" t="s">
        <v>767</v>
      </c>
    </row>
    <row r="227" spans="1:10">
      <c r="A227" s="23" t="s">
        <v>772</v>
      </c>
      <c r="B227" s="23" t="s">
        <v>1041</v>
      </c>
      <c r="C227" s="23" t="str">
        <f t="shared" si="6"/>
        <v>La Verne</v>
      </c>
      <c r="D227" s="26">
        <v>414</v>
      </c>
      <c r="E227" s="26">
        <v>239</v>
      </c>
      <c r="F227" s="26">
        <v>223</v>
      </c>
      <c r="G227" s="26">
        <v>470</v>
      </c>
      <c r="H227" s="25">
        <f t="shared" si="7"/>
        <v>1346</v>
      </c>
      <c r="I227" s="22" t="s">
        <v>1682</v>
      </c>
      <c r="J227" s="22" t="s">
        <v>767</v>
      </c>
    </row>
    <row r="228" spans="1:10">
      <c r="A228" s="23" t="s">
        <v>1938</v>
      </c>
      <c r="B228" s="23" t="s">
        <v>1191</v>
      </c>
      <c r="C228" s="23" t="str">
        <f t="shared" si="6"/>
        <v>Lafayette</v>
      </c>
      <c r="D228" s="26">
        <v>599</v>
      </c>
      <c r="E228" s="26">
        <v>344</v>
      </c>
      <c r="F228" s="26">
        <v>326</v>
      </c>
      <c r="G228" s="26">
        <v>845</v>
      </c>
      <c r="H228" s="25">
        <f t="shared" si="7"/>
        <v>2114</v>
      </c>
      <c r="I228" s="22" t="s">
        <v>1694</v>
      </c>
      <c r="J228" s="22" t="s">
        <v>767</v>
      </c>
    </row>
    <row r="229" spans="1:10">
      <c r="A229" s="23" t="s">
        <v>802</v>
      </c>
      <c r="B229" s="23" t="s">
        <v>1045</v>
      </c>
      <c r="C229" s="23" t="str">
        <f t="shared" si="6"/>
        <v>Laguna Beach</v>
      </c>
      <c r="D229" s="26">
        <v>118</v>
      </c>
      <c r="E229" s="26">
        <v>80</v>
      </c>
      <c r="F229" s="26">
        <v>79</v>
      </c>
      <c r="G229" s="26">
        <v>117</v>
      </c>
      <c r="H229" s="25">
        <f t="shared" si="7"/>
        <v>394</v>
      </c>
      <c r="I229" s="22" t="s">
        <v>1685</v>
      </c>
      <c r="J229" s="22" t="s">
        <v>767</v>
      </c>
    </row>
    <row r="230" spans="1:10">
      <c r="A230" s="23" t="s">
        <v>802</v>
      </c>
      <c r="B230" s="23" t="s">
        <v>1190</v>
      </c>
      <c r="C230" s="23" t="str">
        <f t="shared" si="6"/>
        <v>Laguna Hills</v>
      </c>
      <c r="D230" s="26">
        <v>568</v>
      </c>
      <c r="E230" s="26">
        <v>353</v>
      </c>
      <c r="F230" s="26">
        <v>354</v>
      </c>
      <c r="G230" s="26">
        <v>710</v>
      </c>
      <c r="H230" s="25">
        <f t="shared" si="7"/>
        <v>1985</v>
      </c>
      <c r="I230" s="22" t="s">
        <v>1685</v>
      </c>
      <c r="J230" s="22" t="s">
        <v>767</v>
      </c>
    </row>
    <row r="231" spans="1:10">
      <c r="A231" s="23" t="s">
        <v>802</v>
      </c>
      <c r="B231" s="23" t="s">
        <v>884</v>
      </c>
      <c r="C231" s="23" t="str">
        <f t="shared" si="6"/>
        <v>Laguna Niguel</v>
      </c>
      <c r="D231" s="26">
        <v>348</v>
      </c>
      <c r="E231" s="26">
        <v>202</v>
      </c>
      <c r="F231" s="26">
        <v>223</v>
      </c>
      <c r="G231" s="26">
        <v>434</v>
      </c>
      <c r="H231" s="25">
        <f t="shared" si="7"/>
        <v>1207</v>
      </c>
      <c r="I231" s="22" t="s">
        <v>1685</v>
      </c>
      <c r="J231" s="22" t="s">
        <v>767</v>
      </c>
    </row>
    <row r="232" spans="1:10">
      <c r="A232" s="23" t="s">
        <v>802</v>
      </c>
      <c r="B232" s="23" t="s">
        <v>1305</v>
      </c>
      <c r="C232" s="23" t="str">
        <f t="shared" si="6"/>
        <v>Laguna Woods</v>
      </c>
      <c r="D232" s="26">
        <v>127</v>
      </c>
      <c r="E232" s="26">
        <v>136</v>
      </c>
      <c r="F232" s="26">
        <v>192</v>
      </c>
      <c r="G232" s="26">
        <v>542</v>
      </c>
      <c r="H232" s="25">
        <f t="shared" si="7"/>
        <v>997</v>
      </c>
      <c r="I232" s="22" t="s">
        <v>1685</v>
      </c>
      <c r="J232" s="22" t="s">
        <v>767</v>
      </c>
    </row>
    <row r="233" spans="1:10">
      <c r="A233" s="23" t="s">
        <v>929</v>
      </c>
      <c r="B233" s="23" t="str">
        <f>A233</f>
        <v>Lake County - Unincorporated</v>
      </c>
      <c r="C233" s="23" t="str">
        <f t="shared" si="6"/>
        <v>Lake County - Unincorporated</v>
      </c>
      <c r="D233" s="26">
        <v>332</v>
      </c>
      <c r="E233" s="26">
        <v>224</v>
      </c>
      <c r="F233" s="26">
        <v>207</v>
      </c>
      <c r="G233" s="26">
        <v>576</v>
      </c>
      <c r="H233" s="25">
        <f t="shared" si="7"/>
        <v>1339</v>
      </c>
      <c r="I233" s="22" t="s">
        <v>1740</v>
      </c>
      <c r="J233" s="22" t="s">
        <v>767</v>
      </c>
    </row>
    <row r="234" spans="1:10">
      <c r="A234" s="23" t="s">
        <v>1209</v>
      </c>
      <c r="B234" s="23" t="s">
        <v>1034</v>
      </c>
      <c r="C234" s="23" t="str">
        <f t="shared" si="6"/>
        <v>Lake Elsinore</v>
      </c>
      <c r="D234" s="26">
        <v>1878</v>
      </c>
      <c r="E234" s="26">
        <v>1099</v>
      </c>
      <c r="F234" s="26">
        <v>1134</v>
      </c>
      <c r="G234" s="26">
        <v>2570</v>
      </c>
      <c r="H234" s="25">
        <f t="shared" si="7"/>
        <v>6681</v>
      </c>
      <c r="I234" s="22" t="s">
        <v>1709</v>
      </c>
      <c r="J234" s="22" t="s">
        <v>767</v>
      </c>
    </row>
    <row r="235" spans="1:10">
      <c r="A235" s="23" t="s">
        <v>802</v>
      </c>
      <c r="B235" s="23" t="s">
        <v>1032</v>
      </c>
      <c r="C235" s="23" t="str">
        <f t="shared" si="6"/>
        <v>Lake Forest</v>
      </c>
      <c r="D235" s="26">
        <v>956</v>
      </c>
      <c r="E235" s="26">
        <v>543</v>
      </c>
      <c r="F235" s="26">
        <v>559</v>
      </c>
      <c r="G235" s="26">
        <v>1178</v>
      </c>
      <c r="H235" s="25">
        <f t="shared" si="7"/>
        <v>3236</v>
      </c>
      <c r="I235" s="22" t="s">
        <v>1685</v>
      </c>
      <c r="J235" s="22" t="s">
        <v>767</v>
      </c>
    </row>
    <row r="236" spans="1:10">
      <c r="A236" s="23" t="s">
        <v>1948</v>
      </c>
      <c r="B236" s="23" t="s">
        <v>1039</v>
      </c>
      <c r="C236" s="23" t="str">
        <f t="shared" si="6"/>
        <v>Lakeport</v>
      </c>
      <c r="D236" s="26">
        <v>31</v>
      </c>
      <c r="E236" s="26">
        <v>21</v>
      </c>
      <c r="F236" s="26">
        <v>21</v>
      </c>
      <c r="G236" s="26">
        <v>59</v>
      </c>
      <c r="H236" s="25">
        <f t="shared" si="7"/>
        <v>132</v>
      </c>
      <c r="I236" s="22" t="s">
        <v>1740</v>
      </c>
      <c r="J236" s="22" t="s">
        <v>767</v>
      </c>
    </row>
    <row r="237" spans="1:10">
      <c r="A237" s="23" t="s">
        <v>772</v>
      </c>
      <c r="B237" s="23" t="s">
        <v>1037</v>
      </c>
      <c r="C237" s="23" t="str">
        <f t="shared" si="6"/>
        <v>Lakewood</v>
      </c>
      <c r="D237" s="26">
        <v>1296</v>
      </c>
      <c r="E237" s="26">
        <v>637</v>
      </c>
      <c r="F237" s="26">
        <v>653</v>
      </c>
      <c r="G237" s="26">
        <v>1336</v>
      </c>
      <c r="H237" s="25">
        <f t="shared" si="7"/>
        <v>3922</v>
      </c>
      <c r="I237" s="22" t="s">
        <v>1682</v>
      </c>
      <c r="J237" s="22" t="s">
        <v>767</v>
      </c>
    </row>
    <row r="238" spans="1:10">
      <c r="A238" s="23" t="s">
        <v>772</v>
      </c>
      <c r="B238" s="23" t="s">
        <v>1157</v>
      </c>
      <c r="C238" s="23" t="str">
        <f t="shared" si="6"/>
        <v>Lancaster</v>
      </c>
      <c r="D238" s="26">
        <v>2224</v>
      </c>
      <c r="E238" s="26">
        <v>1194</v>
      </c>
      <c r="F238" s="26">
        <v>1328</v>
      </c>
      <c r="G238" s="26">
        <v>4277</v>
      </c>
      <c r="H238" s="25">
        <f t="shared" si="7"/>
        <v>9023</v>
      </c>
      <c r="I238" s="22" t="s">
        <v>1682</v>
      </c>
      <c r="J238" s="22" t="s">
        <v>767</v>
      </c>
    </row>
    <row r="239" spans="1:10">
      <c r="A239" s="23" t="s">
        <v>1943</v>
      </c>
      <c r="B239" s="23" t="s">
        <v>1177</v>
      </c>
      <c r="C239" s="23" t="str">
        <f t="shared" si="6"/>
        <v>Larkspur</v>
      </c>
      <c r="D239" s="26">
        <v>291</v>
      </c>
      <c r="E239" s="26">
        <v>168</v>
      </c>
      <c r="F239" s="26">
        <v>145</v>
      </c>
      <c r="G239" s="26">
        <v>375</v>
      </c>
      <c r="H239" s="25">
        <f t="shared" si="7"/>
        <v>979</v>
      </c>
      <c r="I239" s="22" t="s">
        <v>1713</v>
      </c>
      <c r="J239" s="22" t="s">
        <v>767</v>
      </c>
    </row>
    <row r="240" spans="1:10">
      <c r="A240" s="23" t="s">
        <v>894</v>
      </c>
      <c r="B240" s="23" t="str">
        <f>A240</f>
        <v>Lassen County - Unincorporated</v>
      </c>
      <c r="C240" s="23" t="str">
        <f t="shared" si="6"/>
        <v>Lassen County - Unincorporated</v>
      </c>
      <c r="D240" s="26">
        <v>20</v>
      </c>
      <c r="E240" s="26">
        <v>12</v>
      </c>
      <c r="F240" s="26">
        <v>13</v>
      </c>
      <c r="G240" s="26">
        <v>32</v>
      </c>
      <c r="H240" s="25">
        <f t="shared" si="7"/>
        <v>77</v>
      </c>
      <c r="I240" s="22" t="s">
        <v>1798</v>
      </c>
      <c r="J240" s="22" t="s">
        <v>767</v>
      </c>
    </row>
    <row r="241" spans="1:10">
      <c r="A241" s="23" t="s">
        <v>932</v>
      </c>
      <c r="B241" s="23" t="s">
        <v>1178</v>
      </c>
      <c r="C241" s="23" t="str">
        <f t="shared" si="6"/>
        <v>Lathrop</v>
      </c>
      <c r="D241" s="31">
        <v>1019</v>
      </c>
      <c r="E241" s="31">
        <v>759</v>
      </c>
      <c r="F241" s="31">
        <v>957</v>
      </c>
      <c r="G241" s="31">
        <v>2421</v>
      </c>
      <c r="H241" s="25">
        <f t="shared" si="7"/>
        <v>5156</v>
      </c>
      <c r="I241" s="22" t="s">
        <v>1765</v>
      </c>
    </row>
    <row r="242" spans="1:10">
      <c r="A242" s="23" t="s">
        <v>772</v>
      </c>
      <c r="B242" s="23" t="s">
        <v>1179</v>
      </c>
      <c r="C242" s="23" t="str">
        <f t="shared" si="6"/>
        <v>Lawndale</v>
      </c>
      <c r="D242" s="26">
        <v>732</v>
      </c>
      <c r="E242" s="26">
        <v>311</v>
      </c>
      <c r="F242" s="26">
        <v>371</v>
      </c>
      <c r="G242" s="26">
        <v>1083</v>
      </c>
      <c r="H242" s="25">
        <f t="shared" si="7"/>
        <v>2497</v>
      </c>
      <c r="I242" s="22" t="s">
        <v>1682</v>
      </c>
      <c r="J242" s="22" t="s">
        <v>767</v>
      </c>
    </row>
    <row r="243" spans="1:10">
      <c r="A243" s="23" t="s">
        <v>769</v>
      </c>
      <c r="B243" s="23" t="s">
        <v>897</v>
      </c>
      <c r="C243" s="23" t="str">
        <f t="shared" si="6"/>
        <v>Lemon Grove</v>
      </c>
      <c r="D243" s="26">
        <v>295</v>
      </c>
      <c r="E243" s="26">
        <v>166</v>
      </c>
      <c r="F243" s="26">
        <v>193</v>
      </c>
      <c r="G243" s="26">
        <v>705</v>
      </c>
      <c r="H243" s="25">
        <f t="shared" si="7"/>
        <v>1359</v>
      </c>
      <c r="I243" s="22" t="s">
        <v>1731</v>
      </c>
      <c r="J243" s="22" t="s">
        <v>767</v>
      </c>
    </row>
    <row r="244" spans="1:10">
      <c r="A244" s="23" t="s">
        <v>1942</v>
      </c>
      <c r="B244" s="23" t="s">
        <v>1183</v>
      </c>
      <c r="C244" s="23" t="str">
        <f t="shared" si="6"/>
        <v>Lemoore</v>
      </c>
      <c r="D244" s="32">
        <v>677</v>
      </c>
      <c r="E244" s="32">
        <v>507</v>
      </c>
      <c r="F244" s="32">
        <v>534</v>
      </c>
      <c r="G244" s="35">
        <v>1267</v>
      </c>
      <c r="H244" s="25">
        <f t="shared" si="7"/>
        <v>2985</v>
      </c>
      <c r="I244" s="22" t="s">
        <v>1706</v>
      </c>
    </row>
    <row r="245" spans="1:10">
      <c r="A245" s="23" t="s">
        <v>1941</v>
      </c>
      <c r="B245" s="23" t="s">
        <v>890</v>
      </c>
      <c r="C245" s="23" t="str">
        <f t="shared" si="6"/>
        <v>Lincoln</v>
      </c>
      <c r="D245" s="26">
        <v>1496</v>
      </c>
      <c r="E245" s="26">
        <v>902</v>
      </c>
      <c r="F245" s="26">
        <v>807</v>
      </c>
      <c r="G245" s="26">
        <v>1915</v>
      </c>
      <c r="H245" s="25">
        <f t="shared" si="7"/>
        <v>5120</v>
      </c>
      <c r="I245" s="22" t="s">
        <v>1703</v>
      </c>
      <c r="J245" s="22" t="s">
        <v>767</v>
      </c>
    </row>
    <row r="246" spans="1:10">
      <c r="A246" s="23" t="s">
        <v>786</v>
      </c>
      <c r="B246" s="23" t="s">
        <v>1184</v>
      </c>
      <c r="C246" s="23" t="str">
        <f t="shared" si="6"/>
        <v>Lindsay</v>
      </c>
      <c r="D246" s="27">
        <v>80</v>
      </c>
      <c r="E246" s="27">
        <v>80</v>
      </c>
      <c r="F246" s="27">
        <v>82</v>
      </c>
      <c r="G246" s="27">
        <v>348</v>
      </c>
      <c r="H246" s="25">
        <f t="shared" si="7"/>
        <v>590</v>
      </c>
      <c r="I246" s="22" t="s">
        <v>1757</v>
      </c>
    </row>
    <row r="247" spans="1:10">
      <c r="A247" s="23" t="s">
        <v>1955</v>
      </c>
      <c r="B247" s="23" t="s">
        <v>892</v>
      </c>
      <c r="C247" s="23" t="str">
        <f t="shared" si="6"/>
        <v>Live Oak</v>
      </c>
      <c r="D247" s="26">
        <v>73</v>
      </c>
      <c r="E247" s="26">
        <v>44</v>
      </c>
      <c r="F247" s="26">
        <v>87</v>
      </c>
      <c r="G247" s="26">
        <v>208</v>
      </c>
      <c r="H247" s="25">
        <f t="shared" si="7"/>
        <v>412</v>
      </c>
      <c r="I247" s="22" t="s">
        <v>1805</v>
      </c>
      <c r="J247" s="22" t="s">
        <v>767</v>
      </c>
    </row>
    <row r="248" spans="1:10">
      <c r="A248" s="23" t="s">
        <v>875</v>
      </c>
      <c r="B248" s="23" t="s">
        <v>1180</v>
      </c>
      <c r="C248" s="23" t="str">
        <f t="shared" si="6"/>
        <v>Livermore</v>
      </c>
      <c r="D248" s="26">
        <v>1317</v>
      </c>
      <c r="E248" s="26">
        <v>758</v>
      </c>
      <c r="F248" s="26">
        <v>696</v>
      </c>
      <c r="G248" s="26">
        <v>1799</v>
      </c>
      <c r="H248" s="25">
        <f t="shared" si="7"/>
        <v>4570</v>
      </c>
      <c r="I248" s="22" t="s">
        <v>1683</v>
      </c>
      <c r="J248" s="22" t="s">
        <v>767</v>
      </c>
    </row>
    <row r="249" spans="1:10">
      <c r="A249" s="23" t="s">
        <v>1240</v>
      </c>
      <c r="B249" s="23" t="s">
        <v>1181</v>
      </c>
      <c r="C249" s="23" t="str">
        <f t="shared" si="6"/>
        <v>Livingston</v>
      </c>
      <c r="D249" s="31">
        <v>249</v>
      </c>
      <c r="E249" s="31">
        <v>178</v>
      </c>
      <c r="F249" s="31">
        <v>163</v>
      </c>
      <c r="G249" s="31">
        <v>435</v>
      </c>
      <c r="H249" s="25">
        <f t="shared" si="7"/>
        <v>1025</v>
      </c>
      <c r="I249" s="22" t="s">
        <v>1701</v>
      </c>
    </row>
    <row r="250" spans="1:10">
      <c r="A250" s="23" t="s">
        <v>932</v>
      </c>
      <c r="B250" s="23" t="s">
        <v>1182</v>
      </c>
      <c r="C250" s="23" t="str">
        <f t="shared" si="6"/>
        <v>Lodi</v>
      </c>
      <c r="D250" s="31">
        <v>497</v>
      </c>
      <c r="E250" s="31">
        <v>331</v>
      </c>
      <c r="F250" s="31">
        <v>333</v>
      </c>
      <c r="G250" s="31">
        <v>770</v>
      </c>
      <c r="H250" s="25">
        <f t="shared" si="7"/>
        <v>1931</v>
      </c>
      <c r="I250" s="22" t="s">
        <v>1765</v>
      </c>
    </row>
    <row r="251" spans="1:10">
      <c r="A251" s="23" t="s">
        <v>962</v>
      </c>
      <c r="B251" s="23" t="s">
        <v>899</v>
      </c>
      <c r="C251" s="23" t="str">
        <f t="shared" si="6"/>
        <v>Loma Linda</v>
      </c>
      <c r="D251" s="26">
        <v>523</v>
      </c>
      <c r="E251" s="26">
        <v>311</v>
      </c>
      <c r="F251" s="26">
        <v>352</v>
      </c>
      <c r="G251" s="26">
        <v>865</v>
      </c>
      <c r="H251" s="25">
        <f t="shared" si="7"/>
        <v>2051</v>
      </c>
      <c r="I251" s="22" t="s">
        <v>1680</v>
      </c>
      <c r="J251" s="22" t="s">
        <v>767</v>
      </c>
    </row>
    <row r="252" spans="1:10">
      <c r="A252" s="23" t="s">
        <v>772</v>
      </c>
      <c r="B252" s="23" t="s">
        <v>1242</v>
      </c>
      <c r="C252" s="23" t="str">
        <f t="shared" si="6"/>
        <v>Lomita</v>
      </c>
      <c r="D252" s="26">
        <v>239</v>
      </c>
      <c r="E252" s="26">
        <v>124</v>
      </c>
      <c r="F252" s="26">
        <v>128</v>
      </c>
      <c r="G252" s="26">
        <v>338</v>
      </c>
      <c r="H252" s="25">
        <f t="shared" si="7"/>
        <v>829</v>
      </c>
      <c r="I252" s="22" t="s">
        <v>1682</v>
      </c>
      <c r="J252" s="22" t="s">
        <v>767</v>
      </c>
    </row>
    <row r="253" spans="1:10">
      <c r="A253" s="23" t="s">
        <v>1024</v>
      </c>
      <c r="B253" s="23" t="s">
        <v>1243</v>
      </c>
      <c r="C253" s="23" t="str">
        <f t="shared" si="6"/>
        <v>Lompoc</v>
      </c>
      <c r="D253" s="26">
        <v>166</v>
      </c>
      <c r="E253" s="26">
        <v>262</v>
      </c>
      <c r="F253" s="26">
        <v>311</v>
      </c>
      <c r="G253" s="26">
        <v>1509</v>
      </c>
      <c r="H253" s="25">
        <f t="shared" si="7"/>
        <v>2248</v>
      </c>
      <c r="I253" s="22" t="s">
        <v>1722</v>
      </c>
      <c r="J253" s="22" t="s">
        <v>767</v>
      </c>
    </row>
    <row r="254" spans="1:10">
      <c r="A254" s="23" t="s">
        <v>772</v>
      </c>
      <c r="B254" s="23" t="s">
        <v>906</v>
      </c>
      <c r="C254" s="23" t="str">
        <f t="shared" si="6"/>
        <v>Long Beach</v>
      </c>
      <c r="D254" s="26">
        <v>7141</v>
      </c>
      <c r="E254" s="26">
        <v>4047</v>
      </c>
      <c r="F254" s="26">
        <v>4158</v>
      </c>
      <c r="G254" s="26">
        <v>11156</v>
      </c>
      <c r="H254" s="25">
        <f t="shared" si="7"/>
        <v>26502</v>
      </c>
      <c r="I254" s="22" t="s">
        <v>1682</v>
      </c>
      <c r="J254" s="22" t="s">
        <v>767</v>
      </c>
    </row>
    <row r="255" spans="1:10">
      <c r="A255" s="23" t="s">
        <v>1941</v>
      </c>
      <c r="B255" s="23" t="s">
        <v>1195</v>
      </c>
      <c r="C255" s="23" t="str">
        <f t="shared" si="6"/>
        <v>Loomis</v>
      </c>
      <c r="D255" s="26">
        <v>117</v>
      </c>
      <c r="E255" s="26">
        <v>71</v>
      </c>
      <c r="F255" s="26">
        <v>49</v>
      </c>
      <c r="G255" s="26">
        <v>115</v>
      </c>
      <c r="H255" s="25">
        <f t="shared" si="7"/>
        <v>352</v>
      </c>
      <c r="I255" s="22" t="s">
        <v>1703</v>
      </c>
      <c r="J255" s="22" t="s">
        <v>767</v>
      </c>
    </row>
    <row r="256" spans="1:10">
      <c r="A256" s="23" t="s">
        <v>802</v>
      </c>
      <c r="B256" s="23" t="s">
        <v>909</v>
      </c>
      <c r="C256" s="23" t="str">
        <f t="shared" si="6"/>
        <v>Los Alamitos</v>
      </c>
      <c r="D256" s="26">
        <v>194</v>
      </c>
      <c r="E256" s="26">
        <v>119</v>
      </c>
      <c r="F256" s="26">
        <v>145</v>
      </c>
      <c r="G256" s="26">
        <v>311</v>
      </c>
      <c r="H256" s="25">
        <f t="shared" si="7"/>
        <v>769</v>
      </c>
      <c r="I256" s="22" t="s">
        <v>1685</v>
      </c>
      <c r="J256" s="22" t="s">
        <v>767</v>
      </c>
    </row>
    <row r="257" spans="1:10">
      <c r="A257" s="23" t="s">
        <v>1028</v>
      </c>
      <c r="B257" s="23" t="s">
        <v>1241</v>
      </c>
      <c r="C257" s="23" t="str">
        <f t="shared" si="6"/>
        <v>Los Altos</v>
      </c>
      <c r="D257" s="26">
        <v>501</v>
      </c>
      <c r="E257" s="26">
        <v>288</v>
      </c>
      <c r="F257" s="26">
        <v>326</v>
      </c>
      <c r="G257" s="26">
        <v>843</v>
      </c>
      <c r="H257" s="25">
        <f t="shared" si="7"/>
        <v>1958</v>
      </c>
      <c r="I257" s="22" t="s">
        <v>1727</v>
      </c>
      <c r="J257" s="22" t="s">
        <v>767</v>
      </c>
    </row>
    <row r="258" spans="1:10">
      <c r="A258" s="23" t="s">
        <v>1028</v>
      </c>
      <c r="B258" s="23" t="s">
        <v>1244</v>
      </c>
      <c r="C258" s="23" t="str">
        <f t="shared" ref="C258:C321" si="8">B258</f>
        <v>Los Altos Hills</v>
      </c>
      <c r="D258" s="26">
        <v>125</v>
      </c>
      <c r="E258" s="26">
        <v>72</v>
      </c>
      <c r="F258" s="26">
        <v>82</v>
      </c>
      <c r="G258" s="26">
        <v>210</v>
      </c>
      <c r="H258" s="25">
        <f t="shared" si="7"/>
        <v>489</v>
      </c>
      <c r="I258" s="22" t="s">
        <v>1727</v>
      </c>
      <c r="J258" s="22" t="s">
        <v>767</v>
      </c>
    </row>
    <row r="259" spans="1:10">
      <c r="A259" s="23" t="s">
        <v>772</v>
      </c>
      <c r="B259" s="23" t="s">
        <v>772</v>
      </c>
      <c r="C259" s="23" t="str">
        <f t="shared" si="8"/>
        <v>Los Angeles</v>
      </c>
      <c r="D259" s="26">
        <v>115978</v>
      </c>
      <c r="E259" s="26">
        <v>68743</v>
      </c>
      <c r="F259" s="26">
        <v>75091</v>
      </c>
      <c r="G259" s="26">
        <v>196831</v>
      </c>
      <c r="H259" s="25">
        <f t="shared" ref="H259:H322" si="9">SUM(D259:G259)</f>
        <v>456643</v>
      </c>
      <c r="I259" s="22" t="s">
        <v>1682</v>
      </c>
      <c r="J259" s="22" t="s">
        <v>767</v>
      </c>
    </row>
    <row r="260" spans="1:10">
      <c r="A260" s="23" t="s">
        <v>904</v>
      </c>
      <c r="B260" s="23" t="str">
        <f>A260</f>
        <v>Los Angeles County - Unincorporated</v>
      </c>
      <c r="C260" s="23" t="str">
        <f t="shared" si="8"/>
        <v>Los Angeles County - Unincorporated</v>
      </c>
      <c r="D260" s="26">
        <v>25648</v>
      </c>
      <c r="E260" s="26">
        <v>13691</v>
      </c>
      <c r="F260" s="26">
        <v>14180</v>
      </c>
      <c r="G260" s="26">
        <v>36533</v>
      </c>
      <c r="H260" s="25">
        <f t="shared" si="9"/>
        <v>90052</v>
      </c>
      <c r="I260" s="22" t="s">
        <v>1682</v>
      </c>
      <c r="J260" s="22" t="s">
        <v>767</v>
      </c>
    </row>
    <row r="261" spans="1:10">
      <c r="A261" s="23" t="s">
        <v>1240</v>
      </c>
      <c r="B261" s="23" t="s">
        <v>1248</v>
      </c>
      <c r="C261" s="23" t="str">
        <f t="shared" si="8"/>
        <v>Los Banos</v>
      </c>
      <c r="D261" s="31">
        <v>604</v>
      </c>
      <c r="E261" s="31">
        <v>431</v>
      </c>
      <c r="F261" s="31">
        <v>396</v>
      </c>
      <c r="G261" s="31">
        <v>1049</v>
      </c>
      <c r="H261" s="25">
        <f t="shared" si="9"/>
        <v>2480</v>
      </c>
      <c r="I261" s="22" t="s">
        <v>1701</v>
      </c>
    </row>
    <row r="262" spans="1:10">
      <c r="A262" s="23" t="s">
        <v>1028</v>
      </c>
      <c r="B262" s="23" t="s">
        <v>1247</v>
      </c>
      <c r="C262" s="23" t="str">
        <f t="shared" si="8"/>
        <v>Los Gatos</v>
      </c>
      <c r="D262" s="26">
        <v>537</v>
      </c>
      <c r="E262" s="26">
        <v>310</v>
      </c>
      <c r="F262" s="26">
        <v>320</v>
      </c>
      <c r="G262" s="26">
        <v>826</v>
      </c>
      <c r="H262" s="25">
        <f t="shared" si="9"/>
        <v>1993</v>
      </c>
      <c r="I262" s="22" t="s">
        <v>1727</v>
      </c>
      <c r="J262" s="22" t="s">
        <v>767</v>
      </c>
    </row>
    <row r="263" spans="1:10">
      <c r="A263" s="23" t="s">
        <v>1956</v>
      </c>
      <c r="B263" s="23" t="s">
        <v>1923</v>
      </c>
      <c r="C263" s="23" t="str">
        <f t="shared" si="8"/>
        <v>Loyalton</v>
      </c>
      <c r="D263" s="26">
        <v>1</v>
      </c>
      <c r="E263" s="26">
        <v>1</v>
      </c>
      <c r="F263" s="26">
        <v>0</v>
      </c>
      <c r="G263" s="26">
        <v>0</v>
      </c>
      <c r="H263" s="25">
        <f t="shared" si="9"/>
        <v>2</v>
      </c>
      <c r="I263" s="22" t="s">
        <v>1814</v>
      </c>
      <c r="J263" s="22" t="s">
        <v>767</v>
      </c>
    </row>
    <row r="264" spans="1:10">
      <c r="A264" s="23" t="s">
        <v>772</v>
      </c>
      <c r="B264" s="23" t="s">
        <v>874</v>
      </c>
      <c r="C264" s="23" t="str">
        <f t="shared" si="8"/>
        <v>Lynwood</v>
      </c>
      <c r="D264" s="26">
        <v>377</v>
      </c>
      <c r="E264" s="26">
        <v>139</v>
      </c>
      <c r="F264" s="26">
        <v>235</v>
      </c>
      <c r="G264" s="26">
        <v>807</v>
      </c>
      <c r="H264" s="25">
        <f t="shared" si="9"/>
        <v>1558</v>
      </c>
      <c r="I264" s="22" t="s">
        <v>1682</v>
      </c>
      <c r="J264" s="22" t="s">
        <v>767</v>
      </c>
    </row>
    <row r="265" spans="1:10">
      <c r="A265" s="23" t="s">
        <v>1245</v>
      </c>
      <c r="B265" s="23" t="s">
        <v>1245</v>
      </c>
      <c r="C265" s="23" t="str">
        <f t="shared" si="8"/>
        <v>Madera</v>
      </c>
      <c r="D265" s="33">
        <v>1352</v>
      </c>
      <c r="E265" s="33">
        <v>1056</v>
      </c>
      <c r="F265" s="33">
        <v>1091</v>
      </c>
      <c r="G265" s="33">
        <v>2600</v>
      </c>
      <c r="H265" s="25">
        <f t="shared" si="9"/>
        <v>6099</v>
      </c>
      <c r="I265" s="22" t="s">
        <v>1737</v>
      </c>
    </row>
    <row r="266" spans="1:10">
      <c r="A266" s="23" t="s">
        <v>1246</v>
      </c>
      <c r="B266" s="23" t="str">
        <f>A266</f>
        <v>Madera County - Unincorporated</v>
      </c>
      <c r="C266" s="23" t="str">
        <f t="shared" si="8"/>
        <v>Madera County - Unincorporated</v>
      </c>
      <c r="D266" s="33">
        <v>1285</v>
      </c>
      <c r="E266" s="34">
        <v>984</v>
      </c>
      <c r="F266" s="33">
        <v>1015</v>
      </c>
      <c r="G266" s="33">
        <v>2398</v>
      </c>
      <c r="H266" s="25">
        <f t="shared" si="9"/>
        <v>5682</v>
      </c>
      <c r="I266" s="22" t="s">
        <v>1737</v>
      </c>
    </row>
    <row r="267" spans="1:10">
      <c r="A267" s="23" t="s">
        <v>772</v>
      </c>
      <c r="B267" s="23" t="s">
        <v>876</v>
      </c>
      <c r="C267" s="23" t="str">
        <f t="shared" si="8"/>
        <v>Malibu</v>
      </c>
      <c r="D267" s="26">
        <v>28</v>
      </c>
      <c r="E267" s="26">
        <v>19</v>
      </c>
      <c r="F267" s="26">
        <v>17</v>
      </c>
      <c r="G267" s="26">
        <v>15</v>
      </c>
      <c r="H267" s="25">
        <f t="shared" si="9"/>
        <v>79</v>
      </c>
      <c r="I267" s="22" t="s">
        <v>1682</v>
      </c>
      <c r="J267" s="22" t="s">
        <v>767</v>
      </c>
    </row>
    <row r="268" spans="1:10">
      <c r="A268" s="23" t="s">
        <v>1957</v>
      </c>
      <c r="B268" s="23" t="s">
        <v>868</v>
      </c>
      <c r="C268" s="23" t="str">
        <f t="shared" si="8"/>
        <v>Mammoth Lakes</v>
      </c>
      <c r="D268" s="26">
        <v>26</v>
      </c>
      <c r="E268" s="26">
        <v>30</v>
      </c>
      <c r="F268" s="26">
        <v>34</v>
      </c>
      <c r="G268" s="26">
        <v>65</v>
      </c>
      <c r="H268" s="25">
        <f t="shared" si="9"/>
        <v>155</v>
      </c>
      <c r="I268" s="22" t="s">
        <v>1816</v>
      </c>
      <c r="J268" s="22" t="s">
        <v>767</v>
      </c>
    </row>
    <row r="269" spans="1:10">
      <c r="A269" s="23" t="s">
        <v>772</v>
      </c>
      <c r="B269" s="23" t="s">
        <v>871</v>
      </c>
      <c r="C269" s="23" t="str">
        <f t="shared" si="8"/>
        <v>Manhattan Beach</v>
      </c>
      <c r="D269" s="26">
        <v>322</v>
      </c>
      <c r="E269" s="26">
        <v>165</v>
      </c>
      <c r="F269" s="26">
        <v>155</v>
      </c>
      <c r="G269" s="26">
        <v>132</v>
      </c>
      <c r="H269" s="25">
        <f t="shared" si="9"/>
        <v>774</v>
      </c>
      <c r="I269" s="22" t="s">
        <v>1682</v>
      </c>
      <c r="J269" s="22" t="s">
        <v>767</v>
      </c>
    </row>
    <row r="270" spans="1:10">
      <c r="A270" s="23" t="s">
        <v>932</v>
      </c>
      <c r="B270" s="23" t="s">
        <v>1232</v>
      </c>
      <c r="C270" s="23" t="str">
        <f t="shared" si="8"/>
        <v>Manteca</v>
      </c>
      <c r="D270" s="31">
        <v>925</v>
      </c>
      <c r="E270" s="31">
        <v>693</v>
      </c>
      <c r="F270" s="31">
        <v>825</v>
      </c>
      <c r="G270" s="31">
        <v>1958</v>
      </c>
      <c r="H270" s="25">
        <f t="shared" si="9"/>
        <v>4401</v>
      </c>
      <c r="I270" s="22" t="s">
        <v>1765</v>
      </c>
    </row>
    <row r="271" spans="1:10">
      <c r="A271" s="23" t="s">
        <v>1940</v>
      </c>
      <c r="B271" s="23" t="s">
        <v>1924</v>
      </c>
      <c r="C271" s="23" t="str">
        <f t="shared" si="8"/>
        <v>Maricopa</v>
      </c>
      <c r="D271" s="32">
        <v>11</v>
      </c>
      <c r="E271" s="32">
        <v>5</v>
      </c>
      <c r="F271" s="32">
        <v>6</v>
      </c>
      <c r="G271" s="32">
        <v>14</v>
      </c>
      <c r="H271" s="25">
        <f t="shared" si="9"/>
        <v>36</v>
      </c>
      <c r="I271" s="22" t="s">
        <v>1698</v>
      </c>
    </row>
    <row r="272" spans="1:10">
      <c r="A272" s="23" t="s">
        <v>1233</v>
      </c>
      <c r="B272" s="23" t="str">
        <f>A272</f>
        <v>Marin County - Unincorporated</v>
      </c>
      <c r="C272" s="23" t="str">
        <f t="shared" si="8"/>
        <v>Marin County - Unincorporated</v>
      </c>
      <c r="D272" s="26">
        <v>1100</v>
      </c>
      <c r="E272" s="26">
        <v>634</v>
      </c>
      <c r="F272" s="26">
        <v>512</v>
      </c>
      <c r="G272" s="26">
        <v>1323</v>
      </c>
      <c r="H272" s="25">
        <f t="shared" si="9"/>
        <v>3569</v>
      </c>
      <c r="I272" s="22" t="s">
        <v>1713</v>
      </c>
      <c r="J272" s="22" t="s">
        <v>767</v>
      </c>
    </row>
    <row r="273" spans="1:10">
      <c r="A273" s="23" t="s">
        <v>1258</v>
      </c>
      <c r="B273" s="23" t="s">
        <v>1231</v>
      </c>
      <c r="C273" s="23" t="str">
        <f t="shared" si="8"/>
        <v>Marina</v>
      </c>
      <c r="D273" s="29">
        <v>315</v>
      </c>
      <c r="E273" s="29">
        <v>206</v>
      </c>
      <c r="F273" s="29">
        <v>239</v>
      </c>
      <c r="G273" s="29">
        <v>548</v>
      </c>
      <c r="H273" s="25">
        <f t="shared" si="9"/>
        <v>1308</v>
      </c>
      <c r="I273" s="22" t="s">
        <v>1732</v>
      </c>
    </row>
    <row r="274" spans="1:10">
      <c r="A274" s="23" t="s">
        <v>878</v>
      </c>
      <c r="B274" s="23" t="str">
        <f>A274</f>
        <v>Mariposa County - Unincorporated</v>
      </c>
      <c r="C274" s="23" t="str">
        <f t="shared" si="8"/>
        <v>Mariposa County - Unincorporated</v>
      </c>
      <c r="D274" s="26">
        <v>51</v>
      </c>
      <c r="E274" s="26">
        <v>26</v>
      </c>
      <c r="F274" s="26">
        <v>37</v>
      </c>
      <c r="G274" s="26">
        <v>81</v>
      </c>
      <c r="H274" s="25">
        <f t="shared" si="9"/>
        <v>195</v>
      </c>
      <c r="I274" s="22" t="s">
        <v>1821</v>
      </c>
      <c r="J274" s="22" t="s">
        <v>767</v>
      </c>
    </row>
    <row r="275" spans="1:10">
      <c r="A275" s="23" t="s">
        <v>1938</v>
      </c>
      <c r="B275" s="23" t="s">
        <v>1230</v>
      </c>
      <c r="C275" s="23" t="str">
        <f t="shared" si="8"/>
        <v>Martinez</v>
      </c>
      <c r="D275" s="26">
        <v>350</v>
      </c>
      <c r="E275" s="26">
        <v>201</v>
      </c>
      <c r="F275" s="26">
        <v>221</v>
      </c>
      <c r="G275" s="26">
        <v>573</v>
      </c>
      <c r="H275" s="25">
        <f t="shared" si="9"/>
        <v>1345</v>
      </c>
      <c r="I275" s="22" t="s">
        <v>1694</v>
      </c>
      <c r="J275" s="22" t="s">
        <v>767</v>
      </c>
    </row>
    <row r="276" spans="1:10">
      <c r="A276" s="23" t="s">
        <v>1958</v>
      </c>
      <c r="B276" s="23" t="s">
        <v>1194</v>
      </c>
      <c r="C276" s="23" t="str">
        <f t="shared" si="8"/>
        <v>Marysville</v>
      </c>
      <c r="D276" s="26">
        <v>38</v>
      </c>
      <c r="E276" s="26">
        <v>23</v>
      </c>
      <c r="F276" s="26">
        <v>31</v>
      </c>
      <c r="G276" s="26">
        <v>75</v>
      </c>
      <c r="H276" s="25">
        <f t="shared" si="9"/>
        <v>167</v>
      </c>
      <c r="I276" s="22" t="s">
        <v>1823</v>
      </c>
      <c r="J276" s="22" t="s">
        <v>767</v>
      </c>
    </row>
    <row r="277" spans="1:10">
      <c r="A277" s="23" t="s">
        <v>772</v>
      </c>
      <c r="B277" s="23" t="s">
        <v>886</v>
      </c>
      <c r="C277" s="23" t="str">
        <f t="shared" si="8"/>
        <v>Maywood</v>
      </c>
      <c r="D277" s="26">
        <v>55</v>
      </c>
      <c r="E277" s="26">
        <v>47</v>
      </c>
      <c r="F277" s="26">
        <v>55</v>
      </c>
      <c r="G277" s="26">
        <v>208</v>
      </c>
      <c r="H277" s="25">
        <f t="shared" si="9"/>
        <v>365</v>
      </c>
      <c r="I277" s="22" t="s">
        <v>1682</v>
      </c>
      <c r="J277" s="22" t="s">
        <v>767</v>
      </c>
    </row>
    <row r="278" spans="1:10">
      <c r="A278" s="23" t="s">
        <v>1940</v>
      </c>
      <c r="B278" s="23" t="s">
        <v>1959</v>
      </c>
      <c r="C278" s="23" t="str">
        <f t="shared" si="8"/>
        <v>McFarland</v>
      </c>
      <c r="D278" s="32">
        <v>93</v>
      </c>
      <c r="E278" s="32">
        <v>73</v>
      </c>
      <c r="F278" s="32">
        <v>66</v>
      </c>
      <c r="G278" s="32">
        <v>79</v>
      </c>
      <c r="H278" s="25">
        <f t="shared" si="9"/>
        <v>311</v>
      </c>
      <c r="I278" s="22" t="s">
        <v>1698</v>
      </c>
    </row>
    <row r="279" spans="1:10">
      <c r="A279" s="23" t="s">
        <v>841</v>
      </c>
      <c r="B279" s="23" t="str">
        <f>A279</f>
        <v>Mendocino County - Unincorporated</v>
      </c>
      <c r="C279" s="23" t="str">
        <f t="shared" si="8"/>
        <v>Mendocino County - Unincorporated</v>
      </c>
      <c r="D279" s="26">
        <v>291</v>
      </c>
      <c r="E279" s="26">
        <v>179</v>
      </c>
      <c r="F279" s="26">
        <v>177</v>
      </c>
      <c r="G279" s="26">
        <v>702</v>
      </c>
      <c r="H279" s="25">
        <f t="shared" si="9"/>
        <v>1349</v>
      </c>
      <c r="I279" s="22" t="s">
        <v>1770</v>
      </c>
      <c r="J279" s="22" t="s">
        <v>767</v>
      </c>
    </row>
    <row r="280" spans="1:10">
      <c r="A280" s="23" t="s">
        <v>1116</v>
      </c>
      <c r="B280" s="23" t="s">
        <v>1234</v>
      </c>
      <c r="C280" s="23" t="str">
        <f t="shared" si="8"/>
        <v>Mendota</v>
      </c>
      <c r="D280" s="32">
        <v>80</v>
      </c>
      <c r="E280" s="32">
        <v>56</v>
      </c>
      <c r="F280" s="32">
        <v>77</v>
      </c>
      <c r="G280" s="32">
        <v>341</v>
      </c>
      <c r="H280" s="25">
        <f t="shared" si="9"/>
        <v>554</v>
      </c>
      <c r="I280" s="22" t="s">
        <v>1743</v>
      </c>
    </row>
    <row r="281" spans="1:10">
      <c r="A281" s="23" t="s">
        <v>1209</v>
      </c>
      <c r="B281" s="23" t="s">
        <v>880</v>
      </c>
      <c r="C281" s="23" t="str">
        <f t="shared" si="8"/>
        <v>Menifee</v>
      </c>
      <c r="D281" s="26">
        <v>1761</v>
      </c>
      <c r="E281" s="26">
        <v>1051</v>
      </c>
      <c r="F281" s="26">
        <v>1106</v>
      </c>
      <c r="G281" s="26">
        <v>2691</v>
      </c>
      <c r="H281" s="25">
        <f t="shared" si="9"/>
        <v>6609</v>
      </c>
      <c r="I281" s="22" t="s">
        <v>1709</v>
      </c>
      <c r="J281" s="22" t="s">
        <v>767</v>
      </c>
    </row>
    <row r="282" spans="1:10">
      <c r="A282" s="23" t="s">
        <v>955</v>
      </c>
      <c r="B282" s="23" t="s">
        <v>1239</v>
      </c>
      <c r="C282" s="23" t="str">
        <f t="shared" si="8"/>
        <v>Menlo Park</v>
      </c>
      <c r="D282" s="26">
        <v>740</v>
      </c>
      <c r="E282" s="26">
        <v>426</v>
      </c>
      <c r="F282" s="26">
        <v>496</v>
      </c>
      <c r="G282" s="26">
        <v>1284</v>
      </c>
      <c r="H282" s="25">
        <f t="shared" si="9"/>
        <v>2946</v>
      </c>
      <c r="I282" s="22" t="s">
        <v>1699</v>
      </c>
      <c r="J282" s="22" t="s">
        <v>767</v>
      </c>
    </row>
    <row r="283" spans="1:10">
      <c r="A283" s="23" t="s">
        <v>1240</v>
      </c>
      <c r="B283" s="23" t="s">
        <v>1240</v>
      </c>
      <c r="C283" s="23" t="str">
        <f t="shared" si="8"/>
        <v>Merced</v>
      </c>
      <c r="D283" s="31">
        <v>1351</v>
      </c>
      <c r="E283" s="31">
        <v>966</v>
      </c>
      <c r="F283" s="31">
        <v>886</v>
      </c>
      <c r="G283" s="31">
        <v>2348</v>
      </c>
      <c r="H283" s="25">
        <f t="shared" si="9"/>
        <v>5551</v>
      </c>
      <c r="I283" s="22" t="s">
        <v>1701</v>
      </c>
    </row>
    <row r="284" spans="1:10">
      <c r="A284" s="23" t="s">
        <v>1238</v>
      </c>
      <c r="B284" s="23" t="str">
        <f>A284</f>
        <v>Merced County - Unincorporated</v>
      </c>
      <c r="C284" s="23" t="str">
        <f t="shared" si="8"/>
        <v>Merced County - Unincorporated</v>
      </c>
      <c r="D284" s="31">
        <v>1085</v>
      </c>
      <c r="E284" s="31">
        <v>775</v>
      </c>
      <c r="F284" s="31">
        <v>711</v>
      </c>
      <c r="G284" s="31">
        <v>1885</v>
      </c>
      <c r="H284" s="25">
        <f t="shared" si="9"/>
        <v>4456</v>
      </c>
      <c r="I284" s="22" t="s">
        <v>1701</v>
      </c>
    </row>
    <row r="285" spans="1:10">
      <c r="A285" s="23" t="s">
        <v>1943</v>
      </c>
      <c r="B285" s="23" t="s">
        <v>1235</v>
      </c>
      <c r="C285" s="23" t="str">
        <f t="shared" si="8"/>
        <v>Mill Valley</v>
      </c>
      <c r="D285" s="26">
        <v>262</v>
      </c>
      <c r="E285" s="26">
        <v>151</v>
      </c>
      <c r="F285" s="26">
        <v>126</v>
      </c>
      <c r="G285" s="26">
        <v>326</v>
      </c>
      <c r="H285" s="25">
        <f t="shared" si="9"/>
        <v>865</v>
      </c>
      <c r="I285" s="22" t="s">
        <v>1713</v>
      </c>
      <c r="J285" s="22" t="s">
        <v>767</v>
      </c>
    </row>
    <row r="286" spans="1:10">
      <c r="A286" s="23" t="s">
        <v>955</v>
      </c>
      <c r="B286" s="23" t="s">
        <v>1236</v>
      </c>
      <c r="C286" s="23" t="str">
        <f t="shared" si="8"/>
        <v>Millbrae</v>
      </c>
      <c r="D286" s="26">
        <v>575</v>
      </c>
      <c r="E286" s="26">
        <v>331</v>
      </c>
      <c r="F286" s="26">
        <v>361</v>
      </c>
      <c r="G286" s="26">
        <v>932</v>
      </c>
      <c r="H286" s="25">
        <f t="shared" si="9"/>
        <v>2199</v>
      </c>
      <c r="I286" s="22" t="s">
        <v>1699</v>
      </c>
      <c r="J286" s="22" t="s">
        <v>767</v>
      </c>
    </row>
    <row r="287" spans="1:10">
      <c r="A287" s="23" t="s">
        <v>1028</v>
      </c>
      <c r="B287" s="23" t="s">
        <v>1237</v>
      </c>
      <c r="C287" s="23" t="str">
        <f t="shared" si="8"/>
        <v>Milpitas</v>
      </c>
      <c r="D287" s="26">
        <v>1685</v>
      </c>
      <c r="E287" s="26">
        <v>970</v>
      </c>
      <c r="F287" s="26">
        <v>1131</v>
      </c>
      <c r="G287" s="26">
        <v>2927</v>
      </c>
      <c r="H287" s="25">
        <f t="shared" si="9"/>
        <v>6713</v>
      </c>
      <c r="I287" s="22" t="s">
        <v>1727</v>
      </c>
      <c r="J287" s="22" t="s">
        <v>767</v>
      </c>
    </row>
    <row r="288" spans="1:10">
      <c r="A288" s="23" t="s">
        <v>802</v>
      </c>
      <c r="B288" s="23" t="s">
        <v>883</v>
      </c>
      <c r="C288" s="23" t="str">
        <f t="shared" si="8"/>
        <v>Mission Viejo</v>
      </c>
      <c r="D288" s="26">
        <v>674</v>
      </c>
      <c r="E288" s="26">
        <v>401</v>
      </c>
      <c r="F288" s="26">
        <v>397</v>
      </c>
      <c r="G288" s="26">
        <v>745</v>
      </c>
      <c r="H288" s="25">
        <f t="shared" si="9"/>
        <v>2217</v>
      </c>
      <c r="I288" s="22" t="s">
        <v>1685</v>
      </c>
      <c r="J288" s="22" t="s">
        <v>767</v>
      </c>
    </row>
    <row r="289" spans="1:10">
      <c r="A289" s="23" t="s">
        <v>1947</v>
      </c>
      <c r="B289" s="23" t="s">
        <v>1259</v>
      </c>
      <c r="C289" s="23" t="str">
        <f t="shared" si="8"/>
        <v>Modesto</v>
      </c>
      <c r="D289" s="27">
        <v>1546</v>
      </c>
      <c r="E289" s="27">
        <v>991</v>
      </c>
      <c r="F289" s="27">
        <v>1100</v>
      </c>
      <c r="G289" s="27">
        <v>2724</v>
      </c>
      <c r="H289" s="25">
        <f t="shared" si="9"/>
        <v>6361</v>
      </c>
      <c r="I289" s="22" t="s">
        <v>1734</v>
      </c>
    </row>
    <row r="290" spans="1:10">
      <c r="A290" s="23" t="s">
        <v>936</v>
      </c>
      <c r="B290" s="23" t="str">
        <f>A290</f>
        <v>Modoc County - Unincorporated</v>
      </c>
      <c r="C290" s="23" t="str">
        <f t="shared" si="8"/>
        <v>Modoc County - Unincorporated</v>
      </c>
      <c r="D290" s="26">
        <v>3</v>
      </c>
      <c r="E290" s="26">
        <v>2</v>
      </c>
      <c r="F290" s="26">
        <v>3</v>
      </c>
      <c r="G290" s="26">
        <v>5</v>
      </c>
      <c r="H290" s="25">
        <f t="shared" si="9"/>
        <v>13</v>
      </c>
      <c r="I290" s="22" t="s">
        <v>1688</v>
      </c>
      <c r="J290" s="22" t="s">
        <v>767</v>
      </c>
    </row>
    <row r="291" spans="1:10">
      <c r="A291" s="23" t="s">
        <v>938</v>
      </c>
      <c r="B291" s="23" t="str">
        <f>A291</f>
        <v>Mono County - Unincorporated</v>
      </c>
      <c r="C291" s="23" t="str">
        <f t="shared" si="8"/>
        <v>Mono County - Unincorporated</v>
      </c>
      <c r="D291" s="26">
        <v>13</v>
      </c>
      <c r="E291" s="26">
        <v>16</v>
      </c>
      <c r="F291" s="26">
        <v>21</v>
      </c>
      <c r="G291" s="26">
        <v>35</v>
      </c>
      <c r="H291" s="25">
        <f t="shared" si="9"/>
        <v>85</v>
      </c>
      <c r="I291" s="22" t="s">
        <v>1816</v>
      </c>
      <c r="J291" s="22" t="s">
        <v>767</v>
      </c>
    </row>
    <row r="292" spans="1:10">
      <c r="A292" s="23" t="s">
        <v>772</v>
      </c>
      <c r="B292" s="23" t="s">
        <v>931</v>
      </c>
      <c r="C292" s="23" t="str">
        <f t="shared" si="8"/>
        <v>Monrovia</v>
      </c>
      <c r="D292" s="26">
        <v>519</v>
      </c>
      <c r="E292" s="26">
        <v>262</v>
      </c>
      <c r="F292" s="26">
        <v>254</v>
      </c>
      <c r="G292" s="26">
        <v>635</v>
      </c>
      <c r="H292" s="25">
        <f t="shared" si="9"/>
        <v>1670</v>
      </c>
      <c r="I292" s="22" t="s">
        <v>1682</v>
      </c>
      <c r="J292" s="22" t="s">
        <v>767</v>
      </c>
    </row>
    <row r="293" spans="1:10">
      <c r="A293" s="23" t="s">
        <v>1951</v>
      </c>
      <c r="B293" s="23" t="s">
        <v>1260</v>
      </c>
      <c r="C293" s="23" t="str">
        <f t="shared" si="8"/>
        <v>Montague</v>
      </c>
      <c r="D293" s="26">
        <v>1</v>
      </c>
      <c r="E293" s="26">
        <v>1</v>
      </c>
      <c r="F293" s="26">
        <v>0</v>
      </c>
      <c r="G293" s="26">
        <v>0</v>
      </c>
      <c r="H293" s="25">
        <f t="shared" si="9"/>
        <v>2</v>
      </c>
      <c r="I293" s="22" t="s">
        <v>1759</v>
      </c>
      <c r="J293" s="22" t="s">
        <v>767</v>
      </c>
    </row>
    <row r="294" spans="1:10">
      <c r="A294" s="23" t="s">
        <v>962</v>
      </c>
      <c r="B294" s="23" t="s">
        <v>933</v>
      </c>
      <c r="C294" s="23" t="str">
        <f t="shared" si="8"/>
        <v>Montclair</v>
      </c>
      <c r="D294" s="26">
        <v>698</v>
      </c>
      <c r="E294" s="26">
        <v>383</v>
      </c>
      <c r="F294" s="26">
        <v>399</v>
      </c>
      <c r="G294" s="26">
        <v>1113</v>
      </c>
      <c r="H294" s="25">
        <f t="shared" si="9"/>
        <v>2593</v>
      </c>
      <c r="I294" s="22" t="s">
        <v>1680</v>
      </c>
      <c r="J294" s="22" t="s">
        <v>767</v>
      </c>
    </row>
    <row r="295" spans="1:10">
      <c r="A295" s="23" t="s">
        <v>1028</v>
      </c>
      <c r="B295" s="23" t="s">
        <v>1257</v>
      </c>
      <c r="C295" s="23" t="str">
        <f t="shared" si="8"/>
        <v>Monte Sereno</v>
      </c>
      <c r="D295" s="26">
        <v>53</v>
      </c>
      <c r="E295" s="26">
        <v>30</v>
      </c>
      <c r="F295" s="26">
        <v>31</v>
      </c>
      <c r="G295" s="26">
        <v>79</v>
      </c>
      <c r="H295" s="25">
        <f t="shared" si="9"/>
        <v>193</v>
      </c>
      <c r="I295" s="22" t="s">
        <v>1727</v>
      </c>
      <c r="J295" s="22" t="s">
        <v>767</v>
      </c>
    </row>
    <row r="296" spans="1:10">
      <c r="A296" s="23" t="s">
        <v>772</v>
      </c>
      <c r="B296" s="23" t="s">
        <v>940</v>
      </c>
      <c r="C296" s="23" t="str">
        <f t="shared" si="8"/>
        <v>Montebello</v>
      </c>
      <c r="D296" s="26">
        <v>1314</v>
      </c>
      <c r="E296" s="26">
        <v>707</v>
      </c>
      <c r="F296" s="26">
        <v>777</v>
      </c>
      <c r="G296" s="26">
        <v>2388</v>
      </c>
      <c r="H296" s="25">
        <f t="shared" si="9"/>
        <v>5186</v>
      </c>
      <c r="I296" s="22" t="s">
        <v>1682</v>
      </c>
      <c r="J296" s="22" t="s">
        <v>767</v>
      </c>
    </row>
    <row r="297" spans="1:10">
      <c r="A297" s="23" t="s">
        <v>1258</v>
      </c>
      <c r="B297" s="23" t="s">
        <v>1258</v>
      </c>
      <c r="C297" s="23" t="str">
        <f t="shared" si="8"/>
        <v>Monterey</v>
      </c>
      <c r="D297" s="29">
        <v>157</v>
      </c>
      <c r="E297" s="29">
        <v>102</v>
      </c>
      <c r="F297" s="29">
        <v>119</v>
      </c>
      <c r="G297" s="29">
        <v>272</v>
      </c>
      <c r="H297" s="25">
        <f t="shared" si="9"/>
        <v>650</v>
      </c>
      <c r="I297" s="22" t="s">
        <v>1732</v>
      </c>
    </row>
    <row r="298" spans="1:10">
      <c r="A298" s="23" t="s">
        <v>1261</v>
      </c>
      <c r="B298" s="23" t="str">
        <f>A298</f>
        <v>Monterey County - Unincorporated</v>
      </c>
      <c r="C298" s="23" t="str">
        <f t="shared" si="8"/>
        <v>Monterey County - Unincorporated</v>
      </c>
      <c r="D298" s="29">
        <v>374</v>
      </c>
      <c r="E298" s="29">
        <v>244</v>
      </c>
      <c r="F298" s="29">
        <v>283</v>
      </c>
      <c r="G298" s="29">
        <v>650</v>
      </c>
      <c r="H298" s="25">
        <f t="shared" si="9"/>
        <v>1551</v>
      </c>
      <c r="I298" s="22" t="s">
        <v>1732</v>
      </c>
    </row>
    <row r="299" spans="1:10">
      <c r="A299" s="23" t="s">
        <v>772</v>
      </c>
      <c r="B299" s="23" t="s">
        <v>947</v>
      </c>
      <c r="C299" s="23" t="str">
        <f t="shared" si="8"/>
        <v>Monterey Park</v>
      </c>
      <c r="D299" s="26">
        <v>1324</v>
      </c>
      <c r="E299" s="26">
        <v>822</v>
      </c>
      <c r="F299" s="26">
        <v>848</v>
      </c>
      <c r="G299" s="26">
        <v>2263</v>
      </c>
      <c r="H299" s="25">
        <f t="shared" si="9"/>
        <v>5257</v>
      </c>
      <c r="I299" s="22" t="s">
        <v>1682</v>
      </c>
      <c r="J299" s="22" t="s">
        <v>767</v>
      </c>
    </row>
    <row r="300" spans="1:10">
      <c r="A300" s="23" t="s">
        <v>801</v>
      </c>
      <c r="B300" s="23" t="s">
        <v>950</v>
      </c>
      <c r="C300" s="23" t="str">
        <f t="shared" si="8"/>
        <v>Moorpark</v>
      </c>
      <c r="D300" s="26">
        <v>377</v>
      </c>
      <c r="E300" s="26">
        <v>233</v>
      </c>
      <c r="F300" s="26">
        <v>245</v>
      </c>
      <c r="G300" s="26">
        <v>434</v>
      </c>
      <c r="H300" s="25">
        <f t="shared" si="9"/>
        <v>1289</v>
      </c>
      <c r="I300" s="22" t="s">
        <v>1726</v>
      </c>
      <c r="J300" s="22" t="s">
        <v>767</v>
      </c>
    </row>
    <row r="301" spans="1:10">
      <c r="A301" s="23" t="s">
        <v>1938</v>
      </c>
      <c r="B301" s="23" t="s">
        <v>1265</v>
      </c>
      <c r="C301" s="23" t="str">
        <f t="shared" si="8"/>
        <v>Moraga</v>
      </c>
      <c r="D301" s="26">
        <v>318</v>
      </c>
      <c r="E301" s="26">
        <v>183</v>
      </c>
      <c r="F301" s="26">
        <v>172</v>
      </c>
      <c r="G301" s="26">
        <v>445</v>
      </c>
      <c r="H301" s="25">
        <f t="shared" si="9"/>
        <v>1118</v>
      </c>
      <c r="I301" s="22" t="s">
        <v>1694</v>
      </c>
      <c r="J301" s="22" t="s">
        <v>767</v>
      </c>
    </row>
    <row r="302" spans="1:10">
      <c r="A302" s="23" t="s">
        <v>1209</v>
      </c>
      <c r="B302" s="23" t="s">
        <v>943</v>
      </c>
      <c r="C302" s="23" t="str">
        <f t="shared" si="8"/>
        <v>Moreno Valley</v>
      </c>
      <c r="D302" s="26">
        <v>3779</v>
      </c>
      <c r="E302" s="26">
        <v>2051</v>
      </c>
      <c r="F302" s="26">
        <v>2165</v>
      </c>
      <c r="G302" s="26">
        <v>5632</v>
      </c>
      <c r="H302" s="25">
        <f t="shared" si="9"/>
        <v>13627</v>
      </c>
      <c r="I302" s="22" t="s">
        <v>1709</v>
      </c>
      <c r="J302" s="22" t="s">
        <v>767</v>
      </c>
    </row>
    <row r="303" spans="1:10">
      <c r="A303" s="23" t="s">
        <v>1028</v>
      </c>
      <c r="B303" s="23" t="s">
        <v>1264</v>
      </c>
      <c r="C303" s="23" t="str">
        <f t="shared" si="8"/>
        <v>Morgan Hill</v>
      </c>
      <c r="D303" s="26">
        <v>262</v>
      </c>
      <c r="E303" s="26">
        <v>151</v>
      </c>
      <c r="F303" s="26">
        <v>174</v>
      </c>
      <c r="G303" s="26">
        <v>450</v>
      </c>
      <c r="H303" s="25">
        <f t="shared" si="9"/>
        <v>1037</v>
      </c>
      <c r="I303" s="22" t="s">
        <v>1727</v>
      </c>
      <c r="J303" s="22" t="s">
        <v>767</v>
      </c>
    </row>
    <row r="304" spans="1:10">
      <c r="A304" s="23" t="s">
        <v>826</v>
      </c>
      <c r="B304" s="23" t="s">
        <v>917</v>
      </c>
      <c r="C304" s="23" t="str">
        <f t="shared" si="8"/>
        <v>Morro Bay</v>
      </c>
      <c r="D304" s="26">
        <v>97</v>
      </c>
      <c r="E304" s="26">
        <v>60</v>
      </c>
      <c r="F304" s="26">
        <v>70</v>
      </c>
      <c r="G304" s="26">
        <v>164</v>
      </c>
      <c r="H304" s="25">
        <f t="shared" si="9"/>
        <v>391</v>
      </c>
      <c r="I304" s="22" t="s">
        <v>1696</v>
      </c>
      <c r="J304" s="22" t="s">
        <v>767</v>
      </c>
    </row>
    <row r="305" spans="1:10">
      <c r="A305" s="23" t="s">
        <v>1951</v>
      </c>
      <c r="B305" s="23" t="s">
        <v>1262</v>
      </c>
      <c r="C305" s="23" t="str">
        <f t="shared" si="8"/>
        <v>Mount Shasta</v>
      </c>
      <c r="D305" s="26">
        <v>1</v>
      </c>
      <c r="E305" s="26">
        <v>1</v>
      </c>
      <c r="F305" s="26">
        <v>0</v>
      </c>
      <c r="G305" s="26">
        <v>0</v>
      </c>
      <c r="H305" s="25">
        <f t="shared" si="9"/>
        <v>2</v>
      </c>
      <c r="I305" s="22" t="s">
        <v>1759</v>
      </c>
      <c r="J305" s="22" t="s">
        <v>767</v>
      </c>
    </row>
    <row r="306" spans="1:10">
      <c r="A306" s="23" t="s">
        <v>1028</v>
      </c>
      <c r="B306" s="23" t="s">
        <v>1263</v>
      </c>
      <c r="C306" s="23" t="str">
        <f t="shared" si="8"/>
        <v>Mountain View</v>
      </c>
      <c r="D306" s="26">
        <v>2773</v>
      </c>
      <c r="E306" s="26">
        <v>1597</v>
      </c>
      <c r="F306" s="26">
        <v>1885</v>
      </c>
      <c r="G306" s="26">
        <v>4880</v>
      </c>
      <c r="H306" s="25">
        <f t="shared" si="9"/>
        <v>11135</v>
      </c>
      <c r="I306" s="22" t="s">
        <v>1727</v>
      </c>
      <c r="J306" s="22" t="s">
        <v>767</v>
      </c>
    </row>
    <row r="307" spans="1:10">
      <c r="A307" s="23" t="s">
        <v>1209</v>
      </c>
      <c r="B307" s="23" t="s">
        <v>915</v>
      </c>
      <c r="C307" s="23" t="str">
        <f t="shared" si="8"/>
        <v>Murrieta</v>
      </c>
      <c r="D307" s="26">
        <v>1009</v>
      </c>
      <c r="E307" s="26">
        <v>583</v>
      </c>
      <c r="F307" s="26">
        <v>545</v>
      </c>
      <c r="G307" s="26">
        <v>906</v>
      </c>
      <c r="H307" s="25">
        <f t="shared" si="9"/>
        <v>3043</v>
      </c>
      <c r="I307" s="22" t="s">
        <v>1709</v>
      </c>
      <c r="J307" s="22" t="s">
        <v>767</v>
      </c>
    </row>
    <row r="308" spans="1:10">
      <c r="A308" s="23" t="s">
        <v>1251</v>
      </c>
      <c r="B308" s="23" t="s">
        <v>1251</v>
      </c>
      <c r="C308" s="23" t="str">
        <f t="shared" si="8"/>
        <v>Napa</v>
      </c>
      <c r="D308" s="26">
        <v>770</v>
      </c>
      <c r="E308" s="26">
        <v>444</v>
      </c>
      <c r="F308" s="26">
        <v>405</v>
      </c>
      <c r="G308" s="26">
        <v>1050</v>
      </c>
      <c r="H308" s="25">
        <f t="shared" si="9"/>
        <v>2669</v>
      </c>
      <c r="I308" s="22" t="s">
        <v>1691</v>
      </c>
      <c r="J308" s="22" t="s">
        <v>767</v>
      </c>
    </row>
    <row r="309" spans="1:10">
      <c r="A309" s="23" t="s">
        <v>1252</v>
      </c>
      <c r="B309" s="23" t="str">
        <f>A309</f>
        <v>Napa County - Unincorporated</v>
      </c>
      <c r="C309" s="23" t="str">
        <f t="shared" si="8"/>
        <v>Napa County - Unincorporated</v>
      </c>
      <c r="D309" s="26">
        <v>45</v>
      </c>
      <c r="E309" s="26">
        <v>16</v>
      </c>
      <c r="F309" s="26">
        <v>14</v>
      </c>
      <c r="G309" s="26">
        <v>31</v>
      </c>
      <c r="H309" s="25">
        <f t="shared" si="9"/>
        <v>106</v>
      </c>
      <c r="I309" s="22" t="s">
        <v>1691</v>
      </c>
      <c r="J309" s="22" t="s">
        <v>767</v>
      </c>
    </row>
    <row r="310" spans="1:10">
      <c r="A310" s="23" t="s">
        <v>769</v>
      </c>
      <c r="B310" s="23" t="s">
        <v>858</v>
      </c>
      <c r="C310" s="23" t="str">
        <f t="shared" si="8"/>
        <v>National City</v>
      </c>
      <c r="D310" s="26">
        <v>645</v>
      </c>
      <c r="E310" s="26">
        <v>506</v>
      </c>
      <c r="F310" s="26">
        <v>711</v>
      </c>
      <c r="G310" s="26">
        <v>3575</v>
      </c>
      <c r="H310" s="25">
        <f t="shared" si="9"/>
        <v>5437</v>
      </c>
      <c r="I310" s="22" t="s">
        <v>1731</v>
      </c>
      <c r="J310" s="22" t="s">
        <v>767</v>
      </c>
    </row>
    <row r="311" spans="1:10">
      <c r="A311" s="23" t="s">
        <v>962</v>
      </c>
      <c r="B311" s="23" t="s">
        <v>911</v>
      </c>
      <c r="C311" s="23" t="str">
        <f t="shared" si="8"/>
        <v>Needles</v>
      </c>
      <c r="D311" s="26">
        <v>10</v>
      </c>
      <c r="E311" s="26">
        <v>11</v>
      </c>
      <c r="F311" s="26">
        <v>16</v>
      </c>
      <c r="G311" s="26">
        <v>50</v>
      </c>
      <c r="H311" s="25">
        <f t="shared" si="9"/>
        <v>87</v>
      </c>
      <c r="I311" s="22" t="s">
        <v>1680</v>
      </c>
      <c r="J311" s="22" t="s">
        <v>767</v>
      </c>
    </row>
    <row r="312" spans="1:10">
      <c r="A312" s="23" t="s">
        <v>1953</v>
      </c>
      <c r="B312" s="23" t="s">
        <v>900</v>
      </c>
      <c r="C312" s="23" t="str">
        <f t="shared" si="8"/>
        <v>Nevada City</v>
      </c>
      <c r="D312" s="26">
        <v>29</v>
      </c>
      <c r="E312" s="26">
        <v>23</v>
      </c>
      <c r="F312" s="26">
        <v>23</v>
      </c>
      <c r="G312" s="26">
        <v>60</v>
      </c>
      <c r="H312" s="25">
        <f t="shared" si="9"/>
        <v>135</v>
      </c>
      <c r="I312" s="22" t="s">
        <v>1776</v>
      </c>
      <c r="J312" s="22" t="s">
        <v>767</v>
      </c>
    </row>
    <row r="313" spans="1:10">
      <c r="A313" s="23" t="s">
        <v>919</v>
      </c>
      <c r="B313" s="23" t="str">
        <f>A313</f>
        <v>Nevada County - Unincorporated</v>
      </c>
      <c r="C313" s="23" t="str">
        <f t="shared" si="8"/>
        <v>Nevada County - Unincorporated</v>
      </c>
      <c r="D313" s="26">
        <v>475</v>
      </c>
      <c r="E313" s="26">
        <v>367</v>
      </c>
      <c r="F313" s="26">
        <v>346</v>
      </c>
      <c r="G313" s="26">
        <v>874</v>
      </c>
      <c r="H313" s="25">
        <f t="shared" si="9"/>
        <v>2062</v>
      </c>
      <c r="I313" s="22" t="s">
        <v>1776</v>
      </c>
      <c r="J313" s="22" t="s">
        <v>767</v>
      </c>
    </row>
    <row r="314" spans="1:10">
      <c r="A314" s="23" t="s">
        <v>875</v>
      </c>
      <c r="B314" s="23" t="s">
        <v>1249</v>
      </c>
      <c r="C314" s="23" t="str">
        <f t="shared" si="8"/>
        <v>Newark</v>
      </c>
      <c r="D314" s="26">
        <v>464</v>
      </c>
      <c r="E314" s="26">
        <v>268</v>
      </c>
      <c r="F314" s="26">
        <v>318</v>
      </c>
      <c r="G314" s="26">
        <v>824</v>
      </c>
      <c r="H314" s="25">
        <f t="shared" si="9"/>
        <v>1874</v>
      </c>
      <c r="I314" s="22" t="s">
        <v>1683</v>
      </c>
      <c r="J314" s="22" t="s">
        <v>767</v>
      </c>
    </row>
    <row r="315" spans="1:10">
      <c r="A315" s="23" t="s">
        <v>1947</v>
      </c>
      <c r="B315" s="23" t="s">
        <v>1250</v>
      </c>
      <c r="C315" s="23" t="str">
        <f t="shared" si="8"/>
        <v>Newman</v>
      </c>
      <c r="D315" s="27">
        <v>186</v>
      </c>
      <c r="E315" s="27">
        <v>119</v>
      </c>
      <c r="F315" s="27">
        <v>136</v>
      </c>
      <c r="G315" s="27">
        <v>337</v>
      </c>
      <c r="H315" s="25">
        <f t="shared" si="9"/>
        <v>778</v>
      </c>
      <c r="I315" s="22" t="s">
        <v>1734</v>
      </c>
    </row>
    <row r="316" spans="1:10">
      <c r="A316" s="23" t="s">
        <v>802</v>
      </c>
      <c r="B316" s="23" t="s">
        <v>925</v>
      </c>
      <c r="C316" s="23" t="str">
        <f t="shared" si="8"/>
        <v>Newport Beach</v>
      </c>
      <c r="D316" s="26">
        <v>1456</v>
      </c>
      <c r="E316" s="26">
        <v>930</v>
      </c>
      <c r="F316" s="26">
        <v>1050</v>
      </c>
      <c r="G316" s="26">
        <v>1409</v>
      </c>
      <c r="H316" s="25">
        <f t="shared" si="9"/>
        <v>4845</v>
      </c>
      <c r="I316" s="22" t="s">
        <v>1685</v>
      </c>
      <c r="J316" s="22" t="s">
        <v>767</v>
      </c>
    </row>
    <row r="317" spans="1:10">
      <c r="A317" s="23" t="s">
        <v>1209</v>
      </c>
      <c r="B317" s="23" t="s">
        <v>928</v>
      </c>
      <c r="C317" s="23" t="str">
        <f t="shared" si="8"/>
        <v>Norco</v>
      </c>
      <c r="D317" s="26">
        <v>145</v>
      </c>
      <c r="E317" s="26">
        <v>85</v>
      </c>
      <c r="F317" s="26">
        <v>82</v>
      </c>
      <c r="G317" s="26">
        <v>142</v>
      </c>
      <c r="H317" s="25">
        <f t="shared" si="9"/>
        <v>454</v>
      </c>
      <c r="I317" s="22" t="s">
        <v>1709</v>
      </c>
      <c r="J317" s="22" t="s">
        <v>767</v>
      </c>
    </row>
    <row r="318" spans="1:10">
      <c r="A318" s="23" t="s">
        <v>772</v>
      </c>
      <c r="B318" s="23" t="s">
        <v>921</v>
      </c>
      <c r="C318" s="23" t="str">
        <f t="shared" si="8"/>
        <v>Norwalk</v>
      </c>
      <c r="D318" s="26">
        <v>1546</v>
      </c>
      <c r="E318" s="26">
        <v>759</v>
      </c>
      <c r="F318" s="26">
        <v>658</v>
      </c>
      <c r="G318" s="26">
        <v>2071</v>
      </c>
      <c r="H318" s="25">
        <f t="shared" si="9"/>
        <v>5034</v>
      </c>
      <c r="I318" s="22" t="s">
        <v>1682</v>
      </c>
      <c r="J318" s="22" t="s">
        <v>767</v>
      </c>
    </row>
    <row r="319" spans="1:10">
      <c r="A319" s="23" t="s">
        <v>1943</v>
      </c>
      <c r="B319" s="23" t="s">
        <v>1256</v>
      </c>
      <c r="C319" s="23" t="str">
        <f t="shared" si="8"/>
        <v>Novato</v>
      </c>
      <c r="D319" s="26">
        <v>570</v>
      </c>
      <c r="E319" s="26">
        <v>328</v>
      </c>
      <c r="F319" s="26">
        <v>332</v>
      </c>
      <c r="G319" s="26">
        <v>860</v>
      </c>
      <c r="H319" s="25">
        <f t="shared" si="9"/>
        <v>2090</v>
      </c>
      <c r="I319" s="22" t="s">
        <v>1713</v>
      </c>
      <c r="J319" s="22" t="s">
        <v>767</v>
      </c>
    </row>
    <row r="320" spans="1:10">
      <c r="A320" s="23" t="s">
        <v>1947</v>
      </c>
      <c r="B320" s="23" t="s">
        <v>1255</v>
      </c>
      <c r="C320" s="23" t="str">
        <f t="shared" si="8"/>
        <v>Oakdale</v>
      </c>
      <c r="D320" s="27">
        <v>315</v>
      </c>
      <c r="E320" s="27">
        <v>202</v>
      </c>
      <c r="F320" s="27">
        <v>210</v>
      </c>
      <c r="G320" s="27">
        <v>520</v>
      </c>
      <c r="H320" s="25">
        <f t="shared" si="9"/>
        <v>1247</v>
      </c>
      <c r="I320" s="22" t="s">
        <v>1734</v>
      </c>
    </row>
    <row r="321" spans="1:10">
      <c r="A321" s="23" t="s">
        <v>875</v>
      </c>
      <c r="B321" s="23" t="s">
        <v>1253</v>
      </c>
      <c r="C321" s="23" t="str">
        <f t="shared" si="8"/>
        <v>Oakland</v>
      </c>
      <c r="D321" s="26">
        <v>6511</v>
      </c>
      <c r="E321" s="26">
        <v>3750</v>
      </c>
      <c r="F321" s="26">
        <v>4457</v>
      </c>
      <c r="G321" s="26">
        <v>11533</v>
      </c>
      <c r="H321" s="25">
        <f t="shared" si="9"/>
        <v>26251</v>
      </c>
      <c r="I321" s="22" t="s">
        <v>1683</v>
      </c>
      <c r="J321" s="22" t="s">
        <v>767</v>
      </c>
    </row>
    <row r="322" spans="1:10">
      <c r="A322" s="23" t="s">
        <v>1938</v>
      </c>
      <c r="B322" s="23" t="s">
        <v>1254</v>
      </c>
      <c r="C322" s="23" t="str">
        <f t="shared" ref="C322:C385" si="10">B322</f>
        <v>Oakley</v>
      </c>
      <c r="D322" s="26">
        <v>279</v>
      </c>
      <c r="E322" s="26">
        <v>161</v>
      </c>
      <c r="F322" s="26">
        <v>172</v>
      </c>
      <c r="G322" s="26">
        <v>446</v>
      </c>
      <c r="H322" s="25">
        <f t="shared" si="9"/>
        <v>1058</v>
      </c>
      <c r="I322" s="22" t="s">
        <v>1694</v>
      </c>
      <c r="J322" s="22" t="s">
        <v>767</v>
      </c>
    </row>
    <row r="323" spans="1:10">
      <c r="A323" s="23" t="s">
        <v>769</v>
      </c>
      <c r="B323" s="23" t="s">
        <v>923</v>
      </c>
      <c r="C323" s="23" t="str">
        <f t="shared" si="10"/>
        <v>Oceanside</v>
      </c>
      <c r="D323" s="26">
        <v>1268</v>
      </c>
      <c r="E323" s="26">
        <v>718</v>
      </c>
      <c r="F323" s="26">
        <v>883</v>
      </c>
      <c r="G323" s="26">
        <v>2574</v>
      </c>
      <c r="H323" s="25">
        <f t="shared" ref="H323:H386" si="11">SUM(D323:G323)</f>
        <v>5443</v>
      </c>
      <c r="I323" s="22" t="s">
        <v>1731</v>
      </c>
      <c r="J323" s="22" t="s">
        <v>767</v>
      </c>
    </row>
    <row r="324" spans="1:10">
      <c r="A324" s="23" t="s">
        <v>801</v>
      </c>
      <c r="B324" s="23" t="s">
        <v>808</v>
      </c>
      <c r="C324" s="23" t="str">
        <f t="shared" si="10"/>
        <v>Ojai</v>
      </c>
      <c r="D324" s="26">
        <v>13</v>
      </c>
      <c r="E324" s="26">
        <v>9</v>
      </c>
      <c r="F324" s="26">
        <v>10</v>
      </c>
      <c r="G324" s="26">
        <v>21</v>
      </c>
      <c r="H324" s="25">
        <f t="shared" si="11"/>
        <v>53</v>
      </c>
      <c r="I324" s="22" t="s">
        <v>1726</v>
      </c>
      <c r="J324" s="22" t="s">
        <v>767</v>
      </c>
    </row>
    <row r="325" spans="1:10">
      <c r="A325" s="23" t="s">
        <v>962</v>
      </c>
      <c r="B325" s="23" t="s">
        <v>811</v>
      </c>
      <c r="C325" s="23" t="str">
        <f t="shared" si="10"/>
        <v>Ontario</v>
      </c>
      <c r="D325" s="26">
        <v>5640</v>
      </c>
      <c r="E325" s="26">
        <v>3286</v>
      </c>
      <c r="F325" s="26">
        <v>3329</v>
      </c>
      <c r="G325" s="26">
        <v>8599</v>
      </c>
      <c r="H325" s="25">
        <f t="shared" si="11"/>
        <v>20854</v>
      </c>
      <c r="I325" s="22" t="s">
        <v>1680</v>
      </c>
      <c r="J325" s="22" t="s">
        <v>767</v>
      </c>
    </row>
    <row r="326" spans="1:10">
      <c r="A326" s="23" t="s">
        <v>802</v>
      </c>
      <c r="B326" s="23" t="s">
        <v>802</v>
      </c>
      <c r="C326" s="23" t="str">
        <f t="shared" si="10"/>
        <v>Orange</v>
      </c>
      <c r="D326" s="26">
        <v>1067</v>
      </c>
      <c r="E326" s="26">
        <v>604</v>
      </c>
      <c r="F326" s="26">
        <v>677</v>
      </c>
      <c r="G326" s="26">
        <v>1588</v>
      </c>
      <c r="H326" s="25">
        <f t="shared" si="11"/>
        <v>3936</v>
      </c>
      <c r="I326" s="22" t="s">
        <v>1685</v>
      </c>
      <c r="J326" s="22" t="s">
        <v>767</v>
      </c>
    </row>
    <row r="327" spans="1:10">
      <c r="A327" s="23" t="s">
        <v>805</v>
      </c>
      <c r="B327" s="23" t="str">
        <f>A327</f>
        <v>Orange County - Unincorporated</v>
      </c>
      <c r="C327" s="23" t="str">
        <f t="shared" si="10"/>
        <v>Orange County - Unincorporated</v>
      </c>
      <c r="D327" s="26">
        <v>3107</v>
      </c>
      <c r="E327" s="26">
        <v>1866</v>
      </c>
      <c r="F327" s="26">
        <v>2006</v>
      </c>
      <c r="G327" s="26">
        <v>3361</v>
      </c>
      <c r="H327" s="25">
        <f t="shared" si="11"/>
        <v>10340</v>
      </c>
      <c r="I327" s="22" t="s">
        <v>1685</v>
      </c>
      <c r="J327" s="22" t="s">
        <v>767</v>
      </c>
    </row>
    <row r="328" spans="1:10">
      <c r="A328" s="23" t="s">
        <v>1116</v>
      </c>
      <c r="B328" s="23" t="s">
        <v>1208</v>
      </c>
      <c r="C328" s="23" t="str">
        <f t="shared" si="10"/>
        <v>Orange Cove</v>
      </c>
      <c r="D328" s="32">
        <v>111</v>
      </c>
      <c r="E328" s="32">
        <v>86</v>
      </c>
      <c r="F328" s="32">
        <v>105</v>
      </c>
      <c r="G328" s="32">
        <v>367</v>
      </c>
      <c r="H328" s="25">
        <f t="shared" si="11"/>
        <v>669</v>
      </c>
      <c r="I328" s="22" t="s">
        <v>1743</v>
      </c>
    </row>
    <row r="329" spans="1:10">
      <c r="A329" s="23" t="s">
        <v>1938</v>
      </c>
      <c r="B329" s="23" t="s">
        <v>1205</v>
      </c>
      <c r="C329" s="23" t="str">
        <f t="shared" si="10"/>
        <v>Orinda</v>
      </c>
      <c r="D329" s="26">
        <v>372</v>
      </c>
      <c r="E329" s="26">
        <v>215</v>
      </c>
      <c r="F329" s="26">
        <v>215</v>
      </c>
      <c r="G329" s="26">
        <v>557</v>
      </c>
      <c r="H329" s="25">
        <f t="shared" si="11"/>
        <v>1359</v>
      </c>
      <c r="I329" s="22" t="s">
        <v>1694</v>
      </c>
      <c r="J329" s="22" t="s">
        <v>767</v>
      </c>
    </row>
    <row r="330" spans="1:10">
      <c r="A330" s="23" t="s">
        <v>1960</v>
      </c>
      <c r="B330" s="23" t="s">
        <v>1206</v>
      </c>
      <c r="C330" s="23" t="str">
        <f t="shared" si="10"/>
        <v>Orland</v>
      </c>
      <c r="D330" s="26">
        <v>62</v>
      </c>
      <c r="E330" s="26">
        <v>31</v>
      </c>
      <c r="F330" s="26">
        <v>44</v>
      </c>
      <c r="G330" s="26">
        <v>110</v>
      </c>
      <c r="H330" s="25">
        <f t="shared" si="11"/>
        <v>247</v>
      </c>
      <c r="I330" s="22" t="s">
        <v>1774</v>
      </c>
      <c r="J330" s="22" t="s">
        <v>767</v>
      </c>
    </row>
    <row r="331" spans="1:10">
      <c r="A331" s="23" t="s">
        <v>1945</v>
      </c>
      <c r="B331" s="23" t="s">
        <v>814</v>
      </c>
      <c r="C331" s="23" t="str">
        <f t="shared" si="10"/>
        <v>Oroville</v>
      </c>
      <c r="D331" s="26">
        <v>171</v>
      </c>
      <c r="E331" s="26">
        <v>6</v>
      </c>
      <c r="F331" s="26">
        <v>73</v>
      </c>
      <c r="G331" s="26">
        <v>375</v>
      </c>
      <c r="H331" s="25">
        <f t="shared" si="11"/>
        <v>625</v>
      </c>
      <c r="I331" s="22" t="s">
        <v>1716</v>
      </c>
      <c r="J331" s="22" t="s">
        <v>767</v>
      </c>
    </row>
    <row r="332" spans="1:10">
      <c r="A332" s="23" t="s">
        <v>801</v>
      </c>
      <c r="B332" s="23" t="s">
        <v>823</v>
      </c>
      <c r="C332" s="23" t="str">
        <f t="shared" si="10"/>
        <v>Oxnard</v>
      </c>
      <c r="D332" s="26">
        <v>1840</v>
      </c>
      <c r="E332" s="26">
        <v>1071</v>
      </c>
      <c r="F332" s="26">
        <v>1538</v>
      </c>
      <c r="G332" s="26">
        <v>4100</v>
      </c>
      <c r="H332" s="25">
        <f t="shared" si="11"/>
        <v>8549</v>
      </c>
      <c r="I332" s="22" t="s">
        <v>1726</v>
      </c>
      <c r="J332" s="22" t="s">
        <v>767</v>
      </c>
    </row>
    <row r="333" spans="1:10">
      <c r="A333" s="23" t="s">
        <v>1258</v>
      </c>
      <c r="B333" s="23" t="s">
        <v>1213</v>
      </c>
      <c r="C333" s="23" t="str">
        <f t="shared" si="10"/>
        <v>Pacific Grove</v>
      </c>
      <c r="D333" s="29">
        <v>28</v>
      </c>
      <c r="E333" s="29">
        <v>18</v>
      </c>
      <c r="F333" s="29">
        <v>21</v>
      </c>
      <c r="G333" s="29">
        <v>48</v>
      </c>
      <c r="H333" s="25">
        <f t="shared" si="11"/>
        <v>115</v>
      </c>
      <c r="I333" s="22" t="s">
        <v>1732</v>
      </c>
    </row>
    <row r="334" spans="1:10">
      <c r="A334" s="23" t="s">
        <v>955</v>
      </c>
      <c r="B334" s="23" t="s">
        <v>1214</v>
      </c>
      <c r="C334" s="23" t="str">
        <f t="shared" si="10"/>
        <v>Pacifica</v>
      </c>
      <c r="D334" s="26">
        <v>538</v>
      </c>
      <c r="E334" s="26">
        <v>310</v>
      </c>
      <c r="F334" s="26">
        <v>291</v>
      </c>
      <c r="G334" s="26">
        <v>753</v>
      </c>
      <c r="H334" s="25">
        <f t="shared" si="11"/>
        <v>1892</v>
      </c>
      <c r="I334" s="22" t="s">
        <v>1699</v>
      </c>
      <c r="J334" s="22" t="s">
        <v>767</v>
      </c>
    </row>
    <row r="335" spans="1:10">
      <c r="A335" s="23" t="s">
        <v>1209</v>
      </c>
      <c r="B335" s="23" t="s">
        <v>825</v>
      </c>
      <c r="C335" s="23" t="str">
        <f t="shared" si="10"/>
        <v>Palm Desert</v>
      </c>
      <c r="D335" s="26">
        <v>675</v>
      </c>
      <c r="E335" s="26">
        <v>460</v>
      </c>
      <c r="F335" s="26">
        <v>461</v>
      </c>
      <c r="G335" s="26">
        <v>1194</v>
      </c>
      <c r="H335" s="25">
        <f t="shared" si="11"/>
        <v>2790</v>
      </c>
      <c r="I335" s="22" t="s">
        <v>1709</v>
      </c>
      <c r="J335" s="22" t="s">
        <v>767</v>
      </c>
    </row>
    <row r="336" spans="1:10">
      <c r="A336" s="23" t="s">
        <v>1209</v>
      </c>
      <c r="B336" s="23" t="s">
        <v>817</v>
      </c>
      <c r="C336" s="23" t="str">
        <f t="shared" si="10"/>
        <v>Palm Springs</v>
      </c>
      <c r="D336" s="26">
        <v>545</v>
      </c>
      <c r="E336" s="26">
        <v>408</v>
      </c>
      <c r="F336" s="26">
        <v>461</v>
      </c>
      <c r="G336" s="26">
        <v>1143</v>
      </c>
      <c r="H336" s="25">
        <f t="shared" si="11"/>
        <v>2557</v>
      </c>
      <c r="I336" s="22" t="s">
        <v>1709</v>
      </c>
      <c r="J336" s="22" t="s">
        <v>767</v>
      </c>
    </row>
    <row r="337" spans="1:10">
      <c r="A337" s="23" t="s">
        <v>772</v>
      </c>
      <c r="B337" s="23" t="s">
        <v>820</v>
      </c>
      <c r="C337" s="23" t="str">
        <f t="shared" si="10"/>
        <v>Palmdale</v>
      </c>
      <c r="D337" s="26">
        <v>1777</v>
      </c>
      <c r="E337" s="26">
        <v>935</v>
      </c>
      <c r="F337" s="26">
        <v>1004</v>
      </c>
      <c r="G337" s="26">
        <v>2924</v>
      </c>
      <c r="H337" s="25">
        <f t="shared" si="11"/>
        <v>6640</v>
      </c>
      <c r="I337" s="22" t="s">
        <v>1682</v>
      </c>
      <c r="J337" s="22" t="s">
        <v>767</v>
      </c>
    </row>
    <row r="338" spans="1:10">
      <c r="A338" s="23" t="s">
        <v>1028</v>
      </c>
      <c r="B338" s="23" t="s">
        <v>1210</v>
      </c>
      <c r="C338" s="23" t="str">
        <f t="shared" si="10"/>
        <v>Palo Alto</v>
      </c>
      <c r="D338" s="26">
        <v>1556</v>
      </c>
      <c r="E338" s="26">
        <v>896</v>
      </c>
      <c r="F338" s="26">
        <v>1013</v>
      </c>
      <c r="G338" s="26">
        <v>2621</v>
      </c>
      <c r="H338" s="25">
        <f t="shared" si="11"/>
        <v>6086</v>
      </c>
      <c r="I338" s="22" t="s">
        <v>1727</v>
      </c>
      <c r="J338" s="22" t="s">
        <v>767</v>
      </c>
    </row>
    <row r="339" spans="1:10">
      <c r="A339" s="23" t="s">
        <v>772</v>
      </c>
      <c r="B339" s="23" t="s">
        <v>1211</v>
      </c>
      <c r="C339" s="23" t="str">
        <f t="shared" si="10"/>
        <v>Palos Verdes Estates</v>
      </c>
      <c r="D339" s="26">
        <v>82</v>
      </c>
      <c r="E339" s="26">
        <v>44</v>
      </c>
      <c r="F339" s="26">
        <v>48</v>
      </c>
      <c r="G339" s="26">
        <v>25</v>
      </c>
      <c r="H339" s="25">
        <f t="shared" si="11"/>
        <v>199</v>
      </c>
      <c r="I339" s="22" t="s">
        <v>1682</v>
      </c>
      <c r="J339" s="22" t="s">
        <v>767</v>
      </c>
    </row>
    <row r="340" spans="1:10">
      <c r="A340" s="23" t="s">
        <v>1945</v>
      </c>
      <c r="B340" s="23" t="s">
        <v>782</v>
      </c>
      <c r="C340" s="23" t="str">
        <f t="shared" si="10"/>
        <v>Paradise</v>
      </c>
      <c r="D340" s="26">
        <v>383</v>
      </c>
      <c r="E340" s="26">
        <v>374</v>
      </c>
      <c r="F340" s="26">
        <v>1319</v>
      </c>
      <c r="G340" s="26">
        <v>5103</v>
      </c>
      <c r="H340" s="25">
        <f t="shared" si="11"/>
        <v>7179</v>
      </c>
      <c r="I340" s="22" t="s">
        <v>1716</v>
      </c>
      <c r="J340" s="22" t="s">
        <v>767</v>
      </c>
    </row>
    <row r="341" spans="1:10">
      <c r="A341" s="23" t="s">
        <v>772</v>
      </c>
      <c r="B341" s="23" t="s">
        <v>784</v>
      </c>
      <c r="C341" s="23" t="str">
        <f t="shared" si="10"/>
        <v>Paramount</v>
      </c>
      <c r="D341" s="26">
        <v>92</v>
      </c>
      <c r="E341" s="26">
        <v>43</v>
      </c>
      <c r="F341" s="26">
        <v>48</v>
      </c>
      <c r="G341" s="26">
        <v>181</v>
      </c>
      <c r="H341" s="25">
        <f t="shared" si="11"/>
        <v>364</v>
      </c>
      <c r="I341" s="22" t="s">
        <v>1682</v>
      </c>
      <c r="J341" s="22" t="s">
        <v>767</v>
      </c>
    </row>
    <row r="342" spans="1:10">
      <c r="A342" s="23" t="s">
        <v>1116</v>
      </c>
      <c r="B342" s="23" t="s">
        <v>1199</v>
      </c>
      <c r="C342" s="23" t="str">
        <f t="shared" si="10"/>
        <v>Parlier</v>
      </c>
      <c r="D342" s="32">
        <v>110</v>
      </c>
      <c r="E342" s="32">
        <v>82</v>
      </c>
      <c r="F342" s="32">
        <v>77</v>
      </c>
      <c r="G342" s="32">
        <v>319</v>
      </c>
      <c r="H342" s="25">
        <f t="shared" si="11"/>
        <v>588</v>
      </c>
      <c r="I342" s="22" t="s">
        <v>1743</v>
      </c>
    </row>
    <row r="343" spans="1:10">
      <c r="A343" s="23" t="s">
        <v>772</v>
      </c>
      <c r="B343" s="23" t="s">
        <v>776</v>
      </c>
      <c r="C343" s="23" t="str">
        <f t="shared" si="10"/>
        <v>Pasadena</v>
      </c>
      <c r="D343" s="26">
        <v>2747</v>
      </c>
      <c r="E343" s="26">
        <v>1662</v>
      </c>
      <c r="F343" s="26">
        <v>1565</v>
      </c>
      <c r="G343" s="26">
        <v>3455</v>
      </c>
      <c r="H343" s="25">
        <f t="shared" si="11"/>
        <v>9429</v>
      </c>
      <c r="I343" s="22" t="s">
        <v>1682</v>
      </c>
      <c r="J343" s="22" t="s">
        <v>767</v>
      </c>
    </row>
    <row r="344" spans="1:10">
      <c r="A344" s="23" t="s">
        <v>826</v>
      </c>
      <c r="B344" s="23" t="s">
        <v>779</v>
      </c>
      <c r="C344" s="23" t="str">
        <f t="shared" si="10"/>
        <v>Paso Robles</v>
      </c>
      <c r="D344" s="26">
        <v>356</v>
      </c>
      <c r="E344" s="26">
        <v>224</v>
      </c>
      <c r="F344" s="26">
        <v>259</v>
      </c>
      <c r="G344" s="26">
        <v>607</v>
      </c>
      <c r="H344" s="25">
        <f t="shared" si="11"/>
        <v>1446</v>
      </c>
      <c r="I344" s="22" t="s">
        <v>1696</v>
      </c>
      <c r="J344" s="22" t="s">
        <v>767</v>
      </c>
    </row>
    <row r="345" spans="1:10">
      <c r="A345" s="23" t="s">
        <v>1947</v>
      </c>
      <c r="B345" s="23" t="s">
        <v>1925</v>
      </c>
      <c r="C345" s="23" t="str">
        <f t="shared" si="10"/>
        <v>Patterson</v>
      </c>
      <c r="D345" s="27">
        <v>636</v>
      </c>
      <c r="E345" s="27">
        <v>408</v>
      </c>
      <c r="F345" s="27">
        <v>416</v>
      </c>
      <c r="G345" s="27">
        <v>1031</v>
      </c>
      <c r="H345" s="25">
        <f t="shared" si="11"/>
        <v>2491</v>
      </c>
      <c r="I345" s="22" t="s">
        <v>1734</v>
      </c>
    </row>
    <row r="346" spans="1:10">
      <c r="A346" s="23" t="s">
        <v>1209</v>
      </c>
      <c r="B346" s="23" t="s">
        <v>787</v>
      </c>
      <c r="C346" s="23" t="str">
        <f t="shared" si="10"/>
        <v>Perris</v>
      </c>
      <c r="D346" s="26">
        <v>2030</v>
      </c>
      <c r="E346" s="26">
        <v>1127</v>
      </c>
      <c r="F346" s="26">
        <v>1274</v>
      </c>
      <c r="G346" s="26">
        <v>3374</v>
      </c>
      <c r="H346" s="25">
        <f t="shared" si="11"/>
        <v>7805</v>
      </c>
      <c r="I346" s="22" t="s">
        <v>1709</v>
      </c>
      <c r="J346" s="22" t="s">
        <v>767</v>
      </c>
    </row>
    <row r="347" spans="1:10">
      <c r="A347" s="23" t="s">
        <v>1003</v>
      </c>
      <c r="B347" s="23" t="s">
        <v>1198</v>
      </c>
      <c r="C347" s="23" t="str">
        <f t="shared" si="10"/>
        <v>Petaluma</v>
      </c>
      <c r="D347" s="26">
        <v>499</v>
      </c>
      <c r="E347" s="26">
        <v>288</v>
      </c>
      <c r="F347" s="26">
        <v>313</v>
      </c>
      <c r="G347" s="26">
        <v>810</v>
      </c>
      <c r="H347" s="25">
        <f t="shared" si="11"/>
        <v>1910</v>
      </c>
      <c r="I347" s="22" t="s">
        <v>1741</v>
      </c>
      <c r="J347" s="22" t="s">
        <v>767</v>
      </c>
    </row>
    <row r="348" spans="1:10">
      <c r="A348" s="23" t="s">
        <v>772</v>
      </c>
      <c r="B348" s="23" t="s">
        <v>796</v>
      </c>
      <c r="C348" s="23" t="str">
        <f t="shared" si="10"/>
        <v>Pico Rivera</v>
      </c>
      <c r="D348" s="26">
        <v>299</v>
      </c>
      <c r="E348" s="26">
        <v>146</v>
      </c>
      <c r="F348" s="26">
        <v>149</v>
      </c>
      <c r="G348" s="26">
        <v>430</v>
      </c>
      <c r="H348" s="25">
        <f t="shared" si="11"/>
        <v>1024</v>
      </c>
      <c r="I348" s="22" t="s">
        <v>1682</v>
      </c>
      <c r="J348" s="22" t="s">
        <v>767</v>
      </c>
    </row>
    <row r="349" spans="1:10">
      <c r="A349" s="23" t="s">
        <v>875</v>
      </c>
      <c r="B349" s="23" t="s">
        <v>1200</v>
      </c>
      <c r="C349" s="23" t="str">
        <f t="shared" si="10"/>
        <v>Piedmont</v>
      </c>
      <c r="D349" s="26">
        <v>163</v>
      </c>
      <c r="E349" s="26">
        <v>94</v>
      </c>
      <c r="F349" s="26">
        <v>92</v>
      </c>
      <c r="G349" s="26">
        <v>238</v>
      </c>
      <c r="H349" s="25">
        <f t="shared" si="11"/>
        <v>587</v>
      </c>
      <c r="I349" s="22" t="s">
        <v>1683</v>
      </c>
      <c r="J349" s="22" t="s">
        <v>767</v>
      </c>
    </row>
    <row r="350" spans="1:10">
      <c r="A350" s="23" t="s">
        <v>1938</v>
      </c>
      <c r="B350" s="23" t="s">
        <v>1203</v>
      </c>
      <c r="C350" s="23" t="str">
        <f t="shared" si="10"/>
        <v>Pinole</v>
      </c>
      <c r="D350" s="26">
        <v>121</v>
      </c>
      <c r="E350" s="26">
        <v>69</v>
      </c>
      <c r="F350" s="26">
        <v>87</v>
      </c>
      <c r="G350" s="26">
        <v>223</v>
      </c>
      <c r="H350" s="25">
        <f t="shared" si="11"/>
        <v>500</v>
      </c>
      <c r="I350" s="22" t="s">
        <v>1694</v>
      </c>
      <c r="J350" s="22" t="s">
        <v>767</v>
      </c>
    </row>
    <row r="351" spans="1:10">
      <c r="A351" s="23" t="s">
        <v>826</v>
      </c>
      <c r="B351" s="23" t="s">
        <v>799</v>
      </c>
      <c r="C351" s="23" t="str">
        <f t="shared" si="10"/>
        <v>Pismo Beach</v>
      </c>
      <c r="D351" s="26">
        <v>113</v>
      </c>
      <c r="E351" s="26">
        <v>71</v>
      </c>
      <c r="F351" s="26">
        <v>82</v>
      </c>
      <c r="G351" s="26">
        <v>193</v>
      </c>
      <c r="H351" s="25">
        <f t="shared" si="11"/>
        <v>459</v>
      </c>
      <c r="I351" s="22" t="s">
        <v>1696</v>
      </c>
      <c r="J351" s="22" t="s">
        <v>767</v>
      </c>
    </row>
    <row r="352" spans="1:10">
      <c r="A352" s="23" t="s">
        <v>1938</v>
      </c>
      <c r="B352" s="23" t="s">
        <v>1204</v>
      </c>
      <c r="C352" s="23" t="str">
        <f t="shared" si="10"/>
        <v>Pittsburg</v>
      </c>
      <c r="D352" s="26">
        <v>516</v>
      </c>
      <c r="E352" s="26">
        <v>296</v>
      </c>
      <c r="F352" s="26">
        <v>346</v>
      </c>
      <c r="G352" s="26">
        <v>894</v>
      </c>
      <c r="H352" s="25">
        <f t="shared" si="11"/>
        <v>2052</v>
      </c>
      <c r="I352" s="22" t="s">
        <v>1694</v>
      </c>
      <c r="J352" s="22" t="s">
        <v>767</v>
      </c>
    </row>
    <row r="353" spans="1:10">
      <c r="A353" s="23" t="s">
        <v>802</v>
      </c>
      <c r="B353" s="23" t="s">
        <v>790</v>
      </c>
      <c r="C353" s="23" t="str">
        <f t="shared" si="10"/>
        <v>Placentia</v>
      </c>
      <c r="D353" s="26">
        <v>1243</v>
      </c>
      <c r="E353" s="26">
        <v>680</v>
      </c>
      <c r="F353" s="26">
        <v>782</v>
      </c>
      <c r="G353" s="26">
        <v>1693</v>
      </c>
      <c r="H353" s="25">
        <f t="shared" si="11"/>
        <v>4398</v>
      </c>
      <c r="I353" s="22" t="s">
        <v>1685</v>
      </c>
      <c r="J353" s="22" t="s">
        <v>767</v>
      </c>
    </row>
    <row r="354" spans="1:10">
      <c r="A354" s="23" t="s">
        <v>793</v>
      </c>
      <c r="B354" s="23" t="str">
        <f>A354</f>
        <v>Placer County - Unincorporated</v>
      </c>
      <c r="C354" s="23" t="str">
        <f t="shared" si="10"/>
        <v>Placer County - Unincorporated</v>
      </c>
      <c r="D354" s="26">
        <v>2127</v>
      </c>
      <c r="E354" s="26">
        <v>1282</v>
      </c>
      <c r="F354" s="26">
        <v>1319</v>
      </c>
      <c r="G354" s="26">
        <v>3126</v>
      </c>
      <c r="H354" s="25">
        <f t="shared" si="11"/>
        <v>7854</v>
      </c>
      <c r="I354" s="22" t="s">
        <v>1703</v>
      </c>
      <c r="J354" s="22" t="s">
        <v>767</v>
      </c>
    </row>
    <row r="355" spans="1:10">
      <c r="A355" s="23" t="s">
        <v>1961</v>
      </c>
      <c r="B355" s="23" t="s">
        <v>851</v>
      </c>
      <c r="C355" s="23" t="str">
        <f t="shared" si="10"/>
        <v>Placerville</v>
      </c>
      <c r="D355" s="26">
        <v>56</v>
      </c>
      <c r="E355" s="26">
        <v>34</v>
      </c>
      <c r="F355" s="26">
        <v>50</v>
      </c>
      <c r="G355" s="26">
        <v>119</v>
      </c>
      <c r="H355" s="25">
        <f t="shared" si="11"/>
        <v>259</v>
      </c>
      <c r="I355" s="22" t="s">
        <v>1762</v>
      </c>
      <c r="J355" s="22" t="s">
        <v>767</v>
      </c>
    </row>
    <row r="356" spans="1:10">
      <c r="A356" s="23" t="s">
        <v>1938</v>
      </c>
      <c r="B356" s="23" t="s">
        <v>1201</v>
      </c>
      <c r="C356" s="23" t="str">
        <f t="shared" si="10"/>
        <v>Pleasant Hill</v>
      </c>
      <c r="D356" s="26">
        <v>566</v>
      </c>
      <c r="E356" s="26">
        <v>326</v>
      </c>
      <c r="F356" s="26">
        <v>254</v>
      </c>
      <c r="G356" s="26">
        <v>657</v>
      </c>
      <c r="H356" s="25">
        <f t="shared" si="11"/>
        <v>1803</v>
      </c>
      <c r="I356" s="22" t="s">
        <v>1694</v>
      </c>
      <c r="J356" s="22" t="s">
        <v>767</v>
      </c>
    </row>
    <row r="357" spans="1:10">
      <c r="A357" s="23" t="s">
        <v>875</v>
      </c>
      <c r="B357" s="23" t="s">
        <v>1202</v>
      </c>
      <c r="C357" s="23" t="str">
        <f t="shared" si="10"/>
        <v>Pleasanton</v>
      </c>
      <c r="D357" s="26">
        <v>1750</v>
      </c>
      <c r="E357" s="26">
        <v>1008</v>
      </c>
      <c r="F357" s="26">
        <v>894</v>
      </c>
      <c r="G357" s="26">
        <v>2313</v>
      </c>
      <c r="H357" s="25">
        <f t="shared" si="11"/>
        <v>5965</v>
      </c>
      <c r="I357" s="22" t="s">
        <v>1683</v>
      </c>
      <c r="J357" s="22" t="s">
        <v>767</v>
      </c>
    </row>
    <row r="358" spans="1:10">
      <c r="A358" s="23" t="s">
        <v>853</v>
      </c>
      <c r="B358" s="23" t="str">
        <f>A358</f>
        <v>Plumas County - Unincorporated</v>
      </c>
      <c r="C358" s="23" t="str">
        <f t="shared" si="10"/>
        <v>Plumas County - Unincorporated</v>
      </c>
      <c r="D358" s="26">
        <v>5</v>
      </c>
      <c r="E358" s="26">
        <v>3</v>
      </c>
      <c r="F358" s="26">
        <v>2</v>
      </c>
      <c r="G358" s="26">
        <v>6</v>
      </c>
      <c r="H358" s="25">
        <f t="shared" si="11"/>
        <v>16</v>
      </c>
      <c r="I358" s="22" t="s">
        <v>1842</v>
      </c>
      <c r="J358" s="22" t="s">
        <v>767</v>
      </c>
    </row>
    <row r="359" spans="1:10">
      <c r="A359" s="23" t="s">
        <v>1935</v>
      </c>
      <c r="B359" s="23" t="s">
        <v>846</v>
      </c>
      <c r="C359" s="23" t="str">
        <f t="shared" si="10"/>
        <v>Plymouth</v>
      </c>
      <c r="D359" s="26">
        <v>7</v>
      </c>
      <c r="E359" s="26">
        <v>5</v>
      </c>
      <c r="F359" s="26">
        <v>5</v>
      </c>
      <c r="G359" s="26">
        <v>13</v>
      </c>
      <c r="H359" s="25">
        <f t="shared" si="11"/>
        <v>30</v>
      </c>
      <c r="I359" s="22" t="s">
        <v>1690</v>
      </c>
      <c r="J359" s="22" t="s">
        <v>767</v>
      </c>
    </row>
    <row r="360" spans="1:10">
      <c r="A360" s="23" t="s">
        <v>1952</v>
      </c>
      <c r="B360" s="23" t="s">
        <v>1286</v>
      </c>
      <c r="C360" s="23" t="str">
        <f t="shared" si="10"/>
        <v>Point Arena</v>
      </c>
      <c r="D360" s="26">
        <v>3</v>
      </c>
      <c r="E360" s="26">
        <v>1</v>
      </c>
      <c r="F360" s="26">
        <v>3</v>
      </c>
      <c r="G360" s="26">
        <v>2</v>
      </c>
      <c r="H360" s="25">
        <f t="shared" si="11"/>
        <v>9</v>
      </c>
      <c r="I360" s="22" t="s">
        <v>1770</v>
      </c>
      <c r="J360" s="22" t="s">
        <v>767</v>
      </c>
    </row>
    <row r="361" spans="1:10">
      <c r="A361" s="23" t="s">
        <v>772</v>
      </c>
      <c r="B361" s="23" t="s">
        <v>1215</v>
      </c>
      <c r="C361" s="23" t="str">
        <f t="shared" si="10"/>
        <v>Pomona</v>
      </c>
      <c r="D361" s="26">
        <v>2799</v>
      </c>
      <c r="E361" s="26">
        <v>1339</v>
      </c>
      <c r="F361" s="26">
        <v>1510</v>
      </c>
      <c r="G361" s="26">
        <v>4910</v>
      </c>
      <c r="H361" s="25">
        <f t="shared" si="11"/>
        <v>10558</v>
      </c>
      <c r="I361" s="22" t="s">
        <v>1682</v>
      </c>
      <c r="J361" s="22" t="s">
        <v>767</v>
      </c>
    </row>
    <row r="362" spans="1:10">
      <c r="A362" s="23" t="s">
        <v>801</v>
      </c>
      <c r="B362" s="23" t="s">
        <v>848</v>
      </c>
      <c r="C362" s="23" t="str">
        <f t="shared" si="10"/>
        <v>Port Hueneme</v>
      </c>
      <c r="D362" s="26">
        <v>26</v>
      </c>
      <c r="E362" s="26">
        <v>16</v>
      </c>
      <c r="F362" s="26">
        <v>18</v>
      </c>
      <c r="G362" s="26">
        <v>65</v>
      </c>
      <c r="H362" s="25">
        <f t="shared" si="11"/>
        <v>125</v>
      </c>
      <c r="I362" s="22" t="s">
        <v>1726</v>
      </c>
      <c r="J362" s="22" t="s">
        <v>767</v>
      </c>
    </row>
    <row r="363" spans="1:10">
      <c r="A363" s="23" t="s">
        <v>786</v>
      </c>
      <c r="B363" s="23" t="s">
        <v>1225</v>
      </c>
      <c r="C363" s="23" t="str">
        <f t="shared" si="10"/>
        <v>Porterville</v>
      </c>
      <c r="D363" s="27">
        <v>623</v>
      </c>
      <c r="E363" s="27">
        <v>576</v>
      </c>
      <c r="F363" s="27">
        <v>566</v>
      </c>
      <c r="G363" s="27">
        <v>1431</v>
      </c>
      <c r="H363" s="25">
        <f t="shared" si="11"/>
        <v>3196</v>
      </c>
      <c r="I363" s="22" t="s">
        <v>1757</v>
      </c>
    </row>
    <row r="364" spans="1:10">
      <c r="A364" s="23" t="s">
        <v>1962</v>
      </c>
      <c r="B364" s="23" t="s">
        <v>855</v>
      </c>
      <c r="C364" s="23" t="str">
        <f t="shared" si="10"/>
        <v>Portola</v>
      </c>
      <c r="D364" s="26">
        <v>1</v>
      </c>
      <c r="E364" s="26">
        <v>1</v>
      </c>
      <c r="F364" s="26">
        <v>0</v>
      </c>
      <c r="G364" s="26">
        <v>2</v>
      </c>
      <c r="H364" s="25">
        <f t="shared" si="11"/>
        <v>4</v>
      </c>
      <c r="I364" s="22" t="s">
        <v>1842</v>
      </c>
      <c r="J364" s="22" t="s">
        <v>767</v>
      </c>
    </row>
    <row r="365" spans="1:10">
      <c r="A365" s="23" t="s">
        <v>955</v>
      </c>
      <c r="B365" s="23" t="s">
        <v>1226</v>
      </c>
      <c r="C365" s="23" t="str">
        <f t="shared" si="10"/>
        <v>Portola Valley</v>
      </c>
      <c r="D365" s="26">
        <v>73</v>
      </c>
      <c r="E365" s="26">
        <v>42</v>
      </c>
      <c r="F365" s="26">
        <v>39</v>
      </c>
      <c r="G365" s="26">
        <v>99</v>
      </c>
      <c r="H365" s="25">
        <f t="shared" si="11"/>
        <v>253</v>
      </c>
      <c r="I365" s="22" t="s">
        <v>1699</v>
      </c>
      <c r="J365" s="22" t="s">
        <v>767</v>
      </c>
    </row>
    <row r="366" spans="1:10">
      <c r="A366" s="23" t="s">
        <v>769</v>
      </c>
      <c r="B366" s="23" t="s">
        <v>862</v>
      </c>
      <c r="C366" s="23" t="str">
        <f t="shared" si="10"/>
        <v>Poway</v>
      </c>
      <c r="D366" s="26">
        <v>468</v>
      </c>
      <c r="E366" s="26">
        <v>268</v>
      </c>
      <c r="F366" s="26">
        <v>241</v>
      </c>
      <c r="G366" s="26">
        <v>342</v>
      </c>
      <c r="H366" s="25">
        <f t="shared" si="11"/>
        <v>1319</v>
      </c>
      <c r="I366" s="22" t="s">
        <v>1731</v>
      </c>
      <c r="J366" s="22" t="s">
        <v>767</v>
      </c>
    </row>
    <row r="367" spans="1:10">
      <c r="A367" s="23" t="s">
        <v>777</v>
      </c>
      <c r="B367" s="23" t="s">
        <v>865</v>
      </c>
      <c r="C367" s="23" t="str">
        <f t="shared" si="10"/>
        <v>Rancho Cordova</v>
      </c>
      <c r="D367" s="26">
        <v>2115</v>
      </c>
      <c r="E367" s="26">
        <v>1274</v>
      </c>
      <c r="F367" s="26">
        <v>1684</v>
      </c>
      <c r="G367" s="26">
        <v>3994</v>
      </c>
      <c r="H367" s="25">
        <f t="shared" si="11"/>
        <v>9067</v>
      </c>
      <c r="I367" s="22" t="s">
        <v>1739</v>
      </c>
      <c r="J367" s="22" t="s">
        <v>767</v>
      </c>
    </row>
    <row r="368" spans="1:10">
      <c r="A368" s="23" t="s">
        <v>962</v>
      </c>
      <c r="B368" s="23" t="s">
        <v>857</v>
      </c>
      <c r="C368" s="23" t="str">
        <f t="shared" si="10"/>
        <v>Rancho Cucamonga</v>
      </c>
      <c r="D368" s="26">
        <v>3245</v>
      </c>
      <c r="E368" s="26">
        <v>1920</v>
      </c>
      <c r="F368" s="26">
        <v>2038</v>
      </c>
      <c r="G368" s="26">
        <v>3322</v>
      </c>
      <c r="H368" s="25">
        <f t="shared" si="11"/>
        <v>10525</v>
      </c>
      <c r="I368" s="22" t="s">
        <v>1680</v>
      </c>
      <c r="J368" s="22" t="s">
        <v>767</v>
      </c>
    </row>
    <row r="369" spans="1:10">
      <c r="A369" s="23" t="s">
        <v>1209</v>
      </c>
      <c r="B369" s="23" t="s">
        <v>860</v>
      </c>
      <c r="C369" s="23" t="str">
        <f t="shared" si="10"/>
        <v>Rancho Mirage</v>
      </c>
      <c r="D369" s="26">
        <v>430</v>
      </c>
      <c r="E369" s="26">
        <v>318</v>
      </c>
      <c r="F369" s="26">
        <v>328</v>
      </c>
      <c r="G369" s="26">
        <v>670</v>
      </c>
      <c r="H369" s="25">
        <f t="shared" si="11"/>
        <v>1746</v>
      </c>
      <c r="I369" s="22" t="s">
        <v>1709</v>
      </c>
      <c r="J369" s="22" t="s">
        <v>767</v>
      </c>
    </row>
    <row r="370" spans="1:10">
      <c r="A370" s="23" t="s">
        <v>772</v>
      </c>
      <c r="B370" s="23" t="s">
        <v>831</v>
      </c>
      <c r="C370" s="23" t="str">
        <f t="shared" si="10"/>
        <v>Rancho Palos Verdes</v>
      </c>
      <c r="D370" s="26">
        <v>253</v>
      </c>
      <c r="E370" s="26">
        <v>139</v>
      </c>
      <c r="F370" s="26">
        <v>125</v>
      </c>
      <c r="G370" s="26">
        <v>122</v>
      </c>
      <c r="H370" s="25">
        <f t="shared" si="11"/>
        <v>639</v>
      </c>
      <c r="I370" s="22" t="s">
        <v>1682</v>
      </c>
      <c r="J370" s="22" t="s">
        <v>767</v>
      </c>
    </row>
    <row r="371" spans="1:10">
      <c r="A371" s="23" t="s">
        <v>802</v>
      </c>
      <c r="B371" s="23" t="s">
        <v>1287</v>
      </c>
      <c r="C371" s="23" t="str">
        <f t="shared" si="10"/>
        <v>Rancho Santa Margarita</v>
      </c>
      <c r="D371" s="26">
        <v>209</v>
      </c>
      <c r="E371" s="26">
        <v>120</v>
      </c>
      <c r="F371" s="26">
        <v>125</v>
      </c>
      <c r="G371" s="26">
        <v>226</v>
      </c>
      <c r="H371" s="25">
        <f t="shared" si="11"/>
        <v>680</v>
      </c>
      <c r="I371" s="22" t="s">
        <v>1685</v>
      </c>
      <c r="J371" s="22" t="s">
        <v>767</v>
      </c>
    </row>
    <row r="372" spans="1:10">
      <c r="A372" s="23" t="s">
        <v>1299</v>
      </c>
      <c r="B372" s="23" t="s">
        <v>834</v>
      </c>
      <c r="C372" s="23" t="str">
        <f t="shared" si="10"/>
        <v>Red Bluff</v>
      </c>
      <c r="D372" s="26">
        <v>82</v>
      </c>
      <c r="E372" s="26">
        <v>63</v>
      </c>
      <c r="F372" s="26">
        <v>63</v>
      </c>
      <c r="G372" s="26">
        <v>160</v>
      </c>
      <c r="H372" s="25">
        <f t="shared" si="11"/>
        <v>368</v>
      </c>
      <c r="I372" s="22" t="s">
        <v>1750</v>
      </c>
      <c r="J372" s="22" t="s">
        <v>767</v>
      </c>
    </row>
    <row r="373" spans="1:10">
      <c r="A373" s="23" t="s">
        <v>1936</v>
      </c>
      <c r="B373" s="23" t="s">
        <v>794</v>
      </c>
      <c r="C373" s="23" t="str">
        <f t="shared" si="10"/>
        <v>Redding</v>
      </c>
      <c r="D373" s="26">
        <v>502</v>
      </c>
      <c r="E373" s="26">
        <v>336</v>
      </c>
      <c r="F373" s="26">
        <v>360</v>
      </c>
      <c r="G373" s="26">
        <v>893</v>
      </c>
      <c r="H373" s="25">
        <f t="shared" si="11"/>
        <v>2091</v>
      </c>
      <c r="I373" s="22" t="s">
        <v>1692</v>
      </c>
      <c r="J373" s="22" t="s">
        <v>767</v>
      </c>
    </row>
    <row r="374" spans="1:10">
      <c r="A374" s="23" t="s">
        <v>962</v>
      </c>
      <c r="B374" s="23" t="s">
        <v>788</v>
      </c>
      <c r="C374" s="23" t="str">
        <f t="shared" si="10"/>
        <v>Redlands</v>
      </c>
      <c r="D374" s="26">
        <v>967</v>
      </c>
      <c r="E374" s="26">
        <v>615</v>
      </c>
      <c r="F374" s="26">
        <v>652</v>
      </c>
      <c r="G374" s="26">
        <v>1282</v>
      </c>
      <c r="H374" s="25">
        <f t="shared" si="11"/>
        <v>3516</v>
      </c>
      <c r="I374" s="22" t="s">
        <v>1680</v>
      </c>
      <c r="J374" s="22" t="s">
        <v>767</v>
      </c>
    </row>
    <row r="375" spans="1:10">
      <c r="A375" s="23" t="s">
        <v>772</v>
      </c>
      <c r="B375" s="23" t="s">
        <v>836</v>
      </c>
      <c r="C375" s="23" t="str">
        <f t="shared" si="10"/>
        <v>Redondo Beach</v>
      </c>
      <c r="D375" s="26">
        <v>936</v>
      </c>
      <c r="E375" s="26">
        <v>508</v>
      </c>
      <c r="F375" s="26">
        <v>490</v>
      </c>
      <c r="G375" s="26">
        <v>556</v>
      </c>
      <c r="H375" s="25">
        <f t="shared" si="11"/>
        <v>2490</v>
      </c>
      <c r="I375" s="22" t="s">
        <v>1682</v>
      </c>
      <c r="J375" s="22" t="s">
        <v>767</v>
      </c>
    </row>
    <row r="376" spans="1:10">
      <c r="A376" s="23" t="s">
        <v>955</v>
      </c>
      <c r="B376" s="23" t="s">
        <v>1229</v>
      </c>
      <c r="C376" s="23" t="str">
        <f t="shared" si="10"/>
        <v>Redwood City</v>
      </c>
      <c r="D376" s="26">
        <v>1115</v>
      </c>
      <c r="E376" s="26">
        <v>643</v>
      </c>
      <c r="F376" s="26">
        <v>789</v>
      </c>
      <c r="G376" s="26">
        <v>2041</v>
      </c>
      <c r="H376" s="25">
        <f t="shared" si="11"/>
        <v>4588</v>
      </c>
      <c r="I376" s="22" t="s">
        <v>1699</v>
      </c>
      <c r="J376" s="22" t="s">
        <v>767</v>
      </c>
    </row>
    <row r="377" spans="1:10">
      <c r="A377" s="23" t="s">
        <v>1116</v>
      </c>
      <c r="B377" s="23" t="s">
        <v>1227</v>
      </c>
      <c r="C377" s="23" t="str">
        <f t="shared" si="10"/>
        <v>Reedley</v>
      </c>
      <c r="D377" s="32">
        <v>393</v>
      </c>
      <c r="E377" s="32">
        <v>204</v>
      </c>
      <c r="F377" s="32">
        <v>161</v>
      </c>
      <c r="G377" s="32">
        <v>553</v>
      </c>
      <c r="H377" s="25">
        <f t="shared" si="11"/>
        <v>1311</v>
      </c>
      <c r="I377" s="22" t="s">
        <v>1743</v>
      </c>
    </row>
    <row r="378" spans="1:10">
      <c r="A378" s="23" t="s">
        <v>962</v>
      </c>
      <c r="B378" s="23" t="s">
        <v>842</v>
      </c>
      <c r="C378" s="23" t="str">
        <f t="shared" si="10"/>
        <v>Rialto</v>
      </c>
      <c r="D378" s="26">
        <v>2218</v>
      </c>
      <c r="E378" s="26">
        <v>1206</v>
      </c>
      <c r="F378" s="26">
        <v>1371</v>
      </c>
      <c r="G378" s="26">
        <v>3477</v>
      </c>
      <c r="H378" s="25">
        <f t="shared" si="11"/>
        <v>8272</v>
      </c>
      <c r="I378" s="22" t="s">
        <v>1680</v>
      </c>
      <c r="J378" s="22" t="s">
        <v>767</v>
      </c>
    </row>
    <row r="379" spans="1:10">
      <c r="A379" s="23" t="s">
        <v>1938</v>
      </c>
      <c r="B379" s="23" t="s">
        <v>1228</v>
      </c>
      <c r="C379" s="23" t="str">
        <f t="shared" si="10"/>
        <v>Richmond</v>
      </c>
      <c r="D379" s="26">
        <v>840</v>
      </c>
      <c r="E379" s="26">
        <v>485</v>
      </c>
      <c r="F379" s="26">
        <v>638</v>
      </c>
      <c r="G379" s="26">
        <v>1651</v>
      </c>
      <c r="H379" s="25">
        <f t="shared" si="11"/>
        <v>3614</v>
      </c>
      <c r="I379" s="22" t="s">
        <v>1694</v>
      </c>
      <c r="J379" s="22" t="s">
        <v>767</v>
      </c>
    </row>
    <row r="380" spans="1:10">
      <c r="A380" s="23" t="s">
        <v>1940</v>
      </c>
      <c r="B380" s="23" t="s">
        <v>1220</v>
      </c>
      <c r="C380" s="23" t="str">
        <f t="shared" si="10"/>
        <v>Ridgecrest</v>
      </c>
      <c r="D380" s="32">
        <v>159</v>
      </c>
      <c r="E380" s="32">
        <v>131</v>
      </c>
      <c r="F380" s="32">
        <v>207</v>
      </c>
      <c r="G380" s="32">
        <v>848</v>
      </c>
      <c r="H380" s="25">
        <f t="shared" si="11"/>
        <v>1345</v>
      </c>
      <c r="I380" s="22" t="s">
        <v>1698</v>
      </c>
    </row>
    <row r="381" spans="1:10">
      <c r="A381" s="23" t="s">
        <v>1939</v>
      </c>
      <c r="B381" s="23" t="s">
        <v>1207</v>
      </c>
      <c r="C381" s="23" t="str">
        <f t="shared" si="10"/>
        <v>Rio Dell</v>
      </c>
      <c r="D381" s="26">
        <v>12</v>
      </c>
      <c r="E381" s="26">
        <v>8</v>
      </c>
      <c r="F381" s="26">
        <v>9</v>
      </c>
      <c r="G381" s="26">
        <v>22</v>
      </c>
      <c r="H381" s="25">
        <f t="shared" si="11"/>
        <v>51</v>
      </c>
      <c r="I381" s="22" t="s">
        <v>1695</v>
      </c>
      <c r="J381" s="22" t="s">
        <v>767</v>
      </c>
    </row>
    <row r="382" spans="1:10">
      <c r="A382" s="23" t="s">
        <v>1944</v>
      </c>
      <c r="B382" s="23" t="s">
        <v>1221</v>
      </c>
      <c r="C382" s="23" t="str">
        <f t="shared" si="10"/>
        <v>Rio Vista</v>
      </c>
      <c r="D382" s="26">
        <v>79</v>
      </c>
      <c r="E382" s="26">
        <v>41</v>
      </c>
      <c r="F382" s="26">
        <v>50</v>
      </c>
      <c r="G382" s="26">
        <v>157</v>
      </c>
      <c r="H382" s="25">
        <f t="shared" si="11"/>
        <v>327</v>
      </c>
      <c r="I382" s="22" t="s">
        <v>1714</v>
      </c>
      <c r="J382" s="22" t="s">
        <v>767</v>
      </c>
    </row>
    <row r="383" spans="1:10">
      <c r="A383" s="23" t="s">
        <v>932</v>
      </c>
      <c r="B383" s="23" t="s">
        <v>1222</v>
      </c>
      <c r="C383" s="23" t="str">
        <f t="shared" si="10"/>
        <v>Ripon</v>
      </c>
      <c r="D383" s="31">
        <v>308</v>
      </c>
      <c r="E383" s="31">
        <v>215</v>
      </c>
      <c r="F383" s="31">
        <v>231</v>
      </c>
      <c r="G383" s="31">
        <v>726</v>
      </c>
      <c r="H383" s="25">
        <f t="shared" si="11"/>
        <v>1480</v>
      </c>
      <c r="I383" s="22" t="s">
        <v>1765</v>
      </c>
    </row>
    <row r="384" spans="1:10">
      <c r="A384" s="23" t="s">
        <v>1947</v>
      </c>
      <c r="B384" s="23" t="s">
        <v>1219</v>
      </c>
      <c r="C384" s="23" t="str">
        <f t="shared" si="10"/>
        <v>Riverbank</v>
      </c>
      <c r="D384" s="27">
        <v>321</v>
      </c>
      <c r="E384" s="27">
        <v>206</v>
      </c>
      <c r="F384" s="27">
        <v>217</v>
      </c>
      <c r="G384" s="27">
        <v>536</v>
      </c>
      <c r="H384" s="25">
        <f t="shared" si="11"/>
        <v>1280</v>
      </c>
      <c r="I384" s="22" t="s">
        <v>1734</v>
      </c>
    </row>
    <row r="385" spans="1:10">
      <c r="A385" s="23" t="s">
        <v>1209</v>
      </c>
      <c r="B385" s="23" t="s">
        <v>1209</v>
      </c>
      <c r="C385" s="23" t="str">
        <f t="shared" si="10"/>
        <v>Riverside</v>
      </c>
      <c r="D385" s="26">
        <v>4861</v>
      </c>
      <c r="E385" s="26">
        <v>3064</v>
      </c>
      <c r="F385" s="26">
        <v>3139</v>
      </c>
      <c r="G385" s="26">
        <v>7394</v>
      </c>
      <c r="H385" s="25">
        <f t="shared" si="11"/>
        <v>18458</v>
      </c>
      <c r="I385" s="22" t="s">
        <v>1709</v>
      </c>
      <c r="J385" s="22" t="s">
        <v>767</v>
      </c>
    </row>
    <row r="386" spans="1:10">
      <c r="A386" s="23" t="s">
        <v>844</v>
      </c>
      <c r="B386" s="23" t="str">
        <f>A386</f>
        <v>Riverside County - Unincorporated</v>
      </c>
      <c r="C386" s="23" t="str">
        <f t="shared" ref="C386:C449" si="12">B386</f>
        <v>Riverside County - Unincorporated</v>
      </c>
      <c r="D386" s="26">
        <v>10371</v>
      </c>
      <c r="E386" s="26">
        <v>6627</v>
      </c>
      <c r="F386" s="26">
        <v>7347</v>
      </c>
      <c r="G386" s="26">
        <v>16302</v>
      </c>
      <c r="H386" s="25">
        <f t="shared" si="11"/>
        <v>40647</v>
      </c>
      <c r="I386" s="22" t="s">
        <v>1709</v>
      </c>
      <c r="J386" s="22" t="s">
        <v>767</v>
      </c>
    </row>
    <row r="387" spans="1:10">
      <c r="A387" s="23" t="s">
        <v>1941</v>
      </c>
      <c r="B387" s="23" t="s">
        <v>832</v>
      </c>
      <c r="C387" s="23" t="str">
        <f t="shared" si="12"/>
        <v>Rocklin</v>
      </c>
      <c r="D387" s="26">
        <v>1911</v>
      </c>
      <c r="E387" s="26">
        <v>1151</v>
      </c>
      <c r="F387" s="26">
        <v>771</v>
      </c>
      <c r="G387" s="26">
        <v>1828</v>
      </c>
      <c r="H387" s="25">
        <f t="shared" ref="H387:H450" si="13">SUM(D387:G387)</f>
        <v>5661</v>
      </c>
      <c r="I387" s="22" t="s">
        <v>1703</v>
      </c>
      <c r="J387" s="22" t="s">
        <v>767</v>
      </c>
    </row>
    <row r="388" spans="1:10">
      <c r="A388" s="23" t="s">
        <v>1003</v>
      </c>
      <c r="B388" s="23" t="s">
        <v>1223</v>
      </c>
      <c r="C388" s="23" t="str">
        <f t="shared" si="12"/>
        <v>Rohnert Park</v>
      </c>
      <c r="D388" s="26">
        <v>399</v>
      </c>
      <c r="E388" s="26">
        <v>230</v>
      </c>
      <c r="F388" s="26">
        <v>265</v>
      </c>
      <c r="G388" s="26">
        <v>686</v>
      </c>
      <c r="H388" s="25">
        <f t="shared" si="13"/>
        <v>1580</v>
      </c>
      <c r="I388" s="22" t="s">
        <v>1741</v>
      </c>
      <c r="J388" s="22" t="s">
        <v>767</v>
      </c>
    </row>
    <row r="389" spans="1:10">
      <c r="A389" s="23" t="s">
        <v>772</v>
      </c>
      <c r="B389" s="23" t="s">
        <v>1212</v>
      </c>
      <c r="C389" s="23" t="str">
        <f t="shared" si="12"/>
        <v>Rolling Hills</v>
      </c>
      <c r="D389" s="26">
        <v>20</v>
      </c>
      <c r="E389" s="26">
        <v>9</v>
      </c>
      <c r="F389" s="26">
        <v>11</v>
      </c>
      <c r="G389" s="26">
        <v>5</v>
      </c>
      <c r="H389" s="25">
        <f t="shared" si="13"/>
        <v>45</v>
      </c>
      <c r="I389" s="22" t="s">
        <v>1682</v>
      </c>
      <c r="J389" s="22" t="s">
        <v>767</v>
      </c>
    </row>
    <row r="390" spans="1:10">
      <c r="A390" s="23" t="s">
        <v>772</v>
      </c>
      <c r="B390" s="23" t="s">
        <v>840</v>
      </c>
      <c r="C390" s="23" t="str">
        <f t="shared" si="12"/>
        <v>Rolling Hills Estates</v>
      </c>
      <c r="D390" s="26">
        <v>82</v>
      </c>
      <c r="E390" s="26">
        <v>42</v>
      </c>
      <c r="F390" s="26">
        <v>38</v>
      </c>
      <c r="G390" s="26">
        <v>29</v>
      </c>
      <c r="H390" s="25">
        <f t="shared" si="13"/>
        <v>191</v>
      </c>
      <c r="I390" s="22" t="s">
        <v>1682</v>
      </c>
      <c r="J390" s="22" t="s">
        <v>767</v>
      </c>
    </row>
    <row r="391" spans="1:10">
      <c r="A391" s="23" t="s">
        <v>772</v>
      </c>
      <c r="B391" s="23" t="s">
        <v>953</v>
      </c>
      <c r="C391" s="23" t="str">
        <f t="shared" si="12"/>
        <v>Rosemead</v>
      </c>
      <c r="D391" s="26">
        <v>1154</v>
      </c>
      <c r="E391" s="26">
        <v>638</v>
      </c>
      <c r="F391" s="26">
        <v>686</v>
      </c>
      <c r="G391" s="26">
        <v>2134</v>
      </c>
      <c r="H391" s="25">
        <f t="shared" si="13"/>
        <v>4612</v>
      </c>
      <c r="I391" s="22" t="s">
        <v>1682</v>
      </c>
      <c r="J391" s="22" t="s">
        <v>767</v>
      </c>
    </row>
    <row r="392" spans="1:10">
      <c r="A392" s="23" t="s">
        <v>1941</v>
      </c>
      <c r="B392" s="23" t="s">
        <v>887</v>
      </c>
      <c r="C392" s="23" t="str">
        <f t="shared" si="12"/>
        <v>Roseville</v>
      </c>
      <c r="D392" s="26">
        <v>3855</v>
      </c>
      <c r="E392" s="26">
        <v>2323</v>
      </c>
      <c r="F392" s="26">
        <v>1746</v>
      </c>
      <c r="G392" s="26">
        <v>4142</v>
      </c>
      <c r="H392" s="25">
        <f t="shared" si="13"/>
        <v>12066</v>
      </c>
      <c r="I392" s="22" t="s">
        <v>1703</v>
      </c>
      <c r="J392" s="22" t="s">
        <v>767</v>
      </c>
    </row>
    <row r="393" spans="1:10">
      <c r="A393" s="23" t="s">
        <v>1943</v>
      </c>
      <c r="B393" s="23" t="s">
        <v>1224</v>
      </c>
      <c r="C393" s="23" t="str">
        <f t="shared" si="12"/>
        <v>Ross</v>
      </c>
      <c r="D393" s="26">
        <v>34</v>
      </c>
      <c r="E393" s="26">
        <v>20</v>
      </c>
      <c r="F393" s="26">
        <v>16</v>
      </c>
      <c r="G393" s="26">
        <v>41</v>
      </c>
      <c r="H393" s="25">
        <f t="shared" si="13"/>
        <v>111</v>
      </c>
      <c r="I393" s="22" t="s">
        <v>1713</v>
      </c>
      <c r="J393" s="22" t="s">
        <v>767</v>
      </c>
    </row>
    <row r="394" spans="1:10">
      <c r="A394" s="23" t="s">
        <v>777</v>
      </c>
      <c r="B394" s="23" t="s">
        <v>777</v>
      </c>
      <c r="C394" s="23" t="str">
        <f t="shared" si="12"/>
        <v>Sacramento</v>
      </c>
      <c r="D394" s="26">
        <v>10463</v>
      </c>
      <c r="E394" s="26">
        <v>6306</v>
      </c>
      <c r="F394" s="26">
        <v>8545</v>
      </c>
      <c r="G394" s="26">
        <v>20266</v>
      </c>
      <c r="H394" s="25">
        <f t="shared" si="13"/>
        <v>45580</v>
      </c>
      <c r="I394" s="22" t="s">
        <v>1739</v>
      </c>
      <c r="J394" s="22" t="s">
        <v>767</v>
      </c>
    </row>
    <row r="395" spans="1:10">
      <c r="A395" s="23" t="s">
        <v>1036</v>
      </c>
      <c r="B395" s="23" t="str">
        <f>A395</f>
        <v>Sacramento County - Unincorporated</v>
      </c>
      <c r="C395" s="23" t="str">
        <f t="shared" si="12"/>
        <v>Sacramento County - Unincorporated</v>
      </c>
      <c r="D395" s="26">
        <v>4466</v>
      </c>
      <c r="E395" s="26">
        <v>2692</v>
      </c>
      <c r="F395" s="26">
        <v>4186</v>
      </c>
      <c r="G395" s="26">
        <v>9928</v>
      </c>
      <c r="H395" s="25">
        <f t="shared" si="13"/>
        <v>21272</v>
      </c>
      <c r="I395" s="22" t="s">
        <v>1739</v>
      </c>
      <c r="J395" s="22" t="s">
        <v>767</v>
      </c>
    </row>
    <row r="396" spans="1:10">
      <c r="A396" s="23" t="s">
        <v>1258</v>
      </c>
      <c r="B396" s="23" t="s">
        <v>967</v>
      </c>
      <c r="C396" s="23" t="str">
        <f t="shared" si="12"/>
        <v>Salinas</v>
      </c>
      <c r="D396" s="26">
        <v>920</v>
      </c>
      <c r="E396" s="26">
        <v>600</v>
      </c>
      <c r="F396" s="26">
        <v>1692</v>
      </c>
      <c r="G396" s="26">
        <v>3462</v>
      </c>
      <c r="H396" s="25">
        <f t="shared" si="13"/>
        <v>6674</v>
      </c>
      <c r="I396" s="22" t="s">
        <v>1691</v>
      </c>
      <c r="J396" s="22" t="s">
        <v>767</v>
      </c>
    </row>
    <row r="397" spans="1:10">
      <c r="A397" s="23" t="s">
        <v>1943</v>
      </c>
      <c r="B397" s="23" t="s">
        <v>969</v>
      </c>
      <c r="C397" s="23" t="str">
        <f t="shared" si="12"/>
        <v>San Anselmo</v>
      </c>
      <c r="D397" s="26">
        <v>33</v>
      </c>
      <c r="E397" s="26">
        <v>17</v>
      </c>
      <c r="F397" s="26">
        <v>19</v>
      </c>
      <c r="G397" s="26">
        <v>37</v>
      </c>
      <c r="H397" s="25">
        <f t="shared" si="13"/>
        <v>106</v>
      </c>
      <c r="I397" s="22" t="s">
        <v>1732</v>
      </c>
    </row>
    <row r="398" spans="1:10">
      <c r="A398" s="23" t="s">
        <v>1279</v>
      </c>
      <c r="B398" s="23" t="str">
        <f>A398</f>
        <v>San Benito County - Unincorporated</v>
      </c>
      <c r="C398" s="23" t="str">
        <f t="shared" si="12"/>
        <v>San Benito County - Unincorporated</v>
      </c>
      <c r="D398" s="26">
        <v>246</v>
      </c>
      <c r="E398" s="26">
        <v>198</v>
      </c>
      <c r="F398" s="26">
        <v>103</v>
      </c>
      <c r="G398" s="26">
        <v>207</v>
      </c>
      <c r="H398" s="25">
        <f t="shared" si="13"/>
        <v>754</v>
      </c>
      <c r="I398" s="22" t="s">
        <v>1713</v>
      </c>
      <c r="J398" s="22" t="s">
        <v>767</v>
      </c>
    </row>
    <row r="399" spans="1:10">
      <c r="A399" s="23" t="s">
        <v>962</v>
      </c>
      <c r="B399" s="23" t="s">
        <v>962</v>
      </c>
      <c r="C399" s="23" t="str">
        <f t="shared" si="12"/>
        <v>San Bernardino</v>
      </c>
      <c r="D399" s="26">
        <v>980</v>
      </c>
      <c r="E399" s="26">
        <v>696</v>
      </c>
      <c r="F399" s="26">
        <v>808</v>
      </c>
      <c r="G399" s="26">
        <v>1900</v>
      </c>
      <c r="H399" s="25">
        <f t="shared" si="13"/>
        <v>4384</v>
      </c>
      <c r="I399" s="22" t="s">
        <v>1782</v>
      </c>
    </row>
    <row r="400" spans="1:10">
      <c r="A400" s="23" t="s">
        <v>956</v>
      </c>
      <c r="B400" s="23" t="str">
        <f>A400</f>
        <v>San Bernardino County - Unincorporated</v>
      </c>
      <c r="C400" s="23" t="str">
        <f t="shared" si="12"/>
        <v>San Bernardino County - Unincorporated</v>
      </c>
      <c r="D400" s="26">
        <v>2179</v>
      </c>
      <c r="E400" s="26">
        <v>1360</v>
      </c>
      <c r="F400" s="26">
        <v>1523</v>
      </c>
      <c r="G400" s="26">
        <v>3770</v>
      </c>
      <c r="H400" s="25">
        <f t="shared" si="13"/>
        <v>8832</v>
      </c>
      <c r="I400" s="22" t="s">
        <v>1680</v>
      </c>
      <c r="J400" s="22" t="s">
        <v>767</v>
      </c>
    </row>
    <row r="401" spans="1:10">
      <c r="A401" s="23" t="s">
        <v>955</v>
      </c>
      <c r="B401" s="23" t="s">
        <v>959</v>
      </c>
      <c r="C401" s="23" t="str">
        <f t="shared" si="12"/>
        <v>San Bruno</v>
      </c>
      <c r="D401" s="26">
        <v>704</v>
      </c>
      <c r="E401" s="26">
        <v>405</v>
      </c>
      <c r="F401" s="26">
        <v>573</v>
      </c>
      <c r="G401" s="26">
        <v>1483</v>
      </c>
      <c r="H401" s="25">
        <f t="shared" si="13"/>
        <v>3165</v>
      </c>
      <c r="I401" s="22" t="s">
        <v>1699</v>
      </c>
      <c r="J401" s="22" t="s">
        <v>767</v>
      </c>
    </row>
    <row r="402" spans="1:10">
      <c r="A402" s="23" t="s">
        <v>955</v>
      </c>
      <c r="B402" s="23" t="s">
        <v>960</v>
      </c>
      <c r="C402" s="23" t="str">
        <f t="shared" si="12"/>
        <v>San Carlos</v>
      </c>
      <c r="D402" s="26">
        <v>739</v>
      </c>
      <c r="E402" s="26">
        <v>425</v>
      </c>
      <c r="F402" s="26">
        <v>438</v>
      </c>
      <c r="G402" s="26">
        <v>1133</v>
      </c>
      <c r="H402" s="25">
        <f t="shared" si="13"/>
        <v>2735</v>
      </c>
      <c r="I402" s="22" t="s">
        <v>1699</v>
      </c>
      <c r="J402" s="22" t="s">
        <v>767</v>
      </c>
    </row>
    <row r="403" spans="1:10">
      <c r="A403" s="23" t="s">
        <v>802</v>
      </c>
      <c r="B403" s="23" t="s">
        <v>971</v>
      </c>
      <c r="C403" s="23" t="str">
        <f t="shared" si="12"/>
        <v>San Clemente</v>
      </c>
      <c r="D403" s="26">
        <v>282</v>
      </c>
      <c r="E403" s="26">
        <v>164</v>
      </c>
      <c r="F403" s="26">
        <v>188</v>
      </c>
      <c r="G403" s="26">
        <v>348</v>
      </c>
      <c r="H403" s="25">
        <f t="shared" si="13"/>
        <v>982</v>
      </c>
      <c r="I403" s="22" t="s">
        <v>1685</v>
      </c>
      <c r="J403" s="22" t="s">
        <v>767</v>
      </c>
    </row>
    <row r="404" spans="1:10">
      <c r="A404" s="23" t="s">
        <v>769</v>
      </c>
      <c r="B404" s="23" t="s">
        <v>769</v>
      </c>
      <c r="C404" s="23" t="str">
        <f t="shared" si="12"/>
        <v>San Diego</v>
      </c>
      <c r="D404" s="26">
        <v>27549</v>
      </c>
      <c r="E404" s="26">
        <v>17331</v>
      </c>
      <c r="F404" s="26">
        <v>19319</v>
      </c>
      <c r="G404" s="26">
        <v>43837</v>
      </c>
      <c r="H404" s="25">
        <f t="shared" si="13"/>
        <v>108036</v>
      </c>
      <c r="I404" s="22" t="s">
        <v>1731</v>
      </c>
      <c r="J404" s="22" t="s">
        <v>767</v>
      </c>
    </row>
    <row r="405" spans="1:10">
      <c r="A405" s="23" t="s">
        <v>914</v>
      </c>
      <c r="B405" s="23" t="str">
        <f>A405</f>
        <v>San Diego County - Unincorporated</v>
      </c>
      <c r="C405" s="23" t="str">
        <f t="shared" si="12"/>
        <v>San Diego County - Unincorporated</v>
      </c>
      <c r="D405" s="26">
        <v>1834</v>
      </c>
      <c r="E405" s="26">
        <v>992</v>
      </c>
      <c r="F405" s="26">
        <v>1165</v>
      </c>
      <c r="G405" s="26">
        <v>2709</v>
      </c>
      <c r="H405" s="25">
        <f t="shared" si="13"/>
        <v>6700</v>
      </c>
      <c r="I405" s="22" t="s">
        <v>1731</v>
      </c>
      <c r="J405" s="22" t="s">
        <v>767</v>
      </c>
    </row>
    <row r="406" spans="1:10">
      <c r="A406" s="23" t="s">
        <v>772</v>
      </c>
      <c r="B406" s="23" t="s">
        <v>985</v>
      </c>
      <c r="C406" s="23" t="str">
        <f t="shared" si="12"/>
        <v>San Dimas</v>
      </c>
      <c r="D406" s="26">
        <v>384</v>
      </c>
      <c r="E406" s="26">
        <v>220</v>
      </c>
      <c r="F406" s="26">
        <v>206</v>
      </c>
      <c r="G406" s="26">
        <v>438</v>
      </c>
      <c r="H406" s="25">
        <f t="shared" si="13"/>
        <v>1248</v>
      </c>
      <c r="I406" s="22" t="s">
        <v>1682</v>
      </c>
      <c r="J406" s="22" t="s">
        <v>767</v>
      </c>
    </row>
    <row r="407" spans="1:10">
      <c r="A407" s="23" t="s">
        <v>772</v>
      </c>
      <c r="B407" s="23" t="s">
        <v>980</v>
      </c>
      <c r="C407" s="23" t="str">
        <f t="shared" si="12"/>
        <v>San Fernando</v>
      </c>
      <c r="D407" s="26">
        <v>461</v>
      </c>
      <c r="E407" s="26">
        <v>273</v>
      </c>
      <c r="F407" s="26">
        <v>284</v>
      </c>
      <c r="G407" s="26">
        <v>777</v>
      </c>
      <c r="H407" s="25">
        <f t="shared" si="13"/>
        <v>1795</v>
      </c>
      <c r="I407" s="22" t="s">
        <v>1682</v>
      </c>
      <c r="J407" s="22" t="s">
        <v>767</v>
      </c>
    </row>
    <row r="408" spans="1:10">
      <c r="A408" s="22" t="s">
        <v>973</v>
      </c>
      <c r="B408" s="24" t="s">
        <v>973</v>
      </c>
      <c r="C408" s="23" t="str">
        <f t="shared" si="12"/>
        <v>San Francisco</v>
      </c>
      <c r="D408" s="26">
        <v>20867</v>
      </c>
      <c r="E408" s="26">
        <v>12014</v>
      </c>
      <c r="F408" s="26">
        <v>13717</v>
      </c>
      <c r="G408" s="26">
        <v>35471</v>
      </c>
      <c r="H408" s="25">
        <f t="shared" si="13"/>
        <v>82069</v>
      </c>
      <c r="I408" s="22" t="s">
        <v>1858</v>
      </c>
      <c r="J408" s="22" t="s">
        <v>767</v>
      </c>
    </row>
    <row r="409" spans="1:10">
      <c r="A409" s="23" t="s">
        <v>772</v>
      </c>
      <c r="B409" s="23" t="s">
        <v>976</v>
      </c>
      <c r="C409" s="23" t="str">
        <f t="shared" si="12"/>
        <v>San Gabriel</v>
      </c>
      <c r="D409" s="26">
        <v>846</v>
      </c>
      <c r="E409" s="26">
        <v>415</v>
      </c>
      <c r="F409" s="26">
        <v>466</v>
      </c>
      <c r="G409" s="26">
        <v>1296</v>
      </c>
      <c r="H409" s="25">
        <f t="shared" si="13"/>
        <v>3023</v>
      </c>
      <c r="I409" s="22" t="s">
        <v>1682</v>
      </c>
      <c r="J409" s="22" t="s">
        <v>767</v>
      </c>
    </row>
    <row r="410" spans="1:10">
      <c r="A410" s="23" t="s">
        <v>1209</v>
      </c>
      <c r="B410" s="23" t="s">
        <v>978</v>
      </c>
      <c r="C410" s="23" t="str">
        <f t="shared" si="12"/>
        <v>San Jacinto</v>
      </c>
      <c r="D410" s="26">
        <v>800</v>
      </c>
      <c r="E410" s="26">
        <v>465</v>
      </c>
      <c r="F410" s="26">
        <v>560</v>
      </c>
      <c r="G410" s="26">
        <v>1567</v>
      </c>
      <c r="H410" s="25">
        <f t="shared" si="13"/>
        <v>3392</v>
      </c>
      <c r="I410" s="22" t="s">
        <v>1709</v>
      </c>
      <c r="J410" s="22" t="s">
        <v>767</v>
      </c>
    </row>
    <row r="411" spans="1:10">
      <c r="A411" s="23" t="s">
        <v>1116</v>
      </c>
      <c r="B411" s="23" t="s">
        <v>932</v>
      </c>
      <c r="C411" s="23" t="str">
        <f t="shared" si="12"/>
        <v>San Joaquin</v>
      </c>
      <c r="D411" s="32">
        <v>103</v>
      </c>
      <c r="E411" s="32">
        <v>36</v>
      </c>
      <c r="F411" s="32">
        <v>35</v>
      </c>
      <c r="G411" s="32">
        <v>204</v>
      </c>
      <c r="H411" s="25">
        <f t="shared" si="13"/>
        <v>378</v>
      </c>
      <c r="I411" s="22" t="s">
        <v>1743</v>
      </c>
    </row>
    <row r="412" spans="1:10">
      <c r="A412" s="23" t="s">
        <v>935</v>
      </c>
      <c r="B412" s="23" t="str">
        <f>A412</f>
        <v>San Joaquin County - Unincorporated</v>
      </c>
      <c r="C412" s="23" t="str">
        <f t="shared" si="12"/>
        <v>San Joaquin County - Unincorporated</v>
      </c>
      <c r="D412" s="31">
        <v>2496</v>
      </c>
      <c r="E412" s="31">
        <v>1727</v>
      </c>
      <c r="F412" s="31">
        <v>1724</v>
      </c>
      <c r="G412" s="31">
        <v>4220</v>
      </c>
      <c r="H412" s="25">
        <f t="shared" si="13"/>
        <v>10167</v>
      </c>
      <c r="I412" s="22" t="s">
        <v>1765</v>
      </c>
    </row>
    <row r="413" spans="1:10">
      <c r="A413" s="23" t="s">
        <v>1028</v>
      </c>
      <c r="B413" s="23" t="s">
        <v>937</v>
      </c>
      <c r="C413" s="23" t="str">
        <f t="shared" si="12"/>
        <v>San Jose</v>
      </c>
      <c r="D413" s="26">
        <v>15088</v>
      </c>
      <c r="E413" s="26">
        <v>8687</v>
      </c>
      <c r="F413" s="26">
        <v>10711</v>
      </c>
      <c r="G413" s="26">
        <v>27714</v>
      </c>
      <c r="H413" s="25">
        <f t="shared" si="13"/>
        <v>62200</v>
      </c>
      <c r="I413" s="22" t="s">
        <v>1727</v>
      </c>
      <c r="J413" s="22" t="s">
        <v>767</v>
      </c>
    </row>
    <row r="414" spans="1:10">
      <c r="A414" s="23" t="s">
        <v>1954</v>
      </c>
      <c r="B414" s="23" t="s">
        <v>1282</v>
      </c>
      <c r="C414" s="23" t="str">
        <f t="shared" si="12"/>
        <v>San Juan Bautista</v>
      </c>
      <c r="D414" s="32">
        <v>10</v>
      </c>
      <c r="E414" s="32">
        <v>6</v>
      </c>
      <c r="F414" s="32">
        <v>8</v>
      </c>
      <c r="G414" s="32">
        <v>17</v>
      </c>
      <c r="H414" s="25">
        <f t="shared" si="13"/>
        <v>41</v>
      </c>
      <c r="I414" s="22" t="s">
        <v>1782</v>
      </c>
    </row>
    <row r="415" spans="1:10">
      <c r="A415" s="23" t="s">
        <v>802</v>
      </c>
      <c r="B415" s="23" t="s">
        <v>930</v>
      </c>
      <c r="C415" s="23" t="str">
        <f t="shared" si="12"/>
        <v>San Juan Capistrano</v>
      </c>
      <c r="D415" s="26">
        <v>270</v>
      </c>
      <c r="E415" s="26">
        <v>173</v>
      </c>
      <c r="F415" s="26">
        <v>183</v>
      </c>
      <c r="G415" s="26">
        <v>428</v>
      </c>
      <c r="H415" s="25">
        <f t="shared" si="13"/>
        <v>1054</v>
      </c>
      <c r="I415" s="22" t="s">
        <v>1685</v>
      </c>
      <c r="J415" s="22" t="s">
        <v>767</v>
      </c>
    </row>
    <row r="416" spans="1:10">
      <c r="A416" s="23" t="s">
        <v>875</v>
      </c>
      <c r="B416" s="23" t="s">
        <v>922</v>
      </c>
      <c r="C416" s="23" t="str">
        <f t="shared" si="12"/>
        <v>San Leandro</v>
      </c>
      <c r="D416" s="26">
        <v>862</v>
      </c>
      <c r="E416" s="26">
        <v>495</v>
      </c>
      <c r="F416" s="26">
        <v>696</v>
      </c>
      <c r="G416" s="26">
        <v>1802</v>
      </c>
      <c r="H416" s="25">
        <f t="shared" si="13"/>
        <v>3855</v>
      </c>
      <c r="I416" s="22" t="s">
        <v>1683</v>
      </c>
      <c r="J416" s="22" t="s">
        <v>767</v>
      </c>
    </row>
    <row r="417" spans="1:10">
      <c r="A417" s="23" t="s">
        <v>826</v>
      </c>
      <c r="B417" s="23" t="s">
        <v>826</v>
      </c>
      <c r="C417" s="23" t="str">
        <f t="shared" si="12"/>
        <v>San Luis Obispo</v>
      </c>
      <c r="D417" s="26">
        <v>825</v>
      </c>
      <c r="E417" s="26">
        <v>520</v>
      </c>
      <c r="F417" s="26">
        <v>603</v>
      </c>
      <c r="G417" s="26">
        <v>1406</v>
      </c>
      <c r="H417" s="25">
        <f t="shared" si="13"/>
        <v>3354</v>
      </c>
      <c r="I417" s="22" t="s">
        <v>1696</v>
      </c>
      <c r="J417" s="22" t="s">
        <v>767</v>
      </c>
    </row>
    <row r="418" spans="1:10">
      <c r="A418" s="23" t="s">
        <v>927</v>
      </c>
      <c r="B418" s="23" t="str">
        <f>A418</f>
        <v>San Luis Obispo County - Unincorporated</v>
      </c>
      <c r="C418" s="23" t="str">
        <f t="shared" si="12"/>
        <v>San Luis Obispo County - Unincorporated</v>
      </c>
      <c r="D418" s="26">
        <v>801</v>
      </c>
      <c r="E418" s="26">
        <v>505</v>
      </c>
      <c r="F418" s="26">
        <v>585</v>
      </c>
      <c r="G418" s="26">
        <v>1365</v>
      </c>
      <c r="H418" s="25">
        <f t="shared" si="13"/>
        <v>3256</v>
      </c>
      <c r="I418" s="22" t="s">
        <v>1696</v>
      </c>
      <c r="J418" s="22" t="s">
        <v>767</v>
      </c>
    </row>
    <row r="419" spans="1:10">
      <c r="A419" s="23" t="s">
        <v>769</v>
      </c>
      <c r="B419" s="23" t="s">
        <v>829</v>
      </c>
      <c r="C419" s="23" t="str">
        <f t="shared" si="12"/>
        <v>San Marcos</v>
      </c>
      <c r="D419" s="26">
        <v>728</v>
      </c>
      <c r="E419" s="26">
        <v>530</v>
      </c>
      <c r="F419" s="26">
        <v>542</v>
      </c>
      <c r="G419" s="26">
        <v>1316</v>
      </c>
      <c r="H419" s="25">
        <f t="shared" si="13"/>
        <v>3116</v>
      </c>
      <c r="I419" s="22" t="s">
        <v>1731</v>
      </c>
      <c r="J419" s="22" t="s">
        <v>767</v>
      </c>
    </row>
    <row r="420" spans="1:10">
      <c r="A420" s="23" t="s">
        <v>772</v>
      </c>
      <c r="B420" s="23" t="s">
        <v>952</v>
      </c>
      <c r="C420" s="23" t="str">
        <f t="shared" si="12"/>
        <v>San Marino</v>
      </c>
      <c r="D420" s="26">
        <v>149</v>
      </c>
      <c r="E420" s="26">
        <v>91</v>
      </c>
      <c r="F420" s="26">
        <v>91</v>
      </c>
      <c r="G420" s="26">
        <v>66</v>
      </c>
      <c r="H420" s="25">
        <f t="shared" si="13"/>
        <v>397</v>
      </c>
      <c r="I420" s="22" t="s">
        <v>1682</v>
      </c>
      <c r="J420" s="22" t="s">
        <v>767</v>
      </c>
    </row>
    <row r="421" spans="1:10">
      <c r="A421" s="23" t="s">
        <v>955</v>
      </c>
      <c r="B421" s="23" t="s">
        <v>955</v>
      </c>
      <c r="C421" s="23" t="str">
        <f t="shared" si="12"/>
        <v>San Mateo</v>
      </c>
      <c r="D421" s="26">
        <v>1777</v>
      </c>
      <c r="E421" s="26">
        <v>1023</v>
      </c>
      <c r="F421" s="26">
        <v>1175</v>
      </c>
      <c r="G421" s="26">
        <v>3040</v>
      </c>
      <c r="H421" s="25">
        <f t="shared" si="13"/>
        <v>7015</v>
      </c>
      <c r="I421" s="22" t="s">
        <v>1699</v>
      </c>
      <c r="J421" s="22" t="s">
        <v>767</v>
      </c>
    </row>
    <row r="422" spans="1:10">
      <c r="A422" s="23" t="s">
        <v>957</v>
      </c>
      <c r="B422" s="23" t="str">
        <f>A422</f>
        <v>San Mateo County - Unincorporated</v>
      </c>
      <c r="C422" s="23" t="str">
        <f t="shared" si="12"/>
        <v>San Mateo County - Unincorporated</v>
      </c>
      <c r="D422" s="26">
        <v>811</v>
      </c>
      <c r="E422" s="26">
        <v>468</v>
      </c>
      <c r="F422" s="26">
        <v>433</v>
      </c>
      <c r="G422" s="26">
        <v>1121</v>
      </c>
      <c r="H422" s="25">
        <f t="shared" si="13"/>
        <v>2833</v>
      </c>
      <c r="I422" s="22" t="s">
        <v>1699</v>
      </c>
      <c r="J422" s="22" t="s">
        <v>767</v>
      </c>
    </row>
    <row r="423" spans="1:10">
      <c r="A423" s="23" t="s">
        <v>1938</v>
      </c>
      <c r="B423" s="23" t="s">
        <v>949</v>
      </c>
      <c r="C423" s="23" t="str">
        <f t="shared" si="12"/>
        <v>San Pablo</v>
      </c>
      <c r="D423" s="26">
        <v>173</v>
      </c>
      <c r="E423" s="26">
        <v>100</v>
      </c>
      <c r="F423" s="26">
        <v>132</v>
      </c>
      <c r="G423" s="26">
        <v>341</v>
      </c>
      <c r="H423" s="25">
        <f t="shared" si="13"/>
        <v>746</v>
      </c>
      <c r="I423" s="22" t="s">
        <v>1694</v>
      </c>
      <c r="J423" s="22" t="s">
        <v>767</v>
      </c>
    </row>
    <row r="424" spans="1:10">
      <c r="A424" s="23" t="s">
        <v>1943</v>
      </c>
      <c r="B424" s="23" t="s">
        <v>942</v>
      </c>
      <c r="C424" s="23" t="str">
        <f t="shared" si="12"/>
        <v>San Rafael</v>
      </c>
      <c r="D424" s="26">
        <v>857</v>
      </c>
      <c r="E424" s="26">
        <v>492</v>
      </c>
      <c r="F424" s="26">
        <v>521</v>
      </c>
      <c r="G424" s="26">
        <v>1350</v>
      </c>
      <c r="H424" s="25">
        <f t="shared" si="13"/>
        <v>3220</v>
      </c>
      <c r="I424" s="22" t="s">
        <v>1713</v>
      </c>
      <c r="J424" s="22" t="s">
        <v>767</v>
      </c>
    </row>
    <row r="425" spans="1:10">
      <c r="A425" s="23" t="s">
        <v>1938</v>
      </c>
      <c r="B425" s="23" t="s">
        <v>945</v>
      </c>
      <c r="C425" s="23" t="str">
        <f t="shared" si="12"/>
        <v>San Ramon</v>
      </c>
      <c r="D425" s="26">
        <v>1497</v>
      </c>
      <c r="E425" s="26">
        <v>862</v>
      </c>
      <c r="F425" s="26">
        <v>767</v>
      </c>
      <c r="G425" s="26">
        <v>1985</v>
      </c>
      <c r="H425" s="25">
        <f t="shared" si="13"/>
        <v>5111</v>
      </c>
      <c r="I425" s="22" t="s">
        <v>1694</v>
      </c>
      <c r="J425" s="22" t="s">
        <v>767</v>
      </c>
    </row>
    <row r="426" spans="1:10">
      <c r="A426" s="23" t="s">
        <v>1258</v>
      </c>
      <c r="B426" s="23" t="s">
        <v>1281</v>
      </c>
      <c r="C426" s="23" t="str">
        <f t="shared" si="12"/>
        <v>Sand City</v>
      </c>
      <c r="D426" s="29">
        <v>13</v>
      </c>
      <c r="E426" s="29">
        <v>9</v>
      </c>
      <c r="F426" s="29">
        <v>10</v>
      </c>
      <c r="G426" s="29">
        <v>23</v>
      </c>
      <c r="H426" s="25">
        <f t="shared" si="13"/>
        <v>55</v>
      </c>
      <c r="I426" s="22" t="s">
        <v>1732</v>
      </c>
    </row>
    <row r="427" spans="1:10">
      <c r="A427" s="23" t="s">
        <v>1116</v>
      </c>
      <c r="B427" s="23" t="s">
        <v>946</v>
      </c>
      <c r="C427" s="23" t="str">
        <f t="shared" si="12"/>
        <v>Sanger</v>
      </c>
      <c r="D427" s="32">
        <v>312</v>
      </c>
      <c r="E427" s="32">
        <v>175</v>
      </c>
      <c r="F427" s="32">
        <v>163</v>
      </c>
      <c r="G427" s="32">
        <v>568</v>
      </c>
      <c r="H427" s="25">
        <f t="shared" si="13"/>
        <v>1218</v>
      </c>
      <c r="I427" s="22" t="s">
        <v>1743</v>
      </c>
    </row>
    <row r="428" spans="1:10">
      <c r="A428" s="23" t="s">
        <v>802</v>
      </c>
      <c r="B428" s="23" t="s">
        <v>803</v>
      </c>
      <c r="C428" s="23" t="str">
        <f t="shared" si="12"/>
        <v>Santa Ana</v>
      </c>
      <c r="D428" s="26">
        <v>606</v>
      </c>
      <c r="E428" s="26">
        <v>362</v>
      </c>
      <c r="F428" s="26">
        <v>545</v>
      </c>
      <c r="G428" s="26">
        <v>1624</v>
      </c>
      <c r="H428" s="25">
        <f t="shared" si="13"/>
        <v>3137</v>
      </c>
      <c r="I428" s="22" t="s">
        <v>1685</v>
      </c>
      <c r="J428" s="22" t="s">
        <v>767</v>
      </c>
    </row>
    <row r="429" spans="1:10">
      <c r="A429" s="23" t="s">
        <v>1024</v>
      </c>
      <c r="B429" s="23" t="s">
        <v>1024</v>
      </c>
      <c r="C429" s="23" t="str">
        <f t="shared" si="12"/>
        <v>Santa Barbara</v>
      </c>
      <c r="D429" s="26">
        <v>2147</v>
      </c>
      <c r="E429" s="26">
        <v>1381</v>
      </c>
      <c r="F429" s="26">
        <v>1441</v>
      </c>
      <c r="G429" s="26">
        <v>3032</v>
      </c>
      <c r="H429" s="25">
        <f t="shared" si="13"/>
        <v>8001</v>
      </c>
      <c r="I429" s="22" t="s">
        <v>1722</v>
      </c>
      <c r="J429" s="22" t="s">
        <v>767</v>
      </c>
    </row>
    <row r="430" spans="1:10">
      <c r="A430" s="23" t="s">
        <v>1026</v>
      </c>
      <c r="B430" s="23" t="str">
        <f>A430</f>
        <v>Santa Barbara County - Unincorporated</v>
      </c>
      <c r="C430" s="23" t="str">
        <f t="shared" si="12"/>
        <v>Santa Barbara County - Unincorporated</v>
      </c>
      <c r="D430" s="26">
        <v>1373</v>
      </c>
      <c r="E430" s="26">
        <v>1200</v>
      </c>
      <c r="F430" s="26">
        <v>1280</v>
      </c>
      <c r="G430" s="26">
        <v>1811</v>
      </c>
      <c r="H430" s="25">
        <f t="shared" si="13"/>
        <v>5664</v>
      </c>
      <c r="I430" s="22" t="s">
        <v>1722</v>
      </c>
      <c r="J430" s="22" t="s">
        <v>767</v>
      </c>
    </row>
    <row r="431" spans="1:10">
      <c r="A431" s="23" t="s">
        <v>1028</v>
      </c>
      <c r="B431" s="23" t="s">
        <v>1028</v>
      </c>
      <c r="C431" s="23" t="str">
        <f t="shared" si="12"/>
        <v>Santa Clara</v>
      </c>
      <c r="D431" s="26">
        <v>2872</v>
      </c>
      <c r="E431" s="26">
        <v>1653</v>
      </c>
      <c r="F431" s="26">
        <v>1981</v>
      </c>
      <c r="G431" s="26">
        <v>5126</v>
      </c>
      <c r="H431" s="25">
        <f t="shared" si="13"/>
        <v>11632</v>
      </c>
      <c r="I431" s="22" t="s">
        <v>1727</v>
      </c>
      <c r="J431" s="22" t="s">
        <v>767</v>
      </c>
    </row>
    <row r="432" spans="1:10">
      <c r="A432" s="23" t="s">
        <v>1023</v>
      </c>
      <c r="B432" s="23" t="str">
        <f>A432</f>
        <v>Santa Clara County - Unincorporated</v>
      </c>
      <c r="C432" s="23" t="str">
        <f t="shared" si="12"/>
        <v>Santa Clara County - Unincorporated</v>
      </c>
      <c r="D432" s="26">
        <v>828</v>
      </c>
      <c r="E432" s="26">
        <v>477</v>
      </c>
      <c r="F432" s="26">
        <v>508</v>
      </c>
      <c r="G432" s="26">
        <v>1312</v>
      </c>
      <c r="H432" s="25">
        <f t="shared" si="13"/>
        <v>3125</v>
      </c>
      <c r="I432" s="22" t="s">
        <v>1727</v>
      </c>
      <c r="J432" s="22" t="s">
        <v>767</v>
      </c>
    </row>
    <row r="433" spans="1:10">
      <c r="A433" s="23" t="s">
        <v>772</v>
      </c>
      <c r="B433" s="23" t="s">
        <v>1016</v>
      </c>
      <c r="C433" s="23" t="str">
        <f t="shared" si="12"/>
        <v>Santa Clarita</v>
      </c>
      <c r="D433" s="26">
        <v>3397</v>
      </c>
      <c r="E433" s="26">
        <v>1734</v>
      </c>
      <c r="F433" s="26">
        <v>1672</v>
      </c>
      <c r="G433" s="26">
        <v>3228</v>
      </c>
      <c r="H433" s="25">
        <f t="shared" si="13"/>
        <v>10031</v>
      </c>
      <c r="I433" s="22" t="s">
        <v>1682</v>
      </c>
      <c r="J433" s="22" t="s">
        <v>767</v>
      </c>
    </row>
    <row r="434" spans="1:10">
      <c r="A434" s="23" t="s">
        <v>1019</v>
      </c>
      <c r="B434" s="23" t="s">
        <v>1019</v>
      </c>
      <c r="C434" s="23" t="str">
        <f t="shared" si="12"/>
        <v>Santa Cruz</v>
      </c>
      <c r="D434" s="29">
        <v>180</v>
      </c>
      <c r="E434" s="29">
        <v>118</v>
      </c>
      <c r="F434" s="29">
        <v>136</v>
      </c>
      <c r="G434" s="29">
        <v>313</v>
      </c>
      <c r="H434" s="25">
        <f t="shared" si="13"/>
        <v>747</v>
      </c>
      <c r="I434" s="22" t="s">
        <v>1730</v>
      </c>
    </row>
    <row r="435" spans="1:10">
      <c r="A435" s="23" t="s">
        <v>1021</v>
      </c>
      <c r="B435" s="23" t="str">
        <f>A435</f>
        <v>Santa Cruz County - Unincorporated</v>
      </c>
      <c r="C435" s="23" t="str">
        <f t="shared" si="12"/>
        <v>Santa Cruz County - Unincorporated</v>
      </c>
      <c r="D435" s="29">
        <v>317</v>
      </c>
      <c r="E435" s="29">
        <v>207</v>
      </c>
      <c r="F435" s="29">
        <v>240</v>
      </c>
      <c r="G435" s="29">
        <v>550</v>
      </c>
      <c r="H435" s="25">
        <f t="shared" si="13"/>
        <v>1314</v>
      </c>
      <c r="I435" s="22" t="s">
        <v>1730</v>
      </c>
    </row>
    <row r="436" spans="1:10">
      <c r="A436" s="23" t="s">
        <v>772</v>
      </c>
      <c r="B436" s="23" t="s">
        <v>958</v>
      </c>
      <c r="C436" s="23" t="str">
        <f t="shared" si="12"/>
        <v>Santa Fe Springs</v>
      </c>
      <c r="D436" s="26">
        <v>253</v>
      </c>
      <c r="E436" s="26">
        <v>159</v>
      </c>
      <c r="F436" s="26">
        <v>152</v>
      </c>
      <c r="G436" s="26">
        <v>388</v>
      </c>
      <c r="H436" s="25">
        <f t="shared" si="13"/>
        <v>952</v>
      </c>
      <c r="I436" s="22" t="s">
        <v>1682</v>
      </c>
      <c r="J436" s="22" t="s">
        <v>767</v>
      </c>
    </row>
    <row r="437" spans="1:10">
      <c r="A437" s="23" t="s">
        <v>1024</v>
      </c>
      <c r="B437" s="23" t="s">
        <v>1040</v>
      </c>
      <c r="C437" s="23" t="str">
        <f t="shared" si="12"/>
        <v>Santa Maria</v>
      </c>
      <c r="D437" s="26">
        <v>1032</v>
      </c>
      <c r="E437" s="26">
        <v>536</v>
      </c>
      <c r="F437" s="26">
        <v>731</v>
      </c>
      <c r="G437" s="26">
        <v>3119</v>
      </c>
      <c r="H437" s="25">
        <f t="shared" si="13"/>
        <v>5418</v>
      </c>
      <c r="I437" s="22" t="s">
        <v>1722</v>
      </c>
      <c r="J437" s="22" t="s">
        <v>767</v>
      </c>
    </row>
    <row r="438" spans="1:10">
      <c r="A438" s="23" t="s">
        <v>772</v>
      </c>
      <c r="B438" s="23" t="s">
        <v>791</v>
      </c>
      <c r="C438" s="23" t="str">
        <f t="shared" si="12"/>
        <v>Santa Monica</v>
      </c>
      <c r="D438" s="26">
        <v>2794</v>
      </c>
      <c r="E438" s="26">
        <v>1672</v>
      </c>
      <c r="F438" s="26">
        <v>1702</v>
      </c>
      <c r="G438" s="26">
        <v>2727</v>
      </c>
      <c r="H438" s="25">
        <f t="shared" si="13"/>
        <v>8895</v>
      </c>
      <c r="I438" s="22" t="s">
        <v>1682</v>
      </c>
      <c r="J438" s="22" t="s">
        <v>767</v>
      </c>
    </row>
    <row r="439" spans="1:10">
      <c r="A439" s="23" t="s">
        <v>801</v>
      </c>
      <c r="B439" s="23" t="s">
        <v>1300</v>
      </c>
      <c r="C439" s="23" t="str">
        <f t="shared" si="12"/>
        <v>Santa Paula</v>
      </c>
      <c r="D439" s="26">
        <v>102</v>
      </c>
      <c r="E439" s="26">
        <v>99</v>
      </c>
      <c r="F439" s="26">
        <v>121</v>
      </c>
      <c r="G439" s="26">
        <v>335</v>
      </c>
      <c r="H439" s="25">
        <f t="shared" si="13"/>
        <v>657</v>
      </c>
      <c r="I439" s="22" t="s">
        <v>1726</v>
      </c>
      <c r="J439" s="22" t="s">
        <v>767</v>
      </c>
    </row>
    <row r="440" spans="1:10">
      <c r="A440" s="23" t="s">
        <v>1003</v>
      </c>
      <c r="B440" s="23" t="s">
        <v>1042</v>
      </c>
      <c r="C440" s="23" t="str">
        <f t="shared" si="12"/>
        <v>Santa Rosa</v>
      </c>
      <c r="D440" s="26">
        <v>1218</v>
      </c>
      <c r="E440" s="26">
        <v>701</v>
      </c>
      <c r="F440" s="26">
        <v>771</v>
      </c>
      <c r="G440" s="26">
        <v>1995</v>
      </c>
      <c r="H440" s="25">
        <f t="shared" si="13"/>
        <v>4685</v>
      </c>
      <c r="I440" s="22" t="s">
        <v>1741</v>
      </c>
      <c r="J440" s="22" t="s">
        <v>767</v>
      </c>
    </row>
    <row r="441" spans="1:10">
      <c r="A441" s="23" t="s">
        <v>769</v>
      </c>
      <c r="B441" s="23" t="s">
        <v>1044</v>
      </c>
      <c r="C441" s="23" t="str">
        <f t="shared" si="12"/>
        <v>Santee</v>
      </c>
      <c r="D441" s="26">
        <v>406</v>
      </c>
      <c r="E441" s="26">
        <v>200</v>
      </c>
      <c r="F441" s="26">
        <v>188</v>
      </c>
      <c r="G441" s="26">
        <v>425</v>
      </c>
      <c r="H441" s="25">
        <f t="shared" si="13"/>
        <v>1219</v>
      </c>
      <c r="I441" s="22" t="s">
        <v>1731</v>
      </c>
      <c r="J441" s="22" t="s">
        <v>767</v>
      </c>
    </row>
    <row r="442" spans="1:10">
      <c r="A442" s="23" t="s">
        <v>1028</v>
      </c>
      <c r="B442" s="23" t="s">
        <v>1038</v>
      </c>
      <c r="C442" s="23" t="str">
        <f t="shared" si="12"/>
        <v>Saratoga</v>
      </c>
      <c r="D442" s="26">
        <v>454</v>
      </c>
      <c r="E442" s="26">
        <v>261</v>
      </c>
      <c r="F442" s="26">
        <v>278</v>
      </c>
      <c r="G442" s="26">
        <v>719</v>
      </c>
      <c r="H442" s="25">
        <f t="shared" si="13"/>
        <v>1712</v>
      </c>
      <c r="I442" s="22" t="s">
        <v>1727</v>
      </c>
      <c r="J442" s="22" t="s">
        <v>767</v>
      </c>
    </row>
    <row r="443" spans="1:10">
      <c r="A443" s="23" t="s">
        <v>1943</v>
      </c>
      <c r="B443" s="23" t="s">
        <v>1031</v>
      </c>
      <c r="C443" s="23" t="str">
        <f t="shared" si="12"/>
        <v>Sausalito</v>
      </c>
      <c r="D443" s="26">
        <v>200</v>
      </c>
      <c r="E443" s="26">
        <v>115</v>
      </c>
      <c r="F443" s="26">
        <v>114</v>
      </c>
      <c r="G443" s="26">
        <v>295</v>
      </c>
      <c r="H443" s="25">
        <f t="shared" si="13"/>
        <v>724</v>
      </c>
      <c r="I443" s="22" t="s">
        <v>1713</v>
      </c>
      <c r="J443" s="22" t="s">
        <v>767</v>
      </c>
    </row>
    <row r="444" spans="1:10">
      <c r="A444" s="23" t="s">
        <v>1019</v>
      </c>
      <c r="B444" s="23" t="s">
        <v>1033</v>
      </c>
      <c r="C444" s="23" t="str">
        <f t="shared" si="12"/>
        <v>Scotts Valley</v>
      </c>
      <c r="D444" s="29">
        <v>34</v>
      </c>
      <c r="E444" s="29">
        <v>22</v>
      </c>
      <c r="F444" s="29">
        <v>26</v>
      </c>
      <c r="G444" s="29">
        <v>58</v>
      </c>
      <c r="H444" s="25">
        <f t="shared" si="13"/>
        <v>140</v>
      </c>
      <c r="I444" s="22" t="s">
        <v>1730</v>
      </c>
    </row>
    <row r="445" spans="1:10">
      <c r="A445" s="23" t="s">
        <v>802</v>
      </c>
      <c r="B445" s="23" t="s">
        <v>1035</v>
      </c>
      <c r="C445" s="23" t="str">
        <f t="shared" si="12"/>
        <v>Seal Beach</v>
      </c>
      <c r="D445" s="26">
        <v>258</v>
      </c>
      <c r="E445" s="26">
        <v>201</v>
      </c>
      <c r="F445" s="26">
        <v>239</v>
      </c>
      <c r="G445" s="26">
        <v>545</v>
      </c>
      <c r="H445" s="25">
        <f t="shared" si="13"/>
        <v>1243</v>
      </c>
      <c r="I445" s="22" t="s">
        <v>1685</v>
      </c>
      <c r="J445" s="22" t="s">
        <v>767</v>
      </c>
    </row>
    <row r="446" spans="1:10">
      <c r="A446" s="23" t="s">
        <v>1258</v>
      </c>
      <c r="B446" s="23" t="s">
        <v>995</v>
      </c>
      <c r="C446" s="23" t="str">
        <f t="shared" si="12"/>
        <v>Seaside</v>
      </c>
      <c r="D446" s="29">
        <v>95</v>
      </c>
      <c r="E446" s="29">
        <v>62</v>
      </c>
      <c r="F446" s="29">
        <v>72</v>
      </c>
      <c r="G446" s="29">
        <v>164</v>
      </c>
      <c r="H446" s="25">
        <f t="shared" si="13"/>
        <v>393</v>
      </c>
      <c r="I446" s="22" t="s">
        <v>1732</v>
      </c>
    </row>
    <row r="447" spans="1:10">
      <c r="A447" s="23" t="s">
        <v>1003</v>
      </c>
      <c r="B447" s="23" t="s">
        <v>997</v>
      </c>
      <c r="C447" s="23" t="str">
        <f t="shared" si="12"/>
        <v>Sebastopol</v>
      </c>
      <c r="D447" s="26">
        <v>55</v>
      </c>
      <c r="E447" s="26">
        <v>31</v>
      </c>
      <c r="F447" s="26">
        <v>35</v>
      </c>
      <c r="G447" s="26">
        <v>92</v>
      </c>
      <c r="H447" s="25">
        <f t="shared" si="13"/>
        <v>213</v>
      </c>
      <c r="I447" s="22" t="s">
        <v>1741</v>
      </c>
      <c r="J447" s="22" t="s">
        <v>767</v>
      </c>
    </row>
    <row r="448" spans="1:10">
      <c r="A448" s="23" t="s">
        <v>1116</v>
      </c>
      <c r="B448" s="23" t="s">
        <v>998</v>
      </c>
      <c r="C448" s="23" t="str">
        <f t="shared" si="12"/>
        <v>Selma</v>
      </c>
      <c r="D448" s="32">
        <v>140</v>
      </c>
      <c r="E448" s="32">
        <v>115</v>
      </c>
      <c r="F448" s="32">
        <v>69</v>
      </c>
      <c r="G448" s="32">
        <v>281</v>
      </c>
      <c r="H448" s="25">
        <f t="shared" si="13"/>
        <v>605</v>
      </c>
      <c r="I448" s="22" t="s">
        <v>1743</v>
      </c>
    </row>
    <row r="449" spans="1:10">
      <c r="A449" s="23" t="s">
        <v>1940</v>
      </c>
      <c r="B449" s="23" t="s">
        <v>993</v>
      </c>
      <c r="C449" s="23" t="str">
        <f t="shared" si="12"/>
        <v>Shafter</v>
      </c>
      <c r="D449" s="32">
        <v>417</v>
      </c>
      <c r="E449" s="32">
        <v>426</v>
      </c>
      <c r="F449" s="32">
        <v>397</v>
      </c>
      <c r="G449" s="32">
        <v>796</v>
      </c>
      <c r="H449" s="25">
        <f t="shared" si="13"/>
        <v>2036</v>
      </c>
      <c r="I449" s="22" t="s">
        <v>1698</v>
      </c>
    </row>
    <row r="450" spans="1:10">
      <c r="A450" s="23" t="s">
        <v>912</v>
      </c>
      <c r="B450" s="23" t="str">
        <f>A450</f>
        <v>Shasta County - Unincorporated</v>
      </c>
      <c r="C450" s="23" t="str">
        <f t="shared" ref="C450:C513" si="14">B450</f>
        <v>Shasta County - Unincorporated</v>
      </c>
      <c r="D450" s="26">
        <v>273</v>
      </c>
      <c r="E450" s="26">
        <v>179</v>
      </c>
      <c r="F450" s="26">
        <v>193</v>
      </c>
      <c r="G450" s="26">
        <v>460</v>
      </c>
      <c r="H450" s="25">
        <f t="shared" si="13"/>
        <v>1105</v>
      </c>
      <c r="I450" s="22" t="s">
        <v>1692</v>
      </c>
      <c r="J450" s="22" t="s">
        <v>767</v>
      </c>
    </row>
    <row r="451" spans="1:10">
      <c r="A451" s="23" t="s">
        <v>1936</v>
      </c>
      <c r="B451" s="23" t="s">
        <v>989</v>
      </c>
      <c r="C451" s="23" t="str">
        <f t="shared" si="14"/>
        <v>Shasta Lake</v>
      </c>
      <c r="D451" s="26">
        <v>56</v>
      </c>
      <c r="E451" s="26">
        <v>39</v>
      </c>
      <c r="F451" s="26">
        <v>42</v>
      </c>
      <c r="G451" s="26">
        <v>101</v>
      </c>
      <c r="H451" s="25">
        <f t="shared" ref="H451:H514" si="15">SUM(D451:G451)</f>
        <v>238</v>
      </c>
      <c r="I451" s="22" t="s">
        <v>1692</v>
      </c>
      <c r="J451" s="22" t="s">
        <v>767</v>
      </c>
    </row>
    <row r="452" spans="1:10">
      <c r="A452" s="23" t="s">
        <v>934</v>
      </c>
      <c r="B452" s="23" t="str">
        <f>A452</f>
        <v>Sierra County - Unincorporated</v>
      </c>
      <c r="C452" s="23" t="str">
        <f t="shared" si="14"/>
        <v>Sierra County - Unincorporated</v>
      </c>
      <c r="D452" s="26">
        <v>1</v>
      </c>
      <c r="E452" s="26">
        <v>1</v>
      </c>
      <c r="F452" s="26">
        <v>0</v>
      </c>
      <c r="G452" s="26">
        <v>2</v>
      </c>
      <c r="H452" s="25">
        <f t="shared" si="15"/>
        <v>4</v>
      </c>
      <c r="I452" s="22" t="s">
        <v>1814</v>
      </c>
      <c r="J452" s="22" t="s">
        <v>767</v>
      </c>
    </row>
    <row r="453" spans="1:10">
      <c r="A453" s="23" t="s">
        <v>772</v>
      </c>
      <c r="B453" s="23" t="s">
        <v>991</v>
      </c>
      <c r="C453" s="23" t="str">
        <f t="shared" si="14"/>
        <v>Sierra Madre</v>
      </c>
      <c r="D453" s="26">
        <v>79</v>
      </c>
      <c r="E453" s="26">
        <v>39</v>
      </c>
      <c r="F453" s="26">
        <v>35</v>
      </c>
      <c r="G453" s="26">
        <v>51</v>
      </c>
      <c r="H453" s="25">
        <f t="shared" si="15"/>
        <v>204</v>
      </c>
      <c r="I453" s="22" t="s">
        <v>1682</v>
      </c>
      <c r="J453" s="22" t="s">
        <v>767</v>
      </c>
    </row>
    <row r="454" spans="1:10">
      <c r="A454" s="23" t="s">
        <v>772</v>
      </c>
      <c r="B454" s="23" t="s">
        <v>1000</v>
      </c>
      <c r="C454" s="23" t="str">
        <f t="shared" si="14"/>
        <v>Signal Hill</v>
      </c>
      <c r="D454" s="26">
        <v>161</v>
      </c>
      <c r="E454" s="26">
        <v>78</v>
      </c>
      <c r="F454" s="26">
        <v>90</v>
      </c>
      <c r="G454" s="26">
        <v>188</v>
      </c>
      <c r="H454" s="25">
        <f t="shared" si="15"/>
        <v>517</v>
      </c>
      <c r="I454" s="22" t="s">
        <v>1682</v>
      </c>
      <c r="J454" s="22" t="s">
        <v>767</v>
      </c>
    </row>
    <row r="455" spans="1:10">
      <c r="A455" s="23" t="s">
        <v>801</v>
      </c>
      <c r="B455" s="23" t="s">
        <v>1010</v>
      </c>
      <c r="C455" s="23" t="str">
        <f t="shared" si="14"/>
        <v>Simi Valley</v>
      </c>
      <c r="D455" s="26">
        <v>749</v>
      </c>
      <c r="E455" s="26">
        <v>493</v>
      </c>
      <c r="F455" s="26">
        <v>518</v>
      </c>
      <c r="G455" s="26">
        <v>1033</v>
      </c>
      <c r="H455" s="25">
        <f t="shared" si="15"/>
        <v>2793</v>
      </c>
      <c r="I455" s="22" t="s">
        <v>1726</v>
      </c>
      <c r="J455" s="22" t="s">
        <v>767</v>
      </c>
    </row>
    <row r="456" spans="1:10">
      <c r="A456" s="23" t="s">
        <v>1012</v>
      </c>
      <c r="B456" s="23" t="str">
        <f>A456</f>
        <v>Siskiyou County - Unincorporated</v>
      </c>
      <c r="C456" s="23" t="str">
        <f t="shared" si="14"/>
        <v>Siskiyou County - Unincorporated</v>
      </c>
      <c r="D456" s="26">
        <v>1</v>
      </c>
      <c r="E456" s="26">
        <v>1</v>
      </c>
      <c r="F456" s="26">
        <v>0</v>
      </c>
      <c r="G456" s="26">
        <v>0</v>
      </c>
      <c r="H456" s="25">
        <f t="shared" si="15"/>
        <v>2</v>
      </c>
      <c r="I456" s="22" t="s">
        <v>1759</v>
      </c>
      <c r="J456" s="22" t="s">
        <v>767</v>
      </c>
    </row>
    <row r="457" spans="1:10">
      <c r="A457" s="23" t="s">
        <v>769</v>
      </c>
      <c r="B457" s="23" t="s">
        <v>1014</v>
      </c>
      <c r="C457" s="23" t="str">
        <f t="shared" si="14"/>
        <v>Solana Beach</v>
      </c>
      <c r="D457" s="26">
        <v>316</v>
      </c>
      <c r="E457" s="26">
        <v>159</v>
      </c>
      <c r="F457" s="26">
        <v>160</v>
      </c>
      <c r="G457" s="26">
        <v>240</v>
      </c>
      <c r="H457" s="25">
        <f t="shared" si="15"/>
        <v>875</v>
      </c>
      <c r="I457" s="22" t="s">
        <v>1731</v>
      </c>
      <c r="J457" s="22" t="s">
        <v>767</v>
      </c>
    </row>
    <row r="458" spans="1:10">
      <c r="A458" s="23" t="s">
        <v>1009</v>
      </c>
      <c r="B458" s="23" t="str">
        <f>A458</f>
        <v>Solano County - Unincorporated</v>
      </c>
      <c r="C458" s="23" t="str">
        <f t="shared" si="14"/>
        <v>Solano County - Unincorporated</v>
      </c>
      <c r="D458" s="26">
        <v>80</v>
      </c>
      <c r="E458" s="26">
        <v>50</v>
      </c>
      <c r="F458" s="26">
        <v>56</v>
      </c>
      <c r="G458" s="26">
        <v>129</v>
      </c>
      <c r="H458" s="25">
        <f t="shared" si="15"/>
        <v>315</v>
      </c>
      <c r="I458" s="22" t="s">
        <v>1714</v>
      </c>
      <c r="J458" s="22" t="s">
        <v>767</v>
      </c>
    </row>
    <row r="459" spans="1:10">
      <c r="A459" s="23" t="s">
        <v>1258</v>
      </c>
      <c r="B459" s="23" t="s">
        <v>1283</v>
      </c>
      <c r="C459" s="23" t="str">
        <f t="shared" si="14"/>
        <v>Soledad</v>
      </c>
      <c r="D459" s="29">
        <v>46</v>
      </c>
      <c r="E459" s="29">
        <v>30</v>
      </c>
      <c r="F459" s="29">
        <v>35</v>
      </c>
      <c r="G459" s="29">
        <v>80</v>
      </c>
      <c r="H459" s="25">
        <f t="shared" si="15"/>
        <v>191</v>
      </c>
      <c r="I459" s="22" t="s">
        <v>1732</v>
      </c>
    </row>
    <row r="460" spans="1:10">
      <c r="A460" s="30" t="s">
        <v>1024</v>
      </c>
      <c r="B460" s="23" t="s">
        <v>1284</v>
      </c>
      <c r="C460" s="23" t="str">
        <f t="shared" si="14"/>
        <v>Solvang</v>
      </c>
      <c r="D460" s="26">
        <v>55</v>
      </c>
      <c r="E460" s="26">
        <v>39</v>
      </c>
      <c r="F460" s="26">
        <v>22</v>
      </c>
      <c r="G460" s="26">
        <v>75</v>
      </c>
      <c r="H460" s="25">
        <f t="shared" si="15"/>
        <v>191</v>
      </c>
      <c r="I460" s="22" t="s">
        <v>1722</v>
      </c>
      <c r="J460" s="22" t="s">
        <v>767</v>
      </c>
    </row>
    <row r="461" spans="1:10">
      <c r="A461" s="23" t="s">
        <v>1003</v>
      </c>
      <c r="B461" s="23" t="s">
        <v>1003</v>
      </c>
      <c r="C461" s="23" t="str">
        <f t="shared" si="14"/>
        <v>Sonoma</v>
      </c>
      <c r="D461" s="26">
        <v>83</v>
      </c>
      <c r="E461" s="26">
        <v>48</v>
      </c>
      <c r="F461" s="26">
        <v>50</v>
      </c>
      <c r="G461" s="26">
        <v>130</v>
      </c>
      <c r="H461" s="25">
        <f t="shared" si="15"/>
        <v>311</v>
      </c>
      <c r="I461" s="22" t="s">
        <v>1741</v>
      </c>
      <c r="J461" s="22" t="s">
        <v>767</v>
      </c>
    </row>
    <row r="462" spans="1:10">
      <c r="A462" s="23" t="s">
        <v>1005</v>
      </c>
      <c r="B462" s="23" t="str">
        <f>A462</f>
        <v>Sonoma County - Unincorporated</v>
      </c>
      <c r="C462" s="23" t="str">
        <f t="shared" si="14"/>
        <v>Sonoma County - Unincorporated</v>
      </c>
      <c r="D462" s="26">
        <v>1024</v>
      </c>
      <c r="E462" s="26">
        <v>584</v>
      </c>
      <c r="F462" s="26">
        <v>627</v>
      </c>
      <c r="G462" s="26">
        <v>1589</v>
      </c>
      <c r="H462" s="25">
        <f t="shared" si="15"/>
        <v>3824</v>
      </c>
      <c r="I462" s="22" t="s">
        <v>1741</v>
      </c>
      <c r="J462" s="22" t="s">
        <v>767</v>
      </c>
    </row>
    <row r="463" spans="1:10">
      <c r="A463" s="23" t="s">
        <v>1963</v>
      </c>
      <c r="B463" s="23" t="s">
        <v>1054</v>
      </c>
      <c r="C463" s="23" t="str">
        <f t="shared" si="14"/>
        <v>Sonora</v>
      </c>
      <c r="D463" s="26">
        <v>34</v>
      </c>
      <c r="E463" s="26">
        <v>26</v>
      </c>
      <c r="F463" s="26">
        <v>24</v>
      </c>
      <c r="G463" s="26">
        <v>61</v>
      </c>
      <c r="H463" s="25">
        <f t="shared" si="15"/>
        <v>145</v>
      </c>
      <c r="I463" s="22" t="s">
        <v>1872</v>
      </c>
      <c r="J463" s="22" t="s">
        <v>767</v>
      </c>
    </row>
    <row r="464" spans="1:10">
      <c r="A464" s="23" t="s">
        <v>772</v>
      </c>
      <c r="B464" s="23" t="s">
        <v>1007</v>
      </c>
      <c r="C464" s="23" t="str">
        <f t="shared" si="14"/>
        <v>South El Monte</v>
      </c>
      <c r="D464" s="26">
        <v>131</v>
      </c>
      <c r="E464" s="26">
        <v>64</v>
      </c>
      <c r="F464" s="26">
        <v>70</v>
      </c>
      <c r="G464" s="26">
        <v>312</v>
      </c>
      <c r="H464" s="25">
        <f t="shared" si="15"/>
        <v>577</v>
      </c>
      <c r="I464" s="22" t="s">
        <v>1682</v>
      </c>
      <c r="J464" s="22" t="s">
        <v>767</v>
      </c>
    </row>
    <row r="465" spans="1:10">
      <c r="A465" s="23" t="s">
        <v>772</v>
      </c>
      <c r="B465" s="23" t="s">
        <v>920</v>
      </c>
      <c r="C465" s="23" t="str">
        <f t="shared" si="14"/>
        <v>South Gate</v>
      </c>
      <c r="D465" s="26">
        <v>2136</v>
      </c>
      <c r="E465" s="26">
        <v>994</v>
      </c>
      <c r="F465" s="26">
        <v>1173</v>
      </c>
      <c r="G465" s="26">
        <v>3979</v>
      </c>
      <c r="H465" s="25">
        <f t="shared" si="15"/>
        <v>8282</v>
      </c>
      <c r="I465" s="22" t="s">
        <v>1682</v>
      </c>
      <c r="J465" s="22" t="s">
        <v>767</v>
      </c>
    </row>
    <row r="466" spans="1:10">
      <c r="A466" s="23" t="s">
        <v>1961</v>
      </c>
      <c r="B466" s="23" t="s">
        <v>824</v>
      </c>
      <c r="C466" s="23" t="str">
        <f t="shared" si="14"/>
        <v>South Lake Tahoe</v>
      </c>
      <c r="D466" s="26">
        <v>70</v>
      </c>
      <c r="E466" s="26">
        <v>50</v>
      </c>
      <c r="F466" s="26">
        <v>42</v>
      </c>
      <c r="G466" s="26">
        <v>127</v>
      </c>
      <c r="H466" s="25">
        <f t="shared" si="15"/>
        <v>289</v>
      </c>
      <c r="I466" s="22" t="s">
        <v>1762</v>
      </c>
      <c r="J466" s="22" t="s">
        <v>767</v>
      </c>
    </row>
    <row r="467" spans="1:10">
      <c r="A467" s="23" t="s">
        <v>772</v>
      </c>
      <c r="B467" s="23" t="s">
        <v>827</v>
      </c>
      <c r="C467" s="23" t="str">
        <f t="shared" si="14"/>
        <v>South Pasadena</v>
      </c>
      <c r="D467" s="26">
        <v>757</v>
      </c>
      <c r="E467" s="26">
        <v>398</v>
      </c>
      <c r="F467" s="26">
        <v>334</v>
      </c>
      <c r="G467" s="26">
        <v>578</v>
      </c>
      <c r="H467" s="25">
        <f t="shared" si="15"/>
        <v>2067</v>
      </c>
      <c r="I467" s="22" t="s">
        <v>1682</v>
      </c>
      <c r="J467" s="22" t="s">
        <v>767</v>
      </c>
    </row>
    <row r="468" spans="1:10">
      <c r="A468" s="23" t="s">
        <v>955</v>
      </c>
      <c r="B468" s="23" t="s">
        <v>828</v>
      </c>
      <c r="C468" s="23" t="str">
        <f t="shared" si="14"/>
        <v>South San Francisco</v>
      </c>
      <c r="D468" s="26">
        <v>871</v>
      </c>
      <c r="E468" s="26">
        <v>502</v>
      </c>
      <c r="F468" s="26">
        <v>720</v>
      </c>
      <c r="G468" s="26">
        <v>1863</v>
      </c>
      <c r="H468" s="25">
        <f t="shared" si="15"/>
        <v>3956</v>
      </c>
      <c r="I468" s="22" t="s">
        <v>1699</v>
      </c>
      <c r="J468" s="22" t="s">
        <v>767</v>
      </c>
    </row>
    <row r="469" spans="1:10">
      <c r="A469" s="23" t="s">
        <v>1251</v>
      </c>
      <c r="B469" s="23" t="s">
        <v>1278</v>
      </c>
      <c r="C469" s="23" t="str">
        <f t="shared" si="14"/>
        <v>St. Helena</v>
      </c>
      <c r="D469" s="26">
        <v>104</v>
      </c>
      <c r="E469" s="26">
        <v>59</v>
      </c>
      <c r="F469" s="26">
        <v>26</v>
      </c>
      <c r="G469" s="26">
        <v>67</v>
      </c>
      <c r="H469" s="25">
        <f t="shared" si="15"/>
        <v>256</v>
      </c>
      <c r="I469" s="22" t="s">
        <v>1691</v>
      </c>
      <c r="J469" s="22" t="s">
        <v>767</v>
      </c>
    </row>
    <row r="470" spans="1:10">
      <c r="A470" s="23" t="s">
        <v>822</v>
      </c>
      <c r="B470" s="23" t="str">
        <f>A470</f>
        <v>Stanislaus County - Unincorporated</v>
      </c>
      <c r="C470" s="23" t="str">
        <f t="shared" si="14"/>
        <v>Stanislaus County - Unincorporated</v>
      </c>
      <c r="D470" s="27">
        <v>538</v>
      </c>
      <c r="E470" s="27">
        <v>345</v>
      </c>
      <c r="F470" s="27">
        <v>391</v>
      </c>
      <c r="G470" s="27">
        <v>967</v>
      </c>
      <c r="H470" s="25">
        <f t="shared" si="15"/>
        <v>2241</v>
      </c>
      <c r="I470" s="22" t="s">
        <v>1734</v>
      </c>
    </row>
    <row r="471" spans="1:10">
      <c r="A471" s="23" t="s">
        <v>802</v>
      </c>
      <c r="B471" s="23" t="s">
        <v>813</v>
      </c>
      <c r="C471" s="23" t="str">
        <f t="shared" si="14"/>
        <v>Stanton</v>
      </c>
      <c r="D471" s="26">
        <v>165</v>
      </c>
      <c r="E471" s="26">
        <v>145</v>
      </c>
      <c r="F471" s="26">
        <v>231</v>
      </c>
      <c r="G471" s="26">
        <v>690</v>
      </c>
      <c r="H471" s="25">
        <f t="shared" si="15"/>
        <v>1231</v>
      </c>
      <c r="I471" s="22" t="s">
        <v>1685</v>
      </c>
      <c r="J471" s="22" t="s">
        <v>767</v>
      </c>
    </row>
    <row r="472" spans="1:10">
      <c r="A472" s="23" t="s">
        <v>932</v>
      </c>
      <c r="B472" s="23" t="s">
        <v>816</v>
      </c>
      <c r="C472" s="23" t="str">
        <f t="shared" si="14"/>
        <v>Stockton</v>
      </c>
      <c r="D472" s="31">
        <v>3157</v>
      </c>
      <c r="E472" s="31">
        <v>2004</v>
      </c>
      <c r="F472" s="31">
        <v>2103</v>
      </c>
      <c r="G472" s="31">
        <v>4560</v>
      </c>
      <c r="H472" s="25">
        <f t="shared" si="15"/>
        <v>11824</v>
      </c>
      <c r="I472" s="22" t="s">
        <v>1765</v>
      </c>
    </row>
    <row r="473" spans="1:10">
      <c r="A473" s="23" t="s">
        <v>1944</v>
      </c>
      <c r="B473" s="23" t="s">
        <v>819</v>
      </c>
      <c r="C473" s="23" t="str">
        <f t="shared" si="14"/>
        <v>Suisun City</v>
      </c>
      <c r="D473" s="26">
        <v>160</v>
      </c>
      <c r="E473" s="26">
        <v>95</v>
      </c>
      <c r="F473" s="26">
        <v>98</v>
      </c>
      <c r="G473" s="26">
        <v>267</v>
      </c>
      <c r="H473" s="25">
        <f t="shared" si="15"/>
        <v>620</v>
      </c>
      <c r="I473" s="22" t="s">
        <v>1714</v>
      </c>
      <c r="J473" s="22" t="s">
        <v>767</v>
      </c>
    </row>
    <row r="474" spans="1:10">
      <c r="A474" s="23" t="s">
        <v>1028</v>
      </c>
      <c r="B474" s="23" t="s">
        <v>830</v>
      </c>
      <c r="C474" s="23" t="str">
        <f t="shared" si="14"/>
        <v>Sunnyvale</v>
      </c>
      <c r="D474" s="26">
        <v>2968</v>
      </c>
      <c r="E474" s="26">
        <v>1709</v>
      </c>
      <c r="F474" s="26">
        <v>2032</v>
      </c>
      <c r="G474" s="26">
        <v>5257</v>
      </c>
      <c r="H474" s="25">
        <f t="shared" si="15"/>
        <v>11966</v>
      </c>
      <c r="I474" s="22" t="s">
        <v>1727</v>
      </c>
      <c r="J474" s="22" t="s">
        <v>767</v>
      </c>
    </row>
    <row r="475" spans="1:10">
      <c r="A475" s="23" t="s">
        <v>1964</v>
      </c>
      <c r="B475" s="23" t="s">
        <v>1196</v>
      </c>
      <c r="C475" s="23" t="str">
        <f t="shared" si="14"/>
        <v>Susanville</v>
      </c>
      <c r="D475" s="26">
        <v>14</v>
      </c>
      <c r="E475" s="26">
        <v>9</v>
      </c>
      <c r="F475" s="26">
        <v>11</v>
      </c>
      <c r="G475" s="26">
        <v>24</v>
      </c>
      <c r="H475" s="25">
        <f t="shared" si="15"/>
        <v>58</v>
      </c>
      <c r="I475" s="22" t="s">
        <v>1798</v>
      </c>
      <c r="J475" s="22" t="s">
        <v>767</v>
      </c>
    </row>
    <row r="476" spans="1:10">
      <c r="A476" s="23" t="s">
        <v>771</v>
      </c>
      <c r="B476" s="23" t="str">
        <f>A476</f>
        <v>Sutter County - Unincorporated</v>
      </c>
      <c r="C476" s="23" t="str">
        <f t="shared" si="14"/>
        <v>Sutter County - Unincorporated</v>
      </c>
      <c r="D476" s="26">
        <v>177</v>
      </c>
      <c r="E476" s="26">
        <v>107</v>
      </c>
      <c r="F476" s="26">
        <v>132</v>
      </c>
      <c r="G476" s="26">
        <v>313</v>
      </c>
      <c r="H476" s="25">
        <f t="shared" si="15"/>
        <v>729</v>
      </c>
      <c r="I476" s="22" t="s">
        <v>1805</v>
      </c>
      <c r="J476" s="22" t="s">
        <v>767</v>
      </c>
    </row>
    <row r="477" spans="1:10">
      <c r="A477" s="23" t="s">
        <v>1935</v>
      </c>
      <c r="B477" s="23" t="s">
        <v>843</v>
      </c>
      <c r="C477" s="23" t="str">
        <f t="shared" si="14"/>
        <v>Sutter Creek</v>
      </c>
      <c r="D477" s="26">
        <v>15</v>
      </c>
      <c r="E477" s="26">
        <v>12</v>
      </c>
      <c r="F477" s="26">
        <v>13</v>
      </c>
      <c r="G477" s="26">
        <v>34</v>
      </c>
      <c r="H477" s="25">
        <f t="shared" si="15"/>
        <v>74</v>
      </c>
      <c r="I477" s="22" t="s">
        <v>1690</v>
      </c>
      <c r="J477" s="22" t="s">
        <v>767</v>
      </c>
    </row>
    <row r="478" spans="1:10">
      <c r="A478" s="23" t="s">
        <v>1940</v>
      </c>
      <c r="B478" s="23" t="s">
        <v>845</v>
      </c>
      <c r="C478" s="23" t="str">
        <f t="shared" si="14"/>
        <v>Taft</v>
      </c>
      <c r="D478" s="32">
        <v>52</v>
      </c>
      <c r="E478" s="32">
        <v>26</v>
      </c>
      <c r="F478" s="32">
        <v>30</v>
      </c>
      <c r="G478" s="32">
        <v>146</v>
      </c>
      <c r="H478" s="25">
        <f t="shared" si="15"/>
        <v>254</v>
      </c>
      <c r="I478" s="22" t="s">
        <v>1698</v>
      </c>
    </row>
    <row r="479" spans="1:10">
      <c r="A479" s="23" t="s">
        <v>1940</v>
      </c>
      <c r="B479" s="23" t="s">
        <v>839</v>
      </c>
      <c r="C479" s="23" t="str">
        <f t="shared" si="14"/>
        <v>Tehachapi</v>
      </c>
      <c r="D479" s="32">
        <v>127</v>
      </c>
      <c r="E479" s="32">
        <v>64</v>
      </c>
      <c r="F479" s="32">
        <v>88</v>
      </c>
      <c r="G479" s="32">
        <v>216</v>
      </c>
      <c r="H479" s="25">
        <f t="shared" si="15"/>
        <v>495</v>
      </c>
      <c r="I479" s="22" t="s">
        <v>1698</v>
      </c>
    </row>
    <row r="480" spans="1:10">
      <c r="A480" s="23" t="s">
        <v>1299</v>
      </c>
      <c r="B480" s="23" t="s">
        <v>1299</v>
      </c>
      <c r="C480" s="23" t="str">
        <f t="shared" si="14"/>
        <v>Tehama</v>
      </c>
      <c r="D480" s="26">
        <v>3</v>
      </c>
      <c r="E480" s="26">
        <v>2</v>
      </c>
      <c r="F480" s="26">
        <v>2</v>
      </c>
      <c r="G480" s="26">
        <v>5</v>
      </c>
      <c r="H480" s="25">
        <f t="shared" si="15"/>
        <v>12</v>
      </c>
      <c r="I480" s="22" t="s">
        <v>1750</v>
      </c>
      <c r="J480" s="22" t="s">
        <v>767</v>
      </c>
    </row>
    <row r="481" spans="1:10">
      <c r="A481" s="23" t="s">
        <v>1059</v>
      </c>
      <c r="B481" s="23" t="str">
        <f>A481</f>
        <v>Tehama County - Unincorporated</v>
      </c>
      <c r="C481" s="23" t="str">
        <f t="shared" si="14"/>
        <v>Tehama County - Unincorporated</v>
      </c>
      <c r="D481" s="26">
        <v>185</v>
      </c>
      <c r="E481" s="26">
        <v>157</v>
      </c>
      <c r="F481" s="26">
        <v>155</v>
      </c>
      <c r="G481" s="26">
        <v>367</v>
      </c>
      <c r="H481" s="25">
        <f t="shared" si="15"/>
        <v>864</v>
      </c>
      <c r="I481" s="22" t="s">
        <v>1750</v>
      </c>
      <c r="J481" s="22" t="s">
        <v>767</v>
      </c>
    </row>
    <row r="482" spans="1:10">
      <c r="A482" s="23" t="s">
        <v>1209</v>
      </c>
      <c r="B482" s="23" t="s">
        <v>833</v>
      </c>
      <c r="C482" s="23" t="str">
        <f t="shared" si="14"/>
        <v>Temecula</v>
      </c>
      <c r="D482" s="26">
        <v>1359</v>
      </c>
      <c r="E482" s="26">
        <v>801</v>
      </c>
      <c r="F482" s="26">
        <v>778</v>
      </c>
      <c r="G482" s="26">
        <v>1255</v>
      </c>
      <c r="H482" s="25">
        <f t="shared" si="15"/>
        <v>4193</v>
      </c>
      <c r="I482" s="22" t="s">
        <v>1709</v>
      </c>
      <c r="J482" s="22" t="s">
        <v>767</v>
      </c>
    </row>
    <row r="483" spans="1:10">
      <c r="A483" s="23" t="s">
        <v>772</v>
      </c>
      <c r="B483" s="23" t="s">
        <v>809</v>
      </c>
      <c r="C483" s="23" t="str">
        <f t="shared" si="14"/>
        <v>Temple City</v>
      </c>
      <c r="D483" s="26">
        <v>630</v>
      </c>
      <c r="E483" s="26">
        <v>350</v>
      </c>
      <c r="F483" s="26">
        <v>369</v>
      </c>
      <c r="G483" s="26">
        <v>837</v>
      </c>
      <c r="H483" s="25">
        <f t="shared" si="15"/>
        <v>2186</v>
      </c>
      <c r="I483" s="22" t="s">
        <v>1682</v>
      </c>
      <c r="J483" s="22" t="s">
        <v>767</v>
      </c>
    </row>
    <row r="484" spans="1:10">
      <c r="A484" s="23" t="s">
        <v>801</v>
      </c>
      <c r="B484" s="23" t="s">
        <v>838</v>
      </c>
      <c r="C484" s="23" t="str">
        <f t="shared" si="14"/>
        <v>Thousand Oaks</v>
      </c>
      <c r="D484" s="26">
        <v>735</v>
      </c>
      <c r="E484" s="26">
        <v>494</v>
      </c>
      <c r="F484" s="26">
        <v>532</v>
      </c>
      <c r="G484" s="26">
        <v>860</v>
      </c>
      <c r="H484" s="25">
        <f t="shared" si="15"/>
        <v>2621</v>
      </c>
      <c r="I484" s="22" t="s">
        <v>1726</v>
      </c>
      <c r="J484" s="22" t="s">
        <v>767</v>
      </c>
    </row>
    <row r="485" spans="1:10">
      <c r="A485" s="23" t="s">
        <v>1943</v>
      </c>
      <c r="B485" s="23" t="s">
        <v>1273</v>
      </c>
      <c r="C485" s="23" t="str">
        <f t="shared" si="14"/>
        <v>Tiburon</v>
      </c>
      <c r="D485" s="26">
        <v>193</v>
      </c>
      <c r="E485" s="26">
        <v>110</v>
      </c>
      <c r="F485" s="26">
        <v>93</v>
      </c>
      <c r="G485" s="26">
        <v>243</v>
      </c>
      <c r="H485" s="25">
        <f t="shared" si="15"/>
        <v>639</v>
      </c>
      <c r="I485" s="22" t="s">
        <v>1713</v>
      </c>
      <c r="J485" s="22" t="s">
        <v>767</v>
      </c>
    </row>
    <row r="486" spans="1:10">
      <c r="A486" s="23" t="s">
        <v>772</v>
      </c>
      <c r="B486" s="23" t="s">
        <v>781</v>
      </c>
      <c r="C486" s="23" t="str">
        <f t="shared" si="14"/>
        <v>Torrance</v>
      </c>
      <c r="D486" s="26">
        <v>1621</v>
      </c>
      <c r="E486" s="26">
        <v>846</v>
      </c>
      <c r="F486" s="26">
        <v>853</v>
      </c>
      <c r="G486" s="26">
        <v>1619</v>
      </c>
      <c r="H486" s="25">
        <f t="shared" si="15"/>
        <v>4939</v>
      </c>
      <c r="I486" s="22" t="s">
        <v>1682</v>
      </c>
      <c r="J486" s="22" t="s">
        <v>767</v>
      </c>
    </row>
    <row r="487" spans="1:10">
      <c r="A487" s="23" t="s">
        <v>932</v>
      </c>
      <c r="B487" s="23" t="s">
        <v>783</v>
      </c>
      <c r="C487" s="23" t="str">
        <f t="shared" si="14"/>
        <v>Tracy</v>
      </c>
      <c r="D487" s="31">
        <v>980</v>
      </c>
      <c r="E487" s="31">
        <v>705</v>
      </c>
      <c r="F487" s="31">
        <v>828</v>
      </c>
      <c r="G487" s="31">
        <v>2463</v>
      </c>
      <c r="H487" s="25">
        <f t="shared" si="15"/>
        <v>4976</v>
      </c>
      <c r="I487" s="22" t="s">
        <v>1765</v>
      </c>
    </row>
    <row r="488" spans="1:10">
      <c r="A488" s="23" t="s">
        <v>1939</v>
      </c>
      <c r="B488" s="23" t="s">
        <v>1290</v>
      </c>
      <c r="C488" s="23" t="str">
        <f t="shared" si="14"/>
        <v>Trinidad</v>
      </c>
      <c r="D488" s="26">
        <v>4</v>
      </c>
      <c r="E488" s="26">
        <v>4</v>
      </c>
      <c r="F488" s="26">
        <v>3</v>
      </c>
      <c r="G488" s="26">
        <v>7</v>
      </c>
      <c r="H488" s="25">
        <f t="shared" si="15"/>
        <v>18</v>
      </c>
      <c r="I488" s="22" t="s">
        <v>1695</v>
      </c>
      <c r="J488" s="22" t="s">
        <v>767</v>
      </c>
    </row>
    <row r="489" spans="1:10">
      <c r="A489" s="23" t="s">
        <v>974</v>
      </c>
      <c r="B489" s="23" t="str">
        <f>A489</f>
        <v>Trinity County - Unincorporated</v>
      </c>
      <c r="C489" s="23" t="str">
        <f t="shared" si="14"/>
        <v>Trinity County - Unincorporated</v>
      </c>
      <c r="D489" s="26">
        <v>1</v>
      </c>
      <c r="E489" s="26">
        <v>1</v>
      </c>
      <c r="F489" s="26">
        <v>0</v>
      </c>
      <c r="G489" s="26">
        <v>0</v>
      </c>
      <c r="H489" s="25">
        <f t="shared" si="15"/>
        <v>2</v>
      </c>
      <c r="I489" s="22" t="s">
        <v>1880</v>
      </c>
      <c r="J489" s="22" t="s">
        <v>767</v>
      </c>
    </row>
    <row r="490" spans="1:10">
      <c r="A490" s="23" t="s">
        <v>1953</v>
      </c>
      <c r="B490" s="23" t="s">
        <v>981</v>
      </c>
      <c r="C490" s="23" t="str">
        <f t="shared" si="14"/>
        <v>Truckee</v>
      </c>
      <c r="D490" s="26">
        <v>187</v>
      </c>
      <c r="E490" s="26">
        <v>140</v>
      </c>
      <c r="F490" s="26">
        <v>128</v>
      </c>
      <c r="G490" s="26">
        <v>300</v>
      </c>
      <c r="H490" s="25">
        <f t="shared" si="15"/>
        <v>755</v>
      </c>
      <c r="I490" s="22" t="s">
        <v>1776</v>
      </c>
      <c r="J490" s="22" t="s">
        <v>767</v>
      </c>
    </row>
    <row r="491" spans="1:10">
      <c r="A491" s="23" t="s">
        <v>786</v>
      </c>
      <c r="B491" s="23" t="s">
        <v>786</v>
      </c>
      <c r="C491" s="23" t="str">
        <f t="shared" si="14"/>
        <v>Tulare</v>
      </c>
      <c r="D491" s="27">
        <v>920</v>
      </c>
      <c r="E491" s="27">
        <v>609</v>
      </c>
      <c r="F491" s="27">
        <v>613</v>
      </c>
      <c r="G491" s="27">
        <v>1452</v>
      </c>
      <c r="H491" s="25">
        <f t="shared" si="15"/>
        <v>3594</v>
      </c>
      <c r="I491" s="22" t="s">
        <v>1757</v>
      </c>
    </row>
    <row r="492" spans="1:10">
      <c r="A492" s="23" t="s">
        <v>778</v>
      </c>
      <c r="B492" s="23" t="str">
        <f>A492</f>
        <v>Tulare County - Unincorporated</v>
      </c>
      <c r="C492" s="23" t="str">
        <f t="shared" si="14"/>
        <v>Tulare County - Unincorporated</v>
      </c>
      <c r="D492" s="27">
        <v>1477</v>
      </c>
      <c r="E492" s="27">
        <v>1065</v>
      </c>
      <c r="F492" s="27">
        <v>1169</v>
      </c>
      <c r="G492" s="27">
        <v>3370</v>
      </c>
      <c r="H492" s="25">
        <f t="shared" si="15"/>
        <v>7081</v>
      </c>
      <c r="I492" s="22" t="s">
        <v>1757</v>
      </c>
    </row>
    <row r="493" spans="1:10">
      <c r="A493" s="23" t="s">
        <v>1951</v>
      </c>
      <c r="B493" s="23" t="s">
        <v>1928</v>
      </c>
      <c r="C493" s="23" t="str">
        <f t="shared" si="14"/>
        <v>Tulelake</v>
      </c>
      <c r="D493" s="26">
        <v>1</v>
      </c>
      <c r="E493" s="26">
        <v>1</v>
      </c>
      <c r="F493" s="26">
        <v>0</v>
      </c>
      <c r="G493" s="26">
        <v>0</v>
      </c>
      <c r="H493" s="25">
        <f t="shared" si="15"/>
        <v>2</v>
      </c>
      <c r="I493" s="22" t="s">
        <v>1759</v>
      </c>
      <c r="J493" s="22" t="s">
        <v>767</v>
      </c>
    </row>
    <row r="494" spans="1:10">
      <c r="A494" s="23" t="s">
        <v>1216</v>
      </c>
      <c r="B494" s="23" t="str">
        <f>A494</f>
        <v>Tuolumne County - Unincorporated</v>
      </c>
      <c r="C494" s="23" t="str">
        <f t="shared" si="14"/>
        <v>Tuolumne County - Unincorporated</v>
      </c>
      <c r="D494" s="26">
        <v>155</v>
      </c>
      <c r="E494" s="26">
        <v>116</v>
      </c>
      <c r="F494" s="26">
        <v>110</v>
      </c>
      <c r="G494" s="26">
        <v>279</v>
      </c>
      <c r="H494" s="25">
        <f t="shared" si="15"/>
        <v>660</v>
      </c>
      <c r="I494" s="22" t="s">
        <v>1872</v>
      </c>
      <c r="J494" s="22" t="s">
        <v>767</v>
      </c>
    </row>
    <row r="495" spans="1:10">
      <c r="A495" s="23" t="s">
        <v>1947</v>
      </c>
      <c r="B495" s="23" t="s">
        <v>770</v>
      </c>
      <c r="C495" s="23" t="str">
        <f t="shared" si="14"/>
        <v>Turlock</v>
      </c>
      <c r="D495" s="27">
        <v>877</v>
      </c>
      <c r="E495" s="27">
        <v>562</v>
      </c>
      <c r="F495" s="27">
        <v>627</v>
      </c>
      <c r="G495" s="27">
        <v>1552</v>
      </c>
      <c r="H495" s="25">
        <f t="shared" si="15"/>
        <v>3618</v>
      </c>
      <c r="I495" s="22" t="s">
        <v>1734</v>
      </c>
    </row>
    <row r="496" spans="1:10">
      <c r="A496" s="23" t="s">
        <v>802</v>
      </c>
      <c r="B496" s="23" t="s">
        <v>773</v>
      </c>
      <c r="C496" s="23" t="str">
        <f t="shared" si="14"/>
        <v>Tustin</v>
      </c>
      <c r="D496" s="26">
        <v>1724</v>
      </c>
      <c r="E496" s="26">
        <v>1046</v>
      </c>
      <c r="F496" s="26">
        <v>1132</v>
      </c>
      <c r="G496" s="26">
        <v>2880</v>
      </c>
      <c r="H496" s="25">
        <f t="shared" si="15"/>
        <v>6782</v>
      </c>
      <c r="I496" s="22" t="s">
        <v>1685</v>
      </c>
      <c r="J496" s="22" t="s">
        <v>767</v>
      </c>
    </row>
    <row r="497" spans="1:10">
      <c r="A497" s="23" t="s">
        <v>962</v>
      </c>
      <c r="B497" s="23" t="s">
        <v>775</v>
      </c>
      <c r="C497" s="23" t="str">
        <f t="shared" si="14"/>
        <v>Twentynine Palms</v>
      </c>
      <c r="D497" s="26">
        <v>231</v>
      </c>
      <c r="E497" s="26">
        <v>127</v>
      </c>
      <c r="F497" s="26">
        <v>185</v>
      </c>
      <c r="G497" s="26">
        <v>504</v>
      </c>
      <c r="H497" s="25">
        <f t="shared" si="15"/>
        <v>1047</v>
      </c>
      <c r="I497" s="22" t="s">
        <v>1680</v>
      </c>
      <c r="J497" s="22" t="s">
        <v>767</v>
      </c>
    </row>
    <row r="498" spans="1:10">
      <c r="A498" s="23" t="s">
        <v>1952</v>
      </c>
      <c r="B498" s="23" t="s">
        <v>821</v>
      </c>
      <c r="C498" s="23" t="str">
        <f t="shared" si="14"/>
        <v>Ukiah</v>
      </c>
      <c r="D498" s="26">
        <v>86</v>
      </c>
      <c r="E498" s="26">
        <v>72</v>
      </c>
      <c r="F498" s="26">
        <v>49</v>
      </c>
      <c r="G498" s="26">
        <v>32</v>
      </c>
      <c r="H498" s="25">
        <f t="shared" si="15"/>
        <v>239</v>
      </c>
      <c r="I498" s="22" t="s">
        <v>1770</v>
      </c>
      <c r="J498" s="22" t="s">
        <v>767</v>
      </c>
    </row>
    <row r="499" spans="1:10">
      <c r="A499" s="23" t="s">
        <v>875</v>
      </c>
      <c r="B499" s="23" t="s">
        <v>789</v>
      </c>
      <c r="C499" s="23" t="str">
        <f t="shared" si="14"/>
        <v>Union City</v>
      </c>
      <c r="D499" s="26">
        <v>862</v>
      </c>
      <c r="E499" s="26">
        <v>496</v>
      </c>
      <c r="F499" s="26">
        <v>382</v>
      </c>
      <c r="G499" s="26">
        <v>988</v>
      </c>
      <c r="H499" s="25">
        <f t="shared" si="15"/>
        <v>2728</v>
      </c>
      <c r="I499" s="22" t="s">
        <v>1683</v>
      </c>
      <c r="J499" s="22" t="s">
        <v>767</v>
      </c>
    </row>
    <row r="500" spans="1:10">
      <c r="A500" s="23" t="s">
        <v>962</v>
      </c>
      <c r="B500" s="23" t="s">
        <v>804</v>
      </c>
      <c r="C500" s="23" t="str">
        <f t="shared" si="14"/>
        <v>Upland</v>
      </c>
      <c r="D500" s="26">
        <v>1584</v>
      </c>
      <c r="E500" s="26">
        <v>959</v>
      </c>
      <c r="F500" s="26">
        <v>1013</v>
      </c>
      <c r="G500" s="26">
        <v>2130</v>
      </c>
      <c r="H500" s="25">
        <f t="shared" si="15"/>
        <v>5686</v>
      </c>
      <c r="I500" s="22" t="s">
        <v>1680</v>
      </c>
      <c r="J500" s="22" t="s">
        <v>767</v>
      </c>
    </row>
    <row r="501" spans="1:10">
      <c r="A501" s="23" t="s">
        <v>1944</v>
      </c>
      <c r="B501" s="23" t="s">
        <v>807</v>
      </c>
      <c r="C501" s="23" t="str">
        <f t="shared" si="14"/>
        <v>Vacaville</v>
      </c>
      <c r="D501" s="26">
        <v>677</v>
      </c>
      <c r="E501" s="26">
        <v>404</v>
      </c>
      <c r="F501" s="26">
        <v>409</v>
      </c>
      <c r="G501" s="26">
        <v>1105</v>
      </c>
      <c r="H501" s="25">
        <f t="shared" si="15"/>
        <v>2595</v>
      </c>
      <c r="I501" s="22" t="s">
        <v>1714</v>
      </c>
      <c r="J501" s="22" t="s">
        <v>767</v>
      </c>
    </row>
    <row r="502" spans="1:10">
      <c r="A502" s="23" t="s">
        <v>1944</v>
      </c>
      <c r="B502" s="23" t="s">
        <v>810</v>
      </c>
      <c r="C502" s="23" t="str">
        <f t="shared" si="14"/>
        <v>Vallejo</v>
      </c>
      <c r="D502" s="26">
        <v>690</v>
      </c>
      <c r="E502" s="26">
        <v>369</v>
      </c>
      <c r="F502" s="26">
        <v>495</v>
      </c>
      <c r="G502" s="26">
        <v>1346</v>
      </c>
      <c r="H502" s="25">
        <f t="shared" si="15"/>
        <v>2900</v>
      </c>
      <c r="I502" s="22" t="s">
        <v>1714</v>
      </c>
      <c r="J502" s="22" t="s">
        <v>767</v>
      </c>
    </row>
    <row r="503" spans="1:10">
      <c r="A503" s="23" t="s">
        <v>801</v>
      </c>
      <c r="B503" s="23" t="s">
        <v>801</v>
      </c>
      <c r="C503" s="23" t="str">
        <f t="shared" si="14"/>
        <v>Ventura</v>
      </c>
      <c r="D503" s="26">
        <v>1187</v>
      </c>
      <c r="E503" s="26">
        <v>865</v>
      </c>
      <c r="F503" s="26">
        <v>950</v>
      </c>
      <c r="G503" s="26">
        <v>2310</v>
      </c>
      <c r="H503" s="25">
        <f t="shared" si="15"/>
        <v>5312</v>
      </c>
      <c r="I503" s="22" t="s">
        <v>1726</v>
      </c>
      <c r="J503" s="22" t="s">
        <v>767</v>
      </c>
    </row>
    <row r="504" spans="1:10">
      <c r="A504" s="23" t="s">
        <v>792</v>
      </c>
      <c r="B504" s="23" t="str">
        <f>A504</f>
        <v>Ventura County - Unincorporated</v>
      </c>
      <c r="C504" s="23" t="str">
        <f t="shared" si="14"/>
        <v>Ventura County - Unincorporated</v>
      </c>
      <c r="D504" s="26">
        <v>319</v>
      </c>
      <c r="E504" s="26">
        <v>225</v>
      </c>
      <c r="F504" s="26">
        <v>250</v>
      </c>
      <c r="G504" s="26">
        <v>468</v>
      </c>
      <c r="H504" s="25">
        <f t="shared" si="15"/>
        <v>1262</v>
      </c>
      <c r="I504" s="22" t="s">
        <v>1726</v>
      </c>
      <c r="J504" s="22" t="s">
        <v>767</v>
      </c>
    </row>
    <row r="505" spans="1:10">
      <c r="A505" s="23" t="s">
        <v>772</v>
      </c>
      <c r="B505" s="23" t="s">
        <v>1929</v>
      </c>
      <c r="C505" s="23" t="str">
        <f t="shared" si="14"/>
        <v>Vernon</v>
      </c>
      <c r="D505" s="26">
        <v>5</v>
      </c>
      <c r="E505" s="26">
        <v>4</v>
      </c>
      <c r="F505" s="26">
        <v>0</v>
      </c>
      <c r="G505" s="26">
        <v>0</v>
      </c>
      <c r="H505" s="25">
        <f t="shared" si="15"/>
        <v>9</v>
      </c>
      <c r="I505" s="22" t="s">
        <v>1682</v>
      </c>
      <c r="J505" s="22" t="s">
        <v>767</v>
      </c>
    </row>
    <row r="506" spans="1:10">
      <c r="A506" s="23" t="s">
        <v>962</v>
      </c>
      <c r="B506" s="23" t="s">
        <v>795</v>
      </c>
      <c r="C506" s="23" t="str">
        <f t="shared" si="14"/>
        <v>Victorville</v>
      </c>
      <c r="D506" s="26">
        <v>1735</v>
      </c>
      <c r="E506" s="26">
        <v>1136</v>
      </c>
      <c r="F506" s="26">
        <v>1504</v>
      </c>
      <c r="G506" s="26">
        <v>3790</v>
      </c>
      <c r="H506" s="25">
        <f t="shared" si="15"/>
        <v>8165</v>
      </c>
      <c r="I506" s="22" t="s">
        <v>1680</v>
      </c>
      <c r="J506" s="22" t="s">
        <v>767</v>
      </c>
    </row>
    <row r="507" spans="1:10">
      <c r="A507" s="23" t="s">
        <v>802</v>
      </c>
      <c r="B507" s="23" t="s">
        <v>798</v>
      </c>
      <c r="C507" s="23" t="str">
        <f t="shared" si="14"/>
        <v>Villa Park</v>
      </c>
      <c r="D507" s="26">
        <v>93</v>
      </c>
      <c r="E507" s="26">
        <v>60</v>
      </c>
      <c r="F507" s="26">
        <v>61</v>
      </c>
      <c r="G507" s="26">
        <v>82</v>
      </c>
      <c r="H507" s="25">
        <f t="shared" si="15"/>
        <v>296</v>
      </c>
      <c r="I507" s="22" t="s">
        <v>1685</v>
      </c>
      <c r="J507" s="22" t="s">
        <v>767</v>
      </c>
    </row>
    <row r="508" spans="1:10">
      <c r="A508" s="23" t="s">
        <v>786</v>
      </c>
      <c r="B508" s="23" t="s">
        <v>847</v>
      </c>
      <c r="C508" s="23" t="str">
        <f t="shared" si="14"/>
        <v>Visalia</v>
      </c>
      <c r="D508" s="27">
        <v>2616</v>
      </c>
      <c r="E508" s="27">
        <v>1931</v>
      </c>
      <c r="F508" s="27">
        <v>1802</v>
      </c>
      <c r="G508" s="27">
        <v>3672</v>
      </c>
      <c r="H508" s="25">
        <f t="shared" si="15"/>
        <v>10021</v>
      </c>
      <c r="I508" s="22" t="s">
        <v>1757</v>
      </c>
    </row>
    <row r="509" spans="1:10">
      <c r="A509" s="23" t="s">
        <v>769</v>
      </c>
      <c r="B509" s="23" t="s">
        <v>896</v>
      </c>
      <c r="C509" s="23" t="str">
        <f t="shared" si="14"/>
        <v>Vista</v>
      </c>
      <c r="D509" s="26">
        <v>515</v>
      </c>
      <c r="E509" s="26">
        <v>321</v>
      </c>
      <c r="F509" s="26">
        <v>369</v>
      </c>
      <c r="G509" s="26">
        <v>1356</v>
      </c>
      <c r="H509" s="25">
        <f t="shared" si="15"/>
        <v>2561</v>
      </c>
      <c r="I509" s="22" t="s">
        <v>1731</v>
      </c>
      <c r="J509" s="22" t="s">
        <v>767</v>
      </c>
    </row>
    <row r="510" spans="1:10">
      <c r="A510" s="23" t="s">
        <v>772</v>
      </c>
      <c r="B510" s="23" t="s">
        <v>898</v>
      </c>
      <c r="C510" s="23" t="str">
        <f t="shared" si="14"/>
        <v>Walnut</v>
      </c>
      <c r="D510" s="26">
        <v>427</v>
      </c>
      <c r="E510" s="26">
        <v>225</v>
      </c>
      <c r="F510" s="26">
        <v>231</v>
      </c>
      <c r="G510" s="26">
        <v>410</v>
      </c>
      <c r="H510" s="25">
        <f t="shared" si="15"/>
        <v>1293</v>
      </c>
      <c r="I510" s="22" t="s">
        <v>1682</v>
      </c>
      <c r="J510" s="22" t="s">
        <v>767</v>
      </c>
    </row>
    <row r="511" spans="1:10">
      <c r="A511" s="23" t="s">
        <v>1938</v>
      </c>
      <c r="B511" s="23" t="s">
        <v>901</v>
      </c>
      <c r="C511" s="23" t="str">
        <f t="shared" si="14"/>
        <v>Walnut Creek</v>
      </c>
      <c r="D511" s="26">
        <v>1657</v>
      </c>
      <c r="E511" s="26">
        <v>954</v>
      </c>
      <c r="F511" s="26">
        <v>890</v>
      </c>
      <c r="G511" s="26">
        <v>2304</v>
      </c>
      <c r="H511" s="25">
        <f t="shared" si="15"/>
        <v>5805</v>
      </c>
      <c r="I511" s="22" t="s">
        <v>1694</v>
      </c>
      <c r="J511" s="22" t="s">
        <v>767</v>
      </c>
    </row>
    <row r="512" spans="1:10">
      <c r="A512" s="23" t="s">
        <v>1940</v>
      </c>
      <c r="B512" s="23" t="s">
        <v>893</v>
      </c>
      <c r="C512" s="23" t="str">
        <f t="shared" si="14"/>
        <v>Wasco</v>
      </c>
      <c r="D512" s="32">
        <v>350</v>
      </c>
      <c r="E512" s="32">
        <v>275</v>
      </c>
      <c r="F512" s="32">
        <v>280</v>
      </c>
      <c r="G512" s="32">
        <v>521</v>
      </c>
      <c r="H512" s="25">
        <f t="shared" si="15"/>
        <v>1426</v>
      </c>
      <c r="I512" s="22" t="s">
        <v>1698</v>
      </c>
    </row>
    <row r="513" spans="1:10">
      <c r="A513" s="23" t="s">
        <v>1947</v>
      </c>
      <c r="B513" s="23" t="s">
        <v>888</v>
      </c>
      <c r="C513" s="23" t="str">
        <f t="shared" si="14"/>
        <v>Waterford</v>
      </c>
      <c r="D513" s="27">
        <v>131</v>
      </c>
      <c r="E513" s="27">
        <v>84</v>
      </c>
      <c r="F513" s="27">
        <v>89</v>
      </c>
      <c r="G513" s="27">
        <v>221</v>
      </c>
      <c r="H513" s="25">
        <f t="shared" si="15"/>
        <v>525</v>
      </c>
      <c r="I513" s="22" t="s">
        <v>1734</v>
      </c>
    </row>
    <row r="514" spans="1:10">
      <c r="A514" s="23" t="s">
        <v>1019</v>
      </c>
      <c r="B514" s="23" t="s">
        <v>889</v>
      </c>
      <c r="C514" s="23" t="str">
        <f t="shared" ref="C514:C540" si="16">B514</f>
        <v>Watsonville</v>
      </c>
      <c r="D514" s="29">
        <v>169</v>
      </c>
      <c r="E514" s="29">
        <v>110</v>
      </c>
      <c r="F514" s="29">
        <v>128</v>
      </c>
      <c r="G514" s="29">
        <v>293</v>
      </c>
      <c r="H514" s="25">
        <f t="shared" si="15"/>
        <v>700</v>
      </c>
      <c r="I514" s="22" t="s">
        <v>1730</v>
      </c>
    </row>
    <row r="515" spans="1:10">
      <c r="A515" s="23" t="s">
        <v>1951</v>
      </c>
      <c r="B515" s="23" t="s">
        <v>1272</v>
      </c>
      <c r="C515" s="23" t="str">
        <f t="shared" si="16"/>
        <v>Weed</v>
      </c>
      <c r="D515" s="26">
        <v>1</v>
      </c>
      <c r="E515" s="26">
        <v>1</v>
      </c>
      <c r="F515" s="26">
        <v>0</v>
      </c>
      <c r="G515" s="26">
        <v>0</v>
      </c>
      <c r="H515" s="25">
        <f t="shared" ref="H515:H540" si="17">SUM(D515:G515)</f>
        <v>2</v>
      </c>
      <c r="I515" s="22" t="s">
        <v>1759</v>
      </c>
      <c r="J515" s="22" t="s">
        <v>767</v>
      </c>
    </row>
    <row r="516" spans="1:10">
      <c r="A516" s="23" t="s">
        <v>772</v>
      </c>
      <c r="B516" s="23" t="s">
        <v>891</v>
      </c>
      <c r="C516" s="23" t="str">
        <f t="shared" si="16"/>
        <v>West Covina</v>
      </c>
      <c r="D516" s="26">
        <v>1653</v>
      </c>
      <c r="E516" s="26">
        <v>850</v>
      </c>
      <c r="F516" s="26">
        <v>865</v>
      </c>
      <c r="G516" s="26">
        <v>1978</v>
      </c>
      <c r="H516" s="25">
        <f t="shared" si="17"/>
        <v>5346</v>
      </c>
      <c r="I516" s="22" t="s">
        <v>1682</v>
      </c>
      <c r="J516" s="22" t="s">
        <v>767</v>
      </c>
    </row>
    <row r="517" spans="1:10">
      <c r="A517" s="23" t="s">
        <v>772</v>
      </c>
      <c r="B517" s="23" t="s">
        <v>903</v>
      </c>
      <c r="C517" s="23" t="str">
        <f t="shared" si="16"/>
        <v>West Hollywood</v>
      </c>
      <c r="D517" s="26">
        <v>1066</v>
      </c>
      <c r="E517" s="26">
        <v>689</v>
      </c>
      <c r="F517" s="26">
        <v>682</v>
      </c>
      <c r="G517" s="26">
        <v>1496</v>
      </c>
      <c r="H517" s="25">
        <f t="shared" si="17"/>
        <v>3933</v>
      </c>
      <c r="I517" s="22" t="s">
        <v>1682</v>
      </c>
      <c r="J517" s="22" t="s">
        <v>767</v>
      </c>
    </row>
    <row r="518" spans="1:10">
      <c r="A518" s="23" t="s">
        <v>1950</v>
      </c>
      <c r="B518" s="23" t="s">
        <v>907</v>
      </c>
      <c r="C518" s="23" t="str">
        <f t="shared" si="16"/>
        <v>West Sacramento</v>
      </c>
      <c r="D518" s="26">
        <v>2287</v>
      </c>
      <c r="E518" s="26">
        <v>1378</v>
      </c>
      <c r="F518" s="26">
        <v>1722</v>
      </c>
      <c r="G518" s="26">
        <v>4084</v>
      </c>
      <c r="H518" s="25">
        <f t="shared" si="17"/>
        <v>9471</v>
      </c>
      <c r="I518" s="22" t="s">
        <v>1753</v>
      </c>
      <c r="J518" s="22" t="s">
        <v>767</v>
      </c>
    </row>
    <row r="519" spans="1:10">
      <c r="A519" s="23" t="s">
        <v>772</v>
      </c>
      <c r="B519" s="23" t="s">
        <v>965</v>
      </c>
      <c r="C519" s="23" t="str">
        <f t="shared" si="16"/>
        <v>Westlake Village</v>
      </c>
      <c r="D519" s="26">
        <v>58</v>
      </c>
      <c r="E519" s="26">
        <v>29</v>
      </c>
      <c r="F519" s="26">
        <v>32</v>
      </c>
      <c r="G519" s="26">
        <v>23</v>
      </c>
      <c r="H519" s="25">
        <f t="shared" si="17"/>
        <v>142</v>
      </c>
      <c r="I519" s="22" t="s">
        <v>1682</v>
      </c>
      <c r="J519" s="22" t="s">
        <v>767</v>
      </c>
    </row>
    <row r="520" spans="1:10">
      <c r="A520" s="23" t="s">
        <v>802</v>
      </c>
      <c r="B520" s="23" t="s">
        <v>916</v>
      </c>
      <c r="C520" s="23" t="str">
        <f t="shared" si="16"/>
        <v>Westminster</v>
      </c>
      <c r="D520" s="26">
        <v>1881</v>
      </c>
      <c r="E520" s="26">
        <v>1473</v>
      </c>
      <c r="F520" s="26">
        <v>1784</v>
      </c>
      <c r="G520" s="26">
        <v>4621</v>
      </c>
      <c r="H520" s="25">
        <f t="shared" si="17"/>
        <v>9759</v>
      </c>
      <c r="I520" s="22" t="s">
        <v>1685</v>
      </c>
      <c r="J520" s="22" t="s">
        <v>767</v>
      </c>
    </row>
    <row r="521" spans="1:10">
      <c r="A521" s="23" t="s">
        <v>1298</v>
      </c>
      <c r="B521" s="23" t="s">
        <v>918</v>
      </c>
      <c r="C521" s="23" t="str">
        <f t="shared" si="16"/>
        <v>Westmorland</v>
      </c>
      <c r="D521" s="26">
        <v>8</v>
      </c>
      <c r="E521" s="26">
        <v>6</v>
      </c>
      <c r="F521" s="26">
        <v>4</v>
      </c>
      <c r="G521" s="26">
        <v>15</v>
      </c>
      <c r="H521" s="25">
        <f t="shared" si="17"/>
        <v>33</v>
      </c>
      <c r="I521" s="22" t="s">
        <v>1719</v>
      </c>
      <c r="J521" s="22" t="s">
        <v>767</v>
      </c>
    </row>
    <row r="522" spans="1:10">
      <c r="A522" s="23" t="s">
        <v>1958</v>
      </c>
      <c r="B522" s="23" t="s">
        <v>1001</v>
      </c>
      <c r="C522" s="23" t="str">
        <f t="shared" si="16"/>
        <v>Wheatland</v>
      </c>
      <c r="D522" s="26">
        <v>105</v>
      </c>
      <c r="E522" s="26">
        <v>64</v>
      </c>
      <c r="F522" s="26">
        <v>98</v>
      </c>
      <c r="G522" s="26">
        <v>232</v>
      </c>
      <c r="H522" s="25">
        <f t="shared" si="17"/>
        <v>499</v>
      </c>
      <c r="I522" s="22" t="s">
        <v>1823</v>
      </c>
      <c r="J522" s="22" t="s">
        <v>767</v>
      </c>
    </row>
    <row r="523" spans="1:10">
      <c r="A523" s="23" t="s">
        <v>772</v>
      </c>
      <c r="B523" s="23" t="s">
        <v>913</v>
      </c>
      <c r="C523" s="23" t="str">
        <f t="shared" si="16"/>
        <v>Whittier</v>
      </c>
      <c r="D523" s="26">
        <v>1025</v>
      </c>
      <c r="E523" s="26">
        <v>537</v>
      </c>
      <c r="F523" s="26">
        <v>556</v>
      </c>
      <c r="G523" s="26">
        <v>1321</v>
      </c>
      <c r="H523" s="25">
        <f t="shared" si="17"/>
        <v>3439</v>
      </c>
      <c r="I523" s="22" t="s">
        <v>1682</v>
      </c>
      <c r="J523" s="22" t="s">
        <v>767</v>
      </c>
    </row>
    <row r="524" spans="1:10">
      <c r="A524" s="23" t="s">
        <v>1209</v>
      </c>
      <c r="B524" s="23" t="s">
        <v>905</v>
      </c>
      <c r="C524" s="23" t="str">
        <f t="shared" si="16"/>
        <v>Wildomar</v>
      </c>
      <c r="D524" s="26">
        <v>798</v>
      </c>
      <c r="E524" s="26">
        <v>450</v>
      </c>
      <c r="F524" s="26">
        <v>434</v>
      </c>
      <c r="G524" s="26">
        <v>1033</v>
      </c>
      <c r="H524" s="25">
        <f t="shared" si="17"/>
        <v>2715</v>
      </c>
      <c r="I524" s="22" t="s">
        <v>1709</v>
      </c>
      <c r="J524" s="22" t="s">
        <v>767</v>
      </c>
    </row>
    <row r="525" spans="1:10">
      <c r="A525" s="23" t="s">
        <v>1124</v>
      </c>
      <c r="B525" s="23" t="s">
        <v>908</v>
      </c>
      <c r="C525" s="23" t="str">
        <f t="shared" si="16"/>
        <v>Williams</v>
      </c>
      <c r="D525" s="26">
        <v>71</v>
      </c>
      <c r="E525" s="26">
        <v>56</v>
      </c>
      <c r="F525" s="26">
        <v>66</v>
      </c>
      <c r="G525" s="26">
        <v>137</v>
      </c>
      <c r="H525" s="25">
        <f t="shared" si="17"/>
        <v>330</v>
      </c>
      <c r="I525" s="22" t="s">
        <v>1747</v>
      </c>
      <c r="J525" s="22" t="s">
        <v>767</v>
      </c>
    </row>
    <row r="526" spans="1:10">
      <c r="A526" s="23" t="s">
        <v>1952</v>
      </c>
      <c r="B526" s="23" t="s">
        <v>1017</v>
      </c>
      <c r="C526" s="23" t="str">
        <f t="shared" si="16"/>
        <v>Willits</v>
      </c>
      <c r="D526" s="26">
        <v>34</v>
      </c>
      <c r="E526" s="26">
        <v>25</v>
      </c>
      <c r="F526" s="26">
        <v>17</v>
      </c>
      <c r="G526" s="26">
        <v>35</v>
      </c>
      <c r="H526" s="25">
        <f t="shared" si="17"/>
        <v>111</v>
      </c>
      <c r="I526" s="22" t="s">
        <v>1770</v>
      </c>
      <c r="J526" s="22" t="s">
        <v>767</v>
      </c>
    </row>
    <row r="527" spans="1:10">
      <c r="A527" s="23" t="s">
        <v>1960</v>
      </c>
      <c r="B527" s="23" t="s">
        <v>910</v>
      </c>
      <c r="C527" s="23" t="str">
        <f t="shared" si="16"/>
        <v>Willows</v>
      </c>
      <c r="D527" s="26">
        <v>47</v>
      </c>
      <c r="E527" s="26">
        <v>22</v>
      </c>
      <c r="F527" s="26">
        <v>36</v>
      </c>
      <c r="G527" s="26">
        <v>80</v>
      </c>
      <c r="H527" s="25">
        <f t="shared" si="17"/>
        <v>185</v>
      </c>
      <c r="I527" s="22" t="s">
        <v>1774</v>
      </c>
      <c r="J527" s="22" t="s">
        <v>767</v>
      </c>
    </row>
    <row r="528" spans="1:10">
      <c r="A528" s="23" t="s">
        <v>1003</v>
      </c>
      <c r="B528" s="23" t="s">
        <v>859</v>
      </c>
      <c r="C528" s="23" t="str">
        <f t="shared" si="16"/>
        <v>Windsor</v>
      </c>
      <c r="D528" s="26">
        <v>385</v>
      </c>
      <c r="E528" s="26">
        <v>222</v>
      </c>
      <c r="F528" s="26">
        <v>108</v>
      </c>
      <c r="G528" s="26">
        <v>279</v>
      </c>
      <c r="H528" s="25">
        <f t="shared" si="17"/>
        <v>994</v>
      </c>
      <c r="I528" s="22" t="s">
        <v>1741</v>
      </c>
      <c r="J528" s="22" t="s">
        <v>767</v>
      </c>
    </row>
    <row r="529" spans="1:10">
      <c r="A529" s="23" t="s">
        <v>1950</v>
      </c>
      <c r="B529" s="23" t="s">
        <v>861</v>
      </c>
      <c r="C529" s="23" t="str">
        <f t="shared" si="16"/>
        <v>Winters</v>
      </c>
      <c r="D529" s="26">
        <v>125</v>
      </c>
      <c r="E529" s="26">
        <v>75</v>
      </c>
      <c r="F529" s="26">
        <v>104</v>
      </c>
      <c r="G529" s="26">
        <v>248</v>
      </c>
      <c r="H529" s="25">
        <f t="shared" si="17"/>
        <v>552</v>
      </c>
      <c r="I529" s="22" t="s">
        <v>1753</v>
      </c>
      <c r="J529" s="22" t="s">
        <v>767</v>
      </c>
    </row>
    <row r="530" spans="1:10">
      <c r="A530" s="23" t="s">
        <v>786</v>
      </c>
      <c r="B530" s="23" t="s">
        <v>864</v>
      </c>
      <c r="C530" s="23" t="str">
        <f t="shared" si="16"/>
        <v>Woodlake</v>
      </c>
      <c r="D530" s="28">
        <v>71</v>
      </c>
      <c r="E530" s="28">
        <v>41</v>
      </c>
      <c r="F530" s="28">
        <v>69</v>
      </c>
      <c r="G530" s="28">
        <v>191</v>
      </c>
      <c r="H530" s="25">
        <f t="shared" si="17"/>
        <v>372</v>
      </c>
      <c r="I530" s="22" t="s">
        <v>1757</v>
      </c>
    </row>
    <row r="531" spans="1:10">
      <c r="A531" s="23" t="s">
        <v>1950</v>
      </c>
      <c r="B531" s="23" t="s">
        <v>806</v>
      </c>
      <c r="C531" s="23" t="str">
        <f t="shared" si="16"/>
        <v>Woodland</v>
      </c>
      <c r="D531" s="26">
        <v>663</v>
      </c>
      <c r="E531" s="26">
        <v>399</v>
      </c>
      <c r="F531" s="26">
        <v>601</v>
      </c>
      <c r="G531" s="26">
        <v>1424</v>
      </c>
      <c r="H531" s="25">
        <f t="shared" si="17"/>
        <v>3087</v>
      </c>
      <c r="I531" s="22" t="s">
        <v>1753</v>
      </c>
      <c r="J531" s="22" t="s">
        <v>767</v>
      </c>
    </row>
    <row r="532" spans="1:10">
      <c r="A532" s="23" t="s">
        <v>955</v>
      </c>
      <c r="B532" s="23" t="s">
        <v>850</v>
      </c>
      <c r="C532" s="23" t="str">
        <f t="shared" si="16"/>
        <v>Woodside</v>
      </c>
      <c r="D532" s="26">
        <v>90</v>
      </c>
      <c r="E532" s="26">
        <v>52</v>
      </c>
      <c r="F532" s="26">
        <v>52</v>
      </c>
      <c r="G532" s="26">
        <v>134</v>
      </c>
      <c r="H532" s="25">
        <f t="shared" si="17"/>
        <v>328</v>
      </c>
      <c r="I532" s="22" t="s">
        <v>1699</v>
      </c>
      <c r="J532" s="22" t="s">
        <v>767</v>
      </c>
    </row>
    <row r="533" spans="1:10">
      <c r="A533" s="23" t="s">
        <v>774</v>
      </c>
      <c r="B533" s="23" t="str">
        <f>A533</f>
        <v>Yolo County - Unincorporated</v>
      </c>
      <c r="C533" s="23" t="str">
        <f t="shared" si="16"/>
        <v>Yolo County - Unincorporated</v>
      </c>
      <c r="D533" s="26">
        <v>14</v>
      </c>
      <c r="E533" s="26">
        <v>9</v>
      </c>
      <c r="F533" s="26">
        <v>10</v>
      </c>
      <c r="G533" s="26">
        <v>24</v>
      </c>
      <c r="H533" s="25">
        <f t="shared" si="17"/>
        <v>57</v>
      </c>
      <c r="I533" s="22" t="s">
        <v>1753</v>
      </c>
      <c r="J533" s="22" t="s">
        <v>767</v>
      </c>
    </row>
    <row r="534" spans="1:10">
      <c r="A534" s="23" t="s">
        <v>802</v>
      </c>
      <c r="B534" s="23" t="s">
        <v>854</v>
      </c>
      <c r="C534" s="23" t="str">
        <f t="shared" si="16"/>
        <v>Yorba Linda</v>
      </c>
      <c r="D534" s="26">
        <v>765</v>
      </c>
      <c r="E534" s="26">
        <v>451</v>
      </c>
      <c r="F534" s="26">
        <v>457</v>
      </c>
      <c r="G534" s="26">
        <v>742</v>
      </c>
      <c r="H534" s="25">
        <f t="shared" si="17"/>
        <v>2415</v>
      </c>
      <c r="I534" s="22" t="s">
        <v>1685</v>
      </c>
      <c r="J534" s="22" t="s">
        <v>767</v>
      </c>
    </row>
    <row r="535" spans="1:10">
      <c r="A535" s="23" t="s">
        <v>1251</v>
      </c>
      <c r="B535" s="23" t="s">
        <v>867</v>
      </c>
      <c r="C535" s="23" t="str">
        <f t="shared" si="16"/>
        <v>Yountville</v>
      </c>
      <c r="D535" s="26">
        <v>19</v>
      </c>
      <c r="E535" s="26">
        <v>11</v>
      </c>
      <c r="F535" s="26">
        <v>12</v>
      </c>
      <c r="G535" s="26">
        <v>30</v>
      </c>
      <c r="H535" s="25">
        <f t="shared" si="17"/>
        <v>72</v>
      </c>
      <c r="I535" s="22" t="s">
        <v>1691</v>
      </c>
      <c r="J535" s="22" t="s">
        <v>767</v>
      </c>
    </row>
    <row r="536" spans="1:10">
      <c r="A536" s="23" t="s">
        <v>1951</v>
      </c>
      <c r="B536" s="23" t="s">
        <v>879</v>
      </c>
      <c r="C536" s="23" t="str">
        <f t="shared" si="16"/>
        <v>Yreka</v>
      </c>
      <c r="D536" s="26">
        <v>1</v>
      </c>
      <c r="E536" s="26">
        <v>1</v>
      </c>
      <c r="F536" s="26">
        <v>0</v>
      </c>
      <c r="G536" s="26">
        <v>0</v>
      </c>
      <c r="H536" s="25">
        <f t="shared" si="17"/>
        <v>2</v>
      </c>
      <c r="I536" s="22" t="s">
        <v>1759</v>
      </c>
      <c r="J536" s="22" t="s">
        <v>767</v>
      </c>
    </row>
    <row r="537" spans="1:10">
      <c r="A537" s="23" t="s">
        <v>1955</v>
      </c>
      <c r="B537" s="23" t="s">
        <v>882</v>
      </c>
      <c r="C537" s="23" t="str">
        <f t="shared" si="16"/>
        <v>Yuba City</v>
      </c>
      <c r="D537" s="26">
        <v>756</v>
      </c>
      <c r="E537" s="26">
        <v>455</v>
      </c>
      <c r="F537" s="26">
        <v>622</v>
      </c>
      <c r="G537" s="26">
        <v>1475</v>
      </c>
      <c r="H537" s="25">
        <f t="shared" si="17"/>
        <v>3308</v>
      </c>
      <c r="I537" s="22" t="s">
        <v>1805</v>
      </c>
      <c r="J537" s="22" t="s">
        <v>767</v>
      </c>
    </row>
    <row r="538" spans="1:10">
      <c r="A538" s="23" t="s">
        <v>885</v>
      </c>
      <c r="B538" s="23" t="str">
        <f>A538</f>
        <v>Yuba County - Unincorporated</v>
      </c>
      <c r="C538" s="23" t="str">
        <f t="shared" si="16"/>
        <v>Yuba County - Unincorporated</v>
      </c>
      <c r="D538" s="26">
        <v>621</v>
      </c>
      <c r="E538" s="26">
        <v>374</v>
      </c>
      <c r="F538" s="26">
        <v>561</v>
      </c>
      <c r="G538" s="26">
        <v>1331</v>
      </c>
      <c r="H538" s="25">
        <f t="shared" si="17"/>
        <v>2887</v>
      </c>
      <c r="I538" s="22" t="s">
        <v>1823</v>
      </c>
      <c r="J538" s="22" t="s">
        <v>767</v>
      </c>
    </row>
    <row r="539" spans="1:10">
      <c r="A539" s="23" t="s">
        <v>962</v>
      </c>
      <c r="B539" s="23" t="s">
        <v>877</v>
      </c>
      <c r="C539" s="23" t="str">
        <f t="shared" si="16"/>
        <v>Yucaipa</v>
      </c>
      <c r="D539" s="26">
        <v>708</v>
      </c>
      <c r="E539" s="26">
        <v>493</v>
      </c>
      <c r="F539" s="26">
        <v>511</v>
      </c>
      <c r="G539" s="26">
        <v>1154</v>
      </c>
      <c r="H539" s="25">
        <f t="shared" si="17"/>
        <v>2866</v>
      </c>
      <c r="I539" s="22" t="s">
        <v>1680</v>
      </c>
      <c r="J539" s="22" t="s">
        <v>767</v>
      </c>
    </row>
    <row r="540" spans="1:10">
      <c r="A540" s="23" t="s">
        <v>962</v>
      </c>
      <c r="B540" s="23" t="s">
        <v>870</v>
      </c>
      <c r="C540" s="23" t="str">
        <f t="shared" si="16"/>
        <v>Yucca Valley</v>
      </c>
      <c r="D540" s="26">
        <v>155</v>
      </c>
      <c r="E540" s="26">
        <v>117</v>
      </c>
      <c r="F540" s="26">
        <v>145</v>
      </c>
      <c r="G540" s="26">
        <v>333</v>
      </c>
      <c r="H540" s="25">
        <f t="shared" si="17"/>
        <v>750</v>
      </c>
      <c r="I540" s="22" t="s">
        <v>1680</v>
      </c>
      <c r="J540" s="22" t="s">
        <v>767</v>
      </c>
    </row>
  </sheetData>
  <autoFilter ref="A1:J540" xr:uid="{00000000-0001-0000-1700-000000000000}"/>
  <sortState xmlns:xlrd2="http://schemas.microsoft.com/office/spreadsheetml/2017/richdata2" ref="A2:H540">
    <sortCondition ref="C2:C540"/>
  </sortState>
  <phoneticPr fontId="80"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A5D80-3508-4052-B4E9-51E4846910A5}">
  <sheetPr codeName="Sheet17">
    <pageSetUpPr fitToPage="1"/>
  </sheetPr>
  <dimension ref="A1:XFC1382"/>
  <sheetViews>
    <sheetView showZeros="0" zoomScale="78" zoomScaleNormal="78" zoomScaleSheetLayoutView="70" workbookViewId="0">
      <selection activeCell="E13" sqref="E13"/>
    </sheetView>
  </sheetViews>
  <sheetFormatPr defaultColWidth="0" defaultRowHeight="14.25" zeroHeight="1"/>
  <cols>
    <col min="1" max="4" width="16.5703125" style="10" customWidth="1"/>
    <col min="5" max="5" width="20.7109375" style="10" customWidth="1"/>
    <col min="6" max="9" width="16.5703125" style="10" customWidth="1"/>
    <col min="10" max="10" width="19.28515625" style="10" customWidth="1"/>
    <col min="11" max="11" width="24" style="10" customWidth="1"/>
    <col min="12" max="16383" width="8.7109375" style="10" hidden="1"/>
    <col min="16384" max="16384" width="5.42578125" style="10" hidden="1"/>
  </cols>
  <sheetData>
    <row r="1" spans="1:22" s="144" customFormat="1" ht="23.1" customHeight="1">
      <c r="A1" s="185" t="s">
        <v>387</v>
      </c>
      <c r="B1" s="137" t="str">
        <f>'Start Here'!B4:E4</f>
        <v>San Diego</v>
      </c>
      <c r="C1" s="186"/>
      <c r="D1" s="803" t="s">
        <v>2134</v>
      </c>
      <c r="E1" s="804"/>
      <c r="F1" s="235" t="s">
        <v>481</v>
      </c>
      <c r="G1" s="235"/>
      <c r="J1" s="370" t="s">
        <v>482</v>
      </c>
      <c r="K1" s="563"/>
      <c r="M1" s="235"/>
      <c r="N1" s="235"/>
      <c r="O1" s="235"/>
      <c r="P1" s="235"/>
      <c r="Q1" s="235"/>
      <c r="R1" s="235"/>
      <c r="S1" s="235"/>
      <c r="T1" s="235"/>
      <c r="U1" s="45"/>
      <c r="V1" s="45"/>
    </row>
    <row r="2" spans="1:22" s="144" customFormat="1" ht="49.15" customHeight="1">
      <c r="A2" s="185" t="s">
        <v>2017</v>
      </c>
      <c r="B2" s="136">
        <f>'Start Here'!B5</f>
        <v>2023</v>
      </c>
      <c r="C2" s="187" t="str">
        <f>'Table A2'!C2</f>
        <v>(Jan. 1 - Dec. 31)</v>
      </c>
      <c r="D2" s="803"/>
      <c r="E2" s="804"/>
      <c r="F2" s="235" t="s">
        <v>483</v>
      </c>
      <c r="G2" s="235"/>
      <c r="J2" s="200" t="s">
        <v>480</v>
      </c>
      <c r="K2" s="62"/>
      <c r="M2" s="235"/>
      <c r="N2" s="235"/>
      <c r="O2" s="235"/>
      <c r="P2" s="235"/>
      <c r="Q2" s="235"/>
      <c r="R2" s="235"/>
      <c r="S2" s="235"/>
      <c r="T2" s="235"/>
      <c r="U2" s="46"/>
      <c r="V2" s="46"/>
    </row>
    <row r="3" spans="1:22" s="144" customFormat="1" ht="35.450000000000003" customHeight="1">
      <c r="A3" s="188" t="s">
        <v>484</v>
      </c>
      <c r="B3" s="136" t="str">
        <f>IFERROR(IF(ISBLANK(VLOOKUP(B1,'Planning Periods'!$E$2:$P$540,12)),"5th Cycle",VLOOKUP(B1,'Planning Periods'!$E$2:$P$540,12)),"")</f>
        <v>6th Cycle</v>
      </c>
      <c r="C3" s="357" t="str">
        <f>IF(ISBLANK(B1),"",IFERROR(VLOOKUP(B1,'Planning Periods'!$A$2:$D$540,4),""))</f>
        <v>04/30/2021 - 04/30/2029</v>
      </c>
      <c r="D3" s="803"/>
      <c r="E3" s="804"/>
      <c r="F3" s="47"/>
      <c r="G3" s="47"/>
      <c r="K3" s="47"/>
      <c r="L3" s="47"/>
      <c r="M3" s="47"/>
      <c r="N3" s="47"/>
      <c r="O3" s="47"/>
      <c r="P3" s="47"/>
      <c r="Q3" s="47"/>
      <c r="R3" s="47"/>
      <c r="S3" s="47"/>
      <c r="T3" s="47"/>
      <c r="U3" s="47"/>
      <c r="V3" s="47"/>
    </row>
    <row r="4" spans="1:22" s="49" customFormat="1" ht="7.35" customHeight="1">
      <c r="D4" s="48"/>
      <c r="E4" s="48"/>
      <c r="F4" s="48"/>
      <c r="G4" s="48"/>
      <c r="H4" s="48"/>
      <c r="I4" s="48"/>
      <c r="K4" s="182"/>
    </row>
    <row r="5" spans="1:22" s="49" customFormat="1" ht="5.0999999999999996" customHeight="1">
      <c r="D5" s="6"/>
      <c r="E5" s="6"/>
      <c r="F5" s="6"/>
      <c r="G5" s="48"/>
      <c r="H5" s="48"/>
      <c r="I5" s="48"/>
    </row>
    <row r="6" spans="1:22" s="196" customFormat="1" ht="11.25" hidden="1">
      <c r="A6" s="196" t="s">
        <v>2019</v>
      </c>
      <c r="B6" s="196" t="s">
        <v>2020</v>
      </c>
      <c r="C6" s="196" t="s">
        <v>2021</v>
      </c>
      <c r="D6" s="196" t="s">
        <v>2022</v>
      </c>
      <c r="G6" s="196" t="s">
        <v>2023</v>
      </c>
      <c r="H6" s="196" t="s">
        <v>2024</v>
      </c>
      <c r="I6" s="196" t="s">
        <v>2025</v>
      </c>
      <c r="J6" s="196" t="s">
        <v>2026</v>
      </c>
    </row>
    <row r="7" spans="1:22" s="139" customFormat="1" ht="15.75">
      <c r="A7" s="642" t="s">
        <v>2135</v>
      </c>
      <c r="B7" s="645"/>
      <c r="C7" s="645"/>
      <c r="D7" s="645"/>
      <c r="E7" s="645"/>
      <c r="F7" s="645"/>
      <c r="G7" s="645"/>
      <c r="H7" s="645"/>
      <c r="I7" s="645"/>
      <c r="J7" s="645"/>
      <c r="K7" s="646"/>
    </row>
    <row r="8" spans="1:22" s="139" customFormat="1" ht="15.4" customHeight="1">
      <c r="A8" s="642" t="s">
        <v>2136</v>
      </c>
      <c r="B8" s="645"/>
      <c r="C8" s="645"/>
      <c r="D8" s="645"/>
      <c r="E8" s="645"/>
      <c r="F8" s="645"/>
      <c r="G8" s="645"/>
      <c r="H8" s="645"/>
      <c r="I8" s="645"/>
      <c r="J8" s="645"/>
      <c r="K8" s="646"/>
    </row>
    <row r="9" spans="1:22" s="139" customFormat="1" ht="45" customHeight="1">
      <c r="A9" s="741" t="s">
        <v>511</v>
      </c>
      <c r="B9" s="742"/>
      <c r="C9" s="742"/>
      <c r="D9" s="743"/>
      <c r="E9" s="372" t="s">
        <v>520</v>
      </c>
      <c r="F9" s="372" t="s">
        <v>2137</v>
      </c>
      <c r="G9" s="736" t="s">
        <v>654</v>
      </c>
      <c r="H9" s="736"/>
      <c r="I9" s="736"/>
      <c r="J9" s="736"/>
      <c r="K9" s="371" t="s">
        <v>521</v>
      </c>
    </row>
    <row r="10" spans="1:22" s="139" customFormat="1" ht="14.25" customHeight="1">
      <c r="A10" s="638">
        <v>1</v>
      </c>
      <c r="B10" s="639"/>
      <c r="C10" s="639"/>
      <c r="D10" s="641"/>
      <c r="E10" s="373">
        <v>2</v>
      </c>
      <c r="F10" s="373">
        <v>3</v>
      </c>
      <c r="G10" s="638">
        <v>4</v>
      </c>
      <c r="H10" s="640"/>
      <c r="I10" s="640"/>
      <c r="J10" s="641"/>
      <c r="K10" s="354"/>
    </row>
    <row r="11" spans="1:22" s="139" customFormat="1" ht="66.75" customHeight="1">
      <c r="A11" s="546" t="s">
        <v>1989</v>
      </c>
      <c r="B11" s="546" t="s">
        <v>370</v>
      </c>
      <c r="C11" s="546" t="s">
        <v>524</v>
      </c>
      <c r="D11" s="546" t="s">
        <v>1990</v>
      </c>
      <c r="E11" s="546" t="s">
        <v>2138</v>
      </c>
      <c r="F11" s="546" t="s">
        <v>2137</v>
      </c>
      <c r="G11" s="378" t="s">
        <v>2034</v>
      </c>
      <c r="H11" s="378" t="s">
        <v>2035</v>
      </c>
      <c r="I11" s="378" t="s">
        <v>2036</v>
      </c>
      <c r="J11" s="378" t="s">
        <v>2037</v>
      </c>
      <c r="K11" s="546" t="s">
        <v>521</v>
      </c>
    </row>
    <row r="12" spans="1:22" s="174" customFormat="1">
      <c r="A12" s="733" t="s">
        <v>545</v>
      </c>
      <c r="B12" s="734"/>
      <c r="C12" s="735"/>
      <c r="D12" s="117"/>
      <c r="E12" s="117"/>
      <c r="F12" s="117"/>
      <c r="G12" s="172" cm="1">
        <f t="array" ref="G12">SUMPRODUCT((YEAR($H13:$H1000)='Start Here'!$B$5)*G13:G1000)</f>
        <v>0</v>
      </c>
      <c r="H12" s="172" cm="1">
        <f t="array" ref="H12">SUMPRODUCT((YEAR($H13:$H1000)='Start Here'!$B$5)*H13:H1000)</f>
        <v>0</v>
      </c>
      <c r="I12" s="172" cm="1">
        <f t="array" ref="I12">SUMPRODUCT((YEAR($H13:$H1000)='Start Here'!$B$5)*I13:I1000)</f>
        <v>0</v>
      </c>
      <c r="J12" s="172" cm="1">
        <f t="array" ref="J12">SUMPRODUCT((YEAR($H13:$H1000)='Start Here'!$B$5)*J13:J1000)</f>
        <v>0</v>
      </c>
      <c r="K12" s="172"/>
    </row>
    <row r="13" spans="1:22" s="146" customFormat="1">
      <c r="A13" s="264"/>
      <c r="B13" s="264"/>
      <c r="C13" s="264"/>
      <c r="D13" s="264"/>
      <c r="E13" s="264"/>
      <c r="F13" s="264"/>
      <c r="G13" s="264"/>
      <c r="H13" s="264"/>
      <c r="I13" s="264"/>
      <c r="J13" s="264"/>
      <c r="K13" s="264"/>
    </row>
    <row r="14" spans="1:22" s="146" customFormat="1">
      <c r="A14" s="264"/>
      <c r="B14" s="264"/>
      <c r="C14" s="264"/>
      <c r="D14" s="264"/>
      <c r="E14" s="264"/>
      <c r="F14" s="264"/>
      <c r="G14" s="264"/>
      <c r="H14" s="264"/>
      <c r="I14" s="264"/>
      <c r="J14" s="264"/>
      <c r="K14" s="264"/>
    </row>
    <row r="15" spans="1:22" s="146" customFormat="1">
      <c r="A15" s="264"/>
      <c r="B15" s="264"/>
      <c r="C15" s="264"/>
      <c r="D15" s="264"/>
      <c r="E15" s="264"/>
      <c r="F15" s="264"/>
      <c r="G15" s="264"/>
      <c r="H15" s="264"/>
      <c r="I15" s="264"/>
      <c r="J15" s="264"/>
      <c r="K15" s="264"/>
    </row>
    <row r="16" spans="1:22" s="146" customFormat="1">
      <c r="A16" s="264"/>
      <c r="B16" s="264"/>
      <c r="C16" s="264"/>
      <c r="D16" s="264"/>
      <c r="E16" s="264"/>
      <c r="F16" s="264"/>
      <c r="G16" s="264"/>
      <c r="H16" s="264"/>
      <c r="I16" s="264"/>
      <c r="J16" s="264"/>
      <c r="K16" s="264"/>
    </row>
    <row r="17" spans="1:11" s="146" customFormat="1">
      <c r="A17" s="264"/>
      <c r="B17" s="264"/>
      <c r="C17" s="264"/>
      <c r="D17" s="264"/>
      <c r="E17" s="264"/>
      <c r="F17" s="264"/>
      <c r="G17" s="264"/>
      <c r="H17" s="264"/>
      <c r="I17" s="264"/>
      <c r="J17" s="264"/>
      <c r="K17" s="264"/>
    </row>
    <row r="18" spans="1:11" s="146" customFormat="1">
      <c r="A18" s="264"/>
      <c r="B18" s="264"/>
      <c r="C18" s="264"/>
      <c r="D18" s="264"/>
      <c r="E18" s="264"/>
      <c r="F18" s="264"/>
      <c r="G18" s="264"/>
      <c r="H18" s="264"/>
      <c r="I18" s="264"/>
      <c r="J18" s="264"/>
      <c r="K18" s="264"/>
    </row>
    <row r="19" spans="1:11" s="146" customFormat="1">
      <c r="A19" s="264"/>
      <c r="B19" s="264"/>
      <c r="C19" s="264"/>
      <c r="D19" s="264"/>
      <c r="E19" s="264"/>
      <c r="F19" s="264"/>
      <c r="G19" s="264"/>
      <c r="H19" s="264"/>
      <c r="I19" s="264"/>
      <c r="J19" s="264"/>
      <c r="K19" s="264"/>
    </row>
    <row r="20" spans="1:11" s="146" customFormat="1">
      <c r="A20" s="264"/>
      <c r="B20" s="264"/>
      <c r="C20" s="264"/>
      <c r="D20" s="264"/>
      <c r="E20" s="264"/>
      <c r="F20" s="264"/>
      <c r="G20" s="264"/>
      <c r="H20" s="264"/>
      <c r="I20" s="264"/>
      <c r="J20" s="264"/>
      <c r="K20" s="264"/>
    </row>
    <row r="21" spans="1:11" s="146" customFormat="1">
      <c r="A21" s="264"/>
      <c r="B21" s="264"/>
      <c r="C21" s="264"/>
      <c r="D21" s="264"/>
      <c r="E21" s="264"/>
      <c r="F21" s="264"/>
      <c r="G21" s="264"/>
      <c r="H21" s="264"/>
      <c r="I21" s="264"/>
      <c r="J21" s="264"/>
      <c r="K21" s="264"/>
    </row>
    <row r="22" spans="1:11" s="146" customFormat="1">
      <c r="A22" s="264"/>
      <c r="B22" s="264"/>
      <c r="C22" s="264"/>
      <c r="D22" s="264"/>
      <c r="E22" s="264"/>
      <c r="F22" s="264"/>
      <c r="G22" s="264"/>
      <c r="H22" s="264"/>
      <c r="I22" s="264"/>
      <c r="J22" s="264"/>
      <c r="K22" s="264"/>
    </row>
    <row r="23" spans="1:11" s="146" customFormat="1">
      <c r="A23" s="264"/>
      <c r="B23" s="264"/>
      <c r="C23" s="264"/>
      <c r="D23" s="264"/>
      <c r="E23" s="264"/>
      <c r="F23" s="264"/>
      <c r="G23" s="264"/>
      <c r="H23" s="264"/>
      <c r="I23" s="264"/>
      <c r="J23" s="264"/>
      <c r="K23" s="264"/>
    </row>
    <row r="24" spans="1:11" s="146" customFormat="1">
      <c r="A24" s="264"/>
      <c r="B24" s="264"/>
      <c r="C24" s="264"/>
      <c r="D24" s="264"/>
      <c r="E24" s="264"/>
      <c r="F24" s="264"/>
      <c r="G24" s="264"/>
      <c r="H24" s="264"/>
      <c r="I24" s="264"/>
      <c r="J24" s="264"/>
      <c r="K24" s="264"/>
    </row>
    <row r="25" spans="1:11" s="146" customFormat="1">
      <c r="A25" s="264"/>
      <c r="B25" s="264"/>
      <c r="C25" s="264"/>
      <c r="D25" s="264"/>
      <c r="E25" s="264"/>
      <c r="F25" s="264"/>
      <c r="G25" s="264"/>
      <c r="H25" s="264"/>
      <c r="I25" s="264"/>
      <c r="J25" s="264"/>
      <c r="K25" s="264"/>
    </row>
    <row r="26" spans="1:11" s="146" customFormat="1">
      <c r="A26" s="264"/>
      <c r="B26" s="264"/>
      <c r="C26" s="264"/>
      <c r="D26" s="264"/>
      <c r="E26" s="264"/>
      <c r="F26" s="264"/>
      <c r="G26" s="264"/>
      <c r="H26" s="264"/>
      <c r="I26" s="264"/>
      <c r="J26" s="264"/>
      <c r="K26" s="264"/>
    </row>
    <row r="27" spans="1:11" s="146" customFormat="1">
      <c r="A27" s="264"/>
      <c r="B27" s="264"/>
      <c r="C27" s="264"/>
      <c r="D27" s="264"/>
      <c r="E27" s="264"/>
      <c r="F27" s="264"/>
      <c r="G27" s="264"/>
      <c r="H27" s="264"/>
      <c r="I27" s="264"/>
      <c r="J27" s="264"/>
      <c r="K27" s="264"/>
    </row>
    <row r="28" spans="1:11" s="146" customFormat="1">
      <c r="A28" s="264"/>
      <c r="B28" s="264"/>
      <c r="C28" s="264"/>
      <c r="D28" s="264"/>
      <c r="E28" s="264"/>
      <c r="F28" s="264"/>
      <c r="G28" s="264"/>
      <c r="H28" s="264"/>
      <c r="I28" s="264"/>
      <c r="J28" s="264"/>
      <c r="K28" s="264"/>
    </row>
    <row r="29" spans="1:11" s="146" customFormat="1">
      <c r="A29" s="264"/>
      <c r="B29" s="264"/>
      <c r="C29" s="264"/>
      <c r="D29" s="264"/>
      <c r="E29" s="264"/>
      <c r="F29" s="264"/>
      <c r="G29" s="264"/>
      <c r="H29" s="264"/>
      <c r="I29" s="264"/>
      <c r="J29" s="264"/>
      <c r="K29" s="264"/>
    </row>
    <row r="30" spans="1:11" s="146" customFormat="1">
      <c r="A30" s="264"/>
      <c r="B30" s="264"/>
      <c r="C30" s="264"/>
      <c r="D30" s="264"/>
      <c r="E30" s="264"/>
      <c r="F30" s="264"/>
      <c r="G30" s="264"/>
      <c r="H30" s="264"/>
      <c r="I30" s="264"/>
      <c r="J30" s="264"/>
      <c r="K30" s="264"/>
    </row>
    <row r="31" spans="1:11" s="146" customFormat="1">
      <c r="A31" s="264"/>
      <c r="B31" s="264"/>
      <c r="C31" s="264"/>
      <c r="D31" s="264"/>
      <c r="E31" s="264"/>
      <c r="F31" s="264"/>
      <c r="G31" s="264"/>
      <c r="H31" s="264"/>
      <c r="I31" s="264"/>
      <c r="J31" s="264"/>
      <c r="K31" s="264"/>
    </row>
    <row r="32" spans="1:11" s="146" customFormat="1">
      <c r="A32" s="264"/>
      <c r="B32" s="264"/>
      <c r="C32" s="264"/>
      <c r="D32" s="264"/>
      <c r="E32" s="264"/>
      <c r="F32" s="264"/>
      <c r="G32" s="264"/>
      <c r="H32" s="264"/>
      <c r="I32" s="264"/>
      <c r="J32" s="264"/>
      <c r="K32" s="264"/>
    </row>
    <row r="33" spans="1:11" s="146" customFormat="1">
      <c r="A33" s="264"/>
      <c r="B33" s="264"/>
      <c r="C33" s="264"/>
      <c r="D33" s="264"/>
      <c r="E33" s="264"/>
      <c r="F33" s="264"/>
      <c r="G33" s="264"/>
      <c r="H33" s="264"/>
      <c r="I33" s="264"/>
      <c r="J33" s="264"/>
      <c r="K33" s="264"/>
    </row>
    <row r="34" spans="1:11" s="146" customFormat="1">
      <c r="A34" s="264"/>
      <c r="B34" s="264"/>
      <c r="C34" s="264"/>
      <c r="D34" s="264"/>
      <c r="E34" s="264"/>
      <c r="F34" s="264"/>
      <c r="G34" s="264"/>
      <c r="H34" s="264"/>
      <c r="I34" s="264"/>
      <c r="J34" s="264"/>
      <c r="K34" s="264"/>
    </row>
    <row r="35" spans="1:11" s="146" customFormat="1">
      <c r="A35" s="264"/>
      <c r="B35" s="264"/>
      <c r="C35" s="264"/>
      <c r="D35" s="264"/>
      <c r="E35" s="264"/>
      <c r="F35" s="264"/>
      <c r="G35" s="264"/>
      <c r="H35" s="264"/>
      <c r="I35" s="264"/>
      <c r="J35" s="264"/>
      <c r="K35" s="264"/>
    </row>
    <row r="36" spans="1:11" s="146" customFormat="1">
      <c r="A36" s="264"/>
      <c r="B36" s="264"/>
      <c r="C36" s="264"/>
      <c r="D36" s="264"/>
      <c r="E36" s="264"/>
      <c r="F36" s="264"/>
      <c r="G36" s="264"/>
      <c r="H36" s="264"/>
      <c r="I36" s="264"/>
      <c r="J36" s="264"/>
      <c r="K36" s="264"/>
    </row>
    <row r="37" spans="1:11" s="146" customFormat="1">
      <c r="A37" s="264"/>
      <c r="B37" s="264"/>
      <c r="C37" s="264"/>
      <c r="D37" s="264"/>
      <c r="E37" s="264"/>
      <c r="F37" s="264"/>
      <c r="G37" s="264"/>
      <c r="H37" s="264"/>
      <c r="I37" s="264"/>
      <c r="J37" s="264"/>
      <c r="K37" s="264"/>
    </row>
    <row r="38" spans="1:11" s="146" customFormat="1">
      <c r="A38" s="264"/>
      <c r="B38" s="264"/>
      <c r="C38" s="264"/>
      <c r="D38" s="264"/>
      <c r="E38" s="264"/>
      <c r="F38" s="264"/>
      <c r="G38" s="264"/>
      <c r="H38" s="264"/>
      <c r="I38" s="264"/>
      <c r="J38" s="264"/>
      <c r="K38" s="264"/>
    </row>
    <row r="39" spans="1:11" s="146" customFormat="1">
      <c r="A39" s="264"/>
      <c r="B39" s="264"/>
      <c r="C39" s="264"/>
      <c r="D39" s="264"/>
      <c r="E39" s="264"/>
      <c r="F39" s="264"/>
      <c r="G39" s="264"/>
      <c r="H39" s="264"/>
      <c r="I39" s="264"/>
      <c r="J39" s="264"/>
      <c r="K39" s="264"/>
    </row>
    <row r="40" spans="1:11" s="146" customFormat="1">
      <c r="A40" s="264"/>
      <c r="B40" s="264"/>
      <c r="C40" s="264"/>
      <c r="D40" s="264"/>
      <c r="E40" s="264"/>
      <c r="F40" s="264"/>
      <c r="G40" s="264"/>
      <c r="H40" s="264"/>
      <c r="I40" s="264"/>
      <c r="J40" s="264"/>
      <c r="K40" s="264"/>
    </row>
    <row r="41" spans="1:11" s="146" customFormat="1">
      <c r="A41" s="264"/>
      <c r="B41" s="264"/>
      <c r="C41" s="264"/>
      <c r="D41" s="264"/>
      <c r="E41" s="264"/>
      <c r="F41" s="264"/>
      <c r="G41" s="264"/>
      <c r="H41" s="264"/>
      <c r="I41" s="264"/>
      <c r="J41" s="264"/>
      <c r="K41" s="264"/>
    </row>
    <row r="42" spans="1:11" s="146" customFormat="1">
      <c r="A42" s="264"/>
      <c r="B42" s="264"/>
      <c r="C42" s="264"/>
      <c r="D42" s="264"/>
      <c r="E42" s="264"/>
      <c r="F42" s="264"/>
      <c r="G42" s="264"/>
      <c r="H42" s="264"/>
      <c r="I42" s="264"/>
      <c r="J42" s="264"/>
      <c r="K42" s="264"/>
    </row>
    <row r="43" spans="1:11" s="146" customFormat="1">
      <c r="A43" s="264"/>
      <c r="B43" s="264"/>
      <c r="C43" s="264"/>
      <c r="D43" s="264"/>
      <c r="E43" s="264"/>
      <c r="F43" s="264"/>
      <c r="G43" s="264"/>
      <c r="H43" s="264"/>
      <c r="I43" s="264"/>
      <c r="J43" s="264"/>
      <c r="K43" s="264"/>
    </row>
    <row r="44" spans="1:11" s="146" customFormat="1">
      <c r="A44" s="264"/>
      <c r="B44" s="264"/>
      <c r="C44" s="264"/>
      <c r="D44" s="264"/>
      <c r="E44" s="264"/>
      <c r="F44" s="264"/>
      <c r="G44" s="264"/>
      <c r="H44" s="264"/>
      <c r="I44" s="264"/>
      <c r="J44" s="264"/>
      <c r="K44" s="264"/>
    </row>
    <row r="45" spans="1:11" s="146" customFormat="1">
      <c r="A45" s="264"/>
      <c r="B45" s="264"/>
      <c r="C45" s="264"/>
      <c r="D45" s="264"/>
      <c r="E45" s="264"/>
      <c r="F45" s="264"/>
      <c r="G45" s="264"/>
      <c r="H45" s="264"/>
      <c r="I45" s="264"/>
      <c r="J45" s="264"/>
      <c r="K45" s="264"/>
    </row>
    <row r="46" spans="1:11" s="146" customFormat="1">
      <c r="A46" s="264"/>
      <c r="B46" s="264"/>
      <c r="C46" s="264"/>
      <c r="D46" s="264"/>
      <c r="E46" s="264"/>
      <c r="F46" s="264"/>
      <c r="G46" s="264"/>
      <c r="H46" s="264"/>
      <c r="I46" s="264"/>
      <c r="J46" s="264"/>
      <c r="K46" s="264"/>
    </row>
    <row r="47" spans="1:11" s="146" customFormat="1">
      <c r="A47" s="264"/>
      <c r="B47" s="264"/>
      <c r="C47" s="264"/>
      <c r="D47" s="264"/>
      <c r="E47" s="264"/>
      <c r="F47" s="264"/>
      <c r="G47" s="264"/>
      <c r="H47" s="264"/>
      <c r="I47" s="264"/>
      <c r="J47" s="264"/>
      <c r="K47" s="264"/>
    </row>
    <row r="48" spans="1:11" s="146" customFormat="1">
      <c r="A48" s="264"/>
      <c r="B48" s="264"/>
      <c r="C48" s="264"/>
      <c r="D48" s="264"/>
      <c r="E48" s="264"/>
      <c r="F48" s="264"/>
      <c r="G48" s="264"/>
      <c r="H48" s="264"/>
      <c r="I48" s="264"/>
      <c r="J48" s="264"/>
      <c r="K48" s="264"/>
    </row>
    <row r="49" spans="1:11" s="146" customFormat="1">
      <c r="A49" s="264"/>
      <c r="B49" s="264"/>
      <c r="C49" s="264"/>
      <c r="D49" s="264"/>
      <c r="E49" s="264"/>
      <c r="F49" s="264"/>
      <c r="G49" s="264"/>
      <c r="H49" s="264"/>
      <c r="I49" s="264"/>
      <c r="J49" s="264"/>
      <c r="K49" s="264"/>
    </row>
    <row r="50" spans="1:11" s="146" customFormat="1">
      <c r="A50" s="264"/>
      <c r="B50" s="264"/>
      <c r="C50" s="264"/>
      <c r="D50" s="264"/>
      <c r="E50" s="264"/>
      <c r="F50" s="264"/>
      <c r="G50" s="264"/>
      <c r="H50" s="264"/>
      <c r="I50" s="264"/>
      <c r="J50" s="264"/>
      <c r="K50" s="264"/>
    </row>
    <row r="51" spans="1:11" s="146" customFormat="1">
      <c r="A51" s="264"/>
      <c r="B51" s="264"/>
      <c r="C51" s="264"/>
      <c r="D51" s="264"/>
      <c r="E51" s="264"/>
      <c r="F51" s="264"/>
      <c r="G51" s="264"/>
      <c r="H51" s="264"/>
      <c r="I51" s="264"/>
      <c r="J51" s="264"/>
      <c r="K51" s="264"/>
    </row>
    <row r="52" spans="1:11" s="146" customFormat="1">
      <c r="A52" s="264"/>
      <c r="B52" s="264"/>
      <c r="C52" s="264"/>
      <c r="D52" s="264"/>
      <c r="E52" s="264"/>
      <c r="F52" s="264"/>
      <c r="G52" s="264"/>
      <c r="H52" s="264"/>
      <c r="I52" s="264"/>
      <c r="J52" s="264"/>
      <c r="K52" s="264"/>
    </row>
    <row r="53" spans="1:11" s="146" customFormat="1">
      <c r="A53" s="264"/>
      <c r="B53" s="264"/>
      <c r="C53" s="264"/>
      <c r="D53" s="264"/>
      <c r="E53" s="264"/>
      <c r="F53" s="264"/>
      <c r="G53" s="264"/>
      <c r="H53" s="264"/>
      <c r="I53" s="264"/>
      <c r="J53" s="264"/>
      <c r="K53" s="264"/>
    </row>
    <row r="54" spans="1:11" s="146" customFormat="1">
      <c r="A54" s="264"/>
      <c r="B54" s="264"/>
      <c r="C54" s="264"/>
      <c r="D54" s="264"/>
      <c r="E54" s="264"/>
      <c r="F54" s="264"/>
      <c r="G54" s="264"/>
      <c r="H54" s="264"/>
      <c r="I54" s="264"/>
      <c r="J54" s="264"/>
      <c r="K54" s="264"/>
    </row>
    <row r="55" spans="1:11" s="146" customFormat="1">
      <c r="A55" s="264"/>
      <c r="B55" s="264"/>
      <c r="C55" s="264"/>
      <c r="D55" s="264"/>
      <c r="E55" s="264"/>
      <c r="F55" s="264"/>
      <c r="G55" s="264"/>
      <c r="H55" s="264"/>
      <c r="I55" s="264"/>
      <c r="J55" s="264"/>
      <c r="K55" s="264"/>
    </row>
    <row r="56" spans="1:11" s="146" customFormat="1">
      <c r="A56" s="264"/>
      <c r="B56" s="264"/>
      <c r="C56" s="264"/>
      <c r="D56" s="264"/>
      <c r="E56" s="264"/>
      <c r="F56" s="264"/>
      <c r="G56" s="264"/>
      <c r="H56" s="264"/>
      <c r="I56" s="264"/>
      <c r="J56" s="264"/>
      <c r="K56" s="264"/>
    </row>
    <row r="57" spans="1:11" s="146" customFormat="1">
      <c r="A57" s="264"/>
      <c r="B57" s="264"/>
      <c r="C57" s="264"/>
      <c r="D57" s="264"/>
      <c r="E57" s="264"/>
      <c r="F57" s="264"/>
      <c r="G57" s="264"/>
      <c r="H57" s="264"/>
      <c r="I57" s="264"/>
      <c r="J57" s="264"/>
      <c r="K57" s="264"/>
    </row>
    <row r="58" spans="1:11" s="146" customFormat="1">
      <c r="A58" s="264"/>
      <c r="B58" s="264"/>
      <c r="C58" s="264"/>
      <c r="D58" s="264"/>
      <c r="E58" s="264"/>
      <c r="F58" s="264"/>
      <c r="G58" s="264"/>
      <c r="H58" s="264"/>
      <c r="I58" s="264"/>
      <c r="J58" s="264"/>
      <c r="K58" s="264"/>
    </row>
    <row r="59" spans="1:11" s="146" customFormat="1">
      <c r="A59" s="264"/>
      <c r="B59" s="264"/>
      <c r="C59" s="264"/>
      <c r="D59" s="264"/>
      <c r="E59" s="264"/>
      <c r="F59" s="264"/>
      <c r="G59" s="264"/>
      <c r="H59" s="264"/>
      <c r="I59" s="264"/>
      <c r="J59" s="264"/>
      <c r="K59" s="264"/>
    </row>
    <row r="60" spans="1:11" s="146" customFormat="1">
      <c r="A60" s="264"/>
      <c r="B60" s="264"/>
      <c r="C60" s="264"/>
      <c r="D60" s="264"/>
      <c r="E60" s="264"/>
      <c r="F60" s="264"/>
      <c r="G60" s="264"/>
      <c r="H60" s="264"/>
      <c r="I60" s="264"/>
      <c r="J60" s="264"/>
      <c r="K60" s="264"/>
    </row>
    <row r="61" spans="1:11" s="146" customFormat="1">
      <c r="A61" s="264"/>
      <c r="B61" s="264"/>
      <c r="C61" s="264"/>
      <c r="D61" s="264"/>
      <c r="E61" s="264"/>
      <c r="F61" s="264"/>
      <c r="G61" s="264"/>
      <c r="H61" s="264"/>
      <c r="I61" s="264"/>
      <c r="J61" s="264"/>
      <c r="K61" s="264"/>
    </row>
    <row r="62" spans="1:11" s="146" customFormat="1">
      <c r="A62" s="264"/>
      <c r="B62" s="264"/>
      <c r="C62" s="264"/>
      <c r="D62" s="264"/>
      <c r="E62" s="264"/>
      <c r="F62" s="264"/>
      <c r="G62" s="264"/>
      <c r="H62" s="264"/>
      <c r="I62" s="264"/>
      <c r="J62" s="264"/>
      <c r="K62" s="264"/>
    </row>
    <row r="63" spans="1:11" s="146" customFormat="1">
      <c r="A63" s="264"/>
      <c r="B63" s="264"/>
      <c r="C63" s="264"/>
      <c r="D63" s="264"/>
      <c r="E63" s="264"/>
      <c r="F63" s="264"/>
      <c r="G63" s="264"/>
      <c r="H63" s="264"/>
      <c r="I63" s="264"/>
      <c r="J63" s="264"/>
      <c r="K63" s="264"/>
    </row>
    <row r="64" spans="1:11" s="146" customFormat="1">
      <c r="A64" s="264"/>
      <c r="B64" s="264"/>
      <c r="C64" s="264"/>
      <c r="D64" s="264"/>
      <c r="E64" s="264"/>
      <c r="F64" s="264"/>
      <c r="G64" s="264"/>
      <c r="H64" s="264"/>
      <c r="I64" s="264"/>
      <c r="J64" s="264"/>
      <c r="K64" s="264"/>
    </row>
    <row r="65" spans="1:11" s="146" customFormat="1">
      <c r="A65" s="264"/>
      <c r="B65" s="264"/>
      <c r="C65" s="264"/>
      <c r="D65" s="264"/>
      <c r="E65" s="264"/>
      <c r="F65" s="264"/>
      <c r="G65" s="264"/>
      <c r="H65" s="264"/>
      <c r="I65" s="264"/>
      <c r="J65" s="264"/>
      <c r="K65" s="264"/>
    </row>
    <row r="66" spans="1:11" s="146" customFormat="1">
      <c r="A66" s="264"/>
      <c r="B66" s="264"/>
      <c r="C66" s="264"/>
      <c r="D66" s="264"/>
      <c r="E66" s="264"/>
      <c r="F66" s="264"/>
      <c r="G66" s="264"/>
      <c r="H66" s="264"/>
      <c r="I66" s="264"/>
      <c r="J66" s="264"/>
      <c r="K66" s="264"/>
    </row>
    <row r="67" spans="1:11" s="146" customFormat="1">
      <c r="A67" s="264"/>
      <c r="B67" s="264"/>
      <c r="C67" s="264"/>
      <c r="D67" s="264"/>
      <c r="E67" s="264"/>
      <c r="F67" s="264"/>
      <c r="G67" s="264"/>
      <c r="H67" s="264"/>
      <c r="I67" s="264"/>
      <c r="J67" s="264"/>
      <c r="K67" s="264"/>
    </row>
    <row r="68" spans="1:11" s="146" customFormat="1">
      <c r="A68" s="264"/>
      <c r="B68" s="264"/>
      <c r="C68" s="264"/>
      <c r="D68" s="264"/>
      <c r="E68" s="264"/>
      <c r="F68" s="264"/>
      <c r="G68" s="264"/>
      <c r="H68" s="264"/>
      <c r="I68" s="264"/>
      <c r="J68" s="264"/>
      <c r="K68" s="264"/>
    </row>
    <row r="69" spans="1:11" s="146" customFormat="1">
      <c r="A69" s="264"/>
      <c r="B69" s="264"/>
      <c r="C69" s="264"/>
      <c r="D69" s="264"/>
      <c r="E69" s="264"/>
      <c r="F69" s="264"/>
      <c r="G69" s="264"/>
      <c r="H69" s="264"/>
      <c r="I69" s="264"/>
      <c r="J69" s="264"/>
      <c r="K69" s="264"/>
    </row>
    <row r="70" spans="1:11" s="146" customFormat="1">
      <c r="A70" s="264"/>
      <c r="B70" s="264"/>
      <c r="C70" s="264"/>
      <c r="D70" s="264"/>
      <c r="E70" s="264"/>
      <c r="F70" s="264"/>
      <c r="G70" s="264"/>
      <c r="H70" s="264"/>
      <c r="I70" s="264"/>
      <c r="J70" s="264"/>
      <c r="K70" s="264"/>
    </row>
    <row r="71" spans="1:11" s="146" customFormat="1">
      <c r="A71" s="264"/>
      <c r="B71" s="264"/>
      <c r="C71" s="264"/>
      <c r="D71" s="264"/>
      <c r="E71" s="264"/>
      <c r="F71" s="264"/>
      <c r="G71" s="264"/>
      <c r="H71" s="264"/>
      <c r="I71" s="264"/>
      <c r="J71" s="264"/>
      <c r="K71" s="264"/>
    </row>
    <row r="72" spans="1:11" s="146" customFormat="1">
      <c r="A72" s="264"/>
      <c r="B72" s="264"/>
      <c r="C72" s="264"/>
      <c r="D72" s="264"/>
      <c r="E72" s="264"/>
      <c r="F72" s="264"/>
      <c r="G72" s="264"/>
      <c r="H72" s="264"/>
      <c r="I72" s="264"/>
      <c r="J72" s="264"/>
      <c r="K72" s="264"/>
    </row>
    <row r="73" spans="1:11" s="146" customFormat="1">
      <c r="A73" s="264"/>
      <c r="B73" s="264"/>
      <c r="C73" s="264"/>
      <c r="D73" s="264"/>
      <c r="E73" s="264"/>
      <c r="F73" s="264"/>
      <c r="G73" s="264"/>
      <c r="H73" s="264"/>
      <c r="I73" s="264"/>
      <c r="J73" s="264"/>
      <c r="K73" s="264"/>
    </row>
    <row r="74" spans="1:11" s="146" customFormat="1">
      <c r="A74" s="264"/>
      <c r="B74" s="264"/>
      <c r="C74" s="264"/>
      <c r="D74" s="264"/>
      <c r="E74" s="264"/>
      <c r="F74" s="264"/>
      <c r="G74" s="264"/>
      <c r="H74" s="264"/>
      <c r="I74" s="264"/>
      <c r="J74" s="264"/>
      <c r="K74" s="264"/>
    </row>
    <row r="75" spans="1:11" s="146" customFormat="1">
      <c r="A75" s="264"/>
      <c r="B75" s="264"/>
      <c r="C75" s="264"/>
      <c r="D75" s="264"/>
      <c r="E75" s="264"/>
      <c r="F75" s="264"/>
      <c r="G75" s="264"/>
      <c r="H75" s="264"/>
      <c r="I75" s="264"/>
      <c r="J75" s="264"/>
      <c r="K75" s="264"/>
    </row>
    <row r="76" spans="1:11" s="146" customFormat="1">
      <c r="A76" s="264"/>
      <c r="B76" s="264"/>
      <c r="C76" s="264"/>
      <c r="D76" s="264"/>
      <c r="E76" s="264"/>
      <c r="F76" s="264"/>
      <c r="G76" s="264"/>
      <c r="H76" s="264"/>
      <c r="I76" s="264"/>
      <c r="J76" s="264"/>
      <c r="K76" s="264"/>
    </row>
    <row r="77" spans="1:11" s="146" customFormat="1">
      <c r="A77" s="264"/>
      <c r="B77" s="264"/>
      <c r="C77" s="264"/>
      <c r="D77" s="264"/>
      <c r="E77" s="264"/>
      <c r="F77" s="264"/>
      <c r="G77" s="264"/>
      <c r="H77" s="264"/>
      <c r="I77" s="264"/>
      <c r="J77" s="264"/>
      <c r="K77" s="264"/>
    </row>
    <row r="78" spans="1:11" s="146" customFormat="1">
      <c r="A78" s="264"/>
      <c r="B78" s="264"/>
      <c r="C78" s="264"/>
      <c r="D78" s="264"/>
      <c r="E78" s="264"/>
      <c r="F78" s="264"/>
      <c r="G78" s="264"/>
      <c r="H78" s="264"/>
      <c r="I78" s="264"/>
      <c r="J78" s="264"/>
      <c r="K78" s="264"/>
    </row>
    <row r="79" spans="1:11" s="146" customFormat="1">
      <c r="A79" s="264"/>
      <c r="B79" s="264"/>
      <c r="C79" s="264"/>
      <c r="D79" s="264"/>
      <c r="E79" s="264"/>
      <c r="F79" s="264"/>
      <c r="G79" s="264"/>
      <c r="H79" s="264"/>
      <c r="I79" s="264"/>
      <c r="J79" s="264"/>
      <c r="K79" s="264"/>
    </row>
    <row r="80" spans="1:11" s="146" customFormat="1">
      <c r="A80" s="264"/>
      <c r="B80" s="264"/>
      <c r="C80" s="264"/>
      <c r="D80" s="264"/>
      <c r="E80" s="264"/>
      <c r="F80" s="264"/>
      <c r="G80" s="264"/>
      <c r="H80" s="264"/>
      <c r="I80" s="264"/>
      <c r="J80" s="264"/>
      <c r="K80" s="264"/>
    </row>
    <row r="81" spans="1:11" s="146" customFormat="1">
      <c r="A81" s="264"/>
      <c r="B81" s="264"/>
      <c r="C81" s="264"/>
      <c r="D81" s="264"/>
      <c r="E81" s="264"/>
      <c r="F81" s="264"/>
      <c r="G81" s="264"/>
      <c r="H81" s="264"/>
      <c r="I81" s="264"/>
      <c r="J81" s="264"/>
      <c r="K81" s="264"/>
    </row>
    <row r="82" spans="1:11" s="146" customFormat="1">
      <c r="A82" s="264"/>
      <c r="B82" s="264"/>
      <c r="C82" s="264"/>
      <c r="D82" s="264"/>
      <c r="E82" s="264"/>
      <c r="F82" s="264"/>
      <c r="G82" s="264"/>
      <c r="H82" s="264"/>
      <c r="I82" s="264"/>
      <c r="J82" s="264"/>
      <c r="K82" s="264"/>
    </row>
    <row r="83" spans="1:11" s="146" customFormat="1">
      <c r="A83" s="264"/>
      <c r="B83" s="264"/>
      <c r="C83" s="264"/>
      <c r="D83" s="264"/>
      <c r="E83" s="264"/>
      <c r="F83" s="264"/>
      <c r="G83" s="264"/>
      <c r="H83" s="264"/>
      <c r="I83" s="264"/>
      <c r="J83" s="264"/>
      <c r="K83" s="264"/>
    </row>
    <row r="84" spans="1:11" s="146" customFormat="1">
      <c r="A84" s="264"/>
      <c r="B84" s="264"/>
      <c r="C84" s="264"/>
      <c r="D84" s="264"/>
      <c r="E84" s="264"/>
      <c r="F84" s="264"/>
      <c r="G84" s="264"/>
      <c r="H84" s="264"/>
      <c r="I84" s="264"/>
      <c r="J84" s="264"/>
      <c r="K84" s="264"/>
    </row>
    <row r="85" spans="1:11" s="146" customFormat="1">
      <c r="A85" s="264"/>
      <c r="B85" s="264"/>
      <c r="C85" s="264"/>
      <c r="D85" s="264"/>
      <c r="E85" s="264"/>
      <c r="F85" s="264"/>
      <c r="G85" s="264"/>
      <c r="H85" s="264"/>
      <c r="I85" s="264"/>
      <c r="J85" s="264"/>
      <c r="K85" s="264"/>
    </row>
    <row r="86" spans="1:11" s="146" customFormat="1">
      <c r="A86" s="264"/>
      <c r="B86" s="264"/>
      <c r="C86" s="264"/>
      <c r="D86" s="264"/>
      <c r="E86" s="264"/>
      <c r="F86" s="264"/>
      <c r="G86" s="264"/>
      <c r="H86" s="264"/>
      <c r="I86" s="264"/>
      <c r="J86" s="264"/>
      <c r="K86" s="264"/>
    </row>
    <row r="87" spans="1:11" s="146" customFormat="1">
      <c r="A87" s="264"/>
      <c r="B87" s="264"/>
      <c r="C87" s="264"/>
      <c r="D87" s="264"/>
      <c r="E87" s="264"/>
      <c r="F87" s="264"/>
      <c r="G87" s="264"/>
      <c r="H87" s="264"/>
      <c r="I87" s="264"/>
      <c r="J87" s="264"/>
      <c r="K87" s="264"/>
    </row>
    <row r="88" spans="1:11" s="146" customFormat="1">
      <c r="A88" s="264"/>
      <c r="B88" s="264"/>
      <c r="C88" s="264"/>
      <c r="D88" s="264"/>
      <c r="E88" s="264"/>
      <c r="F88" s="264"/>
      <c r="G88" s="264"/>
      <c r="H88" s="264"/>
      <c r="I88" s="264"/>
      <c r="J88" s="264"/>
      <c r="K88" s="264"/>
    </row>
    <row r="89" spans="1:11" s="146" customFormat="1">
      <c r="A89" s="264"/>
      <c r="B89" s="264"/>
      <c r="C89" s="264"/>
      <c r="D89" s="264"/>
      <c r="E89" s="264"/>
      <c r="F89" s="264"/>
      <c r="G89" s="264"/>
      <c r="H89" s="264"/>
      <c r="I89" s="264"/>
      <c r="J89" s="264"/>
      <c r="K89" s="264"/>
    </row>
    <row r="90" spans="1:11" s="146" customFormat="1">
      <c r="A90" s="264"/>
      <c r="B90" s="264"/>
      <c r="C90" s="264"/>
      <c r="D90" s="264"/>
      <c r="E90" s="264"/>
      <c r="F90" s="264"/>
      <c r="G90" s="264"/>
      <c r="H90" s="264"/>
      <c r="I90" s="264"/>
      <c r="J90" s="264"/>
      <c r="K90" s="264"/>
    </row>
    <row r="91" spans="1:11" s="146" customFormat="1">
      <c r="A91" s="264"/>
      <c r="B91" s="264"/>
      <c r="C91" s="264"/>
      <c r="D91" s="264"/>
      <c r="E91" s="264"/>
      <c r="F91" s="264"/>
      <c r="G91" s="264"/>
      <c r="H91" s="264"/>
      <c r="I91" s="264"/>
      <c r="J91" s="264"/>
      <c r="K91" s="264"/>
    </row>
    <row r="92" spans="1:11" s="146" customFormat="1">
      <c r="A92" s="264"/>
      <c r="B92" s="264"/>
      <c r="C92" s="264"/>
      <c r="D92" s="264"/>
      <c r="E92" s="264"/>
      <c r="F92" s="264"/>
      <c r="G92" s="264"/>
      <c r="H92" s="264"/>
      <c r="I92" s="264"/>
      <c r="J92" s="264"/>
      <c r="K92" s="264"/>
    </row>
    <row r="93" spans="1:11" s="146" customFormat="1">
      <c r="A93" s="264"/>
      <c r="B93" s="264"/>
      <c r="C93" s="264"/>
      <c r="D93" s="264"/>
      <c r="E93" s="264"/>
      <c r="F93" s="264"/>
      <c r="G93" s="264"/>
      <c r="H93" s="264"/>
      <c r="I93" s="264"/>
      <c r="J93" s="264"/>
      <c r="K93" s="264"/>
    </row>
    <row r="94" spans="1:11" s="146" customFormat="1">
      <c r="A94" s="264"/>
      <c r="B94" s="264"/>
      <c r="C94" s="264"/>
      <c r="D94" s="264"/>
      <c r="E94" s="264"/>
      <c r="F94" s="264"/>
      <c r="G94" s="264"/>
      <c r="H94" s="264"/>
      <c r="I94" s="264"/>
      <c r="J94" s="264"/>
      <c r="K94" s="264"/>
    </row>
    <row r="95" spans="1:11" s="146" customFormat="1">
      <c r="A95" s="264"/>
      <c r="B95" s="264"/>
      <c r="C95" s="264"/>
      <c r="D95" s="264"/>
      <c r="E95" s="264"/>
      <c r="F95" s="264"/>
      <c r="G95" s="264"/>
      <c r="H95" s="264"/>
      <c r="I95" s="264"/>
      <c r="J95" s="264"/>
      <c r="K95" s="264"/>
    </row>
    <row r="96" spans="1:11" s="146" customFormat="1">
      <c r="A96" s="264"/>
      <c r="B96" s="264"/>
      <c r="C96" s="264"/>
      <c r="D96" s="264"/>
      <c r="E96" s="264"/>
      <c r="F96" s="264"/>
      <c r="G96" s="264"/>
      <c r="H96" s="264"/>
      <c r="I96" s="264"/>
      <c r="J96" s="264"/>
      <c r="K96" s="264"/>
    </row>
    <row r="97" spans="1:11" s="146" customFormat="1">
      <c r="A97" s="264"/>
      <c r="B97" s="264"/>
      <c r="C97" s="264"/>
      <c r="D97" s="264"/>
      <c r="E97" s="264"/>
      <c r="F97" s="264"/>
      <c r="G97" s="264"/>
      <c r="H97" s="264"/>
      <c r="I97" s="264"/>
      <c r="J97" s="264"/>
      <c r="K97" s="264"/>
    </row>
    <row r="98" spans="1:11" s="146" customFormat="1">
      <c r="A98" s="264"/>
      <c r="B98" s="264"/>
      <c r="C98" s="264"/>
      <c r="D98" s="264"/>
      <c r="E98" s="264"/>
      <c r="F98" s="264"/>
      <c r="G98" s="264"/>
      <c r="H98" s="264"/>
      <c r="I98" s="264"/>
      <c r="J98" s="264"/>
      <c r="K98" s="264"/>
    </row>
    <row r="99" spans="1:11" s="146" customFormat="1">
      <c r="A99" s="264"/>
      <c r="B99" s="264"/>
      <c r="C99" s="264"/>
      <c r="D99" s="264"/>
      <c r="E99" s="264"/>
      <c r="F99" s="264"/>
      <c r="G99" s="264"/>
      <c r="H99" s="264"/>
      <c r="I99" s="264"/>
      <c r="J99" s="264"/>
      <c r="K99" s="264"/>
    </row>
    <row r="100" spans="1:11" s="146" customFormat="1" hidden="1"/>
    <row r="101" spans="1:11" s="146" customFormat="1" hidden="1">
      <c r="D101" s="51"/>
      <c r="E101" s="51"/>
      <c r="F101" s="51"/>
      <c r="G101" s="51"/>
      <c r="H101" s="51"/>
      <c r="I101" s="51"/>
      <c r="J101" s="51"/>
    </row>
    <row r="102" spans="1:11" s="146" customFormat="1" hidden="1"/>
    <row r="103" spans="1:11" s="146" customFormat="1" hidden="1"/>
    <row r="104" spans="1:11" s="146" customFormat="1" hidden="1"/>
    <row r="105" spans="1:11" s="146" customFormat="1" hidden="1"/>
    <row r="106" spans="1:11" s="146" customFormat="1" hidden="1"/>
    <row r="107" spans="1:11" s="146" customFormat="1" hidden="1"/>
    <row r="108" spans="1:11" s="146" customFormat="1" hidden="1"/>
    <row r="109" spans="1:11" s="146" customFormat="1" hidden="1"/>
    <row r="110" spans="1:11" s="146" customFormat="1" hidden="1"/>
    <row r="111" spans="1:11" s="146" customFormat="1" hidden="1"/>
    <row r="112" spans="1:11" s="146" customFormat="1" hidden="1"/>
    <row r="113" s="146" customFormat="1" hidden="1"/>
    <row r="114" s="146" customFormat="1" hidden="1"/>
    <row r="115" s="146" customFormat="1" hidden="1"/>
    <row r="116" s="146" customFormat="1" hidden="1"/>
    <row r="117" s="146" customFormat="1" hidden="1"/>
    <row r="118" s="146" customFormat="1" hidden="1"/>
    <row r="119" s="146" customFormat="1" hidden="1"/>
    <row r="120" s="146" customFormat="1" hidden="1"/>
    <row r="121" s="146" customFormat="1" hidden="1"/>
    <row r="122" s="146" customFormat="1" hidden="1"/>
    <row r="123" s="146" customFormat="1" hidden="1"/>
    <row r="124" s="146" customFormat="1" hidden="1"/>
    <row r="125" s="146" customFormat="1" hidden="1"/>
    <row r="126" s="146" customFormat="1" hidden="1"/>
    <row r="127" s="146" customFormat="1" hidden="1"/>
    <row r="128" s="146" customFormat="1" hidden="1"/>
    <row r="129" s="146" customFormat="1" hidden="1"/>
    <row r="130" s="146" customFormat="1" hidden="1"/>
    <row r="131" s="146" customFormat="1" hidden="1"/>
    <row r="132" s="146" customFormat="1" hidden="1"/>
    <row r="133" s="146" customFormat="1" hidden="1"/>
    <row r="134" s="146" customFormat="1" hidden="1"/>
    <row r="135" s="146" customFormat="1" hidden="1"/>
    <row r="136" s="146" customFormat="1" hidden="1"/>
    <row r="137" s="146" customFormat="1" hidden="1"/>
    <row r="138" s="146" customFormat="1" hidden="1"/>
    <row r="139" s="146" customFormat="1" hidden="1"/>
    <row r="140" s="146" customFormat="1" hidden="1"/>
    <row r="141" s="146" customFormat="1" hidden="1"/>
    <row r="142" s="146" customFormat="1" hidden="1"/>
    <row r="143" s="146" customFormat="1" hidden="1"/>
    <row r="144" s="146" customFormat="1" hidden="1"/>
    <row r="145" s="146" customFormat="1" hidden="1"/>
    <row r="146" s="146" customFormat="1" hidden="1"/>
    <row r="147" s="146" customFormat="1" hidden="1"/>
    <row r="148" s="146" customFormat="1" hidden="1"/>
    <row r="149" s="146" customFormat="1" hidden="1"/>
    <row r="150" s="146" customFormat="1" hidden="1"/>
    <row r="151" s="146" customFormat="1" hidden="1"/>
    <row r="152" s="146" customFormat="1" hidden="1"/>
    <row r="153" s="146" customFormat="1" hidden="1"/>
    <row r="154" s="146" customFormat="1" hidden="1"/>
    <row r="155" s="146" customFormat="1" hidden="1"/>
    <row r="156" s="146" customFormat="1" hidden="1"/>
    <row r="157" s="146" customFormat="1" hidden="1"/>
    <row r="158" s="146" customFormat="1" hidden="1"/>
    <row r="159" s="146" customFormat="1" hidden="1"/>
    <row r="160" s="146" customFormat="1" hidden="1"/>
    <row r="161" s="146" customFormat="1" hidden="1"/>
    <row r="162" s="146" customFormat="1" hidden="1"/>
    <row r="163" s="146" customFormat="1" hidden="1"/>
    <row r="164" s="146" customFormat="1" hidden="1"/>
    <row r="165" s="146" customFormat="1" hidden="1"/>
    <row r="166" s="146" customFormat="1" hidden="1"/>
    <row r="167" s="146" customFormat="1" hidden="1"/>
    <row r="168" s="146" customFormat="1" hidden="1"/>
    <row r="169" s="146" customFormat="1" hidden="1"/>
    <row r="170" s="146" customFormat="1" hidden="1"/>
    <row r="171" s="146" customFormat="1" hidden="1"/>
    <row r="172" s="146" customFormat="1" hidden="1"/>
    <row r="173" s="146" customFormat="1" hidden="1"/>
    <row r="174" s="146" customFormat="1" hidden="1"/>
    <row r="175" s="146" customFormat="1" hidden="1"/>
    <row r="176" s="146" customFormat="1" hidden="1"/>
    <row r="177" s="146" customFormat="1" hidden="1"/>
    <row r="178" s="146" customFormat="1" hidden="1"/>
    <row r="179" s="146" customFormat="1" hidden="1"/>
    <row r="180" s="146" customFormat="1" hidden="1"/>
    <row r="181" s="146" customFormat="1" hidden="1"/>
    <row r="182" s="146" customFormat="1" hidden="1"/>
    <row r="183" s="146" customFormat="1" hidden="1"/>
    <row r="184" s="146" customFormat="1" hidden="1"/>
    <row r="185" s="146" customFormat="1" hidden="1"/>
    <row r="186" s="146" customFormat="1" hidden="1"/>
    <row r="187" s="146" customFormat="1" hidden="1"/>
    <row r="188" s="146" customFormat="1" hidden="1"/>
    <row r="189" s="146" customFormat="1" hidden="1"/>
    <row r="190" s="146" customFormat="1" hidden="1"/>
    <row r="191" s="146" customFormat="1" hidden="1"/>
    <row r="192" s="146" customFormat="1" hidden="1"/>
    <row r="193" s="146" customFormat="1" hidden="1"/>
    <row r="194" s="146" customFormat="1" hidden="1"/>
    <row r="195" s="146" customFormat="1" hidden="1"/>
    <row r="196" s="146" customFormat="1" hidden="1"/>
    <row r="197" s="146" customFormat="1" hidden="1"/>
    <row r="198" s="146" customFormat="1" hidden="1"/>
    <row r="199" s="146" customFormat="1" hidden="1"/>
    <row r="200" s="146" customFormat="1" hidden="1"/>
    <row r="201" s="146" customFormat="1" hidden="1"/>
    <row r="202" s="146" customFormat="1" hidden="1"/>
    <row r="203" s="146" customFormat="1" hidden="1"/>
    <row r="204" s="146" customFormat="1" hidden="1"/>
    <row r="205" s="146" customFormat="1" hidden="1"/>
    <row r="206" s="146" customFormat="1" hidden="1"/>
    <row r="207" s="146" customFormat="1" hidden="1"/>
    <row r="208" s="146" customFormat="1" hidden="1"/>
    <row r="209" s="146" customFormat="1" hidden="1"/>
    <row r="210" s="146" customFormat="1" hidden="1"/>
    <row r="211" s="146" customFormat="1" hidden="1"/>
    <row r="212" s="146" customFormat="1" hidden="1"/>
    <row r="213" s="146" customFormat="1" hidden="1"/>
    <row r="214" s="146" customFormat="1" hidden="1"/>
    <row r="215" s="146" customFormat="1" hidden="1"/>
    <row r="216" s="146" customFormat="1" hidden="1"/>
    <row r="217" s="146" customFormat="1" hidden="1"/>
    <row r="218" s="146" customFormat="1" hidden="1"/>
    <row r="219" s="146" customFormat="1" hidden="1"/>
    <row r="220" s="146" customFormat="1" hidden="1"/>
    <row r="221" s="146" customFormat="1" hidden="1"/>
    <row r="222" s="146" customFormat="1" hidden="1"/>
    <row r="223" s="146" customFormat="1" hidden="1"/>
    <row r="224" s="146" customFormat="1" hidden="1"/>
    <row r="225" s="146" customFormat="1" hidden="1"/>
    <row r="226" s="146" customFormat="1" hidden="1"/>
    <row r="227" s="146" customFormat="1" hidden="1"/>
    <row r="228" s="146" customFormat="1" hidden="1"/>
    <row r="229" s="146" customFormat="1" hidden="1"/>
    <row r="230" s="146" customFormat="1" hidden="1"/>
    <row r="231" s="146" customFormat="1" hidden="1"/>
    <row r="232" s="146" customFormat="1" hidden="1"/>
    <row r="233" s="146" customFormat="1" hidden="1"/>
    <row r="234" s="146" customFormat="1" hidden="1"/>
    <row r="235" s="146" customFormat="1" hidden="1"/>
    <row r="236" s="146" customFormat="1" hidden="1"/>
    <row r="237" s="146" customFormat="1" hidden="1"/>
    <row r="238" s="146" customFormat="1" hidden="1"/>
    <row r="239" s="146" customFormat="1" hidden="1"/>
    <row r="240" s="146" customFormat="1" hidden="1"/>
    <row r="241" s="146" customFormat="1" hidden="1"/>
    <row r="242" s="146" customFormat="1" hidden="1"/>
    <row r="243" s="146" customFormat="1" hidden="1"/>
    <row r="244" s="146" customFormat="1" hidden="1"/>
    <row r="245" s="146" customFormat="1" hidden="1"/>
    <row r="246" s="146" customFormat="1" hidden="1"/>
    <row r="247" s="146" customFormat="1" hidden="1"/>
    <row r="248" s="146" customFormat="1" hidden="1"/>
    <row r="249" s="146" customFormat="1" hidden="1"/>
    <row r="250" s="146" customFormat="1" hidden="1"/>
    <row r="251" s="146" customFormat="1" hidden="1"/>
    <row r="252" s="146" customFormat="1" hidden="1"/>
    <row r="253" s="146" customFormat="1" hidden="1"/>
    <row r="254" s="146" customFormat="1" hidden="1"/>
    <row r="255" s="146" customFormat="1" hidden="1"/>
    <row r="256" s="146" customFormat="1" hidden="1"/>
    <row r="257" s="146" customFormat="1" hidden="1"/>
    <row r="258" s="146" customFormat="1" hidden="1"/>
    <row r="259" s="146" customFormat="1" hidden="1"/>
    <row r="260" s="146" customFormat="1" hidden="1"/>
    <row r="261" s="146" customFormat="1" hidden="1"/>
    <row r="262" s="146" customFormat="1" hidden="1"/>
    <row r="263" s="146" customFormat="1" hidden="1"/>
    <row r="264" s="146" customFormat="1" hidden="1"/>
    <row r="265" s="146" customFormat="1" hidden="1"/>
    <row r="266" s="146" customFormat="1" hidden="1"/>
    <row r="267" s="146" customFormat="1" hidden="1"/>
    <row r="268" s="146" customFormat="1" hidden="1"/>
    <row r="269" s="146" customFormat="1" hidden="1"/>
    <row r="270" s="146" customFormat="1" hidden="1"/>
    <row r="271" s="146" customFormat="1" hidden="1"/>
    <row r="272" s="146" customFormat="1" hidden="1"/>
    <row r="273" s="146" customFormat="1" hidden="1"/>
    <row r="274" s="146" customFormat="1" hidden="1"/>
    <row r="275" s="146" customFormat="1" hidden="1"/>
    <row r="276" s="146" customFormat="1" hidden="1"/>
    <row r="277" s="146" customFormat="1" hidden="1"/>
    <row r="278" s="146" customFormat="1" hidden="1"/>
    <row r="279" s="146" customFormat="1" hidden="1"/>
    <row r="280" s="146" customFormat="1" hidden="1"/>
    <row r="281" s="146" customFormat="1" hidden="1"/>
    <row r="282" s="146" customFormat="1" hidden="1"/>
    <row r="283" s="146" customFormat="1" hidden="1"/>
    <row r="284" s="146" customFormat="1" hidden="1"/>
    <row r="285" s="146" customFormat="1" hidden="1"/>
    <row r="286" s="146" customFormat="1" hidden="1"/>
    <row r="287" s="146" customFormat="1" hidden="1"/>
    <row r="288" s="146" customFormat="1" hidden="1"/>
    <row r="289" s="146" customFormat="1" hidden="1"/>
    <row r="290" s="146" customFormat="1" hidden="1"/>
    <row r="291" s="146" customFormat="1" hidden="1"/>
    <row r="292" s="146" customFormat="1" hidden="1"/>
    <row r="293" s="146" customFormat="1" hidden="1"/>
    <row r="294" s="146" customFormat="1" hidden="1"/>
    <row r="295" s="146" customFormat="1" hidden="1"/>
    <row r="296" s="146" customFormat="1" hidden="1"/>
    <row r="297" s="146" customFormat="1" hidden="1"/>
    <row r="298" s="146" customFormat="1" hidden="1"/>
    <row r="299" s="146" customFormat="1" hidden="1"/>
    <row r="300" s="146" customFormat="1" hidden="1"/>
    <row r="301" s="146" customFormat="1" hidden="1"/>
    <row r="302" s="146" customFormat="1" hidden="1"/>
    <row r="303" s="146" customFormat="1" hidden="1"/>
    <row r="304" s="146" customFormat="1" hidden="1"/>
    <row r="305" s="146" customFormat="1" hidden="1"/>
    <row r="306" s="146" customFormat="1" hidden="1"/>
    <row r="307" s="146" customFormat="1" hidden="1"/>
    <row r="308" s="146" customFormat="1" hidden="1"/>
    <row r="309" s="146" customFormat="1" hidden="1"/>
    <row r="310" s="146" customFormat="1" hidden="1"/>
    <row r="311" s="146" customFormat="1" hidden="1"/>
    <row r="312" s="146" customFormat="1" hidden="1"/>
    <row r="313" s="146" customFormat="1" hidden="1"/>
    <row r="314" s="146" customFormat="1" hidden="1"/>
    <row r="315" s="146" customFormat="1" hidden="1"/>
    <row r="316" s="146" customFormat="1" hidden="1"/>
    <row r="317" s="146" customFormat="1" hidden="1"/>
    <row r="318" s="146" customFormat="1" hidden="1"/>
    <row r="319" s="146" customFormat="1" hidden="1"/>
    <row r="320" s="146" customFormat="1" hidden="1"/>
    <row r="321" s="146" customFormat="1" hidden="1"/>
    <row r="322" s="146" customFormat="1" hidden="1"/>
    <row r="323" s="146" customFormat="1" hidden="1"/>
    <row r="324" s="146" customFormat="1" hidden="1"/>
    <row r="325" s="146" customFormat="1" hidden="1"/>
    <row r="326" s="146" customFormat="1" hidden="1"/>
    <row r="327" s="146" customFormat="1" hidden="1"/>
    <row r="328" s="146" customFormat="1" hidden="1"/>
    <row r="329" s="146" customFormat="1" hidden="1"/>
    <row r="330" s="146" customFormat="1" hidden="1"/>
    <row r="331" s="146" customFormat="1" hidden="1"/>
    <row r="332" s="146" customFormat="1" hidden="1"/>
    <row r="333" s="146" customFormat="1" hidden="1"/>
    <row r="334" s="146" customFormat="1" hidden="1"/>
    <row r="335" s="146" customFormat="1" hidden="1"/>
    <row r="336" s="146" customFormat="1" hidden="1"/>
    <row r="337" s="146" customFormat="1" hidden="1"/>
    <row r="338" s="146" customFormat="1" hidden="1"/>
    <row r="339" s="146" customFormat="1" hidden="1"/>
    <row r="340" s="146" customFormat="1" hidden="1"/>
    <row r="341" s="146" customFormat="1" hidden="1"/>
    <row r="342" s="146" customFormat="1" hidden="1"/>
    <row r="343" s="146" customFormat="1" hidden="1"/>
    <row r="344" s="146" customFormat="1" hidden="1"/>
    <row r="345" s="146" customFormat="1" hidden="1"/>
    <row r="346" s="146" customFormat="1" hidden="1"/>
    <row r="347" s="146" customFormat="1" hidden="1"/>
    <row r="348" s="146" customFormat="1" hidden="1"/>
    <row r="349" s="146" customFormat="1" hidden="1"/>
    <row r="350" s="146" customFormat="1" hidden="1"/>
    <row r="351" s="146" customFormat="1" hidden="1"/>
    <row r="352" s="146" customFormat="1" hidden="1"/>
    <row r="353" s="146" customFormat="1" hidden="1"/>
    <row r="354" s="146" customFormat="1" hidden="1"/>
    <row r="355" s="146" customFormat="1" hidden="1"/>
    <row r="356" s="146" customFormat="1" hidden="1"/>
    <row r="357" s="146" customFormat="1" hidden="1"/>
    <row r="358" s="146" customFormat="1" hidden="1"/>
    <row r="359" s="146" customFormat="1" hidden="1"/>
    <row r="360" s="146" customFormat="1" hidden="1"/>
    <row r="361" s="146" customFormat="1" hidden="1"/>
    <row r="362" s="146" customFormat="1" hidden="1"/>
    <row r="363" s="146" customFormat="1" hidden="1"/>
    <row r="364" s="146" customFormat="1" hidden="1"/>
    <row r="365" s="146" customFormat="1" hidden="1"/>
    <row r="366" s="146" customFormat="1" hidden="1"/>
    <row r="367" s="146" customFormat="1" hidden="1"/>
    <row r="368" s="146" customFormat="1" hidden="1"/>
    <row r="369" s="146" customFormat="1" hidden="1"/>
    <row r="370" s="146" customFormat="1" hidden="1"/>
    <row r="371" s="146" customFormat="1" hidden="1"/>
    <row r="372" s="146" customFormat="1" hidden="1"/>
    <row r="373" s="146" customFormat="1" hidden="1"/>
    <row r="374" s="146" customFormat="1" hidden="1"/>
    <row r="375" s="146" customFormat="1" hidden="1"/>
    <row r="376" s="146" customFormat="1" hidden="1"/>
    <row r="377" s="146" customFormat="1" hidden="1"/>
    <row r="378" s="146" customFormat="1" hidden="1"/>
    <row r="379" s="146" customFormat="1" hidden="1"/>
    <row r="380" s="146" customFormat="1" hidden="1"/>
    <row r="381" s="146" customFormat="1" hidden="1"/>
    <row r="382" s="146" customFormat="1" hidden="1"/>
    <row r="383" s="146" customFormat="1" hidden="1"/>
    <row r="384" s="146" customFormat="1" hidden="1"/>
    <row r="385" s="146" customFormat="1" hidden="1"/>
    <row r="386" s="146" customFormat="1" hidden="1"/>
    <row r="387" s="146" customFormat="1" hidden="1"/>
    <row r="388" s="146" customFormat="1" hidden="1"/>
    <row r="389" s="146" customFormat="1" hidden="1"/>
    <row r="390" s="146" customFormat="1" hidden="1"/>
    <row r="391" s="146" customFormat="1" hidden="1"/>
    <row r="392" s="146" customFormat="1" hidden="1"/>
    <row r="393" s="146" customFormat="1" hidden="1"/>
    <row r="394" s="146" customFormat="1" hidden="1"/>
    <row r="395" s="146" customFormat="1" hidden="1"/>
    <row r="396" s="146" customFormat="1" hidden="1"/>
    <row r="397" s="146" customFormat="1" hidden="1"/>
    <row r="398" s="146" customFormat="1" hidden="1"/>
    <row r="399" s="146" customFormat="1" hidden="1"/>
    <row r="400" s="146" customFormat="1" hidden="1"/>
    <row r="401" s="146" customFormat="1" hidden="1"/>
    <row r="402" s="146" customFormat="1" hidden="1"/>
    <row r="403" s="146" customFormat="1" hidden="1"/>
    <row r="404" s="146" customFormat="1" hidden="1"/>
    <row r="405" s="146" customFormat="1" hidden="1"/>
    <row r="406" s="146" customFormat="1" hidden="1"/>
    <row r="407" s="146" customFormat="1" hidden="1"/>
    <row r="408" s="146" customFormat="1" hidden="1"/>
    <row r="409" s="146" customFormat="1" hidden="1"/>
    <row r="410" s="146" customFormat="1" hidden="1"/>
    <row r="411" s="146" customFormat="1" hidden="1"/>
    <row r="412" s="146" customFormat="1" hidden="1"/>
    <row r="413" s="146" customFormat="1" hidden="1"/>
    <row r="414" s="146" customFormat="1" hidden="1"/>
    <row r="415" s="146" customFormat="1" hidden="1"/>
    <row r="416" s="146" customFormat="1" hidden="1"/>
    <row r="417" s="146" customFormat="1" hidden="1"/>
    <row r="418" s="146" customFormat="1" hidden="1"/>
    <row r="419" s="146" customFormat="1" hidden="1"/>
    <row r="420" s="146" customFormat="1" hidden="1"/>
    <row r="421" s="146" customFormat="1" hidden="1"/>
    <row r="422" s="146" customFormat="1" hidden="1"/>
    <row r="423" s="146" customFormat="1" hidden="1"/>
    <row r="424" s="146" customFormat="1" hidden="1"/>
    <row r="425" s="146" customFormat="1" hidden="1"/>
    <row r="426" s="146" customFormat="1" hidden="1"/>
    <row r="427" s="146" customFormat="1" hidden="1"/>
    <row r="428" s="146" customFormat="1" hidden="1"/>
    <row r="429" s="146" customFormat="1" hidden="1"/>
    <row r="430" s="146" customFormat="1" hidden="1"/>
    <row r="431" s="146" customFormat="1" hidden="1"/>
    <row r="432" s="146" customFormat="1" hidden="1"/>
    <row r="433" s="146" customFormat="1" hidden="1"/>
    <row r="434" s="146" customFormat="1" hidden="1"/>
    <row r="435" s="146" customFormat="1" hidden="1"/>
    <row r="436" s="146" customFormat="1" hidden="1"/>
    <row r="437" s="146" customFormat="1" hidden="1"/>
    <row r="438" s="146" customFormat="1" hidden="1"/>
    <row r="439" s="146" customFormat="1" hidden="1"/>
    <row r="440" s="146" customFormat="1" hidden="1"/>
    <row r="441" s="146" customFormat="1" hidden="1"/>
    <row r="442" s="146" customFormat="1" hidden="1"/>
    <row r="443" s="146" customFormat="1" hidden="1"/>
    <row r="444" s="146" customFormat="1" hidden="1"/>
    <row r="445" s="146" customFormat="1" hidden="1"/>
    <row r="446" s="146" customFormat="1" hidden="1"/>
    <row r="447" s="146" customFormat="1" hidden="1"/>
    <row r="448" s="146" customFormat="1" hidden="1"/>
    <row r="449" s="146" customFormat="1" hidden="1"/>
    <row r="450" s="146" customFormat="1" hidden="1"/>
    <row r="451" s="146" customFormat="1" hidden="1"/>
    <row r="452" s="146" customFormat="1" hidden="1"/>
    <row r="453" s="146" customFormat="1" hidden="1"/>
    <row r="454" s="146" customFormat="1" hidden="1"/>
    <row r="455" s="146" customFormat="1" hidden="1"/>
    <row r="456" s="146" customFormat="1" hidden="1"/>
    <row r="457" s="146" customFormat="1" hidden="1"/>
    <row r="458" s="146" customFormat="1" hidden="1"/>
    <row r="459" s="146" customFormat="1" hidden="1"/>
    <row r="460" s="146" customFormat="1" hidden="1"/>
    <row r="461" s="146" customFormat="1" hidden="1"/>
    <row r="462" s="146" customFormat="1" hidden="1"/>
    <row r="463" s="146" customFormat="1" hidden="1"/>
    <row r="464" s="146" customFormat="1" hidden="1"/>
    <row r="465" s="146" customFormat="1" hidden="1"/>
    <row r="466" s="146" customFormat="1" hidden="1"/>
    <row r="467" s="146" customFormat="1" hidden="1"/>
    <row r="468" s="146" customFormat="1" hidden="1"/>
    <row r="469" s="146" customFormat="1" hidden="1"/>
    <row r="470" s="146" customFormat="1" hidden="1"/>
    <row r="471" s="146" customFormat="1" hidden="1"/>
    <row r="472" s="146" customFormat="1" hidden="1"/>
    <row r="473" s="146" customFormat="1" hidden="1"/>
    <row r="474" s="146" customFormat="1" hidden="1"/>
    <row r="475" s="146" customFormat="1" hidden="1"/>
    <row r="476" s="146" customFormat="1" hidden="1"/>
    <row r="477" s="146" customFormat="1" hidden="1"/>
    <row r="478" s="146" customFormat="1" hidden="1"/>
    <row r="479" s="146" customFormat="1" hidden="1"/>
    <row r="480" s="146" customFormat="1" hidden="1"/>
    <row r="481" s="146" customFormat="1" hidden="1"/>
    <row r="482" s="146" customFormat="1" hidden="1"/>
    <row r="483" s="146" customFormat="1" hidden="1"/>
    <row r="484" s="146" customFormat="1" hidden="1"/>
    <row r="485" s="146" customFormat="1" hidden="1"/>
    <row r="486" s="146" customFormat="1" hidden="1"/>
    <row r="487" s="146" customFormat="1" hidden="1"/>
    <row r="488" s="146" customFormat="1" hidden="1"/>
    <row r="489" s="146" customFormat="1" hidden="1"/>
    <row r="490" s="146" customFormat="1" hidden="1"/>
    <row r="491" s="146" customFormat="1" hidden="1"/>
    <row r="492" s="146" customFormat="1" hidden="1"/>
    <row r="493" s="146" customFormat="1" hidden="1"/>
    <row r="494" s="146" customFormat="1" hidden="1"/>
    <row r="495" s="146" customFormat="1" hidden="1"/>
    <row r="496" s="146" customFormat="1" hidden="1"/>
    <row r="497" s="146" customFormat="1" hidden="1"/>
    <row r="498" s="146" customFormat="1" hidden="1"/>
    <row r="499" s="146" customFormat="1" hidden="1"/>
    <row r="500" s="146" customFormat="1" hidden="1"/>
    <row r="501" s="146" customFormat="1" hidden="1"/>
    <row r="502" s="146" customFormat="1" hidden="1"/>
    <row r="503" s="146" customFormat="1" hidden="1"/>
    <row r="504" s="146" customFormat="1" hidden="1"/>
    <row r="505" s="146" customFormat="1" hidden="1"/>
    <row r="506" s="146" customFormat="1" hidden="1"/>
    <row r="507" s="146" customFormat="1" hidden="1"/>
    <row r="508" s="146" customFormat="1" hidden="1"/>
    <row r="509" s="146" customFormat="1" hidden="1"/>
    <row r="510" s="146" customFormat="1" hidden="1"/>
    <row r="511" s="146" customFormat="1" hidden="1"/>
    <row r="512" s="146" customFormat="1" hidden="1"/>
    <row r="513" s="146" customFormat="1" hidden="1"/>
    <row r="514" s="146" customFormat="1" hidden="1"/>
    <row r="515" s="146" customFormat="1" hidden="1"/>
    <row r="516" s="146" customFormat="1" hidden="1"/>
    <row r="517" s="146" customFormat="1" hidden="1"/>
    <row r="518" s="146" customFormat="1" hidden="1"/>
    <row r="519" s="146" customFormat="1" hidden="1"/>
    <row r="520" s="146" customFormat="1" hidden="1"/>
    <row r="521" s="146" customFormat="1" hidden="1"/>
    <row r="522" s="146" customFormat="1" hidden="1"/>
    <row r="523" s="146" customFormat="1" hidden="1"/>
    <row r="524" s="146" customFormat="1" hidden="1"/>
    <row r="525" s="146" customFormat="1" hidden="1"/>
    <row r="526" s="146" customFormat="1" hidden="1"/>
    <row r="527" s="146" customFormat="1" hidden="1"/>
    <row r="528" s="146" customFormat="1" hidden="1"/>
    <row r="529" s="146" customFormat="1" hidden="1"/>
    <row r="530" s="146" customFormat="1" hidden="1"/>
    <row r="531" s="146" customFormat="1" hidden="1"/>
    <row r="532" s="146" customFormat="1" hidden="1"/>
    <row r="533" s="146" customFormat="1" hidden="1"/>
    <row r="534" s="146" customFormat="1" hidden="1"/>
    <row r="535" s="146" customFormat="1" hidden="1"/>
    <row r="536" s="146" customFormat="1" hidden="1"/>
    <row r="537" s="146" customFormat="1" hidden="1"/>
    <row r="538" s="146" customFormat="1" hidden="1"/>
    <row r="539" s="146" customFormat="1" hidden="1"/>
    <row r="540" s="146" customFormat="1" hidden="1"/>
    <row r="541" s="146" customFormat="1" hidden="1"/>
    <row r="542" s="146" customFormat="1" hidden="1"/>
    <row r="543" s="146" customFormat="1" hidden="1"/>
    <row r="544" s="146" customFormat="1" hidden="1"/>
    <row r="545" s="146" customFormat="1" hidden="1"/>
    <row r="546" s="146" customFormat="1" hidden="1"/>
    <row r="547" s="146" customFormat="1" hidden="1"/>
    <row r="548" s="146" customFormat="1" hidden="1"/>
    <row r="549" s="146" customFormat="1" hidden="1"/>
    <row r="550" s="146" customFormat="1" hidden="1"/>
    <row r="551" s="146" customFormat="1" hidden="1"/>
    <row r="552" s="146" customFormat="1" hidden="1"/>
    <row r="553" s="146" customFormat="1" hidden="1"/>
    <row r="554" s="146" customFormat="1" hidden="1"/>
    <row r="555" s="146" customFormat="1" hidden="1"/>
    <row r="556" s="146" customFormat="1" hidden="1"/>
    <row r="557" s="146" customFormat="1" hidden="1"/>
    <row r="558" s="146" customFormat="1" hidden="1"/>
    <row r="559" s="146" customFormat="1" hidden="1"/>
    <row r="560" s="146" customFormat="1" hidden="1"/>
    <row r="561" s="146" customFormat="1" hidden="1"/>
    <row r="562" s="146" customFormat="1" hidden="1"/>
    <row r="563" s="146" customFormat="1" hidden="1"/>
    <row r="564" s="146" customFormat="1" hidden="1"/>
    <row r="565" s="146" customFormat="1" hidden="1"/>
    <row r="566" s="146" customFormat="1" hidden="1"/>
    <row r="567" s="146" customFormat="1" hidden="1"/>
    <row r="568" s="146" customFormat="1" hidden="1"/>
    <row r="569" s="146" customFormat="1" hidden="1"/>
    <row r="570" s="146" customFormat="1" hidden="1"/>
    <row r="571" s="146" customFormat="1" hidden="1"/>
    <row r="572" s="146" customFormat="1" hidden="1"/>
    <row r="573" s="146" customFormat="1" hidden="1"/>
    <row r="574" s="146" customFormat="1" hidden="1"/>
    <row r="575" s="146" customFormat="1" hidden="1"/>
    <row r="576" s="146" customFormat="1" hidden="1"/>
    <row r="577" s="146" customFormat="1" hidden="1"/>
    <row r="578" s="146" customFormat="1" hidden="1"/>
    <row r="579" s="146" customFormat="1" hidden="1"/>
    <row r="580" s="146" customFormat="1" hidden="1"/>
    <row r="581" s="146" customFormat="1" hidden="1"/>
    <row r="582" s="146" customFormat="1" hidden="1"/>
    <row r="583" s="146" customFormat="1" hidden="1"/>
    <row r="584" s="146" customFormat="1" hidden="1"/>
    <row r="585" s="146" customFormat="1" hidden="1"/>
    <row r="586" s="146" customFormat="1" hidden="1"/>
    <row r="587" s="146" customFormat="1" hidden="1"/>
    <row r="588" s="146" customFormat="1" hidden="1"/>
    <row r="589" s="146" customFormat="1" hidden="1"/>
    <row r="590" s="146" customFormat="1" hidden="1"/>
    <row r="591" s="146" customFormat="1" hidden="1"/>
    <row r="592" s="146" customFormat="1" hidden="1"/>
    <row r="593" s="146" customFormat="1" hidden="1"/>
    <row r="594" s="146" customFormat="1" hidden="1"/>
    <row r="595" s="146" customFormat="1" hidden="1"/>
    <row r="596" s="146" customFormat="1" hidden="1"/>
    <row r="597" s="146" customFormat="1" hidden="1"/>
    <row r="598" s="146" customFormat="1" hidden="1"/>
    <row r="599" s="146" customFormat="1" hidden="1"/>
    <row r="600" s="146" customFormat="1" hidden="1"/>
    <row r="601" s="146" customFormat="1" hidden="1"/>
    <row r="602" s="146" customFormat="1" hidden="1"/>
    <row r="603" s="146" customFormat="1" hidden="1"/>
    <row r="604" s="146" customFormat="1" hidden="1"/>
    <row r="605" s="146" customFormat="1" hidden="1"/>
    <row r="606" s="146" customFormat="1" hidden="1"/>
    <row r="607" s="146" customFormat="1" hidden="1"/>
    <row r="608" s="146" customFormat="1" hidden="1"/>
    <row r="609" s="146" customFormat="1" hidden="1"/>
    <row r="610" s="146" customFormat="1" hidden="1"/>
    <row r="611" s="146" customFormat="1" hidden="1"/>
    <row r="612" s="146" customFormat="1" hidden="1"/>
    <row r="613" s="146" customFormat="1" hidden="1"/>
    <row r="614" s="146" customFormat="1" hidden="1"/>
    <row r="615" s="146" customFormat="1" hidden="1"/>
    <row r="616" s="146" customFormat="1" hidden="1"/>
    <row r="617" s="146" customFormat="1" hidden="1"/>
    <row r="618" s="146" customFormat="1" hidden="1"/>
    <row r="619" s="146" customFormat="1" hidden="1"/>
    <row r="620" s="146" customFormat="1" hidden="1"/>
    <row r="621" s="146" customFormat="1" hidden="1"/>
    <row r="622" s="146" customFormat="1" hidden="1"/>
    <row r="623" s="146" customFormat="1" hidden="1"/>
    <row r="624" s="146" customFormat="1" hidden="1"/>
    <row r="625" s="146" customFormat="1" hidden="1"/>
    <row r="626" s="146" customFormat="1" hidden="1"/>
    <row r="627" s="146" customFormat="1" hidden="1"/>
    <row r="628" s="146" customFormat="1" hidden="1"/>
    <row r="629" s="146" customFormat="1" hidden="1"/>
    <row r="630" s="146" customFormat="1" hidden="1"/>
    <row r="631" s="146" customFormat="1" hidden="1"/>
    <row r="632" s="146" customFormat="1" hidden="1"/>
    <row r="633" s="146" customFormat="1" hidden="1"/>
    <row r="634" s="146" customFormat="1" hidden="1"/>
    <row r="635" s="146" customFormat="1" hidden="1"/>
    <row r="636" s="146" customFormat="1" hidden="1"/>
    <row r="637" s="146" customFormat="1" hidden="1"/>
    <row r="638" s="146" customFormat="1" hidden="1"/>
    <row r="639" s="146" customFormat="1" hidden="1"/>
    <row r="640" s="146" customFormat="1" hidden="1"/>
    <row r="641" s="146" customFormat="1" hidden="1"/>
    <row r="642" s="146" customFormat="1" hidden="1"/>
    <row r="643" s="146" customFormat="1" hidden="1"/>
    <row r="644" s="146" customFormat="1" hidden="1"/>
    <row r="645" s="146" customFormat="1" hidden="1"/>
    <row r="646" s="146" customFormat="1" hidden="1"/>
    <row r="647" s="146" customFormat="1" hidden="1"/>
    <row r="648" s="146" customFormat="1" hidden="1"/>
    <row r="649" s="146" customFormat="1" hidden="1"/>
    <row r="650" s="146" customFormat="1" hidden="1"/>
    <row r="651" s="146" customFormat="1" hidden="1"/>
    <row r="652" s="146" customFormat="1" hidden="1"/>
    <row r="653" s="146" customFormat="1" hidden="1"/>
    <row r="654" s="146" customFormat="1" hidden="1"/>
    <row r="655" s="146" customFormat="1" hidden="1"/>
    <row r="656" s="146" customFormat="1" hidden="1"/>
    <row r="657" s="146" customFormat="1" hidden="1"/>
    <row r="658" s="146" customFormat="1" hidden="1"/>
    <row r="659" s="146" customFormat="1" hidden="1"/>
    <row r="660" s="146" customFormat="1" hidden="1"/>
    <row r="661" s="146" customFormat="1" hidden="1"/>
    <row r="662" s="146" customFormat="1" hidden="1"/>
    <row r="663" s="146" customFormat="1" hidden="1"/>
    <row r="664" s="146" customFormat="1" hidden="1"/>
    <row r="665" s="146" customFormat="1" hidden="1"/>
    <row r="666" s="146" customFormat="1" hidden="1"/>
    <row r="667" s="146" customFormat="1" hidden="1"/>
    <row r="668" s="146" customFormat="1" hidden="1"/>
    <row r="669" s="146" customFormat="1" hidden="1"/>
    <row r="670" s="146" customFormat="1" hidden="1"/>
    <row r="671" s="146" customFormat="1" hidden="1"/>
    <row r="672" s="146" customFormat="1" hidden="1"/>
    <row r="673" s="146" customFormat="1" hidden="1"/>
    <row r="674" s="146" customFormat="1" hidden="1"/>
    <row r="675" s="146" customFormat="1" hidden="1"/>
    <row r="676" s="146" customFormat="1" hidden="1"/>
    <row r="677" s="146" customFormat="1" hidden="1"/>
    <row r="678" s="146" customFormat="1" hidden="1"/>
    <row r="679" s="146" customFormat="1" hidden="1"/>
    <row r="680" s="146" customFormat="1" hidden="1"/>
    <row r="681" s="146" customFormat="1" hidden="1"/>
    <row r="682" s="146" customFormat="1" hidden="1"/>
    <row r="683" s="146" customFormat="1" hidden="1"/>
    <row r="684" s="146" customFormat="1" hidden="1"/>
    <row r="685" s="146" customFormat="1" hidden="1"/>
    <row r="686" s="146" customFormat="1" hidden="1"/>
    <row r="687" s="146" customFormat="1" hidden="1"/>
    <row r="688" s="146" customFormat="1" hidden="1"/>
    <row r="689" s="146" customFormat="1" hidden="1"/>
    <row r="690" s="146" customFormat="1" hidden="1"/>
    <row r="691" s="146" customFormat="1" hidden="1"/>
    <row r="692" s="146" customFormat="1" hidden="1"/>
    <row r="693" s="146" customFormat="1" hidden="1"/>
    <row r="694" s="146" customFormat="1" hidden="1"/>
    <row r="695" s="146" customFormat="1" hidden="1"/>
    <row r="696" s="146" customFormat="1" hidden="1"/>
    <row r="697" s="146" customFormat="1" hidden="1"/>
    <row r="698" s="146" customFormat="1" hidden="1"/>
    <row r="699" s="146" customFormat="1" hidden="1"/>
    <row r="700" s="146" customFormat="1" hidden="1"/>
    <row r="701" s="146" customFormat="1" hidden="1"/>
    <row r="702" s="146" customFormat="1" hidden="1"/>
    <row r="703" s="146" customFormat="1" hidden="1"/>
    <row r="704" s="146" customFormat="1" hidden="1"/>
    <row r="705" s="146" customFormat="1" hidden="1"/>
    <row r="706" s="146" customFormat="1" hidden="1"/>
    <row r="707" s="146" customFormat="1" hidden="1"/>
    <row r="708" s="146" customFormat="1" hidden="1"/>
    <row r="709" s="146" customFormat="1" hidden="1"/>
    <row r="710" s="146" customFormat="1" hidden="1"/>
    <row r="711" s="146" customFormat="1" hidden="1"/>
    <row r="712" s="146" customFormat="1" hidden="1"/>
    <row r="713" s="146" customFormat="1" hidden="1"/>
    <row r="714" s="146" customFormat="1" hidden="1"/>
    <row r="715" s="146" customFormat="1" hidden="1"/>
    <row r="716" s="146" customFormat="1" hidden="1"/>
    <row r="717" s="146" customFormat="1" hidden="1"/>
    <row r="718" s="146" customFormat="1" hidden="1"/>
    <row r="719" s="146" customFormat="1" hidden="1"/>
    <row r="720" s="146" customFormat="1" hidden="1"/>
    <row r="721" s="146" customFormat="1" hidden="1"/>
    <row r="722" s="146" customFormat="1" hidden="1"/>
    <row r="723" s="146" customFormat="1" hidden="1"/>
    <row r="724" s="146" customFormat="1" hidden="1"/>
    <row r="725" s="146" customFormat="1" hidden="1"/>
    <row r="726" s="146" customFormat="1" hidden="1"/>
    <row r="727" s="146" customFormat="1" hidden="1"/>
    <row r="728" s="146" customFormat="1" hidden="1"/>
    <row r="729" s="146" customFormat="1" hidden="1"/>
    <row r="730" s="146" customFormat="1" hidden="1"/>
    <row r="731" s="146" customFormat="1" hidden="1"/>
    <row r="732" s="146" customFormat="1" hidden="1"/>
    <row r="733" s="146" customFormat="1" hidden="1"/>
    <row r="734" s="146" customFormat="1" hidden="1"/>
    <row r="735" s="146" customFormat="1" hidden="1"/>
    <row r="736" s="146" customFormat="1" hidden="1"/>
    <row r="737" s="146" customFormat="1" hidden="1"/>
    <row r="738" s="146" customFormat="1" hidden="1"/>
    <row r="739" s="146" customFormat="1" hidden="1"/>
    <row r="740" s="146" customFormat="1" hidden="1"/>
    <row r="741" s="146" customFormat="1" hidden="1"/>
    <row r="742" s="146" customFormat="1" hidden="1"/>
    <row r="743" s="146" customFormat="1" hidden="1"/>
    <row r="744" s="146" customFormat="1" hidden="1"/>
    <row r="745" s="146" customFormat="1" hidden="1"/>
    <row r="746" s="146" customFormat="1" hidden="1"/>
    <row r="747" s="146" customFormat="1" hidden="1"/>
    <row r="748" s="146" customFormat="1" hidden="1"/>
    <row r="749" s="146" customFormat="1" hidden="1"/>
    <row r="750" s="146" customFormat="1" hidden="1"/>
    <row r="751" s="146" customFormat="1" hidden="1"/>
    <row r="752" s="146" customFormat="1" hidden="1"/>
    <row r="753" s="146" customFormat="1" hidden="1"/>
    <row r="754" s="146" customFormat="1" hidden="1"/>
    <row r="755" s="146" customFormat="1" hidden="1"/>
    <row r="756" s="146" customFormat="1" hidden="1"/>
    <row r="757" s="146" customFormat="1" hidden="1"/>
    <row r="758" s="146" customFormat="1" hidden="1"/>
    <row r="759" s="146" customFormat="1" hidden="1"/>
    <row r="760" s="146" customFormat="1" hidden="1"/>
    <row r="761" s="146" customFormat="1" hidden="1"/>
    <row r="762" s="146" customFormat="1" hidden="1"/>
    <row r="763" s="146" customFormat="1" hidden="1"/>
    <row r="764" s="146" customFormat="1" hidden="1"/>
    <row r="765" s="146" customFormat="1" hidden="1"/>
    <row r="766" s="146" customFormat="1" hidden="1"/>
    <row r="767" s="146" customFormat="1" hidden="1"/>
    <row r="768" s="146" customFormat="1" hidden="1"/>
    <row r="769" s="146" customFormat="1" hidden="1"/>
    <row r="770" s="146" customFormat="1" hidden="1"/>
    <row r="771" s="146" customFormat="1" hidden="1"/>
    <row r="772" s="146" customFormat="1" hidden="1"/>
    <row r="773" s="146" customFormat="1" hidden="1"/>
    <row r="774" s="146" customFormat="1" hidden="1"/>
    <row r="775" s="146" customFormat="1" hidden="1"/>
    <row r="776" s="146" customFormat="1" hidden="1"/>
    <row r="777" s="146" customFormat="1" hidden="1"/>
    <row r="778" s="146" customFormat="1" hidden="1"/>
    <row r="779" s="146" customFormat="1" hidden="1"/>
    <row r="780" s="146" customFormat="1" hidden="1"/>
    <row r="781" s="146" customFormat="1" hidden="1"/>
    <row r="782" s="146" customFormat="1" hidden="1"/>
    <row r="783" s="146" customFormat="1" hidden="1"/>
    <row r="784" s="146" customFormat="1" hidden="1"/>
    <row r="785" s="146" customFormat="1" hidden="1"/>
    <row r="786" s="146" customFormat="1" hidden="1"/>
    <row r="787" s="146" customFormat="1" hidden="1"/>
    <row r="788" s="146" customFormat="1" hidden="1"/>
    <row r="789" s="146" customFormat="1" hidden="1"/>
    <row r="790" s="146" customFormat="1" hidden="1"/>
    <row r="791" s="146" customFormat="1" hidden="1"/>
    <row r="792" s="146" customFormat="1" hidden="1"/>
    <row r="793" s="146" customFormat="1" hidden="1"/>
    <row r="794" s="146" customFormat="1" hidden="1"/>
    <row r="795" s="146" customFormat="1" hidden="1"/>
    <row r="796" s="146" customFormat="1" hidden="1"/>
    <row r="797" s="146" customFormat="1" hidden="1"/>
    <row r="798" s="146" customFormat="1" hidden="1"/>
    <row r="799" s="146" customFormat="1" hidden="1"/>
    <row r="800" s="146" customFormat="1" hidden="1"/>
    <row r="801" s="146" customFormat="1" hidden="1"/>
    <row r="802" s="146" customFormat="1" hidden="1"/>
    <row r="803" s="146" customFormat="1" hidden="1"/>
    <row r="804" s="146" customFormat="1" hidden="1"/>
    <row r="805" s="146" customFormat="1" hidden="1"/>
    <row r="806" s="146" customFormat="1" hidden="1"/>
    <row r="807" s="146" customFormat="1" hidden="1"/>
    <row r="808" s="146" customFormat="1" hidden="1"/>
    <row r="809" s="146" customFormat="1" hidden="1"/>
    <row r="810" s="146" customFormat="1" hidden="1"/>
    <row r="811" s="146" customFormat="1" hidden="1"/>
    <row r="812" s="146" customFormat="1" hidden="1"/>
    <row r="813" s="146" customFormat="1" hidden="1"/>
    <row r="814" s="146" customFormat="1" hidden="1"/>
    <row r="815" s="146" customFormat="1" hidden="1"/>
    <row r="816" s="146" customFormat="1" hidden="1"/>
    <row r="817" s="146" customFormat="1" hidden="1"/>
    <row r="818" s="146" customFormat="1" hidden="1"/>
    <row r="819" s="146" customFormat="1" hidden="1"/>
    <row r="820" s="146" customFormat="1" hidden="1"/>
    <row r="821" s="146" customFormat="1" hidden="1"/>
    <row r="822" s="146" customFormat="1" hidden="1"/>
    <row r="823" s="146" customFormat="1" hidden="1"/>
    <row r="824" s="146" customFormat="1" hidden="1"/>
    <row r="825" s="146" customFormat="1" hidden="1"/>
    <row r="826" s="146" customFormat="1" hidden="1"/>
    <row r="827" s="146" customFormat="1" hidden="1"/>
    <row r="828" s="146" customFormat="1" hidden="1"/>
    <row r="829" s="146" customFormat="1" hidden="1"/>
    <row r="830" s="146" customFormat="1" hidden="1"/>
    <row r="831" s="146" customFormat="1" hidden="1"/>
    <row r="832" s="146" customFormat="1" hidden="1"/>
    <row r="833" s="146" customFormat="1" hidden="1"/>
    <row r="834" s="146" customFormat="1" hidden="1"/>
    <row r="835" s="146" customFormat="1" hidden="1"/>
    <row r="836" s="146" customFormat="1" hidden="1"/>
    <row r="837" s="146" customFormat="1" hidden="1"/>
    <row r="838" s="146" customFormat="1" hidden="1"/>
    <row r="839" s="146" customFormat="1" hidden="1"/>
    <row r="840" s="146" customFormat="1" hidden="1"/>
    <row r="841" s="146" customFormat="1" hidden="1"/>
    <row r="842" s="146" customFormat="1" hidden="1"/>
    <row r="843" s="146" customFormat="1" hidden="1"/>
    <row r="844" s="146" customFormat="1" hidden="1"/>
    <row r="845" s="146" customFormat="1" hidden="1"/>
    <row r="846" s="146" customFormat="1" hidden="1"/>
    <row r="847" s="146" customFormat="1" hidden="1"/>
    <row r="848" s="146" customFormat="1" hidden="1"/>
    <row r="849" s="146" customFormat="1" hidden="1"/>
    <row r="850" s="146" customFormat="1" hidden="1"/>
    <row r="851" s="146" customFormat="1" hidden="1"/>
    <row r="852" s="146" customFormat="1" hidden="1"/>
    <row r="853" s="146" customFormat="1" hidden="1"/>
    <row r="854" s="146" customFormat="1" hidden="1"/>
    <row r="855" s="146" customFormat="1" hidden="1"/>
    <row r="856" s="146" customFormat="1" hidden="1"/>
    <row r="857" s="146" customFormat="1" hidden="1"/>
    <row r="858" s="146" customFormat="1" hidden="1"/>
    <row r="859" s="146" customFormat="1" hidden="1"/>
    <row r="860" s="146" customFormat="1" hidden="1"/>
    <row r="861" s="146" customFormat="1" hidden="1"/>
    <row r="862" s="146" customFormat="1" hidden="1"/>
    <row r="863" s="146" customFormat="1" hidden="1"/>
    <row r="864" s="146" customFormat="1" hidden="1"/>
    <row r="865" s="146" customFormat="1" hidden="1"/>
    <row r="866" s="146" customFormat="1" hidden="1"/>
    <row r="867" s="146" customFormat="1" hidden="1"/>
    <row r="868" s="146" customFormat="1" hidden="1"/>
    <row r="869" s="146" customFormat="1" hidden="1"/>
    <row r="870" s="146" customFormat="1" hidden="1"/>
    <row r="871" s="146" customFormat="1" hidden="1"/>
    <row r="872" s="146" customFormat="1" hidden="1"/>
    <row r="873" s="146" customFormat="1" hidden="1"/>
    <row r="874" s="146" customFormat="1" hidden="1"/>
    <row r="875" s="146" customFormat="1" hidden="1"/>
    <row r="876" s="146" customFormat="1" hidden="1"/>
    <row r="877" s="146" customFormat="1" hidden="1"/>
    <row r="878" s="146" customFormat="1" hidden="1"/>
    <row r="879" s="146" customFormat="1" hidden="1"/>
    <row r="880" s="146" customFormat="1" hidden="1"/>
    <row r="881" s="146" customFormat="1" hidden="1"/>
    <row r="882" s="146" customFormat="1" hidden="1"/>
    <row r="883" s="146" customFormat="1" hidden="1"/>
    <row r="884" s="146" customFormat="1" hidden="1"/>
    <row r="885" s="146" customFormat="1" hidden="1"/>
    <row r="886" s="146" customFormat="1" hidden="1"/>
    <row r="887" s="146" customFormat="1" hidden="1"/>
    <row r="888" s="146" customFormat="1" hidden="1"/>
    <row r="889" s="146" customFormat="1" hidden="1"/>
    <row r="890" s="146" customFormat="1" hidden="1"/>
    <row r="891" s="146" customFormat="1" hidden="1"/>
    <row r="892" s="146" customFormat="1" hidden="1"/>
    <row r="893" s="146" customFormat="1" hidden="1"/>
    <row r="894" s="146" customFormat="1" hidden="1"/>
    <row r="895" s="146" customFormat="1" hidden="1"/>
    <row r="896" s="146" customFormat="1" hidden="1"/>
    <row r="897" s="146" customFormat="1" hidden="1"/>
    <row r="898" s="146" customFormat="1" hidden="1"/>
    <row r="899" s="146" customFormat="1" hidden="1"/>
    <row r="900" s="146" customFormat="1" hidden="1"/>
    <row r="901" s="146" customFormat="1" hidden="1"/>
    <row r="902" s="146" customFormat="1" hidden="1"/>
    <row r="903" s="146" customFormat="1" hidden="1"/>
    <row r="904" s="146" customFormat="1" hidden="1"/>
    <row r="905" s="146" customFormat="1" hidden="1"/>
    <row r="906" s="146" customFormat="1" hidden="1"/>
    <row r="907" s="146" customFormat="1" hidden="1"/>
    <row r="908" s="146" customFormat="1" hidden="1"/>
    <row r="909" s="146" customFormat="1" hidden="1"/>
    <row r="910" s="146" customFormat="1" hidden="1"/>
    <row r="911" s="146" customFormat="1" hidden="1"/>
    <row r="912" s="146" customFormat="1" hidden="1"/>
    <row r="913" s="146" customFormat="1" hidden="1"/>
    <row r="914" s="146" customFormat="1" hidden="1"/>
    <row r="915" s="146" customFormat="1" hidden="1"/>
    <row r="916" s="146" customFormat="1" hidden="1"/>
    <row r="917" s="146" customFormat="1" hidden="1"/>
    <row r="918" s="146" customFormat="1" hidden="1"/>
    <row r="919" s="146" customFormat="1" hidden="1"/>
    <row r="920" s="146" customFormat="1" hidden="1"/>
    <row r="921" s="146" customFormat="1" hidden="1"/>
    <row r="922" s="146" customFormat="1" hidden="1"/>
    <row r="923" s="146" customFormat="1" hidden="1"/>
    <row r="924" s="146" customFormat="1" hidden="1"/>
    <row r="925" s="146" customFormat="1" hidden="1"/>
    <row r="926" s="146" customFormat="1" hidden="1"/>
    <row r="927" s="146" customFormat="1" hidden="1"/>
    <row r="928" s="146" customFormat="1" hidden="1"/>
    <row r="929" s="146" customFormat="1" hidden="1"/>
    <row r="930" s="146" customFormat="1" hidden="1"/>
    <row r="931" s="146" customFormat="1" hidden="1"/>
    <row r="932" s="146" customFormat="1" hidden="1"/>
    <row r="933" s="146" customFormat="1" hidden="1"/>
    <row r="934" s="146" customFormat="1" hidden="1"/>
    <row r="935" s="146" customFormat="1" hidden="1"/>
    <row r="936" s="146" customFormat="1" hidden="1"/>
    <row r="937" s="146" customFormat="1" hidden="1"/>
    <row r="938" s="146" customFormat="1" hidden="1"/>
    <row r="939" s="146" customFormat="1" hidden="1"/>
    <row r="940" s="146" customFormat="1" hidden="1"/>
    <row r="941" s="146" customFormat="1" hidden="1"/>
    <row r="942" s="146" customFormat="1" hidden="1"/>
    <row r="943" s="146" customFormat="1" hidden="1"/>
    <row r="944" s="146" customFormat="1" hidden="1"/>
    <row r="945" s="146" customFormat="1" hidden="1"/>
    <row r="946" s="146" customFormat="1" hidden="1"/>
    <row r="947" s="146" customFormat="1" hidden="1"/>
    <row r="948" s="146" customFormat="1" hidden="1"/>
    <row r="949" s="146" customFormat="1" hidden="1"/>
    <row r="950" s="146" customFormat="1" hidden="1"/>
    <row r="951" s="146" customFormat="1" hidden="1"/>
    <row r="952" s="146" customFormat="1" hidden="1"/>
    <row r="953" s="146" customFormat="1" hidden="1"/>
    <row r="954" s="146" customFormat="1" hidden="1"/>
    <row r="955" s="146" customFormat="1" hidden="1"/>
    <row r="956" s="146" customFormat="1" hidden="1"/>
    <row r="957" s="146" customFormat="1" hidden="1"/>
    <row r="958" s="146" customFormat="1" hidden="1"/>
    <row r="959" s="146" customFormat="1" hidden="1"/>
    <row r="960" s="146" customFormat="1" hidden="1"/>
    <row r="961" s="146" customFormat="1" hidden="1"/>
    <row r="962" s="146" customFormat="1" hidden="1"/>
    <row r="963" s="146" customFormat="1" hidden="1"/>
    <row r="964" s="146" customFormat="1" hidden="1"/>
    <row r="965" s="146" customFormat="1" hidden="1"/>
    <row r="966" s="146" customFormat="1" hidden="1"/>
    <row r="967" s="146" customFormat="1" hidden="1"/>
    <row r="968" s="146" customFormat="1" hidden="1"/>
    <row r="969" s="146" customFormat="1" hidden="1"/>
    <row r="970" s="146" customFormat="1" hidden="1"/>
    <row r="971" s="146" customFormat="1" hidden="1"/>
    <row r="972" s="146" customFormat="1" hidden="1"/>
    <row r="973" s="146" customFormat="1" hidden="1"/>
    <row r="974" s="146" customFormat="1" hidden="1"/>
    <row r="975" s="146" customFormat="1" hidden="1"/>
    <row r="976" s="146" customFormat="1" hidden="1"/>
    <row r="977" s="146" customFormat="1" hidden="1"/>
    <row r="978" s="146" customFormat="1" hidden="1"/>
    <row r="979" s="146" customFormat="1" hidden="1"/>
    <row r="980" s="146" customFormat="1" hidden="1"/>
    <row r="981" s="146" customFormat="1" hidden="1"/>
    <row r="982" s="146" customFormat="1" hidden="1"/>
    <row r="983" s="146" customFormat="1" hidden="1"/>
    <row r="984" s="146" customFormat="1" hidden="1"/>
    <row r="985" s="146" customFormat="1" hidden="1"/>
    <row r="986" s="146" customFormat="1" hidden="1"/>
    <row r="987" s="146" customFormat="1" hidden="1"/>
    <row r="988" s="146" customFormat="1" hidden="1"/>
    <row r="989" s="146" customFormat="1" hidden="1"/>
    <row r="990" s="146" customFormat="1" hidden="1"/>
    <row r="991" s="146" customFormat="1" hidden="1"/>
    <row r="992" s="146" customFormat="1" hidden="1"/>
    <row r="993" s="146" customFormat="1" hidden="1"/>
    <row r="994" s="146" customFormat="1" hidden="1"/>
    <row r="995" s="146" customFormat="1" hidden="1"/>
    <row r="996" s="146" customFormat="1" hidden="1"/>
    <row r="997" s="146" customFormat="1" hidden="1"/>
    <row r="998" s="146" customFormat="1" hidden="1"/>
    <row r="999" s="146" customFormat="1" hidden="1"/>
    <row r="1000" s="146" customFormat="1" hidden="1"/>
    <row r="1001" s="146" customFormat="1" hidden="1"/>
    <row r="1002" s="146" customFormat="1" hidden="1"/>
    <row r="1003" s="146" customFormat="1" hidden="1"/>
    <row r="1004" s="146" customFormat="1" hidden="1"/>
    <row r="1005" s="146" customFormat="1" hidden="1"/>
    <row r="1006" s="146" customFormat="1" hidden="1"/>
    <row r="1007" s="146" customFormat="1" hidden="1"/>
    <row r="1008" s="146" customFormat="1" hidden="1"/>
    <row r="1009" s="146" customFormat="1" hidden="1"/>
    <row r="1010" s="146" customFormat="1" hidden="1"/>
    <row r="1011" s="146" customFormat="1" hidden="1"/>
    <row r="1012" s="146" customFormat="1" hidden="1"/>
    <row r="1013" s="146" customFormat="1" hidden="1"/>
    <row r="1014" s="146" customFormat="1" hidden="1"/>
    <row r="1015" s="146" customFormat="1" hidden="1"/>
    <row r="1016" s="146" customFormat="1" hidden="1"/>
    <row r="1017" s="146" customFormat="1" hidden="1"/>
    <row r="1018" s="146" customFormat="1" hidden="1"/>
    <row r="1019" s="146" customFormat="1" hidden="1"/>
    <row r="1020" s="146" customFormat="1" hidden="1"/>
    <row r="1021" s="146" customFormat="1" hidden="1"/>
    <row r="1022" s="146" customFormat="1" hidden="1"/>
    <row r="1023" s="146" customFormat="1" hidden="1"/>
    <row r="1024" s="146" customFormat="1" hidden="1"/>
    <row r="1025" s="146" customFormat="1" hidden="1"/>
    <row r="1026" s="146" customFormat="1" hidden="1"/>
    <row r="1027" s="146" customFormat="1" hidden="1"/>
    <row r="1028" s="146" customFormat="1" hidden="1"/>
    <row r="1029" s="146" customFormat="1" hidden="1"/>
    <row r="1030" s="146" customFormat="1" hidden="1"/>
    <row r="1031" s="146" customFormat="1" hidden="1"/>
    <row r="1032" s="146" customFormat="1" hidden="1"/>
    <row r="1033" s="146" customFormat="1" hidden="1"/>
    <row r="1034" s="146" customFormat="1" hidden="1"/>
    <row r="1035" s="146" customFormat="1" hidden="1"/>
    <row r="1036" s="146" customFormat="1" hidden="1"/>
    <row r="1037" s="146" customFormat="1" hidden="1"/>
    <row r="1038" s="146" customFormat="1" hidden="1"/>
    <row r="1039" s="146" customFormat="1" hidden="1"/>
    <row r="1040" s="146" customFormat="1" hidden="1"/>
    <row r="1041" s="146" customFormat="1" hidden="1"/>
    <row r="1042" s="146" customFormat="1" hidden="1"/>
    <row r="1043" s="146" customFormat="1" hidden="1"/>
    <row r="1044" s="146" customFormat="1" hidden="1"/>
    <row r="1045" s="146" customFormat="1" hidden="1"/>
    <row r="1046" s="146" customFormat="1" hidden="1"/>
    <row r="1047" s="146" customFormat="1" hidden="1"/>
    <row r="1048" s="146" customFormat="1" hidden="1"/>
    <row r="1049" s="146" customFormat="1" hidden="1"/>
    <row r="1050" s="146" customFormat="1" hidden="1"/>
    <row r="1051" s="146" customFormat="1" hidden="1"/>
    <row r="1052" s="146" customFormat="1" hidden="1"/>
    <row r="1053" s="146" customFormat="1" hidden="1"/>
    <row r="1054" s="146" customFormat="1" hidden="1"/>
    <row r="1055" s="146" customFormat="1" hidden="1"/>
    <row r="1056" s="146" customFormat="1" hidden="1"/>
    <row r="1057" s="146" customFormat="1" hidden="1"/>
    <row r="1058" s="146" customFormat="1" hidden="1"/>
    <row r="1059" s="146" customFormat="1" hidden="1"/>
    <row r="1060" s="146" customFormat="1" hidden="1"/>
    <row r="1061" s="146" customFormat="1" hidden="1"/>
    <row r="1062" s="146" customFormat="1" hidden="1"/>
    <row r="1063" s="146" customFormat="1" hidden="1"/>
    <row r="1064" s="146" customFormat="1" hidden="1"/>
    <row r="1065" s="146" customFormat="1" hidden="1"/>
    <row r="1066" s="146" customFormat="1" hidden="1"/>
    <row r="1067" s="146" customFormat="1" hidden="1"/>
    <row r="1068" s="146" customFormat="1" hidden="1"/>
    <row r="1069" s="146" customFormat="1" hidden="1"/>
    <row r="1070" s="146" customFormat="1" hidden="1"/>
    <row r="1071" s="146" customFormat="1" hidden="1"/>
    <row r="1072" s="146" customFormat="1" hidden="1"/>
    <row r="1073" s="146" customFormat="1" hidden="1"/>
    <row r="1074" s="146" customFormat="1" hidden="1"/>
    <row r="1075" s="146" customFormat="1" hidden="1"/>
    <row r="1076" s="146" customFormat="1" hidden="1"/>
    <row r="1077" s="146" customFormat="1" hidden="1"/>
    <row r="1078" s="146" customFormat="1" hidden="1"/>
    <row r="1079" s="146" customFormat="1" hidden="1"/>
    <row r="1080" s="146" customFormat="1" hidden="1"/>
    <row r="1081" s="146" customFormat="1" hidden="1"/>
    <row r="1082" s="146" customFormat="1" hidden="1"/>
    <row r="1083" s="146" customFormat="1" hidden="1"/>
    <row r="1084" s="146" customFormat="1" hidden="1"/>
    <row r="1085" s="146" customFormat="1" hidden="1"/>
    <row r="1086" s="146" customFormat="1" hidden="1"/>
    <row r="1087" s="146" customFormat="1" hidden="1"/>
    <row r="1088" s="146" customFormat="1" hidden="1"/>
    <row r="1089" s="146" customFormat="1" hidden="1"/>
    <row r="1090" s="146" customFormat="1" hidden="1"/>
    <row r="1091" s="146" customFormat="1" hidden="1"/>
    <row r="1092" s="146" customFormat="1" hidden="1"/>
    <row r="1093" s="146" customFormat="1" hidden="1"/>
    <row r="1094" s="146" customFormat="1" hidden="1"/>
    <row r="1095" s="146" customFormat="1" hidden="1"/>
    <row r="1096" s="146" customFormat="1" hidden="1"/>
    <row r="1097" s="146" customFormat="1" hidden="1"/>
    <row r="1098" s="146" customFormat="1" hidden="1"/>
    <row r="1099" s="146" customFormat="1" hidden="1"/>
    <row r="1100" s="146" customFormat="1" hidden="1"/>
    <row r="1101" s="146" customFormat="1" hidden="1"/>
    <row r="1102" s="146" customFormat="1" hidden="1"/>
    <row r="1103" s="146" customFormat="1" hidden="1"/>
    <row r="1104" s="146" customFormat="1" hidden="1"/>
    <row r="1105" s="146" customFormat="1" hidden="1"/>
    <row r="1106" s="146" customFormat="1" hidden="1"/>
    <row r="1107" s="146" customFormat="1" hidden="1"/>
    <row r="1108" s="146" customFormat="1" hidden="1"/>
    <row r="1109" s="146" customFormat="1" hidden="1"/>
    <row r="1110" s="146" customFormat="1" hidden="1"/>
    <row r="1111" s="146" customFormat="1" hidden="1"/>
    <row r="1112" s="146" customFormat="1" hidden="1"/>
    <row r="1113" s="146" customFormat="1" hidden="1"/>
    <row r="1114" s="146" customFormat="1" hidden="1"/>
    <row r="1115" s="146" customFormat="1" hidden="1"/>
    <row r="1116" s="146" customFormat="1" hidden="1"/>
    <row r="1117" s="146" customFormat="1" hidden="1"/>
    <row r="1118" s="146" customFormat="1" hidden="1"/>
    <row r="1119" s="146" customFormat="1" hidden="1"/>
    <row r="1120" s="146" customFormat="1" hidden="1"/>
    <row r="1121" s="146" customFormat="1" hidden="1"/>
    <row r="1122" s="146" customFormat="1" hidden="1"/>
    <row r="1123" s="146" customFormat="1" hidden="1"/>
    <row r="1124" s="146" customFormat="1" hidden="1"/>
    <row r="1125" s="146" customFormat="1" hidden="1"/>
    <row r="1126" s="146" customFormat="1" hidden="1"/>
    <row r="1127" s="146" customFormat="1" hidden="1"/>
    <row r="1128" s="146" customFormat="1" hidden="1"/>
    <row r="1129" s="146" customFormat="1" hidden="1"/>
    <row r="1130" s="146" customFormat="1" hidden="1"/>
    <row r="1131" s="146" customFormat="1" hidden="1"/>
    <row r="1132" s="146" customFormat="1" hidden="1"/>
    <row r="1133" s="146" customFormat="1" hidden="1"/>
    <row r="1134" s="146" customFormat="1" hidden="1"/>
    <row r="1135" s="146" customFormat="1" hidden="1"/>
    <row r="1136" s="146" customFormat="1" hidden="1"/>
    <row r="1137" s="146" customFormat="1" hidden="1"/>
    <row r="1138" s="146" customFormat="1" hidden="1"/>
    <row r="1139" s="146" customFormat="1" hidden="1"/>
    <row r="1140" s="146" customFormat="1" hidden="1"/>
    <row r="1141" s="146" customFormat="1" hidden="1"/>
    <row r="1142" s="146" customFormat="1" hidden="1"/>
    <row r="1143" s="146" customFormat="1" hidden="1"/>
    <row r="1144" s="146" customFormat="1" hidden="1"/>
    <row r="1145" s="146" customFormat="1" hidden="1"/>
    <row r="1146" s="146" customFormat="1" hidden="1"/>
    <row r="1147" s="146" customFormat="1" hidden="1"/>
    <row r="1148" s="146" customFormat="1" hidden="1"/>
    <row r="1149" s="146" customFormat="1" hidden="1"/>
    <row r="1150" s="146" customFormat="1" hidden="1"/>
    <row r="1151" s="146" customFormat="1" hidden="1"/>
    <row r="1152" s="146" customFormat="1" hidden="1"/>
    <row r="1153" s="146" customFormat="1" hidden="1"/>
    <row r="1154" s="146" customFormat="1" hidden="1"/>
    <row r="1155" s="146" customFormat="1" hidden="1"/>
    <row r="1156" s="146" customFormat="1" hidden="1"/>
    <row r="1157" s="146" customFormat="1" hidden="1"/>
    <row r="1158" s="146" customFormat="1" hidden="1"/>
    <row r="1159" s="146" customFormat="1" hidden="1"/>
    <row r="1160" s="146" customFormat="1" hidden="1"/>
    <row r="1161" s="146" customFormat="1" hidden="1"/>
    <row r="1162" s="146" customFormat="1" hidden="1"/>
    <row r="1163" s="146" customFormat="1" hidden="1"/>
    <row r="1164" s="146" customFormat="1" hidden="1"/>
    <row r="1165" s="146" customFormat="1" hidden="1"/>
    <row r="1166" s="146" customFormat="1" hidden="1"/>
    <row r="1167" s="146" customFormat="1" hidden="1"/>
    <row r="1168" s="146" customFormat="1" hidden="1"/>
    <row r="1169" s="146" customFormat="1" hidden="1"/>
    <row r="1170" s="146" customFormat="1" hidden="1"/>
    <row r="1171" s="146" customFormat="1" hidden="1"/>
    <row r="1172" s="146" customFormat="1" hidden="1"/>
    <row r="1173" s="146" customFormat="1" hidden="1"/>
    <row r="1174" s="146" customFormat="1" hidden="1"/>
    <row r="1175" s="146" customFormat="1" hidden="1"/>
    <row r="1176" s="146" customFormat="1" hidden="1"/>
    <row r="1177" s="146" customFormat="1" hidden="1"/>
    <row r="1178" s="146" customFormat="1" hidden="1"/>
    <row r="1179" s="146" customFormat="1" hidden="1"/>
    <row r="1180" s="146" customFormat="1" hidden="1"/>
    <row r="1181" s="146" customFormat="1" hidden="1"/>
    <row r="1182" s="146" customFormat="1" hidden="1"/>
    <row r="1183" s="146" customFormat="1" hidden="1"/>
    <row r="1184" s="146" customFormat="1" hidden="1"/>
    <row r="1185" s="146" customFormat="1" hidden="1"/>
    <row r="1186" s="146" customFormat="1" hidden="1"/>
    <row r="1187" s="146" customFormat="1" hidden="1"/>
    <row r="1188" s="146" customFormat="1" hidden="1"/>
    <row r="1189" s="146" customFormat="1" hidden="1"/>
    <row r="1190" s="146" customFormat="1" hidden="1"/>
    <row r="1191" s="146" customFormat="1" hidden="1"/>
    <row r="1192" s="146" customFormat="1" hidden="1"/>
    <row r="1193" s="146" customFormat="1" hidden="1"/>
    <row r="1194" s="146" customFormat="1" hidden="1"/>
    <row r="1195" s="146" customFormat="1" hidden="1"/>
    <row r="1196" s="146" customFormat="1" hidden="1"/>
    <row r="1197" s="146" customFormat="1" hidden="1"/>
    <row r="1198" s="146" customFormat="1" hidden="1"/>
    <row r="1199" s="146" customFormat="1" hidden="1"/>
    <row r="1200" s="146" customFormat="1" hidden="1"/>
    <row r="1201" s="146" customFormat="1" hidden="1"/>
    <row r="1202" s="146" customFormat="1" hidden="1"/>
    <row r="1203" s="146" customFormat="1" hidden="1"/>
    <row r="1204" s="146" customFormat="1" hidden="1"/>
    <row r="1205" s="146" customFormat="1" hidden="1"/>
    <row r="1206" s="146" customFormat="1" hidden="1"/>
    <row r="1207" s="146" customFormat="1" hidden="1"/>
    <row r="1208" s="146" customFormat="1" hidden="1"/>
    <row r="1209" s="146" customFormat="1" hidden="1"/>
    <row r="1210" s="146" customFormat="1" hidden="1"/>
    <row r="1211" s="146" customFormat="1" hidden="1"/>
    <row r="1212" s="146" customFormat="1" hidden="1"/>
    <row r="1213" s="146" customFormat="1" hidden="1"/>
    <row r="1214" s="146" customFormat="1" hidden="1"/>
    <row r="1215" s="146" customFormat="1" hidden="1"/>
    <row r="1216" s="146" customFormat="1" hidden="1"/>
    <row r="1217" s="146" customFormat="1" hidden="1"/>
    <row r="1218" s="146" customFormat="1" hidden="1"/>
    <row r="1219" s="146" customFormat="1" hidden="1"/>
    <row r="1220" s="146" customFormat="1" hidden="1"/>
    <row r="1221" s="146" customFormat="1" hidden="1"/>
    <row r="1222" s="146" customFormat="1" hidden="1"/>
    <row r="1223" s="146" customFormat="1" hidden="1"/>
    <row r="1224" s="146" customFormat="1" hidden="1"/>
    <row r="1225" s="146" customFormat="1" hidden="1"/>
    <row r="1226" s="146" customFormat="1" hidden="1"/>
    <row r="1227" s="146" customFormat="1" hidden="1"/>
    <row r="1228" s="146" customFormat="1" hidden="1"/>
    <row r="1229" s="146" customFormat="1" hidden="1"/>
    <row r="1230" s="146" customFormat="1" hidden="1"/>
    <row r="1231" s="146" customFormat="1" hidden="1"/>
    <row r="1232" s="146" customFormat="1" hidden="1"/>
    <row r="1233" s="146" customFormat="1" hidden="1"/>
    <row r="1234" s="146" customFormat="1" hidden="1"/>
    <row r="1235" s="146" customFormat="1" hidden="1"/>
    <row r="1236" s="146" customFormat="1" hidden="1"/>
    <row r="1237" s="146" customFormat="1" hidden="1"/>
    <row r="1238" s="146" customFormat="1" hidden="1"/>
    <row r="1239" s="146" customFormat="1" hidden="1"/>
    <row r="1240" s="146" customFormat="1" hidden="1"/>
    <row r="1241" s="146" customFormat="1" hidden="1"/>
    <row r="1242" s="146" customFormat="1" hidden="1"/>
    <row r="1243" s="146" customFormat="1" hidden="1"/>
    <row r="1244" s="146" customFormat="1" hidden="1"/>
    <row r="1245" s="146" customFormat="1" hidden="1"/>
    <row r="1246" s="146" customFormat="1" hidden="1"/>
    <row r="1247" s="146" customFormat="1" hidden="1"/>
    <row r="1248" s="146" customFormat="1" hidden="1"/>
    <row r="1249" s="146" customFormat="1" hidden="1"/>
    <row r="1250" s="146" customFormat="1" hidden="1"/>
    <row r="1251" s="146" customFormat="1" hidden="1"/>
    <row r="1252" s="146" customFormat="1" hidden="1"/>
    <row r="1253" s="146" customFormat="1" hidden="1"/>
    <row r="1254" s="146" customFormat="1" hidden="1"/>
    <row r="1255" s="146" customFormat="1" hidden="1"/>
    <row r="1256" s="146" customFormat="1" hidden="1"/>
    <row r="1257" s="146" customFormat="1" hidden="1"/>
    <row r="1258" s="146" customFormat="1" hidden="1"/>
    <row r="1259" s="146" customFormat="1" hidden="1"/>
    <row r="1260" s="146" customFormat="1" hidden="1"/>
    <row r="1261" s="146" customFormat="1" hidden="1"/>
    <row r="1262" s="146" customFormat="1" hidden="1"/>
    <row r="1263" s="146" customFormat="1" hidden="1"/>
    <row r="1264" s="146" customFormat="1" hidden="1"/>
    <row r="1265" s="146" customFormat="1" hidden="1"/>
    <row r="1266" s="146" customFormat="1" hidden="1"/>
    <row r="1267" s="146" customFormat="1" hidden="1"/>
    <row r="1268" s="146" customFormat="1" hidden="1"/>
    <row r="1269" s="146" customFormat="1" hidden="1"/>
    <row r="1270" s="146" customFormat="1" hidden="1"/>
    <row r="1271" s="146" customFormat="1" hidden="1"/>
    <row r="1272" s="146" customFormat="1" hidden="1"/>
    <row r="1273" s="146" customFormat="1" hidden="1"/>
    <row r="1274" s="146" customFormat="1" hidden="1"/>
    <row r="1275" s="146" customFormat="1" hidden="1"/>
    <row r="1276" s="146" customFormat="1" hidden="1"/>
    <row r="1277" s="146" customFormat="1" hidden="1"/>
    <row r="1278" s="146" customFormat="1" hidden="1"/>
    <row r="1279" s="146" customFormat="1" hidden="1"/>
    <row r="1280" s="146" customFormat="1" hidden="1"/>
    <row r="1281" s="146" customFormat="1" hidden="1"/>
    <row r="1282" s="146" customFormat="1" hidden="1"/>
    <row r="1283" s="146" customFormat="1" hidden="1"/>
    <row r="1284" s="146" customFormat="1" hidden="1"/>
    <row r="1285" s="146" customFormat="1" hidden="1"/>
    <row r="1286" s="146" customFormat="1" hidden="1"/>
    <row r="1287" s="146" customFormat="1" hidden="1"/>
    <row r="1288" s="146" customFormat="1" hidden="1"/>
    <row r="1289" s="146" customFormat="1" hidden="1"/>
    <row r="1290" s="146" customFormat="1" hidden="1"/>
    <row r="1291" s="146" customFormat="1" hidden="1"/>
    <row r="1292" s="146" customFormat="1" hidden="1"/>
    <row r="1293" s="146" customFormat="1" hidden="1"/>
    <row r="1294" s="146" customFormat="1" hidden="1"/>
    <row r="1295" s="146" customFormat="1" hidden="1"/>
    <row r="1296" s="146" customFormat="1" hidden="1"/>
    <row r="1297" s="146" customFormat="1" hidden="1"/>
    <row r="1298" s="146" customFormat="1" hidden="1"/>
    <row r="1299" s="146" customFormat="1" hidden="1"/>
    <row r="1300" s="146" customFormat="1" hidden="1"/>
    <row r="1301" s="146" customFormat="1" hidden="1"/>
    <row r="1302" s="146" customFormat="1" hidden="1"/>
    <row r="1303" s="146" customFormat="1" hidden="1"/>
    <row r="1304" s="146" customFormat="1" hidden="1"/>
    <row r="1305" s="146" customFormat="1" hidden="1"/>
    <row r="1306" s="146" customFormat="1" hidden="1"/>
    <row r="1307" s="146" customFormat="1" hidden="1"/>
    <row r="1308" s="146" customFormat="1" hidden="1"/>
    <row r="1309" s="146" customFormat="1" hidden="1"/>
    <row r="1310" s="146" customFormat="1" hidden="1"/>
    <row r="1311" s="146" customFormat="1" hidden="1"/>
    <row r="1312" s="146" customFormat="1" hidden="1"/>
    <row r="1313" s="146" customFormat="1" hidden="1"/>
    <row r="1314" s="146" customFormat="1" hidden="1"/>
    <row r="1315" s="146" customFormat="1" hidden="1"/>
    <row r="1316" s="146" customFormat="1" hidden="1"/>
    <row r="1317" s="146" customFormat="1" hidden="1"/>
    <row r="1318" s="146" customFormat="1" hidden="1"/>
    <row r="1319" s="146" customFormat="1" hidden="1"/>
    <row r="1320" s="146" customFormat="1" hidden="1"/>
    <row r="1321" s="146" customFormat="1" hidden="1"/>
    <row r="1322" s="146" customFormat="1" hidden="1"/>
    <row r="1323" s="146" customFormat="1" hidden="1"/>
    <row r="1324" s="146" customFormat="1" hidden="1"/>
    <row r="1325" s="146" customFormat="1" hidden="1"/>
    <row r="1326" s="146" customFormat="1" hidden="1"/>
    <row r="1327" s="146" customFormat="1" hidden="1"/>
    <row r="1328" s="146" customFormat="1" hidden="1"/>
    <row r="1329" s="146" customFormat="1" hidden="1"/>
    <row r="1330" s="146" customFormat="1" hidden="1"/>
    <row r="1331" s="146" customFormat="1" hidden="1"/>
    <row r="1332" s="146" customFormat="1" hidden="1"/>
    <row r="1333" s="146" customFormat="1" hidden="1"/>
    <row r="1334" s="146" customFormat="1" hidden="1"/>
    <row r="1335" s="146" customFormat="1" hidden="1"/>
    <row r="1336" s="146" customFormat="1" hidden="1"/>
    <row r="1337" s="146" customFormat="1" hidden="1"/>
    <row r="1338" s="146" customFormat="1" hidden="1"/>
    <row r="1339" s="146" customFormat="1" hidden="1"/>
    <row r="1340" s="146" customFormat="1" hidden="1"/>
    <row r="1341" s="146" customFormat="1" hidden="1"/>
    <row r="1342" s="146" customFormat="1" hidden="1"/>
    <row r="1343" s="146" customFormat="1" hidden="1"/>
    <row r="1344" s="146" customFormat="1" hidden="1"/>
    <row r="1345" s="146" customFormat="1" hidden="1"/>
    <row r="1346" s="146" customFormat="1" hidden="1"/>
    <row r="1347" s="146" customFormat="1" hidden="1"/>
    <row r="1348" s="146" customFormat="1" hidden="1"/>
    <row r="1349" s="146" customFormat="1" hidden="1"/>
    <row r="1350" s="146" customFormat="1" hidden="1"/>
    <row r="1351" s="146" customFormat="1" hidden="1"/>
    <row r="1352" s="146" customFormat="1" hidden="1"/>
    <row r="1353" s="146" customFormat="1" hidden="1"/>
    <row r="1354" s="146" customFormat="1" hidden="1"/>
    <row r="1355" s="146" customFormat="1" hidden="1"/>
    <row r="1356" s="146" customFormat="1" hidden="1"/>
    <row r="1357" s="146" customFormat="1" hidden="1"/>
    <row r="1358" s="146" customFormat="1" hidden="1"/>
    <row r="1359" s="146" customFormat="1" hidden="1"/>
    <row r="1360" s="146" customFormat="1" hidden="1"/>
    <row r="1361" s="146" customFormat="1" hidden="1"/>
    <row r="1362" s="146" customFormat="1" hidden="1"/>
    <row r="1363" s="146" customFormat="1" hidden="1"/>
    <row r="1364" s="146" customFormat="1" hidden="1"/>
    <row r="1365" s="146" customFormat="1" hidden="1"/>
    <row r="1366" s="146" customFormat="1" hidden="1"/>
    <row r="1367" s="146" customFormat="1" hidden="1"/>
    <row r="1368" s="146" customFormat="1" hidden="1"/>
    <row r="1369" s="146" customFormat="1" hidden="1"/>
    <row r="1370" s="146" customFormat="1" hidden="1"/>
    <row r="1371" s="146" customFormat="1" hidden="1"/>
    <row r="1372" s="146" customFormat="1" hidden="1"/>
    <row r="1373" s="146" customFormat="1" hidden="1"/>
    <row r="1374" s="146" customFormat="1" hidden="1"/>
    <row r="1375" s="146" customFormat="1" hidden="1"/>
    <row r="1376" s="146" customFormat="1" hidden="1"/>
    <row r="1377" s="146" customFormat="1" hidden="1"/>
    <row r="1378" s="146" customFormat="1" hidden="1"/>
    <row r="1379" s="146" customFormat="1" hidden="1"/>
    <row r="1380" s="146" customFormat="1" hidden="1"/>
    <row r="1381" s="146" customFormat="1" hidden="1"/>
    <row r="1382" s="146" customFormat="1" hidden="1"/>
  </sheetData>
  <sheetProtection formatCells="0" formatColumns="0" formatRows="0" insertRows="0" deleteRows="0" sort="0"/>
  <mergeCells count="8">
    <mergeCell ref="A7:K7"/>
    <mergeCell ref="A8:K8"/>
    <mergeCell ref="D1:E3"/>
    <mergeCell ref="A12:C12"/>
    <mergeCell ref="A9:D9"/>
    <mergeCell ref="G9:J9"/>
    <mergeCell ref="A10:D10"/>
    <mergeCell ref="G10:J10"/>
  </mergeCells>
  <dataValidations count="5">
    <dataValidation type="list" allowBlank="1" showInputMessage="1" showErrorMessage="1" error="Please enter &quot;No&quot;,&quot;Yes-But no action taken&quot;, &quot;Yes-Approved&quot; , &quot;Yes-Denied&quot;  " sqref="S1:S3" xr:uid="{47C011A3-DE89-4BAE-969D-C6CAC092B1EB}">
      <formula1>"No,Yes-But no action taken,Yes-Approved,Yes-Denied"</formula1>
    </dataValidation>
    <dataValidation allowBlank="1" showInputMessage="1" sqref="J1 K4" xr:uid="{D34BAEAC-09B7-4665-8A28-AA9A46CA2A76}"/>
    <dataValidation type="whole" operator="greaterThanOrEqual" allowBlank="1" showInputMessage="1" showErrorMessage="1" error="Please enter a number" sqref="G103:J1227" xr:uid="{8BB50D38-39FF-48F6-9694-79753A904039}">
      <formula1>-100</formula1>
    </dataValidation>
    <dataValidation type="whole" operator="greaterThanOrEqual" allowBlank="1" showInputMessage="1" showErrorMessage="1" error="Please enter a number greater than or equal to 0." sqref="G13:J99" xr:uid="{F6044E13-230C-416C-BF1D-3808CAB04E7E}">
      <formula1>0</formula1>
    </dataValidation>
    <dataValidation type="date" allowBlank="1" showInputMessage="1" showErrorMessage="1" sqref="F13:F99" xr:uid="{A04C359D-4B5C-4914-AA49-5D1D0CE41CD6}">
      <formula1>36526</formula1>
      <formula2>54789</formula2>
    </dataValidation>
  </dataValidations>
  <printOptions horizontalCentered="1"/>
  <pageMargins left="0.7" right="0.7" top="0.75" bottom="0.75" header="0.3" footer="0.3"/>
  <pageSetup paperSize="5" scale="33" orientation="landscape" r:id="rId1"/>
  <headerFooter>
    <oddFooter>&amp;L&amp;"Arial,Bold"&amp;18&amp;K0070C0Annual Progress Report  &amp;R&amp;12January 2020</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F6341E0-EE37-4E2E-8449-A18B42A6A0C8}">
          <x14:formula1>
            <xm:f>'Deed Rest And Asst Pgm Data'!$I$2:$I$3</xm:f>
          </x14:formula1>
          <xm:sqref>E13:E99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56CE1-7B0D-4734-AF22-652EBC0B8FF1}">
  <sheetPr codeName="Sheet32"/>
  <dimension ref="A1:R61"/>
  <sheetViews>
    <sheetView zoomScale="80" zoomScaleNormal="80" workbookViewId="0">
      <selection activeCell="A9" activeCellId="2" sqref="E13 A10:K11 A9:K9"/>
    </sheetView>
  </sheetViews>
  <sheetFormatPr defaultColWidth="0" defaultRowHeight="15" zeroHeight="1"/>
  <cols>
    <col min="1" max="1" width="28.7109375" customWidth="1"/>
    <col min="2" max="2" width="22.5703125" customWidth="1"/>
    <col min="3" max="3" width="27.28515625" customWidth="1"/>
    <col min="4" max="4" width="16.28515625" customWidth="1"/>
    <col min="5" max="5" width="11.7109375" bestFit="1" customWidth="1"/>
    <col min="6" max="7" width="8.85546875" customWidth="1"/>
    <col min="8" max="8" width="25.42578125" customWidth="1"/>
    <col min="9" max="9" width="11.28515625" customWidth="1"/>
    <col min="10" max="10" width="11.5703125" customWidth="1"/>
    <col min="11" max="11" width="42.5703125" customWidth="1"/>
    <col min="12" max="12" width="22.28515625" hidden="1" customWidth="1"/>
    <col min="13" max="13" width="14.5703125" hidden="1" customWidth="1"/>
    <col min="14" max="14" width="24.28515625" hidden="1" customWidth="1"/>
    <col min="15" max="15" width="11.7109375" hidden="1" customWidth="1"/>
    <col min="16" max="16" width="10.5703125" hidden="1" customWidth="1"/>
    <col min="17" max="17" width="12.42578125" hidden="1" customWidth="1"/>
    <col min="18" max="18" width="25.7109375" hidden="1" customWidth="1"/>
    <col min="19" max="16384" width="8.85546875" hidden="1"/>
  </cols>
  <sheetData>
    <row r="1" spans="1:18"/>
    <row r="2" spans="1:18"/>
    <row r="3" spans="1:18">
      <c r="A3" s="192" t="s">
        <v>387</v>
      </c>
      <c r="B3" s="539" t="str">
        <f>'Start Here'!B4</f>
        <v>San Diego</v>
      </c>
      <c r="C3" s="193"/>
    </row>
    <row r="4" spans="1:18">
      <c r="A4" s="329" t="s">
        <v>388</v>
      </c>
      <c r="B4" s="328">
        <f>'Start Here'!B5</f>
        <v>2023</v>
      </c>
      <c r="C4" s="330" t="s">
        <v>389</v>
      </c>
    </row>
    <row r="5" spans="1:18"/>
    <row r="6" spans="1:18" ht="15.75" thickBot="1"/>
    <row r="7" spans="1:18" ht="23.25">
      <c r="A7" s="805" t="s">
        <v>481</v>
      </c>
      <c r="B7" s="806"/>
      <c r="C7" s="806"/>
      <c r="D7" s="806"/>
      <c r="E7" s="806"/>
      <c r="F7" s="806"/>
      <c r="G7" s="806"/>
      <c r="H7" s="806"/>
      <c r="I7" s="806"/>
      <c r="J7" s="806"/>
      <c r="K7" s="807"/>
    </row>
    <row r="8" spans="1:18" ht="23.25">
      <c r="A8" s="808" t="s">
        <v>2154</v>
      </c>
      <c r="B8" s="809"/>
      <c r="C8" s="809"/>
      <c r="D8" s="809"/>
      <c r="E8" s="809"/>
      <c r="F8" s="809"/>
      <c r="G8" s="809"/>
      <c r="H8" s="809"/>
      <c r="I8" s="809"/>
      <c r="J8" s="809"/>
      <c r="K8" s="810"/>
    </row>
    <row r="9" spans="1:18" ht="23.25">
      <c r="A9" s="811" t="s">
        <v>2018</v>
      </c>
      <c r="B9" s="812"/>
      <c r="C9" s="812"/>
      <c r="D9" s="812"/>
      <c r="E9" s="812"/>
      <c r="F9" s="812"/>
      <c r="G9" s="812"/>
      <c r="H9" s="812"/>
      <c r="I9" s="812"/>
      <c r="J9" s="812"/>
      <c r="K9" s="813"/>
    </row>
    <row r="10" spans="1:18">
      <c r="A10" s="817" t="s">
        <v>2155</v>
      </c>
      <c r="B10" s="818"/>
      <c r="C10" s="818"/>
      <c r="D10" s="818"/>
      <c r="E10" s="818"/>
      <c r="F10" s="818"/>
      <c r="G10" s="818"/>
      <c r="H10" s="818"/>
      <c r="I10" s="818"/>
      <c r="J10" s="818"/>
      <c r="K10" s="819"/>
    </row>
    <row r="11" spans="1:18">
      <c r="A11" s="817"/>
      <c r="B11" s="818"/>
      <c r="C11" s="818"/>
      <c r="D11" s="818"/>
      <c r="E11" s="818"/>
      <c r="F11" s="818"/>
      <c r="G11" s="818"/>
      <c r="H11" s="818"/>
      <c r="I11" s="818"/>
      <c r="J11" s="818"/>
      <c r="K11" s="819"/>
    </row>
    <row r="12" spans="1:18" ht="27" customHeight="1">
      <c r="A12" s="545" t="s">
        <v>2156</v>
      </c>
      <c r="B12" s="820">
        <f>SUM(B15:B26)</f>
        <v>1500000</v>
      </c>
      <c r="C12" s="820"/>
      <c r="D12" s="820"/>
      <c r="E12" s="342" t="s">
        <v>2157</v>
      </c>
      <c r="F12" s="331"/>
      <c r="G12" s="331"/>
      <c r="H12" s="331"/>
      <c r="I12" s="331"/>
      <c r="J12" s="331"/>
      <c r="K12" s="332"/>
    </row>
    <row r="13" spans="1:18" ht="14.65" customHeight="1" thickBot="1">
      <c r="A13" s="333"/>
      <c r="B13" s="331"/>
      <c r="C13" s="331"/>
      <c r="D13" s="331"/>
      <c r="E13" s="331"/>
      <c r="F13" s="331"/>
      <c r="G13" s="331"/>
      <c r="H13" s="331"/>
      <c r="I13" s="331"/>
      <c r="J13" s="331"/>
      <c r="K13" s="332"/>
    </row>
    <row r="14" spans="1:18" ht="25.5">
      <c r="A14" s="324" t="s">
        <v>2158</v>
      </c>
      <c r="B14" s="325" t="s">
        <v>2159</v>
      </c>
      <c r="C14" s="326" t="s">
        <v>2160</v>
      </c>
      <c r="D14" s="821" t="s">
        <v>2161</v>
      </c>
      <c r="E14" s="822"/>
      <c r="F14" s="822"/>
      <c r="G14" s="822"/>
      <c r="H14" s="822"/>
      <c r="I14" s="823"/>
      <c r="J14" s="327" t="s">
        <v>2162</v>
      </c>
      <c r="K14" s="327" t="s">
        <v>521</v>
      </c>
      <c r="Q14" t="s">
        <v>2163</v>
      </c>
    </row>
    <row r="15" spans="1:18">
      <c r="A15" s="406" t="s">
        <v>16349</v>
      </c>
      <c r="B15" s="343">
        <v>160000</v>
      </c>
      <c r="C15" s="343">
        <v>54082.16</v>
      </c>
      <c r="D15" s="814" t="s">
        <v>2166</v>
      </c>
      <c r="E15" s="815"/>
      <c r="F15" s="815"/>
      <c r="G15" s="815"/>
      <c r="H15" s="815"/>
      <c r="I15" s="816"/>
      <c r="J15" s="263" t="s">
        <v>2168</v>
      </c>
      <c r="K15" s="340"/>
      <c r="Q15" t="s">
        <v>2164</v>
      </c>
      <c r="R15" t="s">
        <v>413</v>
      </c>
    </row>
    <row r="16" spans="1:18" ht="25.5">
      <c r="A16" s="406" t="s">
        <v>16350</v>
      </c>
      <c r="B16" s="343">
        <v>100000</v>
      </c>
      <c r="C16" s="343">
        <v>37896.25</v>
      </c>
      <c r="D16" s="814" t="s">
        <v>2166</v>
      </c>
      <c r="E16" s="815"/>
      <c r="F16" s="815"/>
      <c r="G16" s="815"/>
      <c r="H16" s="815"/>
      <c r="I16" s="816"/>
      <c r="J16" s="263" t="s">
        <v>2168</v>
      </c>
      <c r="K16" s="340"/>
      <c r="Q16" t="s">
        <v>2165</v>
      </c>
      <c r="R16" t="s">
        <v>2166</v>
      </c>
    </row>
    <row r="17" spans="1:18" ht="25.5">
      <c r="A17" s="406" t="s">
        <v>16351</v>
      </c>
      <c r="B17" s="343">
        <v>140000</v>
      </c>
      <c r="C17" s="343">
        <v>15000</v>
      </c>
      <c r="D17" s="814" t="s">
        <v>2166</v>
      </c>
      <c r="E17" s="815"/>
      <c r="F17" s="815"/>
      <c r="G17" s="815"/>
      <c r="H17" s="815"/>
      <c r="I17" s="816"/>
      <c r="J17" s="263" t="s">
        <v>2168</v>
      </c>
      <c r="K17" s="340"/>
      <c r="Q17" t="s">
        <v>671</v>
      </c>
      <c r="R17" t="s">
        <v>2167</v>
      </c>
    </row>
    <row r="18" spans="1:18">
      <c r="A18" s="406" t="s">
        <v>16352</v>
      </c>
      <c r="B18" s="343">
        <v>20000</v>
      </c>
      <c r="C18" s="343">
        <v>20000</v>
      </c>
      <c r="D18" s="814" t="s">
        <v>2166</v>
      </c>
      <c r="E18" s="815"/>
      <c r="F18" s="815"/>
      <c r="G18" s="815"/>
      <c r="H18" s="815"/>
      <c r="I18" s="816"/>
      <c r="J18" s="263" t="s">
        <v>2168</v>
      </c>
      <c r="K18" s="340"/>
      <c r="Q18" t="s">
        <v>2168</v>
      </c>
    </row>
    <row r="19" spans="1:18">
      <c r="A19" s="406" t="s">
        <v>16353</v>
      </c>
      <c r="B19" s="343">
        <v>580000</v>
      </c>
      <c r="C19" s="343">
        <v>398999.01</v>
      </c>
      <c r="D19" s="814" t="s">
        <v>2166</v>
      </c>
      <c r="E19" s="815"/>
      <c r="F19" s="815"/>
      <c r="G19" s="815"/>
      <c r="H19" s="815"/>
      <c r="I19" s="816"/>
      <c r="J19" s="263" t="s">
        <v>2168</v>
      </c>
      <c r="K19" s="340"/>
    </row>
    <row r="20" spans="1:18" ht="25.5">
      <c r="A20" s="406" t="s">
        <v>16354</v>
      </c>
      <c r="B20" s="343">
        <v>50000</v>
      </c>
      <c r="C20" s="343">
        <v>49450.76</v>
      </c>
      <c r="D20" s="814" t="s">
        <v>2166</v>
      </c>
      <c r="E20" s="815"/>
      <c r="F20" s="815"/>
      <c r="G20" s="815"/>
      <c r="H20" s="815"/>
      <c r="I20" s="816"/>
      <c r="J20" s="263" t="s">
        <v>2168</v>
      </c>
      <c r="K20" s="340"/>
    </row>
    <row r="21" spans="1:18">
      <c r="A21" s="406" t="s">
        <v>16355</v>
      </c>
      <c r="B21" s="343">
        <v>40000</v>
      </c>
      <c r="C21" s="343">
        <v>0</v>
      </c>
      <c r="D21" s="814" t="s">
        <v>2166</v>
      </c>
      <c r="E21" s="815"/>
      <c r="F21" s="815"/>
      <c r="G21" s="815"/>
      <c r="H21" s="815"/>
      <c r="I21" s="816"/>
      <c r="J21" s="263" t="s">
        <v>2168</v>
      </c>
      <c r="K21" s="340"/>
    </row>
    <row r="22" spans="1:18" ht="38.25">
      <c r="A22" s="406" t="s">
        <v>16356</v>
      </c>
      <c r="B22" s="343">
        <v>390000</v>
      </c>
      <c r="C22" s="343">
        <v>333106.28999999998</v>
      </c>
      <c r="D22" s="814" t="s">
        <v>2166</v>
      </c>
      <c r="E22" s="815"/>
      <c r="F22" s="815"/>
      <c r="G22" s="815"/>
      <c r="H22" s="815"/>
      <c r="I22" s="816"/>
      <c r="J22" s="263" t="s">
        <v>2168</v>
      </c>
      <c r="K22" s="340"/>
    </row>
    <row r="23" spans="1:18">
      <c r="A23" s="406" t="s">
        <v>16357</v>
      </c>
      <c r="B23" s="343">
        <v>20000</v>
      </c>
      <c r="C23" s="343">
        <v>0</v>
      </c>
      <c r="D23" s="814" t="s">
        <v>2166</v>
      </c>
      <c r="E23" s="815"/>
      <c r="F23" s="815"/>
      <c r="G23" s="815"/>
      <c r="H23" s="815"/>
      <c r="I23" s="816"/>
      <c r="J23" s="263" t="s">
        <v>2168</v>
      </c>
      <c r="K23" s="340"/>
    </row>
    <row r="24" spans="1:18">
      <c r="A24" s="406"/>
      <c r="B24" s="343"/>
      <c r="C24" s="343"/>
      <c r="D24" s="814"/>
      <c r="E24" s="815"/>
      <c r="F24" s="815"/>
      <c r="G24" s="815"/>
      <c r="H24" s="815"/>
      <c r="I24" s="816"/>
      <c r="J24" s="263"/>
      <c r="K24" s="340"/>
    </row>
    <row r="25" spans="1:18">
      <c r="A25" s="406"/>
      <c r="B25" s="343"/>
      <c r="C25" s="343"/>
      <c r="D25" s="814"/>
      <c r="E25" s="815"/>
      <c r="F25" s="815"/>
      <c r="G25" s="815"/>
      <c r="H25" s="815"/>
      <c r="I25" s="816"/>
      <c r="J25" s="263"/>
      <c r="K25" s="340"/>
    </row>
    <row r="26" spans="1:18" ht="15.75" thickBot="1">
      <c r="A26" s="407"/>
      <c r="B26" s="408"/>
      <c r="C26" s="408"/>
      <c r="D26" s="824"/>
      <c r="E26" s="825"/>
      <c r="F26" s="825"/>
      <c r="G26" s="825"/>
      <c r="H26" s="825"/>
      <c r="I26" s="826"/>
      <c r="J26" s="409"/>
      <c r="K26" s="341"/>
    </row>
    <row r="27" spans="1:18"/>
    <row r="28" spans="1:18" ht="15.75" thickBot="1">
      <c r="A28" s="336" t="s">
        <v>2169</v>
      </c>
    </row>
    <row r="29" spans="1:18" ht="15.75" thickBot="1">
      <c r="A29" s="828" t="s">
        <v>2170</v>
      </c>
      <c r="B29" s="829"/>
      <c r="C29" s="829"/>
      <c r="D29" s="830"/>
    </row>
    <row r="30" spans="1:18">
      <c r="A30" s="831" t="s">
        <v>392</v>
      </c>
      <c r="B30" s="832"/>
      <c r="C30" s="832"/>
      <c r="D30" s="323" t="s">
        <v>393</v>
      </c>
    </row>
    <row r="31" spans="1:18">
      <c r="A31" s="833" t="s">
        <v>394</v>
      </c>
      <c r="B31" s="603"/>
      <c r="C31" s="200" t="s">
        <v>395</v>
      </c>
      <c r="D31" s="66">
        <f>'Table A2'!H12</f>
        <v>20</v>
      </c>
    </row>
    <row r="32" spans="1:18">
      <c r="A32" s="834"/>
      <c r="B32" s="605"/>
      <c r="C32" s="140" t="s">
        <v>397</v>
      </c>
      <c r="D32" s="66">
        <f>'Table A2'!I12</f>
        <v>0</v>
      </c>
    </row>
    <row r="33" spans="1:4">
      <c r="A33" s="833" t="s">
        <v>399</v>
      </c>
      <c r="B33" s="603"/>
      <c r="C33" s="140" t="s">
        <v>395</v>
      </c>
      <c r="D33" s="66">
        <f>'Table A2'!J12</f>
        <v>66</v>
      </c>
    </row>
    <row r="34" spans="1:4">
      <c r="A34" s="835"/>
      <c r="B34" s="607"/>
      <c r="C34" s="140" t="s">
        <v>397</v>
      </c>
      <c r="D34" s="66">
        <f>'Table A2'!K12</f>
        <v>0</v>
      </c>
    </row>
    <row r="35" spans="1:4">
      <c r="A35" s="833" t="s">
        <v>402</v>
      </c>
      <c r="B35" s="603"/>
      <c r="C35" s="140" t="s">
        <v>395</v>
      </c>
      <c r="D35" s="66">
        <f>'Table A2'!L12</f>
        <v>60</v>
      </c>
    </row>
    <row r="36" spans="1:4">
      <c r="A36" s="835"/>
      <c r="B36" s="607"/>
      <c r="C36" s="140" t="s">
        <v>397</v>
      </c>
      <c r="D36" s="66">
        <f>'Table A2'!M12</f>
        <v>0</v>
      </c>
    </row>
    <row r="37" spans="1:4" ht="15.75" thickBot="1">
      <c r="A37" s="836" t="s">
        <v>405</v>
      </c>
      <c r="B37" s="837"/>
      <c r="C37" s="141"/>
      <c r="D37" s="67">
        <f>'Table A2'!N12</f>
        <v>896</v>
      </c>
    </row>
    <row r="38" spans="1:4" ht="16.5" thickTop="1" thickBot="1">
      <c r="A38" s="616" t="s">
        <v>407</v>
      </c>
      <c r="B38" s="827"/>
      <c r="C38" s="198"/>
      <c r="D38" s="68">
        <f>SUM(D31:D37)</f>
        <v>1042</v>
      </c>
    </row>
    <row r="39" spans="1:4" ht="15.75" thickBot="1"/>
    <row r="40" spans="1:4" ht="15.75" thickBot="1">
      <c r="A40" s="828" t="s">
        <v>391</v>
      </c>
      <c r="B40" s="829"/>
      <c r="C40" s="829"/>
      <c r="D40" s="830"/>
    </row>
    <row r="41" spans="1:4">
      <c r="A41" s="831" t="s">
        <v>392</v>
      </c>
      <c r="B41" s="832"/>
      <c r="C41" s="832"/>
      <c r="D41" s="323" t="s">
        <v>393</v>
      </c>
    </row>
    <row r="42" spans="1:4">
      <c r="A42" s="833" t="s">
        <v>394</v>
      </c>
      <c r="B42" s="603"/>
      <c r="C42" s="200" t="s">
        <v>395</v>
      </c>
      <c r="D42" s="66">
        <f>'Table A2'!$Q$12</f>
        <v>941</v>
      </c>
    </row>
    <row r="43" spans="1:4">
      <c r="A43" s="834"/>
      <c r="B43" s="605"/>
      <c r="C43" s="140" t="s">
        <v>397</v>
      </c>
      <c r="D43" s="66">
        <f>'Table A2'!$R$12</f>
        <v>0</v>
      </c>
    </row>
    <row r="44" spans="1:4">
      <c r="A44" s="833" t="s">
        <v>399</v>
      </c>
      <c r="B44" s="603"/>
      <c r="C44" s="140" t="s">
        <v>395</v>
      </c>
      <c r="D44" s="66">
        <f>'Table A2'!$S$12</f>
        <v>1421</v>
      </c>
    </row>
    <row r="45" spans="1:4">
      <c r="A45" s="835"/>
      <c r="B45" s="607"/>
      <c r="C45" s="140" t="s">
        <v>397</v>
      </c>
      <c r="D45" s="66">
        <f>'Table A2'!$T$12</f>
        <v>0</v>
      </c>
    </row>
    <row r="46" spans="1:4">
      <c r="A46" s="833" t="s">
        <v>402</v>
      </c>
      <c r="B46" s="603"/>
      <c r="C46" s="140" t="s">
        <v>395</v>
      </c>
      <c r="D46" s="66">
        <f>'Table A2'!$U$12</f>
        <v>214</v>
      </c>
    </row>
    <row r="47" spans="1:4">
      <c r="A47" s="835"/>
      <c r="B47" s="607"/>
      <c r="C47" s="140" t="s">
        <v>397</v>
      </c>
      <c r="D47" s="66">
        <f>'Table A2'!$V$12</f>
        <v>0</v>
      </c>
    </row>
    <row r="48" spans="1:4" ht="15.75" thickBot="1">
      <c r="A48" s="836" t="s">
        <v>405</v>
      </c>
      <c r="B48" s="837"/>
      <c r="C48" s="141"/>
      <c r="D48" s="67">
        <f>'Table A2'!$W$12</f>
        <v>7116</v>
      </c>
    </row>
    <row r="49" spans="1:4" ht="16.5" thickTop="1" thickBot="1">
      <c r="A49" s="616" t="s">
        <v>407</v>
      </c>
      <c r="B49" s="827"/>
      <c r="C49" s="198"/>
      <c r="D49" s="68">
        <f>SUM(D42:D48)</f>
        <v>9692</v>
      </c>
    </row>
    <row r="50" spans="1:4" ht="15.75" thickBot="1"/>
    <row r="51" spans="1:4" ht="15.75" thickBot="1">
      <c r="A51" s="828" t="s">
        <v>2171</v>
      </c>
      <c r="B51" s="829"/>
      <c r="C51" s="829"/>
      <c r="D51" s="830"/>
    </row>
    <row r="52" spans="1:4">
      <c r="A52" s="831" t="s">
        <v>392</v>
      </c>
      <c r="B52" s="832"/>
      <c r="C52" s="832"/>
      <c r="D52" s="323" t="s">
        <v>393</v>
      </c>
    </row>
    <row r="53" spans="1:4">
      <c r="A53" s="833" t="s">
        <v>394</v>
      </c>
      <c r="B53" s="603"/>
      <c r="C53" s="200" t="s">
        <v>395</v>
      </c>
      <c r="D53" s="66">
        <f>'Table A2'!$Z$12</f>
        <v>111</v>
      </c>
    </row>
    <row r="54" spans="1:4">
      <c r="A54" s="834"/>
      <c r="B54" s="605"/>
      <c r="C54" s="140" t="s">
        <v>397</v>
      </c>
      <c r="D54" s="66">
        <f>'Table A2'!$AA$12</f>
        <v>0</v>
      </c>
    </row>
    <row r="55" spans="1:4">
      <c r="A55" s="833" t="s">
        <v>399</v>
      </c>
      <c r="B55" s="603"/>
      <c r="C55" s="140" t="s">
        <v>395</v>
      </c>
      <c r="D55" s="66">
        <f>'Table A2'!$AB$12</f>
        <v>342</v>
      </c>
    </row>
    <row r="56" spans="1:4">
      <c r="A56" s="835"/>
      <c r="B56" s="607"/>
      <c r="C56" s="140" t="s">
        <v>397</v>
      </c>
      <c r="D56" s="66">
        <f>'Table A2'!$AC$12</f>
        <v>0</v>
      </c>
    </row>
    <row r="57" spans="1:4">
      <c r="A57" s="833" t="s">
        <v>402</v>
      </c>
      <c r="B57" s="603"/>
      <c r="C57" s="140" t="s">
        <v>395</v>
      </c>
      <c r="D57" s="66">
        <f>'Table A2'!$AD$12</f>
        <v>21</v>
      </c>
    </row>
    <row r="58" spans="1:4">
      <c r="A58" s="835"/>
      <c r="B58" s="607"/>
      <c r="C58" s="140" t="s">
        <v>397</v>
      </c>
      <c r="D58" s="66">
        <f>'Table A2'!$AE$12</f>
        <v>0</v>
      </c>
    </row>
    <row r="59" spans="1:4" ht="15.75" thickBot="1">
      <c r="A59" s="836" t="s">
        <v>405</v>
      </c>
      <c r="B59" s="837"/>
      <c r="C59" s="141"/>
      <c r="D59" s="67">
        <f>'Table A2'!$AF$12</f>
        <v>3544</v>
      </c>
    </row>
    <row r="60" spans="1:4" ht="16.5" thickTop="1" thickBot="1">
      <c r="A60" s="616" t="s">
        <v>407</v>
      </c>
      <c r="B60" s="827"/>
      <c r="C60" s="198"/>
      <c r="D60" s="68">
        <f>SUM(D53:D59)</f>
        <v>4018</v>
      </c>
    </row>
    <row r="61" spans="1:4"/>
  </sheetData>
  <sheetProtection formatCells="0" formatColumns="0" formatRows="0" sort="0"/>
  <mergeCells count="39">
    <mergeCell ref="A46:B47"/>
    <mergeCell ref="A48:B48"/>
    <mergeCell ref="A49:B49"/>
    <mergeCell ref="A29:D29"/>
    <mergeCell ref="A30:C30"/>
    <mergeCell ref="A31:B32"/>
    <mergeCell ref="A33:B34"/>
    <mergeCell ref="A35:B36"/>
    <mergeCell ref="A37:B37"/>
    <mergeCell ref="A38:B38"/>
    <mergeCell ref="A40:D40"/>
    <mergeCell ref="A41:C41"/>
    <mergeCell ref="A42:B43"/>
    <mergeCell ref="A44:B45"/>
    <mergeCell ref="A60:B60"/>
    <mergeCell ref="A51:D51"/>
    <mergeCell ref="A52:C52"/>
    <mergeCell ref="A53:B54"/>
    <mergeCell ref="A55:B56"/>
    <mergeCell ref="A57:B58"/>
    <mergeCell ref="A59:B59"/>
    <mergeCell ref="D24:I24"/>
    <mergeCell ref="D25:I25"/>
    <mergeCell ref="D26:I26"/>
    <mergeCell ref="D18:I18"/>
    <mergeCell ref="D19:I19"/>
    <mergeCell ref="D20:I20"/>
    <mergeCell ref="D21:I21"/>
    <mergeCell ref="D22:I22"/>
    <mergeCell ref="A7:K7"/>
    <mergeCell ref="A8:K8"/>
    <mergeCell ref="A9:K9"/>
    <mergeCell ref="D17:I17"/>
    <mergeCell ref="D23:I23"/>
    <mergeCell ref="A10:K11"/>
    <mergeCell ref="B12:D12"/>
    <mergeCell ref="D14:I14"/>
    <mergeCell ref="D15:I15"/>
    <mergeCell ref="D16:I16"/>
  </mergeCells>
  <conditionalFormatting sqref="A15:D15 J15">
    <cfRule type="expression" dxfId="1" priority="2">
      <formula>AND(ISBLANK(A15),SUM(COUNTIF($A15:$G15,"&lt;&gt;"&amp;"")&gt;0))</formula>
    </cfRule>
  </conditionalFormatting>
  <conditionalFormatting sqref="A16:D26 J16:J26">
    <cfRule type="expression" dxfId="0" priority="1">
      <formula>AND(ISBLANK(A16),SUM(COUNTIF($A16:$G16,"&lt;&gt;"&amp;"")&gt;0))</formula>
    </cfRule>
  </conditionalFormatting>
  <dataValidations count="6">
    <dataValidation allowBlank="1" showInputMessage="1" showErrorMessage="1" prompt="Enter task" sqref="A15:A26" xr:uid="{F4FBC728-629B-4D9F-BFC7-785F8253AD82}"/>
    <dataValidation type="decimal" allowBlank="1" showInputMessage="1" showErrorMessage="1" prompt="Enter amount awarded" sqref="B15:B26" xr:uid="{C82011FB-B961-487F-B839-0AE2139820D0}">
      <formula1>0</formula1>
      <formula2>10000000</formula2>
    </dataValidation>
    <dataValidation type="decimal" allowBlank="1" showInputMessage="1" showErrorMessage="1" prompt="Enter cumulative reimbursement requested" sqref="C15:C26" xr:uid="{60BF93FD-7D93-46C1-BB9A-F729B8EB6161}">
      <formula1>0</formula1>
      <formula2>10000000</formula2>
    </dataValidation>
    <dataValidation type="list" allowBlank="1" showInputMessage="1" showErrorMessage="1" prompt="Enter task status" sqref="D15:I26" xr:uid="{E40E0C30-2DFC-4BB8-A32B-1521C59D5E01}">
      <formula1>$R$15:$R$17</formula1>
    </dataValidation>
    <dataValidation type="list" allowBlank="1" showInputMessage="1" showErrorMessage="1" prompt="Enter other funding" sqref="J15:J26" xr:uid="{0F2B1770-F821-4A5C-A0D9-AAB839D00679}">
      <formula1>$Q$14:$Q$18</formula1>
    </dataValidation>
    <dataValidation allowBlank="1" showInputMessage="1" showErrorMessage="1" prompt="Enter notes" sqref="K15:K26" xr:uid="{18C9A1F6-089E-4B21-8521-F0836CE9B95D}"/>
  </dataValidation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47A47-D6A9-4080-8746-3AA0DC9D2F4E}">
  <sheetPr codeName="Sheet16"/>
  <dimension ref="A1:K59"/>
  <sheetViews>
    <sheetView workbookViewId="0">
      <pane ySplit="1" topLeftCell="A2" activePane="bottomLeft" state="frozen"/>
      <selection pane="bottomLeft" activeCell="B2" sqref="B2"/>
    </sheetView>
  </sheetViews>
  <sheetFormatPr defaultRowHeight="15"/>
  <cols>
    <col min="1" max="1" width="14.7109375" bestFit="1" customWidth="1"/>
    <col min="2" max="2" width="17.42578125" bestFit="1" customWidth="1"/>
    <col min="3" max="3" width="12.42578125" bestFit="1" customWidth="1"/>
    <col min="4" max="4" width="7.7109375" bestFit="1" customWidth="1"/>
  </cols>
  <sheetData>
    <row r="1" spans="1:11">
      <c r="A1" s="369" t="s">
        <v>764</v>
      </c>
      <c r="B1" s="369" t="s">
        <v>2172</v>
      </c>
      <c r="C1" s="369" t="s">
        <v>2173</v>
      </c>
      <c r="D1" s="369" t="s">
        <v>2174</v>
      </c>
      <c r="I1" t="s">
        <v>764</v>
      </c>
      <c r="J1" t="s">
        <v>2175</v>
      </c>
      <c r="K1" t="s">
        <v>2176</v>
      </c>
    </row>
    <row r="2" spans="1:11">
      <c r="A2" t="s">
        <v>875</v>
      </c>
      <c r="B2" t="s">
        <v>2177</v>
      </c>
      <c r="I2" t="str">
        <f>VLOOKUP('Start Here'!B4,'RHNA Allocations'!$C$2:$I$540,7)</f>
        <v>San Diego County</v>
      </c>
      <c r="J2" t="str">
        <f>VLOOKUP(I2,$A$2:$B$59,2)</f>
        <v>999-999-99-99</v>
      </c>
      <c r="K2">
        <f>LEN(J2)</f>
        <v>13</v>
      </c>
    </row>
    <row r="3" spans="1:11">
      <c r="A3" t="s">
        <v>2178</v>
      </c>
      <c r="B3" t="s">
        <v>2179</v>
      </c>
    </row>
    <row r="4" spans="1:11">
      <c r="A4" t="s">
        <v>1935</v>
      </c>
      <c r="B4" t="s">
        <v>2179</v>
      </c>
    </row>
    <row r="5" spans="1:11">
      <c r="A5" t="s">
        <v>1945</v>
      </c>
      <c r="B5" t="s">
        <v>2179</v>
      </c>
    </row>
    <row r="6" spans="1:11">
      <c r="A6" t="s">
        <v>1937</v>
      </c>
      <c r="B6" t="s">
        <v>2179</v>
      </c>
    </row>
    <row r="7" spans="1:11">
      <c r="A7" t="s">
        <v>1124</v>
      </c>
      <c r="B7" t="s">
        <v>2179</v>
      </c>
    </row>
    <row r="8" spans="1:11">
      <c r="A8" t="s">
        <v>1938</v>
      </c>
      <c r="B8" t="s">
        <v>2180</v>
      </c>
    </row>
    <row r="9" spans="1:11">
      <c r="A9" t="s">
        <v>1949</v>
      </c>
      <c r="B9" t="s">
        <v>2179</v>
      </c>
    </row>
    <row r="10" spans="1:11">
      <c r="A10" t="s">
        <v>1961</v>
      </c>
      <c r="B10" t="s">
        <v>2179</v>
      </c>
    </row>
    <row r="11" spans="1:11">
      <c r="A11" t="s">
        <v>1116</v>
      </c>
      <c r="B11" t="s">
        <v>2181</v>
      </c>
    </row>
    <row r="12" spans="1:11">
      <c r="A12" t="s">
        <v>1960</v>
      </c>
      <c r="B12" t="s">
        <v>2179</v>
      </c>
    </row>
    <row r="13" spans="1:11">
      <c r="A13" t="s">
        <v>1939</v>
      </c>
      <c r="B13" t="s">
        <v>2179</v>
      </c>
    </row>
    <row r="14" spans="1:11">
      <c r="A14" t="s">
        <v>1298</v>
      </c>
      <c r="B14" t="s">
        <v>2179</v>
      </c>
    </row>
    <row r="15" spans="1:11">
      <c r="A15" t="s">
        <v>1946</v>
      </c>
      <c r="B15" t="s">
        <v>2182</v>
      </c>
    </row>
    <row r="16" spans="1:11">
      <c r="A16" t="s">
        <v>1940</v>
      </c>
      <c r="B16" t="s">
        <v>2183</v>
      </c>
    </row>
    <row r="17" spans="1:4">
      <c r="A17" t="s">
        <v>1942</v>
      </c>
      <c r="B17" t="s">
        <v>2179</v>
      </c>
    </row>
    <row r="18" spans="1:4">
      <c r="A18" t="s">
        <v>1948</v>
      </c>
      <c r="B18" t="s">
        <v>2179</v>
      </c>
    </row>
    <row r="19" spans="1:4">
      <c r="A19" t="s">
        <v>1964</v>
      </c>
      <c r="B19" t="s">
        <v>2179</v>
      </c>
    </row>
    <row r="20" spans="1:4">
      <c r="A20" t="s">
        <v>772</v>
      </c>
      <c r="B20" t="s">
        <v>2184</v>
      </c>
    </row>
    <row r="21" spans="1:4">
      <c r="A21" t="s">
        <v>1245</v>
      </c>
      <c r="B21" t="s">
        <v>2179</v>
      </c>
    </row>
    <row r="22" spans="1:4">
      <c r="A22" t="s">
        <v>1943</v>
      </c>
      <c r="B22" t="s">
        <v>2185</v>
      </c>
    </row>
    <row r="23" spans="1:4">
      <c r="A23" t="s">
        <v>2186</v>
      </c>
      <c r="B23" t="s">
        <v>2179</v>
      </c>
    </row>
    <row r="24" spans="1:4">
      <c r="A24" t="s">
        <v>1952</v>
      </c>
      <c r="B24" t="s">
        <v>2182</v>
      </c>
    </row>
    <row r="25" spans="1:4">
      <c r="A25" t="s">
        <v>1240</v>
      </c>
      <c r="B25" t="s">
        <v>2179</v>
      </c>
    </row>
    <row r="26" spans="1:4">
      <c r="A26" t="s">
        <v>1934</v>
      </c>
      <c r="B26" t="s">
        <v>2179</v>
      </c>
    </row>
    <row r="27" spans="1:4">
      <c r="A27" t="s">
        <v>1957</v>
      </c>
      <c r="B27" t="s">
        <v>2179</v>
      </c>
    </row>
    <row r="28" spans="1:4">
      <c r="A28" t="s">
        <v>1258</v>
      </c>
      <c r="B28" t="s">
        <v>2179</v>
      </c>
    </row>
    <row r="29" spans="1:4">
      <c r="A29" t="s">
        <v>1251</v>
      </c>
      <c r="B29" t="s">
        <v>2179</v>
      </c>
    </row>
    <row r="30" spans="1:4">
      <c r="A30" t="s">
        <v>1953</v>
      </c>
      <c r="B30" t="s">
        <v>2179</v>
      </c>
    </row>
    <row r="31" spans="1:4">
      <c r="A31" t="s">
        <v>802</v>
      </c>
      <c r="B31" t="s">
        <v>2185</v>
      </c>
      <c r="C31" t="s">
        <v>2187</v>
      </c>
      <c r="D31" t="s">
        <v>2188</v>
      </c>
    </row>
    <row r="32" spans="1:4">
      <c r="A32" t="s">
        <v>1941</v>
      </c>
      <c r="B32" t="s">
        <v>2179</v>
      </c>
    </row>
    <row r="33" spans="1:2">
      <c r="A33" t="s">
        <v>1962</v>
      </c>
      <c r="B33" t="s">
        <v>2179</v>
      </c>
    </row>
    <row r="34" spans="1:2">
      <c r="A34" t="s">
        <v>1209</v>
      </c>
      <c r="B34" t="s">
        <v>2189</v>
      </c>
    </row>
    <row r="35" spans="1:2">
      <c r="A35" t="s">
        <v>777</v>
      </c>
      <c r="B35" t="s">
        <v>2190</v>
      </c>
    </row>
    <row r="36" spans="1:2">
      <c r="A36" t="s">
        <v>1954</v>
      </c>
      <c r="B36" t="s">
        <v>2179</v>
      </c>
    </row>
    <row r="37" spans="1:2">
      <c r="A37" t="s">
        <v>962</v>
      </c>
      <c r="B37" t="s">
        <v>2191</v>
      </c>
    </row>
    <row r="38" spans="1:2">
      <c r="A38" t="s">
        <v>769</v>
      </c>
      <c r="B38" t="s">
        <v>2182</v>
      </c>
    </row>
    <row r="39" spans="1:2">
      <c r="A39" t="s">
        <v>973</v>
      </c>
      <c r="B39" t="s">
        <v>2192</v>
      </c>
    </row>
    <row r="40" spans="1:2">
      <c r="A40" t="s">
        <v>932</v>
      </c>
      <c r="B40" t="s">
        <v>2179</v>
      </c>
    </row>
    <row r="41" spans="1:2">
      <c r="A41" t="s">
        <v>826</v>
      </c>
      <c r="B41" t="s">
        <v>2189</v>
      </c>
    </row>
    <row r="42" spans="1:2">
      <c r="A42" t="s">
        <v>955</v>
      </c>
      <c r="B42" t="s">
        <v>2189</v>
      </c>
    </row>
    <row r="43" spans="1:2">
      <c r="A43" t="s">
        <v>1024</v>
      </c>
      <c r="B43" t="s">
        <v>2189</v>
      </c>
    </row>
    <row r="44" spans="1:2">
      <c r="A44" t="s">
        <v>1028</v>
      </c>
      <c r="B44" t="s">
        <v>2187</v>
      </c>
    </row>
    <row r="45" spans="1:2">
      <c r="A45" t="s">
        <v>1019</v>
      </c>
      <c r="B45" t="s">
        <v>2193</v>
      </c>
    </row>
    <row r="46" spans="1:2">
      <c r="A46" t="s">
        <v>1936</v>
      </c>
      <c r="B46" t="s">
        <v>2179</v>
      </c>
    </row>
    <row r="47" spans="1:2">
      <c r="A47" t="s">
        <v>1956</v>
      </c>
      <c r="B47" t="s">
        <v>2179</v>
      </c>
    </row>
    <row r="48" spans="1:2">
      <c r="A48" t="s">
        <v>1951</v>
      </c>
      <c r="B48" t="s">
        <v>2179</v>
      </c>
    </row>
    <row r="49" spans="1:2">
      <c r="A49" t="s">
        <v>1944</v>
      </c>
      <c r="B49" t="s">
        <v>2184</v>
      </c>
    </row>
    <row r="50" spans="1:2">
      <c r="A50" t="s">
        <v>1003</v>
      </c>
      <c r="B50" t="s">
        <v>2179</v>
      </c>
    </row>
    <row r="51" spans="1:2">
      <c r="A51" t="s">
        <v>1947</v>
      </c>
      <c r="B51" t="s">
        <v>2179</v>
      </c>
    </row>
    <row r="52" spans="1:2">
      <c r="A52" t="s">
        <v>1955</v>
      </c>
      <c r="B52" t="s">
        <v>2194</v>
      </c>
    </row>
    <row r="53" spans="1:2">
      <c r="A53" t="s">
        <v>1299</v>
      </c>
      <c r="B53" t="s">
        <v>2179</v>
      </c>
    </row>
    <row r="54" spans="1:2">
      <c r="A54" t="s">
        <v>2195</v>
      </c>
      <c r="B54" t="s">
        <v>2179</v>
      </c>
    </row>
    <row r="55" spans="1:2">
      <c r="A55" t="s">
        <v>786</v>
      </c>
      <c r="B55" t="s">
        <v>2179</v>
      </c>
    </row>
    <row r="56" spans="1:2">
      <c r="A56" t="s">
        <v>1963</v>
      </c>
      <c r="B56" t="s">
        <v>2179</v>
      </c>
    </row>
    <row r="57" spans="1:2">
      <c r="A57" t="s">
        <v>801</v>
      </c>
      <c r="B57" t="s">
        <v>2196</v>
      </c>
    </row>
    <row r="58" spans="1:2">
      <c r="A58" t="s">
        <v>1950</v>
      </c>
      <c r="B58" t="s">
        <v>2179</v>
      </c>
    </row>
    <row r="59" spans="1:2">
      <c r="A59" t="s">
        <v>1958</v>
      </c>
      <c r="B59" t="s">
        <v>2179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8">
    <tabColor theme="8"/>
    <pageSetUpPr fitToPage="1"/>
  </sheetPr>
  <dimension ref="A1:B12"/>
  <sheetViews>
    <sheetView zoomScale="80" zoomScaleNormal="80" workbookViewId="0">
      <selection activeCell="E10" sqref="E10"/>
    </sheetView>
  </sheetViews>
  <sheetFormatPr defaultRowHeight="15"/>
  <cols>
    <col min="1" max="1" width="82.5703125" customWidth="1"/>
    <col min="2" max="2" width="131.28515625" customWidth="1"/>
  </cols>
  <sheetData>
    <row r="1" spans="1:2" ht="28.5">
      <c r="A1" s="245" t="s">
        <v>324</v>
      </c>
    </row>
    <row r="2" spans="1:2" ht="60">
      <c r="A2" s="266" t="s">
        <v>325</v>
      </c>
      <c r="B2" s="267" t="s">
        <v>326</v>
      </c>
    </row>
    <row r="3" spans="1:2" ht="60">
      <c r="A3" s="266" t="s">
        <v>327</v>
      </c>
      <c r="B3" s="268" t="s">
        <v>328</v>
      </c>
    </row>
    <row r="4" spans="1:2" ht="51" customHeight="1">
      <c r="A4" s="266" t="s">
        <v>329</v>
      </c>
      <c r="B4" s="268" t="s">
        <v>330</v>
      </c>
    </row>
    <row r="5" spans="1:2" ht="162.75" customHeight="1">
      <c r="A5" s="266" t="s">
        <v>331</v>
      </c>
      <c r="B5" s="268" t="s">
        <v>332</v>
      </c>
    </row>
    <row r="6" spans="1:2" ht="162.75" customHeight="1">
      <c r="A6" s="266" t="s">
        <v>333</v>
      </c>
      <c r="B6" s="268" t="s">
        <v>334</v>
      </c>
    </row>
    <row r="7" spans="1:2" ht="95.25" customHeight="1">
      <c r="A7" s="266" t="s">
        <v>335</v>
      </c>
      <c r="B7" s="267" t="s">
        <v>336</v>
      </c>
    </row>
    <row r="8" spans="1:2" ht="60">
      <c r="A8" s="266" t="s">
        <v>337</v>
      </c>
      <c r="B8" s="267" t="s">
        <v>338</v>
      </c>
    </row>
    <row r="9" spans="1:2" ht="60">
      <c r="A9" s="266" t="s">
        <v>339</v>
      </c>
      <c r="B9" s="267" t="s">
        <v>340</v>
      </c>
    </row>
    <row r="10" spans="1:2" ht="75">
      <c r="A10" s="266" t="s">
        <v>341</v>
      </c>
      <c r="B10" s="267" t="s">
        <v>342</v>
      </c>
    </row>
    <row r="11" spans="1:2" ht="75">
      <c r="A11" s="266" t="s">
        <v>343</v>
      </c>
      <c r="B11" s="267" t="s">
        <v>344</v>
      </c>
    </row>
    <row r="12" spans="1:2" ht="60" customHeight="1">
      <c r="A12" s="293" t="s">
        <v>345</v>
      </c>
      <c r="B12" s="294" t="s">
        <v>346</v>
      </c>
    </row>
  </sheetData>
  <pageMargins left="0.7" right="0.7" top="0.75" bottom="0.75" header="0.3" footer="0.3"/>
  <pageSetup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D75A5-4012-4A72-9DCE-C5D1DF45904D}">
  <sheetPr codeName="Sheet20"/>
  <dimension ref="A1:B2"/>
  <sheetViews>
    <sheetView workbookViewId="0">
      <selection activeCell="A2" sqref="A2"/>
    </sheetView>
  </sheetViews>
  <sheetFormatPr defaultRowHeight="15"/>
  <cols>
    <col min="1" max="1" width="14.28515625" bestFit="1" customWidth="1"/>
    <col min="2" max="2" width="94.7109375" customWidth="1"/>
  </cols>
  <sheetData>
    <row r="1" spans="1:2" ht="19.149999999999999" customHeight="1">
      <c r="A1" t="s">
        <v>347</v>
      </c>
      <c r="B1" t="s">
        <v>348</v>
      </c>
    </row>
    <row r="2" spans="1:2" ht="189" customHeight="1">
      <c r="A2" s="410">
        <v>6</v>
      </c>
      <c r="B2" s="8" t="s">
        <v>349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8">
    <tabColor theme="4" tint="0.39997558519241921"/>
  </sheetPr>
  <dimension ref="A1:M79"/>
  <sheetViews>
    <sheetView topLeftCell="B1" zoomScaleNormal="100" zoomScaleSheetLayoutView="100" workbookViewId="0">
      <selection activeCell="E13" sqref="E13 E11 E9"/>
    </sheetView>
  </sheetViews>
  <sheetFormatPr defaultColWidth="0" defaultRowHeight="15" zeroHeight="1"/>
  <cols>
    <col min="1" max="1" width="8.85546875" style="139" hidden="1" customWidth="1"/>
    <col min="2" max="2" width="37.7109375" style="139" bestFit="1" customWidth="1"/>
    <col min="3" max="3" width="21.28515625" style="139" customWidth="1"/>
    <col min="4" max="4" width="14.85546875" style="139" customWidth="1"/>
    <col min="5" max="5" width="16.28515625" style="139" customWidth="1"/>
    <col min="6" max="6" width="2.5703125" style="195" hidden="1" customWidth="1"/>
    <col min="7" max="7" width="8.7109375" hidden="1" customWidth="1"/>
    <col min="8" max="8" width="8.7109375" style="139" hidden="1" customWidth="1"/>
    <col min="9" max="9" width="11.5703125" style="139" hidden="1" customWidth="1"/>
    <col min="10" max="10" width="8.7109375" style="139" hidden="1" customWidth="1"/>
    <col min="11" max="11" width="11.5703125" style="139" hidden="1" customWidth="1"/>
    <col min="12" max="12" width="11.28515625" style="139" hidden="1" customWidth="1"/>
    <col min="13" max="13" width="9.28515625" style="139" hidden="1" customWidth="1"/>
    <col min="14" max="14" width="0" style="139" hidden="1" customWidth="1"/>
    <col min="15" max="16384" width="0" style="139" hidden="1"/>
  </cols>
  <sheetData>
    <row r="1" spans="2:6">
      <c r="B1" s="608" t="s">
        <v>386</v>
      </c>
      <c r="C1" s="608"/>
      <c r="D1" s="608"/>
      <c r="E1" s="608"/>
    </row>
    <row r="2" spans="2:6"/>
    <row r="3" spans="2:6">
      <c r="B3" s="192" t="s">
        <v>387</v>
      </c>
      <c r="C3" s="539" t="str">
        <f>'Start Here'!B4</f>
        <v>San Diego</v>
      </c>
      <c r="D3" s="539"/>
      <c r="E3" s="539"/>
    </row>
    <row r="4" spans="2:6" ht="18" customHeight="1">
      <c r="B4" s="194" t="s">
        <v>388</v>
      </c>
      <c r="C4" s="138">
        <f>'Start Here'!B5</f>
        <v>2023</v>
      </c>
      <c r="D4" s="596" t="s">
        <v>389</v>
      </c>
      <c r="E4" s="596"/>
    </row>
    <row r="5" spans="2:6">
      <c r="B5" s="188" t="s">
        <v>390</v>
      </c>
      <c r="C5" s="136" t="str">
        <f>IFERROR(IF(ISBLANK(VLOOKUP(C3,'Planning Periods'!$E$2:$P$540,12)),"5th Cycle",VLOOKUP(C3,'Planning Periods'!$E$2:$P$540,12)),"")</f>
        <v>6th Cycle</v>
      </c>
      <c r="D5" s="596" t="str">
        <f>IF(ISBLANK(C3),"",IFERROR(VLOOKUP(C3,'Planning Periods'!$A$2:$D$540,4),""))</f>
        <v>04/30/2021 - 04/30/2029</v>
      </c>
      <c r="E5" s="596"/>
    </row>
    <row r="6" spans="2:6" ht="15.75" thickBot="1"/>
    <row r="7" spans="2:6" ht="15" customHeight="1">
      <c r="B7" s="628" t="s">
        <v>391</v>
      </c>
      <c r="C7" s="629"/>
      <c r="D7" s="629"/>
      <c r="E7" s="630"/>
    </row>
    <row r="8" spans="2:6">
      <c r="B8" s="631" t="s">
        <v>392</v>
      </c>
      <c r="C8" s="632"/>
      <c r="D8" s="632"/>
      <c r="E8" s="65" t="s">
        <v>393</v>
      </c>
      <c r="F8" s="199"/>
    </row>
    <row r="9" spans="2:6">
      <c r="B9" s="602" t="s">
        <v>394</v>
      </c>
      <c r="C9" s="603"/>
      <c r="D9" s="200" t="s">
        <v>395</v>
      </c>
      <c r="E9" s="478">
        <f>'Table A2'!Q12</f>
        <v>941</v>
      </c>
      <c r="F9" s="199" t="s">
        <v>396</v>
      </c>
    </row>
    <row r="10" spans="2:6" ht="26.25">
      <c r="B10" s="604"/>
      <c r="C10" s="605"/>
      <c r="D10" s="140" t="s">
        <v>397</v>
      </c>
      <c r="E10" s="478">
        <f>'Table A2'!R12</f>
        <v>0</v>
      </c>
      <c r="F10" s="199" t="s">
        <v>398</v>
      </c>
    </row>
    <row r="11" spans="2:6">
      <c r="B11" s="602" t="s">
        <v>399</v>
      </c>
      <c r="C11" s="603"/>
      <c r="D11" s="140" t="s">
        <v>395</v>
      </c>
      <c r="E11" s="478">
        <f>'Table A2'!S12</f>
        <v>1421</v>
      </c>
      <c r="F11" s="199" t="s">
        <v>400</v>
      </c>
    </row>
    <row r="12" spans="2:6" ht="26.25">
      <c r="B12" s="606"/>
      <c r="C12" s="607"/>
      <c r="D12" s="140" t="s">
        <v>397</v>
      </c>
      <c r="E12" s="478">
        <f>'Table A2'!T12</f>
        <v>0</v>
      </c>
      <c r="F12" s="199" t="s">
        <v>401</v>
      </c>
    </row>
    <row r="13" spans="2:6">
      <c r="B13" s="602" t="s">
        <v>402</v>
      </c>
      <c r="C13" s="603"/>
      <c r="D13" s="140" t="s">
        <v>395</v>
      </c>
      <c r="E13" s="478">
        <f>'Table A2'!U12</f>
        <v>214</v>
      </c>
      <c r="F13" s="199" t="s">
        <v>403</v>
      </c>
    </row>
    <row r="14" spans="2:6" ht="26.25">
      <c r="B14" s="606"/>
      <c r="C14" s="607"/>
      <c r="D14" s="140" t="s">
        <v>397</v>
      </c>
      <c r="E14" s="478">
        <f>'Table A2'!V12</f>
        <v>0</v>
      </c>
      <c r="F14" s="199" t="s">
        <v>404</v>
      </c>
    </row>
    <row r="15" spans="2:6" ht="28.5" customHeight="1" thickBot="1">
      <c r="B15" s="623" t="s">
        <v>405</v>
      </c>
      <c r="C15" s="624"/>
      <c r="D15" s="141"/>
      <c r="E15" s="479">
        <f>'Table A2'!W12</f>
        <v>7116</v>
      </c>
      <c r="F15" s="199" t="s">
        <v>406</v>
      </c>
    </row>
    <row r="16" spans="2:6" ht="16.5" thickTop="1" thickBot="1">
      <c r="B16" s="616" t="s">
        <v>407</v>
      </c>
      <c r="C16" s="617"/>
      <c r="D16" s="198"/>
      <c r="E16" s="480">
        <f>SUM(E9:E15)</f>
        <v>9692</v>
      </c>
      <c r="F16" s="195" t="s">
        <v>408</v>
      </c>
    </row>
    <row r="17" spans="1:5">
      <c r="B17" s="621" t="s">
        <v>409</v>
      </c>
      <c r="C17" s="621"/>
      <c r="D17" s="621"/>
      <c r="E17" s="621"/>
    </row>
    <row r="18" spans="1:5" ht="15.75" thickBot="1"/>
    <row r="19" spans="1:5">
      <c r="B19" s="509" t="s">
        <v>410</v>
      </c>
      <c r="C19" s="510" t="s">
        <v>411</v>
      </c>
      <c r="D19" s="510" t="s">
        <v>412</v>
      </c>
      <c r="E19" s="511" t="s">
        <v>413</v>
      </c>
    </row>
    <row r="20" spans="1:5">
      <c r="A20" s="139" t="s">
        <v>414</v>
      </c>
      <c r="B20" s="512" t="s">
        <v>415</v>
      </c>
      <c r="C20" s="296" cm="1">
        <f t="array" ref="C20">SUMPRODUCT(('Table A2'!$P$13:$P$3098)*(TRIM('Table A2'!$F$13:$F$3098)=$A20)*(YEAR('Table A2'!$O$13:$O$3098)='Start Here'!$B$5))</f>
        <v>1</v>
      </c>
      <c r="D20" s="296" cm="1">
        <f t="array" ref="D20">SUMPRODUCT(('Table A2'!$Y$13:$Y$3098)*(TRIM('Table A2'!$F$13:$F$3098)=$A20)*(YEAR('Table A2'!$X$13:$X$3098)='Start Here'!$B$5))</f>
        <v>332</v>
      </c>
      <c r="E20" s="513" cm="1">
        <f t="array" ref="E20">SUMPRODUCT(('Table A2'!$AH$13:$AH$3098)*(TRIM('Table A2'!$F$13:$F$3098)=$A20)*(YEAR('Table A2'!$AG$13:$AG$3098)='Start Here'!$B$5))</f>
        <v>39</v>
      </c>
    </row>
    <row r="21" spans="1:5">
      <c r="A21" s="139" t="s">
        <v>416</v>
      </c>
      <c r="B21" s="512" t="s">
        <v>417</v>
      </c>
      <c r="C21" s="296" cm="1">
        <f t="array" ref="C21">SUMPRODUCT(('Table A2'!$P$13:$P$3098)*(TRIM('Table A2'!$F$13:$F$3098)=$A21)*(YEAR('Table A2'!$O$13:$O$3098)='Start Here'!$B$5))</f>
        <v>13</v>
      </c>
      <c r="D21" s="296" cm="1">
        <f t="array" ref="D21">SUMPRODUCT(('Table A2'!$Y$13:$Y$3098)*(TRIM('Table A2'!$F$13:$F$3098)=$A21)*(YEAR('Table A2'!$X$13:$X$3098)='Start Here'!$B$5))</f>
        <v>244</v>
      </c>
      <c r="E21" s="513" cm="1">
        <f t="array" ref="E21">SUMPRODUCT(('Table A2'!$AH$13:$AH$3098)*(TRIM('Table A2'!$F$13:$F$3098)=$A21)*(YEAR('Table A2'!$AG$13:$AG$3098)='Start Here'!$B$5))</f>
        <v>334</v>
      </c>
    </row>
    <row r="22" spans="1:5">
      <c r="A22" s="139" t="s">
        <v>418</v>
      </c>
      <c r="B22" s="512" t="s">
        <v>419</v>
      </c>
      <c r="C22" s="296" cm="1">
        <f t="array" ref="C22">SUMPRODUCT(('Table A2'!$P$13:$P$3098)*(TRIM('Table A2'!$F$13:$F$3098)=$A22)*(YEAR('Table A2'!$O$13:$O$3098)='Start Here'!$B$5))</f>
        <v>4</v>
      </c>
      <c r="D22" s="296" cm="1">
        <f t="array" ref="D22">SUMPRODUCT(('Table A2'!$Y$13:$Y$3098)*(TRIM('Table A2'!$F$13:$F$3098)=$A22)*(YEAR('Table A2'!$X$13:$X$3098)='Start Here'!$B$5))</f>
        <v>47</v>
      </c>
      <c r="E22" s="513" cm="1">
        <f t="array" ref="E22">SUMPRODUCT(('Table A2'!$AH$13:$AH$3098)*(TRIM('Table A2'!$F$13:$F$3098)=$A22)*(YEAR('Table A2'!$AG$13:$AG$3098)='Start Here'!$B$5))</f>
        <v>152</v>
      </c>
    </row>
    <row r="23" spans="1:5">
      <c r="A23" s="139" t="s">
        <v>420</v>
      </c>
      <c r="B23" s="512" t="s">
        <v>421</v>
      </c>
      <c r="C23" s="296" cm="1">
        <f t="array" ref="C23">SUMPRODUCT(('Table A2'!$P$13:$P$3098)*(TRIM('Table A2'!$F$13:$F$3098)=$A23)*(YEAR('Table A2'!$O$13:$O$3098)='Start Here'!$B$5))</f>
        <v>976</v>
      </c>
      <c r="D23" s="296" cm="1">
        <f t="array" ref="D23">SUMPRODUCT(('Table A2'!$Y$13:$Y$3098)*(TRIM('Table A2'!$F$13:$F$3098)=$A23)*(YEAR('Table A2'!$X$13:$X$3098)='Start Here'!$B$5))</f>
        <v>7160</v>
      </c>
      <c r="E23" s="513" cm="1">
        <f t="array" ref="E23">SUMPRODUCT(('Table A2'!$AH$13:$AH$3098)*(TRIM('Table A2'!$F$13:$F$3098)=$A23)*(YEAR('Table A2'!$AG$13:$AG$3098)='Start Here'!$B$5))</f>
        <v>2726</v>
      </c>
    </row>
    <row r="24" spans="1:5">
      <c r="A24" s="139" t="s">
        <v>422</v>
      </c>
      <c r="B24" s="512" t="s">
        <v>423</v>
      </c>
      <c r="C24" s="296" cm="1">
        <f t="array" ref="C24">SUMPRODUCT(('Table A2'!$P$13:$P$3098)*(TRIM('Table A2'!$F$13:$F$3098)=$A24)*(YEAR('Table A2'!$O$13:$O$3098)='Start Here'!$B$5))</f>
        <v>48</v>
      </c>
      <c r="D24" s="296" cm="1">
        <f t="array" ref="D24">SUMPRODUCT(('Table A2'!$Y$13:$Y$3098)*(TRIM('Table A2'!$F$13:$F$3098)=$A24)*(YEAR('Table A2'!$X$13:$X$3098)='Start Here'!$B$5))</f>
        <v>1908</v>
      </c>
      <c r="E24" s="513" cm="1">
        <f t="array" ref="E24">SUMPRODUCT(('Table A2'!$AH$13:$AH$3098)*(TRIM('Table A2'!$F$13:$F$3098)=$A24)*(YEAR('Table A2'!$AG$13:$AG$3098)='Start Here'!$B$5))</f>
        <v>766</v>
      </c>
    </row>
    <row r="25" spans="1:5" ht="15.75" thickBot="1">
      <c r="A25" s="139" t="s">
        <v>424</v>
      </c>
      <c r="B25" s="514" t="s">
        <v>425</v>
      </c>
      <c r="C25" s="296" cm="1">
        <f t="array" ref="C25">SUMPRODUCT(('Table A2'!$P$13:$P$3098)*(TRIM('Table A2'!$F$13:$F$3098)=$A25)*(YEAR('Table A2'!$O$13:$O$3098)='Start Here'!$B$5))</f>
        <v>0</v>
      </c>
      <c r="D25" s="296" cm="1">
        <f t="array" ref="D25">SUMPRODUCT(('Table A2'!$Y$13:$Y$3098)*(TRIM('Table A2'!$F$13:$F$3098)=$A25)*(YEAR('Table A2'!$X$13:$X$3098)='Start Here'!$B$5))</f>
        <v>1</v>
      </c>
      <c r="E25" s="513" cm="1">
        <f t="array" ref="E25">SUMPRODUCT(('Table A2'!$AH$13:$AH$3098)*(TRIM('Table A2'!$F$13:$F$3098)=$A25)*(YEAR('Table A2'!$AG$13:$AG$3098)='Start Here'!$B$5))</f>
        <v>1</v>
      </c>
    </row>
    <row r="26" spans="1:5" ht="16.5" thickTop="1" thickBot="1">
      <c r="B26" s="515" t="s">
        <v>426</v>
      </c>
      <c r="C26" s="516">
        <f>SUM(C20:C25)</f>
        <v>1042</v>
      </c>
      <c r="D26" s="516">
        <f>SUM(D20:D25)</f>
        <v>9692</v>
      </c>
      <c r="E26" s="517">
        <f>SUM(E20:E25)</f>
        <v>4018</v>
      </c>
    </row>
    <row r="27" spans="1:5" ht="15.75" thickBot="1">
      <c r="B27" s="502"/>
      <c r="C27" s="503"/>
      <c r="D27" s="503"/>
      <c r="E27" s="503"/>
    </row>
    <row r="28" spans="1:5">
      <c r="B28" s="509" t="s">
        <v>427</v>
      </c>
      <c r="C28" s="511"/>
      <c r="D28" s="509" t="s">
        <v>428</v>
      </c>
      <c r="E28" s="518" t="s">
        <v>429</v>
      </c>
    </row>
    <row r="29" spans="1:5">
      <c r="A29" s="139" t="s">
        <v>430</v>
      </c>
      <c r="B29" s="625" t="s">
        <v>431</v>
      </c>
      <c r="C29" s="626"/>
      <c r="D29" s="519">
        <f>COUNTIFS('Table A2'!$X$13:$X$3098,"&gt;="&amp;DATE(Summary!$C$4,1,1),'Table A2'!$X$13:$X$3098,"&lt;="&amp;DATE($C$4,12,31),'Table A2'!$AK$13:$AK$3098,Summary!A29)</f>
        <v>1975</v>
      </c>
      <c r="E29" s="520">
        <f>SUMIFS('Table A2'!$Y$13:$Y$3098,'Table A2'!$X$13:$X$3098,"&gt;="&amp;DATE(Summary!$C$4,1,1),'Table A2'!$X$13:$X$3098,"&lt;="&amp;DATE($C$4,12,31),'Table A2'!$AK$13:$AK$3098,A29)</f>
        <v>9681</v>
      </c>
    </row>
    <row r="30" spans="1:5" ht="15.75" thickBot="1">
      <c r="A30" s="139" t="s">
        <v>432</v>
      </c>
      <c r="B30" s="594" t="s">
        <v>433</v>
      </c>
      <c r="C30" s="627"/>
      <c r="D30" s="521">
        <f>COUNTIFS('Table A2'!$X$13:$X$3098,"&gt;="&amp;DATE(Summary!$C$4,1,1),'Table A2'!$X$13:$X$3098,"&lt;="&amp;DATE($C$4,12,31),'Table A2'!$AK$13:$AK$3098,Summary!A30)</f>
        <v>2</v>
      </c>
      <c r="E30" s="522">
        <f>SUMIFS('Table A2'!$Y$13:$Y$3098,'Table A2'!$X$13:$X$3098,"&gt;="&amp;DATE(Summary!$C$4,1,1),'Table A2'!$X$13:$X$3098,"&lt;="&amp;DATE($C$4,12,31),'Table A2'!$AK$13:$AK$3098,A30)</f>
        <v>11</v>
      </c>
    </row>
    <row r="31" spans="1:5" ht="15.75" thickBot="1"/>
    <row r="32" spans="1:5" ht="15.75" hidden="1" thickBot="1"/>
    <row r="33" spans="2:11" ht="15" customHeight="1">
      <c r="B33" s="618" t="s">
        <v>434</v>
      </c>
      <c r="C33" s="619"/>
      <c r="D33" s="619"/>
      <c r="E33" s="544"/>
    </row>
    <row r="34" spans="2:11" ht="15" customHeight="1">
      <c r="B34" s="611" t="s">
        <v>435</v>
      </c>
      <c r="C34" s="612"/>
      <c r="D34" s="613"/>
      <c r="E34" s="481" cm="1">
        <f t="array" ref="E34">SUMPRODUCT(--(YEAR('Table A'!H13:H2800)='Start Here'!$B$5))</f>
        <v>2770</v>
      </c>
      <c r="F34" s="195" t="s">
        <v>436</v>
      </c>
    </row>
    <row r="35" spans="2:11" ht="17.25" customHeight="1">
      <c r="B35" s="611" t="s">
        <v>437</v>
      </c>
      <c r="C35" s="612"/>
      <c r="D35" s="613"/>
      <c r="E35" s="481">
        <f>'Table A'!P12</f>
        <v>12218</v>
      </c>
      <c r="F35" s="195" t="s">
        <v>438</v>
      </c>
    </row>
    <row r="36" spans="2:11" ht="15" customHeight="1">
      <c r="B36" s="611" t="s">
        <v>439</v>
      </c>
      <c r="C36" s="612"/>
      <c r="D36" s="613"/>
      <c r="E36" s="481">
        <f>'Table A'!Q12</f>
        <v>12218</v>
      </c>
      <c r="F36" s="195" t="s">
        <v>440</v>
      </c>
    </row>
    <row r="37" spans="2:11" ht="15.75" customHeight="1" thickBot="1">
      <c r="B37" s="600" t="s">
        <v>441</v>
      </c>
      <c r="C37" s="614"/>
      <c r="D37" s="615"/>
      <c r="E37" s="482">
        <f>'Table A'!R12</f>
        <v>0</v>
      </c>
      <c r="F37" s="195" t="s">
        <v>442</v>
      </c>
    </row>
    <row r="38" spans="2:11" ht="15.75" thickBot="1">
      <c r="B38" s="475"/>
      <c r="C38" s="475"/>
      <c r="D38" s="476"/>
      <c r="E38" s="476"/>
    </row>
    <row r="39" spans="2:11" ht="15.75" hidden="1" thickBot="1">
      <c r="B39" s="142"/>
      <c r="C39" s="142"/>
      <c r="I39" s="69"/>
      <c r="J39" s="69"/>
      <c r="K39" s="69"/>
    </row>
    <row r="40" spans="2:11" ht="15" customHeight="1">
      <c r="B40" s="618" t="s">
        <v>443</v>
      </c>
      <c r="C40" s="619"/>
      <c r="D40" s="619"/>
      <c r="E40" s="620"/>
      <c r="I40" s="69"/>
      <c r="J40" s="69"/>
      <c r="K40" s="69"/>
    </row>
    <row r="41" spans="2:11">
      <c r="B41" s="611" t="s">
        <v>444</v>
      </c>
      <c r="C41" s="622"/>
      <c r="D41" s="622"/>
      <c r="E41" s="483">
        <f>COUNTIFS('Table A'!H13:H2800,"&gt;="&amp;DATE(Summary!$C$4,1,1),'Table A'!S13:S2800,"*"&amp;Summary!B60&amp;"*")</f>
        <v>0</v>
      </c>
      <c r="F41" s="195" t="s">
        <v>445</v>
      </c>
    </row>
    <row r="42" spans="2:11" ht="15.75" thickBot="1">
      <c r="B42" s="600" t="s">
        <v>446</v>
      </c>
      <c r="C42" s="601"/>
      <c r="D42" s="601"/>
      <c r="E42" s="487" cm="1">
        <f t="array" ref="E42">SUMPRODUCT((YEAR('Table A'!$H13:$H2800)='Start Here'!$B$5)*('Table A'!$S13:$S2800='Deed Rest And Asst Pgm Data'!P7)*('Table A'!$V$13:$V$2800="Approved"))</f>
        <v>0</v>
      </c>
      <c r="F42" s="195" t="s">
        <v>447</v>
      </c>
    </row>
    <row r="43" spans="2:11" ht="15.75" hidden="1" thickBot="1">
      <c r="B43" s="609" t="s">
        <v>448</v>
      </c>
      <c r="C43" s="610"/>
      <c r="D43" s="610"/>
      <c r="E43" s="486">
        <f>SUMIF('Table A2'!AJ:AJ, 'Deed Rest And Asst Pgm Data'!$P$7,'Table A2'!AH:AH)</f>
        <v>0</v>
      </c>
      <c r="F43" s="195" t="s">
        <v>449</v>
      </c>
    </row>
    <row r="44" spans="2:11" ht="15.75" thickBot="1">
      <c r="B44" s="227"/>
      <c r="C44" s="538"/>
      <c r="D44" s="538"/>
      <c r="E44" s="228"/>
    </row>
    <row r="45" spans="2:11" ht="15.75" hidden="1" thickBot="1"/>
    <row r="46" spans="2:11" ht="15.75" hidden="1" thickBot="1">
      <c r="B46" s="195"/>
      <c r="C46" s="195" t="s">
        <v>450</v>
      </c>
      <c r="D46" s="195" t="s">
        <v>451</v>
      </c>
      <c r="E46" s="195" t="s">
        <v>452</v>
      </c>
    </row>
    <row r="47" spans="2:11" ht="15" customHeight="1">
      <c r="B47" s="597" t="s">
        <v>453</v>
      </c>
      <c r="C47" s="598"/>
      <c r="D47" s="598"/>
      <c r="E47" s="599"/>
    </row>
    <row r="48" spans="2:11">
      <c r="B48" s="545" t="s">
        <v>454</v>
      </c>
      <c r="C48" s="546" t="s">
        <v>455</v>
      </c>
      <c r="D48" s="546" t="s">
        <v>456</v>
      </c>
      <c r="E48" s="65" t="s">
        <v>426</v>
      </c>
    </row>
    <row r="49" spans="1:7">
      <c r="B49" s="113" t="s">
        <v>394</v>
      </c>
      <c r="C49" s="297" cm="1">
        <f t="array" ref="C49">SUMPRODUCT(('Table A2'!$Q$13:$Q$3098)*(('Table A2'!$AJ$13:$AJ$3098)='Deed Rest And Asst Pgm Data'!$P$7)*(('Table A2'!$G$13:$G$3098)="R")*(YEAR('Table A2'!$X$13:$X$3098)='Start Here'!$B$5))+SUMPRODUCT(('Table A2'!$R$13:$R$3098)*(('Table A2'!$AJ$13:$AJ$3098)='Deed Rest And Asst Pgm Data'!$P$7)*(('Table A2'!$G$13:$G$3098)="R")*(YEAR('Table A2'!$X$13:$X$3098)='Start Here'!$B$5))</f>
        <v>0</v>
      </c>
      <c r="D49" s="297" cm="1">
        <f t="array" ref="D49">SUMPRODUCT(('Table A2'!$Q$13:$Q$3098)*(('Table A2'!$AJ$13:$AJ$3098)='Deed Rest And Asst Pgm Data'!$P$7)*(('Table A2'!$G$13:$G$3098)="O")*(YEAR('Table A2'!$X$13:$X$3098)='Start Here'!$B$5))+SUMPRODUCT(('Table A2'!$R$13:$R$3098)*(('Table A2'!$AJ$13:$AJ$3098)='Deed Rest And Asst Pgm Data'!$P$7)*(('Table A2'!$G$13:$G$3098)="O")*(YEAR('Table A2'!$X$13:$X$3098)='Start Here'!$B$5))</f>
        <v>0</v>
      </c>
      <c r="E49" s="478">
        <f>SUM(C49:D49)</f>
        <v>0</v>
      </c>
      <c r="F49" s="195" t="s">
        <v>457</v>
      </c>
    </row>
    <row r="50" spans="1:7">
      <c r="B50" s="113" t="s">
        <v>399</v>
      </c>
      <c r="C50" s="297" cm="1">
        <f t="array" ref="C50">SUMPRODUCT(('Table A2'!$S$13:$S$3098)*(('Table A2'!$AJ$13:$AJ$3098)='Deed Rest And Asst Pgm Data'!$P$7)*(('Table A2'!$G$13:$G$3098)="R")*(YEAR('Table A2'!$X$13:$X$3098)='Start Here'!$B$5))+SUMPRODUCT(('Table A2'!$T$13:$T$3098)*(('Table A2'!$AJ$13:$AJ$3098)='Deed Rest And Asst Pgm Data'!$P$7)*(('Table A2'!$G$13:$G$3098)="R")*(YEAR('Table A2'!$X$13:$X$3098)='Start Here'!$B$5))</f>
        <v>0</v>
      </c>
      <c r="D50" s="297" cm="1">
        <f t="array" ref="D50">SUMPRODUCT(('Table A2'!$S$13:$S$3098)*(('Table A2'!$AJ$13:$AJ$3098)='Deed Rest And Asst Pgm Data'!$P$7)*(('Table A2'!$G$13:$G$3098)="O")*(YEAR('Table A2'!$X$13:$X$3098)='Start Here'!$B$5))+SUMPRODUCT(('Table A2'!$T$13:$T$3098)*(('Table A2'!$AJ$13:$AJ$3098)='Deed Rest And Asst Pgm Data'!$P$7)*(('Table A2'!$G$13:$G$3098)="O")*(YEAR('Table A2'!$X$13:$X$3098)='Start Here'!$B$5))</f>
        <v>0</v>
      </c>
      <c r="E50" s="478">
        <f>SUM(C50:D50)</f>
        <v>0</v>
      </c>
      <c r="F50" s="195" t="s">
        <v>458</v>
      </c>
    </row>
    <row r="51" spans="1:7">
      <c r="B51" s="113" t="s">
        <v>402</v>
      </c>
      <c r="C51" s="297" cm="1">
        <f t="array" ref="C51">SUMPRODUCT(('Table A2'!$U$13:$U$3098)*(('Table A2'!$AJ$13:$AJ$3098)='Deed Rest And Asst Pgm Data'!$P$7)*(('Table A2'!$G$13:$G$3098)="R")*(YEAR('Table A2'!$X$13:$X$3098)='Start Here'!$B$5))+SUMPRODUCT(('Table A2'!$V$13:$V$3098)*(('Table A2'!$AJ$13:$AJ$3098)='Deed Rest And Asst Pgm Data'!$P$7)*(('Table A2'!$G$13:$G$3098)="R")*(YEAR('Table A2'!$X$13:$X$3098)='Start Here'!$B$5))</f>
        <v>0</v>
      </c>
      <c r="D51" s="297" cm="1">
        <f t="array" ref="D51">SUMPRODUCT(('Table A2'!$U$13:$U$3098)*(('Table A2'!$AJ$13:$AJ$3098)='Deed Rest And Asst Pgm Data'!$P$7)*(('Table A2'!$G$13:$G$3098)="O")*(YEAR('Table A2'!$X$13:$X$3098)='Start Here'!$B$5))+SUMPRODUCT(('Table A2'!$V$13:$V$3098)*(('Table A2'!$AJ$13:$AJ$3098)='Deed Rest And Asst Pgm Data'!$P$7)*(('Table A2'!$G$13:$G$3098)="O")*(YEAR('Table A2'!$X$13:$X$3098)='Start Here'!$B$5))</f>
        <v>0</v>
      </c>
      <c r="E51" s="478">
        <f>SUM(C51:D51)</f>
        <v>0</v>
      </c>
      <c r="F51" s="195" t="s">
        <v>459</v>
      </c>
    </row>
    <row r="52" spans="1:7" ht="15.75" thickBot="1">
      <c r="B52" s="113" t="s">
        <v>405</v>
      </c>
      <c r="C52" s="297" cm="1">
        <f t="array" ref="C52">SUMPRODUCT(('Table A2'!$W$13:$W$3098)*(('Table A2'!$AJ$13:$AJ$3098)='Deed Rest And Asst Pgm Data'!$P$7)*(('Table A2'!$G$13:$G$3098)="R")*(YEAR('Table A2'!$X$13:$X$3098)='Start Here'!$B$5))</f>
        <v>0</v>
      </c>
      <c r="D52" s="297" cm="1">
        <f t="array" ref="D52">SUMPRODUCT(('Table A2'!$W$13:$W$3098)*(('Table A2'!$AJ$13:$AJ$3098)='Deed Rest And Asst Pgm Data'!$P$7)*(('Table A2'!$G$13:$G$3098)="O")*(YEAR('Table A2'!$X$13:$X$3098)='Start Here'!$B$5))</f>
        <v>0</v>
      </c>
      <c r="E52" s="478">
        <f>SUM(C52:D52)</f>
        <v>0</v>
      </c>
      <c r="F52" s="195" t="s">
        <v>460</v>
      </c>
    </row>
    <row r="53" spans="1:7" ht="16.5" thickTop="1" thickBot="1">
      <c r="B53" s="429" t="s">
        <v>426</v>
      </c>
      <c r="C53" s="355">
        <f>SUM(C49:C52)</f>
        <v>0</v>
      </c>
      <c r="D53" s="355">
        <f>SUM(D49:D52)</f>
        <v>0</v>
      </c>
      <c r="E53" s="430">
        <f>SUM(C53:D53)</f>
        <v>0</v>
      </c>
      <c r="F53" s="195" t="s">
        <v>452</v>
      </c>
    </row>
    <row r="54" spans="1:7" ht="15.75" thickBot="1">
      <c r="C54" s="143"/>
      <c r="D54" s="143"/>
    </row>
    <row r="55" spans="1:7">
      <c r="B55" s="477" t="s">
        <v>461</v>
      </c>
      <c r="C55" s="474"/>
      <c r="D55" s="505" t="s">
        <v>428</v>
      </c>
      <c r="E55" s="506" t="s">
        <v>429</v>
      </c>
    </row>
    <row r="56" spans="1:7">
      <c r="B56" s="541" t="s">
        <v>462</v>
      </c>
      <c r="C56" s="542"/>
      <c r="D56" s="297">
        <f>COUNTIFS('Table A2'!$X$13:$X$3098,"&gt;="&amp;DATE(Summary!$C$4,1,1),'Table A2'!$X$13:$X$3098,"&lt;="&amp;DATE($C$4,12,31),'Table A2'!$AJ$13:$AJ$3098,"*"&amp;Summary!B56&amp;"*")</f>
        <v>0</v>
      </c>
      <c r="E56" s="478">
        <f>SUMIFS('Table A2'!$Y$13:$Y$3098,'Table A2'!$X$13:$X$3098,"&gt;="&amp;DATE(Summary!$C$4,1,1),'Table A2'!$X$13:$X$3098,"&lt;="&amp;DATE($C$4,12,31),'Table A2'!$AJ$13:$AJ$3098,"*"&amp;Summary!B56&amp;"*")</f>
        <v>0</v>
      </c>
    </row>
    <row r="57" spans="1:7">
      <c r="B57" s="541" t="s">
        <v>463</v>
      </c>
      <c r="C57" s="542"/>
      <c r="D57" s="297">
        <f>COUNTIFS('Table A2'!$X$13:$X$3098,"&gt;="&amp;DATE(Summary!$C$4,1,1),'Table A2'!$X$13:$X$3098,"&lt;="&amp;DATE($C$4,12,31),'Table A2'!$AJ$13:$AJ$3098,"*"&amp;Summary!B57&amp;"*")</f>
        <v>1</v>
      </c>
      <c r="E57" s="478">
        <f>SUMIFS('Table A2'!$Y$13:$Y$3098,'Table A2'!$X$13:$X$3098,"&gt;="&amp;DATE(Summary!$C$4,1,1),'Table A2'!$X$13:$X$3098,"&lt;="&amp;DATE($C$4,12,31),'Table A2'!$AJ$13:$AJ$3098,"*"&amp;Summary!B57&amp;"*")</f>
        <v>1</v>
      </c>
    </row>
    <row r="58" spans="1:7">
      <c r="B58" s="541" t="s">
        <v>464</v>
      </c>
      <c r="C58" s="542"/>
      <c r="D58" s="297">
        <f>COUNTIFS('Table A2'!$X$13:$X$3098,"&gt;="&amp;DATE(Summary!$C$4,1,1),'Table A2'!$X$13:$X$3098,"&lt;="&amp;DATE($C$4,12,31),'Table A2'!$AJ$13:$AJ$3098,"*"&amp;Summary!B58&amp;"*")</f>
        <v>0</v>
      </c>
      <c r="E58" s="478">
        <f>SUMIFS('Table A2'!$Y$13:$Y$3098,'Table A2'!$X$13:$X$3098,"&gt;="&amp;DATE(Summary!$C$4,1,1),'Table A2'!$X$13:$X$3098,"&lt;="&amp;DATE($C$4,12,31),'Table A2'!$AJ$13:$AJ$3098,"*"&amp;Summary!B58&amp;"*")</f>
        <v>0</v>
      </c>
    </row>
    <row r="59" spans="1:7">
      <c r="B59" s="541" t="s">
        <v>465</v>
      </c>
      <c r="C59" s="542"/>
      <c r="D59" s="297">
        <f>COUNTIFS('Table A2'!$X$13:$X$3098,"&gt;="&amp;DATE(Summary!$C$4,1,1),'Table A2'!$X$13:$X$3098,"&lt;="&amp;DATE($C$4,12,31),'Table A2'!$AJ$13:$AJ$3098,"*"&amp;Summary!B59&amp;"*")</f>
        <v>0</v>
      </c>
      <c r="E59" s="478">
        <f>SUMIFS('Table A2'!$Y$13:$Y$3098,'Table A2'!$X$13:$X$3098,"&gt;="&amp;DATE(Summary!$C$4,1,1),'Table A2'!$X$13:$X$3098,"&lt;="&amp;DATE($C$4,12,31),'Table A2'!$AJ$13:$AJ$3098,"*"&amp;Summary!B59&amp;"*")</f>
        <v>0</v>
      </c>
    </row>
    <row r="60" spans="1:7" ht="15.75" thickBot="1">
      <c r="B60" s="540" t="s">
        <v>466</v>
      </c>
      <c r="C60" s="543"/>
      <c r="D60" s="484">
        <f>COUNTIFS('Table A2'!$X$13:$X$3098,"&gt;="&amp;DATE(Summary!$C$4,1,1),'Table A2'!$X$13:$X$3098,"&lt;="&amp;DATE($C$4,12,31),'Table A2'!$AJ$13:$AJ$3098,"*"&amp;Summary!B60&amp;"*")</f>
        <v>0</v>
      </c>
      <c r="E60" s="485">
        <f>SUMIFS('Table A2'!$Y$13:$Y$3098,'Table A2'!$X$13:$X$3098,"&gt;="&amp;DATE(Summary!$C$4,1,1),'Table A2'!$X$13:$X$3098,"&lt;="&amp;DATE($C$4,12,31),'Table A2'!$AJ$13:$AJ$3098,"*"&amp;Summary!B60&amp;"*")</f>
        <v>0</v>
      </c>
    </row>
    <row r="61" spans="1:7" ht="15.75" thickBot="1">
      <c r="C61" s="143"/>
      <c r="D61" s="143"/>
    </row>
    <row r="62" spans="1:7" s="476" customFormat="1" ht="14.45" customHeight="1">
      <c r="A62" s="139"/>
      <c r="B62" s="477" t="s">
        <v>467</v>
      </c>
      <c r="C62" s="474"/>
      <c r="D62" s="505" t="s">
        <v>468</v>
      </c>
      <c r="E62" s="506" t="s">
        <v>429</v>
      </c>
      <c r="F62" s="488"/>
      <c r="G62" s="489"/>
    </row>
    <row r="63" spans="1:7" s="62" customFormat="1">
      <c r="A63" s="139"/>
      <c r="B63" s="541" t="s">
        <v>469</v>
      </c>
      <c r="C63" s="542"/>
      <c r="D63" s="297">
        <f>COUNTIFS('Table A'!$H$13:$H$2800,"&gt;="&amp;DATE(Summary!$C$4,1,1),'Table A'!$H$13:$H$2800,"&lt;="&amp;DATE($C$4,12,31),'Table A'!$W$13:$W$2800,B63)</f>
        <v>2736</v>
      </c>
      <c r="E63" s="478">
        <f>SUMIFS('Table A'!$P$13:$P$2800,'Table A'!$H$13:$H$2800,"&gt;="&amp;DATE(Summary!$C$4,1,1),'Table A'!$P$13:$P$2800,"&lt;="&amp;DATE($C$4,12,31),'Table A'!$W$13:$W$2800,Summary!B63)</f>
        <v>10585</v>
      </c>
      <c r="F63" s="490"/>
      <c r="G63" s="331"/>
    </row>
    <row r="64" spans="1:7" s="493" customFormat="1" ht="15.75" thickBot="1">
      <c r="A64" s="139"/>
      <c r="B64" s="540" t="s">
        <v>470</v>
      </c>
      <c r="C64" s="543"/>
      <c r="D64" s="484">
        <f>COUNTIFS('Table A'!$H$13:$H$2800,"&gt;="&amp;DATE(Summary!$C$4,1,1),'Table A'!$H$13:$H$2800,"&lt;="&amp;DATE($C$4,12,31),'Table A'!$W$13:$W$2800,B64)</f>
        <v>0</v>
      </c>
      <c r="E64" s="485">
        <f>SUMIFS('Table A'!$P$13:$P$2800,'Table A'!$H$13:$H$2800,"&gt;="&amp;DATE(Summary!$C$4,1,1),'Table A'!$P$13:$P$2800,"&lt;="&amp;DATE($C$4,12,31),'Table A'!$W$13:$W$2800,Summary!B64)</f>
        <v>0</v>
      </c>
      <c r="F64" s="491"/>
      <c r="G64" s="492"/>
    </row>
    <row r="65" spans="2:5" ht="15.75" thickBot="1">
      <c r="C65" s="143"/>
      <c r="D65" s="143"/>
    </row>
    <row r="66" spans="2:5" ht="13.9" customHeight="1">
      <c r="B66" s="477" t="s">
        <v>471</v>
      </c>
      <c r="C66" s="474"/>
      <c r="D66" s="450"/>
      <c r="E66" s="451"/>
    </row>
    <row r="67" spans="2:5">
      <c r="B67" s="523" t="s">
        <v>472</v>
      </c>
      <c r="C67" s="524"/>
      <c r="D67" s="525"/>
      <c r="E67" s="478">
        <f>COUNTIFS('Table A'!$H$13:$H$2800,"&gt;="&amp;DATE(Summary!$C$4,1,1),'Table A'!$H$13:$H$2800,"&lt;="&amp;DATE($C$4,12,31),'Table A'!$T$13:$T$2800,"Yes")</f>
        <v>225</v>
      </c>
    </row>
    <row r="68" spans="2:5">
      <c r="B68" s="523" t="s">
        <v>473</v>
      </c>
      <c r="C68" s="524"/>
      <c r="D68" s="525"/>
      <c r="E68" s="478">
        <f>SUMIFS('Table A'!$P$13:$P$2800,'Table A'!$H$13:$H$2800,"&gt;="&amp;DATE(Summary!$C$4,1,1),'Table A'!$H$13:$H$2800,"&lt;="&amp;DATE($C$4,12,31),'Table A'!$T$13:$T$2800,"Yes")</f>
        <v>6317</v>
      </c>
    </row>
    <row r="69" spans="2:5">
      <c r="B69" s="523" t="s">
        <v>474</v>
      </c>
      <c r="C69" s="524"/>
      <c r="D69" s="525"/>
      <c r="E69" s="478">
        <f>COUNTIFS('Table A2'!$X$13:$X$3098,"&gt;="&amp;DATE(Summary!$C$4,1,1),'Table A2'!$X$13:$X$3098,"&lt;="&amp;DATE($C$4,12,31),'Table A2'!$AM$13:$AM$3098,"*"&amp;"DB"&amp;"*")</f>
        <v>42</v>
      </c>
    </row>
    <row r="70" spans="2:5" ht="15.75" thickBot="1">
      <c r="B70" s="526" t="s">
        <v>475</v>
      </c>
      <c r="C70" s="527"/>
      <c r="D70" s="528"/>
      <c r="E70" s="485">
        <f>SUMIFS('Table A2'!$Y$13:$Y$3098,'Table A2'!$X$13:$X$3098,"&gt;="&amp;DATE(Summary!$C$4,1,1),'Table A2'!$X$13:$X$3098,"&lt;="&amp;DATE($C$4,12,31),'Table A2'!$AM$13:$AM$3098,"*"&amp;"DB"&amp;"*")</f>
        <v>3688</v>
      </c>
    </row>
    <row r="71" spans="2:5" ht="15.75" thickBot="1">
      <c r="C71" s="143"/>
      <c r="D71" s="143"/>
    </row>
    <row r="72" spans="2:5">
      <c r="B72" s="477" t="s">
        <v>476</v>
      </c>
      <c r="C72" s="477"/>
      <c r="D72" s="494"/>
      <c r="E72" s="504" t="s">
        <v>477</v>
      </c>
    </row>
    <row r="73" spans="2:5">
      <c r="B73" s="592" t="s">
        <v>478</v>
      </c>
      <c r="C73" s="593"/>
      <c r="D73" s="495"/>
      <c r="E73" s="478">
        <f>COUNTA('Table D'!D12:D119)</f>
        <v>64</v>
      </c>
    </row>
    <row r="74" spans="2:5" ht="15.75" thickBot="1">
      <c r="B74" s="594" t="s">
        <v>479</v>
      </c>
      <c r="C74" s="595"/>
      <c r="D74" s="496"/>
      <c r="E74" s="485">
        <f>COUNTIFS('Table C'!$E$13:$E$499,"&gt;="&amp;DATE('Table C'!B2,1,1),'Table C'!$E$13:$E$499,"&lt;="&amp;DATE('Table C'!B2,12,31))</f>
        <v>0</v>
      </c>
    </row>
    <row r="75" spans="2:5">
      <c r="C75" s="143"/>
      <c r="D75" s="143"/>
    </row>
    <row r="76" spans="2:5">
      <c r="B76" s="64" t="s">
        <v>480</v>
      </c>
    </row>
    <row r="79" spans="2:5" ht="33" hidden="1" customHeight="1">
      <c r="E79" s="537"/>
    </row>
  </sheetData>
  <sheetProtection sheet="1" objects="1" scenarios="1" formatCells="0" formatColumns="0" formatRows="0" sort="0"/>
  <mergeCells count="25">
    <mergeCell ref="B1:E1"/>
    <mergeCell ref="B43:D43"/>
    <mergeCell ref="B34:D34"/>
    <mergeCell ref="B35:D35"/>
    <mergeCell ref="B36:D36"/>
    <mergeCell ref="B37:D37"/>
    <mergeCell ref="B16:C16"/>
    <mergeCell ref="B33:D33"/>
    <mergeCell ref="B40:E40"/>
    <mergeCell ref="B17:E17"/>
    <mergeCell ref="B41:D41"/>
    <mergeCell ref="B15:C15"/>
    <mergeCell ref="B29:C29"/>
    <mergeCell ref="B30:C30"/>
    <mergeCell ref="B7:E7"/>
    <mergeCell ref="B8:D8"/>
    <mergeCell ref="B73:C73"/>
    <mergeCell ref="B74:C74"/>
    <mergeCell ref="D4:E4"/>
    <mergeCell ref="D5:E5"/>
    <mergeCell ref="B47:E47"/>
    <mergeCell ref="B42:D42"/>
    <mergeCell ref="B9:C10"/>
    <mergeCell ref="B11:C12"/>
    <mergeCell ref="B13:C14"/>
  </mergeCells>
  <pageMargins left="0.7" right="0.7" top="0.75" bottom="0.75" header="0.3" footer="0.3"/>
  <pageSetup orientation="portrait" r:id="rId1"/>
  <rowBreaks count="1" manualBreakCount="1">
    <brk id="44" min="1" max="4"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Y2800"/>
  <sheetViews>
    <sheetView tabSelected="1" zoomScale="70" zoomScaleNormal="70" zoomScaleSheetLayoutView="50" zoomScalePageLayoutView="80" workbookViewId="0">
      <pane ySplit="12" topLeftCell="A1336" activePane="bottomLeft" state="frozen"/>
      <selection activeCell="E9" activeCellId="2" sqref="E13 E11 E9"/>
      <selection pane="bottomLeft" activeCell="E1359" sqref="E1359"/>
    </sheetView>
  </sheetViews>
  <sheetFormatPr defaultColWidth="0" defaultRowHeight="14.25" zeroHeight="1"/>
  <cols>
    <col min="1" max="3" width="16.5703125" style="146" customWidth="1"/>
    <col min="4" max="4" width="20.7109375" style="146" customWidth="1"/>
    <col min="5" max="6" width="16.5703125" style="146" customWidth="1"/>
    <col min="7" max="7" width="12.28515625" style="146" customWidth="1"/>
    <col min="8" max="8" width="14.28515625" style="147" customWidth="1"/>
    <col min="9" max="9" width="12" style="146" customWidth="1"/>
    <col min="10" max="10" width="12.42578125" style="146" customWidth="1"/>
    <col min="11" max="11" width="11.28515625" style="146" bestFit="1" customWidth="1"/>
    <col min="12" max="12" width="12.28515625" style="146" customWidth="1"/>
    <col min="13" max="13" width="11.7109375" style="146" customWidth="1"/>
    <col min="14" max="14" width="11.42578125" style="146" customWidth="1"/>
    <col min="15" max="15" width="10.5703125" style="146" customWidth="1"/>
    <col min="16" max="16" width="16.5703125" style="139" customWidth="1"/>
    <col min="17" max="17" width="14.42578125" style="146" customWidth="1"/>
    <col min="18" max="18" width="15.42578125" style="146" customWidth="1"/>
    <col min="19" max="19" width="17.42578125" style="146" customWidth="1"/>
    <col min="20" max="20" width="16.5703125" style="146" customWidth="1"/>
    <col min="21" max="23" width="15.42578125" style="146" customWidth="1"/>
    <col min="24" max="24" width="25.28515625" style="146" customWidth="1"/>
    <col min="25" max="25" width="8.7109375" style="146" hidden="1" customWidth="1"/>
    <col min="26" max="16384" width="8.7109375" style="146" hidden="1"/>
  </cols>
  <sheetData>
    <row r="1" spans="1:25" s="144" customFormat="1" ht="23.1" customHeight="1">
      <c r="A1" s="183" t="s">
        <v>387</v>
      </c>
      <c r="B1" s="135" t="str">
        <f>'Start Here'!B4</f>
        <v>San Diego</v>
      </c>
      <c r="C1" s="184"/>
      <c r="D1" s="558"/>
      <c r="E1" s="558"/>
      <c r="F1" s="558"/>
      <c r="G1" s="230" t="s">
        <v>481</v>
      </c>
      <c r="H1" s="558"/>
      <c r="I1" s="558"/>
      <c r="J1" s="558"/>
      <c r="K1" s="558"/>
      <c r="L1" s="232" t="s">
        <v>482</v>
      </c>
      <c r="M1" s="233"/>
      <c r="N1" s="233"/>
      <c r="O1" s="234"/>
      <c r="P1" s="558"/>
      <c r="Q1" s="558"/>
      <c r="R1" s="558"/>
      <c r="S1" s="558"/>
      <c r="T1" s="2"/>
      <c r="U1" s="2"/>
      <c r="V1" s="2"/>
      <c r="W1" s="2"/>
      <c r="X1" s="352"/>
      <c r="Y1" s="45"/>
    </row>
    <row r="2" spans="1:25" s="144" customFormat="1" ht="23.1" customHeight="1">
      <c r="A2" s="185" t="s">
        <v>388</v>
      </c>
      <c r="B2" s="136">
        <f>'Start Here'!B5</f>
        <v>2023</v>
      </c>
      <c r="C2" s="187" t="str">
        <f>'Table A2'!C2</f>
        <v>(Jan. 1 - Dec. 31)</v>
      </c>
      <c r="D2" s="558"/>
      <c r="E2" s="558"/>
      <c r="F2" s="558"/>
      <c r="G2" s="230" t="s">
        <v>483</v>
      </c>
      <c r="H2" s="558"/>
      <c r="I2" s="558"/>
      <c r="J2" s="558"/>
      <c r="K2" s="558"/>
      <c r="L2" s="635" t="s">
        <v>480</v>
      </c>
      <c r="M2" s="636"/>
      <c r="N2" s="636"/>
      <c r="O2" s="626"/>
      <c r="P2" s="558"/>
      <c r="Q2" s="558"/>
      <c r="R2" s="558"/>
      <c r="S2" s="558"/>
      <c r="T2" s="3"/>
      <c r="U2" s="3"/>
      <c r="V2" s="3"/>
      <c r="W2" s="3"/>
      <c r="X2" s="352"/>
      <c r="Y2" s="46"/>
    </row>
    <row r="3" spans="1:25" s="144" customFormat="1" ht="31.15" customHeight="1">
      <c r="A3" s="188" t="s">
        <v>484</v>
      </c>
      <c r="B3" s="136" t="str">
        <f>IFERROR(IF(ISBLANK(VLOOKUP(B1,'Planning Periods'!$E$2:$P$540,12)),"5th Cycle",VLOOKUP(B1,'Planning Periods'!$E$2:$P$540,12)),"")</f>
        <v>6th Cycle</v>
      </c>
      <c r="C3" s="357" t="str">
        <f>IF(ISBLANK(B1),"",IFERROR(VLOOKUP(B1,'Planning Periods'!$A$2:$D$540,4),""))</f>
        <v>04/30/2021 - 04/30/2029</v>
      </c>
      <c r="D3" s="651"/>
      <c r="E3" s="652"/>
      <c r="F3" s="652"/>
      <c r="G3" s="652"/>
      <c r="H3" s="652"/>
      <c r="I3" s="652"/>
      <c r="J3" s="652"/>
      <c r="K3" s="652"/>
      <c r="L3" s="47"/>
      <c r="M3" s="47"/>
      <c r="N3" s="47"/>
      <c r="O3" s="47"/>
      <c r="P3" s="47"/>
      <c r="Q3" s="47"/>
      <c r="R3" s="47"/>
      <c r="S3" s="47"/>
      <c r="T3" s="12"/>
      <c r="U3" s="12"/>
      <c r="V3" s="12"/>
      <c r="W3" s="12"/>
      <c r="X3" s="12"/>
      <c r="Y3" s="47"/>
    </row>
    <row r="4" spans="1:25" s="49" customFormat="1" ht="3.75" customHeight="1">
      <c r="D4" s="48"/>
      <c r="E4" s="48"/>
      <c r="F4" s="48"/>
      <c r="G4" s="48"/>
      <c r="H4" s="48"/>
      <c r="I4" s="48"/>
      <c r="L4" s="231"/>
      <c r="M4" s="231"/>
      <c r="N4" s="231"/>
      <c r="O4" s="231"/>
      <c r="T4" s="1"/>
      <c r="U4" s="1"/>
      <c r="V4" s="1"/>
      <c r="W4" s="1"/>
      <c r="X4" s="1"/>
    </row>
    <row r="5" spans="1:25" s="49" customFormat="1" ht="2.65" customHeight="1">
      <c r="D5" s="5"/>
      <c r="E5" s="48"/>
      <c r="F5" s="48"/>
      <c r="T5" s="1"/>
      <c r="U5" s="1"/>
      <c r="V5" s="1"/>
      <c r="W5" s="1"/>
      <c r="X5" s="1"/>
    </row>
    <row r="6" spans="1:25" s="196" customFormat="1" ht="22.5" hidden="1">
      <c r="A6" s="196" t="s">
        <v>485</v>
      </c>
      <c r="B6" s="196" t="s">
        <v>486</v>
      </c>
      <c r="C6" s="196" t="s">
        <v>487</v>
      </c>
      <c r="D6" s="196" t="s">
        <v>488</v>
      </c>
      <c r="E6" s="196" t="s">
        <v>489</v>
      </c>
      <c r="F6" s="196" t="s">
        <v>490</v>
      </c>
      <c r="G6" s="196" t="s">
        <v>491</v>
      </c>
      <c r="H6" s="196" t="s">
        <v>492</v>
      </c>
      <c r="I6" s="196" t="s">
        <v>493</v>
      </c>
      <c r="J6" s="196" t="s">
        <v>494</v>
      </c>
      <c r="K6" s="196" t="s">
        <v>495</v>
      </c>
      <c r="L6" s="196" t="s">
        <v>496</v>
      </c>
      <c r="M6" s="196" t="s">
        <v>497</v>
      </c>
      <c r="N6" s="196" t="s">
        <v>498</v>
      </c>
      <c r="O6" s="196" t="s">
        <v>499</v>
      </c>
      <c r="P6" s="196" t="s">
        <v>500</v>
      </c>
      <c r="Q6" s="196" t="s">
        <v>501</v>
      </c>
      <c r="R6" s="196" t="s">
        <v>502</v>
      </c>
      <c r="S6" s="196" t="s">
        <v>503</v>
      </c>
      <c r="T6" s="313" t="s">
        <v>504</v>
      </c>
      <c r="U6" s="313" t="s">
        <v>505</v>
      </c>
      <c r="V6" s="313" t="s">
        <v>506</v>
      </c>
      <c r="W6" s="313" t="s">
        <v>507</v>
      </c>
      <c r="X6" s="313" t="s">
        <v>508</v>
      </c>
    </row>
    <row r="7" spans="1:25" s="139" customFormat="1" ht="27.75">
      <c r="A7" s="633" t="s">
        <v>509</v>
      </c>
      <c r="B7" s="634"/>
      <c r="C7" s="634"/>
      <c r="D7" s="634"/>
      <c r="E7" s="634"/>
      <c r="F7" s="634"/>
      <c r="G7" s="634"/>
      <c r="H7" s="634"/>
      <c r="I7" s="634"/>
      <c r="J7" s="634"/>
      <c r="K7" s="634"/>
      <c r="L7" s="634"/>
      <c r="M7" s="634"/>
      <c r="N7" s="634"/>
      <c r="O7" s="634"/>
      <c r="P7" s="634"/>
      <c r="Q7" s="634"/>
      <c r="R7" s="634"/>
      <c r="S7" s="634"/>
      <c r="T7" s="634"/>
      <c r="U7" s="634"/>
      <c r="V7" s="634"/>
      <c r="W7" s="634"/>
      <c r="X7" s="634"/>
    </row>
    <row r="8" spans="1:25" s="139" customFormat="1" ht="27.75">
      <c r="A8" s="432"/>
      <c r="B8" s="433"/>
      <c r="C8" s="433"/>
      <c r="D8" s="433"/>
      <c r="E8" s="433"/>
      <c r="F8" s="433"/>
      <c r="G8" s="433"/>
      <c r="H8" s="433"/>
      <c r="I8" s="650" t="s">
        <v>510</v>
      </c>
      <c r="J8" s="650"/>
      <c r="K8" s="650"/>
      <c r="L8" s="650"/>
      <c r="M8" s="650"/>
      <c r="N8" s="650"/>
      <c r="O8" s="650"/>
      <c r="P8" s="650"/>
      <c r="Q8" s="433"/>
      <c r="R8" s="433"/>
      <c r="S8" s="433"/>
      <c r="T8" s="433"/>
      <c r="U8" s="433"/>
      <c r="V8" s="433"/>
      <c r="W8" s="433"/>
      <c r="X8" s="433"/>
    </row>
    <row r="9" spans="1:25" s="139" customFormat="1" ht="63" customHeight="1">
      <c r="A9" s="642" t="s">
        <v>511</v>
      </c>
      <c r="B9" s="643"/>
      <c r="C9" s="643"/>
      <c r="D9" s="643"/>
      <c r="E9" s="644"/>
      <c r="F9" s="642" t="s">
        <v>512</v>
      </c>
      <c r="G9" s="644"/>
      <c r="H9" s="561" t="s">
        <v>513</v>
      </c>
      <c r="I9" s="642" t="s">
        <v>514</v>
      </c>
      <c r="J9" s="645"/>
      <c r="K9" s="645"/>
      <c r="L9" s="645"/>
      <c r="M9" s="645"/>
      <c r="N9" s="645"/>
      <c r="O9" s="645"/>
      <c r="P9" s="646"/>
      <c r="Q9" s="561" t="s">
        <v>515</v>
      </c>
      <c r="R9" s="561" t="s">
        <v>516</v>
      </c>
      <c r="S9" s="561" t="s">
        <v>517</v>
      </c>
      <c r="T9" s="647" t="s">
        <v>518</v>
      </c>
      <c r="U9" s="648"/>
      <c r="V9" s="559" t="s">
        <v>519</v>
      </c>
      <c r="W9" s="559" t="s">
        <v>520</v>
      </c>
      <c r="X9" s="559" t="s">
        <v>521</v>
      </c>
    </row>
    <row r="10" spans="1:25" s="64" customFormat="1">
      <c r="A10" s="638">
        <v>1</v>
      </c>
      <c r="B10" s="639"/>
      <c r="C10" s="639"/>
      <c r="D10" s="640"/>
      <c r="E10" s="641"/>
      <c r="F10" s="557">
        <v>2</v>
      </c>
      <c r="G10" s="547">
        <v>3</v>
      </c>
      <c r="H10" s="560">
        <v>4</v>
      </c>
      <c r="I10" s="637">
        <v>5</v>
      </c>
      <c r="J10" s="637"/>
      <c r="K10" s="637"/>
      <c r="L10" s="637"/>
      <c r="M10" s="637"/>
      <c r="N10" s="637"/>
      <c r="O10" s="637"/>
      <c r="P10" s="547">
        <v>6</v>
      </c>
      <c r="Q10" s="547">
        <v>7</v>
      </c>
      <c r="R10" s="547">
        <v>8</v>
      </c>
      <c r="S10" s="547">
        <v>9</v>
      </c>
      <c r="T10" s="638">
        <v>10</v>
      </c>
      <c r="U10" s="649"/>
      <c r="V10" s="548">
        <v>11</v>
      </c>
      <c r="W10" s="548">
        <v>12</v>
      </c>
      <c r="X10" s="549">
        <v>13</v>
      </c>
    </row>
    <row r="11" spans="1:25" s="64" customFormat="1" ht="121.5" customHeight="1" thickBot="1">
      <c r="A11" s="41" t="s">
        <v>522</v>
      </c>
      <c r="B11" s="41" t="s">
        <v>523</v>
      </c>
      <c r="C11" s="41" t="s">
        <v>370</v>
      </c>
      <c r="D11" s="41" t="s">
        <v>524</v>
      </c>
      <c r="E11" s="41" t="s">
        <v>525</v>
      </c>
      <c r="F11" s="41" t="s">
        <v>526</v>
      </c>
      <c r="G11" s="41" t="s">
        <v>527</v>
      </c>
      <c r="H11" s="41" t="s">
        <v>528</v>
      </c>
      <c r="I11" s="41" t="s">
        <v>529</v>
      </c>
      <c r="J11" s="41" t="s">
        <v>530</v>
      </c>
      <c r="K11" s="41" t="s">
        <v>531</v>
      </c>
      <c r="L11" s="41" t="s">
        <v>532</v>
      </c>
      <c r="M11" s="41" t="s">
        <v>533</v>
      </c>
      <c r="N11" s="41" t="s">
        <v>534</v>
      </c>
      <c r="O11" s="41" t="s">
        <v>535</v>
      </c>
      <c r="P11" s="41" t="s">
        <v>536</v>
      </c>
      <c r="Q11" s="42" t="s">
        <v>537</v>
      </c>
      <c r="R11" s="42" t="s">
        <v>538</v>
      </c>
      <c r="S11" s="41" t="s">
        <v>539</v>
      </c>
      <c r="T11" s="346" t="s">
        <v>540</v>
      </c>
      <c r="U11" s="346" t="s">
        <v>541</v>
      </c>
      <c r="V11" s="346" t="s">
        <v>542</v>
      </c>
      <c r="W11" s="346" t="s">
        <v>543</v>
      </c>
      <c r="X11" s="346" t="s">
        <v>544</v>
      </c>
    </row>
    <row r="12" spans="1:25" s="214" customFormat="1" ht="16.5" customHeight="1" thickTop="1">
      <c r="A12" s="435" t="s">
        <v>545</v>
      </c>
      <c r="B12" s="436"/>
      <c r="C12" s="436"/>
      <c r="D12" s="437"/>
      <c r="E12" s="438"/>
      <c r="F12" s="436"/>
      <c r="G12" s="436"/>
      <c r="H12" s="437"/>
      <c r="I12" s="439" cm="1">
        <f t="array" ref="I12">SUMPRODUCT((YEAR($H13:$H2800)='Start Here'!$B$5)*I13:I2800)</f>
        <v>365</v>
      </c>
      <c r="J12" s="439" cm="1">
        <f t="array" ref="J12">SUMPRODUCT((YEAR($H13:$H2800)='Start Here'!$B$5)*J13:J2800)</f>
        <v>0</v>
      </c>
      <c r="K12" s="439" cm="1">
        <f t="array" ref="K12">SUMPRODUCT((YEAR($H13:$H2800)='Start Here'!$B$5)*K13:K2800)</f>
        <v>650</v>
      </c>
      <c r="L12" s="439" cm="1">
        <f t="array" ref="L12">SUMPRODUCT((YEAR($H13:$H2800)='Start Here'!$B$5)*L13:L2800)</f>
        <v>0</v>
      </c>
      <c r="M12" s="439" cm="1">
        <f t="array" ref="M12">SUMPRODUCT((YEAR($H13:$H2800)='Start Here'!$B$5)*M13:M2800)</f>
        <v>746</v>
      </c>
      <c r="N12" s="439" cm="1">
        <f t="array" ref="N12">SUMPRODUCT((YEAR($H13:$H2800)='Start Here'!$B$5)*N13:N2800)</f>
        <v>0</v>
      </c>
      <c r="O12" s="439" cm="1">
        <f t="array" ref="O12">SUMPRODUCT((YEAR($H13:$H2800)='Start Here'!$B$5)*O13:O2800)</f>
        <v>10457</v>
      </c>
      <c r="P12" s="439" cm="1">
        <f t="array" ref="P12">SUMPRODUCT((YEAR($H13:$H2800)='Start Here'!$B$5)*P13:P2800)</f>
        <v>12218</v>
      </c>
      <c r="Q12" s="439" cm="1">
        <f t="array" ref="Q12">SUMPRODUCT((YEAR($H13:$H2800)='Start Here'!$B$5)*Q13:Q2800)</f>
        <v>12218</v>
      </c>
      <c r="R12" s="439" cm="1">
        <f t="array" ref="R12">SUMPRODUCT((YEAR($H13:$H2800)='Start Here'!$B$5)*R13:R2800)</f>
        <v>0</v>
      </c>
      <c r="S12" s="440"/>
      <c r="T12" s="441"/>
      <c r="U12" s="441"/>
      <c r="V12" s="441"/>
      <c r="W12" s="441"/>
      <c r="X12" s="442"/>
    </row>
    <row r="13" spans="1:25" s="214" customFormat="1" ht="45">
      <c r="A13" s="529"/>
      <c r="B13" s="443">
        <v>4237341400</v>
      </c>
      <c r="C13" s="508" t="s">
        <v>10469</v>
      </c>
      <c r="D13" s="154" t="s">
        <v>10470</v>
      </c>
      <c r="E13" s="154" t="s">
        <v>10471</v>
      </c>
      <c r="F13" s="443" t="s">
        <v>422</v>
      </c>
      <c r="G13" s="443" t="s">
        <v>655</v>
      </c>
      <c r="H13" s="444">
        <v>45272</v>
      </c>
      <c r="I13" s="443"/>
      <c r="J13" s="443"/>
      <c r="K13" s="443"/>
      <c r="L13" s="443"/>
      <c r="M13" s="443"/>
      <c r="N13" s="443"/>
      <c r="O13" s="443">
        <v>1</v>
      </c>
      <c r="P13" s="445">
        <f t="shared" ref="P13:P28" si="0">SUM($I13:$O13)</f>
        <v>1</v>
      </c>
      <c r="Q13" s="443">
        <v>1</v>
      </c>
      <c r="R13" s="443"/>
      <c r="S13" s="443" t="s">
        <v>659</v>
      </c>
      <c r="T13" s="443" t="s">
        <v>653</v>
      </c>
      <c r="U13" s="443" t="s">
        <v>673</v>
      </c>
      <c r="V13" s="443" t="s">
        <v>652</v>
      </c>
      <c r="W13" s="443" t="s">
        <v>16145</v>
      </c>
      <c r="X13" s="446"/>
    </row>
    <row r="14" spans="1:25" s="214" customFormat="1" ht="45">
      <c r="A14" s="443"/>
      <c r="B14" s="443">
        <v>5441501400</v>
      </c>
      <c r="C14" s="508" t="s">
        <v>10472</v>
      </c>
      <c r="D14" s="154" t="s">
        <v>10473</v>
      </c>
      <c r="E14" s="154" t="s">
        <v>10474</v>
      </c>
      <c r="F14" s="443" t="s">
        <v>420</v>
      </c>
      <c r="G14" s="443" t="s">
        <v>655</v>
      </c>
      <c r="H14" s="444">
        <v>45233</v>
      </c>
      <c r="I14" s="443"/>
      <c r="J14" s="443"/>
      <c r="K14" s="443"/>
      <c r="L14" s="443"/>
      <c r="M14" s="443"/>
      <c r="N14" s="443"/>
      <c r="O14" s="443">
        <v>25</v>
      </c>
      <c r="P14" s="445">
        <f t="shared" si="0"/>
        <v>25</v>
      </c>
      <c r="Q14" s="443">
        <v>25</v>
      </c>
      <c r="R14" s="443"/>
      <c r="S14" s="443" t="s">
        <v>659</v>
      </c>
      <c r="T14" s="443" t="s">
        <v>653</v>
      </c>
      <c r="U14" s="443" t="s">
        <v>673</v>
      </c>
      <c r="V14" s="443" t="s">
        <v>652</v>
      </c>
      <c r="W14" s="443" t="s">
        <v>16145</v>
      </c>
      <c r="X14" s="446"/>
    </row>
    <row r="15" spans="1:25" s="214" customFormat="1" ht="60">
      <c r="A15" s="443"/>
      <c r="B15" s="443">
        <v>4154211400</v>
      </c>
      <c r="C15" s="508" t="s">
        <v>10475</v>
      </c>
      <c r="D15" s="154" t="s">
        <v>10476</v>
      </c>
      <c r="E15" s="154" t="s">
        <v>10477</v>
      </c>
      <c r="F15" s="443" t="s">
        <v>416</v>
      </c>
      <c r="G15" s="443" t="s">
        <v>666</v>
      </c>
      <c r="H15" s="444">
        <v>45117</v>
      </c>
      <c r="I15" s="443"/>
      <c r="J15" s="443"/>
      <c r="K15" s="443"/>
      <c r="L15" s="443"/>
      <c r="M15" s="443"/>
      <c r="N15" s="443"/>
      <c r="O15" s="443">
        <v>1</v>
      </c>
      <c r="P15" s="445">
        <f t="shared" si="0"/>
        <v>1</v>
      </c>
      <c r="Q15" s="443">
        <v>1</v>
      </c>
      <c r="R15" s="443"/>
      <c r="S15" s="443" t="s">
        <v>659</v>
      </c>
      <c r="T15" s="443" t="s">
        <v>653</v>
      </c>
      <c r="U15" s="443" t="s">
        <v>673</v>
      </c>
      <c r="V15" s="443" t="s">
        <v>652</v>
      </c>
      <c r="W15" s="443" t="s">
        <v>16145</v>
      </c>
      <c r="X15" s="446"/>
    </row>
    <row r="16" spans="1:25" s="214" customFormat="1" ht="60">
      <c r="A16" s="443"/>
      <c r="B16" s="443">
        <v>4434811000</v>
      </c>
      <c r="C16" s="508" t="s">
        <v>10478</v>
      </c>
      <c r="D16" s="154" t="s">
        <v>10479</v>
      </c>
      <c r="E16" s="154" t="s">
        <v>10480</v>
      </c>
      <c r="F16" s="443" t="s">
        <v>422</v>
      </c>
      <c r="G16" s="443" t="s">
        <v>655</v>
      </c>
      <c r="H16" s="444">
        <v>45286</v>
      </c>
      <c r="I16" s="443"/>
      <c r="J16" s="443"/>
      <c r="K16" s="443"/>
      <c r="L16" s="443"/>
      <c r="M16" s="443"/>
      <c r="N16" s="443"/>
      <c r="O16" s="443">
        <v>1</v>
      </c>
      <c r="P16" s="445">
        <f t="shared" si="0"/>
        <v>1</v>
      </c>
      <c r="Q16" s="443">
        <v>1</v>
      </c>
      <c r="R16" s="443"/>
      <c r="S16" s="443" t="s">
        <v>659</v>
      </c>
      <c r="T16" s="443" t="s">
        <v>653</v>
      </c>
      <c r="U16" s="443" t="s">
        <v>673</v>
      </c>
      <c r="V16" s="443" t="s">
        <v>652</v>
      </c>
      <c r="W16" s="443" t="s">
        <v>16145</v>
      </c>
      <c r="X16" s="446"/>
    </row>
    <row r="17" spans="1:24" s="214" customFormat="1" ht="90">
      <c r="A17" s="443"/>
      <c r="B17" s="443">
        <v>3487500300</v>
      </c>
      <c r="C17" s="508" t="s">
        <v>10481</v>
      </c>
      <c r="D17" s="154" t="s">
        <v>10482</v>
      </c>
      <c r="E17" s="154" t="s">
        <v>10483</v>
      </c>
      <c r="F17" s="443" t="s">
        <v>420</v>
      </c>
      <c r="G17" s="443" t="s">
        <v>655</v>
      </c>
      <c r="H17" s="444">
        <v>45218</v>
      </c>
      <c r="I17" s="443">
        <v>17</v>
      </c>
      <c r="J17" s="443"/>
      <c r="K17" s="443">
        <v>11</v>
      </c>
      <c r="L17" s="443"/>
      <c r="M17" s="443">
        <v>17</v>
      </c>
      <c r="N17" s="443"/>
      <c r="O17" s="443">
        <v>1315</v>
      </c>
      <c r="P17" s="445">
        <f t="shared" si="0"/>
        <v>1360</v>
      </c>
      <c r="Q17" s="443">
        <v>1360</v>
      </c>
      <c r="R17" s="443"/>
      <c r="S17" s="443" t="s">
        <v>659</v>
      </c>
      <c r="T17" s="443" t="s">
        <v>651</v>
      </c>
      <c r="U17" s="443" t="s">
        <v>673</v>
      </c>
      <c r="V17" s="443" t="s">
        <v>652</v>
      </c>
      <c r="W17" s="443" t="s">
        <v>16145</v>
      </c>
      <c r="X17" s="446"/>
    </row>
    <row r="18" spans="1:24" s="214" customFormat="1" ht="90">
      <c r="A18" s="443"/>
      <c r="B18" s="443">
        <v>3441000300</v>
      </c>
      <c r="C18" s="508" t="s">
        <v>10484</v>
      </c>
      <c r="D18" s="154" t="s">
        <v>10485</v>
      </c>
      <c r="E18" s="154" t="s">
        <v>10486</v>
      </c>
      <c r="F18" s="443" t="s">
        <v>422</v>
      </c>
      <c r="G18" s="443" t="s">
        <v>655</v>
      </c>
      <c r="H18" s="444">
        <v>45007</v>
      </c>
      <c r="I18" s="443"/>
      <c r="J18" s="443"/>
      <c r="K18" s="443"/>
      <c r="L18" s="443"/>
      <c r="M18" s="443"/>
      <c r="N18" s="443"/>
      <c r="O18" s="443">
        <v>1</v>
      </c>
      <c r="P18" s="445">
        <f t="shared" si="0"/>
        <v>1</v>
      </c>
      <c r="Q18" s="443">
        <v>1</v>
      </c>
      <c r="R18" s="443"/>
      <c r="S18" s="443" t="s">
        <v>659</v>
      </c>
      <c r="T18" s="443" t="s">
        <v>653</v>
      </c>
      <c r="U18" s="443" t="s">
        <v>673</v>
      </c>
      <c r="V18" s="443" t="s">
        <v>652</v>
      </c>
      <c r="W18" s="443" t="s">
        <v>16145</v>
      </c>
      <c r="X18" s="446"/>
    </row>
    <row r="19" spans="1:24" s="214" customFormat="1" ht="60">
      <c r="A19" s="443"/>
      <c r="B19" s="443">
        <v>3513704000</v>
      </c>
      <c r="C19" s="508" t="s">
        <v>10487</v>
      </c>
      <c r="D19" s="154" t="s">
        <v>10488</v>
      </c>
      <c r="E19" s="154" t="s">
        <v>10489</v>
      </c>
      <c r="F19" s="443" t="s">
        <v>422</v>
      </c>
      <c r="G19" s="443" t="s">
        <v>655</v>
      </c>
      <c r="H19" s="444">
        <v>45233</v>
      </c>
      <c r="I19" s="443"/>
      <c r="J19" s="443"/>
      <c r="K19" s="443"/>
      <c r="L19" s="443"/>
      <c r="M19" s="443"/>
      <c r="N19" s="443"/>
      <c r="O19" s="443">
        <v>4</v>
      </c>
      <c r="P19" s="445">
        <f t="shared" si="0"/>
        <v>4</v>
      </c>
      <c r="Q19" s="443">
        <v>4</v>
      </c>
      <c r="R19" s="443"/>
      <c r="S19" s="443" t="s">
        <v>659</v>
      </c>
      <c r="T19" s="443" t="s">
        <v>653</v>
      </c>
      <c r="U19" s="443" t="s">
        <v>673</v>
      </c>
      <c r="V19" s="443" t="s">
        <v>652</v>
      </c>
      <c r="W19" s="443" t="s">
        <v>16145</v>
      </c>
      <c r="X19" s="446"/>
    </row>
    <row r="20" spans="1:24" s="214" customFormat="1" ht="45">
      <c r="A20" s="443"/>
      <c r="B20" s="443">
        <v>5386720400</v>
      </c>
      <c r="C20" s="508" t="s">
        <v>10490</v>
      </c>
      <c r="D20" s="154" t="s">
        <v>10491</v>
      </c>
      <c r="E20" s="154" t="s">
        <v>10492</v>
      </c>
      <c r="F20" s="443" t="s">
        <v>420</v>
      </c>
      <c r="G20" s="443" t="s">
        <v>655</v>
      </c>
      <c r="H20" s="444">
        <v>45233</v>
      </c>
      <c r="I20" s="443"/>
      <c r="J20" s="443"/>
      <c r="K20" s="443">
        <v>6</v>
      </c>
      <c r="L20" s="443"/>
      <c r="M20" s="443"/>
      <c r="N20" s="443"/>
      <c r="O20" s="443">
        <v>86</v>
      </c>
      <c r="P20" s="445">
        <f t="shared" si="0"/>
        <v>92</v>
      </c>
      <c r="Q20" s="443">
        <v>92</v>
      </c>
      <c r="R20" s="443"/>
      <c r="S20" s="443" t="s">
        <v>659</v>
      </c>
      <c r="T20" s="443" t="s">
        <v>651</v>
      </c>
      <c r="U20" s="443" t="s">
        <v>673</v>
      </c>
      <c r="V20" s="443" t="s">
        <v>652</v>
      </c>
      <c r="W20" s="443" t="s">
        <v>16145</v>
      </c>
      <c r="X20" s="446"/>
    </row>
    <row r="21" spans="1:24" s="214" customFormat="1" ht="45">
      <c r="A21" s="443"/>
      <c r="B21" s="443">
        <v>3522620100</v>
      </c>
      <c r="C21" s="508" t="s">
        <v>10493</v>
      </c>
      <c r="D21" s="154" t="s">
        <v>10494</v>
      </c>
      <c r="E21" s="154" t="s">
        <v>10495</v>
      </c>
      <c r="F21" s="443" t="s">
        <v>416</v>
      </c>
      <c r="G21" s="443" t="s">
        <v>666</v>
      </c>
      <c r="H21" s="444">
        <v>45233</v>
      </c>
      <c r="I21" s="443"/>
      <c r="J21" s="443"/>
      <c r="K21" s="443"/>
      <c r="L21" s="443"/>
      <c r="M21" s="443"/>
      <c r="N21" s="443"/>
      <c r="O21" s="443">
        <v>1</v>
      </c>
      <c r="P21" s="445">
        <f t="shared" si="0"/>
        <v>1</v>
      </c>
      <c r="Q21" s="443">
        <v>1</v>
      </c>
      <c r="R21" s="443"/>
      <c r="S21" s="443" t="s">
        <v>659</v>
      </c>
      <c r="T21" s="443" t="s">
        <v>653</v>
      </c>
      <c r="U21" s="443" t="s">
        <v>673</v>
      </c>
      <c r="V21" s="443" t="s">
        <v>652</v>
      </c>
      <c r="W21" s="443" t="s">
        <v>16145</v>
      </c>
      <c r="X21" s="446"/>
    </row>
    <row r="22" spans="1:24" s="214" customFormat="1" ht="45">
      <c r="A22" s="443"/>
      <c r="B22" s="443">
        <v>5334332800</v>
      </c>
      <c r="C22" s="508" t="s">
        <v>10496</v>
      </c>
      <c r="D22" s="154" t="s">
        <v>10497</v>
      </c>
      <c r="E22" s="154" t="s">
        <v>10498</v>
      </c>
      <c r="F22" s="443" t="s">
        <v>422</v>
      </c>
      <c r="G22" s="443" t="s">
        <v>655</v>
      </c>
      <c r="H22" s="444">
        <v>45007</v>
      </c>
      <c r="I22" s="443"/>
      <c r="J22" s="443"/>
      <c r="K22" s="443"/>
      <c r="L22" s="443"/>
      <c r="M22" s="443"/>
      <c r="N22" s="443"/>
      <c r="O22" s="443">
        <v>2</v>
      </c>
      <c r="P22" s="445">
        <f t="shared" si="0"/>
        <v>2</v>
      </c>
      <c r="Q22" s="443">
        <v>2</v>
      </c>
      <c r="R22" s="443"/>
      <c r="S22" s="443" t="s">
        <v>659</v>
      </c>
      <c r="T22" s="443" t="s">
        <v>653</v>
      </c>
      <c r="U22" s="443" t="s">
        <v>673</v>
      </c>
      <c r="V22" s="443" t="s">
        <v>652</v>
      </c>
      <c r="W22" s="443" t="s">
        <v>16145</v>
      </c>
      <c r="X22" s="446"/>
    </row>
    <row r="23" spans="1:24" s="447" customFormat="1" ht="45">
      <c r="A23" s="443"/>
      <c r="B23" s="443">
        <v>5502500100</v>
      </c>
      <c r="C23" s="508" t="s">
        <v>10499</v>
      </c>
      <c r="D23" s="154" t="s">
        <v>10500</v>
      </c>
      <c r="E23" s="154" t="s">
        <v>10501</v>
      </c>
      <c r="F23" s="443" t="s">
        <v>418</v>
      </c>
      <c r="G23" s="443" t="s">
        <v>655</v>
      </c>
      <c r="H23" s="444">
        <v>45000</v>
      </c>
      <c r="I23" s="443"/>
      <c r="J23" s="443"/>
      <c r="K23" s="443"/>
      <c r="L23" s="443"/>
      <c r="M23" s="443"/>
      <c r="N23" s="443"/>
      <c r="O23" s="443">
        <v>3</v>
      </c>
      <c r="P23" s="445">
        <f t="shared" si="0"/>
        <v>3</v>
      </c>
      <c r="Q23" s="443">
        <v>3</v>
      </c>
      <c r="R23" s="443"/>
      <c r="S23" s="443" t="s">
        <v>659</v>
      </c>
      <c r="T23" s="443" t="s">
        <v>653</v>
      </c>
      <c r="U23" s="443" t="s">
        <v>673</v>
      </c>
      <c r="V23" s="443" t="s">
        <v>652</v>
      </c>
      <c r="W23" s="443" t="s">
        <v>16145</v>
      </c>
      <c r="X23" s="446"/>
    </row>
    <row r="24" spans="1:24" s="447" customFormat="1" ht="90">
      <c r="A24" s="443"/>
      <c r="B24" s="443">
        <v>4240511100</v>
      </c>
      <c r="C24" s="508" t="s">
        <v>10502</v>
      </c>
      <c r="D24" s="154" t="s">
        <v>10503</v>
      </c>
      <c r="E24" s="154" t="s">
        <v>10504</v>
      </c>
      <c r="F24" s="443" t="s">
        <v>422</v>
      </c>
      <c r="G24" s="443" t="s">
        <v>655</v>
      </c>
      <c r="H24" s="444">
        <v>44939</v>
      </c>
      <c r="I24" s="443"/>
      <c r="J24" s="443"/>
      <c r="K24" s="443"/>
      <c r="L24" s="443"/>
      <c r="M24" s="443"/>
      <c r="N24" s="443"/>
      <c r="O24" s="443">
        <v>2</v>
      </c>
      <c r="P24" s="445">
        <f t="shared" si="0"/>
        <v>2</v>
      </c>
      <c r="Q24" s="443">
        <v>2</v>
      </c>
      <c r="R24" s="443"/>
      <c r="S24" s="443" t="s">
        <v>659</v>
      </c>
      <c r="T24" s="443" t="s">
        <v>653</v>
      </c>
      <c r="U24" s="443" t="s">
        <v>673</v>
      </c>
      <c r="V24" s="443" t="s">
        <v>652</v>
      </c>
      <c r="W24" s="443" t="s">
        <v>16145</v>
      </c>
      <c r="X24" s="446"/>
    </row>
    <row r="25" spans="1:24" s="447" customFormat="1" ht="60">
      <c r="A25" s="443"/>
      <c r="B25" s="443">
        <v>3002942200</v>
      </c>
      <c r="C25" s="508" t="s">
        <v>10505</v>
      </c>
      <c r="D25" s="154" t="s">
        <v>10506</v>
      </c>
      <c r="E25" s="154" t="s">
        <v>10507</v>
      </c>
      <c r="F25" s="443" t="s">
        <v>422</v>
      </c>
      <c r="G25" s="443" t="s">
        <v>655</v>
      </c>
      <c r="H25" s="444">
        <v>45034</v>
      </c>
      <c r="I25" s="443"/>
      <c r="J25" s="443"/>
      <c r="K25" s="443"/>
      <c r="L25" s="443"/>
      <c r="M25" s="443"/>
      <c r="N25" s="443"/>
      <c r="O25" s="443">
        <v>2</v>
      </c>
      <c r="P25" s="445">
        <f t="shared" si="0"/>
        <v>2</v>
      </c>
      <c r="Q25" s="443">
        <v>2</v>
      </c>
      <c r="R25" s="443"/>
      <c r="S25" s="443" t="s">
        <v>659</v>
      </c>
      <c r="T25" s="443" t="s">
        <v>653</v>
      </c>
      <c r="U25" s="443" t="s">
        <v>673</v>
      </c>
      <c r="V25" s="443" t="s">
        <v>652</v>
      </c>
      <c r="W25" s="443" t="s">
        <v>16145</v>
      </c>
      <c r="X25" s="446"/>
    </row>
    <row r="26" spans="1:24" s="447" customFormat="1" ht="45">
      <c r="A26" s="443"/>
      <c r="B26" s="443">
        <v>4450420200</v>
      </c>
      <c r="C26" s="508" t="s">
        <v>10508</v>
      </c>
      <c r="D26" s="154" t="s">
        <v>10509</v>
      </c>
      <c r="E26" s="154" t="s">
        <v>10510</v>
      </c>
      <c r="F26" s="443" t="s">
        <v>418</v>
      </c>
      <c r="G26" s="443" t="s">
        <v>655</v>
      </c>
      <c r="H26" s="444">
        <v>45230</v>
      </c>
      <c r="I26" s="443"/>
      <c r="J26" s="443"/>
      <c r="K26" s="443"/>
      <c r="L26" s="443"/>
      <c r="M26" s="443"/>
      <c r="N26" s="443"/>
      <c r="O26" s="443">
        <v>3</v>
      </c>
      <c r="P26" s="445">
        <f t="shared" si="0"/>
        <v>3</v>
      </c>
      <c r="Q26" s="443">
        <v>3</v>
      </c>
      <c r="R26" s="443"/>
      <c r="S26" s="443" t="s">
        <v>659</v>
      </c>
      <c r="T26" s="443" t="s">
        <v>653</v>
      </c>
      <c r="U26" s="443" t="s">
        <v>673</v>
      </c>
      <c r="V26" s="443" t="s">
        <v>652</v>
      </c>
      <c r="W26" s="443" t="s">
        <v>16145</v>
      </c>
      <c r="X26" s="446"/>
    </row>
    <row r="27" spans="1:24" s="447" customFormat="1" ht="45">
      <c r="A27" s="443"/>
      <c r="B27" s="443">
        <v>3506121100</v>
      </c>
      <c r="C27" s="508" t="s">
        <v>10511</v>
      </c>
      <c r="D27" s="154" t="s">
        <v>10512</v>
      </c>
      <c r="E27" s="154" t="s">
        <v>10513</v>
      </c>
      <c r="F27" s="443" t="s">
        <v>420</v>
      </c>
      <c r="G27" s="443" t="s">
        <v>655</v>
      </c>
      <c r="H27" s="444">
        <v>44985</v>
      </c>
      <c r="I27" s="443">
        <v>4</v>
      </c>
      <c r="J27" s="443"/>
      <c r="K27" s="443">
        <v>3</v>
      </c>
      <c r="L27" s="443"/>
      <c r="M27" s="443">
        <v>4</v>
      </c>
      <c r="N27" s="443"/>
      <c r="O27" s="443">
        <v>21</v>
      </c>
      <c r="P27" s="445">
        <f t="shared" si="0"/>
        <v>32</v>
      </c>
      <c r="Q27" s="443">
        <v>32</v>
      </c>
      <c r="R27" s="443"/>
      <c r="S27" s="443" t="s">
        <v>659</v>
      </c>
      <c r="T27" s="443" t="s">
        <v>651</v>
      </c>
      <c r="U27" s="443" t="s">
        <v>673</v>
      </c>
      <c r="V27" s="443" t="s">
        <v>652</v>
      </c>
      <c r="W27" s="443" t="s">
        <v>16145</v>
      </c>
      <c r="X27" s="446"/>
    </row>
    <row r="28" spans="1:24" s="447" customFormat="1" ht="60">
      <c r="A28" s="443"/>
      <c r="B28" s="443">
        <v>4232631900</v>
      </c>
      <c r="C28" s="508" t="s">
        <v>10514</v>
      </c>
      <c r="D28" s="154" t="s">
        <v>10515</v>
      </c>
      <c r="E28" s="154" t="s">
        <v>10516</v>
      </c>
      <c r="F28" s="443" t="s">
        <v>414</v>
      </c>
      <c r="G28" s="443" t="s">
        <v>666</v>
      </c>
      <c r="H28" s="444">
        <v>45175</v>
      </c>
      <c r="I28" s="443"/>
      <c r="J28" s="443"/>
      <c r="K28" s="443"/>
      <c r="L28" s="443"/>
      <c r="M28" s="443"/>
      <c r="N28" s="443"/>
      <c r="O28" s="443">
        <v>2</v>
      </c>
      <c r="P28" s="445">
        <f t="shared" si="0"/>
        <v>2</v>
      </c>
      <c r="Q28" s="443">
        <v>2</v>
      </c>
      <c r="R28" s="443"/>
      <c r="S28" s="443" t="s">
        <v>659</v>
      </c>
      <c r="T28" s="443" t="s">
        <v>653</v>
      </c>
      <c r="U28" s="443" t="s">
        <v>673</v>
      </c>
      <c r="V28" s="443" t="s">
        <v>652</v>
      </c>
      <c r="W28" s="443" t="s">
        <v>16145</v>
      </c>
      <c r="X28" s="446"/>
    </row>
    <row r="29" spans="1:24" s="447" customFormat="1" ht="60">
      <c r="A29" s="443"/>
      <c r="B29" s="443">
        <v>3461201200</v>
      </c>
      <c r="C29" s="508" t="s">
        <v>10517</v>
      </c>
      <c r="D29" s="154" t="s">
        <v>10518</v>
      </c>
      <c r="E29" s="154" t="s">
        <v>10519</v>
      </c>
      <c r="F29" s="443" t="s">
        <v>422</v>
      </c>
      <c r="G29" s="443" t="s">
        <v>655</v>
      </c>
      <c r="H29" s="444">
        <v>44958</v>
      </c>
      <c r="I29" s="443"/>
      <c r="J29" s="443"/>
      <c r="K29" s="443"/>
      <c r="L29" s="443"/>
      <c r="M29" s="443"/>
      <c r="N29" s="443"/>
      <c r="O29" s="443">
        <v>2</v>
      </c>
      <c r="P29" s="445">
        <f t="shared" ref="P29:P86" si="1">SUM($I29:$O29)</f>
        <v>2</v>
      </c>
      <c r="Q29" s="443">
        <v>2</v>
      </c>
      <c r="R29" s="443"/>
      <c r="S29" s="443" t="s">
        <v>659</v>
      </c>
      <c r="T29" s="443" t="s">
        <v>653</v>
      </c>
      <c r="U29" s="443" t="s">
        <v>673</v>
      </c>
      <c r="V29" s="443" t="s">
        <v>652</v>
      </c>
      <c r="W29" s="443" t="s">
        <v>16145</v>
      </c>
      <c r="X29" s="446"/>
    </row>
    <row r="30" spans="1:24" s="447" customFormat="1" ht="45">
      <c r="A30" s="443"/>
      <c r="B30" s="443">
        <v>3004610100</v>
      </c>
      <c r="C30" s="508" t="s">
        <v>10520</v>
      </c>
      <c r="D30" s="154" t="s">
        <v>10521</v>
      </c>
      <c r="E30" s="154" t="s">
        <v>10522</v>
      </c>
      <c r="F30" s="443" t="s">
        <v>422</v>
      </c>
      <c r="G30" s="443" t="s">
        <v>655</v>
      </c>
      <c r="H30" s="444">
        <v>45233</v>
      </c>
      <c r="I30" s="443"/>
      <c r="J30" s="443"/>
      <c r="K30" s="443"/>
      <c r="L30" s="443"/>
      <c r="M30" s="443"/>
      <c r="N30" s="443"/>
      <c r="O30" s="443">
        <v>2</v>
      </c>
      <c r="P30" s="445">
        <f t="shared" si="1"/>
        <v>2</v>
      </c>
      <c r="Q30" s="443">
        <v>2</v>
      </c>
      <c r="R30" s="443"/>
      <c r="S30" s="443" t="s">
        <v>659</v>
      </c>
      <c r="T30" s="443" t="s">
        <v>653</v>
      </c>
      <c r="U30" s="443" t="s">
        <v>673</v>
      </c>
      <c r="V30" s="443" t="s">
        <v>652</v>
      </c>
      <c r="W30" s="443" t="s">
        <v>16145</v>
      </c>
      <c r="X30" s="446"/>
    </row>
    <row r="31" spans="1:24" s="448" customFormat="1" ht="60">
      <c r="A31" s="443"/>
      <c r="B31" s="443">
        <v>4483421100</v>
      </c>
      <c r="C31" s="508" t="s">
        <v>10523</v>
      </c>
      <c r="D31" s="154" t="s">
        <v>10524</v>
      </c>
      <c r="E31" s="154" t="s">
        <v>10525</v>
      </c>
      <c r="F31" s="443" t="s">
        <v>420</v>
      </c>
      <c r="G31" s="443" t="s">
        <v>655</v>
      </c>
      <c r="H31" s="444">
        <v>45005</v>
      </c>
      <c r="I31" s="443">
        <v>1</v>
      </c>
      <c r="J31" s="443"/>
      <c r="K31" s="443">
        <v>1</v>
      </c>
      <c r="L31" s="443"/>
      <c r="M31" s="443">
        <v>1</v>
      </c>
      <c r="N31" s="443"/>
      <c r="O31" s="443">
        <v>17</v>
      </c>
      <c r="P31" s="445">
        <f t="shared" si="1"/>
        <v>20</v>
      </c>
      <c r="Q31" s="443">
        <v>20</v>
      </c>
      <c r="R31" s="443"/>
      <c r="S31" s="443" t="s">
        <v>659</v>
      </c>
      <c r="T31" s="443" t="s">
        <v>651</v>
      </c>
      <c r="U31" s="443" t="s">
        <v>673</v>
      </c>
      <c r="V31" s="443" t="s">
        <v>652</v>
      </c>
      <c r="W31" s="443" t="s">
        <v>16145</v>
      </c>
      <c r="X31" s="446"/>
    </row>
    <row r="32" spans="1:24" s="448" customFormat="1" ht="60">
      <c r="A32" s="443"/>
      <c r="B32" s="443">
        <v>4230531100</v>
      </c>
      <c r="C32" s="508" t="s">
        <v>10526</v>
      </c>
      <c r="D32" s="154" t="s">
        <v>10527</v>
      </c>
      <c r="E32" s="154" t="s">
        <v>10528</v>
      </c>
      <c r="F32" s="443" t="s">
        <v>420</v>
      </c>
      <c r="G32" s="443" t="s">
        <v>655</v>
      </c>
      <c r="H32" s="444">
        <v>45162</v>
      </c>
      <c r="I32" s="443">
        <v>1</v>
      </c>
      <c r="J32" s="443"/>
      <c r="K32" s="443"/>
      <c r="L32" s="443"/>
      <c r="M32" s="443">
        <v>1</v>
      </c>
      <c r="N32" s="443"/>
      <c r="O32" s="443">
        <v>8</v>
      </c>
      <c r="P32" s="445">
        <f t="shared" si="1"/>
        <v>10</v>
      </c>
      <c r="Q32" s="443">
        <v>10</v>
      </c>
      <c r="R32" s="443"/>
      <c r="S32" s="443" t="s">
        <v>659</v>
      </c>
      <c r="T32" s="443" t="s">
        <v>651</v>
      </c>
      <c r="U32" s="443" t="s">
        <v>673</v>
      </c>
      <c r="V32" s="443" t="s">
        <v>652</v>
      </c>
      <c r="W32" s="443" t="s">
        <v>16145</v>
      </c>
      <c r="X32" s="446"/>
    </row>
    <row r="33" spans="1:24" s="448" customFormat="1" ht="45">
      <c r="A33" s="443"/>
      <c r="B33" s="443">
        <v>4152902900</v>
      </c>
      <c r="C33" s="508" t="s">
        <v>10529</v>
      </c>
      <c r="D33" s="154" t="s">
        <v>10530</v>
      </c>
      <c r="E33" s="154" t="s">
        <v>10531</v>
      </c>
      <c r="F33" s="443" t="s">
        <v>422</v>
      </c>
      <c r="G33" s="443" t="s">
        <v>655</v>
      </c>
      <c r="H33" s="444">
        <v>44994</v>
      </c>
      <c r="I33" s="443"/>
      <c r="J33" s="443"/>
      <c r="K33" s="443"/>
      <c r="L33" s="443"/>
      <c r="M33" s="443"/>
      <c r="N33" s="443"/>
      <c r="O33" s="443">
        <v>1</v>
      </c>
      <c r="P33" s="445">
        <f t="shared" si="1"/>
        <v>1</v>
      </c>
      <c r="Q33" s="443">
        <v>1</v>
      </c>
      <c r="R33" s="443"/>
      <c r="S33" s="443" t="s">
        <v>659</v>
      </c>
      <c r="T33" s="443" t="s">
        <v>653</v>
      </c>
      <c r="U33" s="443" t="s">
        <v>673</v>
      </c>
      <c r="V33" s="443" t="s">
        <v>652</v>
      </c>
      <c r="W33" s="443" t="s">
        <v>16145</v>
      </c>
      <c r="X33" s="446"/>
    </row>
    <row r="34" spans="1:24" s="448" customFormat="1" ht="45">
      <c r="A34" s="443"/>
      <c r="B34" s="443">
        <v>4481141500</v>
      </c>
      <c r="C34" s="508" t="s">
        <v>10532</v>
      </c>
      <c r="D34" s="154" t="s">
        <v>10533</v>
      </c>
      <c r="E34" s="154" t="s">
        <v>10534</v>
      </c>
      <c r="F34" s="443" t="s">
        <v>422</v>
      </c>
      <c r="G34" s="443" t="s">
        <v>655</v>
      </c>
      <c r="H34" s="444">
        <v>45233</v>
      </c>
      <c r="I34" s="443"/>
      <c r="J34" s="443"/>
      <c r="K34" s="443"/>
      <c r="L34" s="443"/>
      <c r="M34" s="443"/>
      <c r="N34" s="443"/>
      <c r="O34" s="443">
        <v>1</v>
      </c>
      <c r="P34" s="445">
        <f t="shared" si="1"/>
        <v>1</v>
      </c>
      <c r="Q34" s="443">
        <v>1</v>
      </c>
      <c r="R34" s="443"/>
      <c r="S34" s="443" t="s">
        <v>659</v>
      </c>
      <c r="T34" s="443" t="s">
        <v>653</v>
      </c>
      <c r="U34" s="443" t="s">
        <v>673</v>
      </c>
      <c r="V34" s="443" t="s">
        <v>652</v>
      </c>
      <c r="W34" s="443" t="s">
        <v>16145</v>
      </c>
      <c r="X34" s="446"/>
    </row>
    <row r="35" spans="1:24" s="448" customFormat="1" ht="60">
      <c r="A35" s="443"/>
      <c r="B35" s="443">
        <v>3461100700</v>
      </c>
      <c r="C35" s="508" t="s">
        <v>5342</v>
      </c>
      <c r="D35" s="154" t="s">
        <v>5343</v>
      </c>
      <c r="E35" s="154" t="s">
        <v>2242</v>
      </c>
      <c r="F35" s="443" t="s">
        <v>416</v>
      </c>
      <c r="G35" s="443" t="s">
        <v>666</v>
      </c>
      <c r="H35" s="444">
        <v>45019</v>
      </c>
      <c r="I35" s="443"/>
      <c r="J35" s="443"/>
      <c r="K35" s="443"/>
      <c r="L35" s="443"/>
      <c r="M35" s="443"/>
      <c r="N35" s="443"/>
      <c r="O35" s="443">
        <v>1</v>
      </c>
      <c r="P35" s="445">
        <f t="shared" si="1"/>
        <v>1</v>
      </c>
      <c r="Q35" s="443">
        <v>1</v>
      </c>
      <c r="R35" s="443"/>
      <c r="S35" s="443" t="s">
        <v>659</v>
      </c>
      <c r="T35" s="443" t="s">
        <v>653</v>
      </c>
      <c r="U35" s="443" t="s">
        <v>673</v>
      </c>
      <c r="V35" s="443" t="s">
        <v>652</v>
      </c>
      <c r="W35" s="443" t="s">
        <v>16145</v>
      </c>
      <c r="X35" s="446"/>
    </row>
    <row r="36" spans="1:24" s="448" customFormat="1" ht="45">
      <c r="A36" s="443"/>
      <c r="B36" s="443">
        <v>3527501500</v>
      </c>
      <c r="C36" s="508" t="s">
        <v>10535</v>
      </c>
      <c r="D36" s="154" t="s">
        <v>10536</v>
      </c>
      <c r="E36" s="154" t="s">
        <v>10537</v>
      </c>
      <c r="F36" s="443" t="s">
        <v>416</v>
      </c>
      <c r="G36" s="443" t="s">
        <v>666</v>
      </c>
      <c r="H36" s="444">
        <v>45233</v>
      </c>
      <c r="I36" s="443"/>
      <c r="J36" s="443"/>
      <c r="K36" s="443"/>
      <c r="L36" s="443"/>
      <c r="M36" s="443"/>
      <c r="N36" s="443"/>
      <c r="O36" s="443">
        <v>1</v>
      </c>
      <c r="P36" s="445">
        <f t="shared" si="1"/>
        <v>1</v>
      </c>
      <c r="Q36" s="443">
        <v>1</v>
      </c>
      <c r="R36" s="443"/>
      <c r="S36" s="443" t="s">
        <v>659</v>
      </c>
      <c r="T36" s="443" t="s">
        <v>653</v>
      </c>
      <c r="U36" s="443" t="s">
        <v>673</v>
      </c>
      <c r="V36" s="443" t="s">
        <v>652</v>
      </c>
      <c r="W36" s="443" t="s">
        <v>16145</v>
      </c>
      <c r="X36" s="446"/>
    </row>
    <row r="37" spans="1:24" s="448" customFormat="1" ht="45">
      <c r="A37" s="443"/>
      <c r="B37" s="443">
        <v>4236520501</v>
      </c>
      <c r="C37" s="508" t="s">
        <v>10538</v>
      </c>
      <c r="D37" s="154" t="s">
        <v>10539</v>
      </c>
      <c r="E37" s="154" t="s">
        <v>10540</v>
      </c>
      <c r="F37" s="443" t="s">
        <v>422</v>
      </c>
      <c r="G37" s="443" t="s">
        <v>655</v>
      </c>
      <c r="H37" s="444">
        <v>45233</v>
      </c>
      <c r="I37" s="443"/>
      <c r="J37" s="443"/>
      <c r="K37" s="443"/>
      <c r="L37" s="443"/>
      <c r="M37" s="443"/>
      <c r="N37" s="443"/>
      <c r="O37" s="443">
        <v>1</v>
      </c>
      <c r="P37" s="445">
        <f t="shared" si="1"/>
        <v>1</v>
      </c>
      <c r="Q37" s="443">
        <v>1</v>
      </c>
      <c r="R37" s="443"/>
      <c r="S37" s="443" t="s">
        <v>659</v>
      </c>
      <c r="T37" s="443" t="s">
        <v>653</v>
      </c>
      <c r="U37" s="443" t="s">
        <v>673</v>
      </c>
      <c r="V37" s="443" t="s">
        <v>652</v>
      </c>
      <c r="W37" s="443" t="s">
        <v>16145</v>
      </c>
      <c r="X37" s="446"/>
    </row>
    <row r="38" spans="1:24" s="448" customFormat="1" ht="60">
      <c r="A38" s="443"/>
      <c r="B38" s="443">
        <v>3523310200</v>
      </c>
      <c r="C38" s="508" t="s">
        <v>10541</v>
      </c>
      <c r="D38" s="154" t="s">
        <v>10542</v>
      </c>
      <c r="E38" s="154" t="s">
        <v>10543</v>
      </c>
      <c r="F38" s="443" t="s">
        <v>422</v>
      </c>
      <c r="G38" s="443" t="s">
        <v>655</v>
      </c>
      <c r="H38" s="444">
        <v>45154</v>
      </c>
      <c r="I38" s="443"/>
      <c r="J38" s="443"/>
      <c r="K38" s="443"/>
      <c r="L38" s="443"/>
      <c r="M38" s="443"/>
      <c r="N38" s="443"/>
      <c r="O38" s="443">
        <v>2</v>
      </c>
      <c r="P38" s="445">
        <f t="shared" si="1"/>
        <v>2</v>
      </c>
      <c r="Q38" s="443">
        <v>2</v>
      </c>
      <c r="R38" s="443"/>
      <c r="S38" s="443" t="s">
        <v>659</v>
      </c>
      <c r="T38" s="443" t="s">
        <v>653</v>
      </c>
      <c r="U38" s="443" t="s">
        <v>673</v>
      </c>
      <c r="V38" s="443" t="s">
        <v>652</v>
      </c>
      <c r="W38" s="443" t="s">
        <v>16145</v>
      </c>
      <c r="X38" s="446"/>
    </row>
    <row r="39" spans="1:24" s="448" customFormat="1" ht="60">
      <c r="A39" s="443"/>
      <c r="B39" s="443">
        <v>3515820500</v>
      </c>
      <c r="C39" s="508" t="s">
        <v>10544</v>
      </c>
      <c r="D39" s="154" t="s">
        <v>10545</v>
      </c>
      <c r="E39" s="154" t="s">
        <v>10546</v>
      </c>
      <c r="F39" s="443" t="s">
        <v>422</v>
      </c>
      <c r="G39" s="443" t="s">
        <v>655</v>
      </c>
      <c r="H39" s="444">
        <v>44938</v>
      </c>
      <c r="I39" s="443"/>
      <c r="J39" s="443"/>
      <c r="K39" s="443"/>
      <c r="L39" s="443"/>
      <c r="M39" s="443"/>
      <c r="N39" s="443"/>
      <c r="O39" s="443">
        <v>2</v>
      </c>
      <c r="P39" s="445">
        <f t="shared" si="1"/>
        <v>2</v>
      </c>
      <c r="Q39" s="443">
        <v>2</v>
      </c>
      <c r="R39" s="443"/>
      <c r="S39" s="443" t="s">
        <v>659</v>
      </c>
      <c r="T39" s="443" t="s">
        <v>653</v>
      </c>
      <c r="U39" s="443" t="s">
        <v>673</v>
      </c>
      <c r="V39" s="443" t="s">
        <v>652</v>
      </c>
      <c r="W39" s="443" t="s">
        <v>16145</v>
      </c>
      <c r="X39" s="446"/>
    </row>
    <row r="40" spans="1:24" s="448" customFormat="1" ht="30">
      <c r="A40" s="443"/>
      <c r="B40" s="443">
        <v>3531502100</v>
      </c>
      <c r="C40" s="508" t="s">
        <v>10547</v>
      </c>
      <c r="D40" s="154" t="s">
        <v>10548</v>
      </c>
      <c r="E40" s="154" t="s">
        <v>10549</v>
      </c>
      <c r="F40" s="443" t="s">
        <v>416</v>
      </c>
      <c r="G40" s="443" t="s">
        <v>666</v>
      </c>
      <c r="H40" s="444">
        <v>45233</v>
      </c>
      <c r="I40" s="443"/>
      <c r="J40" s="443"/>
      <c r="K40" s="443"/>
      <c r="L40" s="443"/>
      <c r="M40" s="443"/>
      <c r="N40" s="443"/>
      <c r="O40" s="443">
        <v>1</v>
      </c>
      <c r="P40" s="445">
        <f t="shared" si="1"/>
        <v>1</v>
      </c>
      <c r="Q40" s="443">
        <v>1</v>
      </c>
      <c r="R40" s="443"/>
      <c r="S40" s="443" t="s">
        <v>659</v>
      </c>
      <c r="T40" s="443" t="s">
        <v>653</v>
      </c>
      <c r="U40" s="443" t="s">
        <v>673</v>
      </c>
      <c r="V40" s="443" t="s">
        <v>652</v>
      </c>
      <c r="W40" s="443" t="s">
        <v>16145</v>
      </c>
      <c r="X40" s="446"/>
    </row>
    <row r="41" spans="1:24" s="448" customFormat="1" ht="60">
      <c r="A41" s="443"/>
      <c r="B41" s="443">
        <v>3463220200</v>
      </c>
      <c r="C41" s="508" t="s">
        <v>8505</v>
      </c>
      <c r="D41" s="154" t="s">
        <v>10550</v>
      </c>
      <c r="E41" s="154" t="s">
        <v>10551</v>
      </c>
      <c r="F41" s="443" t="s">
        <v>422</v>
      </c>
      <c r="G41" s="443" t="s">
        <v>655</v>
      </c>
      <c r="H41" s="444">
        <v>45239</v>
      </c>
      <c r="I41" s="443"/>
      <c r="J41" s="443"/>
      <c r="K41" s="443"/>
      <c r="L41" s="443"/>
      <c r="M41" s="443"/>
      <c r="N41" s="443"/>
      <c r="O41" s="443">
        <v>1</v>
      </c>
      <c r="P41" s="445">
        <f t="shared" si="1"/>
        <v>1</v>
      </c>
      <c r="Q41" s="443">
        <v>1</v>
      </c>
      <c r="R41" s="443"/>
      <c r="S41" s="443" t="s">
        <v>659</v>
      </c>
      <c r="T41" s="443" t="s">
        <v>653</v>
      </c>
      <c r="U41" s="443" t="s">
        <v>673</v>
      </c>
      <c r="V41" s="443" t="s">
        <v>652</v>
      </c>
      <c r="W41" s="443" t="s">
        <v>16145</v>
      </c>
      <c r="X41" s="446"/>
    </row>
    <row r="42" spans="1:24" s="448" customFormat="1" ht="45">
      <c r="A42" s="443"/>
      <c r="B42" s="443">
        <v>5315210300</v>
      </c>
      <c r="C42" s="508" t="s">
        <v>10552</v>
      </c>
      <c r="D42" s="154" t="s">
        <v>10553</v>
      </c>
      <c r="E42" s="154" t="s">
        <v>10554</v>
      </c>
      <c r="F42" s="443" t="s">
        <v>422</v>
      </c>
      <c r="G42" s="443" t="s">
        <v>655</v>
      </c>
      <c r="H42" s="444">
        <v>45218</v>
      </c>
      <c r="I42" s="443"/>
      <c r="J42" s="443"/>
      <c r="K42" s="443"/>
      <c r="L42" s="443"/>
      <c r="M42" s="443"/>
      <c r="N42" s="443"/>
      <c r="O42" s="443">
        <v>1</v>
      </c>
      <c r="P42" s="445">
        <f t="shared" si="1"/>
        <v>1</v>
      </c>
      <c r="Q42" s="443">
        <v>1</v>
      </c>
      <c r="R42" s="443"/>
      <c r="S42" s="443" t="s">
        <v>659</v>
      </c>
      <c r="T42" s="443" t="s">
        <v>653</v>
      </c>
      <c r="U42" s="443" t="s">
        <v>673</v>
      </c>
      <c r="V42" s="443" t="s">
        <v>652</v>
      </c>
      <c r="W42" s="443" t="s">
        <v>16145</v>
      </c>
      <c r="X42" s="446"/>
    </row>
    <row r="43" spans="1:24" s="448" customFormat="1" ht="60">
      <c r="A43" s="443"/>
      <c r="B43" s="443">
        <v>5324950200</v>
      </c>
      <c r="C43" s="508" t="s">
        <v>10555</v>
      </c>
      <c r="D43" s="154" t="s">
        <v>10556</v>
      </c>
      <c r="E43" s="154" t="s">
        <v>10557</v>
      </c>
      <c r="F43" s="443" t="s">
        <v>422</v>
      </c>
      <c r="G43" s="443" t="s">
        <v>655</v>
      </c>
      <c r="H43" s="444">
        <v>44980</v>
      </c>
      <c r="I43" s="443"/>
      <c r="J43" s="443"/>
      <c r="K43" s="443"/>
      <c r="L43" s="443"/>
      <c r="M43" s="443"/>
      <c r="N43" s="443"/>
      <c r="O43" s="443">
        <v>1</v>
      </c>
      <c r="P43" s="445">
        <f t="shared" si="1"/>
        <v>1</v>
      </c>
      <c r="Q43" s="443">
        <v>1</v>
      </c>
      <c r="R43" s="443"/>
      <c r="S43" s="443" t="s">
        <v>659</v>
      </c>
      <c r="T43" s="443" t="s">
        <v>653</v>
      </c>
      <c r="U43" s="443" t="s">
        <v>673</v>
      </c>
      <c r="V43" s="443" t="s">
        <v>652</v>
      </c>
      <c r="W43" s="443" t="s">
        <v>16145</v>
      </c>
      <c r="X43" s="446"/>
    </row>
    <row r="44" spans="1:24" s="448" customFormat="1" ht="45">
      <c r="A44" s="443"/>
      <c r="B44" s="443">
        <v>4243623000</v>
      </c>
      <c r="C44" s="508" t="s">
        <v>10558</v>
      </c>
      <c r="D44" s="154" t="s">
        <v>10559</v>
      </c>
      <c r="E44" s="154" t="s">
        <v>10560</v>
      </c>
      <c r="F44" s="443" t="s">
        <v>420</v>
      </c>
      <c r="G44" s="443" t="s">
        <v>655</v>
      </c>
      <c r="H44" s="444">
        <v>45233</v>
      </c>
      <c r="I44" s="443">
        <v>4</v>
      </c>
      <c r="J44" s="443"/>
      <c r="K44" s="443"/>
      <c r="L44" s="443"/>
      <c r="M44" s="443"/>
      <c r="N44" s="443"/>
      <c r="O44" s="443">
        <v>48</v>
      </c>
      <c r="P44" s="445">
        <f t="shared" si="1"/>
        <v>52</v>
      </c>
      <c r="Q44" s="443">
        <v>52</v>
      </c>
      <c r="R44" s="443"/>
      <c r="S44" s="443" t="s">
        <v>659</v>
      </c>
      <c r="T44" s="443" t="s">
        <v>651</v>
      </c>
      <c r="U44" s="443" t="s">
        <v>673</v>
      </c>
      <c r="V44" s="443" t="s">
        <v>652</v>
      </c>
      <c r="W44" s="443" t="s">
        <v>16145</v>
      </c>
      <c r="X44" s="446"/>
    </row>
    <row r="45" spans="1:24" s="448" customFormat="1" ht="30">
      <c r="A45" s="443"/>
      <c r="B45" s="443">
        <v>4484521900</v>
      </c>
      <c r="C45" s="508" t="s">
        <v>10561</v>
      </c>
      <c r="D45" s="154" t="s">
        <v>10562</v>
      </c>
      <c r="E45" s="154" t="s">
        <v>10563</v>
      </c>
      <c r="F45" s="443" t="s">
        <v>422</v>
      </c>
      <c r="G45" s="443" t="s">
        <v>655</v>
      </c>
      <c r="H45" s="444">
        <v>45233</v>
      </c>
      <c r="I45" s="443"/>
      <c r="J45" s="443"/>
      <c r="K45" s="443"/>
      <c r="L45" s="443"/>
      <c r="M45" s="443"/>
      <c r="N45" s="443"/>
      <c r="O45" s="443">
        <v>1</v>
      </c>
      <c r="P45" s="445">
        <f t="shared" si="1"/>
        <v>1</v>
      </c>
      <c r="Q45" s="443">
        <v>1</v>
      </c>
      <c r="R45" s="443"/>
      <c r="S45" s="443" t="s">
        <v>659</v>
      </c>
      <c r="T45" s="443" t="s">
        <v>653</v>
      </c>
      <c r="U45" s="443" t="s">
        <v>673</v>
      </c>
      <c r="V45" s="443" t="s">
        <v>652</v>
      </c>
      <c r="W45" s="443" t="s">
        <v>16145</v>
      </c>
      <c r="X45" s="446"/>
    </row>
    <row r="46" spans="1:24" s="448" customFormat="1" ht="45">
      <c r="A46" s="443"/>
      <c r="B46" s="443">
        <v>4235591300</v>
      </c>
      <c r="C46" s="508" t="s">
        <v>10564</v>
      </c>
      <c r="D46" s="154" t="s">
        <v>10565</v>
      </c>
      <c r="E46" s="154" t="s">
        <v>10566</v>
      </c>
      <c r="F46" s="443" t="s">
        <v>422</v>
      </c>
      <c r="G46" s="443" t="s">
        <v>655</v>
      </c>
      <c r="H46" s="444">
        <v>45257</v>
      </c>
      <c r="I46" s="443"/>
      <c r="J46" s="443"/>
      <c r="K46" s="443"/>
      <c r="L46" s="443"/>
      <c r="M46" s="443"/>
      <c r="N46" s="443"/>
      <c r="O46" s="443">
        <v>1</v>
      </c>
      <c r="P46" s="445">
        <f t="shared" si="1"/>
        <v>1</v>
      </c>
      <c r="Q46" s="443">
        <v>1</v>
      </c>
      <c r="R46" s="443"/>
      <c r="S46" s="443" t="s">
        <v>659</v>
      </c>
      <c r="T46" s="443" t="s">
        <v>653</v>
      </c>
      <c r="U46" s="443" t="s">
        <v>673</v>
      </c>
      <c r="V46" s="443" t="s">
        <v>652</v>
      </c>
      <c r="W46" s="443" t="s">
        <v>16145</v>
      </c>
      <c r="X46" s="446"/>
    </row>
    <row r="47" spans="1:24" s="449" customFormat="1" ht="45">
      <c r="A47" s="443"/>
      <c r="B47" s="443">
        <v>6774001800</v>
      </c>
      <c r="C47" s="508" t="s">
        <v>10567</v>
      </c>
      <c r="D47" s="154"/>
      <c r="E47" s="154" t="s">
        <v>10568</v>
      </c>
      <c r="F47" s="443" t="s">
        <v>418</v>
      </c>
      <c r="G47" s="443" t="s">
        <v>655</v>
      </c>
      <c r="H47" s="444">
        <v>45202</v>
      </c>
      <c r="I47" s="443"/>
      <c r="J47" s="443"/>
      <c r="K47" s="443"/>
      <c r="L47" s="443"/>
      <c r="M47" s="443"/>
      <c r="N47" s="443"/>
      <c r="O47" s="443">
        <v>4</v>
      </c>
      <c r="P47" s="445">
        <f t="shared" si="1"/>
        <v>4</v>
      </c>
      <c r="Q47" s="443">
        <v>4</v>
      </c>
      <c r="R47" s="443"/>
      <c r="S47" s="443" t="s">
        <v>659</v>
      </c>
      <c r="T47" s="443" t="s">
        <v>653</v>
      </c>
      <c r="U47" s="443" t="s">
        <v>673</v>
      </c>
      <c r="V47" s="443" t="s">
        <v>652</v>
      </c>
      <c r="W47" s="443" t="s">
        <v>469</v>
      </c>
      <c r="X47" s="446"/>
    </row>
    <row r="48" spans="1:24" s="449" customFormat="1" ht="45">
      <c r="A48" s="443"/>
      <c r="B48" s="443">
        <v>6774001800</v>
      </c>
      <c r="C48" s="508" t="s">
        <v>10569</v>
      </c>
      <c r="D48" s="154"/>
      <c r="E48" s="154" t="s">
        <v>10570</v>
      </c>
      <c r="F48" s="443" t="s">
        <v>418</v>
      </c>
      <c r="G48" s="443" t="s">
        <v>655</v>
      </c>
      <c r="H48" s="444">
        <v>45202</v>
      </c>
      <c r="I48" s="443"/>
      <c r="J48" s="443"/>
      <c r="K48" s="443"/>
      <c r="L48" s="443"/>
      <c r="M48" s="443"/>
      <c r="N48" s="443"/>
      <c r="O48" s="443">
        <v>4</v>
      </c>
      <c r="P48" s="445">
        <f t="shared" si="1"/>
        <v>4</v>
      </c>
      <c r="Q48" s="443">
        <v>4</v>
      </c>
      <c r="R48" s="443"/>
      <c r="S48" s="443" t="s">
        <v>659</v>
      </c>
      <c r="T48" s="443" t="s">
        <v>653</v>
      </c>
      <c r="U48" s="443" t="s">
        <v>673</v>
      </c>
      <c r="V48" s="443" t="s">
        <v>652</v>
      </c>
      <c r="W48" s="443" t="s">
        <v>469</v>
      </c>
      <c r="X48" s="446"/>
    </row>
    <row r="49" spans="1:24" s="449" customFormat="1" ht="45">
      <c r="A49" s="443"/>
      <c r="B49" s="443">
        <v>6774001800</v>
      </c>
      <c r="C49" s="508" t="s">
        <v>5552</v>
      </c>
      <c r="D49" s="154"/>
      <c r="E49" s="154" t="s">
        <v>2367</v>
      </c>
      <c r="F49" s="443" t="s">
        <v>418</v>
      </c>
      <c r="G49" s="443" t="s">
        <v>655</v>
      </c>
      <c r="H49" s="444">
        <v>45202</v>
      </c>
      <c r="I49" s="443"/>
      <c r="J49" s="443"/>
      <c r="K49" s="443"/>
      <c r="L49" s="443"/>
      <c r="M49" s="443"/>
      <c r="N49" s="443"/>
      <c r="O49" s="443">
        <v>4</v>
      </c>
      <c r="P49" s="445">
        <f t="shared" si="1"/>
        <v>4</v>
      </c>
      <c r="Q49" s="443">
        <v>4</v>
      </c>
      <c r="R49" s="443"/>
      <c r="S49" s="443" t="s">
        <v>659</v>
      </c>
      <c r="T49" s="443" t="s">
        <v>653</v>
      </c>
      <c r="U49" s="443" t="s">
        <v>673</v>
      </c>
      <c r="V49" s="443" t="s">
        <v>652</v>
      </c>
      <c r="W49" s="443" t="s">
        <v>469</v>
      </c>
      <c r="X49" s="446"/>
    </row>
    <row r="50" spans="1:24" s="449" customFormat="1" ht="60">
      <c r="A50" s="443"/>
      <c r="B50" s="443">
        <v>5441911000</v>
      </c>
      <c r="C50" s="508" t="s">
        <v>10571</v>
      </c>
      <c r="D50" s="154"/>
      <c r="E50" s="154" t="s">
        <v>10572</v>
      </c>
      <c r="F50" s="443" t="s">
        <v>418</v>
      </c>
      <c r="G50" s="443" t="s">
        <v>655</v>
      </c>
      <c r="H50" s="444">
        <v>45021</v>
      </c>
      <c r="I50" s="443"/>
      <c r="J50" s="443"/>
      <c r="K50" s="443"/>
      <c r="L50" s="443"/>
      <c r="M50" s="443">
        <v>7</v>
      </c>
      <c r="N50" s="443"/>
      <c r="O50" s="443">
        <v>2</v>
      </c>
      <c r="P50" s="445">
        <f t="shared" si="1"/>
        <v>9</v>
      </c>
      <c r="Q50" s="443">
        <v>9</v>
      </c>
      <c r="R50" s="443"/>
      <c r="S50" s="443" t="s">
        <v>659</v>
      </c>
      <c r="T50" s="443" t="s">
        <v>653</v>
      </c>
      <c r="U50" s="443" t="s">
        <v>673</v>
      </c>
      <c r="V50" s="443" t="s">
        <v>652</v>
      </c>
      <c r="W50" s="443" t="s">
        <v>469</v>
      </c>
      <c r="X50" s="446"/>
    </row>
    <row r="51" spans="1:24" s="449" customFormat="1" ht="45">
      <c r="A51" s="443"/>
      <c r="B51" s="443">
        <v>5452922200</v>
      </c>
      <c r="C51" s="508" t="s">
        <v>5942</v>
      </c>
      <c r="D51" s="154"/>
      <c r="E51" s="154" t="s">
        <v>2641</v>
      </c>
      <c r="F51" s="443" t="s">
        <v>418</v>
      </c>
      <c r="G51" s="443" t="s">
        <v>655</v>
      </c>
      <c r="H51" s="444">
        <v>45070</v>
      </c>
      <c r="I51" s="443"/>
      <c r="J51" s="443"/>
      <c r="K51" s="443"/>
      <c r="L51" s="443"/>
      <c r="M51" s="443"/>
      <c r="N51" s="443"/>
      <c r="O51" s="443">
        <v>2</v>
      </c>
      <c r="P51" s="445">
        <f t="shared" si="1"/>
        <v>2</v>
      </c>
      <c r="Q51" s="443">
        <v>2</v>
      </c>
      <c r="R51" s="443"/>
      <c r="S51" s="443" t="s">
        <v>659</v>
      </c>
      <c r="T51" s="443" t="s">
        <v>653</v>
      </c>
      <c r="U51" s="443" t="s">
        <v>673</v>
      </c>
      <c r="V51" s="443" t="s">
        <v>652</v>
      </c>
      <c r="W51" s="443" t="s">
        <v>469</v>
      </c>
      <c r="X51" s="446"/>
    </row>
    <row r="52" spans="1:24" s="449" customFormat="1" ht="60">
      <c r="A52" s="443"/>
      <c r="B52" s="443">
        <v>4451900400</v>
      </c>
      <c r="C52" s="508" t="s">
        <v>10573</v>
      </c>
      <c r="D52" s="154"/>
      <c r="E52" s="154" t="s">
        <v>10574</v>
      </c>
      <c r="F52" s="443" t="s">
        <v>418</v>
      </c>
      <c r="G52" s="443" t="s">
        <v>655</v>
      </c>
      <c r="H52" s="444">
        <v>44950</v>
      </c>
      <c r="I52" s="443"/>
      <c r="J52" s="443"/>
      <c r="K52" s="443"/>
      <c r="L52" s="443"/>
      <c r="M52" s="443"/>
      <c r="N52" s="443"/>
      <c r="O52" s="443">
        <v>2</v>
      </c>
      <c r="P52" s="445">
        <f t="shared" si="1"/>
        <v>2</v>
      </c>
      <c r="Q52" s="443">
        <v>2</v>
      </c>
      <c r="R52" s="443"/>
      <c r="S52" s="443" t="s">
        <v>659</v>
      </c>
      <c r="T52" s="443" t="s">
        <v>653</v>
      </c>
      <c r="U52" s="443" t="s">
        <v>673</v>
      </c>
      <c r="V52" s="443" t="s">
        <v>652</v>
      </c>
      <c r="W52" s="443" t="s">
        <v>469</v>
      </c>
      <c r="X52" s="446"/>
    </row>
    <row r="53" spans="1:24" s="449" customFormat="1" ht="60">
      <c r="A53" s="443"/>
      <c r="B53" s="443">
        <v>5502041200</v>
      </c>
      <c r="C53" s="508" t="s">
        <v>10575</v>
      </c>
      <c r="D53" s="154"/>
      <c r="E53" s="154" t="s">
        <v>10576</v>
      </c>
      <c r="F53" s="443" t="s">
        <v>418</v>
      </c>
      <c r="G53" s="443" t="s">
        <v>655</v>
      </c>
      <c r="H53" s="444">
        <v>45107</v>
      </c>
      <c r="I53" s="443"/>
      <c r="J53" s="443"/>
      <c r="K53" s="443">
        <v>1</v>
      </c>
      <c r="L53" s="443"/>
      <c r="M53" s="443"/>
      <c r="N53" s="443"/>
      <c r="O53" s="443">
        <v>2</v>
      </c>
      <c r="P53" s="445">
        <f t="shared" si="1"/>
        <v>3</v>
      </c>
      <c r="Q53" s="443">
        <v>3</v>
      </c>
      <c r="R53" s="443"/>
      <c r="S53" s="443" t="s">
        <v>659</v>
      </c>
      <c r="T53" s="443" t="s">
        <v>653</v>
      </c>
      <c r="U53" s="443" t="s">
        <v>673</v>
      </c>
      <c r="V53" s="443" t="s">
        <v>652</v>
      </c>
      <c r="W53" s="443" t="s">
        <v>469</v>
      </c>
      <c r="X53" s="446"/>
    </row>
    <row r="54" spans="1:24" s="449" customFormat="1" ht="45">
      <c r="A54" s="443"/>
      <c r="B54" s="443">
        <v>5453620900</v>
      </c>
      <c r="C54" s="508" t="s">
        <v>10577</v>
      </c>
      <c r="D54" s="154"/>
      <c r="E54" s="154" t="s">
        <v>10578</v>
      </c>
      <c r="F54" s="443" t="s">
        <v>420</v>
      </c>
      <c r="G54" s="443" t="s">
        <v>655</v>
      </c>
      <c r="H54" s="444">
        <v>44960</v>
      </c>
      <c r="I54" s="443">
        <v>1</v>
      </c>
      <c r="J54" s="443"/>
      <c r="K54" s="443">
        <v>1</v>
      </c>
      <c r="L54" s="443"/>
      <c r="M54" s="443">
        <v>1</v>
      </c>
      <c r="N54" s="443"/>
      <c r="O54" s="443">
        <v>12</v>
      </c>
      <c r="P54" s="445">
        <f t="shared" si="1"/>
        <v>15</v>
      </c>
      <c r="Q54" s="443">
        <v>15</v>
      </c>
      <c r="R54" s="443"/>
      <c r="S54" s="443" t="s">
        <v>659</v>
      </c>
      <c r="T54" s="443" t="s">
        <v>653</v>
      </c>
      <c r="U54" s="443" t="s">
        <v>673</v>
      </c>
      <c r="V54" s="443" t="s">
        <v>652</v>
      </c>
      <c r="W54" s="443" t="s">
        <v>469</v>
      </c>
      <c r="X54" s="446"/>
    </row>
    <row r="55" spans="1:24" s="449" customFormat="1" ht="45">
      <c r="A55" s="443"/>
      <c r="B55" s="443">
        <v>4710240400</v>
      </c>
      <c r="C55" s="508" t="s">
        <v>10579</v>
      </c>
      <c r="D55" s="154"/>
      <c r="E55" s="154" t="s">
        <v>10580</v>
      </c>
      <c r="F55" s="443" t="s">
        <v>418</v>
      </c>
      <c r="G55" s="443" t="s">
        <v>655</v>
      </c>
      <c r="H55" s="444">
        <v>44930</v>
      </c>
      <c r="I55" s="443"/>
      <c r="J55" s="443"/>
      <c r="K55" s="443"/>
      <c r="L55" s="443"/>
      <c r="M55" s="443"/>
      <c r="N55" s="443"/>
      <c r="O55" s="443">
        <v>4</v>
      </c>
      <c r="P55" s="445">
        <f t="shared" si="1"/>
        <v>4</v>
      </c>
      <c r="Q55" s="443">
        <v>4</v>
      </c>
      <c r="R55" s="443"/>
      <c r="S55" s="443" t="s">
        <v>659</v>
      </c>
      <c r="T55" s="443" t="s">
        <v>653</v>
      </c>
      <c r="U55" s="443" t="s">
        <v>673</v>
      </c>
      <c r="V55" s="443" t="s">
        <v>652</v>
      </c>
      <c r="W55" s="443" t="s">
        <v>469</v>
      </c>
      <c r="X55" s="446"/>
    </row>
    <row r="56" spans="1:24" s="449" customFormat="1" ht="45">
      <c r="A56" s="443"/>
      <c r="B56" s="443">
        <v>6774001800</v>
      </c>
      <c r="C56" s="508" t="s">
        <v>5563</v>
      </c>
      <c r="D56" s="154"/>
      <c r="E56" s="154" t="s">
        <v>2375</v>
      </c>
      <c r="F56" s="443" t="s">
        <v>420</v>
      </c>
      <c r="G56" s="443" t="s">
        <v>655</v>
      </c>
      <c r="H56" s="444">
        <v>45106</v>
      </c>
      <c r="I56" s="443"/>
      <c r="J56" s="443"/>
      <c r="K56" s="443"/>
      <c r="L56" s="443"/>
      <c r="M56" s="443"/>
      <c r="N56" s="443"/>
      <c r="O56" s="443">
        <v>5</v>
      </c>
      <c r="P56" s="445">
        <f t="shared" si="1"/>
        <v>5</v>
      </c>
      <c r="Q56" s="443">
        <v>5</v>
      </c>
      <c r="R56" s="443"/>
      <c r="S56" s="443" t="s">
        <v>659</v>
      </c>
      <c r="T56" s="443" t="s">
        <v>653</v>
      </c>
      <c r="U56" s="443" t="s">
        <v>673</v>
      </c>
      <c r="V56" s="443" t="s">
        <v>652</v>
      </c>
      <c r="W56" s="443" t="s">
        <v>469</v>
      </c>
      <c r="X56" s="446"/>
    </row>
    <row r="57" spans="1:24" s="449" customFormat="1" ht="45">
      <c r="A57" s="443"/>
      <c r="B57" s="443">
        <v>6774001800</v>
      </c>
      <c r="C57" s="508" t="s">
        <v>5564</v>
      </c>
      <c r="D57" s="154"/>
      <c r="E57" s="154" t="s">
        <v>2376</v>
      </c>
      <c r="F57" s="443" t="s">
        <v>420</v>
      </c>
      <c r="G57" s="443" t="s">
        <v>655</v>
      </c>
      <c r="H57" s="444">
        <v>45106</v>
      </c>
      <c r="I57" s="443"/>
      <c r="J57" s="443"/>
      <c r="K57" s="443"/>
      <c r="L57" s="443"/>
      <c r="M57" s="443"/>
      <c r="N57" s="443"/>
      <c r="O57" s="443">
        <v>5</v>
      </c>
      <c r="P57" s="445">
        <f t="shared" si="1"/>
        <v>5</v>
      </c>
      <c r="Q57" s="443">
        <v>5</v>
      </c>
      <c r="R57" s="443"/>
      <c r="S57" s="443" t="s">
        <v>659</v>
      </c>
      <c r="T57" s="443" t="s">
        <v>653</v>
      </c>
      <c r="U57" s="443" t="s">
        <v>673</v>
      </c>
      <c r="V57" s="443" t="s">
        <v>652</v>
      </c>
      <c r="W57" s="443" t="s">
        <v>469</v>
      </c>
      <c r="X57" s="446"/>
    </row>
    <row r="58" spans="1:24" s="449" customFormat="1" ht="45">
      <c r="A58" s="443"/>
      <c r="B58" s="443">
        <v>6774001800</v>
      </c>
      <c r="C58" s="508" t="s">
        <v>5535</v>
      </c>
      <c r="D58" s="154"/>
      <c r="E58" s="154" t="s">
        <v>2355</v>
      </c>
      <c r="F58" s="443" t="s">
        <v>420</v>
      </c>
      <c r="G58" s="443" t="s">
        <v>655</v>
      </c>
      <c r="H58" s="444">
        <v>45106</v>
      </c>
      <c r="I58" s="443"/>
      <c r="J58" s="443"/>
      <c r="K58" s="443"/>
      <c r="L58" s="443"/>
      <c r="M58" s="443"/>
      <c r="N58" s="443"/>
      <c r="O58" s="443">
        <v>5</v>
      </c>
      <c r="P58" s="445">
        <f t="shared" si="1"/>
        <v>5</v>
      </c>
      <c r="Q58" s="443">
        <v>5</v>
      </c>
      <c r="R58" s="443"/>
      <c r="S58" s="443" t="s">
        <v>659</v>
      </c>
      <c r="T58" s="443" t="s">
        <v>653</v>
      </c>
      <c r="U58" s="443" t="s">
        <v>673</v>
      </c>
      <c r="V58" s="443" t="s">
        <v>652</v>
      </c>
      <c r="W58" s="443" t="s">
        <v>469</v>
      </c>
      <c r="X58" s="446"/>
    </row>
    <row r="59" spans="1:24" s="449" customFormat="1" ht="45">
      <c r="A59" s="443"/>
      <c r="B59" s="443">
        <v>6774001800</v>
      </c>
      <c r="C59" s="508" t="s">
        <v>5605</v>
      </c>
      <c r="D59" s="154"/>
      <c r="E59" s="154" t="s">
        <v>2409</v>
      </c>
      <c r="F59" s="443" t="s">
        <v>420</v>
      </c>
      <c r="G59" s="443" t="s">
        <v>655</v>
      </c>
      <c r="H59" s="444">
        <v>45106</v>
      </c>
      <c r="I59" s="443"/>
      <c r="J59" s="443"/>
      <c r="K59" s="443"/>
      <c r="L59" s="443"/>
      <c r="M59" s="443"/>
      <c r="N59" s="443"/>
      <c r="O59" s="443">
        <v>5</v>
      </c>
      <c r="P59" s="445">
        <f t="shared" si="1"/>
        <v>5</v>
      </c>
      <c r="Q59" s="443">
        <v>5</v>
      </c>
      <c r="R59" s="443"/>
      <c r="S59" s="443" t="s">
        <v>659</v>
      </c>
      <c r="T59" s="443" t="s">
        <v>653</v>
      </c>
      <c r="U59" s="443" t="s">
        <v>673</v>
      </c>
      <c r="V59" s="443" t="s">
        <v>652</v>
      </c>
      <c r="W59" s="443" t="s">
        <v>469</v>
      </c>
      <c r="X59" s="446"/>
    </row>
    <row r="60" spans="1:24" s="449" customFormat="1" ht="45">
      <c r="A60" s="443"/>
      <c r="B60" s="443">
        <v>4153812000</v>
      </c>
      <c r="C60" s="508" t="s">
        <v>10581</v>
      </c>
      <c r="D60" s="154"/>
      <c r="E60" s="154" t="s">
        <v>10582</v>
      </c>
      <c r="F60" s="443" t="s">
        <v>418</v>
      </c>
      <c r="G60" s="443" t="s">
        <v>655</v>
      </c>
      <c r="H60" s="444">
        <v>45237</v>
      </c>
      <c r="I60" s="443"/>
      <c r="J60" s="443"/>
      <c r="K60" s="443"/>
      <c r="L60" s="443"/>
      <c r="M60" s="443"/>
      <c r="N60" s="443"/>
      <c r="O60" s="443">
        <v>1</v>
      </c>
      <c r="P60" s="445">
        <f t="shared" si="1"/>
        <v>1</v>
      </c>
      <c r="Q60" s="443">
        <v>1</v>
      </c>
      <c r="R60" s="443"/>
      <c r="S60" s="443" t="s">
        <v>659</v>
      </c>
      <c r="T60" s="443" t="s">
        <v>653</v>
      </c>
      <c r="U60" s="443" t="s">
        <v>673</v>
      </c>
      <c r="V60" s="443" t="s">
        <v>652</v>
      </c>
      <c r="W60" s="443" t="s">
        <v>469</v>
      </c>
      <c r="X60" s="446"/>
    </row>
    <row r="61" spans="1:24" s="449" customFormat="1" ht="45">
      <c r="A61" s="443"/>
      <c r="B61" s="443">
        <v>6774001800</v>
      </c>
      <c r="C61" s="508" t="s">
        <v>5565</v>
      </c>
      <c r="D61" s="154"/>
      <c r="E61" s="154" t="s">
        <v>2377</v>
      </c>
      <c r="F61" s="443" t="s">
        <v>420</v>
      </c>
      <c r="G61" s="443" t="s">
        <v>655</v>
      </c>
      <c r="H61" s="444">
        <v>45106</v>
      </c>
      <c r="I61" s="443"/>
      <c r="J61" s="443"/>
      <c r="K61" s="443"/>
      <c r="L61" s="443"/>
      <c r="M61" s="443"/>
      <c r="N61" s="443"/>
      <c r="O61" s="443">
        <v>5</v>
      </c>
      <c r="P61" s="445">
        <f t="shared" si="1"/>
        <v>5</v>
      </c>
      <c r="Q61" s="443">
        <v>5</v>
      </c>
      <c r="R61" s="443"/>
      <c r="S61" s="443" t="s">
        <v>659</v>
      </c>
      <c r="T61" s="443" t="s">
        <v>653</v>
      </c>
      <c r="U61" s="443" t="s">
        <v>673</v>
      </c>
      <c r="V61" s="443" t="s">
        <v>652</v>
      </c>
      <c r="W61" s="443" t="s">
        <v>469</v>
      </c>
      <c r="X61" s="446"/>
    </row>
    <row r="62" spans="1:24" s="449" customFormat="1" ht="45">
      <c r="A62" s="443"/>
      <c r="B62" s="443">
        <v>6774001800</v>
      </c>
      <c r="C62" s="508" t="s">
        <v>5566</v>
      </c>
      <c r="D62" s="154"/>
      <c r="E62" s="154" t="s">
        <v>2378</v>
      </c>
      <c r="F62" s="443" t="s">
        <v>420</v>
      </c>
      <c r="G62" s="443" t="s">
        <v>655</v>
      </c>
      <c r="H62" s="444">
        <v>45106</v>
      </c>
      <c r="I62" s="443"/>
      <c r="J62" s="443"/>
      <c r="K62" s="443"/>
      <c r="L62" s="443"/>
      <c r="M62" s="443"/>
      <c r="N62" s="443"/>
      <c r="O62" s="443">
        <v>5</v>
      </c>
      <c r="P62" s="445">
        <f t="shared" si="1"/>
        <v>5</v>
      </c>
      <c r="Q62" s="443">
        <v>5</v>
      </c>
      <c r="R62" s="443"/>
      <c r="S62" s="443" t="s">
        <v>659</v>
      </c>
      <c r="T62" s="443" t="s">
        <v>653</v>
      </c>
      <c r="U62" s="443" t="s">
        <v>673</v>
      </c>
      <c r="V62" s="443" t="s">
        <v>652</v>
      </c>
      <c r="W62" s="443" t="s">
        <v>469</v>
      </c>
      <c r="X62" s="446"/>
    </row>
    <row r="63" spans="1:24" s="449" customFormat="1" ht="15">
      <c r="A63" s="443"/>
      <c r="B63" s="443">
        <v>5530300500</v>
      </c>
      <c r="C63" s="508" t="s">
        <v>663</v>
      </c>
      <c r="D63" s="154"/>
      <c r="E63" s="154" t="s">
        <v>10583</v>
      </c>
      <c r="F63" s="443" t="s">
        <v>418</v>
      </c>
      <c r="G63" s="443" t="s">
        <v>655</v>
      </c>
      <c r="H63" s="444">
        <v>44963</v>
      </c>
      <c r="I63" s="443"/>
      <c r="J63" s="443"/>
      <c r="K63" s="443"/>
      <c r="L63" s="443"/>
      <c r="M63" s="443"/>
      <c r="N63" s="443"/>
      <c r="O63" s="443">
        <v>1</v>
      </c>
      <c r="P63" s="445">
        <f t="shared" si="1"/>
        <v>1</v>
      </c>
      <c r="Q63" s="443">
        <v>1</v>
      </c>
      <c r="R63" s="443"/>
      <c r="S63" s="443" t="s">
        <v>659</v>
      </c>
      <c r="T63" s="443" t="s">
        <v>653</v>
      </c>
      <c r="U63" s="443" t="s">
        <v>673</v>
      </c>
      <c r="V63" s="443" t="s">
        <v>652</v>
      </c>
      <c r="W63" s="443" t="s">
        <v>469</v>
      </c>
      <c r="X63" s="446"/>
    </row>
    <row r="64" spans="1:24" s="449" customFormat="1" ht="45">
      <c r="A64" s="443"/>
      <c r="B64" s="443">
        <v>5388112700</v>
      </c>
      <c r="C64" s="508" t="s">
        <v>10584</v>
      </c>
      <c r="D64" s="154"/>
      <c r="E64" s="154" t="s">
        <v>10585</v>
      </c>
      <c r="F64" s="443" t="s">
        <v>418</v>
      </c>
      <c r="G64" s="443" t="s">
        <v>655</v>
      </c>
      <c r="H64" s="444">
        <v>44979</v>
      </c>
      <c r="I64" s="443"/>
      <c r="J64" s="443"/>
      <c r="K64" s="443"/>
      <c r="L64" s="443"/>
      <c r="M64" s="443"/>
      <c r="N64" s="443"/>
      <c r="O64" s="443">
        <v>2</v>
      </c>
      <c r="P64" s="445">
        <f t="shared" si="1"/>
        <v>2</v>
      </c>
      <c r="Q64" s="443">
        <v>2</v>
      </c>
      <c r="R64" s="443"/>
      <c r="S64" s="443" t="s">
        <v>659</v>
      </c>
      <c r="T64" s="443" t="s">
        <v>653</v>
      </c>
      <c r="U64" s="443" t="s">
        <v>673</v>
      </c>
      <c r="V64" s="443" t="s">
        <v>652</v>
      </c>
      <c r="W64" s="443" t="s">
        <v>469</v>
      </c>
      <c r="X64" s="446"/>
    </row>
    <row r="65" spans="1:24" s="449" customFormat="1" ht="60">
      <c r="A65" s="443"/>
      <c r="B65" s="443">
        <v>4295721000</v>
      </c>
      <c r="C65" s="508" t="s">
        <v>10586</v>
      </c>
      <c r="D65" s="154"/>
      <c r="E65" s="154" t="s">
        <v>10587</v>
      </c>
      <c r="F65" s="443" t="s">
        <v>418</v>
      </c>
      <c r="G65" s="443" t="s">
        <v>655</v>
      </c>
      <c r="H65" s="444">
        <v>45085</v>
      </c>
      <c r="I65" s="443"/>
      <c r="J65" s="443"/>
      <c r="K65" s="443"/>
      <c r="L65" s="443"/>
      <c r="M65" s="443"/>
      <c r="N65" s="443"/>
      <c r="O65" s="443">
        <v>1</v>
      </c>
      <c r="P65" s="445">
        <f t="shared" si="1"/>
        <v>1</v>
      </c>
      <c r="Q65" s="443">
        <v>1</v>
      </c>
      <c r="R65" s="443"/>
      <c r="S65" s="443" t="s">
        <v>659</v>
      </c>
      <c r="T65" s="443" t="s">
        <v>653</v>
      </c>
      <c r="U65" s="443" t="s">
        <v>673</v>
      </c>
      <c r="V65" s="443" t="s">
        <v>652</v>
      </c>
      <c r="W65" s="443" t="s">
        <v>469</v>
      </c>
      <c r="X65" s="446"/>
    </row>
    <row r="66" spans="1:24" s="449" customFormat="1" ht="60">
      <c r="A66" s="443"/>
      <c r="B66" s="443">
        <v>4295721000</v>
      </c>
      <c r="C66" s="508" t="s">
        <v>10588</v>
      </c>
      <c r="D66" s="154"/>
      <c r="E66" s="154" t="s">
        <v>10589</v>
      </c>
      <c r="F66" s="443" t="s">
        <v>418</v>
      </c>
      <c r="G66" s="443" t="s">
        <v>655</v>
      </c>
      <c r="H66" s="444">
        <v>45085</v>
      </c>
      <c r="I66" s="443"/>
      <c r="J66" s="443"/>
      <c r="K66" s="443"/>
      <c r="L66" s="443"/>
      <c r="M66" s="443">
        <v>1</v>
      </c>
      <c r="N66" s="443"/>
      <c r="O66" s="443">
        <v>1</v>
      </c>
      <c r="P66" s="445">
        <f t="shared" si="1"/>
        <v>2</v>
      </c>
      <c r="Q66" s="443">
        <v>2</v>
      </c>
      <c r="R66" s="443"/>
      <c r="S66" s="443" t="s">
        <v>659</v>
      </c>
      <c r="T66" s="443" t="s">
        <v>653</v>
      </c>
      <c r="U66" s="443" t="s">
        <v>673</v>
      </c>
      <c r="V66" s="443" t="s">
        <v>652</v>
      </c>
      <c r="W66" s="443" t="s">
        <v>469</v>
      </c>
      <c r="X66" s="446"/>
    </row>
    <row r="67" spans="1:24" s="449" customFormat="1" ht="60">
      <c r="A67" s="443"/>
      <c r="B67" s="443">
        <v>4295721000</v>
      </c>
      <c r="C67" s="508" t="s">
        <v>10590</v>
      </c>
      <c r="D67" s="154"/>
      <c r="E67" s="154" t="s">
        <v>10591</v>
      </c>
      <c r="F67" s="443" t="s">
        <v>418</v>
      </c>
      <c r="G67" s="443" t="s">
        <v>655</v>
      </c>
      <c r="H67" s="444">
        <v>45085</v>
      </c>
      <c r="I67" s="443"/>
      <c r="J67" s="443"/>
      <c r="K67" s="443"/>
      <c r="L67" s="443"/>
      <c r="M67" s="443">
        <v>1</v>
      </c>
      <c r="N67" s="443"/>
      <c r="O67" s="443">
        <v>1</v>
      </c>
      <c r="P67" s="445">
        <f t="shared" si="1"/>
        <v>2</v>
      </c>
      <c r="Q67" s="443">
        <v>2</v>
      </c>
      <c r="R67" s="443"/>
      <c r="S67" s="443" t="s">
        <v>659</v>
      </c>
      <c r="T67" s="443" t="s">
        <v>653</v>
      </c>
      <c r="U67" s="443" t="s">
        <v>673</v>
      </c>
      <c r="V67" s="443" t="s">
        <v>652</v>
      </c>
      <c r="W67" s="443" t="s">
        <v>469</v>
      </c>
      <c r="X67" s="446"/>
    </row>
    <row r="68" spans="1:24" s="449" customFormat="1" ht="45">
      <c r="A68" s="443"/>
      <c r="B68" s="443">
        <v>3130600600</v>
      </c>
      <c r="C68" s="508" t="s">
        <v>5914</v>
      </c>
      <c r="D68" s="154"/>
      <c r="E68" s="154" t="s">
        <v>10592</v>
      </c>
      <c r="F68" s="443" t="s">
        <v>418</v>
      </c>
      <c r="G68" s="443" t="s">
        <v>655</v>
      </c>
      <c r="H68" s="444">
        <v>44947</v>
      </c>
      <c r="I68" s="443"/>
      <c r="J68" s="443"/>
      <c r="K68" s="443"/>
      <c r="L68" s="443"/>
      <c r="M68" s="443"/>
      <c r="N68" s="443"/>
      <c r="O68" s="443">
        <v>2</v>
      </c>
      <c r="P68" s="445">
        <f t="shared" si="1"/>
        <v>2</v>
      </c>
      <c r="Q68" s="443">
        <v>2</v>
      </c>
      <c r="R68" s="443"/>
      <c r="S68" s="443" t="s">
        <v>659</v>
      </c>
      <c r="T68" s="443" t="s">
        <v>653</v>
      </c>
      <c r="U68" s="443" t="s">
        <v>673</v>
      </c>
      <c r="V68" s="443" t="s">
        <v>652</v>
      </c>
      <c r="W68" s="443" t="s">
        <v>469</v>
      </c>
      <c r="X68" s="446"/>
    </row>
    <row r="69" spans="1:24" s="449" customFormat="1" ht="45">
      <c r="A69" s="443"/>
      <c r="B69" s="443">
        <v>3130600600</v>
      </c>
      <c r="C69" s="508" t="s">
        <v>10593</v>
      </c>
      <c r="D69" s="154"/>
      <c r="E69" s="154" t="s">
        <v>10594</v>
      </c>
      <c r="F69" s="443" t="s">
        <v>418</v>
      </c>
      <c r="G69" s="443" t="s">
        <v>655</v>
      </c>
      <c r="H69" s="444">
        <v>44947</v>
      </c>
      <c r="I69" s="443"/>
      <c r="J69" s="443"/>
      <c r="K69" s="443"/>
      <c r="L69" s="443"/>
      <c r="M69" s="443"/>
      <c r="N69" s="443"/>
      <c r="O69" s="443">
        <v>2</v>
      </c>
      <c r="P69" s="445">
        <f t="shared" si="1"/>
        <v>2</v>
      </c>
      <c r="Q69" s="443">
        <v>2</v>
      </c>
      <c r="R69" s="443"/>
      <c r="S69" s="443" t="s">
        <v>659</v>
      </c>
      <c r="T69" s="443" t="s">
        <v>653</v>
      </c>
      <c r="U69" s="443" t="s">
        <v>673</v>
      </c>
      <c r="V69" s="443" t="s">
        <v>652</v>
      </c>
      <c r="W69" s="443" t="s">
        <v>469</v>
      </c>
      <c r="X69" s="446"/>
    </row>
    <row r="70" spans="1:24" s="449" customFormat="1" ht="45">
      <c r="A70" s="443"/>
      <c r="B70" s="443">
        <v>3130111300</v>
      </c>
      <c r="C70" s="508" t="s">
        <v>5914</v>
      </c>
      <c r="D70" s="154"/>
      <c r="E70" s="154" t="s">
        <v>10595</v>
      </c>
      <c r="F70" s="443" t="s">
        <v>418</v>
      </c>
      <c r="G70" s="443" t="s">
        <v>655</v>
      </c>
      <c r="H70" s="444">
        <v>44947</v>
      </c>
      <c r="I70" s="443"/>
      <c r="J70" s="443"/>
      <c r="K70" s="443"/>
      <c r="L70" s="443"/>
      <c r="M70" s="443"/>
      <c r="N70" s="443"/>
      <c r="O70" s="443">
        <v>2</v>
      </c>
      <c r="P70" s="445">
        <f t="shared" si="1"/>
        <v>2</v>
      </c>
      <c r="Q70" s="443">
        <v>2</v>
      </c>
      <c r="R70" s="443"/>
      <c r="S70" s="443" t="s">
        <v>659</v>
      </c>
      <c r="T70" s="443" t="s">
        <v>653</v>
      </c>
      <c r="U70" s="443" t="s">
        <v>673</v>
      </c>
      <c r="V70" s="443" t="s">
        <v>652</v>
      </c>
      <c r="W70" s="443" t="s">
        <v>469</v>
      </c>
      <c r="X70" s="446"/>
    </row>
    <row r="71" spans="1:24" s="449" customFormat="1" ht="45">
      <c r="A71" s="443"/>
      <c r="B71" s="443">
        <v>3130600600</v>
      </c>
      <c r="C71" s="508" t="s">
        <v>5914</v>
      </c>
      <c r="D71" s="154"/>
      <c r="E71" s="154" t="s">
        <v>10596</v>
      </c>
      <c r="F71" s="443" t="s">
        <v>418</v>
      </c>
      <c r="G71" s="443" t="s">
        <v>655</v>
      </c>
      <c r="H71" s="444">
        <v>44948</v>
      </c>
      <c r="I71" s="443"/>
      <c r="J71" s="443"/>
      <c r="K71" s="443"/>
      <c r="L71" s="443"/>
      <c r="M71" s="443"/>
      <c r="N71" s="443"/>
      <c r="O71" s="443">
        <v>2</v>
      </c>
      <c r="P71" s="445">
        <f t="shared" si="1"/>
        <v>2</v>
      </c>
      <c r="Q71" s="443">
        <v>2</v>
      </c>
      <c r="R71" s="443"/>
      <c r="S71" s="443" t="s">
        <v>659</v>
      </c>
      <c r="T71" s="443" t="s">
        <v>653</v>
      </c>
      <c r="U71" s="443" t="s">
        <v>673</v>
      </c>
      <c r="V71" s="443" t="s">
        <v>652</v>
      </c>
      <c r="W71" s="443" t="s">
        <v>469</v>
      </c>
      <c r="X71" s="446"/>
    </row>
    <row r="72" spans="1:24" s="449" customFormat="1" ht="45">
      <c r="A72" s="443"/>
      <c r="B72" s="443">
        <v>3130111300</v>
      </c>
      <c r="C72" s="508" t="s">
        <v>5914</v>
      </c>
      <c r="D72" s="154"/>
      <c r="E72" s="154" t="s">
        <v>10597</v>
      </c>
      <c r="F72" s="443" t="s">
        <v>418</v>
      </c>
      <c r="G72" s="443" t="s">
        <v>655</v>
      </c>
      <c r="H72" s="444">
        <v>44947</v>
      </c>
      <c r="I72" s="443"/>
      <c r="J72" s="443"/>
      <c r="K72" s="443"/>
      <c r="L72" s="443"/>
      <c r="M72" s="443"/>
      <c r="N72" s="443"/>
      <c r="O72" s="443">
        <v>2</v>
      </c>
      <c r="P72" s="445">
        <f t="shared" si="1"/>
        <v>2</v>
      </c>
      <c r="Q72" s="443">
        <v>2</v>
      </c>
      <c r="R72" s="443"/>
      <c r="S72" s="443" t="s">
        <v>659</v>
      </c>
      <c r="T72" s="443" t="s">
        <v>653</v>
      </c>
      <c r="U72" s="443" t="s">
        <v>673</v>
      </c>
      <c r="V72" s="443" t="s">
        <v>652</v>
      </c>
      <c r="W72" s="443" t="s">
        <v>469</v>
      </c>
      <c r="X72" s="446"/>
    </row>
    <row r="73" spans="1:24" s="449" customFormat="1" ht="45">
      <c r="A73" s="443"/>
      <c r="B73" s="443">
        <v>3130111300</v>
      </c>
      <c r="C73" s="508" t="s">
        <v>5909</v>
      </c>
      <c r="D73" s="154"/>
      <c r="E73" s="154" t="s">
        <v>2619</v>
      </c>
      <c r="F73" s="443" t="s">
        <v>418</v>
      </c>
      <c r="G73" s="443" t="s">
        <v>655</v>
      </c>
      <c r="H73" s="444">
        <v>44947</v>
      </c>
      <c r="I73" s="443"/>
      <c r="J73" s="443"/>
      <c r="K73" s="443"/>
      <c r="L73" s="443"/>
      <c r="M73" s="443"/>
      <c r="N73" s="443"/>
      <c r="O73" s="443">
        <v>2</v>
      </c>
      <c r="P73" s="445">
        <f t="shared" si="1"/>
        <v>2</v>
      </c>
      <c r="Q73" s="443">
        <v>2</v>
      </c>
      <c r="R73" s="443"/>
      <c r="S73" s="443" t="s">
        <v>659</v>
      </c>
      <c r="T73" s="443" t="s">
        <v>653</v>
      </c>
      <c r="U73" s="443" t="s">
        <v>673</v>
      </c>
      <c r="V73" s="443" t="s">
        <v>652</v>
      </c>
      <c r="W73" s="443" t="s">
        <v>469</v>
      </c>
      <c r="X73" s="446"/>
    </row>
    <row r="74" spans="1:24" s="449" customFormat="1" ht="45">
      <c r="A74" s="443"/>
      <c r="B74" s="443">
        <v>3130600600</v>
      </c>
      <c r="C74" s="508" t="s">
        <v>10598</v>
      </c>
      <c r="D74" s="154"/>
      <c r="E74" s="154" t="s">
        <v>10599</v>
      </c>
      <c r="F74" s="443" t="s">
        <v>418</v>
      </c>
      <c r="G74" s="443" t="s">
        <v>655</v>
      </c>
      <c r="H74" s="444">
        <v>44947</v>
      </c>
      <c r="I74" s="443"/>
      <c r="J74" s="443"/>
      <c r="K74" s="443"/>
      <c r="L74" s="443"/>
      <c r="M74" s="443"/>
      <c r="N74" s="443"/>
      <c r="O74" s="443">
        <v>2</v>
      </c>
      <c r="P74" s="445">
        <f t="shared" si="1"/>
        <v>2</v>
      </c>
      <c r="Q74" s="443">
        <v>2</v>
      </c>
      <c r="R74" s="443"/>
      <c r="S74" s="443" t="s">
        <v>659</v>
      </c>
      <c r="T74" s="443" t="s">
        <v>653</v>
      </c>
      <c r="U74" s="443" t="s">
        <v>673</v>
      </c>
      <c r="V74" s="443" t="s">
        <v>652</v>
      </c>
      <c r="W74" s="443" t="s">
        <v>469</v>
      </c>
      <c r="X74" s="446"/>
    </row>
    <row r="75" spans="1:24" s="449" customFormat="1" ht="45">
      <c r="A75" s="443"/>
      <c r="B75" s="443">
        <v>3130111300</v>
      </c>
      <c r="C75" s="508" t="s">
        <v>5911</v>
      </c>
      <c r="D75" s="154"/>
      <c r="E75" s="154" t="s">
        <v>2620</v>
      </c>
      <c r="F75" s="443" t="s">
        <v>418</v>
      </c>
      <c r="G75" s="443" t="s">
        <v>655</v>
      </c>
      <c r="H75" s="444">
        <v>44947</v>
      </c>
      <c r="I75" s="443"/>
      <c r="J75" s="443"/>
      <c r="K75" s="443"/>
      <c r="L75" s="443"/>
      <c r="M75" s="443"/>
      <c r="N75" s="443"/>
      <c r="O75" s="443">
        <v>2</v>
      </c>
      <c r="P75" s="445">
        <f t="shared" si="1"/>
        <v>2</v>
      </c>
      <c r="Q75" s="443">
        <v>2</v>
      </c>
      <c r="R75" s="443"/>
      <c r="S75" s="443" t="s">
        <v>659</v>
      </c>
      <c r="T75" s="443" t="s">
        <v>653</v>
      </c>
      <c r="U75" s="443" t="s">
        <v>673</v>
      </c>
      <c r="V75" s="443" t="s">
        <v>652</v>
      </c>
      <c r="W75" s="443" t="s">
        <v>469</v>
      </c>
      <c r="X75" s="446"/>
    </row>
    <row r="76" spans="1:24" s="449" customFormat="1" ht="45">
      <c r="A76" s="443"/>
      <c r="B76" s="443">
        <v>3130600600</v>
      </c>
      <c r="C76" s="508" t="s">
        <v>5912</v>
      </c>
      <c r="D76" s="154"/>
      <c r="E76" s="154" t="s">
        <v>2621</v>
      </c>
      <c r="F76" s="443" t="s">
        <v>418</v>
      </c>
      <c r="G76" s="443" t="s">
        <v>655</v>
      </c>
      <c r="H76" s="444">
        <v>44947</v>
      </c>
      <c r="I76" s="443"/>
      <c r="J76" s="443"/>
      <c r="K76" s="443"/>
      <c r="L76" s="443"/>
      <c r="M76" s="443"/>
      <c r="N76" s="443"/>
      <c r="O76" s="443">
        <v>2</v>
      </c>
      <c r="P76" s="445">
        <f t="shared" si="1"/>
        <v>2</v>
      </c>
      <c r="Q76" s="443">
        <v>2</v>
      </c>
      <c r="R76" s="443"/>
      <c r="S76" s="443" t="s">
        <v>659</v>
      </c>
      <c r="T76" s="443" t="s">
        <v>653</v>
      </c>
      <c r="U76" s="443" t="s">
        <v>673</v>
      </c>
      <c r="V76" s="443" t="s">
        <v>652</v>
      </c>
      <c r="W76" s="443" t="s">
        <v>469</v>
      </c>
      <c r="X76" s="446"/>
    </row>
    <row r="77" spans="1:24" s="449" customFormat="1" ht="45">
      <c r="A77" s="443"/>
      <c r="B77" s="443">
        <v>3130600600</v>
      </c>
      <c r="C77" s="508" t="s">
        <v>5914</v>
      </c>
      <c r="D77" s="154"/>
      <c r="E77" s="154" t="s">
        <v>10600</v>
      </c>
      <c r="F77" s="443" t="s">
        <v>418</v>
      </c>
      <c r="G77" s="443" t="s">
        <v>655</v>
      </c>
      <c r="H77" s="444">
        <v>44948</v>
      </c>
      <c r="I77" s="443"/>
      <c r="J77" s="443"/>
      <c r="K77" s="443"/>
      <c r="L77" s="443"/>
      <c r="M77" s="443"/>
      <c r="N77" s="443"/>
      <c r="O77" s="443">
        <v>2</v>
      </c>
      <c r="P77" s="445">
        <f t="shared" si="1"/>
        <v>2</v>
      </c>
      <c r="Q77" s="443">
        <v>2</v>
      </c>
      <c r="R77" s="443"/>
      <c r="S77" s="443" t="s">
        <v>659</v>
      </c>
      <c r="T77" s="443" t="s">
        <v>653</v>
      </c>
      <c r="U77" s="443" t="s">
        <v>673</v>
      </c>
      <c r="V77" s="443" t="s">
        <v>652</v>
      </c>
      <c r="W77" s="443" t="s">
        <v>469</v>
      </c>
      <c r="X77" s="446"/>
    </row>
    <row r="78" spans="1:24" s="449" customFormat="1" ht="45">
      <c r="A78" s="443"/>
      <c r="B78" s="443">
        <v>3130600600</v>
      </c>
      <c r="C78" s="508" t="s">
        <v>5914</v>
      </c>
      <c r="D78" s="154"/>
      <c r="E78" s="154" t="s">
        <v>10601</v>
      </c>
      <c r="F78" s="443" t="s">
        <v>418</v>
      </c>
      <c r="G78" s="443" t="s">
        <v>655</v>
      </c>
      <c r="H78" s="444">
        <v>44947</v>
      </c>
      <c r="I78" s="443"/>
      <c r="J78" s="443"/>
      <c r="K78" s="443"/>
      <c r="L78" s="443"/>
      <c r="M78" s="443"/>
      <c r="N78" s="443"/>
      <c r="O78" s="443">
        <v>2</v>
      </c>
      <c r="P78" s="445">
        <f t="shared" si="1"/>
        <v>2</v>
      </c>
      <c r="Q78" s="443">
        <v>2</v>
      </c>
      <c r="R78" s="443"/>
      <c r="S78" s="443" t="s">
        <v>659</v>
      </c>
      <c r="T78" s="443" t="s">
        <v>653</v>
      </c>
      <c r="U78" s="443" t="s">
        <v>673</v>
      </c>
      <c r="V78" s="443" t="s">
        <v>652</v>
      </c>
      <c r="W78" s="443" t="s">
        <v>469</v>
      </c>
      <c r="X78" s="446"/>
    </row>
    <row r="79" spans="1:24" s="449" customFormat="1" ht="45">
      <c r="A79" s="443"/>
      <c r="B79" s="443">
        <v>3130111300</v>
      </c>
      <c r="C79" s="508" t="s">
        <v>5913</v>
      </c>
      <c r="D79" s="154"/>
      <c r="E79" s="154" t="s">
        <v>2622</v>
      </c>
      <c r="F79" s="443" t="s">
        <v>418</v>
      </c>
      <c r="G79" s="443" t="s">
        <v>655</v>
      </c>
      <c r="H79" s="444">
        <v>44947</v>
      </c>
      <c r="I79" s="443"/>
      <c r="J79" s="443"/>
      <c r="K79" s="443"/>
      <c r="L79" s="443"/>
      <c r="M79" s="443"/>
      <c r="N79" s="443"/>
      <c r="O79" s="443">
        <v>2</v>
      </c>
      <c r="P79" s="445">
        <f t="shared" si="1"/>
        <v>2</v>
      </c>
      <c r="Q79" s="443">
        <v>2</v>
      </c>
      <c r="R79" s="443"/>
      <c r="S79" s="443" t="s">
        <v>659</v>
      </c>
      <c r="T79" s="443" t="s">
        <v>653</v>
      </c>
      <c r="U79" s="443" t="s">
        <v>673</v>
      </c>
      <c r="V79" s="443" t="s">
        <v>652</v>
      </c>
      <c r="W79" s="443" t="s">
        <v>469</v>
      </c>
      <c r="X79" s="446"/>
    </row>
    <row r="80" spans="1:24" s="449" customFormat="1" ht="45">
      <c r="A80" s="443"/>
      <c r="B80" s="443">
        <v>3130111300</v>
      </c>
      <c r="C80" s="508" t="s">
        <v>5914</v>
      </c>
      <c r="D80" s="154"/>
      <c r="E80" s="154" t="s">
        <v>2623</v>
      </c>
      <c r="F80" s="443" t="s">
        <v>418</v>
      </c>
      <c r="G80" s="443" t="s">
        <v>655</v>
      </c>
      <c r="H80" s="444">
        <v>44947</v>
      </c>
      <c r="I80" s="443"/>
      <c r="J80" s="443"/>
      <c r="K80" s="443"/>
      <c r="L80" s="443"/>
      <c r="M80" s="443"/>
      <c r="N80" s="443"/>
      <c r="O80" s="443">
        <v>2</v>
      </c>
      <c r="P80" s="445">
        <f t="shared" si="1"/>
        <v>2</v>
      </c>
      <c r="Q80" s="443">
        <v>2</v>
      </c>
      <c r="R80" s="443"/>
      <c r="S80" s="443" t="s">
        <v>659</v>
      </c>
      <c r="T80" s="443" t="s">
        <v>653</v>
      </c>
      <c r="U80" s="443" t="s">
        <v>673</v>
      </c>
      <c r="V80" s="443" t="s">
        <v>652</v>
      </c>
      <c r="W80" s="443" t="s">
        <v>469</v>
      </c>
      <c r="X80" s="446"/>
    </row>
    <row r="81" spans="1:24" s="449" customFormat="1" ht="45">
      <c r="A81" s="443"/>
      <c r="B81" s="443">
        <v>3130111300</v>
      </c>
      <c r="C81" s="508" t="s">
        <v>5915</v>
      </c>
      <c r="D81" s="154"/>
      <c r="E81" s="154" t="s">
        <v>2624</v>
      </c>
      <c r="F81" s="443" t="s">
        <v>418</v>
      </c>
      <c r="G81" s="443" t="s">
        <v>655</v>
      </c>
      <c r="H81" s="444">
        <v>44947</v>
      </c>
      <c r="I81" s="443"/>
      <c r="J81" s="443"/>
      <c r="K81" s="443"/>
      <c r="L81" s="443"/>
      <c r="M81" s="443"/>
      <c r="N81" s="443"/>
      <c r="O81" s="443">
        <v>2</v>
      </c>
      <c r="P81" s="445">
        <f t="shared" si="1"/>
        <v>2</v>
      </c>
      <c r="Q81" s="443">
        <v>2</v>
      </c>
      <c r="R81" s="443"/>
      <c r="S81" s="443" t="s">
        <v>659</v>
      </c>
      <c r="T81" s="443" t="s">
        <v>653</v>
      </c>
      <c r="U81" s="443" t="s">
        <v>673</v>
      </c>
      <c r="V81" s="443" t="s">
        <v>652</v>
      </c>
      <c r="W81" s="443" t="s">
        <v>469</v>
      </c>
      <c r="X81" s="446"/>
    </row>
    <row r="82" spans="1:24" s="449" customFormat="1" ht="45">
      <c r="A82" s="443"/>
      <c r="B82" s="443">
        <v>3130111300</v>
      </c>
      <c r="C82" s="508" t="s">
        <v>5914</v>
      </c>
      <c r="D82" s="154"/>
      <c r="E82" s="154" t="s">
        <v>10602</v>
      </c>
      <c r="F82" s="443" t="s">
        <v>418</v>
      </c>
      <c r="G82" s="443" t="s">
        <v>655</v>
      </c>
      <c r="H82" s="444">
        <v>44948</v>
      </c>
      <c r="I82" s="443"/>
      <c r="J82" s="443"/>
      <c r="K82" s="443"/>
      <c r="L82" s="443"/>
      <c r="M82" s="443"/>
      <c r="N82" s="443"/>
      <c r="O82" s="443">
        <v>2</v>
      </c>
      <c r="P82" s="445">
        <f t="shared" si="1"/>
        <v>2</v>
      </c>
      <c r="Q82" s="443">
        <v>2</v>
      </c>
      <c r="R82" s="443"/>
      <c r="S82" s="443" t="s">
        <v>659</v>
      </c>
      <c r="T82" s="443" t="s">
        <v>653</v>
      </c>
      <c r="U82" s="443" t="s">
        <v>673</v>
      </c>
      <c r="V82" s="443" t="s">
        <v>652</v>
      </c>
      <c r="W82" s="443" t="s">
        <v>469</v>
      </c>
      <c r="X82" s="446"/>
    </row>
    <row r="83" spans="1:24" s="449" customFormat="1" ht="45">
      <c r="A83" s="443"/>
      <c r="B83" s="443">
        <v>3130111300</v>
      </c>
      <c r="C83" s="508" t="s">
        <v>5914</v>
      </c>
      <c r="D83" s="154"/>
      <c r="E83" s="154" t="s">
        <v>10603</v>
      </c>
      <c r="F83" s="443" t="s">
        <v>418</v>
      </c>
      <c r="G83" s="443" t="s">
        <v>655</v>
      </c>
      <c r="H83" s="444">
        <v>44947</v>
      </c>
      <c r="I83" s="443"/>
      <c r="J83" s="443"/>
      <c r="K83" s="443"/>
      <c r="L83" s="443"/>
      <c r="M83" s="443"/>
      <c r="N83" s="443"/>
      <c r="O83" s="443">
        <v>2</v>
      </c>
      <c r="P83" s="445">
        <f t="shared" si="1"/>
        <v>2</v>
      </c>
      <c r="Q83" s="443">
        <v>2</v>
      </c>
      <c r="R83" s="443"/>
      <c r="S83" s="443" t="s">
        <v>659</v>
      </c>
      <c r="T83" s="443" t="s">
        <v>653</v>
      </c>
      <c r="U83" s="443" t="s">
        <v>673</v>
      </c>
      <c r="V83" s="443" t="s">
        <v>652</v>
      </c>
      <c r="W83" s="443" t="s">
        <v>469</v>
      </c>
      <c r="X83" s="446"/>
    </row>
    <row r="84" spans="1:24" s="449" customFormat="1" ht="45">
      <c r="A84" s="443"/>
      <c r="B84" s="443">
        <v>3130111300</v>
      </c>
      <c r="C84" s="508" t="s">
        <v>5914</v>
      </c>
      <c r="D84" s="154"/>
      <c r="E84" s="154" t="s">
        <v>10604</v>
      </c>
      <c r="F84" s="443" t="s">
        <v>418</v>
      </c>
      <c r="G84" s="443" t="s">
        <v>655</v>
      </c>
      <c r="H84" s="444">
        <v>44948</v>
      </c>
      <c r="I84" s="443"/>
      <c r="J84" s="443"/>
      <c r="K84" s="443"/>
      <c r="L84" s="443"/>
      <c r="M84" s="443"/>
      <c r="N84" s="443"/>
      <c r="O84" s="443">
        <v>2</v>
      </c>
      <c r="P84" s="445">
        <f t="shared" si="1"/>
        <v>2</v>
      </c>
      <c r="Q84" s="443">
        <v>2</v>
      </c>
      <c r="R84" s="443"/>
      <c r="S84" s="443" t="s">
        <v>659</v>
      </c>
      <c r="T84" s="443" t="s">
        <v>653</v>
      </c>
      <c r="U84" s="443" t="s">
        <v>673</v>
      </c>
      <c r="V84" s="443" t="s">
        <v>652</v>
      </c>
      <c r="W84" s="443" t="s">
        <v>469</v>
      </c>
      <c r="X84" s="446"/>
    </row>
    <row r="85" spans="1:24" s="449" customFormat="1" ht="45">
      <c r="A85" s="443"/>
      <c r="B85" s="443">
        <v>3130111300</v>
      </c>
      <c r="C85" s="508" t="s">
        <v>5914</v>
      </c>
      <c r="D85" s="154"/>
      <c r="E85" s="154" t="s">
        <v>10605</v>
      </c>
      <c r="F85" s="443" t="s">
        <v>418</v>
      </c>
      <c r="G85" s="443" t="s">
        <v>655</v>
      </c>
      <c r="H85" s="444">
        <v>44947</v>
      </c>
      <c r="I85" s="443"/>
      <c r="J85" s="443"/>
      <c r="K85" s="443"/>
      <c r="L85" s="443"/>
      <c r="M85" s="443"/>
      <c r="N85" s="443"/>
      <c r="O85" s="443">
        <v>2</v>
      </c>
      <c r="P85" s="445">
        <f t="shared" si="1"/>
        <v>2</v>
      </c>
      <c r="Q85" s="443">
        <v>2</v>
      </c>
      <c r="R85" s="443"/>
      <c r="S85" s="443" t="s">
        <v>659</v>
      </c>
      <c r="T85" s="443" t="s">
        <v>653</v>
      </c>
      <c r="U85" s="443" t="s">
        <v>673</v>
      </c>
      <c r="V85" s="443" t="s">
        <v>652</v>
      </c>
      <c r="W85" s="443" t="s">
        <v>469</v>
      </c>
      <c r="X85" s="446"/>
    </row>
    <row r="86" spans="1:24" s="449" customFormat="1" ht="45">
      <c r="A86" s="443"/>
      <c r="B86" s="443">
        <v>3130111300</v>
      </c>
      <c r="C86" s="508" t="s">
        <v>10606</v>
      </c>
      <c r="D86" s="154"/>
      <c r="E86" s="154" t="s">
        <v>10607</v>
      </c>
      <c r="F86" s="443" t="s">
        <v>418</v>
      </c>
      <c r="G86" s="443" t="s">
        <v>655</v>
      </c>
      <c r="H86" s="444">
        <v>44947</v>
      </c>
      <c r="I86" s="443"/>
      <c r="J86" s="443"/>
      <c r="K86" s="443"/>
      <c r="L86" s="443"/>
      <c r="M86" s="443"/>
      <c r="N86" s="443"/>
      <c r="O86" s="443">
        <v>2</v>
      </c>
      <c r="P86" s="445">
        <f t="shared" si="1"/>
        <v>2</v>
      </c>
      <c r="Q86" s="443">
        <v>2</v>
      </c>
      <c r="R86" s="443"/>
      <c r="S86" s="443" t="s">
        <v>659</v>
      </c>
      <c r="T86" s="443" t="s">
        <v>653</v>
      </c>
      <c r="U86" s="443" t="s">
        <v>673</v>
      </c>
      <c r="V86" s="443" t="s">
        <v>652</v>
      </c>
      <c r="W86" s="443" t="s">
        <v>469</v>
      </c>
      <c r="X86" s="446"/>
    </row>
    <row r="87" spans="1:24" s="449" customFormat="1" ht="45">
      <c r="A87" s="443"/>
      <c r="B87" s="443">
        <v>3130111300</v>
      </c>
      <c r="C87" s="508" t="s">
        <v>5916</v>
      </c>
      <c r="D87" s="154"/>
      <c r="E87" s="154" t="s">
        <v>2625</v>
      </c>
      <c r="F87" s="443" t="s">
        <v>418</v>
      </c>
      <c r="G87" s="443" t="s">
        <v>655</v>
      </c>
      <c r="H87" s="444">
        <v>44947</v>
      </c>
      <c r="I87" s="443"/>
      <c r="J87" s="443"/>
      <c r="K87" s="443"/>
      <c r="L87" s="443"/>
      <c r="M87" s="443"/>
      <c r="N87" s="443"/>
      <c r="O87" s="443">
        <v>2</v>
      </c>
      <c r="P87" s="445">
        <f t="shared" ref="P87:P150" si="2">SUM($I87:$O87)</f>
        <v>2</v>
      </c>
      <c r="Q87" s="443">
        <v>2</v>
      </c>
      <c r="R87" s="443"/>
      <c r="S87" s="443" t="s">
        <v>659</v>
      </c>
      <c r="T87" s="443" t="s">
        <v>653</v>
      </c>
      <c r="U87" s="443" t="s">
        <v>673</v>
      </c>
      <c r="V87" s="443" t="s">
        <v>652</v>
      </c>
      <c r="W87" s="443" t="s">
        <v>469</v>
      </c>
      <c r="X87" s="446"/>
    </row>
    <row r="88" spans="1:24" s="449" customFormat="1" ht="45">
      <c r="A88" s="443"/>
      <c r="B88" s="443">
        <v>3130111300</v>
      </c>
      <c r="C88" s="508" t="s">
        <v>5917</v>
      </c>
      <c r="D88" s="154"/>
      <c r="E88" s="154" t="s">
        <v>2626</v>
      </c>
      <c r="F88" s="443" t="s">
        <v>418</v>
      </c>
      <c r="G88" s="443" t="s">
        <v>655</v>
      </c>
      <c r="H88" s="444">
        <v>44947</v>
      </c>
      <c r="I88" s="443"/>
      <c r="J88" s="443"/>
      <c r="K88" s="443"/>
      <c r="L88" s="443"/>
      <c r="M88" s="443"/>
      <c r="N88" s="443"/>
      <c r="O88" s="443">
        <v>2</v>
      </c>
      <c r="P88" s="445">
        <f t="shared" si="2"/>
        <v>2</v>
      </c>
      <c r="Q88" s="443">
        <v>2</v>
      </c>
      <c r="R88" s="443"/>
      <c r="S88" s="443" t="s">
        <v>659</v>
      </c>
      <c r="T88" s="443" t="s">
        <v>653</v>
      </c>
      <c r="U88" s="443" t="s">
        <v>673</v>
      </c>
      <c r="V88" s="443" t="s">
        <v>652</v>
      </c>
      <c r="W88" s="443" t="s">
        <v>469</v>
      </c>
      <c r="X88" s="446"/>
    </row>
    <row r="89" spans="1:24" s="449" customFormat="1" ht="45">
      <c r="A89" s="443"/>
      <c r="B89" s="443">
        <v>3130600600</v>
      </c>
      <c r="C89" s="508" t="s">
        <v>5914</v>
      </c>
      <c r="D89" s="154"/>
      <c r="E89" s="154" t="s">
        <v>10608</v>
      </c>
      <c r="F89" s="443" t="s">
        <v>418</v>
      </c>
      <c r="G89" s="443" t="s">
        <v>655</v>
      </c>
      <c r="H89" s="444">
        <v>44947</v>
      </c>
      <c r="I89" s="443"/>
      <c r="J89" s="443"/>
      <c r="K89" s="443"/>
      <c r="L89" s="443"/>
      <c r="M89" s="443"/>
      <c r="N89" s="443"/>
      <c r="O89" s="443">
        <v>2</v>
      </c>
      <c r="P89" s="445">
        <f t="shared" si="2"/>
        <v>2</v>
      </c>
      <c r="Q89" s="443">
        <v>2</v>
      </c>
      <c r="R89" s="443"/>
      <c r="S89" s="443" t="s">
        <v>659</v>
      </c>
      <c r="T89" s="443" t="s">
        <v>653</v>
      </c>
      <c r="U89" s="443" t="s">
        <v>673</v>
      </c>
      <c r="V89" s="443" t="s">
        <v>652</v>
      </c>
      <c r="W89" s="443" t="s">
        <v>469</v>
      </c>
      <c r="X89" s="446"/>
    </row>
    <row r="90" spans="1:24" s="449" customFormat="1" ht="45">
      <c r="A90" s="443"/>
      <c r="B90" s="443">
        <v>3130600600</v>
      </c>
      <c r="C90" s="508" t="s">
        <v>10609</v>
      </c>
      <c r="D90" s="154"/>
      <c r="E90" s="154" t="s">
        <v>10610</v>
      </c>
      <c r="F90" s="443" t="s">
        <v>418</v>
      </c>
      <c r="G90" s="443" t="s">
        <v>655</v>
      </c>
      <c r="H90" s="444">
        <v>44947</v>
      </c>
      <c r="I90" s="443"/>
      <c r="J90" s="443"/>
      <c r="K90" s="443"/>
      <c r="L90" s="443"/>
      <c r="M90" s="443"/>
      <c r="N90" s="443"/>
      <c r="O90" s="443">
        <v>2</v>
      </c>
      <c r="P90" s="445">
        <f t="shared" si="2"/>
        <v>2</v>
      </c>
      <c r="Q90" s="443">
        <v>2</v>
      </c>
      <c r="R90" s="443"/>
      <c r="S90" s="443" t="s">
        <v>659</v>
      </c>
      <c r="T90" s="443" t="s">
        <v>653</v>
      </c>
      <c r="U90" s="443" t="s">
        <v>673</v>
      </c>
      <c r="V90" s="443" t="s">
        <v>652</v>
      </c>
      <c r="W90" s="443" t="s">
        <v>469</v>
      </c>
      <c r="X90" s="446"/>
    </row>
    <row r="91" spans="1:24" s="449" customFormat="1" ht="45">
      <c r="A91" s="443"/>
      <c r="B91" s="443">
        <v>3130600600</v>
      </c>
      <c r="C91" s="508" t="s">
        <v>5914</v>
      </c>
      <c r="D91" s="154"/>
      <c r="E91" s="154" t="s">
        <v>10611</v>
      </c>
      <c r="F91" s="443" t="s">
        <v>418</v>
      </c>
      <c r="G91" s="443" t="s">
        <v>655</v>
      </c>
      <c r="H91" s="444">
        <v>44947</v>
      </c>
      <c r="I91" s="443"/>
      <c r="J91" s="443"/>
      <c r="K91" s="443"/>
      <c r="L91" s="443"/>
      <c r="M91" s="443"/>
      <c r="N91" s="443"/>
      <c r="O91" s="443">
        <v>2</v>
      </c>
      <c r="P91" s="445">
        <f t="shared" si="2"/>
        <v>2</v>
      </c>
      <c r="Q91" s="443">
        <v>2</v>
      </c>
      <c r="R91" s="443"/>
      <c r="S91" s="443" t="s">
        <v>659</v>
      </c>
      <c r="T91" s="443" t="s">
        <v>653</v>
      </c>
      <c r="U91" s="443" t="s">
        <v>673</v>
      </c>
      <c r="V91" s="443" t="s">
        <v>652</v>
      </c>
      <c r="W91" s="443" t="s">
        <v>469</v>
      </c>
      <c r="X91" s="446"/>
    </row>
    <row r="92" spans="1:24" s="449" customFormat="1" ht="45">
      <c r="A92" s="443"/>
      <c r="B92" s="443">
        <v>3130111300</v>
      </c>
      <c r="C92" s="508" t="s">
        <v>5914</v>
      </c>
      <c r="D92" s="154"/>
      <c r="E92" s="154" t="s">
        <v>10612</v>
      </c>
      <c r="F92" s="443" t="s">
        <v>418</v>
      </c>
      <c r="G92" s="443" t="s">
        <v>655</v>
      </c>
      <c r="H92" s="444">
        <v>44947</v>
      </c>
      <c r="I92" s="443"/>
      <c r="J92" s="443"/>
      <c r="K92" s="443"/>
      <c r="L92" s="443"/>
      <c r="M92" s="443"/>
      <c r="N92" s="443"/>
      <c r="O92" s="443">
        <v>2</v>
      </c>
      <c r="P92" s="445">
        <f t="shared" si="2"/>
        <v>2</v>
      </c>
      <c r="Q92" s="443">
        <v>2</v>
      </c>
      <c r="R92" s="443"/>
      <c r="S92" s="443" t="s">
        <v>659</v>
      </c>
      <c r="T92" s="443" t="s">
        <v>653</v>
      </c>
      <c r="U92" s="443" t="s">
        <v>673</v>
      </c>
      <c r="V92" s="443" t="s">
        <v>652</v>
      </c>
      <c r="W92" s="443" t="s">
        <v>469</v>
      </c>
      <c r="X92" s="446"/>
    </row>
    <row r="93" spans="1:24" s="449" customFormat="1" ht="45">
      <c r="A93" s="443"/>
      <c r="B93" s="443">
        <v>3130600600</v>
      </c>
      <c r="C93" s="508" t="s">
        <v>5914</v>
      </c>
      <c r="D93" s="154"/>
      <c r="E93" s="154" t="s">
        <v>10613</v>
      </c>
      <c r="F93" s="443" t="s">
        <v>418</v>
      </c>
      <c r="G93" s="443" t="s">
        <v>655</v>
      </c>
      <c r="H93" s="444">
        <v>44948</v>
      </c>
      <c r="I93" s="443"/>
      <c r="J93" s="443"/>
      <c r="K93" s="443"/>
      <c r="L93" s="443"/>
      <c r="M93" s="443"/>
      <c r="N93" s="443"/>
      <c r="O93" s="443">
        <v>2</v>
      </c>
      <c r="P93" s="445">
        <f t="shared" si="2"/>
        <v>2</v>
      </c>
      <c r="Q93" s="443">
        <v>2</v>
      </c>
      <c r="R93" s="443"/>
      <c r="S93" s="443" t="s">
        <v>659</v>
      </c>
      <c r="T93" s="443" t="s">
        <v>653</v>
      </c>
      <c r="U93" s="443" t="s">
        <v>673</v>
      </c>
      <c r="V93" s="443" t="s">
        <v>652</v>
      </c>
      <c r="W93" s="443" t="s">
        <v>469</v>
      </c>
      <c r="X93" s="446"/>
    </row>
    <row r="94" spans="1:24" s="449" customFormat="1" ht="45">
      <c r="A94" s="443"/>
      <c r="B94" s="443">
        <v>3130600600</v>
      </c>
      <c r="C94" s="508" t="s">
        <v>10614</v>
      </c>
      <c r="D94" s="154"/>
      <c r="E94" s="154" t="s">
        <v>10615</v>
      </c>
      <c r="F94" s="443" t="s">
        <v>418</v>
      </c>
      <c r="G94" s="443" t="s">
        <v>655</v>
      </c>
      <c r="H94" s="444">
        <v>44947</v>
      </c>
      <c r="I94" s="443"/>
      <c r="J94" s="443"/>
      <c r="K94" s="443"/>
      <c r="L94" s="443"/>
      <c r="M94" s="443"/>
      <c r="N94" s="443"/>
      <c r="O94" s="443">
        <v>2</v>
      </c>
      <c r="P94" s="445">
        <f t="shared" si="2"/>
        <v>2</v>
      </c>
      <c r="Q94" s="443">
        <v>2</v>
      </c>
      <c r="R94" s="443"/>
      <c r="S94" s="443" t="s">
        <v>659</v>
      </c>
      <c r="T94" s="443" t="s">
        <v>653</v>
      </c>
      <c r="U94" s="443" t="s">
        <v>673</v>
      </c>
      <c r="V94" s="443" t="s">
        <v>652</v>
      </c>
      <c r="W94" s="443" t="s">
        <v>469</v>
      </c>
      <c r="X94" s="446"/>
    </row>
    <row r="95" spans="1:24" s="449" customFormat="1" ht="45">
      <c r="A95" s="443"/>
      <c r="B95" s="443">
        <v>3130600600</v>
      </c>
      <c r="C95" s="508" t="s">
        <v>5914</v>
      </c>
      <c r="D95" s="154"/>
      <c r="E95" s="154" t="s">
        <v>10616</v>
      </c>
      <c r="F95" s="443" t="s">
        <v>418</v>
      </c>
      <c r="G95" s="443" t="s">
        <v>655</v>
      </c>
      <c r="H95" s="444">
        <v>44947</v>
      </c>
      <c r="I95" s="443"/>
      <c r="J95" s="443"/>
      <c r="K95" s="443"/>
      <c r="L95" s="443"/>
      <c r="M95" s="443"/>
      <c r="N95" s="443"/>
      <c r="O95" s="443">
        <v>2</v>
      </c>
      <c r="P95" s="445">
        <f t="shared" si="2"/>
        <v>2</v>
      </c>
      <c r="Q95" s="443">
        <v>2</v>
      </c>
      <c r="R95" s="443"/>
      <c r="S95" s="443" t="s">
        <v>659</v>
      </c>
      <c r="T95" s="443" t="s">
        <v>653</v>
      </c>
      <c r="U95" s="443" t="s">
        <v>673</v>
      </c>
      <c r="V95" s="443" t="s">
        <v>652</v>
      </c>
      <c r="W95" s="443" t="s">
        <v>469</v>
      </c>
      <c r="X95" s="446"/>
    </row>
    <row r="96" spans="1:24" s="449" customFormat="1" ht="45">
      <c r="A96" s="443"/>
      <c r="B96" s="443">
        <v>3130111300</v>
      </c>
      <c r="C96" s="508" t="s">
        <v>10617</v>
      </c>
      <c r="D96" s="154"/>
      <c r="E96" s="154" t="s">
        <v>10618</v>
      </c>
      <c r="F96" s="443" t="s">
        <v>418</v>
      </c>
      <c r="G96" s="443" t="s">
        <v>655</v>
      </c>
      <c r="H96" s="444">
        <v>44947</v>
      </c>
      <c r="I96" s="443"/>
      <c r="J96" s="443"/>
      <c r="K96" s="443"/>
      <c r="L96" s="443"/>
      <c r="M96" s="443"/>
      <c r="N96" s="443"/>
      <c r="O96" s="443">
        <v>2</v>
      </c>
      <c r="P96" s="445">
        <f t="shared" si="2"/>
        <v>2</v>
      </c>
      <c r="Q96" s="443">
        <v>2</v>
      </c>
      <c r="R96" s="443"/>
      <c r="S96" s="443" t="s">
        <v>659</v>
      </c>
      <c r="T96" s="443" t="s">
        <v>653</v>
      </c>
      <c r="U96" s="443" t="s">
        <v>673</v>
      </c>
      <c r="V96" s="443" t="s">
        <v>652</v>
      </c>
      <c r="W96" s="443" t="s">
        <v>469</v>
      </c>
      <c r="X96" s="446"/>
    </row>
    <row r="97" spans="1:24" s="449" customFormat="1" ht="45">
      <c r="A97" s="443"/>
      <c r="B97" s="443">
        <v>3130600600</v>
      </c>
      <c r="C97" s="508" t="s">
        <v>5914</v>
      </c>
      <c r="D97" s="154"/>
      <c r="E97" s="154" t="s">
        <v>10619</v>
      </c>
      <c r="F97" s="443" t="s">
        <v>418</v>
      </c>
      <c r="G97" s="443" t="s">
        <v>655</v>
      </c>
      <c r="H97" s="444">
        <v>44948</v>
      </c>
      <c r="I97" s="443"/>
      <c r="J97" s="443"/>
      <c r="K97" s="443"/>
      <c r="L97" s="443"/>
      <c r="M97" s="443"/>
      <c r="N97" s="443"/>
      <c r="O97" s="443">
        <v>2</v>
      </c>
      <c r="P97" s="445">
        <f t="shared" si="2"/>
        <v>2</v>
      </c>
      <c r="Q97" s="443">
        <v>2</v>
      </c>
      <c r="R97" s="443"/>
      <c r="S97" s="443" t="s">
        <v>659</v>
      </c>
      <c r="T97" s="443" t="s">
        <v>653</v>
      </c>
      <c r="U97" s="443" t="s">
        <v>673</v>
      </c>
      <c r="V97" s="443" t="s">
        <v>652</v>
      </c>
      <c r="W97" s="443" t="s">
        <v>469</v>
      </c>
      <c r="X97" s="446"/>
    </row>
    <row r="98" spans="1:24" s="449" customFormat="1" ht="45">
      <c r="A98" s="443"/>
      <c r="B98" s="443">
        <v>3130111300</v>
      </c>
      <c r="C98" s="508" t="s">
        <v>5914</v>
      </c>
      <c r="D98" s="154"/>
      <c r="E98" s="154" t="s">
        <v>10620</v>
      </c>
      <c r="F98" s="443" t="s">
        <v>418</v>
      </c>
      <c r="G98" s="443" t="s">
        <v>655</v>
      </c>
      <c r="H98" s="444">
        <v>44947</v>
      </c>
      <c r="I98" s="443"/>
      <c r="J98" s="443"/>
      <c r="K98" s="443"/>
      <c r="L98" s="443"/>
      <c r="M98" s="443"/>
      <c r="N98" s="443"/>
      <c r="O98" s="443">
        <v>2</v>
      </c>
      <c r="P98" s="445">
        <f t="shared" si="2"/>
        <v>2</v>
      </c>
      <c r="Q98" s="443">
        <v>2</v>
      </c>
      <c r="R98" s="443"/>
      <c r="S98" s="443" t="s">
        <v>659</v>
      </c>
      <c r="T98" s="443" t="s">
        <v>653</v>
      </c>
      <c r="U98" s="443" t="s">
        <v>673</v>
      </c>
      <c r="V98" s="443" t="s">
        <v>652</v>
      </c>
      <c r="W98" s="443" t="s">
        <v>469</v>
      </c>
      <c r="X98" s="446"/>
    </row>
    <row r="99" spans="1:24" s="449" customFormat="1" ht="45">
      <c r="A99" s="443"/>
      <c r="B99" s="443">
        <v>3130111300</v>
      </c>
      <c r="C99" s="508" t="s">
        <v>5914</v>
      </c>
      <c r="D99" s="154"/>
      <c r="E99" s="154" t="s">
        <v>10621</v>
      </c>
      <c r="F99" s="443" t="s">
        <v>418</v>
      </c>
      <c r="G99" s="443" t="s">
        <v>655</v>
      </c>
      <c r="H99" s="444">
        <v>44948</v>
      </c>
      <c r="I99" s="443"/>
      <c r="J99" s="443"/>
      <c r="K99" s="443"/>
      <c r="L99" s="443"/>
      <c r="M99" s="443"/>
      <c r="N99" s="443"/>
      <c r="O99" s="443">
        <v>2</v>
      </c>
      <c r="P99" s="445">
        <f t="shared" si="2"/>
        <v>2</v>
      </c>
      <c r="Q99" s="443">
        <v>2</v>
      </c>
      <c r="R99" s="443"/>
      <c r="S99" s="443" t="s">
        <v>659</v>
      </c>
      <c r="T99" s="443" t="s">
        <v>653</v>
      </c>
      <c r="U99" s="443" t="s">
        <v>673</v>
      </c>
      <c r="V99" s="443" t="s">
        <v>652</v>
      </c>
      <c r="W99" s="443" t="s">
        <v>469</v>
      </c>
      <c r="X99" s="446"/>
    </row>
    <row r="100" spans="1:24" s="449" customFormat="1" ht="45">
      <c r="A100" s="443"/>
      <c r="B100" s="443">
        <v>3130111300</v>
      </c>
      <c r="C100" s="508" t="s">
        <v>5914</v>
      </c>
      <c r="D100" s="154"/>
      <c r="E100" s="154" t="s">
        <v>10622</v>
      </c>
      <c r="F100" s="443" t="s">
        <v>418</v>
      </c>
      <c r="G100" s="443" t="s">
        <v>655</v>
      </c>
      <c r="H100" s="444">
        <v>44947</v>
      </c>
      <c r="I100" s="443"/>
      <c r="J100" s="443"/>
      <c r="K100" s="443"/>
      <c r="L100" s="443"/>
      <c r="M100" s="443"/>
      <c r="N100" s="443"/>
      <c r="O100" s="443">
        <v>2</v>
      </c>
      <c r="P100" s="445">
        <f t="shared" si="2"/>
        <v>2</v>
      </c>
      <c r="Q100" s="443">
        <v>2</v>
      </c>
      <c r="R100" s="443"/>
      <c r="S100" s="443" t="s">
        <v>659</v>
      </c>
      <c r="T100" s="443" t="s">
        <v>653</v>
      </c>
      <c r="U100" s="443" t="s">
        <v>673</v>
      </c>
      <c r="V100" s="443" t="s">
        <v>652</v>
      </c>
      <c r="W100" s="443" t="s">
        <v>469</v>
      </c>
      <c r="X100" s="446"/>
    </row>
    <row r="101" spans="1:24" s="449" customFormat="1" ht="45">
      <c r="A101" s="443"/>
      <c r="B101" s="443">
        <v>3130600600</v>
      </c>
      <c r="C101" s="508" t="s">
        <v>10623</v>
      </c>
      <c r="D101" s="154"/>
      <c r="E101" s="154" t="s">
        <v>10624</v>
      </c>
      <c r="F101" s="443" t="s">
        <v>418</v>
      </c>
      <c r="G101" s="443" t="s">
        <v>655</v>
      </c>
      <c r="H101" s="444">
        <v>44947</v>
      </c>
      <c r="I101" s="443"/>
      <c r="J101" s="443"/>
      <c r="K101" s="443"/>
      <c r="L101" s="443"/>
      <c r="M101" s="443"/>
      <c r="N101" s="443"/>
      <c r="O101" s="443">
        <v>2</v>
      </c>
      <c r="P101" s="445">
        <f t="shared" si="2"/>
        <v>2</v>
      </c>
      <c r="Q101" s="443">
        <v>2</v>
      </c>
      <c r="R101" s="443"/>
      <c r="S101" s="443" t="s">
        <v>659</v>
      </c>
      <c r="T101" s="443" t="s">
        <v>653</v>
      </c>
      <c r="U101" s="443" t="s">
        <v>673</v>
      </c>
      <c r="V101" s="443" t="s">
        <v>652</v>
      </c>
      <c r="W101" s="443" t="s">
        <v>469</v>
      </c>
      <c r="X101" s="446"/>
    </row>
    <row r="102" spans="1:24" s="449" customFormat="1" ht="45">
      <c r="A102" s="443"/>
      <c r="B102" s="443">
        <v>3130111300</v>
      </c>
      <c r="C102" s="508" t="s">
        <v>5914</v>
      </c>
      <c r="D102" s="154"/>
      <c r="E102" s="154" t="s">
        <v>10625</v>
      </c>
      <c r="F102" s="443" t="s">
        <v>418</v>
      </c>
      <c r="G102" s="443" t="s">
        <v>655</v>
      </c>
      <c r="H102" s="444">
        <v>44947</v>
      </c>
      <c r="I102" s="443"/>
      <c r="J102" s="443"/>
      <c r="K102" s="443"/>
      <c r="L102" s="443"/>
      <c r="M102" s="443"/>
      <c r="N102" s="443"/>
      <c r="O102" s="443">
        <v>2</v>
      </c>
      <c r="P102" s="445">
        <f t="shared" si="2"/>
        <v>2</v>
      </c>
      <c r="Q102" s="443">
        <v>2</v>
      </c>
      <c r="R102" s="443"/>
      <c r="S102" s="443" t="s">
        <v>659</v>
      </c>
      <c r="T102" s="443" t="s">
        <v>653</v>
      </c>
      <c r="U102" s="443" t="s">
        <v>673</v>
      </c>
      <c r="V102" s="443" t="s">
        <v>652</v>
      </c>
      <c r="W102" s="443" t="s">
        <v>469</v>
      </c>
      <c r="X102" s="446"/>
    </row>
    <row r="103" spans="1:24" s="449" customFormat="1" ht="45">
      <c r="A103" s="443"/>
      <c r="B103" s="443">
        <v>3130600600</v>
      </c>
      <c r="C103" s="508" t="s">
        <v>5914</v>
      </c>
      <c r="D103" s="154"/>
      <c r="E103" s="154" t="s">
        <v>10626</v>
      </c>
      <c r="F103" s="443" t="s">
        <v>418</v>
      </c>
      <c r="G103" s="443" t="s">
        <v>655</v>
      </c>
      <c r="H103" s="444">
        <v>44948</v>
      </c>
      <c r="I103" s="443"/>
      <c r="J103" s="443"/>
      <c r="K103" s="443"/>
      <c r="L103" s="443"/>
      <c r="M103" s="443"/>
      <c r="N103" s="443"/>
      <c r="O103" s="443">
        <v>2</v>
      </c>
      <c r="P103" s="445">
        <f t="shared" si="2"/>
        <v>2</v>
      </c>
      <c r="Q103" s="443">
        <v>2</v>
      </c>
      <c r="R103" s="443"/>
      <c r="S103" s="443" t="s">
        <v>659</v>
      </c>
      <c r="T103" s="443" t="s">
        <v>653</v>
      </c>
      <c r="U103" s="443" t="s">
        <v>673</v>
      </c>
      <c r="V103" s="443" t="s">
        <v>652</v>
      </c>
      <c r="W103" s="443" t="s">
        <v>469</v>
      </c>
      <c r="X103" s="446"/>
    </row>
    <row r="104" spans="1:24" s="449" customFormat="1" ht="45">
      <c r="A104" s="443"/>
      <c r="B104" s="443">
        <v>3130600600</v>
      </c>
      <c r="C104" s="508" t="s">
        <v>5914</v>
      </c>
      <c r="D104" s="154"/>
      <c r="E104" s="154" t="s">
        <v>10627</v>
      </c>
      <c r="F104" s="443" t="s">
        <v>418</v>
      </c>
      <c r="G104" s="443" t="s">
        <v>655</v>
      </c>
      <c r="H104" s="444">
        <v>44948</v>
      </c>
      <c r="I104" s="443"/>
      <c r="J104" s="443"/>
      <c r="K104" s="443"/>
      <c r="L104" s="443"/>
      <c r="M104" s="443"/>
      <c r="N104" s="443"/>
      <c r="O104" s="443">
        <v>2</v>
      </c>
      <c r="P104" s="445">
        <f t="shared" si="2"/>
        <v>2</v>
      </c>
      <c r="Q104" s="443">
        <v>2</v>
      </c>
      <c r="R104" s="443"/>
      <c r="S104" s="443" t="s">
        <v>659</v>
      </c>
      <c r="T104" s="443" t="s">
        <v>653</v>
      </c>
      <c r="U104" s="443" t="s">
        <v>673</v>
      </c>
      <c r="V104" s="443" t="s">
        <v>652</v>
      </c>
      <c r="W104" s="443" t="s">
        <v>469</v>
      </c>
      <c r="X104" s="446"/>
    </row>
    <row r="105" spans="1:24" s="449" customFormat="1" ht="45">
      <c r="A105" s="443"/>
      <c r="B105" s="443">
        <v>3130111300</v>
      </c>
      <c r="C105" s="508" t="s">
        <v>5914</v>
      </c>
      <c r="D105" s="154"/>
      <c r="E105" s="154" t="s">
        <v>10628</v>
      </c>
      <c r="F105" s="443" t="s">
        <v>418</v>
      </c>
      <c r="G105" s="443" t="s">
        <v>655</v>
      </c>
      <c r="H105" s="444">
        <v>44948</v>
      </c>
      <c r="I105" s="443"/>
      <c r="J105" s="443"/>
      <c r="K105" s="443"/>
      <c r="L105" s="443"/>
      <c r="M105" s="443"/>
      <c r="N105" s="443"/>
      <c r="O105" s="443">
        <v>2</v>
      </c>
      <c r="P105" s="445">
        <f t="shared" si="2"/>
        <v>2</v>
      </c>
      <c r="Q105" s="443">
        <v>2</v>
      </c>
      <c r="R105" s="443"/>
      <c r="S105" s="443" t="s">
        <v>659</v>
      </c>
      <c r="T105" s="443" t="s">
        <v>653</v>
      </c>
      <c r="U105" s="443" t="s">
        <v>673</v>
      </c>
      <c r="V105" s="443" t="s">
        <v>652</v>
      </c>
      <c r="W105" s="443" t="s">
        <v>469</v>
      </c>
      <c r="X105" s="446"/>
    </row>
    <row r="106" spans="1:24" s="449" customFormat="1" ht="45">
      <c r="A106" s="443"/>
      <c r="B106" s="443">
        <v>3130111300</v>
      </c>
      <c r="C106" s="508" t="s">
        <v>5918</v>
      </c>
      <c r="D106" s="154"/>
      <c r="E106" s="154" t="s">
        <v>2627</v>
      </c>
      <c r="F106" s="443" t="s">
        <v>418</v>
      </c>
      <c r="G106" s="443" t="s">
        <v>655</v>
      </c>
      <c r="H106" s="444">
        <v>44947</v>
      </c>
      <c r="I106" s="443"/>
      <c r="J106" s="443"/>
      <c r="K106" s="443"/>
      <c r="L106" s="443"/>
      <c r="M106" s="443"/>
      <c r="N106" s="443"/>
      <c r="O106" s="443">
        <v>2</v>
      </c>
      <c r="P106" s="445">
        <f t="shared" si="2"/>
        <v>2</v>
      </c>
      <c r="Q106" s="443">
        <v>2</v>
      </c>
      <c r="R106" s="443"/>
      <c r="S106" s="443" t="s">
        <v>659</v>
      </c>
      <c r="T106" s="443" t="s">
        <v>653</v>
      </c>
      <c r="U106" s="443" t="s">
        <v>673</v>
      </c>
      <c r="V106" s="443" t="s">
        <v>652</v>
      </c>
      <c r="W106" s="443" t="s">
        <v>469</v>
      </c>
      <c r="X106" s="446"/>
    </row>
    <row r="107" spans="1:24" s="449" customFormat="1" ht="45">
      <c r="A107" s="443"/>
      <c r="B107" s="443">
        <v>3130111300</v>
      </c>
      <c r="C107" s="508" t="s">
        <v>5914</v>
      </c>
      <c r="D107" s="154"/>
      <c r="E107" s="154" t="s">
        <v>10629</v>
      </c>
      <c r="F107" s="443" t="s">
        <v>418</v>
      </c>
      <c r="G107" s="443" t="s">
        <v>655</v>
      </c>
      <c r="H107" s="444">
        <v>44947</v>
      </c>
      <c r="I107" s="443"/>
      <c r="J107" s="443"/>
      <c r="K107" s="443"/>
      <c r="L107" s="443"/>
      <c r="M107" s="443"/>
      <c r="N107" s="443"/>
      <c r="O107" s="443">
        <v>2</v>
      </c>
      <c r="P107" s="445">
        <f t="shared" si="2"/>
        <v>2</v>
      </c>
      <c r="Q107" s="443">
        <v>2</v>
      </c>
      <c r="R107" s="443"/>
      <c r="S107" s="443" t="s">
        <v>659</v>
      </c>
      <c r="T107" s="443" t="s">
        <v>653</v>
      </c>
      <c r="U107" s="443" t="s">
        <v>673</v>
      </c>
      <c r="V107" s="443" t="s">
        <v>652</v>
      </c>
      <c r="W107" s="443" t="s">
        <v>469</v>
      </c>
      <c r="X107" s="446"/>
    </row>
    <row r="108" spans="1:24" s="449" customFormat="1" ht="45">
      <c r="A108" s="443"/>
      <c r="B108" s="443">
        <v>3130111300</v>
      </c>
      <c r="C108" s="508" t="s">
        <v>5914</v>
      </c>
      <c r="D108" s="154"/>
      <c r="E108" s="154" t="s">
        <v>10630</v>
      </c>
      <c r="F108" s="443" t="s">
        <v>418</v>
      </c>
      <c r="G108" s="443" t="s">
        <v>655</v>
      </c>
      <c r="H108" s="444">
        <v>44948</v>
      </c>
      <c r="I108" s="443"/>
      <c r="J108" s="443"/>
      <c r="K108" s="443"/>
      <c r="L108" s="443"/>
      <c r="M108" s="443"/>
      <c r="N108" s="443"/>
      <c r="O108" s="443">
        <v>2</v>
      </c>
      <c r="P108" s="445">
        <f t="shared" si="2"/>
        <v>2</v>
      </c>
      <c r="Q108" s="443">
        <v>2</v>
      </c>
      <c r="R108" s="443"/>
      <c r="S108" s="443" t="s">
        <v>659</v>
      </c>
      <c r="T108" s="443" t="s">
        <v>653</v>
      </c>
      <c r="U108" s="443" t="s">
        <v>673</v>
      </c>
      <c r="V108" s="443" t="s">
        <v>652</v>
      </c>
      <c r="W108" s="443" t="s">
        <v>469</v>
      </c>
      <c r="X108" s="446"/>
    </row>
    <row r="109" spans="1:24" s="449" customFormat="1" ht="45">
      <c r="A109" s="443"/>
      <c r="B109" s="443">
        <v>3130111300</v>
      </c>
      <c r="C109" s="508" t="s">
        <v>5914</v>
      </c>
      <c r="D109" s="154"/>
      <c r="E109" s="154" t="s">
        <v>10631</v>
      </c>
      <c r="F109" s="443" t="s">
        <v>418</v>
      </c>
      <c r="G109" s="443" t="s">
        <v>655</v>
      </c>
      <c r="H109" s="444">
        <v>44947</v>
      </c>
      <c r="I109" s="443"/>
      <c r="J109" s="443"/>
      <c r="K109" s="443"/>
      <c r="L109" s="443"/>
      <c r="M109" s="443"/>
      <c r="N109" s="443"/>
      <c r="O109" s="443">
        <v>2</v>
      </c>
      <c r="P109" s="445">
        <f t="shared" si="2"/>
        <v>2</v>
      </c>
      <c r="Q109" s="443">
        <v>2</v>
      </c>
      <c r="R109" s="443"/>
      <c r="S109" s="443" t="s">
        <v>659</v>
      </c>
      <c r="T109" s="443" t="s">
        <v>653</v>
      </c>
      <c r="U109" s="443" t="s">
        <v>673</v>
      </c>
      <c r="V109" s="443" t="s">
        <v>652</v>
      </c>
      <c r="W109" s="443" t="s">
        <v>469</v>
      </c>
      <c r="X109" s="446"/>
    </row>
    <row r="110" spans="1:24" s="449" customFormat="1" ht="45">
      <c r="A110" s="443"/>
      <c r="B110" s="443">
        <v>3130111300</v>
      </c>
      <c r="C110" s="508" t="s">
        <v>5914</v>
      </c>
      <c r="D110" s="154"/>
      <c r="E110" s="154" t="s">
        <v>10632</v>
      </c>
      <c r="F110" s="443" t="s">
        <v>418</v>
      </c>
      <c r="G110" s="443" t="s">
        <v>655</v>
      </c>
      <c r="H110" s="444">
        <v>44948</v>
      </c>
      <c r="I110" s="443"/>
      <c r="J110" s="443"/>
      <c r="K110" s="443"/>
      <c r="L110" s="443"/>
      <c r="M110" s="443"/>
      <c r="N110" s="443"/>
      <c r="O110" s="443">
        <v>2</v>
      </c>
      <c r="P110" s="445">
        <f t="shared" si="2"/>
        <v>2</v>
      </c>
      <c r="Q110" s="443">
        <v>2</v>
      </c>
      <c r="R110" s="443"/>
      <c r="S110" s="443" t="s">
        <v>659</v>
      </c>
      <c r="T110" s="443" t="s">
        <v>653</v>
      </c>
      <c r="U110" s="443" t="s">
        <v>673</v>
      </c>
      <c r="V110" s="443" t="s">
        <v>652</v>
      </c>
      <c r="W110" s="443" t="s">
        <v>469</v>
      </c>
      <c r="X110" s="446"/>
    </row>
    <row r="111" spans="1:24" s="449" customFormat="1" ht="45">
      <c r="A111" s="443"/>
      <c r="B111" s="443">
        <v>3130111300</v>
      </c>
      <c r="C111" s="508" t="s">
        <v>5914</v>
      </c>
      <c r="D111" s="154"/>
      <c r="E111" s="154" t="s">
        <v>10633</v>
      </c>
      <c r="F111" s="443" t="s">
        <v>418</v>
      </c>
      <c r="G111" s="443" t="s">
        <v>655</v>
      </c>
      <c r="H111" s="444">
        <v>44948</v>
      </c>
      <c r="I111" s="443"/>
      <c r="J111" s="443"/>
      <c r="K111" s="443"/>
      <c r="L111" s="443"/>
      <c r="M111" s="443"/>
      <c r="N111" s="443"/>
      <c r="O111" s="443">
        <v>2</v>
      </c>
      <c r="P111" s="445">
        <f t="shared" si="2"/>
        <v>2</v>
      </c>
      <c r="Q111" s="443">
        <v>2</v>
      </c>
      <c r="R111" s="443"/>
      <c r="S111" s="443" t="s">
        <v>659</v>
      </c>
      <c r="T111" s="443" t="s">
        <v>653</v>
      </c>
      <c r="U111" s="443" t="s">
        <v>673</v>
      </c>
      <c r="V111" s="443" t="s">
        <v>652</v>
      </c>
      <c r="W111" s="443" t="s">
        <v>469</v>
      </c>
      <c r="X111" s="446"/>
    </row>
    <row r="112" spans="1:24" s="449" customFormat="1" ht="45">
      <c r="A112" s="443"/>
      <c r="B112" s="443">
        <v>3130111300</v>
      </c>
      <c r="C112" s="508" t="s">
        <v>5919</v>
      </c>
      <c r="D112" s="154"/>
      <c r="E112" s="154" t="s">
        <v>2628</v>
      </c>
      <c r="F112" s="443" t="s">
        <v>418</v>
      </c>
      <c r="G112" s="443" t="s">
        <v>655</v>
      </c>
      <c r="H112" s="444">
        <v>44947</v>
      </c>
      <c r="I112" s="443"/>
      <c r="J112" s="443"/>
      <c r="K112" s="443"/>
      <c r="L112" s="443"/>
      <c r="M112" s="443"/>
      <c r="N112" s="443"/>
      <c r="O112" s="443">
        <v>2</v>
      </c>
      <c r="P112" s="445">
        <f t="shared" si="2"/>
        <v>2</v>
      </c>
      <c r="Q112" s="443">
        <v>2</v>
      </c>
      <c r="R112" s="443"/>
      <c r="S112" s="443" t="s">
        <v>659</v>
      </c>
      <c r="T112" s="443" t="s">
        <v>653</v>
      </c>
      <c r="U112" s="443" t="s">
        <v>673</v>
      </c>
      <c r="V112" s="443" t="s">
        <v>652</v>
      </c>
      <c r="W112" s="443" t="s">
        <v>469</v>
      </c>
      <c r="X112" s="446"/>
    </row>
    <row r="113" spans="1:24" s="449" customFormat="1" ht="45">
      <c r="A113" s="443"/>
      <c r="B113" s="443">
        <v>3130600600</v>
      </c>
      <c r="C113" s="508" t="s">
        <v>5914</v>
      </c>
      <c r="D113" s="154"/>
      <c r="E113" s="154" t="s">
        <v>10634</v>
      </c>
      <c r="F113" s="443" t="s">
        <v>418</v>
      </c>
      <c r="G113" s="443" t="s">
        <v>655</v>
      </c>
      <c r="H113" s="444">
        <v>44947</v>
      </c>
      <c r="I113" s="443"/>
      <c r="J113" s="443"/>
      <c r="K113" s="443"/>
      <c r="L113" s="443"/>
      <c r="M113" s="443"/>
      <c r="N113" s="443"/>
      <c r="O113" s="443">
        <v>2</v>
      </c>
      <c r="P113" s="445">
        <f t="shared" si="2"/>
        <v>2</v>
      </c>
      <c r="Q113" s="443">
        <v>2</v>
      </c>
      <c r="R113" s="443"/>
      <c r="S113" s="443" t="s">
        <v>659</v>
      </c>
      <c r="T113" s="443" t="s">
        <v>653</v>
      </c>
      <c r="U113" s="443" t="s">
        <v>673</v>
      </c>
      <c r="V113" s="443" t="s">
        <v>652</v>
      </c>
      <c r="W113" s="443" t="s">
        <v>469</v>
      </c>
      <c r="X113" s="446"/>
    </row>
    <row r="114" spans="1:24" s="449" customFormat="1" ht="45">
      <c r="A114" s="443"/>
      <c r="B114" s="443">
        <v>3130111300</v>
      </c>
      <c r="C114" s="508" t="s">
        <v>5914</v>
      </c>
      <c r="D114" s="154"/>
      <c r="E114" s="154" t="s">
        <v>10635</v>
      </c>
      <c r="F114" s="443" t="s">
        <v>418</v>
      </c>
      <c r="G114" s="443" t="s">
        <v>655</v>
      </c>
      <c r="H114" s="444">
        <v>44947</v>
      </c>
      <c r="I114" s="443"/>
      <c r="J114" s="443"/>
      <c r="K114" s="443"/>
      <c r="L114" s="443"/>
      <c r="M114" s="443"/>
      <c r="N114" s="443"/>
      <c r="O114" s="443">
        <v>2</v>
      </c>
      <c r="P114" s="445">
        <f t="shared" si="2"/>
        <v>2</v>
      </c>
      <c r="Q114" s="443">
        <v>2</v>
      </c>
      <c r="R114" s="443"/>
      <c r="S114" s="443" t="s">
        <v>659</v>
      </c>
      <c r="T114" s="443" t="s">
        <v>653</v>
      </c>
      <c r="U114" s="443" t="s">
        <v>673</v>
      </c>
      <c r="V114" s="443" t="s">
        <v>652</v>
      </c>
      <c r="W114" s="443" t="s">
        <v>469</v>
      </c>
      <c r="X114" s="446"/>
    </row>
    <row r="115" spans="1:24" s="449" customFormat="1" ht="45">
      <c r="A115" s="443"/>
      <c r="B115" s="443">
        <v>3130111300</v>
      </c>
      <c r="C115" s="508" t="s">
        <v>5920</v>
      </c>
      <c r="D115" s="154"/>
      <c r="E115" s="154" t="s">
        <v>2629</v>
      </c>
      <c r="F115" s="443" t="s">
        <v>418</v>
      </c>
      <c r="G115" s="443" t="s">
        <v>655</v>
      </c>
      <c r="H115" s="444">
        <v>44947</v>
      </c>
      <c r="I115" s="443"/>
      <c r="J115" s="443"/>
      <c r="K115" s="443"/>
      <c r="L115" s="443"/>
      <c r="M115" s="443"/>
      <c r="N115" s="443"/>
      <c r="O115" s="443">
        <v>2</v>
      </c>
      <c r="P115" s="445">
        <f t="shared" si="2"/>
        <v>2</v>
      </c>
      <c r="Q115" s="443">
        <v>2</v>
      </c>
      <c r="R115" s="443"/>
      <c r="S115" s="443" t="s">
        <v>659</v>
      </c>
      <c r="T115" s="443" t="s">
        <v>653</v>
      </c>
      <c r="U115" s="443" t="s">
        <v>673</v>
      </c>
      <c r="V115" s="443" t="s">
        <v>652</v>
      </c>
      <c r="W115" s="443" t="s">
        <v>469</v>
      </c>
      <c r="X115" s="446"/>
    </row>
    <row r="116" spans="1:24" s="449" customFormat="1" ht="45">
      <c r="A116" s="443"/>
      <c r="B116" s="443">
        <v>3130111300</v>
      </c>
      <c r="C116" s="508" t="s">
        <v>5914</v>
      </c>
      <c r="D116" s="154"/>
      <c r="E116" s="154" t="s">
        <v>10636</v>
      </c>
      <c r="F116" s="443" t="s">
        <v>418</v>
      </c>
      <c r="G116" s="443" t="s">
        <v>655</v>
      </c>
      <c r="H116" s="444">
        <v>44947</v>
      </c>
      <c r="I116" s="443"/>
      <c r="J116" s="443"/>
      <c r="K116" s="443"/>
      <c r="L116" s="443"/>
      <c r="M116" s="443"/>
      <c r="N116" s="443"/>
      <c r="O116" s="443">
        <v>2</v>
      </c>
      <c r="P116" s="445">
        <f t="shared" si="2"/>
        <v>2</v>
      </c>
      <c r="Q116" s="443">
        <v>2</v>
      </c>
      <c r="R116" s="443"/>
      <c r="S116" s="443" t="s">
        <v>659</v>
      </c>
      <c r="T116" s="443" t="s">
        <v>653</v>
      </c>
      <c r="U116" s="443" t="s">
        <v>673</v>
      </c>
      <c r="V116" s="443" t="s">
        <v>652</v>
      </c>
      <c r="W116" s="443" t="s">
        <v>469</v>
      </c>
      <c r="X116" s="446"/>
    </row>
    <row r="117" spans="1:24" s="449" customFormat="1" ht="45">
      <c r="A117" s="443"/>
      <c r="B117" s="443">
        <v>3130111300</v>
      </c>
      <c r="C117" s="508" t="s">
        <v>5914</v>
      </c>
      <c r="D117" s="154"/>
      <c r="E117" s="154" t="s">
        <v>10637</v>
      </c>
      <c r="F117" s="443" t="s">
        <v>418</v>
      </c>
      <c r="G117" s="443" t="s">
        <v>655</v>
      </c>
      <c r="H117" s="444">
        <v>44947</v>
      </c>
      <c r="I117" s="443"/>
      <c r="J117" s="443"/>
      <c r="K117" s="443"/>
      <c r="L117" s="443"/>
      <c r="M117" s="443"/>
      <c r="N117" s="443"/>
      <c r="O117" s="443">
        <v>2</v>
      </c>
      <c r="P117" s="445">
        <f t="shared" si="2"/>
        <v>2</v>
      </c>
      <c r="Q117" s="443">
        <v>2</v>
      </c>
      <c r="R117" s="443"/>
      <c r="S117" s="443" t="s">
        <v>659</v>
      </c>
      <c r="T117" s="443" t="s">
        <v>653</v>
      </c>
      <c r="U117" s="443" t="s">
        <v>673</v>
      </c>
      <c r="V117" s="443" t="s">
        <v>652</v>
      </c>
      <c r="W117" s="443" t="s">
        <v>469</v>
      </c>
      <c r="X117" s="446"/>
    </row>
    <row r="118" spans="1:24" s="449" customFormat="1" ht="45">
      <c r="A118" s="443"/>
      <c r="B118" s="443">
        <v>3130111300</v>
      </c>
      <c r="C118" s="508" t="s">
        <v>5914</v>
      </c>
      <c r="D118" s="154"/>
      <c r="E118" s="154" t="s">
        <v>10638</v>
      </c>
      <c r="F118" s="443" t="s">
        <v>418</v>
      </c>
      <c r="G118" s="443" t="s">
        <v>655</v>
      </c>
      <c r="H118" s="444">
        <v>44948</v>
      </c>
      <c r="I118" s="443"/>
      <c r="J118" s="443"/>
      <c r="K118" s="443"/>
      <c r="L118" s="443"/>
      <c r="M118" s="443"/>
      <c r="N118" s="443"/>
      <c r="O118" s="443">
        <v>2</v>
      </c>
      <c r="P118" s="445">
        <f t="shared" si="2"/>
        <v>2</v>
      </c>
      <c r="Q118" s="443">
        <v>2</v>
      </c>
      <c r="R118" s="443"/>
      <c r="S118" s="443" t="s">
        <v>659</v>
      </c>
      <c r="T118" s="443" t="s">
        <v>653</v>
      </c>
      <c r="U118" s="443" t="s">
        <v>673</v>
      </c>
      <c r="V118" s="443" t="s">
        <v>652</v>
      </c>
      <c r="W118" s="443" t="s">
        <v>469</v>
      </c>
      <c r="X118" s="446"/>
    </row>
    <row r="119" spans="1:24" s="449" customFormat="1" ht="45">
      <c r="A119" s="443"/>
      <c r="B119" s="443">
        <v>3130600600</v>
      </c>
      <c r="C119" s="508" t="s">
        <v>10639</v>
      </c>
      <c r="D119" s="154"/>
      <c r="E119" s="154" t="s">
        <v>10640</v>
      </c>
      <c r="F119" s="443" t="s">
        <v>418</v>
      </c>
      <c r="G119" s="443" t="s">
        <v>655</v>
      </c>
      <c r="H119" s="444">
        <v>44947</v>
      </c>
      <c r="I119" s="443"/>
      <c r="J119" s="443"/>
      <c r="K119" s="443"/>
      <c r="L119" s="443"/>
      <c r="M119" s="443"/>
      <c r="N119" s="443"/>
      <c r="O119" s="443">
        <v>2</v>
      </c>
      <c r="P119" s="445">
        <f t="shared" si="2"/>
        <v>2</v>
      </c>
      <c r="Q119" s="443">
        <v>2</v>
      </c>
      <c r="R119" s="443"/>
      <c r="S119" s="443" t="s">
        <v>659</v>
      </c>
      <c r="T119" s="443" t="s">
        <v>653</v>
      </c>
      <c r="U119" s="443" t="s">
        <v>673</v>
      </c>
      <c r="V119" s="443" t="s">
        <v>652</v>
      </c>
      <c r="W119" s="443" t="s">
        <v>469</v>
      </c>
      <c r="X119" s="446"/>
    </row>
    <row r="120" spans="1:24" s="449" customFormat="1" ht="45">
      <c r="A120" s="443"/>
      <c r="B120" s="443">
        <v>3130111300</v>
      </c>
      <c r="C120" s="508" t="s">
        <v>5914</v>
      </c>
      <c r="D120" s="154"/>
      <c r="E120" s="154" t="s">
        <v>10641</v>
      </c>
      <c r="F120" s="443" t="s">
        <v>418</v>
      </c>
      <c r="G120" s="443" t="s">
        <v>655</v>
      </c>
      <c r="H120" s="444">
        <v>44947</v>
      </c>
      <c r="I120" s="443"/>
      <c r="J120" s="443"/>
      <c r="K120" s="443"/>
      <c r="L120" s="443"/>
      <c r="M120" s="443"/>
      <c r="N120" s="443"/>
      <c r="O120" s="443">
        <v>2</v>
      </c>
      <c r="P120" s="445">
        <f t="shared" si="2"/>
        <v>2</v>
      </c>
      <c r="Q120" s="443">
        <v>2</v>
      </c>
      <c r="R120" s="443"/>
      <c r="S120" s="443" t="s">
        <v>659</v>
      </c>
      <c r="T120" s="443" t="s">
        <v>653</v>
      </c>
      <c r="U120" s="443" t="s">
        <v>673</v>
      </c>
      <c r="V120" s="443" t="s">
        <v>652</v>
      </c>
      <c r="W120" s="443" t="s">
        <v>469</v>
      </c>
      <c r="X120" s="446"/>
    </row>
    <row r="121" spans="1:24" s="449" customFormat="1" ht="60">
      <c r="A121" s="443"/>
      <c r="B121" s="443">
        <v>4471812400</v>
      </c>
      <c r="C121" s="508" t="s">
        <v>10642</v>
      </c>
      <c r="D121" s="154"/>
      <c r="E121" s="154" t="s">
        <v>10643</v>
      </c>
      <c r="F121" s="443" t="s">
        <v>418</v>
      </c>
      <c r="G121" s="443" t="s">
        <v>655</v>
      </c>
      <c r="H121" s="444">
        <v>45131</v>
      </c>
      <c r="I121" s="443"/>
      <c r="J121" s="443"/>
      <c r="K121" s="443"/>
      <c r="L121" s="443"/>
      <c r="M121" s="443">
        <v>1</v>
      </c>
      <c r="N121" s="443"/>
      <c r="O121" s="443">
        <v>3</v>
      </c>
      <c r="P121" s="445">
        <f t="shared" si="2"/>
        <v>4</v>
      </c>
      <c r="Q121" s="443">
        <v>4</v>
      </c>
      <c r="R121" s="443"/>
      <c r="S121" s="443" t="s">
        <v>659</v>
      </c>
      <c r="T121" s="443" t="s">
        <v>653</v>
      </c>
      <c r="U121" s="443" t="s">
        <v>673</v>
      </c>
      <c r="V121" s="443" t="s">
        <v>652</v>
      </c>
      <c r="W121" s="443" t="s">
        <v>469</v>
      </c>
      <c r="X121" s="446"/>
    </row>
    <row r="122" spans="1:24" s="449" customFormat="1" ht="45">
      <c r="A122" s="443"/>
      <c r="B122" s="443">
        <v>4312602000</v>
      </c>
      <c r="C122" s="508" t="s">
        <v>10644</v>
      </c>
      <c r="D122" s="154"/>
      <c r="E122" s="154" t="s">
        <v>10645</v>
      </c>
      <c r="F122" s="443" t="s">
        <v>420</v>
      </c>
      <c r="G122" s="443" t="s">
        <v>655</v>
      </c>
      <c r="H122" s="444">
        <v>44960</v>
      </c>
      <c r="I122" s="443">
        <v>1</v>
      </c>
      <c r="J122" s="443"/>
      <c r="K122" s="443"/>
      <c r="L122" s="443"/>
      <c r="M122" s="443">
        <v>4</v>
      </c>
      <c r="N122" s="443"/>
      <c r="O122" s="443">
        <v>16</v>
      </c>
      <c r="P122" s="445">
        <f t="shared" si="2"/>
        <v>21</v>
      </c>
      <c r="Q122" s="443">
        <v>21</v>
      </c>
      <c r="R122" s="443"/>
      <c r="S122" s="443" t="s">
        <v>659</v>
      </c>
      <c r="T122" s="443" t="s">
        <v>653</v>
      </c>
      <c r="U122" s="443" t="s">
        <v>673</v>
      </c>
      <c r="V122" s="443" t="s">
        <v>652</v>
      </c>
      <c r="W122" s="443" t="s">
        <v>469</v>
      </c>
      <c r="X122" s="446"/>
    </row>
    <row r="123" spans="1:24" s="449" customFormat="1" ht="60">
      <c r="A123" s="443"/>
      <c r="B123" s="443">
        <v>5384800700</v>
      </c>
      <c r="C123" s="508" t="s">
        <v>10646</v>
      </c>
      <c r="D123" s="154"/>
      <c r="E123" s="154" t="s">
        <v>10647</v>
      </c>
      <c r="F123" s="443" t="s">
        <v>418</v>
      </c>
      <c r="G123" s="443" t="s">
        <v>655</v>
      </c>
      <c r="H123" s="444">
        <v>44994</v>
      </c>
      <c r="I123" s="443"/>
      <c r="J123" s="443"/>
      <c r="K123" s="443"/>
      <c r="L123" s="443"/>
      <c r="M123" s="443"/>
      <c r="N123" s="443"/>
      <c r="O123" s="443">
        <v>1</v>
      </c>
      <c r="P123" s="445">
        <f t="shared" si="2"/>
        <v>1</v>
      </c>
      <c r="Q123" s="443">
        <v>1</v>
      </c>
      <c r="R123" s="443"/>
      <c r="S123" s="443" t="s">
        <v>659</v>
      </c>
      <c r="T123" s="443" t="s">
        <v>653</v>
      </c>
      <c r="U123" s="443" t="s">
        <v>673</v>
      </c>
      <c r="V123" s="443" t="s">
        <v>652</v>
      </c>
      <c r="W123" s="443" t="s">
        <v>469</v>
      </c>
      <c r="X123" s="446"/>
    </row>
    <row r="124" spans="1:24" s="449" customFormat="1" ht="45">
      <c r="A124" s="443"/>
      <c r="B124" s="443">
        <v>4855140800</v>
      </c>
      <c r="C124" s="508" t="s">
        <v>10648</v>
      </c>
      <c r="D124" s="154"/>
      <c r="E124" s="154" t="s">
        <v>10649</v>
      </c>
      <c r="F124" s="443" t="s">
        <v>418</v>
      </c>
      <c r="G124" s="443" t="s">
        <v>655</v>
      </c>
      <c r="H124" s="444">
        <v>45002</v>
      </c>
      <c r="I124" s="443"/>
      <c r="J124" s="443"/>
      <c r="K124" s="443"/>
      <c r="L124" s="443"/>
      <c r="M124" s="443"/>
      <c r="N124" s="443"/>
      <c r="O124" s="443">
        <v>2</v>
      </c>
      <c r="P124" s="445">
        <f t="shared" si="2"/>
        <v>2</v>
      </c>
      <c r="Q124" s="443">
        <v>2</v>
      </c>
      <c r="R124" s="443"/>
      <c r="S124" s="443" t="s">
        <v>659</v>
      </c>
      <c r="T124" s="443" t="s">
        <v>653</v>
      </c>
      <c r="U124" s="443" t="s">
        <v>673</v>
      </c>
      <c r="V124" s="443" t="s">
        <v>652</v>
      </c>
      <c r="W124" s="443" t="s">
        <v>469</v>
      </c>
      <c r="X124" s="446"/>
    </row>
    <row r="125" spans="1:24" s="449" customFormat="1" ht="45">
      <c r="A125" s="443"/>
      <c r="B125" s="443">
        <v>4461232100</v>
      </c>
      <c r="C125" s="508" t="s">
        <v>10650</v>
      </c>
      <c r="D125" s="154"/>
      <c r="E125" s="154" t="s">
        <v>10651</v>
      </c>
      <c r="F125" s="443" t="s">
        <v>418</v>
      </c>
      <c r="G125" s="443" t="s">
        <v>655</v>
      </c>
      <c r="H125" s="444">
        <v>44972</v>
      </c>
      <c r="I125" s="443"/>
      <c r="J125" s="443"/>
      <c r="K125" s="443"/>
      <c r="L125" s="443"/>
      <c r="M125" s="443"/>
      <c r="N125" s="443"/>
      <c r="O125" s="443">
        <v>3</v>
      </c>
      <c r="P125" s="445">
        <f t="shared" si="2"/>
        <v>3</v>
      </c>
      <c r="Q125" s="443">
        <v>3</v>
      </c>
      <c r="R125" s="443"/>
      <c r="S125" s="443" t="s">
        <v>659</v>
      </c>
      <c r="T125" s="443" t="s">
        <v>653</v>
      </c>
      <c r="U125" s="443" t="s">
        <v>673</v>
      </c>
      <c r="V125" s="443" t="s">
        <v>652</v>
      </c>
      <c r="W125" s="443" t="s">
        <v>469</v>
      </c>
      <c r="X125" s="446"/>
    </row>
    <row r="126" spans="1:24" s="449" customFormat="1" ht="45">
      <c r="A126" s="443"/>
      <c r="B126" s="443">
        <v>4855140800</v>
      </c>
      <c r="C126" s="508" t="s">
        <v>10648</v>
      </c>
      <c r="D126" s="154"/>
      <c r="E126" s="154" t="s">
        <v>10652</v>
      </c>
      <c r="F126" s="443" t="s">
        <v>418</v>
      </c>
      <c r="G126" s="443" t="s">
        <v>655</v>
      </c>
      <c r="H126" s="444">
        <v>45002</v>
      </c>
      <c r="I126" s="443"/>
      <c r="J126" s="443"/>
      <c r="K126" s="443"/>
      <c r="L126" s="443"/>
      <c r="M126" s="443"/>
      <c r="N126" s="443"/>
      <c r="O126" s="443">
        <v>2</v>
      </c>
      <c r="P126" s="445">
        <f t="shared" si="2"/>
        <v>2</v>
      </c>
      <c r="Q126" s="443">
        <v>2</v>
      </c>
      <c r="R126" s="443"/>
      <c r="S126" s="443" t="s">
        <v>659</v>
      </c>
      <c r="T126" s="443" t="s">
        <v>653</v>
      </c>
      <c r="U126" s="443" t="s">
        <v>673</v>
      </c>
      <c r="V126" s="443" t="s">
        <v>652</v>
      </c>
      <c r="W126" s="443" t="s">
        <v>469</v>
      </c>
      <c r="X126" s="446"/>
    </row>
    <row r="127" spans="1:24" s="449" customFormat="1" ht="45">
      <c r="A127" s="443"/>
      <c r="B127" s="443">
        <v>3130430900</v>
      </c>
      <c r="C127" s="508" t="s">
        <v>10653</v>
      </c>
      <c r="D127" s="154"/>
      <c r="E127" s="154" t="s">
        <v>10654</v>
      </c>
      <c r="F127" s="443" t="s">
        <v>418</v>
      </c>
      <c r="G127" s="443" t="s">
        <v>655</v>
      </c>
      <c r="H127" s="444">
        <v>44978</v>
      </c>
      <c r="I127" s="443"/>
      <c r="J127" s="443"/>
      <c r="K127" s="443"/>
      <c r="L127" s="443"/>
      <c r="M127" s="443"/>
      <c r="N127" s="443"/>
      <c r="O127" s="443">
        <v>3</v>
      </c>
      <c r="P127" s="445">
        <f t="shared" si="2"/>
        <v>3</v>
      </c>
      <c r="Q127" s="443">
        <v>3</v>
      </c>
      <c r="R127" s="443"/>
      <c r="S127" s="443" t="s">
        <v>659</v>
      </c>
      <c r="T127" s="443" t="s">
        <v>653</v>
      </c>
      <c r="U127" s="443" t="s">
        <v>673</v>
      </c>
      <c r="V127" s="443" t="s">
        <v>652</v>
      </c>
      <c r="W127" s="443" t="s">
        <v>469</v>
      </c>
      <c r="X127" s="446"/>
    </row>
    <row r="128" spans="1:24" s="449" customFormat="1" ht="45">
      <c r="A128" s="443"/>
      <c r="B128" s="443">
        <v>3130430900</v>
      </c>
      <c r="C128" s="508" t="s">
        <v>10653</v>
      </c>
      <c r="D128" s="154"/>
      <c r="E128" s="154" t="s">
        <v>10655</v>
      </c>
      <c r="F128" s="443" t="s">
        <v>418</v>
      </c>
      <c r="G128" s="443" t="s">
        <v>655</v>
      </c>
      <c r="H128" s="444">
        <v>44978</v>
      </c>
      <c r="I128" s="443"/>
      <c r="J128" s="443"/>
      <c r="K128" s="443"/>
      <c r="L128" s="443"/>
      <c r="M128" s="443"/>
      <c r="N128" s="443"/>
      <c r="O128" s="443">
        <v>3</v>
      </c>
      <c r="P128" s="445">
        <f t="shared" si="2"/>
        <v>3</v>
      </c>
      <c r="Q128" s="443">
        <v>3</v>
      </c>
      <c r="R128" s="443"/>
      <c r="S128" s="443" t="s">
        <v>659</v>
      </c>
      <c r="T128" s="443" t="s">
        <v>653</v>
      </c>
      <c r="U128" s="443" t="s">
        <v>673</v>
      </c>
      <c r="V128" s="443" t="s">
        <v>652</v>
      </c>
      <c r="W128" s="443" t="s">
        <v>469</v>
      </c>
      <c r="X128" s="446"/>
    </row>
    <row r="129" spans="1:24" s="449" customFormat="1" ht="45">
      <c r="A129" s="443"/>
      <c r="B129" s="443">
        <v>3130430900</v>
      </c>
      <c r="C129" s="508" t="s">
        <v>10653</v>
      </c>
      <c r="D129" s="154"/>
      <c r="E129" s="154" t="s">
        <v>10656</v>
      </c>
      <c r="F129" s="443" t="s">
        <v>418</v>
      </c>
      <c r="G129" s="443" t="s">
        <v>655</v>
      </c>
      <c r="H129" s="444">
        <v>44978</v>
      </c>
      <c r="I129" s="443"/>
      <c r="J129" s="443"/>
      <c r="K129" s="443"/>
      <c r="L129" s="443"/>
      <c r="M129" s="443"/>
      <c r="N129" s="443"/>
      <c r="O129" s="443">
        <v>3</v>
      </c>
      <c r="P129" s="445">
        <f t="shared" si="2"/>
        <v>3</v>
      </c>
      <c r="Q129" s="443">
        <v>3</v>
      </c>
      <c r="R129" s="443"/>
      <c r="S129" s="443" t="s">
        <v>659</v>
      </c>
      <c r="T129" s="443" t="s">
        <v>653</v>
      </c>
      <c r="U129" s="443" t="s">
        <v>673</v>
      </c>
      <c r="V129" s="443" t="s">
        <v>652</v>
      </c>
      <c r="W129" s="443" t="s">
        <v>469</v>
      </c>
      <c r="X129" s="446"/>
    </row>
    <row r="130" spans="1:24" s="449" customFormat="1" ht="45">
      <c r="A130" s="443"/>
      <c r="B130" s="443">
        <v>3130430900</v>
      </c>
      <c r="C130" s="508" t="s">
        <v>10653</v>
      </c>
      <c r="D130" s="154"/>
      <c r="E130" s="154" t="s">
        <v>10657</v>
      </c>
      <c r="F130" s="443" t="s">
        <v>418</v>
      </c>
      <c r="G130" s="443" t="s">
        <v>655</v>
      </c>
      <c r="H130" s="444">
        <v>44978</v>
      </c>
      <c r="I130" s="443"/>
      <c r="J130" s="443"/>
      <c r="K130" s="443"/>
      <c r="L130" s="443"/>
      <c r="M130" s="443"/>
      <c r="N130" s="443"/>
      <c r="O130" s="443">
        <v>4</v>
      </c>
      <c r="P130" s="445">
        <f t="shared" si="2"/>
        <v>4</v>
      </c>
      <c r="Q130" s="443">
        <v>4</v>
      </c>
      <c r="R130" s="443"/>
      <c r="S130" s="443" t="s">
        <v>659</v>
      </c>
      <c r="T130" s="443" t="s">
        <v>653</v>
      </c>
      <c r="U130" s="443" t="s">
        <v>673</v>
      </c>
      <c r="V130" s="443" t="s">
        <v>652</v>
      </c>
      <c r="W130" s="443" t="s">
        <v>469</v>
      </c>
      <c r="X130" s="446"/>
    </row>
    <row r="131" spans="1:24" s="449" customFormat="1" ht="45">
      <c r="A131" s="443"/>
      <c r="B131" s="443">
        <v>3130430900</v>
      </c>
      <c r="C131" s="508" t="s">
        <v>10653</v>
      </c>
      <c r="D131" s="154"/>
      <c r="E131" s="154" t="s">
        <v>10658</v>
      </c>
      <c r="F131" s="443" t="s">
        <v>418</v>
      </c>
      <c r="G131" s="443" t="s">
        <v>655</v>
      </c>
      <c r="H131" s="444">
        <v>44978</v>
      </c>
      <c r="I131" s="443"/>
      <c r="J131" s="443"/>
      <c r="K131" s="443"/>
      <c r="L131" s="443"/>
      <c r="M131" s="443"/>
      <c r="N131" s="443"/>
      <c r="O131" s="443">
        <v>4</v>
      </c>
      <c r="P131" s="445">
        <f t="shared" si="2"/>
        <v>4</v>
      </c>
      <c r="Q131" s="443">
        <v>4</v>
      </c>
      <c r="R131" s="443"/>
      <c r="S131" s="443" t="s">
        <v>659</v>
      </c>
      <c r="T131" s="443" t="s">
        <v>653</v>
      </c>
      <c r="U131" s="443" t="s">
        <v>673</v>
      </c>
      <c r="V131" s="443" t="s">
        <v>652</v>
      </c>
      <c r="W131" s="443" t="s">
        <v>469</v>
      </c>
      <c r="X131" s="446"/>
    </row>
    <row r="132" spans="1:24" s="449" customFormat="1" ht="45">
      <c r="A132" s="443"/>
      <c r="B132" s="443">
        <v>3130430900</v>
      </c>
      <c r="C132" s="508" t="s">
        <v>10653</v>
      </c>
      <c r="D132" s="154"/>
      <c r="E132" s="154" t="s">
        <v>10659</v>
      </c>
      <c r="F132" s="443" t="s">
        <v>418</v>
      </c>
      <c r="G132" s="443" t="s">
        <v>655</v>
      </c>
      <c r="H132" s="444">
        <v>44978</v>
      </c>
      <c r="I132" s="443"/>
      <c r="J132" s="443"/>
      <c r="K132" s="443"/>
      <c r="L132" s="443"/>
      <c r="M132" s="443"/>
      <c r="N132" s="443"/>
      <c r="O132" s="443">
        <v>4</v>
      </c>
      <c r="P132" s="445">
        <f t="shared" si="2"/>
        <v>4</v>
      </c>
      <c r="Q132" s="443">
        <v>4</v>
      </c>
      <c r="R132" s="443"/>
      <c r="S132" s="443" t="s">
        <v>659</v>
      </c>
      <c r="T132" s="443" t="s">
        <v>653</v>
      </c>
      <c r="U132" s="443" t="s">
        <v>673</v>
      </c>
      <c r="V132" s="443" t="s">
        <v>652</v>
      </c>
      <c r="W132" s="443" t="s">
        <v>469</v>
      </c>
      <c r="X132" s="446"/>
    </row>
    <row r="133" spans="1:24" s="449" customFormat="1" ht="45">
      <c r="A133" s="443"/>
      <c r="B133" s="443">
        <v>3130430900</v>
      </c>
      <c r="C133" s="508" t="s">
        <v>10653</v>
      </c>
      <c r="D133" s="154"/>
      <c r="E133" s="154" t="s">
        <v>10660</v>
      </c>
      <c r="F133" s="443" t="s">
        <v>418</v>
      </c>
      <c r="G133" s="443" t="s">
        <v>655</v>
      </c>
      <c r="H133" s="444">
        <v>44978</v>
      </c>
      <c r="I133" s="443"/>
      <c r="J133" s="443"/>
      <c r="K133" s="443"/>
      <c r="L133" s="443"/>
      <c r="M133" s="443"/>
      <c r="N133" s="443"/>
      <c r="O133" s="443">
        <v>4</v>
      </c>
      <c r="P133" s="445">
        <f t="shared" si="2"/>
        <v>4</v>
      </c>
      <c r="Q133" s="443">
        <v>4</v>
      </c>
      <c r="R133" s="443"/>
      <c r="S133" s="443" t="s">
        <v>659</v>
      </c>
      <c r="T133" s="443" t="s">
        <v>653</v>
      </c>
      <c r="U133" s="443" t="s">
        <v>673</v>
      </c>
      <c r="V133" s="443" t="s">
        <v>652</v>
      </c>
      <c r="W133" s="443" t="s">
        <v>469</v>
      </c>
      <c r="X133" s="446"/>
    </row>
    <row r="134" spans="1:24" s="449" customFormat="1" ht="45">
      <c r="A134" s="443"/>
      <c r="B134" s="443">
        <v>3130430900</v>
      </c>
      <c r="C134" s="508" t="s">
        <v>10653</v>
      </c>
      <c r="D134" s="154"/>
      <c r="E134" s="154" t="s">
        <v>10661</v>
      </c>
      <c r="F134" s="443" t="s">
        <v>418</v>
      </c>
      <c r="G134" s="443" t="s">
        <v>655</v>
      </c>
      <c r="H134" s="444">
        <v>44978</v>
      </c>
      <c r="I134" s="443"/>
      <c r="J134" s="443"/>
      <c r="K134" s="443"/>
      <c r="L134" s="443"/>
      <c r="M134" s="443"/>
      <c r="N134" s="443"/>
      <c r="O134" s="443">
        <v>3</v>
      </c>
      <c r="P134" s="445">
        <f t="shared" si="2"/>
        <v>3</v>
      </c>
      <c r="Q134" s="443">
        <v>3</v>
      </c>
      <c r="R134" s="443"/>
      <c r="S134" s="443" t="s">
        <v>659</v>
      </c>
      <c r="T134" s="443" t="s">
        <v>653</v>
      </c>
      <c r="U134" s="443" t="s">
        <v>673</v>
      </c>
      <c r="V134" s="443" t="s">
        <v>652</v>
      </c>
      <c r="W134" s="443" t="s">
        <v>469</v>
      </c>
      <c r="X134" s="446"/>
    </row>
    <row r="135" spans="1:24" s="449" customFormat="1" ht="45">
      <c r="A135" s="443"/>
      <c r="B135" s="443">
        <v>3130430900</v>
      </c>
      <c r="C135" s="508" t="s">
        <v>10653</v>
      </c>
      <c r="D135" s="154"/>
      <c r="E135" s="154" t="s">
        <v>10662</v>
      </c>
      <c r="F135" s="443" t="s">
        <v>418</v>
      </c>
      <c r="G135" s="443" t="s">
        <v>655</v>
      </c>
      <c r="H135" s="444">
        <v>44978</v>
      </c>
      <c r="I135" s="443"/>
      <c r="J135" s="443"/>
      <c r="K135" s="443"/>
      <c r="L135" s="443"/>
      <c r="M135" s="443"/>
      <c r="N135" s="443"/>
      <c r="O135" s="443">
        <v>4</v>
      </c>
      <c r="P135" s="445">
        <f t="shared" si="2"/>
        <v>4</v>
      </c>
      <c r="Q135" s="443">
        <v>4</v>
      </c>
      <c r="R135" s="443"/>
      <c r="S135" s="443" t="s">
        <v>659</v>
      </c>
      <c r="T135" s="443" t="s">
        <v>653</v>
      </c>
      <c r="U135" s="443" t="s">
        <v>673</v>
      </c>
      <c r="V135" s="443" t="s">
        <v>652</v>
      </c>
      <c r="W135" s="443" t="s">
        <v>469</v>
      </c>
      <c r="X135" s="446"/>
    </row>
    <row r="136" spans="1:24" s="449" customFormat="1" ht="45">
      <c r="A136" s="443"/>
      <c r="B136" s="443">
        <v>3130430900</v>
      </c>
      <c r="C136" s="508" t="s">
        <v>10653</v>
      </c>
      <c r="D136" s="154"/>
      <c r="E136" s="154" t="s">
        <v>10663</v>
      </c>
      <c r="F136" s="443" t="s">
        <v>418</v>
      </c>
      <c r="G136" s="443" t="s">
        <v>655</v>
      </c>
      <c r="H136" s="444">
        <v>44978</v>
      </c>
      <c r="I136" s="443"/>
      <c r="J136" s="443"/>
      <c r="K136" s="443"/>
      <c r="L136" s="443"/>
      <c r="M136" s="443"/>
      <c r="N136" s="443"/>
      <c r="O136" s="443">
        <v>4</v>
      </c>
      <c r="P136" s="445">
        <f t="shared" si="2"/>
        <v>4</v>
      </c>
      <c r="Q136" s="443">
        <v>4</v>
      </c>
      <c r="R136" s="443"/>
      <c r="S136" s="443" t="s">
        <v>659</v>
      </c>
      <c r="T136" s="443" t="s">
        <v>653</v>
      </c>
      <c r="U136" s="443" t="s">
        <v>673</v>
      </c>
      <c r="V136" s="443" t="s">
        <v>652</v>
      </c>
      <c r="W136" s="443" t="s">
        <v>469</v>
      </c>
      <c r="X136" s="446"/>
    </row>
    <row r="137" spans="1:24" s="449" customFormat="1" ht="45">
      <c r="A137" s="443"/>
      <c r="B137" s="443">
        <v>3130430900</v>
      </c>
      <c r="C137" s="508" t="s">
        <v>10653</v>
      </c>
      <c r="D137" s="154"/>
      <c r="E137" s="154" t="s">
        <v>10664</v>
      </c>
      <c r="F137" s="443" t="s">
        <v>418</v>
      </c>
      <c r="G137" s="443" t="s">
        <v>655</v>
      </c>
      <c r="H137" s="444">
        <v>44978</v>
      </c>
      <c r="I137" s="443"/>
      <c r="J137" s="443"/>
      <c r="K137" s="443"/>
      <c r="L137" s="443"/>
      <c r="M137" s="443"/>
      <c r="N137" s="443"/>
      <c r="O137" s="443">
        <v>3</v>
      </c>
      <c r="P137" s="445">
        <f t="shared" si="2"/>
        <v>3</v>
      </c>
      <c r="Q137" s="443">
        <v>3</v>
      </c>
      <c r="R137" s="443"/>
      <c r="S137" s="443" t="s">
        <v>659</v>
      </c>
      <c r="T137" s="443" t="s">
        <v>653</v>
      </c>
      <c r="U137" s="443" t="s">
        <v>673</v>
      </c>
      <c r="V137" s="443" t="s">
        <v>652</v>
      </c>
      <c r="W137" s="443" t="s">
        <v>469</v>
      </c>
      <c r="X137" s="446"/>
    </row>
    <row r="138" spans="1:24" s="449" customFormat="1" ht="45">
      <c r="A138" s="443"/>
      <c r="B138" s="443">
        <v>3130430900</v>
      </c>
      <c r="C138" s="508" t="s">
        <v>10653</v>
      </c>
      <c r="D138" s="154"/>
      <c r="E138" s="154" t="s">
        <v>10665</v>
      </c>
      <c r="F138" s="443" t="s">
        <v>418</v>
      </c>
      <c r="G138" s="443" t="s">
        <v>655</v>
      </c>
      <c r="H138" s="444">
        <v>44978</v>
      </c>
      <c r="I138" s="443"/>
      <c r="J138" s="443"/>
      <c r="K138" s="443"/>
      <c r="L138" s="443"/>
      <c r="M138" s="443"/>
      <c r="N138" s="443"/>
      <c r="O138" s="443">
        <v>4</v>
      </c>
      <c r="P138" s="445">
        <f t="shared" si="2"/>
        <v>4</v>
      </c>
      <c r="Q138" s="443">
        <v>4</v>
      </c>
      <c r="R138" s="443"/>
      <c r="S138" s="443" t="s">
        <v>659</v>
      </c>
      <c r="T138" s="443" t="s">
        <v>653</v>
      </c>
      <c r="U138" s="443" t="s">
        <v>673</v>
      </c>
      <c r="V138" s="443" t="s">
        <v>652</v>
      </c>
      <c r="W138" s="443" t="s">
        <v>469</v>
      </c>
      <c r="X138" s="446"/>
    </row>
    <row r="139" spans="1:24" s="449" customFormat="1" ht="45">
      <c r="A139" s="443"/>
      <c r="B139" s="443">
        <v>3130430900</v>
      </c>
      <c r="C139" s="508" t="s">
        <v>10653</v>
      </c>
      <c r="D139" s="154"/>
      <c r="E139" s="154" t="s">
        <v>10666</v>
      </c>
      <c r="F139" s="443" t="s">
        <v>418</v>
      </c>
      <c r="G139" s="443" t="s">
        <v>655</v>
      </c>
      <c r="H139" s="444">
        <v>44978</v>
      </c>
      <c r="I139" s="443"/>
      <c r="J139" s="443"/>
      <c r="K139" s="443"/>
      <c r="L139" s="443"/>
      <c r="M139" s="443"/>
      <c r="N139" s="443"/>
      <c r="O139" s="443">
        <v>4</v>
      </c>
      <c r="P139" s="445">
        <f t="shared" si="2"/>
        <v>4</v>
      </c>
      <c r="Q139" s="443">
        <v>4</v>
      </c>
      <c r="R139" s="443"/>
      <c r="S139" s="443" t="s">
        <v>659</v>
      </c>
      <c r="T139" s="443" t="s">
        <v>653</v>
      </c>
      <c r="U139" s="443" t="s">
        <v>673</v>
      </c>
      <c r="V139" s="443" t="s">
        <v>652</v>
      </c>
      <c r="W139" s="443" t="s">
        <v>469</v>
      </c>
      <c r="X139" s="446"/>
    </row>
    <row r="140" spans="1:24" s="449" customFormat="1" ht="45">
      <c r="A140" s="443"/>
      <c r="B140" s="443">
        <v>3130430900</v>
      </c>
      <c r="C140" s="508" t="s">
        <v>10653</v>
      </c>
      <c r="D140" s="154"/>
      <c r="E140" s="154" t="s">
        <v>10667</v>
      </c>
      <c r="F140" s="443" t="s">
        <v>418</v>
      </c>
      <c r="G140" s="443" t="s">
        <v>655</v>
      </c>
      <c r="H140" s="444">
        <v>44978</v>
      </c>
      <c r="I140" s="443"/>
      <c r="J140" s="443"/>
      <c r="K140" s="443"/>
      <c r="L140" s="443"/>
      <c r="M140" s="443"/>
      <c r="N140" s="443"/>
      <c r="O140" s="443">
        <v>4</v>
      </c>
      <c r="P140" s="445">
        <f t="shared" si="2"/>
        <v>4</v>
      </c>
      <c r="Q140" s="443">
        <v>4</v>
      </c>
      <c r="R140" s="443"/>
      <c r="S140" s="443" t="s">
        <v>659</v>
      </c>
      <c r="T140" s="443" t="s">
        <v>653</v>
      </c>
      <c r="U140" s="443" t="s">
        <v>673</v>
      </c>
      <c r="V140" s="443" t="s">
        <v>652</v>
      </c>
      <c r="W140" s="443" t="s">
        <v>469</v>
      </c>
      <c r="X140" s="446"/>
    </row>
    <row r="141" spans="1:24" s="449" customFormat="1" ht="45">
      <c r="A141" s="443"/>
      <c r="B141" s="443">
        <v>3130430900</v>
      </c>
      <c r="C141" s="508" t="s">
        <v>10653</v>
      </c>
      <c r="D141" s="154"/>
      <c r="E141" s="154" t="s">
        <v>10668</v>
      </c>
      <c r="F141" s="443" t="s">
        <v>418</v>
      </c>
      <c r="G141" s="443" t="s">
        <v>655</v>
      </c>
      <c r="H141" s="444">
        <v>44978</v>
      </c>
      <c r="I141" s="443"/>
      <c r="J141" s="443"/>
      <c r="K141" s="443"/>
      <c r="L141" s="443"/>
      <c r="M141" s="443"/>
      <c r="N141" s="443"/>
      <c r="O141" s="443">
        <v>4</v>
      </c>
      <c r="P141" s="445">
        <f t="shared" si="2"/>
        <v>4</v>
      </c>
      <c r="Q141" s="443">
        <v>4</v>
      </c>
      <c r="R141" s="443"/>
      <c r="S141" s="443" t="s">
        <v>659</v>
      </c>
      <c r="T141" s="443" t="s">
        <v>653</v>
      </c>
      <c r="U141" s="443" t="s">
        <v>673</v>
      </c>
      <c r="V141" s="443" t="s">
        <v>652</v>
      </c>
      <c r="W141" s="443" t="s">
        <v>469</v>
      </c>
      <c r="X141" s="446"/>
    </row>
    <row r="142" spans="1:24" s="449" customFormat="1" ht="60">
      <c r="A142" s="443"/>
      <c r="B142" s="443">
        <v>4580401000</v>
      </c>
      <c r="C142" s="508" t="s">
        <v>10669</v>
      </c>
      <c r="D142" s="154"/>
      <c r="E142" s="154" t="s">
        <v>10670</v>
      </c>
      <c r="F142" s="443" t="s">
        <v>418</v>
      </c>
      <c r="G142" s="443" t="s">
        <v>655</v>
      </c>
      <c r="H142" s="444">
        <v>44963</v>
      </c>
      <c r="I142" s="443"/>
      <c r="J142" s="443"/>
      <c r="K142" s="443"/>
      <c r="L142" s="443"/>
      <c r="M142" s="443"/>
      <c r="N142" s="443"/>
      <c r="O142" s="443">
        <v>2</v>
      </c>
      <c r="P142" s="445">
        <f t="shared" si="2"/>
        <v>2</v>
      </c>
      <c r="Q142" s="443">
        <v>2</v>
      </c>
      <c r="R142" s="443"/>
      <c r="S142" s="443" t="s">
        <v>659</v>
      </c>
      <c r="T142" s="443" t="s">
        <v>653</v>
      </c>
      <c r="U142" s="443" t="s">
        <v>673</v>
      </c>
      <c r="V142" s="443" t="s">
        <v>652</v>
      </c>
      <c r="W142" s="443" t="s">
        <v>469</v>
      </c>
      <c r="X142" s="446"/>
    </row>
    <row r="143" spans="1:24" s="449" customFormat="1" ht="45">
      <c r="A143" s="443"/>
      <c r="B143" s="443">
        <v>5342620300</v>
      </c>
      <c r="C143" s="508" t="s">
        <v>10671</v>
      </c>
      <c r="D143" s="154"/>
      <c r="E143" s="154" t="s">
        <v>10672</v>
      </c>
      <c r="F143" s="443" t="s">
        <v>420</v>
      </c>
      <c r="G143" s="443" t="s">
        <v>655</v>
      </c>
      <c r="H143" s="444">
        <v>45223</v>
      </c>
      <c r="I143" s="443"/>
      <c r="J143" s="443"/>
      <c r="K143" s="443"/>
      <c r="L143" s="443"/>
      <c r="M143" s="443">
        <v>3</v>
      </c>
      <c r="N143" s="443"/>
      <c r="O143" s="443">
        <v>6</v>
      </c>
      <c r="P143" s="445">
        <f t="shared" si="2"/>
        <v>9</v>
      </c>
      <c r="Q143" s="443">
        <v>9</v>
      </c>
      <c r="R143" s="443"/>
      <c r="S143" s="443" t="s">
        <v>659</v>
      </c>
      <c r="T143" s="443" t="s">
        <v>653</v>
      </c>
      <c r="U143" s="443" t="s">
        <v>673</v>
      </c>
      <c r="V143" s="443" t="s">
        <v>652</v>
      </c>
      <c r="W143" s="443" t="s">
        <v>469</v>
      </c>
      <c r="X143" s="446"/>
    </row>
    <row r="144" spans="1:24" s="449" customFormat="1" ht="45">
      <c r="A144" s="443"/>
      <c r="B144" s="443">
        <v>3504121400</v>
      </c>
      <c r="C144" s="508" t="s">
        <v>10673</v>
      </c>
      <c r="D144" s="154"/>
      <c r="E144" s="154" t="s">
        <v>10674</v>
      </c>
      <c r="F144" s="443" t="s">
        <v>418</v>
      </c>
      <c r="G144" s="443" t="s">
        <v>655</v>
      </c>
      <c r="H144" s="444">
        <v>44932</v>
      </c>
      <c r="I144" s="443"/>
      <c r="J144" s="443"/>
      <c r="K144" s="443"/>
      <c r="L144" s="443"/>
      <c r="M144" s="443"/>
      <c r="N144" s="443"/>
      <c r="O144" s="443">
        <v>2</v>
      </c>
      <c r="P144" s="445">
        <f t="shared" si="2"/>
        <v>2</v>
      </c>
      <c r="Q144" s="443">
        <v>2</v>
      </c>
      <c r="R144" s="443"/>
      <c r="S144" s="443" t="s">
        <v>659</v>
      </c>
      <c r="T144" s="443" t="s">
        <v>653</v>
      </c>
      <c r="U144" s="443" t="s">
        <v>673</v>
      </c>
      <c r="V144" s="443" t="s">
        <v>652</v>
      </c>
      <c r="W144" s="443" t="s">
        <v>469</v>
      </c>
      <c r="X144" s="446"/>
    </row>
    <row r="145" spans="1:24" s="449" customFormat="1" ht="60">
      <c r="A145" s="443"/>
      <c r="B145" s="443">
        <v>4507810900</v>
      </c>
      <c r="C145" s="508" t="s">
        <v>10675</v>
      </c>
      <c r="D145" s="154"/>
      <c r="E145" s="154" t="s">
        <v>10676</v>
      </c>
      <c r="F145" s="443" t="s">
        <v>418</v>
      </c>
      <c r="G145" s="443" t="s">
        <v>655</v>
      </c>
      <c r="H145" s="444">
        <v>45212</v>
      </c>
      <c r="I145" s="443"/>
      <c r="J145" s="443"/>
      <c r="K145" s="443"/>
      <c r="L145" s="443"/>
      <c r="M145" s="443"/>
      <c r="N145" s="443"/>
      <c r="O145" s="443">
        <v>2</v>
      </c>
      <c r="P145" s="445">
        <f t="shared" si="2"/>
        <v>2</v>
      </c>
      <c r="Q145" s="443">
        <v>2</v>
      </c>
      <c r="R145" s="443"/>
      <c r="S145" s="443" t="s">
        <v>659</v>
      </c>
      <c r="T145" s="443" t="s">
        <v>653</v>
      </c>
      <c r="U145" s="443" t="s">
        <v>673</v>
      </c>
      <c r="V145" s="443" t="s">
        <v>652</v>
      </c>
      <c r="W145" s="443" t="s">
        <v>469</v>
      </c>
      <c r="X145" s="446"/>
    </row>
    <row r="146" spans="1:24" s="449" customFormat="1" ht="45">
      <c r="A146" s="443"/>
      <c r="B146" s="443">
        <v>5330630500</v>
      </c>
      <c r="C146" s="508" t="s">
        <v>10677</v>
      </c>
      <c r="D146" s="154"/>
      <c r="E146" s="154" t="s">
        <v>10678</v>
      </c>
      <c r="F146" s="443" t="s">
        <v>420</v>
      </c>
      <c r="G146" s="443" t="s">
        <v>655</v>
      </c>
      <c r="H146" s="444">
        <v>45083</v>
      </c>
      <c r="I146" s="443"/>
      <c r="J146" s="443"/>
      <c r="K146" s="443"/>
      <c r="L146" s="443"/>
      <c r="M146" s="443">
        <v>3</v>
      </c>
      <c r="N146" s="443"/>
      <c r="O146" s="443">
        <v>3</v>
      </c>
      <c r="P146" s="445">
        <f t="shared" si="2"/>
        <v>6</v>
      </c>
      <c r="Q146" s="443">
        <v>6</v>
      </c>
      <c r="R146" s="443"/>
      <c r="S146" s="443" t="s">
        <v>659</v>
      </c>
      <c r="T146" s="443" t="s">
        <v>653</v>
      </c>
      <c r="U146" s="443" t="s">
        <v>673</v>
      </c>
      <c r="V146" s="443" t="s">
        <v>652</v>
      </c>
      <c r="W146" s="443" t="s">
        <v>469</v>
      </c>
      <c r="X146" s="446"/>
    </row>
    <row r="147" spans="1:24" s="449" customFormat="1" ht="45">
      <c r="A147" s="443"/>
      <c r="B147" s="443">
        <v>4463641400</v>
      </c>
      <c r="C147" s="508" t="s">
        <v>5609</v>
      </c>
      <c r="D147" s="154"/>
      <c r="E147" s="154" t="s">
        <v>2412</v>
      </c>
      <c r="F147" s="443" t="s">
        <v>418</v>
      </c>
      <c r="G147" s="443" t="s">
        <v>655</v>
      </c>
      <c r="H147" s="444">
        <v>44947</v>
      </c>
      <c r="I147" s="443"/>
      <c r="J147" s="443"/>
      <c r="K147" s="443"/>
      <c r="L147" s="443"/>
      <c r="M147" s="443"/>
      <c r="N147" s="443"/>
      <c r="O147" s="443">
        <v>4</v>
      </c>
      <c r="P147" s="445">
        <f t="shared" si="2"/>
        <v>4</v>
      </c>
      <c r="Q147" s="443">
        <v>4</v>
      </c>
      <c r="R147" s="443"/>
      <c r="S147" s="443" t="s">
        <v>659</v>
      </c>
      <c r="T147" s="443" t="s">
        <v>653</v>
      </c>
      <c r="U147" s="443" t="s">
        <v>673</v>
      </c>
      <c r="V147" s="443" t="s">
        <v>652</v>
      </c>
      <c r="W147" s="443" t="s">
        <v>469</v>
      </c>
      <c r="X147" s="446"/>
    </row>
    <row r="148" spans="1:24" s="449" customFormat="1" ht="45">
      <c r="A148" s="443"/>
      <c r="B148" s="443">
        <v>4464921700</v>
      </c>
      <c r="C148" s="508" t="s">
        <v>10679</v>
      </c>
      <c r="D148" s="154"/>
      <c r="E148" s="154" t="s">
        <v>10680</v>
      </c>
      <c r="F148" s="443" t="s">
        <v>418</v>
      </c>
      <c r="G148" s="443" t="s">
        <v>655</v>
      </c>
      <c r="H148" s="444">
        <v>45013</v>
      </c>
      <c r="I148" s="443"/>
      <c r="J148" s="443"/>
      <c r="K148" s="443"/>
      <c r="L148" s="443"/>
      <c r="M148" s="443"/>
      <c r="N148" s="443"/>
      <c r="O148" s="443">
        <v>4</v>
      </c>
      <c r="P148" s="445">
        <f t="shared" si="2"/>
        <v>4</v>
      </c>
      <c r="Q148" s="443">
        <v>4</v>
      </c>
      <c r="R148" s="443"/>
      <c r="S148" s="443" t="s">
        <v>659</v>
      </c>
      <c r="T148" s="443" t="s">
        <v>653</v>
      </c>
      <c r="U148" s="443" t="s">
        <v>673</v>
      </c>
      <c r="V148" s="443" t="s">
        <v>652</v>
      </c>
      <c r="W148" s="443" t="s">
        <v>469</v>
      </c>
      <c r="X148" s="446"/>
    </row>
    <row r="149" spans="1:24" s="449" customFormat="1" ht="45">
      <c r="A149" s="443"/>
      <c r="B149" s="443">
        <v>4464921700</v>
      </c>
      <c r="C149" s="508" t="s">
        <v>10681</v>
      </c>
      <c r="D149" s="154"/>
      <c r="E149" s="154" t="s">
        <v>10682</v>
      </c>
      <c r="F149" s="443" t="s">
        <v>418</v>
      </c>
      <c r="G149" s="443" t="s">
        <v>655</v>
      </c>
      <c r="H149" s="444">
        <v>45013</v>
      </c>
      <c r="I149" s="443"/>
      <c r="J149" s="443"/>
      <c r="K149" s="443"/>
      <c r="L149" s="443"/>
      <c r="M149" s="443"/>
      <c r="N149" s="443"/>
      <c r="O149" s="443">
        <v>4</v>
      </c>
      <c r="P149" s="445">
        <f t="shared" si="2"/>
        <v>4</v>
      </c>
      <c r="Q149" s="443">
        <v>4</v>
      </c>
      <c r="R149" s="443"/>
      <c r="S149" s="443" t="s">
        <v>659</v>
      </c>
      <c r="T149" s="443" t="s">
        <v>653</v>
      </c>
      <c r="U149" s="443" t="s">
        <v>673</v>
      </c>
      <c r="V149" s="443" t="s">
        <v>652</v>
      </c>
      <c r="W149" s="443" t="s">
        <v>469</v>
      </c>
      <c r="X149" s="446"/>
    </row>
    <row r="150" spans="1:24" s="449" customFormat="1" ht="45">
      <c r="A150" s="443"/>
      <c r="B150" s="443">
        <v>5391621000</v>
      </c>
      <c r="C150" s="508" t="s">
        <v>10683</v>
      </c>
      <c r="D150" s="154"/>
      <c r="E150" s="154" t="s">
        <v>10684</v>
      </c>
      <c r="F150" s="443" t="s">
        <v>420</v>
      </c>
      <c r="G150" s="443" t="s">
        <v>655</v>
      </c>
      <c r="H150" s="444">
        <v>44971</v>
      </c>
      <c r="I150" s="443"/>
      <c r="J150" s="443"/>
      <c r="K150" s="443"/>
      <c r="L150" s="443"/>
      <c r="M150" s="443"/>
      <c r="N150" s="443"/>
      <c r="O150" s="443">
        <v>5</v>
      </c>
      <c r="P150" s="445">
        <f t="shared" si="2"/>
        <v>5</v>
      </c>
      <c r="Q150" s="443">
        <v>5</v>
      </c>
      <c r="R150" s="443"/>
      <c r="S150" s="443" t="s">
        <v>659</v>
      </c>
      <c r="T150" s="443" t="s">
        <v>653</v>
      </c>
      <c r="U150" s="443" t="s">
        <v>673</v>
      </c>
      <c r="V150" s="443" t="s">
        <v>652</v>
      </c>
      <c r="W150" s="443" t="s">
        <v>469</v>
      </c>
      <c r="X150" s="446"/>
    </row>
    <row r="151" spans="1:24" s="449" customFormat="1" ht="45">
      <c r="A151" s="443"/>
      <c r="B151" s="443">
        <v>4712510600</v>
      </c>
      <c r="C151" s="508" t="s">
        <v>10685</v>
      </c>
      <c r="D151" s="154"/>
      <c r="E151" s="154" t="s">
        <v>10686</v>
      </c>
      <c r="F151" s="443" t="s">
        <v>418</v>
      </c>
      <c r="G151" s="443" t="s">
        <v>655</v>
      </c>
      <c r="H151" s="444">
        <v>45187</v>
      </c>
      <c r="I151" s="443"/>
      <c r="J151" s="443"/>
      <c r="K151" s="443"/>
      <c r="L151" s="443"/>
      <c r="M151" s="443"/>
      <c r="N151" s="443"/>
      <c r="O151" s="443">
        <v>4</v>
      </c>
      <c r="P151" s="445">
        <f t="shared" ref="P151:P214" si="3">SUM($I151:$O151)</f>
        <v>4</v>
      </c>
      <c r="Q151" s="443">
        <v>4</v>
      </c>
      <c r="R151" s="443"/>
      <c r="S151" s="443" t="s">
        <v>659</v>
      </c>
      <c r="T151" s="443" t="s">
        <v>653</v>
      </c>
      <c r="U151" s="443" t="s">
        <v>673</v>
      </c>
      <c r="V151" s="443" t="s">
        <v>652</v>
      </c>
      <c r="W151" s="443" t="s">
        <v>469</v>
      </c>
      <c r="X151" s="446"/>
    </row>
    <row r="152" spans="1:24" s="449" customFormat="1" ht="45">
      <c r="A152" s="443"/>
      <c r="B152" s="443">
        <v>4320431200</v>
      </c>
      <c r="C152" s="508" t="s">
        <v>10687</v>
      </c>
      <c r="D152" s="154"/>
      <c r="E152" s="154" t="s">
        <v>10688</v>
      </c>
      <c r="F152" s="443" t="s">
        <v>418</v>
      </c>
      <c r="G152" s="443" t="s">
        <v>655</v>
      </c>
      <c r="H152" s="444">
        <v>45050</v>
      </c>
      <c r="I152" s="443"/>
      <c r="J152" s="443"/>
      <c r="K152" s="443"/>
      <c r="L152" s="443"/>
      <c r="M152" s="443"/>
      <c r="N152" s="443"/>
      <c r="O152" s="443">
        <v>3</v>
      </c>
      <c r="P152" s="445">
        <f t="shared" si="3"/>
        <v>3</v>
      </c>
      <c r="Q152" s="443">
        <v>3</v>
      </c>
      <c r="R152" s="443"/>
      <c r="S152" s="443" t="s">
        <v>659</v>
      </c>
      <c r="T152" s="443" t="s">
        <v>653</v>
      </c>
      <c r="U152" s="443" t="s">
        <v>673</v>
      </c>
      <c r="V152" s="443" t="s">
        <v>652</v>
      </c>
      <c r="W152" s="443" t="s">
        <v>469</v>
      </c>
      <c r="X152" s="446"/>
    </row>
    <row r="153" spans="1:24" s="449" customFormat="1" ht="60">
      <c r="A153" s="443"/>
      <c r="B153" s="443">
        <v>3597911300</v>
      </c>
      <c r="C153" s="508" t="s">
        <v>10689</v>
      </c>
      <c r="D153" s="154"/>
      <c r="E153" s="154" t="s">
        <v>10690</v>
      </c>
      <c r="F153" s="443" t="s">
        <v>418</v>
      </c>
      <c r="G153" s="443" t="s">
        <v>655</v>
      </c>
      <c r="H153" s="444">
        <v>45139</v>
      </c>
      <c r="I153" s="443"/>
      <c r="J153" s="443"/>
      <c r="K153" s="443"/>
      <c r="L153" s="443"/>
      <c r="M153" s="443"/>
      <c r="N153" s="443"/>
      <c r="O153" s="443">
        <v>3</v>
      </c>
      <c r="P153" s="445">
        <f t="shared" si="3"/>
        <v>3</v>
      </c>
      <c r="Q153" s="443">
        <v>3</v>
      </c>
      <c r="R153" s="443"/>
      <c r="S153" s="443" t="s">
        <v>659</v>
      </c>
      <c r="T153" s="443" t="s">
        <v>653</v>
      </c>
      <c r="U153" s="443" t="s">
        <v>673</v>
      </c>
      <c r="V153" s="443" t="s">
        <v>652</v>
      </c>
      <c r="W153" s="443" t="s">
        <v>469</v>
      </c>
      <c r="X153" s="446"/>
    </row>
    <row r="154" spans="1:24" s="449" customFormat="1" ht="45">
      <c r="A154" s="443"/>
      <c r="B154" s="443">
        <v>6774001800</v>
      </c>
      <c r="C154" s="508" t="s">
        <v>10691</v>
      </c>
      <c r="D154" s="154" t="s">
        <v>5536</v>
      </c>
      <c r="E154" s="154" t="s">
        <v>10692</v>
      </c>
      <c r="F154" s="443" t="s">
        <v>420</v>
      </c>
      <c r="G154" s="443" t="s">
        <v>655</v>
      </c>
      <c r="H154" s="444">
        <v>45202</v>
      </c>
      <c r="I154" s="443"/>
      <c r="J154" s="443"/>
      <c r="K154" s="443"/>
      <c r="L154" s="443"/>
      <c r="M154" s="443"/>
      <c r="N154" s="443"/>
      <c r="O154" s="443">
        <v>7</v>
      </c>
      <c r="P154" s="445">
        <f t="shared" si="3"/>
        <v>7</v>
      </c>
      <c r="Q154" s="443">
        <v>7</v>
      </c>
      <c r="R154" s="443"/>
      <c r="S154" s="443" t="s">
        <v>659</v>
      </c>
      <c r="T154" s="443" t="s">
        <v>653</v>
      </c>
      <c r="U154" s="443" t="s">
        <v>673</v>
      </c>
      <c r="V154" s="443" t="s">
        <v>652</v>
      </c>
      <c r="W154" s="443" t="s">
        <v>469</v>
      </c>
      <c r="X154" s="446"/>
    </row>
    <row r="155" spans="1:24" s="449" customFormat="1" ht="45">
      <c r="A155" s="443"/>
      <c r="B155" s="443">
        <v>6774001800</v>
      </c>
      <c r="C155" s="508" t="s">
        <v>10693</v>
      </c>
      <c r="D155" s="154" t="s">
        <v>5536</v>
      </c>
      <c r="E155" s="154" t="s">
        <v>10694</v>
      </c>
      <c r="F155" s="443" t="s">
        <v>420</v>
      </c>
      <c r="G155" s="443" t="s">
        <v>655</v>
      </c>
      <c r="H155" s="444">
        <v>45202</v>
      </c>
      <c r="I155" s="443"/>
      <c r="J155" s="443"/>
      <c r="K155" s="443"/>
      <c r="L155" s="443"/>
      <c r="M155" s="443"/>
      <c r="N155" s="443"/>
      <c r="O155" s="443">
        <v>6</v>
      </c>
      <c r="P155" s="445">
        <f t="shared" si="3"/>
        <v>6</v>
      </c>
      <c r="Q155" s="443">
        <v>6</v>
      </c>
      <c r="R155" s="443"/>
      <c r="S155" s="443" t="s">
        <v>659</v>
      </c>
      <c r="T155" s="443" t="s">
        <v>653</v>
      </c>
      <c r="U155" s="443" t="s">
        <v>673</v>
      </c>
      <c r="V155" s="443" t="s">
        <v>652</v>
      </c>
      <c r="W155" s="443" t="s">
        <v>469</v>
      </c>
      <c r="X155" s="446"/>
    </row>
    <row r="156" spans="1:24" s="449" customFormat="1" ht="45">
      <c r="A156" s="443"/>
      <c r="B156" s="443">
        <v>6774001800</v>
      </c>
      <c r="C156" s="508" t="s">
        <v>10695</v>
      </c>
      <c r="D156" s="154" t="s">
        <v>5536</v>
      </c>
      <c r="E156" s="154" t="s">
        <v>10696</v>
      </c>
      <c r="F156" s="443" t="s">
        <v>420</v>
      </c>
      <c r="G156" s="443" t="s">
        <v>655</v>
      </c>
      <c r="H156" s="444">
        <v>45202</v>
      </c>
      <c r="I156" s="443"/>
      <c r="J156" s="443"/>
      <c r="K156" s="443"/>
      <c r="L156" s="443"/>
      <c r="M156" s="443"/>
      <c r="N156" s="443"/>
      <c r="O156" s="443">
        <v>5</v>
      </c>
      <c r="P156" s="445">
        <f t="shared" si="3"/>
        <v>5</v>
      </c>
      <c r="Q156" s="443">
        <v>5</v>
      </c>
      <c r="R156" s="443"/>
      <c r="S156" s="443" t="s">
        <v>659</v>
      </c>
      <c r="T156" s="443" t="s">
        <v>653</v>
      </c>
      <c r="U156" s="443" t="s">
        <v>673</v>
      </c>
      <c r="V156" s="443" t="s">
        <v>652</v>
      </c>
      <c r="W156" s="443" t="s">
        <v>469</v>
      </c>
      <c r="X156" s="446"/>
    </row>
    <row r="157" spans="1:24" s="449" customFormat="1" ht="45">
      <c r="A157" s="443"/>
      <c r="B157" s="443">
        <v>6774001800</v>
      </c>
      <c r="C157" s="508" t="s">
        <v>10697</v>
      </c>
      <c r="D157" s="154" t="s">
        <v>5536</v>
      </c>
      <c r="E157" s="154" t="s">
        <v>10698</v>
      </c>
      <c r="F157" s="443" t="s">
        <v>420</v>
      </c>
      <c r="G157" s="443" t="s">
        <v>655</v>
      </c>
      <c r="H157" s="444">
        <v>45202</v>
      </c>
      <c r="I157" s="443"/>
      <c r="J157" s="443"/>
      <c r="K157" s="443"/>
      <c r="L157" s="443"/>
      <c r="M157" s="443"/>
      <c r="N157" s="443"/>
      <c r="O157" s="443">
        <v>5</v>
      </c>
      <c r="P157" s="445">
        <f t="shared" si="3"/>
        <v>5</v>
      </c>
      <c r="Q157" s="443">
        <v>5</v>
      </c>
      <c r="R157" s="443"/>
      <c r="S157" s="443" t="s">
        <v>659</v>
      </c>
      <c r="T157" s="443" t="s">
        <v>653</v>
      </c>
      <c r="U157" s="443" t="s">
        <v>673</v>
      </c>
      <c r="V157" s="443" t="s">
        <v>652</v>
      </c>
      <c r="W157" s="443" t="s">
        <v>469</v>
      </c>
      <c r="X157" s="446"/>
    </row>
    <row r="158" spans="1:24" s="449" customFormat="1" ht="45">
      <c r="A158" s="443"/>
      <c r="B158" s="443">
        <v>6774001800</v>
      </c>
      <c r="C158" s="508" t="s">
        <v>5549</v>
      </c>
      <c r="D158" s="154" t="s">
        <v>5536</v>
      </c>
      <c r="E158" s="154" t="s">
        <v>2364</v>
      </c>
      <c r="F158" s="443" t="s">
        <v>420</v>
      </c>
      <c r="G158" s="443" t="s">
        <v>655</v>
      </c>
      <c r="H158" s="444">
        <v>45202</v>
      </c>
      <c r="I158" s="443"/>
      <c r="J158" s="443"/>
      <c r="K158" s="443"/>
      <c r="L158" s="443"/>
      <c r="M158" s="443"/>
      <c r="N158" s="443"/>
      <c r="O158" s="443">
        <v>5</v>
      </c>
      <c r="P158" s="445">
        <f t="shared" si="3"/>
        <v>5</v>
      </c>
      <c r="Q158" s="443">
        <v>5</v>
      </c>
      <c r="R158" s="443"/>
      <c r="S158" s="443" t="s">
        <v>659</v>
      </c>
      <c r="T158" s="443" t="s">
        <v>653</v>
      </c>
      <c r="U158" s="443" t="s">
        <v>673</v>
      </c>
      <c r="V158" s="443" t="s">
        <v>652</v>
      </c>
      <c r="W158" s="443" t="s">
        <v>469</v>
      </c>
      <c r="X158" s="446"/>
    </row>
    <row r="159" spans="1:24" s="449" customFormat="1" ht="45">
      <c r="A159" s="443"/>
      <c r="B159" s="443">
        <v>6774001800</v>
      </c>
      <c r="C159" s="508" t="s">
        <v>5547</v>
      </c>
      <c r="D159" s="154" t="s">
        <v>5536</v>
      </c>
      <c r="E159" s="154" t="s">
        <v>2362</v>
      </c>
      <c r="F159" s="443" t="s">
        <v>420</v>
      </c>
      <c r="G159" s="443" t="s">
        <v>655</v>
      </c>
      <c r="H159" s="444">
        <v>45202</v>
      </c>
      <c r="I159" s="443"/>
      <c r="J159" s="443"/>
      <c r="K159" s="443"/>
      <c r="L159" s="443"/>
      <c r="M159" s="443"/>
      <c r="N159" s="443"/>
      <c r="O159" s="443">
        <v>5</v>
      </c>
      <c r="P159" s="445">
        <f t="shared" si="3"/>
        <v>5</v>
      </c>
      <c r="Q159" s="443">
        <v>5</v>
      </c>
      <c r="R159" s="443"/>
      <c r="S159" s="443" t="s">
        <v>659</v>
      </c>
      <c r="T159" s="443" t="s">
        <v>653</v>
      </c>
      <c r="U159" s="443" t="s">
        <v>673</v>
      </c>
      <c r="V159" s="443" t="s">
        <v>652</v>
      </c>
      <c r="W159" s="443" t="s">
        <v>469</v>
      </c>
      <c r="X159" s="446"/>
    </row>
    <row r="160" spans="1:24" s="449" customFormat="1" ht="45">
      <c r="A160" s="443"/>
      <c r="B160" s="443">
        <v>6774001800</v>
      </c>
      <c r="C160" s="508" t="s">
        <v>10699</v>
      </c>
      <c r="D160" s="154" t="s">
        <v>5536</v>
      </c>
      <c r="E160" s="154" t="s">
        <v>10700</v>
      </c>
      <c r="F160" s="443" t="s">
        <v>420</v>
      </c>
      <c r="G160" s="443" t="s">
        <v>655</v>
      </c>
      <c r="H160" s="444">
        <v>45202</v>
      </c>
      <c r="I160" s="443"/>
      <c r="J160" s="443"/>
      <c r="K160" s="443"/>
      <c r="L160" s="443"/>
      <c r="M160" s="443"/>
      <c r="N160" s="443"/>
      <c r="O160" s="443">
        <v>6</v>
      </c>
      <c r="P160" s="445">
        <f t="shared" si="3"/>
        <v>6</v>
      </c>
      <c r="Q160" s="443">
        <v>6</v>
      </c>
      <c r="R160" s="443"/>
      <c r="S160" s="443" t="s">
        <v>659</v>
      </c>
      <c r="T160" s="443" t="s">
        <v>653</v>
      </c>
      <c r="U160" s="443" t="s">
        <v>673</v>
      </c>
      <c r="V160" s="443" t="s">
        <v>652</v>
      </c>
      <c r="W160" s="443" t="s">
        <v>469</v>
      </c>
      <c r="X160" s="446"/>
    </row>
    <row r="161" spans="1:24" s="449" customFormat="1" ht="45">
      <c r="A161" s="443"/>
      <c r="B161" s="443">
        <v>6774001800</v>
      </c>
      <c r="C161" s="508" t="s">
        <v>10701</v>
      </c>
      <c r="D161" s="154" t="s">
        <v>5536</v>
      </c>
      <c r="E161" s="154" t="s">
        <v>10702</v>
      </c>
      <c r="F161" s="443" t="s">
        <v>420</v>
      </c>
      <c r="G161" s="443" t="s">
        <v>655</v>
      </c>
      <c r="H161" s="444">
        <v>45202</v>
      </c>
      <c r="I161" s="443"/>
      <c r="J161" s="443"/>
      <c r="K161" s="443"/>
      <c r="L161" s="443"/>
      <c r="M161" s="443"/>
      <c r="N161" s="443"/>
      <c r="O161" s="443">
        <v>7</v>
      </c>
      <c r="P161" s="445">
        <f t="shared" si="3"/>
        <v>7</v>
      </c>
      <c r="Q161" s="443">
        <v>7</v>
      </c>
      <c r="R161" s="443"/>
      <c r="S161" s="443" t="s">
        <v>659</v>
      </c>
      <c r="T161" s="443" t="s">
        <v>653</v>
      </c>
      <c r="U161" s="443" t="s">
        <v>673</v>
      </c>
      <c r="V161" s="443" t="s">
        <v>652</v>
      </c>
      <c r="W161" s="443" t="s">
        <v>469</v>
      </c>
      <c r="X161" s="446"/>
    </row>
    <row r="162" spans="1:24" s="449" customFormat="1" ht="45">
      <c r="A162" s="443"/>
      <c r="B162" s="443">
        <v>6774001800</v>
      </c>
      <c r="C162" s="508" t="s">
        <v>5550</v>
      </c>
      <c r="D162" s="154" t="s">
        <v>5536</v>
      </c>
      <c r="E162" s="154" t="s">
        <v>2365</v>
      </c>
      <c r="F162" s="443" t="s">
        <v>420</v>
      </c>
      <c r="G162" s="443" t="s">
        <v>655</v>
      </c>
      <c r="H162" s="444">
        <v>45202</v>
      </c>
      <c r="I162" s="443"/>
      <c r="J162" s="443"/>
      <c r="K162" s="443"/>
      <c r="L162" s="443"/>
      <c r="M162" s="443"/>
      <c r="N162" s="443"/>
      <c r="O162" s="443">
        <v>5</v>
      </c>
      <c r="P162" s="445">
        <f t="shared" si="3"/>
        <v>5</v>
      </c>
      <c r="Q162" s="443">
        <v>5</v>
      </c>
      <c r="R162" s="443"/>
      <c r="S162" s="443" t="s">
        <v>659</v>
      </c>
      <c r="T162" s="443" t="s">
        <v>653</v>
      </c>
      <c r="U162" s="443" t="s">
        <v>673</v>
      </c>
      <c r="V162" s="443" t="s">
        <v>652</v>
      </c>
      <c r="W162" s="443" t="s">
        <v>469</v>
      </c>
      <c r="X162" s="446"/>
    </row>
    <row r="163" spans="1:24" s="449" customFormat="1" ht="45">
      <c r="A163" s="443"/>
      <c r="B163" s="443">
        <v>6774001800</v>
      </c>
      <c r="C163" s="508" t="s">
        <v>10703</v>
      </c>
      <c r="D163" s="154" t="s">
        <v>5536</v>
      </c>
      <c r="E163" s="154" t="s">
        <v>10704</v>
      </c>
      <c r="F163" s="443" t="s">
        <v>420</v>
      </c>
      <c r="G163" s="443" t="s">
        <v>655</v>
      </c>
      <c r="H163" s="444">
        <v>45202</v>
      </c>
      <c r="I163" s="443"/>
      <c r="J163" s="443"/>
      <c r="K163" s="443"/>
      <c r="L163" s="443"/>
      <c r="M163" s="443"/>
      <c r="N163" s="443"/>
      <c r="O163" s="443">
        <v>6</v>
      </c>
      <c r="P163" s="445">
        <f t="shared" si="3"/>
        <v>6</v>
      </c>
      <c r="Q163" s="443">
        <v>6</v>
      </c>
      <c r="R163" s="443"/>
      <c r="S163" s="443" t="s">
        <v>659</v>
      </c>
      <c r="T163" s="443" t="s">
        <v>653</v>
      </c>
      <c r="U163" s="443" t="s">
        <v>673</v>
      </c>
      <c r="V163" s="443" t="s">
        <v>652</v>
      </c>
      <c r="W163" s="443" t="s">
        <v>469</v>
      </c>
      <c r="X163" s="446"/>
    </row>
    <row r="164" spans="1:24" s="449" customFormat="1" ht="45">
      <c r="A164" s="443"/>
      <c r="B164" s="443">
        <v>6774001800</v>
      </c>
      <c r="C164" s="508" t="s">
        <v>10705</v>
      </c>
      <c r="D164" s="154" t="s">
        <v>5536</v>
      </c>
      <c r="E164" s="154" t="s">
        <v>10706</v>
      </c>
      <c r="F164" s="443" t="s">
        <v>420</v>
      </c>
      <c r="G164" s="443" t="s">
        <v>655</v>
      </c>
      <c r="H164" s="444">
        <v>45202</v>
      </c>
      <c r="I164" s="443"/>
      <c r="J164" s="443"/>
      <c r="K164" s="443"/>
      <c r="L164" s="443"/>
      <c r="M164" s="443"/>
      <c r="N164" s="443"/>
      <c r="O164" s="443">
        <v>6</v>
      </c>
      <c r="P164" s="445">
        <f t="shared" si="3"/>
        <v>6</v>
      </c>
      <c r="Q164" s="443">
        <v>6</v>
      </c>
      <c r="R164" s="443"/>
      <c r="S164" s="443" t="s">
        <v>659</v>
      </c>
      <c r="T164" s="443" t="s">
        <v>653</v>
      </c>
      <c r="U164" s="443" t="s">
        <v>673</v>
      </c>
      <c r="V164" s="443" t="s">
        <v>652</v>
      </c>
      <c r="W164" s="443" t="s">
        <v>469</v>
      </c>
      <c r="X164" s="446"/>
    </row>
    <row r="165" spans="1:24" s="449" customFormat="1" ht="45">
      <c r="A165" s="443"/>
      <c r="B165" s="443">
        <v>6774001800</v>
      </c>
      <c r="C165" s="508" t="s">
        <v>10707</v>
      </c>
      <c r="D165" s="154" t="s">
        <v>5536</v>
      </c>
      <c r="E165" s="154" t="s">
        <v>10708</v>
      </c>
      <c r="F165" s="443" t="s">
        <v>420</v>
      </c>
      <c r="G165" s="443" t="s">
        <v>655</v>
      </c>
      <c r="H165" s="444">
        <v>45202</v>
      </c>
      <c r="I165" s="443"/>
      <c r="J165" s="443"/>
      <c r="K165" s="443"/>
      <c r="L165" s="443"/>
      <c r="M165" s="443"/>
      <c r="N165" s="443"/>
      <c r="O165" s="443">
        <v>5</v>
      </c>
      <c r="P165" s="445">
        <f t="shared" si="3"/>
        <v>5</v>
      </c>
      <c r="Q165" s="443">
        <v>5</v>
      </c>
      <c r="R165" s="443"/>
      <c r="S165" s="443" t="s">
        <v>659</v>
      </c>
      <c r="T165" s="443" t="s">
        <v>653</v>
      </c>
      <c r="U165" s="443" t="s">
        <v>673</v>
      </c>
      <c r="V165" s="443" t="s">
        <v>652</v>
      </c>
      <c r="W165" s="443" t="s">
        <v>469</v>
      </c>
      <c r="X165" s="446"/>
    </row>
    <row r="166" spans="1:24" s="449" customFormat="1" ht="45">
      <c r="A166" s="443"/>
      <c r="B166" s="443">
        <v>6774001800</v>
      </c>
      <c r="C166" s="508" t="s">
        <v>10709</v>
      </c>
      <c r="D166" s="154" t="s">
        <v>5536</v>
      </c>
      <c r="E166" s="154" t="s">
        <v>10710</v>
      </c>
      <c r="F166" s="443" t="s">
        <v>420</v>
      </c>
      <c r="G166" s="443" t="s">
        <v>655</v>
      </c>
      <c r="H166" s="444">
        <v>45202</v>
      </c>
      <c r="I166" s="443"/>
      <c r="J166" s="443"/>
      <c r="K166" s="443"/>
      <c r="L166" s="443"/>
      <c r="M166" s="443"/>
      <c r="N166" s="443"/>
      <c r="O166" s="443">
        <v>6</v>
      </c>
      <c r="P166" s="445">
        <f t="shared" si="3"/>
        <v>6</v>
      </c>
      <c r="Q166" s="443">
        <v>6</v>
      </c>
      <c r="R166" s="443"/>
      <c r="S166" s="443" t="s">
        <v>659</v>
      </c>
      <c r="T166" s="443" t="s">
        <v>653</v>
      </c>
      <c r="U166" s="443" t="s">
        <v>673</v>
      </c>
      <c r="V166" s="443" t="s">
        <v>652</v>
      </c>
      <c r="W166" s="443" t="s">
        <v>469</v>
      </c>
      <c r="X166" s="446"/>
    </row>
    <row r="167" spans="1:24" s="449" customFormat="1" ht="45">
      <c r="A167" s="443"/>
      <c r="B167" s="443">
        <v>6774001800</v>
      </c>
      <c r="C167" s="508" t="s">
        <v>5546</v>
      </c>
      <c r="D167" s="154" t="s">
        <v>5536</v>
      </c>
      <c r="E167" s="154" t="s">
        <v>2361</v>
      </c>
      <c r="F167" s="443" t="s">
        <v>420</v>
      </c>
      <c r="G167" s="443" t="s">
        <v>655</v>
      </c>
      <c r="H167" s="444">
        <v>45202</v>
      </c>
      <c r="I167" s="443"/>
      <c r="J167" s="443"/>
      <c r="K167" s="443"/>
      <c r="L167" s="443"/>
      <c r="M167" s="443"/>
      <c r="N167" s="443"/>
      <c r="O167" s="443">
        <v>5</v>
      </c>
      <c r="P167" s="445">
        <f t="shared" si="3"/>
        <v>5</v>
      </c>
      <c r="Q167" s="443">
        <v>5</v>
      </c>
      <c r="R167" s="443"/>
      <c r="S167" s="443" t="s">
        <v>659</v>
      </c>
      <c r="T167" s="443" t="s">
        <v>653</v>
      </c>
      <c r="U167" s="443" t="s">
        <v>673</v>
      </c>
      <c r="V167" s="443" t="s">
        <v>652</v>
      </c>
      <c r="W167" s="443" t="s">
        <v>469</v>
      </c>
      <c r="X167" s="446"/>
    </row>
    <row r="168" spans="1:24" s="449" customFormat="1" ht="45">
      <c r="A168" s="443"/>
      <c r="B168" s="443">
        <v>6774001800</v>
      </c>
      <c r="C168" s="508" t="s">
        <v>5551</v>
      </c>
      <c r="D168" s="154" t="s">
        <v>5536</v>
      </c>
      <c r="E168" s="154" t="s">
        <v>2366</v>
      </c>
      <c r="F168" s="443" t="s">
        <v>420</v>
      </c>
      <c r="G168" s="443" t="s">
        <v>655</v>
      </c>
      <c r="H168" s="444">
        <v>45202</v>
      </c>
      <c r="I168" s="443"/>
      <c r="J168" s="443"/>
      <c r="K168" s="443"/>
      <c r="L168" s="443"/>
      <c r="M168" s="443"/>
      <c r="N168" s="443"/>
      <c r="O168" s="443">
        <v>5</v>
      </c>
      <c r="P168" s="445">
        <f t="shared" si="3"/>
        <v>5</v>
      </c>
      <c r="Q168" s="443">
        <v>5</v>
      </c>
      <c r="R168" s="443"/>
      <c r="S168" s="443" t="s">
        <v>659</v>
      </c>
      <c r="T168" s="443" t="s">
        <v>653</v>
      </c>
      <c r="U168" s="443" t="s">
        <v>673</v>
      </c>
      <c r="V168" s="443" t="s">
        <v>652</v>
      </c>
      <c r="W168" s="443" t="s">
        <v>469</v>
      </c>
      <c r="X168" s="446"/>
    </row>
    <row r="169" spans="1:24" s="449" customFormat="1" ht="45">
      <c r="A169" s="443"/>
      <c r="B169" s="443">
        <v>6774001800</v>
      </c>
      <c r="C169" s="508" t="s">
        <v>10711</v>
      </c>
      <c r="D169" s="154" t="s">
        <v>5536</v>
      </c>
      <c r="E169" s="154" t="s">
        <v>10712</v>
      </c>
      <c r="F169" s="443" t="s">
        <v>420</v>
      </c>
      <c r="G169" s="443" t="s">
        <v>655</v>
      </c>
      <c r="H169" s="444">
        <v>45202</v>
      </c>
      <c r="I169" s="443"/>
      <c r="J169" s="443"/>
      <c r="K169" s="443"/>
      <c r="L169" s="443"/>
      <c r="M169" s="443"/>
      <c r="N169" s="443"/>
      <c r="O169" s="443">
        <v>6</v>
      </c>
      <c r="P169" s="445">
        <f t="shared" si="3"/>
        <v>6</v>
      </c>
      <c r="Q169" s="443">
        <v>6</v>
      </c>
      <c r="R169" s="443"/>
      <c r="S169" s="443" t="s">
        <v>659</v>
      </c>
      <c r="T169" s="443" t="s">
        <v>653</v>
      </c>
      <c r="U169" s="443" t="s">
        <v>673</v>
      </c>
      <c r="V169" s="443" t="s">
        <v>652</v>
      </c>
      <c r="W169" s="443" t="s">
        <v>469</v>
      </c>
      <c r="X169" s="446"/>
    </row>
    <row r="170" spans="1:24" s="449" customFormat="1" ht="45">
      <c r="A170" s="443"/>
      <c r="B170" s="443">
        <v>6774001800</v>
      </c>
      <c r="C170" s="508" t="s">
        <v>5548</v>
      </c>
      <c r="D170" s="154" t="s">
        <v>5536</v>
      </c>
      <c r="E170" s="154" t="s">
        <v>2363</v>
      </c>
      <c r="F170" s="443" t="s">
        <v>420</v>
      </c>
      <c r="G170" s="443" t="s">
        <v>655</v>
      </c>
      <c r="H170" s="444">
        <v>45202</v>
      </c>
      <c r="I170" s="443"/>
      <c r="J170" s="443"/>
      <c r="K170" s="443"/>
      <c r="L170" s="443"/>
      <c r="M170" s="443"/>
      <c r="N170" s="443"/>
      <c r="O170" s="443">
        <v>5</v>
      </c>
      <c r="P170" s="445">
        <f t="shared" si="3"/>
        <v>5</v>
      </c>
      <c r="Q170" s="443">
        <v>5</v>
      </c>
      <c r="R170" s="443"/>
      <c r="S170" s="443" t="s">
        <v>659</v>
      </c>
      <c r="T170" s="443" t="s">
        <v>653</v>
      </c>
      <c r="U170" s="443" t="s">
        <v>673</v>
      </c>
      <c r="V170" s="443" t="s">
        <v>652</v>
      </c>
      <c r="W170" s="443" t="s">
        <v>469</v>
      </c>
      <c r="X170" s="446"/>
    </row>
    <row r="171" spans="1:24" s="449" customFormat="1" ht="60">
      <c r="A171" s="443"/>
      <c r="B171" s="443">
        <v>4455221300</v>
      </c>
      <c r="C171" s="508" t="s">
        <v>10713</v>
      </c>
      <c r="D171" s="154" t="s">
        <v>10714</v>
      </c>
      <c r="E171" s="154" t="s">
        <v>10715</v>
      </c>
      <c r="F171" s="443" t="s">
        <v>420</v>
      </c>
      <c r="G171" s="443" t="s">
        <v>655</v>
      </c>
      <c r="H171" s="444">
        <v>45084</v>
      </c>
      <c r="I171" s="443"/>
      <c r="J171" s="443"/>
      <c r="K171" s="443">
        <v>2</v>
      </c>
      <c r="L171" s="443"/>
      <c r="M171" s="443"/>
      <c r="N171" s="443"/>
      <c r="O171" s="443">
        <v>10</v>
      </c>
      <c r="P171" s="445">
        <f t="shared" si="3"/>
        <v>12</v>
      </c>
      <c r="Q171" s="443">
        <v>12</v>
      </c>
      <c r="R171" s="443"/>
      <c r="S171" s="443" t="s">
        <v>659</v>
      </c>
      <c r="T171" s="443" t="s">
        <v>651</v>
      </c>
      <c r="U171" s="443" t="s">
        <v>673</v>
      </c>
      <c r="V171" s="443" t="s">
        <v>652</v>
      </c>
      <c r="W171" s="443" t="s">
        <v>469</v>
      </c>
      <c r="X171" s="446"/>
    </row>
    <row r="172" spans="1:24" s="449" customFormat="1" ht="60">
      <c r="A172" s="443"/>
      <c r="B172" s="443">
        <v>5332021200</v>
      </c>
      <c r="C172" s="508" t="s">
        <v>10716</v>
      </c>
      <c r="D172" s="154" t="s">
        <v>10717</v>
      </c>
      <c r="E172" s="154" t="s">
        <v>10718</v>
      </c>
      <c r="F172" s="443" t="s">
        <v>420</v>
      </c>
      <c r="G172" s="443" t="s">
        <v>655</v>
      </c>
      <c r="H172" s="444">
        <v>44930</v>
      </c>
      <c r="I172" s="443">
        <v>2</v>
      </c>
      <c r="J172" s="443"/>
      <c r="K172" s="443">
        <v>2</v>
      </c>
      <c r="L172" s="443"/>
      <c r="M172" s="443">
        <v>2</v>
      </c>
      <c r="N172" s="443"/>
      <c r="O172" s="443">
        <v>63</v>
      </c>
      <c r="P172" s="445">
        <f t="shared" si="3"/>
        <v>69</v>
      </c>
      <c r="Q172" s="443">
        <v>69</v>
      </c>
      <c r="R172" s="443"/>
      <c r="S172" s="443" t="s">
        <v>659</v>
      </c>
      <c r="T172" s="443" t="s">
        <v>651</v>
      </c>
      <c r="U172" s="443" t="s">
        <v>673</v>
      </c>
      <c r="V172" s="443" t="s">
        <v>652</v>
      </c>
      <c r="W172" s="443" t="s">
        <v>469</v>
      </c>
      <c r="X172" s="446"/>
    </row>
    <row r="173" spans="1:24" s="449" customFormat="1" ht="60">
      <c r="A173" s="443"/>
      <c r="B173" s="443">
        <v>5332021200</v>
      </c>
      <c r="C173" s="508" t="s">
        <v>10719</v>
      </c>
      <c r="D173" s="154" t="s">
        <v>10717</v>
      </c>
      <c r="E173" s="154" t="s">
        <v>10720</v>
      </c>
      <c r="F173" s="443" t="s">
        <v>420</v>
      </c>
      <c r="G173" s="443" t="s">
        <v>655</v>
      </c>
      <c r="H173" s="444">
        <v>44930</v>
      </c>
      <c r="I173" s="443">
        <v>4</v>
      </c>
      <c r="J173" s="443"/>
      <c r="K173" s="443">
        <v>3</v>
      </c>
      <c r="L173" s="443"/>
      <c r="M173" s="443">
        <v>4</v>
      </c>
      <c r="N173" s="443"/>
      <c r="O173" s="443">
        <v>109</v>
      </c>
      <c r="P173" s="445">
        <f t="shared" si="3"/>
        <v>120</v>
      </c>
      <c r="Q173" s="443">
        <v>120</v>
      </c>
      <c r="R173" s="443"/>
      <c r="S173" s="443" t="s">
        <v>659</v>
      </c>
      <c r="T173" s="443" t="s">
        <v>651</v>
      </c>
      <c r="U173" s="443" t="s">
        <v>673</v>
      </c>
      <c r="V173" s="443" t="s">
        <v>652</v>
      </c>
      <c r="W173" s="443" t="s">
        <v>469</v>
      </c>
      <c r="X173" s="446"/>
    </row>
    <row r="174" spans="1:24" s="449" customFormat="1" ht="60">
      <c r="A174" s="443"/>
      <c r="B174" s="443">
        <v>4365000400</v>
      </c>
      <c r="C174" s="508" t="s">
        <v>10721</v>
      </c>
      <c r="D174" s="154" t="s">
        <v>10722</v>
      </c>
      <c r="E174" s="154" t="s">
        <v>10723</v>
      </c>
      <c r="F174" s="443" t="s">
        <v>420</v>
      </c>
      <c r="G174" s="443" t="s">
        <v>655</v>
      </c>
      <c r="H174" s="444">
        <v>45209</v>
      </c>
      <c r="I174" s="443">
        <v>22</v>
      </c>
      <c r="J174" s="443"/>
      <c r="K174" s="443">
        <v>15</v>
      </c>
      <c r="L174" s="443"/>
      <c r="M174" s="443">
        <v>22</v>
      </c>
      <c r="N174" s="443"/>
      <c r="O174" s="443">
        <v>411</v>
      </c>
      <c r="P174" s="445">
        <f t="shared" si="3"/>
        <v>470</v>
      </c>
      <c r="Q174" s="443">
        <v>470</v>
      </c>
      <c r="R174" s="443"/>
      <c r="S174" s="443" t="s">
        <v>659</v>
      </c>
      <c r="T174" s="443" t="s">
        <v>651</v>
      </c>
      <c r="U174" s="443" t="s">
        <v>673</v>
      </c>
      <c r="V174" s="443" t="s">
        <v>652</v>
      </c>
      <c r="W174" s="443" t="s">
        <v>469</v>
      </c>
      <c r="X174" s="446"/>
    </row>
    <row r="175" spans="1:24" s="449" customFormat="1" ht="60">
      <c r="A175" s="443"/>
      <c r="B175" s="443">
        <v>4450810700</v>
      </c>
      <c r="C175" s="508" t="s">
        <v>10724</v>
      </c>
      <c r="D175" s="154" t="s">
        <v>10725</v>
      </c>
      <c r="E175" s="154" t="s">
        <v>10726</v>
      </c>
      <c r="F175" s="443" t="s">
        <v>420</v>
      </c>
      <c r="G175" s="443" t="s">
        <v>655</v>
      </c>
      <c r="H175" s="444">
        <v>45086</v>
      </c>
      <c r="I175" s="443">
        <v>1</v>
      </c>
      <c r="J175" s="443"/>
      <c r="K175" s="443"/>
      <c r="L175" s="443"/>
      <c r="M175" s="443"/>
      <c r="N175" s="443"/>
      <c r="O175" s="443">
        <v>10</v>
      </c>
      <c r="P175" s="445">
        <f t="shared" si="3"/>
        <v>11</v>
      </c>
      <c r="Q175" s="443">
        <v>11</v>
      </c>
      <c r="R175" s="443"/>
      <c r="S175" s="443" t="s">
        <v>659</v>
      </c>
      <c r="T175" s="443" t="s">
        <v>651</v>
      </c>
      <c r="U175" s="443" t="s">
        <v>673</v>
      </c>
      <c r="V175" s="443" t="s">
        <v>652</v>
      </c>
      <c r="W175" s="443" t="s">
        <v>469</v>
      </c>
      <c r="X175" s="446"/>
    </row>
    <row r="176" spans="1:24" s="449" customFormat="1" ht="60">
      <c r="A176" s="443"/>
      <c r="B176" s="443">
        <v>4522830100</v>
      </c>
      <c r="C176" s="508" t="s">
        <v>10727</v>
      </c>
      <c r="D176" s="154" t="s">
        <v>10728</v>
      </c>
      <c r="E176" s="154" t="s">
        <v>10729</v>
      </c>
      <c r="F176" s="443" t="s">
        <v>420</v>
      </c>
      <c r="G176" s="443" t="s">
        <v>655</v>
      </c>
      <c r="H176" s="444">
        <v>45281</v>
      </c>
      <c r="I176" s="443">
        <v>3</v>
      </c>
      <c r="J176" s="443"/>
      <c r="K176" s="443">
        <v>2</v>
      </c>
      <c r="L176" s="443"/>
      <c r="M176" s="443">
        <v>3</v>
      </c>
      <c r="N176" s="443"/>
      <c r="O176" s="443">
        <v>77</v>
      </c>
      <c r="P176" s="445">
        <f t="shared" si="3"/>
        <v>85</v>
      </c>
      <c r="Q176" s="443">
        <v>85</v>
      </c>
      <c r="R176" s="443"/>
      <c r="S176" s="443" t="s">
        <v>659</v>
      </c>
      <c r="T176" s="443" t="s">
        <v>651</v>
      </c>
      <c r="U176" s="443" t="s">
        <v>673</v>
      </c>
      <c r="V176" s="443" t="s">
        <v>652</v>
      </c>
      <c r="W176" s="443" t="s">
        <v>469</v>
      </c>
      <c r="X176" s="446"/>
    </row>
    <row r="177" spans="1:24" s="449" customFormat="1" ht="60">
      <c r="A177" s="443"/>
      <c r="B177" s="443">
        <v>5355411900</v>
      </c>
      <c r="C177" s="508" t="s">
        <v>10730</v>
      </c>
      <c r="D177" s="154" t="s">
        <v>10731</v>
      </c>
      <c r="E177" s="154" t="s">
        <v>10732</v>
      </c>
      <c r="F177" s="443" t="s">
        <v>420</v>
      </c>
      <c r="G177" s="443" t="s">
        <v>655</v>
      </c>
      <c r="H177" s="444">
        <v>45008</v>
      </c>
      <c r="I177" s="443"/>
      <c r="J177" s="443"/>
      <c r="K177" s="443"/>
      <c r="L177" s="443"/>
      <c r="M177" s="443"/>
      <c r="N177" s="443"/>
      <c r="O177" s="443">
        <v>5</v>
      </c>
      <c r="P177" s="445">
        <f t="shared" si="3"/>
        <v>5</v>
      </c>
      <c r="Q177" s="443">
        <v>5</v>
      </c>
      <c r="R177" s="443"/>
      <c r="S177" s="443" t="s">
        <v>659</v>
      </c>
      <c r="T177" s="443" t="s">
        <v>653</v>
      </c>
      <c r="U177" s="443" t="s">
        <v>673</v>
      </c>
      <c r="V177" s="443" t="s">
        <v>652</v>
      </c>
      <c r="W177" s="443" t="s">
        <v>469</v>
      </c>
      <c r="X177" s="446"/>
    </row>
    <row r="178" spans="1:24" s="449" customFormat="1" ht="60">
      <c r="A178" s="443"/>
      <c r="B178" s="443">
        <v>4240620300</v>
      </c>
      <c r="C178" s="508" t="s">
        <v>10733</v>
      </c>
      <c r="D178" s="154" t="s">
        <v>10734</v>
      </c>
      <c r="E178" s="154" t="s">
        <v>10735</v>
      </c>
      <c r="F178" s="443" t="s">
        <v>420</v>
      </c>
      <c r="G178" s="443" t="s">
        <v>655</v>
      </c>
      <c r="H178" s="444">
        <v>45233</v>
      </c>
      <c r="I178" s="443">
        <v>4</v>
      </c>
      <c r="J178" s="443"/>
      <c r="K178" s="443"/>
      <c r="L178" s="443"/>
      <c r="M178" s="443"/>
      <c r="N178" s="443"/>
      <c r="O178" s="443">
        <v>30</v>
      </c>
      <c r="P178" s="445">
        <f t="shared" si="3"/>
        <v>34</v>
      </c>
      <c r="Q178" s="443">
        <v>34</v>
      </c>
      <c r="R178" s="443"/>
      <c r="S178" s="443" t="s">
        <v>659</v>
      </c>
      <c r="T178" s="443" t="s">
        <v>651</v>
      </c>
      <c r="U178" s="443" t="s">
        <v>673</v>
      </c>
      <c r="V178" s="443" t="s">
        <v>652</v>
      </c>
      <c r="W178" s="443" t="s">
        <v>469</v>
      </c>
      <c r="X178" s="446"/>
    </row>
    <row r="179" spans="1:24" s="449" customFormat="1" ht="75">
      <c r="A179" s="443"/>
      <c r="B179" s="443">
        <v>3561607900</v>
      </c>
      <c r="C179" s="508" t="s">
        <v>10736</v>
      </c>
      <c r="D179" s="154" t="s">
        <v>10737</v>
      </c>
      <c r="E179" s="154" t="s">
        <v>10738</v>
      </c>
      <c r="F179" s="443" t="s">
        <v>420</v>
      </c>
      <c r="G179" s="443" t="s">
        <v>655</v>
      </c>
      <c r="H179" s="444">
        <v>44937</v>
      </c>
      <c r="I179" s="443">
        <v>8</v>
      </c>
      <c r="J179" s="443"/>
      <c r="K179" s="443">
        <v>6</v>
      </c>
      <c r="L179" s="443"/>
      <c r="M179" s="443">
        <v>8</v>
      </c>
      <c r="N179" s="443"/>
      <c r="O179" s="443">
        <v>151</v>
      </c>
      <c r="P179" s="445">
        <f t="shared" si="3"/>
        <v>173</v>
      </c>
      <c r="Q179" s="443">
        <v>173</v>
      </c>
      <c r="R179" s="443"/>
      <c r="S179" s="443" t="s">
        <v>659</v>
      </c>
      <c r="T179" s="443" t="s">
        <v>651</v>
      </c>
      <c r="U179" s="443" t="s">
        <v>673</v>
      </c>
      <c r="V179" s="443" t="s">
        <v>652</v>
      </c>
      <c r="W179" s="443" t="s">
        <v>469</v>
      </c>
      <c r="X179" s="446"/>
    </row>
    <row r="180" spans="1:24" s="449" customFormat="1" ht="60">
      <c r="A180" s="443"/>
      <c r="B180" s="443">
        <v>4660501200</v>
      </c>
      <c r="C180" s="508" t="s">
        <v>10739</v>
      </c>
      <c r="D180" s="154" t="s">
        <v>10740</v>
      </c>
      <c r="E180" s="154" t="s">
        <v>10741</v>
      </c>
      <c r="F180" s="443" t="s">
        <v>420</v>
      </c>
      <c r="G180" s="443" t="s">
        <v>655</v>
      </c>
      <c r="H180" s="444">
        <v>44991</v>
      </c>
      <c r="I180" s="443"/>
      <c r="J180" s="443"/>
      <c r="K180" s="443"/>
      <c r="L180" s="443"/>
      <c r="M180" s="443"/>
      <c r="N180" s="443"/>
      <c r="O180" s="443">
        <v>5</v>
      </c>
      <c r="P180" s="445">
        <f t="shared" si="3"/>
        <v>5</v>
      </c>
      <c r="Q180" s="443">
        <v>5</v>
      </c>
      <c r="R180" s="443"/>
      <c r="S180" s="443" t="s">
        <v>659</v>
      </c>
      <c r="T180" s="443" t="s">
        <v>653</v>
      </c>
      <c r="U180" s="443" t="s">
        <v>673</v>
      </c>
      <c r="V180" s="443" t="s">
        <v>652</v>
      </c>
      <c r="W180" s="443" t="s">
        <v>469</v>
      </c>
      <c r="X180" s="446"/>
    </row>
    <row r="181" spans="1:24" s="449" customFormat="1" ht="60">
      <c r="A181" s="443"/>
      <c r="B181" s="443">
        <v>3150205500</v>
      </c>
      <c r="C181" s="508" t="s">
        <v>10742</v>
      </c>
      <c r="D181" s="154" t="s">
        <v>10743</v>
      </c>
      <c r="E181" s="154" t="s">
        <v>10744</v>
      </c>
      <c r="F181" s="443" t="s">
        <v>420</v>
      </c>
      <c r="G181" s="443" t="s">
        <v>655</v>
      </c>
      <c r="H181" s="444">
        <v>45250</v>
      </c>
      <c r="I181" s="443"/>
      <c r="J181" s="443"/>
      <c r="K181" s="443"/>
      <c r="L181" s="443"/>
      <c r="M181" s="443"/>
      <c r="N181" s="443"/>
      <c r="O181" s="443">
        <v>5</v>
      </c>
      <c r="P181" s="445">
        <f t="shared" si="3"/>
        <v>5</v>
      </c>
      <c r="Q181" s="443">
        <v>5</v>
      </c>
      <c r="R181" s="443"/>
      <c r="S181" s="443" t="s">
        <v>659</v>
      </c>
      <c r="T181" s="443" t="s">
        <v>653</v>
      </c>
      <c r="U181" s="443" t="s">
        <v>673</v>
      </c>
      <c r="V181" s="443" t="s">
        <v>652</v>
      </c>
      <c r="W181" s="443" t="s">
        <v>469</v>
      </c>
      <c r="X181" s="446"/>
    </row>
    <row r="182" spans="1:24" s="449" customFormat="1" ht="60">
      <c r="A182" s="443"/>
      <c r="B182" s="443">
        <v>3150205500</v>
      </c>
      <c r="C182" s="508" t="s">
        <v>10742</v>
      </c>
      <c r="D182" s="154" t="s">
        <v>10743</v>
      </c>
      <c r="E182" s="154" t="s">
        <v>10745</v>
      </c>
      <c r="F182" s="443" t="s">
        <v>420</v>
      </c>
      <c r="G182" s="443" t="s">
        <v>655</v>
      </c>
      <c r="H182" s="444">
        <v>45250</v>
      </c>
      <c r="I182" s="443"/>
      <c r="J182" s="443"/>
      <c r="K182" s="443"/>
      <c r="L182" s="443"/>
      <c r="M182" s="443"/>
      <c r="N182" s="443"/>
      <c r="O182" s="443">
        <v>5</v>
      </c>
      <c r="P182" s="445">
        <f t="shared" si="3"/>
        <v>5</v>
      </c>
      <c r="Q182" s="443">
        <v>5</v>
      </c>
      <c r="R182" s="443"/>
      <c r="S182" s="443" t="s">
        <v>659</v>
      </c>
      <c r="T182" s="443" t="s">
        <v>653</v>
      </c>
      <c r="U182" s="443" t="s">
        <v>673</v>
      </c>
      <c r="V182" s="443" t="s">
        <v>652</v>
      </c>
      <c r="W182" s="443" t="s">
        <v>469</v>
      </c>
      <c r="X182" s="446"/>
    </row>
    <row r="183" spans="1:24" s="449" customFormat="1" ht="60">
      <c r="A183" s="443"/>
      <c r="B183" s="443">
        <v>3150205500</v>
      </c>
      <c r="C183" s="508" t="s">
        <v>10742</v>
      </c>
      <c r="D183" s="154" t="s">
        <v>10743</v>
      </c>
      <c r="E183" s="154" t="s">
        <v>10746</v>
      </c>
      <c r="F183" s="443" t="s">
        <v>420</v>
      </c>
      <c r="G183" s="443" t="s">
        <v>655</v>
      </c>
      <c r="H183" s="444">
        <v>45250</v>
      </c>
      <c r="I183" s="443"/>
      <c r="J183" s="443"/>
      <c r="K183" s="443"/>
      <c r="L183" s="443"/>
      <c r="M183" s="443"/>
      <c r="N183" s="443"/>
      <c r="O183" s="443">
        <v>6</v>
      </c>
      <c r="P183" s="445">
        <f t="shared" si="3"/>
        <v>6</v>
      </c>
      <c r="Q183" s="443">
        <v>6</v>
      </c>
      <c r="R183" s="443"/>
      <c r="S183" s="443" t="s">
        <v>659</v>
      </c>
      <c r="T183" s="443" t="s">
        <v>653</v>
      </c>
      <c r="U183" s="443" t="s">
        <v>673</v>
      </c>
      <c r="V183" s="443" t="s">
        <v>652</v>
      </c>
      <c r="W183" s="443" t="s">
        <v>469</v>
      </c>
      <c r="X183" s="446"/>
    </row>
    <row r="184" spans="1:24" s="449" customFormat="1" ht="60">
      <c r="A184" s="443"/>
      <c r="B184" s="443">
        <v>3150205500</v>
      </c>
      <c r="C184" s="508" t="s">
        <v>10742</v>
      </c>
      <c r="D184" s="154" t="s">
        <v>10743</v>
      </c>
      <c r="E184" s="154" t="s">
        <v>10747</v>
      </c>
      <c r="F184" s="443" t="s">
        <v>420</v>
      </c>
      <c r="G184" s="443" t="s">
        <v>655</v>
      </c>
      <c r="H184" s="444">
        <v>45250</v>
      </c>
      <c r="I184" s="443"/>
      <c r="J184" s="443"/>
      <c r="K184" s="443"/>
      <c r="L184" s="443"/>
      <c r="M184" s="443"/>
      <c r="N184" s="443"/>
      <c r="O184" s="443">
        <v>5</v>
      </c>
      <c r="P184" s="445">
        <f t="shared" si="3"/>
        <v>5</v>
      </c>
      <c r="Q184" s="443">
        <v>5</v>
      </c>
      <c r="R184" s="443"/>
      <c r="S184" s="443" t="s">
        <v>659</v>
      </c>
      <c r="T184" s="443" t="s">
        <v>653</v>
      </c>
      <c r="U184" s="443" t="s">
        <v>673</v>
      </c>
      <c r="V184" s="443" t="s">
        <v>652</v>
      </c>
      <c r="W184" s="443" t="s">
        <v>469</v>
      </c>
      <c r="X184" s="446"/>
    </row>
    <row r="185" spans="1:24" s="449" customFormat="1" ht="60">
      <c r="A185" s="443"/>
      <c r="B185" s="443">
        <v>5333531100</v>
      </c>
      <c r="C185" s="508" t="s">
        <v>5254</v>
      </c>
      <c r="D185" s="154" t="s">
        <v>10748</v>
      </c>
      <c r="E185" s="154" t="s">
        <v>10749</v>
      </c>
      <c r="F185" s="443" t="s">
        <v>420</v>
      </c>
      <c r="G185" s="443" t="s">
        <v>655</v>
      </c>
      <c r="H185" s="444">
        <v>44930</v>
      </c>
      <c r="I185" s="443">
        <v>3</v>
      </c>
      <c r="J185" s="443"/>
      <c r="K185" s="443">
        <v>2</v>
      </c>
      <c r="L185" s="443"/>
      <c r="M185" s="443">
        <v>3</v>
      </c>
      <c r="N185" s="443"/>
      <c r="O185" s="443">
        <v>65</v>
      </c>
      <c r="P185" s="445">
        <f t="shared" si="3"/>
        <v>73</v>
      </c>
      <c r="Q185" s="443">
        <v>73</v>
      </c>
      <c r="R185" s="443"/>
      <c r="S185" s="443" t="s">
        <v>659</v>
      </c>
      <c r="T185" s="443" t="s">
        <v>651</v>
      </c>
      <c r="U185" s="443" t="s">
        <v>673</v>
      </c>
      <c r="V185" s="443" t="s">
        <v>652</v>
      </c>
      <c r="W185" s="443" t="s">
        <v>469</v>
      </c>
      <c r="X185" s="446"/>
    </row>
    <row r="186" spans="1:24" s="449" customFormat="1" ht="60">
      <c r="A186" s="443"/>
      <c r="B186" s="443">
        <v>3150205500</v>
      </c>
      <c r="C186" s="508" t="s">
        <v>10742</v>
      </c>
      <c r="D186" s="154" t="s">
        <v>10743</v>
      </c>
      <c r="E186" s="154" t="s">
        <v>10750</v>
      </c>
      <c r="F186" s="443" t="s">
        <v>420</v>
      </c>
      <c r="G186" s="443" t="s">
        <v>655</v>
      </c>
      <c r="H186" s="444">
        <v>45250</v>
      </c>
      <c r="I186" s="443"/>
      <c r="J186" s="443"/>
      <c r="K186" s="443"/>
      <c r="L186" s="443"/>
      <c r="M186" s="443"/>
      <c r="N186" s="443"/>
      <c r="O186" s="443">
        <v>5</v>
      </c>
      <c r="P186" s="445">
        <f t="shared" si="3"/>
        <v>5</v>
      </c>
      <c r="Q186" s="443">
        <v>5</v>
      </c>
      <c r="R186" s="443"/>
      <c r="S186" s="443" t="s">
        <v>659</v>
      </c>
      <c r="T186" s="443" t="s">
        <v>653</v>
      </c>
      <c r="U186" s="443" t="s">
        <v>673</v>
      </c>
      <c r="V186" s="443" t="s">
        <v>652</v>
      </c>
      <c r="W186" s="443" t="s">
        <v>469</v>
      </c>
      <c r="X186" s="446"/>
    </row>
    <row r="187" spans="1:24" s="449" customFormat="1" ht="60">
      <c r="A187" s="443"/>
      <c r="B187" s="443">
        <v>3150205500</v>
      </c>
      <c r="C187" s="508" t="s">
        <v>10742</v>
      </c>
      <c r="D187" s="154" t="s">
        <v>10743</v>
      </c>
      <c r="E187" s="154" t="s">
        <v>10751</v>
      </c>
      <c r="F187" s="443" t="s">
        <v>420</v>
      </c>
      <c r="G187" s="443" t="s">
        <v>655</v>
      </c>
      <c r="H187" s="444">
        <v>45250</v>
      </c>
      <c r="I187" s="443"/>
      <c r="J187" s="443"/>
      <c r="K187" s="443"/>
      <c r="L187" s="443"/>
      <c r="M187" s="443"/>
      <c r="N187" s="443"/>
      <c r="O187" s="443">
        <v>6</v>
      </c>
      <c r="P187" s="445">
        <f t="shared" si="3"/>
        <v>6</v>
      </c>
      <c r="Q187" s="443">
        <v>6</v>
      </c>
      <c r="R187" s="443"/>
      <c r="S187" s="443" t="s">
        <v>659</v>
      </c>
      <c r="T187" s="443" t="s">
        <v>653</v>
      </c>
      <c r="U187" s="443" t="s">
        <v>673</v>
      </c>
      <c r="V187" s="443" t="s">
        <v>652</v>
      </c>
      <c r="W187" s="443" t="s">
        <v>469</v>
      </c>
      <c r="X187" s="446"/>
    </row>
    <row r="188" spans="1:24" s="449" customFormat="1" ht="60">
      <c r="A188" s="443"/>
      <c r="B188" s="443">
        <v>6380200500</v>
      </c>
      <c r="C188" s="508" t="s">
        <v>5379</v>
      </c>
      <c r="D188" s="154" t="s">
        <v>5380</v>
      </c>
      <c r="E188" s="154" t="s">
        <v>2261</v>
      </c>
      <c r="F188" s="443" t="s">
        <v>420</v>
      </c>
      <c r="G188" s="443" t="s">
        <v>655</v>
      </c>
      <c r="H188" s="444">
        <v>45099</v>
      </c>
      <c r="I188" s="443">
        <v>20</v>
      </c>
      <c r="J188" s="443"/>
      <c r="K188" s="443">
        <v>59</v>
      </c>
      <c r="L188" s="443"/>
      <c r="M188" s="443">
        <v>20</v>
      </c>
      <c r="N188" s="443"/>
      <c r="O188" s="443">
        <v>1</v>
      </c>
      <c r="P188" s="445">
        <f t="shared" si="3"/>
        <v>100</v>
      </c>
      <c r="Q188" s="443">
        <v>100</v>
      </c>
      <c r="R188" s="443"/>
      <c r="S188" s="443" t="s">
        <v>659</v>
      </c>
      <c r="T188" s="443" t="s">
        <v>651</v>
      </c>
      <c r="U188" s="443" t="s">
        <v>673</v>
      </c>
      <c r="V188" s="443" t="s">
        <v>652</v>
      </c>
      <c r="W188" s="443" t="s">
        <v>469</v>
      </c>
      <c r="X188" s="446"/>
    </row>
    <row r="189" spans="1:24" s="449" customFormat="1" ht="60">
      <c r="A189" s="443"/>
      <c r="B189" s="443">
        <v>3150205500</v>
      </c>
      <c r="C189" s="508" t="s">
        <v>10742</v>
      </c>
      <c r="D189" s="154" t="s">
        <v>10743</v>
      </c>
      <c r="E189" s="154" t="s">
        <v>10752</v>
      </c>
      <c r="F189" s="443" t="s">
        <v>420</v>
      </c>
      <c r="G189" s="443" t="s">
        <v>655</v>
      </c>
      <c r="H189" s="444">
        <v>45250</v>
      </c>
      <c r="I189" s="443"/>
      <c r="J189" s="443"/>
      <c r="K189" s="443"/>
      <c r="L189" s="443"/>
      <c r="M189" s="443"/>
      <c r="N189" s="443"/>
      <c r="O189" s="443">
        <v>5</v>
      </c>
      <c r="P189" s="445">
        <f t="shared" si="3"/>
        <v>5</v>
      </c>
      <c r="Q189" s="443">
        <v>5</v>
      </c>
      <c r="R189" s="443"/>
      <c r="S189" s="443" t="s">
        <v>659</v>
      </c>
      <c r="T189" s="443" t="s">
        <v>653</v>
      </c>
      <c r="U189" s="443" t="s">
        <v>673</v>
      </c>
      <c r="V189" s="443" t="s">
        <v>652</v>
      </c>
      <c r="W189" s="443" t="s">
        <v>469</v>
      </c>
      <c r="X189" s="446"/>
    </row>
    <row r="190" spans="1:24" s="449" customFormat="1" ht="60">
      <c r="A190" s="443"/>
      <c r="B190" s="443">
        <v>3150205500</v>
      </c>
      <c r="C190" s="508" t="s">
        <v>10742</v>
      </c>
      <c r="D190" s="154" t="s">
        <v>10743</v>
      </c>
      <c r="E190" s="154" t="s">
        <v>10753</v>
      </c>
      <c r="F190" s="443" t="s">
        <v>420</v>
      </c>
      <c r="G190" s="443" t="s">
        <v>655</v>
      </c>
      <c r="H190" s="444">
        <v>45250</v>
      </c>
      <c r="I190" s="443"/>
      <c r="J190" s="443"/>
      <c r="K190" s="443"/>
      <c r="L190" s="443"/>
      <c r="M190" s="443"/>
      <c r="N190" s="443"/>
      <c r="O190" s="443">
        <v>7</v>
      </c>
      <c r="P190" s="445">
        <f t="shared" si="3"/>
        <v>7</v>
      </c>
      <c r="Q190" s="443">
        <v>7</v>
      </c>
      <c r="R190" s="443"/>
      <c r="S190" s="443" t="s">
        <v>659</v>
      </c>
      <c r="T190" s="443" t="s">
        <v>653</v>
      </c>
      <c r="U190" s="443" t="s">
        <v>673</v>
      </c>
      <c r="V190" s="443" t="s">
        <v>652</v>
      </c>
      <c r="W190" s="443" t="s">
        <v>469</v>
      </c>
      <c r="X190" s="446"/>
    </row>
    <row r="191" spans="1:24" s="449" customFormat="1" ht="60">
      <c r="A191" s="443"/>
      <c r="B191" s="443">
        <v>3150205500</v>
      </c>
      <c r="C191" s="508" t="s">
        <v>10742</v>
      </c>
      <c r="D191" s="154" t="s">
        <v>10743</v>
      </c>
      <c r="E191" s="154" t="s">
        <v>10754</v>
      </c>
      <c r="F191" s="443" t="s">
        <v>420</v>
      </c>
      <c r="G191" s="443" t="s">
        <v>655</v>
      </c>
      <c r="H191" s="444">
        <v>45250</v>
      </c>
      <c r="I191" s="443"/>
      <c r="J191" s="443"/>
      <c r="K191" s="443"/>
      <c r="L191" s="443"/>
      <c r="M191" s="443"/>
      <c r="N191" s="443"/>
      <c r="O191" s="443">
        <v>5</v>
      </c>
      <c r="P191" s="445">
        <f t="shared" si="3"/>
        <v>5</v>
      </c>
      <c r="Q191" s="443">
        <v>5</v>
      </c>
      <c r="R191" s="443"/>
      <c r="S191" s="443" t="s">
        <v>659</v>
      </c>
      <c r="T191" s="443" t="s">
        <v>653</v>
      </c>
      <c r="U191" s="443" t="s">
        <v>673</v>
      </c>
      <c r="V191" s="443" t="s">
        <v>652</v>
      </c>
      <c r="W191" s="443" t="s">
        <v>469</v>
      </c>
      <c r="X191" s="446"/>
    </row>
    <row r="192" spans="1:24" s="449" customFormat="1" ht="60">
      <c r="A192" s="443"/>
      <c r="B192" s="443">
        <v>4547621300</v>
      </c>
      <c r="C192" s="508" t="s">
        <v>10755</v>
      </c>
      <c r="D192" s="154" t="s">
        <v>10756</v>
      </c>
      <c r="E192" s="154" t="s">
        <v>10757</v>
      </c>
      <c r="F192" s="443" t="s">
        <v>420</v>
      </c>
      <c r="G192" s="443" t="s">
        <v>655</v>
      </c>
      <c r="H192" s="444">
        <v>45201</v>
      </c>
      <c r="I192" s="443"/>
      <c r="J192" s="443"/>
      <c r="K192" s="443"/>
      <c r="L192" s="443"/>
      <c r="M192" s="443">
        <v>38</v>
      </c>
      <c r="N192" s="443"/>
      <c r="O192" s="443"/>
      <c r="P192" s="445">
        <f t="shared" si="3"/>
        <v>38</v>
      </c>
      <c r="Q192" s="443">
        <v>38</v>
      </c>
      <c r="R192" s="443"/>
      <c r="S192" s="443" t="s">
        <v>659</v>
      </c>
      <c r="T192" s="443" t="s">
        <v>651</v>
      </c>
      <c r="U192" s="443" t="s">
        <v>673</v>
      </c>
      <c r="V192" s="443" t="s">
        <v>652</v>
      </c>
      <c r="W192" s="443" t="s">
        <v>469</v>
      </c>
      <c r="X192" s="446"/>
    </row>
    <row r="193" spans="1:24" s="449" customFormat="1" ht="60">
      <c r="A193" s="443"/>
      <c r="B193" s="443">
        <v>4610304300</v>
      </c>
      <c r="C193" s="508" t="s">
        <v>10758</v>
      </c>
      <c r="D193" s="154" t="s">
        <v>10759</v>
      </c>
      <c r="E193" s="154" t="s">
        <v>10760</v>
      </c>
      <c r="F193" s="443" t="s">
        <v>420</v>
      </c>
      <c r="G193" s="443" t="s">
        <v>655</v>
      </c>
      <c r="H193" s="444">
        <v>44930</v>
      </c>
      <c r="I193" s="443">
        <v>8</v>
      </c>
      <c r="J193" s="443"/>
      <c r="K193" s="443">
        <v>5</v>
      </c>
      <c r="L193" s="443"/>
      <c r="M193" s="443">
        <v>8</v>
      </c>
      <c r="N193" s="443"/>
      <c r="O193" s="443">
        <v>467</v>
      </c>
      <c r="P193" s="445">
        <f t="shared" si="3"/>
        <v>488</v>
      </c>
      <c r="Q193" s="443">
        <v>488</v>
      </c>
      <c r="R193" s="443"/>
      <c r="S193" s="443" t="s">
        <v>659</v>
      </c>
      <c r="T193" s="443" t="s">
        <v>651</v>
      </c>
      <c r="U193" s="443" t="s">
        <v>673</v>
      </c>
      <c r="V193" s="443" t="s">
        <v>652</v>
      </c>
      <c r="W193" s="443" t="s">
        <v>469</v>
      </c>
      <c r="X193" s="446"/>
    </row>
    <row r="194" spans="1:24" s="449" customFormat="1" ht="60">
      <c r="A194" s="443"/>
      <c r="B194" s="443">
        <v>3150205500</v>
      </c>
      <c r="C194" s="508" t="s">
        <v>10742</v>
      </c>
      <c r="D194" s="154" t="s">
        <v>10743</v>
      </c>
      <c r="E194" s="154" t="s">
        <v>10761</v>
      </c>
      <c r="F194" s="443" t="s">
        <v>420</v>
      </c>
      <c r="G194" s="443" t="s">
        <v>655</v>
      </c>
      <c r="H194" s="444">
        <v>45250</v>
      </c>
      <c r="I194" s="443"/>
      <c r="J194" s="443"/>
      <c r="K194" s="443"/>
      <c r="L194" s="443"/>
      <c r="M194" s="443"/>
      <c r="N194" s="443"/>
      <c r="O194" s="443">
        <v>6</v>
      </c>
      <c r="P194" s="445">
        <f t="shared" si="3"/>
        <v>6</v>
      </c>
      <c r="Q194" s="443">
        <v>6</v>
      </c>
      <c r="R194" s="443"/>
      <c r="S194" s="443" t="s">
        <v>659</v>
      </c>
      <c r="T194" s="443" t="s">
        <v>653</v>
      </c>
      <c r="U194" s="443" t="s">
        <v>673</v>
      </c>
      <c r="V194" s="443" t="s">
        <v>652</v>
      </c>
      <c r="W194" s="443" t="s">
        <v>469</v>
      </c>
      <c r="X194" s="446"/>
    </row>
    <row r="195" spans="1:24" s="449" customFormat="1" ht="60">
      <c r="A195" s="443"/>
      <c r="B195" s="443">
        <v>3150205500</v>
      </c>
      <c r="C195" s="508" t="s">
        <v>10742</v>
      </c>
      <c r="D195" s="154" t="s">
        <v>10743</v>
      </c>
      <c r="E195" s="154" t="s">
        <v>10762</v>
      </c>
      <c r="F195" s="443" t="s">
        <v>420</v>
      </c>
      <c r="G195" s="443" t="s">
        <v>655</v>
      </c>
      <c r="H195" s="444">
        <v>45250</v>
      </c>
      <c r="I195" s="443"/>
      <c r="J195" s="443"/>
      <c r="K195" s="443"/>
      <c r="L195" s="443"/>
      <c r="M195" s="443"/>
      <c r="N195" s="443"/>
      <c r="O195" s="443">
        <v>6</v>
      </c>
      <c r="P195" s="445">
        <f t="shared" si="3"/>
        <v>6</v>
      </c>
      <c r="Q195" s="443">
        <v>6</v>
      </c>
      <c r="R195" s="443"/>
      <c r="S195" s="443" t="s">
        <v>659</v>
      </c>
      <c r="T195" s="443" t="s">
        <v>653</v>
      </c>
      <c r="U195" s="443" t="s">
        <v>673</v>
      </c>
      <c r="V195" s="443" t="s">
        <v>652</v>
      </c>
      <c r="W195" s="443" t="s">
        <v>469</v>
      </c>
      <c r="X195" s="446"/>
    </row>
    <row r="196" spans="1:24" s="449" customFormat="1" ht="60">
      <c r="A196" s="443"/>
      <c r="B196" s="443">
        <v>3150205500</v>
      </c>
      <c r="C196" s="508" t="s">
        <v>10742</v>
      </c>
      <c r="D196" s="154" t="s">
        <v>10743</v>
      </c>
      <c r="E196" s="154" t="s">
        <v>10763</v>
      </c>
      <c r="F196" s="443" t="s">
        <v>420</v>
      </c>
      <c r="G196" s="443" t="s">
        <v>655</v>
      </c>
      <c r="H196" s="444">
        <v>45250</v>
      </c>
      <c r="I196" s="443"/>
      <c r="J196" s="443"/>
      <c r="K196" s="443"/>
      <c r="L196" s="443"/>
      <c r="M196" s="443"/>
      <c r="N196" s="443"/>
      <c r="O196" s="443">
        <v>5</v>
      </c>
      <c r="P196" s="445">
        <f t="shared" si="3"/>
        <v>5</v>
      </c>
      <c r="Q196" s="443">
        <v>5</v>
      </c>
      <c r="R196" s="443"/>
      <c r="S196" s="443" t="s">
        <v>659</v>
      </c>
      <c r="T196" s="443" t="s">
        <v>653</v>
      </c>
      <c r="U196" s="443" t="s">
        <v>673</v>
      </c>
      <c r="V196" s="443" t="s">
        <v>652</v>
      </c>
      <c r="W196" s="443" t="s">
        <v>469</v>
      </c>
      <c r="X196" s="446"/>
    </row>
    <row r="197" spans="1:24" s="449" customFormat="1" ht="60">
      <c r="A197" s="443"/>
      <c r="B197" s="443">
        <v>4666920400</v>
      </c>
      <c r="C197" s="508" t="s">
        <v>5375</v>
      </c>
      <c r="D197" s="154" t="s">
        <v>5376</v>
      </c>
      <c r="E197" s="154" t="s">
        <v>2259</v>
      </c>
      <c r="F197" s="443" t="s">
        <v>420</v>
      </c>
      <c r="G197" s="443" t="s">
        <v>655</v>
      </c>
      <c r="H197" s="444">
        <v>45042</v>
      </c>
      <c r="I197" s="443"/>
      <c r="J197" s="443"/>
      <c r="K197" s="443">
        <v>131</v>
      </c>
      <c r="L197" s="443"/>
      <c r="M197" s="443"/>
      <c r="N197" s="443"/>
      <c r="O197" s="443"/>
      <c r="P197" s="445">
        <f t="shared" si="3"/>
        <v>131</v>
      </c>
      <c r="Q197" s="443">
        <v>131</v>
      </c>
      <c r="R197" s="443"/>
      <c r="S197" s="443" t="s">
        <v>659</v>
      </c>
      <c r="T197" s="443" t="s">
        <v>651</v>
      </c>
      <c r="U197" s="443" t="s">
        <v>673</v>
      </c>
      <c r="V197" s="443" t="s">
        <v>652</v>
      </c>
      <c r="W197" s="443" t="s">
        <v>469</v>
      </c>
      <c r="X197" s="446"/>
    </row>
    <row r="198" spans="1:24" s="449" customFormat="1" ht="60">
      <c r="A198" s="443"/>
      <c r="B198" s="443">
        <v>3150205500</v>
      </c>
      <c r="C198" s="508" t="s">
        <v>10742</v>
      </c>
      <c r="D198" s="154" t="s">
        <v>10743</v>
      </c>
      <c r="E198" s="154" t="s">
        <v>10764</v>
      </c>
      <c r="F198" s="443" t="s">
        <v>420</v>
      </c>
      <c r="G198" s="443" t="s">
        <v>655</v>
      </c>
      <c r="H198" s="444">
        <v>45250</v>
      </c>
      <c r="I198" s="443"/>
      <c r="J198" s="443"/>
      <c r="K198" s="443"/>
      <c r="L198" s="443"/>
      <c r="M198" s="443"/>
      <c r="N198" s="443"/>
      <c r="O198" s="443">
        <v>7</v>
      </c>
      <c r="P198" s="445">
        <f t="shared" si="3"/>
        <v>7</v>
      </c>
      <c r="Q198" s="443">
        <v>7</v>
      </c>
      <c r="R198" s="443"/>
      <c r="S198" s="443" t="s">
        <v>659</v>
      </c>
      <c r="T198" s="443" t="s">
        <v>653</v>
      </c>
      <c r="U198" s="443" t="s">
        <v>673</v>
      </c>
      <c r="V198" s="443" t="s">
        <v>652</v>
      </c>
      <c r="W198" s="443" t="s">
        <v>469</v>
      </c>
      <c r="X198" s="446"/>
    </row>
    <row r="199" spans="1:24" s="449" customFormat="1" ht="60">
      <c r="A199" s="443"/>
      <c r="B199" s="443">
        <v>4524062200</v>
      </c>
      <c r="C199" s="508" t="s">
        <v>10765</v>
      </c>
      <c r="D199" s="154" t="s">
        <v>10766</v>
      </c>
      <c r="E199" s="154" t="s">
        <v>10767</v>
      </c>
      <c r="F199" s="443" t="s">
        <v>420</v>
      </c>
      <c r="G199" s="443" t="s">
        <v>655</v>
      </c>
      <c r="H199" s="444">
        <v>45156</v>
      </c>
      <c r="I199" s="443">
        <v>6</v>
      </c>
      <c r="J199" s="443"/>
      <c r="K199" s="443">
        <v>4</v>
      </c>
      <c r="L199" s="443"/>
      <c r="M199" s="443">
        <v>6</v>
      </c>
      <c r="N199" s="443"/>
      <c r="O199" s="443">
        <v>95</v>
      </c>
      <c r="P199" s="445">
        <f t="shared" si="3"/>
        <v>111</v>
      </c>
      <c r="Q199" s="443">
        <v>111</v>
      </c>
      <c r="R199" s="443"/>
      <c r="S199" s="443" t="s">
        <v>659</v>
      </c>
      <c r="T199" s="443" t="s">
        <v>651</v>
      </c>
      <c r="U199" s="443" t="s">
        <v>673</v>
      </c>
      <c r="V199" s="443" t="s">
        <v>652</v>
      </c>
      <c r="W199" s="443" t="s">
        <v>469</v>
      </c>
      <c r="X199" s="446"/>
    </row>
    <row r="200" spans="1:24" s="449" customFormat="1" ht="60">
      <c r="A200" s="443"/>
      <c r="B200" s="443">
        <v>4320702000</v>
      </c>
      <c r="C200" s="508" t="s">
        <v>10768</v>
      </c>
      <c r="D200" s="154" t="s">
        <v>10769</v>
      </c>
      <c r="E200" s="154" t="s">
        <v>10770</v>
      </c>
      <c r="F200" s="443" t="s">
        <v>420</v>
      </c>
      <c r="G200" s="443" t="s">
        <v>655</v>
      </c>
      <c r="H200" s="444">
        <v>44960</v>
      </c>
      <c r="I200" s="443">
        <v>3</v>
      </c>
      <c r="J200" s="443"/>
      <c r="K200" s="443"/>
      <c r="L200" s="443"/>
      <c r="M200" s="443"/>
      <c r="N200" s="443"/>
      <c r="O200" s="443">
        <v>37</v>
      </c>
      <c r="P200" s="445">
        <f t="shared" si="3"/>
        <v>40</v>
      </c>
      <c r="Q200" s="443">
        <v>40</v>
      </c>
      <c r="R200" s="443"/>
      <c r="S200" s="443" t="s">
        <v>659</v>
      </c>
      <c r="T200" s="443" t="s">
        <v>653</v>
      </c>
      <c r="U200" s="443" t="s">
        <v>673</v>
      </c>
      <c r="V200" s="443" t="s">
        <v>652</v>
      </c>
      <c r="W200" s="443" t="s">
        <v>469</v>
      </c>
      <c r="X200" s="446"/>
    </row>
    <row r="201" spans="1:24" s="449" customFormat="1" ht="60">
      <c r="A201" s="443"/>
      <c r="B201" s="443">
        <v>4464912100</v>
      </c>
      <c r="C201" s="508" t="s">
        <v>10456</v>
      </c>
      <c r="D201" s="154" t="s">
        <v>10771</v>
      </c>
      <c r="E201" s="154" t="s">
        <v>10772</v>
      </c>
      <c r="F201" s="443" t="s">
        <v>420</v>
      </c>
      <c r="G201" s="443" t="s">
        <v>655</v>
      </c>
      <c r="H201" s="444">
        <v>44929</v>
      </c>
      <c r="I201" s="443">
        <v>6</v>
      </c>
      <c r="J201" s="443"/>
      <c r="K201" s="443">
        <v>4</v>
      </c>
      <c r="L201" s="443"/>
      <c r="M201" s="443">
        <v>6</v>
      </c>
      <c r="N201" s="443"/>
      <c r="O201" s="443">
        <v>180</v>
      </c>
      <c r="P201" s="445">
        <f t="shared" si="3"/>
        <v>196</v>
      </c>
      <c r="Q201" s="443">
        <v>196</v>
      </c>
      <c r="R201" s="443"/>
      <c r="S201" s="443" t="s">
        <v>659</v>
      </c>
      <c r="T201" s="443" t="s">
        <v>651</v>
      </c>
      <c r="U201" s="443" t="s">
        <v>673</v>
      </c>
      <c r="V201" s="443" t="s">
        <v>652</v>
      </c>
      <c r="W201" s="443" t="s">
        <v>469</v>
      </c>
      <c r="X201" s="446"/>
    </row>
    <row r="202" spans="1:24" s="449" customFormat="1" ht="60">
      <c r="A202" s="443"/>
      <c r="B202" s="443">
        <v>5352722600</v>
      </c>
      <c r="C202" s="508" t="s">
        <v>10773</v>
      </c>
      <c r="D202" s="154" t="s">
        <v>10774</v>
      </c>
      <c r="E202" s="154" t="s">
        <v>10775</v>
      </c>
      <c r="F202" s="443" t="s">
        <v>420</v>
      </c>
      <c r="G202" s="443" t="s">
        <v>655</v>
      </c>
      <c r="H202" s="444">
        <v>44959</v>
      </c>
      <c r="I202" s="443">
        <v>1</v>
      </c>
      <c r="J202" s="443"/>
      <c r="K202" s="443">
        <v>1</v>
      </c>
      <c r="L202" s="443"/>
      <c r="M202" s="443">
        <v>1</v>
      </c>
      <c r="N202" s="443"/>
      <c r="O202" s="443">
        <v>43</v>
      </c>
      <c r="P202" s="445">
        <f t="shared" si="3"/>
        <v>46</v>
      </c>
      <c r="Q202" s="443">
        <v>46</v>
      </c>
      <c r="R202" s="443"/>
      <c r="S202" s="443" t="s">
        <v>659</v>
      </c>
      <c r="T202" s="443" t="s">
        <v>651</v>
      </c>
      <c r="U202" s="443" t="s">
        <v>673</v>
      </c>
      <c r="V202" s="443" t="s">
        <v>652</v>
      </c>
      <c r="W202" s="443" t="s">
        <v>469</v>
      </c>
      <c r="X202" s="446"/>
    </row>
    <row r="203" spans="1:24" s="449" customFormat="1" ht="60">
      <c r="A203" s="443"/>
      <c r="B203" s="443">
        <v>4364221500</v>
      </c>
      <c r="C203" s="508" t="s">
        <v>663</v>
      </c>
      <c r="D203" s="154" t="s">
        <v>10776</v>
      </c>
      <c r="E203" s="154" t="s">
        <v>10777</v>
      </c>
      <c r="F203" s="443" t="s">
        <v>420</v>
      </c>
      <c r="G203" s="443" t="s">
        <v>655</v>
      </c>
      <c r="H203" s="444">
        <v>44978</v>
      </c>
      <c r="I203" s="443"/>
      <c r="J203" s="443"/>
      <c r="K203" s="443"/>
      <c r="L203" s="443"/>
      <c r="M203" s="443"/>
      <c r="N203" s="443"/>
      <c r="O203" s="443">
        <v>6</v>
      </c>
      <c r="P203" s="445">
        <f t="shared" si="3"/>
        <v>6</v>
      </c>
      <c r="Q203" s="443">
        <v>6</v>
      </c>
      <c r="R203" s="443"/>
      <c r="S203" s="443" t="s">
        <v>659</v>
      </c>
      <c r="T203" s="443" t="s">
        <v>653</v>
      </c>
      <c r="U203" s="443" t="s">
        <v>673</v>
      </c>
      <c r="V203" s="443" t="s">
        <v>652</v>
      </c>
      <c r="W203" s="443" t="s">
        <v>469</v>
      </c>
      <c r="X203" s="446"/>
    </row>
    <row r="204" spans="1:24" s="449" customFormat="1" ht="60">
      <c r="A204" s="443"/>
      <c r="B204" s="443">
        <v>5490522200</v>
      </c>
      <c r="C204" s="508" t="s">
        <v>10778</v>
      </c>
      <c r="D204" s="154" t="s">
        <v>10779</v>
      </c>
      <c r="E204" s="154" t="s">
        <v>10780</v>
      </c>
      <c r="F204" s="443" t="s">
        <v>420</v>
      </c>
      <c r="G204" s="443" t="s">
        <v>655</v>
      </c>
      <c r="H204" s="444">
        <v>44950</v>
      </c>
      <c r="I204" s="443"/>
      <c r="J204" s="443"/>
      <c r="K204" s="443"/>
      <c r="L204" s="443"/>
      <c r="M204" s="443"/>
      <c r="N204" s="443"/>
      <c r="O204" s="443">
        <v>5</v>
      </c>
      <c r="P204" s="445">
        <f t="shared" si="3"/>
        <v>5</v>
      </c>
      <c r="Q204" s="443">
        <v>5</v>
      </c>
      <c r="R204" s="443"/>
      <c r="S204" s="443" t="s">
        <v>659</v>
      </c>
      <c r="T204" s="443" t="s">
        <v>653</v>
      </c>
      <c r="U204" s="443" t="s">
        <v>673</v>
      </c>
      <c r="V204" s="443" t="s">
        <v>652</v>
      </c>
      <c r="W204" s="443" t="s">
        <v>469</v>
      </c>
      <c r="X204" s="446"/>
    </row>
    <row r="205" spans="1:24" s="449" customFormat="1" ht="60">
      <c r="A205" s="443"/>
      <c r="B205" s="443">
        <v>4671712600</v>
      </c>
      <c r="C205" s="508" t="s">
        <v>10781</v>
      </c>
      <c r="D205" s="154" t="s">
        <v>10782</v>
      </c>
      <c r="E205" s="154" t="s">
        <v>10783</v>
      </c>
      <c r="F205" s="443" t="s">
        <v>420</v>
      </c>
      <c r="G205" s="443" t="s">
        <v>655</v>
      </c>
      <c r="H205" s="444">
        <v>45215</v>
      </c>
      <c r="I205" s="443">
        <v>4</v>
      </c>
      <c r="J205" s="443"/>
      <c r="K205" s="443"/>
      <c r="L205" s="443"/>
      <c r="M205" s="443">
        <v>3</v>
      </c>
      <c r="N205" s="443"/>
      <c r="O205" s="443">
        <v>23</v>
      </c>
      <c r="P205" s="445">
        <f t="shared" si="3"/>
        <v>30</v>
      </c>
      <c r="Q205" s="443">
        <v>30</v>
      </c>
      <c r="R205" s="443"/>
      <c r="S205" s="443" t="s">
        <v>659</v>
      </c>
      <c r="T205" s="443" t="s">
        <v>651</v>
      </c>
      <c r="U205" s="443" t="s">
        <v>673</v>
      </c>
      <c r="V205" s="443" t="s">
        <v>652</v>
      </c>
      <c r="W205" s="443" t="s">
        <v>469</v>
      </c>
      <c r="X205" s="446"/>
    </row>
    <row r="206" spans="1:24" s="449" customFormat="1" ht="60">
      <c r="A206" s="443"/>
      <c r="B206" s="443">
        <v>5481421800</v>
      </c>
      <c r="C206" s="508" t="s">
        <v>10784</v>
      </c>
      <c r="D206" s="154" t="s">
        <v>10785</v>
      </c>
      <c r="E206" s="154" t="s">
        <v>10786</v>
      </c>
      <c r="F206" s="443" t="s">
        <v>420</v>
      </c>
      <c r="G206" s="443" t="s">
        <v>655</v>
      </c>
      <c r="H206" s="444">
        <v>44935</v>
      </c>
      <c r="I206" s="443">
        <v>2</v>
      </c>
      <c r="J206" s="443"/>
      <c r="K206" s="443"/>
      <c r="L206" s="443"/>
      <c r="M206" s="443"/>
      <c r="N206" s="443"/>
      <c r="O206" s="443">
        <v>16</v>
      </c>
      <c r="P206" s="445">
        <f t="shared" si="3"/>
        <v>18</v>
      </c>
      <c r="Q206" s="443">
        <v>18</v>
      </c>
      <c r="R206" s="443"/>
      <c r="S206" s="443" t="s">
        <v>659</v>
      </c>
      <c r="T206" s="443" t="s">
        <v>651</v>
      </c>
      <c r="U206" s="443" t="s">
        <v>673</v>
      </c>
      <c r="V206" s="443" t="s">
        <v>652</v>
      </c>
      <c r="W206" s="443" t="s">
        <v>469</v>
      </c>
      <c r="X206" s="446"/>
    </row>
    <row r="207" spans="1:24" s="449" customFormat="1" ht="60">
      <c r="A207" s="443"/>
      <c r="B207" s="443">
        <v>4322301800</v>
      </c>
      <c r="C207" s="508" t="s">
        <v>10787</v>
      </c>
      <c r="D207" s="154" t="s">
        <v>10788</v>
      </c>
      <c r="E207" s="154" t="s">
        <v>10789</v>
      </c>
      <c r="F207" s="443" t="s">
        <v>420</v>
      </c>
      <c r="G207" s="443" t="s">
        <v>655</v>
      </c>
      <c r="H207" s="444">
        <v>45212</v>
      </c>
      <c r="I207" s="443">
        <v>3</v>
      </c>
      <c r="J207" s="443"/>
      <c r="K207" s="443">
        <v>1</v>
      </c>
      <c r="L207" s="443"/>
      <c r="M207" s="443">
        <v>3</v>
      </c>
      <c r="N207" s="443"/>
      <c r="O207" s="443">
        <v>36</v>
      </c>
      <c r="P207" s="445">
        <f t="shared" si="3"/>
        <v>43</v>
      </c>
      <c r="Q207" s="443">
        <v>43</v>
      </c>
      <c r="R207" s="443"/>
      <c r="S207" s="443" t="s">
        <v>659</v>
      </c>
      <c r="T207" s="443" t="s">
        <v>651</v>
      </c>
      <c r="U207" s="443" t="s">
        <v>673</v>
      </c>
      <c r="V207" s="443" t="s">
        <v>652</v>
      </c>
      <c r="W207" s="443" t="s">
        <v>469</v>
      </c>
      <c r="X207" s="446"/>
    </row>
    <row r="208" spans="1:24" s="449" customFormat="1" ht="60">
      <c r="A208" s="443"/>
      <c r="B208" s="443">
        <v>4456710700</v>
      </c>
      <c r="C208" s="508" t="s">
        <v>10790</v>
      </c>
      <c r="D208" s="154" t="s">
        <v>10791</v>
      </c>
      <c r="E208" s="154" t="s">
        <v>10792</v>
      </c>
      <c r="F208" s="443" t="s">
        <v>420</v>
      </c>
      <c r="G208" s="443" t="s">
        <v>655</v>
      </c>
      <c r="H208" s="444">
        <v>45238</v>
      </c>
      <c r="I208" s="443">
        <v>2</v>
      </c>
      <c r="J208" s="443"/>
      <c r="K208" s="443"/>
      <c r="L208" s="443"/>
      <c r="M208" s="443"/>
      <c r="N208" s="443"/>
      <c r="O208" s="443">
        <v>20</v>
      </c>
      <c r="P208" s="445">
        <f t="shared" si="3"/>
        <v>22</v>
      </c>
      <c r="Q208" s="443">
        <v>22</v>
      </c>
      <c r="R208" s="443"/>
      <c r="S208" s="443" t="s">
        <v>659</v>
      </c>
      <c r="T208" s="443" t="s">
        <v>653</v>
      </c>
      <c r="U208" s="443" t="s">
        <v>673</v>
      </c>
      <c r="V208" s="443" t="s">
        <v>652</v>
      </c>
      <c r="W208" s="443" t="s">
        <v>469</v>
      </c>
      <c r="X208" s="446"/>
    </row>
    <row r="209" spans="1:24" s="449" customFormat="1" ht="60">
      <c r="A209" s="443"/>
      <c r="B209" s="443">
        <v>5382902800</v>
      </c>
      <c r="C209" s="508" t="s">
        <v>10793</v>
      </c>
      <c r="D209" s="154" t="s">
        <v>10794</v>
      </c>
      <c r="E209" s="154" t="s">
        <v>10795</v>
      </c>
      <c r="F209" s="443" t="s">
        <v>420</v>
      </c>
      <c r="G209" s="443" t="s">
        <v>655</v>
      </c>
      <c r="H209" s="444">
        <v>44932</v>
      </c>
      <c r="I209" s="443">
        <v>2</v>
      </c>
      <c r="J209" s="443"/>
      <c r="K209" s="443"/>
      <c r="L209" s="443"/>
      <c r="M209" s="443"/>
      <c r="N209" s="443"/>
      <c r="O209" s="443">
        <v>24</v>
      </c>
      <c r="P209" s="445">
        <f t="shared" si="3"/>
        <v>26</v>
      </c>
      <c r="Q209" s="443">
        <v>26</v>
      </c>
      <c r="R209" s="443"/>
      <c r="S209" s="443" t="s">
        <v>659</v>
      </c>
      <c r="T209" s="443" t="s">
        <v>653</v>
      </c>
      <c r="U209" s="443" t="s">
        <v>673</v>
      </c>
      <c r="V209" s="443" t="s">
        <v>652</v>
      </c>
      <c r="W209" s="443" t="s">
        <v>469</v>
      </c>
      <c r="X209" s="446"/>
    </row>
    <row r="210" spans="1:24" s="449" customFormat="1" ht="60">
      <c r="A210" s="443"/>
      <c r="B210" s="443">
        <v>4547323300</v>
      </c>
      <c r="C210" s="508" t="s">
        <v>10796</v>
      </c>
      <c r="D210" s="154" t="s">
        <v>10797</v>
      </c>
      <c r="E210" s="154" t="s">
        <v>10798</v>
      </c>
      <c r="F210" s="443" t="s">
        <v>420</v>
      </c>
      <c r="G210" s="443" t="s">
        <v>655</v>
      </c>
      <c r="H210" s="444">
        <v>45182</v>
      </c>
      <c r="I210" s="443"/>
      <c r="J210" s="443"/>
      <c r="K210" s="443">
        <v>23</v>
      </c>
      <c r="L210" s="443"/>
      <c r="M210" s="443">
        <v>1</v>
      </c>
      <c r="N210" s="443"/>
      <c r="O210" s="443"/>
      <c r="P210" s="445">
        <f t="shared" si="3"/>
        <v>24</v>
      </c>
      <c r="Q210" s="443">
        <v>24</v>
      </c>
      <c r="R210" s="443"/>
      <c r="S210" s="443" t="s">
        <v>659</v>
      </c>
      <c r="T210" s="443" t="s">
        <v>653</v>
      </c>
      <c r="U210" s="443" t="s">
        <v>673</v>
      </c>
      <c r="V210" s="443" t="s">
        <v>652</v>
      </c>
      <c r="W210" s="443" t="s">
        <v>469</v>
      </c>
      <c r="X210" s="446"/>
    </row>
    <row r="211" spans="1:24" s="449" customFormat="1" ht="60">
      <c r="A211" s="443"/>
      <c r="B211" s="443">
        <v>4547323400</v>
      </c>
      <c r="C211" s="508" t="s">
        <v>10799</v>
      </c>
      <c r="D211" s="154" t="s">
        <v>10797</v>
      </c>
      <c r="E211" s="154" t="s">
        <v>10800</v>
      </c>
      <c r="F211" s="443" t="s">
        <v>420</v>
      </c>
      <c r="G211" s="443" t="s">
        <v>655</v>
      </c>
      <c r="H211" s="444">
        <v>45182</v>
      </c>
      <c r="I211" s="443"/>
      <c r="J211" s="443"/>
      <c r="K211" s="443">
        <v>21</v>
      </c>
      <c r="L211" s="443"/>
      <c r="M211" s="443"/>
      <c r="N211" s="443"/>
      <c r="O211" s="443"/>
      <c r="P211" s="445">
        <f t="shared" si="3"/>
        <v>21</v>
      </c>
      <c r="Q211" s="443">
        <v>21</v>
      </c>
      <c r="R211" s="443"/>
      <c r="S211" s="443" t="s">
        <v>659</v>
      </c>
      <c r="T211" s="443" t="s">
        <v>653</v>
      </c>
      <c r="U211" s="443" t="s">
        <v>673</v>
      </c>
      <c r="V211" s="443" t="s">
        <v>652</v>
      </c>
      <c r="W211" s="443" t="s">
        <v>469</v>
      </c>
      <c r="X211" s="446"/>
    </row>
    <row r="212" spans="1:24" s="449" customFormat="1" ht="60">
      <c r="A212" s="443"/>
      <c r="B212" s="443">
        <v>5356950400</v>
      </c>
      <c r="C212" s="508" t="s">
        <v>10801</v>
      </c>
      <c r="D212" s="154" t="s">
        <v>10802</v>
      </c>
      <c r="E212" s="154" t="s">
        <v>10803</v>
      </c>
      <c r="F212" s="443" t="s">
        <v>420</v>
      </c>
      <c r="G212" s="443" t="s">
        <v>655</v>
      </c>
      <c r="H212" s="444">
        <v>45148</v>
      </c>
      <c r="I212" s="443">
        <v>1</v>
      </c>
      <c r="J212" s="443"/>
      <c r="K212" s="443">
        <v>1</v>
      </c>
      <c r="L212" s="443"/>
      <c r="M212" s="443">
        <v>1</v>
      </c>
      <c r="N212" s="443"/>
      <c r="O212" s="443">
        <v>31</v>
      </c>
      <c r="P212" s="445">
        <f t="shared" si="3"/>
        <v>34</v>
      </c>
      <c r="Q212" s="443">
        <v>34</v>
      </c>
      <c r="R212" s="443"/>
      <c r="S212" s="443" t="s">
        <v>659</v>
      </c>
      <c r="T212" s="443" t="s">
        <v>653</v>
      </c>
      <c r="U212" s="443" t="s">
        <v>673</v>
      </c>
      <c r="V212" s="443" t="s">
        <v>652</v>
      </c>
      <c r="W212" s="443" t="s">
        <v>469</v>
      </c>
      <c r="X212" s="446"/>
    </row>
    <row r="213" spans="1:24" s="449" customFormat="1" ht="60">
      <c r="A213" s="443"/>
      <c r="B213" s="443">
        <v>6370204700</v>
      </c>
      <c r="C213" s="508" t="s">
        <v>10393</v>
      </c>
      <c r="D213" s="154" t="s">
        <v>10804</v>
      </c>
      <c r="E213" s="154" t="s">
        <v>10805</v>
      </c>
      <c r="F213" s="443" t="s">
        <v>420</v>
      </c>
      <c r="G213" s="443" t="s">
        <v>655</v>
      </c>
      <c r="H213" s="444">
        <v>45245</v>
      </c>
      <c r="I213" s="443">
        <v>5</v>
      </c>
      <c r="J213" s="443"/>
      <c r="K213" s="443">
        <v>3</v>
      </c>
      <c r="L213" s="443"/>
      <c r="M213" s="443">
        <v>5</v>
      </c>
      <c r="N213" s="443"/>
      <c r="O213" s="443">
        <v>51</v>
      </c>
      <c r="P213" s="445">
        <f t="shared" si="3"/>
        <v>64</v>
      </c>
      <c r="Q213" s="443">
        <v>64</v>
      </c>
      <c r="R213" s="443"/>
      <c r="S213" s="443" t="s">
        <v>659</v>
      </c>
      <c r="T213" s="443" t="s">
        <v>651</v>
      </c>
      <c r="U213" s="443" t="s">
        <v>673</v>
      </c>
      <c r="V213" s="443" t="s">
        <v>652</v>
      </c>
      <c r="W213" s="443" t="s">
        <v>469</v>
      </c>
      <c r="X213" s="446"/>
    </row>
    <row r="214" spans="1:24" s="449" customFormat="1" ht="60">
      <c r="A214" s="443"/>
      <c r="B214" s="443">
        <v>6380200200</v>
      </c>
      <c r="C214" s="508" t="s">
        <v>10806</v>
      </c>
      <c r="D214" s="154" t="s">
        <v>10807</v>
      </c>
      <c r="E214" s="154" t="s">
        <v>10808</v>
      </c>
      <c r="F214" s="443" t="s">
        <v>420</v>
      </c>
      <c r="G214" s="443" t="s">
        <v>655</v>
      </c>
      <c r="H214" s="444">
        <v>45014</v>
      </c>
      <c r="I214" s="443">
        <v>3</v>
      </c>
      <c r="J214" s="443"/>
      <c r="K214" s="443"/>
      <c r="L214" s="443"/>
      <c r="M214" s="443"/>
      <c r="N214" s="443"/>
      <c r="O214" s="443">
        <v>13</v>
      </c>
      <c r="P214" s="445">
        <f t="shared" si="3"/>
        <v>16</v>
      </c>
      <c r="Q214" s="443">
        <v>16</v>
      </c>
      <c r="R214" s="443"/>
      <c r="S214" s="443" t="s">
        <v>659</v>
      </c>
      <c r="T214" s="443" t="s">
        <v>653</v>
      </c>
      <c r="U214" s="443" t="s">
        <v>673</v>
      </c>
      <c r="V214" s="443" t="s">
        <v>652</v>
      </c>
      <c r="W214" s="443" t="s">
        <v>469</v>
      </c>
      <c r="X214" s="446"/>
    </row>
    <row r="215" spans="1:24" s="449" customFormat="1" ht="60">
      <c r="A215" s="443"/>
      <c r="B215" s="443">
        <v>6380200200</v>
      </c>
      <c r="C215" s="508" t="s">
        <v>10806</v>
      </c>
      <c r="D215" s="154" t="s">
        <v>10807</v>
      </c>
      <c r="E215" s="154" t="s">
        <v>10809</v>
      </c>
      <c r="F215" s="443" t="s">
        <v>420</v>
      </c>
      <c r="G215" s="443" t="s">
        <v>655</v>
      </c>
      <c r="H215" s="444">
        <v>45014</v>
      </c>
      <c r="I215" s="443"/>
      <c r="J215" s="443"/>
      <c r="K215" s="443"/>
      <c r="L215" s="443"/>
      <c r="M215" s="443"/>
      <c r="N215" s="443"/>
      <c r="O215" s="443">
        <v>16</v>
      </c>
      <c r="P215" s="445">
        <f t="shared" ref="P215:P278" si="4">SUM($I215:$O215)</f>
        <v>16</v>
      </c>
      <c r="Q215" s="443">
        <v>16</v>
      </c>
      <c r="R215" s="443"/>
      <c r="S215" s="443" t="s">
        <v>659</v>
      </c>
      <c r="T215" s="443" t="s">
        <v>653</v>
      </c>
      <c r="U215" s="443" t="s">
        <v>673</v>
      </c>
      <c r="V215" s="443" t="s">
        <v>652</v>
      </c>
      <c r="W215" s="443" t="s">
        <v>469</v>
      </c>
      <c r="X215" s="446"/>
    </row>
    <row r="216" spans="1:24" s="449" customFormat="1" ht="60">
      <c r="A216" s="443"/>
      <c r="B216" s="443">
        <v>4474822600</v>
      </c>
      <c r="C216" s="508" t="s">
        <v>10810</v>
      </c>
      <c r="D216" s="154" t="s">
        <v>10811</v>
      </c>
      <c r="E216" s="154" t="s">
        <v>10812</v>
      </c>
      <c r="F216" s="443" t="s">
        <v>420</v>
      </c>
      <c r="G216" s="443" t="s">
        <v>655</v>
      </c>
      <c r="H216" s="444">
        <v>45166</v>
      </c>
      <c r="I216" s="443"/>
      <c r="J216" s="443"/>
      <c r="K216" s="443"/>
      <c r="L216" s="443"/>
      <c r="M216" s="443"/>
      <c r="N216" s="443"/>
      <c r="O216" s="443">
        <v>2</v>
      </c>
      <c r="P216" s="445">
        <f t="shared" si="4"/>
        <v>2</v>
      </c>
      <c r="Q216" s="443">
        <v>2</v>
      </c>
      <c r="R216" s="443"/>
      <c r="S216" s="443" t="s">
        <v>659</v>
      </c>
      <c r="T216" s="443" t="s">
        <v>653</v>
      </c>
      <c r="U216" s="443" t="s">
        <v>673</v>
      </c>
      <c r="V216" s="443" t="s">
        <v>652</v>
      </c>
      <c r="W216" s="443" t="s">
        <v>469</v>
      </c>
      <c r="X216" s="446"/>
    </row>
    <row r="217" spans="1:24" s="449" customFormat="1" ht="60">
      <c r="A217" s="443"/>
      <c r="B217" s="443">
        <v>4474822600</v>
      </c>
      <c r="C217" s="508" t="s">
        <v>10813</v>
      </c>
      <c r="D217" s="154" t="s">
        <v>10811</v>
      </c>
      <c r="E217" s="154" t="s">
        <v>10814</v>
      </c>
      <c r="F217" s="443" t="s">
        <v>420</v>
      </c>
      <c r="G217" s="443" t="s">
        <v>655</v>
      </c>
      <c r="H217" s="444">
        <v>45166</v>
      </c>
      <c r="I217" s="443"/>
      <c r="J217" s="443"/>
      <c r="K217" s="443"/>
      <c r="L217" s="443"/>
      <c r="M217" s="443">
        <v>5</v>
      </c>
      <c r="N217" s="443"/>
      <c r="O217" s="443">
        <v>7</v>
      </c>
      <c r="P217" s="445">
        <f t="shared" si="4"/>
        <v>12</v>
      </c>
      <c r="Q217" s="443">
        <v>12</v>
      </c>
      <c r="R217" s="443"/>
      <c r="S217" s="443" t="s">
        <v>659</v>
      </c>
      <c r="T217" s="443" t="s">
        <v>653</v>
      </c>
      <c r="U217" s="443" t="s">
        <v>673</v>
      </c>
      <c r="V217" s="443" t="s">
        <v>652</v>
      </c>
      <c r="W217" s="443" t="s">
        <v>469</v>
      </c>
      <c r="X217" s="446"/>
    </row>
    <row r="218" spans="1:24" s="449" customFormat="1" ht="60">
      <c r="A218" s="443"/>
      <c r="B218" s="443">
        <v>5453810900</v>
      </c>
      <c r="C218" s="508" t="s">
        <v>10815</v>
      </c>
      <c r="D218" s="154" t="s">
        <v>10816</v>
      </c>
      <c r="E218" s="154" t="s">
        <v>10817</v>
      </c>
      <c r="F218" s="443" t="s">
        <v>420</v>
      </c>
      <c r="G218" s="443" t="s">
        <v>655</v>
      </c>
      <c r="H218" s="444">
        <v>45037</v>
      </c>
      <c r="I218" s="443"/>
      <c r="J218" s="443"/>
      <c r="K218" s="443"/>
      <c r="L218" s="443"/>
      <c r="M218" s="443">
        <v>7</v>
      </c>
      <c r="N218" s="443"/>
      <c r="O218" s="443">
        <v>8</v>
      </c>
      <c r="P218" s="445">
        <f t="shared" si="4"/>
        <v>15</v>
      </c>
      <c r="Q218" s="443">
        <v>15</v>
      </c>
      <c r="R218" s="443"/>
      <c r="S218" s="443" t="s">
        <v>659</v>
      </c>
      <c r="T218" s="443" t="s">
        <v>653</v>
      </c>
      <c r="U218" s="443" t="s">
        <v>673</v>
      </c>
      <c r="V218" s="443" t="s">
        <v>652</v>
      </c>
      <c r="W218" s="443" t="s">
        <v>469</v>
      </c>
      <c r="X218" s="446"/>
    </row>
    <row r="219" spans="1:24" s="449" customFormat="1" ht="60">
      <c r="A219" s="443"/>
      <c r="B219" s="443">
        <v>5453810900</v>
      </c>
      <c r="C219" s="508" t="s">
        <v>10818</v>
      </c>
      <c r="D219" s="154" t="s">
        <v>10816</v>
      </c>
      <c r="E219" s="154" t="s">
        <v>10819</v>
      </c>
      <c r="F219" s="443" t="s">
        <v>420</v>
      </c>
      <c r="G219" s="443" t="s">
        <v>655</v>
      </c>
      <c r="H219" s="444">
        <v>45037</v>
      </c>
      <c r="I219" s="443"/>
      <c r="J219" s="443"/>
      <c r="K219" s="443"/>
      <c r="L219" s="443"/>
      <c r="M219" s="443">
        <v>4</v>
      </c>
      <c r="N219" s="443"/>
      <c r="O219" s="443">
        <v>11</v>
      </c>
      <c r="P219" s="445">
        <f t="shared" si="4"/>
        <v>15</v>
      </c>
      <c r="Q219" s="443">
        <v>15</v>
      </c>
      <c r="R219" s="443"/>
      <c r="S219" s="443" t="s">
        <v>659</v>
      </c>
      <c r="T219" s="443" t="s">
        <v>653</v>
      </c>
      <c r="U219" s="443" t="s">
        <v>673</v>
      </c>
      <c r="V219" s="443" t="s">
        <v>652</v>
      </c>
      <c r="W219" s="443" t="s">
        <v>469</v>
      </c>
      <c r="X219" s="446"/>
    </row>
    <row r="220" spans="1:24" s="449" customFormat="1" ht="60">
      <c r="A220" s="443"/>
      <c r="B220" s="443">
        <v>4317020200</v>
      </c>
      <c r="C220" s="508" t="s">
        <v>10820</v>
      </c>
      <c r="D220" s="154" t="s">
        <v>10821</v>
      </c>
      <c r="E220" s="154" t="s">
        <v>10822</v>
      </c>
      <c r="F220" s="443" t="s">
        <v>420</v>
      </c>
      <c r="G220" s="443" t="s">
        <v>655</v>
      </c>
      <c r="H220" s="444">
        <v>45025</v>
      </c>
      <c r="I220" s="443"/>
      <c r="J220" s="443"/>
      <c r="K220" s="443"/>
      <c r="L220" s="443"/>
      <c r="M220" s="443">
        <v>3</v>
      </c>
      <c r="N220" s="443"/>
      <c r="O220" s="443">
        <v>3</v>
      </c>
      <c r="P220" s="445">
        <f t="shared" si="4"/>
        <v>6</v>
      </c>
      <c r="Q220" s="443">
        <v>6</v>
      </c>
      <c r="R220" s="443"/>
      <c r="S220" s="443" t="s">
        <v>659</v>
      </c>
      <c r="T220" s="443" t="s">
        <v>653</v>
      </c>
      <c r="U220" s="443" t="s">
        <v>673</v>
      </c>
      <c r="V220" s="443" t="s">
        <v>652</v>
      </c>
      <c r="W220" s="443" t="s">
        <v>469</v>
      </c>
      <c r="X220" s="446"/>
    </row>
    <row r="221" spans="1:24" s="449" customFormat="1" ht="60">
      <c r="A221" s="443"/>
      <c r="B221" s="443">
        <v>4370300400</v>
      </c>
      <c r="C221" s="508" t="s">
        <v>10823</v>
      </c>
      <c r="D221" s="154" t="s">
        <v>10824</v>
      </c>
      <c r="E221" s="154" t="s">
        <v>10825</v>
      </c>
      <c r="F221" s="443" t="s">
        <v>420</v>
      </c>
      <c r="G221" s="443" t="s">
        <v>655</v>
      </c>
      <c r="H221" s="444">
        <v>45121</v>
      </c>
      <c r="I221" s="443"/>
      <c r="J221" s="443"/>
      <c r="K221" s="443"/>
      <c r="L221" s="443"/>
      <c r="M221" s="443"/>
      <c r="N221" s="443"/>
      <c r="O221" s="443">
        <v>7</v>
      </c>
      <c r="P221" s="445">
        <f t="shared" si="4"/>
        <v>7</v>
      </c>
      <c r="Q221" s="443">
        <v>7</v>
      </c>
      <c r="R221" s="443"/>
      <c r="S221" s="443" t="s">
        <v>659</v>
      </c>
      <c r="T221" s="443" t="s">
        <v>653</v>
      </c>
      <c r="U221" s="443" t="s">
        <v>673</v>
      </c>
      <c r="V221" s="443" t="s">
        <v>652</v>
      </c>
      <c r="W221" s="443" t="s">
        <v>469</v>
      </c>
      <c r="X221" s="446"/>
    </row>
    <row r="222" spans="1:24" s="449" customFormat="1" ht="60">
      <c r="A222" s="443"/>
      <c r="B222" s="443">
        <v>4534150900</v>
      </c>
      <c r="C222" s="508" t="s">
        <v>10826</v>
      </c>
      <c r="D222" s="154" t="s">
        <v>10827</v>
      </c>
      <c r="E222" s="154" t="s">
        <v>10828</v>
      </c>
      <c r="F222" s="443" t="s">
        <v>420</v>
      </c>
      <c r="G222" s="443" t="s">
        <v>655</v>
      </c>
      <c r="H222" s="444">
        <v>45098</v>
      </c>
      <c r="I222" s="443">
        <v>33</v>
      </c>
      <c r="J222" s="443"/>
      <c r="K222" s="443">
        <v>33</v>
      </c>
      <c r="L222" s="443"/>
      <c r="M222" s="443">
        <v>33</v>
      </c>
      <c r="N222" s="443"/>
      <c r="O222" s="443"/>
      <c r="P222" s="445">
        <f t="shared" si="4"/>
        <v>99</v>
      </c>
      <c r="Q222" s="443">
        <v>99</v>
      </c>
      <c r="R222" s="443"/>
      <c r="S222" s="443" t="s">
        <v>659</v>
      </c>
      <c r="T222" s="443" t="s">
        <v>653</v>
      </c>
      <c r="U222" s="443" t="s">
        <v>673</v>
      </c>
      <c r="V222" s="443" t="s">
        <v>652</v>
      </c>
      <c r="W222" s="443" t="s">
        <v>469</v>
      </c>
      <c r="X222" s="446"/>
    </row>
    <row r="223" spans="1:24" s="449" customFormat="1" ht="60">
      <c r="A223" s="443"/>
      <c r="B223" s="443">
        <v>4370300400</v>
      </c>
      <c r="C223" s="508" t="s">
        <v>10823</v>
      </c>
      <c r="D223" s="154" t="s">
        <v>10824</v>
      </c>
      <c r="E223" s="154" t="s">
        <v>10829</v>
      </c>
      <c r="F223" s="443" t="s">
        <v>420</v>
      </c>
      <c r="G223" s="443" t="s">
        <v>655</v>
      </c>
      <c r="H223" s="444">
        <v>45121</v>
      </c>
      <c r="I223" s="443"/>
      <c r="J223" s="443"/>
      <c r="K223" s="443"/>
      <c r="L223" s="443"/>
      <c r="M223" s="443"/>
      <c r="N223" s="443"/>
      <c r="O223" s="443">
        <v>4</v>
      </c>
      <c r="P223" s="445">
        <f t="shared" si="4"/>
        <v>4</v>
      </c>
      <c r="Q223" s="443">
        <v>4</v>
      </c>
      <c r="R223" s="443"/>
      <c r="S223" s="443" t="s">
        <v>659</v>
      </c>
      <c r="T223" s="443" t="s">
        <v>653</v>
      </c>
      <c r="U223" s="443" t="s">
        <v>673</v>
      </c>
      <c r="V223" s="443" t="s">
        <v>652</v>
      </c>
      <c r="W223" s="443" t="s">
        <v>469</v>
      </c>
      <c r="X223" s="446"/>
    </row>
    <row r="224" spans="1:24" s="449" customFormat="1" ht="60">
      <c r="A224" s="443"/>
      <c r="B224" s="443">
        <v>4610304300</v>
      </c>
      <c r="C224" s="508" t="s">
        <v>10758</v>
      </c>
      <c r="D224" s="154" t="s">
        <v>10759</v>
      </c>
      <c r="E224" s="154" t="s">
        <v>10830</v>
      </c>
      <c r="F224" s="443" t="s">
        <v>420</v>
      </c>
      <c r="G224" s="443" t="s">
        <v>655</v>
      </c>
      <c r="H224" s="444">
        <v>45009</v>
      </c>
      <c r="I224" s="443">
        <v>8</v>
      </c>
      <c r="J224" s="443"/>
      <c r="K224" s="443">
        <v>5</v>
      </c>
      <c r="L224" s="443"/>
      <c r="M224" s="443">
        <v>8</v>
      </c>
      <c r="N224" s="443"/>
      <c r="O224" s="443">
        <v>467</v>
      </c>
      <c r="P224" s="445">
        <f t="shared" si="4"/>
        <v>488</v>
      </c>
      <c r="Q224" s="443">
        <v>488</v>
      </c>
      <c r="R224" s="443"/>
      <c r="S224" s="443" t="s">
        <v>659</v>
      </c>
      <c r="T224" s="443" t="s">
        <v>651</v>
      </c>
      <c r="U224" s="443" t="s">
        <v>673</v>
      </c>
      <c r="V224" s="443" t="s">
        <v>652</v>
      </c>
      <c r="W224" s="443" t="s">
        <v>469</v>
      </c>
      <c r="X224" s="446"/>
    </row>
    <row r="225" spans="1:24" s="449" customFormat="1" ht="60">
      <c r="A225" s="443"/>
      <c r="B225" s="443">
        <v>4461232100</v>
      </c>
      <c r="C225" s="508" t="s">
        <v>10831</v>
      </c>
      <c r="D225" s="154" t="s">
        <v>10832</v>
      </c>
      <c r="E225" s="154" t="s">
        <v>10833</v>
      </c>
      <c r="F225" s="443" t="s">
        <v>420</v>
      </c>
      <c r="G225" s="443" t="s">
        <v>655</v>
      </c>
      <c r="H225" s="444">
        <v>44972</v>
      </c>
      <c r="I225" s="443"/>
      <c r="J225" s="443"/>
      <c r="K225" s="443"/>
      <c r="L225" s="443"/>
      <c r="M225" s="443"/>
      <c r="N225" s="443"/>
      <c r="O225" s="443">
        <v>6</v>
      </c>
      <c r="P225" s="445">
        <f t="shared" si="4"/>
        <v>6</v>
      </c>
      <c r="Q225" s="443">
        <v>6</v>
      </c>
      <c r="R225" s="443"/>
      <c r="S225" s="443" t="s">
        <v>659</v>
      </c>
      <c r="T225" s="443" t="s">
        <v>653</v>
      </c>
      <c r="U225" s="443" t="s">
        <v>673</v>
      </c>
      <c r="V225" s="443" t="s">
        <v>652</v>
      </c>
      <c r="W225" s="443" t="s">
        <v>469</v>
      </c>
      <c r="X225" s="446"/>
    </row>
    <row r="226" spans="1:24" s="449" customFormat="1" ht="60">
      <c r="A226" s="443"/>
      <c r="B226" s="443">
        <v>4526650100</v>
      </c>
      <c r="C226" s="508" t="s">
        <v>10834</v>
      </c>
      <c r="D226" s="154" t="s">
        <v>10835</v>
      </c>
      <c r="E226" s="154" t="s">
        <v>10836</v>
      </c>
      <c r="F226" s="443" t="s">
        <v>420</v>
      </c>
      <c r="G226" s="443" t="s">
        <v>655</v>
      </c>
      <c r="H226" s="444">
        <v>45114</v>
      </c>
      <c r="I226" s="443">
        <v>3</v>
      </c>
      <c r="J226" s="443"/>
      <c r="K226" s="443">
        <v>2</v>
      </c>
      <c r="L226" s="443"/>
      <c r="M226" s="443">
        <v>3</v>
      </c>
      <c r="N226" s="443"/>
      <c r="O226" s="443">
        <v>82</v>
      </c>
      <c r="P226" s="445">
        <f t="shared" si="4"/>
        <v>90</v>
      </c>
      <c r="Q226" s="443">
        <v>90</v>
      </c>
      <c r="R226" s="443"/>
      <c r="S226" s="443" t="s">
        <v>659</v>
      </c>
      <c r="T226" s="443" t="s">
        <v>653</v>
      </c>
      <c r="U226" s="443" t="s">
        <v>673</v>
      </c>
      <c r="V226" s="443" t="s">
        <v>652</v>
      </c>
      <c r="W226" s="443" t="s">
        <v>469</v>
      </c>
      <c r="X226" s="446"/>
    </row>
    <row r="227" spans="1:24" s="449" customFormat="1" ht="60">
      <c r="A227" s="443"/>
      <c r="B227" s="443">
        <v>4370300400</v>
      </c>
      <c r="C227" s="508" t="s">
        <v>10823</v>
      </c>
      <c r="D227" s="154" t="s">
        <v>10824</v>
      </c>
      <c r="E227" s="154" t="s">
        <v>10837</v>
      </c>
      <c r="F227" s="443" t="s">
        <v>420</v>
      </c>
      <c r="G227" s="443" t="s">
        <v>655</v>
      </c>
      <c r="H227" s="444">
        <v>45121</v>
      </c>
      <c r="I227" s="443"/>
      <c r="J227" s="443"/>
      <c r="K227" s="443"/>
      <c r="L227" s="443"/>
      <c r="M227" s="443"/>
      <c r="N227" s="443"/>
      <c r="O227" s="443">
        <v>6</v>
      </c>
      <c r="P227" s="445">
        <f t="shared" si="4"/>
        <v>6</v>
      </c>
      <c r="Q227" s="443">
        <v>6</v>
      </c>
      <c r="R227" s="443"/>
      <c r="S227" s="443" t="s">
        <v>659</v>
      </c>
      <c r="T227" s="443" t="s">
        <v>653</v>
      </c>
      <c r="U227" s="443" t="s">
        <v>673</v>
      </c>
      <c r="V227" s="443" t="s">
        <v>652</v>
      </c>
      <c r="W227" s="443" t="s">
        <v>469</v>
      </c>
      <c r="X227" s="446"/>
    </row>
    <row r="228" spans="1:24" s="449" customFormat="1" ht="60">
      <c r="A228" s="443"/>
      <c r="B228" s="443">
        <v>4370300400</v>
      </c>
      <c r="C228" s="508" t="s">
        <v>10823</v>
      </c>
      <c r="D228" s="154" t="s">
        <v>10824</v>
      </c>
      <c r="E228" s="154" t="s">
        <v>10838</v>
      </c>
      <c r="F228" s="443" t="s">
        <v>418</v>
      </c>
      <c r="G228" s="443" t="s">
        <v>655</v>
      </c>
      <c r="H228" s="444">
        <v>45121</v>
      </c>
      <c r="I228" s="443"/>
      <c r="J228" s="443"/>
      <c r="K228" s="443"/>
      <c r="L228" s="443"/>
      <c r="M228" s="443"/>
      <c r="N228" s="443"/>
      <c r="O228" s="443">
        <v>4</v>
      </c>
      <c r="P228" s="445">
        <f t="shared" si="4"/>
        <v>4</v>
      </c>
      <c r="Q228" s="443">
        <v>4</v>
      </c>
      <c r="R228" s="443"/>
      <c r="S228" s="443" t="s">
        <v>659</v>
      </c>
      <c r="T228" s="443" t="s">
        <v>653</v>
      </c>
      <c r="U228" s="443" t="s">
        <v>673</v>
      </c>
      <c r="V228" s="443" t="s">
        <v>652</v>
      </c>
      <c r="W228" s="443" t="s">
        <v>469</v>
      </c>
      <c r="X228" s="446"/>
    </row>
    <row r="229" spans="1:24" s="449" customFormat="1" ht="60">
      <c r="A229" s="443"/>
      <c r="B229" s="443">
        <v>3130430900</v>
      </c>
      <c r="C229" s="508" t="s">
        <v>10653</v>
      </c>
      <c r="D229" s="154" t="s">
        <v>5623</v>
      </c>
      <c r="E229" s="154" t="s">
        <v>10839</v>
      </c>
      <c r="F229" s="443" t="s">
        <v>420</v>
      </c>
      <c r="G229" s="443" t="s">
        <v>655</v>
      </c>
      <c r="H229" s="444">
        <v>45128</v>
      </c>
      <c r="I229" s="443"/>
      <c r="J229" s="443"/>
      <c r="K229" s="443"/>
      <c r="L229" s="443"/>
      <c r="M229" s="443"/>
      <c r="N229" s="443"/>
      <c r="O229" s="443">
        <v>6</v>
      </c>
      <c r="P229" s="445">
        <f t="shared" si="4"/>
        <v>6</v>
      </c>
      <c r="Q229" s="443">
        <v>6</v>
      </c>
      <c r="R229" s="443"/>
      <c r="S229" s="443" t="s">
        <v>659</v>
      </c>
      <c r="T229" s="443" t="s">
        <v>653</v>
      </c>
      <c r="U229" s="443" t="s">
        <v>673</v>
      </c>
      <c r="V229" s="443" t="s">
        <v>652</v>
      </c>
      <c r="W229" s="443" t="s">
        <v>469</v>
      </c>
      <c r="X229" s="446"/>
    </row>
    <row r="230" spans="1:24" s="449" customFormat="1" ht="60">
      <c r="A230" s="443"/>
      <c r="B230" s="443">
        <v>3130430900</v>
      </c>
      <c r="C230" s="508" t="s">
        <v>10653</v>
      </c>
      <c r="D230" s="154" t="s">
        <v>5623</v>
      </c>
      <c r="E230" s="154" t="s">
        <v>10840</v>
      </c>
      <c r="F230" s="443" t="s">
        <v>420</v>
      </c>
      <c r="G230" s="443" t="s">
        <v>655</v>
      </c>
      <c r="H230" s="444">
        <v>45128</v>
      </c>
      <c r="I230" s="443"/>
      <c r="J230" s="443"/>
      <c r="K230" s="443"/>
      <c r="L230" s="443"/>
      <c r="M230" s="443"/>
      <c r="N230" s="443"/>
      <c r="O230" s="443">
        <v>8</v>
      </c>
      <c r="P230" s="445">
        <f t="shared" si="4"/>
        <v>8</v>
      </c>
      <c r="Q230" s="443">
        <v>8</v>
      </c>
      <c r="R230" s="443"/>
      <c r="S230" s="443" t="s">
        <v>659</v>
      </c>
      <c r="T230" s="443" t="s">
        <v>653</v>
      </c>
      <c r="U230" s="443" t="s">
        <v>673</v>
      </c>
      <c r="V230" s="443" t="s">
        <v>652</v>
      </c>
      <c r="W230" s="443" t="s">
        <v>469</v>
      </c>
      <c r="X230" s="446"/>
    </row>
    <row r="231" spans="1:24" s="449" customFormat="1" ht="60">
      <c r="A231" s="443"/>
      <c r="B231" s="443">
        <v>3130430900</v>
      </c>
      <c r="C231" s="508" t="s">
        <v>10653</v>
      </c>
      <c r="D231" s="154" t="s">
        <v>5623</v>
      </c>
      <c r="E231" s="154" t="s">
        <v>10841</v>
      </c>
      <c r="F231" s="443" t="s">
        <v>420</v>
      </c>
      <c r="G231" s="443" t="s">
        <v>655</v>
      </c>
      <c r="H231" s="444">
        <v>45128</v>
      </c>
      <c r="I231" s="443"/>
      <c r="J231" s="443"/>
      <c r="K231" s="443"/>
      <c r="L231" s="443"/>
      <c r="M231" s="443"/>
      <c r="N231" s="443"/>
      <c r="O231" s="443">
        <v>6</v>
      </c>
      <c r="P231" s="445">
        <f t="shared" si="4"/>
        <v>6</v>
      </c>
      <c r="Q231" s="443">
        <v>6</v>
      </c>
      <c r="R231" s="443"/>
      <c r="S231" s="443" t="s">
        <v>659</v>
      </c>
      <c r="T231" s="443" t="s">
        <v>653</v>
      </c>
      <c r="U231" s="443" t="s">
        <v>673</v>
      </c>
      <c r="V231" s="443" t="s">
        <v>652</v>
      </c>
      <c r="W231" s="443" t="s">
        <v>469</v>
      </c>
      <c r="X231" s="446"/>
    </row>
    <row r="232" spans="1:24" s="449" customFormat="1" ht="60">
      <c r="A232" s="443"/>
      <c r="B232" s="443">
        <v>3130430900</v>
      </c>
      <c r="C232" s="508" t="s">
        <v>10653</v>
      </c>
      <c r="D232" s="154" t="s">
        <v>5623</v>
      </c>
      <c r="E232" s="154" t="s">
        <v>10842</v>
      </c>
      <c r="F232" s="443" t="s">
        <v>420</v>
      </c>
      <c r="G232" s="443" t="s">
        <v>655</v>
      </c>
      <c r="H232" s="444">
        <v>45128</v>
      </c>
      <c r="I232" s="443"/>
      <c r="J232" s="443"/>
      <c r="K232" s="443"/>
      <c r="L232" s="443"/>
      <c r="M232" s="443"/>
      <c r="N232" s="443"/>
      <c r="O232" s="443">
        <v>8</v>
      </c>
      <c r="P232" s="445">
        <f t="shared" si="4"/>
        <v>8</v>
      </c>
      <c r="Q232" s="443">
        <v>8</v>
      </c>
      <c r="R232" s="443"/>
      <c r="S232" s="443" t="s">
        <v>659</v>
      </c>
      <c r="T232" s="443" t="s">
        <v>653</v>
      </c>
      <c r="U232" s="443" t="s">
        <v>673</v>
      </c>
      <c r="V232" s="443" t="s">
        <v>652</v>
      </c>
      <c r="W232" s="443" t="s">
        <v>469</v>
      </c>
      <c r="X232" s="446"/>
    </row>
    <row r="233" spans="1:24" s="449" customFormat="1" ht="60">
      <c r="A233" s="443"/>
      <c r="B233" s="443">
        <v>3130430900</v>
      </c>
      <c r="C233" s="508" t="s">
        <v>10653</v>
      </c>
      <c r="D233" s="154" t="s">
        <v>5623</v>
      </c>
      <c r="E233" s="154" t="s">
        <v>10843</v>
      </c>
      <c r="F233" s="443" t="s">
        <v>420</v>
      </c>
      <c r="G233" s="443" t="s">
        <v>655</v>
      </c>
      <c r="H233" s="444">
        <v>45021</v>
      </c>
      <c r="I233" s="443"/>
      <c r="J233" s="443"/>
      <c r="K233" s="443"/>
      <c r="L233" s="443"/>
      <c r="M233" s="443"/>
      <c r="N233" s="443"/>
      <c r="O233" s="443">
        <v>8</v>
      </c>
      <c r="P233" s="445">
        <f t="shared" si="4"/>
        <v>8</v>
      </c>
      <c r="Q233" s="443">
        <v>8</v>
      </c>
      <c r="R233" s="443"/>
      <c r="S233" s="443" t="s">
        <v>659</v>
      </c>
      <c r="T233" s="443" t="s">
        <v>653</v>
      </c>
      <c r="U233" s="443" t="s">
        <v>673</v>
      </c>
      <c r="V233" s="443" t="s">
        <v>652</v>
      </c>
      <c r="W233" s="443" t="s">
        <v>469</v>
      </c>
      <c r="X233" s="446"/>
    </row>
    <row r="234" spans="1:24" s="449" customFormat="1" ht="60">
      <c r="A234" s="443"/>
      <c r="B234" s="443">
        <v>3130430900</v>
      </c>
      <c r="C234" s="508" t="s">
        <v>10653</v>
      </c>
      <c r="D234" s="154" t="s">
        <v>5623</v>
      </c>
      <c r="E234" s="154" t="s">
        <v>10844</v>
      </c>
      <c r="F234" s="443" t="s">
        <v>420</v>
      </c>
      <c r="G234" s="443" t="s">
        <v>655</v>
      </c>
      <c r="H234" s="444">
        <v>45021</v>
      </c>
      <c r="I234" s="443"/>
      <c r="J234" s="443"/>
      <c r="K234" s="443"/>
      <c r="L234" s="443"/>
      <c r="M234" s="443"/>
      <c r="N234" s="443"/>
      <c r="O234" s="443">
        <v>8</v>
      </c>
      <c r="P234" s="445">
        <f t="shared" si="4"/>
        <v>8</v>
      </c>
      <c r="Q234" s="443">
        <v>8</v>
      </c>
      <c r="R234" s="443"/>
      <c r="S234" s="443" t="s">
        <v>659</v>
      </c>
      <c r="T234" s="443" t="s">
        <v>653</v>
      </c>
      <c r="U234" s="443" t="s">
        <v>673</v>
      </c>
      <c r="V234" s="443" t="s">
        <v>652</v>
      </c>
      <c r="W234" s="443" t="s">
        <v>469</v>
      </c>
      <c r="X234" s="446"/>
    </row>
    <row r="235" spans="1:24" s="449" customFormat="1" ht="60">
      <c r="A235" s="443"/>
      <c r="B235" s="443">
        <v>3130430900</v>
      </c>
      <c r="C235" s="508" t="s">
        <v>10653</v>
      </c>
      <c r="D235" s="154" t="s">
        <v>5623</v>
      </c>
      <c r="E235" s="154" t="s">
        <v>10845</v>
      </c>
      <c r="F235" s="443" t="s">
        <v>420</v>
      </c>
      <c r="G235" s="443" t="s">
        <v>655</v>
      </c>
      <c r="H235" s="444">
        <v>45128</v>
      </c>
      <c r="I235" s="443"/>
      <c r="J235" s="443"/>
      <c r="K235" s="443"/>
      <c r="L235" s="443"/>
      <c r="M235" s="443"/>
      <c r="N235" s="443"/>
      <c r="O235" s="443">
        <v>8</v>
      </c>
      <c r="P235" s="445">
        <f t="shared" si="4"/>
        <v>8</v>
      </c>
      <c r="Q235" s="443">
        <v>8</v>
      </c>
      <c r="R235" s="443"/>
      <c r="S235" s="443" t="s">
        <v>659</v>
      </c>
      <c r="T235" s="443" t="s">
        <v>653</v>
      </c>
      <c r="U235" s="443" t="s">
        <v>673</v>
      </c>
      <c r="V235" s="443" t="s">
        <v>652</v>
      </c>
      <c r="W235" s="443" t="s">
        <v>469</v>
      </c>
      <c r="X235" s="446"/>
    </row>
    <row r="236" spans="1:24" s="449" customFormat="1" ht="60">
      <c r="A236" s="443"/>
      <c r="B236" s="443">
        <v>3130430900</v>
      </c>
      <c r="C236" s="508" t="s">
        <v>10653</v>
      </c>
      <c r="D236" s="154" t="s">
        <v>5623</v>
      </c>
      <c r="E236" s="154" t="s">
        <v>10846</v>
      </c>
      <c r="F236" s="443" t="s">
        <v>420</v>
      </c>
      <c r="G236" s="443" t="s">
        <v>655</v>
      </c>
      <c r="H236" s="444">
        <v>45128</v>
      </c>
      <c r="I236" s="443"/>
      <c r="J236" s="443"/>
      <c r="K236" s="443"/>
      <c r="L236" s="443"/>
      <c r="M236" s="443"/>
      <c r="N236" s="443"/>
      <c r="O236" s="443">
        <v>10</v>
      </c>
      <c r="P236" s="445">
        <f t="shared" si="4"/>
        <v>10</v>
      </c>
      <c r="Q236" s="443">
        <v>10</v>
      </c>
      <c r="R236" s="443"/>
      <c r="S236" s="443" t="s">
        <v>659</v>
      </c>
      <c r="T236" s="443" t="s">
        <v>653</v>
      </c>
      <c r="U236" s="443" t="s">
        <v>673</v>
      </c>
      <c r="V236" s="443" t="s">
        <v>652</v>
      </c>
      <c r="W236" s="443" t="s">
        <v>469</v>
      </c>
      <c r="X236" s="446"/>
    </row>
    <row r="237" spans="1:24" s="449" customFormat="1" ht="60">
      <c r="A237" s="443"/>
      <c r="B237" s="443">
        <v>3130430900</v>
      </c>
      <c r="C237" s="508" t="s">
        <v>10653</v>
      </c>
      <c r="D237" s="154" t="s">
        <v>5623</v>
      </c>
      <c r="E237" s="154" t="s">
        <v>10847</v>
      </c>
      <c r="F237" s="443" t="s">
        <v>420</v>
      </c>
      <c r="G237" s="443" t="s">
        <v>655</v>
      </c>
      <c r="H237" s="444">
        <v>45128</v>
      </c>
      <c r="I237" s="443"/>
      <c r="J237" s="443"/>
      <c r="K237" s="443"/>
      <c r="L237" s="443"/>
      <c r="M237" s="443"/>
      <c r="N237" s="443"/>
      <c r="O237" s="443">
        <v>6</v>
      </c>
      <c r="P237" s="445">
        <f t="shared" si="4"/>
        <v>6</v>
      </c>
      <c r="Q237" s="443">
        <v>6</v>
      </c>
      <c r="R237" s="443"/>
      <c r="S237" s="443" t="s">
        <v>659</v>
      </c>
      <c r="T237" s="443" t="s">
        <v>653</v>
      </c>
      <c r="U237" s="443" t="s">
        <v>673</v>
      </c>
      <c r="V237" s="443" t="s">
        <v>652</v>
      </c>
      <c r="W237" s="443" t="s">
        <v>469</v>
      </c>
      <c r="X237" s="446"/>
    </row>
    <row r="238" spans="1:24" s="449" customFormat="1" ht="60">
      <c r="A238" s="443"/>
      <c r="B238" s="443">
        <v>3130430900</v>
      </c>
      <c r="C238" s="508" t="s">
        <v>10653</v>
      </c>
      <c r="D238" s="154" t="s">
        <v>5623</v>
      </c>
      <c r="E238" s="154" t="s">
        <v>10848</v>
      </c>
      <c r="F238" s="443" t="s">
        <v>420</v>
      </c>
      <c r="G238" s="443" t="s">
        <v>655</v>
      </c>
      <c r="H238" s="444">
        <v>45021</v>
      </c>
      <c r="I238" s="443"/>
      <c r="J238" s="443"/>
      <c r="K238" s="443"/>
      <c r="L238" s="443"/>
      <c r="M238" s="443"/>
      <c r="N238" s="443"/>
      <c r="O238" s="443">
        <v>6</v>
      </c>
      <c r="P238" s="445">
        <f t="shared" si="4"/>
        <v>6</v>
      </c>
      <c r="Q238" s="443">
        <v>6</v>
      </c>
      <c r="R238" s="443"/>
      <c r="S238" s="443" t="s">
        <v>659</v>
      </c>
      <c r="T238" s="443" t="s">
        <v>653</v>
      </c>
      <c r="U238" s="443" t="s">
        <v>673</v>
      </c>
      <c r="V238" s="443" t="s">
        <v>652</v>
      </c>
      <c r="W238" s="443" t="s">
        <v>469</v>
      </c>
      <c r="X238" s="446"/>
    </row>
    <row r="239" spans="1:24" s="449" customFormat="1" ht="60">
      <c r="A239" s="443"/>
      <c r="B239" s="443">
        <v>3130430900</v>
      </c>
      <c r="C239" s="508" t="s">
        <v>10653</v>
      </c>
      <c r="D239" s="154" t="s">
        <v>5623</v>
      </c>
      <c r="E239" s="154" t="s">
        <v>10849</v>
      </c>
      <c r="F239" s="443" t="s">
        <v>420</v>
      </c>
      <c r="G239" s="443" t="s">
        <v>655</v>
      </c>
      <c r="H239" s="444">
        <v>45021</v>
      </c>
      <c r="I239" s="443"/>
      <c r="J239" s="443"/>
      <c r="K239" s="443"/>
      <c r="L239" s="443"/>
      <c r="M239" s="443"/>
      <c r="N239" s="443"/>
      <c r="O239" s="443">
        <v>8</v>
      </c>
      <c r="P239" s="445">
        <f t="shared" si="4"/>
        <v>8</v>
      </c>
      <c r="Q239" s="443">
        <v>8</v>
      </c>
      <c r="R239" s="443"/>
      <c r="S239" s="443" t="s">
        <v>659</v>
      </c>
      <c r="T239" s="443" t="s">
        <v>653</v>
      </c>
      <c r="U239" s="443" t="s">
        <v>673</v>
      </c>
      <c r="V239" s="443" t="s">
        <v>652</v>
      </c>
      <c r="W239" s="443" t="s">
        <v>469</v>
      </c>
      <c r="X239" s="446"/>
    </row>
    <row r="240" spans="1:24" s="449" customFormat="1" ht="60">
      <c r="A240" s="443"/>
      <c r="B240" s="443">
        <v>3130430900</v>
      </c>
      <c r="C240" s="508" t="s">
        <v>10653</v>
      </c>
      <c r="D240" s="154" t="s">
        <v>5623</v>
      </c>
      <c r="E240" s="154" t="s">
        <v>10850</v>
      </c>
      <c r="F240" s="443" t="s">
        <v>420</v>
      </c>
      <c r="G240" s="443" t="s">
        <v>655</v>
      </c>
      <c r="H240" s="444">
        <v>45021</v>
      </c>
      <c r="I240" s="443"/>
      <c r="J240" s="443"/>
      <c r="K240" s="443"/>
      <c r="L240" s="443"/>
      <c r="M240" s="443"/>
      <c r="N240" s="443"/>
      <c r="O240" s="443">
        <v>5</v>
      </c>
      <c r="P240" s="445">
        <f t="shared" si="4"/>
        <v>5</v>
      </c>
      <c r="Q240" s="443">
        <v>5</v>
      </c>
      <c r="R240" s="443"/>
      <c r="S240" s="443" t="s">
        <v>659</v>
      </c>
      <c r="T240" s="443" t="s">
        <v>653</v>
      </c>
      <c r="U240" s="443" t="s">
        <v>673</v>
      </c>
      <c r="V240" s="443" t="s">
        <v>652</v>
      </c>
      <c r="W240" s="443" t="s">
        <v>469</v>
      </c>
      <c r="X240" s="446"/>
    </row>
    <row r="241" spans="1:24" s="449" customFormat="1" ht="60">
      <c r="A241" s="443"/>
      <c r="B241" s="443">
        <v>3130430900</v>
      </c>
      <c r="C241" s="508" t="s">
        <v>10653</v>
      </c>
      <c r="D241" s="154" t="s">
        <v>5623</v>
      </c>
      <c r="E241" s="154" t="s">
        <v>10851</v>
      </c>
      <c r="F241" s="443" t="s">
        <v>420</v>
      </c>
      <c r="G241" s="443" t="s">
        <v>655</v>
      </c>
      <c r="H241" s="444">
        <v>45128</v>
      </c>
      <c r="I241" s="443"/>
      <c r="J241" s="443"/>
      <c r="K241" s="443"/>
      <c r="L241" s="443"/>
      <c r="M241" s="443"/>
      <c r="N241" s="443"/>
      <c r="O241" s="443">
        <v>10</v>
      </c>
      <c r="P241" s="445">
        <f t="shared" si="4"/>
        <v>10</v>
      </c>
      <c r="Q241" s="443">
        <v>10</v>
      </c>
      <c r="R241" s="443"/>
      <c r="S241" s="443" t="s">
        <v>659</v>
      </c>
      <c r="T241" s="443" t="s">
        <v>653</v>
      </c>
      <c r="U241" s="443" t="s">
        <v>673</v>
      </c>
      <c r="V241" s="443" t="s">
        <v>652</v>
      </c>
      <c r="W241" s="443" t="s">
        <v>469</v>
      </c>
      <c r="X241" s="446"/>
    </row>
    <row r="242" spans="1:24" s="449" customFormat="1" ht="60">
      <c r="A242" s="443"/>
      <c r="B242" s="443">
        <v>3130430900</v>
      </c>
      <c r="C242" s="508" t="s">
        <v>10653</v>
      </c>
      <c r="D242" s="154" t="s">
        <v>5623</v>
      </c>
      <c r="E242" s="154" t="s">
        <v>10852</v>
      </c>
      <c r="F242" s="443" t="s">
        <v>420</v>
      </c>
      <c r="G242" s="443" t="s">
        <v>655</v>
      </c>
      <c r="H242" s="444">
        <v>45128</v>
      </c>
      <c r="I242" s="443"/>
      <c r="J242" s="443"/>
      <c r="K242" s="443"/>
      <c r="L242" s="443"/>
      <c r="M242" s="443"/>
      <c r="N242" s="443"/>
      <c r="O242" s="443">
        <v>144</v>
      </c>
      <c r="P242" s="445">
        <f t="shared" si="4"/>
        <v>144</v>
      </c>
      <c r="Q242" s="443">
        <v>144</v>
      </c>
      <c r="R242" s="443"/>
      <c r="S242" s="443" t="s">
        <v>659</v>
      </c>
      <c r="T242" s="443" t="s">
        <v>653</v>
      </c>
      <c r="U242" s="443" t="s">
        <v>673</v>
      </c>
      <c r="V242" s="443" t="s">
        <v>652</v>
      </c>
      <c r="W242" s="443" t="s">
        <v>469</v>
      </c>
      <c r="X242" s="446"/>
    </row>
    <row r="243" spans="1:24" s="449" customFormat="1" ht="60">
      <c r="A243" s="443"/>
      <c r="B243" s="443">
        <v>3130430900</v>
      </c>
      <c r="C243" s="508" t="s">
        <v>10653</v>
      </c>
      <c r="D243" s="154" t="s">
        <v>5623</v>
      </c>
      <c r="E243" s="154" t="s">
        <v>10853</v>
      </c>
      <c r="F243" s="443" t="s">
        <v>420</v>
      </c>
      <c r="G243" s="443" t="s">
        <v>655</v>
      </c>
      <c r="H243" s="444">
        <v>45128</v>
      </c>
      <c r="I243" s="443"/>
      <c r="J243" s="443"/>
      <c r="K243" s="443"/>
      <c r="L243" s="443"/>
      <c r="M243" s="443"/>
      <c r="N243" s="443"/>
      <c r="O243" s="443">
        <v>8</v>
      </c>
      <c r="P243" s="445">
        <f t="shared" si="4"/>
        <v>8</v>
      </c>
      <c r="Q243" s="443">
        <v>8</v>
      </c>
      <c r="R243" s="443"/>
      <c r="S243" s="443" t="s">
        <v>659</v>
      </c>
      <c r="T243" s="443" t="s">
        <v>653</v>
      </c>
      <c r="U243" s="443" t="s">
        <v>673</v>
      </c>
      <c r="V243" s="443" t="s">
        <v>652</v>
      </c>
      <c r="W243" s="443" t="s">
        <v>469</v>
      </c>
      <c r="X243" s="446"/>
    </row>
    <row r="244" spans="1:24" s="449" customFormat="1" ht="60">
      <c r="A244" s="443"/>
      <c r="B244" s="443">
        <v>3130430900</v>
      </c>
      <c r="C244" s="508" t="s">
        <v>10653</v>
      </c>
      <c r="D244" s="154" t="s">
        <v>5623</v>
      </c>
      <c r="E244" s="154" t="s">
        <v>10854</v>
      </c>
      <c r="F244" s="443" t="s">
        <v>420</v>
      </c>
      <c r="G244" s="443" t="s">
        <v>655</v>
      </c>
      <c r="H244" s="444">
        <v>45128</v>
      </c>
      <c r="I244" s="443"/>
      <c r="J244" s="443"/>
      <c r="K244" s="443"/>
      <c r="L244" s="443"/>
      <c r="M244" s="443"/>
      <c r="N244" s="443"/>
      <c r="O244" s="443">
        <v>10</v>
      </c>
      <c r="P244" s="445">
        <f t="shared" si="4"/>
        <v>10</v>
      </c>
      <c r="Q244" s="443">
        <v>10</v>
      </c>
      <c r="R244" s="443"/>
      <c r="S244" s="443" t="s">
        <v>659</v>
      </c>
      <c r="T244" s="443" t="s">
        <v>653</v>
      </c>
      <c r="U244" s="443" t="s">
        <v>673</v>
      </c>
      <c r="V244" s="443" t="s">
        <v>652</v>
      </c>
      <c r="W244" s="443" t="s">
        <v>469</v>
      </c>
      <c r="X244" s="446"/>
    </row>
    <row r="245" spans="1:24" s="449" customFormat="1" ht="60">
      <c r="A245" s="443"/>
      <c r="B245" s="443">
        <v>3130430900</v>
      </c>
      <c r="C245" s="508" t="s">
        <v>10653</v>
      </c>
      <c r="D245" s="154" t="s">
        <v>5623</v>
      </c>
      <c r="E245" s="154" t="s">
        <v>10855</v>
      </c>
      <c r="F245" s="443" t="s">
        <v>420</v>
      </c>
      <c r="G245" s="443" t="s">
        <v>655</v>
      </c>
      <c r="H245" s="444">
        <v>45021</v>
      </c>
      <c r="I245" s="443"/>
      <c r="J245" s="443"/>
      <c r="K245" s="443"/>
      <c r="L245" s="443"/>
      <c r="M245" s="443"/>
      <c r="N245" s="443"/>
      <c r="O245" s="443">
        <v>8</v>
      </c>
      <c r="P245" s="445">
        <f t="shared" si="4"/>
        <v>8</v>
      </c>
      <c r="Q245" s="443">
        <v>8</v>
      </c>
      <c r="R245" s="443"/>
      <c r="S245" s="443" t="s">
        <v>659</v>
      </c>
      <c r="T245" s="443" t="s">
        <v>653</v>
      </c>
      <c r="U245" s="443" t="s">
        <v>673</v>
      </c>
      <c r="V245" s="443" t="s">
        <v>652</v>
      </c>
      <c r="W245" s="443" t="s">
        <v>469</v>
      </c>
      <c r="X245" s="446"/>
    </row>
    <row r="246" spans="1:24" s="449" customFormat="1" ht="60">
      <c r="A246" s="443"/>
      <c r="B246" s="443">
        <v>3130430900</v>
      </c>
      <c r="C246" s="508" t="s">
        <v>10653</v>
      </c>
      <c r="D246" s="154" t="s">
        <v>5623</v>
      </c>
      <c r="E246" s="154" t="s">
        <v>10856</v>
      </c>
      <c r="F246" s="443" t="s">
        <v>420</v>
      </c>
      <c r="G246" s="443" t="s">
        <v>655</v>
      </c>
      <c r="H246" s="444">
        <v>45021</v>
      </c>
      <c r="I246" s="443"/>
      <c r="J246" s="443"/>
      <c r="K246" s="443"/>
      <c r="L246" s="443"/>
      <c r="M246" s="443"/>
      <c r="N246" s="443"/>
      <c r="O246" s="443">
        <v>8</v>
      </c>
      <c r="P246" s="445">
        <f t="shared" si="4"/>
        <v>8</v>
      </c>
      <c r="Q246" s="443">
        <v>8</v>
      </c>
      <c r="R246" s="443"/>
      <c r="S246" s="443" t="s">
        <v>659</v>
      </c>
      <c r="T246" s="443" t="s">
        <v>653</v>
      </c>
      <c r="U246" s="443" t="s">
        <v>673</v>
      </c>
      <c r="V246" s="443" t="s">
        <v>652</v>
      </c>
      <c r="W246" s="443" t="s">
        <v>469</v>
      </c>
      <c r="X246" s="446"/>
    </row>
    <row r="247" spans="1:24" s="449" customFormat="1" ht="60">
      <c r="A247" s="443"/>
      <c r="B247" s="443">
        <v>3130430900</v>
      </c>
      <c r="C247" s="508" t="s">
        <v>10653</v>
      </c>
      <c r="D247" s="154" t="s">
        <v>5623</v>
      </c>
      <c r="E247" s="154" t="s">
        <v>10857</v>
      </c>
      <c r="F247" s="443" t="s">
        <v>420</v>
      </c>
      <c r="G247" s="443" t="s">
        <v>655</v>
      </c>
      <c r="H247" s="444">
        <v>45128</v>
      </c>
      <c r="I247" s="443"/>
      <c r="J247" s="443"/>
      <c r="K247" s="443"/>
      <c r="L247" s="443"/>
      <c r="M247" s="443"/>
      <c r="N247" s="443"/>
      <c r="O247" s="443">
        <v>6</v>
      </c>
      <c r="P247" s="445">
        <f t="shared" si="4"/>
        <v>6</v>
      </c>
      <c r="Q247" s="443">
        <v>6</v>
      </c>
      <c r="R247" s="443"/>
      <c r="S247" s="443" t="s">
        <v>659</v>
      </c>
      <c r="T247" s="443" t="s">
        <v>653</v>
      </c>
      <c r="U247" s="443" t="s">
        <v>673</v>
      </c>
      <c r="V247" s="443" t="s">
        <v>652</v>
      </c>
      <c r="W247" s="443" t="s">
        <v>469</v>
      </c>
      <c r="X247" s="446"/>
    </row>
    <row r="248" spans="1:24" s="449" customFormat="1" ht="60">
      <c r="A248" s="443"/>
      <c r="B248" s="443">
        <v>4547631500</v>
      </c>
      <c r="C248" s="508" t="s">
        <v>10755</v>
      </c>
      <c r="D248" s="154" t="s">
        <v>10858</v>
      </c>
      <c r="E248" s="154" t="s">
        <v>10859</v>
      </c>
      <c r="F248" s="443" t="s">
        <v>420</v>
      </c>
      <c r="G248" s="443" t="s">
        <v>655</v>
      </c>
      <c r="H248" s="444">
        <v>45202</v>
      </c>
      <c r="I248" s="443"/>
      <c r="J248" s="443"/>
      <c r="K248" s="443"/>
      <c r="L248" s="443"/>
      <c r="M248" s="443">
        <v>33</v>
      </c>
      <c r="N248" s="443"/>
      <c r="O248" s="443"/>
      <c r="P248" s="445">
        <f t="shared" si="4"/>
        <v>33</v>
      </c>
      <c r="Q248" s="443">
        <v>33</v>
      </c>
      <c r="R248" s="443"/>
      <c r="S248" s="443" t="s">
        <v>659</v>
      </c>
      <c r="T248" s="443" t="s">
        <v>653</v>
      </c>
      <c r="U248" s="443" t="s">
        <v>673</v>
      </c>
      <c r="V248" s="443" t="s">
        <v>652</v>
      </c>
      <c r="W248" s="443" t="s">
        <v>469</v>
      </c>
      <c r="X248" s="446"/>
    </row>
    <row r="249" spans="1:24" s="449" customFormat="1" ht="60">
      <c r="A249" s="443"/>
      <c r="B249" s="443">
        <v>3130430900</v>
      </c>
      <c r="C249" s="508" t="s">
        <v>10653</v>
      </c>
      <c r="D249" s="154" t="s">
        <v>5623</v>
      </c>
      <c r="E249" s="154" t="s">
        <v>10860</v>
      </c>
      <c r="F249" s="443" t="s">
        <v>420</v>
      </c>
      <c r="G249" s="443" t="s">
        <v>655</v>
      </c>
      <c r="H249" s="444">
        <v>45021</v>
      </c>
      <c r="I249" s="443"/>
      <c r="J249" s="443"/>
      <c r="K249" s="443"/>
      <c r="L249" s="443"/>
      <c r="M249" s="443"/>
      <c r="N249" s="443"/>
      <c r="O249" s="443">
        <v>8</v>
      </c>
      <c r="P249" s="445">
        <f t="shared" si="4"/>
        <v>8</v>
      </c>
      <c r="Q249" s="443">
        <v>8</v>
      </c>
      <c r="R249" s="443"/>
      <c r="S249" s="443" t="s">
        <v>659</v>
      </c>
      <c r="T249" s="443" t="s">
        <v>653</v>
      </c>
      <c r="U249" s="443" t="s">
        <v>673</v>
      </c>
      <c r="V249" s="443" t="s">
        <v>652</v>
      </c>
      <c r="W249" s="443" t="s">
        <v>469</v>
      </c>
      <c r="X249" s="446"/>
    </row>
    <row r="250" spans="1:24" s="449" customFormat="1" ht="60">
      <c r="A250" s="443"/>
      <c r="B250" s="443">
        <v>3130430900</v>
      </c>
      <c r="C250" s="508" t="s">
        <v>10861</v>
      </c>
      <c r="D250" s="154" t="s">
        <v>5623</v>
      </c>
      <c r="E250" s="154" t="s">
        <v>10862</v>
      </c>
      <c r="F250" s="443" t="s">
        <v>420</v>
      </c>
      <c r="G250" s="443" t="s">
        <v>655</v>
      </c>
      <c r="H250" s="444">
        <v>45128</v>
      </c>
      <c r="I250" s="443"/>
      <c r="J250" s="443"/>
      <c r="K250" s="443"/>
      <c r="L250" s="443"/>
      <c r="M250" s="443"/>
      <c r="N250" s="443"/>
      <c r="O250" s="443">
        <v>6</v>
      </c>
      <c r="P250" s="445">
        <f t="shared" si="4"/>
        <v>6</v>
      </c>
      <c r="Q250" s="443">
        <v>6</v>
      </c>
      <c r="R250" s="443"/>
      <c r="S250" s="443" t="s">
        <v>659</v>
      </c>
      <c r="T250" s="443" t="s">
        <v>653</v>
      </c>
      <c r="U250" s="443" t="s">
        <v>673</v>
      </c>
      <c r="V250" s="443" t="s">
        <v>652</v>
      </c>
      <c r="W250" s="443" t="s">
        <v>469</v>
      </c>
      <c r="X250" s="446"/>
    </row>
    <row r="251" spans="1:24" s="449" customFormat="1" ht="60">
      <c r="A251" s="443"/>
      <c r="B251" s="443">
        <v>3130430900</v>
      </c>
      <c r="C251" s="508" t="s">
        <v>10653</v>
      </c>
      <c r="D251" s="154" t="s">
        <v>5623</v>
      </c>
      <c r="E251" s="154" t="s">
        <v>10863</v>
      </c>
      <c r="F251" s="443" t="s">
        <v>420</v>
      </c>
      <c r="G251" s="443" t="s">
        <v>655</v>
      </c>
      <c r="H251" s="444">
        <v>45128</v>
      </c>
      <c r="I251" s="443"/>
      <c r="J251" s="443"/>
      <c r="K251" s="443"/>
      <c r="L251" s="443"/>
      <c r="M251" s="443"/>
      <c r="N251" s="443"/>
      <c r="O251" s="443">
        <v>144</v>
      </c>
      <c r="P251" s="445">
        <f t="shared" si="4"/>
        <v>144</v>
      </c>
      <c r="Q251" s="443">
        <v>144</v>
      </c>
      <c r="R251" s="443"/>
      <c r="S251" s="443" t="s">
        <v>659</v>
      </c>
      <c r="T251" s="443" t="s">
        <v>653</v>
      </c>
      <c r="U251" s="443" t="s">
        <v>673</v>
      </c>
      <c r="V251" s="443" t="s">
        <v>652</v>
      </c>
      <c r="W251" s="443" t="s">
        <v>469</v>
      </c>
      <c r="X251" s="446"/>
    </row>
    <row r="252" spans="1:24" s="449" customFormat="1" ht="60">
      <c r="A252" s="443"/>
      <c r="B252" s="443">
        <v>3130430900</v>
      </c>
      <c r="C252" s="508" t="s">
        <v>10653</v>
      </c>
      <c r="D252" s="154" t="s">
        <v>5623</v>
      </c>
      <c r="E252" s="154" t="s">
        <v>10864</v>
      </c>
      <c r="F252" s="443" t="s">
        <v>420</v>
      </c>
      <c r="G252" s="443" t="s">
        <v>655</v>
      </c>
      <c r="H252" s="444">
        <v>45128</v>
      </c>
      <c r="I252" s="443"/>
      <c r="J252" s="443"/>
      <c r="K252" s="443"/>
      <c r="L252" s="443"/>
      <c r="M252" s="443"/>
      <c r="N252" s="443"/>
      <c r="O252" s="443">
        <v>10</v>
      </c>
      <c r="P252" s="445">
        <f t="shared" si="4"/>
        <v>10</v>
      </c>
      <c r="Q252" s="443">
        <v>10</v>
      </c>
      <c r="R252" s="443"/>
      <c r="S252" s="443" t="s">
        <v>659</v>
      </c>
      <c r="T252" s="443" t="s">
        <v>653</v>
      </c>
      <c r="U252" s="443" t="s">
        <v>673</v>
      </c>
      <c r="V252" s="443" t="s">
        <v>652</v>
      </c>
      <c r="W252" s="443" t="s">
        <v>469</v>
      </c>
      <c r="X252" s="446"/>
    </row>
    <row r="253" spans="1:24" s="449" customFormat="1" ht="60">
      <c r="A253" s="443"/>
      <c r="B253" s="443">
        <v>4455622200</v>
      </c>
      <c r="C253" s="508" t="s">
        <v>10865</v>
      </c>
      <c r="D253" s="154" t="s">
        <v>10866</v>
      </c>
      <c r="E253" s="154" t="s">
        <v>10867</v>
      </c>
      <c r="F253" s="443" t="s">
        <v>420</v>
      </c>
      <c r="G253" s="443" t="s">
        <v>655</v>
      </c>
      <c r="H253" s="444">
        <v>45209</v>
      </c>
      <c r="I253" s="443">
        <v>2</v>
      </c>
      <c r="J253" s="443"/>
      <c r="K253" s="443">
        <v>2</v>
      </c>
      <c r="L253" s="443"/>
      <c r="M253" s="443">
        <v>2</v>
      </c>
      <c r="N253" s="443"/>
      <c r="O253" s="443">
        <v>30</v>
      </c>
      <c r="P253" s="445">
        <f t="shared" si="4"/>
        <v>36</v>
      </c>
      <c r="Q253" s="443">
        <v>36</v>
      </c>
      <c r="R253" s="443"/>
      <c r="S253" s="443" t="s">
        <v>659</v>
      </c>
      <c r="T253" s="443" t="s">
        <v>653</v>
      </c>
      <c r="U253" s="443" t="s">
        <v>673</v>
      </c>
      <c r="V253" s="443" t="s">
        <v>652</v>
      </c>
      <c r="W253" s="443" t="s">
        <v>469</v>
      </c>
      <c r="X253" s="446"/>
    </row>
    <row r="254" spans="1:24" s="449" customFormat="1" ht="60">
      <c r="A254" s="443"/>
      <c r="B254" s="443">
        <v>3130430900</v>
      </c>
      <c r="C254" s="508" t="s">
        <v>10653</v>
      </c>
      <c r="D254" s="154" t="s">
        <v>5623</v>
      </c>
      <c r="E254" s="154" t="s">
        <v>10868</v>
      </c>
      <c r="F254" s="443" t="s">
        <v>420</v>
      </c>
      <c r="G254" s="443" t="s">
        <v>655</v>
      </c>
      <c r="H254" s="444">
        <v>45021</v>
      </c>
      <c r="I254" s="443"/>
      <c r="J254" s="443"/>
      <c r="K254" s="443"/>
      <c r="L254" s="443"/>
      <c r="M254" s="443"/>
      <c r="N254" s="443"/>
      <c r="O254" s="443">
        <v>8</v>
      </c>
      <c r="P254" s="445">
        <f t="shared" si="4"/>
        <v>8</v>
      </c>
      <c r="Q254" s="443">
        <v>8</v>
      </c>
      <c r="R254" s="443"/>
      <c r="S254" s="443" t="s">
        <v>659</v>
      </c>
      <c r="T254" s="443" t="s">
        <v>653</v>
      </c>
      <c r="U254" s="443" t="s">
        <v>673</v>
      </c>
      <c r="V254" s="443" t="s">
        <v>652</v>
      </c>
      <c r="W254" s="443" t="s">
        <v>469</v>
      </c>
      <c r="X254" s="446"/>
    </row>
    <row r="255" spans="1:24" s="449" customFormat="1" ht="60">
      <c r="A255" s="443"/>
      <c r="B255" s="443">
        <v>3130430900</v>
      </c>
      <c r="C255" s="508" t="s">
        <v>10653</v>
      </c>
      <c r="D255" s="154" t="s">
        <v>5623</v>
      </c>
      <c r="E255" s="154" t="s">
        <v>10869</v>
      </c>
      <c r="F255" s="443" t="s">
        <v>420</v>
      </c>
      <c r="G255" s="443" t="s">
        <v>655</v>
      </c>
      <c r="H255" s="444">
        <v>45021</v>
      </c>
      <c r="I255" s="443"/>
      <c r="J255" s="443"/>
      <c r="K255" s="443"/>
      <c r="L255" s="443"/>
      <c r="M255" s="443"/>
      <c r="N255" s="443"/>
      <c r="O255" s="443">
        <v>8</v>
      </c>
      <c r="P255" s="445">
        <f t="shared" si="4"/>
        <v>8</v>
      </c>
      <c r="Q255" s="443">
        <v>8</v>
      </c>
      <c r="R255" s="443"/>
      <c r="S255" s="443" t="s">
        <v>659</v>
      </c>
      <c r="T255" s="443" t="s">
        <v>653</v>
      </c>
      <c r="U255" s="443" t="s">
        <v>673</v>
      </c>
      <c r="V255" s="443" t="s">
        <v>652</v>
      </c>
      <c r="W255" s="443" t="s">
        <v>469</v>
      </c>
      <c r="X255" s="446"/>
    </row>
    <row r="256" spans="1:24" s="449" customFormat="1" ht="60">
      <c r="A256" s="443"/>
      <c r="B256" s="443">
        <v>3130430900</v>
      </c>
      <c r="C256" s="508" t="s">
        <v>10653</v>
      </c>
      <c r="D256" s="154" t="s">
        <v>5623</v>
      </c>
      <c r="E256" s="154" t="s">
        <v>10870</v>
      </c>
      <c r="F256" s="443" t="s">
        <v>420</v>
      </c>
      <c r="G256" s="443" t="s">
        <v>655</v>
      </c>
      <c r="H256" s="444">
        <v>45021</v>
      </c>
      <c r="I256" s="443"/>
      <c r="J256" s="443"/>
      <c r="K256" s="443"/>
      <c r="L256" s="443"/>
      <c r="M256" s="443"/>
      <c r="N256" s="443"/>
      <c r="O256" s="443">
        <v>8</v>
      </c>
      <c r="P256" s="445">
        <f t="shared" si="4"/>
        <v>8</v>
      </c>
      <c r="Q256" s="443">
        <v>8</v>
      </c>
      <c r="R256" s="443"/>
      <c r="S256" s="443" t="s">
        <v>659</v>
      </c>
      <c r="T256" s="443" t="s">
        <v>653</v>
      </c>
      <c r="U256" s="443" t="s">
        <v>673</v>
      </c>
      <c r="V256" s="443" t="s">
        <v>652</v>
      </c>
      <c r="W256" s="443" t="s">
        <v>469</v>
      </c>
      <c r="X256" s="446"/>
    </row>
    <row r="257" spans="1:24" s="449" customFormat="1" ht="60">
      <c r="A257" s="443"/>
      <c r="B257" s="443">
        <v>3130430900</v>
      </c>
      <c r="C257" s="508" t="s">
        <v>10653</v>
      </c>
      <c r="D257" s="154" t="s">
        <v>5623</v>
      </c>
      <c r="E257" s="154" t="s">
        <v>10871</v>
      </c>
      <c r="F257" s="443" t="s">
        <v>420</v>
      </c>
      <c r="G257" s="443" t="s">
        <v>655</v>
      </c>
      <c r="H257" s="444">
        <v>45021</v>
      </c>
      <c r="I257" s="443"/>
      <c r="J257" s="443"/>
      <c r="K257" s="443"/>
      <c r="L257" s="443"/>
      <c r="M257" s="443"/>
      <c r="N257" s="443"/>
      <c r="O257" s="443">
        <v>8</v>
      </c>
      <c r="P257" s="445">
        <f t="shared" si="4"/>
        <v>8</v>
      </c>
      <c r="Q257" s="443">
        <v>8</v>
      </c>
      <c r="R257" s="443"/>
      <c r="S257" s="443" t="s">
        <v>659</v>
      </c>
      <c r="T257" s="443" t="s">
        <v>653</v>
      </c>
      <c r="U257" s="443" t="s">
        <v>673</v>
      </c>
      <c r="V257" s="443" t="s">
        <v>652</v>
      </c>
      <c r="W257" s="443" t="s">
        <v>469</v>
      </c>
      <c r="X257" s="446"/>
    </row>
    <row r="258" spans="1:24" s="449" customFormat="1" ht="60">
      <c r="A258" s="443"/>
      <c r="B258" s="443">
        <v>3130430900</v>
      </c>
      <c r="C258" s="508" t="s">
        <v>10653</v>
      </c>
      <c r="D258" s="154" t="s">
        <v>5623</v>
      </c>
      <c r="E258" s="154" t="s">
        <v>10872</v>
      </c>
      <c r="F258" s="443" t="s">
        <v>420</v>
      </c>
      <c r="G258" s="443" t="s">
        <v>655</v>
      </c>
      <c r="H258" s="444">
        <v>45021</v>
      </c>
      <c r="I258" s="443"/>
      <c r="J258" s="443"/>
      <c r="K258" s="443"/>
      <c r="L258" s="443"/>
      <c r="M258" s="443"/>
      <c r="N258" s="443"/>
      <c r="O258" s="443">
        <v>6</v>
      </c>
      <c r="P258" s="445">
        <f t="shared" si="4"/>
        <v>6</v>
      </c>
      <c r="Q258" s="443">
        <v>6</v>
      </c>
      <c r="R258" s="443"/>
      <c r="S258" s="443" t="s">
        <v>659</v>
      </c>
      <c r="T258" s="443" t="s">
        <v>653</v>
      </c>
      <c r="U258" s="443" t="s">
        <v>673</v>
      </c>
      <c r="V258" s="443" t="s">
        <v>652</v>
      </c>
      <c r="W258" s="443" t="s">
        <v>469</v>
      </c>
      <c r="X258" s="446"/>
    </row>
    <row r="259" spans="1:24" s="449" customFormat="1" ht="60">
      <c r="A259" s="443"/>
      <c r="B259" s="443">
        <v>3130430900</v>
      </c>
      <c r="C259" s="508" t="s">
        <v>10653</v>
      </c>
      <c r="D259" s="154" t="s">
        <v>5623</v>
      </c>
      <c r="E259" s="154" t="s">
        <v>10873</v>
      </c>
      <c r="F259" s="443" t="s">
        <v>420</v>
      </c>
      <c r="G259" s="443" t="s">
        <v>655</v>
      </c>
      <c r="H259" s="444">
        <v>45021</v>
      </c>
      <c r="I259" s="443"/>
      <c r="J259" s="443"/>
      <c r="K259" s="443"/>
      <c r="L259" s="443"/>
      <c r="M259" s="443"/>
      <c r="N259" s="443"/>
      <c r="O259" s="443">
        <v>8</v>
      </c>
      <c r="P259" s="445">
        <f t="shared" si="4"/>
        <v>8</v>
      </c>
      <c r="Q259" s="443">
        <v>8</v>
      </c>
      <c r="R259" s="443"/>
      <c r="S259" s="443" t="s">
        <v>659</v>
      </c>
      <c r="T259" s="443" t="s">
        <v>653</v>
      </c>
      <c r="U259" s="443" t="s">
        <v>673</v>
      </c>
      <c r="V259" s="443" t="s">
        <v>652</v>
      </c>
      <c r="W259" s="443" t="s">
        <v>469</v>
      </c>
      <c r="X259" s="446"/>
    </row>
    <row r="260" spans="1:24" s="449" customFormat="1" ht="60">
      <c r="A260" s="443"/>
      <c r="B260" s="443">
        <v>3130430900</v>
      </c>
      <c r="C260" s="508" t="s">
        <v>10653</v>
      </c>
      <c r="D260" s="154" t="s">
        <v>5623</v>
      </c>
      <c r="E260" s="154" t="s">
        <v>10874</v>
      </c>
      <c r="F260" s="443" t="s">
        <v>420</v>
      </c>
      <c r="G260" s="443" t="s">
        <v>655</v>
      </c>
      <c r="H260" s="444">
        <v>45128</v>
      </c>
      <c r="I260" s="443"/>
      <c r="J260" s="443"/>
      <c r="K260" s="443"/>
      <c r="L260" s="443"/>
      <c r="M260" s="443"/>
      <c r="N260" s="443"/>
      <c r="O260" s="443">
        <v>8</v>
      </c>
      <c r="P260" s="445">
        <f t="shared" si="4"/>
        <v>8</v>
      </c>
      <c r="Q260" s="443">
        <v>8</v>
      </c>
      <c r="R260" s="443"/>
      <c r="S260" s="443" t="s">
        <v>659</v>
      </c>
      <c r="T260" s="443" t="s">
        <v>653</v>
      </c>
      <c r="U260" s="443" t="s">
        <v>673</v>
      </c>
      <c r="V260" s="443" t="s">
        <v>652</v>
      </c>
      <c r="W260" s="443" t="s">
        <v>469</v>
      </c>
      <c r="X260" s="446"/>
    </row>
    <row r="261" spans="1:24" s="449" customFormat="1" ht="60">
      <c r="A261" s="443"/>
      <c r="B261" s="443">
        <v>3130430900</v>
      </c>
      <c r="C261" s="508" t="s">
        <v>10653</v>
      </c>
      <c r="D261" s="154" t="s">
        <v>5623</v>
      </c>
      <c r="E261" s="154" t="s">
        <v>10875</v>
      </c>
      <c r="F261" s="443" t="s">
        <v>420</v>
      </c>
      <c r="G261" s="443" t="s">
        <v>655</v>
      </c>
      <c r="H261" s="444">
        <v>45021</v>
      </c>
      <c r="I261" s="443"/>
      <c r="J261" s="443"/>
      <c r="K261" s="443"/>
      <c r="L261" s="443"/>
      <c r="M261" s="443"/>
      <c r="N261" s="443"/>
      <c r="O261" s="443">
        <v>8</v>
      </c>
      <c r="P261" s="445">
        <f t="shared" si="4"/>
        <v>8</v>
      </c>
      <c r="Q261" s="443">
        <v>8</v>
      </c>
      <c r="R261" s="443"/>
      <c r="S261" s="443" t="s">
        <v>659</v>
      </c>
      <c r="T261" s="443" t="s">
        <v>653</v>
      </c>
      <c r="U261" s="443" t="s">
        <v>673</v>
      </c>
      <c r="V261" s="443" t="s">
        <v>652</v>
      </c>
      <c r="W261" s="443" t="s">
        <v>469</v>
      </c>
      <c r="X261" s="446"/>
    </row>
    <row r="262" spans="1:24" s="449" customFormat="1" ht="60">
      <c r="A262" s="443"/>
      <c r="B262" s="443">
        <v>3130430900</v>
      </c>
      <c r="C262" s="508" t="s">
        <v>10653</v>
      </c>
      <c r="D262" s="154" t="s">
        <v>5623</v>
      </c>
      <c r="E262" s="154" t="s">
        <v>10876</v>
      </c>
      <c r="F262" s="443" t="s">
        <v>420</v>
      </c>
      <c r="G262" s="443" t="s">
        <v>655</v>
      </c>
      <c r="H262" s="444">
        <v>45021</v>
      </c>
      <c r="I262" s="443"/>
      <c r="J262" s="443"/>
      <c r="K262" s="443"/>
      <c r="L262" s="443"/>
      <c r="M262" s="443"/>
      <c r="N262" s="443"/>
      <c r="O262" s="443">
        <v>8</v>
      </c>
      <c r="P262" s="445">
        <f t="shared" si="4"/>
        <v>8</v>
      </c>
      <c r="Q262" s="443">
        <v>8</v>
      </c>
      <c r="R262" s="443"/>
      <c r="S262" s="443" t="s">
        <v>659</v>
      </c>
      <c r="T262" s="443" t="s">
        <v>653</v>
      </c>
      <c r="U262" s="443" t="s">
        <v>673</v>
      </c>
      <c r="V262" s="443" t="s">
        <v>652</v>
      </c>
      <c r="W262" s="443" t="s">
        <v>469</v>
      </c>
      <c r="X262" s="446"/>
    </row>
    <row r="263" spans="1:24" s="449" customFormat="1" ht="60">
      <c r="A263" s="443"/>
      <c r="B263" s="443">
        <v>3130430900</v>
      </c>
      <c r="C263" s="508" t="s">
        <v>10653</v>
      </c>
      <c r="D263" s="154" t="s">
        <v>5623</v>
      </c>
      <c r="E263" s="154" t="s">
        <v>10877</v>
      </c>
      <c r="F263" s="443" t="s">
        <v>420</v>
      </c>
      <c r="G263" s="443" t="s">
        <v>655</v>
      </c>
      <c r="H263" s="444">
        <v>45021</v>
      </c>
      <c r="I263" s="443"/>
      <c r="J263" s="443"/>
      <c r="K263" s="443"/>
      <c r="L263" s="443"/>
      <c r="M263" s="443"/>
      <c r="N263" s="443"/>
      <c r="O263" s="443">
        <v>8</v>
      </c>
      <c r="P263" s="445">
        <f t="shared" si="4"/>
        <v>8</v>
      </c>
      <c r="Q263" s="443">
        <v>8</v>
      </c>
      <c r="R263" s="443"/>
      <c r="S263" s="443" t="s">
        <v>659</v>
      </c>
      <c r="T263" s="443" t="s">
        <v>653</v>
      </c>
      <c r="U263" s="443" t="s">
        <v>673</v>
      </c>
      <c r="V263" s="443" t="s">
        <v>652</v>
      </c>
      <c r="W263" s="443" t="s">
        <v>469</v>
      </c>
      <c r="X263" s="446"/>
    </row>
    <row r="264" spans="1:24" s="449" customFormat="1" ht="60">
      <c r="A264" s="443"/>
      <c r="B264" s="443">
        <v>3130430900</v>
      </c>
      <c r="C264" s="508" t="s">
        <v>10653</v>
      </c>
      <c r="D264" s="154" t="s">
        <v>5623</v>
      </c>
      <c r="E264" s="154" t="s">
        <v>10878</v>
      </c>
      <c r="F264" s="443" t="s">
        <v>420</v>
      </c>
      <c r="G264" s="443" t="s">
        <v>655</v>
      </c>
      <c r="H264" s="444">
        <v>45021</v>
      </c>
      <c r="I264" s="443"/>
      <c r="J264" s="443"/>
      <c r="K264" s="443"/>
      <c r="L264" s="443"/>
      <c r="M264" s="443"/>
      <c r="N264" s="443"/>
      <c r="O264" s="443">
        <v>8</v>
      </c>
      <c r="P264" s="445">
        <f t="shared" si="4"/>
        <v>8</v>
      </c>
      <c r="Q264" s="443">
        <v>8</v>
      </c>
      <c r="R264" s="443"/>
      <c r="S264" s="443" t="s">
        <v>659</v>
      </c>
      <c r="T264" s="443" t="s">
        <v>653</v>
      </c>
      <c r="U264" s="443" t="s">
        <v>673</v>
      </c>
      <c r="V264" s="443" t="s">
        <v>652</v>
      </c>
      <c r="W264" s="443" t="s">
        <v>469</v>
      </c>
      <c r="X264" s="446"/>
    </row>
    <row r="265" spans="1:24" s="449" customFormat="1" ht="60">
      <c r="A265" s="443"/>
      <c r="B265" s="443">
        <v>3130430900</v>
      </c>
      <c r="C265" s="508" t="s">
        <v>10653</v>
      </c>
      <c r="D265" s="154" t="s">
        <v>5623</v>
      </c>
      <c r="E265" s="154" t="s">
        <v>10879</v>
      </c>
      <c r="F265" s="443" t="s">
        <v>420</v>
      </c>
      <c r="G265" s="443" t="s">
        <v>655</v>
      </c>
      <c r="H265" s="444">
        <v>45021</v>
      </c>
      <c r="I265" s="443"/>
      <c r="J265" s="443"/>
      <c r="K265" s="443"/>
      <c r="L265" s="443"/>
      <c r="M265" s="443"/>
      <c r="N265" s="443"/>
      <c r="O265" s="443">
        <v>8</v>
      </c>
      <c r="P265" s="445">
        <f t="shared" si="4"/>
        <v>8</v>
      </c>
      <c r="Q265" s="443">
        <v>8</v>
      </c>
      <c r="R265" s="443"/>
      <c r="S265" s="443" t="s">
        <v>659</v>
      </c>
      <c r="T265" s="443" t="s">
        <v>653</v>
      </c>
      <c r="U265" s="443" t="s">
        <v>673</v>
      </c>
      <c r="V265" s="443" t="s">
        <v>652</v>
      </c>
      <c r="W265" s="443" t="s">
        <v>469</v>
      </c>
      <c r="X265" s="446"/>
    </row>
    <row r="266" spans="1:24" s="449" customFormat="1" ht="60">
      <c r="A266" s="443"/>
      <c r="B266" s="443">
        <v>3130430900</v>
      </c>
      <c r="C266" s="508" t="s">
        <v>10653</v>
      </c>
      <c r="D266" s="154" t="s">
        <v>5623</v>
      </c>
      <c r="E266" s="154" t="s">
        <v>10880</v>
      </c>
      <c r="F266" s="443" t="s">
        <v>420</v>
      </c>
      <c r="G266" s="443" t="s">
        <v>655</v>
      </c>
      <c r="H266" s="444">
        <v>45128</v>
      </c>
      <c r="I266" s="443"/>
      <c r="J266" s="443"/>
      <c r="K266" s="443"/>
      <c r="L266" s="443"/>
      <c r="M266" s="443"/>
      <c r="N266" s="443"/>
      <c r="O266" s="443">
        <v>6</v>
      </c>
      <c r="P266" s="445">
        <f t="shared" si="4"/>
        <v>6</v>
      </c>
      <c r="Q266" s="443">
        <v>6</v>
      </c>
      <c r="R266" s="443"/>
      <c r="S266" s="443" t="s">
        <v>659</v>
      </c>
      <c r="T266" s="443" t="s">
        <v>653</v>
      </c>
      <c r="U266" s="443" t="s">
        <v>673</v>
      </c>
      <c r="V266" s="443" t="s">
        <v>652</v>
      </c>
      <c r="W266" s="443" t="s">
        <v>469</v>
      </c>
      <c r="X266" s="446"/>
    </row>
    <row r="267" spans="1:24" s="449" customFormat="1" ht="60">
      <c r="A267" s="443"/>
      <c r="B267" s="443">
        <v>3130430900</v>
      </c>
      <c r="C267" s="508" t="s">
        <v>10653</v>
      </c>
      <c r="D267" s="154" t="s">
        <v>5623</v>
      </c>
      <c r="E267" s="154" t="s">
        <v>10881</v>
      </c>
      <c r="F267" s="443" t="s">
        <v>420</v>
      </c>
      <c r="G267" s="443" t="s">
        <v>655</v>
      </c>
      <c r="H267" s="444">
        <v>45128</v>
      </c>
      <c r="I267" s="443"/>
      <c r="J267" s="443"/>
      <c r="K267" s="443"/>
      <c r="L267" s="443"/>
      <c r="M267" s="443"/>
      <c r="N267" s="443"/>
      <c r="O267" s="443">
        <v>8</v>
      </c>
      <c r="P267" s="445">
        <f t="shared" si="4"/>
        <v>8</v>
      </c>
      <c r="Q267" s="443">
        <v>8</v>
      </c>
      <c r="R267" s="443"/>
      <c r="S267" s="443" t="s">
        <v>659</v>
      </c>
      <c r="T267" s="443" t="s">
        <v>653</v>
      </c>
      <c r="U267" s="443" t="s">
        <v>673</v>
      </c>
      <c r="V267" s="443" t="s">
        <v>652</v>
      </c>
      <c r="W267" s="443" t="s">
        <v>469</v>
      </c>
      <c r="X267" s="446"/>
    </row>
    <row r="268" spans="1:24" s="449" customFormat="1" ht="45">
      <c r="A268" s="443"/>
      <c r="B268" s="443">
        <v>4240702400</v>
      </c>
      <c r="C268" s="508" t="s">
        <v>10882</v>
      </c>
      <c r="D268" s="154" t="s">
        <v>10883</v>
      </c>
      <c r="E268" s="154" t="s">
        <v>10884</v>
      </c>
      <c r="F268" s="443" t="s">
        <v>420</v>
      </c>
      <c r="G268" s="443" t="s">
        <v>655</v>
      </c>
      <c r="H268" s="444">
        <v>45071</v>
      </c>
      <c r="I268" s="443"/>
      <c r="J268" s="443"/>
      <c r="K268" s="443"/>
      <c r="L268" s="443"/>
      <c r="M268" s="443">
        <v>4</v>
      </c>
      <c r="N268" s="443"/>
      <c r="O268" s="443">
        <v>4</v>
      </c>
      <c r="P268" s="445">
        <f t="shared" si="4"/>
        <v>8</v>
      </c>
      <c r="Q268" s="443">
        <v>8</v>
      </c>
      <c r="R268" s="443"/>
      <c r="S268" s="443" t="s">
        <v>659</v>
      </c>
      <c r="T268" s="443" t="s">
        <v>653</v>
      </c>
      <c r="U268" s="443" t="s">
        <v>673</v>
      </c>
      <c r="V268" s="443" t="s">
        <v>652</v>
      </c>
      <c r="W268" s="443" t="s">
        <v>469</v>
      </c>
      <c r="X268" s="446"/>
    </row>
    <row r="269" spans="1:24" s="449" customFormat="1" ht="60">
      <c r="A269" s="443"/>
      <c r="B269" s="443">
        <v>3130430900</v>
      </c>
      <c r="C269" s="508" t="s">
        <v>10653</v>
      </c>
      <c r="D269" s="154" t="s">
        <v>5623</v>
      </c>
      <c r="E269" s="154" t="s">
        <v>10885</v>
      </c>
      <c r="F269" s="443" t="s">
        <v>420</v>
      </c>
      <c r="G269" s="443" t="s">
        <v>655</v>
      </c>
      <c r="H269" s="444">
        <v>45021</v>
      </c>
      <c r="I269" s="443"/>
      <c r="J269" s="443"/>
      <c r="K269" s="443"/>
      <c r="L269" s="443"/>
      <c r="M269" s="443"/>
      <c r="N269" s="443"/>
      <c r="O269" s="443">
        <v>8</v>
      </c>
      <c r="P269" s="445">
        <f t="shared" si="4"/>
        <v>8</v>
      </c>
      <c r="Q269" s="443">
        <v>8</v>
      </c>
      <c r="R269" s="443"/>
      <c r="S269" s="443" t="s">
        <v>659</v>
      </c>
      <c r="T269" s="443" t="s">
        <v>653</v>
      </c>
      <c r="U269" s="443" t="s">
        <v>673</v>
      </c>
      <c r="V269" s="443" t="s">
        <v>652</v>
      </c>
      <c r="W269" s="443" t="s">
        <v>469</v>
      </c>
      <c r="X269" s="446"/>
    </row>
    <row r="270" spans="1:24" s="449" customFormat="1" ht="60">
      <c r="A270" s="443"/>
      <c r="B270" s="443">
        <v>3130430900</v>
      </c>
      <c r="C270" s="508" t="s">
        <v>10653</v>
      </c>
      <c r="D270" s="154" t="s">
        <v>5623</v>
      </c>
      <c r="E270" s="154" t="s">
        <v>10886</v>
      </c>
      <c r="F270" s="443" t="s">
        <v>420</v>
      </c>
      <c r="G270" s="443" t="s">
        <v>655</v>
      </c>
      <c r="H270" s="444">
        <v>45021</v>
      </c>
      <c r="I270" s="443"/>
      <c r="J270" s="443"/>
      <c r="K270" s="443"/>
      <c r="L270" s="443"/>
      <c r="M270" s="443"/>
      <c r="N270" s="443"/>
      <c r="O270" s="443">
        <v>8</v>
      </c>
      <c r="P270" s="445">
        <f t="shared" si="4"/>
        <v>8</v>
      </c>
      <c r="Q270" s="443">
        <v>8</v>
      </c>
      <c r="R270" s="443"/>
      <c r="S270" s="443" t="s">
        <v>659</v>
      </c>
      <c r="T270" s="443" t="s">
        <v>653</v>
      </c>
      <c r="U270" s="443" t="s">
        <v>673</v>
      </c>
      <c r="V270" s="443" t="s">
        <v>652</v>
      </c>
      <c r="W270" s="443" t="s">
        <v>469</v>
      </c>
      <c r="X270" s="446"/>
    </row>
    <row r="271" spans="1:24" s="449" customFormat="1" ht="60">
      <c r="A271" s="443"/>
      <c r="B271" s="443">
        <v>3130430900</v>
      </c>
      <c r="C271" s="508" t="s">
        <v>10653</v>
      </c>
      <c r="D271" s="154" t="s">
        <v>5623</v>
      </c>
      <c r="E271" s="154" t="s">
        <v>10887</v>
      </c>
      <c r="F271" s="443" t="s">
        <v>420</v>
      </c>
      <c r="G271" s="443" t="s">
        <v>655</v>
      </c>
      <c r="H271" s="444">
        <v>45021</v>
      </c>
      <c r="I271" s="443"/>
      <c r="J271" s="443"/>
      <c r="K271" s="443"/>
      <c r="L271" s="443"/>
      <c r="M271" s="443"/>
      <c r="N271" s="443"/>
      <c r="O271" s="443">
        <v>8</v>
      </c>
      <c r="P271" s="445">
        <f t="shared" si="4"/>
        <v>8</v>
      </c>
      <c r="Q271" s="443">
        <v>8</v>
      </c>
      <c r="R271" s="443"/>
      <c r="S271" s="443" t="s">
        <v>659</v>
      </c>
      <c r="T271" s="443" t="s">
        <v>653</v>
      </c>
      <c r="U271" s="443" t="s">
        <v>673</v>
      </c>
      <c r="V271" s="443" t="s">
        <v>652</v>
      </c>
      <c r="W271" s="443" t="s">
        <v>469</v>
      </c>
      <c r="X271" s="446"/>
    </row>
    <row r="272" spans="1:24" s="449" customFormat="1" ht="60">
      <c r="A272" s="443"/>
      <c r="B272" s="443">
        <v>4522820500</v>
      </c>
      <c r="C272" s="508" t="s">
        <v>10888</v>
      </c>
      <c r="D272" s="154" t="s">
        <v>10889</v>
      </c>
      <c r="E272" s="154" t="s">
        <v>10890</v>
      </c>
      <c r="F272" s="443" t="s">
        <v>420</v>
      </c>
      <c r="G272" s="443" t="s">
        <v>655</v>
      </c>
      <c r="H272" s="444">
        <v>45281</v>
      </c>
      <c r="I272" s="443">
        <v>3</v>
      </c>
      <c r="J272" s="443"/>
      <c r="K272" s="443">
        <v>2</v>
      </c>
      <c r="L272" s="443"/>
      <c r="M272" s="443">
        <v>3</v>
      </c>
      <c r="N272" s="443"/>
      <c r="O272" s="443">
        <v>77</v>
      </c>
      <c r="P272" s="445">
        <f t="shared" si="4"/>
        <v>85</v>
      </c>
      <c r="Q272" s="443">
        <v>85</v>
      </c>
      <c r="R272" s="443"/>
      <c r="S272" s="443" t="s">
        <v>659</v>
      </c>
      <c r="T272" s="443" t="s">
        <v>651</v>
      </c>
      <c r="U272" s="443" t="s">
        <v>673</v>
      </c>
      <c r="V272" s="443" t="s">
        <v>652</v>
      </c>
      <c r="W272" s="443" t="s">
        <v>469</v>
      </c>
      <c r="X272" s="446"/>
    </row>
    <row r="273" spans="1:24" s="449" customFormat="1" ht="60">
      <c r="A273" s="443"/>
      <c r="B273" s="443">
        <v>4471621400</v>
      </c>
      <c r="C273" s="508" t="s">
        <v>10891</v>
      </c>
      <c r="D273" s="154" t="s">
        <v>10892</v>
      </c>
      <c r="E273" s="154" t="s">
        <v>10893</v>
      </c>
      <c r="F273" s="443" t="s">
        <v>420</v>
      </c>
      <c r="G273" s="443" t="s">
        <v>655</v>
      </c>
      <c r="H273" s="444">
        <v>44957</v>
      </c>
      <c r="I273" s="443">
        <v>1</v>
      </c>
      <c r="J273" s="443"/>
      <c r="K273" s="443">
        <v>1</v>
      </c>
      <c r="L273" s="443"/>
      <c r="M273" s="443">
        <v>1</v>
      </c>
      <c r="N273" s="443"/>
      <c r="O273" s="443">
        <v>24</v>
      </c>
      <c r="P273" s="445">
        <f t="shared" si="4"/>
        <v>27</v>
      </c>
      <c r="Q273" s="443">
        <v>27</v>
      </c>
      <c r="R273" s="443"/>
      <c r="S273" s="443" t="s">
        <v>659</v>
      </c>
      <c r="T273" s="443" t="s">
        <v>651</v>
      </c>
      <c r="U273" s="443" t="s">
        <v>673</v>
      </c>
      <c r="V273" s="443" t="s">
        <v>652</v>
      </c>
      <c r="W273" s="443" t="s">
        <v>469</v>
      </c>
      <c r="X273" s="446"/>
    </row>
    <row r="274" spans="1:24" s="449" customFormat="1" ht="60">
      <c r="A274" s="443"/>
      <c r="B274" s="443">
        <v>5331330700</v>
      </c>
      <c r="C274" s="508" t="s">
        <v>10894</v>
      </c>
      <c r="D274" s="154" t="s">
        <v>10895</v>
      </c>
      <c r="E274" s="154" t="s">
        <v>10896</v>
      </c>
      <c r="F274" s="443" t="s">
        <v>420</v>
      </c>
      <c r="G274" s="443" t="s">
        <v>655</v>
      </c>
      <c r="H274" s="444">
        <v>45259</v>
      </c>
      <c r="I274" s="443"/>
      <c r="J274" s="443"/>
      <c r="K274" s="443"/>
      <c r="L274" s="443"/>
      <c r="M274" s="443"/>
      <c r="N274" s="443"/>
      <c r="O274" s="443">
        <v>6</v>
      </c>
      <c r="P274" s="445">
        <f t="shared" si="4"/>
        <v>6</v>
      </c>
      <c r="Q274" s="443">
        <v>6</v>
      </c>
      <c r="R274" s="443"/>
      <c r="S274" s="443" t="s">
        <v>659</v>
      </c>
      <c r="T274" s="443" t="s">
        <v>653</v>
      </c>
      <c r="U274" s="443" t="s">
        <v>673</v>
      </c>
      <c r="V274" s="443" t="s">
        <v>652</v>
      </c>
      <c r="W274" s="443" t="s">
        <v>469</v>
      </c>
      <c r="X274" s="446"/>
    </row>
    <row r="275" spans="1:24" s="449" customFormat="1" ht="60">
      <c r="A275" s="443"/>
      <c r="B275" s="443">
        <v>4521312200</v>
      </c>
      <c r="C275" s="508" t="s">
        <v>10262</v>
      </c>
      <c r="D275" s="154" t="s">
        <v>10897</v>
      </c>
      <c r="E275" s="154" t="s">
        <v>10898</v>
      </c>
      <c r="F275" s="443" t="s">
        <v>420</v>
      </c>
      <c r="G275" s="443" t="s">
        <v>655</v>
      </c>
      <c r="H275" s="444">
        <v>44960</v>
      </c>
      <c r="I275" s="443">
        <v>2</v>
      </c>
      <c r="J275" s="443"/>
      <c r="K275" s="443">
        <v>1</v>
      </c>
      <c r="L275" s="443"/>
      <c r="M275" s="443">
        <v>2</v>
      </c>
      <c r="N275" s="443"/>
      <c r="O275" s="443">
        <v>64</v>
      </c>
      <c r="P275" s="445">
        <f t="shared" si="4"/>
        <v>69</v>
      </c>
      <c r="Q275" s="443">
        <v>69</v>
      </c>
      <c r="R275" s="443"/>
      <c r="S275" s="443" t="s">
        <v>659</v>
      </c>
      <c r="T275" s="443" t="s">
        <v>653</v>
      </c>
      <c r="U275" s="443" t="s">
        <v>673</v>
      </c>
      <c r="V275" s="443" t="s">
        <v>652</v>
      </c>
      <c r="W275" s="443" t="s">
        <v>469</v>
      </c>
      <c r="X275" s="446"/>
    </row>
    <row r="276" spans="1:24" s="449" customFormat="1" ht="60">
      <c r="A276" s="443"/>
      <c r="B276" s="443">
        <v>5452711900</v>
      </c>
      <c r="C276" s="508" t="s">
        <v>10899</v>
      </c>
      <c r="D276" s="154" t="s">
        <v>10900</v>
      </c>
      <c r="E276" s="154" t="s">
        <v>10901</v>
      </c>
      <c r="F276" s="443" t="s">
        <v>420</v>
      </c>
      <c r="G276" s="443" t="s">
        <v>655</v>
      </c>
      <c r="H276" s="444">
        <v>45180</v>
      </c>
      <c r="I276" s="443"/>
      <c r="J276" s="443"/>
      <c r="K276" s="443"/>
      <c r="L276" s="443"/>
      <c r="M276" s="443"/>
      <c r="N276" s="443"/>
      <c r="O276" s="443">
        <v>12</v>
      </c>
      <c r="P276" s="445">
        <f t="shared" si="4"/>
        <v>12</v>
      </c>
      <c r="Q276" s="443">
        <v>12</v>
      </c>
      <c r="R276" s="443"/>
      <c r="S276" s="443" t="s">
        <v>659</v>
      </c>
      <c r="T276" s="443" t="s">
        <v>653</v>
      </c>
      <c r="U276" s="443" t="s">
        <v>673</v>
      </c>
      <c r="V276" s="443" t="s">
        <v>652</v>
      </c>
      <c r="W276" s="443" t="s">
        <v>469</v>
      </c>
      <c r="X276" s="446"/>
    </row>
    <row r="277" spans="1:24" s="449" customFormat="1" ht="60">
      <c r="A277" s="443"/>
      <c r="B277" s="443">
        <v>5504520400</v>
      </c>
      <c r="C277" s="508" t="s">
        <v>10902</v>
      </c>
      <c r="D277" s="154" t="s">
        <v>10903</v>
      </c>
      <c r="E277" s="154" t="s">
        <v>10904</v>
      </c>
      <c r="F277" s="443" t="s">
        <v>420</v>
      </c>
      <c r="G277" s="443" t="s">
        <v>655</v>
      </c>
      <c r="H277" s="444">
        <v>45046</v>
      </c>
      <c r="I277" s="443"/>
      <c r="J277" s="443"/>
      <c r="K277" s="443"/>
      <c r="L277" s="443"/>
      <c r="M277" s="443">
        <v>3</v>
      </c>
      <c r="N277" s="443"/>
      <c r="O277" s="443">
        <v>4</v>
      </c>
      <c r="P277" s="445">
        <f t="shared" si="4"/>
        <v>7</v>
      </c>
      <c r="Q277" s="443">
        <v>7</v>
      </c>
      <c r="R277" s="443"/>
      <c r="S277" s="443" t="s">
        <v>659</v>
      </c>
      <c r="T277" s="443" t="s">
        <v>653</v>
      </c>
      <c r="U277" s="443" t="s">
        <v>673</v>
      </c>
      <c r="V277" s="443" t="s">
        <v>652</v>
      </c>
      <c r="W277" s="443" t="s">
        <v>469</v>
      </c>
      <c r="X277" s="446"/>
    </row>
    <row r="278" spans="1:24" s="449" customFormat="1" ht="60">
      <c r="A278" s="443"/>
      <c r="B278" s="443">
        <v>4314400300</v>
      </c>
      <c r="C278" s="508" t="s">
        <v>10905</v>
      </c>
      <c r="D278" s="154" t="s">
        <v>10906</v>
      </c>
      <c r="E278" s="154" t="s">
        <v>10907</v>
      </c>
      <c r="F278" s="443" t="s">
        <v>420</v>
      </c>
      <c r="G278" s="443" t="s">
        <v>655</v>
      </c>
      <c r="H278" s="444">
        <v>45273</v>
      </c>
      <c r="I278" s="443"/>
      <c r="J278" s="443"/>
      <c r="K278" s="443"/>
      <c r="L278" s="443"/>
      <c r="M278" s="443">
        <v>1</v>
      </c>
      <c r="N278" s="443"/>
      <c r="O278" s="443">
        <v>11</v>
      </c>
      <c r="P278" s="445">
        <f t="shared" si="4"/>
        <v>12</v>
      </c>
      <c r="Q278" s="443">
        <v>12</v>
      </c>
      <c r="R278" s="443"/>
      <c r="S278" s="443" t="s">
        <v>659</v>
      </c>
      <c r="T278" s="443" t="s">
        <v>651</v>
      </c>
      <c r="U278" s="443" t="s">
        <v>673</v>
      </c>
      <c r="V278" s="443" t="s">
        <v>652</v>
      </c>
      <c r="W278" s="443" t="s">
        <v>469</v>
      </c>
      <c r="X278" s="446"/>
    </row>
    <row r="279" spans="1:24" s="449" customFormat="1" ht="60">
      <c r="A279" s="443"/>
      <c r="B279" s="443">
        <v>4313000100</v>
      </c>
      <c r="C279" s="508" t="s">
        <v>10908</v>
      </c>
      <c r="D279" s="154" t="s">
        <v>10909</v>
      </c>
      <c r="E279" s="154" t="s">
        <v>10910</v>
      </c>
      <c r="F279" s="443" t="s">
        <v>420</v>
      </c>
      <c r="G279" s="443" t="s">
        <v>655</v>
      </c>
      <c r="H279" s="444">
        <v>45209</v>
      </c>
      <c r="I279" s="443">
        <v>1</v>
      </c>
      <c r="J279" s="443"/>
      <c r="K279" s="443">
        <v>1</v>
      </c>
      <c r="L279" s="443"/>
      <c r="M279" s="443">
        <v>1</v>
      </c>
      <c r="N279" s="443"/>
      <c r="O279" s="443">
        <v>5</v>
      </c>
      <c r="P279" s="445">
        <f t="shared" ref="P279:P342" si="5">SUM($I279:$O279)</f>
        <v>8</v>
      </c>
      <c r="Q279" s="443">
        <v>8</v>
      </c>
      <c r="R279" s="443"/>
      <c r="S279" s="443" t="s">
        <v>659</v>
      </c>
      <c r="T279" s="443" t="s">
        <v>653</v>
      </c>
      <c r="U279" s="443" t="s">
        <v>673</v>
      </c>
      <c r="V279" s="443" t="s">
        <v>652</v>
      </c>
      <c r="W279" s="443" t="s">
        <v>469</v>
      </c>
      <c r="X279" s="446"/>
    </row>
    <row r="280" spans="1:24" s="449" customFormat="1" ht="60">
      <c r="A280" s="443"/>
      <c r="B280" s="443">
        <v>4444910100</v>
      </c>
      <c r="C280" s="508" t="s">
        <v>10911</v>
      </c>
      <c r="D280" s="154" t="s">
        <v>10912</v>
      </c>
      <c r="E280" s="154" t="s">
        <v>10913</v>
      </c>
      <c r="F280" s="443" t="s">
        <v>420</v>
      </c>
      <c r="G280" s="443" t="s">
        <v>655</v>
      </c>
      <c r="H280" s="444">
        <v>44984</v>
      </c>
      <c r="I280" s="443">
        <v>2</v>
      </c>
      <c r="J280" s="443"/>
      <c r="K280" s="443">
        <v>1</v>
      </c>
      <c r="L280" s="443"/>
      <c r="M280" s="443">
        <v>2</v>
      </c>
      <c r="N280" s="443"/>
      <c r="O280" s="443">
        <v>31</v>
      </c>
      <c r="P280" s="445">
        <f t="shared" si="5"/>
        <v>36</v>
      </c>
      <c r="Q280" s="443">
        <v>36</v>
      </c>
      <c r="R280" s="443"/>
      <c r="S280" s="443" t="s">
        <v>659</v>
      </c>
      <c r="T280" s="443" t="s">
        <v>651</v>
      </c>
      <c r="U280" s="443" t="s">
        <v>673</v>
      </c>
      <c r="V280" s="443" t="s">
        <v>652</v>
      </c>
      <c r="W280" s="443" t="s">
        <v>469</v>
      </c>
      <c r="X280" s="446"/>
    </row>
    <row r="281" spans="1:24" s="449" customFormat="1" ht="60">
      <c r="A281" s="443"/>
      <c r="B281" s="443">
        <v>5481812400</v>
      </c>
      <c r="C281" s="508" t="s">
        <v>10914</v>
      </c>
      <c r="D281" s="154" t="s">
        <v>10915</v>
      </c>
      <c r="E281" s="154" t="s">
        <v>10916</v>
      </c>
      <c r="F281" s="443" t="s">
        <v>420</v>
      </c>
      <c r="G281" s="443" t="s">
        <v>655</v>
      </c>
      <c r="H281" s="444">
        <v>45141</v>
      </c>
      <c r="I281" s="443"/>
      <c r="J281" s="443"/>
      <c r="K281" s="443"/>
      <c r="L281" s="443"/>
      <c r="M281" s="443">
        <v>2</v>
      </c>
      <c r="N281" s="443"/>
      <c r="O281" s="443">
        <v>6</v>
      </c>
      <c r="P281" s="445">
        <f t="shared" si="5"/>
        <v>8</v>
      </c>
      <c r="Q281" s="443">
        <v>8</v>
      </c>
      <c r="R281" s="443"/>
      <c r="S281" s="443" t="s">
        <v>659</v>
      </c>
      <c r="T281" s="443" t="s">
        <v>651</v>
      </c>
      <c r="U281" s="443" t="s">
        <v>673</v>
      </c>
      <c r="V281" s="443" t="s">
        <v>652</v>
      </c>
      <c r="W281" s="443" t="s">
        <v>469</v>
      </c>
      <c r="X281" s="446"/>
    </row>
    <row r="282" spans="1:24" s="449" customFormat="1" ht="60">
      <c r="A282" s="443"/>
      <c r="B282" s="443">
        <v>4454320500</v>
      </c>
      <c r="C282" s="508" t="s">
        <v>10917</v>
      </c>
      <c r="D282" s="154" t="s">
        <v>10918</v>
      </c>
      <c r="E282" s="154" t="s">
        <v>10919</v>
      </c>
      <c r="F282" s="443" t="s">
        <v>420</v>
      </c>
      <c r="G282" s="443" t="s">
        <v>655</v>
      </c>
      <c r="H282" s="444">
        <v>44929</v>
      </c>
      <c r="I282" s="443">
        <v>1</v>
      </c>
      <c r="J282" s="443"/>
      <c r="K282" s="443"/>
      <c r="L282" s="443"/>
      <c r="M282" s="443"/>
      <c r="N282" s="443"/>
      <c r="O282" s="443">
        <v>17</v>
      </c>
      <c r="P282" s="445">
        <f t="shared" si="5"/>
        <v>18</v>
      </c>
      <c r="Q282" s="443">
        <v>18</v>
      </c>
      <c r="R282" s="443"/>
      <c r="S282" s="443" t="s">
        <v>659</v>
      </c>
      <c r="T282" s="443" t="s">
        <v>653</v>
      </c>
      <c r="U282" s="443" t="s">
        <v>673</v>
      </c>
      <c r="V282" s="443" t="s">
        <v>652</v>
      </c>
      <c r="W282" s="443" t="s">
        <v>469</v>
      </c>
      <c r="X282" s="446"/>
    </row>
    <row r="283" spans="1:24" s="449" customFormat="1" ht="60">
      <c r="A283" s="443"/>
      <c r="B283" s="443">
        <v>4314400300</v>
      </c>
      <c r="C283" s="508" t="s">
        <v>10920</v>
      </c>
      <c r="D283" s="154" t="s">
        <v>10906</v>
      </c>
      <c r="E283" s="154" t="s">
        <v>10921</v>
      </c>
      <c r="F283" s="443" t="s">
        <v>420</v>
      </c>
      <c r="G283" s="443" t="s">
        <v>655</v>
      </c>
      <c r="H283" s="444">
        <v>45274</v>
      </c>
      <c r="I283" s="443"/>
      <c r="J283" s="443"/>
      <c r="K283" s="443">
        <v>1</v>
      </c>
      <c r="L283" s="443"/>
      <c r="M283" s="443"/>
      <c r="N283" s="443"/>
      <c r="O283" s="443">
        <v>11</v>
      </c>
      <c r="P283" s="445">
        <f t="shared" si="5"/>
        <v>12</v>
      </c>
      <c r="Q283" s="443">
        <v>12</v>
      </c>
      <c r="R283" s="443"/>
      <c r="S283" s="443" t="s">
        <v>659</v>
      </c>
      <c r="T283" s="443" t="s">
        <v>653</v>
      </c>
      <c r="U283" s="443" t="s">
        <v>673</v>
      </c>
      <c r="V283" s="443" t="s">
        <v>652</v>
      </c>
      <c r="W283" s="443" t="s">
        <v>469</v>
      </c>
      <c r="X283" s="446"/>
    </row>
    <row r="284" spans="1:24" s="449" customFormat="1" ht="60">
      <c r="A284" s="443"/>
      <c r="B284" s="443">
        <v>5344211100</v>
      </c>
      <c r="C284" s="508" t="s">
        <v>10922</v>
      </c>
      <c r="D284" s="154" t="s">
        <v>10923</v>
      </c>
      <c r="E284" s="154" t="s">
        <v>10924</v>
      </c>
      <c r="F284" s="443" t="s">
        <v>420</v>
      </c>
      <c r="G284" s="443" t="s">
        <v>655</v>
      </c>
      <c r="H284" s="444">
        <v>44945</v>
      </c>
      <c r="I284" s="443"/>
      <c r="J284" s="443"/>
      <c r="K284" s="443"/>
      <c r="L284" s="443"/>
      <c r="M284" s="443">
        <v>2</v>
      </c>
      <c r="N284" s="443"/>
      <c r="O284" s="443">
        <v>5</v>
      </c>
      <c r="P284" s="445">
        <f t="shared" si="5"/>
        <v>7</v>
      </c>
      <c r="Q284" s="443">
        <v>7</v>
      </c>
      <c r="R284" s="443"/>
      <c r="S284" s="443" t="s">
        <v>659</v>
      </c>
      <c r="T284" s="443" t="s">
        <v>653</v>
      </c>
      <c r="U284" s="443" t="s">
        <v>673</v>
      </c>
      <c r="V284" s="443" t="s">
        <v>652</v>
      </c>
      <c r="W284" s="443" t="s">
        <v>469</v>
      </c>
      <c r="X284" s="446"/>
    </row>
    <row r="285" spans="1:24" s="449" customFormat="1" ht="60">
      <c r="A285" s="443"/>
      <c r="B285" s="443">
        <v>4320700500</v>
      </c>
      <c r="C285" s="508" t="s">
        <v>10925</v>
      </c>
      <c r="D285" s="154" t="s">
        <v>10926</v>
      </c>
      <c r="E285" s="154" t="s">
        <v>10927</v>
      </c>
      <c r="F285" s="443" t="s">
        <v>420</v>
      </c>
      <c r="G285" s="443" t="s">
        <v>655</v>
      </c>
      <c r="H285" s="444">
        <v>45091</v>
      </c>
      <c r="I285" s="443">
        <v>15</v>
      </c>
      <c r="J285" s="443"/>
      <c r="K285" s="443"/>
      <c r="L285" s="443"/>
      <c r="M285" s="443"/>
      <c r="N285" s="443"/>
      <c r="O285" s="443">
        <v>134</v>
      </c>
      <c r="P285" s="445">
        <f t="shared" si="5"/>
        <v>149</v>
      </c>
      <c r="Q285" s="443">
        <v>149</v>
      </c>
      <c r="R285" s="443"/>
      <c r="S285" s="443" t="s">
        <v>659</v>
      </c>
      <c r="T285" s="443" t="s">
        <v>653</v>
      </c>
      <c r="U285" s="443" t="s">
        <v>673</v>
      </c>
      <c r="V285" s="443" t="s">
        <v>652</v>
      </c>
      <c r="W285" s="443" t="s">
        <v>469</v>
      </c>
      <c r="X285" s="446"/>
    </row>
    <row r="286" spans="1:24" s="449" customFormat="1" ht="60">
      <c r="A286" s="443"/>
      <c r="B286" s="443">
        <v>5395810300</v>
      </c>
      <c r="C286" s="508" t="s">
        <v>10928</v>
      </c>
      <c r="D286" s="154" t="s">
        <v>10929</v>
      </c>
      <c r="E286" s="154" t="s">
        <v>10930</v>
      </c>
      <c r="F286" s="443" t="s">
        <v>420</v>
      </c>
      <c r="G286" s="443" t="s">
        <v>655</v>
      </c>
      <c r="H286" s="444">
        <v>45239</v>
      </c>
      <c r="I286" s="443">
        <v>2</v>
      </c>
      <c r="J286" s="443"/>
      <c r="K286" s="443"/>
      <c r="L286" s="443"/>
      <c r="M286" s="443"/>
      <c r="N286" s="443"/>
      <c r="O286" s="443">
        <v>16</v>
      </c>
      <c r="P286" s="445">
        <f t="shared" si="5"/>
        <v>18</v>
      </c>
      <c r="Q286" s="443">
        <v>18</v>
      </c>
      <c r="R286" s="443"/>
      <c r="S286" s="443" t="s">
        <v>659</v>
      </c>
      <c r="T286" s="443" t="s">
        <v>651</v>
      </c>
      <c r="U286" s="443" t="s">
        <v>673</v>
      </c>
      <c r="V286" s="443" t="s">
        <v>652</v>
      </c>
      <c r="W286" s="443" t="s">
        <v>469</v>
      </c>
      <c r="X286" s="446"/>
    </row>
    <row r="287" spans="1:24" s="449" customFormat="1" ht="60">
      <c r="A287" s="443"/>
      <c r="B287" s="443">
        <v>4660402400</v>
      </c>
      <c r="C287" s="508" t="s">
        <v>10931</v>
      </c>
      <c r="D287" s="154" t="s">
        <v>10932</v>
      </c>
      <c r="E287" s="154" t="s">
        <v>10933</v>
      </c>
      <c r="F287" s="443" t="s">
        <v>420</v>
      </c>
      <c r="G287" s="443" t="s">
        <v>655</v>
      </c>
      <c r="H287" s="444">
        <v>45022</v>
      </c>
      <c r="I287" s="443"/>
      <c r="J287" s="443"/>
      <c r="K287" s="443"/>
      <c r="L287" s="443"/>
      <c r="M287" s="443"/>
      <c r="N287" s="443"/>
      <c r="O287" s="443">
        <v>26</v>
      </c>
      <c r="P287" s="445">
        <f t="shared" si="5"/>
        <v>26</v>
      </c>
      <c r="Q287" s="443">
        <v>26</v>
      </c>
      <c r="R287" s="443"/>
      <c r="S287" s="443" t="s">
        <v>659</v>
      </c>
      <c r="T287" s="443" t="s">
        <v>653</v>
      </c>
      <c r="U287" s="443" t="s">
        <v>673</v>
      </c>
      <c r="V287" s="443" t="s">
        <v>652</v>
      </c>
      <c r="W287" s="443" t="s">
        <v>469</v>
      </c>
      <c r="X287" s="446"/>
    </row>
    <row r="288" spans="1:24" s="449" customFormat="1" ht="60">
      <c r="A288" s="443"/>
      <c r="B288" s="443">
        <v>3130430900</v>
      </c>
      <c r="C288" s="508" t="s">
        <v>10653</v>
      </c>
      <c r="D288" s="154" t="s">
        <v>5623</v>
      </c>
      <c r="E288" s="154" t="s">
        <v>10934</v>
      </c>
      <c r="F288" s="443" t="s">
        <v>420</v>
      </c>
      <c r="G288" s="443" t="s">
        <v>655</v>
      </c>
      <c r="H288" s="444">
        <v>44978</v>
      </c>
      <c r="I288" s="443"/>
      <c r="J288" s="443"/>
      <c r="K288" s="443"/>
      <c r="L288" s="443"/>
      <c r="M288" s="443"/>
      <c r="N288" s="443"/>
      <c r="O288" s="443">
        <v>7</v>
      </c>
      <c r="P288" s="445">
        <f t="shared" si="5"/>
        <v>7</v>
      </c>
      <c r="Q288" s="443">
        <v>7</v>
      </c>
      <c r="R288" s="443"/>
      <c r="S288" s="443" t="s">
        <v>659</v>
      </c>
      <c r="T288" s="443" t="s">
        <v>653</v>
      </c>
      <c r="U288" s="443" t="s">
        <v>673</v>
      </c>
      <c r="V288" s="443" t="s">
        <v>652</v>
      </c>
      <c r="W288" s="443" t="s">
        <v>469</v>
      </c>
      <c r="X288" s="446"/>
    </row>
    <row r="289" spans="1:24" s="449" customFormat="1" ht="60">
      <c r="A289" s="443"/>
      <c r="B289" s="443">
        <v>3130430900</v>
      </c>
      <c r="C289" s="508" t="s">
        <v>10653</v>
      </c>
      <c r="D289" s="154" t="s">
        <v>5623</v>
      </c>
      <c r="E289" s="154" t="s">
        <v>10935</v>
      </c>
      <c r="F289" s="443" t="s">
        <v>420</v>
      </c>
      <c r="G289" s="443" t="s">
        <v>655</v>
      </c>
      <c r="H289" s="444">
        <v>44978</v>
      </c>
      <c r="I289" s="443"/>
      <c r="J289" s="443"/>
      <c r="K289" s="443"/>
      <c r="L289" s="443"/>
      <c r="M289" s="443"/>
      <c r="N289" s="443"/>
      <c r="O289" s="443">
        <v>8</v>
      </c>
      <c r="P289" s="445">
        <f t="shared" si="5"/>
        <v>8</v>
      </c>
      <c r="Q289" s="443">
        <v>8</v>
      </c>
      <c r="R289" s="443"/>
      <c r="S289" s="443" t="s">
        <v>659</v>
      </c>
      <c r="T289" s="443" t="s">
        <v>653</v>
      </c>
      <c r="U289" s="443" t="s">
        <v>673</v>
      </c>
      <c r="V289" s="443" t="s">
        <v>652</v>
      </c>
      <c r="W289" s="443" t="s">
        <v>469</v>
      </c>
      <c r="X289" s="446"/>
    </row>
    <row r="290" spans="1:24" s="449" customFormat="1" ht="60">
      <c r="A290" s="443"/>
      <c r="B290" s="443">
        <v>3130430900</v>
      </c>
      <c r="C290" s="508" t="s">
        <v>10653</v>
      </c>
      <c r="D290" s="154" t="s">
        <v>5623</v>
      </c>
      <c r="E290" s="154" t="s">
        <v>10936</v>
      </c>
      <c r="F290" s="443" t="s">
        <v>418</v>
      </c>
      <c r="G290" s="443" t="s">
        <v>655</v>
      </c>
      <c r="H290" s="444">
        <v>44978</v>
      </c>
      <c r="I290" s="443"/>
      <c r="J290" s="443"/>
      <c r="K290" s="443"/>
      <c r="L290" s="443"/>
      <c r="M290" s="443"/>
      <c r="N290" s="443"/>
      <c r="O290" s="443">
        <v>3</v>
      </c>
      <c r="P290" s="445">
        <f t="shared" si="5"/>
        <v>3</v>
      </c>
      <c r="Q290" s="443">
        <v>3</v>
      </c>
      <c r="R290" s="443"/>
      <c r="S290" s="443" t="s">
        <v>659</v>
      </c>
      <c r="T290" s="443" t="s">
        <v>653</v>
      </c>
      <c r="U290" s="443" t="s">
        <v>673</v>
      </c>
      <c r="V290" s="443" t="s">
        <v>652</v>
      </c>
      <c r="W290" s="443" t="s">
        <v>469</v>
      </c>
      <c r="X290" s="446"/>
    </row>
    <row r="291" spans="1:24" s="449" customFormat="1" ht="60">
      <c r="A291" s="443"/>
      <c r="B291" s="443">
        <v>3130430900</v>
      </c>
      <c r="C291" s="508" t="s">
        <v>10653</v>
      </c>
      <c r="D291" s="154" t="s">
        <v>5623</v>
      </c>
      <c r="E291" s="154" t="s">
        <v>10937</v>
      </c>
      <c r="F291" s="443" t="s">
        <v>420</v>
      </c>
      <c r="G291" s="443" t="s">
        <v>655</v>
      </c>
      <c r="H291" s="444">
        <v>44978</v>
      </c>
      <c r="I291" s="443"/>
      <c r="J291" s="443"/>
      <c r="K291" s="443"/>
      <c r="L291" s="443"/>
      <c r="M291" s="443"/>
      <c r="N291" s="443"/>
      <c r="O291" s="443">
        <v>7</v>
      </c>
      <c r="P291" s="445">
        <f t="shared" si="5"/>
        <v>7</v>
      </c>
      <c r="Q291" s="443">
        <v>7</v>
      </c>
      <c r="R291" s="443"/>
      <c r="S291" s="443" t="s">
        <v>659</v>
      </c>
      <c r="T291" s="443" t="s">
        <v>653</v>
      </c>
      <c r="U291" s="443" t="s">
        <v>673</v>
      </c>
      <c r="V291" s="443" t="s">
        <v>652</v>
      </c>
      <c r="W291" s="443" t="s">
        <v>469</v>
      </c>
      <c r="X291" s="446"/>
    </row>
    <row r="292" spans="1:24" s="449" customFormat="1" ht="60">
      <c r="A292" s="443"/>
      <c r="B292" s="443">
        <v>3130430900</v>
      </c>
      <c r="C292" s="508" t="s">
        <v>10653</v>
      </c>
      <c r="D292" s="154" t="s">
        <v>5623</v>
      </c>
      <c r="E292" s="154" t="s">
        <v>10938</v>
      </c>
      <c r="F292" s="443" t="s">
        <v>420</v>
      </c>
      <c r="G292" s="443" t="s">
        <v>655</v>
      </c>
      <c r="H292" s="444">
        <v>44978</v>
      </c>
      <c r="I292" s="443"/>
      <c r="J292" s="443"/>
      <c r="K292" s="443"/>
      <c r="L292" s="443"/>
      <c r="M292" s="443"/>
      <c r="N292" s="443"/>
      <c r="O292" s="443">
        <v>5</v>
      </c>
      <c r="P292" s="445">
        <f t="shared" si="5"/>
        <v>5</v>
      </c>
      <c r="Q292" s="443">
        <v>5</v>
      </c>
      <c r="R292" s="443"/>
      <c r="S292" s="443" t="s">
        <v>659</v>
      </c>
      <c r="T292" s="443" t="s">
        <v>653</v>
      </c>
      <c r="U292" s="443" t="s">
        <v>673</v>
      </c>
      <c r="V292" s="443" t="s">
        <v>652</v>
      </c>
      <c r="W292" s="443" t="s">
        <v>469</v>
      </c>
      <c r="X292" s="446"/>
    </row>
    <row r="293" spans="1:24" s="449" customFormat="1" ht="60">
      <c r="A293" s="443"/>
      <c r="B293" s="443">
        <v>6786904900</v>
      </c>
      <c r="C293" s="508" t="s">
        <v>5367</v>
      </c>
      <c r="D293" s="154" t="s">
        <v>5368</v>
      </c>
      <c r="E293" s="154" t="s">
        <v>2255</v>
      </c>
      <c r="F293" s="443" t="s">
        <v>420</v>
      </c>
      <c r="G293" s="443" t="s">
        <v>655</v>
      </c>
      <c r="H293" s="444">
        <v>45120</v>
      </c>
      <c r="I293" s="443"/>
      <c r="J293" s="443"/>
      <c r="K293" s="443">
        <v>95</v>
      </c>
      <c r="L293" s="443"/>
      <c r="M293" s="443">
        <v>74</v>
      </c>
      <c r="N293" s="443"/>
      <c r="O293" s="443">
        <v>2</v>
      </c>
      <c r="P293" s="445">
        <f t="shared" si="5"/>
        <v>171</v>
      </c>
      <c r="Q293" s="443">
        <v>171</v>
      </c>
      <c r="R293" s="443"/>
      <c r="S293" s="443" t="s">
        <v>659</v>
      </c>
      <c r="T293" s="443" t="s">
        <v>653</v>
      </c>
      <c r="U293" s="443" t="s">
        <v>673</v>
      </c>
      <c r="V293" s="443" t="s">
        <v>652</v>
      </c>
      <c r="W293" s="443" t="s">
        <v>469</v>
      </c>
      <c r="X293" s="446"/>
    </row>
    <row r="294" spans="1:24" s="449" customFormat="1" ht="60">
      <c r="A294" s="443"/>
      <c r="B294" s="443">
        <v>3130430900</v>
      </c>
      <c r="C294" s="508" t="s">
        <v>10653</v>
      </c>
      <c r="D294" s="154" t="s">
        <v>5623</v>
      </c>
      <c r="E294" s="154" t="s">
        <v>10939</v>
      </c>
      <c r="F294" s="443" t="s">
        <v>420</v>
      </c>
      <c r="G294" s="443" t="s">
        <v>655</v>
      </c>
      <c r="H294" s="444">
        <v>44978</v>
      </c>
      <c r="I294" s="443"/>
      <c r="J294" s="443"/>
      <c r="K294" s="443"/>
      <c r="L294" s="443"/>
      <c r="M294" s="443"/>
      <c r="N294" s="443"/>
      <c r="O294" s="443">
        <v>8</v>
      </c>
      <c r="P294" s="445">
        <f t="shared" si="5"/>
        <v>8</v>
      </c>
      <c r="Q294" s="443">
        <v>8</v>
      </c>
      <c r="R294" s="443"/>
      <c r="S294" s="443" t="s">
        <v>659</v>
      </c>
      <c r="T294" s="443" t="s">
        <v>653</v>
      </c>
      <c r="U294" s="443" t="s">
        <v>673</v>
      </c>
      <c r="V294" s="443" t="s">
        <v>652</v>
      </c>
      <c r="W294" s="443" t="s">
        <v>469</v>
      </c>
      <c r="X294" s="446"/>
    </row>
    <row r="295" spans="1:24" s="449" customFormat="1" ht="60">
      <c r="A295" s="443"/>
      <c r="B295" s="443">
        <v>4461811000</v>
      </c>
      <c r="C295" s="508" t="s">
        <v>10940</v>
      </c>
      <c r="D295" s="154" t="s">
        <v>10941</v>
      </c>
      <c r="E295" s="154" t="s">
        <v>10942</v>
      </c>
      <c r="F295" s="443" t="s">
        <v>420</v>
      </c>
      <c r="G295" s="443" t="s">
        <v>655</v>
      </c>
      <c r="H295" s="444">
        <v>45077</v>
      </c>
      <c r="I295" s="443">
        <v>6</v>
      </c>
      <c r="J295" s="443"/>
      <c r="K295" s="443">
        <v>4</v>
      </c>
      <c r="L295" s="443"/>
      <c r="M295" s="443">
        <v>6</v>
      </c>
      <c r="N295" s="443"/>
      <c r="O295" s="443">
        <v>135</v>
      </c>
      <c r="P295" s="445">
        <f t="shared" si="5"/>
        <v>151</v>
      </c>
      <c r="Q295" s="443">
        <v>151</v>
      </c>
      <c r="R295" s="443"/>
      <c r="S295" s="443" t="s">
        <v>659</v>
      </c>
      <c r="T295" s="443" t="s">
        <v>653</v>
      </c>
      <c r="U295" s="443" t="s">
        <v>673</v>
      </c>
      <c r="V295" s="443" t="s">
        <v>652</v>
      </c>
      <c r="W295" s="443" t="s">
        <v>469</v>
      </c>
      <c r="X295" s="446"/>
    </row>
    <row r="296" spans="1:24" s="449" customFormat="1" ht="60">
      <c r="A296" s="443"/>
      <c r="B296" s="443">
        <v>3130430900</v>
      </c>
      <c r="C296" s="508" t="s">
        <v>10653</v>
      </c>
      <c r="D296" s="154" t="s">
        <v>5623</v>
      </c>
      <c r="E296" s="154" t="s">
        <v>10943</v>
      </c>
      <c r="F296" s="443" t="s">
        <v>420</v>
      </c>
      <c r="G296" s="443" t="s">
        <v>655</v>
      </c>
      <c r="H296" s="444">
        <v>44978</v>
      </c>
      <c r="I296" s="443"/>
      <c r="J296" s="443"/>
      <c r="K296" s="443"/>
      <c r="L296" s="443"/>
      <c r="M296" s="443"/>
      <c r="N296" s="443"/>
      <c r="O296" s="443">
        <v>7</v>
      </c>
      <c r="P296" s="445">
        <f t="shared" si="5"/>
        <v>7</v>
      </c>
      <c r="Q296" s="443">
        <v>7</v>
      </c>
      <c r="R296" s="443"/>
      <c r="S296" s="443" t="s">
        <v>659</v>
      </c>
      <c r="T296" s="443" t="s">
        <v>653</v>
      </c>
      <c r="U296" s="443" t="s">
        <v>673</v>
      </c>
      <c r="V296" s="443" t="s">
        <v>652</v>
      </c>
      <c r="W296" s="443" t="s">
        <v>469</v>
      </c>
      <c r="X296" s="446"/>
    </row>
    <row r="297" spans="1:24" s="449" customFormat="1" ht="60">
      <c r="A297" s="443"/>
      <c r="B297" s="443">
        <v>3130430900</v>
      </c>
      <c r="C297" s="508" t="s">
        <v>10653</v>
      </c>
      <c r="D297" s="154" t="s">
        <v>5623</v>
      </c>
      <c r="E297" s="154" t="s">
        <v>10944</v>
      </c>
      <c r="F297" s="443" t="s">
        <v>420</v>
      </c>
      <c r="G297" s="443" t="s">
        <v>655</v>
      </c>
      <c r="H297" s="444">
        <v>44978</v>
      </c>
      <c r="I297" s="443"/>
      <c r="J297" s="443"/>
      <c r="K297" s="443"/>
      <c r="L297" s="443"/>
      <c r="M297" s="443"/>
      <c r="N297" s="443"/>
      <c r="O297" s="443">
        <v>5</v>
      </c>
      <c r="P297" s="445">
        <f t="shared" si="5"/>
        <v>5</v>
      </c>
      <c r="Q297" s="443">
        <v>5</v>
      </c>
      <c r="R297" s="443"/>
      <c r="S297" s="443" t="s">
        <v>659</v>
      </c>
      <c r="T297" s="443" t="s">
        <v>653</v>
      </c>
      <c r="U297" s="443" t="s">
        <v>673</v>
      </c>
      <c r="V297" s="443" t="s">
        <v>652</v>
      </c>
      <c r="W297" s="443" t="s">
        <v>469</v>
      </c>
      <c r="X297" s="446"/>
    </row>
    <row r="298" spans="1:24" s="449" customFormat="1" ht="45">
      <c r="A298" s="443"/>
      <c r="B298" s="443">
        <v>4474822500</v>
      </c>
      <c r="C298" s="508" t="s">
        <v>10945</v>
      </c>
      <c r="D298" s="154" t="s">
        <v>10946</v>
      </c>
      <c r="E298" s="154" t="s">
        <v>10947</v>
      </c>
      <c r="F298" s="443" t="s">
        <v>420</v>
      </c>
      <c r="G298" s="443" t="s">
        <v>655</v>
      </c>
      <c r="H298" s="444">
        <v>45159</v>
      </c>
      <c r="I298" s="443"/>
      <c r="J298" s="443"/>
      <c r="K298" s="443"/>
      <c r="L298" s="443"/>
      <c r="M298" s="443"/>
      <c r="N298" s="443"/>
      <c r="O298" s="443">
        <v>12</v>
      </c>
      <c r="P298" s="445">
        <f t="shared" si="5"/>
        <v>12</v>
      </c>
      <c r="Q298" s="443">
        <v>12</v>
      </c>
      <c r="R298" s="443"/>
      <c r="S298" s="443" t="s">
        <v>659</v>
      </c>
      <c r="T298" s="443" t="s">
        <v>653</v>
      </c>
      <c r="U298" s="443" t="s">
        <v>673</v>
      </c>
      <c r="V298" s="443" t="s">
        <v>652</v>
      </c>
      <c r="W298" s="443" t="s">
        <v>469</v>
      </c>
      <c r="X298" s="446"/>
    </row>
    <row r="299" spans="1:24" s="449" customFormat="1" ht="60">
      <c r="A299" s="443"/>
      <c r="B299" s="443">
        <v>3130430900</v>
      </c>
      <c r="C299" s="508" t="s">
        <v>10653</v>
      </c>
      <c r="D299" s="154" t="s">
        <v>5623</v>
      </c>
      <c r="E299" s="154" t="s">
        <v>10948</v>
      </c>
      <c r="F299" s="443" t="s">
        <v>420</v>
      </c>
      <c r="G299" s="443" t="s">
        <v>655</v>
      </c>
      <c r="H299" s="444">
        <v>44978</v>
      </c>
      <c r="I299" s="443"/>
      <c r="J299" s="443"/>
      <c r="K299" s="443"/>
      <c r="L299" s="443"/>
      <c r="M299" s="443"/>
      <c r="N299" s="443"/>
      <c r="O299" s="443">
        <v>7</v>
      </c>
      <c r="P299" s="445">
        <f t="shared" si="5"/>
        <v>7</v>
      </c>
      <c r="Q299" s="443">
        <v>7</v>
      </c>
      <c r="R299" s="443"/>
      <c r="S299" s="443" t="s">
        <v>659</v>
      </c>
      <c r="T299" s="443" t="s">
        <v>653</v>
      </c>
      <c r="U299" s="443" t="s">
        <v>673</v>
      </c>
      <c r="V299" s="443" t="s">
        <v>652</v>
      </c>
      <c r="W299" s="443" t="s">
        <v>469</v>
      </c>
      <c r="X299" s="446"/>
    </row>
    <row r="300" spans="1:24" s="449" customFormat="1" ht="60">
      <c r="A300" s="443"/>
      <c r="B300" s="443">
        <v>4533421600</v>
      </c>
      <c r="C300" s="508" t="s">
        <v>10949</v>
      </c>
      <c r="D300" s="154" t="s">
        <v>10950</v>
      </c>
      <c r="E300" s="154" t="s">
        <v>10951</v>
      </c>
      <c r="F300" s="443" t="s">
        <v>420</v>
      </c>
      <c r="G300" s="443" t="s">
        <v>655</v>
      </c>
      <c r="H300" s="444">
        <v>44940</v>
      </c>
      <c r="I300" s="443"/>
      <c r="J300" s="443"/>
      <c r="K300" s="443"/>
      <c r="L300" s="443"/>
      <c r="M300" s="443"/>
      <c r="N300" s="443"/>
      <c r="O300" s="443">
        <v>7</v>
      </c>
      <c r="P300" s="445">
        <f t="shared" si="5"/>
        <v>7</v>
      </c>
      <c r="Q300" s="443">
        <v>7</v>
      </c>
      <c r="R300" s="443"/>
      <c r="S300" s="443" t="s">
        <v>659</v>
      </c>
      <c r="T300" s="443" t="s">
        <v>653</v>
      </c>
      <c r="U300" s="443" t="s">
        <v>673</v>
      </c>
      <c r="V300" s="443" t="s">
        <v>652</v>
      </c>
      <c r="W300" s="443" t="s">
        <v>469</v>
      </c>
      <c r="X300" s="446"/>
    </row>
    <row r="301" spans="1:24" s="449" customFormat="1" ht="60">
      <c r="A301" s="443"/>
      <c r="B301" s="443">
        <v>5481611900</v>
      </c>
      <c r="C301" s="508" t="s">
        <v>10952</v>
      </c>
      <c r="D301" s="154" t="s">
        <v>10953</v>
      </c>
      <c r="E301" s="154" t="s">
        <v>10954</v>
      </c>
      <c r="F301" s="443" t="s">
        <v>420</v>
      </c>
      <c r="G301" s="443" t="s">
        <v>655</v>
      </c>
      <c r="H301" s="444">
        <v>44949</v>
      </c>
      <c r="I301" s="443"/>
      <c r="J301" s="443"/>
      <c r="K301" s="443">
        <v>2</v>
      </c>
      <c r="L301" s="443"/>
      <c r="M301" s="443">
        <v>6</v>
      </c>
      <c r="N301" s="443"/>
      <c r="O301" s="443"/>
      <c r="P301" s="445">
        <f t="shared" si="5"/>
        <v>8</v>
      </c>
      <c r="Q301" s="443">
        <v>8</v>
      </c>
      <c r="R301" s="443"/>
      <c r="S301" s="443" t="s">
        <v>659</v>
      </c>
      <c r="T301" s="443" t="s">
        <v>653</v>
      </c>
      <c r="U301" s="443" t="s">
        <v>673</v>
      </c>
      <c r="V301" s="443" t="s">
        <v>652</v>
      </c>
      <c r="W301" s="443" t="s">
        <v>469</v>
      </c>
      <c r="X301" s="446"/>
    </row>
    <row r="302" spans="1:24" s="449" customFormat="1" ht="60">
      <c r="A302" s="443"/>
      <c r="B302" s="443">
        <v>4464112000</v>
      </c>
      <c r="C302" s="508" t="s">
        <v>10955</v>
      </c>
      <c r="D302" s="154" t="s">
        <v>10956</v>
      </c>
      <c r="E302" s="154" t="s">
        <v>10957</v>
      </c>
      <c r="F302" s="443" t="s">
        <v>420</v>
      </c>
      <c r="G302" s="443" t="s">
        <v>655</v>
      </c>
      <c r="H302" s="444">
        <v>44955</v>
      </c>
      <c r="I302" s="443">
        <v>2</v>
      </c>
      <c r="J302" s="443"/>
      <c r="K302" s="443"/>
      <c r="L302" s="443"/>
      <c r="M302" s="443"/>
      <c r="N302" s="443"/>
      <c r="O302" s="443">
        <v>28</v>
      </c>
      <c r="P302" s="445">
        <f t="shared" si="5"/>
        <v>30</v>
      </c>
      <c r="Q302" s="443">
        <v>30</v>
      </c>
      <c r="R302" s="443"/>
      <c r="S302" s="443" t="s">
        <v>659</v>
      </c>
      <c r="T302" s="443" t="s">
        <v>653</v>
      </c>
      <c r="U302" s="443" t="s">
        <v>673</v>
      </c>
      <c r="V302" s="443" t="s">
        <v>652</v>
      </c>
      <c r="W302" s="443" t="s">
        <v>469</v>
      </c>
      <c r="X302" s="446"/>
    </row>
    <row r="303" spans="1:24" s="449" customFormat="1" ht="60">
      <c r="A303" s="443"/>
      <c r="B303" s="443">
        <v>5456431200</v>
      </c>
      <c r="C303" s="508" t="s">
        <v>10958</v>
      </c>
      <c r="D303" s="154" t="s">
        <v>10959</v>
      </c>
      <c r="E303" s="154" t="s">
        <v>10960</v>
      </c>
      <c r="F303" s="443" t="s">
        <v>420</v>
      </c>
      <c r="G303" s="443" t="s">
        <v>655</v>
      </c>
      <c r="H303" s="444">
        <v>44995</v>
      </c>
      <c r="I303" s="443"/>
      <c r="J303" s="443"/>
      <c r="K303" s="443"/>
      <c r="L303" s="443"/>
      <c r="M303" s="443">
        <v>2</v>
      </c>
      <c r="N303" s="443"/>
      <c r="O303" s="443">
        <v>3</v>
      </c>
      <c r="P303" s="445">
        <f t="shared" si="5"/>
        <v>5</v>
      </c>
      <c r="Q303" s="443">
        <v>5</v>
      </c>
      <c r="R303" s="443"/>
      <c r="S303" s="443" t="s">
        <v>659</v>
      </c>
      <c r="T303" s="443" t="s">
        <v>653</v>
      </c>
      <c r="U303" s="443" t="s">
        <v>673</v>
      </c>
      <c r="V303" s="443" t="s">
        <v>652</v>
      </c>
      <c r="W303" s="443" t="s">
        <v>469</v>
      </c>
      <c r="X303" s="446"/>
    </row>
    <row r="304" spans="1:24" s="449" customFormat="1" ht="60">
      <c r="A304" s="443"/>
      <c r="B304" s="443">
        <v>4534130200</v>
      </c>
      <c r="C304" s="508" t="s">
        <v>10961</v>
      </c>
      <c r="D304" s="154" t="s">
        <v>10962</v>
      </c>
      <c r="E304" s="154" t="s">
        <v>10963</v>
      </c>
      <c r="F304" s="443" t="s">
        <v>420</v>
      </c>
      <c r="G304" s="443" t="s">
        <v>655</v>
      </c>
      <c r="H304" s="444">
        <v>44936</v>
      </c>
      <c r="I304" s="443">
        <v>2</v>
      </c>
      <c r="J304" s="443"/>
      <c r="K304" s="443">
        <v>1</v>
      </c>
      <c r="L304" s="443"/>
      <c r="M304" s="443">
        <v>2</v>
      </c>
      <c r="N304" s="443"/>
      <c r="O304" s="443">
        <v>7</v>
      </c>
      <c r="P304" s="445">
        <f t="shared" si="5"/>
        <v>12</v>
      </c>
      <c r="Q304" s="443">
        <v>12</v>
      </c>
      <c r="R304" s="443"/>
      <c r="S304" s="443" t="s">
        <v>659</v>
      </c>
      <c r="T304" s="443" t="s">
        <v>653</v>
      </c>
      <c r="U304" s="443" t="s">
        <v>673</v>
      </c>
      <c r="V304" s="443" t="s">
        <v>652</v>
      </c>
      <c r="W304" s="443" t="s">
        <v>469</v>
      </c>
      <c r="X304" s="446"/>
    </row>
    <row r="305" spans="1:24" s="449" customFormat="1" ht="60">
      <c r="A305" s="443"/>
      <c r="B305" s="443">
        <v>4365910200</v>
      </c>
      <c r="C305" s="508" t="s">
        <v>10964</v>
      </c>
      <c r="D305" s="154" t="s">
        <v>10965</v>
      </c>
      <c r="E305" s="154" t="s">
        <v>10966</v>
      </c>
      <c r="F305" s="443" t="s">
        <v>420</v>
      </c>
      <c r="G305" s="443" t="s">
        <v>655</v>
      </c>
      <c r="H305" s="444">
        <v>45148</v>
      </c>
      <c r="I305" s="443">
        <v>1</v>
      </c>
      <c r="J305" s="443"/>
      <c r="K305" s="443">
        <v>1</v>
      </c>
      <c r="L305" s="443"/>
      <c r="M305" s="443">
        <v>1</v>
      </c>
      <c r="N305" s="443"/>
      <c r="O305" s="443">
        <v>15</v>
      </c>
      <c r="P305" s="445">
        <f t="shared" si="5"/>
        <v>18</v>
      </c>
      <c r="Q305" s="443">
        <v>18</v>
      </c>
      <c r="R305" s="443"/>
      <c r="S305" s="443" t="s">
        <v>659</v>
      </c>
      <c r="T305" s="443" t="s">
        <v>653</v>
      </c>
      <c r="U305" s="443" t="s">
        <v>673</v>
      </c>
      <c r="V305" s="443" t="s">
        <v>652</v>
      </c>
      <c r="W305" s="443" t="s">
        <v>469</v>
      </c>
      <c r="X305" s="446"/>
    </row>
    <row r="306" spans="1:24" s="449" customFormat="1" ht="60">
      <c r="A306" s="443"/>
      <c r="B306" s="443">
        <v>4382712200</v>
      </c>
      <c r="C306" s="508" t="s">
        <v>10967</v>
      </c>
      <c r="D306" s="154" t="s">
        <v>10968</v>
      </c>
      <c r="E306" s="154" t="s">
        <v>10969</v>
      </c>
      <c r="F306" s="443" t="s">
        <v>420</v>
      </c>
      <c r="G306" s="443" t="s">
        <v>655</v>
      </c>
      <c r="H306" s="444">
        <v>45049</v>
      </c>
      <c r="I306" s="443"/>
      <c r="J306" s="443"/>
      <c r="K306" s="443"/>
      <c r="L306" s="443"/>
      <c r="M306" s="443">
        <v>2</v>
      </c>
      <c r="N306" s="443"/>
      <c r="O306" s="443">
        <v>5</v>
      </c>
      <c r="P306" s="445">
        <f t="shared" si="5"/>
        <v>7</v>
      </c>
      <c r="Q306" s="443">
        <v>7</v>
      </c>
      <c r="R306" s="443"/>
      <c r="S306" s="443" t="s">
        <v>659</v>
      </c>
      <c r="T306" s="443" t="s">
        <v>653</v>
      </c>
      <c r="U306" s="443" t="s">
        <v>673</v>
      </c>
      <c r="V306" s="443" t="s">
        <v>652</v>
      </c>
      <c r="W306" s="443" t="s">
        <v>469</v>
      </c>
      <c r="X306" s="446"/>
    </row>
    <row r="307" spans="1:24" s="449" customFormat="1" ht="60">
      <c r="A307" s="443"/>
      <c r="B307" s="443">
        <v>5456431200</v>
      </c>
      <c r="C307" s="508" t="s">
        <v>10970</v>
      </c>
      <c r="D307" s="154" t="s">
        <v>10959</v>
      </c>
      <c r="E307" s="154" t="s">
        <v>10971</v>
      </c>
      <c r="F307" s="443" t="s">
        <v>420</v>
      </c>
      <c r="G307" s="443" t="s">
        <v>655</v>
      </c>
      <c r="H307" s="444">
        <v>44995</v>
      </c>
      <c r="I307" s="443"/>
      <c r="J307" s="443"/>
      <c r="K307" s="443"/>
      <c r="L307" s="443"/>
      <c r="M307" s="443">
        <v>4</v>
      </c>
      <c r="N307" s="443"/>
      <c r="O307" s="443">
        <v>3</v>
      </c>
      <c r="P307" s="445">
        <f t="shared" si="5"/>
        <v>7</v>
      </c>
      <c r="Q307" s="443">
        <v>7</v>
      </c>
      <c r="R307" s="443"/>
      <c r="S307" s="443" t="s">
        <v>659</v>
      </c>
      <c r="T307" s="443" t="s">
        <v>653</v>
      </c>
      <c r="U307" s="443" t="s">
        <v>673</v>
      </c>
      <c r="V307" s="443" t="s">
        <v>652</v>
      </c>
      <c r="W307" s="443" t="s">
        <v>469</v>
      </c>
      <c r="X307" s="446"/>
    </row>
    <row r="308" spans="1:24" s="449" customFormat="1" ht="60">
      <c r="A308" s="443"/>
      <c r="B308" s="443">
        <v>4516110100</v>
      </c>
      <c r="C308" s="508" t="s">
        <v>10972</v>
      </c>
      <c r="D308" s="154" t="s">
        <v>10973</v>
      </c>
      <c r="E308" s="154" t="s">
        <v>10974</v>
      </c>
      <c r="F308" s="443" t="s">
        <v>420</v>
      </c>
      <c r="G308" s="443" t="s">
        <v>655</v>
      </c>
      <c r="H308" s="444">
        <v>44937</v>
      </c>
      <c r="I308" s="443">
        <v>2</v>
      </c>
      <c r="J308" s="443"/>
      <c r="K308" s="443">
        <v>1</v>
      </c>
      <c r="L308" s="443"/>
      <c r="M308" s="443">
        <v>2</v>
      </c>
      <c r="N308" s="443"/>
      <c r="O308" s="443">
        <v>51</v>
      </c>
      <c r="P308" s="445">
        <f t="shared" si="5"/>
        <v>56</v>
      </c>
      <c r="Q308" s="443">
        <v>56</v>
      </c>
      <c r="R308" s="443"/>
      <c r="S308" s="443" t="s">
        <v>659</v>
      </c>
      <c r="T308" s="443" t="s">
        <v>651</v>
      </c>
      <c r="U308" s="443" t="s">
        <v>673</v>
      </c>
      <c r="V308" s="443" t="s">
        <v>652</v>
      </c>
      <c r="W308" s="443" t="s">
        <v>469</v>
      </c>
      <c r="X308" s="446"/>
    </row>
    <row r="309" spans="1:24" s="449" customFormat="1" ht="60">
      <c r="A309" s="443"/>
      <c r="B309" s="443">
        <v>3513835000</v>
      </c>
      <c r="C309" s="508" t="s">
        <v>10975</v>
      </c>
      <c r="D309" s="154" t="s">
        <v>10976</v>
      </c>
      <c r="E309" s="154" t="s">
        <v>10977</v>
      </c>
      <c r="F309" s="443" t="s">
        <v>420</v>
      </c>
      <c r="G309" s="443" t="s">
        <v>655</v>
      </c>
      <c r="H309" s="444">
        <v>45289</v>
      </c>
      <c r="I309" s="443">
        <v>1</v>
      </c>
      <c r="J309" s="443"/>
      <c r="K309" s="443"/>
      <c r="L309" s="443"/>
      <c r="M309" s="443"/>
      <c r="N309" s="443"/>
      <c r="O309" s="443">
        <v>11</v>
      </c>
      <c r="P309" s="445">
        <f t="shared" si="5"/>
        <v>12</v>
      </c>
      <c r="Q309" s="443">
        <v>12</v>
      </c>
      <c r="R309" s="443"/>
      <c r="S309" s="443" t="s">
        <v>659</v>
      </c>
      <c r="T309" s="443" t="s">
        <v>651</v>
      </c>
      <c r="U309" s="443" t="s">
        <v>673</v>
      </c>
      <c r="V309" s="443" t="s">
        <v>652</v>
      </c>
      <c r="W309" s="443" t="s">
        <v>469</v>
      </c>
      <c r="X309" s="446"/>
    </row>
    <row r="310" spans="1:24" s="449" customFormat="1" ht="60">
      <c r="A310" s="443"/>
      <c r="B310" s="443">
        <v>4382712200</v>
      </c>
      <c r="C310" s="508" t="s">
        <v>10978</v>
      </c>
      <c r="D310" s="154" t="s">
        <v>10968</v>
      </c>
      <c r="E310" s="154" t="s">
        <v>10979</v>
      </c>
      <c r="F310" s="443" t="s">
        <v>420</v>
      </c>
      <c r="G310" s="443" t="s">
        <v>655</v>
      </c>
      <c r="H310" s="444">
        <v>45049</v>
      </c>
      <c r="I310" s="443"/>
      <c r="J310" s="443"/>
      <c r="K310" s="443"/>
      <c r="L310" s="443"/>
      <c r="M310" s="443">
        <v>3</v>
      </c>
      <c r="N310" s="443"/>
      <c r="O310" s="443">
        <v>4</v>
      </c>
      <c r="P310" s="445">
        <f t="shared" si="5"/>
        <v>7</v>
      </c>
      <c r="Q310" s="443">
        <v>7</v>
      </c>
      <c r="R310" s="443"/>
      <c r="S310" s="443" t="s">
        <v>659</v>
      </c>
      <c r="T310" s="443" t="s">
        <v>653</v>
      </c>
      <c r="U310" s="443" t="s">
        <v>673</v>
      </c>
      <c r="V310" s="443" t="s">
        <v>652</v>
      </c>
      <c r="W310" s="443" t="s">
        <v>469</v>
      </c>
      <c r="X310" s="446"/>
    </row>
    <row r="311" spans="1:24" s="449" customFormat="1" ht="60">
      <c r="A311" s="443"/>
      <c r="B311" s="443">
        <v>4455222500</v>
      </c>
      <c r="C311" s="508" t="s">
        <v>10980</v>
      </c>
      <c r="D311" s="154" t="s">
        <v>10981</v>
      </c>
      <c r="E311" s="154" t="s">
        <v>10982</v>
      </c>
      <c r="F311" s="443" t="s">
        <v>420</v>
      </c>
      <c r="G311" s="443" t="s">
        <v>655</v>
      </c>
      <c r="H311" s="444">
        <v>44960</v>
      </c>
      <c r="I311" s="443">
        <v>3</v>
      </c>
      <c r="J311" s="443"/>
      <c r="K311" s="443">
        <v>2</v>
      </c>
      <c r="L311" s="443"/>
      <c r="M311" s="443">
        <v>3</v>
      </c>
      <c r="N311" s="443"/>
      <c r="O311" s="443">
        <v>69</v>
      </c>
      <c r="P311" s="445">
        <f t="shared" si="5"/>
        <v>77</v>
      </c>
      <c r="Q311" s="443">
        <v>77</v>
      </c>
      <c r="R311" s="443"/>
      <c r="S311" s="443" t="s">
        <v>659</v>
      </c>
      <c r="T311" s="443" t="s">
        <v>653</v>
      </c>
      <c r="U311" s="443" t="s">
        <v>673</v>
      </c>
      <c r="V311" s="443" t="s">
        <v>652</v>
      </c>
      <c r="W311" s="443" t="s">
        <v>469</v>
      </c>
      <c r="X311" s="446"/>
    </row>
    <row r="312" spans="1:24" s="449" customFormat="1" ht="60">
      <c r="A312" s="443"/>
      <c r="B312" s="443">
        <v>4363610800</v>
      </c>
      <c r="C312" s="508" t="s">
        <v>10983</v>
      </c>
      <c r="D312" s="154" t="s">
        <v>10984</v>
      </c>
      <c r="E312" s="154" t="s">
        <v>10985</v>
      </c>
      <c r="F312" s="443" t="s">
        <v>420</v>
      </c>
      <c r="G312" s="443" t="s">
        <v>655</v>
      </c>
      <c r="H312" s="444">
        <v>44974</v>
      </c>
      <c r="I312" s="443">
        <v>1</v>
      </c>
      <c r="J312" s="443"/>
      <c r="K312" s="443">
        <v>1</v>
      </c>
      <c r="L312" s="443"/>
      <c r="M312" s="443">
        <v>1</v>
      </c>
      <c r="N312" s="443"/>
      <c r="O312" s="443">
        <v>26</v>
      </c>
      <c r="P312" s="445">
        <f t="shared" si="5"/>
        <v>29</v>
      </c>
      <c r="Q312" s="443">
        <v>29</v>
      </c>
      <c r="R312" s="443"/>
      <c r="S312" s="443" t="s">
        <v>659</v>
      </c>
      <c r="T312" s="443" t="s">
        <v>651</v>
      </c>
      <c r="U312" s="443" t="s">
        <v>673</v>
      </c>
      <c r="V312" s="443" t="s">
        <v>652</v>
      </c>
      <c r="W312" s="443" t="s">
        <v>469</v>
      </c>
      <c r="X312" s="446"/>
    </row>
    <row r="313" spans="1:24" s="449" customFormat="1" ht="60">
      <c r="A313" s="443"/>
      <c r="B313" s="443">
        <v>4464933400</v>
      </c>
      <c r="C313" s="508" t="s">
        <v>10986</v>
      </c>
      <c r="D313" s="154" t="s">
        <v>10987</v>
      </c>
      <c r="E313" s="154" t="s">
        <v>10988</v>
      </c>
      <c r="F313" s="443" t="s">
        <v>420</v>
      </c>
      <c r="G313" s="443" t="s">
        <v>655</v>
      </c>
      <c r="H313" s="444">
        <v>45159</v>
      </c>
      <c r="I313" s="443"/>
      <c r="J313" s="443"/>
      <c r="K313" s="443"/>
      <c r="L313" s="443"/>
      <c r="M313" s="443"/>
      <c r="N313" s="443"/>
      <c r="O313" s="443">
        <v>6</v>
      </c>
      <c r="P313" s="445">
        <f t="shared" si="5"/>
        <v>6</v>
      </c>
      <c r="Q313" s="443">
        <v>6</v>
      </c>
      <c r="R313" s="443"/>
      <c r="S313" s="443" t="s">
        <v>659</v>
      </c>
      <c r="T313" s="443" t="s">
        <v>653</v>
      </c>
      <c r="U313" s="443" t="s">
        <v>673</v>
      </c>
      <c r="V313" s="443" t="s">
        <v>652</v>
      </c>
      <c r="W313" s="443" t="s">
        <v>469</v>
      </c>
      <c r="X313" s="446"/>
    </row>
    <row r="314" spans="1:24" s="449" customFormat="1" ht="60">
      <c r="A314" s="443"/>
      <c r="B314" s="443">
        <v>4456414000</v>
      </c>
      <c r="C314" s="508" t="s">
        <v>10989</v>
      </c>
      <c r="D314" s="154" t="s">
        <v>10990</v>
      </c>
      <c r="E314" s="154" t="s">
        <v>10991</v>
      </c>
      <c r="F314" s="443" t="s">
        <v>420</v>
      </c>
      <c r="G314" s="443" t="s">
        <v>655</v>
      </c>
      <c r="H314" s="444">
        <v>44937</v>
      </c>
      <c r="I314" s="443">
        <v>2</v>
      </c>
      <c r="J314" s="443"/>
      <c r="K314" s="443"/>
      <c r="L314" s="443"/>
      <c r="M314" s="443"/>
      <c r="N314" s="443"/>
      <c r="O314" s="443">
        <v>46</v>
      </c>
      <c r="P314" s="445">
        <f t="shared" si="5"/>
        <v>48</v>
      </c>
      <c r="Q314" s="443">
        <v>48</v>
      </c>
      <c r="R314" s="443"/>
      <c r="S314" s="443" t="s">
        <v>659</v>
      </c>
      <c r="T314" s="443" t="s">
        <v>651</v>
      </c>
      <c r="U314" s="443" t="s">
        <v>673</v>
      </c>
      <c r="V314" s="443" t="s">
        <v>652</v>
      </c>
      <c r="W314" s="443" t="s">
        <v>469</v>
      </c>
      <c r="X314" s="446"/>
    </row>
    <row r="315" spans="1:24" s="449" customFormat="1" ht="60">
      <c r="A315" s="443"/>
      <c r="B315" s="443">
        <v>4451720900</v>
      </c>
      <c r="C315" s="508" t="s">
        <v>10992</v>
      </c>
      <c r="D315" s="154" t="s">
        <v>10993</v>
      </c>
      <c r="E315" s="154" t="s">
        <v>10994</v>
      </c>
      <c r="F315" s="443" t="s">
        <v>420</v>
      </c>
      <c r="G315" s="443" t="s">
        <v>655</v>
      </c>
      <c r="H315" s="444">
        <v>45198</v>
      </c>
      <c r="I315" s="443">
        <v>1</v>
      </c>
      <c r="J315" s="443"/>
      <c r="K315" s="443">
        <v>1</v>
      </c>
      <c r="L315" s="443"/>
      <c r="M315" s="443">
        <v>1</v>
      </c>
      <c r="N315" s="443"/>
      <c r="O315" s="443">
        <v>46</v>
      </c>
      <c r="P315" s="445">
        <f t="shared" si="5"/>
        <v>49</v>
      </c>
      <c r="Q315" s="443">
        <v>49</v>
      </c>
      <c r="R315" s="443"/>
      <c r="S315" s="443" t="s">
        <v>659</v>
      </c>
      <c r="T315" s="443" t="s">
        <v>651</v>
      </c>
      <c r="U315" s="443" t="s">
        <v>673</v>
      </c>
      <c r="V315" s="443" t="s">
        <v>652</v>
      </c>
      <c r="W315" s="443" t="s">
        <v>469</v>
      </c>
      <c r="X315" s="446"/>
    </row>
    <row r="316" spans="1:24" s="449" customFormat="1" ht="60">
      <c r="A316" s="443"/>
      <c r="B316" s="443">
        <v>4460232900</v>
      </c>
      <c r="C316" s="508" t="s">
        <v>10995</v>
      </c>
      <c r="D316" s="154" t="s">
        <v>10996</v>
      </c>
      <c r="E316" s="154" t="s">
        <v>10997</v>
      </c>
      <c r="F316" s="443" t="s">
        <v>420</v>
      </c>
      <c r="G316" s="443" t="s">
        <v>655</v>
      </c>
      <c r="H316" s="444">
        <v>45166</v>
      </c>
      <c r="I316" s="443">
        <v>2</v>
      </c>
      <c r="J316" s="443"/>
      <c r="K316" s="443"/>
      <c r="L316" s="443"/>
      <c r="M316" s="443"/>
      <c r="N316" s="443"/>
      <c r="O316" s="443">
        <v>17</v>
      </c>
      <c r="P316" s="445">
        <f t="shared" si="5"/>
        <v>19</v>
      </c>
      <c r="Q316" s="443">
        <v>19</v>
      </c>
      <c r="R316" s="443"/>
      <c r="S316" s="443" t="s">
        <v>659</v>
      </c>
      <c r="T316" s="443" t="s">
        <v>653</v>
      </c>
      <c r="U316" s="443" t="s">
        <v>673</v>
      </c>
      <c r="V316" s="443" t="s">
        <v>652</v>
      </c>
      <c r="W316" s="443" t="s">
        <v>469</v>
      </c>
      <c r="X316" s="446"/>
    </row>
    <row r="317" spans="1:24" s="449" customFormat="1" ht="60">
      <c r="A317" s="443"/>
      <c r="B317" s="443">
        <v>4446903200</v>
      </c>
      <c r="C317" s="508" t="s">
        <v>10998</v>
      </c>
      <c r="D317" s="154" t="s">
        <v>10999</v>
      </c>
      <c r="E317" s="154" t="s">
        <v>11000</v>
      </c>
      <c r="F317" s="443" t="s">
        <v>420</v>
      </c>
      <c r="G317" s="443" t="s">
        <v>655</v>
      </c>
      <c r="H317" s="444">
        <v>45120</v>
      </c>
      <c r="I317" s="443">
        <v>8</v>
      </c>
      <c r="J317" s="443"/>
      <c r="K317" s="443">
        <v>71</v>
      </c>
      <c r="L317" s="443"/>
      <c r="M317" s="443"/>
      <c r="N317" s="443"/>
      <c r="O317" s="443">
        <v>1</v>
      </c>
      <c r="P317" s="445">
        <f t="shared" si="5"/>
        <v>80</v>
      </c>
      <c r="Q317" s="443">
        <v>80</v>
      </c>
      <c r="R317" s="443"/>
      <c r="S317" s="443" t="s">
        <v>659</v>
      </c>
      <c r="T317" s="443" t="s">
        <v>653</v>
      </c>
      <c r="U317" s="443" t="s">
        <v>673</v>
      </c>
      <c r="V317" s="443" t="s">
        <v>652</v>
      </c>
      <c r="W317" s="443" t="s">
        <v>469</v>
      </c>
      <c r="X317" s="446"/>
    </row>
    <row r="318" spans="1:24" s="449" customFormat="1" ht="60">
      <c r="A318" s="443"/>
      <c r="B318" s="443">
        <v>3616611200</v>
      </c>
      <c r="C318" s="508" t="s">
        <v>5395</v>
      </c>
      <c r="D318" s="154" t="s">
        <v>5396</v>
      </c>
      <c r="E318" s="154" t="s">
        <v>2269</v>
      </c>
      <c r="F318" s="443" t="s">
        <v>420</v>
      </c>
      <c r="G318" s="443" t="s">
        <v>655</v>
      </c>
      <c r="H318" s="444">
        <v>45020</v>
      </c>
      <c r="I318" s="443">
        <v>49</v>
      </c>
      <c r="J318" s="443"/>
      <c r="K318" s="443">
        <v>29</v>
      </c>
      <c r="L318" s="443"/>
      <c r="M318" s="443"/>
      <c r="N318" s="443"/>
      <c r="O318" s="443">
        <v>1</v>
      </c>
      <c r="P318" s="445">
        <f t="shared" si="5"/>
        <v>79</v>
      </c>
      <c r="Q318" s="443">
        <v>79</v>
      </c>
      <c r="R318" s="443"/>
      <c r="S318" s="443" t="s">
        <v>659</v>
      </c>
      <c r="T318" s="443" t="s">
        <v>653</v>
      </c>
      <c r="U318" s="443" t="s">
        <v>673</v>
      </c>
      <c r="V318" s="443" t="s">
        <v>652</v>
      </c>
      <c r="W318" s="443" t="s">
        <v>469</v>
      </c>
      <c r="X318" s="446"/>
    </row>
    <row r="319" spans="1:24" s="449" customFormat="1" ht="60">
      <c r="A319" s="443"/>
      <c r="B319" s="443">
        <v>4526212100</v>
      </c>
      <c r="C319" s="508" t="s">
        <v>5252</v>
      </c>
      <c r="D319" s="154" t="s">
        <v>11001</v>
      </c>
      <c r="E319" s="154" t="s">
        <v>11002</v>
      </c>
      <c r="F319" s="443" t="s">
        <v>420</v>
      </c>
      <c r="G319" s="443" t="s">
        <v>655</v>
      </c>
      <c r="H319" s="444">
        <v>44979</v>
      </c>
      <c r="I319" s="443">
        <v>9</v>
      </c>
      <c r="J319" s="443"/>
      <c r="K319" s="443">
        <v>6</v>
      </c>
      <c r="L319" s="443"/>
      <c r="M319" s="443">
        <v>9</v>
      </c>
      <c r="N319" s="443"/>
      <c r="O319" s="443">
        <v>240</v>
      </c>
      <c r="P319" s="445">
        <f t="shared" si="5"/>
        <v>264</v>
      </c>
      <c r="Q319" s="443">
        <v>264</v>
      </c>
      <c r="R319" s="443"/>
      <c r="S319" s="443" t="s">
        <v>659</v>
      </c>
      <c r="T319" s="443" t="s">
        <v>653</v>
      </c>
      <c r="U319" s="443" t="s">
        <v>673</v>
      </c>
      <c r="V319" s="443" t="s">
        <v>652</v>
      </c>
      <c r="W319" s="443" t="s">
        <v>469</v>
      </c>
      <c r="X319" s="446"/>
    </row>
    <row r="320" spans="1:24" s="449" customFormat="1" ht="60">
      <c r="A320" s="443"/>
      <c r="B320" s="443">
        <v>5355013400</v>
      </c>
      <c r="C320" s="508" t="s">
        <v>11003</v>
      </c>
      <c r="D320" s="154" t="s">
        <v>11004</v>
      </c>
      <c r="E320" s="154" t="s">
        <v>11005</v>
      </c>
      <c r="F320" s="443" t="s">
        <v>420</v>
      </c>
      <c r="G320" s="443" t="s">
        <v>655</v>
      </c>
      <c r="H320" s="444">
        <v>44960</v>
      </c>
      <c r="I320" s="443">
        <v>2</v>
      </c>
      <c r="J320" s="443"/>
      <c r="K320" s="443"/>
      <c r="L320" s="443"/>
      <c r="M320" s="443"/>
      <c r="N320" s="443"/>
      <c r="O320" s="443">
        <v>17</v>
      </c>
      <c r="P320" s="445">
        <f t="shared" si="5"/>
        <v>19</v>
      </c>
      <c r="Q320" s="443">
        <v>19</v>
      </c>
      <c r="R320" s="443"/>
      <c r="S320" s="443" t="s">
        <v>659</v>
      </c>
      <c r="T320" s="443" t="s">
        <v>653</v>
      </c>
      <c r="U320" s="443" t="s">
        <v>673</v>
      </c>
      <c r="V320" s="443" t="s">
        <v>652</v>
      </c>
      <c r="W320" s="443" t="s">
        <v>469</v>
      </c>
      <c r="X320" s="446"/>
    </row>
    <row r="321" spans="1:24" s="449" customFormat="1" ht="60">
      <c r="A321" s="443"/>
      <c r="B321" s="443">
        <v>4666101100</v>
      </c>
      <c r="C321" s="508" t="s">
        <v>11006</v>
      </c>
      <c r="D321" s="154" t="s">
        <v>11007</v>
      </c>
      <c r="E321" s="154" t="s">
        <v>11008</v>
      </c>
      <c r="F321" s="443" t="s">
        <v>420</v>
      </c>
      <c r="G321" s="443" t="s">
        <v>655</v>
      </c>
      <c r="H321" s="444">
        <v>45209</v>
      </c>
      <c r="I321" s="443">
        <v>12</v>
      </c>
      <c r="J321" s="443"/>
      <c r="K321" s="443">
        <v>8</v>
      </c>
      <c r="L321" s="443"/>
      <c r="M321" s="443">
        <v>12</v>
      </c>
      <c r="N321" s="443"/>
      <c r="O321" s="443">
        <v>203</v>
      </c>
      <c r="P321" s="445">
        <f t="shared" si="5"/>
        <v>235</v>
      </c>
      <c r="Q321" s="443">
        <v>235</v>
      </c>
      <c r="R321" s="443"/>
      <c r="S321" s="443" t="s">
        <v>659</v>
      </c>
      <c r="T321" s="443" t="s">
        <v>651</v>
      </c>
      <c r="U321" s="443" t="s">
        <v>673</v>
      </c>
      <c r="V321" s="443" t="s">
        <v>652</v>
      </c>
      <c r="W321" s="443" t="s">
        <v>469</v>
      </c>
      <c r="X321" s="446"/>
    </row>
    <row r="322" spans="1:24" s="449" customFormat="1" ht="60">
      <c r="A322" s="443"/>
      <c r="B322" s="443">
        <v>4464111200</v>
      </c>
      <c r="C322" s="508" t="s">
        <v>11009</v>
      </c>
      <c r="D322" s="154" t="s">
        <v>11010</v>
      </c>
      <c r="E322" s="154" t="s">
        <v>11011</v>
      </c>
      <c r="F322" s="443" t="s">
        <v>420</v>
      </c>
      <c r="G322" s="443" t="s">
        <v>655</v>
      </c>
      <c r="H322" s="444">
        <v>44937</v>
      </c>
      <c r="I322" s="443">
        <v>3</v>
      </c>
      <c r="J322" s="443"/>
      <c r="K322" s="443">
        <v>2</v>
      </c>
      <c r="L322" s="443"/>
      <c r="M322" s="443">
        <v>3</v>
      </c>
      <c r="N322" s="443"/>
      <c r="O322" s="443">
        <v>61</v>
      </c>
      <c r="P322" s="445">
        <f t="shared" si="5"/>
        <v>69</v>
      </c>
      <c r="Q322" s="443">
        <v>69</v>
      </c>
      <c r="R322" s="443"/>
      <c r="S322" s="443" t="s">
        <v>659</v>
      </c>
      <c r="T322" s="443" t="s">
        <v>651</v>
      </c>
      <c r="U322" s="443" t="s">
        <v>673</v>
      </c>
      <c r="V322" s="443" t="s">
        <v>652</v>
      </c>
      <c r="W322" s="443" t="s">
        <v>469</v>
      </c>
      <c r="X322" s="446"/>
    </row>
    <row r="323" spans="1:24" s="449" customFormat="1" ht="60">
      <c r="A323" s="443"/>
      <c r="B323" s="443">
        <v>4522841200</v>
      </c>
      <c r="C323" s="508" t="s">
        <v>11012</v>
      </c>
      <c r="D323" s="154" t="s">
        <v>11013</v>
      </c>
      <c r="E323" s="154" t="s">
        <v>11014</v>
      </c>
      <c r="F323" s="443" t="s">
        <v>420</v>
      </c>
      <c r="G323" s="443" t="s">
        <v>655</v>
      </c>
      <c r="H323" s="444">
        <v>45062</v>
      </c>
      <c r="I323" s="443">
        <v>2</v>
      </c>
      <c r="J323" s="443"/>
      <c r="K323" s="443">
        <v>2</v>
      </c>
      <c r="L323" s="443"/>
      <c r="M323" s="443">
        <v>2</v>
      </c>
      <c r="N323" s="443"/>
      <c r="O323" s="443">
        <v>32</v>
      </c>
      <c r="P323" s="445">
        <f t="shared" si="5"/>
        <v>38</v>
      </c>
      <c r="Q323" s="443">
        <v>38</v>
      </c>
      <c r="R323" s="443"/>
      <c r="S323" s="443" t="s">
        <v>659</v>
      </c>
      <c r="T323" s="443" t="s">
        <v>651</v>
      </c>
      <c r="U323" s="443" t="s">
        <v>673</v>
      </c>
      <c r="V323" s="443" t="s">
        <v>652</v>
      </c>
      <c r="W323" s="443" t="s">
        <v>469</v>
      </c>
      <c r="X323" s="446"/>
    </row>
    <row r="324" spans="1:24" s="449" customFormat="1" ht="60">
      <c r="A324" s="443"/>
      <c r="B324" s="443">
        <v>4455011700</v>
      </c>
      <c r="C324" s="508" t="s">
        <v>11015</v>
      </c>
      <c r="D324" s="154" t="s">
        <v>11016</v>
      </c>
      <c r="E324" s="154" t="s">
        <v>11017</v>
      </c>
      <c r="F324" s="443" t="s">
        <v>420</v>
      </c>
      <c r="G324" s="443" t="s">
        <v>655</v>
      </c>
      <c r="H324" s="444">
        <v>45154</v>
      </c>
      <c r="I324" s="443">
        <v>1</v>
      </c>
      <c r="J324" s="443"/>
      <c r="K324" s="443"/>
      <c r="L324" s="443"/>
      <c r="M324" s="443"/>
      <c r="N324" s="443"/>
      <c r="O324" s="443">
        <v>13</v>
      </c>
      <c r="P324" s="445">
        <f t="shared" si="5"/>
        <v>14</v>
      </c>
      <c r="Q324" s="443">
        <v>14</v>
      </c>
      <c r="R324" s="443"/>
      <c r="S324" s="443" t="s">
        <v>659</v>
      </c>
      <c r="T324" s="443" t="s">
        <v>651</v>
      </c>
      <c r="U324" s="443" t="s">
        <v>673</v>
      </c>
      <c r="V324" s="443" t="s">
        <v>652</v>
      </c>
      <c r="W324" s="443" t="s">
        <v>469</v>
      </c>
      <c r="X324" s="446"/>
    </row>
    <row r="325" spans="1:24" s="449" customFormat="1" ht="60">
      <c r="A325" s="443"/>
      <c r="B325" s="443">
        <v>4461032300</v>
      </c>
      <c r="C325" s="508" t="s">
        <v>11018</v>
      </c>
      <c r="D325" s="154" t="s">
        <v>11019</v>
      </c>
      <c r="E325" s="154" t="s">
        <v>11020</v>
      </c>
      <c r="F325" s="443" t="s">
        <v>420</v>
      </c>
      <c r="G325" s="443" t="s">
        <v>655</v>
      </c>
      <c r="H325" s="444">
        <v>45097</v>
      </c>
      <c r="I325" s="443">
        <v>1</v>
      </c>
      <c r="J325" s="443"/>
      <c r="K325" s="443"/>
      <c r="L325" s="443"/>
      <c r="M325" s="443"/>
      <c r="N325" s="443"/>
      <c r="O325" s="443">
        <v>18</v>
      </c>
      <c r="P325" s="445">
        <f t="shared" si="5"/>
        <v>19</v>
      </c>
      <c r="Q325" s="443">
        <v>19</v>
      </c>
      <c r="R325" s="443"/>
      <c r="S325" s="443" t="s">
        <v>659</v>
      </c>
      <c r="T325" s="443" t="s">
        <v>651</v>
      </c>
      <c r="U325" s="443" t="s">
        <v>673</v>
      </c>
      <c r="V325" s="443" t="s">
        <v>652</v>
      </c>
      <c r="W325" s="443" t="s">
        <v>469</v>
      </c>
      <c r="X325" s="446"/>
    </row>
    <row r="326" spans="1:24" s="449" customFormat="1" ht="60">
      <c r="A326" s="443"/>
      <c r="B326" s="443">
        <v>4456910200</v>
      </c>
      <c r="C326" s="508" t="s">
        <v>11021</v>
      </c>
      <c r="D326" s="154" t="s">
        <v>11022</v>
      </c>
      <c r="E326" s="154" t="s">
        <v>11023</v>
      </c>
      <c r="F326" s="443" t="s">
        <v>420</v>
      </c>
      <c r="G326" s="443" t="s">
        <v>655</v>
      </c>
      <c r="H326" s="444">
        <v>45098</v>
      </c>
      <c r="I326" s="443">
        <v>2</v>
      </c>
      <c r="J326" s="443"/>
      <c r="K326" s="443"/>
      <c r="L326" s="443"/>
      <c r="M326" s="443"/>
      <c r="N326" s="443"/>
      <c r="O326" s="443">
        <v>10</v>
      </c>
      <c r="P326" s="445">
        <f t="shared" si="5"/>
        <v>12</v>
      </c>
      <c r="Q326" s="443">
        <v>12</v>
      </c>
      <c r="R326" s="443"/>
      <c r="S326" s="443" t="s">
        <v>659</v>
      </c>
      <c r="T326" s="443" t="s">
        <v>651</v>
      </c>
      <c r="U326" s="443" t="s">
        <v>673</v>
      </c>
      <c r="V326" s="443" t="s">
        <v>652</v>
      </c>
      <c r="W326" s="443" t="s">
        <v>469</v>
      </c>
      <c r="X326" s="446"/>
    </row>
    <row r="327" spans="1:24" s="449" customFormat="1" ht="60">
      <c r="A327" s="443"/>
      <c r="B327" s="443">
        <v>4463621400</v>
      </c>
      <c r="C327" s="508" t="s">
        <v>11024</v>
      </c>
      <c r="D327" s="154" t="s">
        <v>11025</v>
      </c>
      <c r="E327" s="154" t="s">
        <v>11026</v>
      </c>
      <c r="F327" s="443" t="s">
        <v>420</v>
      </c>
      <c r="G327" s="443" t="s">
        <v>655</v>
      </c>
      <c r="H327" s="444">
        <v>45175</v>
      </c>
      <c r="I327" s="443">
        <v>2</v>
      </c>
      <c r="J327" s="443"/>
      <c r="K327" s="443">
        <v>1</v>
      </c>
      <c r="L327" s="443"/>
      <c r="M327" s="443">
        <v>2</v>
      </c>
      <c r="N327" s="443"/>
      <c r="O327" s="443">
        <v>10</v>
      </c>
      <c r="P327" s="445">
        <f t="shared" si="5"/>
        <v>15</v>
      </c>
      <c r="Q327" s="443">
        <v>15</v>
      </c>
      <c r="R327" s="443"/>
      <c r="S327" s="443" t="s">
        <v>659</v>
      </c>
      <c r="T327" s="443" t="s">
        <v>651</v>
      </c>
      <c r="U327" s="443" t="s">
        <v>673</v>
      </c>
      <c r="V327" s="443" t="s">
        <v>652</v>
      </c>
      <c r="W327" s="443" t="s">
        <v>469</v>
      </c>
      <c r="X327" s="446"/>
    </row>
    <row r="328" spans="1:24" s="449" customFormat="1" ht="60">
      <c r="A328" s="443"/>
      <c r="B328" s="443">
        <v>5330510400</v>
      </c>
      <c r="C328" s="508" t="s">
        <v>11027</v>
      </c>
      <c r="D328" s="154" t="s">
        <v>11028</v>
      </c>
      <c r="E328" s="154" t="s">
        <v>11029</v>
      </c>
      <c r="F328" s="443" t="s">
        <v>420</v>
      </c>
      <c r="G328" s="443" t="s">
        <v>655</v>
      </c>
      <c r="H328" s="444">
        <v>44935</v>
      </c>
      <c r="I328" s="443">
        <v>2</v>
      </c>
      <c r="J328" s="443"/>
      <c r="K328" s="443">
        <v>1</v>
      </c>
      <c r="L328" s="443"/>
      <c r="M328" s="443">
        <v>2</v>
      </c>
      <c r="N328" s="443"/>
      <c r="O328" s="443">
        <v>33</v>
      </c>
      <c r="P328" s="445">
        <f t="shared" si="5"/>
        <v>38</v>
      </c>
      <c r="Q328" s="443">
        <v>38</v>
      </c>
      <c r="R328" s="443"/>
      <c r="S328" s="443" t="s">
        <v>659</v>
      </c>
      <c r="T328" s="443" t="s">
        <v>651</v>
      </c>
      <c r="U328" s="443" t="s">
        <v>673</v>
      </c>
      <c r="V328" s="443" t="s">
        <v>652</v>
      </c>
      <c r="W328" s="443" t="s">
        <v>469</v>
      </c>
      <c r="X328" s="446"/>
    </row>
    <row r="329" spans="1:24" s="449" customFormat="1" ht="60">
      <c r="A329" s="443"/>
      <c r="B329" s="443">
        <v>4445021000</v>
      </c>
      <c r="C329" s="508" t="s">
        <v>11030</v>
      </c>
      <c r="D329" s="154" t="s">
        <v>11031</v>
      </c>
      <c r="E329" s="154" t="s">
        <v>11032</v>
      </c>
      <c r="F329" s="443" t="s">
        <v>420</v>
      </c>
      <c r="G329" s="443" t="s">
        <v>655</v>
      </c>
      <c r="H329" s="444">
        <v>44939</v>
      </c>
      <c r="I329" s="443">
        <v>3</v>
      </c>
      <c r="J329" s="443"/>
      <c r="K329" s="443">
        <v>2</v>
      </c>
      <c r="L329" s="443"/>
      <c r="M329" s="443">
        <v>3</v>
      </c>
      <c r="N329" s="443"/>
      <c r="O329" s="443">
        <v>47</v>
      </c>
      <c r="P329" s="445">
        <f t="shared" si="5"/>
        <v>55</v>
      </c>
      <c r="Q329" s="443">
        <v>55</v>
      </c>
      <c r="R329" s="443"/>
      <c r="S329" s="443" t="s">
        <v>659</v>
      </c>
      <c r="T329" s="443" t="s">
        <v>651</v>
      </c>
      <c r="U329" s="443" t="s">
        <v>673</v>
      </c>
      <c r="V329" s="443" t="s">
        <v>652</v>
      </c>
      <c r="W329" s="443" t="s">
        <v>469</v>
      </c>
      <c r="X329" s="446"/>
    </row>
    <row r="330" spans="1:24" s="449" customFormat="1" ht="60">
      <c r="A330" s="443"/>
      <c r="B330" s="443">
        <v>4498660700</v>
      </c>
      <c r="C330" s="508" t="s">
        <v>11033</v>
      </c>
      <c r="D330" s="154" t="s">
        <v>11034</v>
      </c>
      <c r="E330" s="154" t="s">
        <v>11035</v>
      </c>
      <c r="F330" s="443" t="s">
        <v>420</v>
      </c>
      <c r="G330" s="443" t="s">
        <v>655</v>
      </c>
      <c r="H330" s="444">
        <v>44930</v>
      </c>
      <c r="I330" s="443"/>
      <c r="J330" s="443"/>
      <c r="K330" s="443"/>
      <c r="L330" s="443"/>
      <c r="M330" s="443"/>
      <c r="N330" s="443"/>
      <c r="O330" s="443">
        <v>6</v>
      </c>
      <c r="P330" s="445">
        <f t="shared" si="5"/>
        <v>6</v>
      </c>
      <c r="Q330" s="443">
        <v>6</v>
      </c>
      <c r="R330" s="443"/>
      <c r="S330" s="443" t="s">
        <v>659</v>
      </c>
      <c r="T330" s="443" t="s">
        <v>653</v>
      </c>
      <c r="U330" s="443" t="s">
        <v>673</v>
      </c>
      <c r="V330" s="443" t="s">
        <v>652</v>
      </c>
      <c r="W330" s="443" t="s">
        <v>469</v>
      </c>
      <c r="X330" s="446"/>
    </row>
    <row r="331" spans="1:24" s="449" customFormat="1" ht="60">
      <c r="A331" s="443"/>
      <c r="B331" s="443">
        <v>4464140600</v>
      </c>
      <c r="C331" s="508" t="s">
        <v>11036</v>
      </c>
      <c r="D331" s="154" t="s">
        <v>11037</v>
      </c>
      <c r="E331" s="154" t="s">
        <v>11038</v>
      </c>
      <c r="F331" s="443" t="s">
        <v>420</v>
      </c>
      <c r="G331" s="443" t="s">
        <v>655</v>
      </c>
      <c r="H331" s="444">
        <v>44929</v>
      </c>
      <c r="I331" s="443">
        <v>4</v>
      </c>
      <c r="J331" s="443"/>
      <c r="K331" s="443"/>
      <c r="L331" s="443"/>
      <c r="M331" s="443"/>
      <c r="N331" s="443"/>
      <c r="O331" s="443">
        <v>48</v>
      </c>
      <c r="P331" s="445">
        <f t="shared" si="5"/>
        <v>52</v>
      </c>
      <c r="Q331" s="443">
        <v>52</v>
      </c>
      <c r="R331" s="443"/>
      <c r="S331" s="443" t="s">
        <v>659</v>
      </c>
      <c r="T331" s="443" t="s">
        <v>651</v>
      </c>
      <c r="U331" s="443" t="s">
        <v>673</v>
      </c>
      <c r="V331" s="443" t="s">
        <v>652</v>
      </c>
      <c r="W331" s="443" t="s">
        <v>469</v>
      </c>
      <c r="X331" s="446"/>
    </row>
    <row r="332" spans="1:24" s="449" customFormat="1" ht="60">
      <c r="A332" s="443"/>
      <c r="B332" s="443">
        <v>4453311300</v>
      </c>
      <c r="C332" s="508" t="s">
        <v>11039</v>
      </c>
      <c r="D332" s="154" t="s">
        <v>11040</v>
      </c>
      <c r="E332" s="154" t="s">
        <v>11041</v>
      </c>
      <c r="F332" s="443" t="s">
        <v>420</v>
      </c>
      <c r="G332" s="443" t="s">
        <v>655</v>
      </c>
      <c r="H332" s="444">
        <v>44936</v>
      </c>
      <c r="I332" s="443">
        <v>6</v>
      </c>
      <c r="J332" s="443"/>
      <c r="K332" s="443">
        <v>4</v>
      </c>
      <c r="L332" s="443"/>
      <c r="M332" s="443">
        <v>6</v>
      </c>
      <c r="N332" s="443"/>
      <c r="O332" s="443">
        <v>91</v>
      </c>
      <c r="P332" s="445">
        <f t="shared" si="5"/>
        <v>107</v>
      </c>
      <c r="Q332" s="443">
        <v>107</v>
      </c>
      <c r="R332" s="443"/>
      <c r="S332" s="443" t="s">
        <v>659</v>
      </c>
      <c r="T332" s="443" t="s">
        <v>651</v>
      </c>
      <c r="U332" s="443" t="s">
        <v>673</v>
      </c>
      <c r="V332" s="443" t="s">
        <v>652</v>
      </c>
      <c r="W332" s="443" t="s">
        <v>469</v>
      </c>
      <c r="X332" s="446"/>
    </row>
    <row r="333" spans="1:24" s="449" customFormat="1" ht="60">
      <c r="A333" s="443"/>
      <c r="B333" s="443">
        <v>4462531100</v>
      </c>
      <c r="C333" s="508" t="s">
        <v>11042</v>
      </c>
      <c r="D333" s="154" t="s">
        <v>11043</v>
      </c>
      <c r="E333" s="154" t="s">
        <v>11044</v>
      </c>
      <c r="F333" s="443" t="s">
        <v>420</v>
      </c>
      <c r="G333" s="443" t="s">
        <v>655</v>
      </c>
      <c r="H333" s="444">
        <v>45128</v>
      </c>
      <c r="I333" s="443">
        <v>2</v>
      </c>
      <c r="J333" s="443"/>
      <c r="K333" s="443">
        <v>2</v>
      </c>
      <c r="L333" s="443"/>
      <c r="M333" s="443">
        <v>2</v>
      </c>
      <c r="N333" s="443"/>
      <c r="O333" s="443">
        <v>59</v>
      </c>
      <c r="P333" s="445">
        <f t="shared" si="5"/>
        <v>65</v>
      </c>
      <c r="Q333" s="443">
        <v>65</v>
      </c>
      <c r="R333" s="443"/>
      <c r="S333" s="443" t="s">
        <v>659</v>
      </c>
      <c r="T333" s="443" t="s">
        <v>651</v>
      </c>
      <c r="U333" s="443" t="s">
        <v>673</v>
      </c>
      <c r="V333" s="443" t="s">
        <v>652</v>
      </c>
      <c r="W333" s="443" t="s">
        <v>469</v>
      </c>
      <c r="X333" s="446"/>
    </row>
    <row r="334" spans="1:24" s="449" customFormat="1" ht="75">
      <c r="A334" s="443"/>
      <c r="B334" s="443">
        <v>5481420200</v>
      </c>
      <c r="C334" s="508" t="s">
        <v>11045</v>
      </c>
      <c r="D334" s="154" t="s">
        <v>11046</v>
      </c>
      <c r="E334" s="154" t="s">
        <v>11047</v>
      </c>
      <c r="F334" s="443" t="s">
        <v>420</v>
      </c>
      <c r="G334" s="443" t="s">
        <v>655</v>
      </c>
      <c r="H334" s="444">
        <v>45119</v>
      </c>
      <c r="I334" s="443">
        <v>2</v>
      </c>
      <c r="J334" s="443"/>
      <c r="K334" s="443"/>
      <c r="L334" s="443"/>
      <c r="M334" s="443"/>
      <c r="N334" s="443"/>
      <c r="O334" s="443">
        <v>9</v>
      </c>
      <c r="P334" s="445">
        <f t="shared" si="5"/>
        <v>11</v>
      </c>
      <c r="Q334" s="443">
        <v>11</v>
      </c>
      <c r="R334" s="443"/>
      <c r="S334" s="443" t="s">
        <v>659</v>
      </c>
      <c r="T334" s="443" t="s">
        <v>651</v>
      </c>
      <c r="U334" s="443" t="s">
        <v>673</v>
      </c>
      <c r="V334" s="443" t="s">
        <v>652</v>
      </c>
      <c r="W334" s="443" t="s">
        <v>469</v>
      </c>
      <c r="X334" s="446"/>
    </row>
    <row r="335" spans="1:24" s="449" customFormat="1" ht="60">
      <c r="A335" s="443"/>
      <c r="B335" s="443">
        <v>4370301100</v>
      </c>
      <c r="C335" s="508" t="s">
        <v>11048</v>
      </c>
      <c r="D335" s="154" t="s">
        <v>11049</v>
      </c>
      <c r="E335" s="154" t="s">
        <v>11050</v>
      </c>
      <c r="F335" s="443" t="s">
        <v>420</v>
      </c>
      <c r="G335" s="443" t="s">
        <v>655</v>
      </c>
      <c r="H335" s="444">
        <v>45212</v>
      </c>
      <c r="I335" s="443">
        <v>3</v>
      </c>
      <c r="J335" s="443"/>
      <c r="K335" s="443">
        <v>2</v>
      </c>
      <c r="L335" s="443"/>
      <c r="M335" s="443">
        <v>3</v>
      </c>
      <c r="N335" s="443"/>
      <c r="O335" s="443">
        <v>82</v>
      </c>
      <c r="P335" s="445">
        <f t="shared" si="5"/>
        <v>90</v>
      </c>
      <c r="Q335" s="443">
        <v>90</v>
      </c>
      <c r="R335" s="443"/>
      <c r="S335" s="443" t="s">
        <v>659</v>
      </c>
      <c r="T335" s="443" t="s">
        <v>651</v>
      </c>
      <c r="U335" s="443" t="s">
        <v>673</v>
      </c>
      <c r="V335" s="443" t="s">
        <v>652</v>
      </c>
      <c r="W335" s="443" t="s">
        <v>469</v>
      </c>
      <c r="X335" s="446"/>
    </row>
    <row r="336" spans="1:24" s="449" customFormat="1" ht="60">
      <c r="A336" s="443"/>
      <c r="B336" s="443">
        <v>4520561300</v>
      </c>
      <c r="C336" s="508" t="s">
        <v>5258</v>
      </c>
      <c r="D336" s="154" t="s">
        <v>11051</v>
      </c>
      <c r="E336" s="154" t="s">
        <v>11052</v>
      </c>
      <c r="F336" s="443" t="s">
        <v>420</v>
      </c>
      <c r="G336" s="443" t="s">
        <v>655</v>
      </c>
      <c r="H336" s="444">
        <v>45106</v>
      </c>
      <c r="I336" s="443">
        <v>2</v>
      </c>
      <c r="J336" s="443"/>
      <c r="K336" s="443"/>
      <c r="L336" s="443"/>
      <c r="M336" s="443"/>
      <c r="N336" s="443"/>
      <c r="O336" s="443">
        <v>41</v>
      </c>
      <c r="P336" s="445">
        <f t="shared" si="5"/>
        <v>43</v>
      </c>
      <c r="Q336" s="443">
        <v>43</v>
      </c>
      <c r="R336" s="443"/>
      <c r="S336" s="443" t="s">
        <v>659</v>
      </c>
      <c r="T336" s="443" t="s">
        <v>651</v>
      </c>
      <c r="U336" s="443" t="s">
        <v>673</v>
      </c>
      <c r="V336" s="443" t="s">
        <v>652</v>
      </c>
      <c r="W336" s="443" t="s">
        <v>469</v>
      </c>
      <c r="X336" s="446"/>
    </row>
    <row r="337" spans="1:24" s="449" customFormat="1" ht="60">
      <c r="A337" s="443"/>
      <c r="B337" s="443">
        <v>4454911900</v>
      </c>
      <c r="C337" s="508" t="s">
        <v>11053</v>
      </c>
      <c r="D337" s="154" t="s">
        <v>11054</v>
      </c>
      <c r="E337" s="154" t="s">
        <v>11055</v>
      </c>
      <c r="F337" s="443" t="s">
        <v>420</v>
      </c>
      <c r="G337" s="443" t="s">
        <v>655</v>
      </c>
      <c r="H337" s="444">
        <v>45138</v>
      </c>
      <c r="I337" s="443">
        <v>1</v>
      </c>
      <c r="J337" s="443"/>
      <c r="K337" s="443"/>
      <c r="L337" s="443"/>
      <c r="M337" s="443"/>
      <c r="N337" s="443"/>
      <c r="O337" s="443">
        <v>12</v>
      </c>
      <c r="P337" s="445">
        <f t="shared" si="5"/>
        <v>13</v>
      </c>
      <c r="Q337" s="443">
        <v>13</v>
      </c>
      <c r="R337" s="443"/>
      <c r="S337" s="443" t="s">
        <v>659</v>
      </c>
      <c r="T337" s="443" t="s">
        <v>651</v>
      </c>
      <c r="U337" s="443" t="s">
        <v>673</v>
      </c>
      <c r="V337" s="443" t="s">
        <v>652</v>
      </c>
      <c r="W337" s="443" t="s">
        <v>469</v>
      </c>
      <c r="X337" s="446"/>
    </row>
    <row r="338" spans="1:24" s="449" customFormat="1" ht="75">
      <c r="A338" s="443"/>
      <c r="B338" s="443">
        <v>3153630500</v>
      </c>
      <c r="C338" s="508" t="s">
        <v>7112</v>
      </c>
      <c r="D338" s="154" t="s">
        <v>7113</v>
      </c>
      <c r="E338" s="154" t="s">
        <v>3309</v>
      </c>
      <c r="F338" s="443" t="s">
        <v>422</v>
      </c>
      <c r="G338" s="443" t="s">
        <v>655</v>
      </c>
      <c r="H338" s="444">
        <v>44945</v>
      </c>
      <c r="I338" s="443"/>
      <c r="J338" s="443"/>
      <c r="K338" s="443"/>
      <c r="L338" s="443"/>
      <c r="M338" s="443"/>
      <c r="N338" s="443"/>
      <c r="O338" s="443">
        <v>1</v>
      </c>
      <c r="P338" s="445">
        <f t="shared" si="5"/>
        <v>1</v>
      </c>
      <c r="Q338" s="443">
        <v>1</v>
      </c>
      <c r="R338" s="443"/>
      <c r="S338" s="443" t="s">
        <v>659</v>
      </c>
      <c r="T338" s="443" t="s">
        <v>653</v>
      </c>
      <c r="U338" s="443" t="s">
        <v>673</v>
      </c>
      <c r="V338" s="443" t="s">
        <v>652</v>
      </c>
      <c r="W338" s="443" t="s">
        <v>469</v>
      </c>
      <c r="X338" s="446"/>
    </row>
    <row r="339" spans="1:24" s="449" customFormat="1" ht="60">
      <c r="A339" s="443"/>
      <c r="B339" s="443">
        <v>4516130700</v>
      </c>
      <c r="C339" s="508" t="s">
        <v>11056</v>
      </c>
      <c r="D339" s="154" t="s">
        <v>11057</v>
      </c>
      <c r="E339" s="154" t="s">
        <v>11058</v>
      </c>
      <c r="F339" s="443" t="s">
        <v>422</v>
      </c>
      <c r="G339" s="443" t="s">
        <v>655</v>
      </c>
      <c r="H339" s="444">
        <v>44936</v>
      </c>
      <c r="I339" s="443"/>
      <c r="J339" s="443"/>
      <c r="K339" s="443"/>
      <c r="L339" s="443"/>
      <c r="M339" s="443"/>
      <c r="N339" s="443"/>
      <c r="O339" s="443">
        <v>1</v>
      </c>
      <c r="P339" s="445">
        <f t="shared" si="5"/>
        <v>1</v>
      </c>
      <c r="Q339" s="443">
        <v>1</v>
      </c>
      <c r="R339" s="443"/>
      <c r="S339" s="443" t="s">
        <v>659</v>
      </c>
      <c r="T339" s="443" t="s">
        <v>653</v>
      </c>
      <c r="U339" s="443" t="s">
        <v>673</v>
      </c>
      <c r="V339" s="443" t="s">
        <v>652</v>
      </c>
      <c r="W339" s="443" t="s">
        <v>469</v>
      </c>
      <c r="X339" s="446"/>
    </row>
    <row r="340" spans="1:24" s="449" customFormat="1" ht="90">
      <c r="A340" s="443"/>
      <c r="B340" s="443">
        <v>4500530800</v>
      </c>
      <c r="C340" s="508" t="s">
        <v>10201</v>
      </c>
      <c r="D340" s="154" t="s">
        <v>10202</v>
      </c>
      <c r="E340" s="154" t="s">
        <v>5129</v>
      </c>
      <c r="F340" s="443" t="s">
        <v>422</v>
      </c>
      <c r="G340" s="443" t="s">
        <v>655</v>
      </c>
      <c r="H340" s="444">
        <v>45084</v>
      </c>
      <c r="I340" s="443"/>
      <c r="J340" s="443"/>
      <c r="K340" s="443"/>
      <c r="L340" s="443"/>
      <c r="M340" s="443"/>
      <c r="N340" s="443"/>
      <c r="O340" s="443">
        <v>1</v>
      </c>
      <c r="P340" s="445">
        <f t="shared" si="5"/>
        <v>1</v>
      </c>
      <c r="Q340" s="443">
        <v>1</v>
      </c>
      <c r="R340" s="443"/>
      <c r="S340" s="443" t="s">
        <v>659</v>
      </c>
      <c r="T340" s="443" t="s">
        <v>653</v>
      </c>
      <c r="U340" s="443" t="s">
        <v>673</v>
      </c>
      <c r="V340" s="443" t="s">
        <v>652</v>
      </c>
      <c r="W340" s="443" t="s">
        <v>469</v>
      </c>
      <c r="X340" s="446"/>
    </row>
    <row r="341" spans="1:24" s="449" customFormat="1" ht="60">
      <c r="A341" s="443"/>
      <c r="B341" s="443">
        <v>4240621300</v>
      </c>
      <c r="C341" s="508" t="s">
        <v>11059</v>
      </c>
      <c r="D341" s="154" t="s">
        <v>11060</v>
      </c>
      <c r="E341" s="154" t="s">
        <v>11061</v>
      </c>
      <c r="F341" s="443" t="s">
        <v>422</v>
      </c>
      <c r="G341" s="443" t="s">
        <v>655</v>
      </c>
      <c r="H341" s="444">
        <v>44971</v>
      </c>
      <c r="I341" s="443"/>
      <c r="J341" s="443"/>
      <c r="K341" s="443"/>
      <c r="L341" s="443"/>
      <c r="M341" s="443"/>
      <c r="N341" s="443"/>
      <c r="O341" s="443">
        <v>1</v>
      </c>
      <c r="P341" s="445">
        <f t="shared" si="5"/>
        <v>1</v>
      </c>
      <c r="Q341" s="443">
        <v>1</v>
      </c>
      <c r="R341" s="443"/>
      <c r="S341" s="443" t="s">
        <v>659</v>
      </c>
      <c r="T341" s="443" t="s">
        <v>653</v>
      </c>
      <c r="U341" s="443" t="s">
        <v>673</v>
      </c>
      <c r="V341" s="443" t="s">
        <v>652</v>
      </c>
      <c r="W341" s="443" t="s">
        <v>469</v>
      </c>
      <c r="X341" s="446"/>
    </row>
    <row r="342" spans="1:24" s="449" customFormat="1" ht="60">
      <c r="A342" s="443"/>
      <c r="B342" s="443">
        <v>4240621300</v>
      </c>
      <c r="C342" s="508" t="s">
        <v>11062</v>
      </c>
      <c r="D342" s="154" t="s">
        <v>11060</v>
      </c>
      <c r="E342" s="154" t="s">
        <v>11063</v>
      </c>
      <c r="F342" s="443" t="s">
        <v>422</v>
      </c>
      <c r="G342" s="443" t="s">
        <v>655</v>
      </c>
      <c r="H342" s="444">
        <v>44971</v>
      </c>
      <c r="I342" s="443"/>
      <c r="J342" s="443"/>
      <c r="K342" s="443"/>
      <c r="L342" s="443"/>
      <c r="M342" s="443"/>
      <c r="N342" s="443"/>
      <c r="O342" s="443">
        <v>1</v>
      </c>
      <c r="P342" s="445">
        <f t="shared" si="5"/>
        <v>1</v>
      </c>
      <c r="Q342" s="443">
        <v>1</v>
      </c>
      <c r="R342" s="443"/>
      <c r="S342" s="443" t="s">
        <v>659</v>
      </c>
      <c r="T342" s="443" t="s">
        <v>653</v>
      </c>
      <c r="U342" s="443" t="s">
        <v>673</v>
      </c>
      <c r="V342" s="443" t="s">
        <v>652</v>
      </c>
      <c r="W342" s="443" t="s">
        <v>469</v>
      </c>
      <c r="X342" s="446"/>
    </row>
    <row r="343" spans="1:24" s="449" customFormat="1" ht="60">
      <c r="A343" s="443"/>
      <c r="B343" s="443">
        <v>4240621300</v>
      </c>
      <c r="C343" s="508" t="s">
        <v>11064</v>
      </c>
      <c r="D343" s="154" t="s">
        <v>11060</v>
      </c>
      <c r="E343" s="154" t="s">
        <v>11065</v>
      </c>
      <c r="F343" s="443" t="s">
        <v>422</v>
      </c>
      <c r="G343" s="443" t="s">
        <v>655</v>
      </c>
      <c r="H343" s="444">
        <v>44971</v>
      </c>
      <c r="I343" s="443"/>
      <c r="J343" s="443"/>
      <c r="K343" s="443"/>
      <c r="L343" s="443"/>
      <c r="M343" s="443"/>
      <c r="N343" s="443"/>
      <c r="O343" s="443">
        <v>1</v>
      </c>
      <c r="P343" s="445">
        <f t="shared" ref="P343:P406" si="6">SUM($I343:$O343)</f>
        <v>1</v>
      </c>
      <c r="Q343" s="443">
        <v>1</v>
      </c>
      <c r="R343" s="443"/>
      <c r="S343" s="443" t="s">
        <v>659</v>
      </c>
      <c r="T343" s="443" t="s">
        <v>653</v>
      </c>
      <c r="U343" s="443" t="s">
        <v>673</v>
      </c>
      <c r="V343" s="443" t="s">
        <v>652</v>
      </c>
      <c r="W343" s="443" t="s">
        <v>469</v>
      </c>
      <c r="X343" s="446"/>
    </row>
    <row r="344" spans="1:24" s="449" customFormat="1" ht="60">
      <c r="A344" s="443"/>
      <c r="B344" s="443">
        <v>4240621300</v>
      </c>
      <c r="C344" s="508" t="s">
        <v>11066</v>
      </c>
      <c r="D344" s="154" t="s">
        <v>11060</v>
      </c>
      <c r="E344" s="154" t="s">
        <v>11067</v>
      </c>
      <c r="F344" s="443" t="s">
        <v>422</v>
      </c>
      <c r="G344" s="443" t="s">
        <v>655</v>
      </c>
      <c r="H344" s="444">
        <v>44971</v>
      </c>
      <c r="I344" s="443"/>
      <c r="J344" s="443"/>
      <c r="K344" s="443"/>
      <c r="L344" s="443"/>
      <c r="M344" s="443"/>
      <c r="N344" s="443"/>
      <c r="O344" s="443">
        <v>1</v>
      </c>
      <c r="P344" s="445">
        <f t="shared" si="6"/>
        <v>1</v>
      </c>
      <c r="Q344" s="443">
        <v>1</v>
      </c>
      <c r="R344" s="443"/>
      <c r="S344" s="443" t="s">
        <v>659</v>
      </c>
      <c r="T344" s="443" t="s">
        <v>653</v>
      </c>
      <c r="U344" s="443" t="s">
        <v>673</v>
      </c>
      <c r="V344" s="443" t="s">
        <v>652</v>
      </c>
      <c r="W344" s="443" t="s">
        <v>469</v>
      </c>
      <c r="X344" s="446"/>
    </row>
    <row r="345" spans="1:24" s="449" customFormat="1" ht="75">
      <c r="A345" s="443"/>
      <c r="B345" s="443">
        <v>4473510100</v>
      </c>
      <c r="C345" s="508" t="s">
        <v>11068</v>
      </c>
      <c r="D345" s="154" t="s">
        <v>11069</v>
      </c>
      <c r="E345" s="154" t="s">
        <v>11070</v>
      </c>
      <c r="F345" s="443" t="s">
        <v>422</v>
      </c>
      <c r="G345" s="443" t="s">
        <v>655</v>
      </c>
      <c r="H345" s="444">
        <v>45079</v>
      </c>
      <c r="I345" s="443"/>
      <c r="J345" s="443"/>
      <c r="K345" s="443"/>
      <c r="L345" s="443"/>
      <c r="M345" s="443"/>
      <c r="N345" s="443"/>
      <c r="O345" s="443">
        <v>2</v>
      </c>
      <c r="P345" s="445">
        <f t="shared" si="6"/>
        <v>2</v>
      </c>
      <c r="Q345" s="443">
        <v>2</v>
      </c>
      <c r="R345" s="443"/>
      <c r="S345" s="443" t="s">
        <v>659</v>
      </c>
      <c r="T345" s="443" t="s">
        <v>653</v>
      </c>
      <c r="U345" s="443" t="s">
        <v>673</v>
      </c>
      <c r="V345" s="443" t="s">
        <v>652</v>
      </c>
      <c r="W345" s="443" t="s">
        <v>469</v>
      </c>
      <c r="X345" s="446"/>
    </row>
    <row r="346" spans="1:24" s="449" customFormat="1" ht="60">
      <c r="A346" s="443"/>
      <c r="B346" s="443">
        <v>4456811900</v>
      </c>
      <c r="C346" s="508" t="s">
        <v>11071</v>
      </c>
      <c r="D346" s="154" t="s">
        <v>11072</v>
      </c>
      <c r="E346" s="154" t="s">
        <v>11073</v>
      </c>
      <c r="F346" s="443" t="s">
        <v>422</v>
      </c>
      <c r="G346" s="443" t="s">
        <v>655</v>
      </c>
      <c r="H346" s="444">
        <v>45142</v>
      </c>
      <c r="I346" s="443"/>
      <c r="J346" s="443"/>
      <c r="K346" s="443"/>
      <c r="L346" s="443"/>
      <c r="M346" s="443"/>
      <c r="N346" s="443"/>
      <c r="O346" s="443">
        <v>4</v>
      </c>
      <c r="P346" s="445">
        <f t="shared" si="6"/>
        <v>4</v>
      </c>
      <c r="Q346" s="443">
        <v>4</v>
      </c>
      <c r="R346" s="443"/>
      <c r="S346" s="443" t="s">
        <v>659</v>
      </c>
      <c r="T346" s="443" t="s">
        <v>653</v>
      </c>
      <c r="U346" s="443" t="s">
        <v>673</v>
      </c>
      <c r="V346" s="443" t="s">
        <v>652</v>
      </c>
      <c r="W346" s="443" t="s">
        <v>469</v>
      </c>
      <c r="X346" s="446"/>
    </row>
    <row r="347" spans="1:24" s="449" customFormat="1" ht="75">
      <c r="A347" s="443"/>
      <c r="B347" s="443">
        <v>5871501000</v>
      </c>
      <c r="C347" s="508" t="s">
        <v>11074</v>
      </c>
      <c r="D347" s="154" t="s">
        <v>11075</v>
      </c>
      <c r="E347" s="154" t="s">
        <v>11076</v>
      </c>
      <c r="F347" s="443" t="s">
        <v>422</v>
      </c>
      <c r="G347" s="443" t="s">
        <v>655</v>
      </c>
      <c r="H347" s="444">
        <v>45092</v>
      </c>
      <c r="I347" s="443"/>
      <c r="J347" s="443"/>
      <c r="K347" s="443"/>
      <c r="L347" s="443"/>
      <c r="M347" s="443"/>
      <c r="N347" s="443"/>
      <c r="O347" s="443">
        <v>1</v>
      </c>
      <c r="P347" s="445">
        <f t="shared" si="6"/>
        <v>1</v>
      </c>
      <c r="Q347" s="443">
        <v>1</v>
      </c>
      <c r="R347" s="443"/>
      <c r="S347" s="443" t="s">
        <v>659</v>
      </c>
      <c r="T347" s="443" t="s">
        <v>653</v>
      </c>
      <c r="U347" s="443" t="s">
        <v>673</v>
      </c>
      <c r="V347" s="443" t="s">
        <v>652</v>
      </c>
      <c r="W347" s="443" t="s">
        <v>469</v>
      </c>
      <c r="X347" s="446"/>
    </row>
    <row r="348" spans="1:24" s="449" customFormat="1" ht="75">
      <c r="A348" s="443"/>
      <c r="B348" s="443">
        <v>5830730900</v>
      </c>
      <c r="C348" s="508" t="s">
        <v>11077</v>
      </c>
      <c r="D348" s="154" t="s">
        <v>11078</v>
      </c>
      <c r="E348" s="154" t="s">
        <v>11079</v>
      </c>
      <c r="F348" s="443" t="s">
        <v>422</v>
      </c>
      <c r="G348" s="443" t="s">
        <v>655</v>
      </c>
      <c r="H348" s="444">
        <v>45148</v>
      </c>
      <c r="I348" s="443"/>
      <c r="J348" s="443"/>
      <c r="K348" s="443"/>
      <c r="L348" s="443"/>
      <c r="M348" s="443"/>
      <c r="N348" s="443"/>
      <c r="O348" s="443">
        <v>1</v>
      </c>
      <c r="P348" s="445">
        <f t="shared" si="6"/>
        <v>1</v>
      </c>
      <c r="Q348" s="443">
        <v>1</v>
      </c>
      <c r="R348" s="443"/>
      <c r="S348" s="443" t="s">
        <v>659</v>
      </c>
      <c r="T348" s="443" t="s">
        <v>653</v>
      </c>
      <c r="U348" s="443" t="s">
        <v>673</v>
      </c>
      <c r="V348" s="443" t="s">
        <v>652</v>
      </c>
      <c r="W348" s="443" t="s">
        <v>469</v>
      </c>
      <c r="X348" s="446"/>
    </row>
    <row r="349" spans="1:24" s="449" customFormat="1" ht="60">
      <c r="A349" s="443"/>
      <c r="B349" s="443">
        <v>3002975000</v>
      </c>
      <c r="C349" s="508" t="s">
        <v>11080</v>
      </c>
      <c r="D349" s="154" t="s">
        <v>11081</v>
      </c>
      <c r="E349" s="154" t="s">
        <v>11082</v>
      </c>
      <c r="F349" s="443" t="s">
        <v>422</v>
      </c>
      <c r="G349" s="443" t="s">
        <v>655</v>
      </c>
      <c r="H349" s="444">
        <v>45210</v>
      </c>
      <c r="I349" s="443"/>
      <c r="J349" s="443"/>
      <c r="K349" s="443"/>
      <c r="L349" s="443"/>
      <c r="M349" s="443"/>
      <c r="N349" s="443"/>
      <c r="O349" s="443">
        <v>1</v>
      </c>
      <c r="P349" s="445">
        <f t="shared" si="6"/>
        <v>1</v>
      </c>
      <c r="Q349" s="443">
        <v>1</v>
      </c>
      <c r="R349" s="443"/>
      <c r="S349" s="443" t="s">
        <v>659</v>
      </c>
      <c r="T349" s="443" t="s">
        <v>653</v>
      </c>
      <c r="U349" s="443" t="s">
        <v>673</v>
      </c>
      <c r="V349" s="443" t="s">
        <v>652</v>
      </c>
      <c r="W349" s="443" t="s">
        <v>469</v>
      </c>
      <c r="X349" s="446"/>
    </row>
    <row r="350" spans="1:24" s="449" customFormat="1" ht="60">
      <c r="A350" s="443"/>
      <c r="B350" s="443">
        <v>5870320100</v>
      </c>
      <c r="C350" s="508" t="s">
        <v>11083</v>
      </c>
      <c r="D350" s="154" t="s">
        <v>11084</v>
      </c>
      <c r="E350" s="154" t="s">
        <v>11085</v>
      </c>
      <c r="F350" s="443" t="s">
        <v>422</v>
      </c>
      <c r="G350" s="443" t="s">
        <v>655</v>
      </c>
      <c r="H350" s="444">
        <v>45187</v>
      </c>
      <c r="I350" s="443"/>
      <c r="J350" s="443"/>
      <c r="K350" s="443"/>
      <c r="L350" s="443"/>
      <c r="M350" s="443"/>
      <c r="N350" s="443"/>
      <c r="O350" s="443">
        <v>1</v>
      </c>
      <c r="P350" s="445">
        <f t="shared" si="6"/>
        <v>1</v>
      </c>
      <c r="Q350" s="443">
        <v>1</v>
      </c>
      <c r="R350" s="443"/>
      <c r="S350" s="443" t="s">
        <v>659</v>
      </c>
      <c r="T350" s="443" t="s">
        <v>653</v>
      </c>
      <c r="U350" s="443" t="s">
        <v>673</v>
      </c>
      <c r="V350" s="443" t="s">
        <v>652</v>
      </c>
      <c r="W350" s="443" t="s">
        <v>469</v>
      </c>
      <c r="X350" s="446"/>
    </row>
    <row r="351" spans="1:24" s="449" customFormat="1" ht="60">
      <c r="A351" s="443"/>
      <c r="B351" s="443">
        <v>4232530500</v>
      </c>
      <c r="C351" s="508" t="s">
        <v>11086</v>
      </c>
      <c r="D351" s="154" t="s">
        <v>11087</v>
      </c>
      <c r="E351" s="154" t="s">
        <v>11088</v>
      </c>
      <c r="F351" s="443" t="s">
        <v>422</v>
      </c>
      <c r="G351" s="443" t="s">
        <v>655</v>
      </c>
      <c r="H351" s="444">
        <v>45180</v>
      </c>
      <c r="I351" s="443"/>
      <c r="J351" s="443"/>
      <c r="K351" s="443"/>
      <c r="L351" s="443"/>
      <c r="M351" s="443"/>
      <c r="N351" s="443"/>
      <c r="O351" s="443">
        <v>1</v>
      </c>
      <c r="P351" s="445">
        <f t="shared" si="6"/>
        <v>1</v>
      </c>
      <c r="Q351" s="443">
        <v>1</v>
      </c>
      <c r="R351" s="443"/>
      <c r="S351" s="443" t="s">
        <v>659</v>
      </c>
      <c r="T351" s="443" t="s">
        <v>653</v>
      </c>
      <c r="U351" s="443" t="s">
        <v>673</v>
      </c>
      <c r="V351" s="443" t="s">
        <v>652</v>
      </c>
      <c r="W351" s="443" t="s">
        <v>469</v>
      </c>
      <c r="X351" s="446"/>
    </row>
    <row r="352" spans="1:24" s="449" customFormat="1" ht="45">
      <c r="A352" s="443"/>
      <c r="B352" s="443">
        <v>4406200600</v>
      </c>
      <c r="C352" s="508" t="s">
        <v>11089</v>
      </c>
      <c r="D352" s="154" t="s">
        <v>11090</v>
      </c>
      <c r="E352" s="154" t="s">
        <v>11091</v>
      </c>
      <c r="F352" s="443" t="s">
        <v>422</v>
      </c>
      <c r="G352" s="443" t="s">
        <v>655</v>
      </c>
      <c r="H352" s="444">
        <v>45218</v>
      </c>
      <c r="I352" s="443"/>
      <c r="J352" s="443"/>
      <c r="K352" s="443"/>
      <c r="L352" s="443"/>
      <c r="M352" s="443">
        <v>4</v>
      </c>
      <c r="N352" s="443"/>
      <c r="O352" s="443">
        <v>5</v>
      </c>
      <c r="P352" s="445">
        <f t="shared" si="6"/>
        <v>9</v>
      </c>
      <c r="Q352" s="443">
        <v>9</v>
      </c>
      <c r="R352" s="443"/>
      <c r="S352" s="443" t="s">
        <v>659</v>
      </c>
      <c r="T352" s="443" t="s">
        <v>653</v>
      </c>
      <c r="U352" s="443" t="s">
        <v>673</v>
      </c>
      <c r="V352" s="443" t="s">
        <v>652</v>
      </c>
      <c r="W352" s="443" t="s">
        <v>469</v>
      </c>
      <c r="X352" s="446"/>
    </row>
    <row r="353" spans="1:24" s="449" customFormat="1" ht="75">
      <c r="A353" s="443"/>
      <c r="B353" s="443">
        <v>4681412500</v>
      </c>
      <c r="C353" s="508" t="s">
        <v>11092</v>
      </c>
      <c r="D353" s="154" t="s">
        <v>11093</v>
      </c>
      <c r="E353" s="154" t="s">
        <v>11094</v>
      </c>
      <c r="F353" s="443" t="s">
        <v>422</v>
      </c>
      <c r="G353" s="443" t="s">
        <v>655</v>
      </c>
      <c r="H353" s="444">
        <v>45215</v>
      </c>
      <c r="I353" s="443"/>
      <c r="J353" s="443"/>
      <c r="K353" s="443"/>
      <c r="L353" s="443"/>
      <c r="M353" s="443"/>
      <c r="N353" s="443"/>
      <c r="O353" s="443">
        <v>1</v>
      </c>
      <c r="P353" s="445">
        <f t="shared" si="6"/>
        <v>1</v>
      </c>
      <c r="Q353" s="443">
        <v>1</v>
      </c>
      <c r="R353" s="443"/>
      <c r="S353" s="443" t="s">
        <v>659</v>
      </c>
      <c r="T353" s="443" t="s">
        <v>653</v>
      </c>
      <c r="U353" s="443" t="s">
        <v>673</v>
      </c>
      <c r="V353" s="443" t="s">
        <v>652</v>
      </c>
      <c r="W353" s="443" t="s">
        <v>469</v>
      </c>
      <c r="X353" s="446"/>
    </row>
    <row r="354" spans="1:24" s="449" customFormat="1" ht="60">
      <c r="A354" s="443"/>
      <c r="B354" s="443">
        <v>4538031400</v>
      </c>
      <c r="C354" s="508" t="s">
        <v>11095</v>
      </c>
      <c r="D354" s="154" t="s">
        <v>11096</v>
      </c>
      <c r="E354" s="154" t="s">
        <v>11097</v>
      </c>
      <c r="F354" s="443" t="s">
        <v>422</v>
      </c>
      <c r="G354" s="443" t="s">
        <v>655</v>
      </c>
      <c r="H354" s="444">
        <v>44932</v>
      </c>
      <c r="I354" s="443"/>
      <c r="J354" s="443"/>
      <c r="K354" s="443"/>
      <c r="L354" s="443"/>
      <c r="M354" s="443"/>
      <c r="N354" s="443"/>
      <c r="O354" s="443">
        <v>1</v>
      </c>
      <c r="P354" s="445">
        <f t="shared" si="6"/>
        <v>1</v>
      </c>
      <c r="Q354" s="443">
        <v>1</v>
      </c>
      <c r="R354" s="443"/>
      <c r="S354" s="443" t="s">
        <v>659</v>
      </c>
      <c r="T354" s="443" t="s">
        <v>653</v>
      </c>
      <c r="U354" s="443" t="s">
        <v>673</v>
      </c>
      <c r="V354" s="443" t="s">
        <v>652</v>
      </c>
      <c r="W354" s="443" t="s">
        <v>469</v>
      </c>
      <c r="X354" s="446"/>
    </row>
    <row r="355" spans="1:24" s="449" customFormat="1" ht="75">
      <c r="A355" s="443"/>
      <c r="B355" s="443">
        <v>5311901200</v>
      </c>
      <c r="C355" s="508" t="s">
        <v>11098</v>
      </c>
      <c r="D355" s="154" t="s">
        <v>11099</v>
      </c>
      <c r="E355" s="154" t="s">
        <v>11100</v>
      </c>
      <c r="F355" s="443" t="s">
        <v>422</v>
      </c>
      <c r="G355" s="443" t="s">
        <v>655</v>
      </c>
      <c r="H355" s="444">
        <v>45237</v>
      </c>
      <c r="I355" s="443"/>
      <c r="J355" s="443"/>
      <c r="K355" s="443"/>
      <c r="L355" s="443"/>
      <c r="M355" s="443"/>
      <c r="N355" s="443"/>
      <c r="O355" s="443">
        <v>1</v>
      </c>
      <c r="P355" s="445">
        <f t="shared" si="6"/>
        <v>1</v>
      </c>
      <c r="Q355" s="443">
        <v>1</v>
      </c>
      <c r="R355" s="443"/>
      <c r="S355" s="443" t="s">
        <v>659</v>
      </c>
      <c r="T355" s="443" t="s">
        <v>653</v>
      </c>
      <c r="U355" s="443" t="s">
        <v>673</v>
      </c>
      <c r="V355" s="443" t="s">
        <v>652</v>
      </c>
      <c r="W355" s="443" t="s">
        <v>469</v>
      </c>
      <c r="X355" s="446"/>
    </row>
    <row r="356" spans="1:24" s="449" customFormat="1" ht="75">
      <c r="A356" s="443"/>
      <c r="B356" s="443">
        <v>4404920600</v>
      </c>
      <c r="C356" s="508" t="s">
        <v>11101</v>
      </c>
      <c r="D356" s="154" t="s">
        <v>11102</v>
      </c>
      <c r="E356" s="154" t="s">
        <v>11103</v>
      </c>
      <c r="F356" s="443" t="s">
        <v>422</v>
      </c>
      <c r="G356" s="443" t="s">
        <v>655</v>
      </c>
      <c r="H356" s="444">
        <v>44966</v>
      </c>
      <c r="I356" s="443"/>
      <c r="J356" s="443"/>
      <c r="K356" s="443"/>
      <c r="L356" s="443"/>
      <c r="M356" s="443"/>
      <c r="N356" s="443"/>
      <c r="O356" s="443">
        <v>1</v>
      </c>
      <c r="P356" s="445">
        <f t="shared" si="6"/>
        <v>1</v>
      </c>
      <c r="Q356" s="443">
        <v>1</v>
      </c>
      <c r="R356" s="443"/>
      <c r="S356" s="443" t="s">
        <v>659</v>
      </c>
      <c r="T356" s="443" t="s">
        <v>653</v>
      </c>
      <c r="U356" s="443" t="s">
        <v>673</v>
      </c>
      <c r="V356" s="443" t="s">
        <v>652</v>
      </c>
      <c r="W356" s="443" t="s">
        <v>469</v>
      </c>
      <c r="X356" s="446"/>
    </row>
    <row r="357" spans="1:24" s="449" customFormat="1" ht="60">
      <c r="A357" s="443"/>
      <c r="B357" s="443">
        <v>4542412400</v>
      </c>
      <c r="C357" s="508" t="s">
        <v>7864</v>
      </c>
      <c r="D357" s="154" t="s">
        <v>7865</v>
      </c>
      <c r="E357" s="154" t="s">
        <v>3768</v>
      </c>
      <c r="F357" s="443" t="s">
        <v>422</v>
      </c>
      <c r="G357" s="443" t="s">
        <v>655</v>
      </c>
      <c r="H357" s="444">
        <v>44978</v>
      </c>
      <c r="I357" s="443"/>
      <c r="J357" s="443"/>
      <c r="K357" s="443"/>
      <c r="L357" s="443"/>
      <c r="M357" s="443"/>
      <c r="N357" s="443"/>
      <c r="O357" s="443">
        <v>1</v>
      </c>
      <c r="P357" s="445">
        <f t="shared" si="6"/>
        <v>1</v>
      </c>
      <c r="Q357" s="443">
        <v>1</v>
      </c>
      <c r="R357" s="443"/>
      <c r="S357" s="443" t="s">
        <v>659</v>
      </c>
      <c r="T357" s="443" t="s">
        <v>653</v>
      </c>
      <c r="U357" s="443" t="s">
        <v>673</v>
      </c>
      <c r="V357" s="443" t="s">
        <v>652</v>
      </c>
      <c r="W357" s="443" t="s">
        <v>469</v>
      </c>
      <c r="X357" s="446"/>
    </row>
    <row r="358" spans="1:24" s="449" customFormat="1" ht="75">
      <c r="A358" s="443"/>
      <c r="B358" s="443">
        <v>4154430900</v>
      </c>
      <c r="C358" s="508" t="s">
        <v>6990</v>
      </c>
      <c r="D358" s="154" t="s">
        <v>6991</v>
      </c>
      <c r="E358" s="154" t="s">
        <v>3219</v>
      </c>
      <c r="F358" s="443" t="s">
        <v>422</v>
      </c>
      <c r="G358" s="443" t="s">
        <v>655</v>
      </c>
      <c r="H358" s="444">
        <v>44986</v>
      </c>
      <c r="I358" s="443"/>
      <c r="J358" s="443"/>
      <c r="K358" s="443"/>
      <c r="L358" s="443"/>
      <c r="M358" s="443"/>
      <c r="N358" s="443"/>
      <c r="O358" s="443">
        <v>1</v>
      </c>
      <c r="P358" s="445">
        <f t="shared" si="6"/>
        <v>1</v>
      </c>
      <c r="Q358" s="443">
        <v>1</v>
      </c>
      <c r="R358" s="443"/>
      <c r="S358" s="443" t="s">
        <v>659</v>
      </c>
      <c r="T358" s="443" t="s">
        <v>653</v>
      </c>
      <c r="U358" s="443" t="s">
        <v>673</v>
      </c>
      <c r="V358" s="443" t="s">
        <v>652</v>
      </c>
      <c r="W358" s="443" t="s">
        <v>469</v>
      </c>
      <c r="X358" s="446"/>
    </row>
    <row r="359" spans="1:24" s="449" customFormat="1" ht="60">
      <c r="A359" s="443"/>
      <c r="B359" s="443">
        <v>4761312400</v>
      </c>
      <c r="C359" s="508" t="s">
        <v>11104</v>
      </c>
      <c r="D359" s="154" t="s">
        <v>11105</v>
      </c>
      <c r="E359" s="154" t="s">
        <v>11106</v>
      </c>
      <c r="F359" s="443" t="s">
        <v>422</v>
      </c>
      <c r="G359" s="443" t="s">
        <v>655</v>
      </c>
      <c r="H359" s="444">
        <v>44967</v>
      </c>
      <c r="I359" s="443"/>
      <c r="J359" s="443"/>
      <c r="K359" s="443"/>
      <c r="L359" s="443"/>
      <c r="M359" s="443"/>
      <c r="N359" s="443"/>
      <c r="O359" s="443">
        <v>2</v>
      </c>
      <c r="P359" s="445">
        <f t="shared" si="6"/>
        <v>2</v>
      </c>
      <c r="Q359" s="443">
        <v>2</v>
      </c>
      <c r="R359" s="443"/>
      <c r="S359" s="443" t="s">
        <v>659</v>
      </c>
      <c r="T359" s="443" t="s">
        <v>653</v>
      </c>
      <c r="U359" s="443" t="s">
        <v>673</v>
      </c>
      <c r="V359" s="443" t="s">
        <v>652</v>
      </c>
      <c r="W359" s="443" t="s">
        <v>469</v>
      </c>
      <c r="X359" s="446"/>
    </row>
    <row r="360" spans="1:24" s="449" customFormat="1" ht="75">
      <c r="A360" s="443"/>
      <c r="B360" s="443">
        <v>3010914400</v>
      </c>
      <c r="C360" s="508" t="s">
        <v>11107</v>
      </c>
      <c r="D360" s="154" t="s">
        <v>11108</v>
      </c>
      <c r="E360" s="154" t="s">
        <v>11109</v>
      </c>
      <c r="F360" s="443" t="s">
        <v>422</v>
      </c>
      <c r="G360" s="443" t="s">
        <v>655</v>
      </c>
      <c r="H360" s="444">
        <v>45133</v>
      </c>
      <c r="I360" s="443"/>
      <c r="J360" s="443"/>
      <c r="K360" s="443"/>
      <c r="L360" s="443"/>
      <c r="M360" s="443"/>
      <c r="N360" s="443"/>
      <c r="O360" s="443">
        <v>1</v>
      </c>
      <c r="P360" s="445">
        <f t="shared" si="6"/>
        <v>1</v>
      </c>
      <c r="Q360" s="443">
        <v>1</v>
      </c>
      <c r="R360" s="443"/>
      <c r="S360" s="443" t="s">
        <v>659</v>
      </c>
      <c r="T360" s="443" t="s">
        <v>653</v>
      </c>
      <c r="U360" s="443" t="s">
        <v>673</v>
      </c>
      <c r="V360" s="443" t="s">
        <v>652</v>
      </c>
      <c r="W360" s="443" t="s">
        <v>469</v>
      </c>
      <c r="X360" s="446"/>
    </row>
    <row r="361" spans="1:24" s="449" customFormat="1" ht="60">
      <c r="A361" s="443"/>
      <c r="B361" s="443">
        <v>5441911000</v>
      </c>
      <c r="C361" s="508" t="s">
        <v>11110</v>
      </c>
      <c r="D361" s="154" t="s">
        <v>11111</v>
      </c>
      <c r="E361" s="154" t="s">
        <v>11112</v>
      </c>
      <c r="F361" s="443" t="s">
        <v>422</v>
      </c>
      <c r="G361" s="443" t="s">
        <v>655</v>
      </c>
      <c r="H361" s="444">
        <v>45028</v>
      </c>
      <c r="I361" s="443"/>
      <c r="J361" s="443"/>
      <c r="K361" s="443"/>
      <c r="L361" s="443"/>
      <c r="M361" s="443">
        <v>7</v>
      </c>
      <c r="N361" s="443"/>
      <c r="O361" s="443">
        <v>8</v>
      </c>
      <c r="P361" s="445">
        <f t="shared" si="6"/>
        <v>15</v>
      </c>
      <c r="Q361" s="443">
        <v>15</v>
      </c>
      <c r="R361" s="443"/>
      <c r="S361" s="443" t="s">
        <v>659</v>
      </c>
      <c r="T361" s="443" t="s">
        <v>651</v>
      </c>
      <c r="U361" s="443" t="s">
        <v>673</v>
      </c>
      <c r="V361" s="443" t="s">
        <v>652</v>
      </c>
      <c r="W361" s="443" t="s">
        <v>469</v>
      </c>
      <c r="X361" s="446"/>
    </row>
    <row r="362" spans="1:24" s="449" customFormat="1" ht="60">
      <c r="A362" s="443"/>
      <c r="B362" s="443">
        <v>4402701000</v>
      </c>
      <c r="C362" s="508" t="s">
        <v>11113</v>
      </c>
      <c r="D362" s="154" t="s">
        <v>11114</v>
      </c>
      <c r="E362" s="154" t="s">
        <v>11115</v>
      </c>
      <c r="F362" s="443" t="s">
        <v>422</v>
      </c>
      <c r="G362" s="443" t="s">
        <v>655</v>
      </c>
      <c r="H362" s="444">
        <v>45201</v>
      </c>
      <c r="I362" s="443"/>
      <c r="J362" s="443"/>
      <c r="K362" s="443"/>
      <c r="L362" s="443"/>
      <c r="M362" s="443"/>
      <c r="N362" s="443"/>
      <c r="O362" s="443">
        <v>2</v>
      </c>
      <c r="P362" s="445">
        <f t="shared" si="6"/>
        <v>2</v>
      </c>
      <c r="Q362" s="443">
        <v>2</v>
      </c>
      <c r="R362" s="443"/>
      <c r="S362" s="443" t="s">
        <v>659</v>
      </c>
      <c r="T362" s="443" t="s">
        <v>653</v>
      </c>
      <c r="U362" s="443" t="s">
        <v>673</v>
      </c>
      <c r="V362" s="443" t="s">
        <v>652</v>
      </c>
      <c r="W362" s="443" t="s">
        <v>469</v>
      </c>
      <c r="X362" s="446"/>
    </row>
    <row r="363" spans="1:24" s="449" customFormat="1" ht="90">
      <c r="A363" s="443"/>
      <c r="B363" s="443">
        <v>4235210300</v>
      </c>
      <c r="C363" s="508" t="s">
        <v>11116</v>
      </c>
      <c r="D363" s="154" t="s">
        <v>11117</v>
      </c>
      <c r="E363" s="154" t="s">
        <v>11118</v>
      </c>
      <c r="F363" s="443" t="s">
        <v>422</v>
      </c>
      <c r="G363" s="443" t="s">
        <v>655</v>
      </c>
      <c r="H363" s="444">
        <v>45191</v>
      </c>
      <c r="I363" s="443"/>
      <c r="J363" s="443"/>
      <c r="K363" s="443"/>
      <c r="L363" s="443"/>
      <c r="M363" s="443"/>
      <c r="N363" s="443"/>
      <c r="O363" s="443">
        <v>1</v>
      </c>
      <c r="P363" s="445">
        <f t="shared" si="6"/>
        <v>1</v>
      </c>
      <c r="Q363" s="443">
        <v>1</v>
      </c>
      <c r="R363" s="443"/>
      <c r="S363" s="443" t="s">
        <v>659</v>
      </c>
      <c r="T363" s="443" t="s">
        <v>653</v>
      </c>
      <c r="U363" s="443" t="s">
        <v>673</v>
      </c>
      <c r="V363" s="443" t="s">
        <v>652</v>
      </c>
      <c r="W363" s="443" t="s">
        <v>469</v>
      </c>
      <c r="X363" s="446"/>
    </row>
    <row r="364" spans="1:24" s="449" customFormat="1" ht="90">
      <c r="A364" s="443"/>
      <c r="B364" s="443">
        <v>3612421300</v>
      </c>
      <c r="C364" s="508" t="s">
        <v>8387</v>
      </c>
      <c r="D364" s="154" t="s">
        <v>8388</v>
      </c>
      <c r="E364" s="154" t="s">
        <v>4030</v>
      </c>
      <c r="F364" s="443" t="s">
        <v>422</v>
      </c>
      <c r="G364" s="443" t="s">
        <v>655</v>
      </c>
      <c r="H364" s="444">
        <v>45023</v>
      </c>
      <c r="I364" s="443"/>
      <c r="J364" s="443"/>
      <c r="K364" s="443"/>
      <c r="L364" s="443"/>
      <c r="M364" s="443"/>
      <c r="N364" s="443"/>
      <c r="O364" s="443">
        <v>1</v>
      </c>
      <c r="P364" s="445">
        <f t="shared" si="6"/>
        <v>1</v>
      </c>
      <c r="Q364" s="443">
        <v>1</v>
      </c>
      <c r="R364" s="443"/>
      <c r="S364" s="443" t="s">
        <v>659</v>
      </c>
      <c r="T364" s="443" t="s">
        <v>653</v>
      </c>
      <c r="U364" s="443" t="s">
        <v>673</v>
      </c>
      <c r="V364" s="443" t="s">
        <v>652</v>
      </c>
      <c r="W364" s="443" t="s">
        <v>469</v>
      </c>
      <c r="X364" s="446"/>
    </row>
    <row r="365" spans="1:24" s="449" customFormat="1" ht="75">
      <c r="A365" s="443"/>
      <c r="B365" s="443">
        <v>4362110700</v>
      </c>
      <c r="C365" s="508" t="s">
        <v>11119</v>
      </c>
      <c r="D365" s="154" t="s">
        <v>11120</v>
      </c>
      <c r="E365" s="154" t="s">
        <v>11121</v>
      </c>
      <c r="F365" s="443" t="s">
        <v>422</v>
      </c>
      <c r="G365" s="443" t="s">
        <v>655</v>
      </c>
      <c r="H365" s="444">
        <v>45125</v>
      </c>
      <c r="I365" s="443"/>
      <c r="J365" s="443"/>
      <c r="K365" s="443"/>
      <c r="L365" s="443"/>
      <c r="M365" s="443"/>
      <c r="N365" s="443"/>
      <c r="O365" s="443">
        <v>1</v>
      </c>
      <c r="P365" s="445">
        <f t="shared" si="6"/>
        <v>1</v>
      </c>
      <c r="Q365" s="443">
        <v>1</v>
      </c>
      <c r="R365" s="443"/>
      <c r="S365" s="443" t="s">
        <v>659</v>
      </c>
      <c r="T365" s="443" t="s">
        <v>653</v>
      </c>
      <c r="U365" s="443" t="s">
        <v>673</v>
      </c>
      <c r="V365" s="443" t="s">
        <v>652</v>
      </c>
      <c r="W365" s="443" t="s">
        <v>469</v>
      </c>
      <c r="X365" s="446"/>
    </row>
    <row r="366" spans="1:24" s="449" customFormat="1" ht="75">
      <c r="A366" s="443"/>
      <c r="B366" s="443">
        <v>4495831400</v>
      </c>
      <c r="C366" s="508" t="s">
        <v>11122</v>
      </c>
      <c r="D366" s="154" t="s">
        <v>11123</v>
      </c>
      <c r="E366" s="154" t="s">
        <v>11124</v>
      </c>
      <c r="F366" s="443" t="s">
        <v>422</v>
      </c>
      <c r="G366" s="443" t="s">
        <v>655</v>
      </c>
      <c r="H366" s="444">
        <v>45215</v>
      </c>
      <c r="I366" s="443"/>
      <c r="J366" s="443"/>
      <c r="K366" s="443"/>
      <c r="L366" s="443"/>
      <c r="M366" s="443"/>
      <c r="N366" s="443"/>
      <c r="O366" s="443">
        <v>1</v>
      </c>
      <c r="P366" s="445">
        <f t="shared" si="6"/>
        <v>1</v>
      </c>
      <c r="Q366" s="443">
        <v>1</v>
      </c>
      <c r="R366" s="443"/>
      <c r="S366" s="443" t="s">
        <v>659</v>
      </c>
      <c r="T366" s="443" t="s">
        <v>653</v>
      </c>
      <c r="U366" s="443" t="s">
        <v>673</v>
      </c>
      <c r="V366" s="443" t="s">
        <v>652</v>
      </c>
      <c r="W366" s="443" t="s">
        <v>469</v>
      </c>
      <c r="X366" s="446"/>
    </row>
    <row r="367" spans="1:24" s="449" customFormat="1" ht="75">
      <c r="A367" s="443"/>
      <c r="B367" s="443">
        <v>4495831400</v>
      </c>
      <c r="C367" s="508" t="s">
        <v>11125</v>
      </c>
      <c r="D367" s="154" t="s">
        <v>11123</v>
      </c>
      <c r="E367" s="154" t="s">
        <v>11126</v>
      </c>
      <c r="F367" s="443" t="s">
        <v>422</v>
      </c>
      <c r="G367" s="443" t="s">
        <v>655</v>
      </c>
      <c r="H367" s="444">
        <v>45215</v>
      </c>
      <c r="I367" s="443"/>
      <c r="J367" s="443"/>
      <c r="K367" s="443"/>
      <c r="L367" s="443"/>
      <c r="M367" s="443">
        <v>1</v>
      </c>
      <c r="N367" s="443"/>
      <c r="O367" s="443">
        <v>1</v>
      </c>
      <c r="P367" s="445">
        <f t="shared" si="6"/>
        <v>2</v>
      </c>
      <c r="Q367" s="443">
        <v>2</v>
      </c>
      <c r="R367" s="443"/>
      <c r="S367" s="443" t="s">
        <v>659</v>
      </c>
      <c r="T367" s="443" t="s">
        <v>653</v>
      </c>
      <c r="U367" s="443" t="s">
        <v>673</v>
      </c>
      <c r="V367" s="443" t="s">
        <v>652</v>
      </c>
      <c r="W367" s="443" t="s">
        <v>469</v>
      </c>
      <c r="X367" s="446"/>
    </row>
    <row r="368" spans="1:24" s="449" customFormat="1" ht="60">
      <c r="A368" s="443"/>
      <c r="B368" s="443">
        <v>5395713400</v>
      </c>
      <c r="C368" s="508" t="s">
        <v>6390</v>
      </c>
      <c r="D368" s="154" t="s">
        <v>6391</v>
      </c>
      <c r="E368" s="154" t="s">
        <v>2895</v>
      </c>
      <c r="F368" s="443" t="s">
        <v>422</v>
      </c>
      <c r="G368" s="443" t="s">
        <v>655</v>
      </c>
      <c r="H368" s="444">
        <v>44999</v>
      </c>
      <c r="I368" s="443"/>
      <c r="J368" s="443"/>
      <c r="K368" s="443"/>
      <c r="L368" s="443"/>
      <c r="M368" s="443"/>
      <c r="N368" s="443"/>
      <c r="O368" s="443">
        <v>1</v>
      </c>
      <c r="P368" s="445">
        <f t="shared" si="6"/>
        <v>1</v>
      </c>
      <c r="Q368" s="443">
        <v>1</v>
      </c>
      <c r="R368" s="443"/>
      <c r="S368" s="443" t="s">
        <v>659</v>
      </c>
      <c r="T368" s="443" t="s">
        <v>653</v>
      </c>
      <c r="U368" s="443" t="s">
        <v>673</v>
      </c>
      <c r="V368" s="443" t="s">
        <v>652</v>
      </c>
      <c r="W368" s="443" t="s">
        <v>469</v>
      </c>
      <c r="X368" s="446"/>
    </row>
    <row r="369" spans="1:24" s="449" customFormat="1" ht="90">
      <c r="A369" s="443"/>
      <c r="B369" s="443">
        <v>4733811300</v>
      </c>
      <c r="C369" s="508" t="s">
        <v>11127</v>
      </c>
      <c r="D369" s="154" t="s">
        <v>11128</v>
      </c>
      <c r="E369" s="154" t="s">
        <v>11129</v>
      </c>
      <c r="F369" s="443" t="s">
        <v>422</v>
      </c>
      <c r="G369" s="443" t="s">
        <v>655</v>
      </c>
      <c r="H369" s="444">
        <v>45131</v>
      </c>
      <c r="I369" s="443"/>
      <c r="J369" s="443"/>
      <c r="K369" s="443"/>
      <c r="L369" s="443"/>
      <c r="M369" s="443"/>
      <c r="N369" s="443"/>
      <c r="O369" s="443">
        <v>1</v>
      </c>
      <c r="P369" s="445">
        <f t="shared" si="6"/>
        <v>1</v>
      </c>
      <c r="Q369" s="443">
        <v>1</v>
      </c>
      <c r="R369" s="443"/>
      <c r="S369" s="443" t="s">
        <v>659</v>
      </c>
      <c r="T369" s="443" t="s">
        <v>653</v>
      </c>
      <c r="U369" s="443" t="s">
        <v>673</v>
      </c>
      <c r="V369" s="443" t="s">
        <v>652</v>
      </c>
      <c r="W369" s="443" t="s">
        <v>469</v>
      </c>
      <c r="X369" s="446"/>
    </row>
    <row r="370" spans="1:24" s="449" customFormat="1" ht="75">
      <c r="A370" s="443"/>
      <c r="B370" s="443">
        <v>3488303000</v>
      </c>
      <c r="C370" s="508" t="s">
        <v>11130</v>
      </c>
      <c r="D370" s="154" t="s">
        <v>11131</v>
      </c>
      <c r="E370" s="154" t="s">
        <v>11132</v>
      </c>
      <c r="F370" s="443" t="s">
        <v>422</v>
      </c>
      <c r="G370" s="443" t="s">
        <v>655</v>
      </c>
      <c r="H370" s="444">
        <v>45278</v>
      </c>
      <c r="I370" s="443"/>
      <c r="J370" s="443"/>
      <c r="K370" s="443"/>
      <c r="L370" s="443"/>
      <c r="M370" s="443"/>
      <c r="N370" s="443"/>
      <c r="O370" s="443">
        <v>1</v>
      </c>
      <c r="P370" s="445">
        <f t="shared" si="6"/>
        <v>1</v>
      </c>
      <c r="Q370" s="443">
        <v>1</v>
      </c>
      <c r="R370" s="443"/>
      <c r="S370" s="443" t="s">
        <v>659</v>
      </c>
      <c r="T370" s="443" t="s">
        <v>653</v>
      </c>
      <c r="U370" s="443" t="s">
        <v>673</v>
      </c>
      <c r="V370" s="443" t="s">
        <v>652</v>
      </c>
      <c r="W370" s="443" t="s">
        <v>469</v>
      </c>
      <c r="X370" s="446"/>
    </row>
    <row r="371" spans="1:24" s="449" customFormat="1" ht="75">
      <c r="A371" s="443"/>
      <c r="B371" s="443">
        <v>3488303000</v>
      </c>
      <c r="C371" s="508" t="s">
        <v>11133</v>
      </c>
      <c r="D371" s="154" t="s">
        <v>11131</v>
      </c>
      <c r="E371" s="154" t="s">
        <v>11134</v>
      </c>
      <c r="F371" s="443" t="s">
        <v>422</v>
      </c>
      <c r="G371" s="443" t="s">
        <v>655</v>
      </c>
      <c r="H371" s="444">
        <v>45278</v>
      </c>
      <c r="I371" s="443"/>
      <c r="J371" s="443"/>
      <c r="K371" s="443"/>
      <c r="L371" s="443"/>
      <c r="M371" s="443"/>
      <c r="N371" s="443"/>
      <c r="O371" s="443">
        <v>1</v>
      </c>
      <c r="P371" s="445">
        <f t="shared" si="6"/>
        <v>1</v>
      </c>
      <c r="Q371" s="443">
        <v>1</v>
      </c>
      <c r="R371" s="443"/>
      <c r="S371" s="443" t="s">
        <v>659</v>
      </c>
      <c r="T371" s="443" t="s">
        <v>653</v>
      </c>
      <c r="U371" s="443" t="s">
        <v>673</v>
      </c>
      <c r="V371" s="443" t="s">
        <v>652</v>
      </c>
      <c r="W371" s="443" t="s">
        <v>469</v>
      </c>
      <c r="X371" s="446"/>
    </row>
    <row r="372" spans="1:24" s="449" customFormat="1" ht="60">
      <c r="A372" s="443"/>
      <c r="B372" s="443">
        <v>4190630200</v>
      </c>
      <c r="C372" s="508" t="s">
        <v>7766</v>
      </c>
      <c r="D372" s="154" t="s">
        <v>7767</v>
      </c>
      <c r="E372" s="154" t="s">
        <v>3719</v>
      </c>
      <c r="F372" s="443" t="s">
        <v>422</v>
      </c>
      <c r="G372" s="443" t="s">
        <v>655</v>
      </c>
      <c r="H372" s="444">
        <v>44944</v>
      </c>
      <c r="I372" s="443"/>
      <c r="J372" s="443"/>
      <c r="K372" s="443"/>
      <c r="L372" s="443"/>
      <c r="M372" s="443"/>
      <c r="N372" s="443"/>
      <c r="O372" s="443">
        <v>1</v>
      </c>
      <c r="P372" s="445">
        <f t="shared" si="6"/>
        <v>1</v>
      </c>
      <c r="Q372" s="443">
        <v>1</v>
      </c>
      <c r="R372" s="443"/>
      <c r="S372" s="443" t="s">
        <v>659</v>
      </c>
      <c r="T372" s="443" t="s">
        <v>653</v>
      </c>
      <c r="U372" s="443" t="s">
        <v>673</v>
      </c>
      <c r="V372" s="443" t="s">
        <v>652</v>
      </c>
      <c r="W372" s="443" t="s">
        <v>469</v>
      </c>
      <c r="X372" s="446"/>
    </row>
    <row r="373" spans="1:24" s="449" customFormat="1" ht="60">
      <c r="A373" s="443"/>
      <c r="B373" s="443">
        <v>3593510100</v>
      </c>
      <c r="C373" s="508" t="s">
        <v>11135</v>
      </c>
      <c r="D373" s="154" t="s">
        <v>11136</v>
      </c>
      <c r="E373" s="154" t="s">
        <v>11137</v>
      </c>
      <c r="F373" s="443" t="s">
        <v>422</v>
      </c>
      <c r="G373" s="443" t="s">
        <v>655</v>
      </c>
      <c r="H373" s="444">
        <v>45266</v>
      </c>
      <c r="I373" s="443"/>
      <c r="J373" s="443"/>
      <c r="K373" s="443"/>
      <c r="L373" s="443"/>
      <c r="M373" s="443"/>
      <c r="N373" s="443"/>
      <c r="O373" s="443">
        <v>1</v>
      </c>
      <c r="P373" s="445">
        <f t="shared" si="6"/>
        <v>1</v>
      </c>
      <c r="Q373" s="443">
        <v>1</v>
      </c>
      <c r="R373" s="443"/>
      <c r="S373" s="443" t="s">
        <v>659</v>
      </c>
      <c r="T373" s="443" t="s">
        <v>653</v>
      </c>
      <c r="U373" s="443" t="s">
        <v>673</v>
      </c>
      <c r="V373" s="443" t="s">
        <v>652</v>
      </c>
      <c r="W373" s="443" t="s">
        <v>469</v>
      </c>
      <c r="X373" s="446"/>
    </row>
    <row r="374" spans="1:24" s="449" customFormat="1" ht="75">
      <c r="A374" s="443"/>
      <c r="B374" s="443">
        <v>3614740100</v>
      </c>
      <c r="C374" s="508" t="s">
        <v>11138</v>
      </c>
      <c r="D374" s="154" t="s">
        <v>11139</v>
      </c>
      <c r="E374" s="154" t="s">
        <v>11140</v>
      </c>
      <c r="F374" s="443" t="s">
        <v>422</v>
      </c>
      <c r="G374" s="443" t="s">
        <v>655</v>
      </c>
      <c r="H374" s="444">
        <v>45087</v>
      </c>
      <c r="I374" s="443"/>
      <c r="J374" s="443"/>
      <c r="K374" s="443"/>
      <c r="L374" s="443"/>
      <c r="M374" s="443"/>
      <c r="N374" s="443"/>
      <c r="O374" s="443">
        <v>1</v>
      </c>
      <c r="P374" s="445">
        <f t="shared" si="6"/>
        <v>1</v>
      </c>
      <c r="Q374" s="443">
        <v>1</v>
      </c>
      <c r="R374" s="443"/>
      <c r="S374" s="443" t="s">
        <v>659</v>
      </c>
      <c r="T374" s="443" t="s">
        <v>653</v>
      </c>
      <c r="U374" s="443" t="s">
        <v>673</v>
      </c>
      <c r="V374" s="443" t="s">
        <v>652</v>
      </c>
      <c r="W374" s="443" t="s">
        <v>469</v>
      </c>
      <c r="X374" s="446"/>
    </row>
    <row r="375" spans="1:24" s="449" customFormat="1" ht="75">
      <c r="A375" s="443"/>
      <c r="B375" s="443">
        <v>3614740100</v>
      </c>
      <c r="C375" s="508" t="s">
        <v>11141</v>
      </c>
      <c r="D375" s="154" t="s">
        <v>11139</v>
      </c>
      <c r="E375" s="154" t="s">
        <v>11142</v>
      </c>
      <c r="F375" s="443" t="s">
        <v>422</v>
      </c>
      <c r="G375" s="443" t="s">
        <v>655</v>
      </c>
      <c r="H375" s="444">
        <v>45087</v>
      </c>
      <c r="I375" s="443"/>
      <c r="J375" s="443"/>
      <c r="K375" s="443"/>
      <c r="L375" s="443"/>
      <c r="M375" s="443"/>
      <c r="N375" s="443"/>
      <c r="O375" s="443">
        <v>1</v>
      </c>
      <c r="P375" s="445">
        <f t="shared" si="6"/>
        <v>1</v>
      </c>
      <c r="Q375" s="443">
        <v>1</v>
      </c>
      <c r="R375" s="443"/>
      <c r="S375" s="443" t="s">
        <v>659</v>
      </c>
      <c r="T375" s="443" t="s">
        <v>653</v>
      </c>
      <c r="U375" s="443" t="s">
        <v>673</v>
      </c>
      <c r="V375" s="443" t="s">
        <v>652</v>
      </c>
      <c r="W375" s="443" t="s">
        <v>469</v>
      </c>
      <c r="X375" s="446"/>
    </row>
    <row r="376" spans="1:24" s="449" customFormat="1" ht="75">
      <c r="A376" s="443"/>
      <c r="B376" s="443">
        <v>6453303900</v>
      </c>
      <c r="C376" s="508" t="s">
        <v>11143</v>
      </c>
      <c r="D376" s="154" t="s">
        <v>11144</v>
      </c>
      <c r="E376" s="154" t="s">
        <v>11145</v>
      </c>
      <c r="F376" s="443" t="s">
        <v>422</v>
      </c>
      <c r="G376" s="443" t="s">
        <v>655</v>
      </c>
      <c r="H376" s="444">
        <v>45169</v>
      </c>
      <c r="I376" s="443"/>
      <c r="J376" s="443"/>
      <c r="K376" s="443"/>
      <c r="L376" s="443"/>
      <c r="M376" s="443"/>
      <c r="N376" s="443"/>
      <c r="O376" s="443">
        <v>1</v>
      </c>
      <c r="P376" s="445">
        <f t="shared" si="6"/>
        <v>1</v>
      </c>
      <c r="Q376" s="443">
        <v>1</v>
      </c>
      <c r="R376" s="443"/>
      <c r="S376" s="443" t="s">
        <v>659</v>
      </c>
      <c r="T376" s="443" t="s">
        <v>653</v>
      </c>
      <c r="U376" s="443" t="s">
        <v>673</v>
      </c>
      <c r="V376" s="443" t="s">
        <v>652</v>
      </c>
      <c r="W376" s="443" t="s">
        <v>469</v>
      </c>
      <c r="X376" s="446"/>
    </row>
    <row r="377" spans="1:24" s="449" customFormat="1" ht="75">
      <c r="A377" s="443"/>
      <c r="B377" s="443">
        <v>4490310200</v>
      </c>
      <c r="C377" s="508" t="s">
        <v>7198</v>
      </c>
      <c r="D377" s="154" t="s">
        <v>7199</v>
      </c>
      <c r="E377" s="154" t="s">
        <v>3352</v>
      </c>
      <c r="F377" s="443" t="s">
        <v>422</v>
      </c>
      <c r="G377" s="443" t="s">
        <v>655</v>
      </c>
      <c r="H377" s="444">
        <v>44988</v>
      </c>
      <c r="I377" s="443"/>
      <c r="J377" s="443"/>
      <c r="K377" s="443"/>
      <c r="L377" s="443"/>
      <c r="M377" s="443"/>
      <c r="N377" s="443"/>
      <c r="O377" s="443">
        <v>1</v>
      </c>
      <c r="P377" s="445">
        <f t="shared" si="6"/>
        <v>1</v>
      </c>
      <c r="Q377" s="443">
        <v>1</v>
      </c>
      <c r="R377" s="443"/>
      <c r="S377" s="443" t="s">
        <v>659</v>
      </c>
      <c r="T377" s="443" t="s">
        <v>653</v>
      </c>
      <c r="U377" s="443" t="s">
        <v>673</v>
      </c>
      <c r="V377" s="443" t="s">
        <v>652</v>
      </c>
      <c r="W377" s="443" t="s">
        <v>469</v>
      </c>
      <c r="X377" s="446"/>
    </row>
    <row r="378" spans="1:24" s="449" customFormat="1" ht="90">
      <c r="A378" s="443"/>
      <c r="B378" s="443">
        <v>4484921800</v>
      </c>
      <c r="C378" s="508" t="s">
        <v>6294</v>
      </c>
      <c r="D378" s="154" t="s">
        <v>6295</v>
      </c>
      <c r="E378" s="154" t="s">
        <v>2843</v>
      </c>
      <c r="F378" s="443" t="s">
        <v>422</v>
      </c>
      <c r="G378" s="443" t="s">
        <v>655</v>
      </c>
      <c r="H378" s="444">
        <v>45134</v>
      </c>
      <c r="I378" s="443"/>
      <c r="J378" s="443"/>
      <c r="K378" s="443"/>
      <c r="L378" s="443"/>
      <c r="M378" s="443"/>
      <c r="N378" s="443"/>
      <c r="O378" s="443">
        <v>1</v>
      </c>
      <c r="P378" s="445">
        <f t="shared" si="6"/>
        <v>1</v>
      </c>
      <c r="Q378" s="443">
        <v>1</v>
      </c>
      <c r="R378" s="443"/>
      <c r="S378" s="443" t="s">
        <v>659</v>
      </c>
      <c r="T378" s="443" t="s">
        <v>653</v>
      </c>
      <c r="U378" s="443" t="s">
        <v>673</v>
      </c>
      <c r="V378" s="443" t="s">
        <v>652</v>
      </c>
      <c r="W378" s="443" t="s">
        <v>469</v>
      </c>
      <c r="X378" s="446"/>
    </row>
    <row r="379" spans="1:24" s="449" customFormat="1" ht="60">
      <c r="A379" s="443"/>
      <c r="B379" s="443">
        <v>4260321400</v>
      </c>
      <c r="C379" s="508" t="s">
        <v>11146</v>
      </c>
      <c r="D379" s="154" t="s">
        <v>11147</v>
      </c>
      <c r="E379" s="154" t="s">
        <v>11148</v>
      </c>
      <c r="F379" s="443" t="s">
        <v>422</v>
      </c>
      <c r="G379" s="443" t="s">
        <v>655</v>
      </c>
      <c r="H379" s="444">
        <v>45022</v>
      </c>
      <c r="I379" s="443"/>
      <c r="J379" s="443"/>
      <c r="K379" s="443"/>
      <c r="L379" s="443"/>
      <c r="M379" s="443"/>
      <c r="N379" s="443"/>
      <c r="O379" s="443">
        <v>1</v>
      </c>
      <c r="P379" s="445">
        <f t="shared" si="6"/>
        <v>1</v>
      </c>
      <c r="Q379" s="443">
        <v>1</v>
      </c>
      <c r="R379" s="443"/>
      <c r="S379" s="443" t="s">
        <v>659</v>
      </c>
      <c r="T379" s="443" t="s">
        <v>653</v>
      </c>
      <c r="U379" s="443" t="s">
        <v>673</v>
      </c>
      <c r="V379" s="443" t="s">
        <v>652</v>
      </c>
      <c r="W379" s="443" t="s">
        <v>469</v>
      </c>
      <c r="X379" s="446"/>
    </row>
    <row r="380" spans="1:24" s="449" customFormat="1" ht="75">
      <c r="A380" s="443"/>
      <c r="B380" s="443">
        <v>4260950400</v>
      </c>
      <c r="C380" s="508" t="s">
        <v>7182</v>
      </c>
      <c r="D380" s="154" t="s">
        <v>7183</v>
      </c>
      <c r="E380" s="154" t="s">
        <v>3344</v>
      </c>
      <c r="F380" s="443" t="s">
        <v>422</v>
      </c>
      <c r="G380" s="443" t="s">
        <v>655</v>
      </c>
      <c r="H380" s="444">
        <v>44984</v>
      </c>
      <c r="I380" s="443"/>
      <c r="J380" s="443"/>
      <c r="K380" s="443"/>
      <c r="L380" s="443"/>
      <c r="M380" s="443"/>
      <c r="N380" s="443"/>
      <c r="O380" s="443">
        <v>1</v>
      </c>
      <c r="P380" s="445">
        <f t="shared" si="6"/>
        <v>1</v>
      </c>
      <c r="Q380" s="443">
        <v>1</v>
      </c>
      <c r="R380" s="443"/>
      <c r="S380" s="443" t="s">
        <v>659</v>
      </c>
      <c r="T380" s="443" t="s">
        <v>653</v>
      </c>
      <c r="U380" s="443" t="s">
        <v>673</v>
      </c>
      <c r="V380" s="443" t="s">
        <v>652</v>
      </c>
      <c r="W380" s="443" t="s">
        <v>469</v>
      </c>
      <c r="X380" s="446"/>
    </row>
    <row r="381" spans="1:24" s="449" customFormat="1" ht="75">
      <c r="A381" s="443"/>
      <c r="B381" s="443">
        <v>4463631300</v>
      </c>
      <c r="C381" s="508" t="s">
        <v>11149</v>
      </c>
      <c r="D381" s="154" t="s">
        <v>11150</v>
      </c>
      <c r="E381" s="154" t="s">
        <v>11151</v>
      </c>
      <c r="F381" s="443" t="s">
        <v>422</v>
      </c>
      <c r="G381" s="443" t="s">
        <v>655</v>
      </c>
      <c r="H381" s="444">
        <v>45026</v>
      </c>
      <c r="I381" s="443"/>
      <c r="J381" s="443"/>
      <c r="K381" s="443"/>
      <c r="L381" s="443"/>
      <c r="M381" s="443"/>
      <c r="N381" s="443"/>
      <c r="O381" s="443">
        <v>2</v>
      </c>
      <c r="P381" s="445">
        <f t="shared" si="6"/>
        <v>2</v>
      </c>
      <c r="Q381" s="443">
        <v>2</v>
      </c>
      <c r="R381" s="443"/>
      <c r="S381" s="443" t="s">
        <v>659</v>
      </c>
      <c r="T381" s="443" t="s">
        <v>653</v>
      </c>
      <c r="U381" s="443" t="s">
        <v>673</v>
      </c>
      <c r="V381" s="443" t="s">
        <v>652</v>
      </c>
      <c r="W381" s="443" t="s">
        <v>469</v>
      </c>
      <c r="X381" s="446"/>
    </row>
    <row r="382" spans="1:24" s="449" customFormat="1" ht="60">
      <c r="A382" s="443"/>
      <c r="B382" s="443">
        <v>4153233300</v>
      </c>
      <c r="C382" s="508" t="s">
        <v>11152</v>
      </c>
      <c r="D382" s="154" t="s">
        <v>11153</v>
      </c>
      <c r="E382" s="154" t="s">
        <v>11154</v>
      </c>
      <c r="F382" s="443" t="s">
        <v>422</v>
      </c>
      <c r="G382" s="443" t="s">
        <v>655</v>
      </c>
      <c r="H382" s="444">
        <v>45145</v>
      </c>
      <c r="I382" s="443"/>
      <c r="J382" s="443"/>
      <c r="K382" s="443"/>
      <c r="L382" s="443"/>
      <c r="M382" s="443"/>
      <c r="N382" s="443"/>
      <c r="O382" s="443">
        <v>1</v>
      </c>
      <c r="P382" s="445">
        <f t="shared" si="6"/>
        <v>1</v>
      </c>
      <c r="Q382" s="443">
        <v>1</v>
      </c>
      <c r="R382" s="443"/>
      <c r="S382" s="443" t="s">
        <v>659</v>
      </c>
      <c r="T382" s="443" t="s">
        <v>653</v>
      </c>
      <c r="U382" s="443" t="s">
        <v>673</v>
      </c>
      <c r="V382" s="443" t="s">
        <v>652</v>
      </c>
      <c r="W382" s="443" t="s">
        <v>469</v>
      </c>
      <c r="X382" s="446"/>
    </row>
    <row r="383" spans="1:24" s="449" customFormat="1" ht="75">
      <c r="A383" s="443"/>
      <c r="B383" s="443">
        <v>4671130100</v>
      </c>
      <c r="C383" s="508" t="s">
        <v>11155</v>
      </c>
      <c r="D383" s="154" t="s">
        <v>11156</v>
      </c>
      <c r="E383" s="154" t="s">
        <v>11157</v>
      </c>
      <c r="F383" s="443" t="s">
        <v>422</v>
      </c>
      <c r="G383" s="443" t="s">
        <v>655</v>
      </c>
      <c r="H383" s="444">
        <v>44978</v>
      </c>
      <c r="I383" s="443"/>
      <c r="J383" s="443"/>
      <c r="K383" s="443"/>
      <c r="L383" s="443"/>
      <c r="M383" s="443"/>
      <c r="N383" s="443"/>
      <c r="O383" s="443">
        <v>1</v>
      </c>
      <c r="P383" s="445">
        <f t="shared" si="6"/>
        <v>1</v>
      </c>
      <c r="Q383" s="443">
        <v>1</v>
      </c>
      <c r="R383" s="443"/>
      <c r="S383" s="443" t="s">
        <v>659</v>
      </c>
      <c r="T383" s="443" t="s">
        <v>653</v>
      </c>
      <c r="U383" s="443" t="s">
        <v>673</v>
      </c>
      <c r="V383" s="443" t="s">
        <v>652</v>
      </c>
      <c r="W383" s="443" t="s">
        <v>469</v>
      </c>
      <c r="X383" s="446"/>
    </row>
    <row r="384" spans="1:24" s="449" customFormat="1" ht="60">
      <c r="A384" s="443"/>
      <c r="B384" s="443">
        <v>4371400600</v>
      </c>
      <c r="C384" s="508" t="s">
        <v>11158</v>
      </c>
      <c r="D384" s="154" t="s">
        <v>11159</v>
      </c>
      <c r="E384" s="154" t="s">
        <v>11160</v>
      </c>
      <c r="F384" s="443" t="s">
        <v>422</v>
      </c>
      <c r="G384" s="443" t="s">
        <v>655</v>
      </c>
      <c r="H384" s="444">
        <v>45055</v>
      </c>
      <c r="I384" s="443"/>
      <c r="J384" s="443"/>
      <c r="K384" s="443"/>
      <c r="L384" s="443"/>
      <c r="M384" s="443"/>
      <c r="N384" s="443"/>
      <c r="O384" s="443">
        <v>1</v>
      </c>
      <c r="P384" s="445">
        <f t="shared" si="6"/>
        <v>1</v>
      </c>
      <c r="Q384" s="443">
        <v>1</v>
      </c>
      <c r="R384" s="443"/>
      <c r="S384" s="443" t="s">
        <v>659</v>
      </c>
      <c r="T384" s="443" t="s">
        <v>653</v>
      </c>
      <c r="U384" s="443" t="s">
        <v>673</v>
      </c>
      <c r="V384" s="443" t="s">
        <v>652</v>
      </c>
      <c r="W384" s="443" t="s">
        <v>469</v>
      </c>
      <c r="X384" s="446"/>
    </row>
    <row r="385" spans="1:24" s="449" customFormat="1" ht="60">
      <c r="A385" s="443"/>
      <c r="B385" s="443">
        <v>5521903600</v>
      </c>
      <c r="C385" s="508" t="s">
        <v>11161</v>
      </c>
      <c r="D385" s="154" t="s">
        <v>6224</v>
      </c>
      <c r="E385" s="154" t="s">
        <v>2805</v>
      </c>
      <c r="F385" s="443" t="s">
        <v>422</v>
      </c>
      <c r="G385" s="443" t="s">
        <v>655</v>
      </c>
      <c r="H385" s="444">
        <v>45103</v>
      </c>
      <c r="I385" s="443"/>
      <c r="J385" s="443"/>
      <c r="K385" s="443"/>
      <c r="L385" s="443"/>
      <c r="M385" s="443"/>
      <c r="N385" s="443"/>
      <c r="O385" s="443">
        <v>1</v>
      </c>
      <c r="P385" s="445">
        <f t="shared" si="6"/>
        <v>1</v>
      </c>
      <c r="Q385" s="443">
        <v>1</v>
      </c>
      <c r="R385" s="443"/>
      <c r="S385" s="443" t="s">
        <v>659</v>
      </c>
      <c r="T385" s="443" t="s">
        <v>653</v>
      </c>
      <c r="U385" s="443" t="s">
        <v>673</v>
      </c>
      <c r="V385" s="443" t="s">
        <v>652</v>
      </c>
      <c r="W385" s="443" t="s">
        <v>469</v>
      </c>
      <c r="X385" s="446"/>
    </row>
    <row r="386" spans="1:24" s="449" customFormat="1" ht="60">
      <c r="A386" s="443"/>
      <c r="B386" s="443">
        <v>5421400700</v>
      </c>
      <c r="C386" s="508" t="s">
        <v>7122</v>
      </c>
      <c r="D386" s="154" t="s">
        <v>7123</v>
      </c>
      <c r="E386" s="154" t="s">
        <v>3314</v>
      </c>
      <c r="F386" s="443" t="s">
        <v>422</v>
      </c>
      <c r="G386" s="443" t="s">
        <v>655</v>
      </c>
      <c r="H386" s="444">
        <v>44951</v>
      </c>
      <c r="I386" s="443"/>
      <c r="J386" s="443"/>
      <c r="K386" s="443"/>
      <c r="L386" s="443"/>
      <c r="M386" s="443"/>
      <c r="N386" s="443"/>
      <c r="O386" s="443">
        <v>1</v>
      </c>
      <c r="P386" s="445">
        <f t="shared" si="6"/>
        <v>1</v>
      </c>
      <c r="Q386" s="443">
        <v>1</v>
      </c>
      <c r="R386" s="443"/>
      <c r="S386" s="443" t="s">
        <v>659</v>
      </c>
      <c r="T386" s="443" t="s">
        <v>653</v>
      </c>
      <c r="U386" s="443" t="s">
        <v>673</v>
      </c>
      <c r="V386" s="443" t="s">
        <v>652</v>
      </c>
      <c r="W386" s="443" t="s">
        <v>469</v>
      </c>
      <c r="X386" s="446"/>
    </row>
    <row r="387" spans="1:24" s="449" customFormat="1" ht="75">
      <c r="A387" s="443"/>
      <c r="B387" s="443">
        <v>3251400700</v>
      </c>
      <c r="C387" s="508" t="s">
        <v>11162</v>
      </c>
      <c r="D387" s="154" t="s">
        <v>11163</v>
      </c>
      <c r="E387" s="154" t="s">
        <v>11164</v>
      </c>
      <c r="F387" s="443" t="s">
        <v>422</v>
      </c>
      <c r="G387" s="443" t="s">
        <v>655</v>
      </c>
      <c r="H387" s="444">
        <v>45119</v>
      </c>
      <c r="I387" s="443"/>
      <c r="J387" s="443"/>
      <c r="K387" s="443"/>
      <c r="L387" s="443"/>
      <c r="M387" s="443"/>
      <c r="N387" s="443"/>
      <c r="O387" s="443">
        <v>2</v>
      </c>
      <c r="P387" s="445">
        <f t="shared" si="6"/>
        <v>2</v>
      </c>
      <c r="Q387" s="443">
        <v>2</v>
      </c>
      <c r="R387" s="443"/>
      <c r="S387" s="443" t="s">
        <v>659</v>
      </c>
      <c r="T387" s="443" t="s">
        <v>653</v>
      </c>
      <c r="U387" s="443" t="s">
        <v>673</v>
      </c>
      <c r="V387" s="443" t="s">
        <v>652</v>
      </c>
      <c r="W387" s="443" t="s">
        <v>469</v>
      </c>
      <c r="X387" s="446"/>
    </row>
    <row r="388" spans="1:24" s="449" customFormat="1" ht="75">
      <c r="A388" s="443"/>
      <c r="B388" s="443">
        <v>4520134600</v>
      </c>
      <c r="C388" s="508" t="s">
        <v>7146</v>
      </c>
      <c r="D388" s="154" t="s">
        <v>7147</v>
      </c>
      <c r="E388" s="154" t="s">
        <v>3326</v>
      </c>
      <c r="F388" s="443" t="s">
        <v>422</v>
      </c>
      <c r="G388" s="443" t="s">
        <v>655</v>
      </c>
      <c r="H388" s="444">
        <v>44970</v>
      </c>
      <c r="I388" s="443"/>
      <c r="J388" s="443"/>
      <c r="K388" s="443"/>
      <c r="L388" s="443"/>
      <c r="M388" s="443"/>
      <c r="N388" s="443"/>
      <c r="O388" s="443">
        <v>1</v>
      </c>
      <c r="P388" s="445">
        <f t="shared" si="6"/>
        <v>1</v>
      </c>
      <c r="Q388" s="443">
        <v>1</v>
      </c>
      <c r="R388" s="443"/>
      <c r="S388" s="443" t="s">
        <v>659</v>
      </c>
      <c r="T388" s="443" t="s">
        <v>653</v>
      </c>
      <c r="U388" s="443" t="s">
        <v>673</v>
      </c>
      <c r="V388" s="443" t="s">
        <v>652</v>
      </c>
      <c r="W388" s="443" t="s">
        <v>469</v>
      </c>
      <c r="X388" s="446"/>
    </row>
    <row r="389" spans="1:24" s="449" customFormat="1" ht="90">
      <c r="A389" s="443"/>
      <c r="B389" s="443">
        <v>5821931200</v>
      </c>
      <c r="C389" s="508" t="s">
        <v>11165</v>
      </c>
      <c r="D389" s="154" t="s">
        <v>11166</v>
      </c>
      <c r="E389" s="154" t="s">
        <v>11167</v>
      </c>
      <c r="F389" s="443" t="s">
        <v>422</v>
      </c>
      <c r="G389" s="443" t="s">
        <v>655</v>
      </c>
      <c r="H389" s="444">
        <v>45105</v>
      </c>
      <c r="I389" s="443"/>
      <c r="J389" s="443"/>
      <c r="K389" s="443"/>
      <c r="L389" s="443"/>
      <c r="M389" s="443"/>
      <c r="N389" s="443"/>
      <c r="O389" s="443">
        <v>1</v>
      </c>
      <c r="P389" s="445">
        <f t="shared" si="6"/>
        <v>1</v>
      </c>
      <c r="Q389" s="443">
        <v>1</v>
      </c>
      <c r="R389" s="443"/>
      <c r="S389" s="443" t="s">
        <v>659</v>
      </c>
      <c r="T389" s="443" t="s">
        <v>653</v>
      </c>
      <c r="U389" s="443" t="s">
        <v>673</v>
      </c>
      <c r="V389" s="443" t="s">
        <v>652</v>
      </c>
      <c r="W389" s="443" t="s">
        <v>469</v>
      </c>
      <c r="X389" s="446"/>
    </row>
    <row r="390" spans="1:24" s="449" customFormat="1" ht="60">
      <c r="A390" s="443"/>
      <c r="B390" s="443">
        <v>5501023000</v>
      </c>
      <c r="C390" s="508" t="s">
        <v>11168</v>
      </c>
      <c r="D390" s="154" t="s">
        <v>11169</v>
      </c>
      <c r="E390" s="154" t="s">
        <v>11170</v>
      </c>
      <c r="F390" s="443" t="s">
        <v>422</v>
      </c>
      <c r="G390" s="443" t="s">
        <v>655</v>
      </c>
      <c r="H390" s="444">
        <v>45209</v>
      </c>
      <c r="I390" s="443"/>
      <c r="J390" s="443"/>
      <c r="K390" s="443"/>
      <c r="L390" s="443"/>
      <c r="M390" s="443"/>
      <c r="N390" s="443"/>
      <c r="O390" s="443">
        <v>2</v>
      </c>
      <c r="P390" s="445">
        <f t="shared" si="6"/>
        <v>2</v>
      </c>
      <c r="Q390" s="443">
        <v>2</v>
      </c>
      <c r="R390" s="443"/>
      <c r="S390" s="443" t="s">
        <v>659</v>
      </c>
      <c r="T390" s="443" t="s">
        <v>653</v>
      </c>
      <c r="U390" s="443" t="s">
        <v>673</v>
      </c>
      <c r="V390" s="443" t="s">
        <v>652</v>
      </c>
      <c r="W390" s="443" t="s">
        <v>469</v>
      </c>
      <c r="X390" s="446"/>
    </row>
    <row r="391" spans="1:24" s="449" customFormat="1" ht="75">
      <c r="A391" s="443"/>
      <c r="B391" s="443">
        <v>4485022100</v>
      </c>
      <c r="C391" s="508" t="s">
        <v>6914</v>
      </c>
      <c r="D391" s="154" t="s">
        <v>6915</v>
      </c>
      <c r="E391" s="154" t="s">
        <v>3177</v>
      </c>
      <c r="F391" s="443" t="s">
        <v>422</v>
      </c>
      <c r="G391" s="443" t="s">
        <v>655</v>
      </c>
      <c r="H391" s="444">
        <v>44960</v>
      </c>
      <c r="I391" s="443"/>
      <c r="J391" s="443"/>
      <c r="K391" s="443"/>
      <c r="L391" s="443"/>
      <c r="M391" s="443"/>
      <c r="N391" s="443"/>
      <c r="O391" s="443">
        <v>1</v>
      </c>
      <c r="P391" s="445">
        <f t="shared" si="6"/>
        <v>1</v>
      </c>
      <c r="Q391" s="443">
        <v>1</v>
      </c>
      <c r="R391" s="443"/>
      <c r="S391" s="443" t="s">
        <v>659</v>
      </c>
      <c r="T391" s="443" t="s">
        <v>653</v>
      </c>
      <c r="U391" s="443" t="s">
        <v>673</v>
      </c>
      <c r="V391" s="443" t="s">
        <v>652</v>
      </c>
      <c r="W391" s="443" t="s">
        <v>469</v>
      </c>
      <c r="X391" s="446"/>
    </row>
    <row r="392" spans="1:24" s="449" customFormat="1" ht="75">
      <c r="A392" s="443"/>
      <c r="B392" s="443">
        <v>4485022100</v>
      </c>
      <c r="C392" s="508" t="s">
        <v>11171</v>
      </c>
      <c r="D392" s="154" t="s">
        <v>6915</v>
      </c>
      <c r="E392" s="154" t="s">
        <v>11172</v>
      </c>
      <c r="F392" s="443" t="s">
        <v>422</v>
      </c>
      <c r="G392" s="443" t="s">
        <v>655</v>
      </c>
      <c r="H392" s="444">
        <v>45195</v>
      </c>
      <c r="I392" s="443"/>
      <c r="J392" s="443"/>
      <c r="K392" s="443"/>
      <c r="L392" s="443"/>
      <c r="M392" s="443"/>
      <c r="N392" s="443"/>
      <c r="O392" s="443">
        <v>1</v>
      </c>
      <c r="P392" s="445">
        <f t="shared" si="6"/>
        <v>1</v>
      </c>
      <c r="Q392" s="443">
        <v>1</v>
      </c>
      <c r="R392" s="443"/>
      <c r="S392" s="443" t="s">
        <v>659</v>
      </c>
      <c r="T392" s="443" t="s">
        <v>653</v>
      </c>
      <c r="U392" s="443" t="s">
        <v>673</v>
      </c>
      <c r="V392" s="443" t="s">
        <v>652</v>
      </c>
      <c r="W392" s="443" t="s">
        <v>469</v>
      </c>
      <c r="X392" s="446"/>
    </row>
    <row r="393" spans="1:24" s="449" customFormat="1" ht="75">
      <c r="A393" s="443"/>
      <c r="B393" s="443">
        <v>3585801600</v>
      </c>
      <c r="C393" s="508" t="s">
        <v>11173</v>
      </c>
      <c r="D393" s="154" t="s">
        <v>11174</v>
      </c>
      <c r="E393" s="154" t="s">
        <v>11175</v>
      </c>
      <c r="F393" s="443" t="s">
        <v>422</v>
      </c>
      <c r="G393" s="443" t="s">
        <v>655</v>
      </c>
      <c r="H393" s="444">
        <v>45128</v>
      </c>
      <c r="I393" s="443"/>
      <c r="J393" s="443"/>
      <c r="K393" s="443"/>
      <c r="L393" s="443"/>
      <c r="M393" s="443"/>
      <c r="N393" s="443"/>
      <c r="O393" s="443">
        <v>1</v>
      </c>
      <c r="P393" s="445">
        <f t="shared" si="6"/>
        <v>1</v>
      </c>
      <c r="Q393" s="443">
        <v>1</v>
      </c>
      <c r="R393" s="443"/>
      <c r="S393" s="443" t="s">
        <v>659</v>
      </c>
      <c r="T393" s="443" t="s">
        <v>653</v>
      </c>
      <c r="U393" s="443" t="s">
        <v>673</v>
      </c>
      <c r="V393" s="443" t="s">
        <v>652</v>
      </c>
      <c r="W393" s="443" t="s">
        <v>469</v>
      </c>
      <c r="X393" s="446"/>
    </row>
    <row r="394" spans="1:24" s="449" customFormat="1" ht="75">
      <c r="A394" s="443"/>
      <c r="B394" s="443">
        <v>5872320900</v>
      </c>
      <c r="C394" s="508" t="s">
        <v>11176</v>
      </c>
      <c r="D394" s="154" t="s">
        <v>11177</v>
      </c>
      <c r="E394" s="154" t="s">
        <v>11178</v>
      </c>
      <c r="F394" s="443" t="s">
        <v>422</v>
      </c>
      <c r="G394" s="443" t="s">
        <v>655</v>
      </c>
      <c r="H394" s="444">
        <v>45044</v>
      </c>
      <c r="I394" s="443"/>
      <c r="J394" s="443"/>
      <c r="K394" s="443"/>
      <c r="L394" s="443"/>
      <c r="M394" s="443"/>
      <c r="N394" s="443"/>
      <c r="O394" s="443">
        <v>1</v>
      </c>
      <c r="P394" s="445">
        <f t="shared" si="6"/>
        <v>1</v>
      </c>
      <c r="Q394" s="443">
        <v>1</v>
      </c>
      <c r="R394" s="443"/>
      <c r="S394" s="443" t="s">
        <v>659</v>
      </c>
      <c r="T394" s="443" t="s">
        <v>653</v>
      </c>
      <c r="U394" s="443" t="s">
        <v>673</v>
      </c>
      <c r="V394" s="443" t="s">
        <v>652</v>
      </c>
      <c r="W394" s="443" t="s">
        <v>469</v>
      </c>
      <c r="X394" s="446"/>
    </row>
    <row r="395" spans="1:24" s="449" customFormat="1" ht="75">
      <c r="A395" s="443"/>
      <c r="B395" s="443">
        <v>5410431100</v>
      </c>
      <c r="C395" s="508" t="s">
        <v>11179</v>
      </c>
      <c r="D395" s="154" t="s">
        <v>11180</v>
      </c>
      <c r="E395" s="154" t="s">
        <v>11181</v>
      </c>
      <c r="F395" s="443" t="s">
        <v>422</v>
      </c>
      <c r="G395" s="443" t="s">
        <v>655</v>
      </c>
      <c r="H395" s="444">
        <v>45218</v>
      </c>
      <c r="I395" s="443"/>
      <c r="J395" s="443"/>
      <c r="K395" s="443"/>
      <c r="L395" s="443"/>
      <c r="M395" s="443"/>
      <c r="N395" s="443"/>
      <c r="O395" s="443">
        <v>1</v>
      </c>
      <c r="P395" s="445">
        <f t="shared" si="6"/>
        <v>1</v>
      </c>
      <c r="Q395" s="443">
        <v>1</v>
      </c>
      <c r="R395" s="443"/>
      <c r="S395" s="443" t="s">
        <v>659</v>
      </c>
      <c r="T395" s="443" t="s">
        <v>653</v>
      </c>
      <c r="U395" s="443" t="s">
        <v>673</v>
      </c>
      <c r="V395" s="443" t="s">
        <v>652</v>
      </c>
      <c r="W395" s="443" t="s">
        <v>469</v>
      </c>
      <c r="X395" s="446"/>
    </row>
    <row r="396" spans="1:24" s="449" customFormat="1" ht="75">
      <c r="A396" s="443"/>
      <c r="B396" s="443">
        <v>4264300100</v>
      </c>
      <c r="C396" s="508" t="s">
        <v>11182</v>
      </c>
      <c r="D396" s="154" t="s">
        <v>11183</v>
      </c>
      <c r="E396" s="154" t="s">
        <v>11184</v>
      </c>
      <c r="F396" s="443" t="s">
        <v>422</v>
      </c>
      <c r="G396" s="443" t="s">
        <v>655</v>
      </c>
      <c r="H396" s="444">
        <v>45181</v>
      </c>
      <c r="I396" s="443"/>
      <c r="J396" s="443"/>
      <c r="K396" s="443"/>
      <c r="L396" s="443"/>
      <c r="M396" s="443"/>
      <c r="N396" s="443"/>
      <c r="O396" s="443">
        <v>1</v>
      </c>
      <c r="P396" s="445">
        <f t="shared" si="6"/>
        <v>1</v>
      </c>
      <c r="Q396" s="443">
        <v>1</v>
      </c>
      <c r="R396" s="443"/>
      <c r="S396" s="443" t="s">
        <v>659</v>
      </c>
      <c r="T396" s="443" t="s">
        <v>653</v>
      </c>
      <c r="U396" s="443" t="s">
        <v>673</v>
      </c>
      <c r="V396" s="443" t="s">
        <v>652</v>
      </c>
      <c r="W396" s="443" t="s">
        <v>469</v>
      </c>
      <c r="X396" s="446"/>
    </row>
    <row r="397" spans="1:24" s="449" customFormat="1" ht="60">
      <c r="A397" s="443"/>
      <c r="B397" s="443">
        <v>4463220600</v>
      </c>
      <c r="C397" s="508" t="s">
        <v>11185</v>
      </c>
      <c r="D397" s="154" t="s">
        <v>11186</v>
      </c>
      <c r="E397" s="154" t="s">
        <v>11187</v>
      </c>
      <c r="F397" s="443" t="s">
        <v>422</v>
      </c>
      <c r="G397" s="443" t="s">
        <v>655</v>
      </c>
      <c r="H397" s="444">
        <v>45188</v>
      </c>
      <c r="I397" s="443"/>
      <c r="J397" s="443"/>
      <c r="K397" s="443"/>
      <c r="L397" s="443"/>
      <c r="M397" s="443"/>
      <c r="N397" s="443"/>
      <c r="O397" s="443">
        <v>1</v>
      </c>
      <c r="P397" s="445">
        <f t="shared" si="6"/>
        <v>1</v>
      </c>
      <c r="Q397" s="443">
        <v>1</v>
      </c>
      <c r="R397" s="443"/>
      <c r="S397" s="443" t="s">
        <v>659</v>
      </c>
      <c r="T397" s="443" t="s">
        <v>653</v>
      </c>
      <c r="U397" s="443" t="s">
        <v>673</v>
      </c>
      <c r="V397" s="443" t="s">
        <v>652</v>
      </c>
      <c r="W397" s="443" t="s">
        <v>469</v>
      </c>
      <c r="X397" s="446"/>
    </row>
    <row r="398" spans="1:24" s="449" customFormat="1" ht="45">
      <c r="A398" s="443"/>
      <c r="B398" s="443">
        <v>4475130800</v>
      </c>
      <c r="C398" s="508" t="s">
        <v>11188</v>
      </c>
      <c r="D398" s="154" t="s">
        <v>11189</v>
      </c>
      <c r="E398" s="154" t="s">
        <v>11190</v>
      </c>
      <c r="F398" s="443" t="s">
        <v>422</v>
      </c>
      <c r="G398" s="443" t="s">
        <v>655</v>
      </c>
      <c r="H398" s="444">
        <v>45000</v>
      </c>
      <c r="I398" s="443"/>
      <c r="J398" s="443"/>
      <c r="K398" s="443"/>
      <c r="L398" s="443"/>
      <c r="M398" s="443"/>
      <c r="N398" s="443"/>
      <c r="O398" s="443">
        <v>1</v>
      </c>
      <c r="P398" s="445">
        <f t="shared" si="6"/>
        <v>1</v>
      </c>
      <c r="Q398" s="443">
        <v>1</v>
      </c>
      <c r="R398" s="443"/>
      <c r="S398" s="443" t="s">
        <v>659</v>
      </c>
      <c r="T398" s="443" t="s">
        <v>653</v>
      </c>
      <c r="U398" s="443" t="s">
        <v>673</v>
      </c>
      <c r="V398" s="443" t="s">
        <v>652</v>
      </c>
      <c r="W398" s="443" t="s">
        <v>469</v>
      </c>
      <c r="X398" s="446"/>
    </row>
    <row r="399" spans="1:24" s="449" customFormat="1" ht="45">
      <c r="A399" s="443"/>
      <c r="B399" s="443">
        <v>4475130800</v>
      </c>
      <c r="C399" s="508" t="s">
        <v>11191</v>
      </c>
      <c r="D399" s="154" t="s">
        <v>11189</v>
      </c>
      <c r="E399" s="154" t="s">
        <v>11192</v>
      </c>
      <c r="F399" s="443" t="s">
        <v>422</v>
      </c>
      <c r="G399" s="443" t="s">
        <v>655</v>
      </c>
      <c r="H399" s="444">
        <v>45000</v>
      </c>
      <c r="I399" s="443"/>
      <c r="J399" s="443"/>
      <c r="K399" s="443"/>
      <c r="L399" s="443"/>
      <c r="M399" s="443"/>
      <c r="N399" s="443"/>
      <c r="O399" s="443">
        <v>6</v>
      </c>
      <c r="P399" s="445">
        <f t="shared" si="6"/>
        <v>6</v>
      </c>
      <c r="Q399" s="443">
        <v>6</v>
      </c>
      <c r="R399" s="443"/>
      <c r="S399" s="443" t="s">
        <v>659</v>
      </c>
      <c r="T399" s="443" t="s">
        <v>653</v>
      </c>
      <c r="U399" s="443" t="s">
        <v>673</v>
      </c>
      <c r="V399" s="443" t="s">
        <v>652</v>
      </c>
      <c r="W399" s="443" t="s">
        <v>469</v>
      </c>
      <c r="X399" s="446"/>
    </row>
    <row r="400" spans="1:24" s="449" customFormat="1" ht="60">
      <c r="A400" s="443"/>
      <c r="B400" s="443">
        <v>4154712800</v>
      </c>
      <c r="C400" s="508" t="s">
        <v>11193</v>
      </c>
      <c r="D400" s="154" t="s">
        <v>11194</v>
      </c>
      <c r="E400" s="154" t="s">
        <v>11195</v>
      </c>
      <c r="F400" s="443" t="s">
        <v>422</v>
      </c>
      <c r="G400" s="443" t="s">
        <v>655</v>
      </c>
      <c r="H400" s="444">
        <v>45042</v>
      </c>
      <c r="I400" s="443"/>
      <c r="J400" s="443"/>
      <c r="K400" s="443"/>
      <c r="L400" s="443"/>
      <c r="M400" s="443"/>
      <c r="N400" s="443"/>
      <c r="O400" s="443">
        <v>1</v>
      </c>
      <c r="P400" s="445">
        <f t="shared" si="6"/>
        <v>1</v>
      </c>
      <c r="Q400" s="443">
        <v>1</v>
      </c>
      <c r="R400" s="443"/>
      <c r="S400" s="443" t="s">
        <v>659</v>
      </c>
      <c r="T400" s="443" t="s">
        <v>653</v>
      </c>
      <c r="U400" s="443" t="s">
        <v>673</v>
      </c>
      <c r="V400" s="443" t="s">
        <v>652</v>
      </c>
      <c r="W400" s="443" t="s">
        <v>469</v>
      </c>
      <c r="X400" s="446"/>
    </row>
    <row r="401" spans="1:24" s="449" customFormat="1" ht="60">
      <c r="A401" s="443"/>
      <c r="B401" s="443">
        <v>4690601400</v>
      </c>
      <c r="C401" s="508" t="s">
        <v>8481</v>
      </c>
      <c r="D401" s="154" t="s">
        <v>8482</v>
      </c>
      <c r="E401" s="154" t="s">
        <v>4077</v>
      </c>
      <c r="F401" s="443" t="s">
        <v>422</v>
      </c>
      <c r="G401" s="443" t="s">
        <v>655</v>
      </c>
      <c r="H401" s="444">
        <v>45055</v>
      </c>
      <c r="I401" s="443"/>
      <c r="J401" s="443"/>
      <c r="K401" s="443"/>
      <c r="L401" s="443"/>
      <c r="M401" s="443"/>
      <c r="N401" s="443"/>
      <c r="O401" s="443">
        <v>1</v>
      </c>
      <c r="P401" s="445">
        <f t="shared" si="6"/>
        <v>1</v>
      </c>
      <c r="Q401" s="443">
        <v>1</v>
      </c>
      <c r="R401" s="443"/>
      <c r="S401" s="443" t="s">
        <v>659</v>
      </c>
      <c r="T401" s="443" t="s">
        <v>653</v>
      </c>
      <c r="U401" s="443" t="s">
        <v>673</v>
      </c>
      <c r="V401" s="443" t="s">
        <v>652</v>
      </c>
      <c r="W401" s="443" t="s">
        <v>469</v>
      </c>
      <c r="X401" s="446"/>
    </row>
    <row r="402" spans="1:24" s="449" customFormat="1" ht="75">
      <c r="A402" s="443"/>
      <c r="B402" s="443">
        <v>4561900400</v>
      </c>
      <c r="C402" s="508" t="s">
        <v>11196</v>
      </c>
      <c r="D402" s="154" t="s">
        <v>11197</v>
      </c>
      <c r="E402" s="154" t="s">
        <v>11198</v>
      </c>
      <c r="F402" s="443" t="s">
        <v>422</v>
      </c>
      <c r="G402" s="443" t="s">
        <v>655</v>
      </c>
      <c r="H402" s="444">
        <v>45223</v>
      </c>
      <c r="I402" s="443"/>
      <c r="J402" s="443"/>
      <c r="K402" s="443"/>
      <c r="L402" s="443"/>
      <c r="M402" s="443"/>
      <c r="N402" s="443"/>
      <c r="O402" s="443">
        <v>1</v>
      </c>
      <c r="P402" s="445">
        <f t="shared" si="6"/>
        <v>1</v>
      </c>
      <c r="Q402" s="443">
        <v>1</v>
      </c>
      <c r="R402" s="443"/>
      <c r="S402" s="443" t="s">
        <v>659</v>
      </c>
      <c r="T402" s="443" t="s">
        <v>653</v>
      </c>
      <c r="U402" s="443" t="s">
        <v>673</v>
      </c>
      <c r="V402" s="443" t="s">
        <v>652</v>
      </c>
      <c r="W402" s="443" t="s">
        <v>469</v>
      </c>
      <c r="X402" s="446"/>
    </row>
    <row r="403" spans="1:24" s="449" customFormat="1" ht="75">
      <c r="A403" s="443"/>
      <c r="B403" s="443">
        <v>4664813500</v>
      </c>
      <c r="C403" s="508" t="s">
        <v>11199</v>
      </c>
      <c r="D403" s="154" t="s">
        <v>11200</v>
      </c>
      <c r="E403" s="154" t="s">
        <v>11201</v>
      </c>
      <c r="F403" s="443" t="s">
        <v>422</v>
      </c>
      <c r="G403" s="443" t="s">
        <v>655</v>
      </c>
      <c r="H403" s="444">
        <v>45275</v>
      </c>
      <c r="I403" s="443"/>
      <c r="J403" s="443"/>
      <c r="K403" s="443"/>
      <c r="L403" s="443"/>
      <c r="M403" s="443"/>
      <c r="N403" s="443"/>
      <c r="O403" s="443">
        <v>1</v>
      </c>
      <c r="P403" s="445">
        <f t="shared" si="6"/>
        <v>1</v>
      </c>
      <c r="Q403" s="443">
        <v>1</v>
      </c>
      <c r="R403" s="443"/>
      <c r="S403" s="443" t="s">
        <v>659</v>
      </c>
      <c r="T403" s="443" t="s">
        <v>653</v>
      </c>
      <c r="U403" s="443" t="s">
        <v>673</v>
      </c>
      <c r="V403" s="443" t="s">
        <v>652</v>
      </c>
      <c r="W403" s="443" t="s">
        <v>469</v>
      </c>
      <c r="X403" s="446"/>
    </row>
    <row r="404" spans="1:24" s="449" customFormat="1" ht="60">
      <c r="A404" s="443"/>
      <c r="B404" s="443">
        <v>5415110700</v>
      </c>
      <c r="C404" s="508" t="s">
        <v>11202</v>
      </c>
      <c r="D404" s="154" t="s">
        <v>11203</v>
      </c>
      <c r="E404" s="154" t="s">
        <v>11204</v>
      </c>
      <c r="F404" s="443" t="s">
        <v>422</v>
      </c>
      <c r="G404" s="443" t="s">
        <v>655</v>
      </c>
      <c r="H404" s="444">
        <v>44993</v>
      </c>
      <c r="I404" s="443"/>
      <c r="J404" s="443"/>
      <c r="K404" s="443"/>
      <c r="L404" s="443"/>
      <c r="M404" s="443"/>
      <c r="N404" s="443"/>
      <c r="O404" s="443">
        <v>1</v>
      </c>
      <c r="P404" s="445">
        <f t="shared" si="6"/>
        <v>1</v>
      </c>
      <c r="Q404" s="443">
        <v>1</v>
      </c>
      <c r="R404" s="443"/>
      <c r="S404" s="443" t="s">
        <v>659</v>
      </c>
      <c r="T404" s="443" t="s">
        <v>653</v>
      </c>
      <c r="U404" s="443" t="s">
        <v>673</v>
      </c>
      <c r="V404" s="443" t="s">
        <v>652</v>
      </c>
      <c r="W404" s="443" t="s">
        <v>469</v>
      </c>
      <c r="X404" s="446"/>
    </row>
    <row r="405" spans="1:24" s="449" customFormat="1" ht="75">
      <c r="A405" s="443"/>
      <c r="B405" s="443">
        <v>3596101200</v>
      </c>
      <c r="C405" s="508" t="s">
        <v>11205</v>
      </c>
      <c r="D405" s="154" t="s">
        <v>11206</v>
      </c>
      <c r="E405" s="154" t="s">
        <v>11207</v>
      </c>
      <c r="F405" s="443" t="s">
        <v>422</v>
      </c>
      <c r="G405" s="443" t="s">
        <v>655</v>
      </c>
      <c r="H405" s="444">
        <v>45091</v>
      </c>
      <c r="I405" s="443"/>
      <c r="J405" s="443"/>
      <c r="K405" s="443"/>
      <c r="L405" s="443"/>
      <c r="M405" s="443"/>
      <c r="N405" s="443"/>
      <c r="O405" s="443">
        <v>1</v>
      </c>
      <c r="P405" s="445">
        <f t="shared" si="6"/>
        <v>1</v>
      </c>
      <c r="Q405" s="443">
        <v>1</v>
      </c>
      <c r="R405" s="443"/>
      <c r="S405" s="443" t="s">
        <v>659</v>
      </c>
      <c r="T405" s="443" t="s">
        <v>653</v>
      </c>
      <c r="U405" s="443" t="s">
        <v>673</v>
      </c>
      <c r="V405" s="443" t="s">
        <v>652</v>
      </c>
      <c r="W405" s="443" t="s">
        <v>469</v>
      </c>
      <c r="X405" s="446"/>
    </row>
    <row r="406" spans="1:24" s="449" customFormat="1" ht="90">
      <c r="A406" s="443"/>
      <c r="B406" s="443">
        <v>5834220500</v>
      </c>
      <c r="C406" s="508" t="s">
        <v>8527</v>
      </c>
      <c r="D406" s="154" t="s">
        <v>8528</v>
      </c>
      <c r="E406" s="154" t="s">
        <v>4101</v>
      </c>
      <c r="F406" s="443" t="s">
        <v>422</v>
      </c>
      <c r="G406" s="443" t="s">
        <v>655</v>
      </c>
      <c r="H406" s="444">
        <v>45076</v>
      </c>
      <c r="I406" s="443"/>
      <c r="J406" s="443"/>
      <c r="K406" s="443"/>
      <c r="L406" s="443"/>
      <c r="M406" s="443"/>
      <c r="N406" s="443"/>
      <c r="O406" s="443">
        <v>1</v>
      </c>
      <c r="P406" s="445">
        <f t="shared" si="6"/>
        <v>1</v>
      </c>
      <c r="Q406" s="443">
        <v>1</v>
      </c>
      <c r="R406" s="443"/>
      <c r="S406" s="443" t="s">
        <v>659</v>
      </c>
      <c r="T406" s="443" t="s">
        <v>653</v>
      </c>
      <c r="U406" s="443" t="s">
        <v>673</v>
      </c>
      <c r="V406" s="443" t="s">
        <v>652</v>
      </c>
      <c r="W406" s="443" t="s">
        <v>469</v>
      </c>
      <c r="X406" s="446"/>
    </row>
    <row r="407" spans="1:24" s="449" customFormat="1" ht="75">
      <c r="A407" s="443"/>
      <c r="B407" s="443">
        <v>5491510100</v>
      </c>
      <c r="C407" s="508" t="s">
        <v>11208</v>
      </c>
      <c r="D407" s="154" t="s">
        <v>11209</v>
      </c>
      <c r="E407" s="154" t="s">
        <v>11210</v>
      </c>
      <c r="F407" s="443" t="s">
        <v>422</v>
      </c>
      <c r="G407" s="443" t="s">
        <v>655</v>
      </c>
      <c r="H407" s="444">
        <v>44979</v>
      </c>
      <c r="I407" s="443"/>
      <c r="J407" s="443"/>
      <c r="K407" s="443"/>
      <c r="L407" s="443"/>
      <c r="M407" s="443"/>
      <c r="N407" s="443"/>
      <c r="O407" s="443">
        <v>1</v>
      </c>
      <c r="P407" s="445">
        <f t="shared" ref="P407:P470" si="7">SUM($I407:$O407)</f>
        <v>1</v>
      </c>
      <c r="Q407" s="443">
        <v>1</v>
      </c>
      <c r="R407" s="443"/>
      <c r="S407" s="443" t="s">
        <v>659</v>
      </c>
      <c r="T407" s="443" t="s">
        <v>653</v>
      </c>
      <c r="U407" s="443" t="s">
        <v>673</v>
      </c>
      <c r="V407" s="443" t="s">
        <v>652</v>
      </c>
      <c r="W407" s="443" t="s">
        <v>469</v>
      </c>
      <c r="X407" s="446"/>
    </row>
    <row r="408" spans="1:24" s="449" customFormat="1" ht="75">
      <c r="A408" s="443"/>
      <c r="B408" s="443">
        <v>5423702400</v>
      </c>
      <c r="C408" s="508" t="s">
        <v>11211</v>
      </c>
      <c r="D408" s="154" t="s">
        <v>11212</v>
      </c>
      <c r="E408" s="154" t="s">
        <v>11213</v>
      </c>
      <c r="F408" s="443" t="s">
        <v>422</v>
      </c>
      <c r="G408" s="443" t="s">
        <v>655</v>
      </c>
      <c r="H408" s="444">
        <v>44991</v>
      </c>
      <c r="I408" s="443"/>
      <c r="J408" s="443"/>
      <c r="K408" s="443"/>
      <c r="L408" s="443"/>
      <c r="M408" s="443"/>
      <c r="N408" s="443"/>
      <c r="O408" s="443">
        <v>1</v>
      </c>
      <c r="P408" s="445">
        <f t="shared" si="7"/>
        <v>1</v>
      </c>
      <c r="Q408" s="443">
        <v>1</v>
      </c>
      <c r="R408" s="443"/>
      <c r="S408" s="443" t="s">
        <v>659</v>
      </c>
      <c r="T408" s="443" t="s">
        <v>653</v>
      </c>
      <c r="U408" s="443" t="s">
        <v>673</v>
      </c>
      <c r="V408" s="443" t="s">
        <v>652</v>
      </c>
      <c r="W408" s="443" t="s">
        <v>469</v>
      </c>
      <c r="X408" s="446"/>
    </row>
    <row r="409" spans="1:24" s="449" customFormat="1" ht="60">
      <c r="A409" s="443"/>
      <c r="B409" s="443">
        <v>4536230500</v>
      </c>
      <c r="C409" s="508" t="s">
        <v>7226</v>
      </c>
      <c r="D409" s="154" t="s">
        <v>7227</v>
      </c>
      <c r="E409" s="154" t="s">
        <v>3366</v>
      </c>
      <c r="F409" s="443" t="s">
        <v>422</v>
      </c>
      <c r="G409" s="443" t="s">
        <v>655</v>
      </c>
      <c r="H409" s="444">
        <v>45005</v>
      </c>
      <c r="I409" s="443"/>
      <c r="J409" s="443"/>
      <c r="K409" s="443"/>
      <c r="L409" s="443"/>
      <c r="M409" s="443"/>
      <c r="N409" s="443"/>
      <c r="O409" s="443">
        <v>1</v>
      </c>
      <c r="P409" s="445">
        <f t="shared" si="7"/>
        <v>1</v>
      </c>
      <c r="Q409" s="443">
        <v>1</v>
      </c>
      <c r="R409" s="443"/>
      <c r="S409" s="443" t="s">
        <v>659</v>
      </c>
      <c r="T409" s="443" t="s">
        <v>653</v>
      </c>
      <c r="U409" s="443" t="s">
        <v>673</v>
      </c>
      <c r="V409" s="443" t="s">
        <v>652</v>
      </c>
      <c r="W409" s="443" t="s">
        <v>469</v>
      </c>
      <c r="X409" s="446"/>
    </row>
    <row r="410" spans="1:24" s="449" customFormat="1" ht="75">
      <c r="A410" s="443"/>
      <c r="B410" s="443">
        <v>3113003000</v>
      </c>
      <c r="C410" s="508" t="s">
        <v>11214</v>
      </c>
      <c r="D410" s="154" t="s">
        <v>11215</v>
      </c>
      <c r="E410" s="154" t="s">
        <v>11216</v>
      </c>
      <c r="F410" s="443" t="s">
        <v>422</v>
      </c>
      <c r="G410" s="443" t="s">
        <v>655</v>
      </c>
      <c r="H410" s="444">
        <v>45203</v>
      </c>
      <c r="I410" s="443"/>
      <c r="J410" s="443"/>
      <c r="K410" s="443"/>
      <c r="L410" s="443"/>
      <c r="M410" s="443"/>
      <c r="N410" s="443"/>
      <c r="O410" s="443">
        <v>1</v>
      </c>
      <c r="P410" s="445">
        <f t="shared" si="7"/>
        <v>1</v>
      </c>
      <c r="Q410" s="443">
        <v>1</v>
      </c>
      <c r="R410" s="443"/>
      <c r="S410" s="443" t="s">
        <v>659</v>
      </c>
      <c r="T410" s="443" t="s">
        <v>653</v>
      </c>
      <c r="U410" s="443" t="s">
        <v>673</v>
      </c>
      <c r="V410" s="443" t="s">
        <v>652</v>
      </c>
      <c r="W410" s="443" t="s">
        <v>469</v>
      </c>
      <c r="X410" s="446"/>
    </row>
    <row r="411" spans="1:24" s="449" customFormat="1" ht="90">
      <c r="A411" s="443"/>
      <c r="B411" s="443">
        <v>3631843200</v>
      </c>
      <c r="C411" s="508" t="s">
        <v>7252</v>
      </c>
      <c r="D411" s="154" t="s">
        <v>7253</v>
      </c>
      <c r="E411" s="154" t="s">
        <v>3379</v>
      </c>
      <c r="F411" s="443" t="s">
        <v>422</v>
      </c>
      <c r="G411" s="443" t="s">
        <v>655</v>
      </c>
      <c r="H411" s="444">
        <v>45020</v>
      </c>
      <c r="I411" s="443"/>
      <c r="J411" s="443"/>
      <c r="K411" s="443"/>
      <c r="L411" s="443"/>
      <c r="M411" s="443"/>
      <c r="N411" s="443"/>
      <c r="O411" s="443">
        <v>1</v>
      </c>
      <c r="P411" s="445">
        <f t="shared" si="7"/>
        <v>1</v>
      </c>
      <c r="Q411" s="443">
        <v>1</v>
      </c>
      <c r="R411" s="443"/>
      <c r="S411" s="443" t="s">
        <v>659</v>
      </c>
      <c r="T411" s="443" t="s">
        <v>653</v>
      </c>
      <c r="U411" s="443" t="s">
        <v>673</v>
      </c>
      <c r="V411" s="443" t="s">
        <v>652</v>
      </c>
      <c r="W411" s="443" t="s">
        <v>469</v>
      </c>
      <c r="X411" s="446"/>
    </row>
    <row r="412" spans="1:24" s="449" customFormat="1" ht="60">
      <c r="A412" s="443"/>
      <c r="B412" s="443">
        <v>5514620800</v>
      </c>
      <c r="C412" s="508" t="s">
        <v>11217</v>
      </c>
      <c r="D412" s="154" t="s">
        <v>11218</v>
      </c>
      <c r="E412" s="154" t="s">
        <v>11219</v>
      </c>
      <c r="F412" s="443" t="s">
        <v>422</v>
      </c>
      <c r="G412" s="443" t="s">
        <v>655</v>
      </c>
      <c r="H412" s="444">
        <v>45028</v>
      </c>
      <c r="I412" s="443"/>
      <c r="J412" s="443"/>
      <c r="K412" s="443"/>
      <c r="L412" s="443"/>
      <c r="M412" s="443"/>
      <c r="N412" s="443"/>
      <c r="O412" s="443">
        <v>1</v>
      </c>
      <c r="P412" s="445">
        <f t="shared" si="7"/>
        <v>1</v>
      </c>
      <c r="Q412" s="443">
        <v>1</v>
      </c>
      <c r="R412" s="443"/>
      <c r="S412" s="443" t="s">
        <v>659</v>
      </c>
      <c r="T412" s="443" t="s">
        <v>653</v>
      </c>
      <c r="U412" s="443" t="s">
        <v>673</v>
      </c>
      <c r="V412" s="443" t="s">
        <v>652</v>
      </c>
      <c r="W412" s="443" t="s">
        <v>469</v>
      </c>
      <c r="X412" s="446"/>
    </row>
    <row r="413" spans="1:24" s="449" customFormat="1" ht="60">
      <c r="A413" s="443"/>
      <c r="B413" s="443">
        <v>4405000700</v>
      </c>
      <c r="C413" s="508" t="s">
        <v>11220</v>
      </c>
      <c r="D413" s="154" t="s">
        <v>11221</v>
      </c>
      <c r="E413" s="154" t="s">
        <v>11222</v>
      </c>
      <c r="F413" s="443" t="s">
        <v>422</v>
      </c>
      <c r="G413" s="443" t="s">
        <v>655</v>
      </c>
      <c r="H413" s="444">
        <v>45233</v>
      </c>
      <c r="I413" s="443"/>
      <c r="J413" s="443"/>
      <c r="K413" s="443"/>
      <c r="L413" s="443"/>
      <c r="M413" s="443">
        <v>1</v>
      </c>
      <c r="N413" s="443"/>
      <c r="O413" s="443">
        <v>1</v>
      </c>
      <c r="P413" s="445">
        <f t="shared" si="7"/>
        <v>2</v>
      </c>
      <c r="Q413" s="443">
        <v>2</v>
      </c>
      <c r="R413" s="443"/>
      <c r="S413" s="443" t="s">
        <v>659</v>
      </c>
      <c r="T413" s="443" t="s">
        <v>653</v>
      </c>
      <c r="U413" s="443" t="s">
        <v>673</v>
      </c>
      <c r="V413" s="443" t="s">
        <v>652</v>
      </c>
      <c r="W413" s="443" t="s">
        <v>469</v>
      </c>
      <c r="X413" s="446"/>
    </row>
    <row r="414" spans="1:24" s="449" customFormat="1" ht="75">
      <c r="A414" s="443"/>
      <c r="B414" s="443">
        <v>4480702300</v>
      </c>
      <c r="C414" s="508" t="s">
        <v>11223</v>
      </c>
      <c r="D414" s="154" t="s">
        <v>11224</v>
      </c>
      <c r="E414" s="154" t="s">
        <v>11225</v>
      </c>
      <c r="F414" s="443" t="s">
        <v>422</v>
      </c>
      <c r="G414" s="443" t="s">
        <v>655</v>
      </c>
      <c r="H414" s="444">
        <v>44986</v>
      </c>
      <c r="I414" s="443"/>
      <c r="J414" s="443"/>
      <c r="K414" s="443"/>
      <c r="L414" s="443"/>
      <c r="M414" s="443"/>
      <c r="N414" s="443"/>
      <c r="O414" s="443">
        <v>2</v>
      </c>
      <c r="P414" s="445">
        <f t="shared" si="7"/>
        <v>2</v>
      </c>
      <c r="Q414" s="443">
        <v>2</v>
      </c>
      <c r="R414" s="443"/>
      <c r="S414" s="443" t="s">
        <v>659</v>
      </c>
      <c r="T414" s="443" t="s">
        <v>653</v>
      </c>
      <c r="U414" s="443" t="s">
        <v>673</v>
      </c>
      <c r="V414" s="443" t="s">
        <v>652</v>
      </c>
      <c r="W414" s="443" t="s">
        <v>469</v>
      </c>
      <c r="X414" s="446"/>
    </row>
    <row r="415" spans="1:24" s="449" customFormat="1" ht="60">
      <c r="A415" s="443"/>
      <c r="B415" s="443">
        <v>4523313100</v>
      </c>
      <c r="C415" s="508" t="s">
        <v>11226</v>
      </c>
      <c r="D415" s="154" t="s">
        <v>11227</v>
      </c>
      <c r="E415" s="154" t="s">
        <v>11228</v>
      </c>
      <c r="F415" s="443" t="s">
        <v>422</v>
      </c>
      <c r="G415" s="443" t="s">
        <v>655</v>
      </c>
      <c r="H415" s="444">
        <v>44929</v>
      </c>
      <c r="I415" s="443"/>
      <c r="J415" s="443"/>
      <c r="K415" s="443"/>
      <c r="L415" s="443"/>
      <c r="M415" s="443"/>
      <c r="N415" s="443"/>
      <c r="O415" s="443">
        <v>1</v>
      </c>
      <c r="P415" s="445">
        <f t="shared" si="7"/>
        <v>1</v>
      </c>
      <c r="Q415" s="443">
        <v>1</v>
      </c>
      <c r="R415" s="443"/>
      <c r="S415" s="443" t="s">
        <v>659</v>
      </c>
      <c r="T415" s="443" t="s">
        <v>653</v>
      </c>
      <c r="U415" s="443" t="s">
        <v>673</v>
      </c>
      <c r="V415" s="443" t="s">
        <v>652</v>
      </c>
      <c r="W415" s="443" t="s">
        <v>469</v>
      </c>
      <c r="X415" s="446"/>
    </row>
    <row r="416" spans="1:24" s="449" customFormat="1" ht="60">
      <c r="A416" s="443"/>
      <c r="B416" s="443">
        <v>4251821200</v>
      </c>
      <c r="C416" s="508" t="s">
        <v>7188</v>
      </c>
      <c r="D416" s="154" t="s">
        <v>7189</v>
      </c>
      <c r="E416" s="154" t="s">
        <v>3347</v>
      </c>
      <c r="F416" s="443" t="s">
        <v>422</v>
      </c>
      <c r="G416" s="443" t="s">
        <v>655</v>
      </c>
      <c r="H416" s="444">
        <v>44986</v>
      </c>
      <c r="I416" s="443"/>
      <c r="J416" s="443"/>
      <c r="K416" s="443"/>
      <c r="L416" s="443"/>
      <c r="M416" s="443"/>
      <c r="N416" s="443"/>
      <c r="O416" s="443">
        <v>1</v>
      </c>
      <c r="P416" s="445">
        <f t="shared" si="7"/>
        <v>1</v>
      </c>
      <c r="Q416" s="443">
        <v>1</v>
      </c>
      <c r="R416" s="443"/>
      <c r="S416" s="443" t="s">
        <v>659</v>
      </c>
      <c r="T416" s="443" t="s">
        <v>653</v>
      </c>
      <c r="U416" s="443" t="s">
        <v>673</v>
      </c>
      <c r="V416" s="443" t="s">
        <v>652</v>
      </c>
      <c r="W416" s="443" t="s">
        <v>469</v>
      </c>
      <c r="X416" s="446"/>
    </row>
    <row r="417" spans="1:24" s="449" customFormat="1" ht="75">
      <c r="A417" s="443"/>
      <c r="B417" s="443">
        <v>5394020200</v>
      </c>
      <c r="C417" s="508" t="s">
        <v>11229</v>
      </c>
      <c r="D417" s="154" t="s">
        <v>11230</v>
      </c>
      <c r="E417" s="154" t="s">
        <v>11231</v>
      </c>
      <c r="F417" s="443" t="s">
        <v>422</v>
      </c>
      <c r="G417" s="443" t="s">
        <v>655</v>
      </c>
      <c r="H417" s="444">
        <v>45145</v>
      </c>
      <c r="I417" s="443"/>
      <c r="J417" s="443"/>
      <c r="K417" s="443"/>
      <c r="L417" s="443"/>
      <c r="M417" s="443"/>
      <c r="N417" s="443"/>
      <c r="O417" s="443">
        <v>1</v>
      </c>
      <c r="P417" s="445">
        <f t="shared" si="7"/>
        <v>1</v>
      </c>
      <c r="Q417" s="443">
        <v>1</v>
      </c>
      <c r="R417" s="443"/>
      <c r="S417" s="443" t="s">
        <v>659</v>
      </c>
      <c r="T417" s="443" t="s">
        <v>653</v>
      </c>
      <c r="U417" s="443" t="s">
        <v>673</v>
      </c>
      <c r="V417" s="443" t="s">
        <v>652</v>
      </c>
      <c r="W417" s="443" t="s">
        <v>469</v>
      </c>
      <c r="X417" s="446"/>
    </row>
    <row r="418" spans="1:24" s="449" customFormat="1" ht="60">
      <c r="A418" s="443"/>
      <c r="B418" s="443">
        <v>4763120300</v>
      </c>
      <c r="C418" s="508" t="s">
        <v>11232</v>
      </c>
      <c r="D418" s="154" t="s">
        <v>11233</v>
      </c>
      <c r="E418" s="154" t="s">
        <v>11234</v>
      </c>
      <c r="F418" s="443" t="s">
        <v>422</v>
      </c>
      <c r="G418" s="443" t="s">
        <v>655</v>
      </c>
      <c r="H418" s="444">
        <v>45005</v>
      </c>
      <c r="I418" s="443"/>
      <c r="J418" s="443"/>
      <c r="K418" s="443"/>
      <c r="L418" s="443"/>
      <c r="M418" s="443"/>
      <c r="N418" s="443"/>
      <c r="O418" s="443">
        <v>1</v>
      </c>
      <c r="P418" s="445">
        <f t="shared" si="7"/>
        <v>1</v>
      </c>
      <c r="Q418" s="443">
        <v>1</v>
      </c>
      <c r="R418" s="443"/>
      <c r="S418" s="443" t="s">
        <v>659</v>
      </c>
      <c r="T418" s="443" t="s">
        <v>653</v>
      </c>
      <c r="U418" s="443" t="s">
        <v>673</v>
      </c>
      <c r="V418" s="443" t="s">
        <v>652</v>
      </c>
      <c r="W418" s="443" t="s">
        <v>469</v>
      </c>
      <c r="X418" s="446"/>
    </row>
    <row r="419" spans="1:24" s="449" customFormat="1" ht="60">
      <c r="A419" s="443"/>
      <c r="B419" s="443">
        <v>4763120300</v>
      </c>
      <c r="C419" s="508" t="s">
        <v>11232</v>
      </c>
      <c r="D419" s="154" t="s">
        <v>11233</v>
      </c>
      <c r="E419" s="154" t="s">
        <v>11235</v>
      </c>
      <c r="F419" s="443" t="s">
        <v>422</v>
      </c>
      <c r="G419" s="443" t="s">
        <v>655</v>
      </c>
      <c r="H419" s="444">
        <v>45005</v>
      </c>
      <c r="I419" s="443"/>
      <c r="J419" s="443"/>
      <c r="K419" s="443"/>
      <c r="L419" s="443"/>
      <c r="M419" s="443"/>
      <c r="N419" s="443"/>
      <c r="O419" s="443">
        <v>3</v>
      </c>
      <c r="P419" s="445">
        <f t="shared" si="7"/>
        <v>3</v>
      </c>
      <c r="Q419" s="443">
        <v>3</v>
      </c>
      <c r="R419" s="443"/>
      <c r="S419" s="443" t="s">
        <v>659</v>
      </c>
      <c r="T419" s="443" t="s">
        <v>653</v>
      </c>
      <c r="U419" s="443" t="s">
        <v>673</v>
      </c>
      <c r="V419" s="443" t="s">
        <v>652</v>
      </c>
      <c r="W419" s="443" t="s">
        <v>469</v>
      </c>
      <c r="X419" s="446"/>
    </row>
    <row r="420" spans="1:24" s="449" customFormat="1" ht="75">
      <c r="A420" s="443"/>
      <c r="B420" s="443">
        <v>4537920600</v>
      </c>
      <c r="C420" s="508" t="s">
        <v>11236</v>
      </c>
      <c r="D420" s="154" t="s">
        <v>11237</v>
      </c>
      <c r="E420" s="154" t="s">
        <v>11238</v>
      </c>
      <c r="F420" s="443" t="s">
        <v>422</v>
      </c>
      <c r="G420" s="443" t="s">
        <v>655</v>
      </c>
      <c r="H420" s="444">
        <v>45089</v>
      </c>
      <c r="I420" s="443"/>
      <c r="J420" s="443"/>
      <c r="K420" s="443"/>
      <c r="L420" s="443"/>
      <c r="M420" s="443"/>
      <c r="N420" s="443"/>
      <c r="O420" s="443">
        <v>1</v>
      </c>
      <c r="P420" s="445">
        <f t="shared" si="7"/>
        <v>1</v>
      </c>
      <c r="Q420" s="443">
        <v>1</v>
      </c>
      <c r="R420" s="443"/>
      <c r="S420" s="443" t="s">
        <v>659</v>
      </c>
      <c r="T420" s="443" t="s">
        <v>653</v>
      </c>
      <c r="U420" s="443" t="s">
        <v>673</v>
      </c>
      <c r="V420" s="443" t="s">
        <v>652</v>
      </c>
      <c r="W420" s="443" t="s">
        <v>469</v>
      </c>
      <c r="X420" s="446"/>
    </row>
    <row r="421" spans="1:24" s="449" customFormat="1" ht="60">
      <c r="A421" s="443"/>
      <c r="B421" s="443">
        <v>5300531800</v>
      </c>
      <c r="C421" s="508" t="s">
        <v>11239</v>
      </c>
      <c r="D421" s="154" t="s">
        <v>11240</v>
      </c>
      <c r="E421" s="154" t="s">
        <v>11241</v>
      </c>
      <c r="F421" s="443" t="s">
        <v>422</v>
      </c>
      <c r="G421" s="443" t="s">
        <v>655</v>
      </c>
      <c r="H421" s="444">
        <v>45275</v>
      </c>
      <c r="I421" s="443"/>
      <c r="J421" s="443"/>
      <c r="K421" s="443"/>
      <c r="L421" s="443"/>
      <c r="M421" s="443"/>
      <c r="N421" s="443"/>
      <c r="O421" s="443">
        <v>1</v>
      </c>
      <c r="P421" s="445">
        <f t="shared" si="7"/>
        <v>1</v>
      </c>
      <c r="Q421" s="443">
        <v>1</v>
      </c>
      <c r="R421" s="443"/>
      <c r="S421" s="443" t="s">
        <v>659</v>
      </c>
      <c r="T421" s="443" t="s">
        <v>653</v>
      </c>
      <c r="U421" s="443" t="s">
        <v>673</v>
      </c>
      <c r="V421" s="443" t="s">
        <v>652</v>
      </c>
      <c r="W421" s="443" t="s">
        <v>469</v>
      </c>
      <c r="X421" s="446"/>
    </row>
    <row r="422" spans="1:24" s="449" customFormat="1" ht="75">
      <c r="A422" s="443"/>
      <c r="B422" s="443">
        <v>4731220200</v>
      </c>
      <c r="C422" s="508" t="s">
        <v>11242</v>
      </c>
      <c r="D422" s="154" t="s">
        <v>11243</v>
      </c>
      <c r="E422" s="154" t="s">
        <v>11244</v>
      </c>
      <c r="F422" s="443" t="s">
        <v>422</v>
      </c>
      <c r="G422" s="443" t="s">
        <v>655</v>
      </c>
      <c r="H422" s="444">
        <v>45237</v>
      </c>
      <c r="I422" s="443"/>
      <c r="J422" s="443"/>
      <c r="K422" s="443"/>
      <c r="L422" s="443"/>
      <c r="M422" s="443"/>
      <c r="N422" s="443"/>
      <c r="O422" s="443">
        <v>2</v>
      </c>
      <c r="P422" s="445">
        <f t="shared" si="7"/>
        <v>2</v>
      </c>
      <c r="Q422" s="443">
        <v>2</v>
      </c>
      <c r="R422" s="443"/>
      <c r="S422" s="443" t="s">
        <v>659</v>
      </c>
      <c r="T422" s="443" t="s">
        <v>653</v>
      </c>
      <c r="U422" s="443" t="s">
        <v>673</v>
      </c>
      <c r="V422" s="443" t="s">
        <v>652</v>
      </c>
      <c r="W422" s="443" t="s">
        <v>469</v>
      </c>
      <c r="X422" s="446"/>
    </row>
    <row r="423" spans="1:24" s="449" customFormat="1" ht="60">
      <c r="A423" s="443"/>
      <c r="B423" s="443">
        <v>5330551000</v>
      </c>
      <c r="C423" s="508" t="s">
        <v>11245</v>
      </c>
      <c r="D423" s="154" t="s">
        <v>11246</v>
      </c>
      <c r="E423" s="154" t="s">
        <v>11247</v>
      </c>
      <c r="F423" s="443" t="s">
        <v>422</v>
      </c>
      <c r="G423" s="443" t="s">
        <v>655</v>
      </c>
      <c r="H423" s="444">
        <v>45141</v>
      </c>
      <c r="I423" s="443"/>
      <c r="J423" s="443"/>
      <c r="K423" s="443"/>
      <c r="L423" s="443"/>
      <c r="M423" s="443"/>
      <c r="N423" s="443"/>
      <c r="O423" s="443">
        <v>1</v>
      </c>
      <c r="P423" s="445">
        <f t="shared" si="7"/>
        <v>1</v>
      </c>
      <c r="Q423" s="443">
        <v>1</v>
      </c>
      <c r="R423" s="443"/>
      <c r="S423" s="443" t="s">
        <v>659</v>
      </c>
      <c r="T423" s="443" t="s">
        <v>653</v>
      </c>
      <c r="U423" s="443" t="s">
        <v>673</v>
      </c>
      <c r="V423" s="443" t="s">
        <v>652</v>
      </c>
      <c r="W423" s="443" t="s">
        <v>469</v>
      </c>
      <c r="X423" s="446"/>
    </row>
    <row r="424" spans="1:24" s="449" customFormat="1" ht="60">
      <c r="A424" s="443"/>
      <c r="B424" s="443">
        <v>4316010500</v>
      </c>
      <c r="C424" s="508" t="s">
        <v>11248</v>
      </c>
      <c r="D424" s="154" t="s">
        <v>11249</v>
      </c>
      <c r="E424" s="154" t="s">
        <v>11250</v>
      </c>
      <c r="F424" s="443" t="s">
        <v>422</v>
      </c>
      <c r="G424" s="443" t="s">
        <v>655</v>
      </c>
      <c r="H424" s="444">
        <v>45068</v>
      </c>
      <c r="I424" s="443"/>
      <c r="J424" s="443"/>
      <c r="K424" s="443"/>
      <c r="L424" s="443"/>
      <c r="M424" s="443"/>
      <c r="N424" s="443"/>
      <c r="O424" s="443">
        <v>2</v>
      </c>
      <c r="P424" s="445">
        <f t="shared" si="7"/>
        <v>2</v>
      </c>
      <c r="Q424" s="443">
        <v>2</v>
      </c>
      <c r="R424" s="443"/>
      <c r="S424" s="443" t="s">
        <v>659</v>
      </c>
      <c r="T424" s="443" t="s">
        <v>653</v>
      </c>
      <c r="U424" s="443" t="s">
        <v>673</v>
      </c>
      <c r="V424" s="443" t="s">
        <v>652</v>
      </c>
      <c r="W424" s="443" t="s">
        <v>469</v>
      </c>
      <c r="X424" s="446"/>
    </row>
    <row r="425" spans="1:24" s="449" customFormat="1" ht="45">
      <c r="A425" s="443"/>
      <c r="B425" s="443">
        <v>5393021500</v>
      </c>
      <c r="C425" s="508" t="s">
        <v>11251</v>
      </c>
      <c r="D425" s="154" t="s">
        <v>11252</v>
      </c>
      <c r="E425" s="154" t="s">
        <v>11253</v>
      </c>
      <c r="F425" s="443" t="s">
        <v>422</v>
      </c>
      <c r="G425" s="443" t="s">
        <v>655</v>
      </c>
      <c r="H425" s="444">
        <v>45236</v>
      </c>
      <c r="I425" s="443"/>
      <c r="J425" s="443"/>
      <c r="K425" s="443"/>
      <c r="L425" s="443"/>
      <c r="M425" s="443"/>
      <c r="N425" s="443"/>
      <c r="O425" s="443">
        <v>2</v>
      </c>
      <c r="P425" s="445">
        <f t="shared" si="7"/>
        <v>2</v>
      </c>
      <c r="Q425" s="443">
        <v>2</v>
      </c>
      <c r="R425" s="443"/>
      <c r="S425" s="443" t="s">
        <v>659</v>
      </c>
      <c r="T425" s="443" t="s">
        <v>653</v>
      </c>
      <c r="U425" s="443" t="s">
        <v>673</v>
      </c>
      <c r="V425" s="443" t="s">
        <v>652</v>
      </c>
      <c r="W425" s="443" t="s">
        <v>469</v>
      </c>
      <c r="X425" s="446"/>
    </row>
    <row r="426" spans="1:24" s="449" customFormat="1" ht="75">
      <c r="A426" s="443"/>
      <c r="B426" s="443">
        <v>4151335700</v>
      </c>
      <c r="C426" s="508" t="s">
        <v>7822</v>
      </c>
      <c r="D426" s="154" t="s">
        <v>7823</v>
      </c>
      <c r="E426" s="154" t="s">
        <v>3747</v>
      </c>
      <c r="F426" s="443" t="s">
        <v>422</v>
      </c>
      <c r="G426" s="443" t="s">
        <v>655</v>
      </c>
      <c r="H426" s="444">
        <v>44957</v>
      </c>
      <c r="I426" s="443"/>
      <c r="J426" s="443"/>
      <c r="K426" s="443"/>
      <c r="L426" s="443"/>
      <c r="M426" s="443"/>
      <c r="N426" s="443"/>
      <c r="O426" s="443">
        <v>1</v>
      </c>
      <c r="P426" s="445">
        <f t="shared" si="7"/>
        <v>1</v>
      </c>
      <c r="Q426" s="443">
        <v>1</v>
      </c>
      <c r="R426" s="443"/>
      <c r="S426" s="443" t="s">
        <v>659</v>
      </c>
      <c r="T426" s="443" t="s">
        <v>653</v>
      </c>
      <c r="U426" s="443" t="s">
        <v>673</v>
      </c>
      <c r="V426" s="443" t="s">
        <v>652</v>
      </c>
      <c r="W426" s="443" t="s">
        <v>469</v>
      </c>
      <c r="X426" s="446"/>
    </row>
    <row r="427" spans="1:24" s="449" customFormat="1" ht="75">
      <c r="A427" s="443"/>
      <c r="B427" s="443">
        <v>5520610200</v>
      </c>
      <c r="C427" s="508" t="s">
        <v>11254</v>
      </c>
      <c r="D427" s="154" t="s">
        <v>11255</v>
      </c>
      <c r="E427" s="154" t="s">
        <v>11256</v>
      </c>
      <c r="F427" s="443" t="s">
        <v>422</v>
      </c>
      <c r="G427" s="443" t="s">
        <v>655</v>
      </c>
      <c r="H427" s="444">
        <v>45138</v>
      </c>
      <c r="I427" s="443"/>
      <c r="J427" s="443"/>
      <c r="K427" s="443"/>
      <c r="L427" s="443"/>
      <c r="M427" s="443"/>
      <c r="N427" s="443"/>
      <c r="O427" s="443">
        <v>1</v>
      </c>
      <c r="P427" s="445">
        <f t="shared" si="7"/>
        <v>1</v>
      </c>
      <c r="Q427" s="443">
        <v>1</v>
      </c>
      <c r="R427" s="443"/>
      <c r="S427" s="443" t="s">
        <v>659</v>
      </c>
      <c r="T427" s="443" t="s">
        <v>653</v>
      </c>
      <c r="U427" s="443" t="s">
        <v>673</v>
      </c>
      <c r="V427" s="443" t="s">
        <v>652</v>
      </c>
      <c r="W427" s="443" t="s">
        <v>469</v>
      </c>
      <c r="X427" s="446"/>
    </row>
    <row r="428" spans="1:24" s="449" customFormat="1" ht="90">
      <c r="A428" s="443"/>
      <c r="B428" s="443">
        <v>5870120100</v>
      </c>
      <c r="C428" s="508" t="s">
        <v>11257</v>
      </c>
      <c r="D428" s="154" t="s">
        <v>11258</v>
      </c>
      <c r="E428" s="154" t="s">
        <v>11259</v>
      </c>
      <c r="F428" s="443" t="s">
        <v>422</v>
      </c>
      <c r="G428" s="443" t="s">
        <v>655</v>
      </c>
      <c r="H428" s="444">
        <v>45188</v>
      </c>
      <c r="I428" s="443"/>
      <c r="J428" s="443"/>
      <c r="K428" s="443"/>
      <c r="L428" s="443"/>
      <c r="M428" s="443"/>
      <c r="N428" s="443"/>
      <c r="O428" s="443">
        <v>1</v>
      </c>
      <c r="P428" s="445">
        <f t="shared" si="7"/>
        <v>1</v>
      </c>
      <c r="Q428" s="443">
        <v>1</v>
      </c>
      <c r="R428" s="443"/>
      <c r="S428" s="443" t="s">
        <v>659</v>
      </c>
      <c r="T428" s="443" t="s">
        <v>653</v>
      </c>
      <c r="U428" s="443" t="s">
        <v>673</v>
      </c>
      <c r="V428" s="443" t="s">
        <v>652</v>
      </c>
      <c r="W428" s="443" t="s">
        <v>469</v>
      </c>
      <c r="X428" s="446"/>
    </row>
    <row r="429" spans="1:24" s="449" customFormat="1" ht="60">
      <c r="A429" s="443"/>
      <c r="B429" s="443">
        <v>4152012100</v>
      </c>
      <c r="C429" s="508" t="s">
        <v>11260</v>
      </c>
      <c r="D429" s="154" t="s">
        <v>11261</v>
      </c>
      <c r="E429" s="154" t="s">
        <v>11262</v>
      </c>
      <c r="F429" s="443" t="s">
        <v>422</v>
      </c>
      <c r="G429" s="443" t="s">
        <v>655</v>
      </c>
      <c r="H429" s="444">
        <v>45180</v>
      </c>
      <c r="I429" s="443"/>
      <c r="J429" s="443"/>
      <c r="K429" s="443"/>
      <c r="L429" s="443"/>
      <c r="M429" s="443"/>
      <c r="N429" s="443"/>
      <c r="O429" s="443">
        <v>1</v>
      </c>
      <c r="P429" s="445">
        <f t="shared" si="7"/>
        <v>1</v>
      </c>
      <c r="Q429" s="443">
        <v>1</v>
      </c>
      <c r="R429" s="443"/>
      <c r="S429" s="443" t="s">
        <v>659</v>
      </c>
      <c r="T429" s="443" t="s">
        <v>653</v>
      </c>
      <c r="U429" s="443" t="s">
        <v>673</v>
      </c>
      <c r="V429" s="443" t="s">
        <v>652</v>
      </c>
      <c r="W429" s="443" t="s">
        <v>469</v>
      </c>
      <c r="X429" s="446"/>
    </row>
    <row r="430" spans="1:24" s="449" customFormat="1" ht="75">
      <c r="A430" s="443"/>
      <c r="B430" s="443">
        <v>4668700500</v>
      </c>
      <c r="C430" s="508" t="s">
        <v>11263</v>
      </c>
      <c r="D430" s="154" t="s">
        <v>11264</v>
      </c>
      <c r="E430" s="154" t="s">
        <v>11265</v>
      </c>
      <c r="F430" s="443" t="s">
        <v>422</v>
      </c>
      <c r="G430" s="443" t="s">
        <v>655</v>
      </c>
      <c r="H430" s="444">
        <v>45155</v>
      </c>
      <c r="I430" s="443"/>
      <c r="J430" s="443"/>
      <c r="K430" s="443"/>
      <c r="L430" s="443"/>
      <c r="M430" s="443"/>
      <c r="N430" s="443"/>
      <c r="O430" s="443">
        <v>1</v>
      </c>
      <c r="P430" s="445">
        <f t="shared" si="7"/>
        <v>1</v>
      </c>
      <c r="Q430" s="443">
        <v>1</v>
      </c>
      <c r="R430" s="443"/>
      <c r="S430" s="443" t="s">
        <v>659</v>
      </c>
      <c r="T430" s="443" t="s">
        <v>653</v>
      </c>
      <c r="U430" s="443" t="s">
        <v>673</v>
      </c>
      <c r="V430" s="443" t="s">
        <v>652</v>
      </c>
      <c r="W430" s="443" t="s">
        <v>469</v>
      </c>
      <c r="X430" s="446"/>
    </row>
    <row r="431" spans="1:24" s="449" customFormat="1" ht="90">
      <c r="A431" s="443"/>
      <c r="B431" s="443">
        <v>4312106500</v>
      </c>
      <c r="C431" s="508" t="s">
        <v>11266</v>
      </c>
      <c r="D431" s="154" t="s">
        <v>11267</v>
      </c>
      <c r="E431" s="154" t="s">
        <v>11268</v>
      </c>
      <c r="F431" s="443" t="s">
        <v>422</v>
      </c>
      <c r="G431" s="443" t="s">
        <v>655</v>
      </c>
      <c r="H431" s="444">
        <v>45216</v>
      </c>
      <c r="I431" s="443"/>
      <c r="J431" s="443"/>
      <c r="K431" s="443"/>
      <c r="L431" s="443"/>
      <c r="M431" s="443"/>
      <c r="N431" s="443"/>
      <c r="O431" s="443">
        <v>1</v>
      </c>
      <c r="P431" s="445">
        <f t="shared" si="7"/>
        <v>1</v>
      </c>
      <c r="Q431" s="443">
        <v>1</v>
      </c>
      <c r="R431" s="443"/>
      <c r="S431" s="443" t="s">
        <v>659</v>
      </c>
      <c r="T431" s="443" t="s">
        <v>653</v>
      </c>
      <c r="U431" s="443" t="s">
        <v>673</v>
      </c>
      <c r="V431" s="443" t="s">
        <v>652</v>
      </c>
      <c r="W431" s="443" t="s">
        <v>469</v>
      </c>
      <c r="X431" s="446"/>
    </row>
    <row r="432" spans="1:24" s="449" customFormat="1" ht="90">
      <c r="A432" s="443"/>
      <c r="B432" s="443">
        <v>6312131600</v>
      </c>
      <c r="C432" s="508" t="s">
        <v>8421</v>
      </c>
      <c r="D432" s="154" t="s">
        <v>8422</v>
      </c>
      <c r="E432" s="154" t="s">
        <v>4047</v>
      </c>
      <c r="F432" s="443" t="s">
        <v>422</v>
      </c>
      <c r="G432" s="443" t="s">
        <v>655</v>
      </c>
      <c r="H432" s="444">
        <v>45034</v>
      </c>
      <c r="I432" s="443"/>
      <c r="J432" s="443"/>
      <c r="K432" s="443"/>
      <c r="L432" s="443"/>
      <c r="M432" s="443"/>
      <c r="N432" s="443"/>
      <c r="O432" s="443">
        <v>1</v>
      </c>
      <c r="P432" s="445">
        <f t="shared" si="7"/>
        <v>1</v>
      </c>
      <c r="Q432" s="443">
        <v>1</v>
      </c>
      <c r="R432" s="443"/>
      <c r="S432" s="443" t="s">
        <v>659</v>
      </c>
      <c r="T432" s="443" t="s">
        <v>653</v>
      </c>
      <c r="U432" s="443" t="s">
        <v>673</v>
      </c>
      <c r="V432" s="443" t="s">
        <v>652</v>
      </c>
      <c r="W432" s="443" t="s">
        <v>469</v>
      </c>
      <c r="X432" s="446"/>
    </row>
    <row r="433" spans="1:24" s="449" customFormat="1" ht="75">
      <c r="A433" s="443"/>
      <c r="B433" s="443">
        <v>6763021700</v>
      </c>
      <c r="C433" s="508" t="s">
        <v>11269</v>
      </c>
      <c r="D433" s="154" t="s">
        <v>11270</v>
      </c>
      <c r="E433" s="154" t="s">
        <v>11271</v>
      </c>
      <c r="F433" s="443" t="s">
        <v>422</v>
      </c>
      <c r="G433" s="443" t="s">
        <v>655</v>
      </c>
      <c r="H433" s="444">
        <v>45212</v>
      </c>
      <c r="I433" s="443"/>
      <c r="J433" s="443"/>
      <c r="K433" s="443"/>
      <c r="L433" s="443"/>
      <c r="M433" s="443"/>
      <c r="N433" s="443"/>
      <c r="O433" s="443">
        <v>1</v>
      </c>
      <c r="P433" s="445">
        <f t="shared" si="7"/>
        <v>1</v>
      </c>
      <c r="Q433" s="443">
        <v>1</v>
      </c>
      <c r="R433" s="443"/>
      <c r="S433" s="443" t="s">
        <v>659</v>
      </c>
      <c r="T433" s="443" t="s">
        <v>653</v>
      </c>
      <c r="U433" s="443" t="s">
        <v>673</v>
      </c>
      <c r="V433" s="443" t="s">
        <v>652</v>
      </c>
      <c r="W433" s="443" t="s">
        <v>469</v>
      </c>
      <c r="X433" s="446"/>
    </row>
    <row r="434" spans="1:24" s="449" customFormat="1" ht="75">
      <c r="A434" s="443"/>
      <c r="B434" s="443">
        <v>5430520800</v>
      </c>
      <c r="C434" s="508" t="s">
        <v>11272</v>
      </c>
      <c r="D434" s="154" t="s">
        <v>11273</v>
      </c>
      <c r="E434" s="154" t="s">
        <v>11274</v>
      </c>
      <c r="F434" s="443" t="s">
        <v>422</v>
      </c>
      <c r="G434" s="443" t="s">
        <v>655</v>
      </c>
      <c r="H434" s="444">
        <v>45022</v>
      </c>
      <c r="I434" s="443"/>
      <c r="J434" s="443"/>
      <c r="K434" s="443"/>
      <c r="L434" s="443"/>
      <c r="M434" s="443"/>
      <c r="N434" s="443"/>
      <c r="O434" s="443">
        <v>1</v>
      </c>
      <c r="P434" s="445">
        <f t="shared" si="7"/>
        <v>1</v>
      </c>
      <c r="Q434" s="443">
        <v>1</v>
      </c>
      <c r="R434" s="443"/>
      <c r="S434" s="443" t="s">
        <v>659</v>
      </c>
      <c r="T434" s="443" t="s">
        <v>653</v>
      </c>
      <c r="U434" s="443" t="s">
        <v>673</v>
      </c>
      <c r="V434" s="443" t="s">
        <v>652</v>
      </c>
      <c r="W434" s="443" t="s">
        <v>469</v>
      </c>
      <c r="X434" s="446"/>
    </row>
    <row r="435" spans="1:24" s="449" customFormat="1" ht="75">
      <c r="A435" s="443"/>
      <c r="B435" s="443">
        <v>3573831700</v>
      </c>
      <c r="C435" s="508" t="s">
        <v>11275</v>
      </c>
      <c r="D435" s="154" t="s">
        <v>11276</v>
      </c>
      <c r="E435" s="154" t="s">
        <v>11277</v>
      </c>
      <c r="F435" s="443" t="s">
        <v>422</v>
      </c>
      <c r="G435" s="443" t="s">
        <v>655</v>
      </c>
      <c r="H435" s="444">
        <v>45035</v>
      </c>
      <c r="I435" s="443"/>
      <c r="J435" s="443"/>
      <c r="K435" s="443"/>
      <c r="L435" s="443"/>
      <c r="M435" s="443"/>
      <c r="N435" s="443"/>
      <c r="O435" s="443">
        <v>1</v>
      </c>
      <c r="P435" s="445">
        <f t="shared" si="7"/>
        <v>1</v>
      </c>
      <c r="Q435" s="443">
        <v>1</v>
      </c>
      <c r="R435" s="443"/>
      <c r="S435" s="443" t="s">
        <v>659</v>
      </c>
      <c r="T435" s="443" t="s">
        <v>653</v>
      </c>
      <c r="U435" s="443" t="s">
        <v>673</v>
      </c>
      <c r="V435" s="443" t="s">
        <v>652</v>
      </c>
      <c r="W435" s="443" t="s">
        <v>469</v>
      </c>
      <c r="X435" s="446"/>
    </row>
    <row r="436" spans="1:24" s="449" customFormat="1" ht="90">
      <c r="A436" s="443"/>
      <c r="B436" s="443">
        <v>3110610100</v>
      </c>
      <c r="C436" s="508" t="s">
        <v>6149</v>
      </c>
      <c r="D436" s="154" t="s">
        <v>6150</v>
      </c>
      <c r="E436" s="154" t="s">
        <v>2759</v>
      </c>
      <c r="F436" s="443" t="s">
        <v>422</v>
      </c>
      <c r="G436" s="443" t="s">
        <v>655</v>
      </c>
      <c r="H436" s="444">
        <v>45159</v>
      </c>
      <c r="I436" s="443"/>
      <c r="J436" s="443"/>
      <c r="K436" s="443"/>
      <c r="L436" s="443"/>
      <c r="M436" s="443"/>
      <c r="N436" s="443"/>
      <c r="O436" s="443">
        <v>1</v>
      </c>
      <c r="P436" s="445">
        <f t="shared" si="7"/>
        <v>1</v>
      </c>
      <c r="Q436" s="443">
        <v>1</v>
      </c>
      <c r="R436" s="443"/>
      <c r="S436" s="443" t="s">
        <v>659</v>
      </c>
      <c r="T436" s="443" t="s">
        <v>653</v>
      </c>
      <c r="U436" s="443" t="s">
        <v>673</v>
      </c>
      <c r="V436" s="443" t="s">
        <v>652</v>
      </c>
      <c r="W436" s="443" t="s">
        <v>469</v>
      </c>
      <c r="X436" s="446"/>
    </row>
    <row r="437" spans="1:24" s="449" customFormat="1" ht="60">
      <c r="A437" s="443"/>
      <c r="B437" s="443">
        <v>3110630400</v>
      </c>
      <c r="C437" s="508" t="s">
        <v>11278</v>
      </c>
      <c r="D437" s="154" t="s">
        <v>11279</v>
      </c>
      <c r="E437" s="154" t="s">
        <v>11280</v>
      </c>
      <c r="F437" s="443" t="s">
        <v>422</v>
      </c>
      <c r="G437" s="443" t="s">
        <v>655</v>
      </c>
      <c r="H437" s="444">
        <v>45089</v>
      </c>
      <c r="I437" s="443"/>
      <c r="J437" s="443"/>
      <c r="K437" s="443"/>
      <c r="L437" s="443"/>
      <c r="M437" s="443"/>
      <c r="N437" s="443"/>
      <c r="O437" s="443">
        <v>2</v>
      </c>
      <c r="P437" s="445">
        <f t="shared" si="7"/>
        <v>2</v>
      </c>
      <c r="Q437" s="443">
        <v>2</v>
      </c>
      <c r="R437" s="443"/>
      <c r="S437" s="443" t="s">
        <v>659</v>
      </c>
      <c r="T437" s="443" t="s">
        <v>653</v>
      </c>
      <c r="U437" s="443" t="s">
        <v>673</v>
      </c>
      <c r="V437" s="443" t="s">
        <v>652</v>
      </c>
      <c r="W437" s="443" t="s">
        <v>469</v>
      </c>
      <c r="X437" s="446"/>
    </row>
    <row r="438" spans="1:24" s="449" customFormat="1" ht="75">
      <c r="A438" s="443"/>
      <c r="B438" s="443">
        <v>3610120200</v>
      </c>
      <c r="C438" s="508" t="s">
        <v>11281</v>
      </c>
      <c r="D438" s="154" t="s">
        <v>11282</v>
      </c>
      <c r="E438" s="154" t="s">
        <v>11283</v>
      </c>
      <c r="F438" s="443" t="s">
        <v>422</v>
      </c>
      <c r="G438" s="443" t="s">
        <v>655</v>
      </c>
      <c r="H438" s="444">
        <v>45121</v>
      </c>
      <c r="I438" s="443"/>
      <c r="J438" s="443"/>
      <c r="K438" s="443"/>
      <c r="L438" s="443"/>
      <c r="M438" s="443"/>
      <c r="N438" s="443"/>
      <c r="O438" s="443">
        <v>1</v>
      </c>
      <c r="P438" s="445">
        <f t="shared" si="7"/>
        <v>1</v>
      </c>
      <c r="Q438" s="443">
        <v>1</v>
      </c>
      <c r="R438" s="443"/>
      <c r="S438" s="443" t="s">
        <v>659</v>
      </c>
      <c r="T438" s="443" t="s">
        <v>653</v>
      </c>
      <c r="U438" s="443" t="s">
        <v>673</v>
      </c>
      <c r="V438" s="443" t="s">
        <v>652</v>
      </c>
      <c r="W438" s="443" t="s">
        <v>469</v>
      </c>
      <c r="X438" s="446"/>
    </row>
    <row r="439" spans="1:24" s="449" customFormat="1" ht="75">
      <c r="A439" s="443"/>
      <c r="B439" s="443">
        <v>3576211800</v>
      </c>
      <c r="C439" s="508" t="s">
        <v>11284</v>
      </c>
      <c r="D439" s="154" t="s">
        <v>11285</v>
      </c>
      <c r="E439" s="154" t="s">
        <v>11286</v>
      </c>
      <c r="F439" s="443" t="s">
        <v>422</v>
      </c>
      <c r="G439" s="443" t="s">
        <v>655</v>
      </c>
      <c r="H439" s="444">
        <v>45063</v>
      </c>
      <c r="I439" s="443"/>
      <c r="J439" s="443"/>
      <c r="K439" s="443"/>
      <c r="L439" s="443"/>
      <c r="M439" s="443"/>
      <c r="N439" s="443"/>
      <c r="O439" s="443">
        <v>1</v>
      </c>
      <c r="P439" s="445">
        <f t="shared" si="7"/>
        <v>1</v>
      </c>
      <c r="Q439" s="443">
        <v>1</v>
      </c>
      <c r="R439" s="443"/>
      <c r="S439" s="443" t="s">
        <v>659</v>
      </c>
      <c r="T439" s="443" t="s">
        <v>653</v>
      </c>
      <c r="U439" s="443" t="s">
        <v>673</v>
      </c>
      <c r="V439" s="443" t="s">
        <v>652</v>
      </c>
      <c r="W439" s="443" t="s">
        <v>469</v>
      </c>
      <c r="X439" s="446"/>
    </row>
    <row r="440" spans="1:24" s="449" customFormat="1" ht="60">
      <c r="A440" s="443"/>
      <c r="B440" s="443">
        <v>5475120400</v>
      </c>
      <c r="C440" s="508" t="s">
        <v>8511</v>
      </c>
      <c r="D440" s="154" t="s">
        <v>8512</v>
      </c>
      <c r="E440" s="154" t="s">
        <v>4093</v>
      </c>
      <c r="F440" s="443" t="s">
        <v>422</v>
      </c>
      <c r="G440" s="443" t="s">
        <v>655</v>
      </c>
      <c r="H440" s="444">
        <v>45063</v>
      </c>
      <c r="I440" s="443"/>
      <c r="J440" s="443"/>
      <c r="K440" s="443"/>
      <c r="L440" s="443"/>
      <c r="M440" s="443"/>
      <c r="N440" s="443"/>
      <c r="O440" s="443">
        <v>1</v>
      </c>
      <c r="P440" s="445">
        <f t="shared" si="7"/>
        <v>1</v>
      </c>
      <c r="Q440" s="443">
        <v>1</v>
      </c>
      <c r="R440" s="443"/>
      <c r="S440" s="443" t="s">
        <v>659</v>
      </c>
      <c r="T440" s="443" t="s">
        <v>653</v>
      </c>
      <c r="U440" s="443" t="s">
        <v>673</v>
      </c>
      <c r="V440" s="443" t="s">
        <v>652</v>
      </c>
      <c r="W440" s="443" t="s">
        <v>469</v>
      </c>
      <c r="X440" s="446"/>
    </row>
    <row r="441" spans="1:24" s="449" customFormat="1" ht="90">
      <c r="A441" s="443"/>
      <c r="B441" s="443">
        <v>4405610300</v>
      </c>
      <c r="C441" s="508" t="s">
        <v>6287</v>
      </c>
      <c r="D441" s="154" t="s">
        <v>6288</v>
      </c>
      <c r="E441" s="154" t="s">
        <v>2839</v>
      </c>
      <c r="F441" s="443" t="s">
        <v>422</v>
      </c>
      <c r="G441" s="443" t="s">
        <v>655</v>
      </c>
      <c r="H441" s="444">
        <v>44951</v>
      </c>
      <c r="I441" s="443"/>
      <c r="J441" s="443"/>
      <c r="K441" s="443"/>
      <c r="L441" s="443"/>
      <c r="M441" s="443"/>
      <c r="N441" s="443"/>
      <c r="O441" s="443">
        <v>1</v>
      </c>
      <c r="P441" s="445">
        <f t="shared" si="7"/>
        <v>1</v>
      </c>
      <c r="Q441" s="443">
        <v>1</v>
      </c>
      <c r="R441" s="443"/>
      <c r="S441" s="443" t="s">
        <v>659</v>
      </c>
      <c r="T441" s="443" t="s">
        <v>653</v>
      </c>
      <c r="U441" s="443" t="s">
        <v>673</v>
      </c>
      <c r="V441" s="443" t="s">
        <v>652</v>
      </c>
      <c r="W441" s="443" t="s">
        <v>469</v>
      </c>
      <c r="X441" s="446"/>
    </row>
    <row r="442" spans="1:24" s="449" customFormat="1" ht="60">
      <c r="A442" s="443"/>
      <c r="B442" s="443">
        <v>4536210800</v>
      </c>
      <c r="C442" s="508" t="s">
        <v>7888</v>
      </c>
      <c r="D442" s="154" t="s">
        <v>7889</v>
      </c>
      <c r="E442" s="154" t="s">
        <v>3780</v>
      </c>
      <c r="F442" s="443" t="s">
        <v>422</v>
      </c>
      <c r="G442" s="443" t="s">
        <v>655</v>
      </c>
      <c r="H442" s="444">
        <v>44935</v>
      </c>
      <c r="I442" s="443"/>
      <c r="J442" s="443"/>
      <c r="K442" s="443"/>
      <c r="L442" s="443"/>
      <c r="M442" s="443"/>
      <c r="N442" s="443"/>
      <c r="O442" s="443">
        <v>1</v>
      </c>
      <c r="P442" s="445">
        <f t="shared" si="7"/>
        <v>1</v>
      </c>
      <c r="Q442" s="443">
        <v>1</v>
      </c>
      <c r="R442" s="443"/>
      <c r="S442" s="443" t="s">
        <v>659</v>
      </c>
      <c r="T442" s="443" t="s">
        <v>653</v>
      </c>
      <c r="U442" s="443" t="s">
        <v>673</v>
      </c>
      <c r="V442" s="443" t="s">
        <v>652</v>
      </c>
      <c r="W442" s="443" t="s">
        <v>469</v>
      </c>
      <c r="X442" s="446"/>
    </row>
    <row r="443" spans="1:24" s="449" customFormat="1" ht="75">
      <c r="A443" s="443"/>
      <c r="B443" s="443">
        <v>4304212300</v>
      </c>
      <c r="C443" s="508" t="s">
        <v>11287</v>
      </c>
      <c r="D443" s="154" t="s">
        <v>11288</v>
      </c>
      <c r="E443" s="154" t="s">
        <v>11289</v>
      </c>
      <c r="F443" s="443" t="s">
        <v>422</v>
      </c>
      <c r="G443" s="443" t="s">
        <v>655</v>
      </c>
      <c r="H443" s="444">
        <v>45183</v>
      </c>
      <c r="I443" s="443"/>
      <c r="J443" s="443"/>
      <c r="K443" s="443"/>
      <c r="L443" s="443"/>
      <c r="M443" s="443"/>
      <c r="N443" s="443"/>
      <c r="O443" s="443">
        <v>1</v>
      </c>
      <c r="P443" s="445">
        <f t="shared" si="7"/>
        <v>1</v>
      </c>
      <c r="Q443" s="443">
        <v>1</v>
      </c>
      <c r="R443" s="443"/>
      <c r="S443" s="443" t="s">
        <v>659</v>
      </c>
      <c r="T443" s="443" t="s">
        <v>653</v>
      </c>
      <c r="U443" s="443" t="s">
        <v>673</v>
      </c>
      <c r="V443" s="443" t="s">
        <v>652</v>
      </c>
      <c r="W443" s="443" t="s">
        <v>469</v>
      </c>
      <c r="X443" s="446"/>
    </row>
    <row r="444" spans="1:24" s="449" customFormat="1" ht="90">
      <c r="A444" s="443"/>
      <c r="B444" s="443">
        <v>4201810500</v>
      </c>
      <c r="C444" s="508" t="s">
        <v>6944</v>
      </c>
      <c r="D444" s="154" t="s">
        <v>6945</v>
      </c>
      <c r="E444" s="154" t="s">
        <v>3194</v>
      </c>
      <c r="F444" s="443" t="s">
        <v>422</v>
      </c>
      <c r="G444" s="443" t="s">
        <v>655</v>
      </c>
      <c r="H444" s="444">
        <v>45138</v>
      </c>
      <c r="I444" s="443"/>
      <c r="J444" s="443"/>
      <c r="K444" s="443"/>
      <c r="L444" s="443"/>
      <c r="M444" s="443"/>
      <c r="N444" s="443"/>
      <c r="O444" s="443">
        <v>1</v>
      </c>
      <c r="P444" s="445">
        <f t="shared" si="7"/>
        <v>1</v>
      </c>
      <c r="Q444" s="443">
        <v>1</v>
      </c>
      <c r="R444" s="443"/>
      <c r="S444" s="443" t="s">
        <v>659</v>
      </c>
      <c r="T444" s="443" t="s">
        <v>653</v>
      </c>
      <c r="U444" s="443" t="s">
        <v>673</v>
      </c>
      <c r="V444" s="443" t="s">
        <v>652</v>
      </c>
      <c r="W444" s="443" t="s">
        <v>469</v>
      </c>
      <c r="X444" s="446"/>
    </row>
    <row r="445" spans="1:24" s="449" customFormat="1" ht="45">
      <c r="A445" s="443"/>
      <c r="B445" s="443">
        <v>5456021900</v>
      </c>
      <c r="C445" s="508" t="s">
        <v>11290</v>
      </c>
      <c r="D445" s="154" t="s">
        <v>11291</v>
      </c>
      <c r="E445" s="154" t="s">
        <v>11292</v>
      </c>
      <c r="F445" s="443" t="s">
        <v>422</v>
      </c>
      <c r="G445" s="443" t="s">
        <v>655</v>
      </c>
      <c r="H445" s="444">
        <v>45015</v>
      </c>
      <c r="I445" s="443"/>
      <c r="J445" s="443"/>
      <c r="K445" s="443"/>
      <c r="L445" s="443"/>
      <c r="M445" s="443">
        <v>3</v>
      </c>
      <c r="N445" s="443"/>
      <c r="O445" s="443"/>
      <c r="P445" s="445">
        <f t="shared" si="7"/>
        <v>3</v>
      </c>
      <c r="Q445" s="443">
        <v>3</v>
      </c>
      <c r="R445" s="443"/>
      <c r="S445" s="443" t="s">
        <v>659</v>
      </c>
      <c r="T445" s="443" t="s">
        <v>653</v>
      </c>
      <c r="U445" s="443" t="s">
        <v>673</v>
      </c>
      <c r="V445" s="443" t="s">
        <v>652</v>
      </c>
      <c r="W445" s="443" t="s">
        <v>469</v>
      </c>
      <c r="X445" s="446"/>
    </row>
    <row r="446" spans="1:24" s="449" customFormat="1" ht="75">
      <c r="A446" s="443"/>
      <c r="B446" s="443">
        <v>4482221400</v>
      </c>
      <c r="C446" s="508" t="s">
        <v>7250</v>
      </c>
      <c r="D446" s="154" t="s">
        <v>7251</v>
      </c>
      <c r="E446" s="154" t="s">
        <v>3378</v>
      </c>
      <c r="F446" s="443" t="s">
        <v>422</v>
      </c>
      <c r="G446" s="443" t="s">
        <v>655</v>
      </c>
      <c r="H446" s="444">
        <v>45014</v>
      </c>
      <c r="I446" s="443"/>
      <c r="J446" s="443"/>
      <c r="K446" s="443"/>
      <c r="L446" s="443"/>
      <c r="M446" s="443"/>
      <c r="N446" s="443"/>
      <c r="O446" s="443">
        <v>1</v>
      </c>
      <c r="P446" s="445">
        <f t="shared" si="7"/>
        <v>1</v>
      </c>
      <c r="Q446" s="443">
        <v>1</v>
      </c>
      <c r="R446" s="443"/>
      <c r="S446" s="443" t="s">
        <v>659</v>
      </c>
      <c r="T446" s="443" t="s">
        <v>653</v>
      </c>
      <c r="U446" s="443" t="s">
        <v>673</v>
      </c>
      <c r="V446" s="443" t="s">
        <v>652</v>
      </c>
      <c r="W446" s="443" t="s">
        <v>469</v>
      </c>
      <c r="X446" s="446"/>
    </row>
    <row r="447" spans="1:24" s="449" customFormat="1" ht="60">
      <c r="A447" s="443"/>
      <c r="B447" s="443">
        <v>4716312000</v>
      </c>
      <c r="C447" s="508" t="s">
        <v>11293</v>
      </c>
      <c r="D447" s="154" t="s">
        <v>11294</v>
      </c>
      <c r="E447" s="154" t="s">
        <v>11295</v>
      </c>
      <c r="F447" s="443" t="s">
        <v>422</v>
      </c>
      <c r="G447" s="443" t="s">
        <v>655</v>
      </c>
      <c r="H447" s="444">
        <v>45162</v>
      </c>
      <c r="I447" s="443"/>
      <c r="J447" s="443"/>
      <c r="K447" s="443"/>
      <c r="L447" s="443"/>
      <c r="M447" s="443"/>
      <c r="N447" s="443"/>
      <c r="O447" s="443">
        <v>1</v>
      </c>
      <c r="P447" s="445">
        <f t="shared" si="7"/>
        <v>1</v>
      </c>
      <c r="Q447" s="443">
        <v>1</v>
      </c>
      <c r="R447" s="443"/>
      <c r="S447" s="443" t="s">
        <v>659</v>
      </c>
      <c r="T447" s="443" t="s">
        <v>653</v>
      </c>
      <c r="U447" s="443" t="s">
        <v>673</v>
      </c>
      <c r="V447" s="443" t="s">
        <v>652</v>
      </c>
      <c r="W447" s="443" t="s">
        <v>469</v>
      </c>
      <c r="X447" s="446"/>
    </row>
    <row r="448" spans="1:24" s="449" customFormat="1" ht="90">
      <c r="A448" s="443"/>
      <c r="B448" s="443">
        <v>4522144500</v>
      </c>
      <c r="C448" s="508" t="s">
        <v>6346</v>
      </c>
      <c r="D448" s="154" t="s">
        <v>6347</v>
      </c>
      <c r="E448" s="154" t="s">
        <v>2872</v>
      </c>
      <c r="F448" s="443" t="s">
        <v>422</v>
      </c>
      <c r="G448" s="443" t="s">
        <v>655</v>
      </c>
      <c r="H448" s="444">
        <v>45128</v>
      </c>
      <c r="I448" s="443"/>
      <c r="J448" s="443"/>
      <c r="K448" s="443"/>
      <c r="L448" s="443"/>
      <c r="M448" s="443"/>
      <c r="N448" s="443"/>
      <c r="O448" s="443">
        <v>1</v>
      </c>
      <c r="P448" s="445">
        <f t="shared" si="7"/>
        <v>1</v>
      </c>
      <c r="Q448" s="443">
        <v>1</v>
      </c>
      <c r="R448" s="443"/>
      <c r="S448" s="443" t="s">
        <v>659</v>
      </c>
      <c r="T448" s="443" t="s">
        <v>653</v>
      </c>
      <c r="U448" s="443" t="s">
        <v>673</v>
      </c>
      <c r="V448" s="443" t="s">
        <v>652</v>
      </c>
      <c r="W448" s="443" t="s">
        <v>469</v>
      </c>
      <c r="X448" s="446"/>
    </row>
    <row r="449" spans="1:24" s="449" customFormat="1" ht="60">
      <c r="A449" s="443"/>
      <c r="B449" s="443">
        <v>4675641100</v>
      </c>
      <c r="C449" s="508" t="s">
        <v>11296</v>
      </c>
      <c r="D449" s="154" t="s">
        <v>11297</v>
      </c>
      <c r="E449" s="154" t="s">
        <v>11298</v>
      </c>
      <c r="F449" s="443" t="s">
        <v>422</v>
      </c>
      <c r="G449" s="443" t="s">
        <v>655</v>
      </c>
      <c r="H449" s="444">
        <v>44980</v>
      </c>
      <c r="I449" s="443"/>
      <c r="J449" s="443"/>
      <c r="K449" s="443"/>
      <c r="L449" s="443"/>
      <c r="M449" s="443">
        <v>1</v>
      </c>
      <c r="N449" s="443"/>
      <c r="O449" s="443">
        <v>2</v>
      </c>
      <c r="P449" s="445">
        <f t="shared" si="7"/>
        <v>3</v>
      </c>
      <c r="Q449" s="443">
        <v>3</v>
      </c>
      <c r="R449" s="443"/>
      <c r="S449" s="443" t="s">
        <v>659</v>
      </c>
      <c r="T449" s="443" t="s">
        <v>653</v>
      </c>
      <c r="U449" s="443" t="s">
        <v>673</v>
      </c>
      <c r="V449" s="443" t="s">
        <v>652</v>
      </c>
      <c r="W449" s="443" t="s">
        <v>469</v>
      </c>
      <c r="X449" s="446"/>
    </row>
    <row r="450" spans="1:24" s="449" customFormat="1" ht="75">
      <c r="A450" s="443"/>
      <c r="B450" s="443">
        <v>4235400600</v>
      </c>
      <c r="C450" s="508" t="s">
        <v>7186</v>
      </c>
      <c r="D450" s="154" t="s">
        <v>7187</v>
      </c>
      <c r="E450" s="154" t="s">
        <v>3346</v>
      </c>
      <c r="F450" s="443" t="s">
        <v>422</v>
      </c>
      <c r="G450" s="443" t="s">
        <v>655</v>
      </c>
      <c r="H450" s="444">
        <v>44995</v>
      </c>
      <c r="I450" s="443"/>
      <c r="J450" s="443"/>
      <c r="K450" s="443"/>
      <c r="L450" s="443"/>
      <c r="M450" s="443"/>
      <c r="N450" s="443"/>
      <c r="O450" s="443">
        <v>1</v>
      </c>
      <c r="P450" s="445">
        <f t="shared" si="7"/>
        <v>1</v>
      </c>
      <c r="Q450" s="443">
        <v>1</v>
      </c>
      <c r="R450" s="443"/>
      <c r="S450" s="443" t="s">
        <v>659</v>
      </c>
      <c r="T450" s="443" t="s">
        <v>653</v>
      </c>
      <c r="U450" s="443" t="s">
        <v>673</v>
      </c>
      <c r="V450" s="443" t="s">
        <v>652</v>
      </c>
      <c r="W450" s="443" t="s">
        <v>469</v>
      </c>
      <c r="X450" s="446"/>
    </row>
    <row r="451" spans="1:24" s="449" customFormat="1" ht="60">
      <c r="A451" s="443"/>
      <c r="B451" s="443">
        <v>4673600400</v>
      </c>
      <c r="C451" s="508" t="s">
        <v>8417</v>
      </c>
      <c r="D451" s="154" t="s">
        <v>8418</v>
      </c>
      <c r="E451" s="154" t="s">
        <v>4045</v>
      </c>
      <c r="F451" s="443" t="s">
        <v>422</v>
      </c>
      <c r="G451" s="443" t="s">
        <v>655</v>
      </c>
      <c r="H451" s="444">
        <v>45041</v>
      </c>
      <c r="I451" s="443"/>
      <c r="J451" s="443"/>
      <c r="K451" s="443"/>
      <c r="L451" s="443"/>
      <c r="M451" s="443"/>
      <c r="N451" s="443"/>
      <c r="O451" s="443">
        <v>1</v>
      </c>
      <c r="P451" s="445">
        <f t="shared" si="7"/>
        <v>1</v>
      </c>
      <c r="Q451" s="443">
        <v>1</v>
      </c>
      <c r="R451" s="443"/>
      <c r="S451" s="443" t="s">
        <v>659</v>
      </c>
      <c r="T451" s="443" t="s">
        <v>653</v>
      </c>
      <c r="U451" s="443" t="s">
        <v>673</v>
      </c>
      <c r="V451" s="443" t="s">
        <v>652</v>
      </c>
      <c r="W451" s="443" t="s">
        <v>469</v>
      </c>
      <c r="X451" s="446"/>
    </row>
    <row r="452" spans="1:24" s="449" customFormat="1" ht="75">
      <c r="A452" s="443"/>
      <c r="B452" s="443">
        <v>4536232600</v>
      </c>
      <c r="C452" s="508" t="s">
        <v>11299</v>
      </c>
      <c r="D452" s="154" t="s">
        <v>11300</v>
      </c>
      <c r="E452" s="154" t="s">
        <v>11301</v>
      </c>
      <c r="F452" s="443" t="s">
        <v>422</v>
      </c>
      <c r="G452" s="443" t="s">
        <v>655</v>
      </c>
      <c r="H452" s="444">
        <v>45254</v>
      </c>
      <c r="I452" s="443"/>
      <c r="J452" s="443"/>
      <c r="K452" s="443"/>
      <c r="L452" s="443"/>
      <c r="M452" s="443"/>
      <c r="N452" s="443"/>
      <c r="O452" s="443">
        <v>1</v>
      </c>
      <c r="P452" s="445">
        <f t="shared" si="7"/>
        <v>1</v>
      </c>
      <c r="Q452" s="443">
        <v>1</v>
      </c>
      <c r="R452" s="443"/>
      <c r="S452" s="443" t="s">
        <v>659</v>
      </c>
      <c r="T452" s="443" t="s">
        <v>653</v>
      </c>
      <c r="U452" s="443" t="s">
        <v>673</v>
      </c>
      <c r="V452" s="443" t="s">
        <v>652</v>
      </c>
      <c r="W452" s="443" t="s">
        <v>469</v>
      </c>
      <c r="X452" s="446"/>
    </row>
    <row r="453" spans="1:24" s="449" customFormat="1" ht="60">
      <c r="A453" s="443"/>
      <c r="B453" s="443">
        <v>5422623100</v>
      </c>
      <c r="C453" s="508" t="s">
        <v>7804</v>
      </c>
      <c r="D453" s="154" t="s">
        <v>7805</v>
      </c>
      <c r="E453" s="154" t="s">
        <v>3738</v>
      </c>
      <c r="F453" s="443" t="s">
        <v>422</v>
      </c>
      <c r="G453" s="443" t="s">
        <v>655</v>
      </c>
      <c r="H453" s="444">
        <v>44935</v>
      </c>
      <c r="I453" s="443"/>
      <c r="J453" s="443"/>
      <c r="K453" s="443"/>
      <c r="L453" s="443"/>
      <c r="M453" s="443"/>
      <c r="N453" s="443"/>
      <c r="O453" s="443">
        <v>1</v>
      </c>
      <c r="P453" s="445">
        <f t="shared" si="7"/>
        <v>1</v>
      </c>
      <c r="Q453" s="443">
        <v>1</v>
      </c>
      <c r="R453" s="443"/>
      <c r="S453" s="443" t="s">
        <v>659</v>
      </c>
      <c r="T453" s="443" t="s">
        <v>653</v>
      </c>
      <c r="U453" s="443" t="s">
        <v>673</v>
      </c>
      <c r="V453" s="443" t="s">
        <v>652</v>
      </c>
      <c r="W453" s="443" t="s">
        <v>469</v>
      </c>
      <c r="X453" s="446"/>
    </row>
    <row r="454" spans="1:24" s="449" customFormat="1" ht="75">
      <c r="A454" s="443"/>
      <c r="B454" s="443">
        <v>4622021400</v>
      </c>
      <c r="C454" s="508" t="s">
        <v>8497</v>
      </c>
      <c r="D454" s="154" t="s">
        <v>8498</v>
      </c>
      <c r="E454" s="154" t="s">
        <v>4085</v>
      </c>
      <c r="F454" s="443" t="s">
        <v>422</v>
      </c>
      <c r="G454" s="443" t="s">
        <v>655</v>
      </c>
      <c r="H454" s="444">
        <v>45057</v>
      </c>
      <c r="I454" s="443"/>
      <c r="J454" s="443"/>
      <c r="K454" s="443"/>
      <c r="L454" s="443"/>
      <c r="M454" s="443"/>
      <c r="N454" s="443"/>
      <c r="O454" s="443">
        <v>1</v>
      </c>
      <c r="P454" s="445">
        <f t="shared" si="7"/>
        <v>1</v>
      </c>
      <c r="Q454" s="443">
        <v>1</v>
      </c>
      <c r="R454" s="443"/>
      <c r="S454" s="443" t="s">
        <v>659</v>
      </c>
      <c r="T454" s="443" t="s">
        <v>653</v>
      </c>
      <c r="U454" s="443" t="s">
        <v>673</v>
      </c>
      <c r="V454" s="443" t="s">
        <v>652</v>
      </c>
      <c r="W454" s="443" t="s">
        <v>469</v>
      </c>
      <c r="X454" s="446"/>
    </row>
    <row r="455" spans="1:24" s="449" customFormat="1" ht="75">
      <c r="A455" s="443"/>
      <c r="B455" s="443">
        <v>4294450400</v>
      </c>
      <c r="C455" s="508" t="s">
        <v>11302</v>
      </c>
      <c r="D455" s="154" t="s">
        <v>11303</v>
      </c>
      <c r="E455" s="154" t="s">
        <v>11304</v>
      </c>
      <c r="F455" s="443" t="s">
        <v>422</v>
      </c>
      <c r="G455" s="443" t="s">
        <v>655</v>
      </c>
      <c r="H455" s="444">
        <v>45251</v>
      </c>
      <c r="I455" s="443"/>
      <c r="J455" s="443"/>
      <c r="K455" s="443"/>
      <c r="L455" s="443"/>
      <c r="M455" s="443"/>
      <c r="N455" s="443"/>
      <c r="O455" s="443">
        <v>1</v>
      </c>
      <c r="P455" s="445">
        <f t="shared" si="7"/>
        <v>1</v>
      </c>
      <c r="Q455" s="443">
        <v>1</v>
      </c>
      <c r="R455" s="443"/>
      <c r="S455" s="443" t="s">
        <v>659</v>
      </c>
      <c r="T455" s="443" t="s">
        <v>653</v>
      </c>
      <c r="U455" s="443" t="s">
        <v>673</v>
      </c>
      <c r="V455" s="443" t="s">
        <v>652</v>
      </c>
      <c r="W455" s="443" t="s">
        <v>469</v>
      </c>
      <c r="X455" s="446"/>
    </row>
    <row r="456" spans="1:24" s="449" customFormat="1" ht="75">
      <c r="A456" s="443"/>
      <c r="B456" s="443">
        <v>3152411800</v>
      </c>
      <c r="C456" s="508" t="s">
        <v>8577</v>
      </c>
      <c r="D456" s="154" t="s">
        <v>8578</v>
      </c>
      <c r="E456" s="154" t="s">
        <v>4126</v>
      </c>
      <c r="F456" s="443" t="s">
        <v>422</v>
      </c>
      <c r="G456" s="443" t="s">
        <v>655</v>
      </c>
      <c r="H456" s="444">
        <v>45097</v>
      </c>
      <c r="I456" s="443"/>
      <c r="J456" s="443"/>
      <c r="K456" s="443"/>
      <c r="L456" s="443"/>
      <c r="M456" s="443"/>
      <c r="N456" s="443"/>
      <c r="O456" s="443">
        <v>1</v>
      </c>
      <c r="P456" s="445">
        <f t="shared" si="7"/>
        <v>1</v>
      </c>
      <c r="Q456" s="443">
        <v>1</v>
      </c>
      <c r="R456" s="443"/>
      <c r="S456" s="443" t="s">
        <v>659</v>
      </c>
      <c r="T456" s="443" t="s">
        <v>653</v>
      </c>
      <c r="U456" s="443" t="s">
        <v>673</v>
      </c>
      <c r="V456" s="443" t="s">
        <v>652</v>
      </c>
      <c r="W456" s="443" t="s">
        <v>469</v>
      </c>
      <c r="X456" s="446"/>
    </row>
    <row r="457" spans="1:24" s="449" customFormat="1" ht="75">
      <c r="A457" s="443"/>
      <c r="B457" s="443">
        <v>5410920200</v>
      </c>
      <c r="C457" s="508" t="s">
        <v>7126</v>
      </c>
      <c r="D457" s="154" t="s">
        <v>7127</v>
      </c>
      <c r="E457" s="154" t="s">
        <v>3316</v>
      </c>
      <c r="F457" s="443" t="s">
        <v>422</v>
      </c>
      <c r="G457" s="443" t="s">
        <v>655</v>
      </c>
      <c r="H457" s="444">
        <v>44972</v>
      </c>
      <c r="I457" s="443"/>
      <c r="J457" s="443"/>
      <c r="K457" s="443"/>
      <c r="L457" s="443"/>
      <c r="M457" s="443"/>
      <c r="N457" s="443"/>
      <c r="O457" s="443">
        <v>1</v>
      </c>
      <c r="P457" s="445">
        <f t="shared" si="7"/>
        <v>1</v>
      </c>
      <c r="Q457" s="443">
        <v>1</v>
      </c>
      <c r="R457" s="443"/>
      <c r="S457" s="443" t="s">
        <v>659</v>
      </c>
      <c r="T457" s="443" t="s">
        <v>653</v>
      </c>
      <c r="U457" s="443" t="s">
        <v>673</v>
      </c>
      <c r="V457" s="443" t="s">
        <v>652</v>
      </c>
      <c r="W457" s="443" t="s">
        <v>469</v>
      </c>
      <c r="X457" s="446"/>
    </row>
    <row r="458" spans="1:24" s="449" customFormat="1" ht="60">
      <c r="A458" s="443"/>
      <c r="B458" s="443">
        <v>4473822200</v>
      </c>
      <c r="C458" s="508" t="s">
        <v>11305</v>
      </c>
      <c r="D458" s="154" t="s">
        <v>11306</v>
      </c>
      <c r="E458" s="154" t="s">
        <v>11307</v>
      </c>
      <c r="F458" s="443" t="s">
        <v>422</v>
      </c>
      <c r="G458" s="443" t="s">
        <v>655</v>
      </c>
      <c r="H458" s="444">
        <v>44979</v>
      </c>
      <c r="I458" s="443"/>
      <c r="J458" s="443"/>
      <c r="K458" s="443"/>
      <c r="L458" s="443"/>
      <c r="M458" s="443"/>
      <c r="N458" s="443"/>
      <c r="O458" s="443">
        <v>2</v>
      </c>
      <c r="P458" s="445">
        <f t="shared" si="7"/>
        <v>2</v>
      </c>
      <c r="Q458" s="443">
        <v>2</v>
      </c>
      <c r="R458" s="443"/>
      <c r="S458" s="443" t="s">
        <v>659</v>
      </c>
      <c r="T458" s="443" t="s">
        <v>653</v>
      </c>
      <c r="U458" s="443" t="s">
        <v>673</v>
      </c>
      <c r="V458" s="443" t="s">
        <v>652</v>
      </c>
      <c r="W458" s="443" t="s">
        <v>469</v>
      </c>
      <c r="X458" s="446"/>
    </row>
    <row r="459" spans="1:24" s="449" customFormat="1" ht="60">
      <c r="A459" s="443"/>
      <c r="B459" s="443">
        <v>4290940800</v>
      </c>
      <c r="C459" s="508" t="s">
        <v>11308</v>
      </c>
      <c r="D459" s="154" t="s">
        <v>11309</v>
      </c>
      <c r="E459" s="154" t="s">
        <v>11310</v>
      </c>
      <c r="F459" s="443" t="s">
        <v>422</v>
      </c>
      <c r="G459" s="443" t="s">
        <v>655</v>
      </c>
      <c r="H459" s="444">
        <v>45153</v>
      </c>
      <c r="I459" s="443"/>
      <c r="J459" s="443"/>
      <c r="K459" s="443"/>
      <c r="L459" s="443"/>
      <c r="M459" s="443"/>
      <c r="N459" s="443"/>
      <c r="O459" s="443">
        <v>1</v>
      </c>
      <c r="P459" s="445">
        <f t="shared" si="7"/>
        <v>1</v>
      </c>
      <c r="Q459" s="443">
        <v>1</v>
      </c>
      <c r="R459" s="443"/>
      <c r="S459" s="443" t="s">
        <v>659</v>
      </c>
      <c r="T459" s="443" t="s">
        <v>653</v>
      </c>
      <c r="U459" s="443" t="s">
        <v>673</v>
      </c>
      <c r="V459" s="443" t="s">
        <v>652</v>
      </c>
      <c r="W459" s="443" t="s">
        <v>469</v>
      </c>
      <c r="X459" s="446"/>
    </row>
    <row r="460" spans="1:24" s="449" customFormat="1" ht="45">
      <c r="A460" s="443"/>
      <c r="B460" s="443">
        <v>4547321700</v>
      </c>
      <c r="C460" s="508" t="s">
        <v>11311</v>
      </c>
      <c r="D460" s="154" t="s">
        <v>11312</v>
      </c>
      <c r="E460" s="154" t="s">
        <v>11313</v>
      </c>
      <c r="F460" s="443" t="s">
        <v>422</v>
      </c>
      <c r="G460" s="443" t="s">
        <v>655</v>
      </c>
      <c r="H460" s="444">
        <v>45215</v>
      </c>
      <c r="I460" s="443"/>
      <c r="J460" s="443"/>
      <c r="K460" s="443"/>
      <c r="L460" s="443"/>
      <c r="M460" s="443">
        <v>3</v>
      </c>
      <c r="N460" s="443"/>
      <c r="O460" s="443">
        <v>3</v>
      </c>
      <c r="P460" s="445">
        <f t="shared" si="7"/>
        <v>6</v>
      </c>
      <c r="Q460" s="443">
        <v>6</v>
      </c>
      <c r="R460" s="443"/>
      <c r="S460" s="443" t="s">
        <v>659</v>
      </c>
      <c r="T460" s="443" t="s">
        <v>653</v>
      </c>
      <c r="U460" s="443" t="s">
        <v>673</v>
      </c>
      <c r="V460" s="443" t="s">
        <v>652</v>
      </c>
      <c r="W460" s="443" t="s">
        <v>469</v>
      </c>
      <c r="X460" s="446"/>
    </row>
    <row r="461" spans="1:24" s="449" customFormat="1" ht="60">
      <c r="A461" s="443"/>
      <c r="B461" s="443">
        <v>4543322800</v>
      </c>
      <c r="C461" s="508" t="s">
        <v>11314</v>
      </c>
      <c r="D461" s="154" t="s">
        <v>11315</v>
      </c>
      <c r="E461" s="154" t="s">
        <v>11316</v>
      </c>
      <c r="F461" s="443" t="s">
        <v>422</v>
      </c>
      <c r="G461" s="443" t="s">
        <v>655</v>
      </c>
      <c r="H461" s="444">
        <v>45182</v>
      </c>
      <c r="I461" s="443"/>
      <c r="J461" s="443"/>
      <c r="K461" s="443"/>
      <c r="L461" s="443"/>
      <c r="M461" s="443"/>
      <c r="N461" s="443"/>
      <c r="O461" s="443">
        <v>2</v>
      </c>
      <c r="P461" s="445">
        <f t="shared" si="7"/>
        <v>2</v>
      </c>
      <c r="Q461" s="443">
        <v>2</v>
      </c>
      <c r="R461" s="443"/>
      <c r="S461" s="443" t="s">
        <v>659</v>
      </c>
      <c r="T461" s="443" t="s">
        <v>653</v>
      </c>
      <c r="U461" s="443" t="s">
        <v>673</v>
      </c>
      <c r="V461" s="443" t="s">
        <v>652</v>
      </c>
      <c r="W461" s="443" t="s">
        <v>469</v>
      </c>
      <c r="X461" s="446"/>
    </row>
    <row r="462" spans="1:24" s="449" customFormat="1" ht="90">
      <c r="A462" s="443"/>
      <c r="B462" s="443">
        <v>4761830300</v>
      </c>
      <c r="C462" s="508" t="s">
        <v>11317</v>
      </c>
      <c r="D462" s="154" t="s">
        <v>11318</v>
      </c>
      <c r="E462" s="154" t="s">
        <v>11319</v>
      </c>
      <c r="F462" s="443" t="s">
        <v>422</v>
      </c>
      <c r="G462" s="443" t="s">
        <v>655</v>
      </c>
      <c r="H462" s="444">
        <v>45003</v>
      </c>
      <c r="I462" s="443"/>
      <c r="J462" s="443"/>
      <c r="K462" s="443"/>
      <c r="L462" s="443"/>
      <c r="M462" s="443"/>
      <c r="N462" s="443"/>
      <c r="O462" s="443">
        <v>1</v>
      </c>
      <c r="P462" s="445">
        <f t="shared" si="7"/>
        <v>1</v>
      </c>
      <c r="Q462" s="443">
        <v>1</v>
      </c>
      <c r="R462" s="443"/>
      <c r="S462" s="443" t="s">
        <v>659</v>
      </c>
      <c r="T462" s="443" t="s">
        <v>653</v>
      </c>
      <c r="U462" s="443" t="s">
        <v>673</v>
      </c>
      <c r="V462" s="443" t="s">
        <v>652</v>
      </c>
      <c r="W462" s="443" t="s">
        <v>469</v>
      </c>
      <c r="X462" s="446"/>
    </row>
    <row r="463" spans="1:24" s="449" customFormat="1" ht="60">
      <c r="A463" s="443"/>
      <c r="B463" s="443">
        <v>5482810400</v>
      </c>
      <c r="C463" s="508" t="s">
        <v>7246</v>
      </c>
      <c r="D463" s="154" t="s">
        <v>7247</v>
      </c>
      <c r="E463" s="154" t="s">
        <v>3376</v>
      </c>
      <c r="F463" s="443" t="s">
        <v>422</v>
      </c>
      <c r="G463" s="443" t="s">
        <v>655</v>
      </c>
      <c r="H463" s="444">
        <v>45013</v>
      </c>
      <c r="I463" s="443"/>
      <c r="J463" s="443"/>
      <c r="K463" s="443"/>
      <c r="L463" s="443"/>
      <c r="M463" s="443"/>
      <c r="N463" s="443"/>
      <c r="O463" s="443">
        <v>1</v>
      </c>
      <c r="P463" s="445">
        <f t="shared" si="7"/>
        <v>1</v>
      </c>
      <c r="Q463" s="443">
        <v>1</v>
      </c>
      <c r="R463" s="443"/>
      <c r="S463" s="443" t="s">
        <v>659</v>
      </c>
      <c r="T463" s="443" t="s">
        <v>653</v>
      </c>
      <c r="U463" s="443" t="s">
        <v>673</v>
      </c>
      <c r="V463" s="443" t="s">
        <v>652</v>
      </c>
      <c r="W463" s="443" t="s">
        <v>469</v>
      </c>
      <c r="X463" s="446"/>
    </row>
    <row r="464" spans="1:24" s="449" customFormat="1" ht="75">
      <c r="A464" s="443"/>
      <c r="B464" s="443">
        <v>5305020800</v>
      </c>
      <c r="C464" s="508" t="s">
        <v>8427</v>
      </c>
      <c r="D464" s="154" t="s">
        <v>8428</v>
      </c>
      <c r="E464" s="154" t="s">
        <v>4050</v>
      </c>
      <c r="F464" s="443" t="s">
        <v>422</v>
      </c>
      <c r="G464" s="443" t="s">
        <v>655</v>
      </c>
      <c r="H464" s="444">
        <v>45056</v>
      </c>
      <c r="I464" s="443"/>
      <c r="J464" s="443"/>
      <c r="K464" s="443"/>
      <c r="L464" s="443"/>
      <c r="M464" s="443"/>
      <c r="N464" s="443"/>
      <c r="O464" s="443">
        <v>1</v>
      </c>
      <c r="P464" s="445">
        <f t="shared" si="7"/>
        <v>1</v>
      </c>
      <c r="Q464" s="443">
        <v>1</v>
      </c>
      <c r="R464" s="443"/>
      <c r="S464" s="443" t="s">
        <v>659</v>
      </c>
      <c r="T464" s="443" t="s">
        <v>653</v>
      </c>
      <c r="U464" s="443" t="s">
        <v>673</v>
      </c>
      <c r="V464" s="443" t="s">
        <v>652</v>
      </c>
      <c r="W464" s="443" t="s">
        <v>469</v>
      </c>
      <c r="X464" s="446"/>
    </row>
    <row r="465" spans="1:24" s="449" customFormat="1" ht="60">
      <c r="A465" s="443"/>
      <c r="B465" s="443">
        <v>4712210700</v>
      </c>
      <c r="C465" s="508" t="s">
        <v>11320</v>
      </c>
      <c r="D465" s="154" t="s">
        <v>11321</v>
      </c>
      <c r="E465" s="154" t="s">
        <v>11322</v>
      </c>
      <c r="F465" s="443" t="s">
        <v>422</v>
      </c>
      <c r="G465" s="443" t="s">
        <v>655</v>
      </c>
      <c r="H465" s="444">
        <v>45245</v>
      </c>
      <c r="I465" s="443"/>
      <c r="J465" s="443"/>
      <c r="K465" s="443"/>
      <c r="L465" s="443"/>
      <c r="M465" s="443"/>
      <c r="N465" s="443"/>
      <c r="O465" s="443">
        <v>1</v>
      </c>
      <c r="P465" s="445">
        <f t="shared" si="7"/>
        <v>1</v>
      </c>
      <c r="Q465" s="443">
        <v>1</v>
      </c>
      <c r="R465" s="443"/>
      <c r="S465" s="443" t="s">
        <v>659</v>
      </c>
      <c r="T465" s="443" t="s">
        <v>653</v>
      </c>
      <c r="U465" s="443" t="s">
        <v>673</v>
      </c>
      <c r="V465" s="443" t="s">
        <v>652</v>
      </c>
      <c r="W465" s="443" t="s">
        <v>469</v>
      </c>
      <c r="X465" s="446"/>
    </row>
    <row r="466" spans="1:24" s="449" customFormat="1" ht="75">
      <c r="A466" s="443"/>
      <c r="B466" s="443">
        <v>6720902900</v>
      </c>
      <c r="C466" s="508" t="s">
        <v>11323</v>
      </c>
      <c r="D466" s="154" t="s">
        <v>11324</v>
      </c>
      <c r="E466" s="154" t="s">
        <v>11325</v>
      </c>
      <c r="F466" s="443" t="s">
        <v>422</v>
      </c>
      <c r="G466" s="443" t="s">
        <v>655</v>
      </c>
      <c r="H466" s="444">
        <v>45273</v>
      </c>
      <c r="I466" s="443"/>
      <c r="J466" s="443"/>
      <c r="K466" s="443"/>
      <c r="L466" s="443"/>
      <c r="M466" s="443"/>
      <c r="N466" s="443"/>
      <c r="O466" s="443">
        <v>1</v>
      </c>
      <c r="P466" s="445">
        <f t="shared" si="7"/>
        <v>1</v>
      </c>
      <c r="Q466" s="443">
        <v>1</v>
      </c>
      <c r="R466" s="443"/>
      <c r="S466" s="443" t="s">
        <v>659</v>
      </c>
      <c r="T466" s="443" t="s">
        <v>653</v>
      </c>
      <c r="U466" s="443" t="s">
        <v>673</v>
      </c>
      <c r="V466" s="443" t="s">
        <v>652</v>
      </c>
      <c r="W466" s="443" t="s">
        <v>469</v>
      </c>
      <c r="X466" s="446"/>
    </row>
    <row r="467" spans="1:24" s="449" customFormat="1" ht="75">
      <c r="A467" s="443"/>
      <c r="B467" s="443">
        <v>4403002300</v>
      </c>
      <c r="C467" s="508" t="s">
        <v>11326</v>
      </c>
      <c r="D467" s="154" t="s">
        <v>11327</v>
      </c>
      <c r="E467" s="154" t="s">
        <v>11328</v>
      </c>
      <c r="F467" s="443" t="s">
        <v>422</v>
      </c>
      <c r="G467" s="443" t="s">
        <v>655</v>
      </c>
      <c r="H467" s="444">
        <v>45243</v>
      </c>
      <c r="I467" s="443"/>
      <c r="J467" s="443"/>
      <c r="K467" s="443"/>
      <c r="L467" s="443"/>
      <c r="M467" s="443"/>
      <c r="N467" s="443"/>
      <c r="O467" s="443">
        <v>1</v>
      </c>
      <c r="P467" s="445">
        <f t="shared" si="7"/>
        <v>1</v>
      </c>
      <c r="Q467" s="443">
        <v>1</v>
      </c>
      <c r="R467" s="443"/>
      <c r="S467" s="443" t="s">
        <v>659</v>
      </c>
      <c r="T467" s="443" t="s">
        <v>653</v>
      </c>
      <c r="U467" s="443" t="s">
        <v>673</v>
      </c>
      <c r="V467" s="443" t="s">
        <v>652</v>
      </c>
      <c r="W467" s="443" t="s">
        <v>469</v>
      </c>
      <c r="X467" s="446"/>
    </row>
    <row r="468" spans="1:24" s="449" customFormat="1" ht="60">
      <c r="A468" s="443"/>
      <c r="B468" s="443">
        <v>4484521900</v>
      </c>
      <c r="C468" s="508" t="s">
        <v>11329</v>
      </c>
      <c r="D468" s="154" t="s">
        <v>11330</v>
      </c>
      <c r="E468" s="154" t="s">
        <v>11331</v>
      </c>
      <c r="F468" s="443" t="s">
        <v>422</v>
      </c>
      <c r="G468" s="443" t="s">
        <v>655</v>
      </c>
      <c r="H468" s="444">
        <v>45224</v>
      </c>
      <c r="I468" s="443"/>
      <c r="J468" s="443"/>
      <c r="K468" s="443"/>
      <c r="L468" s="443"/>
      <c r="M468" s="443"/>
      <c r="N468" s="443"/>
      <c r="O468" s="443">
        <v>1</v>
      </c>
      <c r="P468" s="445">
        <f t="shared" si="7"/>
        <v>1</v>
      </c>
      <c r="Q468" s="443">
        <v>1</v>
      </c>
      <c r="R468" s="443"/>
      <c r="S468" s="443" t="s">
        <v>659</v>
      </c>
      <c r="T468" s="443" t="s">
        <v>653</v>
      </c>
      <c r="U468" s="443" t="s">
        <v>673</v>
      </c>
      <c r="V468" s="443" t="s">
        <v>652</v>
      </c>
      <c r="W468" s="443" t="s">
        <v>469</v>
      </c>
      <c r="X468" s="446"/>
    </row>
    <row r="469" spans="1:24" s="449" customFormat="1" ht="75">
      <c r="A469" s="443"/>
      <c r="B469" s="443">
        <v>5413302500</v>
      </c>
      <c r="C469" s="508" t="s">
        <v>11332</v>
      </c>
      <c r="D469" s="154" t="s">
        <v>11333</v>
      </c>
      <c r="E469" s="154" t="s">
        <v>11334</v>
      </c>
      <c r="F469" s="443" t="s">
        <v>422</v>
      </c>
      <c r="G469" s="443" t="s">
        <v>655</v>
      </c>
      <c r="H469" s="444">
        <v>45236</v>
      </c>
      <c r="I469" s="443"/>
      <c r="J469" s="443"/>
      <c r="K469" s="443"/>
      <c r="L469" s="443"/>
      <c r="M469" s="443"/>
      <c r="N469" s="443"/>
      <c r="O469" s="443">
        <v>1</v>
      </c>
      <c r="P469" s="445">
        <f t="shared" si="7"/>
        <v>1</v>
      </c>
      <c r="Q469" s="443">
        <v>1</v>
      </c>
      <c r="R469" s="443"/>
      <c r="S469" s="443" t="s">
        <v>659</v>
      </c>
      <c r="T469" s="443" t="s">
        <v>653</v>
      </c>
      <c r="U469" s="443" t="s">
        <v>673</v>
      </c>
      <c r="V469" s="443" t="s">
        <v>652</v>
      </c>
      <c r="W469" s="443" t="s">
        <v>469</v>
      </c>
      <c r="X469" s="446"/>
    </row>
    <row r="470" spans="1:24" s="449" customFormat="1" ht="60">
      <c r="A470" s="443"/>
      <c r="B470" s="443">
        <v>4463013200</v>
      </c>
      <c r="C470" s="508" t="s">
        <v>11335</v>
      </c>
      <c r="D470" s="154" t="s">
        <v>11336</v>
      </c>
      <c r="E470" s="154" t="s">
        <v>11337</v>
      </c>
      <c r="F470" s="443" t="s">
        <v>422</v>
      </c>
      <c r="G470" s="443" t="s">
        <v>655</v>
      </c>
      <c r="H470" s="444">
        <v>45278</v>
      </c>
      <c r="I470" s="443"/>
      <c r="J470" s="443"/>
      <c r="K470" s="443"/>
      <c r="L470" s="443"/>
      <c r="M470" s="443"/>
      <c r="N470" s="443"/>
      <c r="O470" s="443">
        <v>1</v>
      </c>
      <c r="P470" s="445">
        <f t="shared" si="7"/>
        <v>1</v>
      </c>
      <c r="Q470" s="443">
        <v>1</v>
      </c>
      <c r="R470" s="443"/>
      <c r="S470" s="443" t="s">
        <v>659</v>
      </c>
      <c r="T470" s="443" t="s">
        <v>653</v>
      </c>
      <c r="U470" s="443" t="s">
        <v>673</v>
      </c>
      <c r="V470" s="443" t="s">
        <v>652</v>
      </c>
      <c r="W470" s="443" t="s">
        <v>469</v>
      </c>
      <c r="X470" s="446"/>
    </row>
    <row r="471" spans="1:24" s="449" customFormat="1" ht="60">
      <c r="A471" s="443"/>
      <c r="B471" s="443">
        <v>4405201600</v>
      </c>
      <c r="C471" s="508" t="s">
        <v>11338</v>
      </c>
      <c r="D471" s="154" t="s">
        <v>11339</v>
      </c>
      <c r="E471" s="154" t="s">
        <v>11340</v>
      </c>
      <c r="F471" s="443" t="s">
        <v>422</v>
      </c>
      <c r="G471" s="443" t="s">
        <v>655</v>
      </c>
      <c r="H471" s="444">
        <v>45237</v>
      </c>
      <c r="I471" s="443"/>
      <c r="J471" s="443"/>
      <c r="K471" s="443"/>
      <c r="L471" s="443"/>
      <c r="M471" s="443"/>
      <c r="N471" s="443"/>
      <c r="O471" s="443">
        <v>1</v>
      </c>
      <c r="P471" s="445">
        <f t="shared" ref="P471:P534" si="8">SUM($I471:$O471)</f>
        <v>1</v>
      </c>
      <c r="Q471" s="443">
        <v>1</v>
      </c>
      <c r="R471" s="443"/>
      <c r="S471" s="443" t="s">
        <v>659</v>
      </c>
      <c r="T471" s="443" t="s">
        <v>653</v>
      </c>
      <c r="U471" s="443" t="s">
        <v>673</v>
      </c>
      <c r="V471" s="443" t="s">
        <v>652</v>
      </c>
      <c r="W471" s="443" t="s">
        <v>469</v>
      </c>
      <c r="X471" s="446"/>
    </row>
    <row r="472" spans="1:24" s="449" customFormat="1" ht="60">
      <c r="A472" s="443"/>
      <c r="B472" s="443">
        <v>4475210600</v>
      </c>
      <c r="C472" s="508" t="s">
        <v>11341</v>
      </c>
      <c r="D472" s="154" t="s">
        <v>11342</v>
      </c>
      <c r="E472" s="154" t="s">
        <v>11343</v>
      </c>
      <c r="F472" s="443" t="s">
        <v>422</v>
      </c>
      <c r="G472" s="443" t="s">
        <v>655</v>
      </c>
      <c r="H472" s="444">
        <v>45037</v>
      </c>
      <c r="I472" s="443"/>
      <c r="J472" s="443"/>
      <c r="K472" s="443"/>
      <c r="L472" s="443"/>
      <c r="M472" s="443"/>
      <c r="N472" s="443"/>
      <c r="O472" s="443">
        <v>2</v>
      </c>
      <c r="P472" s="445">
        <f t="shared" si="8"/>
        <v>2</v>
      </c>
      <c r="Q472" s="443">
        <v>2</v>
      </c>
      <c r="R472" s="443"/>
      <c r="S472" s="443" t="s">
        <v>659</v>
      </c>
      <c r="T472" s="443" t="s">
        <v>653</v>
      </c>
      <c r="U472" s="443" t="s">
        <v>673</v>
      </c>
      <c r="V472" s="443" t="s">
        <v>652</v>
      </c>
      <c r="W472" s="443" t="s">
        <v>469</v>
      </c>
      <c r="X472" s="446"/>
    </row>
    <row r="473" spans="1:24" s="449" customFormat="1" ht="60">
      <c r="A473" s="443"/>
      <c r="B473" s="443">
        <v>4721820500</v>
      </c>
      <c r="C473" s="508" t="s">
        <v>11344</v>
      </c>
      <c r="D473" s="154" t="s">
        <v>11345</v>
      </c>
      <c r="E473" s="154" t="s">
        <v>11346</v>
      </c>
      <c r="F473" s="443" t="s">
        <v>422</v>
      </c>
      <c r="G473" s="443" t="s">
        <v>655</v>
      </c>
      <c r="H473" s="444">
        <v>44979</v>
      </c>
      <c r="I473" s="443"/>
      <c r="J473" s="443"/>
      <c r="K473" s="443"/>
      <c r="L473" s="443"/>
      <c r="M473" s="443">
        <v>1</v>
      </c>
      <c r="N473" s="443"/>
      <c r="O473" s="443">
        <v>1</v>
      </c>
      <c r="P473" s="445">
        <f t="shared" si="8"/>
        <v>2</v>
      </c>
      <c r="Q473" s="443">
        <v>2</v>
      </c>
      <c r="R473" s="443"/>
      <c r="S473" s="443" t="s">
        <v>659</v>
      </c>
      <c r="T473" s="443" t="s">
        <v>653</v>
      </c>
      <c r="U473" s="443" t="s">
        <v>673</v>
      </c>
      <c r="V473" s="443" t="s">
        <v>652</v>
      </c>
      <c r="W473" s="443" t="s">
        <v>469</v>
      </c>
      <c r="X473" s="446"/>
    </row>
    <row r="474" spans="1:24" s="449" customFormat="1" ht="60">
      <c r="A474" s="443"/>
      <c r="B474" s="443">
        <v>4721820500</v>
      </c>
      <c r="C474" s="508" t="s">
        <v>11344</v>
      </c>
      <c r="D474" s="154" t="s">
        <v>11345</v>
      </c>
      <c r="E474" s="154" t="s">
        <v>11347</v>
      </c>
      <c r="F474" s="443" t="s">
        <v>422</v>
      </c>
      <c r="G474" s="443" t="s">
        <v>655</v>
      </c>
      <c r="H474" s="444">
        <v>44979</v>
      </c>
      <c r="I474" s="443"/>
      <c r="J474" s="443"/>
      <c r="K474" s="443"/>
      <c r="L474" s="443"/>
      <c r="M474" s="443"/>
      <c r="N474" s="443"/>
      <c r="O474" s="443">
        <v>1</v>
      </c>
      <c r="P474" s="445">
        <f t="shared" si="8"/>
        <v>1</v>
      </c>
      <c r="Q474" s="443">
        <v>1</v>
      </c>
      <c r="R474" s="443"/>
      <c r="S474" s="443" t="s">
        <v>659</v>
      </c>
      <c r="T474" s="443" t="s">
        <v>653</v>
      </c>
      <c r="U474" s="443" t="s">
        <v>673</v>
      </c>
      <c r="V474" s="443" t="s">
        <v>652</v>
      </c>
      <c r="W474" s="443" t="s">
        <v>469</v>
      </c>
      <c r="X474" s="446"/>
    </row>
    <row r="475" spans="1:24" s="449" customFormat="1" ht="60">
      <c r="A475" s="443"/>
      <c r="B475" s="443">
        <v>4721820500</v>
      </c>
      <c r="C475" s="508" t="s">
        <v>11344</v>
      </c>
      <c r="D475" s="154" t="s">
        <v>11345</v>
      </c>
      <c r="E475" s="154" t="s">
        <v>11348</v>
      </c>
      <c r="F475" s="443" t="s">
        <v>422</v>
      </c>
      <c r="G475" s="443" t="s">
        <v>655</v>
      </c>
      <c r="H475" s="444">
        <v>44979</v>
      </c>
      <c r="I475" s="443"/>
      <c r="J475" s="443"/>
      <c r="K475" s="443"/>
      <c r="L475" s="443"/>
      <c r="M475" s="443">
        <v>2</v>
      </c>
      <c r="N475" s="443"/>
      <c r="O475" s="443">
        <v>2</v>
      </c>
      <c r="P475" s="445">
        <f t="shared" si="8"/>
        <v>4</v>
      </c>
      <c r="Q475" s="443">
        <v>4</v>
      </c>
      <c r="R475" s="443"/>
      <c r="S475" s="443" t="s">
        <v>659</v>
      </c>
      <c r="T475" s="443" t="s">
        <v>653</v>
      </c>
      <c r="U475" s="443" t="s">
        <v>673</v>
      </c>
      <c r="V475" s="443" t="s">
        <v>652</v>
      </c>
      <c r="W475" s="443" t="s">
        <v>469</v>
      </c>
      <c r="X475" s="446"/>
    </row>
    <row r="476" spans="1:24" s="449" customFormat="1" ht="60">
      <c r="A476" s="443"/>
      <c r="B476" s="443">
        <v>4240702400</v>
      </c>
      <c r="C476" s="508" t="s">
        <v>11349</v>
      </c>
      <c r="D476" s="154" t="s">
        <v>11350</v>
      </c>
      <c r="E476" s="154" t="s">
        <v>11351</v>
      </c>
      <c r="F476" s="443" t="s">
        <v>422</v>
      </c>
      <c r="G476" s="443" t="s">
        <v>655</v>
      </c>
      <c r="H476" s="444">
        <v>45069</v>
      </c>
      <c r="I476" s="443"/>
      <c r="J476" s="443"/>
      <c r="K476" s="443">
        <v>3</v>
      </c>
      <c r="L476" s="443"/>
      <c r="M476" s="443"/>
      <c r="N476" s="443"/>
      <c r="O476" s="443">
        <v>14</v>
      </c>
      <c r="P476" s="445">
        <f t="shared" si="8"/>
        <v>17</v>
      </c>
      <c r="Q476" s="443">
        <v>17</v>
      </c>
      <c r="R476" s="443"/>
      <c r="S476" s="443" t="s">
        <v>659</v>
      </c>
      <c r="T476" s="443" t="s">
        <v>653</v>
      </c>
      <c r="U476" s="443" t="s">
        <v>673</v>
      </c>
      <c r="V476" s="443" t="s">
        <v>652</v>
      </c>
      <c r="W476" s="443" t="s">
        <v>469</v>
      </c>
      <c r="X476" s="446"/>
    </row>
    <row r="477" spans="1:24" s="449" customFormat="1" ht="60">
      <c r="A477" s="443"/>
      <c r="B477" s="443">
        <v>4716412500</v>
      </c>
      <c r="C477" s="508" t="s">
        <v>11352</v>
      </c>
      <c r="D477" s="154" t="s">
        <v>11353</v>
      </c>
      <c r="E477" s="154" t="s">
        <v>11354</v>
      </c>
      <c r="F477" s="443" t="s">
        <v>422</v>
      </c>
      <c r="G477" s="443" t="s">
        <v>655</v>
      </c>
      <c r="H477" s="444">
        <v>45208</v>
      </c>
      <c r="I477" s="443"/>
      <c r="J477" s="443"/>
      <c r="K477" s="443"/>
      <c r="L477" s="443"/>
      <c r="M477" s="443"/>
      <c r="N477" s="443"/>
      <c r="O477" s="443">
        <v>2</v>
      </c>
      <c r="P477" s="445">
        <f t="shared" si="8"/>
        <v>2</v>
      </c>
      <c r="Q477" s="443">
        <v>2</v>
      </c>
      <c r="R477" s="443"/>
      <c r="S477" s="443" t="s">
        <v>659</v>
      </c>
      <c r="T477" s="443" t="s">
        <v>653</v>
      </c>
      <c r="U477" s="443" t="s">
        <v>673</v>
      </c>
      <c r="V477" s="443" t="s">
        <v>652</v>
      </c>
      <c r="W477" s="443" t="s">
        <v>469</v>
      </c>
      <c r="X477" s="446"/>
    </row>
    <row r="478" spans="1:24" s="449" customFormat="1" ht="60">
      <c r="A478" s="443"/>
      <c r="B478" s="443">
        <v>3601202700</v>
      </c>
      <c r="C478" s="508" t="s">
        <v>11355</v>
      </c>
      <c r="D478" s="154" t="s">
        <v>11356</v>
      </c>
      <c r="E478" s="154" t="s">
        <v>11357</v>
      </c>
      <c r="F478" s="443" t="s">
        <v>422</v>
      </c>
      <c r="G478" s="443" t="s">
        <v>655</v>
      </c>
      <c r="H478" s="444">
        <v>45208</v>
      </c>
      <c r="I478" s="443"/>
      <c r="J478" s="443"/>
      <c r="K478" s="443"/>
      <c r="L478" s="443"/>
      <c r="M478" s="443"/>
      <c r="N478" s="443"/>
      <c r="O478" s="443">
        <v>1</v>
      </c>
      <c r="P478" s="445">
        <f t="shared" si="8"/>
        <v>1</v>
      </c>
      <c r="Q478" s="443">
        <v>1</v>
      </c>
      <c r="R478" s="443"/>
      <c r="S478" s="443" t="s">
        <v>659</v>
      </c>
      <c r="T478" s="443" t="s">
        <v>653</v>
      </c>
      <c r="U478" s="443" t="s">
        <v>673</v>
      </c>
      <c r="V478" s="443" t="s">
        <v>652</v>
      </c>
      <c r="W478" s="443" t="s">
        <v>469</v>
      </c>
      <c r="X478" s="446"/>
    </row>
    <row r="479" spans="1:24" s="449" customFormat="1" ht="60">
      <c r="A479" s="443"/>
      <c r="B479" s="443">
        <v>4362311900</v>
      </c>
      <c r="C479" s="508" t="s">
        <v>11358</v>
      </c>
      <c r="D479" s="154" t="s">
        <v>11359</v>
      </c>
      <c r="E479" s="154" t="s">
        <v>11360</v>
      </c>
      <c r="F479" s="443" t="s">
        <v>422</v>
      </c>
      <c r="G479" s="443" t="s">
        <v>655</v>
      </c>
      <c r="H479" s="444">
        <v>44943</v>
      </c>
      <c r="I479" s="443"/>
      <c r="J479" s="443"/>
      <c r="K479" s="443"/>
      <c r="L479" s="443"/>
      <c r="M479" s="443"/>
      <c r="N479" s="443"/>
      <c r="O479" s="443">
        <v>2</v>
      </c>
      <c r="P479" s="445">
        <f t="shared" si="8"/>
        <v>2</v>
      </c>
      <c r="Q479" s="443">
        <v>2</v>
      </c>
      <c r="R479" s="443"/>
      <c r="S479" s="443" t="s">
        <v>659</v>
      </c>
      <c r="T479" s="443" t="s">
        <v>653</v>
      </c>
      <c r="U479" s="443" t="s">
        <v>673</v>
      </c>
      <c r="V479" s="443" t="s">
        <v>652</v>
      </c>
      <c r="W479" s="443" t="s">
        <v>469</v>
      </c>
      <c r="X479" s="446"/>
    </row>
    <row r="480" spans="1:24" s="449" customFormat="1" ht="60">
      <c r="A480" s="443"/>
      <c r="B480" s="443">
        <v>3555253800</v>
      </c>
      <c r="C480" s="508" t="s">
        <v>11361</v>
      </c>
      <c r="D480" s="154" t="s">
        <v>11362</v>
      </c>
      <c r="E480" s="154" t="s">
        <v>11363</v>
      </c>
      <c r="F480" s="443" t="s">
        <v>422</v>
      </c>
      <c r="G480" s="443" t="s">
        <v>655</v>
      </c>
      <c r="H480" s="444">
        <v>45289</v>
      </c>
      <c r="I480" s="443"/>
      <c r="J480" s="443"/>
      <c r="K480" s="443"/>
      <c r="L480" s="443"/>
      <c r="M480" s="443"/>
      <c r="N480" s="443"/>
      <c r="O480" s="443">
        <v>1</v>
      </c>
      <c r="P480" s="445">
        <f t="shared" si="8"/>
        <v>1</v>
      </c>
      <c r="Q480" s="443">
        <v>1</v>
      </c>
      <c r="R480" s="443"/>
      <c r="S480" s="443" t="s">
        <v>659</v>
      </c>
      <c r="T480" s="443" t="s">
        <v>653</v>
      </c>
      <c r="U480" s="443" t="s">
        <v>673</v>
      </c>
      <c r="V480" s="443" t="s">
        <v>652</v>
      </c>
      <c r="W480" s="443" t="s">
        <v>469</v>
      </c>
      <c r="X480" s="446"/>
    </row>
    <row r="481" spans="1:24" s="449" customFormat="1" ht="60">
      <c r="A481" s="443"/>
      <c r="B481" s="443">
        <v>5383902400</v>
      </c>
      <c r="C481" s="508" t="s">
        <v>11364</v>
      </c>
      <c r="D481" s="154" t="s">
        <v>11365</v>
      </c>
      <c r="E481" s="154" t="s">
        <v>11366</v>
      </c>
      <c r="F481" s="443" t="s">
        <v>422</v>
      </c>
      <c r="G481" s="443" t="s">
        <v>655</v>
      </c>
      <c r="H481" s="444">
        <v>45047</v>
      </c>
      <c r="I481" s="443"/>
      <c r="J481" s="443"/>
      <c r="K481" s="443"/>
      <c r="L481" s="443"/>
      <c r="M481" s="443"/>
      <c r="N481" s="443"/>
      <c r="O481" s="443">
        <v>1</v>
      </c>
      <c r="P481" s="445">
        <f t="shared" si="8"/>
        <v>1</v>
      </c>
      <c r="Q481" s="443">
        <v>1</v>
      </c>
      <c r="R481" s="443"/>
      <c r="S481" s="443" t="s">
        <v>659</v>
      </c>
      <c r="T481" s="443" t="s">
        <v>653</v>
      </c>
      <c r="U481" s="443" t="s">
        <v>673</v>
      </c>
      <c r="V481" s="443" t="s">
        <v>652</v>
      </c>
      <c r="W481" s="443" t="s">
        <v>469</v>
      </c>
      <c r="X481" s="446"/>
    </row>
    <row r="482" spans="1:24" s="449" customFormat="1" ht="60">
      <c r="A482" s="443"/>
      <c r="B482" s="443">
        <v>5383902400</v>
      </c>
      <c r="C482" s="508" t="s">
        <v>11367</v>
      </c>
      <c r="D482" s="154" t="s">
        <v>11365</v>
      </c>
      <c r="E482" s="154" t="s">
        <v>11368</v>
      </c>
      <c r="F482" s="443" t="s">
        <v>422</v>
      </c>
      <c r="G482" s="443" t="s">
        <v>655</v>
      </c>
      <c r="H482" s="444">
        <v>45047</v>
      </c>
      <c r="I482" s="443"/>
      <c r="J482" s="443"/>
      <c r="K482" s="443"/>
      <c r="L482" s="443"/>
      <c r="M482" s="443"/>
      <c r="N482" s="443"/>
      <c r="O482" s="443">
        <v>1</v>
      </c>
      <c r="P482" s="445">
        <f t="shared" si="8"/>
        <v>1</v>
      </c>
      <c r="Q482" s="443">
        <v>1</v>
      </c>
      <c r="R482" s="443"/>
      <c r="S482" s="443" t="s">
        <v>659</v>
      </c>
      <c r="T482" s="443" t="s">
        <v>653</v>
      </c>
      <c r="U482" s="443" t="s">
        <v>673</v>
      </c>
      <c r="V482" s="443" t="s">
        <v>652</v>
      </c>
      <c r="W482" s="443" t="s">
        <v>469</v>
      </c>
      <c r="X482" s="446"/>
    </row>
    <row r="483" spans="1:24" s="449" customFormat="1" ht="60">
      <c r="A483" s="443"/>
      <c r="B483" s="443">
        <v>4455812000</v>
      </c>
      <c r="C483" s="508" t="s">
        <v>11369</v>
      </c>
      <c r="D483" s="154" t="s">
        <v>11370</v>
      </c>
      <c r="E483" s="154" t="s">
        <v>11371</v>
      </c>
      <c r="F483" s="443" t="s">
        <v>422</v>
      </c>
      <c r="G483" s="443" t="s">
        <v>655</v>
      </c>
      <c r="H483" s="444">
        <v>44959</v>
      </c>
      <c r="I483" s="443"/>
      <c r="J483" s="443"/>
      <c r="K483" s="443"/>
      <c r="L483" s="443"/>
      <c r="M483" s="443"/>
      <c r="N483" s="443"/>
      <c r="O483" s="443">
        <v>1</v>
      </c>
      <c r="P483" s="445">
        <f t="shared" si="8"/>
        <v>1</v>
      </c>
      <c r="Q483" s="443">
        <v>1</v>
      </c>
      <c r="R483" s="443"/>
      <c r="S483" s="443" t="s">
        <v>659</v>
      </c>
      <c r="T483" s="443" t="s">
        <v>653</v>
      </c>
      <c r="U483" s="443" t="s">
        <v>673</v>
      </c>
      <c r="V483" s="443" t="s">
        <v>652</v>
      </c>
      <c r="W483" s="443" t="s">
        <v>469</v>
      </c>
      <c r="X483" s="446"/>
    </row>
    <row r="484" spans="1:24" s="449" customFormat="1" ht="60">
      <c r="A484" s="443"/>
      <c r="B484" s="443">
        <v>4455812000</v>
      </c>
      <c r="C484" s="508" t="s">
        <v>11372</v>
      </c>
      <c r="D484" s="154" t="s">
        <v>11370</v>
      </c>
      <c r="E484" s="154" t="s">
        <v>11373</v>
      </c>
      <c r="F484" s="443" t="s">
        <v>422</v>
      </c>
      <c r="G484" s="443" t="s">
        <v>655</v>
      </c>
      <c r="H484" s="444">
        <v>44959</v>
      </c>
      <c r="I484" s="443"/>
      <c r="J484" s="443"/>
      <c r="K484" s="443"/>
      <c r="L484" s="443"/>
      <c r="M484" s="443"/>
      <c r="N484" s="443"/>
      <c r="O484" s="443">
        <v>1</v>
      </c>
      <c r="P484" s="445">
        <f t="shared" si="8"/>
        <v>1</v>
      </c>
      <c r="Q484" s="443">
        <v>1</v>
      </c>
      <c r="R484" s="443"/>
      <c r="S484" s="443" t="s">
        <v>659</v>
      </c>
      <c r="T484" s="443" t="s">
        <v>653</v>
      </c>
      <c r="U484" s="443" t="s">
        <v>673</v>
      </c>
      <c r="V484" s="443" t="s">
        <v>652</v>
      </c>
      <c r="W484" s="443" t="s">
        <v>469</v>
      </c>
      <c r="X484" s="446"/>
    </row>
    <row r="485" spans="1:24" s="449" customFormat="1" ht="60">
      <c r="A485" s="443"/>
      <c r="B485" s="443">
        <v>3043010400</v>
      </c>
      <c r="C485" s="508" t="s">
        <v>8451</v>
      </c>
      <c r="D485" s="154" t="s">
        <v>8452</v>
      </c>
      <c r="E485" s="154" t="s">
        <v>4062</v>
      </c>
      <c r="F485" s="443" t="s">
        <v>422</v>
      </c>
      <c r="G485" s="443" t="s">
        <v>655</v>
      </c>
      <c r="H485" s="444">
        <v>45043</v>
      </c>
      <c r="I485" s="443"/>
      <c r="J485" s="443"/>
      <c r="K485" s="443"/>
      <c r="L485" s="443"/>
      <c r="M485" s="443"/>
      <c r="N485" s="443"/>
      <c r="O485" s="443">
        <v>1</v>
      </c>
      <c r="P485" s="445">
        <f t="shared" si="8"/>
        <v>1</v>
      </c>
      <c r="Q485" s="443">
        <v>1</v>
      </c>
      <c r="R485" s="443"/>
      <c r="S485" s="443" t="s">
        <v>659</v>
      </c>
      <c r="T485" s="443" t="s">
        <v>653</v>
      </c>
      <c r="U485" s="443" t="s">
        <v>673</v>
      </c>
      <c r="V485" s="443" t="s">
        <v>652</v>
      </c>
      <c r="W485" s="443" t="s">
        <v>469</v>
      </c>
      <c r="X485" s="446"/>
    </row>
    <row r="486" spans="1:24" s="449" customFormat="1" ht="45">
      <c r="A486" s="443"/>
      <c r="B486" s="443">
        <v>5352601200</v>
      </c>
      <c r="C486" s="508" t="s">
        <v>11374</v>
      </c>
      <c r="D486" s="154" t="s">
        <v>11375</v>
      </c>
      <c r="E486" s="154" t="s">
        <v>11376</v>
      </c>
      <c r="F486" s="443" t="s">
        <v>422</v>
      </c>
      <c r="G486" s="443" t="s">
        <v>655</v>
      </c>
      <c r="H486" s="444">
        <v>45089</v>
      </c>
      <c r="I486" s="443"/>
      <c r="J486" s="443"/>
      <c r="K486" s="443"/>
      <c r="L486" s="443"/>
      <c r="M486" s="443"/>
      <c r="N486" s="443"/>
      <c r="O486" s="443">
        <v>1</v>
      </c>
      <c r="P486" s="445">
        <f t="shared" si="8"/>
        <v>1</v>
      </c>
      <c r="Q486" s="443">
        <v>1</v>
      </c>
      <c r="R486" s="443"/>
      <c r="S486" s="443" t="s">
        <v>659</v>
      </c>
      <c r="T486" s="443" t="s">
        <v>653</v>
      </c>
      <c r="U486" s="443" t="s">
        <v>673</v>
      </c>
      <c r="V486" s="443" t="s">
        <v>652</v>
      </c>
      <c r="W486" s="443" t="s">
        <v>469</v>
      </c>
      <c r="X486" s="446"/>
    </row>
    <row r="487" spans="1:24" s="449" customFormat="1" ht="45">
      <c r="A487" s="443"/>
      <c r="B487" s="443">
        <v>5352601200</v>
      </c>
      <c r="C487" s="508" t="s">
        <v>11374</v>
      </c>
      <c r="D487" s="154" t="s">
        <v>11375</v>
      </c>
      <c r="E487" s="154" t="s">
        <v>11377</v>
      </c>
      <c r="F487" s="443" t="s">
        <v>422</v>
      </c>
      <c r="G487" s="443" t="s">
        <v>655</v>
      </c>
      <c r="H487" s="444">
        <v>45089</v>
      </c>
      <c r="I487" s="443"/>
      <c r="J487" s="443"/>
      <c r="K487" s="443"/>
      <c r="L487" s="443"/>
      <c r="M487" s="443"/>
      <c r="N487" s="443"/>
      <c r="O487" s="443">
        <v>1</v>
      </c>
      <c r="P487" s="445">
        <f t="shared" si="8"/>
        <v>1</v>
      </c>
      <c r="Q487" s="443">
        <v>1</v>
      </c>
      <c r="R487" s="443"/>
      <c r="S487" s="443" t="s">
        <v>659</v>
      </c>
      <c r="T487" s="443" t="s">
        <v>653</v>
      </c>
      <c r="U487" s="443" t="s">
        <v>673</v>
      </c>
      <c r="V487" s="443" t="s">
        <v>652</v>
      </c>
      <c r="W487" s="443" t="s">
        <v>469</v>
      </c>
      <c r="X487" s="446"/>
    </row>
    <row r="488" spans="1:24" s="449" customFormat="1" ht="60">
      <c r="A488" s="443"/>
      <c r="B488" s="443">
        <v>4668410900</v>
      </c>
      <c r="C488" s="508" t="s">
        <v>6245</v>
      </c>
      <c r="D488" s="154" t="s">
        <v>6244</v>
      </c>
      <c r="E488" s="154" t="s">
        <v>2816</v>
      </c>
      <c r="F488" s="443" t="s">
        <v>422</v>
      </c>
      <c r="G488" s="443" t="s">
        <v>655</v>
      </c>
      <c r="H488" s="444">
        <v>44973</v>
      </c>
      <c r="I488" s="443"/>
      <c r="J488" s="443"/>
      <c r="K488" s="443"/>
      <c r="L488" s="443"/>
      <c r="M488" s="443"/>
      <c r="N488" s="443"/>
      <c r="O488" s="443">
        <v>1</v>
      </c>
      <c r="P488" s="445">
        <f t="shared" si="8"/>
        <v>1</v>
      </c>
      <c r="Q488" s="443">
        <v>1</v>
      </c>
      <c r="R488" s="443"/>
      <c r="S488" s="443" t="s">
        <v>659</v>
      </c>
      <c r="T488" s="443" t="s">
        <v>653</v>
      </c>
      <c r="U488" s="443" t="s">
        <v>673</v>
      </c>
      <c r="V488" s="443" t="s">
        <v>652</v>
      </c>
      <c r="W488" s="443" t="s">
        <v>469</v>
      </c>
      <c r="X488" s="446"/>
    </row>
    <row r="489" spans="1:24" s="449" customFormat="1" ht="60">
      <c r="A489" s="443"/>
      <c r="B489" s="443">
        <v>4668410900</v>
      </c>
      <c r="C489" s="508" t="s">
        <v>6243</v>
      </c>
      <c r="D489" s="154" t="s">
        <v>6244</v>
      </c>
      <c r="E489" s="154" t="s">
        <v>2815</v>
      </c>
      <c r="F489" s="443" t="s">
        <v>422</v>
      </c>
      <c r="G489" s="443" t="s">
        <v>655</v>
      </c>
      <c r="H489" s="444">
        <v>44973</v>
      </c>
      <c r="I489" s="443"/>
      <c r="J489" s="443"/>
      <c r="K489" s="443"/>
      <c r="L489" s="443"/>
      <c r="M489" s="443"/>
      <c r="N489" s="443"/>
      <c r="O489" s="443">
        <v>1</v>
      </c>
      <c r="P489" s="445">
        <f t="shared" si="8"/>
        <v>1</v>
      </c>
      <c r="Q489" s="443">
        <v>1</v>
      </c>
      <c r="R489" s="443"/>
      <c r="S489" s="443" t="s">
        <v>659</v>
      </c>
      <c r="T489" s="443" t="s">
        <v>653</v>
      </c>
      <c r="U489" s="443" t="s">
        <v>673</v>
      </c>
      <c r="V489" s="443" t="s">
        <v>652</v>
      </c>
      <c r="W489" s="443" t="s">
        <v>469</v>
      </c>
      <c r="X489" s="446"/>
    </row>
    <row r="490" spans="1:24" s="449" customFormat="1" ht="60">
      <c r="A490" s="443"/>
      <c r="B490" s="443">
        <v>4714411700</v>
      </c>
      <c r="C490" s="508" t="s">
        <v>11378</v>
      </c>
      <c r="D490" s="154" t="s">
        <v>11379</v>
      </c>
      <c r="E490" s="154" t="s">
        <v>11380</v>
      </c>
      <c r="F490" s="443" t="s">
        <v>422</v>
      </c>
      <c r="G490" s="443" t="s">
        <v>655</v>
      </c>
      <c r="H490" s="444">
        <v>45014</v>
      </c>
      <c r="I490" s="443"/>
      <c r="J490" s="443"/>
      <c r="K490" s="443"/>
      <c r="L490" s="443"/>
      <c r="M490" s="443"/>
      <c r="N490" s="443"/>
      <c r="O490" s="443">
        <v>2</v>
      </c>
      <c r="P490" s="445">
        <f t="shared" si="8"/>
        <v>2</v>
      </c>
      <c r="Q490" s="443">
        <v>2</v>
      </c>
      <c r="R490" s="443"/>
      <c r="S490" s="443" t="s">
        <v>659</v>
      </c>
      <c r="T490" s="443" t="s">
        <v>653</v>
      </c>
      <c r="U490" s="443" t="s">
        <v>673</v>
      </c>
      <c r="V490" s="443" t="s">
        <v>652</v>
      </c>
      <c r="W490" s="443" t="s">
        <v>469</v>
      </c>
      <c r="X490" s="446"/>
    </row>
    <row r="491" spans="1:24" s="449" customFormat="1" ht="60">
      <c r="A491" s="443"/>
      <c r="B491" s="443">
        <v>5322321400</v>
      </c>
      <c r="C491" s="508" t="s">
        <v>11381</v>
      </c>
      <c r="D491" s="154" t="s">
        <v>11382</v>
      </c>
      <c r="E491" s="154" t="s">
        <v>11383</v>
      </c>
      <c r="F491" s="443" t="s">
        <v>422</v>
      </c>
      <c r="G491" s="443" t="s">
        <v>655</v>
      </c>
      <c r="H491" s="444">
        <v>45267</v>
      </c>
      <c r="I491" s="443"/>
      <c r="J491" s="443"/>
      <c r="K491" s="443"/>
      <c r="L491" s="443"/>
      <c r="M491" s="443"/>
      <c r="N491" s="443"/>
      <c r="O491" s="443">
        <v>1</v>
      </c>
      <c r="P491" s="445">
        <f t="shared" si="8"/>
        <v>1</v>
      </c>
      <c r="Q491" s="443">
        <v>1</v>
      </c>
      <c r="R491" s="443"/>
      <c r="S491" s="443" t="s">
        <v>659</v>
      </c>
      <c r="T491" s="443" t="s">
        <v>653</v>
      </c>
      <c r="U491" s="443" t="s">
        <v>673</v>
      </c>
      <c r="V491" s="443" t="s">
        <v>652</v>
      </c>
      <c r="W491" s="443" t="s">
        <v>469</v>
      </c>
      <c r="X491" s="446"/>
    </row>
    <row r="492" spans="1:24" s="449" customFormat="1" ht="60">
      <c r="A492" s="443"/>
      <c r="B492" s="443">
        <v>4513250600</v>
      </c>
      <c r="C492" s="508" t="s">
        <v>11384</v>
      </c>
      <c r="D492" s="154" t="s">
        <v>11385</v>
      </c>
      <c r="E492" s="154" t="s">
        <v>11386</v>
      </c>
      <c r="F492" s="443" t="s">
        <v>422</v>
      </c>
      <c r="G492" s="443" t="s">
        <v>655</v>
      </c>
      <c r="H492" s="444">
        <v>45183</v>
      </c>
      <c r="I492" s="443"/>
      <c r="J492" s="443"/>
      <c r="K492" s="443"/>
      <c r="L492" s="443"/>
      <c r="M492" s="443"/>
      <c r="N492" s="443"/>
      <c r="O492" s="443">
        <v>4</v>
      </c>
      <c r="P492" s="445">
        <f t="shared" si="8"/>
        <v>4</v>
      </c>
      <c r="Q492" s="443">
        <v>4</v>
      </c>
      <c r="R492" s="443"/>
      <c r="S492" s="443" t="s">
        <v>659</v>
      </c>
      <c r="T492" s="443" t="s">
        <v>653</v>
      </c>
      <c r="U492" s="443" t="s">
        <v>673</v>
      </c>
      <c r="V492" s="443" t="s">
        <v>652</v>
      </c>
      <c r="W492" s="443" t="s">
        <v>469</v>
      </c>
      <c r="X492" s="446"/>
    </row>
    <row r="493" spans="1:24" s="449" customFormat="1" ht="60">
      <c r="A493" s="443"/>
      <c r="B493" s="443">
        <v>6711801000</v>
      </c>
      <c r="C493" s="508" t="s">
        <v>11387</v>
      </c>
      <c r="D493" s="154" t="s">
        <v>11388</v>
      </c>
      <c r="E493" s="154" t="s">
        <v>11389</v>
      </c>
      <c r="F493" s="443" t="s">
        <v>422</v>
      </c>
      <c r="G493" s="443" t="s">
        <v>655</v>
      </c>
      <c r="H493" s="444">
        <v>45188</v>
      </c>
      <c r="I493" s="443"/>
      <c r="J493" s="443"/>
      <c r="K493" s="443"/>
      <c r="L493" s="443"/>
      <c r="M493" s="443"/>
      <c r="N493" s="443"/>
      <c r="O493" s="443">
        <v>1</v>
      </c>
      <c r="P493" s="445">
        <f t="shared" si="8"/>
        <v>1</v>
      </c>
      <c r="Q493" s="443">
        <v>1</v>
      </c>
      <c r="R493" s="443"/>
      <c r="S493" s="443" t="s">
        <v>659</v>
      </c>
      <c r="T493" s="443" t="s">
        <v>653</v>
      </c>
      <c r="U493" s="443" t="s">
        <v>673</v>
      </c>
      <c r="V493" s="443" t="s">
        <v>652</v>
      </c>
      <c r="W493" s="443" t="s">
        <v>469</v>
      </c>
      <c r="X493" s="446"/>
    </row>
    <row r="494" spans="1:24" s="449" customFormat="1" ht="60">
      <c r="A494" s="443"/>
      <c r="B494" s="443">
        <v>4727300100</v>
      </c>
      <c r="C494" s="508" t="s">
        <v>11390</v>
      </c>
      <c r="D494" s="154" t="s">
        <v>11391</v>
      </c>
      <c r="E494" s="154" t="s">
        <v>11392</v>
      </c>
      <c r="F494" s="443" t="s">
        <v>422</v>
      </c>
      <c r="G494" s="443" t="s">
        <v>655</v>
      </c>
      <c r="H494" s="444">
        <v>45257</v>
      </c>
      <c r="I494" s="443"/>
      <c r="J494" s="443"/>
      <c r="K494" s="443"/>
      <c r="L494" s="443"/>
      <c r="M494" s="443"/>
      <c r="N494" s="443"/>
      <c r="O494" s="443">
        <v>1</v>
      </c>
      <c r="P494" s="445">
        <f t="shared" si="8"/>
        <v>1</v>
      </c>
      <c r="Q494" s="443">
        <v>1</v>
      </c>
      <c r="R494" s="443"/>
      <c r="S494" s="443" t="s">
        <v>659</v>
      </c>
      <c r="T494" s="443" t="s">
        <v>653</v>
      </c>
      <c r="U494" s="443" t="s">
        <v>673</v>
      </c>
      <c r="V494" s="443" t="s">
        <v>652</v>
      </c>
      <c r="W494" s="443" t="s">
        <v>469</v>
      </c>
      <c r="X494" s="446"/>
    </row>
    <row r="495" spans="1:24" s="449" customFormat="1" ht="60">
      <c r="A495" s="443"/>
      <c r="B495" s="443">
        <v>3616011300</v>
      </c>
      <c r="C495" s="508" t="s">
        <v>11393</v>
      </c>
      <c r="D495" s="154" t="s">
        <v>11394</v>
      </c>
      <c r="E495" s="154" t="s">
        <v>11395</v>
      </c>
      <c r="F495" s="443" t="s">
        <v>422</v>
      </c>
      <c r="G495" s="443" t="s">
        <v>655</v>
      </c>
      <c r="H495" s="444">
        <v>44998</v>
      </c>
      <c r="I495" s="443"/>
      <c r="J495" s="443"/>
      <c r="K495" s="443"/>
      <c r="L495" s="443"/>
      <c r="M495" s="443"/>
      <c r="N495" s="443"/>
      <c r="O495" s="443">
        <v>2</v>
      </c>
      <c r="P495" s="445">
        <f t="shared" si="8"/>
        <v>2</v>
      </c>
      <c r="Q495" s="443">
        <v>2</v>
      </c>
      <c r="R495" s="443"/>
      <c r="S495" s="443" t="s">
        <v>659</v>
      </c>
      <c r="T495" s="443" t="s">
        <v>653</v>
      </c>
      <c r="U495" s="443" t="s">
        <v>673</v>
      </c>
      <c r="V495" s="443" t="s">
        <v>652</v>
      </c>
      <c r="W495" s="443" t="s">
        <v>469</v>
      </c>
      <c r="X495" s="446"/>
    </row>
    <row r="496" spans="1:24" s="449" customFormat="1" ht="60">
      <c r="A496" s="443"/>
      <c r="B496" s="443">
        <v>4258103500</v>
      </c>
      <c r="C496" s="508" t="s">
        <v>11396</v>
      </c>
      <c r="D496" s="154" t="s">
        <v>11397</v>
      </c>
      <c r="E496" s="154" t="s">
        <v>11398</v>
      </c>
      <c r="F496" s="443" t="s">
        <v>422</v>
      </c>
      <c r="G496" s="443" t="s">
        <v>655</v>
      </c>
      <c r="H496" s="444">
        <v>45027</v>
      </c>
      <c r="I496" s="443"/>
      <c r="J496" s="443"/>
      <c r="K496" s="443"/>
      <c r="L496" s="443"/>
      <c r="M496" s="443"/>
      <c r="N496" s="443"/>
      <c r="O496" s="443">
        <v>1</v>
      </c>
      <c r="P496" s="445">
        <f t="shared" si="8"/>
        <v>1</v>
      </c>
      <c r="Q496" s="443">
        <v>1</v>
      </c>
      <c r="R496" s="443"/>
      <c r="S496" s="443" t="s">
        <v>659</v>
      </c>
      <c r="T496" s="443" t="s">
        <v>653</v>
      </c>
      <c r="U496" s="443" t="s">
        <v>673</v>
      </c>
      <c r="V496" s="443" t="s">
        <v>652</v>
      </c>
      <c r="W496" s="443" t="s">
        <v>469</v>
      </c>
      <c r="X496" s="446"/>
    </row>
    <row r="497" spans="1:24" s="449" customFormat="1" ht="60">
      <c r="A497" s="443"/>
      <c r="B497" s="443">
        <v>4203010600</v>
      </c>
      <c r="C497" s="508" t="s">
        <v>11399</v>
      </c>
      <c r="D497" s="154" t="s">
        <v>11400</v>
      </c>
      <c r="E497" s="154" t="s">
        <v>11401</v>
      </c>
      <c r="F497" s="443" t="s">
        <v>422</v>
      </c>
      <c r="G497" s="443" t="s">
        <v>655</v>
      </c>
      <c r="H497" s="444">
        <v>45216</v>
      </c>
      <c r="I497" s="443"/>
      <c r="J497" s="443"/>
      <c r="K497" s="443"/>
      <c r="L497" s="443"/>
      <c r="M497" s="443"/>
      <c r="N497" s="443"/>
      <c r="O497" s="443">
        <v>1</v>
      </c>
      <c r="P497" s="445">
        <f t="shared" si="8"/>
        <v>1</v>
      </c>
      <c r="Q497" s="443">
        <v>1</v>
      </c>
      <c r="R497" s="443"/>
      <c r="S497" s="443" t="s">
        <v>659</v>
      </c>
      <c r="T497" s="443" t="s">
        <v>653</v>
      </c>
      <c r="U497" s="443" t="s">
        <v>673</v>
      </c>
      <c r="V497" s="443" t="s">
        <v>652</v>
      </c>
      <c r="W497" s="443" t="s">
        <v>469</v>
      </c>
      <c r="X497" s="446"/>
    </row>
    <row r="498" spans="1:24" s="449" customFormat="1" ht="60">
      <c r="A498" s="443"/>
      <c r="B498" s="443">
        <v>4547241000</v>
      </c>
      <c r="C498" s="508" t="s">
        <v>11402</v>
      </c>
      <c r="D498" s="154" t="s">
        <v>11403</v>
      </c>
      <c r="E498" s="154" t="s">
        <v>11404</v>
      </c>
      <c r="F498" s="443" t="s">
        <v>422</v>
      </c>
      <c r="G498" s="443" t="s">
        <v>655</v>
      </c>
      <c r="H498" s="444">
        <v>44966</v>
      </c>
      <c r="I498" s="443"/>
      <c r="J498" s="443"/>
      <c r="K498" s="443"/>
      <c r="L498" s="443"/>
      <c r="M498" s="443"/>
      <c r="N498" s="443"/>
      <c r="O498" s="443">
        <v>4</v>
      </c>
      <c r="P498" s="445">
        <f t="shared" si="8"/>
        <v>4</v>
      </c>
      <c r="Q498" s="443">
        <v>4</v>
      </c>
      <c r="R498" s="443"/>
      <c r="S498" s="443" t="s">
        <v>659</v>
      </c>
      <c r="T498" s="443" t="s">
        <v>653</v>
      </c>
      <c r="U498" s="443" t="s">
        <v>673</v>
      </c>
      <c r="V498" s="443" t="s">
        <v>652</v>
      </c>
      <c r="W498" s="443" t="s">
        <v>469</v>
      </c>
      <c r="X498" s="446"/>
    </row>
    <row r="499" spans="1:24" s="449" customFormat="1" ht="60">
      <c r="A499" s="443"/>
      <c r="B499" s="443">
        <v>3555060500</v>
      </c>
      <c r="C499" s="508" t="s">
        <v>6956</v>
      </c>
      <c r="D499" s="154" t="s">
        <v>6957</v>
      </c>
      <c r="E499" s="154" t="s">
        <v>3200</v>
      </c>
      <c r="F499" s="443" t="s">
        <v>422</v>
      </c>
      <c r="G499" s="443" t="s">
        <v>655</v>
      </c>
      <c r="H499" s="444">
        <v>45154</v>
      </c>
      <c r="I499" s="443"/>
      <c r="J499" s="443"/>
      <c r="K499" s="443"/>
      <c r="L499" s="443"/>
      <c r="M499" s="443"/>
      <c r="N499" s="443"/>
      <c r="O499" s="443">
        <v>1</v>
      </c>
      <c r="P499" s="445">
        <f t="shared" si="8"/>
        <v>1</v>
      </c>
      <c r="Q499" s="443">
        <v>1</v>
      </c>
      <c r="R499" s="443"/>
      <c r="S499" s="443" t="s">
        <v>659</v>
      </c>
      <c r="T499" s="443" t="s">
        <v>653</v>
      </c>
      <c r="U499" s="443" t="s">
        <v>673</v>
      </c>
      <c r="V499" s="443" t="s">
        <v>652</v>
      </c>
      <c r="W499" s="443" t="s">
        <v>469</v>
      </c>
      <c r="X499" s="446"/>
    </row>
    <row r="500" spans="1:24" s="449" customFormat="1" ht="60">
      <c r="A500" s="443"/>
      <c r="B500" s="443">
        <v>4322420500</v>
      </c>
      <c r="C500" s="508" t="s">
        <v>11405</v>
      </c>
      <c r="D500" s="154" t="s">
        <v>11406</v>
      </c>
      <c r="E500" s="154" t="s">
        <v>11407</v>
      </c>
      <c r="F500" s="443" t="s">
        <v>422</v>
      </c>
      <c r="G500" s="443" t="s">
        <v>655</v>
      </c>
      <c r="H500" s="444">
        <v>45191</v>
      </c>
      <c r="I500" s="443"/>
      <c r="J500" s="443"/>
      <c r="K500" s="443"/>
      <c r="L500" s="443"/>
      <c r="M500" s="443">
        <v>1</v>
      </c>
      <c r="N500" s="443"/>
      <c r="O500" s="443">
        <v>2</v>
      </c>
      <c r="P500" s="445">
        <f t="shared" si="8"/>
        <v>3</v>
      </c>
      <c r="Q500" s="443">
        <v>3</v>
      </c>
      <c r="R500" s="443"/>
      <c r="S500" s="443" t="s">
        <v>659</v>
      </c>
      <c r="T500" s="443" t="s">
        <v>653</v>
      </c>
      <c r="U500" s="443" t="s">
        <v>673</v>
      </c>
      <c r="V500" s="443" t="s">
        <v>652</v>
      </c>
      <c r="W500" s="443" t="s">
        <v>469</v>
      </c>
      <c r="X500" s="446"/>
    </row>
    <row r="501" spans="1:24" s="449" customFormat="1" ht="60">
      <c r="A501" s="443"/>
      <c r="B501" s="443">
        <v>4716721400</v>
      </c>
      <c r="C501" s="508" t="s">
        <v>11408</v>
      </c>
      <c r="D501" s="154" t="s">
        <v>11409</v>
      </c>
      <c r="E501" s="154" t="s">
        <v>11410</v>
      </c>
      <c r="F501" s="443" t="s">
        <v>422</v>
      </c>
      <c r="G501" s="443" t="s">
        <v>655</v>
      </c>
      <c r="H501" s="444">
        <v>44996</v>
      </c>
      <c r="I501" s="443"/>
      <c r="J501" s="443"/>
      <c r="K501" s="443"/>
      <c r="L501" s="443"/>
      <c r="M501" s="443"/>
      <c r="N501" s="443"/>
      <c r="O501" s="443">
        <v>1</v>
      </c>
      <c r="P501" s="445">
        <f t="shared" si="8"/>
        <v>1</v>
      </c>
      <c r="Q501" s="443">
        <v>1</v>
      </c>
      <c r="R501" s="443"/>
      <c r="S501" s="443" t="s">
        <v>659</v>
      </c>
      <c r="T501" s="443" t="s">
        <v>653</v>
      </c>
      <c r="U501" s="443" t="s">
        <v>673</v>
      </c>
      <c r="V501" s="443" t="s">
        <v>652</v>
      </c>
      <c r="W501" s="443" t="s">
        <v>469</v>
      </c>
      <c r="X501" s="446"/>
    </row>
    <row r="502" spans="1:24" s="449" customFormat="1" ht="60">
      <c r="A502" s="443"/>
      <c r="B502" s="443">
        <v>4403610100</v>
      </c>
      <c r="C502" s="508" t="s">
        <v>11411</v>
      </c>
      <c r="D502" s="154" t="s">
        <v>11412</v>
      </c>
      <c r="E502" s="154" t="s">
        <v>11413</v>
      </c>
      <c r="F502" s="443" t="s">
        <v>422</v>
      </c>
      <c r="G502" s="443" t="s">
        <v>655</v>
      </c>
      <c r="H502" s="444">
        <v>45246</v>
      </c>
      <c r="I502" s="443"/>
      <c r="J502" s="443"/>
      <c r="K502" s="443"/>
      <c r="L502" s="443"/>
      <c r="M502" s="443"/>
      <c r="N502" s="443"/>
      <c r="O502" s="443">
        <v>1</v>
      </c>
      <c r="P502" s="445">
        <f t="shared" si="8"/>
        <v>1</v>
      </c>
      <c r="Q502" s="443">
        <v>1</v>
      </c>
      <c r="R502" s="443"/>
      <c r="S502" s="443" t="s">
        <v>659</v>
      </c>
      <c r="T502" s="443" t="s">
        <v>653</v>
      </c>
      <c r="U502" s="443" t="s">
        <v>673</v>
      </c>
      <c r="V502" s="443" t="s">
        <v>652</v>
      </c>
      <c r="W502" s="443" t="s">
        <v>469</v>
      </c>
      <c r="X502" s="446"/>
    </row>
    <row r="503" spans="1:24" s="449" customFormat="1" ht="60">
      <c r="A503" s="443"/>
      <c r="B503" s="443">
        <v>4263310300</v>
      </c>
      <c r="C503" s="508" t="s">
        <v>11414</v>
      </c>
      <c r="D503" s="154" t="s">
        <v>11415</v>
      </c>
      <c r="E503" s="154" t="s">
        <v>11416</v>
      </c>
      <c r="F503" s="443" t="s">
        <v>422</v>
      </c>
      <c r="G503" s="443" t="s">
        <v>655</v>
      </c>
      <c r="H503" s="444">
        <v>45280</v>
      </c>
      <c r="I503" s="443"/>
      <c r="J503" s="443"/>
      <c r="K503" s="443"/>
      <c r="L503" s="443"/>
      <c r="M503" s="443"/>
      <c r="N503" s="443"/>
      <c r="O503" s="443">
        <v>1</v>
      </c>
      <c r="P503" s="445">
        <f t="shared" si="8"/>
        <v>1</v>
      </c>
      <c r="Q503" s="443">
        <v>1</v>
      </c>
      <c r="R503" s="443"/>
      <c r="S503" s="443" t="s">
        <v>659</v>
      </c>
      <c r="T503" s="443" t="s">
        <v>653</v>
      </c>
      <c r="U503" s="443" t="s">
        <v>673</v>
      </c>
      <c r="V503" s="443" t="s">
        <v>652</v>
      </c>
      <c r="W503" s="443" t="s">
        <v>469</v>
      </c>
      <c r="X503" s="446"/>
    </row>
    <row r="504" spans="1:24" s="449" customFormat="1" ht="60">
      <c r="A504" s="443"/>
      <c r="B504" s="443">
        <v>5472302400</v>
      </c>
      <c r="C504" s="508" t="s">
        <v>11417</v>
      </c>
      <c r="D504" s="154" t="s">
        <v>11418</v>
      </c>
      <c r="E504" s="154" t="s">
        <v>11419</v>
      </c>
      <c r="F504" s="443" t="s">
        <v>422</v>
      </c>
      <c r="G504" s="443" t="s">
        <v>655</v>
      </c>
      <c r="H504" s="444">
        <v>45013</v>
      </c>
      <c r="I504" s="443"/>
      <c r="J504" s="443"/>
      <c r="K504" s="443"/>
      <c r="L504" s="443"/>
      <c r="M504" s="443"/>
      <c r="N504" s="443"/>
      <c r="O504" s="443">
        <v>2</v>
      </c>
      <c r="P504" s="445">
        <f t="shared" si="8"/>
        <v>2</v>
      </c>
      <c r="Q504" s="443">
        <v>2</v>
      </c>
      <c r="R504" s="443"/>
      <c r="S504" s="443" t="s">
        <v>659</v>
      </c>
      <c r="T504" s="443" t="s">
        <v>653</v>
      </c>
      <c r="U504" s="443" t="s">
        <v>673</v>
      </c>
      <c r="V504" s="443" t="s">
        <v>652</v>
      </c>
      <c r="W504" s="443" t="s">
        <v>469</v>
      </c>
      <c r="X504" s="446"/>
    </row>
    <row r="505" spans="1:24" s="449" customFormat="1" ht="60">
      <c r="A505" s="443"/>
      <c r="B505" s="443">
        <v>5472302400</v>
      </c>
      <c r="C505" s="508" t="s">
        <v>11417</v>
      </c>
      <c r="D505" s="154" t="s">
        <v>11418</v>
      </c>
      <c r="E505" s="154" t="s">
        <v>11420</v>
      </c>
      <c r="F505" s="443" t="s">
        <v>422</v>
      </c>
      <c r="G505" s="443" t="s">
        <v>655</v>
      </c>
      <c r="H505" s="444">
        <v>45013</v>
      </c>
      <c r="I505" s="443"/>
      <c r="J505" s="443"/>
      <c r="K505" s="443"/>
      <c r="L505" s="443"/>
      <c r="M505" s="443"/>
      <c r="N505" s="443"/>
      <c r="O505" s="443">
        <v>1</v>
      </c>
      <c r="P505" s="445">
        <f t="shared" si="8"/>
        <v>1</v>
      </c>
      <c r="Q505" s="443">
        <v>1</v>
      </c>
      <c r="R505" s="443"/>
      <c r="S505" s="443" t="s">
        <v>659</v>
      </c>
      <c r="T505" s="443" t="s">
        <v>653</v>
      </c>
      <c r="U505" s="443" t="s">
        <v>673</v>
      </c>
      <c r="V505" s="443" t="s">
        <v>652</v>
      </c>
      <c r="W505" s="443" t="s">
        <v>469</v>
      </c>
      <c r="X505" s="446"/>
    </row>
    <row r="506" spans="1:24" s="449" customFormat="1" ht="60">
      <c r="A506" s="443"/>
      <c r="B506" s="443">
        <v>5472302400</v>
      </c>
      <c r="C506" s="508" t="s">
        <v>11417</v>
      </c>
      <c r="D506" s="154" t="s">
        <v>11418</v>
      </c>
      <c r="E506" s="154" t="s">
        <v>11421</v>
      </c>
      <c r="F506" s="443" t="s">
        <v>422</v>
      </c>
      <c r="G506" s="443" t="s">
        <v>655</v>
      </c>
      <c r="H506" s="444">
        <v>45013</v>
      </c>
      <c r="I506" s="443"/>
      <c r="J506" s="443"/>
      <c r="K506" s="443"/>
      <c r="L506" s="443"/>
      <c r="M506" s="443"/>
      <c r="N506" s="443"/>
      <c r="O506" s="443">
        <v>2</v>
      </c>
      <c r="P506" s="445">
        <f t="shared" si="8"/>
        <v>2</v>
      </c>
      <c r="Q506" s="443">
        <v>2</v>
      </c>
      <c r="R506" s="443"/>
      <c r="S506" s="443" t="s">
        <v>659</v>
      </c>
      <c r="T506" s="443" t="s">
        <v>653</v>
      </c>
      <c r="U506" s="443" t="s">
        <v>673</v>
      </c>
      <c r="V506" s="443" t="s">
        <v>652</v>
      </c>
      <c r="W506" s="443" t="s">
        <v>469</v>
      </c>
      <c r="X506" s="446"/>
    </row>
    <row r="507" spans="1:24" s="449" customFormat="1" ht="60">
      <c r="A507" s="443"/>
      <c r="B507" s="443">
        <v>5472302400</v>
      </c>
      <c r="C507" s="508" t="s">
        <v>11417</v>
      </c>
      <c r="D507" s="154" t="s">
        <v>11418</v>
      </c>
      <c r="E507" s="154" t="s">
        <v>11422</v>
      </c>
      <c r="F507" s="443" t="s">
        <v>422</v>
      </c>
      <c r="G507" s="443" t="s">
        <v>655</v>
      </c>
      <c r="H507" s="444">
        <v>45013</v>
      </c>
      <c r="I507" s="443"/>
      <c r="J507" s="443"/>
      <c r="K507" s="443"/>
      <c r="L507" s="443"/>
      <c r="M507" s="443"/>
      <c r="N507" s="443"/>
      <c r="O507" s="443">
        <v>1</v>
      </c>
      <c r="P507" s="445">
        <f t="shared" si="8"/>
        <v>1</v>
      </c>
      <c r="Q507" s="443">
        <v>1</v>
      </c>
      <c r="R507" s="443"/>
      <c r="S507" s="443" t="s">
        <v>659</v>
      </c>
      <c r="T507" s="443" t="s">
        <v>653</v>
      </c>
      <c r="U507" s="443" t="s">
        <v>673</v>
      </c>
      <c r="V507" s="443" t="s">
        <v>652</v>
      </c>
      <c r="W507" s="443" t="s">
        <v>469</v>
      </c>
      <c r="X507" s="446"/>
    </row>
    <row r="508" spans="1:24" s="449" customFormat="1" ht="60">
      <c r="A508" s="443"/>
      <c r="B508" s="443">
        <v>4483223000</v>
      </c>
      <c r="C508" s="508" t="s">
        <v>11423</v>
      </c>
      <c r="D508" s="154" t="s">
        <v>11424</v>
      </c>
      <c r="E508" s="154" t="s">
        <v>11425</v>
      </c>
      <c r="F508" s="443" t="s">
        <v>422</v>
      </c>
      <c r="G508" s="443" t="s">
        <v>655</v>
      </c>
      <c r="H508" s="444">
        <v>44963</v>
      </c>
      <c r="I508" s="443"/>
      <c r="J508" s="443"/>
      <c r="K508" s="443"/>
      <c r="L508" s="443"/>
      <c r="M508" s="443"/>
      <c r="N508" s="443"/>
      <c r="O508" s="443">
        <v>1</v>
      </c>
      <c r="P508" s="445">
        <f t="shared" si="8"/>
        <v>1</v>
      </c>
      <c r="Q508" s="443">
        <v>1</v>
      </c>
      <c r="R508" s="443"/>
      <c r="S508" s="443" t="s">
        <v>659</v>
      </c>
      <c r="T508" s="443" t="s">
        <v>653</v>
      </c>
      <c r="U508" s="443" t="s">
        <v>673</v>
      </c>
      <c r="V508" s="443" t="s">
        <v>652</v>
      </c>
      <c r="W508" s="443" t="s">
        <v>469</v>
      </c>
      <c r="X508" s="446"/>
    </row>
    <row r="509" spans="1:24" s="449" customFormat="1" ht="60">
      <c r="A509" s="443"/>
      <c r="B509" s="443">
        <v>3555060300</v>
      </c>
      <c r="C509" s="508" t="s">
        <v>11426</v>
      </c>
      <c r="D509" s="154" t="s">
        <v>11427</v>
      </c>
      <c r="E509" s="154" t="s">
        <v>11428</v>
      </c>
      <c r="F509" s="443" t="s">
        <v>422</v>
      </c>
      <c r="G509" s="443" t="s">
        <v>655</v>
      </c>
      <c r="H509" s="444">
        <v>45132</v>
      </c>
      <c r="I509" s="443"/>
      <c r="J509" s="443"/>
      <c r="K509" s="443"/>
      <c r="L509" s="443"/>
      <c r="M509" s="443"/>
      <c r="N509" s="443"/>
      <c r="O509" s="443">
        <v>1</v>
      </c>
      <c r="P509" s="445">
        <f t="shared" si="8"/>
        <v>1</v>
      </c>
      <c r="Q509" s="443">
        <v>1</v>
      </c>
      <c r="R509" s="443"/>
      <c r="S509" s="443" t="s">
        <v>659</v>
      </c>
      <c r="T509" s="443" t="s">
        <v>653</v>
      </c>
      <c r="U509" s="443" t="s">
        <v>673</v>
      </c>
      <c r="V509" s="443" t="s">
        <v>652</v>
      </c>
      <c r="W509" s="443" t="s">
        <v>469</v>
      </c>
      <c r="X509" s="446"/>
    </row>
    <row r="510" spans="1:24" s="449" customFormat="1" ht="60">
      <c r="A510" s="443"/>
      <c r="B510" s="443">
        <v>3483001900</v>
      </c>
      <c r="C510" s="508" t="s">
        <v>11429</v>
      </c>
      <c r="D510" s="154" t="s">
        <v>11430</v>
      </c>
      <c r="E510" s="154" t="s">
        <v>11431</v>
      </c>
      <c r="F510" s="443" t="s">
        <v>422</v>
      </c>
      <c r="G510" s="443" t="s">
        <v>655</v>
      </c>
      <c r="H510" s="444">
        <v>44959</v>
      </c>
      <c r="I510" s="443"/>
      <c r="J510" s="443"/>
      <c r="K510" s="443"/>
      <c r="L510" s="443"/>
      <c r="M510" s="443"/>
      <c r="N510" s="443"/>
      <c r="O510" s="443">
        <v>1</v>
      </c>
      <c r="P510" s="445">
        <f t="shared" si="8"/>
        <v>1</v>
      </c>
      <c r="Q510" s="443">
        <v>1</v>
      </c>
      <c r="R510" s="443"/>
      <c r="S510" s="443" t="s">
        <v>659</v>
      </c>
      <c r="T510" s="443" t="s">
        <v>653</v>
      </c>
      <c r="U510" s="443" t="s">
        <v>673</v>
      </c>
      <c r="V510" s="443" t="s">
        <v>652</v>
      </c>
      <c r="W510" s="443" t="s">
        <v>469</v>
      </c>
      <c r="X510" s="446"/>
    </row>
    <row r="511" spans="1:24" s="447" customFormat="1" ht="60">
      <c r="A511" s="443"/>
      <c r="B511" s="443">
        <v>2735904100</v>
      </c>
      <c r="C511" s="508" t="s">
        <v>11432</v>
      </c>
      <c r="D511" s="154" t="s">
        <v>11433</v>
      </c>
      <c r="E511" s="154" t="s">
        <v>11434</v>
      </c>
      <c r="F511" s="443" t="s">
        <v>422</v>
      </c>
      <c r="G511" s="443" t="s">
        <v>655</v>
      </c>
      <c r="H511" s="444">
        <v>44995</v>
      </c>
      <c r="I511" s="443"/>
      <c r="J511" s="443"/>
      <c r="K511" s="443"/>
      <c r="L511" s="443"/>
      <c r="M511" s="443"/>
      <c r="N511" s="443"/>
      <c r="O511" s="443">
        <v>1</v>
      </c>
      <c r="P511" s="445">
        <f t="shared" si="8"/>
        <v>1</v>
      </c>
      <c r="Q511" s="443">
        <v>1</v>
      </c>
      <c r="R511" s="443"/>
      <c r="S511" s="443" t="s">
        <v>659</v>
      </c>
      <c r="T511" s="443" t="s">
        <v>653</v>
      </c>
      <c r="U511" s="443" t="s">
        <v>673</v>
      </c>
      <c r="V511" s="443" t="s">
        <v>652</v>
      </c>
      <c r="W511" s="443" t="s">
        <v>469</v>
      </c>
      <c r="X511" s="446"/>
    </row>
    <row r="512" spans="1:24" s="447" customFormat="1" ht="60">
      <c r="A512" s="443"/>
      <c r="B512" s="443">
        <v>3081721300</v>
      </c>
      <c r="C512" s="508" t="s">
        <v>7108</v>
      </c>
      <c r="D512" s="154" t="s">
        <v>7109</v>
      </c>
      <c r="E512" s="154" t="s">
        <v>3307</v>
      </c>
      <c r="F512" s="443" t="s">
        <v>422</v>
      </c>
      <c r="G512" s="443" t="s">
        <v>655</v>
      </c>
      <c r="H512" s="444">
        <v>44971</v>
      </c>
      <c r="I512" s="443"/>
      <c r="J512" s="443"/>
      <c r="K512" s="443"/>
      <c r="L512" s="443"/>
      <c r="M512" s="443"/>
      <c r="N512" s="443"/>
      <c r="O512" s="443">
        <v>1</v>
      </c>
      <c r="P512" s="445">
        <f t="shared" si="8"/>
        <v>1</v>
      </c>
      <c r="Q512" s="443">
        <v>1</v>
      </c>
      <c r="R512" s="443"/>
      <c r="S512" s="443" t="s">
        <v>659</v>
      </c>
      <c r="T512" s="443" t="s">
        <v>653</v>
      </c>
      <c r="U512" s="443" t="s">
        <v>673</v>
      </c>
      <c r="V512" s="443" t="s">
        <v>652</v>
      </c>
      <c r="W512" s="443" t="s">
        <v>469</v>
      </c>
      <c r="X512" s="446"/>
    </row>
    <row r="513" spans="1:24" s="447" customFormat="1" ht="60">
      <c r="A513" s="443"/>
      <c r="B513" s="443">
        <v>5514412900</v>
      </c>
      <c r="C513" s="508" t="s">
        <v>11435</v>
      </c>
      <c r="D513" s="154" t="s">
        <v>11436</v>
      </c>
      <c r="E513" s="154" t="s">
        <v>11437</v>
      </c>
      <c r="F513" s="443" t="s">
        <v>422</v>
      </c>
      <c r="G513" s="443" t="s">
        <v>655</v>
      </c>
      <c r="H513" s="444">
        <v>45233</v>
      </c>
      <c r="I513" s="443"/>
      <c r="J513" s="443"/>
      <c r="K513" s="443"/>
      <c r="L513" s="443"/>
      <c r="M513" s="443"/>
      <c r="N513" s="443"/>
      <c r="O513" s="443">
        <v>1</v>
      </c>
      <c r="P513" s="445">
        <f t="shared" si="8"/>
        <v>1</v>
      </c>
      <c r="Q513" s="443">
        <v>1</v>
      </c>
      <c r="R513" s="443"/>
      <c r="S513" s="443" t="s">
        <v>659</v>
      </c>
      <c r="T513" s="443" t="s">
        <v>653</v>
      </c>
      <c r="U513" s="443" t="s">
        <v>673</v>
      </c>
      <c r="V513" s="443" t="s">
        <v>652</v>
      </c>
      <c r="W513" s="443" t="s">
        <v>469</v>
      </c>
      <c r="X513" s="446"/>
    </row>
    <row r="514" spans="1:24" s="447" customFormat="1" ht="60">
      <c r="A514" s="443"/>
      <c r="B514" s="443">
        <v>4672720100</v>
      </c>
      <c r="C514" s="508" t="s">
        <v>11438</v>
      </c>
      <c r="D514" s="154" t="s">
        <v>11439</v>
      </c>
      <c r="E514" s="154" t="s">
        <v>11440</v>
      </c>
      <c r="F514" s="443" t="s">
        <v>422</v>
      </c>
      <c r="G514" s="443" t="s">
        <v>655</v>
      </c>
      <c r="H514" s="444">
        <v>44978</v>
      </c>
      <c r="I514" s="443"/>
      <c r="J514" s="443"/>
      <c r="K514" s="443"/>
      <c r="L514" s="443"/>
      <c r="M514" s="443"/>
      <c r="N514" s="443"/>
      <c r="O514" s="443">
        <v>2</v>
      </c>
      <c r="P514" s="445">
        <f t="shared" si="8"/>
        <v>2</v>
      </c>
      <c r="Q514" s="443">
        <v>2</v>
      </c>
      <c r="R514" s="443"/>
      <c r="S514" s="443" t="s">
        <v>659</v>
      </c>
      <c r="T514" s="443" t="s">
        <v>653</v>
      </c>
      <c r="U514" s="443" t="s">
        <v>673</v>
      </c>
      <c r="V514" s="443" t="s">
        <v>652</v>
      </c>
      <c r="W514" s="443" t="s">
        <v>469</v>
      </c>
      <c r="X514" s="446"/>
    </row>
    <row r="515" spans="1:24" s="447" customFormat="1" ht="60">
      <c r="A515" s="443"/>
      <c r="B515" s="443">
        <v>5473610400</v>
      </c>
      <c r="C515" s="508" t="s">
        <v>11441</v>
      </c>
      <c r="D515" s="154" t="s">
        <v>11442</v>
      </c>
      <c r="E515" s="154" t="s">
        <v>11443</v>
      </c>
      <c r="F515" s="443" t="s">
        <v>422</v>
      </c>
      <c r="G515" s="443" t="s">
        <v>655</v>
      </c>
      <c r="H515" s="444">
        <v>44979</v>
      </c>
      <c r="I515" s="443"/>
      <c r="J515" s="443"/>
      <c r="K515" s="443"/>
      <c r="L515" s="443"/>
      <c r="M515" s="443"/>
      <c r="N515" s="443"/>
      <c r="O515" s="443">
        <v>1</v>
      </c>
      <c r="P515" s="445">
        <f t="shared" si="8"/>
        <v>1</v>
      </c>
      <c r="Q515" s="443">
        <v>1</v>
      </c>
      <c r="R515" s="443"/>
      <c r="S515" s="443" t="s">
        <v>659</v>
      </c>
      <c r="T515" s="443" t="s">
        <v>653</v>
      </c>
      <c r="U515" s="443" t="s">
        <v>673</v>
      </c>
      <c r="V515" s="443" t="s">
        <v>652</v>
      </c>
      <c r="W515" s="443" t="s">
        <v>469</v>
      </c>
      <c r="X515" s="446"/>
    </row>
    <row r="516" spans="1:24" s="447" customFormat="1" ht="60">
      <c r="A516" s="443"/>
      <c r="B516" s="443">
        <v>4485510700</v>
      </c>
      <c r="C516" s="508" t="s">
        <v>663</v>
      </c>
      <c r="D516" s="154" t="s">
        <v>11444</v>
      </c>
      <c r="E516" s="154" t="s">
        <v>11445</v>
      </c>
      <c r="F516" s="443" t="s">
        <v>422</v>
      </c>
      <c r="G516" s="443" t="s">
        <v>655</v>
      </c>
      <c r="H516" s="444">
        <v>45037</v>
      </c>
      <c r="I516" s="443"/>
      <c r="J516" s="443"/>
      <c r="K516" s="443"/>
      <c r="L516" s="443"/>
      <c r="M516" s="443">
        <v>1</v>
      </c>
      <c r="N516" s="443"/>
      <c r="O516" s="443"/>
      <c r="P516" s="445">
        <f t="shared" si="8"/>
        <v>1</v>
      </c>
      <c r="Q516" s="443">
        <v>1</v>
      </c>
      <c r="R516" s="443"/>
      <c r="S516" s="443" t="s">
        <v>659</v>
      </c>
      <c r="T516" s="443" t="s">
        <v>653</v>
      </c>
      <c r="U516" s="443" t="s">
        <v>673</v>
      </c>
      <c r="V516" s="443" t="s">
        <v>652</v>
      </c>
      <c r="W516" s="443" t="s">
        <v>469</v>
      </c>
      <c r="X516" s="446"/>
    </row>
    <row r="517" spans="1:24" s="447" customFormat="1" ht="60">
      <c r="A517" s="443"/>
      <c r="B517" s="443">
        <v>4547240100</v>
      </c>
      <c r="C517" s="508" t="s">
        <v>11446</v>
      </c>
      <c r="D517" s="154" t="s">
        <v>11447</v>
      </c>
      <c r="E517" s="154" t="s">
        <v>11448</v>
      </c>
      <c r="F517" s="443" t="s">
        <v>422</v>
      </c>
      <c r="G517" s="443" t="s">
        <v>655</v>
      </c>
      <c r="H517" s="444">
        <v>45149</v>
      </c>
      <c r="I517" s="443"/>
      <c r="J517" s="443"/>
      <c r="K517" s="443"/>
      <c r="L517" s="443"/>
      <c r="M517" s="443"/>
      <c r="N517" s="443"/>
      <c r="O517" s="443">
        <v>2</v>
      </c>
      <c r="P517" s="445">
        <f t="shared" si="8"/>
        <v>2</v>
      </c>
      <c r="Q517" s="443">
        <v>2</v>
      </c>
      <c r="R517" s="443"/>
      <c r="S517" s="443" t="s">
        <v>659</v>
      </c>
      <c r="T517" s="443" t="s">
        <v>653</v>
      </c>
      <c r="U517" s="443" t="s">
        <v>673</v>
      </c>
      <c r="V517" s="443" t="s">
        <v>652</v>
      </c>
      <c r="W517" s="443" t="s">
        <v>469</v>
      </c>
      <c r="X517" s="446"/>
    </row>
    <row r="518" spans="1:24" s="447" customFormat="1" ht="60">
      <c r="A518" s="443"/>
      <c r="B518" s="443">
        <v>3163900500</v>
      </c>
      <c r="C518" s="508" t="s">
        <v>11449</v>
      </c>
      <c r="D518" s="154" t="s">
        <v>11450</v>
      </c>
      <c r="E518" s="154" t="s">
        <v>11451</v>
      </c>
      <c r="F518" s="443" t="s">
        <v>422</v>
      </c>
      <c r="G518" s="443" t="s">
        <v>655</v>
      </c>
      <c r="H518" s="444">
        <v>45043</v>
      </c>
      <c r="I518" s="443"/>
      <c r="J518" s="443"/>
      <c r="K518" s="443"/>
      <c r="L518" s="443"/>
      <c r="M518" s="443"/>
      <c r="N518" s="443"/>
      <c r="O518" s="443">
        <v>1</v>
      </c>
      <c r="P518" s="445">
        <f t="shared" si="8"/>
        <v>1</v>
      </c>
      <c r="Q518" s="443">
        <v>1</v>
      </c>
      <c r="R518" s="443"/>
      <c r="S518" s="443" t="s">
        <v>659</v>
      </c>
      <c r="T518" s="443" t="s">
        <v>653</v>
      </c>
      <c r="U518" s="443" t="s">
        <v>673</v>
      </c>
      <c r="V518" s="443" t="s">
        <v>652</v>
      </c>
      <c r="W518" s="443" t="s">
        <v>469</v>
      </c>
      <c r="X518" s="446"/>
    </row>
    <row r="519" spans="1:24" s="447" customFormat="1" ht="60">
      <c r="A519" s="443"/>
      <c r="B519" s="443">
        <v>4255001400</v>
      </c>
      <c r="C519" s="508" t="s">
        <v>8823</v>
      </c>
      <c r="D519" s="154" t="s">
        <v>8824</v>
      </c>
      <c r="E519" s="154" t="s">
        <v>4271</v>
      </c>
      <c r="F519" s="443" t="s">
        <v>422</v>
      </c>
      <c r="G519" s="443" t="s">
        <v>655</v>
      </c>
      <c r="H519" s="444">
        <v>45023</v>
      </c>
      <c r="I519" s="443"/>
      <c r="J519" s="443"/>
      <c r="K519" s="443"/>
      <c r="L519" s="443"/>
      <c r="M519" s="443"/>
      <c r="N519" s="443"/>
      <c r="O519" s="443">
        <v>1</v>
      </c>
      <c r="P519" s="445">
        <f t="shared" si="8"/>
        <v>1</v>
      </c>
      <c r="Q519" s="443">
        <v>1</v>
      </c>
      <c r="R519" s="443"/>
      <c r="S519" s="443" t="s">
        <v>659</v>
      </c>
      <c r="T519" s="443" t="s">
        <v>653</v>
      </c>
      <c r="U519" s="443" t="s">
        <v>673</v>
      </c>
      <c r="V519" s="443" t="s">
        <v>652</v>
      </c>
      <c r="W519" s="443" t="s">
        <v>469</v>
      </c>
      <c r="X519" s="446"/>
    </row>
    <row r="520" spans="1:24" s="447" customFormat="1" ht="60">
      <c r="A520" s="443"/>
      <c r="B520" s="443">
        <v>4725331300</v>
      </c>
      <c r="C520" s="508" t="s">
        <v>11452</v>
      </c>
      <c r="D520" s="154" t="s">
        <v>11453</v>
      </c>
      <c r="E520" s="154" t="s">
        <v>11454</v>
      </c>
      <c r="F520" s="443" t="s">
        <v>422</v>
      </c>
      <c r="G520" s="443" t="s">
        <v>655</v>
      </c>
      <c r="H520" s="444">
        <v>44986</v>
      </c>
      <c r="I520" s="443"/>
      <c r="J520" s="443"/>
      <c r="K520" s="443"/>
      <c r="L520" s="443"/>
      <c r="M520" s="443"/>
      <c r="N520" s="443"/>
      <c r="O520" s="443">
        <v>2</v>
      </c>
      <c r="P520" s="445">
        <f t="shared" si="8"/>
        <v>2</v>
      </c>
      <c r="Q520" s="443">
        <v>2</v>
      </c>
      <c r="R520" s="443"/>
      <c r="S520" s="443" t="s">
        <v>659</v>
      </c>
      <c r="T520" s="443" t="s">
        <v>653</v>
      </c>
      <c r="U520" s="443" t="s">
        <v>673</v>
      </c>
      <c r="V520" s="443" t="s">
        <v>652</v>
      </c>
      <c r="W520" s="443" t="s">
        <v>469</v>
      </c>
      <c r="X520" s="446"/>
    </row>
    <row r="521" spans="1:24" s="447" customFormat="1" ht="60">
      <c r="A521" s="443"/>
      <c r="B521" s="443">
        <v>5342661300</v>
      </c>
      <c r="C521" s="508" t="s">
        <v>11455</v>
      </c>
      <c r="D521" s="154" t="s">
        <v>11456</v>
      </c>
      <c r="E521" s="154" t="s">
        <v>11457</v>
      </c>
      <c r="F521" s="443" t="s">
        <v>422</v>
      </c>
      <c r="G521" s="443" t="s">
        <v>655</v>
      </c>
      <c r="H521" s="444">
        <v>45166</v>
      </c>
      <c r="I521" s="443"/>
      <c r="J521" s="443"/>
      <c r="K521" s="443"/>
      <c r="L521" s="443"/>
      <c r="M521" s="443">
        <v>3</v>
      </c>
      <c r="N521" s="443"/>
      <c r="O521" s="443">
        <v>5</v>
      </c>
      <c r="P521" s="445">
        <f t="shared" si="8"/>
        <v>8</v>
      </c>
      <c r="Q521" s="443">
        <v>8</v>
      </c>
      <c r="R521" s="443"/>
      <c r="S521" s="443" t="s">
        <v>659</v>
      </c>
      <c r="T521" s="443" t="s">
        <v>651</v>
      </c>
      <c r="U521" s="443" t="s">
        <v>673</v>
      </c>
      <c r="V521" s="443" t="s">
        <v>652</v>
      </c>
      <c r="W521" s="443" t="s">
        <v>469</v>
      </c>
      <c r="X521" s="446"/>
    </row>
    <row r="522" spans="1:24" s="447" customFormat="1" ht="60">
      <c r="A522" s="443"/>
      <c r="B522" s="443">
        <v>5872410700</v>
      </c>
      <c r="C522" s="508" t="s">
        <v>11458</v>
      </c>
      <c r="D522" s="154" t="s">
        <v>11459</v>
      </c>
      <c r="E522" s="154" t="s">
        <v>11460</v>
      </c>
      <c r="F522" s="443" t="s">
        <v>422</v>
      </c>
      <c r="G522" s="443" t="s">
        <v>655</v>
      </c>
      <c r="H522" s="444">
        <v>45282</v>
      </c>
      <c r="I522" s="443"/>
      <c r="J522" s="443"/>
      <c r="K522" s="443"/>
      <c r="L522" s="443"/>
      <c r="M522" s="443"/>
      <c r="N522" s="443"/>
      <c r="O522" s="443">
        <v>1</v>
      </c>
      <c r="P522" s="445">
        <f t="shared" si="8"/>
        <v>1</v>
      </c>
      <c r="Q522" s="443">
        <v>1</v>
      </c>
      <c r="R522" s="443"/>
      <c r="S522" s="443" t="s">
        <v>659</v>
      </c>
      <c r="T522" s="443" t="s">
        <v>653</v>
      </c>
      <c r="U522" s="443" t="s">
        <v>673</v>
      </c>
      <c r="V522" s="443" t="s">
        <v>652</v>
      </c>
      <c r="W522" s="443" t="s">
        <v>469</v>
      </c>
      <c r="X522" s="446"/>
    </row>
    <row r="523" spans="1:24" s="447" customFormat="1" ht="60">
      <c r="A523" s="443"/>
      <c r="B523" s="443">
        <v>4761700700</v>
      </c>
      <c r="C523" s="508" t="s">
        <v>11461</v>
      </c>
      <c r="D523" s="154" t="s">
        <v>11462</v>
      </c>
      <c r="E523" s="154" t="s">
        <v>11463</v>
      </c>
      <c r="F523" s="443" t="s">
        <v>422</v>
      </c>
      <c r="G523" s="443" t="s">
        <v>655</v>
      </c>
      <c r="H523" s="444">
        <v>45121</v>
      </c>
      <c r="I523" s="443"/>
      <c r="J523" s="443"/>
      <c r="K523" s="443"/>
      <c r="L523" s="443"/>
      <c r="M523" s="443"/>
      <c r="N523" s="443"/>
      <c r="O523" s="443">
        <v>1</v>
      </c>
      <c r="P523" s="445">
        <f t="shared" si="8"/>
        <v>1</v>
      </c>
      <c r="Q523" s="443">
        <v>1</v>
      </c>
      <c r="R523" s="443"/>
      <c r="S523" s="443" t="s">
        <v>659</v>
      </c>
      <c r="T523" s="443" t="s">
        <v>653</v>
      </c>
      <c r="U523" s="443" t="s">
        <v>673</v>
      </c>
      <c r="V523" s="443" t="s">
        <v>652</v>
      </c>
      <c r="W523" s="443" t="s">
        <v>469</v>
      </c>
      <c r="X523" s="446"/>
    </row>
    <row r="524" spans="1:24" s="447" customFormat="1" ht="60">
      <c r="A524" s="443"/>
      <c r="B524" s="443">
        <v>3575522400</v>
      </c>
      <c r="C524" s="508" t="s">
        <v>11464</v>
      </c>
      <c r="D524" s="154" t="s">
        <v>11465</v>
      </c>
      <c r="E524" s="154" t="s">
        <v>11466</v>
      </c>
      <c r="F524" s="443" t="s">
        <v>422</v>
      </c>
      <c r="G524" s="443" t="s">
        <v>655</v>
      </c>
      <c r="H524" s="444">
        <v>45236</v>
      </c>
      <c r="I524" s="443"/>
      <c r="J524" s="443"/>
      <c r="K524" s="443"/>
      <c r="L524" s="443"/>
      <c r="M524" s="443"/>
      <c r="N524" s="443"/>
      <c r="O524" s="443">
        <v>1</v>
      </c>
      <c r="P524" s="445">
        <f t="shared" si="8"/>
        <v>1</v>
      </c>
      <c r="Q524" s="443">
        <v>1</v>
      </c>
      <c r="R524" s="443"/>
      <c r="S524" s="443" t="s">
        <v>659</v>
      </c>
      <c r="T524" s="443" t="s">
        <v>653</v>
      </c>
      <c r="U524" s="443" t="s">
        <v>673</v>
      </c>
      <c r="V524" s="443" t="s">
        <v>652</v>
      </c>
      <c r="W524" s="443" t="s">
        <v>469</v>
      </c>
      <c r="X524" s="446"/>
    </row>
    <row r="525" spans="1:24" s="447" customFormat="1" ht="60">
      <c r="A525" s="443"/>
      <c r="B525" s="443">
        <v>4361511300</v>
      </c>
      <c r="C525" s="508" t="s">
        <v>11467</v>
      </c>
      <c r="D525" s="154" t="s">
        <v>11468</v>
      </c>
      <c r="E525" s="154" t="s">
        <v>11469</v>
      </c>
      <c r="F525" s="443" t="s">
        <v>422</v>
      </c>
      <c r="G525" s="443" t="s">
        <v>655</v>
      </c>
      <c r="H525" s="444">
        <v>45103</v>
      </c>
      <c r="I525" s="443"/>
      <c r="J525" s="443"/>
      <c r="K525" s="443"/>
      <c r="L525" s="443"/>
      <c r="M525" s="443"/>
      <c r="N525" s="443"/>
      <c r="O525" s="443">
        <v>1</v>
      </c>
      <c r="P525" s="445">
        <f t="shared" si="8"/>
        <v>1</v>
      </c>
      <c r="Q525" s="443">
        <v>1</v>
      </c>
      <c r="R525" s="443"/>
      <c r="S525" s="443" t="s">
        <v>659</v>
      </c>
      <c r="T525" s="443" t="s">
        <v>653</v>
      </c>
      <c r="U525" s="443" t="s">
        <v>673</v>
      </c>
      <c r="V525" s="443" t="s">
        <v>652</v>
      </c>
      <c r="W525" s="443" t="s">
        <v>469</v>
      </c>
      <c r="X525" s="446"/>
    </row>
    <row r="526" spans="1:24" s="447" customFormat="1" ht="60">
      <c r="A526" s="443"/>
      <c r="B526" s="443">
        <v>4150620500</v>
      </c>
      <c r="C526" s="508" t="s">
        <v>11470</v>
      </c>
      <c r="D526" s="154" t="s">
        <v>11471</v>
      </c>
      <c r="E526" s="154" t="s">
        <v>11472</v>
      </c>
      <c r="F526" s="443" t="s">
        <v>422</v>
      </c>
      <c r="G526" s="443" t="s">
        <v>655</v>
      </c>
      <c r="H526" s="444">
        <v>45281</v>
      </c>
      <c r="I526" s="443"/>
      <c r="J526" s="443"/>
      <c r="K526" s="443"/>
      <c r="L526" s="443"/>
      <c r="M526" s="443"/>
      <c r="N526" s="443"/>
      <c r="O526" s="443">
        <v>2</v>
      </c>
      <c r="P526" s="445">
        <f t="shared" si="8"/>
        <v>2</v>
      </c>
      <c r="Q526" s="443">
        <v>2</v>
      </c>
      <c r="R526" s="443"/>
      <c r="S526" s="443" t="s">
        <v>659</v>
      </c>
      <c r="T526" s="443" t="s">
        <v>653</v>
      </c>
      <c r="U526" s="443" t="s">
        <v>673</v>
      </c>
      <c r="V526" s="443" t="s">
        <v>652</v>
      </c>
      <c r="W526" s="443" t="s">
        <v>469</v>
      </c>
      <c r="X526" s="446"/>
    </row>
    <row r="527" spans="1:24" s="447" customFormat="1" ht="60">
      <c r="A527" s="443"/>
      <c r="B527" s="443">
        <v>4309411200</v>
      </c>
      <c r="C527" s="508" t="s">
        <v>11473</v>
      </c>
      <c r="D527" s="154" t="s">
        <v>11474</v>
      </c>
      <c r="E527" s="154" t="s">
        <v>11475</v>
      </c>
      <c r="F527" s="443" t="s">
        <v>422</v>
      </c>
      <c r="G527" s="443" t="s">
        <v>655</v>
      </c>
      <c r="H527" s="444">
        <v>44935</v>
      </c>
      <c r="I527" s="443"/>
      <c r="J527" s="443"/>
      <c r="K527" s="443"/>
      <c r="L527" s="443"/>
      <c r="M527" s="443"/>
      <c r="N527" s="443"/>
      <c r="O527" s="443">
        <v>1</v>
      </c>
      <c r="P527" s="445">
        <f t="shared" si="8"/>
        <v>1</v>
      </c>
      <c r="Q527" s="443">
        <v>1</v>
      </c>
      <c r="R527" s="443"/>
      <c r="S527" s="443" t="s">
        <v>659</v>
      </c>
      <c r="T527" s="443" t="s">
        <v>653</v>
      </c>
      <c r="U527" s="443" t="s">
        <v>673</v>
      </c>
      <c r="V527" s="443" t="s">
        <v>652</v>
      </c>
      <c r="W527" s="443" t="s">
        <v>469</v>
      </c>
      <c r="X527" s="446"/>
    </row>
    <row r="528" spans="1:24" s="447" customFormat="1" ht="60">
      <c r="A528" s="443"/>
      <c r="B528" s="443">
        <v>5355411900</v>
      </c>
      <c r="C528" s="508" t="s">
        <v>11476</v>
      </c>
      <c r="D528" s="154" t="s">
        <v>10731</v>
      </c>
      <c r="E528" s="154" t="s">
        <v>11477</v>
      </c>
      <c r="F528" s="443" t="s">
        <v>422</v>
      </c>
      <c r="G528" s="443" t="s">
        <v>655</v>
      </c>
      <c r="H528" s="444">
        <v>45008</v>
      </c>
      <c r="I528" s="443"/>
      <c r="J528" s="443"/>
      <c r="K528" s="443"/>
      <c r="L528" s="443"/>
      <c r="M528" s="443">
        <v>2</v>
      </c>
      <c r="N528" s="443"/>
      <c r="O528" s="443">
        <v>1</v>
      </c>
      <c r="P528" s="445">
        <f t="shared" si="8"/>
        <v>3</v>
      </c>
      <c r="Q528" s="443">
        <v>3</v>
      </c>
      <c r="R528" s="443"/>
      <c r="S528" s="443" t="s">
        <v>659</v>
      </c>
      <c r="T528" s="443" t="s">
        <v>651</v>
      </c>
      <c r="U528" s="443" t="s">
        <v>673</v>
      </c>
      <c r="V528" s="443" t="s">
        <v>652</v>
      </c>
      <c r="W528" s="443" t="s">
        <v>469</v>
      </c>
      <c r="X528" s="446"/>
    </row>
    <row r="529" spans="1:24" s="447" customFormat="1" ht="60">
      <c r="A529" s="443"/>
      <c r="B529" s="443">
        <v>4500140200</v>
      </c>
      <c r="C529" s="508" t="s">
        <v>11478</v>
      </c>
      <c r="D529" s="154" t="s">
        <v>11479</v>
      </c>
      <c r="E529" s="154" t="s">
        <v>11480</v>
      </c>
      <c r="F529" s="443" t="s">
        <v>422</v>
      </c>
      <c r="G529" s="443" t="s">
        <v>655</v>
      </c>
      <c r="H529" s="444">
        <v>45236</v>
      </c>
      <c r="I529" s="443"/>
      <c r="J529" s="443"/>
      <c r="K529" s="443"/>
      <c r="L529" s="443"/>
      <c r="M529" s="443"/>
      <c r="N529" s="443"/>
      <c r="O529" s="443">
        <v>1</v>
      </c>
      <c r="P529" s="445">
        <f t="shared" si="8"/>
        <v>1</v>
      </c>
      <c r="Q529" s="443">
        <v>1</v>
      </c>
      <c r="R529" s="443"/>
      <c r="S529" s="443" t="s">
        <v>659</v>
      </c>
      <c r="T529" s="443" t="s">
        <v>653</v>
      </c>
      <c r="U529" s="443" t="s">
        <v>673</v>
      </c>
      <c r="V529" s="443" t="s">
        <v>652</v>
      </c>
      <c r="W529" s="443" t="s">
        <v>469</v>
      </c>
      <c r="X529" s="446"/>
    </row>
    <row r="530" spans="1:24" s="447" customFormat="1" ht="60">
      <c r="A530" s="443"/>
      <c r="B530" s="443">
        <v>4464933400</v>
      </c>
      <c r="C530" s="508" t="s">
        <v>11481</v>
      </c>
      <c r="D530" s="154" t="s">
        <v>10987</v>
      </c>
      <c r="E530" s="154" t="s">
        <v>11482</v>
      </c>
      <c r="F530" s="443" t="s">
        <v>422</v>
      </c>
      <c r="G530" s="443" t="s">
        <v>655</v>
      </c>
      <c r="H530" s="444">
        <v>44970</v>
      </c>
      <c r="I530" s="443"/>
      <c r="J530" s="443"/>
      <c r="K530" s="443"/>
      <c r="L530" s="443"/>
      <c r="M530" s="443"/>
      <c r="N530" s="443"/>
      <c r="O530" s="443">
        <v>2</v>
      </c>
      <c r="P530" s="445">
        <f t="shared" si="8"/>
        <v>2</v>
      </c>
      <c r="Q530" s="443">
        <v>2</v>
      </c>
      <c r="R530" s="443"/>
      <c r="S530" s="443" t="s">
        <v>659</v>
      </c>
      <c r="T530" s="443" t="s">
        <v>653</v>
      </c>
      <c r="U530" s="443" t="s">
        <v>673</v>
      </c>
      <c r="V530" s="443" t="s">
        <v>652</v>
      </c>
      <c r="W530" s="443" t="s">
        <v>469</v>
      </c>
      <c r="X530" s="446"/>
    </row>
    <row r="531" spans="1:24" s="447" customFormat="1" ht="60">
      <c r="A531" s="443"/>
      <c r="B531" s="443">
        <v>4460310800</v>
      </c>
      <c r="C531" s="508" t="s">
        <v>7170</v>
      </c>
      <c r="D531" s="154" t="s">
        <v>7171</v>
      </c>
      <c r="E531" s="154" t="s">
        <v>3338</v>
      </c>
      <c r="F531" s="443" t="s">
        <v>422</v>
      </c>
      <c r="G531" s="443" t="s">
        <v>655</v>
      </c>
      <c r="H531" s="444">
        <v>44980</v>
      </c>
      <c r="I531" s="443"/>
      <c r="J531" s="443"/>
      <c r="K531" s="443"/>
      <c r="L531" s="443"/>
      <c r="M531" s="443"/>
      <c r="N531" s="443"/>
      <c r="O531" s="443">
        <v>1</v>
      </c>
      <c r="P531" s="445">
        <f t="shared" si="8"/>
        <v>1</v>
      </c>
      <c r="Q531" s="443">
        <v>1</v>
      </c>
      <c r="R531" s="443"/>
      <c r="S531" s="443" t="s">
        <v>659</v>
      </c>
      <c r="T531" s="443" t="s">
        <v>653</v>
      </c>
      <c r="U531" s="443" t="s">
        <v>673</v>
      </c>
      <c r="V531" s="443" t="s">
        <v>652</v>
      </c>
      <c r="W531" s="443" t="s">
        <v>469</v>
      </c>
      <c r="X531" s="446"/>
    </row>
    <row r="532" spans="1:24" s="447" customFormat="1" ht="60">
      <c r="A532" s="443"/>
      <c r="B532" s="443">
        <v>5332030200</v>
      </c>
      <c r="C532" s="508" t="s">
        <v>5672</v>
      </c>
      <c r="D532" s="154" t="s">
        <v>11483</v>
      </c>
      <c r="E532" s="154" t="s">
        <v>11484</v>
      </c>
      <c r="F532" s="443" t="s">
        <v>422</v>
      </c>
      <c r="G532" s="443" t="s">
        <v>655</v>
      </c>
      <c r="H532" s="444">
        <v>45001</v>
      </c>
      <c r="I532" s="443"/>
      <c r="J532" s="443"/>
      <c r="K532" s="443"/>
      <c r="L532" s="443"/>
      <c r="M532" s="443"/>
      <c r="N532" s="443"/>
      <c r="O532" s="443">
        <v>1</v>
      </c>
      <c r="P532" s="445">
        <f t="shared" si="8"/>
        <v>1</v>
      </c>
      <c r="Q532" s="443">
        <v>1</v>
      </c>
      <c r="R532" s="443"/>
      <c r="S532" s="443" t="s">
        <v>659</v>
      </c>
      <c r="T532" s="443" t="s">
        <v>653</v>
      </c>
      <c r="U532" s="443" t="s">
        <v>673</v>
      </c>
      <c r="V532" s="443" t="s">
        <v>652</v>
      </c>
      <c r="W532" s="443" t="s">
        <v>469</v>
      </c>
      <c r="X532" s="446"/>
    </row>
    <row r="533" spans="1:24" s="447" customFormat="1" ht="60">
      <c r="A533" s="443"/>
      <c r="B533" s="443">
        <v>5483220900</v>
      </c>
      <c r="C533" s="508" t="s">
        <v>11485</v>
      </c>
      <c r="D533" s="154" t="s">
        <v>11486</v>
      </c>
      <c r="E533" s="154" t="s">
        <v>11487</v>
      </c>
      <c r="F533" s="443" t="s">
        <v>422</v>
      </c>
      <c r="G533" s="443" t="s">
        <v>655</v>
      </c>
      <c r="H533" s="444">
        <v>44978</v>
      </c>
      <c r="I533" s="443"/>
      <c r="J533" s="443"/>
      <c r="K533" s="443"/>
      <c r="L533" s="443"/>
      <c r="M533" s="443"/>
      <c r="N533" s="443"/>
      <c r="O533" s="443">
        <v>2</v>
      </c>
      <c r="P533" s="445">
        <f t="shared" si="8"/>
        <v>2</v>
      </c>
      <c r="Q533" s="443">
        <v>2</v>
      </c>
      <c r="R533" s="443"/>
      <c r="S533" s="443" t="s">
        <v>659</v>
      </c>
      <c r="T533" s="443" t="s">
        <v>653</v>
      </c>
      <c r="U533" s="443" t="s">
        <v>673</v>
      </c>
      <c r="V533" s="443" t="s">
        <v>652</v>
      </c>
      <c r="W533" s="443" t="s">
        <v>469</v>
      </c>
      <c r="X533" s="446"/>
    </row>
    <row r="534" spans="1:24" s="447" customFormat="1" ht="60">
      <c r="A534" s="443"/>
      <c r="B534" s="443">
        <v>4250901500</v>
      </c>
      <c r="C534" s="508" t="s">
        <v>11488</v>
      </c>
      <c r="D534" s="154" t="s">
        <v>11489</v>
      </c>
      <c r="E534" s="154" t="s">
        <v>11490</v>
      </c>
      <c r="F534" s="443" t="s">
        <v>422</v>
      </c>
      <c r="G534" s="443" t="s">
        <v>655</v>
      </c>
      <c r="H534" s="444">
        <v>45258</v>
      </c>
      <c r="I534" s="443"/>
      <c r="J534" s="443"/>
      <c r="K534" s="443"/>
      <c r="L534" s="443"/>
      <c r="M534" s="443"/>
      <c r="N534" s="443"/>
      <c r="O534" s="443">
        <v>1</v>
      </c>
      <c r="P534" s="445">
        <f t="shared" si="8"/>
        <v>1</v>
      </c>
      <c r="Q534" s="443">
        <v>1</v>
      </c>
      <c r="R534" s="443"/>
      <c r="S534" s="443" t="s">
        <v>659</v>
      </c>
      <c r="T534" s="443" t="s">
        <v>653</v>
      </c>
      <c r="U534" s="443" t="s">
        <v>673</v>
      </c>
      <c r="V534" s="443" t="s">
        <v>652</v>
      </c>
      <c r="W534" s="443" t="s">
        <v>469</v>
      </c>
      <c r="X534" s="446"/>
    </row>
    <row r="535" spans="1:24" s="447" customFormat="1" ht="60">
      <c r="A535" s="443"/>
      <c r="B535" s="443">
        <v>4250901500</v>
      </c>
      <c r="C535" s="508" t="s">
        <v>11491</v>
      </c>
      <c r="D535" s="154" t="s">
        <v>11489</v>
      </c>
      <c r="E535" s="154" t="s">
        <v>11492</v>
      </c>
      <c r="F535" s="443" t="s">
        <v>422</v>
      </c>
      <c r="G535" s="443" t="s">
        <v>655</v>
      </c>
      <c r="H535" s="444">
        <v>45258</v>
      </c>
      <c r="I535" s="443"/>
      <c r="J535" s="443"/>
      <c r="K535" s="443"/>
      <c r="L535" s="443"/>
      <c r="M535" s="443"/>
      <c r="N535" s="443"/>
      <c r="O535" s="443">
        <v>1</v>
      </c>
      <c r="P535" s="445">
        <f t="shared" ref="P535:P598" si="9">SUM($I535:$O535)</f>
        <v>1</v>
      </c>
      <c r="Q535" s="443">
        <v>1</v>
      </c>
      <c r="R535" s="443"/>
      <c r="S535" s="443" t="s">
        <v>659</v>
      </c>
      <c r="T535" s="443" t="s">
        <v>653</v>
      </c>
      <c r="U535" s="443" t="s">
        <v>673</v>
      </c>
      <c r="V535" s="443" t="s">
        <v>652</v>
      </c>
      <c r="W535" s="443" t="s">
        <v>469</v>
      </c>
      <c r="X535" s="446"/>
    </row>
    <row r="536" spans="1:24" s="447" customFormat="1" ht="60">
      <c r="A536" s="443"/>
      <c r="B536" s="443">
        <v>4250901500</v>
      </c>
      <c r="C536" s="508" t="s">
        <v>11493</v>
      </c>
      <c r="D536" s="154" t="s">
        <v>11489</v>
      </c>
      <c r="E536" s="154" t="s">
        <v>11494</v>
      </c>
      <c r="F536" s="443" t="s">
        <v>422</v>
      </c>
      <c r="G536" s="443" t="s">
        <v>655</v>
      </c>
      <c r="H536" s="444">
        <v>45245</v>
      </c>
      <c r="I536" s="443"/>
      <c r="J536" s="443"/>
      <c r="K536" s="443"/>
      <c r="L536" s="443"/>
      <c r="M536" s="443"/>
      <c r="N536" s="443"/>
      <c r="O536" s="443">
        <v>1</v>
      </c>
      <c r="P536" s="445">
        <f t="shared" si="9"/>
        <v>1</v>
      </c>
      <c r="Q536" s="443">
        <v>1</v>
      </c>
      <c r="R536" s="443"/>
      <c r="S536" s="443" t="s">
        <v>659</v>
      </c>
      <c r="T536" s="443" t="s">
        <v>653</v>
      </c>
      <c r="U536" s="443" t="s">
        <v>673</v>
      </c>
      <c r="V536" s="443" t="s">
        <v>652</v>
      </c>
      <c r="W536" s="443" t="s">
        <v>469</v>
      </c>
      <c r="X536" s="446"/>
    </row>
    <row r="537" spans="1:24" s="447" customFormat="1" ht="60">
      <c r="A537" s="443"/>
      <c r="B537" s="443">
        <v>3467023600</v>
      </c>
      <c r="C537" s="508" t="s">
        <v>11495</v>
      </c>
      <c r="D537" s="154" t="s">
        <v>11496</v>
      </c>
      <c r="E537" s="154" t="s">
        <v>11497</v>
      </c>
      <c r="F537" s="443" t="s">
        <v>422</v>
      </c>
      <c r="G537" s="443" t="s">
        <v>655</v>
      </c>
      <c r="H537" s="444">
        <v>45287</v>
      </c>
      <c r="I537" s="443"/>
      <c r="J537" s="443"/>
      <c r="K537" s="443"/>
      <c r="L537" s="443"/>
      <c r="M537" s="443"/>
      <c r="N537" s="443"/>
      <c r="O537" s="443">
        <v>1</v>
      </c>
      <c r="P537" s="445">
        <f t="shared" si="9"/>
        <v>1</v>
      </c>
      <c r="Q537" s="443">
        <v>1</v>
      </c>
      <c r="R537" s="443"/>
      <c r="S537" s="443" t="s">
        <v>659</v>
      </c>
      <c r="T537" s="443" t="s">
        <v>653</v>
      </c>
      <c r="U537" s="443" t="s">
        <v>673</v>
      </c>
      <c r="V537" s="443" t="s">
        <v>652</v>
      </c>
      <c r="W537" s="443" t="s">
        <v>469</v>
      </c>
      <c r="X537" s="446"/>
    </row>
    <row r="538" spans="1:24" s="447" customFormat="1" ht="60">
      <c r="A538" s="443"/>
      <c r="B538" s="443">
        <v>5413523300</v>
      </c>
      <c r="C538" s="508" t="s">
        <v>11498</v>
      </c>
      <c r="D538" s="154" t="s">
        <v>11499</v>
      </c>
      <c r="E538" s="154" t="s">
        <v>11500</v>
      </c>
      <c r="F538" s="443" t="s">
        <v>422</v>
      </c>
      <c r="G538" s="443" t="s">
        <v>655</v>
      </c>
      <c r="H538" s="444">
        <v>45076</v>
      </c>
      <c r="I538" s="443"/>
      <c r="J538" s="443"/>
      <c r="K538" s="443"/>
      <c r="L538" s="443"/>
      <c r="M538" s="443"/>
      <c r="N538" s="443"/>
      <c r="O538" s="443">
        <v>2</v>
      </c>
      <c r="P538" s="445">
        <f t="shared" si="9"/>
        <v>2</v>
      </c>
      <c r="Q538" s="443">
        <v>2</v>
      </c>
      <c r="R538" s="443"/>
      <c r="S538" s="443" t="s">
        <v>659</v>
      </c>
      <c r="T538" s="443" t="s">
        <v>653</v>
      </c>
      <c r="U538" s="443" t="s">
        <v>673</v>
      </c>
      <c r="V538" s="443" t="s">
        <v>652</v>
      </c>
      <c r="W538" s="443" t="s">
        <v>469</v>
      </c>
      <c r="X538" s="446"/>
    </row>
    <row r="539" spans="1:24" s="447" customFormat="1" ht="60">
      <c r="A539" s="443"/>
      <c r="B539" s="443">
        <v>4257100500</v>
      </c>
      <c r="C539" s="508" t="s">
        <v>7884</v>
      </c>
      <c r="D539" s="154" t="s">
        <v>7885</v>
      </c>
      <c r="E539" s="154" t="s">
        <v>3778</v>
      </c>
      <c r="F539" s="443" t="s">
        <v>422</v>
      </c>
      <c r="G539" s="443" t="s">
        <v>655</v>
      </c>
      <c r="H539" s="444">
        <v>44932</v>
      </c>
      <c r="I539" s="443"/>
      <c r="J539" s="443"/>
      <c r="K539" s="443"/>
      <c r="L539" s="443"/>
      <c r="M539" s="443"/>
      <c r="N539" s="443"/>
      <c r="O539" s="443">
        <v>1</v>
      </c>
      <c r="P539" s="445">
        <f t="shared" si="9"/>
        <v>1</v>
      </c>
      <c r="Q539" s="443">
        <v>1</v>
      </c>
      <c r="R539" s="443"/>
      <c r="S539" s="443" t="s">
        <v>659</v>
      </c>
      <c r="T539" s="443" t="s">
        <v>653</v>
      </c>
      <c r="U539" s="443" t="s">
        <v>673</v>
      </c>
      <c r="V539" s="443" t="s">
        <v>652</v>
      </c>
      <c r="W539" s="443" t="s">
        <v>469</v>
      </c>
      <c r="X539" s="446"/>
    </row>
    <row r="540" spans="1:24" s="447" customFormat="1" ht="60">
      <c r="A540" s="443"/>
      <c r="B540" s="443">
        <v>4434211500</v>
      </c>
      <c r="C540" s="508" t="s">
        <v>8563</v>
      </c>
      <c r="D540" s="154" t="s">
        <v>8564</v>
      </c>
      <c r="E540" s="154" t="s">
        <v>4119</v>
      </c>
      <c r="F540" s="443" t="s">
        <v>422</v>
      </c>
      <c r="G540" s="443" t="s">
        <v>655</v>
      </c>
      <c r="H540" s="444">
        <v>45090</v>
      </c>
      <c r="I540" s="443"/>
      <c r="J540" s="443"/>
      <c r="K540" s="443"/>
      <c r="L540" s="443"/>
      <c r="M540" s="443"/>
      <c r="N540" s="443"/>
      <c r="O540" s="443">
        <v>1</v>
      </c>
      <c r="P540" s="445">
        <f t="shared" si="9"/>
        <v>1</v>
      </c>
      <c r="Q540" s="443">
        <v>1</v>
      </c>
      <c r="R540" s="443"/>
      <c r="S540" s="443" t="s">
        <v>659</v>
      </c>
      <c r="T540" s="443" t="s">
        <v>653</v>
      </c>
      <c r="U540" s="443" t="s">
        <v>673</v>
      </c>
      <c r="V540" s="443" t="s">
        <v>652</v>
      </c>
      <c r="W540" s="443" t="s">
        <v>469</v>
      </c>
      <c r="X540" s="446"/>
    </row>
    <row r="541" spans="1:24" s="447" customFormat="1" ht="60">
      <c r="A541" s="443"/>
      <c r="B541" s="443">
        <v>4391802900</v>
      </c>
      <c r="C541" s="508" t="s">
        <v>11501</v>
      </c>
      <c r="D541" s="154" t="s">
        <v>11502</v>
      </c>
      <c r="E541" s="154" t="s">
        <v>11503</v>
      </c>
      <c r="F541" s="443" t="s">
        <v>422</v>
      </c>
      <c r="G541" s="443" t="s">
        <v>655</v>
      </c>
      <c r="H541" s="444">
        <v>44935</v>
      </c>
      <c r="I541" s="443"/>
      <c r="J541" s="443"/>
      <c r="K541" s="443"/>
      <c r="L541" s="443"/>
      <c r="M541" s="443"/>
      <c r="N541" s="443"/>
      <c r="O541" s="443">
        <v>1</v>
      </c>
      <c r="P541" s="445">
        <f t="shared" si="9"/>
        <v>1</v>
      </c>
      <c r="Q541" s="443">
        <v>1</v>
      </c>
      <c r="R541" s="443"/>
      <c r="S541" s="443" t="s">
        <v>659</v>
      </c>
      <c r="T541" s="443" t="s">
        <v>653</v>
      </c>
      <c r="U541" s="443" t="s">
        <v>673</v>
      </c>
      <c r="V541" s="443" t="s">
        <v>652</v>
      </c>
      <c r="W541" s="443" t="s">
        <v>469</v>
      </c>
      <c r="X541" s="446"/>
    </row>
    <row r="542" spans="1:24" s="447" customFormat="1" ht="60">
      <c r="A542" s="443"/>
      <c r="B542" s="443">
        <v>4661720600</v>
      </c>
      <c r="C542" s="508" t="s">
        <v>11504</v>
      </c>
      <c r="D542" s="154" t="s">
        <v>11505</v>
      </c>
      <c r="E542" s="154" t="s">
        <v>11506</v>
      </c>
      <c r="F542" s="443" t="s">
        <v>422</v>
      </c>
      <c r="G542" s="443" t="s">
        <v>655</v>
      </c>
      <c r="H542" s="444">
        <v>44971</v>
      </c>
      <c r="I542" s="443"/>
      <c r="J542" s="443"/>
      <c r="K542" s="443"/>
      <c r="L542" s="443"/>
      <c r="M542" s="443"/>
      <c r="N542" s="443"/>
      <c r="O542" s="443">
        <v>1</v>
      </c>
      <c r="P542" s="445">
        <f t="shared" si="9"/>
        <v>1</v>
      </c>
      <c r="Q542" s="443">
        <v>1</v>
      </c>
      <c r="R542" s="443"/>
      <c r="S542" s="443" t="s">
        <v>659</v>
      </c>
      <c r="T542" s="443" t="s">
        <v>653</v>
      </c>
      <c r="U542" s="443" t="s">
        <v>673</v>
      </c>
      <c r="V542" s="443" t="s">
        <v>652</v>
      </c>
      <c r="W542" s="443" t="s">
        <v>469</v>
      </c>
      <c r="X542" s="446"/>
    </row>
    <row r="543" spans="1:24" s="447" customFormat="1" ht="60">
      <c r="A543" s="443"/>
      <c r="B543" s="443">
        <v>5491841500</v>
      </c>
      <c r="C543" s="508" t="s">
        <v>11507</v>
      </c>
      <c r="D543" s="154" t="s">
        <v>11508</v>
      </c>
      <c r="E543" s="154" t="s">
        <v>11509</v>
      </c>
      <c r="F543" s="443" t="s">
        <v>422</v>
      </c>
      <c r="G543" s="443" t="s">
        <v>655</v>
      </c>
      <c r="H543" s="444">
        <v>45176</v>
      </c>
      <c r="I543" s="443"/>
      <c r="J543" s="443"/>
      <c r="K543" s="443"/>
      <c r="L543" s="443"/>
      <c r="M543" s="443">
        <v>14</v>
      </c>
      <c r="N543" s="443"/>
      <c r="O543" s="443">
        <v>1</v>
      </c>
      <c r="P543" s="445">
        <f t="shared" si="9"/>
        <v>15</v>
      </c>
      <c r="Q543" s="443">
        <v>15</v>
      </c>
      <c r="R543" s="443"/>
      <c r="S543" s="443" t="s">
        <v>659</v>
      </c>
      <c r="T543" s="443" t="s">
        <v>651</v>
      </c>
      <c r="U543" s="443" t="s">
        <v>673</v>
      </c>
      <c r="V543" s="443" t="s">
        <v>652</v>
      </c>
      <c r="W543" s="443" t="s">
        <v>469</v>
      </c>
      <c r="X543" s="446"/>
    </row>
    <row r="544" spans="1:24" s="447" customFormat="1" ht="60">
      <c r="A544" s="443"/>
      <c r="B544" s="443">
        <v>4532312700</v>
      </c>
      <c r="C544" s="508" t="s">
        <v>11510</v>
      </c>
      <c r="D544" s="154" t="s">
        <v>11511</v>
      </c>
      <c r="E544" s="154" t="s">
        <v>11512</v>
      </c>
      <c r="F544" s="443" t="s">
        <v>422</v>
      </c>
      <c r="G544" s="443" t="s">
        <v>655</v>
      </c>
      <c r="H544" s="444">
        <v>45204</v>
      </c>
      <c r="I544" s="443"/>
      <c r="J544" s="443"/>
      <c r="K544" s="443"/>
      <c r="L544" s="443"/>
      <c r="M544" s="443"/>
      <c r="N544" s="443"/>
      <c r="O544" s="443">
        <v>1</v>
      </c>
      <c r="P544" s="445">
        <f t="shared" si="9"/>
        <v>1</v>
      </c>
      <c r="Q544" s="443">
        <v>1</v>
      </c>
      <c r="R544" s="443"/>
      <c r="S544" s="443" t="s">
        <v>659</v>
      </c>
      <c r="T544" s="443" t="s">
        <v>653</v>
      </c>
      <c r="U544" s="443" t="s">
        <v>673</v>
      </c>
      <c r="V544" s="443" t="s">
        <v>652</v>
      </c>
      <c r="W544" s="443" t="s">
        <v>469</v>
      </c>
      <c r="X544" s="446"/>
    </row>
    <row r="545" spans="1:24" s="447" customFormat="1" ht="60">
      <c r="A545" s="443"/>
      <c r="B545" s="443">
        <v>4532123400</v>
      </c>
      <c r="C545" s="508" t="s">
        <v>11513</v>
      </c>
      <c r="D545" s="154" t="s">
        <v>11514</v>
      </c>
      <c r="E545" s="154" t="s">
        <v>11515</v>
      </c>
      <c r="F545" s="443" t="s">
        <v>422</v>
      </c>
      <c r="G545" s="443" t="s">
        <v>655</v>
      </c>
      <c r="H545" s="444">
        <v>45176</v>
      </c>
      <c r="I545" s="443"/>
      <c r="J545" s="443"/>
      <c r="K545" s="443"/>
      <c r="L545" s="443"/>
      <c r="M545" s="443"/>
      <c r="N545" s="443"/>
      <c r="O545" s="443">
        <v>1</v>
      </c>
      <c r="P545" s="445">
        <f t="shared" si="9"/>
        <v>1</v>
      </c>
      <c r="Q545" s="443">
        <v>1</v>
      </c>
      <c r="R545" s="443"/>
      <c r="S545" s="443" t="s">
        <v>659</v>
      </c>
      <c r="T545" s="443" t="s">
        <v>653</v>
      </c>
      <c r="U545" s="443" t="s">
        <v>673</v>
      </c>
      <c r="V545" s="443" t="s">
        <v>652</v>
      </c>
      <c r="W545" s="443" t="s">
        <v>469</v>
      </c>
      <c r="X545" s="446"/>
    </row>
    <row r="546" spans="1:24" s="447" customFormat="1" ht="60">
      <c r="A546" s="443"/>
      <c r="B546" s="443">
        <v>5381602200</v>
      </c>
      <c r="C546" s="508" t="s">
        <v>11516</v>
      </c>
      <c r="D546" s="154" t="s">
        <v>11517</v>
      </c>
      <c r="E546" s="154" t="s">
        <v>11518</v>
      </c>
      <c r="F546" s="443" t="s">
        <v>422</v>
      </c>
      <c r="G546" s="443" t="s">
        <v>655</v>
      </c>
      <c r="H546" s="444">
        <v>44979</v>
      </c>
      <c r="I546" s="443"/>
      <c r="J546" s="443"/>
      <c r="K546" s="443"/>
      <c r="L546" s="443"/>
      <c r="M546" s="443"/>
      <c r="N546" s="443"/>
      <c r="O546" s="443">
        <v>3</v>
      </c>
      <c r="P546" s="445">
        <f t="shared" si="9"/>
        <v>3</v>
      </c>
      <c r="Q546" s="443">
        <v>3</v>
      </c>
      <c r="R546" s="443"/>
      <c r="S546" s="443" t="s">
        <v>659</v>
      </c>
      <c r="T546" s="443" t="s">
        <v>653</v>
      </c>
      <c r="U546" s="443" t="s">
        <v>673</v>
      </c>
      <c r="V546" s="443" t="s">
        <v>652</v>
      </c>
      <c r="W546" s="443" t="s">
        <v>469</v>
      </c>
      <c r="X546" s="446"/>
    </row>
    <row r="547" spans="1:24" s="447" customFormat="1" ht="60">
      <c r="A547" s="443"/>
      <c r="B547" s="443">
        <v>5381602200</v>
      </c>
      <c r="C547" s="508" t="s">
        <v>11519</v>
      </c>
      <c r="D547" s="154" t="s">
        <v>11517</v>
      </c>
      <c r="E547" s="154" t="s">
        <v>11520</v>
      </c>
      <c r="F547" s="443" t="s">
        <v>422</v>
      </c>
      <c r="G547" s="443" t="s">
        <v>655</v>
      </c>
      <c r="H547" s="444">
        <v>44979</v>
      </c>
      <c r="I547" s="443"/>
      <c r="J547" s="443"/>
      <c r="K547" s="443"/>
      <c r="L547" s="443"/>
      <c r="M547" s="443"/>
      <c r="N547" s="443"/>
      <c r="O547" s="443">
        <v>1</v>
      </c>
      <c r="P547" s="445">
        <f t="shared" si="9"/>
        <v>1</v>
      </c>
      <c r="Q547" s="443">
        <v>1</v>
      </c>
      <c r="R547" s="443"/>
      <c r="S547" s="443" t="s">
        <v>659</v>
      </c>
      <c r="T547" s="443" t="s">
        <v>653</v>
      </c>
      <c r="U547" s="443" t="s">
        <v>673</v>
      </c>
      <c r="V547" s="443" t="s">
        <v>652</v>
      </c>
      <c r="W547" s="443" t="s">
        <v>469</v>
      </c>
      <c r="X547" s="446"/>
    </row>
    <row r="548" spans="1:24" s="447" customFormat="1" ht="60">
      <c r="A548" s="443"/>
      <c r="B548" s="443">
        <v>4537821500</v>
      </c>
      <c r="C548" s="508" t="s">
        <v>11521</v>
      </c>
      <c r="D548" s="154" t="s">
        <v>11522</v>
      </c>
      <c r="E548" s="154" t="s">
        <v>11523</v>
      </c>
      <c r="F548" s="443" t="s">
        <v>422</v>
      </c>
      <c r="G548" s="443" t="s">
        <v>655</v>
      </c>
      <c r="H548" s="444">
        <v>44985</v>
      </c>
      <c r="I548" s="443"/>
      <c r="J548" s="443"/>
      <c r="K548" s="443"/>
      <c r="L548" s="443"/>
      <c r="M548" s="443"/>
      <c r="N548" s="443"/>
      <c r="O548" s="443">
        <v>1</v>
      </c>
      <c r="P548" s="445">
        <f t="shared" si="9"/>
        <v>1</v>
      </c>
      <c r="Q548" s="443">
        <v>1</v>
      </c>
      <c r="R548" s="443"/>
      <c r="S548" s="443" t="s">
        <v>659</v>
      </c>
      <c r="T548" s="443" t="s">
        <v>653</v>
      </c>
      <c r="U548" s="443" t="s">
        <v>673</v>
      </c>
      <c r="V548" s="443" t="s">
        <v>652</v>
      </c>
      <c r="W548" s="443" t="s">
        <v>469</v>
      </c>
      <c r="X548" s="446"/>
    </row>
    <row r="549" spans="1:24" s="447" customFormat="1" ht="60">
      <c r="A549" s="443"/>
      <c r="B549" s="443">
        <v>4546521400</v>
      </c>
      <c r="C549" s="508" t="s">
        <v>11524</v>
      </c>
      <c r="D549" s="154" t="s">
        <v>11525</v>
      </c>
      <c r="E549" s="154" t="s">
        <v>11526</v>
      </c>
      <c r="F549" s="443" t="s">
        <v>422</v>
      </c>
      <c r="G549" s="443" t="s">
        <v>655</v>
      </c>
      <c r="H549" s="444">
        <v>45225</v>
      </c>
      <c r="I549" s="443"/>
      <c r="J549" s="443"/>
      <c r="K549" s="443"/>
      <c r="L549" s="443"/>
      <c r="M549" s="443"/>
      <c r="N549" s="443"/>
      <c r="O549" s="443">
        <v>1</v>
      </c>
      <c r="P549" s="445">
        <f t="shared" si="9"/>
        <v>1</v>
      </c>
      <c r="Q549" s="443">
        <v>1</v>
      </c>
      <c r="R549" s="443"/>
      <c r="S549" s="443" t="s">
        <v>659</v>
      </c>
      <c r="T549" s="443" t="s">
        <v>653</v>
      </c>
      <c r="U549" s="443" t="s">
        <v>673</v>
      </c>
      <c r="V549" s="443" t="s">
        <v>652</v>
      </c>
      <c r="W549" s="443" t="s">
        <v>469</v>
      </c>
      <c r="X549" s="446"/>
    </row>
    <row r="550" spans="1:24" s="447" customFormat="1" ht="60">
      <c r="A550" s="443"/>
      <c r="B550" s="443">
        <v>6333600500</v>
      </c>
      <c r="C550" s="508" t="s">
        <v>7218</v>
      </c>
      <c r="D550" s="154" t="s">
        <v>7219</v>
      </c>
      <c r="E550" s="154" t="s">
        <v>3362</v>
      </c>
      <c r="F550" s="443" t="s">
        <v>422</v>
      </c>
      <c r="G550" s="443" t="s">
        <v>655</v>
      </c>
      <c r="H550" s="444">
        <v>44994</v>
      </c>
      <c r="I550" s="443"/>
      <c r="J550" s="443"/>
      <c r="K550" s="443"/>
      <c r="L550" s="443"/>
      <c r="M550" s="443"/>
      <c r="N550" s="443"/>
      <c r="O550" s="443">
        <v>1</v>
      </c>
      <c r="P550" s="445">
        <f t="shared" si="9"/>
        <v>1</v>
      </c>
      <c r="Q550" s="443">
        <v>1</v>
      </c>
      <c r="R550" s="443"/>
      <c r="S550" s="443" t="s">
        <v>659</v>
      </c>
      <c r="T550" s="443" t="s">
        <v>653</v>
      </c>
      <c r="U550" s="443" t="s">
        <v>673</v>
      </c>
      <c r="V550" s="443" t="s">
        <v>652</v>
      </c>
      <c r="W550" s="443" t="s">
        <v>469</v>
      </c>
      <c r="X550" s="446"/>
    </row>
    <row r="551" spans="1:24" s="447" customFormat="1" ht="60">
      <c r="A551" s="443"/>
      <c r="B551" s="443">
        <v>4381010400</v>
      </c>
      <c r="C551" s="508" t="s">
        <v>11527</v>
      </c>
      <c r="D551" s="154" t="s">
        <v>11528</v>
      </c>
      <c r="E551" s="154" t="s">
        <v>11529</v>
      </c>
      <c r="F551" s="443" t="s">
        <v>422</v>
      </c>
      <c r="G551" s="443" t="s">
        <v>655</v>
      </c>
      <c r="H551" s="444">
        <v>45054</v>
      </c>
      <c r="I551" s="443"/>
      <c r="J551" s="443"/>
      <c r="K551" s="443"/>
      <c r="L551" s="443"/>
      <c r="M551" s="443"/>
      <c r="N551" s="443"/>
      <c r="O551" s="443">
        <v>1</v>
      </c>
      <c r="P551" s="445">
        <f t="shared" si="9"/>
        <v>1</v>
      </c>
      <c r="Q551" s="443">
        <v>1</v>
      </c>
      <c r="R551" s="443"/>
      <c r="S551" s="443" t="s">
        <v>659</v>
      </c>
      <c r="T551" s="443" t="s">
        <v>653</v>
      </c>
      <c r="U551" s="443" t="s">
        <v>673</v>
      </c>
      <c r="V551" s="443" t="s">
        <v>652</v>
      </c>
      <c r="W551" s="443" t="s">
        <v>469</v>
      </c>
      <c r="X551" s="446"/>
    </row>
    <row r="552" spans="1:24" s="447" customFormat="1" ht="60">
      <c r="A552" s="443"/>
      <c r="B552" s="443">
        <v>3505411400</v>
      </c>
      <c r="C552" s="508" t="s">
        <v>11530</v>
      </c>
      <c r="D552" s="154" t="s">
        <v>11531</v>
      </c>
      <c r="E552" s="154" t="s">
        <v>11532</v>
      </c>
      <c r="F552" s="443" t="s">
        <v>422</v>
      </c>
      <c r="G552" s="443" t="s">
        <v>655</v>
      </c>
      <c r="H552" s="444">
        <v>45056</v>
      </c>
      <c r="I552" s="443"/>
      <c r="J552" s="443"/>
      <c r="K552" s="443"/>
      <c r="L552" s="443"/>
      <c r="M552" s="443"/>
      <c r="N552" s="443"/>
      <c r="O552" s="443">
        <v>1</v>
      </c>
      <c r="P552" s="445">
        <f t="shared" si="9"/>
        <v>1</v>
      </c>
      <c r="Q552" s="443">
        <v>1</v>
      </c>
      <c r="R552" s="443"/>
      <c r="S552" s="443" t="s">
        <v>659</v>
      </c>
      <c r="T552" s="443" t="s">
        <v>653</v>
      </c>
      <c r="U552" s="443" t="s">
        <v>673</v>
      </c>
      <c r="V552" s="443" t="s">
        <v>652</v>
      </c>
      <c r="W552" s="443" t="s">
        <v>469</v>
      </c>
      <c r="X552" s="446"/>
    </row>
    <row r="553" spans="1:24" s="447" customFormat="1" ht="60">
      <c r="A553" s="443"/>
      <c r="B553" s="443">
        <v>4293710200</v>
      </c>
      <c r="C553" s="508" t="s">
        <v>11533</v>
      </c>
      <c r="D553" s="154" t="s">
        <v>11534</v>
      </c>
      <c r="E553" s="154" t="s">
        <v>11535</v>
      </c>
      <c r="F553" s="443" t="s">
        <v>422</v>
      </c>
      <c r="G553" s="443" t="s">
        <v>655</v>
      </c>
      <c r="H553" s="444">
        <v>45233</v>
      </c>
      <c r="I553" s="443"/>
      <c r="J553" s="443"/>
      <c r="K553" s="443"/>
      <c r="L553" s="443"/>
      <c r="M553" s="443"/>
      <c r="N553" s="443"/>
      <c r="O553" s="443">
        <v>1</v>
      </c>
      <c r="P553" s="445">
        <f t="shared" si="9"/>
        <v>1</v>
      </c>
      <c r="Q553" s="443">
        <v>1</v>
      </c>
      <c r="R553" s="443"/>
      <c r="S553" s="443" t="s">
        <v>659</v>
      </c>
      <c r="T553" s="443" t="s">
        <v>653</v>
      </c>
      <c r="U553" s="443" t="s">
        <v>673</v>
      </c>
      <c r="V553" s="443" t="s">
        <v>652</v>
      </c>
      <c r="W553" s="443" t="s">
        <v>469</v>
      </c>
      <c r="X553" s="446"/>
    </row>
    <row r="554" spans="1:24" s="447" customFormat="1" ht="60">
      <c r="A554" s="443"/>
      <c r="B554" s="443">
        <v>4691703200</v>
      </c>
      <c r="C554" s="508" t="s">
        <v>11536</v>
      </c>
      <c r="D554" s="154" t="s">
        <v>11537</v>
      </c>
      <c r="E554" s="154" t="s">
        <v>11538</v>
      </c>
      <c r="F554" s="443" t="s">
        <v>422</v>
      </c>
      <c r="G554" s="443" t="s">
        <v>655</v>
      </c>
      <c r="H554" s="444">
        <v>45022</v>
      </c>
      <c r="I554" s="443"/>
      <c r="J554" s="443"/>
      <c r="K554" s="443"/>
      <c r="L554" s="443"/>
      <c r="M554" s="443"/>
      <c r="N554" s="443"/>
      <c r="O554" s="443">
        <v>3</v>
      </c>
      <c r="P554" s="445">
        <f t="shared" si="9"/>
        <v>3</v>
      </c>
      <c r="Q554" s="443">
        <v>3</v>
      </c>
      <c r="R554" s="443"/>
      <c r="S554" s="443" t="s">
        <v>659</v>
      </c>
      <c r="T554" s="443" t="s">
        <v>653</v>
      </c>
      <c r="U554" s="443" t="s">
        <v>673</v>
      </c>
      <c r="V554" s="443" t="s">
        <v>652</v>
      </c>
      <c r="W554" s="443" t="s">
        <v>469</v>
      </c>
      <c r="X554" s="446"/>
    </row>
    <row r="555" spans="1:24" s="447" customFormat="1" ht="60">
      <c r="A555" s="443"/>
      <c r="B555" s="443">
        <v>5884504100</v>
      </c>
      <c r="C555" s="508" t="s">
        <v>11539</v>
      </c>
      <c r="D555" s="154" t="s">
        <v>11540</v>
      </c>
      <c r="E555" s="154" t="s">
        <v>11541</v>
      </c>
      <c r="F555" s="443" t="s">
        <v>422</v>
      </c>
      <c r="G555" s="443" t="s">
        <v>655</v>
      </c>
      <c r="H555" s="444">
        <v>45176</v>
      </c>
      <c r="I555" s="443"/>
      <c r="J555" s="443"/>
      <c r="K555" s="443"/>
      <c r="L555" s="443"/>
      <c r="M555" s="443"/>
      <c r="N555" s="443"/>
      <c r="O555" s="443">
        <v>1</v>
      </c>
      <c r="P555" s="445">
        <f t="shared" si="9"/>
        <v>1</v>
      </c>
      <c r="Q555" s="443">
        <v>1</v>
      </c>
      <c r="R555" s="443"/>
      <c r="S555" s="443" t="s">
        <v>659</v>
      </c>
      <c r="T555" s="443" t="s">
        <v>653</v>
      </c>
      <c r="U555" s="443" t="s">
        <v>673</v>
      </c>
      <c r="V555" s="443" t="s">
        <v>652</v>
      </c>
      <c r="W555" s="443" t="s">
        <v>469</v>
      </c>
      <c r="X555" s="446"/>
    </row>
    <row r="556" spans="1:24" s="447" customFormat="1" ht="60">
      <c r="A556" s="443"/>
      <c r="B556" s="443">
        <v>5422622400</v>
      </c>
      <c r="C556" s="508" t="s">
        <v>8790</v>
      </c>
      <c r="D556" s="154" t="s">
        <v>8791</v>
      </c>
      <c r="E556" s="154" t="s">
        <v>4254</v>
      </c>
      <c r="F556" s="443" t="s">
        <v>422</v>
      </c>
      <c r="G556" s="443" t="s">
        <v>655</v>
      </c>
      <c r="H556" s="444">
        <v>45153</v>
      </c>
      <c r="I556" s="443"/>
      <c r="J556" s="443"/>
      <c r="K556" s="443"/>
      <c r="L556" s="443"/>
      <c r="M556" s="443"/>
      <c r="N556" s="443"/>
      <c r="O556" s="443">
        <v>1</v>
      </c>
      <c r="P556" s="445">
        <f t="shared" si="9"/>
        <v>1</v>
      </c>
      <c r="Q556" s="443">
        <v>1</v>
      </c>
      <c r="R556" s="443"/>
      <c r="S556" s="443" t="s">
        <v>659</v>
      </c>
      <c r="T556" s="443" t="s">
        <v>653</v>
      </c>
      <c r="U556" s="443" t="s">
        <v>673</v>
      </c>
      <c r="V556" s="443" t="s">
        <v>652</v>
      </c>
      <c r="W556" s="443" t="s">
        <v>469</v>
      </c>
      <c r="X556" s="446"/>
    </row>
    <row r="557" spans="1:24" s="447" customFormat="1" ht="60">
      <c r="A557" s="443"/>
      <c r="B557" s="443">
        <v>4476522500</v>
      </c>
      <c r="C557" s="508" t="s">
        <v>11542</v>
      </c>
      <c r="D557" s="154" t="s">
        <v>11543</v>
      </c>
      <c r="E557" s="154" t="s">
        <v>11544</v>
      </c>
      <c r="F557" s="443" t="s">
        <v>422</v>
      </c>
      <c r="G557" s="443" t="s">
        <v>655</v>
      </c>
      <c r="H557" s="444">
        <v>45279</v>
      </c>
      <c r="I557" s="443"/>
      <c r="J557" s="443"/>
      <c r="K557" s="443"/>
      <c r="L557" s="443"/>
      <c r="M557" s="443"/>
      <c r="N557" s="443"/>
      <c r="O557" s="443">
        <v>1</v>
      </c>
      <c r="P557" s="445">
        <f t="shared" si="9"/>
        <v>1</v>
      </c>
      <c r="Q557" s="443">
        <v>1</v>
      </c>
      <c r="R557" s="443"/>
      <c r="S557" s="443" t="s">
        <v>659</v>
      </c>
      <c r="T557" s="443" t="s">
        <v>653</v>
      </c>
      <c r="U557" s="443" t="s">
        <v>673</v>
      </c>
      <c r="V557" s="443" t="s">
        <v>652</v>
      </c>
      <c r="W557" s="443" t="s">
        <v>469</v>
      </c>
      <c r="X557" s="446"/>
    </row>
    <row r="558" spans="1:24" s="447" customFormat="1" ht="60">
      <c r="A558" s="443"/>
      <c r="B558" s="443">
        <v>4476522500</v>
      </c>
      <c r="C558" s="508" t="s">
        <v>11542</v>
      </c>
      <c r="D558" s="154" t="s">
        <v>11543</v>
      </c>
      <c r="E558" s="154" t="s">
        <v>11545</v>
      </c>
      <c r="F558" s="443" t="s">
        <v>422</v>
      </c>
      <c r="G558" s="443" t="s">
        <v>655</v>
      </c>
      <c r="H558" s="444">
        <v>45279</v>
      </c>
      <c r="I558" s="443"/>
      <c r="J558" s="443"/>
      <c r="K558" s="443"/>
      <c r="L558" s="443"/>
      <c r="M558" s="443"/>
      <c r="N558" s="443"/>
      <c r="O558" s="443">
        <v>1</v>
      </c>
      <c r="P558" s="445">
        <f t="shared" si="9"/>
        <v>1</v>
      </c>
      <c r="Q558" s="443">
        <v>1</v>
      </c>
      <c r="R558" s="443"/>
      <c r="S558" s="443" t="s">
        <v>659</v>
      </c>
      <c r="T558" s="443" t="s">
        <v>653</v>
      </c>
      <c r="U558" s="443" t="s">
        <v>673</v>
      </c>
      <c r="V558" s="443" t="s">
        <v>652</v>
      </c>
      <c r="W558" s="443" t="s">
        <v>469</v>
      </c>
      <c r="X558" s="446"/>
    </row>
    <row r="559" spans="1:24" s="447" customFormat="1" ht="60">
      <c r="A559" s="443"/>
      <c r="B559" s="443">
        <v>4476522500</v>
      </c>
      <c r="C559" s="508" t="s">
        <v>11542</v>
      </c>
      <c r="D559" s="154" t="s">
        <v>11543</v>
      </c>
      <c r="E559" s="154" t="s">
        <v>11546</v>
      </c>
      <c r="F559" s="443" t="s">
        <v>422</v>
      </c>
      <c r="G559" s="443" t="s">
        <v>655</v>
      </c>
      <c r="H559" s="444">
        <v>45279</v>
      </c>
      <c r="I559" s="443"/>
      <c r="J559" s="443"/>
      <c r="K559" s="443"/>
      <c r="L559" s="443"/>
      <c r="M559" s="443"/>
      <c r="N559" s="443"/>
      <c r="O559" s="443">
        <v>1</v>
      </c>
      <c r="P559" s="445">
        <f t="shared" si="9"/>
        <v>1</v>
      </c>
      <c r="Q559" s="443">
        <v>1</v>
      </c>
      <c r="R559" s="443"/>
      <c r="S559" s="443" t="s">
        <v>659</v>
      </c>
      <c r="T559" s="443" t="s">
        <v>653</v>
      </c>
      <c r="U559" s="443" t="s">
        <v>673</v>
      </c>
      <c r="V559" s="443" t="s">
        <v>652</v>
      </c>
      <c r="W559" s="443" t="s">
        <v>469</v>
      </c>
      <c r="X559" s="446"/>
    </row>
    <row r="560" spans="1:24" s="447" customFormat="1" ht="60">
      <c r="A560" s="443"/>
      <c r="B560" s="443">
        <v>4476522500</v>
      </c>
      <c r="C560" s="508" t="s">
        <v>11542</v>
      </c>
      <c r="D560" s="154" t="s">
        <v>11543</v>
      </c>
      <c r="E560" s="154" t="s">
        <v>11547</v>
      </c>
      <c r="F560" s="443" t="s">
        <v>422</v>
      </c>
      <c r="G560" s="443" t="s">
        <v>655</v>
      </c>
      <c r="H560" s="444">
        <v>45279</v>
      </c>
      <c r="I560" s="443"/>
      <c r="J560" s="443"/>
      <c r="K560" s="443"/>
      <c r="L560" s="443"/>
      <c r="M560" s="443"/>
      <c r="N560" s="443"/>
      <c r="O560" s="443">
        <v>1</v>
      </c>
      <c r="P560" s="445">
        <f t="shared" si="9"/>
        <v>1</v>
      </c>
      <c r="Q560" s="443">
        <v>1</v>
      </c>
      <c r="R560" s="443"/>
      <c r="S560" s="443" t="s">
        <v>659</v>
      </c>
      <c r="T560" s="443" t="s">
        <v>653</v>
      </c>
      <c r="U560" s="443" t="s">
        <v>673</v>
      </c>
      <c r="V560" s="443" t="s">
        <v>652</v>
      </c>
      <c r="W560" s="443" t="s">
        <v>469</v>
      </c>
      <c r="X560" s="446"/>
    </row>
    <row r="561" spans="1:24" s="447" customFormat="1" ht="60">
      <c r="A561" s="443"/>
      <c r="B561" s="443">
        <v>3597800400</v>
      </c>
      <c r="C561" s="508" t="s">
        <v>11548</v>
      </c>
      <c r="D561" s="154" t="s">
        <v>11549</v>
      </c>
      <c r="E561" s="154" t="s">
        <v>11550</v>
      </c>
      <c r="F561" s="443" t="s">
        <v>422</v>
      </c>
      <c r="G561" s="443" t="s">
        <v>655</v>
      </c>
      <c r="H561" s="444">
        <v>45082</v>
      </c>
      <c r="I561" s="443"/>
      <c r="J561" s="443"/>
      <c r="K561" s="443"/>
      <c r="L561" s="443"/>
      <c r="M561" s="443"/>
      <c r="N561" s="443"/>
      <c r="O561" s="443">
        <v>1</v>
      </c>
      <c r="P561" s="445">
        <f t="shared" si="9"/>
        <v>1</v>
      </c>
      <c r="Q561" s="443">
        <v>1</v>
      </c>
      <c r="R561" s="443"/>
      <c r="S561" s="443" t="s">
        <v>659</v>
      </c>
      <c r="T561" s="443" t="s">
        <v>653</v>
      </c>
      <c r="U561" s="443" t="s">
        <v>673</v>
      </c>
      <c r="V561" s="443" t="s">
        <v>652</v>
      </c>
      <c r="W561" s="443" t="s">
        <v>469</v>
      </c>
      <c r="X561" s="446"/>
    </row>
    <row r="562" spans="1:24" s="447" customFormat="1" ht="60">
      <c r="A562" s="443"/>
      <c r="B562" s="443">
        <v>4252120600</v>
      </c>
      <c r="C562" s="508" t="s">
        <v>7832</v>
      </c>
      <c r="D562" s="154" t="s">
        <v>7833</v>
      </c>
      <c r="E562" s="154" t="s">
        <v>3752</v>
      </c>
      <c r="F562" s="443" t="s">
        <v>422</v>
      </c>
      <c r="G562" s="443" t="s">
        <v>655</v>
      </c>
      <c r="H562" s="444">
        <v>44937</v>
      </c>
      <c r="I562" s="443"/>
      <c r="J562" s="443"/>
      <c r="K562" s="443"/>
      <c r="L562" s="443"/>
      <c r="M562" s="443"/>
      <c r="N562" s="443"/>
      <c r="O562" s="443">
        <v>1</v>
      </c>
      <c r="P562" s="445">
        <f t="shared" si="9"/>
        <v>1</v>
      </c>
      <c r="Q562" s="443">
        <v>1</v>
      </c>
      <c r="R562" s="443"/>
      <c r="S562" s="443" t="s">
        <v>659</v>
      </c>
      <c r="T562" s="443" t="s">
        <v>653</v>
      </c>
      <c r="U562" s="443" t="s">
        <v>673</v>
      </c>
      <c r="V562" s="443" t="s">
        <v>652</v>
      </c>
      <c r="W562" s="443" t="s">
        <v>469</v>
      </c>
      <c r="X562" s="446"/>
    </row>
    <row r="563" spans="1:24" s="447" customFormat="1" ht="60">
      <c r="A563" s="443"/>
      <c r="B563" s="443">
        <v>4560701700</v>
      </c>
      <c r="C563" s="508" t="s">
        <v>11551</v>
      </c>
      <c r="D563" s="154" t="s">
        <v>11552</v>
      </c>
      <c r="E563" s="154" t="s">
        <v>11553</v>
      </c>
      <c r="F563" s="443" t="s">
        <v>422</v>
      </c>
      <c r="G563" s="443" t="s">
        <v>655</v>
      </c>
      <c r="H563" s="444">
        <v>44939</v>
      </c>
      <c r="I563" s="443"/>
      <c r="J563" s="443"/>
      <c r="K563" s="443"/>
      <c r="L563" s="443"/>
      <c r="M563" s="443"/>
      <c r="N563" s="443"/>
      <c r="O563" s="443">
        <v>1</v>
      </c>
      <c r="P563" s="445">
        <f t="shared" si="9"/>
        <v>1</v>
      </c>
      <c r="Q563" s="443">
        <v>1</v>
      </c>
      <c r="R563" s="443"/>
      <c r="S563" s="443" t="s">
        <v>659</v>
      </c>
      <c r="T563" s="443" t="s">
        <v>653</v>
      </c>
      <c r="U563" s="443" t="s">
        <v>673</v>
      </c>
      <c r="V563" s="443" t="s">
        <v>652</v>
      </c>
      <c r="W563" s="443" t="s">
        <v>469</v>
      </c>
      <c r="X563" s="446"/>
    </row>
    <row r="564" spans="1:24" s="447" customFormat="1" ht="60">
      <c r="A564" s="443"/>
      <c r="B564" s="443">
        <v>5500221900</v>
      </c>
      <c r="C564" s="508" t="s">
        <v>11554</v>
      </c>
      <c r="D564" s="154" t="s">
        <v>11555</v>
      </c>
      <c r="E564" s="154" t="s">
        <v>11556</v>
      </c>
      <c r="F564" s="443" t="s">
        <v>422</v>
      </c>
      <c r="G564" s="443" t="s">
        <v>655</v>
      </c>
      <c r="H564" s="444">
        <v>45134</v>
      </c>
      <c r="I564" s="443"/>
      <c r="J564" s="443"/>
      <c r="K564" s="443"/>
      <c r="L564" s="443"/>
      <c r="M564" s="443"/>
      <c r="N564" s="443"/>
      <c r="O564" s="443">
        <v>1</v>
      </c>
      <c r="P564" s="445">
        <f t="shared" si="9"/>
        <v>1</v>
      </c>
      <c r="Q564" s="443">
        <v>1</v>
      </c>
      <c r="R564" s="443"/>
      <c r="S564" s="443" t="s">
        <v>659</v>
      </c>
      <c r="T564" s="443" t="s">
        <v>653</v>
      </c>
      <c r="U564" s="443" t="s">
        <v>673</v>
      </c>
      <c r="V564" s="443" t="s">
        <v>652</v>
      </c>
      <c r="W564" s="443" t="s">
        <v>469</v>
      </c>
      <c r="X564" s="446"/>
    </row>
    <row r="565" spans="1:24" s="447" customFormat="1" ht="60">
      <c r="A565" s="443"/>
      <c r="B565" s="443">
        <v>5500221900</v>
      </c>
      <c r="C565" s="508" t="s">
        <v>11554</v>
      </c>
      <c r="D565" s="154" t="s">
        <v>11555</v>
      </c>
      <c r="E565" s="154" t="s">
        <v>11557</v>
      </c>
      <c r="F565" s="443" t="s">
        <v>422</v>
      </c>
      <c r="G565" s="443" t="s">
        <v>655</v>
      </c>
      <c r="H565" s="444">
        <v>45134</v>
      </c>
      <c r="I565" s="443"/>
      <c r="J565" s="443"/>
      <c r="K565" s="443"/>
      <c r="L565" s="443"/>
      <c r="M565" s="443"/>
      <c r="N565" s="443"/>
      <c r="O565" s="443">
        <v>1</v>
      </c>
      <c r="P565" s="445">
        <f t="shared" si="9"/>
        <v>1</v>
      </c>
      <c r="Q565" s="443">
        <v>1</v>
      </c>
      <c r="R565" s="443"/>
      <c r="S565" s="443" t="s">
        <v>659</v>
      </c>
      <c r="T565" s="443" t="s">
        <v>653</v>
      </c>
      <c r="U565" s="443" t="s">
        <v>673</v>
      </c>
      <c r="V565" s="443" t="s">
        <v>652</v>
      </c>
      <c r="W565" s="443" t="s">
        <v>469</v>
      </c>
      <c r="X565" s="446"/>
    </row>
    <row r="566" spans="1:24" s="447" customFormat="1" ht="60">
      <c r="A566" s="443"/>
      <c r="B566" s="443">
        <v>5500221900</v>
      </c>
      <c r="C566" s="508" t="s">
        <v>11554</v>
      </c>
      <c r="D566" s="154" t="s">
        <v>11555</v>
      </c>
      <c r="E566" s="154" t="s">
        <v>11558</v>
      </c>
      <c r="F566" s="443" t="s">
        <v>422</v>
      </c>
      <c r="G566" s="443" t="s">
        <v>655</v>
      </c>
      <c r="H566" s="444">
        <v>45134</v>
      </c>
      <c r="I566" s="443"/>
      <c r="J566" s="443"/>
      <c r="K566" s="443"/>
      <c r="L566" s="443"/>
      <c r="M566" s="443"/>
      <c r="N566" s="443"/>
      <c r="O566" s="443">
        <v>1</v>
      </c>
      <c r="P566" s="445">
        <f t="shared" si="9"/>
        <v>1</v>
      </c>
      <c r="Q566" s="443">
        <v>1</v>
      </c>
      <c r="R566" s="443"/>
      <c r="S566" s="443" t="s">
        <v>659</v>
      </c>
      <c r="T566" s="443" t="s">
        <v>653</v>
      </c>
      <c r="U566" s="443" t="s">
        <v>673</v>
      </c>
      <c r="V566" s="443" t="s">
        <v>652</v>
      </c>
      <c r="W566" s="443" t="s">
        <v>469</v>
      </c>
      <c r="X566" s="446"/>
    </row>
    <row r="567" spans="1:24" s="447" customFormat="1" ht="60">
      <c r="A567" s="443"/>
      <c r="B567" s="443">
        <v>5500221900</v>
      </c>
      <c r="C567" s="508" t="s">
        <v>11554</v>
      </c>
      <c r="D567" s="154" t="s">
        <v>11555</v>
      </c>
      <c r="E567" s="154" t="s">
        <v>11559</v>
      </c>
      <c r="F567" s="443" t="s">
        <v>422</v>
      </c>
      <c r="G567" s="443" t="s">
        <v>655</v>
      </c>
      <c r="H567" s="444">
        <v>45134</v>
      </c>
      <c r="I567" s="443"/>
      <c r="J567" s="443"/>
      <c r="K567" s="443"/>
      <c r="L567" s="443"/>
      <c r="M567" s="443"/>
      <c r="N567" s="443"/>
      <c r="O567" s="443">
        <v>1</v>
      </c>
      <c r="P567" s="445">
        <f t="shared" si="9"/>
        <v>1</v>
      </c>
      <c r="Q567" s="443">
        <v>1</v>
      </c>
      <c r="R567" s="443"/>
      <c r="S567" s="443" t="s">
        <v>659</v>
      </c>
      <c r="T567" s="443" t="s">
        <v>653</v>
      </c>
      <c r="U567" s="443" t="s">
        <v>673</v>
      </c>
      <c r="V567" s="443" t="s">
        <v>652</v>
      </c>
      <c r="W567" s="443" t="s">
        <v>469</v>
      </c>
      <c r="X567" s="446"/>
    </row>
    <row r="568" spans="1:24" s="447" customFormat="1" ht="60">
      <c r="A568" s="443"/>
      <c r="B568" s="443">
        <v>5500221900</v>
      </c>
      <c r="C568" s="508" t="s">
        <v>11554</v>
      </c>
      <c r="D568" s="154" t="s">
        <v>11555</v>
      </c>
      <c r="E568" s="154" t="s">
        <v>11560</v>
      </c>
      <c r="F568" s="443" t="s">
        <v>422</v>
      </c>
      <c r="G568" s="443" t="s">
        <v>655</v>
      </c>
      <c r="H568" s="444">
        <v>45134</v>
      </c>
      <c r="I568" s="443"/>
      <c r="J568" s="443"/>
      <c r="K568" s="443"/>
      <c r="L568" s="443"/>
      <c r="M568" s="443"/>
      <c r="N568" s="443"/>
      <c r="O568" s="443">
        <v>1</v>
      </c>
      <c r="P568" s="445">
        <f t="shared" si="9"/>
        <v>1</v>
      </c>
      <c r="Q568" s="443">
        <v>1</v>
      </c>
      <c r="R568" s="443"/>
      <c r="S568" s="443" t="s">
        <v>659</v>
      </c>
      <c r="T568" s="443" t="s">
        <v>653</v>
      </c>
      <c r="U568" s="443" t="s">
        <v>673</v>
      </c>
      <c r="V568" s="443" t="s">
        <v>652</v>
      </c>
      <c r="W568" s="443" t="s">
        <v>469</v>
      </c>
      <c r="X568" s="446"/>
    </row>
    <row r="569" spans="1:24" s="447" customFormat="1" ht="60">
      <c r="A569" s="443"/>
      <c r="B569" s="443">
        <v>5500221900</v>
      </c>
      <c r="C569" s="508" t="s">
        <v>11554</v>
      </c>
      <c r="D569" s="154" t="s">
        <v>11555</v>
      </c>
      <c r="E569" s="154" t="s">
        <v>11561</v>
      </c>
      <c r="F569" s="443" t="s">
        <v>422</v>
      </c>
      <c r="G569" s="443" t="s">
        <v>655</v>
      </c>
      <c r="H569" s="444">
        <v>45134</v>
      </c>
      <c r="I569" s="443"/>
      <c r="J569" s="443"/>
      <c r="K569" s="443"/>
      <c r="L569" s="443"/>
      <c r="M569" s="443"/>
      <c r="N569" s="443"/>
      <c r="O569" s="443">
        <v>1</v>
      </c>
      <c r="P569" s="445">
        <f t="shared" si="9"/>
        <v>1</v>
      </c>
      <c r="Q569" s="443">
        <v>1</v>
      </c>
      <c r="R569" s="443"/>
      <c r="S569" s="443" t="s">
        <v>659</v>
      </c>
      <c r="T569" s="443" t="s">
        <v>653</v>
      </c>
      <c r="U569" s="443" t="s">
        <v>673</v>
      </c>
      <c r="V569" s="443" t="s">
        <v>652</v>
      </c>
      <c r="W569" s="443" t="s">
        <v>469</v>
      </c>
      <c r="X569" s="446"/>
    </row>
    <row r="570" spans="1:24" s="447" customFormat="1" ht="60">
      <c r="A570" s="443"/>
      <c r="B570" s="443">
        <v>4381502000</v>
      </c>
      <c r="C570" s="508" t="s">
        <v>11562</v>
      </c>
      <c r="D570" s="154" t="s">
        <v>11563</v>
      </c>
      <c r="E570" s="154" t="s">
        <v>11564</v>
      </c>
      <c r="F570" s="443" t="s">
        <v>422</v>
      </c>
      <c r="G570" s="443" t="s">
        <v>655</v>
      </c>
      <c r="H570" s="444">
        <v>45107</v>
      </c>
      <c r="I570" s="443"/>
      <c r="J570" s="443"/>
      <c r="K570" s="443"/>
      <c r="L570" s="443"/>
      <c r="M570" s="443"/>
      <c r="N570" s="443"/>
      <c r="O570" s="443">
        <v>1</v>
      </c>
      <c r="P570" s="445">
        <f t="shared" si="9"/>
        <v>1</v>
      </c>
      <c r="Q570" s="443">
        <v>1</v>
      </c>
      <c r="R570" s="443"/>
      <c r="S570" s="443" t="s">
        <v>659</v>
      </c>
      <c r="T570" s="443" t="s">
        <v>653</v>
      </c>
      <c r="U570" s="443" t="s">
        <v>673</v>
      </c>
      <c r="V570" s="443" t="s">
        <v>652</v>
      </c>
      <c r="W570" s="443" t="s">
        <v>469</v>
      </c>
      <c r="X570" s="446"/>
    </row>
    <row r="571" spans="1:24" s="447" customFormat="1" ht="60">
      <c r="A571" s="443"/>
      <c r="B571" s="443">
        <v>5530130100</v>
      </c>
      <c r="C571" s="508" t="s">
        <v>663</v>
      </c>
      <c r="D571" s="154" t="s">
        <v>11565</v>
      </c>
      <c r="E571" s="154" t="s">
        <v>11566</v>
      </c>
      <c r="F571" s="443" t="s">
        <v>422</v>
      </c>
      <c r="G571" s="443" t="s">
        <v>655</v>
      </c>
      <c r="H571" s="444">
        <v>44937</v>
      </c>
      <c r="I571" s="443"/>
      <c r="J571" s="443"/>
      <c r="K571" s="443"/>
      <c r="L571" s="443"/>
      <c r="M571" s="443"/>
      <c r="N571" s="443"/>
      <c r="O571" s="443">
        <v>1</v>
      </c>
      <c r="P571" s="445">
        <f t="shared" si="9"/>
        <v>1</v>
      </c>
      <c r="Q571" s="443">
        <v>1</v>
      </c>
      <c r="R571" s="443"/>
      <c r="S571" s="443" t="s">
        <v>659</v>
      </c>
      <c r="T571" s="443" t="s">
        <v>653</v>
      </c>
      <c r="U571" s="443" t="s">
        <v>673</v>
      </c>
      <c r="V571" s="443" t="s">
        <v>652</v>
      </c>
      <c r="W571" s="443" t="s">
        <v>469</v>
      </c>
      <c r="X571" s="446"/>
    </row>
    <row r="572" spans="1:24" s="447" customFormat="1" ht="60">
      <c r="A572" s="443"/>
      <c r="B572" s="443">
        <v>4487710700</v>
      </c>
      <c r="C572" s="508" t="s">
        <v>11567</v>
      </c>
      <c r="D572" s="154" t="s">
        <v>11568</v>
      </c>
      <c r="E572" s="154" t="s">
        <v>11569</v>
      </c>
      <c r="F572" s="443" t="s">
        <v>422</v>
      </c>
      <c r="G572" s="443" t="s">
        <v>655</v>
      </c>
      <c r="H572" s="444">
        <v>44931</v>
      </c>
      <c r="I572" s="443"/>
      <c r="J572" s="443"/>
      <c r="K572" s="443"/>
      <c r="L572" s="443"/>
      <c r="M572" s="443"/>
      <c r="N572" s="443"/>
      <c r="O572" s="443">
        <v>2</v>
      </c>
      <c r="P572" s="445">
        <f t="shared" si="9"/>
        <v>2</v>
      </c>
      <c r="Q572" s="443">
        <v>2</v>
      </c>
      <c r="R572" s="443"/>
      <c r="S572" s="443" t="s">
        <v>659</v>
      </c>
      <c r="T572" s="443" t="s">
        <v>653</v>
      </c>
      <c r="U572" s="443" t="s">
        <v>673</v>
      </c>
      <c r="V572" s="443" t="s">
        <v>652</v>
      </c>
      <c r="W572" s="443" t="s">
        <v>469</v>
      </c>
      <c r="X572" s="446"/>
    </row>
    <row r="573" spans="1:24" s="447" customFormat="1" ht="60">
      <c r="A573" s="443"/>
      <c r="B573" s="443">
        <v>6771210400</v>
      </c>
      <c r="C573" s="508" t="s">
        <v>11570</v>
      </c>
      <c r="D573" s="154" t="s">
        <v>11571</v>
      </c>
      <c r="E573" s="154" t="s">
        <v>11572</v>
      </c>
      <c r="F573" s="443" t="s">
        <v>422</v>
      </c>
      <c r="G573" s="443" t="s">
        <v>655</v>
      </c>
      <c r="H573" s="444">
        <v>45258</v>
      </c>
      <c r="I573" s="443"/>
      <c r="J573" s="443"/>
      <c r="K573" s="443"/>
      <c r="L573" s="443"/>
      <c r="M573" s="443"/>
      <c r="N573" s="443"/>
      <c r="O573" s="443">
        <v>1</v>
      </c>
      <c r="P573" s="445">
        <f t="shared" si="9"/>
        <v>1</v>
      </c>
      <c r="Q573" s="443">
        <v>1</v>
      </c>
      <c r="R573" s="443"/>
      <c r="S573" s="443" t="s">
        <v>659</v>
      </c>
      <c r="T573" s="443" t="s">
        <v>653</v>
      </c>
      <c r="U573" s="443" t="s">
        <v>673</v>
      </c>
      <c r="V573" s="443" t="s">
        <v>652</v>
      </c>
      <c r="W573" s="443" t="s">
        <v>469</v>
      </c>
      <c r="X573" s="446"/>
    </row>
    <row r="574" spans="1:24" s="447" customFormat="1" ht="60">
      <c r="A574" s="443"/>
      <c r="B574" s="443">
        <v>4570710300</v>
      </c>
      <c r="C574" s="508" t="s">
        <v>7862</v>
      </c>
      <c r="D574" s="154" t="s">
        <v>7863</v>
      </c>
      <c r="E574" s="154" t="s">
        <v>3767</v>
      </c>
      <c r="F574" s="443" t="s">
        <v>422</v>
      </c>
      <c r="G574" s="443" t="s">
        <v>655</v>
      </c>
      <c r="H574" s="444">
        <v>44965</v>
      </c>
      <c r="I574" s="443"/>
      <c r="J574" s="443"/>
      <c r="K574" s="443"/>
      <c r="L574" s="443"/>
      <c r="M574" s="443"/>
      <c r="N574" s="443"/>
      <c r="O574" s="443">
        <v>1</v>
      </c>
      <c r="P574" s="445">
        <f t="shared" si="9"/>
        <v>1</v>
      </c>
      <c r="Q574" s="443">
        <v>1</v>
      </c>
      <c r="R574" s="443"/>
      <c r="S574" s="443" t="s">
        <v>659</v>
      </c>
      <c r="T574" s="443" t="s">
        <v>653</v>
      </c>
      <c r="U574" s="443" t="s">
        <v>673</v>
      </c>
      <c r="V574" s="443" t="s">
        <v>652</v>
      </c>
      <c r="W574" s="443" t="s">
        <v>469</v>
      </c>
      <c r="X574" s="446"/>
    </row>
    <row r="575" spans="1:24" s="447" customFormat="1" ht="60">
      <c r="A575" s="443"/>
      <c r="B575" s="443">
        <v>3555220500</v>
      </c>
      <c r="C575" s="508" t="s">
        <v>5620</v>
      </c>
      <c r="D575" s="154" t="s">
        <v>5621</v>
      </c>
      <c r="E575" s="154" t="s">
        <v>2418</v>
      </c>
      <c r="F575" s="443" t="s">
        <v>422</v>
      </c>
      <c r="G575" s="443" t="s">
        <v>655</v>
      </c>
      <c r="H575" s="444">
        <v>44936</v>
      </c>
      <c r="I575" s="443"/>
      <c r="J575" s="443"/>
      <c r="K575" s="443"/>
      <c r="L575" s="443"/>
      <c r="M575" s="443"/>
      <c r="N575" s="443"/>
      <c r="O575" s="443">
        <v>3</v>
      </c>
      <c r="P575" s="445">
        <f t="shared" si="9"/>
        <v>3</v>
      </c>
      <c r="Q575" s="443">
        <v>3</v>
      </c>
      <c r="R575" s="443"/>
      <c r="S575" s="443" t="s">
        <v>659</v>
      </c>
      <c r="T575" s="443" t="s">
        <v>653</v>
      </c>
      <c r="U575" s="443" t="s">
        <v>673</v>
      </c>
      <c r="V575" s="443" t="s">
        <v>652</v>
      </c>
      <c r="W575" s="443" t="s">
        <v>469</v>
      </c>
      <c r="X575" s="446"/>
    </row>
    <row r="576" spans="1:24" s="447" customFormat="1" ht="60">
      <c r="A576" s="443"/>
      <c r="B576" s="443">
        <v>3555220200</v>
      </c>
      <c r="C576" s="508" t="s">
        <v>5689</v>
      </c>
      <c r="D576" s="154" t="s">
        <v>5621</v>
      </c>
      <c r="E576" s="154" t="s">
        <v>2463</v>
      </c>
      <c r="F576" s="443" t="s">
        <v>422</v>
      </c>
      <c r="G576" s="443" t="s">
        <v>655</v>
      </c>
      <c r="H576" s="444">
        <v>44936</v>
      </c>
      <c r="I576" s="443"/>
      <c r="J576" s="443"/>
      <c r="K576" s="443"/>
      <c r="L576" s="443"/>
      <c r="M576" s="443"/>
      <c r="N576" s="443"/>
      <c r="O576" s="443">
        <v>3</v>
      </c>
      <c r="P576" s="445">
        <f t="shared" si="9"/>
        <v>3</v>
      </c>
      <c r="Q576" s="443">
        <v>3</v>
      </c>
      <c r="R576" s="443"/>
      <c r="S576" s="443" t="s">
        <v>659</v>
      </c>
      <c r="T576" s="443" t="s">
        <v>653</v>
      </c>
      <c r="U576" s="443" t="s">
        <v>673</v>
      </c>
      <c r="V576" s="443" t="s">
        <v>652</v>
      </c>
      <c r="W576" s="443" t="s">
        <v>469</v>
      </c>
      <c r="X576" s="446"/>
    </row>
    <row r="577" spans="1:24" s="447" customFormat="1" ht="60">
      <c r="A577" s="443"/>
      <c r="B577" s="443">
        <v>3555220300</v>
      </c>
      <c r="C577" s="508" t="s">
        <v>5688</v>
      </c>
      <c r="D577" s="154" t="s">
        <v>5621</v>
      </c>
      <c r="E577" s="154" t="s">
        <v>2462</v>
      </c>
      <c r="F577" s="443" t="s">
        <v>422</v>
      </c>
      <c r="G577" s="443" t="s">
        <v>655</v>
      </c>
      <c r="H577" s="444">
        <v>44936</v>
      </c>
      <c r="I577" s="443"/>
      <c r="J577" s="443"/>
      <c r="K577" s="443"/>
      <c r="L577" s="443"/>
      <c r="M577" s="443"/>
      <c r="N577" s="443"/>
      <c r="O577" s="443">
        <v>3</v>
      </c>
      <c r="P577" s="445">
        <f t="shared" si="9"/>
        <v>3</v>
      </c>
      <c r="Q577" s="443">
        <v>3</v>
      </c>
      <c r="R577" s="443"/>
      <c r="S577" s="443" t="s">
        <v>659</v>
      </c>
      <c r="T577" s="443" t="s">
        <v>653</v>
      </c>
      <c r="U577" s="443" t="s">
        <v>673</v>
      </c>
      <c r="V577" s="443" t="s">
        <v>652</v>
      </c>
      <c r="W577" s="443" t="s">
        <v>469</v>
      </c>
      <c r="X577" s="446"/>
    </row>
    <row r="578" spans="1:24" s="447" customFormat="1" ht="60">
      <c r="A578" s="443"/>
      <c r="B578" s="443">
        <v>3555220400</v>
      </c>
      <c r="C578" s="508" t="s">
        <v>5687</v>
      </c>
      <c r="D578" s="154" t="s">
        <v>5621</v>
      </c>
      <c r="E578" s="154" t="s">
        <v>2461</v>
      </c>
      <c r="F578" s="443" t="s">
        <v>422</v>
      </c>
      <c r="G578" s="443" t="s">
        <v>655</v>
      </c>
      <c r="H578" s="444">
        <v>44936</v>
      </c>
      <c r="I578" s="443"/>
      <c r="J578" s="443"/>
      <c r="K578" s="443"/>
      <c r="L578" s="443"/>
      <c r="M578" s="443"/>
      <c r="N578" s="443"/>
      <c r="O578" s="443">
        <v>3</v>
      </c>
      <c r="P578" s="445">
        <f t="shared" si="9"/>
        <v>3</v>
      </c>
      <c r="Q578" s="443">
        <v>3</v>
      </c>
      <c r="R578" s="443"/>
      <c r="S578" s="443" t="s">
        <v>659</v>
      </c>
      <c r="T578" s="443" t="s">
        <v>653</v>
      </c>
      <c r="U578" s="443" t="s">
        <v>673</v>
      </c>
      <c r="V578" s="443" t="s">
        <v>652</v>
      </c>
      <c r="W578" s="443" t="s">
        <v>469</v>
      </c>
      <c r="X578" s="446"/>
    </row>
    <row r="579" spans="1:24" s="447" customFormat="1" ht="60">
      <c r="A579" s="443"/>
      <c r="B579" s="443">
        <v>4250501000</v>
      </c>
      <c r="C579" s="508" t="s">
        <v>11573</v>
      </c>
      <c r="D579" s="154" t="s">
        <v>11574</v>
      </c>
      <c r="E579" s="154" t="s">
        <v>11575</v>
      </c>
      <c r="F579" s="443" t="s">
        <v>422</v>
      </c>
      <c r="G579" s="443" t="s">
        <v>655</v>
      </c>
      <c r="H579" s="444">
        <v>44956</v>
      </c>
      <c r="I579" s="443"/>
      <c r="J579" s="443"/>
      <c r="K579" s="443"/>
      <c r="L579" s="443"/>
      <c r="M579" s="443"/>
      <c r="N579" s="443"/>
      <c r="O579" s="443">
        <v>2</v>
      </c>
      <c r="P579" s="445">
        <f t="shared" si="9"/>
        <v>2</v>
      </c>
      <c r="Q579" s="443">
        <v>2</v>
      </c>
      <c r="R579" s="443"/>
      <c r="S579" s="443" t="s">
        <v>659</v>
      </c>
      <c r="T579" s="443" t="s">
        <v>653</v>
      </c>
      <c r="U579" s="443" t="s">
        <v>673</v>
      </c>
      <c r="V579" s="443" t="s">
        <v>652</v>
      </c>
      <c r="W579" s="443" t="s">
        <v>469</v>
      </c>
      <c r="X579" s="446"/>
    </row>
    <row r="580" spans="1:24" s="447" customFormat="1" ht="60">
      <c r="A580" s="443"/>
      <c r="B580" s="443">
        <v>4250501000</v>
      </c>
      <c r="C580" s="508" t="s">
        <v>11576</v>
      </c>
      <c r="D580" s="154" t="s">
        <v>11574</v>
      </c>
      <c r="E580" s="154" t="s">
        <v>11577</v>
      </c>
      <c r="F580" s="443" t="s">
        <v>422</v>
      </c>
      <c r="G580" s="443" t="s">
        <v>655</v>
      </c>
      <c r="H580" s="444">
        <v>45028</v>
      </c>
      <c r="I580" s="443"/>
      <c r="J580" s="443"/>
      <c r="K580" s="443"/>
      <c r="L580" s="443"/>
      <c r="M580" s="443"/>
      <c r="N580" s="443"/>
      <c r="O580" s="443">
        <v>1</v>
      </c>
      <c r="P580" s="445">
        <f t="shared" si="9"/>
        <v>1</v>
      </c>
      <c r="Q580" s="443">
        <v>1</v>
      </c>
      <c r="R580" s="443"/>
      <c r="S580" s="443" t="s">
        <v>659</v>
      </c>
      <c r="T580" s="443" t="s">
        <v>653</v>
      </c>
      <c r="U580" s="443" t="s">
        <v>673</v>
      </c>
      <c r="V580" s="443" t="s">
        <v>652</v>
      </c>
      <c r="W580" s="443" t="s">
        <v>469</v>
      </c>
      <c r="X580" s="446"/>
    </row>
    <row r="581" spans="1:24" s="447" customFormat="1" ht="60">
      <c r="A581" s="443"/>
      <c r="B581" s="443">
        <v>5767822900</v>
      </c>
      <c r="C581" s="508" t="s">
        <v>11578</v>
      </c>
      <c r="D581" s="154" t="s">
        <v>11579</v>
      </c>
      <c r="E581" s="154" t="s">
        <v>11580</v>
      </c>
      <c r="F581" s="443" t="s">
        <v>422</v>
      </c>
      <c r="G581" s="443" t="s">
        <v>655</v>
      </c>
      <c r="H581" s="444">
        <v>44981</v>
      </c>
      <c r="I581" s="443"/>
      <c r="J581" s="443"/>
      <c r="K581" s="443"/>
      <c r="L581" s="443"/>
      <c r="M581" s="443"/>
      <c r="N581" s="443"/>
      <c r="O581" s="443">
        <v>1</v>
      </c>
      <c r="P581" s="445">
        <f t="shared" si="9"/>
        <v>1</v>
      </c>
      <c r="Q581" s="443">
        <v>1</v>
      </c>
      <c r="R581" s="443"/>
      <c r="S581" s="443" t="s">
        <v>659</v>
      </c>
      <c r="T581" s="443" t="s">
        <v>653</v>
      </c>
      <c r="U581" s="443" t="s">
        <v>673</v>
      </c>
      <c r="V581" s="443" t="s">
        <v>652</v>
      </c>
      <c r="W581" s="443" t="s">
        <v>469</v>
      </c>
      <c r="X581" s="446"/>
    </row>
    <row r="582" spans="1:24" s="447" customFormat="1" ht="60">
      <c r="A582" s="443"/>
      <c r="B582" s="443">
        <v>3577030500</v>
      </c>
      <c r="C582" s="508" t="s">
        <v>7190</v>
      </c>
      <c r="D582" s="154" t="s">
        <v>7191</v>
      </c>
      <c r="E582" s="154" t="s">
        <v>3348</v>
      </c>
      <c r="F582" s="443" t="s">
        <v>422</v>
      </c>
      <c r="G582" s="443" t="s">
        <v>655</v>
      </c>
      <c r="H582" s="444">
        <v>44988</v>
      </c>
      <c r="I582" s="443"/>
      <c r="J582" s="443"/>
      <c r="K582" s="443"/>
      <c r="L582" s="443"/>
      <c r="M582" s="443"/>
      <c r="N582" s="443"/>
      <c r="O582" s="443">
        <v>1</v>
      </c>
      <c r="P582" s="445">
        <f t="shared" si="9"/>
        <v>1</v>
      </c>
      <c r="Q582" s="443">
        <v>1</v>
      </c>
      <c r="R582" s="443"/>
      <c r="S582" s="443" t="s">
        <v>659</v>
      </c>
      <c r="T582" s="443" t="s">
        <v>653</v>
      </c>
      <c r="U582" s="443" t="s">
        <v>673</v>
      </c>
      <c r="V582" s="443" t="s">
        <v>652</v>
      </c>
      <c r="W582" s="443" t="s">
        <v>469</v>
      </c>
      <c r="X582" s="446"/>
    </row>
    <row r="583" spans="1:24" s="447" customFormat="1" ht="60">
      <c r="A583" s="443"/>
      <c r="B583" s="443">
        <v>4282201600</v>
      </c>
      <c r="C583" s="508" t="s">
        <v>11581</v>
      </c>
      <c r="D583" s="154" t="s">
        <v>11582</v>
      </c>
      <c r="E583" s="154" t="s">
        <v>11583</v>
      </c>
      <c r="F583" s="443" t="s">
        <v>422</v>
      </c>
      <c r="G583" s="443" t="s">
        <v>655</v>
      </c>
      <c r="H583" s="444">
        <v>45028</v>
      </c>
      <c r="I583" s="443"/>
      <c r="J583" s="443"/>
      <c r="K583" s="443"/>
      <c r="L583" s="443"/>
      <c r="M583" s="443">
        <v>1</v>
      </c>
      <c r="N583" s="443"/>
      <c r="O583" s="443">
        <v>1</v>
      </c>
      <c r="P583" s="445">
        <f t="shared" si="9"/>
        <v>2</v>
      </c>
      <c r="Q583" s="443">
        <v>2</v>
      </c>
      <c r="R583" s="443"/>
      <c r="S583" s="443" t="s">
        <v>659</v>
      </c>
      <c r="T583" s="443" t="s">
        <v>651</v>
      </c>
      <c r="U583" s="443" t="s">
        <v>673</v>
      </c>
      <c r="V583" s="443" t="s">
        <v>652</v>
      </c>
      <c r="W583" s="443" t="s">
        <v>469</v>
      </c>
      <c r="X583" s="446"/>
    </row>
    <row r="584" spans="1:24" s="447" customFormat="1" ht="60">
      <c r="A584" s="443"/>
      <c r="B584" s="443">
        <v>4324704300</v>
      </c>
      <c r="C584" s="508" t="s">
        <v>11584</v>
      </c>
      <c r="D584" s="154" t="s">
        <v>11585</v>
      </c>
      <c r="E584" s="154" t="s">
        <v>11586</v>
      </c>
      <c r="F584" s="443" t="s">
        <v>422</v>
      </c>
      <c r="G584" s="443" t="s">
        <v>655</v>
      </c>
      <c r="H584" s="444">
        <v>44957</v>
      </c>
      <c r="I584" s="443"/>
      <c r="J584" s="443"/>
      <c r="K584" s="443"/>
      <c r="L584" s="443"/>
      <c r="M584" s="443"/>
      <c r="N584" s="443"/>
      <c r="O584" s="443">
        <v>2</v>
      </c>
      <c r="P584" s="445">
        <f t="shared" si="9"/>
        <v>2</v>
      </c>
      <c r="Q584" s="443">
        <v>2</v>
      </c>
      <c r="R584" s="443"/>
      <c r="S584" s="443" t="s">
        <v>659</v>
      </c>
      <c r="T584" s="443" t="s">
        <v>653</v>
      </c>
      <c r="U584" s="443" t="s">
        <v>673</v>
      </c>
      <c r="V584" s="443" t="s">
        <v>652</v>
      </c>
      <c r="W584" s="443" t="s">
        <v>469</v>
      </c>
      <c r="X584" s="446"/>
    </row>
    <row r="585" spans="1:24" s="447" customFormat="1" ht="60">
      <c r="A585" s="443"/>
      <c r="B585" s="443">
        <v>4324704300</v>
      </c>
      <c r="C585" s="508" t="s">
        <v>11584</v>
      </c>
      <c r="D585" s="154" t="s">
        <v>11585</v>
      </c>
      <c r="E585" s="154" t="s">
        <v>11587</v>
      </c>
      <c r="F585" s="443" t="s">
        <v>422</v>
      </c>
      <c r="G585" s="443" t="s">
        <v>655</v>
      </c>
      <c r="H585" s="444">
        <v>44957</v>
      </c>
      <c r="I585" s="443"/>
      <c r="J585" s="443"/>
      <c r="K585" s="443"/>
      <c r="L585" s="443"/>
      <c r="M585" s="443"/>
      <c r="N585" s="443"/>
      <c r="O585" s="443">
        <v>1</v>
      </c>
      <c r="P585" s="445">
        <f t="shared" si="9"/>
        <v>1</v>
      </c>
      <c r="Q585" s="443">
        <v>1</v>
      </c>
      <c r="R585" s="443"/>
      <c r="S585" s="443" t="s">
        <v>659</v>
      </c>
      <c r="T585" s="443" t="s">
        <v>653</v>
      </c>
      <c r="U585" s="443" t="s">
        <v>673</v>
      </c>
      <c r="V585" s="443" t="s">
        <v>652</v>
      </c>
      <c r="W585" s="443" t="s">
        <v>469</v>
      </c>
      <c r="X585" s="446"/>
    </row>
    <row r="586" spans="1:24" s="447" customFormat="1" ht="45">
      <c r="A586" s="443"/>
      <c r="B586" s="443">
        <v>3111554700</v>
      </c>
      <c r="C586" s="508" t="s">
        <v>11588</v>
      </c>
      <c r="D586" s="154" t="s">
        <v>11589</v>
      </c>
      <c r="E586" s="154" t="s">
        <v>11590</v>
      </c>
      <c r="F586" s="443" t="s">
        <v>422</v>
      </c>
      <c r="G586" s="443" t="s">
        <v>655</v>
      </c>
      <c r="H586" s="444">
        <v>45267</v>
      </c>
      <c r="I586" s="443"/>
      <c r="J586" s="443"/>
      <c r="K586" s="443"/>
      <c r="L586" s="443"/>
      <c r="M586" s="443"/>
      <c r="N586" s="443"/>
      <c r="O586" s="443">
        <v>1</v>
      </c>
      <c r="P586" s="445">
        <f t="shared" si="9"/>
        <v>1</v>
      </c>
      <c r="Q586" s="443">
        <v>1</v>
      </c>
      <c r="R586" s="443"/>
      <c r="S586" s="443" t="s">
        <v>659</v>
      </c>
      <c r="T586" s="443" t="s">
        <v>653</v>
      </c>
      <c r="U586" s="443" t="s">
        <v>673</v>
      </c>
      <c r="V586" s="443" t="s">
        <v>652</v>
      </c>
      <c r="W586" s="443" t="s">
        <v>469</v>
      </c>
      <c r="X586" s="446"/>
    </row>
    <row r="587" spans="1:24" s="447" customFormat="1" ht="60">
      <c r="A587" s="443"/>
      <c r="B587" s="443">
        <v>4220622300</v>
      </c>
      <c r="C587" s="508" t="s">
        <v>11591</v>
      </c>
      <c r="D587" s="154" t="s">
        <v>11592</v>
      </c>
      <c r="E587" s="154" t="s">
        <v>11593</v>
      </c>
      <c r="F587" s="443" t="s">
        <v>422</v>
      </c>
      <c r="G587" s="443" t="s">
        <v>655</v>
      </c>
      <c r="H587" s="444">
        <v>45279</v>
      </c>
      <c r="I587" s="443"/>
      <c r="J587" s="443"/>
      <c r="K587" s="443"/>
      <c r="L587" s="443"/>
      <c r="M587" s="443"/>
      <c r="N587" s="443"/>
      <c r="O587" s="443">
        <v>1</v>
      </c>
      <c r="P587" s="445">
        <f t="shared" si="9"/>
        <v>1</v>
      </c>
      <c r="Q587" s="443">
        <v>1</v>
      </c>
      <c r="R587" s="443"/>
      <c r="S587" s="443" t="s">
        <v>659</v>
      </c>
      <c r="T587" s="443" t="s">
        <v>653</v>
      </c>
      <c r="U587" s="443" t="s">
        <v>673</v>
      </c>
      <c r="V587" s="443" t="s">
        <v>652</v>
      </c>
      <c r="W587" s="443" t="s">
        <v>469</v>
      </c>
      <c r="X587" s="446"/>
    </row>
    <row r="588" spans="1:24" s="447" customFormat="1" ht="60">
      <c r="A588" s="443"/>
      <c r="B588" s="443">
        <v>4452220400</v>
      </c>
      <c r="C588" s="508" t="s">
        <v>11594</v>
      </c>
      <c r="D588" s="154" t="s">
        <v>11595</v>
      </c>
      <c r="E588" s="154" t="s">
        <v>11596</v>
      </c>
      <c r="F588" s="443" t="s">
        <v>422</v>
      </c>
      <c r="G588" s="443" t="s">
        <v>655</v>
      </c>
      <c r="H588" s="444">
        <v>45013</v>
      </c>
      <c r="I588" s="443"/>
      <c r="J588" s="443"/>
      <c r="K588" s="443"/>
      <c r="L588" s="443"/>
      <c r="M588" s="443">
        <v>3</v>
      </c>
      <c r="N588" s="443"/>
      <c r="O588" s="443">
        <v>5</v>
      </c>
      <c r="P588" s="445">
        <f t="shared" si="9"/>
        <v>8</v>
      </c>
      <c r="Q588" s="443">
        <v>8</v>
      </c>
      <c r="R588" s="443"/>
      <c r="S588" s="443" t="s">
        <v>659</v>
      </c>
      <c r="T588" s="443" t="s">
        <v>651</v>
      </c>
      <c r="U588" s="443" t="s">
        <v>673</v>
      </c>
      <c r="V588" s="443" t="s">
        <v>652</v>
      </c>
      <c r="W588" s="443" t="s">
        <v>469</v>
      </c>
      <c r="X588" s="446"/>
    </row>
    <row r="589" spans="1:24" s="447" customFormat="1" ht="60">
      <c r="A589" s="443"/>
      <c r="B589" s="443">
        <v>4452220400</v>
      </c>
      <c r="C589" s="508" t="s">
        <v>11597</v>
      </c>
      <c r="D589" s="154" t="s">
        <v>11595</v>
      </c>
      <c r="E589" s="154" t="s">
        <v>11598</v>
      </c>
      <c r="F589" s="443" t="s">
        <v>422</v>
      </c>
      <c r="G589" s="443" t="s">
        <v>655</v>
      </c>
      <c r="H589" s="444">
        <v>45013</v>
      </c>
      <c r="I589" s="443"/>
      <c r="J589" s="443"/>
      <c r="K589" s="443"/>
      <c r="L589" s="443"/>
      <c r="M589" s="443"/>
      <c r="N589" s="443"/>
      <c r="O589" s="443">
        <v>1</v>
      </c>
      <c r="P589" s="445">
        <f t="shared" si="9"/>
        <v>1</v>
      </c>
      <c r="Q589" s="443">
        <v>1</v>
      </c>
      <c r="R589" s="443"/>
      <c r="S589" s="443" t="s">
        <v>659</v>
      </c>
      <c r="T589" s="443" t="s">
        <v>653</v>
      </c>
      <c r="U589" s="443" t="s">
        <v>673</v>
      </c>
      <c r="V589" s="443" t="s">
        <v>652</v>
      </c>
      <c r="W589" s="443" t="s">
        <v>469</v>
      </c>
      <c r="X589" s="446"/>
    </row>
    <row r="590" spans="1:24" s="447" customFormat="1" ht="60">
      <c r="A590" s="443"/>
      <c r="B590" s="443">
        <v>3500311700</v>
      </c>
      <c r="C590" s="508" t="s">
        <v>11599</v>
      </c>
      <c r="D590" s="154" t="s">
        <v>11600</v>
      </c>
      <c r="E590" s="154" t="s">
        <v>11601</v>
      </c>
      <c r="F590" s="443" t="s">
        <v>422</v>
      </c>
      <c r="G590" s="443" t="s">
        <v>655</v>
      </c>
      <c r="H590" s="444">
        <v>45168</v>
      </c>
      <c r="I590" s="443"/>
      <c r="J590" s="443"/>
      <c r="K590" s="443"/>
      <c r="L590" s="443"/>
      <c r="M590" s="443"/>
      <c r="N590" s="443"/>
      <c r="O590" s="443">
        <v>4</v>
      </c>
      <c r="P590" s="445">
        <f t="shared" si="9"/>
        <v>4</v>
      </c>
      <c r="Q590" s="443">
        <v>4</v>
      </c>
      <c r="R590" s="443"/>
      <c r="S590" s="443" t="s">
        <v>659</v>
      </c>
      <c r="T590" s="443" t="s">
        <v>653</v>
      </c>
      <c r="U590" s="443" t="s">
        <v>673</v>
      </c>
      <c r="V590" s="443" t="s">
        <v>652</v>
      </c>
      <c r="W590" s="443" t="s">
        <v>469</v>
      </c>
      <c r="X590" s="446"/>
    </row>
    <row r="591" spans="1:24" s="447" customFormat="1" ht="60">
      <c r="A591" s="443"/>
      <c r="B591" s="443">
        <v>4457112200</v>
      </c>
      <c r="C591" s="508" t="s">
        <v>11602</v>
      </c>
      <c r="D591" s="154" t="s">
        <v>11603</v>
      </c>
      <c r="E591" s="154" t="s">
        <v>11604</v>
      </c>
      <c r="F591" s="443" t="s">
        <v>422</v>
      </c>
      <c r="G591" s="443" t="s">
        <v>655</v>
      </c>
      <c r="H591" s="444">
        <v>44970</v>
      </c>
      <c r="I591" s="443"/>
      <c r="J591" s="443"/>
      <c r="K591" s="443"/>
      <c r="L591" s="443"/>
      <c r="M591" s="443"/>
      <c r="N591" s="443"/>
      <c r="O591" s="443">
        <v>1</v>
      </c>
      <c r="P591" s="445">
        <f t="shared" si="9"/>
        <v>1</v>
      </c>
      <c r="Q591" s="443">
        <v>1</v>
      </c>
      <c r="R591" s="443"/>
      <c r="S591" s="443" t="s">
        <v>659</v>
      </c>
      <c r="T591" s="443" t="s">
        <v>653</v>
      </c>
      <c r="U591" s="443" t="s">
        <v>673</v>
      </c>
      <c r="V591" s="443" t="s">
        <v>652</v>
      </c>
      <c r="W591" s="443" t="s">
        <v>469</v>
      </c>
      <c r="X591" s="446"/>
    </row>
    <row r="592" spans="1:24" s="447" customFormat="1" ht="60">
      <c r="A592" s="443"/>
      <c r="B592" s="443">
        <v>4457112200</v>
      </c>
      <c r="C592" s="508" t="s">
        <v>11602</v>
      </c>
      <c r="D592" s="154" t="s">
        <v>11603</v>
      </c>
      <c r="E592" s="154" t="s">
        <v>11605</v>
      </c>
      <c r="F592" s="443" t="s">
        <v>422</v>
      </c>
      <c r="G592" s="443" t="s">
        <v>655</v>
      </c>
      <c r="H592" s="444">
        <v>44970</v>
      </c>
      <c r="I592" s="443"/>
      <c r="J592" s="443"/>
      <c r="K592" s="443"/>
      <c r="L592" s="443"/>
      <c r="M592" s="443"/>
      <c r="N592" s="443"/>
      <c r="O592" s="443">
        <v>7</v>
      </c>
      <c r="P592" s="445">
        <f t="shared" si="9"/>
        <v>7</v>
      </c>
      <c r="Q592" s="443">
        <v>7</v>
      </c>
      <c r="R592" s="443"/>
      <c r="S592" s="443" t="s">
        <v>659</v>
      </c>
      <c r="T592" s="443" t="s">
        <v>653</v>
      </c>
      <c r="U592" s="443" t="s">
        <v>673</v>
      </c>
      <c r="V592" s="443" t="s">
        <v>652</v>
      </c>
      <c r="W592" s="443" t="s">
        <v>469</v>
      </c>
      <c r="X592" s="446"/>
    </row>
    <row r="593" spans="1:24" s="447" customFormat="1" ht="60">
      <c r="A593" s="443"/>
      <c r="B593" s="443">
        <v>5424510600</v>
      </c>
      <c r="C593" s="508" t="s">
        <v>11606</v>
      </c>
      <c r="D593" s="154" t="s">
        <v>11607</v>
      </c>
      <c r="E593" s="154" t="s">
        <v>11608</v>
      </c>
      <c r="F593" s="443" t="s">
        <v>422</v>
      </c>
      <c r="G593" s="443" t="s">
        <v>655</v>
      </c>
      <c r="H593" s="444">
        <v>45188</v>
      </c>
      <c r="I593" s="443"/>
      <c r="J593" s="443"/>
      <c r="K593" s="443"/>
      <c r="L593" s="443"/>
      <c r="M593" s="443"/>
      <c r="N593" s="443"/>
      <c r="O593" s="443">
        <v>1</v>
      </c>
      <c r="P593" s="445">
        <f t="shared" si="9"/>
        <v>1</v>
      </c>
      <c r="Q593" s="443">
        <v>1</v>
      </c>
      <c r="R593" s="443"/>
      <c r="S593" s="443" t="s">
        <v>659</v>
      </c>
      <c r="T593" s="443" t="s">
        <v>653</v>
      </c>
      <c r="U593" s="443" t="s">
        <v>673</v>
      </c>
      <c r="V593" s="443" t="s">
        <v>652</v>
      </c>
      <c r="W593" s="443" t="s">
        <v>469</v>
      </c>
      <c r="X593" s="446"/>
    </row>
    <row r="594" spans="1:24" s="447" customFormat="1" ht="60">
      <c r="A594" s="443"/>
      <c r="B594" s="443">
        <v>4450611000</v>
      </c>
      <c r="C594" s="508" t="s">
        <v>11609</v>
      </c>
      <c r="D594" s="154" t="s">
        <v>11610</v>
      </c>
      <c r="E594" s="154" t="s">
        <v>11611</v>
      </c>
      <c r="F594" s="443" t="s">
        <v>422</v>
      </c>
      <c r="G594" s="443" t="s">
        <v>655</v>
      </c>
      <c r="H594" s="444">
        <v>45244</v>
      </c>
      <c r="I594" s="443"/>
      <c r="J594" s="443"/>
      <c r="K594" s="443"/>
      <c r="L594" s="443"/>
      <c r="M594" s="443"/>
      <c r="N594" s="443"/>
      <c r="O594" s="443">
        <v>2</v>
      </c>
      <c r="P594" s="445">
        <f t="shared" si="9"/>
        <v>2</v>
      </c>
      <c r="Q594" s="443">
        <v>2</v>
      </c>
      <c r="R594" s="443"/>
      <c r="S594" s="443" t="s">
        <v>659</v>
      </c>
      <c r="T594" s="443" t="s">
        <v>653</v>
      </c>
      <c r="U594" s="443" t="s">
        <v>673</v>
      </c>
      <c r="V594" s="443" t="s">
        <v>652</v>
      </c>
      <c r="W594" s="443" t="s">
        <v>469</v>
      </c>
      <c r="X594" s="446"/>
    </row>
    <row r="595" spans="1:24" s="447" customFormat="1" ht="60">
      <c r="A595" s="443"/>
      <c r="B595" s="443">
        <v>4231931000</v>
      </c>
      <c r="C595" s="508" t="s">
        <v>11612</v>
      </c>
      <c r="D595" s="154" t="s">
        <v>11613</v>
      </c>
      <c r="E595" s="154" t="s">
        <v>11614</v>
      </c>
      <c r="F595" s="443" t="s">
        <v>422</v>
      </c>
      <c r="G595" s="443" t="s">
        <v>655</v>
      </c>
      <c r="H595" s="444">
        <v>45166</v>
      </c>
      <c r="I595" s="443"/>
      <c r="J595" s="443"/>
      <c r="K595" s="443"/>
      <c r="L595" s="443"/>
      <c r="M595" s="443"/>
      <c r="N595" s="443"/>
      <c r="O595" s="443">
        <v>2</v>
      </c>
      <c r="P595" s="445">
        <f t="shared" si="9"/>
        <v>2</v>
      </c>
      <c r="Q595" s="443">
        <v>2</v>
      </c>
      <c r="R595" s="443"/>
      <c r="S595" s="443" t="s">
        <v>659</v>
      </c>
      <c r="T595" s="443" t="s">
        <v>653</v>
      </c>
      <c r="U595" s="443" t="s">
        <v>673</v>
      </c>
      <c r="V595" s="443" t="s">
        <v>652</v>
      </c>
      <c r="W595" s="443" t="s">
        <v>469</v>
      </c>
      <c r="X595" s="446"/>
    </row>
    <row r="596" spans="1:24" s="447" customFormat="1" ht="60">
      <c r="A596" s="443"/>
      <c r="B596" s="443">
        <v>6272700800</v>
      </c>
      <c r="C596" s="508" t="s">
        <v>11615</v>
      </c>
      <c r="D596" s="154" t="s">
        <v>11616</v>
      </c>
      <c r="E596" s="154" t="s">
        <v>11617</v>
      </c>
      <c r="F596" s="443" t="s">
        <v>422</v>
      </c>
      <c r="G596" s="443" t="s">
        <v>655</v>
      </c>
      <c r="H596" s="444">
        <v>44966</v>
      </c>
      <c r="I596" s="443"/>
      <c r="J596" s="443"/>
      <c r="K596" s="443"/>
      <c r="L596" s="443"/>
      <c r="M596" s="443"/>
      <c r="N596" s="443"/>
      <c r="O596" s="443">
        <v>1</v>
      </c>
      <c r="P596" s="445">
        <f t="shared" si="9"/>
        <v>1</v>
      </c>
      <c r="Q596" s="443">
        <v>1</v>
      </c>
      <c r="R596" s="443"/>
      <c r="S596" s="443" t="s">
        <v>659</v>
      </c>
      <c r="T596" s="443" t="s">
        <v>653</v>
      </c>
      <c r="U596" s="443" t="s">
        <v>673</v>
      </c>
      <c r="V596" s="443" t="s">
        <v>652</v>
      </c>
      <c r="W596" s="443" t="s">
        <v>469</v>
      </c>
      <c r="X596" s="446"/>
    </row>
    <row r="597" spans="1:24" s="447" customFormat="1" ht="60">
      <c r="A597" s="443"/>
      <c r="B597" s="443">
        <v>4530611500</v>
      </c>
      <c r="C597" s="508" t="s">
        <v>11618</v>
      </c>
      <c r="D597" s="154" t="s">
        <v>11619</v>
      </c>
      <c r="E597" s="154" t="s">
        <v>11620</v>
      </c>
      <c r="F597" s="443" t="s">
        <v>422</v>
      </c>
      <c r="G597" s="443" t="s">
        <v>655</v>
      </c>
      <c r="H597" s="444">
        <v>45127</v>
      </c>
      <c r="I597" s="443"/>
      <c r="J597" s="443"/>
      <c r="K597" s="443"/>
      <c r="L597" s="443"/>
      <c r="M597" s="443"/>
      <c r="N597" s="443"/>
      <c r="O597" s="443">
        <v>1</v>
      </c>
      <c r="P597" s="445">
        <f t="shared" si="9"/>
        <v>1</v>
      </c>
      <c r="Q597" s="443">
        <v>1</v>
      </c>
      <c r="R597" s="443"/>
      <c r="S597" s="443" t="s">
        <v>659</v>
      </c>
      <c r="T597" s="443" t="s">
        <v>653</v>
      </c>
      <c r="U597" s="443" t="s">
        <v>673</v>
      </c>
      <c r="V597" s="443" t="s">
        <v>652</v>
      </c>
      <c r="W597" s="443" t="s">
        <v>469</v>
      </c>
      <c r="X597" s="446"/>
    </row>
    <row r="598" spans="1:24" s="447" customFormat="1" ht="60">
      <c r="A598" s="443"/>
      <c r="B598" s="443">
        <v>3605020500</v>
      </c>
      <c r="C598" s="508" t="s">
        <v>11621</v>
      </c>
      <c r="D598" s="154" t="s">
        <v>11622</v>
      </c>
      <c r="E598" s="154" t="s">
        <v>11623</v>
      </c>
      <c r="F598" s="443" t="s">
        <v>422</v>
      </c>
      <c r="G598" s="443" t="s">
        <v>655</v>
      </c>
      <c r="H598" s="444">
        <v>45250</v>
      </c>
      <c r="I598" s="443"/>
      <c r="J598" s="443"/>
      <c r="K598" s="443"/>
      <c r="L598" s="443"/>
      <c r="M598" s="443"/>
      <c r="N598" s="443"/>
      <c r="O598" s="443">
        <v>1</v>
      </c>
      <c r="P598" s="445">
        <f t="shared" si="9"/>
        <v>1</v>
      </c>
      <c r="Q598" s="443">
        <v>1</v>
      </c>
      <c r="R598" s="443"/>
      <c r="S598" s="443" t="s">
        <v>659</v>
      </c>
      <c r="T598" s="443" t="s">
        <v>653</v>
      </c>
      <c r="U598" s="443" t="s">
        <v>673</v>
      </c>
      <c r="V598" s="443" t="s">
        <v>652</v>
      </c>
      <c r="W598" s="443" t="s">
        <v>469</v>
      </c>
      <c r="X598" s="446"/>
    </row>
    <row r="599" spans="1:24" s="447" customFormat="1" ht="60">
      <c r="A599" s="443"/>
      <c r="B599" s="443">
        <v>6711640300</v>
      </c>
      <c r="C599" s="508" t="s">
        <v>11624</v>
      </c>
      <c r="D599" s="154" t="s">
        <v>11625</v>
      </c>
      <c r="E599" s="154" t="s">
        <v>11626</v>
      </c>
      <c r="F599" s="443" t="s">
        <v>422</v>
      </c>
      <c r="G599" s="443" t="s">
        <v>655</v>
      </c>
      <c r="H599" s="444">
        <v>45183</v>
      </c>
      <c r="I599" s="443"/>
      <c r="J599" s="443"/>
      <c r="K599" s="443"/>
      <c r="L599" s="443"/>
      <c r="M599" s="443"/>
      <c r="N599" s="443"/>
      <c r="O599" s="443">
        <v>1</v>
      </c>
      <c r="P599" s="445">
        <f t="shared" ref="P599:P662" si="10">SUM($I599:$O599)</f>
        <v>1</v>
      </c>
      <c r="Q599" s="443">
        <v>1</v>
      </c>
      <c r="R599" s="443"/>
      <c r="S599" s="443" t="s">
        <v>659</v>
      </c>
      <c r="T599" s="443" t="s">
        <v>653</v>
      </c>
      <c r="U599" s="443" t="s">
        <v>673</v>
      </c>
      <c r="V599" s="443" t="s">
        <v>652</v>
      </c>
      <c r="W599" s="443" t="s">
        <v>469</v>
      </c>
      <c r="X599" s="446"/>
    </row>
    <row r="600" spans="1:24" s="447" customFormat="1" ht="60">
      <c r="A600" s="443"/>
      <c r="B600" s="443">
        <v>4161521900</v>
      </c>
      <c r="C600" s="508" t="s">
        <v>6257</v>
      </c>
      <c r="D600" s="154" t="s">
        <v>6258</v>
      </c>
      <c r="E600" s="154" t="s">
        <v>2823</v>
      </c>
      <c r="F600" s="443" t="s">
        <v>422</v>
      </c>
      <c r="G600" s="443" t="s">
        <v>655</v>
      </c>
      <c r="H600" s="444">
        <v>45147</v>
      </c>
      <c r="I600" s="443"/>
      <c r="J600" s="443"/>
      <c r="K600" s="443"/>
      <c r="L600" s="443"/>
      <c r="M600" s="443"/>
      <c r="N600" s="443"/>
      <c r="O600" s="443">
        <v>1</v>
      </c>
      <c r="P600" s="445">
        <f t="shared" si="10"/>
        <v>1</v>
      </c>
      <c r="Q600" s="443">
        <v>1</v>
      </c>
      <c r="R600" s="443"/>
      <c r="S600" s="443" t="s">
        <v>659</v>
      </c>
      <c r="T600" s="443" t="s">
        <v>653</v>
      </c>
      <c r="U600" s="443" t="s">
        <v>673</v>
      </c>
      <c r="V600" s="443" t="s">
        <v>652</v>
      </c>
      <c r="W600" s="443" t="s">
        <v>469</v>
      </c>
      <c r="X600" s="446"/>
    </row>
    <row r="601" spans="1:24" s="447" customFormat="1" ht="60">
      <c r="A601" s="443"/>
      <c r="B601" s="443">
        <v>5432311700</v>
      </c>
      <c r="C601" s="508" t="s">
        <v>11627</v>
      </c>
      <c r="D601" s="154" t="s">
        <v>11628</v>
      </c>
      <c r="E601" s="154" t="s">
        <v>11629</v>
      </c>
      <c r="F601" s="443" t="s">
        <v>422</v>
      </c>
      <c r="G601" s="443" t="s">
        <v>655</v>
      </c>
      <c r="H601" s="444">
        <v>44929</v>
      </c>
      <c r="I601" s="443"/>
      <c r="J601" s="443"/>
      <c r="K601" s="443"/>
      <c r="L601" s="443"/>
      <c r="M601" s="443"/>
      <c r="N601" s="443"/>
      <c r="O601" s="443">
        <v>1</v>
      </c>
      <c r="P601" s="445">
        <f t="shared" si="10"/>
        <v>1</v>
      </c>
      <c r="Q601" s="443">
        <v>1</v>
      </c>
      <c r="R601" s="443"/>
      <c r="S601" s="443" t="s">
        <v>659</v>
      </c>
      <c r="T601" s="443" t="s">
        <v>653</v>
      </c>
      <c r="U601" s="443" t="s">
        <v>673</v>
      </c>
      <c r="V601" s="443" t="s">
        <v>652</v>
      </c>
      <c r="W601" s="443" t="s">
        <v>469</v>
      </c>
      <c r="X601" s="446"/>
    </row>
    <row r="602" spans="1:24" s="447" customFormat="1" ht="60">
      <c r="A602" s="443"/>
      <c r="B602" s="443">
        <v>3590530400</v>
      </c>
      <c r="C602" s="508" t="s">
        <v>11630</v>
      </c>
      <c r="D602" s="154" t="s">
        <v>11631</v>
      </c>
      <c r="E602" s="154" t="s">
        <v>11632</v>
      </c>
      <c r="F602" s="443" t="s">
        <v>422</v>
      </c>
      <c r="G602" s="443" t="s">
        <v>655</v>
      </c>
      <c r="H602" s="444">
        <v>44966</v>
      </c>
      <c r="I602" s="443"/>
      <c r="J602" s="443"/>
      <c r="K602" s="443"/>
      <c r="L602" s="443"/>
      <c r="M602" s="443"/>
      <c r="N602" s="443"/>
      <c r="O602" s="443">
        <v>1</v>
      </c>
      <c r="P602" s="445">
        <f t="shared" si="10"/>
        <v>1</v>
      </c>
      <c r="Q602" s="443">
        <v>1</v>
      </c>
      <c r="R602" s="443"/>
      <c r="S602" s="443" t="s">
        <v>659</v>
      </c>
      <c r="T602" s="443" t="s">
        <v>653</v>
      </c>
      <c r="U602" s="443" t="s">
        <v>673</v>
      </c>
      <c r="V602" s="443" t="s">
        <v>652</v>
      </c>
      <c r="W602" s="443" t="s">
        <v>469</v>
      </c>
      <c r="X602" s="446"/>
    </row>
    <row r="603" spans="1:24" s="447" customFormat="1" ht="60">
      <c r="A603" s="443"/>
      <c r="B603" s="443">
        <v>3111212800</v>
      </c>
      <c r="C603" s="508" t="s">
        <v>11633</v>
      </c>
      <c r="D603" s="154" t="s">
        <v>11634</v>
      </c>
      <c r="E603" s="154" t="s">
        <v>11635</v>
      </c>
      <c r="F603" s="443" t="s">
        <v>422</v>
      </c>
      <c r="G603" s="443" t="s">
        <v>655</v>
      </c>
      <c r="H603" s="444">
        <v>45147</v>
      </c>
      <c r="I603" s="443"/>
      <c r="J603" s="443"/>
      <c r="K603" s="443"/>
      <c r="L603" s="443"/>
      <c r="M603" s="443"/>
      <c r="N603" s="443"/>
      <c r="O603" s="443">
        <v>2</v>
      </c>
      <c r="P603" s="445">
        <f t="shared" si="10"/>
        <v>2</v>
      </c>
      <c r="Q603" s="443">
        <v>2</v>
      </c>
      <c r="R603" s="443"/>
      <c r="S603" s="443" t="s">
        <v>659</v>
      </c>
      <c r="T603" s="443" t="s">
        <v>653</v>
      </c>
      <c r="U603" s="443" t="s">
        <v>673</v>
      </c>
      <c r="V603" s="443" t="s">
        <v>652</v>
      </c>
      <c r="W603" s="443" t="s">
        <v>469</v>
      </c>
      <c r="X603" s="446"/>
    </row>
    <row r="604" spans="1:24" s="447" customFormat="1" ht="60">
      <c r="A604" s="443"/>
      <c r="B604" s="443">
        <v>4530622400</v>
      </c>
      <c r="C604" s="508" t="s">
        <v>11636</v>
      </c>
      <c r="D604" s="154" t="s">
        <v>11637</v>
      </c>
      <c r="E604" s="154" t="s">
        <v>11638</v>
      </c>
      <c r="F604" s="443" t="s">
        <v>422</v>
      </c>
      <c r="G604" s="443" t="s">
        <v>655</v>
      </c>
      <c r="H604" s="444">
        <v>45265</v>
      </c>
      <c r="I604" s="443"/>
      <c r="J604" s="443"/>
      <c r="K604" s="443"/>
      <c r="L604" s="443"/>
      <c r="M604" s="443"/>
      <c r="N604" s="443"/>
      <c r="O604" s="443">
        <v>1</v>
      </c>
      <c r="P604" s="445">
        <f t="shared" si="10"/>
        <v>1</v>
      </c>
      <c r="Q604" s="443">
        <v>1</v>
      </c>
      <c r="R604" s="443"/>
      <c r="S604" s="443" t="s">
        <v>659</v>
      </c>
      <c r="T604" s="443" t="s">
        <v>653</v>
      </c>
      <c r="U604" s="443" t="s">
        <v>673</v>
      </c>
      <c r="V604" s="443" t="s">
        <v>652</v>
      </c>
      <c r="W604" s="443" t="s">
        <v>469</v>
      </c>
      <c r="X604" s="446"/>
    </row>
    <row r="605" spans="1:24" s="447" customFormat="1" ht="60">
      <c r="A605" s="443"/>
      <c r="B605" s="443">
        <v>4177206400</v>
      </c>
      <c r="C605" s="508" t="s">
        <v>11639</v>
      </c>
      <c r="D605" s="154" t="s">
        <v>11640</v>
      </c>
      <c r="E605" s="154" t="s">
        <v>11641</v>
      </c>
      <c r="F605" s="443" t="s">
        <v>422</v>
      </c>
      <c r="G605" s="443" t="s">
        <v>655</v>
      </c>
      <c r="H605" s="444">
        <v>45218</v>
      </c>
      <c r="I605" s="443"/>
      <c r="J605" s="443"/>
      <c r="K605" s="443"/>
      <c r="L605" s="443"/>
      <c r="M605" s="443"/>
      <c r="N605" s="443"/>
      <c r="O605" s="443">
        <v>1</v>
      </c>
      <c r="P605" s="445">
        <f t="shared" si="10"/>
        <v>1</v>
      </c>
      <c r="Q605" s="443">
        <v>1</v>
      </c>
      <c r="R605" s="443"/>
      <c r="S605" s="443" t="s">
        <v>659</v>
      </c>
      <c r="T605" s="443" t="s">
        <v>653</v>
      </c>
      <c r="U605" s="443" t="s">
        <v>673</v>
      </c>
      <c r="V605" s="443" t="s">
        <v>652</v>
      </c>
      <c r="W605" s="443" t="s">
        <v>469</v>
      </c>
      <c r="X605" s="446"/>
    </row>
    <row r="606" spans="1:24" s="447" customFormat="1" ht="60">
      <c r="A606" s="443"/>
      <c r="B606" s="443">
        <v>3571611000</v>
      </c>
      <c r="C606" s="508" t="s">
        <v>11642</v>
      </c>
      <c r="D606" s="154" t="s">
        <v>11643</v>
      </c>
      <c r="E606" s="154" t="s">
        <v>11644</v>
      </c>
      <c r="F606" s="443" t="s">
        <v>422</v>
      </c>
      <c r="G606" s="443" t="s">
        <v>655</v>
      </c>
      <c r="H606" s="444">
        <v>45195</v>
      </c>
      <c r="I606" s="443"/>
      <c r="J606" s="443"/>
      <c r="K606" s="443"/>
      <c r="L606" s="443"/>
      <c r="M606" s="443"/>
      <c r="N606" s="443"/>
      <c r="O606" s="443">
        <v>1</v>
      </c>
      <c r="P606" s="445">
        <f t="shared" si="10"/>
        <v>1</v>
      </c>
      <c r="Q606" s="443">
        <v>1</v>
      </c>
      <c r="R606" s="443"/>
      <c r="S606" s="443" t="s">
        <v>659</v>
      </c>
      <c r="T606" s="443" t="s">
        <v>653</v>
      </c>
      <c r="U606" s="443" t="s">
        <v>673</v>
      </c>
      <c r="V606" s="443" t="s">
        <v>652</v>
      </c>
      <c r="W606" s="443" t="s">
        <v>469</v>
      </c>
      <c r="X606" s="446"/>
    </row>
    <row r="607" spans="1:24" s="447" customFormat="1" ht="60">
      <c r="A607" s="443"/>
      <c r="B607" s="443">
        <v>5392511700</v>
      </c>
      <c r="C607" s="508" t="s">
        <v>11645</v>
      </c>
      <c r="D607" s="154" t="s">
        <v>11646</v>
      </c>
      <c r="E607" s="154" t="s">
        <v>11647</v>
      </c>
      <c r="F607" s="443" t="s">
        <v>422</v>
      </c>
      <c r="G607" s="443" t="s">
        <v>655</v>
      </c>
      <c r="H607" s="444">
        <v>44944</v>
      </c>
      <c r="I607" s="443"/>
      <c r="J607" s="443"/>
      <c r="K607" s="443"/>
      <c r="L607" s="443"/>
      <c r="M607" s="443">
        <v>1</v>
      </c>
      <c r="N607" s="443"/>
      <c r="O607" s="443">
        <v>1</v>
      </c>
      <c r="P607" s="445">
        <f t="shared" si="10"/>
        <v>2</v>
      </c>
      <c r="Q607" s="443">
        <v>2</v>
      </c>
      <c r="R607" s="443"/>
      <c r="S607" s="443" t="s">
        <v>659</v>
      </c>
      <c r="T607" s="443" t="s">
        <v>651</v>
      </c>
      <c r="U607" s="443" t="s">
        <v>673</v>
      </c>
      <c r="V607" s="443" t="s">
        <v>652</v>
      </c>
      <c r="W607" s="443" t="s">
        <v>469</v>
      </c>
      <c r="X607" s="446"/>
    </row>
    <row r="608" spans="1:24" s="447" customFormat="1" ht="60">
      <c r="A608" s="443"/>
      <c r="B608" s="443">
        <v>4712631100</v>
      </c>
      <c r="C608" s="508" t="s">
        <v>11648</v>
      </c>
      <c r="D608" s="154" t="s">
        <v>11649</v>
      </c>
      <c r="E608" s="154" t="s">
        <v>11650</v>
      </c>
      <c r="F608" s="443" t="s">
        <v>422</v>
      </c>
      <c r="G608" s="443" t="s">
        <v>655</v>
      </c>
      <c r="H608" s="444">
        <v>44988</v>
      </c>
      <c r="I608" s="443"/>
      <c r="J608" s="443"/>
      <c r="K608" s="443"/>
      <c r="L608" s="443"/>
      <c r="M608" s="443"/>
      <c r="N608" s="443"/>
      <c r="O608" s="443">
        <v>1</v>
      </c>
      <c r="P608" s="445">
        <f t="shared" si="10"/>
        <v>1</v>
      </c>
      <c r="Q608" s="443">
        <v>1</v>
      </c>
      <c r="R608" s="443"/>
      <c r="S608" s="443" t="s">
        <v>659</v>
      </c>
      <c r="T608" s="443" t="s">
        <v>653</v>
      </c>
      <c r="U608" s="443" t="s">
        <v>673</v>
      </c>
      <c r="V608" s="443" t="s">
        <v>652</v>
      </c>
      <c r="W608" s="443" t="s">
        <v>469</v>
      </c>
      <c r="X608" s="446"/>
    </row>
    <row r="609" spans="1:24" s="447" customFormat="1" ht="60">
      <c r="A609" s="443"/>
      <c r="B609" s="443">
        <v>4543112100</v>
      </c>
      <c r="C609" s="508" t="s">
        <v>11651</v>
      </c>
      <c r="D609" s="154" t="s">
        <v>11652</v>
      </c>
      <c r="E609" s="154" t="s">
        <v>11653</v>
      </c>
      <c r="F609" s="443" t="s">
        <v>422</v>
      </c>
      <c r="G609" s="443" t="s">
        <v>655</v>
      </c>
      <c r="H609" s="444">
        <v>45127</v>
      </c>
      <c r="I609" s="443"/>
      <c r="J609" s="443"/>
      <c r="K609" s="443"/>
      <c r="L609" s="443"/>
      <c r="M609" s="443"/>
      <c r="N609" s="443"/>
      <c r="O609" s="443">
        <v>1</v>
      </c>
      <c r="P609" s="445">
        <f t="shared" si="10"/>
        <v>1</v>
      </c>
      <c r="Q609" s="443">
        <v>1</v>
      </c>
      <c r="R609" s="443"/>
      <c r="S609" s="443" t="s">
        <v>659</v>
      </c>
      <c r="T609" s="443" t="s">
        <v>653</v>
      </c>
      <c r="U609" s="443" t="s">
        <v>673</v>
      </c>
      <c r="V609" s="443" t="s">
        <v>652</v>
      </c>
      <c r="W609" s="443" t="s">
        <v>469</v>
      </c>
      <c r="X609" s="446"/>
    </row>
    <row r="610" spans="1:24" s="447" customFormat="1" ht="75">
      <c r="A610" s="443"/>
      <c r="B610" s="443">
        <v>4362510700</v>
      </c>
      <c r="C610" s="508" t="s">
        <v>6468</v>
      </c>
      <c r="D610" s="154" t="s">
        <v>6469</v>
      </c>
      <c r="E610" s="154" t="s">
        <v>2949</v>
      </c>
      <c r="F610" s="443" t="s">
        <v>422</v>
      </c>
      <c r="G610" s="443" t="s">
        <v>655</v>
      </c>
      <c r="H610" s="444">
        <v>45114</v>
      </c>
      <c r="I610" s="443"/>
      <c r="J610" s="443"/>
      <c r="K610" s="443"/>
      <c r="L610" s="443"/>
      <c r="M610" s="443"/>
      <c r="N610" s="443"/>
      <c r="O610" s="443">
        <v>1</v>
      </c>
      <c r="P610" s="445">
        <f t="shared" si="10"/>
        <v>1</v>
      </c>
      <c r="Q610" s="443">
        <v>1</v>
      </c>
      <c r="R610" s="443"/>
      <c r="S610" s="443" t="s">
        <v>659</v>
      </c>
      <c r="T610" s="443" t="s">
        <v>653</v>
      </c>
      <c r="U610" s="443" t="s">
        <v>673</v>
      </c>
      <c r="V610" s="443" t="s">
        <v>652</v>
      </c>
      <c r="W610" s="443" t="s">
        <v>469</v>
      </c>
      <c r="X610" s="446"/>
    </row>
    <row r="611" spans="1:24" s="447" customFormat="1" ht="90">
      <c r="A611" s="443"/>
      <c r="B611" s="443">
        <v>6300701100</v>
      </c>
      <c r="C611" s="508" t="s">
        <v>8539</v>
      </c>
      <c r="D611" s="154" t="s">
        <v>8540</v>
      </c>
      <c r="E611" s="154" t="s">
        <v>4107</v>
      </c>
      <c r="F611" s="443" t="s">
        <v>422</v>
      </c>
      <c r="G611" s="443" t="s">
        <v>655</v>
      </c>
      <c r="H611" s="444">
        <v>45083</v>
      </c>
      <c r="I611" s="443"/>
      <c r="J611" s="443"/>
      <c r="K611" s="443"/>
      <c r="L611" s="443"/>
      <c r="M611" s="443"/>
      <c r="N611" s="443"/>
      <c r="O611" s="443">
        <v>1</v>
      </c>
      <c r="P611" s="445">
        <f t="shared" si="10"/>
        <v>1</v>
      </c>
      <c r="Q611" s="443">
        <v>1</v>
      </c>
      <c r="R611" s="443"/>
      <c r="S611" s="443" t="s">
        <v>659</v>
      </c>
      <c r="T611" s="443" t="s">
        <v>653</v>
      </c>
      <c r="U611" s="443" t="s">
        <v>673</v>
      </c>
      <c r="V611" s="443" t="s">
        <v>652</v>
      </c>
      <c r="W611" s="443" t="s">
        <v>469</v>
      </c>
      <c r="X611" s="446"/>
    </row>
    <row r="612" spans="1:24" s="447" customFormat="1" ht="75">
      <c r="A612" s="443"/>
      <c r="B612" s="443">
        <v>4483910300</v>
      </c>
      <c r="C612" s="508" t="s">
        <v>11654</v>
      </c>
      <c r="D612" s="154" t="s">
        <v>11655</v>
      </c>
      <c r="E612" s="154" t="s">
        <v>11656</v>
      </c>
      <c r="F612" s="443" t="s">
        <v>422</v>
      </c>
      <c r="G612" s="443" t="s">
        <v>655</v>
      </c>
      <c r="H612" s="444">
        <v>45093</v>
      </c>
      <c r="I612" s="443"/>
      <c r="J612" s="443"/>
      <c r="K612" s="443"/>
      <c r="L612" s="443"/>
      <c r="M612" s="443"/>
      <c r="N612" s="443"/>
      <c r="O612" s="443">
        <v>2</v>
      </c>
      <c r="P612" s="445">
        <f t="shared" si="10"/>
        <v>2</v>
      </c>
      <c r="Q612" s="443">
        <v>2</v>
      </c>
      <c r="R612" s="443"/>
      <c r="S612" s="443" t="s">
        <v>659</v>
      </c>
      <c r="T612" s="443" t="s">
        <v>653</v>
      </c>
      <c r="U612" s="443" t="s">
        <v>673</v>
      </c>
      <c r="V612" s="443" t="s">
        <v>652</v>
      </c>
      <c r="W612" s="443" t="s">
        <v>469</v>
      </c>
      <c r="X612" s="446"/>
    </row>
    <row r="613" spans="1:24" s="447" customFormat="1" ht="90">
      <c r="A613" s="443"/>
      <c r="B613" s="443">
        <v>5873220400</v>
      </c>
      <c r="C613" s="508" t="s">
        <v>11657</v>
      </c>
      <c r="D613" s="154" t="s">
        <v>11658</v>
      </c>
      <c r="E613" s="154" t="s">
        <v>11659</v>
      </c>
      <c r="F613" s="443" t="s">
        <v>422</v>
      </c>
      <c r="G613" s="443" t="s">
        <v>655</v>
      </c>
      <c r="H613" s="444">
        <v>45131</v>
      </c>
      <c r="I613" s="443"/>
      <c r="J613" s="443"/>
      <c r="K613" s="443"/>
      <c r="L613" s="443"/>
      <c r="M613" s="443"/>
      <c r="N613" s="443"/>
      <c r="O613" s="443">
        <v>1</v>
      </c>
      <c r="P613" s="445">
        <f t="shared" si="10"/>
        <v>1</v>
      </c>
      <c r="Q613" s="443">
        <v>1</v>
      </c>
      <c r="R613" s="443"/>
      <c r="S613" s="443" t="s">
        <v>659</v>
      </c>
      <c r="T613" s="443" t="s">
        <v>653</v>
      </c>
      <c r="U613" s="443" t="s">
        <v>673</v>
      </c>
      <c r="V613" s="443" t="s">
        <v>652</v>
      </c>
      <c r="W613" s="443" t="s">
        <v>469</v>
      </c>
      <c r="X613" s="446"/>
    </row>
    <row r="614" spans="1:24" s="447" customFormat="1" ht="60">
      <c r="A614" s="443"/>
      <c r="B614" s="443">
        <v>5355411100</v>
      </c>
      <c r="C614" s="508" t="s">
        <v>11660</v>
      </c>
      <c r="D614" s="154" t="s">
        <v>11661</v>
      </c>
      <c r="E614" s="154" t="s">
        <v>11662</v>
      </c>
      <c r="F614" s="443" t="s">
        <v>422</v>
      </c>
      <c r="G614" s="443" t="s">
        <v>655</v>
      </c>
      <c r="H614" s="444">
        <v>45015</v>
      </c>
      <c r="I614" s="443"/>
      <c r="J614" s="443"/>
      <c r="K614" s="443"/>
      <c r="L614" s="443"/>
      <c r="M614" s="443"/>
      <c r="N614" s="443"/>
      <c r="O614" s="443">
        <v>1</v>
      </c>
      <c r="P614" s="445">
        <f t="shared" si="10"/>
        <v>1</v>
      </c>
      <c r="Q614" s="443">
        <v>1</v>
      </c>
      <c r="R614" s="443"/>
      <c r="S614" s="443" t="s">
        <v>659</v>
      </c>
      <c r="T614" s="443" t="s">
        <v>653</v>
      </c>
      <c r="U614" s="443" t="s">
        <v>673</v>
      </c>
      <c r="V614" s="443" t="s">
        <v>652</v>
      </c>
      <c r="W614" s="443" t="s">
        <v>469</v>
      </c>
      <c r="X614" s="446"/>
    </row>
    <row r="615" spans="1:24" s="447" customFormat="1" ht="90">
      <c r="A615" s="443"/>
      <c r="B615" s="443">
        <v>4212402800</v>
      </c>
      <c r="C615" s="508" t="s">
        <v>8383</v>
      </c>
      <c r="D615" s="154" t="s">
        <v>8384</v>
      </c>
      <c r="E615" s="154" t="s">
        <v>4028</v>
      </c>
      <c r="F615" s="443" t="s">
        <v>422</v>
      </c>
      <c r="G615" s="443" t="s">
        <v>655</v>
      </c>
      <c r="H615" s="444">
        <v>45022</v>
      </c>
      <c r="I615" s="443"/>
      <c r="J615" s="443"/>
      <c r="K615" s="443"/>
      <c r="L615" s="443"/>
      <c r="M615" s="443"/>
      <c r="N615" s="443"/>
      <c r="O615" s="443">
        <v>1</v>
      </c>
      <c r="P615" s="445">
        <f t="shared" si="10"/>
        <v>1</v>
      </c>
      <c r="Q615" s="443">
        <v>1</v>
      </c>
      <c r="R615" s="443"/>
      <c r="S615" s="443" t="s">
        <v>659</v>
      </c>
      <c r="T615" s="443" t="s">
        <v>653</v>
      </c>
      <c r="U615" s="443" t="s">
        <v>673</v>
      </c>
      <c r="V615" s="443" t="s">
        <v>652</v>
      </c>
      <c r="W615" s="443" t="s">
        <v>469</v>
      </c>
      <c r="X615" s="446"/>
    </row>
    <row r="616" spans="1:24" s="447" customFormat="1" ht="90">
      <c r="A616" s="443"/>
      <c r="B616" s="443">
        <v>4775904800</v>
      </c>
      <c r="C616" s="508" t="s">
        <v>11663</v>
      </c>
      <c r="D616" s="154" t="s">
        <v>11664</v>
      </c>
      <c r="E616" s="154" t="s">
        <v>11665</v>
      </c>
      <c r="F616" s="443" t="s">
        <v>422</v>
      </c>
      <c r="G616" s="443" t="s">
        <v>655</v>
      </c>
      <c r="H616" s="444">
        <v>45216</v>
      </c>
      <c r="I616" s="443"/>
      <c r="J616" s="443"/>
      <c r="K616" s="443"/>
      <c r="L616" s="443"/>
      <c r="M616" s="443"/>
      <c r="N616" s="443"/>
      <c r="O616" s="443">
        <v>1</v>
      </c>
      <c r="P616" s="445">
        <f t="shared" si="10"/>
        <v>1</v>
      </c>
      <c r="Q616" s="443">
        <v>1</v>
      </c>
      <c r="R616" s="443"/>
      <c r="S616" s="443" t="s">
        <v>659</v>
      </c>
      <c r="T616" s="443" t="s">
        <v>653</v>
      </c>
      <c r="U616" s="443" t="s">
        <v>673</v>
      </c>
      <c r="V616" s="443" t="s">
        <v>652</v>
      </c>
      <c r="W616" s="443" t="s">
        <v>469</v>
      </c>
      <c r="X616" s="446"/>
    </row>
    <row r="617" spans="1:24" s="447" customFormat="1" ht="75">
      <c r="A617" s="443"/>
      <c r="B617" s="443">
        <v>3251041000</v>
      </c>
      <c r="C617" s="508" t="s">
        <v>11666</v>
      </c>
      <c r="D617" s="154" t="s">
        <v>11667</v>
      </c>
      <c r="E617" s="154" t="s">
        <v>11668</v>
      </c>
      <c r="F617" s="443" t="s">
        <v>422</v>
      </c>
      <c r="G617" s="443" t="s">
        <v>655</v>
      </c>
      <c r="H617" s="444">
        <v>45126</v>
      </c>
      <c r="I617" s="443"/>
      <c r="J617" s="443"/>
      <c r="K617" s="443"/>
      <c r="L617" s="443"/>
      <c r="M617" s="443"/>
      <c r="N617" s="443"/>
      <c r="O617" s="443">
        <v>1</v>
      </c>
      <c r="P617" s="445">
        <f t="shared" si="10"/>
        <v>1</v>
      </c>
      <c r="Q617" s="443">
        <v>1</v>
      </c>
      <c r="R617" s="443"/>
      <c r="S617" s="443" t="s">
        <v>659</v>
      </c>
      <c r="T617" s="443" t="s">
        <v>653</v>
      </c>
      <c r="U617" s="443" t="s">
        <v>673</v>
      </c>
      <c r="V617" s="443" t="s">
        <v>652</v>
      </c>
      <c r="W617" s="443" t="s">
        <v>469</v>
      </c>
      <c r="X617" s="446"/>
    </row>
    <row r="618" spans="1:24" s="447" customFormat="1" ht="75">
      <c r="A618" s="443"/>
      <c r="B618" s="443">
        <v>3551410200</v>
      </c>
      <c r="C618" s="508" t="s">
        <v>11669</v>
      </c>
      <c r="D618" s="154" t="s">
        <v>11670</v>
      </c>
      <c r="E618" s="154" t="s">
        <v>11671</v>
      </c>
      <c r="F618" s="443" t="s">
        <v>422</v>
      </c>
      <c r="G618" s="443" t="s">
        <v>655</v>
      </c>
      <c r="H618" s="444">
        <v>44941</v>
      </c>
      <c r="I618" s="443"/>
      <c r="J618" s="443"/>
      <c r="K618" s="443">
        <v>1</v>
      </c>
      <c r="L618" s="443"/>
      <c r="M618" s="443"/>
      <c r="N618" s="443"/>
      <c r="O618" s="443">
        <v>1</v>
      </c>
      <c r="P618" s="445">
        <f t="shared" si="10"/>
        <v>2</v>
      </c>
      <c r="Q618" s="443">
        <v>2</v>
      </c>
      <c r="R618" s="443"/>
      <c r="S618" s="443" t="s">
        <v>659</v>
      </c>
      <c r="T618" s="443" t="s">
        <v>651</v>
      </c>
      <c r="U618" s="443" t="s">
        <v>673</v>
      </c>
      <c r="V618" s="443" t="s">
        <v>652</v>
      </c>
      <c r="W618" s="443" t="s">
        <v>469</v>
      </c>
      <c r="X618" s="446"/>
    </row>
    <row r="619" spans="1:24" s="447" customFormat="1" ht="75">
      <c r="A619" s="443"/>
      <c r="B619" s="443">
        <v>3551410200</v>
      </c>
      <c r="C619" s="508" t="s">
        <v>11672</v>
      </c>
      <c r="D619" s="154" t="s">
        <v>11670</v>
      </c>
      <c r="E619" s="154" t="s">
        <v>11673</v>
      </c>
      <c r="F619" s="443" t="s">
        <v>422</v>
      </c>
      <c r="G619" s="443" t="s">
        <v>655</v>
      </c>
      <c r="H619" s="444">
        <v>44941</v>
      </c>
      <c r="I619" s="443"/>
      <c r="J619" s="443"/>
      <c r="K619" s="443"/>
      <c r="L619" s="443"/>
      <c r="M619" s="443"/>
      <c r="N619" s="443"/>
      <c r="O619" s="443">
        <v>1</v>
      </c>
      <c r="P619" s="445">
        <f t="shared" si="10"/>
        <v>1</v>
      </c>
      <c r="Q619" s="443">
        <v>1</v>
      </c>
      <c r="R619" s="443"/>
      <c r="S619" s="443" t="s">
        <v>659</v>
      </c>
      <c r="T619" s="443" t="s">
        <v>653</v>
      </c>
      <c r="U619" s="443" t="s">
        <v>673</v>
      </c>
      <c r="V619" s="443" t="s">
        <v>652</v>
      </c>
      <c r="W619" s="443" t="s">
        <v>469</v>
      </c>
      <c r="X619" s="446"/>
    </row>
    <row r="620" spans="1:24" s="447" customFormat="1" ht="75">
      <c r="A620" s="443"/>
      <c r="B620" s="443">
        <v>4484920900</v>
      </c>
      <c r="C620" s="508" t="s">
        <v>11674</v>
      </c>
      <c r="D620" s="154" t="s">
        <v>11675</v>
      </c>
      <c r="E620" s="154" t="s">
        <v>11676</v>
      </c>
      <c r="F620" s="443" t="s">
        <v>422</v>
      </c>
      <c r="G620" s="443" t="s">
        <v>655</v>
      </c>
      <c r="H620" s="444">
        <v>45048</v>
      </c>
      <c r="I620" s="443"/>
      <c r="J620" s="443"/>
      <c r="K620" s="443"/>
      <c r="L620" s="443"/>
      <c r="M620" s="443"/>
      <c r="N620" s="443"/>
      <c r="O620" s="443">
        <v>1</v>
      </c>
      <c r="P620" s="445">
        <f t="shared" si="10"/>
        <v>1</v>
      </c>
      <c r="Q620" s="443">
        <v>1</v>
      </c>
      <c r="R620" s="443"/>
      <c r="S620" s="443" t="s">
        <v>659</v>
      </c>
      <c r="T620" s="443" t="s">
        <v>653</v>
      </c>
      <c r="U620" s="443" t="s">
        <v>673</v>
      </c>
      <c r="V620" s="443" t="s">
        <v>652</v>
      </c>
      <c r="W620" s="443" t="s">
        <v>469</v>
      </c>
      <c r="X620" s="446"/>
    </row>
    <row r="621" spans="1:24" s="447" customFormat="1" ht="75">
      <c r="A621" s="443"/>
      <c r="B621" s="443">
        <v>3590521900</v>
      </c>
      <c r="C621" s="508" t="s">
        <v>11677</v>
      </c>
      <c r="D621" s="154" t="s">
        <v>11678</v>
      </c>
      <c r="E621" s="154" t="s">
        <v>11679</v>
      </c>
      <c r="F621" s="443" t="s">
        <v>422</v>
      </c>
      <c r="G621" s="443" t="s">
        <v>655</v>
      </c>
      <c r="H621" s="444">
        <v>45153</v>
      </c>
      <c r="I621" s="443"/>
      <c r="J621" s="443"/>
      <c r="K621" s="443"/>
      <c r="L621" s="443"/>
      <c r="M621" s="443"/>
      <c r="N621" s="443"/>
      <c r="O621" s="443">
        <v>1</v>
      </c>
      <c r="P621" s="445">
        <f t="shared" si="10"/>
        <v>1</v>
      </c>
      <c r="Q621" s="443">
        <v>1</v>
      </c>
      <c r="R621" s="443"/>
      <c r="S621" s="443" t="s">
        <v>659</v>
      </c>
      <c r="T621" s="443" t="s">
        <v>653</v>
      </c>
      <c r="U621" s="443" t="s">
        <v>673</v>
      </c>
      <c r="V621" s="443" t="s">
        <v>652</v>
      </c>
      <c r="W621" s="443" t="s">
        <v>469</v>
      </c>
      <c r="X621" s="446"/>
    </row>
    <row r="622" spans="1:24" s="447" customFormat="1" ht="60">
      <c r="A622" s="443"/>
      <c r="B622" s="443">
        <v>4690501400</v>
      </c>
      <c r="C622" s="508" t="s">
        <v>11680</v>
      </c>
      <c r="D622" s="154" t="s">
        <v>11681</v>
      </c>
      <c r="E622" s="154" t="s">
        <v>11682</v>
      </c>
      <c r="F622" s="443" t="s">
        <v>422</v>
      </c>
      <c r="G622" s="443" t="s">
        <v>655</v>
      </c>
      <c r="H622" s="444">
        <v>45099</v>
      </c>
      <c r="I622" s="443"/>
      <c r="J622" s="443"/>
      <c r="K622" s="443"/>
      <c r="L622" s="443"/>
      <c r="M622" s="443"/>
      <c r="N622" s="443"/>
      <c r="O622" s="443">
        <v>2</v>
      </c>
      <c r="P622" s="445">
        <f t="shared" si="10"/>
        <v>2</v>
      </c>
      <c r="Q622" s="443">
        <v>2</v>
      </c>
      <c r="R622" s="443"/>
      <c r="S622" s="443" t="s">
        <v>659</v>
      </c>
      <c r="T622" s="443" t="s">
        <v>653</v>
      </c>
      <c r="U622" s="443" t="s">
        <v>673</v>
      </c>
      <c r="V622" s="443" t="s">
        <v>652</v>
      </c>
      <c r="W622" s="443" t="s">
        <v>469</v>
      </c>
      <c r="X622" s="446"/>
    </row>
    <row r="623" spans="1:24" s="447" customFormat="1" ht="60">
      <c r="A623" s="443"/>
      <c r="B623" s="443">
        <v>4673302700</v>
      </c>
      <c r="C623" s="508" t="s">
        <v>11683</v>
      </c>
      <c r="D623" s="154" t="s">
        <v>11684</v>
      </c>
      <c r="E623" s="154" t="s">
        <v>11685</v>
      </c>
      <c r="F623" s="443" t="s">
        <v>422</v>
      </c>
      <c r="G623" s="443" t="s">
        <v>655</v>
      </c>
      <c r="H623" s="444">
        <v>45222</v>
      </c>
      <c r="I623" s="443"/>
      <c r="J623" s="443"/>
      <c r="K623" s="443"/>
      <c r="L623" s="443"/>
      <c r="M623" s="443"/>
      <c r="N623" s="443"/>
      <c r="O623" s="443">
        <v>1</v>
      </c>
      <c r="P623" s="445">
        <f t="shared" si="10"/>
        <v>1</v>
      </c>
      <c r="Q623" s="443">
        <v>1</v>
      </c>
      <c r="R623" s="443"/>
      <c r="S623" s="443" t="s">
        <v>659</v>
      </c>
      <c r="T623" s="443" t="s">
        <v>653</v>
      </c>
      <c r="U623" s="443" t="s">
        <v>673</v>
      </c>
      <c r="V623" s="443" t="s">
        <v>652</v>
      </c>
      <c r="W623" s="443" t="s">
        <v>469</v>
      </c>
      <c r="X623" s="446"/>
    </row>
    <row r="624" spans="1:24" s="447" customFormat="1" ht="60">
      <c r="A624" s="443"/>
      <c r="B624" s="443">
        <v>5440621600</v>
      </c>
      <c r="C624" s="508" t="s">
        <v>11686</v>
      </c>
      <c r="D624" s="154" t="s">
        <v>11687</v>
      </c>
      <c r="E624" s="154" t="s">
        <v>11688</v>
      </c>
      <c r="F624" s="443" t="s">
        <v>422</v>
      </c>
      <c r="G624" s="443" t="s">
        <v>655</v>
      </c>
      <c r="H624" s="444">
        <v>45236</v>
      </c>
      <c r="I624" s="443"/>
      <c r="J624" s="443"/>
      <c r="K624" s="443"/>
      <c r="L624" s="443"/>
      <c r="M624" s="443"/>
      <c r="N624" s="443"/>
      <c r="O624" s="443">
        <v>1</v>
      </c>
      <c r="P624" s="445">
        <f t="shared" si="10"/>
        <v>1</v>
      </c>
      <c r="Q624" s="443">
        <v>1</v>
      </c>
      <c r="R624" s="443"/>
      <c r="S624" s="443" t="s">
        <v>659</v>
      </c>
      <c r="T624" s="443" t="s">
        <v>653</v>
      </c>
      <c r="U624" s="443" t="s">
        <v>673</v>
      </c>
      <c r="V624" s="443" t="s">
        <v>652</v>
      </c>
      <c r="W624" s="443" t="s">
        <v>469</v>
      </c>
      <c r="X624" s="446"/>
    </row>
    <row r="625" spans="1:24" s="447" customFormat="1" ht="60">
      <c r="A625" s="443"/>
      <c r="B625" s="443">
        <v>4714712600</v>
      </c>
      <c r="C625" s="508" t="s">
        <v>11689</v>
      </c>
      <c r="D625" s="154" t="s">
        <v>11690</v>
      </c>
      <c r="E625" s="154" t="s">
        <v>11691</v>
      </c>
      <c r="F625" s="443" t="s">
        <v>422</v>
      </c>
      <c r="G625" s="443" t="s">
        <v>655</v>
      </c>
      <c r="H625" s="444">
        <v>45265</v>
      </c>
      <c r="I625" s="443"/>
      <c r="J625" s="443"/>
      <c r="K625" s="443"/>
      <c r="L625" s="443"/>
      <c r="M625" s="443"/>
      <c r="N625" s="443"/>
      <c r="O625" s="443">
        <v>1</v>
      </c>
      <c r="P625" s="445">
        <f t="shared" si="10"/>
        <v>1</v>
      </c>
      <c r="Q625" s="443">
        <v>1</v>
      </c>
      <c r="R625" s="443"/>
      <c r="S625" s="443" t="s">
        <v>659</v>
      </c>
      <c r="T625" s="443" t="s">
        <v>653</v>
      </c>
      <c r="U625" s="443" t="s">
        <v>673</v>
      </c>
      <c r="V625" s="443" t="s">
        <v>652</v>
      </c>
      <c r="W625" s="443" t="s">
        <v>469</v>
      </c>
      <c r="X625" s="446"/>
    </row>
    <row r="626" spans="1:24" s="447" customFormat="1" ht="75">
      <c r="A626" s="443"/>
      <c r="B626" s="443">
        <v>6721002900</v>
      </c>
      <c r="C626" s="508" t="s">
        <v>8559</v>
      </c>
      <c r="D626" s="154" t="s">
        <v>8560</v>
      </c>
      <c r="E626" s="154" t="s">
        <v>4117</v>
      </c>
      <c r="F626" s="443" t="s">
        <v>422</v>
      </c>
      <c r="G626" s="443" t="s">
        <v>655</v>
      </c>
      <c r="H626" s="444">
        <v>45093</v>
      </c>
      <c r="I626" s="443"/>
      <c r="J626" s="443"/>
      <c r="K626" s="443"/>
      <c r="L626" s="443"/>
      <c r="M626" s="443"/>
      <c r="N626" s="443"/>
      <c r="O626" s="443">
        <v>1</v>
      </c>
      <c r="P626" s="445">
        <f t="shared" si="10"/>
        <v>1</v>
      </c>
      <c r="Q626" s="443">
        <v>1</v>
      </c>
      <c r="R626" s="443"/>
      <c r="S626" s="443" t="s">
        <v>659</v>
      </c>
      <c r="T626" s="443" t="s">
        <v>653</v>
      </c>
      <c r="U626" s="443" t="s">
        <v>673</v>
      </c>
      <c r="V626" s="443" t="s">
        <v>652</v>
      </c>
      <c r="W626" s="443" t="s">
        <v>469</v>
      </c>
      <c r="X626" s="446"/>
    </row>
    <row r="627" spans="1:24" s="447" customFormat="1" ht="75">
      <c r="A627" s="443"/>
      <c r="B627" s="443">
        <v>4171601500</v>
      </c>
      <c r="C627" s="508" t="s">
        <v>7150</v>
      </c>
      <c r="D627" s="154" t="s">
        <v>7151</v>
      </c>
      <c r="E627" s="154" t="s">
        <v>3328</v>
      </c>
      <c r="F627" s="443" t="s">
        <v>422</v>
      </c>
      <c r="G627" s="443" t="s">
        <v>655</v>
      </c>
      <c r="H627" s="444">
        <v>44972</v>
      </c>
      <c r="I627" s="443"/>
      <c r="J627" s="443"/>
      <c r="K627" s="443"/>
      <c r="L627" s="443"/>
      <c r="M627" s="443"/>
      <c r="N627" s="443"/>
      <c r="O627" s="443">
        <v>1</v>
      </c>
      <c r="P627" s="445">
        <f t="shared" si="10"/>
        <v>1</v>
      </c>
      <c r="Q627" s="443">
        <v>1</v>
      </c>
      <c r="R627" s="443"/>
      <c r="S627" s="443" t="s">
        <v>659</v>
      </c>
      <c r="T627" s="443" t="s">
        <v>653</v>
      </c>
      <c r="U627" s="443" t="s">
        <v>673</v>
      </c>
      <c r="V627" s="443" t="s">
        <v>652</v>
      </c>
      <c r="W627" s="443" t="s">
        <v>469</v>
      </c>
      <c r="X627" s="446"/>
    </row>
    <row r="628" spans="1:24" s="447" customFormat="1" ht="75">
      <c r="A628" s="443"/>
      <c r="B628" s="443">
        <v>3601902000</v>
      </c>
      <c r="C628" s="508" t="s">
        <v>11692</v>
      </c>
      <c r="D628" s="154" t="s">
        <v>11693</v>
      </c>
      <c r="E628" s="154" t="s">
        <v>11694</v>
      </c>
      <c r="F628" s="443" t="s">
        <v>422</v>
      </c>
      <c r="G628" s="443" t="s">
        <v>655</v>
      </c>
      <c r="H628" s="444">
        <v>44969</v>
      </c>
      <c r="I628" s="443"/>
      <c r="J628" s="443"/>
      <c r="K628" s="443"/>
      <c r="L628" s="443"/>
      <c r="M628" s="443"/>
      <c r="N628" s="443"/>
      <c r="O628" s="443">
        <v>1</v>
      </c>
      <c r="P628" s="445">
        <f t="shared" si="10"/>
        <v>1</v>
      </c>
      <c r="Q628" s="443">
        <v>1</v>
      </c>
      <c r="R628" s="443"/>
      <c r="S628" s="443" t="s">
        <v>659</v>
      </c>
      <c r="T628" s="443" t="s">
        <v>653</v>
      </c>
      <c r="U628" s="443" t="s">
        <v>673</v>
      </c>
      <c r="V628" s="443" t="s">
        <v>652</v>
      </c>
      <c r="W628" s="443" t="s">
        <v>469</v>
      </c>
      <c r="X628" s="446"/>
    </row>
    <row r="629" spans="1:24" s="447" customFormat="1" ht="75">
      <c r="A629" s="443"/>
      <c r="B629" s="443">
        <v>4403610700</v>
      </c>
      <c r="C629" s="508" t="s">
        <v>11695</v>
      </c>
      <c r="D629" s="154" t="s">
        <v>11696</v>
      </c>
      <c r="E629" s="154" t="s">
        <v>11697</v>
      </c>
      <c r="F629" s="443" t="s">
        <v>422</v>
      </c>
      <c r="G629" s="443" t="s">
        <v>655</v>
      </c>
      <c r="H629" s="444">
        <v>44978</v>
      </c>
      <c r="I629" s="443"/>
      <c r="J629" s="443"/>
      <c r="K629" s="443"/>
      <c r="L629" s="443"/>
      <c r="M629" s="443"/>
      <c r="N629" s="443"/>
      <c r="O629" s="443">
        <v>1</v>
      </c>
      <c r="P629" s="445">
        <f t="shared" si="10"/>
        <v>1</v>
      </c>
      <c r="Q629" s="443">
        <v>1</v>
      </c>
      <c r="R629" s="443"/>
      <c r="S629" s="443" t="s">
        <v>659</v>
      </c>
      <c r="T629" s="443" t="s">
        <v>653</v>
      </c>
      <c r="U629" s="443" t="s">
        <v>673</v>
      </c>
      <c r="V629" s="443" t="s">
        <v>652</v>
      </c>
      <c r="W629" s="443" t="s">
        <v>469</v>
      </c>
      <c r="X629" s="446"/>
    </row>
    <row r="630" spans="1:24" s="447" customFormat="1" ht="75">
      <c r="A630" s="443"/>
      <c r="B630" s="443">
        <v>5822602200</v>
      </c>
      <c r="C630" s="508" t="s">
        <v>8407</v>
      </c>
      <c r="D630" s="154" t="s">
        <v>8408</v>
      </c>
      <c r="E630" s="154" t="s">
        <v>4040</v>
      </c>
      <c r="F630" s="443" t="s">
        <v>422</v>
      </c>
      <c r="G630" s="443" t="s">
        <v>655</v>
      </c>
      <c r="H630" s="444">
        <v>45029</v>
      </c>
      <c r="I630" s="443"/>
      <c r="J630" s="443"/>
      <c r="K630" s="443"/>
      <c r="L630" s="443"/>
      <c r="M630" s="443"/>
      <c r="N630" s="443"/>
      <c r="O630" s="443">
        <v>1</v>
      </c>
      <c r="P630" s="445">
        <f t="shared" si="10"/>
        <v>1</v>
      </c>
      <c r="Q630" s="443">
        <v>1</v>
      </c>
      <c r="R630" s="443"/>
      <c r="S630" s="443" t="s">
        <v>659</v>
      </c>
      <c r="T630" s="443" t="s">
        <v>653</v>
      </c>
      <c r="U630" s="443" t="s">
        <v>673</v>
      </c>
      <c r="V630" s="443" t="s">
        <v>652</v>
      </c>
      <c r="W630" s="443" t="s">
        <v>469</v>
      </c>
      <c r="X630" s="446"/>
    </row>
    <row r="631" spans="1:24" s="447" customFormat="1" ht="45">
      <c r="A631" s="443"/>
      <c r="B631" s="443">
        <v>4772211900</v>
      </c>
      <c r="C631" s="508" t="s">
        <v>11698</v>
      </c>
      <c r="D631" s="154" t="s">
        <v>11699</v>
      </c>
      <c r="E631" s="154" t="s">
        <v>11700</v>
      </c>
      <c r="F631" s="443" t="s">
        <v>422</v>
      </c>
      <c r="G631" s="443" t="s">
        <v>655</v>
      </c>
      <c r="H631" s="444">
        <v>45236</v>
      </c>
      <c r="I631" s="443"/>
      <c r="J631" s="443"/>
      <c r="K631" s="443"/>
      <c r="L631" s="443"/>
      <c r="M631" s="443"/>
      <c r="N631" s="443"/>
      <c r="O631" s="443">
        <v>1</v>
      </c>
      <c r="P631" s="445">
        <f t="shared" si="10"/>
        <v>1</v>
      </c>
      <c r="Q631" s="443">
        <v>1</v>
      </c>
      <c r="R631" s="443"/>
      <c r="S631" s="443" t="s">
        <v>659</v>
      </c>
      <c r="T631" s="443" t="s">
        <v>653</v>
      </c>
      <c r="U631" s="443" t="s">
        <v>673</v>
      </c>
      <c r="V631" s="443" t="s">
        <v>652</v>
      </c>
      <c r="W631" s="443" t="s">
        <v>469</v>
      </c>
      <c r="X631" s="446"/>
    </row>
    <row r="632" spans="1:24" s="447" customFormat="1" ht="90">
      <c r="A632" s="443"/>
      <c r="B632" s="443">
        <v>5310810600</v>
      </c>
      <c r="C632" s="508" t="s">
        <v>7300</v>
      </c>
      <c r="D632" s="154" t="s">
        <v>7301</v>
      </c>
      <c r="E632" s="154" t="s">
        <v>3404</v>
      </c>
      <c r="F632" s="443" t="s">
        <v>422</v>
      </c>
      <c r="G632" s="443" t="s">
        <v>655</v>
      </c>
      <c r="H632" s="444">
        <v>45006</v>
      </c>
      <c r="I632" s="443"/>
      <c r="J632" s="443"/>
      <c r="K632" s="443"/>
      <c r="L632" s="443"/>
      <c r="M632" s="443"/>
      <c r="N632" s="443"/>
      <c r="O632" s="443">
        <v>1</v>
      </c>
      <c r="P632" s="445">
        <f t="shared" si="10"/>
        <v>1</v>
      </c>
      <c r="Q632" s="443">
        <v>1</v>
      </c>
      <c r="R632" s="443"/>
      <c r="S632" s="443" t="s">
        <v>659</v>
      </c>
      <c r="T632" s="443" t="s">
        <v>653</v>
      </c>
      <c r="U632" s="443" t="s">
        <v>673</v>
      </c>
      <c r="V632" s="443" t="s">
        <v>652</v>
      </c>
      <c r="W632" s="443" t="s">
        <v>469</v>
      </c>
      <c r="X632" s="446"/>
    </row>
    <row r="633" spans="1:24" s="447" customFormat="1" ht="60">
      <c r="A633" s="443"/>
      <c r="B633" s="443">
        <v>4290840700</v>
      </c>
      <c r="C633" s="508" t="s">
        <v>11701</v>
      </c>
      <c r="D633" s="154" t="s">
        <v>11702</v>
      </c>
      <c r="E633" s="154" t="s">
        <v>11703</v>
      </c>
      <c r="F633" s="443" t="s">
        <v>422</v>
      </c>
      <c r="G633" s="443" t="s">
        <v>655</v>
      </c>
      <c r="H633" s="444">
        <v>45176</v>
      </c>
      <c r="I633" s="443"/>
      <c r="J633" s="443"/>
      <c r="K633" s="443"/>
      <c r="L633" s="443"/>
      <c r="M633" s="443"/>
      <c r="N633" s="443"/>
      <c r="O633" s="443">
        <v>1</v>
      </c>
      <c r="P633" s="445">
        <f t="shared" si="10"/>
        <v>1</v>
      </c>
      <c r="Q633" s="443">
        <v>1</v>
      </c>
      <c r="R633" s="443"/>
      <c r="S633" s="443" t="s">
        <v>659</v>
      </c>
      <c r="T633" s="443" t="s">
        <v>653</v>
      </c>
      <c r="U633" s="443" t="s">
        <v>673</v>
      </c>
      <c r="V633" s="443" t="s">
        <v>652</v>
      </c>
      <c r="W633" s="443" t="s">
        <v>469</v>
      </c>
      <c r="X633" s="446"/>
    </row>
    <row r="634" spans="1:24" s="447" customFormat="1" ht="75">
      <c r="A634" s="443"/>
      <c r="B634" s="443">
        <v>5894311200</v>
      </c>
      <c r="C634" s="508" t="s">
        <v>11704</v>
      </c>
      <c r="D634" s="154" t="s">
        <v>11705</v>
      </c>
      <c r="E634" s="154" t="s">
        <v>11706</v>
      </c>
      <c r="F634" s="443" t="s">
        <v>422</v>
      </c>
      <c r="G634" s="443" t="s">
        <v>655</v>
      </c>
      <c r="H634" s="444">
        <v>45154</v>
      </c>
      <c r="I634" s="443"/>
      <c r="J634" s="443"/>
      <c r="K634" s="443"/>
      <c r="L634" s="443"/>
      <c r="M634" s="443"/>
      <c r="N634" s="443"/>
      <c r="O634" s="443">
        <v>1</v>
      </c>
      <c r="P634" s="445">
        <f t="shared" si="10"/>
        <v>1</v>
      </c>
      <c r="Q634" s="443">
        <v>1</v>
      </c>
      <c r="R634" s="443"/>
      <c r="S634" s="443" t="s">
        <v>659</v>
      </c>
      <c r="T634" s="443" t="s">
        <v>653</v>
      </c>
      <c r="U634" s="443" t="s">
        <v>673</v>
      </c>
      <c r="V634" s="443" t="s">
        <v>652</v>
      </c>
      <c r="W634" s="443" t="s">
        <v>469</v>
      </c>
      <c r="X634" s="446"/>
    </row>
    <row r="635" spans="1:24" s="447" customFormat="1" ht="75">
      <c r="A635" s="443"/>
      <c r="B635" s="443">
        <v>3554932300</v>
      </c>
      <c r="C635" s="508" t="s">
        <v>7750</v>
      </c>
      <c r="D635" s="154" t="s">
        <v>7751</v>
      </c>
      <c r="E635" s="154" t="s">
        <v>3711</v>
      </c>
      <c r="F635" s="443" t="s">
        <v>422</v>
      </c>
      <c r="G635" s="443" t="s">
        <v>655</v>
      </c>
      <c r="H635" s="444">
        <v>44931</v>
      </c>
      <c r="I635" s="443"/>
      <c r="J635" s="443"/>
      <c r="K635" s="443"/>
      <c r="L635" s="443"/>
      <c r="M635" s="443"/>
      <c r="N635" s="443"/>
      <c r="O635" s="443">
        <v>1</v>
      </c>
      <c r="P635" s="445">
        <f t="shared" si="10"/>
        <v>1</v>
      </c>
      <c r="Q635" s="443">
        <v>1</v>
      </c>
      <c r="R635" s="443"/>
      <c r="S635" s="443" t="s">
        <v>659</v>
      </c>
      <c r="T635" s="443" t="s">
        <v>653</v>
      </c>
      <c r="U635" s="443" t="s">
        <v>673</v>
      </c>
      <c r="V635" s="443" t="s">
        <v>652</v>
      </c>
      <c r="W635" s="443" t="s">
        <v>469</v>
      </c>
      <c r="X635" s="446"/>
    </row>
    <row r="636" spans="1:24" s="447" customFormat="1" ht="75">
      <c r="A636" s="443"/>
      <c r="B636" s="443">
        <v>5872531400</v>
      </c>
      <c r="C636" s="508" t="s">
        <v>11707</v>
      </c>
      <c r="D636" s="154" t="s">
        <v>11708</v>
      </c>
      <c r="E636" s="154" t="s">
        <v>11709</v>
      </c>
      <c r="F636" s="443" t="s">
        <v>422</v>
      </c>
      <c r="G636" s="443" t="s">
        <v>655</v>
      </c>
      <c r="H636" s="444">
        <v>45204</v>
      </c>
      <c r="I636" s="443"/>
      <c r="J636" s="443"/>
      <c r="K636" s="443"/>
      <c r="L636" s="443"/>
      <c r="M636" s="443"/>
      <c r="N636" s="443"/>
      <c r="O636" s="443">
        <v>1</v>
      </c>
      <c r="P636" s="445">
        <f t="shared" si="10"/>
        <v>1</v>
      </c>
      <c r="Q636" s="443">
        <v>1</v>
      </c>
      <c r="R636" s="443"/>
      <c r="S636" s="443" t="s">
        <v>659</v>
      </c>
      <c r="T636" s="443" t="s">
        <v>653</v>
      </c>
      <c r="U636" s="443" t="s">
        <v>673</v>
      </c>
      <c r="V636" s="443" t="s">
        <v>652</v>
      </c>
      <c r="W636" s="443" t="s">
        <v>469</v>
      </c>
      <c r="X636" s="446"/>
    </row>
    <row r="637" spans="1:24" s="447" customFormat="1" ht="75">
      <c r="A637" s="443"/>
      <c r="B637" s="443">
        <v>3551410200</v>
      </c>
      <c r="C637" s="508" t="s">
        <v>11669</v>
      </c>
      <c r="D637" s="154" t="s">
        <v>11670</v>
      </c>
      <c r="E637" s="154" t="s">
        <v>11710</v>
      </c>
      <c r="F637" s="443" t="s">
        <v>422</v>
      </c>
      <c r="G637" s="443" t="s">
        <v>655</v>
      </c>
      <c r="H637" s="444">
        <v>44941</v>
      </c>
      <c r="I637" s="443"/>
      <c r="J637" s="443"/>
      <c r="K637" s="443">
        <v>1</v>
      </c>
      <c r="L637" s="443"/>
      <c r="M637" s="443"/>
      <c r="N637" s="443"/>
      <c r="O637" s="443">
        <v>1</v>
      </c>
      <c r="P637" s="445">
        <f t="shared" si="10"/>
        <v>2</v>
      </c>
      <c r="Q637" s="443">
        <v>2</v>
      </c>
      <c r="R637" s="443"/>
      <c r="S637" s="443" t="s">
        <v>659</v>
      </c>
      <c r="T637" s="443" t="s">
        <v>651</v>
      </c>
      <c r="U637" s="443" t="s">
        <v>673</v>
      </c>
      <c r="V637" s="443" t="s">
        <v>652</v>
      </c>
      <c r="W637" s="443" t="s">
        <v>469</v>
      </c>
      <c r="X637" s="446"/>
    </row>
    <row r="638" spans="1:24" s="447" customFormat="1" ht="75">
      <c r="A638" s="443"/>
      <c r="B638" s="443">
        <v>3486706100</v>
      </c>
      <c r="C638" s="508" t="s">
        <v>11711</v>
      </c>
      <c r="D638" s="154" t="s">
        <v>11712</v>
      </c>
      <c r="E638" s="154" t="s">
        <v>11713</v>
      </c>
      <c r="F638" s="443" t="s">
        <v>422</v>
      </c>
      <c r="G638" s="443" t="s">
        <v>655</v>
      </c>
      <c r="H638" s="444">
        <v>45107</v>
      </c>
      <c r="I638" s="443"/>
      <c r="J638" s="443"/>
      <c r="K638" s="443"/>
      <c r="L638" s="443"/>
      <c r="M638" s="443"/>
      <c r="N638" s="443"/>
      <c r="O638" s="443">
        <v>1</v>
      </c>
      <c r="P638" s="445">
        <f t="shared" si="10"/>
        <v>1</v>
      </c>
      <c r="Q638" s="443">
        <v>1</v>
      </c>
      <c r="R638" s="443"/>
      <c r="S638" s="443" t="s">
        <v>659</v>
      </c>
      <c r="T638" s="443" t="s">
        <v>653</v>
      </c>
      <c r="U638" s="443" t="s">
        <v>673</v>
      </c>
      <c r="V638" s="443" t="s">
        <v>652</v>
      </c>
      <c r="W638" s="443" t="s">
        <v>469</v>
      </c>
      <c r="X638" s="446"/>
    </row>
    <row r="639" spans="1:24" s="447" customFormat="1" ht="75">
      <c r="A639" s="443"/>
      <c r="B639" s="443">
        <v>3553350300</v>
      </c>
      <c r="C639" s="508" t="s">
        <v>7230</v>
      </c>
      <c r="D639" s="154" t="s">
        <v>7231</v>
      </c>
      <c r="E639" s="154" t="s">
        <v>3368</v>
      </c>
      <c r="F639" s="443" t="s">
        <v>422</v>
      </c>
      <c r="G639" s="443" t="s">
        <v>655</v>
      </c>
      <c r="H639" s="444">
        <v>45001</v>
      </c>
      <c r="I639" s="443"/>
      <c r="J639" s="443"/>
      <c r="K639" s="443"/>
      <c r="L639" s="443"/>
      <c r="M639" s="443"/>
      <c r="N639" s="443"/>
      <c r="O639" s="443">
        <v>1</v>
      </c>
      <c r="P639" s="445">
        <f t="shared" si="10"/>
        <v>1</v>
      </c>
      <c r="Q639" s="443">
        <v>1</v>
      </c>
      <c r="R639" s="443"/>
      <c r="S639" s="443" t="s">
        <v>659</v>
      </c>
      <c r="T639" s="443" t="s">
        <v>653</v>
      </c>
      <c r="U639" s="443" t="s">
        <v>673</v>
      </c>
      <c r="V639" s="443" t="s">
        <v>652</v>
      </c>
      <c r="W639" s="443" t="s">
        <v>469</v>
      </c>
      <c r="X639" s="446"/>
    </row>
    <row r="640" spans="1:24" s="447" customFormat="1" ht="75">
      <c r="A640" s="443"/>
      <c r="B640" s="443">
        <v>5871202100</v>
      </c>
      <c r="C640" s="508" t="s">
        <v>11714</v>
      </c>
      <c r="D640" s="154" t="s">
        <v>11715</v>
      </c>
      <c r="E640" s="154" t="s">
        <v>11716</v>
      </c>
      <c r="F640" s="443" t="s">
        <v>422</v>
      </c>
      <c r="G640" s="443" t="s">
        <v>655</v>
      </c>
      <c r="H640" s="444">
        <v>45210</v>
      </c>
      <c r="I640" s="443"/>
      <c r="J640" s="443"/>
      <c r="K640" s="443"/>
      <c r="L640" s="443"/>
      <c r="M640" s="443">
        <v>1</v>
      </c>
      <c r="N640" s="443"/>
      <c r="O640" s="443"/>
      <c r="P640" s="445">
        <f t="shared" si="10"/>
        <v>1</v>
      </c>
      <c r="Q640" s="443">
        <v>1</v>
      </c>
      <c r="R640" s="443"/>
      <c r="S640" s="443" t="s">
        <v>659</v>
      </c>
      <c r="T640" s="443" t="s">
        <v>653</v>
      </c>
      <c r="U640" s="443" t="s">
        <v>673</v>
      </c>
      <c r="V640" s="443" t="s">
        <v>652</v>
      </c>
      <c r="W640" s="443" t="s">
        <v>469</v>
      </c>
      <c r="X640" s="446"/>
    </row>
    <row r="641" spans="1:24" s="447" customFormat="1" ht="60">
      <c r="A641" s="443"/>
      <c r="B641" s="443">
        <v>3130410800</v>
      </c>
      <c r="C641" s="508" t="s">
        <v>11717</v>
      </c>
      <c r="D641" s="154" t="s">
        <v>11718</v>
      </c>
      <c r="E641" s="154" t="s">
        <v>11719</v>
      </c>
      <c r="F641" s="443" t="s">
        <v>422</v>
      </c>
      <c r="G641" s="443" t="s">
        <v>655</v>
      </c>
      <c r="H641" s="444">
        <v>44952</v>
      </c>
      <c r="I641" s="443"/>
      <c r="J641" s="443"/>
      <c r="K641" s="443"/>
      <c r="L641" s="443"/>
      <c r="M641" s="443"/>
      <c r="N641" s="443"/>
      <c r="O641" s="443">
        <v>1</v>
      </c>
      <c r="P641" s="445">
        <f t="shared" si="10"/>
        <v>1</v>
      </c>
      <c r="Q641" s="443">
        <v>1</v>
      </c>
      <c r="R641" s="443"/>
      <c r="S641" s="443" t="s">
        <v>659</v>
      </c>
      <c r="T641" s="443" t="s">
        <v>653</v>
      </c>
      <c r="U641" s="443" t="s">
        <v>673</v>
      </c>
      <c r="V641" s="443" t="s">
        <v>652</v>
      </c>
      <c r="W641" s="443" t="s">
        <v>469</v>
      </c>
      <c r="X641" s="446"/>
    </row>
    <row r="642" spans="1:24" s="447" customFormat="1" ht="60">
      <c r="A642" s="443"/>
      <c r="B642" s="443">
        <v>5460610600</v>
      </c>
      <c r="C642" s="508" t="s">
        <v>11720</v>
      </c>
      <c r="D642" s="154" t="s">
        <v>11721</v>
      </c>
      <c r="E642" s="154" t="s">
        <v>11722</v>
      </c>
      <c r="F642" s="443" t="s">
        <v>422</v>
      </c>
      <c r="G642" s="443" t="s">
        <v>655</v>
      </c>
      <c r="H642" s="444">
        <v>45176</v>
      </c>
      <c r="I642" s="443"/>
      <c r="J642" s="443"/>
      <c r="K642" s="443"/>
      <c r="L642" s="443"/>
      <c r="M642" s="443"/>
      <c r="N642" s="443"/>
      <c r="O642" s="443">
        <v>1</v>
      </c>
      <c r="P642" s="445">
        <f t="shared" si="10"/>
        <v>1</v>
      </c>
      <c r="Q642" s="443">
        <v>1</v>
      </c>
      <c r="R642" s="443"/>
      <c r="S642" s="443" t="s">
        <v>659</v>
      </c>
      <c r="T642" s="443" t="s">
        <v>653</v>
      </c>
      <c r="U642" s="443" t="s">
        <v>673</v>
      </c>
      <c r="V642" s="443" t="s">
        <v>652</v>
      </c>
      <c r="W642" s="443" t="s">
        <v>469</v>
      </c>
      <c r="X642" s="446"/>
    </row>
    <row r="643" spans="1:24" s="447" customFormat="1" ht="60">
      <c r="A643" s="443"/>
      <c r="B643" s="443">
        <v>4371401200</v>
      </c>
      <c r="C643" s="508" t="s">
        <v>11723</v>
      </c>
      <c r="D643" s="154" t="s">
        <v>11724</v>
      </c>
      <c r="E643" s="154" t="s">
        <v>11725</v>
      </c>
      <c r="F643" s="443" t="s">
        <v>422</v>
      </c>
      <c r="G643" s="443" t="s">
        <v>655</v>
      </c>
      <c r="H643" s="444">
        <v>44932</v>
      </c>
      <c r="I643" s="443"/>
      <c r="J643" s="443"/>
      <c r="K643" s="443"/>
      <c r="L643" s="443"/>
      <c r="M643" s="443"/>
      <c r="N643" s="443"/>
      <c r="O643" s="443">
        <v>1</v>
      </c>
      <c r="P643" s="445">
        <f t="shared" si="10"/>
        <v>1</v>
      </c>
      <c r="Q643" s="443">
        <v>1</v>
      </c>
      <c r="R643" s="443"/>
      <c r="S643" s="443" t="s">
        <v>659</v>
      </c>
      <c r="T643" s="443" t="s">
        <v>653</v>
      </c>
      <c r="U643" s="443" t="s">
        <v>673</v>
      </c>
      <c r="V643" s="443" t="s">
        <v>652</v>
      </c>
      <c r="W643" s="443" t="s">
        <v>469</v>
      </c>
      <c r="X643" s="446"/>
    </row>
    <row r="644" spans="1:24" s="447" customFormat="1" ht="90">
      <c r="A644" s="443"/>
      <c r="B644" s="443">
        <v>4392621500</v>
      </c>
      <c r="C644" s="508" t="s">
        <v>11726</v>
      </c>
      <c r="D644" s="154" t="s">
        <v>11727</v>
      </c>
      <c r="E644" s="154" t="s">
        <v>11728</v>
      </c>
      <c r="F644" s="443" t="s">
        <v>422</v>
      </c>
      <c r="G644" s="443" t="s">
        <v>655</v>
      </c>
      <c r="H644" s="444">
        <v>45149</v>
      </c>
      <c r="I644" s="443"/>
      <c r="J644" s="443"/>
      <c r="K644" s="443"/>
      <c r="L644" s="443"/>
      <c r="M644" s="443"/>
      <c r="N644" s="443"/>
      <c r="O644" s="443">
        <v>1</v>
      </c>
      <c r="P644" s="445">
        <f t="shared" si="10"/>
        <v>1</v>
      </c>
      <c r="Q644" s="443">
        <v>1</v>
      </c>
      <c r="R644" s="443"/>
      <c r="S644" s="443" t="s">
        <v>659</v>
      </c>
      <c r="T644" s="443" t="s">
        <v>653</v>
      </c>
      <c r="U644" s="443" t="s">
        <v>673</v>
      </c>
      <c r="V644" s="443" t="s">
        <v>652</v>
      </c>
      <c r="W644" s="443" t="s">
        <v>469</v>
      </c>
      <c r="X644" s="446"/>
    </row>
    <row r="645" spans="1:24" s="447" customFormat="1" ht="75">
      <c r="A645" s="443"/>
      <c r="B645" s="443">
        <v>3502020800</v>
      </c>
      <c r="C645" s="508" t="s">
        <v>11729</v>
      </c>
      <c r="D645" s="154" t="s">
        <v>11730</v>
      </c>
      <c r="E645" s="154" t="s">
        <v>11731</v>
      </c>
      <c r="F645" s="443" t="s">
        <v>422</v>
      </c>
      <c r="G645" s="443" t="s">
        <v>655</v>
      </c>
      <c r="H645" s="444">
        <v>45188</v>
      </c>
      <c r="I645" s="443"/>
      <c r="J645" s="443"/>
      <c r="K645" s="443"/>
      <c r="L645" s="443"/>
      <c r="M645" s="443"/>
      <c r="N645" s="443"/>
      <c r="O645" s="443">
        <v>1</v>
      </c>
      <c r="P645" s="445">
        <f t="shared" si="10"/>
        <v>1</v>
      </c>
      <c r="Q645" s="443">
        <v>1</v>
      </c>
      <c r="R645" s="443"/>
      <c r="S645" s="443" t="s">
        <v>659</v>
      </c>
      <c r="T645" s="443" t="s">
        <v>653</v>
      </c>
      <c r="U645" s="443" t="s">
        <v>673</v>
      </c>
      <c r="V645" s="443" t="s">
        <v>652</v>
      </c>
      <c r="W645" s="443" t="s">
        <v>469</v>
      </c>
      <c r="X645" s="446"/>
    </row>
    <row r="646" spans="1:24" s="447" customFormat="1" ht="75">
      <c r="A646" s="443"/>
      <c r="B646" s="443">
        <v>4761223000</v>
      </c>
      <c r="C646" s="508" t="s">
        <v>11732</v>
      </c>
      <c r="D646" s="154" t="s">
        <v>11733</v>
      </c>
      <c r="E646" s="154" t="s">
        <v>11734</v>
      </c>
      <c r="F646" s="443" t="s">
        <v>422</v>
      </c>
      <c r="G646" s="443" t="s">
        <v>655</v>
      </c>
      <c r="H646" s="444">
        <v>45184</v>
      </c>
      <c r="I646" s="443"/>
      <c r="J646" s="443"/>
      <c r="K646" s="443"/>
      <c r="L646" s="443"/>
      <c r="M646" s="443"/>
      <c r="N646" s="443"/>
      <c r="O646" s="443">
        <v>1</v>
      </c>
      <c r="P646" s="445">
        <f t="shared" si="10"/>
        <v>1</v>
      </c>
      <c r="Q646" s="443">
        <v>1</v>
      </c>
      <c r="R646" s="443"/>
      <c r="S646" s="443" t="s">
        <v>659</v>
      </c>
      <c r="T646" s="443" t="s">
        <v>653</v>
      </c>
      <c r="U646" s="443" t="s">
        <v>673</v>
      </c>
      <c r="V646" s="443" t="s">
        <v>652</v>
      </c>
      <c r="W646" s="443" t="s">
        <v>469</v>
      </c>
      <c r="X646" s="446"/>
    </row>
    <row r="647" spans="1:24" s="447" customFormat="1" ht="75">
      <c r="A647" s="443"/>
      <c r="B647" s="443">
        <v>4764320400</v>
      </c>
      <c r="C647" s="508" t="s">
        <v>11735</v>
      </c>
      <c r="D647" s="154" t="s">
        <v>11736</v>
      </c>
      <c r="E647" s="154" t="s">
        <v>11737</v>
      </c>
      <c r="F647" s="443" t="s">
        <v>422</v>
      </c>
      <c r="G647" s="443" t="s">
        <v>655</v>
      </c>
      <c r="H647" s="444">
        <v>45022</v>
      </c>
      <c r="I647" s="443"/>
      <c r="J647" s="443"/>
      <c r="K647" s="443"/>
      <c r="L647" s="443"/>
      <c r="M647" s="443"/>
      <c r="N647" s="443"/>
      <c r="O647" s="443">
        <v>1</v>
      </c>
      <c r="P647" s="445">
        <f t="shared" si="10"/>
        <v>1</v>
      </c>
      <c r="Q647" s="443">
        <v>1</v>
      </c>
      <c r="R647" s="443"/>
      <c r="S647" s="443" t="s">
        <v>659</v>
      </c>
      <c r="T647" s="443" t="s">
        <v>653</v>
      </c>
      <c r="U647" s="443" t="s">
        <v>673</v>
      </c>
      <c r="V647" s="443" t="s">
        <v>652</v>
      </c>
      <c r="W647" s="443" t="s">
        <v>469</v>
      </c>
      <c r="X647" s="446"/>
    </row>
    <row r="648" spans="1:24" s="447" customFormat="1" ht="75">
      <c r="A648" s="443"/>
      <c r="B648" s="443">
        <v>4532710700</v>
      </c>
      <c r="C648" s="508" t="s">
        <v>11738</v>
      </c>
      <c r="D648" s="154" t="s">
        <v>11739</v>
      </c>
      <c r="E648" s="154" t="s">
        <v>11740</v>
      </c>
      <c r="F648" s="443" t="s">
        <v>422</v>
      </c>
      <c r="G648" s="443" t="s">
        <v>655</v>
      </c>
      <c r="H648" s="444">
        <v>45187</v>
      </c>
      <c r="I648" s="443"/>
      <c r="J648" s="443"/>
      <c r="K648" s="443"/>
      <c r="L648" s="443"/>
      <c r="M648" s="443"/>
      <c r="N648" s="443"/>
      <c r="O648" s="443">
        <v>1</v>
      </c>
      <c r="P648" s="445">
        <f t="shared" si="10"/>
        <v>1</v>
      </c>
      <c r="Q648" s="443">
        <v>1</v>
      </c>
      <c r="R648" s="443"/>
      <c r="S648" s="443" t="s">
        <v>659</v>
      </c>
      <c r="T648" s="443" t="s">
        <v>653</v>
      </c>
      <c r="U648" s="443" t="s">
        <v>673</v>
      </c>
      <c r="V648" s="443" t="s">
        <v>652</v>
      </c>
      <c r="W648" s="443" t="s">
        <v>469</v>
      </c>
      <c r="X648" s="446"/>
    </row>
    <row r="649" spans="1:24" s="447" customFormat="1" ht="90">
      <c r="A649" s="443"/>
      <c r="B649" s="443">
        <v>6733600500</v>
      </c>
      <c r="C649" s="508" t="s">
        <v>11741</v>
      </c>
      <c r="D649" s="154" t="s">
        <v>11742</v>
      </c>
      <c r="E649" s="154" t="s">
        <v>11743</v>
      </c>
      <c r="F649" s="443" t="s">
        <v>422</v>
      </c>
      <c r="G649" s="443" t="s">
        <v>655</v>
      </c>
      <c r="H649" s="444">
        <v>45177</v>
      </c>
      <c r="I649" s="443"/>
      <c r="J649" s="443"/>
      <c r="K649" s="443"/>
      <c r="L649" s="443"/>
      <c r="M649" s="443"/>
      <c r="N649" s="443"/>
      <c r="O649" s="443">
        <v>1</v>
      </c>
      <c r="P649" s="445">
        <f t="shared" si="10"/>
        <v>1</v>
      </c>
      <c r="Q649" s="443">
        <v>1</v>
      </c>
      <c r="R649" s="443"/>
      <c r="S649" s="443" t="s">
        <v>659</v>
      </c>
      <c r="T649" s="443" t="s">
        <v>653</v>
      </c>
      <c r="U649" s="443" t="s">
        <v>673</v>
      </c>
      <c r="V649" s="443" t="s">
        <v>652</v>
      </c>
      <c r="W649" s="443" t="s">
        <v>469</v>
      </c>
      <c r="X649" s="446"/>
    </row>
    <row r="650" spans="1:24" s="447" customFormat="1" ht="60">
      <c r="A650" s="443"/>
      <c r="B650" s="443">
        <v>4202803100</v>
      </c>
      <c r="C650" s="508" t="s">
        <v>11744</v>
      </c>
      <c r="D650" s="154" t="s">
        <v>11745</v>
      </c>
      <c r="E650" s="154" t="s">
        <v>11746</v>
      </c>
      <c r="F650" s="443" t="s">
        <v>422</v>
      </c>
      <c r="G650" s="443" t="s">
        <v>655</v>
      </c>
      <c r="H650" s="444">
        <v>45049</v>
      </c>
      <c r="I650" s="443"/>
      <c r="J650" s="443"/>
      <c r="K650" s="443"/>
      <c r="L650" s="443"/>
      <c r="M650" s="443"/>
      <c r="N650" s="443"/>
      <c r="O650" s="443">
        <v>1</v>
      </c>
      <c r="P650" s="445">
        <f t="shared" si="10"/>
        <v>1</v>
      </c>
      <c r="Q650" s="443">
        <v>1</v>
      </c>
      <c r="R650" s="443"/>
      <c r="S650" s="443" t="s">
        <v>659</v>
      </c>
      <c r="T650" s="443" t="s">
        <v>653</v>
      </c>
      <c r="U650" s="443" t="s">
        <v>673</v>
      </c>
      <c r="V650" s="443" t="s">
        <v>652</v>
      </c>
      <c r="W650" s="443" t="s">
        <v>469</v>
      </c>
      <c r="X650" s="446"/>
    </row>
    <row r="651" spans="1:24" s="447" customFormat="1" ht="60">
      <c r="A651" s="443"/>
      <c r="B651" s="443">
        <v>5323803300</v>
      </c>
      <c r="C651" s="508" t="s">
        <v>11747</v>
      </c>
      <c r="D651" s="154" t="s">
        <v>11748</v>
      </c>
      <c r="E651" s="154" t="s">
        <v>11749</v>
      </c>
      <c r="F651" s="443" t="s">
        <v>422</v>
      </c>
      <c r="G651" s="443" t="s">
        <v>655</v>
      </c>
      <c r="H651" s="444">
        <v>45181</v>
      </c>
      <c r="I651" s="443"/>
      <c r="J651" s="443"/>
      <c r="K651" s="443"/>
      <c r="L651" s="443"/>
      <c r="M651" s="443"/>
      <c r="N651" s="443"/>
      <c r="O651" s="443">
        <v>1</v>
      </c>
      <c r="P651" s="445">
        <f t="shared" si="10"/>
        <v>1</v>
      </c>
      <c r="Q651" s="443">
        <v>1</v>
      </c>
      <c r="R651" s="443"/>
      <c r="S651" s="443" t="s">
        <v>659</v>
      </c>
      <c r="T651" s="443" t="s">
        <v>653</v>
      </c>
      <c r="U651" s="443" t="s">
        <v>673</v>
      </c>
      <c r="V651" s="443" t="s">
        <v>652</v>
      </c>
      <c r="W651" s="443" t="s">
        <v>469</v>
      </c>
      <c r="X651" s="446"/>
    </row>
    <row r="652" spans="1:24" s="447" customFormat="1" ht="75">
      <c r="A652" s="443"/>
      <c r="B652" s="443">
        <v>3091711400</v>
      </c>
      <c r="C652" s="508" t="s">
        <v>7794</v>
      </c>
      <c r="D652" s="154" t="s">
        <v>7795</v>
      </c>
      <c r="E652" s="154" t="s">
        <v>3733</v>
      </c>
      <c r="F652" s="443" t="s">
        <v>422</v>
      </c>
      <c r="G652" s="443" t="s">
        <v>655</v>
      </c>
      <c r="H652" s="444">
        <v>44939</v>
      </c>
      <c r="I652" s="443"/>
      <c r="J652" s="443"/>
      <c r="K652" s="443"/>
      <c r="L652" s="443"/>
      <c r="M652" s="443"/>
      <c r="N652" s="443"/>
      <c r="O652" s="443">
        <v>1</v>
      </c>
      <c r="P652" s="445">
        <f t="shared" si="10"/>
        <v>1</v>
      </c>
      <c r="Q652" s="443">
        <v>1</v>
      </c>
      <c r="R652" s="443"/>
      <c r="S652" s="443" t="s">
        <v>659</v>
      </c>
      <c r="T652" s="443" t="s">
        <v>653</v>
      </c>
      <c r="U652" s="443" t="s">
        <v>673</v>
      </c>
      <c r="V652" s="443" t="s">
        <v>652</v>
      </c>
      <c r="W652" s="443" t="s">
        <v>469</v>
      </c>
      <c r="X652" s="446"/>
    </row>
    <row r="653" spans="1:24" s="447" customFormat="1" ht="60">
      <c r="A653" s="443"/>
      <c r="B653" s="443">
        <v>4670820800</v>
      </c>
      <c r="C653" s="508" t="s">
        <v>11750</v>
      </c>
      <c r="D653" s="154" t="s">
        <v>11751</v>
      </c>
      <c r="E653" s="154" t="s">
        <v>11752</v>
      </c>
      <c r="F653" s="443" t="s">
        <v>422</v>
      </c>
      <c r="G653" s="443" t="s">
        <v>655</v>
      </c>
      <c r="H653" s="444">
        <v>45237</v>
      </c>
      <c r="I653" s="443"/>
      <c r="J653" s="443"/>
      <c r="K653" s="443"/>
      <c r="L653" s="443"/>
      <c r="M653" s="443"/>
      <c r="N653" s="443"/>
      <c r="O653" s="443">
        <v>1</v>
      </c>
      <c r="P653" s="445">
        <f t="shared" si="10"/>
        <v>1</v>
      </c>
      <c r="Q653" s="443">
        <v>1</v>
      </c>
      <c r="R653" s="443"/>
      <c r="S653" s="443" t="s">
        <v>659</v>
      </c>
      <c r="T653" s="443" t="s">
        <v>653</v>
      </c>
      <c r="U653" s="443" t="s">
        <v>673</v>
      </c>
      <c r="V653" s="443" t="s">
        <v>652</v>
      </c>
      <c r="W653" s="443" t="s">
        <v>469</v>
      </c>
      <c r="X653" s="446"/>
    </row>
    <row r="654" spans="1:24" s="447" customFormat="1" ht="75">
      <c r="A654" s="443"/>
      <c r="B654" s="443">
        <v>6371202700</v>
      </c>
      <c r="C654" s="508" t="s">
        <v>11753</v>
      </c>
      <c r="D654" s="154" t="s">
        <v>11754</v>
      </c>
      <c r="E654" s="154" t="s">
        <v>11755</v>
      </c>
      <c r="F654" s="443" t="s">
        <v>422</v>
      </c>
      <c r="G654" s="443" t="s">
        <v>655</v>
      </c>
      <c r="H654" s="444">
        <v>45236</v>
      </c>
      <c r="I654" s="443"/>
      <c r="J654" s="443"/>
      <c r="K654" s="443"/>
      <c r="L654" s="443"/>
      <c r="M654" s="443"/>
      <c r="N654" s="443"/>
      <c r="O654" s="443">
        <v>1</v>
      </c>
      <c r="P654" s="445">
        <f t="shared" si="10"/>
        <v>1</v>
      </c>
      <c r="Q654" s="443">
        <v>1</v>
      </c>
      <c r="R654" s="443"/>
      <c r="S654" s="443" t="s">
        <v>659</v>
      </c>
      <c r="T654" s="443" t="s">
        <v>653</v>
      </c>
      <c r="U654" s="443" t="s">
        <v>673</v>
      </c>
      <c r="V654" s="443" t="s">
        <v>652</v>
      </c>
      <c r="W654" s="443" t="s">
        <v>469</v>
      </c>
      <c r="X654" s="446"/>
    </row>
    <row r="655" spans="1:24" s="447" customFormat="1" ht="75">
      <c r="A655" s="443"/>
      <c r="B655" s="443">
        <v>3604811600</v>
      </c>
      <c r="C655" s="508" t="s">
        <v>11756</v>
      </c>
      <c r="D655" s="154" t="s">
        <v>11757</v>
      </c>
      <c r="E655" s="154" t="s">
        <v>11758</v>
      </c>
      <c r="F655" s="443" t="s">
        <v>422</v>
      </c>
      <c r="G655" s="443" t="s">
        <v>655</v>
      </c>
      <c r="H655" s="444">
        <v>45110</v>
      </c>
      <c r="I655" s="443"/>
      <c r="J655" s="443"/>
      <c r="K655" s="443"/>
      <c r="L655" s="443"/>
      <c r="M655" s="443"/>
      <c r="N655" s="443"/>
      <c r="O655" s="443">
        <v>1</v>
      </c>
      <c r="P655" s="445">
        <f t="shared" si="10"/>
        <v>1</v>
      </c>
      <c r="Q655" s="443">
        <v>1</v>
      </c>
      <c r="R655" s="443"/>
      <c r="S655" s="443" t="s">
        <v>659</v>
      </c>
      <c r="T655" s="443" t="s">
        <v>653</v>
      </c>
      <c r="U655" s="443" t="s">
        <v>673</v>
      </c>
      <c r="V655" s="443" t="s">
        <v>652</v>
      </c>
      <c r="W655" s="443" t="s">
        <v>469</v>
      </c>
      <c r="X655" s="446"/>
    </row>
    <row r="656" spans="1:24" s="447" customFormat="1" ht="60">
      <c r="A656" s="443"/>
      <c r="B656" s="443">
        <v>4153601500</v>
      </c>
      <c r="C656" s="508" t="s">
        <v>7120</v>
      </c>
      <c r="D656" s="154" t="s">
        <v>7121</v>
      </c>
      <c r="E656" s="154" t="s">
        <v>3313</v>
      </c>
      <c r="F656" s="443" t="s">
        <v>422</v>
      </c>
      <c r="G656" s="443" t="s">
        <v>655</v>
      </c>
      <c r="H656" s="444">
        <v>44957</v>
      </c>
      <c r="I656" s="443"/>
      <c r="J656" s="443"/>
      <c r="K656" s="443"/>
      <c r="L656" s="443"/>
      <c r="M656" s="443"/>
      <c r="N656" s="443"/>
      <c r="O656" s="443">
        <v>1</v>
      </c>
      <c r="P656" s="445">
        <f t="shared" si="10"/>
        <v>1</v>
      </c>
      <c r="Q656" s="443">
        <v>1</v>
      </c>
      <c r="R656" s="443"/>
      <c r="S656" s="443" t="s">
        <v>659</v>
      </c>
      <c r="T656" s="443" t="s">
        <v>653</v>
      </c>
      <c r="U656" s="443" t="s">
        <v>673</v>
      </c>
      <c r="V656" s="443" t="s">
        <v>652</v>
      </c>
      <c r="W656" s="443" t="s">
        <v>469</v>
      </c>
      <c r="X656" s="446"/>
    </row>
    <row r="657" spans="1:24" s="447" customFormat="1" ht="45">
      <c r="A657" s="443"/>
      <c r="B657" s="443">
        <v>4461020900</v>
      </c>
      <c r="C657" s="508" t="s">
        <v>11759</v>
      </c>
      <c r="D657" s="154" t="s">
        <v>11760</v>
      </c>
      <c r="E657" s="154" t="s">
        <v>11761</v>
      </c>
      <c r="F657" s="443" t="s">
        <v>422</v>
      </c>
      <c r="G657" s="443" t="s">
        <v>655</v>
      </c>
      <c r="H657" s="444">
        <v>44984</v>
      </c>
      <c r="I657" s="443"/>
      <c r="J657" s="443"/>
      <c r="K657" s="443"/>
      <c r="L657" s="443"/>
      <c r="M657" s="443">
        <v>2</v>
      </c>
      <c r="N657" s="443"/>
      <c r="O657" s="443">
        <v>4</v>
      </c>
      <c r="P657" s="445">
        <f t="shared" si="10"/>
        <v>6</v>
      </c>
      <c r="Q657" s="443">
        <v>6</v>
      </c>
      <c r="R657" s="443"/>
      <c r="S657" s="443" t="s">
        <v>659</v>
      </c>
      <c r="T657" s="443" t="s">
        <v>651</v>
      </c>
      <c r="U657" s="443" t="s">
        <v>673</v>
      </c>
      <c r="V657" s="443" t="s">
        <v>652</v>
      </c>
      <c r="W657" s="443" t="s">
        <v>469</v>
      </c>
      <c r="X657" s="446"/>
    </row>
    <row r="658" spans="1:24" s="447" customFormat="1" ht="45">
      <c r="A658" s="443"/>
      <c r="B658" s="443">
        <v>4461020900</v>
      </c>
      <c r="C658" s="508" t="s">
        <v>11762</v>
      </c>
      <c r="D658" s="154" t="s">
        <v>11760</v>
      </c>
      <c r="E658" s="154" t="s">
        <v>11763</v>
      </c>
      <c r="F658" s="443" t="s">
        <v>422</v>
      </c>
      <c r="G658" s="443" t="s">
        <v>655</v>
      </c>
      <c r="H658" s="444">
        <v>44984</v>
      </c>
      <c r="I658" s="443"/>
      <c r="J658" s="443"/>
      <c r="K658" s="443"/>
      <c r="L658" s="443"/>
      <c r="M658" s="443">
        <v>2</v>
      </c>
      <c r="N658" s="443"/>
      <c r="O658" s="443">
        <v>2</v>
      </c>
      <c r="P658" s="445">
        <f t="shared" si="10"/>
        <v>4</v>
      </c>
      <c r="Q658" s="443">
        <v>4</v>
      </c>
      <c r="R658" s="443"/>
      <c r="S658" s="443" t="s">
        <v>659</v>
      </c>
      <c r="T658" s="443" t="s">
        <v>651</v>
      </c>
      <c r="U658" s="443" t="s">
        <v>673</v>
      </c>
      <c r="V658" s="443" t="s">
        <v>652</v>
      </c>
      <c r="W658" s="443" t="s">
        <v>469</v>
      </c>
      <c r="X658" s="446"/>
    </row>
    <row r="659" spans="1:24" s="447" customFormat="1" ht="90">
      <c r="A659" s="443"/>
      <c r="B659" s="443">
        <v>4177305400</v>
      </c>
      <c r="C659" s="508" t="s">
        <v>11764</v>
      </c>
      <c r="D659" s="154" t="s">
        <v>11765</v>
      </c>
      <c r="E659" s="154" t="s">
        <v>11766</v>
      </c>
      <c r="F659" s="443" t="s">
        <v>422</v>
      </c>
      <c r="G659" s="443" t="s">
        <v>655</v>
      </c>
      <c r="H659" s="444">
        <v>45090</v>
      </c>
      <c r="I659" s="443"/>
      <c r="J659" s="443"/>
      <c r="K659" s="443"/>
      <c r="L659" s="443"/>
      <c r="M659" s="443"/>
      <c r="N659" s="443"/>
      <c r="O659" s="443">
        <v>1</v>
      </c>
      <c r="P659" s="445">
        <f t="shared" si="10"/>
        <v>1</v>
      </c>
      <c r="Q659" s="443">
        <v>1</v>
      </c>
      <c r="R659" s="443"/>
      <c r="S659" s="443" t="s">
        <v>659</v>
      </c>
      <c r="T659" s="443" t="s">
        <v>653</v>
      </c>
      <c r="U659" s="443" t="s">
        <v>673</v>
      </c>
      <c r="V659" s="443" t="s">
        <v>652</v>
      </c>
      <c r="W659" s="443" t="s">
        <v>469</v>
      </c>
      <c r="X659" s="446"/>
    </row>
    <row r="660" spans="1:24" s="447" customFormat="1" ht="75">
      <c r="A660" s="443"/>
      <c r="B660" s="443">
        <v>5834220500</v>
      </c>
      <c r="C660" s="508" t="s">
        <v>8531</v>
      </c>
      <c r="D660" s="154" t="s">
        <v>8532</v>
      </c>
      <c r="E660" s="154" t="s">
        <v>4103</v>
      </c>
      <c r="F660" s="443" t="s">
        <v>422</v>
      </c>
      <c r="G660" s="443" t="s">
        <v>655</v>
      </c>
      <c r="H660" s="444">
        <v>45079</v>
      </c>
      <c r="I660" s="443"/>
      <c r="J660" s="443"/>
      <c r="K660" s="443"/>
      <c r="L660" s="443"/>
      <c r="M660" s="443"/>
      <c r="N660" s="443"/>
      <c r="O660" s="443">
        <v>1</v>
      </c>
      <c r="P660" s="445">
        <f t="shared" si="10"/>
        <v>1</v>
      </c>
      <c r="Q660" s="443">
        <v>1</v>
      </c>
      <c r="R660" s="443"/>
      <c r="S660" s="443" t="s">
        <v>659</v>
      </c>
      <c r="T660" s="443" t="s">
        <v>653</v>
      </c>
      <c r="U660" s="443" t="s">
        <v>673</v>
      </c>
      <c r="V660" s="443" t="s">
        <v>652</v>
      </c>
      <c r="W660" s="443" t="s">
        <v>469</v>
      </c>
      <c r="X660" s="446"/>
    </row>
    <row r="661" spans="1:24" s="447" customFormat="1" ht="75">
      <c r="A661" s="443"/>
      <c r="B661" s="443">
        <v>4763530500</v>
      </c>
      <c r="C661" s="508" t="s">
        <v>11767</v>
      </c>
      <c r="D661" s="154" t="s">
        <v>11768</v>
      </c>
      <c r="E661" s="154" t="s">
        <v>11769</v>
      </c>
      <c r="F661" s="443" t="s">
        <v>422</v>
      </c>
      <c r="G661" s="443" t="s">
        <v>655</v>
      </c>
      <c r="H661" s="444">
        <v>44960</v>
      </c>
      <c r="I661" s="443"/>
      <c r="J661" s="443"/>
      <c r="K661" s="443"/>
      <c r="L661" s="443"/>
      <c r="M661" s="443"/>
      <c r="N661" s="443"/>
      <c r="O661" s="443">
        <v>1</v>
      </c>
      <c r="P661" s="445">
        <f t="shared" si="10"/>
        <v>1</v>
      </c>
      <c r="Q661" s="443">
        <v>1</v>
      </c>
      <c r="R661" s="443"/>
      <c r="S661" s="443" t="s">
        <v>659</v>
      </c>
      <c r="T661" s="443" t="s">
        <v>653</v>
      </c>
      <c r="U661" s="443" t="s">
        <v>673</v>
      </c>
      <c r="V661" s="443" t="s">
        <v>652</v>
      </c>
      <c r="W661" s="443" t="s">
        <v>469</v>
      </c>
      <c r="X661" s="446"/>
    </row>
    <row r="662" spans="1:24" s="447" customFormat="1" ht="75">
      <c r="A662" s="443"/>
      <c r="B662" s="443">
        <v>5321321200</v>
      </c>
      <c r="C662" s="508" t="s">
        <v>11770</v>
      </c>
      <c r="D662" s="154" t="s">
        <v>11771</v>
      </c>
      <c r="E662" s="154" t="s">
        <v>11772</v>
      </c>
      <c r="F662" s="443" t="s">
        <v>422</v>
      </c>
      <c r="G662" s="443" t="s">
        <v>655</v>
      </c>
      <c r="H662" s="444">
        <v>45118</v>
      </c>
      <c r="I662" s="443"/>
      <c r="J662" s="443"/>
      <c r="K662" s="443"/>
      <c r="L662" s="443"/>
      <c r="M662" s="443"/>
      <c r="N662" s="443"/>
      <c r="O662" s="443">
        <v>1</v>
      </c>
      <c r="P662" s="445">
        <f t="shared" si="10"/>
        <v>1</v>
      </c>
      <c r="Q662" s="443">
        <v>1</v>
      </c>
      <c r="R662" s="443"/>
      <c r="S662" s="443" t="s">
        <v>659</v>
      </c>
      <c r="T662" s="443" t="s">
        <v>653</v>
      </c>
      <c r="U662" s="443" t="s">
        <v>673</v>
      </c>
      <c r="V662" s="443" t="s">
        <v>652</v>
      </c>
      <c r="W662" s="443" t="s">
        <v>469</v>
      </c>
      <c r="X662" s="446"/>
    </row>
    <row r="663" spans="1:24" s="447" customFormat="1" ht="60">
      <c r="A663" s="443"/>
      <c r="B663" s="443">
        <v>4362320500</v>
      </c>
      <c r="C663" s="508" t="s">
        <v>11773</v>
      </c>
      <c r="D663" s="154" t="s">
        <v>11774</v>
      </c>
      <c r="E663" s="154" t="s">
        <v>11775</v>
      </c>
      <c r="F663" s="443" t="s">
        <v>422</v>
      </c>
      <c r="G663" s="443" t="s">
        <v>655</v>
      </c>
      <c r="H663" s="444">
        <v>45218</v>
      </c>
      <c r="I663" s="443"/>
      <c r="J663" s="443"/>
      <c r="K663" s="443"/>
      <c r="L663" s="443"/>
      <c r="M663" s="443"/>
      <c r="N663" s="443"/>
      <c r="O663" s="443">
        <v>1</v>
      </c>
      <c r="P663" s="445">
        <f t="shared" ref="P663:P726" si="11">SUM($I663:$O663)</f>
        <v>1</v>
      </c>
      <c r="Q663" s="443">
        <v>1</v>
      </c>
      <c r="R663" s="443"/>
      <c r="S663" s="443" t="s">
        <v>659</v>
      </c>
      <c r="T663" s="443" t="s">
        <v>653</v>
      </c>
      <c r="U663" s="443" t="s">
        <v>673</v>
      </c>
      <c r="V663" s="443" t="s">
        <v>652</v>
      </c>
      <c r="W663" s="443" t="s">
        <v>469</v>
      </c>
      <c r="X663" s="446"/>
    </row>
    <row r="664" spans="1:24" s="447" customFormat="1" ht="45">
      <c r="A664" s="443"/>
      <c r="B664" s="443">
        <v>5452821100</v>
      </c>
      <c r="C664" s="508" t="s">
        <v>11776</v>
      </c>
      <c r="D664" s="154" t="s">
        <v>11777</v>
      </c>
      <c r="E664" s="154" t="s">
        <v>11778</v>
      </c>
      <c r="F664" s="443" t="s">
        <v>422</v>
      </c>
      <c r="G664" s="443" t="s">
        <v>655</v>
      </c>
      <c r="H664" s="444">
        <v>45208</v>
      </c>
      <c r="I664" s="443"/>
      <c r="J664" s="443"/>
      <c r="K664" s="443"/>
      <c r="L664" s="443"/>
      <c r="M664" s="443"/>
      <c r="N664" s="443"/>
      <c r="O664" s="443">
        <v>1</v>
      </c>
      <c r="P664" s="445">
        <f t="shared" si="11"/>
        <v>1</v>
      </c>
      <c r="Q664" s="443">
        <v>1</v>
      </c>
      <c r="R664" s="443"/>
      <c r="S664" s="443" t="s">
        <v>659</v>
      </c>
      <c r="T664" s="443" t="s">
        <v>653</v>
      </c>
      <c r="U664" s="443" t="s">
        <v>673</v>
      </c>
      <c r="V664" s="443" t="s">
        <v>652</v>
      </c>
      <c r="W664" s="443" t="s">
        <v>469</v>
      </c>
      <c r="X664" s="446"/>
    </row>
    <row r="665" spans="1:24" s="447" customFormat="1" ht="60">
      <c r="A665" s="443"/>
      <c r="B665" s="443">
        <v>4371401200</v>
      </c>
      <c r="C665" s="508" t="s">
        <v>11779</v>
      </c>
      <c r="D665" s="154" t="s">
        <v>11724</v>
      </c>
      <c r="E665" s="154" t="s">
        <v>11780</v>
      </c>
      <c r="F665" s="443" t="s">
        <v>422</v>
      </c>
      <c r="G665" s="443" t="s">
        <v>655</v>
      </c>
      <c r="H665" s="444">
        <v>44932</v>
      </c>
      <c r="I665" s="443"/>
      <c r="J665" s="443"/>
      <c r="K665" s="443"/>
      <c r="L665" s="443"/>
      <c r="M665" s="443"/>
      <c r="N665" s="443"/>
      <c r="O665" s="443">
        <v>1</v>
      </c>
      <c r="P665" s="445">
        <f t="shared" si="11"/>
        <v>1</v>
      </c>
      <c r="Q665" s="443">
        <v>1</v>
      </c>
      <c r="R665" s="443"/>
      <c r="S665" s="443" t="s">
        <v>659</v>
      </c>
      <c r="T665" s="443" t="s">
        <v>653</v>
      </c>
      <c r="U665" s="443" t="s">
        <v>673</v>
      </c>
      <c r="V665" s="443" t="s">
        <v>652</v>
      </c>
      <c r="W665" s="443" t="s">
        <v>469</v>
      </c>
      <c r="X665" s="446"/>
    </row>
    <row r="666" spans="1:24" s="447" customFormat="1" ht="90">
      <c r="A666" s="443"/>
      <c r="B666" s="443">
        <v>3584302900</v>
      </c>
      <c r="C666" s="508" t="s">
        <v>6427</v>
      </c>
      <c r="D666" s="154" t="s">
        <v>6428</v>
      </c>
      <c r="E666" s="154" t="s">
        <v>2917</v>
      </c>
      <c r="F666" s="443" t="s">
        <v>422</v>
      </c>
      <c r="G666" s="443" t="s">
        <v>655</v>
      </c>
      <c r="H666" s="444">
        <v>45141</v>
      </c>
      <c r="I666" s="443"/>
      <c r="J666" s="443"/>
      <c r="K666" s="443"/>
      <c r="L666" s="443"/>
      <c r="M666" s="443"/>
      <c r="N666" s="443"/>
      <c r="O666" s="443">
        <v>1</v>
      </c>
      <c r="P666" s="445">
        <f t="shared" si="11"/>
        <v>1</v>
      </c>
      <c r="Q666" s="443">
        <v>1</v>
      </c>
      <c r="R666" s="443"/>
      <c r="S666" s="443" t="s">
        <v>659</v>
      </c>
      <c r="T666" s="443" t="s">
        <v>653</v>
      </c>
      <c r="U666" s="443" t="s">
        <v>673</v>
      </c>
      <c r="V666" s="443" t="s">
        <v>652</v>
      </c>
      <c r="W666" s="443" t="s">
        <v>469</v>
      </c>
      <c r="X666" s="446"/>
    </row>
    <row r="667" spans="1:24" s="447" customFormat="1" ht="75">
      <c r="A667" s="443"/>
      <c r="B667" s="443">
        <v>3551410200</v>
      </c>
      <c r="C667" s="508" t="s">
        <v>11669</v>
      </c>
      <c r="D667" s="154" t="s">
        <v>11670</v>
      </c>
      <c r="E667" s="154" t="s">
        <v>11781</v>
      </c>
      <c r="F667" s="443" t="s">
        <v>422</v>
      </c>
      <c r="G667" s="443" t="s">
        <v>655</v>
      </c>
      <c r="H667" s="444">
        <v>44941</v>
      </c>
      <c r="I667" s="443"/>
      <c r="J667" s="443"/>
      <c r="K667" s="443"/>
      <c r="L667" s="443"/>
      <c r="M667" s="443"/>
      <c r="N667" s="443"/>
      <c r="O667" s="443">
        <v>1</v>
      </c>
      <c r="P667" s="445">
        <f t="shared" si="11"/>
        <v>1</v>
      </c>
      <c r="Q667" s="443">
        <v>1</v>
      </c>
      <c r="R667" s="443"/>
      <c r="S667" s="443" t="s">
        <v>659</v>
      </c>
      <c r="T667" s="443" t="s">
        <v>653</v>
      </c>
      <c r="U667" s="443" t="s">
        <v>673</v>
      </c>
      <c r="V667" s="443" t="s">
        <v>652</v>
      </c>
      <c r="W667" s="443" t="s">
        <v>469</v>
      </c>
      <c r="X667" s="446"/>
    </row>
    <row r="668" spans="1:24" s="447" customFormat="1" ht="75">
      <c r="A668" s="443"/>
      <c r="B668" s="443">
        <v>3551410200</v>
      </c>
      <c r="C668" s="508" t="s">
        <v>11669</v>
      </c>
      <c r="D668" s="154" t="s">
        <v>11670</v>
      </c>
      <c r="E668" s="154" t="s">
        <v>11782</v>
      </c>
      <c r="F668" s="443" t="s">
        <v>422</v>
      </c>
      <c r="G668" s="443" t="s">
        <v>655</v>
      </c>
      <c r="H668" s="444">
        <v>44941</v>
      </c>
      <c r="I668" s="443"/>
      <c r="J668" s="443"/>
      <c r="K668" s="443">
        <v>1</v>
      </c>
      <c r="L668" s="443"/>
      <c r="M668" s="443"/>
      <c r="N668" s="443"/>
      <c r="O668" s="443">
        <v>1</v>
      </c>
      <c r="P668" s="445">
        <f t="shared" si="11"/>
        <v>2</v>
      </c>
      <c r="Q668" s="443">
        <v>2</v>
      </c>
      <c r="R668" s="443"/>
      <c r="S668" s="443" t="s">
        <v>659</v>
      </c>
      <c r="T668" s="443" t="s">
        <v>651</v>
      </c>
      <c r="U668" s="443" t="s">
        <v>673</v>
      </c>
      <c r="V668" s="443" t="s">
        <v>652</v>
      </c>
      <c r="W668" s="443" t="s">
        <v>469</v>
      </c>
      <c r="X668" s="446"/>
    </row>
    <row r="669" spans="1:24" s="447" customFormat="1" ht="75">
      <c r="A669" s="443"/>
      <c r="B669" s="443">
        <v>4363021100</v>
      </c>
      <c r="C669" s="508" t="s">
        <v>11783</v>
      </c>
      <c r="D669" s="154" t="s">
        <v>11784</v>
      </c>
      <c r="E669" s="154" t="s">
        <v>11785</v>
      </c>
      <c r="F669" s="443" t="s">
        <v>422</v>
      </c>
      <c r="G669" s="443" t="s">
        <v>655</v>
      </c>
      <c r="H669" s="444">
        <v>45139</v>
      </c>
      <c r="I669" s="443"/>
      <c r="J669" s="443"/>
      <c r="K669" s="443"/>
      <c r="L669" s="443"/>
      <c r="M669" s="443"/>
      <c r="N669" s="443"/>
      <c r="O669" s="443">
        <v>2</v>
      </c>
      <c r="P669" s="445">
        <f t="shared" si="11"/>
        <v>2</v>
      </c>
      <c r="Q669" s="443">
        <v>2</v>
      </c>
      <c r="R669" s="443"/>
      <c r="S669" s="443" t="s">
        <v>659</v>
      </c>
      <c r="T669" s="443" t="s">
        <v>653</v>
      </c>
      <c r="U669" s="443" t="s">
        <v>673</v>
      </c>
      <c r="V669" s="443" t="s">
        <v>652</v>
      </c>
      <c r="W669" s="443" t="s">
        <v>469</v>
      </c>
      <c r="X669" s="446"/>
    </row>
    <row r="670" spans="1:24" s="447" customFormat="1" ht="90">
      <c r="A670" s="443"/>
      <c r="B670" s="443">
        <v>3072610700</v>
      </c>
      <c r="C670" s="508" t="s">
        <v>8439</v>
      </c>
      <c r="D670" s="154" t="s">
        <v>8440</v>
      </c>
      <c r="E670" s="154" t="s">
        <v>4056</v>
      </c>
      <c r="F670" s="443" t="s">
        <v>422</v>
      </c>
      <c r="G670" s="443" t="s">
        <v>655</v>
      </c>
      <c r="H670" s="444">
        <v>45042</v>
      </c>
      <c r="I670" s="443"/>
      <c r="J670" s="443"/>
      <c r="K670" s="443"/>
      <c r="L670" s="443"/>
      <c r="M670" s="443"/>
      <c r="N670" s="443"/>
      <c r="O670" s="443">
        <v>1</v>
      </c>
      <c r="P670" s="445">
        <f t="shared" si="11"/>
        <v>1</v>
      </c>
      <c r="Q670" s="443">
        <v>1</v>
      </c>
      <c r="R670" s="443"/>
      <c r="S670" s="443" t="s">
        <v>659</v>
      </c>
      <c r="T670" s="443" t="s">
        <v>653</v>
      </c>
      <c r="U670" s="443" t="s">
        <v>673</v>
      </c>
      <c r="V670" s="443" t="s">
        <v>652</v>
      </c>
      <c r="W670" s="443" t="s">
        <v>469</v>
      </c>
      <c r="X670" s="446"/>
    </row>
    <row r="671" spans="1:24" s="447" customFormat="1" ht="60">
      <c r="A671" s="443"/>
      <c r="B671" s="443">
        <v>4614801400</v>
      </c>
      <c r="C671" s="508" t="s">
        <v>11786</v>
      </c>
      <c r="D671" s="154" t="s">
        <v>11787</v>
      </c>
      <c r="E671" s="154" t="s">
        <v>11788</v>
      </c>
      <c r="F671" s="443" t="s">
        <v>422</v>
      </c>
      <c r="G671" s="443" t="s">
        <v>655</v>
      </c>
      <c r="H671" s="444">
        <v>45050</v>
      </c>
      <c r="I671" s="443"/>
      <c r="J671" s="443"/>
      <c r="K671" s="443"/>
      <c r="L671" s="443"/>
      <c r="M671" s="443"/>
      <c r="N671" s="443"/>
      <c r="O671" s="443">
        <v>2</v>
      </c>
      <c r="P671" s="445">
        <f t="shared" si="11"/>
        <v>2</v>
      </c>
      <c r="Q671" s="443">
        <v>2</v>
      </c>
      <c r="R671" s="443"/>
      <c r="S671" s="443" t="s">
        <v>659</v>
      </c>
      <c r="T671" s="443" t="s">
        <v>653</v>
      </c>
      <c r="U671" s="443" t="s">
        <v>673</v>
      </c>
      <c r="V671" s="443" t="s">
        <v>652</v>
      </c>
      <c r="W671" s="443" t="s">
        <v>469</v>
      </c>
      <c r="X671" s="446"/>
    </row>
    <row r="672" spans="1:24" s="447" customFormat="1" ht="90">
      <c r="A672" s="443"/>
      <c r="B672" s="443">
        <v>4204030600</v>
      </c>
      <c r="C672" s="508" t="s">
        <v>11789</v>
      </c>
      <c r="D672" s="154" t="s">
        <v>11790</v>
      </c>
      <c r="E672" s="154" t="s">
        <v>11791</v>
      </c>
      <c r="F672" s="443" t="s">
        <v>422</v>
      </c>
      <c r="G672" s="443" t="s">
        <v>655</v>
      </c>
      <c r="H672" s="444">
        <v>45238</v>
      </c>
      <c r="I672" s="443"/>
      <c r="J672" s="443"/>
      <c r="K672" s="443"/>
      <c r="L672" s="443"/>
      <c r="M672" s="443"/>
      <c r="N672" s="443"/>
      <c r="O672" s="443">
        <v>1</v>
      </c>
      <c r="P672" s="445">
        <f t="shared" si="11"/>
        <v>1</v>
      </c>
      <c r="Q672" s="443">
        <v>1</v>
      </c>
      <c r="R672" s="443"/>
      <c r="S672" s="443" t="s">
        <v>659</v>
      </c>
      <c r="T672" s="443" t="s">
        <v>653</v>
      </c>
      <c r="U672" s="443" t="s">
        <v>673</v>
      </c>
      <c r="V672" s="443" t="s">
        <v>652</v>
      </c>
      <c r="W672" s="443" t="s">
        <v>469</v>
      </c>
      <c r="X672" s="446"/>
    </row>
    <row r="673" spans="1:24" s="447" customFormat="1" ht="60">
      <c r="A673" s="443"/>
      <c r="B673" s="443">
        <v>4161000500</v>
      </c>
      <c r="C673" s="508" t="s">
        <v>11792</v>
      </c>
      <c r="D673" s="154" t="s">
        <v>11793</v>
      </c>
      <c r="E673" s="154" t="s">
        <v>11794</v>
      </c>
      <c r="F673" s="443" t="s">
        <v>422</v>
      </c>
      <c r="G673" s="443" t="s">
        <v>655</v>
      </c>
      <c r="H673" s="444">
        <v>45054</v>
      </c>
      <c r="I673" s="443"/>
      <c r="J673" s="443"/>
      <c r="K673" s="443"/>
      <c r="L673" s="443"/>
      <c r="M673" s="443"/>
      <c r="N673" s="443"/>
      <c r="O673" s="443">
        <v>1</v>
      </c>
      <c r="P673" s="445">
        <f t="shared" si="11"/>
        <v>1</v>
      </c>
      <c r="Q673" s="443">
        <v>1</v>
      </c>
      <c r="R673" s="443"/>
      <c r="S673" s="443" t="s">
        <v>659</v>
      </c>
      <c r="T673" s="443" t="s">
        <v>653</v>
      </c>
      <c r="U673" s="443" t="s">
        <v>673</v>
      </c>
      <c r="V673" s="443" t="s">
        <v>652</v>
      </c>
      <c r="W673" s="443" t="s">
        <v>469</v>
      </c>
      <c r="X673" s="446"/>
    </row>
    <row r="674" spans="1:24" s="447" customFormat="1" ht="90">
      <c r="A674" s="443"/>
      <c r="B674" s="443">
        <v>5493943100</v>
      </c>
      <c r="C674" s="508" t="s">
        <v>11795</v>
      </c>
      <c r="D674" s="154" t="s">
        <v>11796</v>
      </c>
      <c r="E674" s="154" t="s">
        <v>11797</v>
      </c>
      <c r="F674" s="443" t="s">
        <v>422</v>
      </c>
      <c r="G674" s="443" t="s">
        <v>655</v>
      </c>
      <c r="H674" s="444">
        <v>45226</v>
      </c>
      <c r="I674" s="443"/>
      <c r="J674" s="443"/>
      <c r="K674" s="443"/>
      <c r="L674" s="443"/>
      <c r="M674" s="443"/>
      <c r="N674" s="443"/>
      <c r="O674" s="443">
        <v>1</v>
      </c>
      <c r="P674" s="445">
        <f t="shared" si="11"/>
        <v>1</v>
      </c>
      <c r="Q674" s="443">
        <v>1</v>
      </c>
      <c r="R674" s="443"/>
      <c r="S674" s="443" t="s">
        <v>659</v>
      </c>
      <c r="T674" s="443" t="s">
        <v>653</v>
      </c>
      <c r="U674" s="443" t="s">
        <v>673</v>
      </c>
      <c r="V674" s="443" t="s">
        <v>652</v>
      </c>
      <c r="W674" s="443" t="s">
        <v>469</v>
      </c>
      <c r="X674" s="446"/>
    </row>
    <row r="675" spans="1:24" s="447" customFormat="1" ht="60">
      <c r="A675" s="443"/>
      <c r="B675" s="443">
        <v>3181838400</v>
      </c>
      <c r="C675" s="508" t="s">
        <v>8485</v>
      </c>
      <c r="D675" s="154" t="s">
        <v>8486</v>
      </c>
      <c r="E675" s="154" t="s">
        <v>4079</v>
      </c>
      <c r="F675" s="443" t="s">
        <v>422</v>
      </c>
      <c r="G675" s="443" t="s">
        <v>655</v>
      </c>
      <c r="H675" s="444">
        <v>45064</v>
      </c>
      <c r="I675" s="443"/>
      <c r="J675" s="443"/>
      <c r="K675" s="443"/>
      <c r="L675" s="443"/>
      <c r="M675" s="443"/>
      <c r="N675" s="443"/>
      <c r="O675" s="443">
        <v>1</v>
      </c>
      <c r="P675" s="445">
        <f t="shared" si="11"/>
        <v>1</v>
      </c>
      <c r="Q675" s="443">
        <v>1</v>
      </c>
      <c r="R675" s="443"/>
      <c r="S675" s="443" t="s">
        <v>659</v>
      </c>
      <c r="T675" s="443" t="s">
        <v>653</v>
      </c>
      <c r="U675" s="443" t="s">
        <v>673</v>
      </c>
      <c r="V675" s="443" t="s">
        <v>652</v>
      </c>
      <c r="W675" s="443" t="s">
        <v>469</v>
      </c>
      <c r="X675" s="446"/>
    </row>
    <row r="676" spans="1:24" s="447" customFormat="1" ht="60">
      <c r="A676" s="443"/>
      <c r="B676" s="443">
        <v>4485411200</v>
      </c>
      <c r="C676" s="508" t="s">
        <v>11798</v>
      </c>
      <c r="D676" s="154" t="s">
        <v>11799</v>
      </c>
      <c r="E676" s="154" t="s">
        <v>11800</v>
      </c>
      <c r="F676" s="443" t="s">
        <v>422</v>
      </c>
      <c r="G676" s="443" t="s">
        <v>655</v>
      </c>
      <c r="H676" s="444">
        <v>45233</v>
      </c>
      <c r="I676" s="443"/>
      <c r="J676" s="443"/>
      <c r="K676" s="443"/>
      <c r="L676" s="443"/>
      <c r="M676" s="443"/>
      <c r="N676" s="443"/>
      <c r="O676" s="443">
        <v>1</v>
      </c>
      <c r="P676" s="445">
        <f t="shared" si="11"/>
        <v>1</v>
      </c>
      <c r="Q676" s="443">
        <v>1</v>
      </c>
      <c r="R676" s="443"/>
      <c r="S676" s="443" t="s">
        <v>659</v>
      </c>
      <c r="T676" s="443" t="s">
        <v>653</v>
      </c>
      <c r="U676" s="443" t="s">
        <v>673</v>
      </c>
      <c r="V676" s="443" t="s">
        <v>652</v>
      </c>
      <c r="W676" s="443" t="s">
        <v>469</v>
      </c>
      <c r="X676" s="446"/>
    </row>
    <row r="677" spans="1:24" s="447" customFormat="1" ht="60">
      <c r="A677" s="443"/>
      <c r="B677" s="443">
        <v>3622804800</v>
      </c>
      <c r="C677" s="508" t="s">
        <v>6292</v>
      </c>
      <c r="D677" s="154" t="s">
        <v>6293</v>
      </c>
      <c r="E677" s="154" t="s">
        <v>2842</v>
      </c>
      <c r="F677" s="443" t="s">
        <v>422</v>
      </c>
      <c r="G677" s="443" t="s">
        <v>655</v>
      </c>
      <c r="H677" s="444">
        <v>45146</v>
      </c>
      <c r="I677" s="443"/>
      <c r="J677" s="443"/>
      <c r="K677" s="443"/>
      <c r="L677" s="443"/>
      <c r="M677" s="443"/>
      <c r="N677" s="443"/>
      <c r="O677" s="443">
        <v>1</v>
      </c>
      <c r="P677" s="445">
        <f t="shared" si="11"/>
        <v>1</v>
      </c>
      <c r="Q677" s="443">
        <v>1</v>
      </c>
      <c r="R677" s="443"/>
      <c r="S677" s="443" t="s">
        <v>659</v>
      </c>
      <c r="T677" s="443" t="s">
        <v>653</v>
      </c>
      <c r="U677" s="443" t="s">
        <v>673</v>
      </c>
      <c r="V677" s="443" t="s">
        <v>652</v>
      </c>
      <c r="W677" s="443" t="s">
        <v>469</v>
      </c>
      <c r="X677" s="446"/>
    </row>
    <row r="678" spans="1:24" s="447" customFormat="1" ht="75">
      <c r="A678" s="443"/>
      <c r="B678" s="443">
        <v>4490311200</v>
      </c>
      <c r="C678" s="508" t="s">
        <v>11801</v>
      </c>
      <c r="D678" s="154" t="s">
        <v>11802</v>
      </c>
      <c r="E678" s="154" t="s">
        <v>11803</v>
      </c>
      <c r="F678" s="443" t="s">
        <v>422</v>
      </c>
      <c r="G678" s="443" t="s">
        <v>655</v>
      </c>
      <c r="H678" s="444">
        <v>45082</v>
      </c>
      <c r="I678" s="443"/>
      <c r="J678" s="443"/>
      <c r="K678" s="443"/>
      <c r="L678" s="443"/>
      <c r="M678" s="443"/>
      <c r="N678" s="443"/>
      <c r="O678" s="443">
        <v>1</v>
      </c>
      <c r="P678" s="445">
        <f t="shared" si="11"/>
        <v>1</v>
      </c>
      <c r="Q678" s="443">
        <v>1</v>
      </c>
      <c r="R678" s="443"/>
      <c r="S678" s="443" t="s">
        <v>659</v>
      </c>
      <c r="T678" s="443" t="s">
        <v>653</v>
      </c>
      <c r="U678" s="443" t="s">
        <v>673</v>
      </c>
      <c r="V678" s="443" t="s">
        <v>652</v>
      </c>
      <c r="W678" s="443" t="s">
        <v>469</v>
      </c>
      <c r="X678" s="446"/>
    </row>
    <row r="679" spans="1:24" s="447" customFormat="1" ht="75">
      <c r="A679" s="443"/>
      <c r="B679" s="443">
        <v>3091240700</v>
      </c>
      <c r="C679" s="508" t="s">
        <v>8567</v>
      </c>
      <c r="D679" s="154" t="s">
        <v>8568</v>
      </c>
      <c r="E679" s="154" t="s">
        <v>4121</v>
      </c>
      <c r="F679" s="443" t="s">
        <v>422</v>
      </c>
      <c r="G679" s="443" t="s">
        <v>655</v>
      </c>
      <c r="H679" s="444">
        <v>45092</v>
      </c>
      <c r="I679" s="443"/>
      <c r="J679" s="443"/>
      <c r="K679" s="443"/>
      <c r="L679" s="443"/>
      <c r="M679" s="443"/>
      <c r="N679" s="443"/>
      <c r="O679" s="443">
        <v>1</v>
      </c>
      <c r="P679" s="445">
        <f t="shared" si="11"/>
        <v>1</v>
      </c>
      <c r="Q679" s="443">
        <v>1</v>
      </c>
      <c r="R679" s="443"/>
      <c r="S679" s="443" t="s">
        <v>659</v>
      </c>
      <c r="T679" s="443" t="s">
        <v>653</v>
      </c>
      <c r="U679" s="443" t="s">
        <v>673</v>
      </c>
      <c r="V679" s="443" t="s">
        <v>652</v>
      </c>
      <c r="W679" s="443" t="s">
        <v>469</v>
      </c>
      <c r="X679" s="446"/>
    </row>
    <row r="680" spans="1:24" s="447" customFormat="1" ht="75">
      <c r="A680" s="443"/>
      <c r="B680" s="443">
        <v>4322640600</v>
      </c>
      <c r="C680" s="508" t="s">
        <v>11804</v>
      </c>
      <c r="D680" s="154" t="s">
        <v>11805</v>
      </c>
      <c r="E680" s="154" t="s">
        <v>11806</v>
      </c>
      <c r="F680" s="443" t="s">
        <v>422</v>
      </c>
      <c r="G680" s="443" t="s">
        <v>655</v>
      </c>
      <c r="H680" s="444">
        <v>44979</v>
      </c>
      <c r="I680" s="443"/>
      <c r="J680" s="443"/>
      <c r="K680" s="443"/>
      <c r="L680" s="443"/>
      <c r="M680" s="443"/>
      <c r="N680" s="443"/>
      <c r="O680" s="443">
        <v>2</v>
      </c>
      <c r="P680" s="445">
        <f t="shared" si="11"/>
        <v>2</v>
      </c>
      <c r="Q680" s="443">
        <v>2</v>
      </c>
      <c r="R680" s="443"/>
      <c r="S680" s="443" t="s">
        <v>659</v>
      </c>
      <c r="T680" s="443" t="s">
        <v>653</v>
      </c>
      <c r="U680" s="443" t="s">
        <v>673</v>
      </c>
      <c r="V680" s="443" t="s">
        <v>652</v>
      </c>
      <c r="W680" s="443" t="s">
        <v>469</v>
      </c>
      <c r="X680" s="446"/>
    </row>
    <row r="681" spans="1:24" s="447" customFormat="1" ht="75">
      <c r="A681" s="443"/>
      <c r="B681" s="443">
        <v>4770421400</v>
      </c>
      <c r="C681" s="508" t="s">
        <v>7134</v>
      </c>
      <c r="D681" s="154" t="s">
        <v>7135</v>
      </c>
      <c r="E681" s="154" t="s">
        <v>3320</v>
      </c>
      <c r="F681" s="443" t="s">
        <v>422</v>
      </c>
      <c r="G681" s="443" t="s">
        <v>655</v>
      </c>
      <c r="H681" s="444">
        <v>44979</v>
      </c>
      <c r="I681" s="443"/>
      <c r="J681" s="443"/>
      <c r="K681" s="443"/>
      <c r="L681" s="443"/>
      <c r="M681" s="443"/>
      <c r="N681" s="443"/>
      <c r="O681" s="443">
        <v>1</v>
      </c>
      <c r="P681" s="445">
        <f t="shared" si="11"/>
        <v>1</v>
      </c>
      <c r="Q681" s="443">
        <v>1</v>
      </c>
      <c r="R681" s="443"/>
      <c r="S681" s="443" t="s">
        <v>659</v>
      </c>
      <c r="T681" s="443" t="s">
        <v>653</v>
      </c>
      <c r="U681" s="443" t="s">
        <v>673</v>
      </c>
      <c r="V681" s="443" t="s">
        <v>652</v>
      </c>
      <c r="W681" s="443" t="s">
        <v>469</v>
      </c>
      <c r="X681" s="446"/>
    </row>
    <row r="682" spans="1:24" s="447" customFormat="1" ht="75">
      <c r="A682" s="443"/>
      <c r="B682" s="443">
        <v>5312800500</v>
      </c>
      <c r="C682" s="508" t="s">
        <v>11807</v>
      </c>
      <c r="D682" s="154" t="s">
        <v>11808</v>
      </c>
      <c r="E682" s="154" t="s">
        <v>11809</v>
      </c>
      <c r="F682" s="443" t="s">
        <v>422</v>
      </c>
      <c r="G682" s="443" t="s">
        <v>655</v>
      </c>
      <c r="H682" s="444">
        <v>45212</v>
      </c>
      <c r="I682" s="443"/>
      <c r="J682" s="443"/>
      <c r="K682" s="443"/>
      <c r="L682" s="443"/>
      <c r="M682" s="443">
        <v>1</v>
      </c>
      <c r="N682" s="443"/>
      <c r="O682" s="443">
        <v>2</v>
      </c>
      <c r="P682" s="445">
        <f t="shared" si="11"/>
        <v>3</v>
      </c>
      <c r="Q682" s="443">
        <v>3</v>
      </c>
      <c r="R682" s="443"/>
      <c r="S682" s="443" t="s">
        <v>659</v>
      </c>
      <c r="T682" s="443" t="s">
        <v>653</v>
      </c>
      <c r="U682" s="443" t="s">
        <v>673</v>
      </c>
      <c r="V682" s="443" t="s">
        <v>652</v>
      </c>
      <c r="W682" s="443" t="s">
        <v>469</v>
      </c>
      <c r="X682" s="446"/>
    </row>
    <row r="683" spans="1:24" s="447" customFormat="1" ht="75">
      <c r="A683" s="443"/>
      <c r="B683" s="443">
        <v>4483910300</v>
      </c>
      <c r="C683" s="508" t="s">
        <v>11654</v>
      </c>
      <c r="D683" s="154" t="s">
        <v>11655</v>
      </c>
      <c r="E683" s="154" t="s">
        <v>11810</v>
      </c>
      <c r="F683" s="443" t="s">
        <v>422</v>
      </c>
      <c r="G683" s="443" t="s">
        <v>655</v>
      </c>
      <c r="H683" s="444">
        <v>45139</v>
      </c>
      <c r="I683" s="443"/>
      <c r="J683" s="443"/>
      <c r="K683" s="443"/>
      <c r="L683" s="443"/>
      <c r="M683" s="443"/>
      <c r="N683" s="443"/>
      <c r="O683" s="443">
        <v>1</v>
      </c>
      <c r="P683" s="445">
        <f t="shared" si="11"/>
        <v>1</v>
      </c>
      <c r="Q683" s="443">
        <v>1</v>
      </c>
      <c r="R683" s="443"/>
      <c r="S683" s="443" t="s">
        <v>659</v>
      </c>
      <c r="T683" s="443" t="s">
        <v>653</v>
      </c>
      <c r="U683" s="443" t="s">
        <v>673</v>
      </c>
      <c r="V683" s="443" t="s">
        <v>652</v>
      </c>
      <c r="W683" s="443" t="s">
        <v>469</v>
      </c>
      <c r="X683" s="446"/>
    </row>
    <row r="684" spans="1:24" s="447" customFormat="1" ht="90">
      <c r="A684" s="443"/>
      <c r="B684" s="443">
        <v>3625300100</v>
      </c>
      <c r="C684" s="508" t="s">
        <v>7176</v>
      </c>
      <c r="D684" s="154" t="s">
        <v>7177</v>
      </c>
      <c r="E684" s="154" t="s">
        <v>3341</v>
      </c>
      <c r="F684" s="443" t="s">
        <v>422</v>
      </c>
      <c r="G684" s="443" t="s">
        <v>655</v>
      </c>
      <c r="H684" s="444">
        <v>45057</v>
      </c>
      <c r="I684" s="443"/>
      <c r="J684" s="443"/>
      <c r="K684" s="443"/>
      <c r="L684" s="443"/>
      <c r="M684" s="443"/>
      <c r="N684" s="443"/>
      <c r="O684" s="443">
        <v>1</v>
      </c>
      <c r="P684" s="445">
        <f t="shared" si="11"/>
        <v>1</v>
      </c>
      <c r="Q684" s="443">
        <v>1</v>
      </c>
      <c r="R684" s="443"/>
      <c r="S684" s="443" t="s">
        <v>659</v>
      </c>
      <c r="T684" s="443" t="s">
        <v>653</v>
      </c>
      <c r="U684" s="443" t="s">
        <v>673</v>
      </c>
      <c r="V684" s="443" t="s">
        <v>652</v>
      </c>
      <c r="W684" s="443" t="s">
        <v>469</v>
      </c>
      <c r="X684" s="446"/>
    </row>
    <row r="685" spans="1:24" s="447" customFormat="1" ht="90">
      <c r="A685" s="443"/>
      <c r="B685" s="443">
        <v>3076702100</v>
      </c>
      <c r="C685" s="508" t="s">
        <v>11811</v>
      </c>
      <c r="D685" s="154" t="s">
        <v>11812</v>
      </c>
      <c r="E685" s="154" t="s">
        <v>11813</v>
      </c>
      <c r="F685" s="443" t="s">
        <v>422</v>
      </c>
      <c r="G685" s="443" t="s">
        <v>655</v>
      </c>
      <c r="H685" s="444">
        <v>45181</v>
      </c>
      <c r="I685" s="443"/>
      <c r="J685" s="443"/>
      <c r="K685" s="443"/>
      <c r="L685" s="443"/>
      <c r="M685" s="443"/>
      <c r="N685" s="443"/>
      <c r="O685" s="443">
        <v>1</v>
      </c>
      <c r="P685" s="445">
        <f t="shared" si="11"/>
        <v>1</v>
      </c>
      <c r="Q685" s="443">
        <v>1</v>
      </c>
      <c r="R685" s="443"/>
      <c r="S685" s="443" t="s">
        <v>659</v>
      </c>
      <c r="T685" s="443" t="s">
        <v>653</v>
      </c>
      <c r="U685" s="443" t="s">
        <v>673</v>
      </c>
      <c r="V685" s="443" t="s">
        <v>652</v>
      </c>
      <c r="W685" s="443" t="s">
        <v>469</v>
      </c>
      <c r="X685" s="446"/>
    </row>
    <row r="686" spans="1:24" s="447" customFormat="1" ht="60">
      <c r="A686" s="443"/>
      <c r="B686" s="443">
        <v>4540813700</v>
      </c>
      <c r="C686" s="508" t="s">
        <v>11814</v>
      </c>
      <c r="D686" s="154" t="s">
        <v>11815</v>
      </c>
      <c r="E686" s="154" t="s">
        <v>11816</v>
      </c>
      <c r="F686" s="443" t="s">
        <v>422</v>
      </c>
      <c r="G686" s="443" t="s">
        <v>655</v>
      </c>
      <c r="H686" s="444">
        <v>45209</v>
      </c>
      <c r="I686" s="443"/>
      <c r="J686" s="443"/>
      <c r="K686" s="443"/>
      <c r="L686" s="443"/>
      <c r="M686" s="443"/>
      <c r="N686" s="443"/>
      <c r="O686" s="443">
        <v>1</v>
      </c>
      <c r="P686" s="445">
        <f t="shared" si="11"/>
        <v>1</v>
      </c>
      <c r="Q686" s="443">
        <v>1</v>
      </c>
      <c r="R686" s="443"/>
      <c r="S686" s="443" t="s">
        <v>659</v>
      </c>
      <c r="T686" s="443" t="s">
        <v>653</v>
      </c>
      <c r="U686" s="443" t="s">
        <v>673</v>
      </c>
      <c r="V686" s="443" t="s">
        <v>652</v>
      </c>
      <c r="W686" s="443" t="s">
        <v>469</v>
      </c>
      <c r="X686" s="446"/>
    </row>
    <row r="687" spans="1:24" s="447" customFormat="1" ht="75">
      <c r="A687" s="443"/>
      <c r="B687" s="443">
        <v>5871202100</v>
      </c>
      <c r="C687" s="508" t="s">
        <v>11817</v>
      </c>
      <c r="D687" s="154" t="s">
        <v>11715</v>
      </c>
      <c r="E687" s="154" t="s">
        <v>11818</v>
      </c>
      <c r="F687" s="443" t="s">
        <v>422</v>
      </c>
      <c r="G687" s="443" t="s">
        <v>655</v>
      </c>
      <c r="H687" s="444">
        <v>45210</v>
      </c>
      <c r="I687" s="443"/>
      <c r="J687" s="443"/>
      <c r="K687" s="443"/>
      <c r="L687" s="443"/>
      <c r="M687" s="443"/>
      <c r="N687" s="443"/>
      <c r="O687" s="443">
        <v>2</v>
      </c>
      <c r="P687" s="445">
        <f t="shared" si="11"/>
        <v>2</v>
      </c>
      <c r="Q687" s="443">
        <v>2</v>
      </c>
      <c r="R687" s="443"/>
      <c r="S687" s="443" t="s">
        <v>659</v>
      </c>
      <c r="T687" s="443" t="s">
        <v>653</v>
      </c>
      <c r="U687" s="443" t="s">
        <v>673</v>
      </c>
      <c r="V687" s="443" t="s">
        <v>652</v>
      </c>
      <c r="W687" s="443" t="s">
        <v>469</v>
      </c>
      <c r="X687" s="446"/>
    </row>
    <row r="688" spans="1:24" s="447" customFormat="1" ht="60">
      <c r="A688" s="443"/>
      <c r="B688" s="443">
        <v>4446060300</v>
      </c>
      <c r="C688" s="508" t="s">
        <v>11819</v>
      </c>
      <c r="D688" s="154" t="s">
        <v>11820</v>
      </c>
      <c r="E688" s="154" t="s">
        <v>11821</v>
      </c>
      <c r="F688" s="443" t="s">
        <v>422</v>
      </c>
      <c r="G688" s="443" t="s">
        <v>655</v>
      </c>
      <c r="H688" s="444">
        <v>44933</v>
      </c>
      <c r="I688" s="443"/>
      <c r="J688" s="443"/>
      <c r="K688" s="443"/>
      <c r="L688" s="443"/>
      <c r="M688" s="443"/>
      <c r="N688" s="443"/>
      <c r="O688" s="443">
        <v>1</v>
      </c>
      <c r="P688" s="445">
        <f t="shared" si="11"/>
        <v>1</v>
      </c>
      <c r="Q688" s="443">
        <v>1</v>
      </c>
      <c r="R688" s="443"/>
      <c r="S688" s="443" t="s">
        <v>659</v>
      </c>
      <c r="T688" s="443" t="s">
        <v>653</v>
      </c>
      <c r="U688" s="443" t="s">
        <v>673</v>
      </c>
      <c r="V688" s="443" t="s">
        <v>652</v>
      </c>
      <c r="W688" s="443" t="s">
        <v>469</v>
      </c>
      <c r="X688" s="446"/>
    </row>
    <row r="689" spans="1:24" s="447" customFormat="1" ht="75">
      <c r="A689" s="443"/>
      <c r="B689" s="443">
        <v>3090612000</v>
      </c>
      <c r="C689" s="508" t="s">
        <v>8483</v>
      </c>
      <c r="D689" s="154" t="s">
        <v>8484</v>
      </c>
      <c r="E689" s="154" t="s">
        <v>4078</v>
      </c>
      <c r="F689" s="443" t="s">
        <v>422</v>
      </c>
      <c r="G689" s="443" t="s">
        <v>655</v>
      </c>
      <c r="H689" s="444">
        <v>45056</v>
      </c>
      <c r="I689" s="443"/>
      <c r="J689" s="443"/>
      <c r="K689" s="443"/>
      <c r="L689" s="443"/>
      <c r="M689" s="443"/>
      <c r="N689" s="443"/>
      <c r="O689" s="443">
        <v>1</v>
      </c>
      <c r="P689" s="445">
        <f t="shared" si="11"/>
        <v>1</v>
      </c>
      <c r="Q689" s="443">
        <v>1</v>
      </c>
      <c r="R689" s="443"/>
      <c r="S689" s="443" t="s">
        <v>659</v>
      </c>
      <c r="T689" s="443" t="s">
        <v>653</v>
      </c>
      <c r="U689" s="443" t="s">
        <v>673</v>
      </c>
      <c r="V689" s="443" t="s">
        <v>652</v>
      </c>
      <c r="W689" s="443" t="s">
        <v>469</v>
      </c>
      <c r="X689" s="446"/>
    </row>
    <row r="690" spans="1:24" s="447" customFormat="1" ht="75">
      <c r="A690" s="443"/>
      <c r="B690" s="443">
        <v>6752602700</v>
      </c>
      <c r="C690" s="508" t="s">
        <v>11822</v>
      </c>
      <c r="D690" s="154" t="s">
        <v>11823</v>
      </c>
      <c r="E690" s="154" t="s">
        <v>11824</v>
      </c>
      <c r="F690" s="443" t="s">
        <v>422</v>
      </c>
      <c r="G690" s="443" t="s">
        <v>655</v>
      </c>
      <c r="H690" s="444">
        <v>45141</v>
      </c>
      <c r="I690" s="443"/>
      <c r="J690" s="443"/>
      <c r="K690" s="443"/>
      <c r="L690" s="443"/>
      <c r="M690" s="443"/>
      <c r="N690" s="443"/>
      <c r="O690" s="443">
        <v>2</v>
      </c>
      <c r="P690" s="445">
        <f t="shared" si="11"/>
        <v>2</v>
      </c>
      <c r="Q690" s="443">
        <v>2</v>
      </c>
      <c r="R690" s="443"/>
      <c r="S690" s="443" t="s">
        <v>659</v>
      </c>
      <c r="T690" s="443" t="s">
        <v>653</v>
      </c>
      <c r="U690" s="443" t="s">
        <v>673</v>
      </c>
      <c r="V690" s="443" t="s">
        <v>652</v>
      </c>
      <c r="W690" s="443" t="s">
        <v>469</v>
      </c>
      <c r="X690" s="446"/>
    </row>
    <row r="691" spans="1:24" s="447" customFormat="1" ht="75">
      <c r="A691" s="443"/>
      <c r="B691" s="443">
        <v>4250211600</v>
      </c>
      <c r="C691" s="508" t="s">
        <v>11825</v>
      </c>
      <c r="D691" s="154" t="s">
        <v>11826</v>
      </c>
      <c r="E691" s="154" t="s">
        <v>11827</v>
      </c>
      <c r="F691" s="443" t="s">
        <v>422</v>
      </c>
      <c r="G691" s="443" t="s">
        <v>655</v>
      </c>
      <c r="H691" s="444">
        <v>45121</v>
      </c>
      <c r="I691" s="443"/>
      <c r="J691" s="443"/>
      <c r="K691" s="443"/>
      <c r="L691" s="443"/>
      <c r="M691" s="443"/>
      <c r="N691" s="443"/>
      <c r="O691" s="443">
        <v>1</v>
      </c>
      <c r="P691" s="445">
        <f t="shared" si="11"/>
        <v>1</v>
      </c>
      <c r="Q691" s="443">
        <v>1</v>
      </c>
      <c r="R691" s="443"/>
      <c r="S691" s="443" t="s">
        <v>659</v>
      </c>
      <c r="T691" s="443" t="s">
        <v>653</v>
      </c>
      <c r="U691" s="443" t="s">
        <v>673</v>
      </c>
      <c r="V691" s="443" t="s">
        <v>652</v>
      </c>
      <c r="W691" s="443" t="s">
        <v>469</v>
      </c>
      <c r="X691" s="446"/>
    </row>
    <row r="692" spans="1:24" s="447" customFormat="1" ht="75">
      <c r="A692" s="443"/>
      <c r="B692" s="443">
        <v>4720921400</v>
      </c>
      <c r="C692" s="508" t="s">
        <v>7852</v>
      </c>
      <c r="D692" s="154" t="s">
        <v>7853</v>
      </c>
      <c r="E692" s="154" t="s">
        <v>3762</v>
      </c>
      <c r="F692" s="443" t="s">
        <v>422</v>
      </c>
      <c r="G692" s="443" t="s">
        <v>655</v>
      </c>
      <c r="H692" s="444">
        <v>44960</v>
      </c>
      <c r="I692" s="443"/>
      <c r="J692" s="443"/>
      <c r="K692" s="443"/>
      <c r="L692" s="443"/>
      <c r="M692" s="443"/>
      <c r="N692" s="443"/>
      <c r="O692" s="443">
        <v>1</v>
      </c>
      <c r="P692" s="445">
        <f t="shared" si="11"/>
        <v>1</v>
      </c>
      <c r="Q692" s="443">
        <v>1</v>
      </c>
      <c r="R692" s="443"/>
      <c r="S692" s="443" t="s">
        <v>659</v>
      </c>
      <c r="T692" s="443" t="s">
        <v>653</v>
      </c>
      <c r="U692" s="443" t="s">
        <v>673</v>
      </c>
      <c r="V692" s="443" t="s">
        <v>652</v>
      </c>
      <c r="W692" s="443" t="s">
        <v>469</v>
      </c>
      <c r="X692" s="446"/>
    </row>
    <row r="693" spans="1:24" s="447" customFormat="1" ht="75">
      <c r="A693" s="443"/>
      <c r="B693" s="443">
        <v>4650510100</v>
      </c>
      <c r="C693" s="508" t="s">
        <v>11828</v>
      </c>
      <c r="D693" s="154" t="s">
        <v>11829</v>
      </c>
      <c r="E693" s="154" t="s">
        <v>11830</v>
      </c>
      <c r="F693" s="443" t="s">
        <v>422</v>
      </c>
      <c r="G693" s="443" t="s">
        <v>655</v>
      </c>
      <c r="H693" s="444">
        <v>45135</v>
      </c>
      <c r="I693" s="443"/>
      <c r="J693" s="443"/>
      <c r="K693" s="443"/>
      <c r="L693" s="443"/>
      <c r="M693" s="443"/>
      <c r="N693" s="443"/>
      <c r="O693" s="443">
        <v>1</v>
      </c>
      <c r="P693" s="445">
        <f t="shared" si="11"/>
        <v>1</v>
      </c>
      <c r="Q693" s="443">
        <v>1</v>
      </c>
      <c r="R693" s="443"/>
      <c r="S693" s="443" t="s">
        <v>659</v>
      </c>
      <c r="T693" s="443" t="s">
        <v>653</v>
      </c>
      <c r="U693" s="443" t="s">
        <v>673</v>
      </c>
      <c r="V693" s="443" t="s">
        <v>652</v>
      </c>
      <c r="W693" s="443" t="s">
        <v>469</v>
      </c>
      <c r="X693" s="446"/>
    </row>
    <row r="694" spans="1:24" s="447" customFormat="1" ht="60">
      <c r="A694" s="443"/>
      <c r="B694" s="443">
        <v>5355411100</v>
      </c>
      <c r="C694" s="508" t="s">
        <v>11831</v>
      </c>
      <c r="D694" s="154" t="s">
        <v>11661</v>
      </c>
      <c r="E694" s="154" t="s">
        <v>11832</v>
      </c>
      <c r="F694" s="443" t="s">
        <v>422</v>
      </c>
      <c r="G694" s="443" t="s">
        <v>655</v>
      </c>
      <c r="H694" s="444">
        <v>45015</v>
      </c>
      <c r="I694" s="443"/>
      <c r="J694" s="443"/>
      <c r="K694" s="443"/>
      <c r="L694" s="443"/>
      <c r="M694" s="443"/>
      <c r="N694" s="443"/>
      <c r="O694" s="443">
        <v>1</v>
      </c>
      <c r="P694" s="445">
        <f t="shared" si="11"/>
        <v>1</v>
      </c>
      <c r="Q694" s="443">
        <v>1</v>
      </c>
      <c r="R694" s="443"/>
      <c r="S694" s="443" t="s">
        <v>659</v>
      </c>
      <c r="T694" s="443" t="s">
        <v>653</v>
      </c>
      <c r="U694" s="443" t="s">
        <v>673</v>
      </c>
      <c r="V694" s="443" t="s">
        <v>652</v>
      </c>
      <c r="W694" s="443" t="s">
        <v>469</v>
      </c>
      <c r="X694" s="446"/>
    </row>
    <row r="695" spans="1:24" s="447" customFormat="1" ht="60">
      <c r="A695" s="443"/>
      <c r="B695" s="443">
        <v>5456122801</v>
      </c>
      <c r="C695" s="508" t="s">
        <v>11833</v>
      </c>
      <c r="D695" s="154" t="s">
        <v>11834</v>
      </c>
      <c r="E695" s="154" t="s">
        <v>11835</v>
      </c>
      <c r="F695" s="443" t="s">
        <v>422</v>
      </c>
      <c r="G695" s="443" t="s">
        <v>655</v>
      </c>
      <c r="H695" s="444">
        <v>45139</v>
      </c>
      <c r="I695" s="443"/>
      <c r="J695" s="443"/>
      <c r="K695" s="443"/>
      <c r="L695" s="443"/>
      <c r="M695" s="443"/>
      <c r="N695" s="443"/>
      <c r="O695" s="443">
        <v>2</v>
      </c>
      <c r="P695" s="445">
        <f t="shared" si="11"/>
        <v>2</v>
      </c>
      <c r="Q695" s="443">
        <v>2</v>
      </c>
      <c r="R695" s="443"/>
      <c r="S695" s="443" t="s">
        <v>659</v>
      </c>
      <c r="T695" s="443" t="s">
        <v>653</v>
      </c>
      <c r="U695" s="443" t="s">
        <v>673</v>
      </c>
      <c r="V695" s="443" t="s">
        <v>652</v>
      </c>
      <c r="W695" s="443" t="s">
        <v>469</v>
      </c>
      <c r="X695" s="446"/>
    </row>
    <row r="696" spans="1:24" s="447" customFormat="1" ht="90">
      <c r="A696" s="443"/>
      <c r="B696" s="443">
        <v>4666701000</v>
      </c>
      <c r="C696" s="508" t="s">
        <v>11836</v>
      </c>
      <c r="D696" s="154" t="s">
        <v>11837</v>
      </c>
      <c r="E696" s="154" t="s">
        <v>11838</v>
      </c>
      <c r="F696" s="443" t="s">
        <v>422</v>
      </c>
      <c r="G696" s="443" t="s">
        <v>655</v>
      </c>
      <c r="H696" s="444">
        <v>45225</v>
      </c>
      <c r="I696" s="443"/>
      <c r="J696" s="443"/>
      <c r="K696" s="443"/>
      <c r="L696" s="443"/>
      <c r="M696" s="443"/>
      <c r="N696" s="443"/>
      <c r="O696" s="443">
        <v>1</v>
      </c>
      <c r="P696" s="445">
        <f t="shared" si="11"/>
        <v>1</v>
      </c>
      <c r="Q696" s="443">
        <v>1</v>
      </c>
      <c r="R696" s="443"/>
      <c r="S696" s="443" t="s">
        <v>659</v>
      </c>
      <c r="T696" s="443" t="s">
        <v>653</v>
      </c>
      <c r="U696" s="443" t="s">
        <v>673</v>
      </c>
      <c r="V696" s="443" t="s">
        <v>652</v>
      </c>
      <c r="W696" s="443" t="s">
        <v>469</v>
      </c>
      <c r="X696" s="446"/>
    </row>
    <row r="697" spans="1:24" s="447" customFormat="1" ht="75">
      <c r="A697" s="443"/>
      <c r="B697" s="443">
        <v>4520134200</v>
      </c>
      <c r="C697" s="508" t="s">
        <v>11839</v>
      </c>
      <c r="D697" s="154" t="s">
        <v>11840</v>
      </c>
      <c r="E697" s="154" t="s">
        <v>11841</v>
      </c>
      <c r="F697" s="443" t="s">
        <v>422</v>
      </c>
      <c r="G697" s="443" t="s">
        <v>655</v>
      </c>
      <c r="H697" s="444">
        <v>45188</v>
      </c>
      <c r="I697" s="443"/>
      <c r="J697" s="443"/>
      <c r="K697" s="443"/>
      <c r="L697" s="443"/>
      <c r="M697" s="443"/>
      <c r="N697" s="443"/>
      <c r="O697" s="443">
        <v>1</v>
      </c>
      <c r="P697" s="445">
        <f t="shared" si="11"/>
        <v>1</v>
      </c>
      <c r="Q697" s="443">
        <v>1</v>
      </c>
      <c r="R697" s="443"/>
      <c r="S697" s="443" t="s">
        <v>659</v>
      </c>
      <c r="T697" s="443" t="s">
        <v>653</v>
      </c>
      <c r="U697" s="443" t="s">
        <v>673</v>
      </c>
      <c r="V697" s="443" t="s">
        <v>652</v>
      </c>
      <c r="W697" s="443" t="s">
        <v>469</v>
      </c>
      <c r="X697" s="446"/>
    </row>
    <row r="698" spans="1:24" s="447" customFormat="1" ht="75">
      <c r="A698" s="443"/>
      <c r="B698" s="443">
        <v>3072301400</v>
      </c>
      <c r="C698" s="508" t="s">
        <v>8437</v>
      </c>
      <c r="D698" s="154" t="s">
        <v>8438</v>
      </c>
      <c r="E698" s="154" t="s">
        <v>4055</v>
      </c>
      <c r="F698" s="443" t="s">
        <v>422</v>
      </c>
      <c r="G698" s="443" t="s">
        <v>655</v>
      </c>
      <c r="H698" s="444">
        <v>45043</v>
      </c>
      <c r="I698" s="443"/>
      <c r="J698" s="443"/>
      <c r="K698" s="443"/>
      <c r="L698" s="443"/>
      <c r="M698" s="443"/>
      <c r="N698" s="443"/>
      <c r="O698" s="443">
        <v>1</v>
      </c>
      <c r="P698" s="445">
        <f t="shared" si="11"/>
        <v>1</v>
      </c>
      <c r="Q698" s="443">
        <v>1</v>
      </c>
      <c r="R698" s="443"/>
      <c r="S698" s="443" t="s">
        <v>659</v>
      </c>
      <c r="T698" s="443" t="s">
        <v>653</v>
      </c>
      <c r="U698" s="443" t="s">
        <v>673</v>
      </c>
      <c r="V698" s="443" t="s">
        <v>652</v>
      </c>
      <c r="W698" s="443" t="s">
        <v>469</v>
      </c>
      <c r="X698" s="446"/>
    </row>
    <row r="699" spans="1:24" s="447" customFormat="1" ht="60">
      <c r="A699" s="443"/>
      <c r="B699" s="443">
        <v>3552050700</v>
      </c>
      <c r="C699" s="508" t="s">
        <v>11842</v>
      </c>
      <c r="D699" s="154" t="s">
        <v>11843</v>
      </c>
      <c r="E699" s="154" t="s">
        <v>11844</v>
      </c>
      <c r="F699" s="443" t="s">
        <v>422</v>
      </c>
      <c r="G699" s="443" t="s">
        <v>655</v>
      </c>
      <c r="H699" s="444">
        <v>45212</v>
      </c>
      <c r="I699" s="443"/>
      <c r="J699" s="443"/>
      <c r="K699" s="443"/>
      <c r="L699" s="443"/>
      <c r="M699" s="443"/>
      <c r="N699" s="443"/>
      <c r="O699" s="443">
        <v>1</v>
      </c>
      <c r="P699" s="445">
        <f t="shared" si="11"/>
        <v>1</v>
      </c>
      <c r="Q699" s="443">
        <v>1</v>
      </c>
      <c r="R699" s="443"/>
      <c r="S699" s="443" t="s">
        <v>659</v>
      </c>
      <c r="T699" s="443" t="s">
        <v>653</v>
      </c>
      <c r="U699" s="443" t="s">
        <v>673</v>
      </c>
      <c r="V699" s="443" t="s">
        <v>652</v>
      </c>
      <c r="W699" s="443" t="s">
        <v>469</v>
      </c>
      <c r="X699" s="446"/>
    </row>
    <row r="700" spans="1:24" s="447" customFormat="1" ht="75">
      <c r="A700" s="443"/>
      <c r="B700" s="443">
        <v>3616130600</v>
      </c>
      <c r="C700" s="508" t="s">
        <v>11845</v>
      </c>
      <c r="D700" s="154" t="s">
        <v>11846</v>
      </c>
      <c r="E700" s="154" t="s">
        <v>11847</v>
      </c>
      <c r="F700" s="443" t="s">
        <v>422</v>
      </c>
      <c r="G700" s="443" t="s">
        <v>655</v>
      </c>
      <c r="H700" s="444">
        <v>45055</v>
      </c>
      <c r="I700" s="443"/>
      <c r="J700" s="443"/>
      <c r="K700" s="443"/>
      <c r="L700" s="443"/>
      <c r="M700" s="443"/>
      <c r="N700" s="443"/>
      <c r="O700" s="443">
        <v>1</v>
      </c>
      <c r="P700" s="445">
        <f t="shared" si="11"/>
        <v>1</v>
      </c>
      <c r="Q700" s="443">
        <v>1</v>
      </c>
      <c r="R700" s="443"/>
      <c r="S700" s="443" t="s">
        <v>659</v>
      </c>
      <c r="T700" s="443" t="s">
        <v>653</v>
      </c>
      <c r="U700" s="443" t="s">
        <v>673</v>
      </c>
      <c r="V700" s="443" t="s">
        <v>652</v>
      </c>
      <c r="W700" s="443" t="s">
        <v>469</v>
      </c>
      <c r="X700" s="446"/>
    </row>
    <row r="701" spans="1:24" s="447" customFormat="1" ht="75">
      <c r="A701" s="443"/>
      <c r="B701" s="443">
        <v>4486720600</v>
      </c>
      <c r="C701" s="508" t="s">
        <v>11848</v>
      </c>
      <c r="D701" s="154" t="s">
        <v>11849</v>
      </c>
      <c r="E701" s="154" t="s">
        <v>11850</v>
      </c>
      <c r="F701" s="443" t="s">
        <v>422</v>
      </c>
      <c r="G701" s="443" t="s">
        <v>655</v>
      </c>
      <c r="H701" s="444">
        <v>45055</v>
      </c>
      <c r="I701" s="443"/>
      <c r="J701" s="443"/>
      <c r="K701" s="443"/>
      <c r="L701" s="443"/>
      <c r="M701" s="443"/>
      <c r="N701" s="443"/>
      <c r="O701" s="443">
        <v>1</v>
      </c>
      <c r="P701" s="445">
        <f t="shared" si="11"/>
        <v>1</v>
      </c>
      <c r="Q701" s="443">
        <v>1</v>
      </c>
      <c r="R701" s="443"/>
      <c r="S701" s="443" t="s">
        <v>659</v>
      </c>
      <c r="T701" s="443" t="s">
        <v>653</v>
      </c>
      <c r="U701" s="443" t="s">
        <v>673</v>
      </c>
      <c r="V701" s="443" t="s">
        <v>652</v>
      </c>
      <c r="W701" s="443" t="s">
        <v>469</v>
      </c>
      <c r="X701" s="446"/>
    </row>
    <row r="702" spans="1:24" s="447" customFormat="1" ht="60">
      <c r="A702" s="443"/>
      <c r="B702" s="443">
        <v>4723810400</v>
      </c>
      <c r="C702" s="508" t="s">
        <v>11851</v>
      </c>
      <c r="D702" s="154" t="s">
        <v>11852</v>
      </c>
      <c r="E702" s="154" t="s">
        <v>11853</v>
      </c>
      <c r="F702" s="443" t="s">
        <v>422</v>
      </c>
      <c r="G702" s="443" t="s">
        <v>655</v>
      </c>
      <c r="H702" s="444">
        <v>45104</v>
      </c>
      <c r="I702" s="443"/>
      <c r="J702" s="443"/>
      <c r="K702" s="443"/>
      <c r="L702" s="443"/>
      <c r="M702" s="443"/>
      <c r="N702" s="443"/>
      <c r="O702" s="443">
        <v>2</v>
      </c>
      <c r="P702" s="445">
        <f t="shared" si="11"/>
        <v>2</v>
      </c>
      <c r="Q702" s="443">
        <v>2</v>
      </c>
      <c r="R702" s="443"/>
      <c r="S702" s="443" t="s">
        <v>659</v>
      </c>
      <c r="T702" s="443" t="s">
        <v>653</v>
      </c>
      <c r="U702" s="443" t="s">
        <v>673</v>
      </c>
      <c r="V702" s="443" t="s">
        <v>652</v>
      </c>
      <c r="W702" s="443" t="s">
        <v>469</v>
      </c>
      <c r="X702" s="446"/>
    </row>
    <row r="703" spans="1:24" s="447" customFormat="1" ht="60">
      <c r="A703" s="443"/>
      <c r="B703" s="443">
        <v>4206801200</v>
      </c>
      <c r="C703" s="508" t="s">
        <v>6388</v>
      </c>
      <c r="D703" s="154" t="s">
        <v>6389</v>
      </c>
      <c r="E703" s="154" t="s">
        <v>2894</v>
      </c>
      <c r="F703" s="443" t="s">
        <v>422</v>
      </c>
      <c r="G703" s="443" t="s">
        <v>655</v>
      </c>
      <c r="H703" s="444">
        <v>44984</v>
      </c>
      <c r="I703" s="443"/>
      <c r="J703" s="443"/>
      <c r="K703" s="443"/>
      <c r="L703" s="443"/>
      <c r="M703" s="443"/>
      <c r="N703" s="443"/>
      <c r="O703" s="443">
        <v>1</v>
      </c>
      <c r="P703" s="445">
        <f t="shared" si="11"/>
        <v>1</v>
      </c>
      <c r="Q703" s="443">
        <v>1</v>
      </c>
      <c r="R703" s="443"/>
      <c r="S703" s="443" t="s">
        <v>659</v>
      </c>
      <c r="T703" s="443" t="s">
        <v>653</v>
      </c>
      <c r="U703" s="443" t="s">
        <v>673</v>
      </c>
      <c r="V703" s="443" t="s">
        <v>652</v>
      </c>
      <c r="W703" s="443" t="s">
        <v>469</v>
      </c>
      <c r="X703" s="446"/>
    </row>
    <row r="704" spans="1:24" s="447" customFormat="1" ht="75">
      <c r="A704" s="443"/>
      <c r="B704" s="443">
        <v>5431340800</v>
      </c>
      <c r="C704" s="508" t="s">
        <v>5922</v>
      </c>
      <c r="D704" s="154" t="s">
        <v>5923</v>
      </c>
      <c r="E704" s="154" t="s">
        <v>2631</v>
      </c>
      <c r="F704" s="443" t="s">
        <v>422</v>
      </c>
      <c r="G704" s="443" t="s">
        <v>655</v>
      </c>
      <c r="H704" s="444">
        <v>44958</v>
      </c>
      <c r="I704" s="443"/>
      <c r="J704" s="443"/>
      <c r="K704" s="443"/>
      <c r="L704" s="443"/>
      <c r="M704" s="443"/>
      <c r="N704" s="443"/>
      <c r="O704" s="443">
        <v>2</v>
      </c>
      <c r="P704" s="445">
        <f t="shared" si="11"/>
        <v>2</v>
      </c>
      <c r="Q704" s="443">
        <v>2</v>
      </c>
      <c r="R704" s="443"/>
      <c r="S704" s="443" t="s">
        <v>659</v>
      </c>
      <c r="T704" s="443" t="s">
        <v>653</v>
      </c>
      <c r="U704" s="443" t="s">
        <v>673</v>
      </c>
      <c r="V704" s="443" t="s">
        <v>652</v>
      </c>
      <c r="W704" s="443" t="s">
        <v>469</v>
      </c>
      <c r="X704" s="446"/>
    </row>
    <row r="705" spans="1:24" s="447" customFormat="1" ht="90">
      <c r="A705" s="443"/>
      <c r="B705" s="443">
        <v>3115602500</v>
      </c>
      <c r="C705" s="508" t="s">
        <v>11854</v>
      </c>
      <c r="D705" s="154" t="s">
        <v>11855</v>
      </c>
      <c r="E705" s="154" t="s">
        <v>11856</v>
      </c>
      <c r="F705" s="443" t="s">
        <v>422</v>
      </c>
      <c r="G705" s="443" t="s">
        <v>655</v>
      </c>
      <c r="H705" s="444">
        <v>45086</v>
      </c>
      <c r="I705" s="443"/>
      <c r="J705" s="443"/>
      <c r="K705" s="443"/>
      <c r="L705" s="443"/>
      <c r="M705" s="443"/>
      <c r="N705" s="443"/>
      <c r="O705" s="443">
        <v>1</v>
      </c>
      <c r="P705" s="445">
        <f t="shared" si="11"/>
        <v>1</v>
      </c>
      <c r="Q705" s="443">
        <v>1</v>
      </c>
      <c r="R705" s="443"/>
      <c r="S705" s="443" t="s">
        <v>659</v>
      </c>
      <c r="T705" s="443" t="s">
        <v>653</v>
      </c>
      <c r="U705" s="443" t="s">
        <v>673</v>
      </c>
      <c r="V705" s="443" t="s">
        <v>652</v>
      </c>
      <c r="W705" s="443" t="s">
        <v>469</v>
      </c>
      <c r="X705" s="446"/>
    </row>
    <row r="706" spans="1:24" s="447" customFormat="1" ht="75">
      <c r="A706" s="443"/>
      <c r="B706" s="443">
        <v>4744310200</v>
      </c>
      <c r="C706" s="508" t="s">
        <v>11857</v>
      </c>
      <c r="D706" s="154" t="s">
        <v>11858</v>
      </c>
      <c r="E706" s="154" t="s">
        <v>11859</v>
      </c>
      <c r="F706" s="443" t="s">
        <v>422</v>
      </c>
      <c r="G706" s="443" t="s">
        <v>655</v>
      </c>
      <c r="H706" s="444">
        <v>45126</v>
      </c>
      <c r="I706" s="443"/>
      <c r="J706" s="443"/>
      <c r="K706" s="443"/>
      <c r="L706" s="443"/>
      <c r="M706" s="443"/>
      <c r="N706" s="443"/>
      <c r="O706" s="443">
        <v>2</v>
      </c>
      <c r="P706" s="445">
        <f t="shared" si="11"/>
        <v>2</v>
      </c>
      <c r="Q706" s="443">
        <v>2</v>
      </c>
      <c r="R706" s="443"/>
      <c r="S706" s="443" t="s">
        <v>659</v>
      </c>
      <c r="T706" s="443" t="s">
        <v>653</v>
      </c>
      <c r="U706" s="443" t="s">
        <v>673</v>
      </c>
      <c r="V706" s="443" t="s">
        <v>652</v>
      </c>
      <c r="W706" s="443" t="s">
        <v>469</v>
      </c>
      <c r="X706" s="446"/>
    </row>
    <row r="707" spans="1:24" s="447" customFormat="1" ht="75">
      <c r="A707" s="443"/>
      <c r="B707" s="443">
        <v>4487721800</v>
      </c>
      <c r="C707" s="508" t="s">
        <v>7748</v>
      </c>
      <c r="D707" s="154" t="s">
        <v>7749</v>
      </c>
      <c r="E707" s="154" t="s">
        <v>3710</v>
      </c>
      <c r="F707" s="443" t="s">
        <v>422</v>
      </c>
      <c r="G707" s="443" t="s">
        <v>655</v>
      </c>
      <c r="H707" s="444">
        <v>44931</v>
      </c>
      <c r="I707" s="443"/>
      <c r="J707" s="443"/>
      <c r="K707" s="443"/>
      <c r="L707" s="443"/>
      <c r="M707" s="443"/>
      <c r="N707" s="443"/>
      <c r="O707" s="443">
        <v>1</v>
      </c>
      <c r="P707" s="445">
        <f t="shared" si="11"/>
        <v>1</v>
      </c>
      <c r="Q707" s="443">
        <v>1</v>
      </c>
      <c r="R707" s="443"/>
      <c r="S707" s="443" t="s">
        <v>659</v>
      </c>
      <c r="T707" s="443" t="s">
        <v>653</v>
      </c>
      <c r="U707" s="443" t="s">
        <v>673</v>
      </c>
      <c r="V707" s="443" t="s">
        <v>652</v>
      </c>
      <c r="W707" s="443" t="s">
        <v>469</v>
      </c>
      <c r="X707" s="446"/>
    </row>
    <row r="708" spans="1:24" s="447" customFormat="1" ht="75">
      <c r="A708" s="443"/>
      <c r="B708" s="443">
        <v>3617401900</v>
      </c>
      <c r="C708" s="508" t="s">
        <v>7017</v>
      </c>
      <c r="D708" s="154" t="s">
        <v>7016</v>
      </c>
      <c r="E708" s="154" t="s">
        <v>3240</v>
      </c>
      <c r="F708" s="443" t="s">
        <v>422</v>
      </c>
      <c r="G708" s="443" t="s">
        <v>655</v>
      </c>
      <c r="H708" s="444">
        <v>44993</v>
      </c>
      <c r="I708" s="443"/>
      <c r="J708" s="443"/>
      <c r="K708" s="443"/>
      <c r="L708" s="443"/>
      <c r="M708" s="443"/>
      <c r="N708" s="443"/>
      <c r="O708" s="443">
        <v>1</v>
      </c>
      <c r="P708" s="445">
        <f t="shared" si="11"/>
        <v>1</v>
      </c>
      <c r="Q708" s="443">
        <v>1</v>
      </c>
      <c r="R708" s="443"/>
      <c r="S708" s="443" t="s">
        <v>659</v>
      </c>
      <c r="T708" s="443" t="s">
        <v>653</v>
      </c>
      <c r="U708" s="443" t="s">
        <v>673</v>
      </c>
      <c r="V708" s="443" t="s">
        <v>652</v>
      </c>
      <c r="W708" s="443" t="s">
        <v>469</v>
      </c>
      <c r="X708" s="446"/>
    </row>
    <row r="709" spans="1:24" s="447" customFormat="1" ht="75">
      <c r="A709" s="443"/>
      <c r="B709" s="443">
        <v>4520132800</v>
      </c>
      <c r="C709" s="508" t="s">
        <v>11860</v>
      </c>
      <c r="D709" s="154" t="s">
        <v>11861</v>
      </c>
      <c r="E709" s="154" t="s">
        <v>11862</v>
      </c>
      <c r="F709" s="443" t="s">
        <v>422</v>
      </c>
      <c r="G709" s="443" t="s">
        <v>655</v>
      </c>
      <c r="H709" s="444">
        <v>45225</v>
      </c>
      <c r="I709" s="443"/>
      <c r="J709" s="443"/>
      <c r="K709" s="443"/>
      <c r="L709" s="443"/>
      <c r="M709" s="443"/>
      <c r="N709" s="443"/>
      <c r="O709" s="443">
        <v>2</v>
      </c>
      <c r="P709" s="445">
        <f t="shared" si="11"/>
        <v>2</v>
      </c>
      <c r="Q709" s="443">
        <v>2</v>
      </c>
      <c r="R709" s="443"/>
      <c r="S709" s="443" t="s">
        <v>659</v>
      </c>
      <c r="T709" s="443" t="s">
        <v>653</v>
      </c>
      <c r="U709" s="443" t="s">
        <v>673</v>
      </c>
      <c r="V709" s="443" t="s">
        <v>652</v>
      </c>
      <c r="W709" s="443" t="s">
        <v>469</v>
      </c>
      <c r="X709" s="446"/>
    </row>
    <row r="710" spans="1:24" s="447" customFormat="1" ht="75">
      <c r="A710" s="443"/>
      <c r="B710" s="443">
        <v>5880200700</v>
      </c>
      <c r="C710" s="508" t="s">
        <v>11863</v>
      </c>
      <c r="D710" s="154" t="s">
        <v>11864</v>
      </c>
      <c r="E710" s="154" t="s">
        <v>11865</v>
      </c>
      <c r="F710" s="443" t="s">
        <v>422</v>
      </c>
      <c r="G710" s="443" t="s">
        <v>655</v>
      </c>
      <c r="H710" s="444">
        <v>45051</v>
      </c>
      <c r="I710" s="443"/>
      <c r="J710" s="443"/>
      <c r="K710" s="443"/>
      <c r="L710" s="443"/>
      <c r="M710" s="443"/>
      <c r="N710" s="443"/>
      <c r="O710" s="443">
        <v>1</v>
      </c>
      <c r="P710" s="445">
        <f t="shared" si="11"/>
        <v>1</v>
      </c>
      <c r="Q710" s="443">
        <v>1</v>
      </c>
      <c r="R710" s="443"/>
      <c r="S710" s="443" t="s">
        <v>659</v>
      </c>
      <c r="T710" s="443" t="s">
        <v>653</v>
      </c>
      <c r="U710" s="443" t="s">
        <v>673</v>
      </c>
      <c r="V710" s="443" t="s">
        <v>652</v>
      </c>
      <c r="W710" s="443" t="s">
        <v>469</v>
      </c>
      <c r="X710" s="446"/>
    </row>
    <row r="711" spans="1:24" s="447" customFormat="1" ht="90">
      <c r="A711" s="443"/>
      <c r="B711" s="443">
        <v>5462022200</v>
      </c>
      <c r="C711" s="508" t="s">
        <v>8501</v>
      </c>
      <c r="D711" s="154" t="s">
        <v>8502</v>
      </c>
      <c r="E711" s="154" t="s">
        <v>4087</v>
      </c>
      <c r="F711" s="443" t="s">
        <v>422</v>
      </c>
      <c r="G711" s="443" t="s">
        <v>655</v>
      </c>
      <c r="H711" s="444">
        <v>45058</v>
      </c>
      <c r="I711" s="443"/>
      <c r="J711" s="443"/>
      <c r="K711" s="443"/>
      <c r="L711" s="443"/>
      <c r="M711" s="443"/>
      <c r="N711" s="443"/>
      <c r="O711" s="443">
        <v>1</v>
      </c>
      <c r="P711" s="445">
        <f t="shared" si="11"/>
        <v>1</v>
      </c>
      <c r="Q711" s="443">
        <v>1</v>
      </c>
      <c r="R711" s="443"/>
      <c r="S711" s="443" t="s">
        <v>659</v>
      </c>
      <c r="T711" s="443" t="s">
        <v>653</v>
      </c>
      <c r="U711" s="443" t="s">
        <v>673</v>
      </c>
      <c r="V711" s="443" t="s">
        <v>652</v>
      </c>
      <c r="W711" s="443" t="s">
        <v>469</v>
      </c>
      <c r="X711" s="446"/>
    </row>
    <row r="712" spans="1:24" s="447" customFormat="1" ht="60">
      <c r="A712" s="443"/>
      <c r="B712" s="443">
        <v>5381700500</v>
      </c>
      <c r="C712" s="508" t="s">
        <v>7818</v>
      </c>
      <c r="D712" s="154" t="s">
        <v>7819</v>
      </c>
      <c r="E712" s="154" t="s">
        <v>3745</v>
      </c>
      <c r="F712" s="443" t="s">
        <v>422</v>
      </c>
      <c r="G712" s="443" t="s">
        <v>655</v>
      </c>
      <c r="H712" s="444">
        <v>44938</v>
      </c>
      <c r="I712" s="443"/>
      <c r="J712" s="443"/>
      <c r="K712" s="443"/>
      <c r="L712" s="443"/>
      <c r="M712" s="443"/>
      <c r="N712" s="443"/>
      <c r="O712" s="443">
        <v>1</v>
      </c>
      <c r="P712" s="445">
        <f t="shared" si="11"/>
        <v>1</v>
      </c>
      <c r="Q712" s="443">
        <v>1</v>
      </c>
      <c r="R712" s="443"/>
      <c r="S712" s="443" t="s">
        <v>659</v>
      </c>
      <c r="T712" s="443" t="s">
        <v>653</v>
      </c>
      <c r="U712" s="443" t="s">
        <v>673</v>
      </c>
      <c r="V712" s="443" t="s">
        <v>652</v>
      </c>
      <c r="W712" s="443" t="s">
        <v>469</v>
      </c>
      <c r="X712" s="446"/>
    </row>
    <row r="713" spans="1:24" s="447" customFormat="1" ht="90">
      <c r="A713" s="443"/>
      <c r="B713" s="443">
        <v>3150521400</v>
      </c>
      <c r="C713" s="508" t="s">
        <v>11866</v>
      </c>
      <c r="D713" s="154" t="s">
        <v>11867</v>
      </c>
      <c r="E713" s="154" t="s">
        <v>11868</v>
      </c>
      <c r="F713" s="443" t="s">
        <v>422</v>
      </c>
      <c r="G713" s="443" t="s">
        <v>655</v>
      </c>
      <c r="H713" s="444">
        <v>44981</v>
      </c>
      <c r="I713" s="443"/>
      <c r="J713" s="443"/>
      <c r="K713" s="443"/>
      <c r="L713" s="443"/>
      <c r="M713" s="443"/>
      <c r="N713" s="443"/>
      <c r="O713" s="443">
        <v>1</v>
      </c>
      <c r="P713" s="445">
        <f t="shared" si="11"/>
        <v>1</v>
      </c>
      <c r="Q713" s="443">
        <v>1</v>
      </c>
      <c r="R713" s="443"/>
      <c r="S713" s="443" t="s">
        <v>659</v>
      </c>
      <c r="T713" s="443" t="s">
        <v>653</v>
      </c>
      <c r="U713" s="443" t="s">
        <v>673</v>
      </c>
      <c r="V713" s="443" t="s">
        <v>652</v>
      </c>
      <c r="W713" s="443" t="s">
        <v>469</v>
      </c>
      <c r="X713" s="446"/>
    </row>
    <row r="714" spans="1:24" s="447" customFormat="1" ht="75">
      <c r="A714" s="443"/>
      <c r="B714" s="443">
        <v>6360522200</v>
      </c>
      <c r="C714" s="508" t="s">
        <v>11869</v>
      </c>
      <c r="D714" s="154" t="s">
        <v>11870</v>
      </c>
      <c r="E714" s="154" t="s">
        <v>11871</v>
      </c>
      <c r="F714" s="443" t="s">
        <v>422</v>
      </c>
      <c r="G714" s="443" t="s">
        <v>655</v>
      </c>
      <c r="H714" s="444">
        <v>45117</v>
      </c>
      <c r="I714" s="443"/>
      <c r="J714" s="443"/>
      <c r="K714" s="443"/>
      <c r="L714" s="443"/>
      <c r="M714" s="443"/>
      <c r="N714" s="443"/>
      <c r="O714" s="443">
        <v>1</v>
      </c>
      <c r="P714" s="445">
        <f t="shared" si="11"/>
        <v>1</v>
      </c>
      <c r="Q714" s="443">
        <v>1</v>
      </c>
      <c r="R714" s="443"/>
      <c r="S714" s="443" t="s">
        <v>659</v>
      </c>
      <c r="T714" s="443" t="s">
        <v>653</v>
      </c>
      <c r="U714" s="443" t="s">
        <v>673</v>
      </c>
      <c r="V714" s="443" t="s">
        <v>652</v>
      </c>
      <c r="W714" s="443" t="s">
        <v>469</v>
      </c>
      <c r="X714" s="446"/>
    </row>
    <row r="715" spans="1:24" s="447" customFormat="1" ht="90">
      <c r="A715" s="443"/>
      <c r="B715" s="443">
        <v>5460720700</v>
      </c>
      <c r="C715" s="508" t="s">
        <v>7158</v>
      </c>
      <c r="D715" s="154" t="s">
        <v>7159</v>
      </c>
      <c r="E715" s="154" t="s">
        <v>3332</v>
      </c>
      <c r="F715" s="443" t="s">
        <v>422</v>
      </c>
      <c r="G715" s="443" t="s">
        <v>655</v>
      </c>
      <c r="H715" s="444">
        <v>44973</v>
      </c>
      <c r="I715" s="443"/>
      <c r="J715" s="443"/>
      <c r="K715" s="443"/>
      <c r="L715" s="443"/>
      <c r="M715" s="443"/>
      <c r="N715" s="443"/>
      <c r="O715" s="443">
        <v>1</v>
      </c>
      <c r="P715" s="445">
        <f t="shared" si="11"/>
        <v>1</v>
      </c>
      <c r="Q715" s="443">
        <v>1</v>
      </c>
      <c r="R715" s="443"/>
      <c r="S715" s="443" t="s">
        <v>659</v>
      </c>
      <c r="T715" s="443" t="s">
        <v>653</v>
      </c>
      <c r="U715" s="443" t="s">
        <v>673</v>
      </c>
      <c r="V715" s="443" t="s">
        <v>652</v>
      </c>
      <c r="W715" s="443" t="s">
        <v>469</v>
      </c>
      <c r="X715" s="446"/>
    </row>
    <row r="716" spans="1:24" s="447" customFormat="1" ht="45">
      <c r="A716" s="443"/>
      <c r="B716" s="443">
        <v>5513302800</v>
      </c>
      <c r="C716" s="508" t="s">
        <v>11872</v>
      </c>
      <c r="D716" s="154" t="s">
        <v>11873</v>
      </c>
      <c r="E716" s="154" t="s">
        <v>11874</v>
      </c>
      <c r="F716" s="443" t="s">
        <v>422</v>
      </c>
      <c r="G716" s="443" t="s">
        <v>655</v>
      </c>
      <c r="H716" s="444">
        <v>44979</v>
      </c>
      <c r="I716" s="443"/>
      <c r="J716" s="443"/>
      <c r="K716" s="443"/>
      <c r="L716" s="443"/>
      <c r="M716" s="443"/>
      <c r="N716" s="443"/>
      <c r="O716" s="443">
        <v>1</v>
      </c>
      <c r="P716" s="445">
        <f t="shared" si="11"/>
        <v>1</v>
      </c>
      <c r="Q716" s="443">
        <v>1</v>
      </c>
      <c r="R716" s="443"/>
      <c r="S716" s="443" t="s">
        <v>659</v>
      </c>
      <c r="T716" s="443" t="s">
        <v>653</v>
      </c>
      <c r="U716" s="443" t="s">
        <v>673</v>
      </c>
      <c r="V716" s="443" t="s">
        <v>652</v>
      </c>
      <c r="W716" s="443" t="s">
        <v>469</v>
      </c>
      <c r="X716" s="446"/>
    </row>
    <row r="717" spans="1:24" s="447" customFormat="1" ht="90">
      <c r="A717" s="443"/>
      <c r="B717" s="443">
        <v>5482310900</v>
      </c>
      <c r="C717" s="508" t="s">
        <v>11875</v>
      </c>
      <c r="D717" s="154" t="s">
        <v>11876</v>
      </c>
      <c r="E717" s="154" t="s">
        <v>11877</v>
      </c>
      <c r="F717" s="443" t="s">
        <v>422</v>
      </c>
      <c r="G717" s="443" t="s">
        <v>655</v>
      </c>
      <c r="H717" s="444">
        <v>45085</v>
      </c>
      <c r="I717" s="443"/>
      <c r="J717" s="443"/>
      <c r="K717" s="443"/>
      <c r="L717" s="443"/>
      <c r="M717" s="443"/>
      <c r="N717" s="443"/>
      <c r="O717" s="443">
        <v>1</v>
      </c>
      <c r="P717" s="445">
        <f t="shared" si="11"/>
        <v>1</v>
      </c>
      <c r="Q717" s="443">
        <v>1</v>
      </c>
      <c r="R717" s="443"/>
      <c r="S717" s="443" t="s">
        <v>659</v>
      </c>
      <c r="T717" s="443" t="s">
        <v>653</v>
      </c>
      <c r="U717" s="443" t="s">
        <v>673</v>
      </c>
      <c r="V717" s="443" t="s">
        <v>652</v>
      </c>
      <c r="W717" s="443" t="s">
        <v>469</v>
      </c>
      <c r="X717" s="446"/>
    </row>
    <row r="718" spans="1:24" s="447" customFormat="1" ht="75">
      <c r="A718" s="443"/>
      <c r="B718" s="443">
        <v>4153521100</v>
      </c>
      <c r="C718" s="508" t="s">
        <v>11878</v>
      </c>
      <c r="D718" s="154" t="s">
        <v>11879</v>
      </c>
      <c r="E718" s="154" t="s">
        <v>11880</v>
      </c>
      <c r="F718" s="443" t="s">
        <v>422</v>
      </c>
      <c r="G718" s="443" t="s">
        <v>655</v>
      </c>
      <c r="H718" s="444">
        <v>45217</v>
      </c>
      <c r="I718" s="443"/>
      <c r="J718" s="443"/>
      <c r="K718" s="443"/>
      <c r="L718" s="443"/>
      <c r="M718" s="443"/>
      <c r="N718" s="443"/>
      <c r="O718" s="443">
        <v>1</v>
      </c>
      <c r="P718" s="445">
        <f t="shared" si="11"/>
        <v>1</v>
      </c>
      <c r="Q718" s="443">
        <v>1</v>
      </c>
      <c r="R718" s="443"/>
      <c r="S718" s="443" t="s">
        <v>659</v>
      </c>
      <c r="T718" s="443" t="s">
        <v>653</v>
      </c>
      <c r="U718" s="443" t="s">
        <v>673</v>
      </c>
      <c r="V718" s="443" t="s">
        <v>652</v>
      </c>
      <c r="W718" s="443" t="s">
        <v>469</v>
      </c>
      <c r="X718" s="446"/>
    </row>
    <row r="719" spans="1:24" s="447" customFormat="1" ht="75">
      <c r="A719" s="443"/>
      <c r="B719" s="443">
        <v>4717721000</v>
      </c>
      <c r="C719" s="508" t="s">
        <v>6352</v>
      </c>
      <c r="D719" s="154" t="s">
        <v>6353</v>
      </c>
      <c r="E719" s="154" t="s">
        <v>2875</v>
      </c>
      <c r="F719" s="443" t="s">
        <v>422</v>
      </c>
      <c r="G719" s="443" t="s">
        <v>655</v>
      </c>
      <c r="H719" s="444">
        <v>45007</v>
      </c>
      <c r="I719" s="443"/>
      <c r="J719" s="443"/>
      <c r="K719" s="443"/>
      <c r="L719" s="443"/>
      <c r="M719" s="443"/>
      <c r="N719" s="443"/>
      <c r="O719" s="443">
        <v>1</v>
      </c>
      <c r="P719" s="445">
        <f t="shared" si="11"/>
        <v>1</v>
      </c>
      <c r="Q719" s="443">
        <v>1</v>
      </c>
      <c r="R719" s="443"/>
      <c r="S719" s="443" t="s">
        <v>659</v>
      </c>
      <c r="T719" s="443" t="s">
        <v>653</v>
      </c>
      <c r="U719" s="443" t="s">
        <v>673</v>
      </c>
      <c r="V719" s="443" t="s">
        <v>652</v>
      </c>
      <c r="W719" s="443" t="s">
        <v>469</v>
      </c>
      <c r="X719" s="446"/>
    </row>
    <row r="720" spans="1:24" s="447" customFormat="1" ht="60">
      <c r="A720" s="443"/>
      <c r="B720" s="443">
        <v>5300520700</v>
      </c>
      <c r="C720" s="508" t="s">
        <v>11881</v>
      </c>
      <c r="D720" s="154" t="s">
        <v>11882</v>
      </c>
      <c r="E720" s="154" t="s">
        <v>11883</v>
      </c>
      <c r="F720" s="443" t="s">
        <v>422</v>
      </c>
      <c r="G720" s="443" t="s">
        <v>655</v>
      </c>
      <c r="H720" s="444">
        <v>45025</v>
      </c>
      <c r="I720" s="443"/>
      <c r="J720" s="443"/>
      <c r="K720" s="443"/>
      <c r="L720" s="443"/>
      <c r="M720" s="443"/>
      <c r="N720" s="443"/>
      <c r="O720" s="443">
        <v>1</v>
      </c>
      <c r="P720" s="445">
        <f t="shared" si="11"/>
        <v>1</v>
      </c>
      <c r="Q720" s="443">
        <v>1</v>
      </c>
      <c r="R720" s="443"/>
      <c r="S720" s="443" t="s">
        <v>659</v>
      </c>
      <c r="T720" s="443" t="s">
        <v>653</v>
      </c>
      <c r="U720" s="443" t="s">
        <v>673</v>
      </c>
      <c r="V720" s="443" t="s">
        <v>652</v>
      </c>
      <c r="W720" s="443" t="s">
        <v>469</v>
      </c>
      <c r="X720" s="446"/>
    </row>
    <row r="721" spans="1:24" s="447" customFormat="1" ht="60">
      <c r="A721" s="443"/>
      <c r="B721" s="443">
        <v>4370902300</v>
      </c>
      <c r="C721" s="508" t="s">
        <v>11884</v>
      </c>
      <c r="D721" s="154" t="s">
        <v>11885</v>
      </c>
      <c r="E721" s="154" t="s">
        <v>11886</v>
      </c>
      <c r="F721" s="443" t="s">
        <v>422</v>
      </c>
      <c r="G721" s="443" t="s">
        <v>655</v>
      </c>
      <c r="H721" s="444">
        <v>45203</v>
      </c>
      <c r="I721" s="443"/>
      <c r="J721" s="443"/>
      <c r="K721" s="443"/>
      <c r="L721" s="443"/>
      <c r="M721" s="443"/>
      <c r="N721" s="443"/>
      <c r="O721" s="443">
        <v>1</v>
      </c>
      <c r="P721" s="445">
        <f t="shared" si="11"/>
        <v>1</v>
      </c>
      <c r="Q721" s="443">
        <v>1</v>
      </c>
      <c r="R721" s="443"/>
      <c r="S721" s="443" t="s">
        <v>659</v>
      </c>
      <c r="T721" s="443" t="s">
        <v>653</v>
      </c>
      <c r="U721" s="443" t="s">
        <v>673</v>
      </c>
      <c r="V721" s="443" t="s">
        <v>652</v>
      </c>
      <c r="W721" s="443" t="s">
        <v>469</v>
      </c>
      <c r="X721" s="446"/>
    </row>
    <row r="722" spans="1:24" s="447" customFormat="1" ht="75">
      <c r="A722" s="443"/>
      <c r="B722" s="443">
        <v>5421802700</v>
      </c>
      <c r="C722" s="508" t="s">
        <v>11887</v>
      </c>
      <c r="D722" s="154" t="s">
        <v>11888</v>
      </c>
      <c r="E722" s="154" t="s">
        <v>11889</v>
      </c>
      <c r="F722" s="443" t="s">
        <v>422</v>
      </c>
      <c r="G722" s="443" t="s">
        <v>655</v>
      </c>
      <c r="H722" s="444">
        <v>45210</v>
      </c>
      <c r="I722" s="443"/>
      <c r="J722" s="443"/>
      <c r="K722" s="443"/>
      <c r="L722" s="443"/>
      <c r="M722" s="443"/>
      <c r="N722" s="443"/>
      <c r="O722" s="443">
        <v>1</v>
      </c>
      <c r="P722" s="445">
        <f t="shared" si="11"/>
        <v>1</v>
      </c>
      <c r="Q722" s="443">
        <v>1</v>
      </c>
      <c r="R722" s="443"/>
      <c r="S722" s="443" t="s">
        <v>659</v>
      </c>
      <c r="T722" s="443" t="s">
        <v>653</v>
      </c>
      <c r="U722" s="443" t="s">
        <v>673</v>
      </c>
      <c r="V722" s="443" t="s">
        <v>652</v>
      </c>
      <c r="W722" s="443" t="s">
        <v>469</v>
      </c>
      <c r="X722" s="446"/>
    </row>
    <row r="723" spans="1:24" s="447" customFormat="1" ht="75">
      <c r="A723" s="443"/>
      <c r="B723" s="443">
        <v>3551410200</v>
      </c>
      <c r="C723" s="508" t="s">
        <v>11669</v>
      </c>
      <c r="D723" s="154" t="s">
        <v>11670</v>
      </c>
      <c r="E723" s="154" t="s">
        <v>11890</v>
      </c>
      <c r="F723" s="443" t="s">
        <v>422</v>
      </c>
      <c r="G723" s="443" t="s">
        <v>655</v>
      </c>
      <c r="H723" s="444">
        <v>44941</v>
      </c>
      <c r="I723" s="443"/>
      <c r="J723" s="443"/>
      <c r="K723" s="443">
        <v>1</v>
      </c>
      <c r="L723" s="443"/>
      <c r="M723" s="443"/>
      <c r="N723" s="443"/>
      <c r="O723" s="443">
        <v>1</v>
      </c>
      <c r="P723" s="445">
        <f t="shared" si="11"/>
        <v>2</v>
      </c>
      <c r="Q723" s="443">
        <v>2</v>
      </c>
      <c r="R723" s="443"/>
      <c r="S723" s="443" t="s">
        <v>659</v>
      </c>
      <c r="T723" s="443" t="s">
        <v>651</v>
      </c>
      <c r="U723" s="443" t="s">
        <v>673</v>
      </c>
      <c r="V723" s="443" t="s">
        <v>652</v>
      </c>
      <c r="W723" s="443" t="s">
        <v>469</v>
      </c>
      <c r="X723" s="446"/>
    </row>
    <row r="724" spans="1:24" s="447" customFormat="1" ht="90">
      <c r="A724" s="443"/>
      <c r="B724" s="443">
        <v>4401021600</v>
      </c>
      <c r="C724" s="508" t="s">
        <v>11891</v>
      </c>
      <c r="D724" s="154" t="s">
        <v>11892</v>
      </c>
      <c r="E724" s="154" t="s">
        <v>11893</v>
      </c>
      <c r="F724" s="443" t="s">
        <v>422</v>
      </c>
      <c r="G724" s="443" t="s">
        <v>655</v>
      </c>
      <c r="H724" s="444">
        <v>44932</v>
      </c>
      <c r="I724" s="443"/>
      <c r="J724" s="443"/>
      <c r="K724" s="443"/>
      <c r="L724" s="443"/>
      <c r="M724" s="443"/>
      <c r="N724" s="443"/>
      <c r="O724" s="443">
        <v>1</v>
      </c>
      <c r="P724" s="445">
        <f t="shared" si="11"/>
        <v>1</v>
      </c>
      <c r="Q724" s="443">
        <v>1</v>
      </c>
      <c r="R724" s="443"/>
      <c r="S724" s="443" t="s">
        <v>659</v>
      </c>
      <c r="T724" s="443" t="s">
        <v>653</v>
      </c>
      <c r="U724" s="443" t="s">
        <v>673</v>
      </c>
      <c r="V724" s="443" t="s">
        <v>652</v>
      </c>
      <c r="W724" s="443" t="s">
        <v>469</v>
      </c>
      <c r="X724" s="446"/>
    </row>
    <row r="725" spans="1:24" s="447" customFormat="1" ht="75">
      <c r="A725" s="443"/>
      <c r="B725" s="443">
        <v>4453312600</v>
      </c>
      <c r="C725" s="508" t="s">
        <v>6315</v>
      </c>
      <c r="D725" s="154" t="s">
        <v>6316</v>
      </c>
      <c r="E725" s="154" t="s">
        <v>2854</v>
      </c>
      <c r="F725" s="443" t="s">
        <v>422</v>
      </c>
      <c r="G725" s="443" t="s">
        <v>655</v>
      </c>
      <c r="H725" s="444">
        <v>44944</v>
      </c>
      <c r="I725" s="443"/>
      <c r="J725" s="443"/>
      <c r="K725" s="443"/>
      <c r="L725" s="443"/>
      <c r="M725" s="443"/>
      <c r="N725" s="443"/>
      <c r="O725" s="443">
        <v>1</v>
      </c>
      <c r="P725" s="445">
        <f t="shared" si="11"/>
        <v>1</v>
      </c>
      <c r="Q725" s="443">
        <v>1</v>
      </c>
      <c r="R725" s="443"/>
      <c r="S725" s="443" t="s">
        <v>659</v>
      </c>
      <c r="T725" s="443" t="s">
        <v>653</v>
      </c>
      <c r="U725" s="443" t="s">
        <v>673</v>
      </c>
      <c r="V725" s="443" t="s">
        <v>652</v>
      </c>
      <c r="W725" s="443" t="s">
        <v>469</v>
      </c>
      <c r="X725" s="446"/>
    </row>
    <row r="726" spans="1:24" s="447" customFormat="1" ht="75">
      <c r="A726" s="443"/>
      <c r="B726" s="443">
        <v>5321501700</v>
      </c>
      <c r="C726" s="508" t="s">
        <v>11894</v>
      </c>
      <c r="D726" s="154" t="s">
        <v>11895</v>
      </c>
      <c r="E726" s="154" t="s">
        <v>11896</v>
      </c>
      <c r="F726" s="443" t="s">
        <v>422</v>
      </c>
      <c r="G726" s="443" t="s">
        <v>655</v>
      </c>
      <c r="H726" s="444">
        <v>45135</v>
      </c>
      <c r="I726" s="443"/>
      <c r="J726" s="443"/>
      <c r="K726" s="443"/>
      <c r="L726" s="443"/>
      <c r="M726" s="443"/>
      <c r="N726" s="443"/>
      <c r="O726" s="443">
        <v>1</v>
      </c>
      <c r="P726" s="445">
        <f t="shared" si="11"/>
        <v>1</v>
      </c>
      <c r="Q726" s="443">
        <v>1</v>
      </c>
      <c r="R726" s="443"/>
      <c r="S726" s="443" t="s">
        <v>659</v>
      </c>
      <c r="T726" s="443" t="s">
        <v>653</v>
      </c>
      <c r="U726" s="443" t="s">
        <v>673</v>
      </c>
      <c r="V726" s="443" t="s">
        <v>652</v>
      </c>
      <c r="W726" s="443" t="s">
        <v>469</v>
      </c>
      <c r="X726" s="446"/>
    </row>
    <row r="727" spans="1:24" s="447" customFormat="1" ht="75">
      <c r="A727" s="443"/>
      <c r="B727" s="443">
        <v>5316940100</v>
      </c>
      <c r="C727" s="508" t="s">
        <v>5932</v>
      </c>
      <c r="D727" s="154" t="s">
        <v>5933</v>
      </c>
      <c r="E727" s="154" t="s">
        <v>2636</v>
      </c>
      <c r="F727" s="443" t="s">
        <v>422</v>
      </c>
      <c r="G727" s="443" t="s">
        <v>655</v>
      </c>
      <c r="H727" s="444">
        <v>44998</v>
      </c>
      <c r="I727" s="443"/>
      <c r="J727" s="443"/>
      <c r="K727" s="443"/>
      <c r="L727" s="443"/>
      <c r="M727" s="443"/>
      <c r="N727" s="443"/>
      <c r="O727" s="443">
        <v>2</v>
      </c>
      <c r="P727" s="445">
        <f t="shared" ref="P727:P790" si="12">SUM($I727:$O727)</f>
        <v>2</v>
      </c>
      <c r="Q727" s="443">
        <v>2</v>
      </c>
      <c r="R727" s="443"/>
      <c r="S727" s="443" t="s">
        <v>659</v>
      </c>
      <c r="T727" s="443" t="s">
        <v>653</v>
      </c>
      <c r="U727" s="443" t="s">
        <v>673</v>
      </c>
      <c r="V727" s="443" t="s">
        <v>652</v>
      </c>
      <c r="W727" s="443" t="s">
        <v>469</v>
      </c>
      <c r="X727" s="446"/>
    </row>
    <row r="728" spans="1:24" s="447" customFormat="1" ht="60">
      <c r="A728" s="443"/>
      <c r="B728" s="443">
        <v>4667901100</v>
      </c>
      <c r="C728" s="508" t="s">
        <v>11897</v>
      </c>
      <c r="D728" s="154" t="s">
        <v>11898</v>
      </c>
      <c r="E728" s="154" t="s">
        <v>11899</v>
      </c>
      <c r="F728" s="443" t="s">
        <v>422</v>
      </c>
      <c r="G728" s="443" t="s">
        <v>655</v>
      </c>
      <c r="H728" s="444">
        <v>45239</v>
      </c>
      <c r="I728" s="443"/>
      <c r="J728" s="443"/>
      <c r="K728" s="443"/>
      <c r="L728" s="443"/>
      <c r="M728" s="443"/>
      <c r="N728" s="443"/>
      <c r="O728" s="443">
        <v>2</v>
      </c>
      <c r="P728" s="445">
        <f t="shared" si="12"/>
        <v>2</v>
      </c>
      <c r="Q728" s="443">
        <v>2</v>
      </c>
      <c r="R728" s="443"/>
      <c r="S728" s="443" t="s">
        <v>659</v>
      </c>
      <c r="T728" s="443" t="s">
        <v>653</v>
      </c>
      <c r="U728" s="443" t="s">
        <v>673</v>
      </c>
      <c r="V728" s="443" t="s">
        <v>652</v>
      </c>
      <c r="W728" s="443" t="s">
        <v>469</v>
      </c>
      <c r="X728" s="446"/>
    </row>
    <row r="729" spans="1:24" s="447" customFormat="1" ht="60">
      <c r="A729" s="443"/>
      <c r="B729" s="443">
        <v>5414811100</v>
      </c>
      <c r="C729" s="508" t="s">
        <v>11900</v>
      </c>
      <c r="D729" s="154" t="s">
        <v>11901</v>
      </c>
      <c r="E729" s="154" t="s">
        <v>11902</v>
      </c>
      <c r="F729" s="443" t="s">
        <v>422</v>
      </c>
      <c r="G729" s="443" t="s">
        <v>655</v>
      </c>
      <c r="H729" s="444">
        <v>45279</v>
      </c>
      <c r="I729" s="443"/>
      <c r="J729" s="443"/>
      <c r="K729" s="443"/>
      <c r="L729" s="443"/>
      <c r="M729" s="443"/>
      <c r="N729" s="443"/>
      <c r="O729" s="443">
        <v>1</v>
      </c>
      <c r="P729" s="445">
        <f t="shared" si="12"/>
        <v>1</v>
      </c>
      <c r="Q729" s="443">
        <v>1</v>
      </c>
      <c r="R729" s="443"/>
      <c r="S729" s="443" t="s">
        <v>659</v>
      </c>
      <c r="T729" s="443" t="s">
        <v>653</v>
      </c>
      <c r="U729" s="443" t="s">
        <v>673</v>
      </c>
      <c r="V729" s="443" t="s">
        <v>652</v>
      </c>
      <c r="W729" s="443" t="s">
        <v>469</v>
      </c>
      <c r="X729" s="446"/>
    </row>
    <row r="730" spans="1:24" s="447" customFormat="1" ht="60">
      <c r="A730" s="443"/>
      <c r="B730" s="443">
        <v>4520630900</v>
      </c>
      <c r="C730" s="508" t="s">
        <v>6466</v>
      </c>
      <c r="D730" s="154" t="s">
        <v>6467</v>
      </c>
      <c r="E730" s="154" t="s">
        <v>2948</v>
      </c>
      <c r="F730" s="443" t="s">
        <v>422</v>
      </c>
      <c r="G730" s="443" t="s">
        <v>655</v>
      </c>
      <c r="H730" s="444">
        <v>45176</v>
      </c>
      <c r="I730" s="443"/>
      <c r="J730" s="443"/>
      <c r="K730" s="443"/>
      <c r="L730" s="443"/>
      <c r="M730" s="443"/>
      <c r="N730" s="443"/>
      <c r="O730" s="443">
        <v>1</v>
      </c>
      <c r="P730" s="445">
        <f t="shared" si="12"/>
        <v>1</v>
      </c>
      <c r="Q730" s="443">
        <v>1</v>
      </c>
      <c r="R730" s="443"/>
      <c r="S730" s="443" t="s">
        <v>659</v>
      </c>
      <c r="T730" s="443" t="s">
        <v>653</v>
      </c>
      <c r="U730" s="443" t="s">
        <v>673</v>
      </c>
      <c r="V730" s="443" t="s">
        <v>652</v>
      </c>
      <c r="W730" s="443" t="s">
        <v>469</v>
      </c>
      <c r="X730" s="446"/>
    </row>
    <row r="731" spans="1:24" s="447" customFormat="1" ht="60">
      <c r="A731" s="443"/>
      <c r="B731" s="443">
        <v>4507821000</v>
      </c>
      <c r="C731" s="508" t="s">
        <v>11903</v>
      </c>
      <c r="D731" s="154" t="s">
        <v>11904</v>
      </c>
      <c r="E731" s="154" t="s">
        <v>11905</v>
      </c>
      <c r="F731" s="443" t="s">
        <v>422</v>
      </c>
      <c r="G731" s="443" t="s">
        <v>655</v>
      </c>
      <c r="H731" s="444">
        <v>45201</v>
      </c>
      <c r="I731" s="443"/>
      <c r="J731" s="443"/>
      <c r="K731" s="443"/>
      <c r="L731" s="443"/>
      <c r="M731" s="443"/>
      <c r="N731" s="443"/>
      <c r="O731" s="443">
        <v>1</v>
      </c>
      <c r="P731" s="445">
        <f t="shared" si="12"/>
        <v>1</v>
      </c>
      <c r="Q731" s="443">
        <v>1</v>
      </c>
      <c r="R731" s="443"/>
      <c r="S731" s="443" t="s">
        <v>659</v>
      </c>
      <c r="T731" s="443" t="s">
        <v>653</v>
      </c>
      <c r="U731" s="443" t="s">
        <v>673</v>
      </c>
      <c r="V731" s="443" t="s">
        <v>652</v>
      </c>
      <c r="W731" s="443" t="s">
        <v>469</v>
      </c>
      <c r="X731" s="446"/>
    </row>
    <row r="732" spans="1:24" s="447" customFormat="1" ht="60">
      <c r="A732" s="443"/>
      <c r="B732" s="443">
        <v>4722320500</v>
      </c>
      <c r="C732" s="508" t="s">
        <v>11906</v>
      </c>
      <c r="D732" s="154" t="s">
        <v>11907</v>
      </c>
      <c r="E732" s="154" t="s">
        <v>11908</v>
      </c>
      <c r="F732" s="443" t="s">
        <v>422</v>
      </c>
      <c r="G732" s="443" t="s">
        <v>655</v>
      </c>
      <c r="H732" s="444">
        <v>45020</v>
      </c>
      <c r="I732" s="443"/>
      <c r="J732" s="443"/>
      <c r="K732" s="443"/>
      <c r="L732" s="443"/>
      <c r="M732" s="443"/>
      <c r="N732" s="443"/>
      <c r="O732" s="443">
        <v>1</v>
      </c>
      <c r="P732" s="445">
        <f t="shared" si="12"/>
        <v>1</v>
      </c>
      <c r="Q732" s="443">
        <v>1</v>
      </c>
      <c r="R732" s="443"/>
      <c r="S732" s="443" t="s">
        <v>659</v>
      </c>
      <c r="T732" s="443" t="s">
        <v>653</v>
      </c>
      <c r="U732" s="443" t="s">
        <v>673</v>
      </c>
      <c r="V732" s="443" t="s">
        <v>652</v>
      </c>
      <c r="W732" s="443" t="s">
        <v>469</v>
      </c>
      <c r="X732" s="446"/>
    </row>
    <row r="733" spans="1:24" s="447" customFormat="1" ht="60">
      <c r="A733" s="443"/>
      <c r="B733" s="443">
        <v>4316420800</v>
      </c>
      <c r="C733" s="508" t="s">
        <v>11909</v>
      </c>
      <c r="D733" s="154" t="s">
        <v>11910</v>
      </c>
      <c r="E733" s="154" t="s">
        <v>11911</v>
      </c>
      <c r="F733" s="443" t="s">
        <v>422</v>
      </c>
      <c r="G733" s="443" t="s">
        <v>655</v>
      </c>
      <c r="H733" s="444">
        <v>45159</v>
      </c>
      <c r="I733" s="443"/>
      <c r="J733" s="443"/>
      <c r="K733" s="443"/>
      <c r="L733" s="443"/>
      <c r="M733" s="443"/>
      <c r="N733" s="443"/>
      <c r="O733" s="443">
        <v>1</v>
      </c>
      <c r="P733" s="445">
        <f t="shared" si="12"/>
        <v>1</v>
      </c>
      <c r="Q733" s="443">
        <v>1</v>
      </c>
      <c r="R733" s="443"/>
      <c r="S733" s="443" t="s">
        <v>659</v>
      </c>
      <c r="T733" s="443" t="s">
        <v>653</v>
      </c>
      <c r="U733" s="443" t="s">
        <v>673</v>
      </c>
      <c r="V733" s="443" t="s">
        <v>652</v>
      </c>
      <c r="W733" s="443" t="s">
        <v>469</v>
      </c>
      <c r="X733" s="446"/>
    </row>
    <row r="734" spans="1:24" s="447" customFormat="1" ht="60">
      <c r="A734" s="443"/>
      <c r="B734" s="443">
        <v>4155411300</v>
      </c>
      <c r="C734" s="508" t="s">
        <v>11912</v>
      </c>
      <c r="D734" s="154" t="s">
        <v>11913</v>
      </c>
      <c r="E734" s="154" t="s">
        <v>11914</v>
      </c>
      <c r="F734" s="443" t="s">
        <v>422</v>
      </c>
      <c r="G734" s="443" t="s">
        <v>655</v>
      </c>
      <c r="H734" s="444">
        <v>45041</v>
      </c>
      <c r="I734" s="443"/>
      <c r="J734" s="443"/>
      <c r="K734" s="443"/>
      <c r="L734" s="443"/>
      <c r="M734" s="443"/>
      <c r="N734" s="443"/>
      <c r="O734" s="443">
        <v>4</v>
      </c>
      <c r="P734" s="445">
        <f t="shared" si="12"/>
        <v>4</v>
      </c>
      <c r="Q734" s="443">
        <v>4</v>
      </c>
      <c r="R734" s="443"/>
      <c r="S734" s="443" t="s">
        <v>659</v>
      </c>
      <c r="T734" s="443" t="s">
        <v>653</v>
      </c>
      <c r="U734" s="443" t="s">
        <v>673</v>
      </c>
      <c r="V734" s="443" t="s">
        <v>652</v>
      </c>
      <c r="W734" s="443" t="s">
        <v>469</v>
      </c>
      <c r="X734" s="446"/>
    </row>
    <row r="735" spans="1:24" s="447" customFormat="1" ht="60">
      <c r="A735" s="443"/>
      <c r="B735" s="443">
        <v>4301831100</v>
      </c>
      <c r="C735" s="508" t="s">
        <v>11915</v>
      </c>
      <c r="D735" s="154" t="s">
        <v>11916</v>
      </c>
      <c r="E735" s="154" t="s">
        <v>11917</v>
      </c>
      <c r="F735" s="443" t="s">
        <v>422</v>
      </c>
      <c r="G735" s="443" t="s">
        <v>655</v>
      </c>
      <c r="H735" s="444">
        <v>45278</v>
      </c>
      <c r="I735" s="443"/>
      <c r="J735" s="443"/>
      <c r="K735" s="443"/>
      <c r="L735" s="443"/>
      <c r="M735" s="443"/>
      <c r="N735" s="443"/>
      <c r="O735" s="443">
        <v>1</v>
      </c>
      <c r="P735" s="445">
        <f t="shared" si="12"/>
        <v>1</v>
      </c>
      <c r="Q735" s="443">
        <v>1</v>
      </c>
      <c r="R735" s="443"/>
      <c r="S735" s="443" t="s">
        <v>659</v>
      </c>
      <c r="T735" s="443" t="s">
        <v>653</v>
      </c>
      <c r="U735" s="443" t="s">
        <v>673</v>
      </c>
      <c r="V735" s="443" t="s">
        <v>652</v>
      </c>
      <c r="W735" s="443" t="s">
        <v>469</v>
      </c>
      <c r="X735" s="446"/>
    </row>
    <row r="736" spans="1:24" s="447" customFormat="1" ht="60">
      <c r="A736" s="443"/>
      <c r="B736" s="443">
        <v>3733010900</v>
      </c>
      <c r="C736" s="508" t="s">
        <v>8461</v>
      </c>
      <c r="D736" s="154" t="s">
        <v>8462</v>
      </c>
      <c r="E736" s="154" t="s">
        <v>4067</v>
      </c>
      <c r="F736" s="443" t="s">
        <v>422</v>
      </c>
      <c r="G736" s="443" t="s">
        <v>655</v>
      </c>
      <c r="H736" s="444">
        <v>45048</v>
      </c>
      <c r="I736" s="443"/>
      <c r="J736" s="443"/>
      <c r="K736" s="443"/>
      <c r="L736" s="443"/>
      <c r="M736" s="443"/>
      <c r="N736" s="443"/>
      <c r="O736" s="443">
        <v>1</v>
      </c>
      <c r="P736" s="445">
        <f t="shared" si="12"/>
        <v>1</v>
      </c>
      <c r="Q736" s="443">
        <v>1</v>
      </c>
      <c r="R736" s="443"/>
      <c r="S736" s="443" t="s">
        <v>659</v>
      </c>
      <c r="T736" s="443" t="s">
        <v>653</v>
      </c>
      <c r="U736" s="443" t="s">
        <v>673</v>
      </c>
      <c r="V736" s="443" t="s">
        <v>652</v>
      </c>
      <c r="W736" s="443" t="s">
        <v>469</v>
      </c>
      <c r="X736" s="446"/>
    </row>
    <row r="737" spans="1:24" s="447" customFormat="1" ht="60">
      <c r="A737" s="443"/>
      <c r="B737" s="443">
        <v>3063111600</v>
      </c>
      <c r="C737" s="508" t="s">
        <v>11918</v>
      </c>
      <c r="D737" s="154" t="s">
        <v>11919</v>
      </c>
      <c r="E737" s="154" t="s">
        <v>11920</v>
      </c>
      <c r="F737" s="443" t="s">
        <v>422</v>
      </c>
      <c r="G737" s="443" t="s">
        <v>655</v>
      </c>
      <c r="H737" s="444">
        <v>45244</v>
      </c>
      <c r="I737" s="443"/>
      <c r="J737" s="443"/>
      <c r="K737" s="443"/>
      <c r="L737" s="443"/>
      <c r="M737" s="443"/>
      <c r="N737" s="443"/>
      <c r="O737" s="443">
        <v>1</v>
      </c>
      <c r="P737" s="445">
        <f t="shared" si="12"/>
        <v>1</v>
      </c>
      <c r="Q737" s="443">
        <v>1</v>
      </c>
      <c r="R737" s="443"/>
      <c r="S737" s="443" t="s">
        <v>659</v>
      </c>
      <c r="T737" s="443" t="s">
        <v>653</v>
      </c>
      <c r="U737" s="443" t="s">
        <v>673</v>
      </c>
      <c r="V737" s="443" t="s">
        <v>652</v>
      </c>
      <c r="W737" s="443" t="s">
        <v>469</v>
      </c>
      <c r="X737" s="446"/>
    </row>
    <row r="738" spans="1:24" s="447" customFormat="1" ht="60">
      <c r="A738" s="443"/>
      <c r="B738" s="443">
        <v>5501120200</v>
      </c>
      <c r="C738" s="508" t="s">
        <v>11921</v>
      </c>
      <c r="D738" s="154" t="s">
        <v>11922</v>
      </c>
      <c r="E738" s="154" t="s">
        <v>11923</v>
      </c>
      <c r="F738" s="443" t="s">
        <v>422</v>
      </c>
      <c r="G738" s="443" t="s">
        <v>655</v>
      </c>
      <c r="H738" s="444">
        <v>44932</v>
      </c>
      <c r="I738" s="443"/>
      <c r="J738" s="443"/>
      <c r="K738" s="443"/>
      <c r="L738" s="443"/>
      <c r="M738" s="443"/>
      <c r="N738" s="443"/>
      <c r="O738" s="443">
        <v>1</v>
      </c>
      <c r="P738" s="445">
        <f t="shared" si="12"/>
        <v>1</v>
      </c>
      <c r="Q738" s="443">
        <v>1</v>
      </c>
      <c r="R738" s="443"/>
      <c r="S738" s="443" t="s">
        <v>659</v>
      </c>
      <c r="T738" s="443" t="s">
        <v>653</v>
      </c>
      <c r="U738" s="443" t="s">
        <v>673</v>
      </c>
      <c r="V738" s="443" t="s">
        <v>652</v>
      </c>
      <c r="W738" s="443" t="s">
        <v>469</v>
      </c>
      <c r="X738" s="446"/>
    </row>
    <row r="739" spans="1:24" s="447" customFormat="1" ht="60">
      <c r="A739" s="443"/>
      <c r="B739" s="443">
        <v>5451102000</v>
      </c>
      <c r="C739" s="508" t="s">
        <v>11924</v>
      </c>
      <c r="D739" s="154" t="s">
        <v>11925</v>
      </c>
      <c r="E739" s="154" t="s">
        <v>11926</v>
      </c>
      <c r="F739" s="443" t="s">
        <v>422</v>
      </c>
      <c r="G739" s="443" t="s">
        <v>655</v>
      </c>
      <c r="H739" s="444">
        <v>45010</v>
      </c>
      <c r="I739" s="443"/>
      <c r="J739" s="443"/>
      <c r="K739" s="443"/>
      <c r="L739" s="443"/>
      <c r="M739" s="443">
        <v>2</v>
      </c>
      <c r="N739" s="443"/>
      <c r="O739" s="443">
        <v>4</v>
      </c>
      <c r="P739" s="445">
        <f t="shared" si="12"/>
        <v>6</v>
      </c>
      <c r="Q739" s="443">
        <v>6</v>
      </c>
      <c r="R739" s="443"/>
      <c r="S739" s="443" t="s">
        <v>659</v>
      </c>
      <c r="T739" s="443" t="s">
        <v>651</v>
      </c>
      <c r="U739" s="443" t="s">
        <v>673</v>
      </c>
      <c r="V739" s="443" t="s">
        <v>652</v>
      </c>
      <c r="W739" s="443" t="s">
        <v>469</v>
      </c>
      <c r="X739" s="446"/>
    </row>
    <row r="740" spans="1:24" s="447" customFormat="1" ht="60">
      <c r="A740" s="443"/>
      <c r="B740" s="443">
        <v>3011832000</v>
      </c>
      <c r="C740" s="508" t="s">
        <v>8507</v>
      </c>
      <c r="D740" s="154" t="s">
        <v>8508</v>
      </c>
      <c r="E740" s="154" t="s">
        <v>4091</v>
      </c>
      <c r="F740" s="443" t="s">
        <v>422</v>
      </c>
      <c r="G740" s="443" t="s">
        <v>655</v>
      </c>
      <c r="H740" s="444">
        <v>45062</v>
      </c>
      <c r="I740" s="443"/>
      <c r="J740" s="443"/>
      <c r="K740" s="443"/>
      <c r="L740" s="443"/>
      <c r="M740" s="443"/>
      <c r="N740" s="443"/>
      <c r="O740" s="443">
        <v>1</v>
      </c>
      <c r="P740" s="445">
        <f t="shared" si="12"/>
        <v>1</v>
      </c>
      <c r="Q740" s="443">
        <v>1</v>
      </c>
      <c r="R740" s="443"/>
      <c r="S740" s="443" t="s">
        <v>659</v>
      </c>
      <c r="T740" s="443" t="s">
        <v>653</v>
      </c>
      <c r="U740" s="443" t="s">
        <v>673</v>
      </c>
      <c r="V740" s="443" t="s">
        <v>652</v>
      </c>
      <c r="W740" s="443" t="s">
        <v>469</v>
      </c>
      <c r="X740" s="446"/>
    </row>
    <row r="741" spans="1:24" s="447" customFormat="1" ht="60">
      <c r="A741" s="443"/>
      <c r="B741" s="443">
        <v>4166000600</v>
      </c>
      <c r="C741" s="508" t="s">
        <v>11927</v>
      </c>
      <c r="D741" s="154" t="s">
        <v>11928</v>
      </c>
      <c r="E741" s="154" t="s">
        <v>11929</v>
      </c>
      <c r="F741" s="443" t="s">
        <v>422</v>
      </c>
      <c r="G741" s="443" t="s">
        <v>655</v>
      </c>
      <c r="H741" s="444">
        <v>44933</v>
      </c>
      <c r="I741" s="443"/>
      <c r="J741" s="443"/>
      <c r="K741" s="443"/>
      <c r="L741" s="443"/>
      <c r="M741" s="443"/>
      <c r="N741" s="443"/>
      <c r="O741" s="443">
        <v>1</v>
      </c>
      <c r="P741" s="445">
        <f t="shared" si="12"/>
        <v>1</v>
      </c>
      <c r="Q741" s="443">
        <v>1</v>
      </c>
      <c r="R741" s="443"/>
      <c r="S741" s="443" t="s">
        <v>659</v>
      </c>
      <c r="T741" s="443" t="s">
        <v>653</v>
      </c>
      <c r="U741" s="443" t="s">
        <v>673</v>
      </c>
      <c r="V741" s="443" t="s">
        <v>652</v>
      </c>
      <c r="W741" s="443" t="s">
        <v>469</v>
      </c>
      <c r="X741" s="446"/>
    </row>
    <row r="742" spans="1:24" s="447" customFormat="1" ht="60">
      <c r="A742" s="443"/>
      <c r="B742" s="443">
        <v>5395710700</v>
      </c>
      <c r="C742" s="508" t="s">
        <v>11930</v>
      </c>
      <c r="D742" s="154" t="s">
        <v>11931</v>
      </c>
      <c r="E742" s="154" t="s">
        <v>11932</v>
      </c>
      <c r="F742" s="443" t="s">
        <v>422</v>
      </c>
      <c r="G742" s="443" t="s">
        <v>655</v>
      </c>
      <c r="H742" s="444">
        <v>45146</v>
      </c>
      <c r="I742" s="443"/>
      <c r="J742" s="443"/>
      <c r="K742" s="443"/>
      <c r="L742" s="443"/>
      <c r="M742" s="443"/>
      <c r="N742" s="443"/>
      <c r="O742" s="443">
        <v>1</v>
      </c>
      <c r="P742" s="445">
        <f t="shared" si="12"/>
        <v>1</v>
      </c>
      <c r="Q742" s="443">
        <v>1</v>
      </c>
      <c r="R742" s="443"/>
      <c r="S742" s="443" t="s">
        <v>659</v>
      </c>
      <c r="T742" s="443" t="s">
        <v>653</v>
      </c>
      <c r="U742" s="443" t="s">
        <v>673</v>
      </c>
      <c r="V742" s="443" t="s">
        <v>652</v>
      </c>
      <c r="W742" s="443" t="s">
        <v>469</v>
      </c>
      <c r="X742" s="446"/>
    </row>
    <row r="743" spans="1:24" s="447" customFormat="1" ht="60">
      <c r="A743" s="443"/>
      <c r="B743" s="443">
        <v>4476011100</v>
      </c>
      <c r="C743" s="508" t="s">
        <v>11933</v>
      </c>
      <c r="D743" s="154" t="s">
        <v>11934</v>
      </c>
      <c r="E743" s="154" t="s">
        <v>11935</v>
      </c>
      <c r="F743" s="443" t="s">
        <v>422</v>
      </c>
      <c r="G743" s="443" t="s">
        <v>655</v>
      </c>
      <c r="H743" s="444">
        <v>45100</v>
      </c>
      <c r="I743" s="443"/>
      <c r="J743" s="443"/>
      <c r="K743" s="443"/>
      <c r="L743" s="443"/>
      <c r="M743" s="443"/>
      <c r="N743" s="443"/>
      <c r="O743" s="443">
        <v>1</v>
      </c>
      <c r="P743" s="445">
        <f t="shared" si="12"/>
        <v>1</v>
      </c>
      <c r="Q743" s="443">
        <v>1</v>
      </c>
      <c r="R743" s="443"/>
      <c r="S743" s="443" t="s">
        <v>659</v>
      </c>
      <c r="T743" s="443" t="s">
        <v>653</v>
      </c>
      <c r="U743" s="443" t="s">
        <v>673</v>
      </c>
      <c r="V743" s="443" t="s">
        <v>652</v>
      </c>
      <c r="W743" s="443" t="s">
        <v>469</v>
      </c>
      <c r="X743" s="446"/>
    </row>
    <row r="744" spans="1:24" s="447" customFormat="1" ht="60">
      <c r="A744" s="443"/>
      <c r="B744" s="443">
        <v>4533330800</v>
      </c>
      <c r="C744" s="508" t="s">
        <v>11936</v>
      </c>
      <c r="D744" s="154" t="s">
        <v>11937</v>
      </c>
      <c r="E744" s="154" t="s">
        <v>11938</v>
      </c>
      <c r="F744" s="443" t="s">
        <v>422</v>
      </c>
      <c r="G744" s="443" t="s">
        <v>655</v>
      </c>
      <c r="H744" s="444">
        <v>45120</v>
      </c>
      <c r="I744" s="443"/>
      <c r="J744" s="443"/>
      <c r="K744" s="443"/>
      <c r="L744" s="443"/>
      <c r="M744" s="443">
        <v>1</v>
      </c>
      <c r="N744" s="443"/>
      <c r="O744" s="443">
        <v>2</v>
      </c>
      <c r="P744" s="445">
        <f t="shared" si="12"/>
        <v>3</v>
      </c>
      <c r="Q744" s="443">
        <v>3</v>
      </c>
      <c r="R744" s="443"/>
      <c r="S744" s="443" t="s">
        <v>659</v>
      </c>
      <c r="T744" s="443" t="s">
        <v>651</v>
      </c>
      <c r="U744" s="443" t="s">
        <v>673</v>
      </c>
      <c r="V744" s="443" t="s">
        <v>652</v>
      </c>
      <c r="W744" s="443" t="s">
        <v>469</v>
      </c>
      <c r="X744" s="446"/>
    </row>
    <row r="745" spans="1:24" s="447" customFormat="1" ht="60">
      <c r="A745" s="443"/>
      <c r="B745" s="443">
        <v>5451102000</v>
      </c>
      <c r="C745" s="508" t="s">
        <v>11939</v>
      </c>
      <c r="D745" s="154" t="s">
        <v>11925</v>
      </c>
      <c r="E745" s="154" t="s">
        <v>11940</v>
      </c>
      <c r="F745" s="443" t="s">
        <v>422</v>
      </c>
      <c r="G745" s="443" t="s">
        <v>655</v>
      </c>
      <c r="H745" s="444">
        <v>45010</v>
      </c>
      <c r="I745" s="443"/>
      <c r="J745" s="443"/>
      <c r="K745" s="443"/>
      <c r="L745" s="443"/>
      <c r="M745" s="443">
        <v>2</v>
      </c>
      <c r="N745" s="443"/>
      <c r="O745" s="443">
        <v>4</v>
      </c>
      <c r="P745" s="445">
        <f t="shared" si="12"/>
        <v>6</v>
      </c>
      <c r="Q745" s="443">
        <v>6</v>
      </c>
      <c r="R745" s="443"/>
      <c r="S745" s="443" t="s">
        <v>659</v>
      </c>
      <c r="T745" s="443" t="s">
        <v>651</v>
      </c>
      <c r="U745" s="443" t="s">
        <v>673</v>
      </c>
      <c r="V745" s="443" t="s">
        <v>652</v>
      </c>
      <c r="W745" s="443" t="s">
        <v>469</v>
      </c>
      <c r="X745" s="446"/>
    </row>
    <row r="746" spans="1:24" s="447" customFormat="1" ht="60">
      <c r="A746" s="443"/>
      <c r="B746" s="443">
        <v>3113511100</v>
      </c>
      <c r="C746" s="508" t="s">
        <v>11941</v>
      </c>
      <c r="D746" s="154" t="s">
        <v>11942</v>
      </c>
      <c r="E746" s="154" t="s">
        <v>11943</v>
      </c>
      <c r="F746" s="443" t="s">
        <v>422</v>
      </c>
      <c r="G746" s="443" t="s">
        <v>655</v>
      </c>
      <c r="H746" s="444">
        <v>45135</v>
      </c>
      <c r="I746" s="443"/>
      <c r="J746" s="443"/>
      <c r="K746" s="443"/>
      <c r="L746" s="443"/>
      <c r="M746" s="443"/>
      <c r="N746" s="443"/>
      <c r="O746" s="443">
        <v>2</v>
      </c>
      <c r="P746" s="445">
        <f t="shared" si="12"/>
        <v>2</v>
      </c>
      <c r="Q746" s="443">
        <v>2</v>
      </c>
      <c r="R746" s="443"/>
      <c r="S746" s="443" t="s">
        <v>659</v>
      </c>
      <c r="T746" s="443" t="s">
        <v>653</v>
      </c>
      <c r="U746" s="443" t="s">
        <v>673</v>
      </c>
      <c r="V746" s="443" t="s">
        <v>652</v>
      </c>
      <c r="W746" s="443" t="s">
        <v>469</v>
      </c>
      <c r="X746" s="446"/>
    </row>
    <row r="747" spans="1:24" s="447" customFormat="1" ht="60">
      <c r="A747" s="443"/>
      <c r="B747" s="443">
        <v>5395710700</v>
      </c>
      <c r="C747" s="508" t="s">
        <v>11930</v>
      </c>
      <c r="D747" s="154" t="s">
        <v>11931</v>
      </c>
      <c r="E747" s="154" t="s">
        <v>11944</v>
      </c>
      <c r="F747" s="443" t="s">
        <v>422</v>
      </c>
      <c r="G747" s="443" t="s">
        <v>655</v>
      </c>
      <c r="H747" s="444">
        <v>45146</v>
      </c>
      <c r="I747" s="443"/>
      <c r="J747" s="443"/>
      <c r="K747" s="443"/>
      <c r="L747" s="443"/>
      <c r="M747" s="443"/>
      <c r="N747" s="443"/>
      <c r="O747" s="443">
        <v>1</v>
      </c>
      <c r="P747" s="445">
        <f t="shared" si="12"/>
        <v>1</v>
      </c>
      <c r="Q747" s="443">
        <v>1</v>
      </c>
      <c r="R747" s="443"/>
      <c r="S747" s="443" t="s">
        <v>659</v>
      </c>
      <c r="T747" s="443" t="s">
        <v>653</v>
      </c>
      <c r="U747" s="443" t="s">
        <v>673</v>
      </c>
      <c r="V747" s="443" t="s">
        <v>652</v>
      </c>
      <c r="W747" s="443" t="s">
        <v>469</v>
      </c>
      <c r="X747" s="446"/>
    </row>
    <row r="748" spans="1:24" s="447" customFormat="1" ht="60">
      <c r="A748" s="443"/>
      <c r="B748" s="443">
        <v>5872710200</v>
      </c>
      <c r="C748" s="508" t="s">
        <v>11945</v>
      </c>
      <c r="D748" s="154" t="s">
        <v>11946</v>
      </c>
      <c r="E748" s="154" t="s">
        <v>11947</v>
      </c>
      <c r="F748" s="443" t="s">
        <v>422</v>
      </c>
      <c r="G748" s="443" t="s">
        <v>655</v>
      </c>
      <c r="H748" s="444">
        <v>45154</v>
      </c>
      <c r="I748" s="443"/>
      <c r="J748" s="443"/>
      <c r="K748" s="443"/>
      <c r="L748" s="443"/>
      <c r="M748" s="443"/>
      <c r="N748" s="443"/>
      <c r="O748" s="443">
        <v>1</v>
      </c>
      <c r="P748" s="445">
        <f t="shared" si="12"/>
        <v>1</v>
      </c>
      <c r="Q748" s="443">
        <v>1</v>
      </c>
      <c r="R748" s="443"/>
      <c r="S748" s="443" t="s">
        <v>659</v>
      </c>
      <c r="T748" s="443" t="s">
        <v>653</v>
      </c>
      <c r="U748" s="443" t="s">
        <v>673</v>
      </c>
      <c r="V748" s="443" t="s">
        <v>652</v>
      </c>
      <c r="W748" s="443" t="s">
        <v>469</v>
      </c>
      <c r="X748" s="446"/>
    </row>
    <row r="749" spans="1:24" s="447" customFormat="1" ht="60">
      <c r="A749" s="443"/>
      <c r="B749" s="443">
        <v>3113511100</v>
      </c>
      <c r="C749" s="508" t="s">
        <v>11948</v>
      </c>
      <c r="D749" s="154" t="s">
        <v>11942</v>
      </c>
      <c r="E749" s="154" t="s">
        <v>11949</v>
      </c>
      <c r="F749" s="443" t="s">
        <v>422</v>
      </c>
      <c r="G749" s="443" t="s">
        <v>655</v>
      </c>
      <c r="H749" s="444">
        <v>45135</v>
      </c>
      <c r="I749" s="443"/>
      <c r="J749" s="443"/>
      <c r="K749" s="443"/>
      <c r="L749" s="443"/>
      <c r="M749" s="443"/>
      <c r="N749" s="443"/>
      <c r="O749" s="443">
        <v>1</v>
      </c>
      <c r="P749" s="445">
        <f t="shared" si="12"/>
        <v>1</v>
      </c>
      <c r="Q749" s="443">
        <v>1</v>
      </c>
      <c r="R749" s="443"/>
      <c r="S749" s="443" t="s">
        <v>659</v>
      </c>
      <c r="T749" s="443" t="s">
        <v>653</v>
      </c>
      <c r="U749" s="443" t="s">
        <v>673</v>
      </c>
      <c r="V749" s="443" t="s">
        <v>652</v>
      </c>
      <c r="W749" s="443" t="s">
        <v>469</v>
      </c>
      <c r="X749" s="446"/>
    </row>
    <row r="750" spans="1:24" s="447" customFormat="1" ht="60">
      <c r="A750" s="443"/>
      <c r="B750" s="443">
        <v>4716321000</v>
      </c>
      <c r="C750" s="508" t="s">
        <v>11950</v>
      </c>
      <c r="D750" s="154" t="s">
        <v>11951</v>
      </c>
      <c r="E750" s="154" t="s">
        <v>11952</v>
      </c>
      <c r="F750" s="443" t="s">
        <v>422</v>
      </c>
      <c r="G750" s="443" t="s">
        <v>655</v>
      </c>
      <c r="H750" s="444">
        <v>45266</v>
      </c>
      <c r="I750" s="443"/>
      <c r="J750" s="443"/>
      <c r="K750" s="443"/>
      <c r="L750" s="443"/>
      <c r="M750" s="443"/>
      <c r="N750" s="443"/>
      <c r="O750" s="443">
        <v>1</v>
      </c>
      <c r="P750" s="445">
        <f t="shared" si="12"/>
        <v>1</v>
      </c>
      <c r="Q750" s="443">
        <v>1</v>
      </c>
      <c r="R750" s="443"/>
      <c r="S750" s="443" t="s">
        <v>659</v>
      </c>
      <c r="T750" s="443" t="s">
        <v>653</v>
      </c>
      <c r="U750" s="443" t="s">
        <v>673</v>
      </c>
      <c r="V750" s="443" t="s">
        <v>652</v>
      </c>
      <c r="W750" s="443" t="s">
        <v>469</v>
      </c>
      <c r="X750" s="446"/>
    </row>
    <row r="751" spans="1:24" s="447" customFormat="1" ht="60">
      <c r="A751" s="443"/>
      <c r="B751" s="443">
        <v>3615830600</v>
      </c>
      <c r="C751" s="508" t="s">
        <v>6278</v>
      </c>
      <c r="D751" s="154" t="s">
        <v>6279</v>
      </c>
      <c r="E751" s="154" t="s">
        <v>2834</v>
      </c>
      <c r="F751" s="443" t="s">
        <v>422</v>
      </c>
      <c r="G751" s="443" t="s">
        <v>655</v>
      </c>
      <c r="H751" s="444">
        <v>44973</v>
      </c>
      <c r="I751" s="443"/>
      <c r="J751" s="443"/>
      <c r="K751" s="443"/>
      <c r="L751" s="443"/>
      <c r="M751" s="443"/>
      <c r="N751" s="443"/>
      <c r="O751" s="443">
        <v>1</v>
      </c>
      <c r="P751" s="445">
        <f t="shared" si="12"/>
        <v>1</v>
      </c>
      <c r="Q751" s="443">
        <v>1</v>
      </c>
      <c r="R751" s="443"/>
      <c r="S751" s="443" t="s">
        <v>659</v>
      </c>
      <c r="T751" s="443" t="s">
        <v>653</v>
      </c>
      <c r="U751" s="443" t="s">
        <v>673</v>
      </c>
      <c r="V751" s="443" t="s">
        <v>652</v>
      </c>
      <c r="W751" s="443" t="s">
        <v>469</v>
      </c>
      <c r="X751" s="446"/>
    </row>
    <row r="752" spans="1:24" s="447" customFormat="1" ht="60">
      <c r="A752" s="443"/>
      <c r="B752" s="443">
        <v>4476011100</v>
      </c>
      <c r="C752" s="508" t="s">
        <v>11953</v>
      </c>
      <c r="D752" s="154" t="s">
        <v>11934</v>
      </c>
      <c r="E752" s="154" t="s">
        <v>11954</v>
      </c>
      <c r="F752" s="443" t="s">
        <v>422</v>
      </c>
      <c r="G752" s="443" t="s">
        <v>655</v>
      </c>
      <c r="H752" s="444">
        <v>45100</v>
      </c>
      <c r="I752" s="443"/>
      <c r="J752" s="443"/>
      <c r="K752" s="443"/>
      <c r="L752" s="443"/>
      <c r="M752" s="443"/>
      <c r="N752" s="443"/>
      <c r="O752" s="443">
        <v>1</v>
      </c>
      <c r="P752" s="445">
        <f t="shared" si="12"/>
        <v>1</v>
      </c>
      <c r="Q752" s="443">
        <v>1</v>
      </c>
      <c r="R752" s="443"/>
      <c r="S752" s="443" t="s">
        <v>659</v>
      </c>
      <c r="T752" s="443" t="s">
        <v>653</v>
      </c>
      <c r="U752" s="443" t="s">
        <v>673</v>
      </c>
      <c r="V752" s="443" t="s">
        <v>652</v>
      </c>
      <c r="W752" s="443" t="s">
        <v>469</v>
      </c>
      <c r="X752" s="446"/>
    </row>
    <row r="753" spans="1:24" s="447" customFormat="1" ht="60">
      <c r="A753" s="443"/>
      <c r="B753" s="443">
        <v>5451102000</v>
      </c>
      <c r="C753" s="508" t="s">
        <v>11955</v>
      </c>
      <c r="D753" s="154" t="s">
        <v>11925</v>
      </c>
      <c r="E753" s="154" t="s">
        <v>11956</v>
      </c>
      <c r="F753" s="443" t="s">
        <v>422</v>
      </c>
      <c r="G753" s="443" t="s">
        <v>655</v>
      </c>
      <c r="H753" s="444">
        <v>45010</v>
      </c>
      <c r="I753" s="443"/>
      <c r="J753" s="443"/>
      <c r="K753" s="443"/>
      <c r="L753" s="443"/>
      <c r="M753" s="443">
        <v>2</v>
      </c>
      <c r="N753" s="443"/>
      <c r="O753" s="443">
        <v>4</v>
      </c>
      <c r="P753" s="445">
        <f t="shared" si="12"/>
        <v>6</v>
      </c>
      <c r="Q753" s="443">
        <v>6</v>
      </c>
      <c r="R753" s="443"/>
      <c r="S753" s="443" t="s">
        <v>659</v>
      </c>
      <c r="T753" s="443" t="s">
        <v>651</v>
      </c>
      <c r="U753" s="443" t="s">
        <v>673</v>
      </c>
      <c r="V753" s="443" t="s">
        <v>652</v>
      </c>
      <c r="W753" s="443" t="s">
        <v>469</v>
      </c>
      <c r="X753" s="446"/>
    </row>
    <row r="754" spans="1:24" s="447" customFormat="1" ht="60">
      <c r="A754" s="443"/>
      <c r="B754" s="443">
        <v>4234011900</v>
      </c>
      <c r="C754" s="508" t="s">
        <v>5280</v>
      </c>
      <c r="D754" s="154" t="s">
        <v>11957</v>
      </c>
      <c r="E754" s="154" t="s">
        <v>11958</v>
      </c>
      <c r="F754" s="443" t="s">
        <v>422</v>
      </c>
      <c r="G754" s="443" t="s">
        <v>655</v>
      </c>
      <c r="H754" s="444">
        <v>45271</v>
      </c>
      <c r="I754" s="443"/>
      <c r="J754" s="443"/>
      <c r="K754" s="443"/>
      <c r="L754" s="443"/>
      <c r="M754" s="443"/>
      <c r="N754" s="443"/>
      <c r="O754" s="443">
        <v>1</v>
      </c>
      <c r="P754" s="445">
        <f t="shared" si="12"/>
        <v>1</v>
      </c>
      <c r="Q754" s="443">
        <v>1</v>
      </c>
      <c r="R754" s="443"/>
      <c r="S754" s="443" t="s">
        <v>659</v>
      </c>
      <c r="T754" s="443" t="s">
        <v>653</v>
      </c>
      <c r="U754" s="443" t="s">
        <v>673</v>
      </c>
      <c r="V754" s="443" t="s">
        <v>652</v>
      </c>
      <c r="W754" s="443" t="s">
        <v>469</v>
      </c>
      <c r="X754" s="446"/>
    </row>
    <row r="755" spans="1:24" s="447" customFormat="1" ht="60">
      <c r="A755" s="443"/>
      <c r="B755" s="443">
        <v>4481810400</v>
      </c>
      <c r="C755" s="508" t="s">
        <v>11959</v>
      </c>
      <c r="D755" s="154" t="s">
        <v>11960</v>
      </c>
      <c r="E755" s="154" t="s">
        <v>11961</v>
      </c>
      <c r="F755" s="443" t="s">
        <v>422</v>
      </c>
      <c r="G755" s="443" t="s">
        <v>655</v>
      </c>
      <c r="H755" s="444">
        <v>45149</v>
      </c>
      <c r="I755" s="443"/>
      <c r="J755" s="443"/>
      <c r="K755" s="443"/>
      <c r="L755" s="443"/>
      <c r="M755" s="443"/>
      <c r="N755" s="443"/>
      <c r="O755" s="443">
        <v>1</v>
      </c>
      <c r="P755" s="445">
        <f t="shared" si="12"/>
        <v>1</v>
      </c>
      <c r="Q755" s="443">
        <v>1</v>
      </c>
      <c r="R755" s="443"/>
      <c r="S755" s="443" t="s">
        <v>659</v>
      </c>
      <c r="T755" s="443" t="s">
        <v>653</v>
      </c>
      <c r="U755" s="443" t="s">
        <v>673</v>
      </c>
      <c r="V755" s="443" t="s">
        <v>652</v>
      </c>
      <c r="W755" s="443" t="s">
        <v>469</v>
      </c>
      <c r="X755" s="446"/>
    </row>
    <row r="756" spans="1:24" s="447" customFormat="1" ht="60">
      <c r="A756" s="443"/>
      <c r="B756" s="443">
        <v>4316202000</v>
      </c>
      <c r="C756" s="508" t="s">
        <v>11962</v>
      </c>
      <c r="D756" s="154" t="s">
        <v>11963</v>
      </c>
      <c r="E756" s="154" t="s">
        <v>11964</v>
      </c>
      <c r="F756" s="443" t="s">
        <v>422</v>
      </c>
      <c r="G756" s="443" t="s">
        <v>655</v>
      </c>
      <c r="H756" s="444">
        <v>45140</v>
      </c>
      <c r="I756" s="443"/>
      <c r="J756" s="443"/>
      <c r="K756" s="443"/>
      <c r="L756" s="443"/>
      <c r="M756" s="443"/>
      <c r="N756" s="443"/>
      <c r="O756" s="443">
        <v>1</v>
      </c>
      <c r="P756" s="445">
        <f t="shared" si="12"/>
        <v>1</v>
      </c>
      <c r="Q756" s="443">
        <v>1</v>
      </c>
      <c r="R756" s="443"/>
      <c r="S756" s="443" t="s">
        <v>659</v>
      </c>
      <c r="T756" s="443" t="s">
        <v>653</v>
      </c>
      <c r="U756" s="443" t="s">
        <v>673</v>
      </c>
      <c r="V756" s="443" t="s">
        <v>652</v>
      </c>
      <c r="W756" s="443" t="s">
        <v>469</v>
      </c>
      <c r="X756" s="446"/>
    </row>
    <row r="757" spans="1:24" s="447" customFormat="1" ht="60">
      <c r="A757" s="443"/>
      <c r="B757" s="443">
        <v>5500512100</v>
      </c>
      <c r="C757" s="508" t="s">
        <v>11965</v>
      </c>
      <c r="D757" s="154" t="s">
        <v>11966</v>
      </c>
      <c r="E757" s="154" t="s">
        <v>11967</v>
      </c>
      <c r="F757" s="443" t="s">
        <v>422</v>
      </c>
      <c r="G757" s="443" t="s">
        <v>655</v>
      </c>
      <c r="H757" s="444">
        <v>44971</v>
      </c>
      <c r="I757" s="443"/>
      <c r="J757" s="443"/>
      <c r="K757" s="443"/>
      <c r="L757" s="443"/>
      <c r="M757" s="443"/>
      <c r="N757" s="443"/>
      <c r="O757" s="443">
        <v>1</v>
      </c>
      <c r="P757" s="445">
        <f t="shared" si="12"/>
        <v>1</v>
      </c>
      <c r="Q757" s="443">
        <v>1</v>
      </c>
      <c r="R757" s="443"/>
      <c r="S757" s="443" t="s">
        <v>659</v>
      </c>
      <c r="T757" s="443" t="s">
        <v>653</v>
      </c>
      <c r="U757" s="443" t="s">
        <v>673</v>
      </c>
      <c r="V757" s="443" t="s">
        <v>652</v>
      </c>
      <c r="W757" s="443" t="s">
        <v>469</v>
      </c>
      <c r="X757" s="446"/>
    </row>
    <row r="758" spans="1:24" s="447" customFormat="1" ht="60">
      <c r="A758" s="443"/>
      <c r="B758" s="443">
        <v>4313310300</v>
      </c>
      <c r="C758" s="508" t="s">
        <v>11968</v>
      </c>
      <c r="D758" s="154" t="s">
        <v>11969</v>
      </c>
      <c r="E758" s="154" t="s">
        <v>11970</v>
      </c>
      <c r="F758" s="443" t="s">
        <v>422</v>
      </c>
      <c r="G758" s="443" t="s">
        <v>655</v>
      </c>
      <c r="H758" s="444">
        <v>45231</v>
      </c>
      <c r="I758" s="443"/>
      <c r="J758" s="443"/>
      <c r="K758" s="443"/>
      <c r="L758" s="443"/>
      <c r="M758" s="443"/>
      <c r="N758" s="443"/>
      <c r="O758" s="443">
        <v>2</v>
      </c>
      <c r="P758" s="445">
        <f t="shared" si="12"/>
        <v>2</v>
      </c>
      <c r="Q758" s="443">
        <v>2</v>
      </c>
      <c r="R758" s="443"/>
      <c r="S758" s="443" t="s">
        <v>659</v>
      </c>
      <c r="T758" s="443" t="s">
        <v>653</v>
      </c>
      <c r="U758" s="443" t="s">
        <v>673</v>
      </c>
      <c r="V758" s="443" t="s">
        <v>652</v>
      </c>
      <c r="W758" s="443" t="s">
        <v>469</v>
      </c>
      <c r="X758" s="446"/>
    </row>
    <row r="759" spans="1:24" s="447" customFormat="1" ht="60">
      <c r="A759" s="443"/>
      <c r="B759" s="443">
        <v>4473612900</v>
      </c>
      <c r="C759" s="508" t="s">
        <v>11971</v>
      </c>
      <c r="D759" s="154" t="s">
        <v>11972</v>
      </c>
      <c r="E759" s="154" t="s">
        <v>11973</v>
      </c>
      <c r="F759" s="443" t="s">
        <v>422</v>
      </c>
      <c r="G759" s="443" t="s">
        <v>655</v>
      </c>
      <c r="H759" s="444">
        <v>45097</v>
      </c>
      <c r="I759" s="443"/>
      <c r="J759" s="443"/>
      <c r="K759" s="443"/>
      <c r="L759" s="443"/>
      <c r="M759" s="443"/>
      <c r="N759" s="443"/>
      <c r="O759" s="443">
        <v>1</v>
      </c>
      <c r="P759" s="445">
        <f t="shared" si="12"/>
        <v>1</v>
      </c>
      <c r="Q759" s="443">
        <v>1</v>
      </c>
      <c r="R759" s="443"/>
      <c r="S759" s="443" t="s">
        <v>659</v>
      </c>
      <c r="T759" s="443" t="s">
        <v>653</v>
      </c>
      <c r="U759" s="443" t="s">
        <v>673</v>
      </c>
      <c r="V759" s="443" t="s">
        <v>652</v>
      </c>
      <c r="W759" s="443" t="s">
        <v>469</v>
      </c>
      <c r="X759" s="446"/>
    </row>
    <row r="760" spans="1:24" s="447" customFormat="1" ht="60">
      <c r="A760" s="443"/>
      <c r="B760" s="443">
        <v>5395710700</v>
      </c>
      <c r="C760" s="508" t="s">
        <v>11930</v>
      </c>
      <c r="D760" s="154" t="s">
        <v>11931</v>
      </c>
      <c r="E760" s="154" t="s">
        <v>11974</v>
      </c>
      <c r="F760" s="443" t="s">
        <v>422</v>
      </c>
      <c r="G760" s="443" t="s">
        <v>655</v>
      </c>
      <c r="H760" s="444">
        <v>45146</v>
      </c>
      <c r="I760" s="443"/>
      <c r="J760" s="443"/>
      <c r="K760" s="443"/>
      <c r="L760" s="443"/>
      <c r="M760" s="443"/>
      <c r="N760" s="443"/>
      <c r="O760" s="443">
        <v>1</v>
      </c>
      <c r="P760" s="445">
        <f t="shared" si="12"/>
        <v>1</v>
      </c>
      <c r="Q760" s="443">
        <v>1</v>
      </c>
      <c r="R760" s="443"/>
      <c r="S760" s="443" t="s">
        <v>659</v>
      </c>
      <c r="T760" s="443" t="s">
        <v>653</v>
      </c>
      <c r="U760" s="443" t="s">
        <v>673</v>
      </c>
      <c r="V760" s="443" t="s">
        <v>652</v>
      </c>
      <c r="W760" s="443" t="s">
        <v>469</v>
      </c>
      <c r="X760" s="446"/>
    </row>
    <row r="761" spans="1:24" s="447" customFormat="1" ht="60">
      <c r="A761" s="443"/>
      <c r="B761" s="443">
        <v>5395710700</v>
      </c>
      <c r="C761" s="508" t="s">
        <v>11930</v>
      </c>
      <c r="D761" s="154" t="s">
        <v>11931</v>
      </c>
      <c r="E761" s="154" t="s">
        <v>11975</v>
      </c>
      <c r="F761" s="443" t="s">
        <v>422</v>
      </c>
      <c r="G761" s="443" t="s">
        <v>655</v>
      </c>
      <c r="H761" s="444">
        <v>45146</v>
      </c>
      <c r="I761" s="443"/>
      <c r="J761" s="443"/>
      <c r="K761" s="443"/>
      <c r="L761" s="443"/>
      <c r="M761" s="443"/>
      <c r="N761" s="443"/>
      <c r="O761" s="443">
        <v>2</v>
      </c>
      <c r="P761" s="445">
        <f t="shared" si="12"/>
        <v>2</v>
      </c>
      <c r="Q761" s="443">
        <v>2</v>
      </c>
      <c r="R761" s="443"/>
      <c r="S761" s="443" t="s">
        <v>659</v>
      </c>
      <c r="T761" s="443" t="s">
        <v>653</v>
      </c>
      <c r="U761" s="443" t="s">
        <v>673</v>
      </c>
      <c r="V761" s="443" t="s">
        <v>652</v>
      </c>
      <c r="W761" s="443" t="s">
        <v>469</v>
      </c>
      <c r="X761" s="446"/>
    </row>
    <row r="762" spans="1:24" s="447" customFormat="1" ht="60">
      <c r="A762" s="443"/>
      <c r="B762" s="443">
        <v>5490721800</v>
      </c>
      <c r="C762" s="508" t="s">
        <v>11976</v>
      </c>
      <c r="D762" s="154" t="s">
        <v>11977</v>
      </c>
      <c r="E762" s="154" t="s">
        <v>11978</v>
      </c>
      <c r="F762" s="443" t="s">
        <v>422</v>
      </c>
      <c r="G762" s="443" t="s">
        <v>655</v>
      </c>
      <c r="H762" s="444">
        <v>45273</v>
      </c>
      <c r="I762" s="443"/>
      <c r="J762" s="443"/>
      <c r="K762" s="443"/>
      <c r="L762" s="443"/>
      <c r="M762" s="443"/>
      <c r="N762" s="443"/>
      <c r="O762" s="443">
        <v>1</v>
      </c>
      <c r="P762" s="445">
        <f t="shared" si="12"/>
        <v>1</v>
      </c>
      <c r="Q762" s="443">
        <v>1</v>
      </c>
      <c r="R762" s="443"/>
      <c r="S762" s="443" t="s">
        <v>659</v>
      </c>
      <c r="T762" s="443" t="s">
        <v>653</v>
      </c>
      <c r="U762" s="443" t="s">
        <v>673</v>
      </c>
      <c r="V762" s="443" t="s">
        <v>652</v>
      </c>
      <c r="W762" s="443" t="s">
        <v>469</v>
      </c>
      <c r="X762" s="446"/>
    </row>
    <row r="763" spans="1:24" s="447" customFormat="1" ht="60">
      <c r="A763" s="443"/>
      <c r="B763" s="443">
        <v>5414811100</v>
      </c>
      <c r="C763" s="508" t="s">
        <v>11900</v>
      </c>
      <c r="D763" s="154" t="s">
        <v>11901</v>
      </c>
      <c r="E763" s="154" t="s">
        <v>11979</v>
      </c>
      <c r="F763" s="443" t="s">
        <v>422</v>
      </c>
      <c r="G763" s="443" t="s">
        <v>655</v>
      </c>
      <c r="H763" s="444">
        <v>45279</v>
      </c>
      <c r="I763" s="443"/>
      <c r="J763" s="443"/>
      <c r="K763" s="443"/>
      <c r="L763" s="443"/>
      <c r="M763" s="443"/>
      <c r="N763" s="443"/>
      <c r="O763" s="443">
        <v>1</v>
      </c>
      <c r="P763" s="445">
        <f t="shared" si="12"/>
        <v>1</v>
      </c>
      <c r="Q763" s="443">
        <v>1</v>
      </c>
      <c r="R763" s="443"/>
      <c r="S763" s="443" t="s">
        <v>659</v>
      </c>
      <c r="T763" s="443" t="s">
        <v>653</v>
      </c>
      <c r="U763" s="443" t="s">
        <v>673</v>
      </c>
      <c r="V763" s="443" t="s">
        <v>652</v>
      </c>
      <c r="W763" s="443" t="s">
        <v>469</v>
      </c>
      <c r="X763" s="446"/>
    </row>
    <row r="764" spans="1:24" s="447" customFormat="1" ht="60">
      <c r="A764" s="443"/>
      <c r="B764" s="443">
        <v>2732401300</v>
      </c>
      <c r="C764" s="508" t="s">
        <v>11980</v>
      </c>
      <c r="D764" s="154" t="s">
        <v>11981</v>
      </c>
      <c r="E764" s="154" t="s">
        <v>11982</v>
      </c>
      <c r="F764" s="443" t="s">
        <v>422</v>
      </c>
      <c r="G764" s="443" t="s">
        <v>655</v>
      </c>
      <c r="H764" s="444">
        <v>45271</v>
      </c>
      <c r="I764" s="443"/>
      <c r="J764" s="443"/>
      <c r="K764" s="443"/>
      <c r="L764" s="443"/>
      <c r="M764" s="443"/>
      <c r="N764" s="443"/>
      <c r="O764" s="443">
        <v>1</v>
      </c>
      <c r="P764" s="445">
        <f t="shared" si="12"/>
        <v>1</v>
      </c>
      <c r="Q764" s="443">
        <v>1</v>
      </c>
      <c r="R764" s="443"/>
      <c r="S764" s="443" t="s">
        <v>659</v>
      </c>
      <c r="T764" s="443" t="s">
        <v>653</v>
      </c>
      <c r="U764" s="443" t="s">
        <v>673</v>
      </c>
      <c r="V764" s="443" t="s">
        <v>652</v>
      </c>
      <c r="W764" s="443" t="s">
        <v>469</v>
      </c>
      <c r="X764" s="446"/>
    </row>
    <row r="765" spans="1:24" s="447" customFormat="1" ht="60">
      <c r="A765" s="443"/>
      <c r="B765" s="443">
        <v>6650801700</v>
      </c>
      <c r="C765" s="508" t="s">
        <v>11983</v>
      </c>
      <c r="D765" s="154" t="s">
        <v>11984</v>
      </c>
      <c r="E765" s="154" t="s">
        <v>11985</v>
      </c>
      <c r="F765" s="443" t="s">
        <v>422</v>
      </c>
      <c r="G765" s="443" t="s">
        <v>655</v>
      </c>
      <c r="H765" s="444">
        <v>45166</v>
      </c>
      <c r="I765" s="443"/>
      <c r="J765" s="443"/>
      <c r="K765" s="443"/>
      <c r="L765" s="443"/>
      <c r="M765" s="443"/>
      <c r="N765" s="443"/>
      <c r="O765" s="443">
        <v>1</v>
      </c>
      <c r="P765" s="445">
        <f t="shared" si="12"/>
        <v>1</v>
      </c>
      <c r="Q765" s="443">
        <v>1</v>
      </c>
      <c r="R765" s="443"/>
      <c r="S765" s="443" t="s">
        <v>659</v>
      </c>
      <c r="T765" s="443" t="s">
        <v>653</v>
      </c>
      <c r="U765" s="443" t="s">
        <v>673</v>
      </c>
      <c r="V765" s="443" t="s">
        <v>652</v>
      </c>
      <c r="W765" s="443" t="s">
        <v>469</v>
      </c>
      <c r="X765" s="446"/>
    </row>
    <row r="766" spans="1:24" s="447" customFormat="1" ht="60">
      <c r="A766" s="443"/>
      <c r="B766" s="443">
        <v>5522211800</v>
      </c>
      <c r="C766" s="508" t="s">
        <v>11986</v>
      </c>
      <c r="D766" s="154" t="s">
        <v>11987</v>
      </c>
      <c r="E766" s="154" t="s">
        <v>11988</v>
      </c>
      <c r="F766" s="443" t="s">
        <v>422</v>
      </c>
      <c r="G766" s="443" t="s">
        <v>655</v>
      </c>
      <c r="H766" s="444">
        <v>45244</v>
      </c>
      <c r="I766" s="443"/>
      <c r="J766" s="443"/>
      <c r="K766" s="443"/>
      <c r="L766" s="443"/>
      <c r="M766" s="443"/>
      <c r="N766" s="443"/>
      <c r="O766" s="443">
        <v>1</v>
      </c>
      <c r="P766" s="445">
        <f t="shared" si="12"/>
        <v>1</v>
      </c>
      <c r="Q766" s="443">
        <v>1</v>
      </c>
      <c r="R766" s="443"/>
      <c r="S766" s="443" t="s">
        <v>659</v>
      </c>
      <c r="T766" s="443" t="s">
        <v>653</v>
      </c>
      <c r="U766" s="443" t="s">
        <v>673</v>
      </c>
      <c r="V766" s="443" t="s">
        <v>652</v>
      </c>
      <c r="W766" s="443" t="s">
        <v>469</v>
      </c>
      <c r="X766" s="446"/>
    </row>
    <row r="767" spans="1:24" s="447" customFormat="1" ht="60">
      <c r="A767" s="443"/>
      <c r="B767" s="443">
        <v>4667102000</v>
      </c>
      <c r="C767" s="508" t="s">
        <v>8553</v>
      </c>
      <c r="D767" s="154" t="s">
        <v>8554</v>
      </c>
      <c r="E767" s="154" t="s">
        <v>4114</v>
      </c>
      <c r="F767" s="443" t="s">
        <v>422</v>
      </c>
      <c r="G767" s="443" t="s">
        <v>655</v>
      </c>
      <c r="H767" s="444">
        <v>45089</v>
      </c>
      <c r="I767" s="443"/>
      <c r="J767" s="443"/>
      <c r="K767" s="443"/>
      <c r="L767" s="443"/>
      <c r="M767" s="443"/>
      <c r="N767" s="443"/>
      <c r="O767" s="443">
        <v>1</v>
      </c>
      <c r="P767" s="445">
        <f t="shared" si="12"/>
        <v>1</v>
      </c>
      <c r="Q767" s="443">
        <v>1</v>
      </c>
      <c r="R767" s="443"/>
      <c r="S767" s="443" t="s">
        <v>659</v>
      </c>
      <c r="T767" s="443" t="s">
        <v>653</v>
      </c>
      <c r="U767" s="443" t="s">
        <v>673</v>
      </c>
      <c r="V767" s="443" t="s">
        <v>652</v>
      </c>
      <c r="W767" s="443" t="s">
        <v>469</v>
      </c>
      <c r="X767" s="446"/>
    </row>
    <row r="768" spans="1:24" s="447" customFormat="1" ht="60">
      <c r="A768" s="443"/>
      <c r="B768" s="443">
        <v>4774620200</v>
      </c>
      <c r="C768" s="508" t="s">
        <v>11989</v>
      </c>
      <c r="D768" s="154" t="s">
        <v>11990</v>
      </c>
      <c r="E768" s="154" t="s">
        <v>11991</v>
      </c>
      <c r="F768" s="443" t="s">
        <v>422</v>
      </c>
      <c r="G768" s="443" t="s">
        <v>655</v>
      </c>
      <c r="H768" s="444">
        <v>44972</v>
      </c>
      <c r="I768" s="443"/>
      <c r="J768" s="443"/>
      <c r="K768" s="443"/>
      <c r="L768" s="443"/>
      <c r="M768" s="443"/>
      <c r="N768" s="443"/>
      <c r="O768" s="443">
        <v>1</v>
      </c>
      <c r="P768" s="445">
        <f t="shared" si="12"/>
        <v>1</v>
      </c>
      <c r="Q768" s="443">
        <v>1</v>
      </c>
      <c r="R768" s="443"/>
      <c r="S768" s="443" t="s">
        <v>659</v>
      </c>
      <c r="T768" s="443" t="s">
        <v>653</v>
      </c>
      <c r="U768" s="443" t="s">
        <v>673</v>
      </c>
      <c r="V768" s="443" t="s">
        <v>652</v>
      </c>
      <c r="W768" s="443" t="s">
        <v>469</v>
      </c>
      <c r="X768" s="446"/>
    </row>
    <row r="769" spans="1:24" s="447" customFormat="1" ht="60">
      <c r="A769" s="443"/>
      <c r="B769" s="443">
        <v>5463700800</v>
      </c>
      <c r="C769" s="508" t="s">
        <v>11992</v>
      </c>
      <c r="D769" s="154" t="s">
        <v>11993</v>
      </c>
      <c r="E769" s="154" t="s">
        <v>11994</v>
      </c>
      <c r="F769" s="443" t="s">
        <v>422</v>
      </c>
      <c r="G769" s="443" t="s">
        <v>655</v>
      </c>
      <c r="H769" s="444">
        <v>44939</v>
      </c>
      <c r="I769" s="443"/>
      <c r="J769" s="443"/>
      <c r="K769" s="443"/>
      <c r="L769" s="443"/>
      <c r="M769" s="443"/>
      <c r="N769" s="443"/>
      <c r="O769" s="443">
        <v>2</v>
      </c>
      <c r="P769" s="445">
        <f t="shared" si="12"/>
        <v>2</v>
      </c>
      <c r="Q769" s="443">
        <v>2</v>
      </c>
      <c r="R769" s="443"/>
      <c r="S769" s="443" t="s">
        <v>659</v>
      </c>
      <c r="T769" s="443" t="s">
        <v>653</v>
      </c>
      <c r="U769" s="443" t="s">
        <v>673</v>
      </c>
      <c r="V769" s="443" t="s">
        <v>652</v>
      </c>
      <c r="W769" s="443" t="s">
        <v>469</v>
      </c>
      <c r="X769" s="446"/>
    </row>
    <row r="770" spans="1:24" s="447" customFormat="1" ht="60">
      <c r="A770" s="443"/>
      <c r="B770" s="443">
        <v>3110721800</v>
      </c>
      <c r="C770" s="508" t="s">
        <v>11995</v>
      </c>
      <c r="D770" s="154" t="s">
        <v>11996</v>
      </c>
      <c r="E770" s="154" t="s">
        <v>11997</v>
      </c>
      <c r="F770" s="443" t="s">
        <v>422</v>
      </c>
      <c r="G770" s="443" t="s">
        <v>655</v>
      </c>
      <c r="H770" s="444">
        <v>45182</v>
      </c>
      <c r="I770" s="443"/>
      <c r="J770" s="443"/>
      <c r="K770" s="443"/>
      <c r="L770" s="443"/>
      <c r="M770" s="443"/>
      <c r="N770" s="443"/>
      <c r="O770" s="443">
        <v>1</v>
      </c>
      <c r="P770" s="445">
        <f t="shared" si="12"/>
        <v>1</v>
      </c>
      <c r="Q770" s="443">
        <v>1</v>
      </c>
      <c r="R770" s="443"/>
      <c r="S770" s="443" t="s">
        <v>659</v>
      </c>
      <c r="T770" s="443" t="s">
        <v>653</v>
      </c>
      <c r="U770" s="443" t="s">
        <v>673</v>
      </c>
      <c r="V770" s="443" t="s">
        <v>652</v>
      </c>
      <c r="W770" s="443" t="s">
        <v>469</v>
      </c>
      <c r="X770" s="446"/>
    </row>
    <row r="771" spans="1:24" s="447" customFormat="1" ht="60">
      <c r="A771" s="443"/>
      <c r="B771" s="443">
        <v>5470501600</v>
      </c>
      <c r="C771" s="508" t="s">
        <v>11998</v>
      </c>
      <c r="D771" s="154" t="s">
        <v>11999</v>
      </c>
      <c r="E771" s="154" t="s">
        <v>12000</v>
      </c>
      <c r="F771" s="443" t="s">
        <v>422</v>
      </c>
      <c r="G771" s="443" t="s">
        <v>655</v>
      </c>
      <c r="H771" s="444">
        <v>45007</v>
      </c>
      <c r="I771" s="443"/>
      <c r="J771" s="443"/>
      <c r="K771" s="443"/>
      <c r="L771" s="443"/>
      <c r="M771" s="443"/>
      <c r="N771" s="443"/>
      <c r="O771" s="443">
        <v>1</v>
      </c>
      <c r="P771" s="445">
        <f t="shared" si="12"/>
        <v>1</v>
      </c>
      <c r="Q771" s="443">
        <v>1</v>
      </c>
      <c r="R771" s="443"/>
      <c r="S771" s="443" t="s">
        <v>659</v>
      </c>
      <c r="T771" s="443" t="s">
        <v>653</v>
      </c>
      <c r="U771" s="443" t="s">
        <v>673</v>
      </c>
      <c r="V771" s="443" t="s">
        <v>652</v>
      </c>
      <c r="W771" s="443" t="s">
        <v>469</v>
      </c>
      <c r="X771" s="446"/>
    </row>
    <row r="772" spans="1:24" s="447" customFormat="1" ht="60">
      <c r="A772" s="443"/>
      <c r="B772" s="443">
        <v>4437212200</v>
      </c>
      <c r="C772" s="508" t="s">
        <v>12001</v>
      </c>
      <c r="D772" s="154" t="s">
        <v>12002</v>
      </c>
      <c r="E772" s="154" t="s">
        <v>12003</v>
      </c>
      <c r="F772" s="443" t="s">
        <v>422</v>
      </c>
      <c r="G772" s="443" t="s">
        <v>655</v>
      </c>
      <c r="H772" s="444">
        <v>45238</v>
      </c>
      <c r="I772" s="443"/>
      <c r="J772" s="443"/>
      <c r="K772" s="443"/>
      <c r="L772" s="443"/>
      <c r="M772" s="443"/>
      <c r="N772" s="443"/>
      <c r="O772" s="443">
        <v>2</v>
      </c>
      <c r="P772" s="445">
        <f t="shared" si="12"/>
        <v>2</v>
      </c>
      <c r="Q772" s="443">
        <v>2</v>
      </c>
      <c r="R772" s="443"/>
      <c r="S772" s="443" t="s">
        <v>659</v>
      </c>
      <c r="T772" s="443" t="s">
        <v>653</v>
      </c>
      <c r="U772" s="443" t="s">
        <v>673</v>
      </c>
      <c r="V772" s="443" t="s">
        <v>652</v>
      </c>
      <c r="W772" s="443" t="s">
        <v>469</v>
      </c>
      <c r="X772" s="446"/>
    </row>
    <row r="773" spans="1:24" s="447" customFormat="1" ht="60">
      <c r="A773" s="443"/>
      <c r="B773" s="443">
        <v>4715911800</v>
      </c>
      <c r="C773" s="508" t="s">
        <v>12004</v>
      </c>
      <c r="D773" s="154" t="s">
        <v>12005</v>
      </c>
      <c r="E773" s="154" t="s">
        <v>12006</v>
      </c>
      <c r="F773" s="443" t="s">
        <v>422</v>
      </c>
      <c r="G773" s="443" t="s">
        <v>655</v>
      </c>
      <c r="H773" s="444">
        <v>45176</v>
      </c>
      <c r="I773" s="443"/>
      <c r="J773" s="443"/>
      <c r="K773" s="443"/>
      <c r="L773" s="443"/>
      <c r="M773" s="443"/>
      <c r="N773" s="443"/>
      <c r="O773" s="443">
        <v>1</v>
      </c>
      <c r="P773" s="445">
        <f t="shared" si="12"/>
        <v>1</v>
      </c>
      <c r="Q773" s="443">
        <v>1</v>
      </c>
      <c r="R773" s="443"/>
      <c r="S773" s="443" t="s">
        <v>659</v>
      </c>
      <c r="T773" s="443" t="s">
        <v>653</v>
      </c>
      <c r="U773" s="443" t="s">
        <v>673</v>
      </c>
      <c r="V773" s="443" t="s">
        <v>652</v>
      </c>
      <c r="W773" s="443" t="s">
        <v>469</v>
      </c>
      <c r="X773" s="446"/>
    </row>
    <row r="774" spans="1:24" s="447" customFormat="1" ht="60">
      <c r="A774" s="443"/>
      <c r="B774" s="443">
        <v>5455024000</v>
      </c>
      <c r="C774" s="508" t="s">
        <v>12007</v>
      </c>
      <c r="D774" s="154" t="s">
        <v>12008</v>
      </c>
      <c r="E774" s="154" t="s">
        <v>12009</v>
      </c>
      <c r="F774" s="443" t="s">
        <v>422</v>
      </c>
      <c r="G774" s="443" t="s">
        <v>655</v>
      </c>
      <c r="H774" s="444">
        <v>45013</v>
      </c>
      <c r="I774" s="443"/>
      <c r="J774" s="443"/>
      <c r="K774" s="443"/>
      <c r="L774" s="443"/>
      <c r="M774" s="443"/>
      <c r="N774" s="443"/>
      <c r="O774" s="443">
        <v>2</v>
      </c>
      <c r="P774" s="445">
        <f t="shared" si="12"/>
        <v>2</v>
      </c>
      <c r="Q774" s="443">
        <v>2</v>
      </c>
      <c r="R774" s="443"/>
      <c r="S774" s="443" t="s">
        <v>659</v>
      </c>
      <c r="T774" s="443" t="s">
        <v>653</v>
      </c>
      <c r="U774" s="443" t="s">
        <v>673</v>
      </c>
      <c r="V774" s="443" t="s">
        <v>652</v>
      </c>
      <c r="W774" s="443" t="s">
        <v>469</v>
      </c>
      <c r="X774" s="446"/>
    </row>
    <row r="775" spans="1:24" s="447" customFormat="1" ht="60">
      <c r="A775" s="443"/>
      <c r="B775" s="443">
        <v>3503802200</v>
      </c>
      <c r="C775" s="508" t="s">
        <v>12010</v>
      </c>
      <c r="D775" s="154" t="s">
        <v>12011</v>
      </c>
      <c r="E775" s="154" t="s">
        <v>12012</v>
      </c>
      <c r="F775" s="443" t="s">
        <v>422</v>
      </c>
      <c r="G775" s="443" t="s">
        <v>655</v>
      </c>
      <c r="H775" s="444">
        <v>45091</v>
      </c>
      <c r="I775" s="443"/>
      <c r="J775" s="443"/>
      <c r="K775" s="443"/>
      <c r="L775" s="443"/>
      <c r="M775" s="443"/>
      <c r="N775" s="443"/>
      <c r="O775" s="443">
        <v>1</v>
      </c>
      <c r="P775" s="445">
        <f t="shared" si="12"/>
        <v>1</v>
      </c>
      <c r="Q775" s="443">
        <v>1</v>
      </c>
      <c r="R775" s="443"/>
      <c r="S775" s="443" t="s">
        <v>659</v>
      </c>
      <c r="T775" s="443" t="s">
        <v>653</v>
      </c>
      <c r="U775" s="443" t="s">
        <v>673</v>
      </c>
      <c r="V775" s="443" t="s">
        <v>652</v>
      </c>
      <c r="W775" s="443" t="s">
        <v>469</v>
      </c>
      <c r="X775" s="446"/>
    </row>
    <row r="776" spans="1:24" s="447" customFormat="1" ht="60">
      <c r="A776" s="443"/>
      <c r="B776" s="443">
        <v>5453010600</v>
      </c>
      <c r="C776" s="508" t="s">
        <v>6123</v>
      </c>
      <c r="D776" s="154" t="s">
        <v>6124</v>
      </c>
      <c r="E776" s="154" t="s">
        <v>2744</v>
      </c>
      <c r="F776" s="443" t="s">
        <v>422</v>
      </c>
      <c r="G776" s="443" t="s">
        <v>655</v>
      </c>
      <c r="H776" s="444">
        <v>45036</v>
      </c>
      <c r="I776" s="443"/>
      <c r="J776" s="443"/>
      <c r="K776" s="443"/>
      <c r="L776" s="443"/>
      <c r="M776" s="443"/>
      <c r="N776" s="443"/>
      <c r="O776" s="443">
        <v>2</v>
      </c>
      <c r="P776" s="445">
        <f t="shared" si="12"/>
        <v>2</v>
      </c>
      <c r="Q776" s="443">
        <v>2</v>
      </c>
      <c r="R776" s="443"/>
      <c r="S776" s="443" t="s">
        <v>659</v>
      </c>
      <c r="T776" s="443" t="s">
        <v>653</v>
      </c>
      <c r="U776" s="443" t="s">
        <v>673</v>
      </c>
      <c r="V776" s="443" t="s">
        <v>652</v>
      </c>
      <c r="W776" s="443" t="s">
        <v>469</v>
      </c>
      <c r="X776" s="446"/>
    </row>
    <row r="777" spans="1:24" s="447" customFormat="1" ht="60">
      <c r="A777" s="443"/>
      <c r="B777" s="443">
        <v>4763710200</v>
      </c>
      <c r="C777" s="508" t="s">
        <v>12013</v>
      </c>
      <c r="D777" s="154" t="s">
        <v>12014</v>
      </c>
      <c r="E777" s="154" t="s">
        <v>12015</v>
      </c>
      <c r="F777" s="443" t="s">
        <v>422</v>
      </c>
      <c r="G777" s="443" t="s">
        <v>655</v>
      </c>
      <c r="H777" s="444">
        <v>45216</v>
      </c>
      <c r="I777" s="443"/>
      <c r="J777" s="443"/>
      <c r="K777" s="443"/>
      <c r="L777" s="443"/>
      <c r="M777" s="443"/>
      <c r="N777" s="443"/>
      <c r="O777" s="443">
        <v>1</v>
      </c>
      <c r="P777" s="445">
        <f t="shared" si="12"/>
        <v>1</v>
      </c>
      <c r="Q777" s="443">
        <v>1</v>
      </c>
      <c r="R777" s="443"/>
      <c r="S777" s="443" t="s">
        <v>659</v>
      </c>
      <c r="T777" s="443" t="s">
        <v>653</v>
      </c>
      <c r="U777" s="443" t="s">
        <v>673</v>
      </c>
      <c r="V777" s="443" t="s">
        <v>652</v>
      </c>
      <c r="W777" s="443" t="s">
        <v>469</v>
      </c>
      <c r="X777" s="446"/>
    </row>
    <row r="778" spans="1:24" s="447" customFormat="1" ht="60">
      <c r="A778" s="443"/>
      <c r="B778" s="443">
        <v>5474403000</v>
      </c>
      <c r="C778" s="508" t="s">
        <v>12016</v>
      </c>
      <c r="D778" s="154" t="s">
        <v>12017</v>
      </c>
      <c r="E778" s="154" t="s">
        <v>12018</v>
      </c>
      <c r="F778" s="443" t="s">
        <v>422</v>
      </c>
      <c r="G778" s="443" t="s">
        <v>655</v>
      </c>
      <c r="H778" s="444">
        <v>44932</v>
      </c>
      <c r="I778" s="443"/>
      <c r="J778" s="443"/>
      <c r="K778" s="443"/>
      <c r="L778" s="443"/>
      <c r="M778" s="443"/>
      <c r="N778" s="443"/>
      <c r="O778" s="443">
        <v>1</v>
      </c>
      <c r="P778" s="445">
        <f t="shared" si="12"/>
        <v>1</v>
      </c>
      <c r="Q778" s="443">
        <v>1</v>
      </c>
      <c r="R778" s="443"/>
      <c r="S778" s="443" t="s">
        <v>659</v>
      </c>
      <c r="T778" s="443" t="s">
        <v>653</v>
      </c>
      <c r="U778" s="443" t="s">
        <v>673</v>
      </c>
      <c r="V778" s="443" t="s">
        <v>652</v>
      </c>
      <c r="W778" s="443" t="s">
        <v>469</v>
      </c>
      <c r="X778" s="446"/>
    </row>
    <row r="779" spans="1:24" s="447" customFormat="1" ht="60">
      <c r="A779" s="443"/>
      <c r="B779" s="443">
        <v>5882140200</v>
      </c>
      <c r="C779" s="508" t="s">
        <v>12019</v>
      </c>
      <c r="D779" s="154" t="s">
        <v>12020</v>
      </c>
      <c r="E779" s="154" t="s">
        <v>12021</v>
      </c>
      <c r="F779" s="443" t="s">
        <v>422</v>
      </c>
      <c r="G779" s="443" t="s">
        <v>655</v>
      </c>
      <c r="H779" s="444">
        <v>44978</v>
      </c>
      <c r="I779" s="443"/>
      <c r="J779" s="443"/>
      <c r="K779" s="443"/>
      <c r="L779" s="443"/>
      <c r="M779" s="443"/>
      <c r="N779" s="443"/>
      <c r="O779" s="443">
        <v>1</v>
      </c>
      <c r="P779" s="445">
        <f t="shared" si="12"/>
        <v>1</v>
      </c>
      <c r="Q779" s="443">
        <v>1</v>
      </c>
      <c r="R779" s="443"/>
      <c r="S779" s="443" t="s">
        <v>659</v>
      </c>
      <c r="T779" s="443" t="s">
        <v>653</v>
      </c>
      <c r="U779" s="443" t="s">
        <v>673</v>
      </c>
      <c r="V779" s="443" t="s">
        <v>652</v>
      </c>
      <c r="W779" s="443" t="s">
        <v>469</v>
      </c>
      <c r="X779" s="446"/>
    </row>
    <row r="780" spans="1:24" s="447" customFormat="1" ht="60">
      <c r="A780" s="443"/>
      <c r="B780" s="443">
        <v>5495522600</v>
      </c>
      <c r="C780" s="508" t="s">
        <v>12022</v>
      </c>
      <c r="D780" s="154" t="s">
        <v>12023</v>
      </c>
      <c r="E780" s="154" t="s">
        <v>12024</v>
      </c>
      <c r="F780" s="443" t="s">
        <v>422</v>
      </c>
      <c r="G780" s="443" t="s">
        <v>655</v>
      </c>
      <c r="H780" s="444">
        <v>45268</v>
      </c>
      <c r="I780" s="443"/>
      <c r="J780" s="443"/>
      <c r="K780" s="443"/>
      <c r="L780" s="443"/>
      <c r="M780" s="443"/>
      <c r="N780" s="443"/>
      <c r="O780" s="443">
        <v>1</v>
      </c>
      <c r="P780" s="445">
        <f t="shared" si="12"/>
        <v>1</v>
      </c>
      <c r="Q780" s="443">
        <v>1</v>
      </c>
      <c r="R780" s="443"/>
      <c r="S780" s="443" t="s">
        <v>659</v>
      </c>
      <c r="T780" s="443" t="s">
        <v>653</v>
      </c>
      <c r="U780" s="443" t="s">
        <v>673</v>
      </c>
      <c r="V780" s="443" t="s">
        <v>652</v>
      </c>
      <c r="W780" s="443" t="s">
        <v>469</v>
      </c>
      <c r="X780" s="446"/>
    </row>
    <row r="781" spans="1:24" s="447" customFormat="1" ht="60">
      <c r="A781" s="443"/>
      <c r="B781" s="443">
        <v>4544014200</v>
      </c>
      <c r="C781" s="508" t="s">
        <v>12025</v>
      </c>
      <c r="D781" s="154" t="s">
        <v>12026</v>
      </c>
      <c r="E781" s="154" t="s">
        <v>12027</v>
      </c>
      <c r="F781" s="443" t="s">
        <v>422</v>
      </c>
      <c r="G781" s="443" t="s">
        <v>655</v>
      </c>
      <c r="H781" s="444">
        <v>44936</v>
      </c>
      <c r="I781" s="443"/>
      <c r="J781" s="443"/>
      <c r="K781" s="443"/>
      <c r="L781" s="443"/>
      <c r="M781" s="443"/>
      <c r="N781" s="443"/>
      <c r="O781" s="443">
        <v>2</v>
      </c>
      <c r="P781" s="445">
        <f t="shared" si="12"/>
        <v>2</v>
      </c>
      <c r="Q781" s="443">
        <v>2</v>
      </c>
      <c r="R781" s="443"/>
      <c r="S781" s="443" t="s">
        <v>659</v>
      </c>
      <c r="T781" s="443" t="s">
        <v>653</v>
      </c>
      <c r="U781" s="443" t="s">
        <v>673</v>
      </c>
      <c r="V781" s="443" t="s">
        <v>652</v>
      </c>
      <c r="W781" s="443" t="s">
        <v>469</v>
      </c>
      <c r="X781" s="446"/>
    </row>
    <row r="782" spans="1:24" s="447" customFormat="1" ht="60">
      <c r="A782" s="443"/>
      <c r="B782" s="443">
        <v>3501630200</v>
      </c>
      <c r="C782" s="508" t="s">
        <v>12028</v>
      </c>
      <c r="D782" s="154" t="s">
        <v>12029</v>
      </c>
      <c r="E782" s="154" t="s">
        <v>12030</v>
      </c>
      <c r="F782" s="443" t="s">
        <v>422</v>
      </c>
      <c r="G782" s="443" t="s">
        <v>655</v>
      </c>
      <c r="H782" s="444">
        <v>44995</v>
      </c>
      <c r="I782" s="443"/>
      <c r="J782" s="443"/>
      <c r="K782" s="443"/>
      <c r="L782" s="443"/>
      <c r="M782" s="443"/>
      <c r="N782" s="443"/>
      <c r="O782" s="443">
        <v>1</v>
      </c>
      <c r="P782" s="445">
        <f t="shared" si="12"/>
        <v>1</v>
      </c>
      <c r="Q782" s="443">
        <v>1</v>
      </c>
      <c r="R782" s="443"/>
      <c r="S782" s="443" t="s">
        <v>659</v>
      </c>
      <c r="T782" s="443" t="s">
        <v>653</v>
      </c>
      <c r="U782" s="443" t="s">
        <v>673</v>
      </c>
      <c r="V782" s="443" t="s">
        <v>652</v>
      </c>
      <c r="W782" s="443" t="s">
        <v>469</v>
      </c>
      <c r="X782" s="446"/>
    </row>
    <row r="783" spans="1:24" s="447" customFormat="1" ht="60">
      <c r="A783" s="443"/>
      <c r="B783" s="443">
        <v>3712110100</v>
      </c>
      <c r="C783" s="508" t="s">
        <v>12031</v>
      </c>
      <c r="D783" s="154" t="s">
        <v>12032</v>
      </c>
      <c r="E783" s="154" t="s">
        <v>12033</v>
      </c>
      <c r="F783" s="443" t="s">
        <v>422</v>
      </c>
      <c r="G783" s="443" t="s">
        <v>655</v>
      </c>
      <c r="H783" s="444">
        <v>45180</v>
      </c>
      <c r="I783" s="443"/>
      <c r="J783" s="443"/>
      <c r="K783" s="443"/>
      <c r="L783" s="443"/>
      <c r="M783" s="443"/>
      <c r="N783" s="443"/>
      <c r="O783" s="443">
        <v>1</v>
      </c>
      <c r="P783" s="445">
        <f t="shared" si="12"/>
        <v>1</v>
      </c>
      <c r="Q783" s="443">
        <v>1</v>
      </c>
      <c r="R783" s="443"/>
      <c r="S783" s="443" t="s">
        <v>659</v>
      </c>
      <c r="T783" s="443" t="s">
        <v>653</v>
      </c>
      <c r="U783" s="443" t="s">
        <v>673</v>
      </c>
      <c r="V783" s="443" t="s">
        <v>652</v>
      </c>
      <c r="W783" s="443" t="s">
        <v>469</v>
      </c>
      <c r="X783" s="446"/>
    </row>
    <row r="784" spans="1:24" s="447" customFormat="1" ht="60">
      <c r="A784" s="443"/>
      <c r="B784" s="443">
        <v>4504020200</v>
      </c>
      <c r="C784" s="508" t="s">
        <v>7114</v>
      </c>
      <c r="D784" s="154" t="s">
        <v>7115</v>
      </c>
      <c r="E784" s="154" t="s">
        <v>3310</v>
      </c>
      <c r="F784" s="443" t="s">
        <v>422</v>
      </c>
      <c r="G784" s="443" t="s">
        <v>655</v>
      </c>
      <c r="H784" s="444">
        <v>44960</v>
      </c>
      <c r="I784" s="443"/>
      <c r="J784" s="443"/>
      <c r="K784" s="443"/>
      <c r="L784" s="443"/>
      <c r="M784" s="443"/>
      <c r="N784" s="443"/>
      <c r="O784" s="443">
        <v>1</v>
      </c>
      <c r="P784" s="445">
        <f t="shared" si="12"/>
        <v>1</v>
      </c>
      <c r="Q784" s="443">
        <v>1</v>
      </c>
      <c r="R784" s="443"/>
      <c r="S784" s="443" t="s">
        <v>659</v>
      </c>
      <c r="T784" s="443" t="s">
        <v>653</v>
      </c>
      <c r="U784" s="443" t="s">
        <v>673</v>
      </c>
      <c r="V784" s="443" t="s">
        <v>652</v>
      </c>
      <c r="W784" s="443" t="s">
        <v>469</v>
      </c>
      <c r="X784" s="446"/>
    </row>
    <row r="785" spans="1:24" s="447" customFormat="1" ht="60">
      <c r="A785" s="443"/>
      <c r="B785" s="443">
        <v>4537740100</v>
      </c>
      <c r="C785" s="508" t="s">
        <v>7882</v>
      </c>
      <c r="D785" s="154" t="s">
        <v>7883</v>
      </c>
      <c r="E785" s="154" t="s">
        <v>3777</v>
      </c>
      <c r="F785" s="443" t="s">
        <v>422</v>
      </c>
      <c r="G785" s="443" t="s">
        <v>655</v>
      </c>
      <c r="H785" s="444">
        <v>44935</v>
      </c>
      <c r="I785" s="443"/>
      <c r="J785" s="443"/>
      <c r="K785" s="443"/>
      <c r="L785" s="443"/>
      <c r="M785" s="443"/>
      <c r="N785" s="443"/>
      <c r="O785" s="443">
        <v>1</v>
      </c>
      <c r="P785" s="445">
        <f t="shared" si="12"/>
        <v>1</v>
      </c>
      <c r="Q785" s="443">
        <v>1</v>
      </c>
      <c r="R785" s="443"/>
      <c r="S785" s="443" t="s">
        <v>659</v>
      </c>
      <c r="T785" s="443" t="s">
        <v>653</v>
      </c>
      <c r="U785" s="443" t="s">
        <v>673</v>
      </c>
      <c r="V785" s="443" t="s">
        <v>652</v>
      </c>
      <c r="W785" s="443" t="s">
        <v>469</v>
      </c>
      <c r="X785" s="446"/>
    </row>
    <row r="786" spans="1:24" s="447" customFormat="1" ht="60">
      <c r="A786" s="443"/>
      <c r="B786" s="443">
        <v>3594100700</v>
      </c>
      <c r="C786" s="508" t="s">
        <v>12034</v>
      </c>
      <c r="D786" s="154" t="s">
        <v>12035</v>
      </c>
      <c r="E786" s="154" t="s">
        <v>12036</v>
      </c>
      <c r="F786" s="443" t="s">
        <v>422</v>
      </c>
      <c r="G786" s="443" t="s">
        <v>655</v>
      </c>
      <c r="H786" s="444">
        <v>44933</v>
      </c>
      <c r="I786" s="443"/>
      <c r="J786" s="443"/>
      <c r="K786" s="443"/>
      <c r="L786" s="443"/>
      <c r="M786" s="443"/>
      <c r="N786" s="443"/>
      <c r="O786" s="443">
        <v>2</v>
      </c>
      <c r="P786" s="445">
        <f t="shared" si="12"/>
        <v>2</v>
      </c>
      <c r="Q786" s="443">
        <v>2</v>
      </c>
      <c r="R786" s="443"/>
      <c r="S786" s="443" t="s">
        <v>659</v>
      </c>
      <c r="T786" s="443" t="s">
        <v>653</v>
      </c>
      <c r="U786" s="443" t="s">
        <v>673</v>
      </c>
      <c r="V786" s="443" t="s">
        <v>652</v>
      </c>
      <c r="W786" s="443" t="s">
        <v>469</v>
      </c>
      <c r="X786" s="446"/>
    </row>
    <row r="787" spans="1:24" s="447" customFormat="1" ht="60">
      <c r="A787" s="443"/>
      <c r="B787" s="443">
        <v>3113310200</v>
      </c>
      <c r="C787" s="508" t="s">
        <v>7802</v>
      </c>
      <c r="D787" s="154" t="s">
        <v>7803</v>
      </c>
      <c r="E787" s="154" t="s">
        <v>3737</v>
      </c>
      <c r="F787" s="443" t="s">
        <v>422</v>
      </c>
      <c r="G787" s="443" t="s">
        <v>655</v>
      </c>
      <c r="H787" s="444">
        <v>44953</v>
      </c>
      <c r="I787" s="443"/>
      <c r="J787" s="443"/>
      <c r="K787" s="443"/>
      <c r="L787" s="443"/>
      <c r="M787" s="443"/>
      <c r="N787" s="443"/>
      <c r="O787" s="443">
        <v>1</v>
      </c>
      <c r="P787" s="445">
        <f t="shared" si="12"/>
        <v>1</v>
      </c>
      <c r="Q787" s="443">
        <v>1</v>
      </c>
      <c r="R787" s="443"/>
      <c r="S787" s="443" t="s">
        <v>659</v>
      </c>
      <c r="T787" s="443" t="s">
        <v>653</v>
      </c>
      <c r="U787" s="443" t="s">
        <v>673</v>
      </c>
      <c r="V787" s="443" t="s">
        <v>652</v>
      </c>
      <c r="W787" s="443" t="s">
        <v>469</v>
      </c>
      <c r="X787" s="446"/>
    </row>
    <row r="788" spans="1:24" s="447" customFormat="1" ht="60">
      <c r="A788" s="443"/>
      <c r="B788" s="443">
        <v>3411514700</v>
      </c>
      <c r="C788" s="508" t="s">
        <v>12037</v>
      </c>
      <c r="D788" s="154" t="s">
        <v>12038</v>
      </c>
      <c r="E788" s="154" t="s">
        <v>12039</v>
      </c>
      <c r="F788" s="443" t="s">
        <v>422</v>
      </c>
      <c r="G788" s="443" t="s">
        <v>655</v>
      </c>
      <c r="H788" s="444">
        <v>44981</v>
      </c>
      <c r="I788" s="443"/>
      <c r="J788" s="443"/>
      <c r="K788" s="443"/>
      <c r="L788" s="443"/>
      <c r="M788" s="443"/>
      <c r="N788" s="443"/>
      <c r="O788" s="443">
        <v>2</v>
      </c>
      <c r="P788" s="445">
        <f t="shared" si="12"/>
        <v>2</v>
      </c>
      <c r="Q788" s="443">
        <v>2</v>
      </c>
      <c r="R788" s="443"/>
      <c r="S788" s="443" t="s">
        <v>659</v>
      </c>
      <c r="T788" s="443" t="s">
        <v>653</v>
      </c>
      <c r="U788" s="443" t="s">
        <v>673</v>
      </c>
      <c r="V788" s="443" t="s">
        <v>652</v>
      </c>
      <c r="W788" s="443" t="s">
        <v>469</v>
      </c>
      <c r="X788" s="446"/>
    </row>
    <row r="789" spans="1:24" s="447" customFormat="1" ht="60">
      <c r="A789" s="443"/>
      <c r="B789" s="443">
        <v>5470501600</v>
      </c>
      <c r="C789" s="508" t="s">
        <v>11998</v>
      </c>
      <c r="D789" s="154" t="s">
        <v>11999</v>
      </c>
      <c r="E789" s="154" t="s">
        <v>12040</v>
      </c>
      <c r="F789" s="443" t="s">
        <v>422</v>
      </c>
      <c r="G789" s="443" t="s">
        <v>655</v>
      </c>
      <c r="H789" s="444">
        <v>45007</v>
      </c>
      <c r="I789" s="443"/>
      <c r="J789" s="443"/>
      <c r="K789" s="443"/>
      <c r="L789" s="443"/>
      <c r="M789" s="443"/>
      <c r="N789" s="443"/>
      <c r="O789" s="443">
        <v>1</v>
      </c>
      <c r="P789" s="445">
        <f t="shared" si="12"/>
        <v>1</v>
      </c>
      <c r="Q789" s="443">
        <v>1</v>
      </c>
      <c r="R789" s="443"/>
      <c r="S789" s="443" t="s">
        <v>659</v>
      </c>
      <c r="T789" s="443" t="s">
        <v>653</v>
      </c>
      <c r="U789" s="443" t="s">
        <v>673</v>
      </c>
      <c r="V789" s="443" t="s">
        <v>652</v>
      </c>
      <c r="W789" s="443" t="s">
        <v>469</v>
      </c>
      <c r="X789" s="446"/>
    </row>
    <row r="790" spans="1:24" s="447" customFormat="1" ht="60">
      <c r="A790" s="443"/>
      <c r="B790" s="443">
        <v>5330650900</v>
      </c>
      <c r="C790" s="508" t="s">
        <v>12041</v>
      </c>
      <c r="D790" s="154" t="s">
        <v>12042</v>
      </c>
      <c r="E790" s="154" t="s">
        <v>12043</v>
      </c>
      <c r="F790" s="443" t="s">
        <v>422</v>
      </c>
      <c r="G790" s="443" t="s">
        <v>655</v>
      </c>
      <c r="H790" s="444">
        <v>45251</v>
      </c>
      <c r="I790" s="443"/>
      <c r="J790" s="443"/>
      <c r="K790" s="443"/>
      <c r="L790" s="443"/>
      <c r="M790" s="443"/>
      <c r="N790" s="443"/>
      <c r="O790" s="443">
        <v>1</v>
      </c>
      <c r="P790" s="445">
        <f t="shared" si="12"/>
        <v>1</v>
      </c>
      <c r="Q790" s="443">
        <v>1</v>
      </c>
      <c r="R790" s="443"/>
      <c r="S790" s="443" t="s">
        <v>659</v>
      </c>
      <c r="T790" s="443" t="s">
        <v>653</v>
      </c>
      <c r="U790" s="443" t="s">
        <v>673</v>
      </c>
      <c r="V790" s="443" t="s">
        <v>652</v>
      </c>
      <c r="W790" s="443" t="s">
        <v>469</v>
      </c>
      <c r="X790" s="446"/>
    </row>
    <row r="791" spans="1:24" s="447" customFormat="1" ht="60">
      <c r="A791" s="443"/>
      <c r="B791" s="443">
        <v>4471221300</v>
      </c>
      <c r="C791" s="508" t="s">
        <v>12044</v>
      </c>
      <c r="D791" s="154" t="s">
        <v>12045</v>
      </c>
      <c r="E791" s="154" t="s">
        <v>12046</v>
      </c>
      <c r="F791" s="443" t="s">
        <v>422</v>
      </c>
      <c r="G791" s="443" t="s">
        <v>655</v>
      </c>
      <c r="H791" s="444">
        <v>45044</v>
      </c>
      <c r="I791" s="443"/>
      <c r="J791" s="443"/>
      <c r="K791" s="443"/>
      <c r="L791" s="443"/>
      <c r="M791" s="443"/>
      <c r="N791" s="443"/>
      <c r="O791" s="443">
        <v>2</v>
      </c>
      <c r="P791" s="445">
        <f t="shared" ref="P791:P854" si="13">SUM($I791:$O791)</f>
        <v>2</v>
      </c>
      <c r="Q791" s="443">
        <v>2</v>
      </c>
      <c r="R791" s="443"/>
      <c r="S791" s="443" t="s">
        <v>659</v>
      </c>
      <c r="T791" s="443" t="s">
        <v>653</v>
      </c>
      <c r="U791" s="443" t="s">
        <v>673</v>
      </c>
      <c r="V791" s="443" t="s">
        <v>652</v>
      </c>
      <c r="W791" s="443" t="s">
        <v>469</v>
      </c>
      <c r="X791" s="446"/>
    </row>
    <row r="792" spans="1:24" s="447" customFormat="1" ht="60">
      <c r="A792" s="443"/>
      <c r="B792" s="443">
        <v>5504402800</v>
      </c>
      <c r="C792" s="508" t="s">
        <v>12047</v>
      </c>
      <c r="D792" s="154" t="s">
        <v>12048</v>
      </c>
      <c r="E792" s="154" t="s">
        <v>12049</v>
      </c>
      <c r="F792" s="443" t="s">
        <v>422</v>
      </c>
      <c r="G792" s="443" t="s">
        <v>655</v>
      </c>
      <c r="H792" s="444">
        <v>45175</v>
      </c>
      <c r="I792" s="443"/>
      <c r="J792" s="443"/>
      <c r="K792" s="443"/>
      <c r="L792" s="443"/>
      <c r="M792" s="443"/>
      <c r="N792" s="443"/>
      <c r="O792" s="443">
        <v>1</v>
      </c>
      <c r="P792" s="445">
        <f t="shared" si="13"/>
        <v>1</v>
      </c>
      <c r="Q792" s="443">
        <v>1</v>
      </c>
      <c r="R792" s="443"/>
      <c r="S792" s="443" t="s">
        <v>659</v>
      </c>
      <c r="T792" s="443" t="s">
        <v>653</v>
      </c>
      <c r="U792" s="443" t="s">
        <v>673</v>
      </c>
      <c r="V792" s="443" t="s">
        <v>652</v>
      </c>
      <c r="W792" s="443" t="s">
        <v>469</v>
      </c>
      <c r="X792" s="446"/>
    </row>
    <row r="793" spans="1:24" s="447" customFormat="1" ht="60">
      <c r="A793" s="443"/>
      <c r="B793" s="443">
        <v>5455024000</v>
      </c>
      <c r="C793" s="508" t="s">
        <v>12050</v>
      </c>
      <c r="D793" s="154" t="s">
        <v>12008</v>
      </c>
      <c r="E793" s="154" t="s">
        <v>12051</v>
      </c>
      <c r="F793" s="443" t="s">
        <v>422</v>
      </c>
      <c r="G793" s="443" t="s">
        <v>655</v>
      </c>
      <c r="H793" s="444">
        <v>45013</v>
      </c>
      <c r="I793" s="443"/>
      <c r="J793" s="443"/>
      <c r="K793" s="443">
        <v>1</v>
      </c>
      <c r="L793" s="443"/>
      <c r="M793" s="443"/>
      <c r="N793" s="443"/>
      <c r="O793" s="443">
        <v>1</v>
      </c>
      <c r="P793" s="445">
        <f t="shared" si="13"/>
        <v>2</v>
      </c>
      <c r="Q793" s="443">
        <v>2</v>
      </c>
      <c r="R793" s="443"/>
      <c r="S793" s="443" t="s">
        <v>659</v>
      </c>
      <c r="T793" s="443" t="s">
        <v>651</v>
      </c>
      <c r="U793" s="443" t="s">
        <v>673</v>
      </c>
      <c r="V793" s="443" t="s">
        <v>652</v>
      </c>
      <c r="W793" s="443" t="s">
        <v>469</v>
      </c>
      <c r="X793" s="446"/>
    </row>
    <row r="794" spans="1:24" s="447" customFormat="1" ht="60">
      <c r="A794" s="443"/>
      <c r="B794" s="443">
        <v>4311910600</v>
      </c>
      <c r="C794" s="508" t="s">
        <v>12052</v>
      </c>
      <c r="D794" s="154" t="s">
        <v>12053</v>
      </c>
      <c r="E794" s="154" t="s">
        <v>12054</v>
      </c>
      <c r="F794" s="443" t="s">
        <v>422</v>
      </c>
      <c r="G794" s="443" t="s">
        <v>655</v>
      </c>
      <c r="H794" s="444">
        <v>45022</v>
      </c>
      <c r="I794" s="443"/>
      <c r="J794" s="443"/>
      <c r="K794" s="443"/>
      <c r="L794" s="443"/>
      <c r="M794" s="443">
        <v>4</v>
      </c>
      <c r="N794" s="443"/>
      <c r="O794" s="443">
        <v>1</v>
      </c>
      <c r="P794" s="445">
        <f t="shared" si="13"/>
        <v>5</v>
      </c>
      <c r="Q794" s="443">
        <v>5</v>
      </c>
      <c r="R794" s="443"/>
      <c r="S794" s="443" t="s">
        <v>659</v>
      </c>
      <c r="T794" s="443" t="s">
        <v>651</v>
      </c>
      <c r="U794" s="443" t="s">
        <v>673</v>
      </c>
      <c r="V794" s="443" t="s">
        <v>652</v>
      </c>
      <c r="W794" s="443" t="s">
        <v>469</v>
      </c>
      <c r="X794" s="446"/>
    </row>
    <row r="795" spans="1:24" s="447" customFormat="1" ht="60">
      <c r="A795" s="443"/>
      <c r="B795" s="443">
        <v>5463700800</v>
      </c>
      <c r="C795" s="508" t="s">
        <v>12055</v>
      </c>
      <c r="D795" s="154" t="s">
        <v>11993</v>
      </c>
      <c r="E795" s="154" t="s">
        <v>12056</v>
      </c>
      <c r="F795" s="443" t="s">
        <v>422</v>
      </c>
      <c r="G795" s="443" t="s">
        <v>655</v>
      </c>
      <c r="H795" s="444">
        <v>44951</v>
      </c>
      <c r="I795" s="443"/>
      <c r="J795" s="443"/>
      <c r="K795" s="443"/>
      <c r="L795" s="443"/>
      <c r="M795" s="443"/>
      <c r="N795" s="443"/>
      <c r="O795" s="443">
        <v>2</v>
      </c>
      <c r="P795" s="445">
        <f t="shared" si="13"/>
        <v>2</v>
      </c>
      <c r="Q795" s="443">
        <v>2</v>
      </c>
      <c r="R795" s="443"/>
      <c r="S795" s="443" t="s">
        <v>659</v>
      </c>
      <c r="T795" s="443" t="s">
        <v>653</v>
      </c>
      <c r="U795" s="443" t="s">
        <v>673</v>
      </c>
      <c r="V795" s="443" t="s">
        <v>652</v>
      </c>
      <c r="W795" s="443" t="s">
        <v>469</v>
      </c>
      <c r="X795" s="446"/>
    </row>
    <row r="796" spans="1:24" s="447" customFormat="1" ht="60">
      <c r="A796" s="443"/>
      <c r="B796" s="443">
        <v>4532212900</v>
      </c>
      <c r="C796" s="508" t="s">
        <v>6348</v>
      </c>
      <c r="D796" s="154" t="s">
        <v>6349</v>
      </c>
      <c r="E796" s="154" t="s">
        <v>2873</v>
      </c>
      <c r="F796" s="443" t="s">
        <v>422</v>
      </c>
      <c r="G796" s="443" t="s">
        <v>655</v>
      </c>
      <c r="H796" s="444">
        <v>45076</v>
      </c>
      <c r="I796" s="443"/>
      <c r="J796" s="443"/>
      <c r="K796" s="443"/>
      <c r="L796" s="443"/>
      <c r="M796" s="443"/>
      <c r="N796" s="443"/>
      <c r="O796" s="443">
        <v>1</v>
      </c>
      <c r="P796" s="445">
        <f t="shared" si="13"/>
        <v>1</v>
      </c>
      <c r="Q796" s="443">
        <v>1</v>
      </c>
      <c r="R796" s="443"/>
      <c r="S796" s="443" t="s">
        <v>659</v>
      </c>
      <c r="T796" s="443" t="s">
        <v>653</v>
      </c>
      <c r="U796" s="443" t="s">
        <v>673</v>
      </c>
      <c r="V796" s="443" t="s">
        <v>652</v>
      </c>
      <c r="W796" s="443" t="s">
        <v>469</v>
      </c>
      <c r="X796" s="446"/>
    </row>
    <row r="797" spans="1:24" s="447" customFormat="1" ht="60">
      <c r="A797" s="443"/>
      <c r="B797" s="443">
        <v>5454921000</v>
      </c>
      <c r="C797" s="508" t="s">
        <v>12057</v>
      </c>
      <c r="D797" s="154" t="s">
        <v>12058</v>
      </c>
      <c r="E797" s="154" t="s">
        <v>12059</v>
      </c>
      <c r="F797" s="443" t="s">
        <v>422</v>
      </c>
      <c r="G797" s="443" t="s">
        <v>655</v>
      </c>
      <c r="H797" s="444">
        <v>45208</v>
      </c>
      <c r="I797" s="443"/>
      <c r="J797" s="443"/>
      <c r="K797" s="443"/>
      <c r="L797" s="443"/>
      <c r="M797" s="443"/>
      <c r="N797" s="443"/>
      <c r="O797" s="443">
        <v>1</v>
      </c>
      <c r="P797" s="445">
        <f t="shared" si="13"/>
        <v>1</v>
      </c>
      <c r="Q797" s="443">
        <v>1</v>
      </c>
      <c r="R797" s="443"/>
      <c r="S797" s="443" t="s">
        <v>659</v>
      </c>
      <c r="T797" s="443" t="s">
        <v>653</v>
      </c>
      <c r="U797" s="443" t="s">
        <v>673</v>
      </c>
      <c r="V797" s="443" t="s">
        <v>652</v>
      </c>
      <c r="W797" s="443" t="s">
        <v>469</v>
      </c>
      <c r="X797" s="446"/>
    </row>
    <row r="798" spans="1:24" s="447" customFormat="1" ht="60">
      <c r="A798" s="443"/>
      <c r="B798" s="443">
        <v>5500511600</v>
      </c>
      <c r="C798" s="508" t="s">
        <v>12060</v>
      </c>
      <c r="D798" s="154" t="s">
        <v>12061</v>
      </c>
      <c r="E798" s="154" t="s">
        <v>12062</v>
      </c>
      <c r="F798" s="443" t="s">
        <v>422</v>
      </c>
      <c r="G798" s="443" t="s">
        <v>655</v>
      </c>
      <c r="H798" s="444">
        <v>44972</v>
      </c>
      <c r="I798" s="443"/>
      <c r="J798" s="443"/>
      <c r="K798" s="443"/>
      <c r="L798" s="443"/>
      <c r="M798" s="443"/>
      <c r="N798" s="443"/>
      <c r="O798" s="443">
        <v>2</v>
      </c>
      <c r="P798" s="445">
        <f t="shared" si="13"/>
        <v>2</v>
      </c>
      <c r="Q798" s="443">
        <v>2</v>
      </c>
      <c r="R798" s="443"/>
      <c r="S798" s="443" t="s">
        <v>659</v>
      </c>
      <c r="T798" s="443" t="s">
        <v>653</v>
      </c>
      <c r="U798" s="443" t="s">
        <v>673</v>
      </c>
      <c r="V798" s="443" t="s">
        <v>652</v>
      </c>
      <c r="W798" s="443" t="s">
        <v>469</v>
      </c>
      <c r="X798" s="446"/>
    </row>
    <row r="799" spans="1:24" s="447" customFormat="1" ht="60">
      <c r="A799" s="443"/>
      <c r="B799" s="443">
        <v>3471920800</v>
      </c>
      <c r="C799" s="508" t="s">
        <v>12063</v>
      </c>
      <c r="D799" s="154" t="s">
        <v>12064</v>
      </c>
      <c r="E799" s="154" t="s">
        <v>12065</v>
      </c>
      <c r="F799" s="443" t="s">
        <v>422</v>
      </c>
      <c r="G799" s="443" t="s">
        <v>655</v>
      </c>
      <c r="H799" s="444">
        <v>45282</v>
      </c>
      <c r="I799" s="443"/>
      <c r="J799" s="443"/>
      <c r="K799" s="443"/>
      <c r="L799" s="443"/>
      <c r="M799" s="443"/>
      <c r="N799" s="443"/>
      <c r="O799" s="443">
        <v>1</v>
      </c>
      <c r="P799" s="445">
        <f t="shared" si="13"/>
        <v>1</v>
      </c>
      <c r="Q799" s="443">
        <v>1</v>
      </c>
      <c r="R799" s="443"/>
      <c r="S799" s="443" t="s">
        <v>659</v>
      </c>
      <c r="T799" s="443" t="s">
        <v>653</v>
      </c>
      <c r="U799" s="443" t="s">
        <v>673</v>
      </c>
      <c r="V799" s="443" t="s">
        <v>652</v>
      </c>
      <c r="W799" s="443" t="s">
        <v>469</v>
      </c>
      <c r="X799" s="446"/>
    </row>
    <row r="800" spans="1:24" s="447" customFormat="1" ht="60">
      <c r="A800" s="443"/>
      <c r="B800" s="443">
        <v>5463700800</v>
      </c>
      <c r="C800" s="508" t="s">
        <v>12066</v>
      </c>
      <c r="D800" s="154" t="s">
        <v>11993</v>
      </c>
      <c r="E800" s="154" t="s">
        <v>12067</v>
      </c>
      <c r="F800" s="443" t="s">
        <v>422</v>
      </c>
      <c r="G800" s="443" t="s">
        <v>655</v>
      </c>
      <c r="H800" s="444">
        <v>44939</v>
      </c>
      <c r="I800" s="443"/>
      <c r="J800" s="443"/>
      <c r="K800" s="443"/>
      <c r="L800" s="443"/>
      <c r="M800" s="443"/>
      <c r="N800" s="443"/>
      <c r="O800" s="443">
        <v>1</v>
      </c>
      <c r="P800" s="445">
        <f t="shared" si="13"/>
        <v>1</v>
      </c>
      <c r="Q800" s="443">
        <v>1</v>
      </c>
      <c r="R800" s="443"/>
      <c r="S800" s="443" t="s">
        <v>659</v>
      </c>
      <c r="T800" s="443" t="s">
        <v>653</v>
      </c>
      <c r="U800" s="443" t="s">
        <v>673</v>
      </c>
      <c r="V800" s="443" t="s">
        <v>652</v>
      </c>
      <c r="W800" s="443" t="s">
        <v>469</v>
      </c>
      <c r="X800" s="446"/>
    </row>
    <row r="801" spans="1:24" s="447" customFormat="1" ht="60">
      <c r="A801" s="443"/>
      <c r="B801" s="443">
        <v>3721102300</v>
      </c>
      <c r="C801" s="508" t="s">
        <v>12068</v>
      </c>
      <c r="D801" s="154" t="s">
        <v>12069</v>
      </c>
      <c r="E801" s="154" t="s">
        <v>12070</v>
      </c>
      <c r="F801" s="443" t="s">
        <v>422</v>
      </c>
      <c r="G801" s="443" t="s">
        <v>655</v>
      </c>
      <c r="H801" s="444">
        <v>45103</v>
      </c>
      <c r="I801" s="443"/>
      <c r="J801" s="443"/>
      <c r="K801" s="443"/>
      <c r="L801" s="443"/>
      <c r="M801" s="443"/>
      <c r="N801" s="443"/>
      <c r="O801" s="443">
        <v>1</v>
      </c>
      <c r="P801" s="445">
        <f t="shared" si="13"/>
        <v>1</v>
      </c>
      <c r="Q801" s="443">
        <v>1</v>
      </c>
      <c r="R801" s="443"/>
      <c r="S801" s="443" t="s">
        <v>659</v>
      </c>
      <c r="T801" s="443" t="s">
        <v>653</v>
      </c>
      <c r="U801" s="443" t="s">
        <v>673</v>
      </c>
      <c r="V801" s="443" t="s">
        <v>652</v>
      </c>
      <c r="W801" s="443" t="s">
        <v>469</v>
      </c>
      <c r="X801" s="446"/>
    </row>
    <row r="802" spans="1:24" s="447" customFormat="1" ht="60">
      <c r="A802" s="443"/>
      <c r="B802" s="443">
        <v>5470501600</v>
      </c>
      <c r="C802" s="508" t="s">
        <v>11998</v>
      </c>
      <c r="D802" s="154" t="s">
        <v>11999</v>
      </c>
      <c r="E802" s="154" t="s">
        <v>12071</v>
      </c>
      <c r="F802" s="443" t="s">
        <v>422</v>
      </c>
      <c r="G802" s="443" t="s">
        <v>655</v>
      </c>
      <c r="H802" s="444">
        <v>45007</v>
      </c>
      <c r="I802" s="443"/>
      <c r="J802" s="443"/>
      <c r="K802" s="443"/>
      <c r="L802" s="443"/>
      <c r="M802" s="443"/>
      <c r="N802" s="443"/>
      <c r="O802" s="443">
        <v>1</v>
      </c>
      <c r="P802" s="445">
        <f t="shared" si="13"/>
        <v>1</v>
      </c>
      <c r="Q802" s="443">
        <v>1</v>
      </c>
      <c r="R802" s="443"/>
      <c r="S802" s="443" t="s">
        <v>659</v>
      </c>
      <c r="T802" s="443" t="s">
        <v>653</v>
      </c>
      <c r="U802" s="443" t="s">
        <v>673</v>
      </c>
      <c r="V802" s="443" t="s">
        <v>652</v>
      </c>
      <c r="W802" s="443" t="s">
        <v>469</v>
      </c>
      <c r="X802" s="446"/>
    </row>
    <row r="803" spans="1:24" s="447" customFormat="1" ht="60">
      <c r="A803" s="443"/>
      <c r="B803" s="443">
        <v>3112803900</v>
      </c>
      <c r="C803" s="508" t="s">
        <v>12072</v>
      </c>
      <c r="D803" s="154" t="s">
        <v>12073</v>
      </c>
      <c r="E803" s="154" t="s">
        <v>12074</v>
      </c>
      <c r="F803" s="443" t="s">
        <v>422</v>
      </c>
      <c r="G803" s="443" t="s">
        <v>655</v>
      </c>
      <c r="H803" s="444">
        <v>45159</v>
      </c>
      <c r="I803" s="443"/>
      <c r="J803" s="443"/>
      <c r="K803" s="443"/>
      <c r="L803" s="443"/>
      <c r="M803" s="443"/>
      <c r="N803" s="443"/>
      <c r="O803" s="443">
        <v>1</v>
      </c>
      <c r="P803" s="445">
        <f t="shared" si="13"/>
        <v>1</v>
      </c>
      <c r="Q803" s="443">
        <v>1</v>
      </c>
      <c r="R803" s="443"/>
      <c r="S803" s="443" t="s">
        <v>659</v>
      </c>
      <c r="T803" s="443" t="s">
        <v>653</v>
      </c>
      <c r="U803" s="443" t="s">
        <v>673</v>
      </c>
      <c r="V803" s="443" t="s">
        <v>652</v>
      </c>
      <c r="W803" s="443" t="s">
        <v>469</v>
      </c>
      <c r="X803" s="446"/>
    </row>
    <row r="804" spans="1:24" s="447" customFormat="1" ht="60">
      <c r="A804" s="443"/>
      <c r="B804" s="443">
        <v>3003041300</v>
      </c>
      <c r="C804" s="508" t="s">
        <v>12075</v>
      </c>
      <c r="D804" s="154" t="s">
        <v>12076</v>
      </c>
      <c r="E804" s="154" t="s">
        <v>12077</v>
      </c>
      <c r="F804" s="443" t="s">
        <v>422</v>
      </c>
      <c r="G804" s="443" t="s">
        <v>655</v>
      </c>
      <c r="H804" s="444">
        <v>45125</v>
      </c>
      <c r="I804" s="443"/>
      <c r="J804" s="443"/>
      <c r="K804" s="443"/>
      <c r="L804" s="443"/>
      <c r="M804" s="443"/>
      <c r="N804" s="443"/>
      <c r="O804" s="443">
        <v>1</v>
      </c>
      <c r="P804" s="445">
        <f t="shared" si="13"/>
        <v>1</v>
      </c>
      <c r="Q804" s="443">
        <v>1</v>
      </c>
      <c r="R804" s="443"/>
      <c r="S804" s="443" t="s">
        <v>659</v>
      </c>
      <c r="T804" s="443" t="s">
        <v>653</v>
      </c>
      <c r="U804" s="443" t="s">
        <v>673</v>
      </c>
      <c r="V804" s="443" t="s">
        <v>652</v>
      </c>
      <c r="W804" s="443" t="s">
        <v>469</v>
      </c>
      <c r="X804" s="446"/>
    </row>
    <row r="805" spans="1:24" s="447" customFormat="1" ht="60">
      <c r="A805" s="443"/>
      <c r="B805" s="443">
        <v>3503802200</v>
      </c>
      <c r="C805" s="508" t="s">
        <v>12010</v>
      </c>
      <c r="D805" s="154" t="s">
        <v>12011</v>
      </c>
      <c r="E805" s="154" t="s">
        <v>12078</v>
      </c>
      <c r="F805" s="443" t="s">
        <v>422</v>
      </c>
      <c r="G805" s="443" t="s">
        <v>655</v>
      </c>
      <c r="H805" s="444">
        <v>45091</v>
      </c>
      <c r="I805" s="443"/>
      <c r="J805" s="443"/>
      <c r="K805" s="443"/>
      <c r="L805" s="443"/>
      <c r="M805" s="443"/>
      <c r="N805" s="443"/>
      <c r="O805" s="443">
        <v>1</v>
      </c>
      <c r="P805" s="445">
        <f t="shared" si="13"/>
        <v>1</v>
      </c>
      <c r="Q805" s="443">
        <v>1</v>
      </c>
      <c r="R805" s="443"/>
      <c r="S805" s="443" t="s">
        <v>659</v>
      </c>
      <c r="T805" s="443" t="s">
        <v>653</v>
      </c>
      <c r="U805" s="443" t="s">
        <v>673</v>
      </c>
      <c r="V805" s="443" t="s">
        <v>652</v>
      </c>
      <c r="W805" s="443" t="s">
        <v>469</v>
      </c>
      <c r="X805" s="446"/>
    </row>
    <row r="806" spans="1:24" s="447" customFormat="1" ht="60">
      <c r="A806" s="443"/>
      <c r="B806" s="443">
        <v>3110710800</v>
      </c>
      <c r="C806" s="508" t="s">
        <v>12079</v>
      </c>
      <c r="D806" s="154" t="s">
        <v>12080</v>
      </c>
      <c r="E806" s="154" t="s">
        <v>12081</v>
      </c>
      <c r="F806" s="443" t="s">
        <v>422</v>
      </c>
      <c r="G806" s="443" t="s">
        <v>655</v>
      </c>
      <c r="H806" s="444">
        <v>45250</v>
      </c>
      <c r="I806" s="443"/>
      <c r="J806" s="443"/>
      <c r="K806" s="443"/>
      <c r="L806" s="443"/>
      <c r="M806" s="443"/>
      <c r="N806" s="443"/>
      <c r="O806" s="443">
        <v>1</v>
      </c>
      <c r="P806" s="445">
        <f t="shared" si="13"/>
        <v>1</v>
      </c>
      <c r="Q806" s="443">
        <v>1</v>
      </c>
      <c r="R806" s="443"/>
      <c r="S806" s="443" t="s">
        <v>659</v>
      </c>
      <c r="T806" s="443" t="s">
        <v>653</v>
      </c>
      <c r="U806" s="443" t="s">
        <v>673</v>
      </c>
      <c r="V806" s="443" t="s">
        <v>652</v>
      </c>
      <c r="W806" s="443" t="s">
        <v>469</v>
      </c>
      <c r="X806" s="446"/>
    </row>
    <row r="807" spans="1:24" s="447" customFormat="1" ht="60">
      <c r="A807" s="443"/>
      <c r="B807" s="443">
        <v>4163612100</v>
      </c>
      <c r="C807" s="508" t="s">
        <v>12082</v>
      </c>
      <c r="D807" s="154" t="s">
        <v>12083</v>
      </c>
      <c r="E807" s="154" t="s">
        <v>12084</v>
      </c>
      <c r="F807" s="443" t="s">
        <v>422</v>
      </c>
      <c r="G807" s="443" t="s">
        <v>655</v>
      </c>
      <c r="H807" s="444">
        <v>45030</v>
      </c>
      <c r="I807" s="443"/>
      <c r="J807" s="443"/>
      <c r="K807" s="443"/>
      <c r="L807" s="443"/>
      <c r="M807" s="443"/>
      <c r="N807" s="443"/>
      <c r="O807" s="443">
        <v>1</v>
      </c>
      <c r="P807" s="445">
        <f t="shared" si="13"/>
        <v>1</v>
      </c>
      <c r="Q807" s="443">
        <v>1</v>
      </c>
      <c r="R807" s="443"/>
      <c r="S807" s="443" t="s">
        <v>659</v>
      </c>
      <c r="T807" s="443" t="s">
        <v>653</v>
      </c>
      <c r="U807" s="443" t="s">
        <v>673</v>
      </c>
      <c r="V807" s="443" t="s">
        <v>652</v>
      </c>
      <c r="W807" s="443" t="s">
        <v>469</v>
      </c>
      <c r="X807" s="446"/>
    </row>
    <row r="808" spans="1:24" s="447" customFormat="1" ht="60">
      <c r="A808" s="443"/>
      <c r="B808" s="443">
        <v>4531730100</v>
      </c>
      <c r="C808" s="508" t="s">
        <v>12085</v>
      </c>
      <c r="D808" s="154" t="s">
        <v>12086</v>
      </c>
      <c r="E808" s="154" t="s">
        <v>12087</v>
      </c>
      <c r="F808" s="443" t="s">
        <v>422</v>
      </c>
      <c r="G808" s="443" t="s">
        <v>655</v>
      </c>
      <c r="H808" s="444">
        <v>45182</v>
      </c>
      <c r="I808" s="443"/>
      <c r="J808" s="443"/>
      <c r="K808" s="443"/>
      <c r="L808" s="443"/>
      <c r="M808" s="443"/>
      <c r="N808" s="443"/>
      <c r="O808" s="443">
        <v>4</v>
      </c>
      <c r="P808" s="445">
        <f t="shared" si="13"/>
        <v>4</v>
      </c>
      <c r="Q808" s="443">
        <v>4</v>
      </c>
      <c r="R808" s="443"/>
      <c r="S808" s="443" t="s">
        <v>659</v>
      </c>
      <c r="T808" s="443" t="s">
        <v>653</v>
      </c>
      <c r="U808" s="443" t="s">
        <v>673</v>
      </c>
      <c r="V808" s="443" t="s">
        <v>652</v>
      </c>
      <c r="W808" s="443" t="s">
        <v>469</v>
      </c>
      <c r="X808" s="446"/>
    </row>
    <row r="809" spans="1:24" s="447" customFormat="1" ht="60">
      <c r="A809" s="443"/>
      <c r="B809" s="443">
        <v>5455024000</v>
      </c>
      <c r="C809" s="508" t="s">
        <v>12088</v>
      </c>
      <c r="D809" s="154" t="s">
        <v>12008</v>
      </c>
      <c r="E809" s="154" t="s">
        <v>12089</v>
      </c>
      <c r="F809" s="443" t="s">
        <v>422</v>
      </c>
      <c r="G809" s="443" t="s">
        <v>655</v>
      </c>
      <c r="H809" s="444">
        <v>45013</v>
      </c>
      <c r="I809" s="443"/>
      <c r="J809" s="443"/>
      <c r="K809" s="443">
        <v>1</v>
      </c>
      <c r="L809" s="443"/>
      <c r="M809" s="443"/>
      <c r="N809" s="443"/>
      <c r="O809" s="443">
        <v>1</v>
      </c>
      <c r="P809" s="445">
        <f t="shared" si="13"/>
        <v>2</v>
      </c>
      <c r="Q809" s="443">
        <v>2</v>
      </c>
      <c r="R809" s="443"/>
      <c r="S809" s="443" t="s">
        <v>659</v>
      </c>
      <c r="T809" s="443" t="s">
        <v>651</v>
      </c>
      <c r="U809" s="443" t="s">
        <v>673</v>
      </c>
      <c r="V809" s="443" t="s">
        <v>652</v>
      </c>
      <c r="W809" s="443" t="s">
        <v>469</v>
      </c>
      <c r="X809" s="446"/>
    </row>
    <row r="810" spans="1:24" s="447" customFormat="1" ht="60">
      <c r="A810" s="443"/>
      <c r="B810" s="443">
        <v>4522541200</v>
      </c>
      <c r="C810" s="508" t="s">
        <v>12090</v>
      </c>
      <c r="D810" s="154" t="s">
        <v>12091</v>
      </c>
      <c r="E810" s="154" t="s">
        <v>12092</v>
      </c>
      <c r="F810" s="443" t="s">
        <v>422</v>
      </c>
      <c r="G810" s="443" t="s">
        <v>655</v>
      </c>
      <c r="H810" s="444">
        <v>45274</v>
      </c>
      <c r="I810" s="443"/>
      <c r="J810" s="443"/>
      <c r="K810" s="443"/>
      <c r="L810" s="443"/>
      <c r="M810" s="443"/>
      <c r="N810" s="443"/>
      <c r="O810" s="443">
        <v>2</v>
      </c>
      <c r="P810" s="445">
        <f t="shared" si="13"/>
        <v>2</v>
      </c>
      <c r="Q810" s="443">
        <v>2</v>
      </c>
      <c r="R810" s="443"/>
      <c r="S810" s="443" t="s">
        <v>659</v>
      </c>
      <c r="T810" s="443" t="s">
        <v>653</v>
      </c>
      <c r="U810" s="443" t="s">
        <v>673</v>
      </c>
      <c r="V810" s="443" t="s">
        <v>652</v>
      </c>
      <c r="W810" s="443" t="s">
        <v>469</v>
      </c>
      <c r="X810" s="446"/>
    </row>
    <row r="811" spans="1:24" s="447" customFormat="1" ht="60">
      <c r="A811" s="443"/>
      <c r="B811" s="443">
        <v>5355010400</v>
      </c>
      <c r="C811" s="508" t="s">
        <v>12093</v>
      </c>
      <c r="D811" s="154" t="s">
        <v>12094</v>
      </c>
      <c r="E811" s="154" t="s">
        <v>12095</v>
      </c>
      <c r="F811" s="443" t="s">
        <v>422</v>
      </c>
      <c r="G811" s="443" t="s">
        <v>655</v>
      </c>
      <c r="H811" s="444">
        <v>45029</v>
      </c>
      <c r="I811" s="443"/>
      <c r="J811" s="443"/>
      <c r="K811" s="443"/>
      <c r="L811" s="443"/>
      <c r="M811" s="443">
        <v>2</v>
      </c>
      <c r="N811" s="443"/>
      <c r="O811" s="443">
        <v>2</v>
      </c>
      <c r="P811" s="445">
        <f t="shared" si="13"/>
        <v>4</v>
      </c>
      <c r="Q811" s="443">
        <v>4</v>
      </c>
      <c r="R811" s="443"/>
      <c r="S811" s="443" t="s">
        <v>659</v>
      </c>
      <c r="T811" s="443" t="s">
        <v>651</v>
      </c>
      <c r="U811" s="443" t="s">
        <v>673</v>
      </c>
      <c r="V811" s="443" t="s">
        <v>652</v>
      </c>
      <c r="W811" s="443" t="s">
        <v>469</v>
      </c>
      <c r="X811" s="446"/>
    </row>
    <row r="812" spans="1:24" s="447" customFormat="1" ht="60">
      <c r="A812" s="443"/>
      <c r="B812" s="443">
        <v>5470501600</v>
      </c>
      <c r="C812" s="508" t="s">
        <v>11998</v>
      </c>
      <c r="D812" s="154" t="s">
        <v>11999</v>
      </c>
      <c r="E812" s="154" t="s">
        <v>12096</v>
      </c>
      <c r="F812" s="443" t="s">
        <v>422</v>
      </c>
      <c r="G812" s="443" t="s">
        <v>655</v>
      </c>
      <c r="H812" s="444">
        <v>45007</v>
      </c>
      <c r="I812" s="443"/>
      <c r="J812" s="443"/>
      <c r="K812" s="443"/>
      <c r="L812" s="443"/>
      <c r="M812" s="443"/>
      <c r="N812" s="443"/>
      <c r="O812" s="443">
        <v>1</v>
      </c>
      <c r="P812" s="445">
        <f t="shared" si="13"/>
        <v>1</v>
      </c>
      <c r="Q812" s="443">
        <v>1</v>
      </c>
      <c r="R812" s="443"/>
      <c r="S812" s="443" t="s">
        <v>659</v>
      </c>
      <c r="T812" s="443" t="s">
        <v>653</v>
      </c>
      <c r="U812" s="443" t="s">
        <v>673</v>
      </c>
      <c r="V812" s="443" t="s">
        <v>652</v>
      </c>
      <c r="W812" s="443" t="s">
        <v>469</v>
      </c>
      <c r="X812" s="446"/>
    </row>
    <row r="813" spans="1:24" s="447" customFormat="1" ht="60">
      <c r="A813" s="443"/>
      <c r="B813" s="443">
        <v>5470501600</v>
      </c>
      <c r="C813" s="508" t="s">
        <v>11998</v>
      </c>
      <c r="D813" s="154" t="s">
        <v>11999</v>
      </c>
      <c r="E813" s="154" t="s">
        <v>12097</v>
      </c>
      <c r="F813" s="443" t="s">
        <v>422</v>
      </c>
      <c r="G813" s="443" t="s">
        <v>655</v>
      </c>
      <c r="H813" s="444">
        <v>45007</v>
      </c>
      <c r="I813" s="443"/>
      <c r="J813" s="443"/>
      <c r="K813" s="443"/>
      <c r="L813" s="443"/>
      <c r="M813" s="443"/>
      <c r="N813" s="443"/>
      <c r="O813" s="443">
        <v>1</v>
      </c>
      <c r="P813" s="445">
        <f t="shared" si="13"/>
        <v>1</v>
      </c>
      <c r="Q813" s="443">
        <v>1</v>
      </c>
      <c r="R813" s="443"/>
      <c r="S813" s="443" t="s">
        <v>659</v>
      </c>
      <c r="T813" s="443" t="s">
        <v>653</v>
      </c>
      <c r="U813" s="443" t="s">
        <v>673</v>
      </c>
      <c r="V813" s="443" t="s">
        <v>652</v>
      </c>
      <c r="W813" s="443" t="s">
        <v>469</v>
      </c>
      <c r="X813" s="446"/>
    </row>
    <row r="814" spans="1:24" s="447" customFormat="1" ht="60">
      <c r="A814" s="443"/>
      <c r="B814" s="443">
        <v>5470501600</v>
      </c>
      <c r="C814" s="508" t="s">
        <v>11998</v>
      </c>
      <c r="D814" s="154" t="s">
        <v>11999</v>
      </c>
      <c r="E814" s="154" t="s">
        <v>12098</v>
      </c>
      <c r="F814" s="443" t="s">
        <v>422</v>
      </c>
      <c r="G814" s="443" t="s">
        <v>655</v>
      </c>
      <c r="H814" s="444">
        <v>45007</v>
      </c>
      <c r="I814" s="443"/>
      <c r="J814" s="443"/>
      <c r="K814" s="443"/>
      <c r="L814" s="443"/>
      <c r="M814" s="443"/>
      <c r="N814" s="443"/>
      <c r="O814" s="443">
        <v>1</v>
      </c>
      <c r="P814" s="445">
        <f t="shared" si="13"/>
        <v>1</v>
      </c>
      <c r="Q814" s="443">
        <v>1</v>
      </c>
      <c r="R814" s="443"/>
      <c r="S814" s="443" t="s">
        <v>659</v>
      </c>
      <c r="T814" s="443" t="s">
        <v>653</v>
      </c>
      <c r="U814" s="443" t="s">
        <v>673</v>
      </c>
      <c r="V814" s="443" t="s">
        <v>652</v>
      </c>
      <c r="W814" s="443" t="s">
        <v>469</v>
      </c>
      <c r="X814" s="446"/>
    </row>
    <row r="815" spans="1:24" s="447" customFormat="1" ht="60">
      <c r="A815" s="443"/>
      <c r="B815" s="443">
        <v>5882140200</v>
      </c>
      <c r="C815" s="508" t="s">
        <v>12019</v>
      </c>
      <c r="D815" s="154" t="s">
        <v>12020</v>
      </c>
      <c r="E815" s="154" t="s">
        <v>12099</v>
      </c>
      <c r="F815" s="443" t="s">
        <v>422</v>
      </c>
      <c r="G815" s="443" t="s">
        <v>655</v>
      </c>
      <c r="H815" s="444">
        <v>44978</v>
      </c>
      <c r="I815" s="443"/>
      <c r="J815" s="443"/>
      <c r="K815" s="443"/>
      <c r="L815" s="443"/>
      <c r="M815" s="443"/>
      <c r="N815" s="443"/>
      <c r="O815" s="443">
        <v>1</v>
      </c>
      <c r="P815" s="445">
        <f t="shared" si="13"/>
        <v>1</v>
      </c>
      <c r="Q815" s="443">
        <v>1</v>
      </c>
      <c r="R815" s="443"/>
      <c r="S815" s="443" t="s">
        <v>659</v>
      </c>
      <c r="T815" s="443" t="s">
        <v>653</v>
      </c>
      <c r="U815" s="443" t="s">
        <v>673</v>
      </c>
      <c r="V815" s="443" t="s">
        <v>652</v>
      </c>
      <c r="W815" s="443" t="s">
        <v>469</v>
      </c>
      <c r="X815" s="446"/>
    </row>
    <row r="816" spans="1:24" s="447" customFormat="1" ht="60">
      <c r="A816" s="443"/>
      <c r="B816" s="443">
        <v>4537921600</v>
      </c>
      <c r="C816" s="508" t="s">
        <v>12100</v>
      </c>
      <c r="D816" s="154" t="s">
        <v>12101</v>
      </c>
      <c r="E816" s="154" t="s">
        <v>12102</v>
      </c>
      <c r="F816" s="443" t="s">
        <v>422</v>
      </c>
      <c r="G816" s="443" t="s">
        <v>655</v>
      </c>
      <c r="H816" s="444">
        <v>45138</v>
      </c>
      <c r="I816" s="443"/>
      <c r="J816" s="443"/>
      <c r="K816" s="443"/>
      <c r="L816" s="443"/>
      <c r="M816" s="443"/>
      <c r="N816" s="443"/>
      <c r="O816" s="443">
        <v>1</v>
      </c>
      <c r="P816" s="445">
        <f t="shared" si="13"/>
        <v>1</v>
      </c>
      <c r="Q816" s="443">
        <v>1</v>
      </c>
      <c r="R816" s="443"/>
      <c r="S816" s="443" t="s">
        <v>659</v>
      </c>
      <c r="T816" s="443" t="s">
        <v>653</v>
      </c>
      <c r="U816" s="443" t="s">
        <v>673</v>
      </c>
      <c r="V816" s="443" t="s">
        <v>652</v>
      </c>
      <c r="W816" s="443" t="s">
        <v>469</v>
      </c>
      <c r="X816" s="446"/>
    </row>
    <row r="817" spans="1:24" s="447" customFormat="1" ht="60">
      <c r="A817" s="443"/>
      <c r="B817" s="443">
        <v>3514921500</v>
      </c>
      <c r="C817" s="508" t="s">
        <v>12103</v>
      </c>
      <c r="D817" s="154" t="s">
        <v>12104</v>
      </c>
      <c r="E817" s="154" t="s">
        <v>12105</v>
      </c>
      <c r="F817" s="443" t="s">
        <v>422</v>
      </c>
      <c r="G817" s="443" t="s">
        <v>655</v>
      </c>
      <c r="H817" s="444">
        <v>44959</v>
      </c>
      <c r="I817" s="443"/>
      <c r="J817" s="443"/>
      <c r="K817" s="443"/>
      <c r="L817" s="443"/>
      <c r="M817" s="443"/>
      <c r="N817" s="443"/>
      <c r="O817" s="443">
        <v>1</v>
      </c>
      <c r="P817" s="445">
        <f t="shared" si="13"/>
        <v>1</v>
      </c>
      <c r="Q817" s="443">
        <v>1</v>
      </c>
      <c r="R817" s="443"/>
      <c r="S817" s="443" t="s">
        <v>659</v>
      </c>
      <c r="T817" s="443" t="s">
        <v>653</v>
      </c>
      <c r="U817" s="443" t="s">
        <v>673</v>
      </c>
      <c r="V817" s="443" t="s">
        <v>652</v>
      </c>
      <c r="W817" s="443" t="s">
        <v>469</v>
      </c>
      <c r="X817" s="446"/>
    </row>
    <row r="818" spans="1:24" s="447" customFormat="1" ht="60">
      <c r="A818" s="443"/>
      <c r="B818" s="443">
        <v>4314901400</v>
      </c>
      <c r="C818" s="508" t="s">
        <v>12106</v>
      </c>
      <c r="D818" s="154" t="s">
        <v>12107</v>
      </c>
      <c r="E818" s="154" t="s">
        <v>12108</v>
      </c>
      <c r="F818" s="443" t="s">
        <v>422</v>
      </c>
      <c r="G818" s="443" t="s">
        <v>655</v>
      </c>
      <c r="H818" s="444">
        <v>45244</v>
      </c>
      <c r="I818" s="443"/>
      <c r="J818" s="443"/>
      <c r="K818" s="443"/>
      <c r="L818" s="443"/>
      <c r="M818" s="443"/>
      <c r="N818" s="443"/>
      <c r="O818" s="443">
        <v>2</v>
      </c>
      <c r="P818" s="445">
        <f t="shared" si="13"/>
        <v>2</v>
      </c>
      <c r="Q818" s="443">
        <v>2</v>
      </c>
      <c r="R818" s="443"/>
      <c r="S818" s="443" t="s">
        <v>659</v>
      </c>
      <c r="T818" s="443" t="s">
        <v>653</v>
      </c>
      <c r="U818" s="443" t="s">
        <v>673</v>
      </c>
      <c r="V818" s="443" t="s">
        <v>652</v>
      </c>
      <c r="W818" s="443" t="s">
        <v>469</v>
      </c>
      <c r="X818" s="446"/>
    </row>
    <row r="819" spans="1:24" s="447" customFormat="1" ht="60">
      <c r="A819" s="443"/>
      <c r="B819" s="443">
        <v>4156011700</v>
      </c>
      <c r="C819" s="508" t="s">
        <v>12109</v>
      </c>
      <c r="D819" s="154" t="s">
        <v>12110</v>
      </c>
      <c r="E819" s="154" t="s">
        <v>12111</v>
      </c>
      <c r="F819" s="443" t="s">
        <v>422</v>
      </c>
      <c r="G819" s="443" t="s">
        <v>655</v>
      </c>
      <c r="H819" s="444">
        <v>45035</v>
      </c>
      <c r="I819" s="443"/>
      <c r="J819" s="443"/>
      <c r="K819" s="443"/>
      <c r="L819" s="443"/>
      <c r="M819" s="443"/>
      <c r="N819" s="443"/>
      <c r="O819" s="443">
        <v>1</v>
      </c>
      <c r="P819" s="445">
        <f t="shared" si="13"/>
        <v>1</v>
      </c>
      <c r="Q819" s="443">
        <v>1</v>
      </c>
      <c r="R819" s="443"/>
      <c r="S819" s="443" t="s">
        <v>659</v>
      </c>
      <c r="T819" s="443" t="s">
        <v>653</v>
      </c>
      <c r="U819" s="443" t="s">
        <v>673</v>
      </c>
      <c r="V819" s="443" t="s">
        <v>652</v>
      </c>
      <c r="W819" s="443" t="s">
        <v>469</v>
      </c>
      <c r="X819" s="446"/>
    </row>
    <row r="820" spans="1:24" s="447" customFormat="1" ht="60">
      <c r="A820" s="443"/>
      <c r="B820" s="443">
        <v>4156011700</v>
      </c>
      <c r="C820" s="508" t="s">
        <v>12109</v>
      </c>
      <c r="D820" s="154" t="s">
        <v>12110</v>
      </c>
      <c r="E820" s="154" t="s">
        <v>12112</v>
      </c>
      <c r="F820" s="443" t="s">
        <v>422</v>
      </c>
      <c r="G820" s="443" t="s">
        <v>655</v>
      </c>
      <c r="H820" s="444">
        <v>45035</v>
      </c>
      <c r="I820" s="443"/>
      <c r="J820" s="443"/>
      <c r="K820" s="443"/>
      <c r="L820" s="443"/>
      <c r="M820" s="443"/>
      <c r="N820" s="443"/>
      <c r="O820" s="443">
        <v>1</v>
      </c>
      <c r="P820" s="445">
        <f t="shared" si="13"/>
        <v>1</v>
      </c>
      <c r="Q820" s="443">
        <v>1</v>
      </c>
      <c r="R820" s="443"/>
      <c r="S820" s="443" t="s">
        <v>659</v>
      </c>
      <c r="T820" s="443" t="s">
        <v>653</v>
      </c>
      <c r="U820" s="443" t="s">
        <v>673</v>
      </c>
      <c r="V820" s="443" t="s">
        <v>652</v>
      </c>
      <c r="W820" s="443" t="s">
        <v>469</v>
      </c>
      <c r="X820" s="446"/>
    </row>
    <row r="821" spans="1:24" s="447" customFormat="1" ht="60">
      <c r="A821" s="443"/>
      <c r="B821" s="443">
        <v>3591201100</v>
      </c>
      <c r="C821" s="508" t="s">
        <v>12113</v>
      </c>
      <c r="D821" s="154" t="s">
        <v>12114</v>
      </c>
      <c r="E821" s="154" t="s">
        <v>12115</v>
      </c>
      <c r="F821" s="443" t="s">
        <v>422</v>
      </c>
      <c r="G821" s="443" t="s">
        <v>655</v>
      </c>
      <c r="H821" s="444">
        <v>45107</v>
      </c>
      <c r="I821" s="443"/>
      <c r="J821" s="443"/>
      <c r="K821" s="443"/>
      <c r="L821" s="443"/>
      <c r="M821" s="443"/>
      <c r="N821" s="443"/>
      <c r="O821" s="443">
        <v>2</v>
      </c>
      <c r="P821" s="445">
        <f t="shared" si="13"/>
        <v>2</v>
      </c>
      <c r="Q821" s="443">
        <v>2</v>
      </c>
      <c r="R821" s="443"/>
      <c r="S821" s="443" t="s">
        <v>659</v>
      </c>
      <c r="T821" s="443" t="s">
        <v>653</v>
      </c>
      <c r="U821" s="443" t="s">
        <v>673</v>
      </c>
      <c r="V821" s="443" t="s">
        <v>652</v>
      </c>
      <c r="W821" s="443" t="s">
        <v>469</v>
      </c>
      <c r="X821" s="446"/>
    </row>
    <row r="822" spans="1:24" s="447" customFormat="1" ht="60">
      <c r="A822" s="443"/>
      <c r="B822" s="443">
        <v>4676310200</v>
      </c>
      <c r="C822" s="508" t="s">
        <v>8423</v>
      </c>
      <c r="D822" s="154" t="s">
        <v>8424</v>
      </c>
      <c r="E822" s="154" t="s">
        <v>4048</v>
      </c>
      <c r="F822" s="443" t="s">
        <v>422</v>
      </c>
      <c r="G822" s="443" t="s">
        <v>655</v>
      </c>
      <c r="H822" s="444">
        <v>45035</v>
      </c>
      <c r="I822" s="443"/>
      <c r="J822" s="443"/>
      <c r="K822" s="443"/>
      <c r="L822" s="443"/>
      <c r="M822" s="443"/>
      <c r="N822" s="443"/>
      <c r="O822" s="443">
        <v>1</v>
      </c>
      <c r="P822" s="445">
        <f t="shared" si="13"/>
        <v>1</v>
      </c>
      <c r="Q822" s="443">
        <v>1</v>
      </c>
      <c r="R822" s="443"/>
      <c r="S822" s="443" t="s">
        <v>659</v>
      </c>
      <c r="T822" s="443" t="s">
        <v>653</v>
      </c>
      <c r="U822" s="443" t="s">
        <v>673</v>
      </c>
      <c r="V822" s="443" t="s">
        <v>652</v>
      </c>
      <c r="W822" s="443" t="s">
        <v>469</v>
      </c>
      <c r="X822" s="446"/>
    </row>
    <row r="823" spans="1:24" s="447" customFormat="1" ht="60">
      <c r="A823" s="443"/>
      <c r="B823" s="443">
        <v>5880601500</v>
      </c>
      <c r="C823" s="508" t="s">
        <v>12116</v>
      </c>
      <c r="D823" s="154" t="s">
        <v>12117</v>
      </c>
      <c r="E823" s="154" t="s">
        <v>12118</v>
      </c>
      <c r="F823" s="443" t="s">
        <v>422</v>
      </c>
      <c r="G823" s="443" t="s">
        <v>655</v>
      </c>
      <c r="H823" s="444">
        <v>44988</v>
      </c>
      <c r="I823" s="443"/>
      <c r="J823" s="443"/>
      <c r="K823" s="443"/>
      <c r="L823" s="443"/>
      <c r="M823" s="443"/>
      <c r="N823" s="443"/>
      <c r="O823" s="443">
        <v>1</v>
      </c>
      <c r="P823" s="445">
        <f t="shared" si="13"/>
        <v>1</v>
      </c>
      <c r="Q823" s="443">
        <v>1</v>
      </c>
      <c r="R823" s="443"/>
      <c r="S823" s="443" t="s">
        <v>659</v>
      </c>
      <c r="T823" s="443" t="s">
        <v>653</v>
      </c>
      <c r="U823" s="443" t="s">
        <v>673</v>
      </c>
      <c r="V823" s="443" t="s">
        <v>652</v>
      </c>
      <c r="W823" s="443" t="s">
        <v>469</v>
      </c>
      <c r="X823" s="446"/>
    </row>
    <row r="824" spans="1:24" s="447" customFormat="1" ht="60">
      <c r="A824" s="443"/>
      <c r="B824" s="443">
        <v>4538010600</v>
      </c>
      <c r="C824" s="508" t="s">
        <v>12119</v>
      </c>
      <c r="D824" s="154" t="s">
        <v>12120</v>
      </c>
      <c r="E824" s="154" t="s">
        <v>12121</v>
      </c>
      <c r="F824" s="443" t="s">
        <v>422</v>
      </c>
      <c r="G824" s="443" t="s">
        <v>655</v>
      </c>
      <c r="H824" s="444">
        <v>45159</v>
      </c>
      <c r="I824" s="443"/>
      <c r="J824" s="443"/>
      <c r="K824" s="443"/>
      <c r="L824" s="443"/>
      <c r="M824" s="443"/>
      <c r="N824" s="443"/>
      <c r="O824" s="443">
        <v>1</v>
      </c>
      <c r="P824" s="445">
        <f t="shared" si="13"/>
        <v>1</v>
      </c>
      <c r="Q824" s="443">
        <v>1</v>
      </c>
      <c r="R824" s="443"/>
      <c r="S824" s="443" t="s">
        <v>659</v>
      </c>
      <c r="T824" s="443" t="s">
        <v>653</v>
      </c>
      <c r="U824" s="443" t="s">
        <v>673</v>
      </c>
      <c r="V824" s="443" t="s">
        <v>652</v>
      </c>
      <c r="W824" s="443" t="s">
        <v>469</v>
      </c>
      <c r="X824" s="446"/>
    </row>
    <row r="825" spans="1:24" s="447" customFormat="1" ht="60">
      <c r="A825" s="443"/>
      <c r="B825" s="443">
        <v>4486211500</v>
      </c>
      <c r="C825" s="508" t="s">
        <v>12122</v>
      </c>
      <c r="D825" s="154" t="s">
        <v>12123</v>
      </c>
      <c r="E825" s="154" t="s">
        <v>12124</v>
      </c>
      <c r="F825" s="443" t="s">
        <v>422</v>
      </c>
      <c r="G825" s="443" t="s">
        <v>655</v>
      </c>
      <c r="H825" s="444">
        <v>45086</v>
      </c>
      <c r="I825" s="443"/>
      <c r="J825" s="443"/>
      <c r="K825" s="443"/>
      <c r="L825" s="443"/>
      <c r="M825" s="443"/>
      <c r="N825" s="443"/>
      <c r="O825" s="443">
        <v>1</v>
      </c>
      <c r="P825" s="445">
        <f t="shared" si="13"/>
        <v>1</v>
      </c>
      <c r="Q825" s="443">
        <v>1</v>
      </c>
      <c r="R825" s="443"/>
      <c r="S825" s="443" t="s">
        <v>659</v>
      </c>
      <c r="T825" s="443" t="s">
        <v>653</v>
      </c>
      <c r="U825" s="443" t="s">
        <v>673</v>
      </c>
      <c r="V825" s="443" t="s">
        <v>652</v>
      </c>
      <c r="W825" s="443" t="s">
        <v>469</v>
      </c>
      <c r="X825" s="446"/>
    </row>
    <row r="826" spans="1:24" s="447" customFormat="1" ht="45">
      <c r="A826" s="443"/>
      <c r="B826" s="443">
        <v>4201540500</v>
      </c>
      <c r="C826" s="508" t="s">
        <v>12125</v>
      </c>
      <c r="D826" s="154" t="s">
        <v>12126</v>
      </c>
      <c r="E826" s="154" t="s">
        <v>12127</v>
      </c>
      <c r="F826" s="443" t="s">
        <v>422</v>
      </c>
      <c r="G826" s="443" t="s">
        <v>655</v>
      </c>
      <c r="H826" s="444">
        <v>45265</v>
      </c>
      <c r="I826" s="443"/>
      <c r="J826" s="443"/>
      <c r="K826" s="443"/>
      <c r="L826" s="443"/>
      <c r="M826" s="443"/>
      <c r="N826" s="443"/>
      <c r="O826" s="443">
        <v>1</v>
      </c>
      <c r="P826" s="445">
        <f t="shared" si="13"/>
        <v>1</v>
      </c>
      <c r="Q826" s="443">
        <v>1</v>
      </c>
      <c r="R826" s="443"/>
      <c r="S826" s="443" t="s">
        <v>659</v>
      </c>
      <c r="T826" s="443" t="s">
        <v>653</v>
      </c>
      <c r="U826" s="443" t="s">
        <v>673</v>
      </c>
      <c r="V826" s="443" t="s">
        <v>652</v>
      </c>
      <c r="W826" s="443" t="s">
        <v>469</v>
      </c>
      <c r="X826" s="446"/>
    </row>
    <row r="827" spans="1:24" s="447" customFormat="1" ht="60">
      <c r="A827" s="443"/>
      <c r="B827" s="443">
        <v>4537921600</v>
      </c>
      <c r="C827" s="508" t="s">
        <v>12100</v>
      </c>
      <c r="D827" s="154" t="s">
        <v>12101</v>
      </c>
      <c r="E827" s="154" t="s">
        <v>12128</v>
      </c>
      <c r="F827" s="443" t="s">
        <v>422</v>
      </c>
      <c r="G827" s="443" t="s">
        <v>655</v>
      </c>
      <c r="H827" s="444">
        <v>45138</v>
      </c>
      <c r="I827" s="443"/>
      <c r="J827" s="443"/>
      <c r="K827" s="443"/>
      <c r="L827" s="443"/>
      <c r="M827" s="443"/>
      <c r="N827" s="443"/>
      <c r="O827" s="443">
        <v>1</v>
      </c>
      <c r="P827" s="445">
        <f t="shared" si="13"/>
        <v>1</v>
      </c>
      <c r="Q827" s="443">
        <v>1</v>
      </c>
      <c r="R827" s="443"/>
      <c r="S827" s="443" t="s">
        <v>659</v>
      </c>
      <c r="T827" s="443" t="s">
        <v>653</v>
      </c>
      <c r="U827" s="443" t="s">
        <v>673</v>
      </c>
      <c r="V827" s="443" t="s">
        <v>652</v>
      </c>
      <c r="W827" s="443" t="s">
        <v>469</v>
      </c>
      <c r="X827" s="446"/>
    </row>
    <row r="828" spans="1:24" s="447" customFormat="1" ht="60">
      <c r="A828" s="443"/>
      <c r="B828" s="443">
        <v>4541620600</v>
      </c>
      <c r="C828" s="508" t="s">
        <v>12129</v>
      </c>
      <c r="D828" s="154" t="s">
        <v>12130</v>
      </c>
      <c r="E828" s="154" t="s">
        <v>12131</v>
      </c>
      <c r="F828" s="443" t="s">
        <v>422</v>
      </c>
      <c r="G828" s="443" t="s">
        <v>655</v>
      </c>
      <c r="H828" s="444">
        <v>45092</v>
      </c>
      <c r="I828" s="443"/>
      <c r="J828" s="443"/>
      <c r="K828" s="443"/>
      <c r="L828" s="443"/>
      <c r="M828" s="443"/>
      <c r="N828" s="443"/>
      <c r="O828" s="443">
        <v>1</v>
      </c>
      <c r="P828" s="445">
        <f t="shared" si="13"/>
        <v>1</v>
      </c>
      <c r="Q828" s="443">
        <v>1</v>
      </c>
      <c r="R828" s="443"/>
      <c r="S828" s="443" t="s">
        <v>659</v>
      </c>
      <c r="T828" s="443" t="s">
        <v>653</v>
      </c>
      <c r="U828" s="443" t="s">
        <v>673</v>
      </c>
      <c r="V828" s="443" t="s">
        <v>652</v>
      </c>
      <c r="W828" s="443" t="s">
        <v>469</v>
      </c>
      <c r="X828" s="446"/>
    </row>
    <row r="829" spans="1:24" s="447" customFormat="1" ht="60">
      <c r="A829" s="443"/>
      <c r="B829" s="443">
        <v>4234660300</v>
      </c>
      <c r="C829" s="508" t="s">
        <v>12132</v>
      </c>
      <c r="D829" s="154" t="s">
        <v>12133</v>
      </c>
      <c r="E829" s="154" t="s">
        <v>12134</v>
      </c>
      <c r="F829" s="443" t="s">
        <v>422</v>
      </c>
      <c r="G829" s="443" t="s">
        <v>655</v>
      </c>
      <c r="H829" s="444">
        <v>45260</v>
      </c>
      <c r="I829" s="443"/>
      <c r="J829" s="443"/>
      <c r="K829" s="443"/>
      <c r="L829" s="443"/>
      <c r="M829" s="443"/>
      <c r="N829" s="443"/>
      <c r="O829" s="443">
        <v>1</v>
      </c>
      <c r="P829" s="445">
        <f t="shared" si="13"/>
        <v>1</v>
      </c>
      <c r="Q829" s="443">
        <v>1</v>
      </c>
      <c r="R829" s="443"/>
      <c r="S829" s="443" t="s">
        <v>659</v>
      </c>
      <c r="T829" s="443" t="s">
        <v>653</v>
      </c>
      <c r="U829" s="443" t="s">
        <v>673</v>
      </c>
      <c r="V829" s="443" t="s">
        <v>652</v>
      </c>
      <c r="W829" s="443" t="s">
        <v>469</v>
      </c>
      <c r="X829" s="446"/>
    </row>
    <row r="830" spans="1:24" s="447" customFormat="1" ht="60">
      <c r="A830" s="443"/>
      <c r="B830" s="443">
        <v>4311800900</v>
      </c>
      <c r="C830" s="508" t="s">
        <v>12135</v>
      </c>
      <c r="D830" s="154" t="s">
        <v>12136</v>
      </c>
      <c r="E830" s="154" t="s">
        <v>12137</v>
      </c>
      <c r="F830" s="443" t="s">
        <v>422</v>
      </c>
      <c r="G830" s="443" t="s">
        <v>655</v>
      </c>
      <c r="H830" s="444">
        <v>44958</v>
      </c>
      <c r="I830" s="443"/>
      <c r="J830" s="443"/>
      <c r="K830" s="443"/>
      <c r="L830" s="443"/>
      <c r="M830" s="443"/>
      <c r="N830" s="443"/>
      <c r="O830" s="443">
        <v>1</v>
      </c>
      <c r="P830" s="445">
        <f t="shared" si="13"/>
        <v>1</v>
      </c>
      <c r="Q830" s="443">
        <v>1</v>
      </c>
      <c r="R830" s="443"/>
      <c r="S830" s="443" t="s">
        <v>659</v>
      </c>
      <c r="T830" s="443" t="s">
        <v>653</v>
      </c>
      <c r="U830" s="443" t="s">
        <v>673</v>
      </c>
      <c r="V830" s="443" t="s">
        <v>652</v>
      </c>
      <c r="W830" s="443" t="s">
        <v>469</v>
      </c>
      <c r="X830" s="446"/>
    </row>
    <row r="831" spans="1:24" s="447" customFormat="1" ht="60">
      <c r="A831" s="443"/>
      <c r="B831" s="443">
        <v>4521611200</v>
      </c>
      <c r="C831" s="508" t="s">
        <v>12138</v>
      </c>
      <c r="D831" s="154" t="s">
        <v>12139</v>
      </c>
      <c r="E831" s="154" t="s">
        <v>12140</v>
      </c>
      <c r="F831" s="443" t="s">
        <v>422</v>
      </c>
      <c r="G831" s="443" t="s">
        <v>655</v>
      </c>
      <c r="H831" s="444">
        <v>45131</v>
      </c>
      <c r="I831" s="443"/>
      <c r="J831" s="443"/>
      <c r="K831" s="443"/>
      <c r="L831" s="443"/>
      <c r="M831" s="443">
        <v>3</v>
      </c>
      <c r="N831" s="443"/>
      <c r="O831" s="443">
        <v>2</v>
      </c>
      <c r="P831" s="445">
        <f t="shared" si="13"/>
        <v>5</v>
      </c>
      <c r="Q831" s="443">
        <v>5</v>
      </c>
      <c r="R831" s="443"/>
      <c r="S831" s="443" t="s">
        <v>659</v>
      </c>
      <c r="T831" s="443" t="s">
        <v>651</v>
      </c>
      <c r="U831" s="443" t="s">
        <v>673</v>
      </c>
      <c r="V831" s="443" t="s">
        <v>652</v>
      </c>
      <c r="W831" s="443" t="s">
        <v>469</v>
      </c>
      <c r="X831" s="446"/>
    </row>
    <row r="832" spans="1:24" s="447" customFormat="1" ht="60">
      <c r="A832" s="443"/>
      <c r="B832" s="443">
        <v>4426620200</v>
      </c>
      <c r="C832" s="508" t="s">
        <v>12141</v>
      </c>
      <c r="D832" s="154" t="s">
        <v>12142</v>
      </c>
      <c r="E832" s="154" t="s">
        <v>12143</v>
      </c>
      <c r="F832" s="443" t="s">
        <v>422</v>
      </c>
      <c r="G832" s="443" t="s">
        <v>655</v>
      </c>
      <c r="H832" s="444">
        <v>45271</v>
      </c>
      <c r="I832" s="443"/>
      <c r="J832" s="443"/>
      <c r="K832" s="443"/>
      <c r="L832" s="443"/>
      <c r="M832" s="443"/>
      <c r="N832" s="443"/>
      <c r="O832" s="443">
        <v>1</v>
      </c>
      <c r="P832" s="445">
        <f t="shared" si="13"/>
        <v>1</v>
      </c>
      <c r="Q832" s="443">
        <v>1</v>
      </c>
      <c r="R832" s="443"/>
      <c r="S832" s="443" t="s">
        <v>659</v>
      </c>
      <c r="T832" s="443" t="s">
        <v>653</v>
      </c>
      <c r="U832" s="443" t="s">
        <v>673</v>
      </c>
      <c r="V832" s="443" t="s">
        <v>652</v>
      </c>
      <c r="W832" s="443" t="s">
        <v>469</v>
      </c>
      <c r="X832" s="446"/>
    </row>
    <row r="833" spans="1:24" s="447" customFormat="1" ht="60">
      <c r="A833" s="443"/>
      <c r="B833" s="443">
        <v>5880601500</v>
      </c>
      <c r="C833" s="508" t="s">
        <v>12116</v>
      </c>
      <c r="D833" s="154" t="s">
        <v>12117</v>
      </c>
      <c r="E833" s="154" t="s">
        <v>12144</v>
      </c>
      <c r="F833" s="443" t="s">
        <v>422</v>
      </c>
      <c r="G833" s="443" t="s">
        <v>655</v>
      </c>
      <c r="H833" s="444">
        <v>44988</v>
      </c>
      <c r="I833" s="443"/>
      <c r="J833" s="443"/>
      <c r="K833" s="443"/>
      <c r="L833" s="443"/>
      <c r="M833" s="443"/>
      <c r="N833" s="443"/>
      <c r="O833" s="443">
        <v>1</v>
      </c>
      <c r="P833" s="445">
        <f t="shared" si="13"/>
        <v>1</v>
      </c>
      <c r="Q833" s="443">
        <v>1</v>
      </c>
      <c r="R833" s="443"/>
      <c r="S833" s="443" t="s">
        <v>659</v>
      </c>
      <c r="T833" s="443" t="s">
        <v>653</v>
      </c>
      <c r="U833" s="443" t="s">
        <v>673</v>
      </c>
      <c r="V833" s="443" t="s">
        <v>652</v>
      </c>
      <c r="W833" s="443" t="s">
        <v>469</v>
      </c>
      <c r="X833" s="446"/>
    </row>
    <row r="834" spans="1:24" s="447" customFormat="1" ht="60">
      <c r="A834" s="443"/>
      <c r="B834" s="443">
        <v>6342010900</v>
      </c>
      <c r="C834" s="508" t="s">
        <v>12145</v>
      </c>
      <c r="D834" s="154" t="s">
        <v>12146</v>
      </c>
      <c r="E834" s="154" t="s">
        <v>12147</v>
      </c>
      <c r="F834" s="443" t="s">
        <v>422</v>
      </c>
      <c r="G834" s="443" t="s">
        <v>655</v>
      </c>
      <c r="H834" s="444">
        <v>45182</v>
      </c>
      <c r="I834" s="443"/>
      <c r="J834" s="443"/>
      <c r="K834" s="443"/>
      <c r="L834" s="443"/>
      <c r="M834" s="443"/>
      <c r="N834" s="443"/>
      <c r="O834" s="443">
        <v>1</v>
      </c>
      <c r="P834" s="445">
        <f t="shared" si="13"/>
        <v>1</v>
      </c>
      <c r="Q834" s="443">
        <v>1</v>
      </c>
      <c r="R834" s="443"/>
      <c r="S834" s="443" t="s">
        <v>659</v>
      </c>
      <c r="T834" s="443" t="s">
        <v>653</v>
      </c>
      <c r="U834" s="443" t="s">
        <v>673</v>
      </c>
      <c r="V834" s="443" t="s">
        <v>652</v>
      </c>
      <c r="W834" s="443" t="s">
        <v>469</v>
      </c>
      <c r="X834" s="446"/>
    </row>
    <row r="835" spans="1:24" s="447" customFormat="1" ht="60">
      <c r="A835" s="443"/>
      <c r="B835" s="443">
        <v>4301521000</v>
      </c>
      <c r="C835" s="508" t="s">
        <v>12148</v>
      </c>
      <c r="D835" s="154" t="s">
        <v>12149</v>
      </c>
      <c r="E835" s="154" t="s">
        <v>12150</v>
      </c>
      <c r="F835" s="443" t="s">
        <v>422</v>
      </c>
      <c r="G835" s="443" t="s">
        <v>655</v>
      </c>
      <c r="H835" s="444">
        <v>45132</v>
      </c>
      <c r="I835" s="443"/>
      <c r="J835" s="443"/>
      <c r="K835" s="443"/>
      <c r="L835" s="443"/>
      <c r="M835" s="443"/>
      <c r="N835" s="443"/>
      <c r="O835" s="443">
        <v>1</v>
      </c>
      <c r="P835" s="445">
        <f t="shared" si="13"/>
        <v>1</v>
      </c>
      <c r="Q835" s="443">
        <v>1</v>
      </c>
      <c r="R835" s="443"/>
      <c r="S835" s="443" t="s">
        <v>659</v>
      </c>
      <c r="T835" s="443" t="s">
        <v>653</v>
      </c>
      <c r="U835" s="443" t="s">
        <v>673</v>
      </c>
      <c r="V835" s="443" t="s">
        <v>652</v>
      </c>
      <c r="W835" s="443" t="s">
        <v>469</v>
      </c>
      <c r="X835" s="446"/>
    </row>
    <row r="836" spans="1:24" s="447" customFormat="1" ht="60">
      <c r="A836" s="443"/>
      <c r="B836" s="443">
        <v>4301521000</v>
      </c>
      <c r="C836" s="508" t="s">
        <v>12151</v>
      </c>
      <c r="D836" s="154" t="s">
        <v>12149</v>
      </c>
      <c r="E836" s="154" t="s">
        <v>12152</v>
      </c>
      <c r="F836" s="443" t="s">
        <v>422</v>
      </c>
      <c r="G836" s="443" t="s">
        <v>655</v>
      </c>
      <c r="H836" s="444">
        <v>45132</v>
      </c>
      <c r="I836" s="443"/>
      <c r="J836" s="443"/>
      <c r="K836" s="443"/>
      <c r="L836" s="443"/>
      <c r="M836" s="443"/>
      <c r="N836" s="443"/>
      <c r="O836" s="443">
        <v>1</v>
      </c>
      <c r="P836" s="445">
        <f t="shared" si="13"/>
        <v>1</v>
      </c>
      <c r="Q836" s="443">
        <v>1</v>
      </c>
      <c r="R836" s="443"/>
      <c r="S836" s="443" t="s">
        <v>659</v>
      </c>
      <c r="T836" s="443" t="s">
        <v>653</v>
      </c>
      <c r="U836" s="443" t="s">
        <v>673</v>
      </c>
      <c r="V836" s="443" t="s">
        <v>652</v>
      </c>
      <c r="W836" s="443" t="s">
        <v>469</v>
      </c>
      <c r="X836" s="446"/>
    </row>
    <row r="837" spans="1:24" s="447" customFormat="1" ht="60">
      <c r="A837" s="443"/>
      <c r="B837" s="443">
        <v>5301601700</v>
      </c>
      <c r="C837" s="508" t="s">
        <v>7160</v>
      </c>
      <c r="D837" s="154" t="s">
        <v>7161</v>
      </c>
      <c r="E837" s="154" t="s">
        <v>3333</v>
      </c>
      <c r="F837" s="443" t="s">
        <v>422</v>
      </c>
      <c r="G837" s="443" t="s">
        <v>655</v>
      </c>
      <c r="H837" s="444">
        <v>44967</v>
      </c>
      <c r="I837" s="443"/>
      <c r="J837" s="443"/>
      <c r="K837" s="443"/>
      <c r="L837" s="443"/>
      <c r="M837" s="443"/>
      <c r="N837" s="443"/>
      <c r="O837" s="443">
        <v>1</v>
      </c>
      <c r="P837" s="445">
        <f t="shared" si="13"/>
        <v>1</v>
      </c>
      <c r="Q837" s="443">
        <v>1</v>
      </c>
      <c r="R837" s="443"/>
      <c r="S837" s="443" t="s">
        <v>659</v>
      </c>
      <c r="T837" s="443" t="s">
        <v>653</v>
      </c>
      <c r="U837" s="443" t="s">
        <v>673</v>
      </c>
      <c r="V837" s="443" t="s">
        <v>652</v>
      </c>
      <c r="W837" s="443" t="s">
        <v>469</v>
      </c>
      <c r="X837" s="446"/>
    </row>
    <row r="838" spans="1:24" s="447" customFormat="1" ht="60">
      <c r="A838" s="443"/>
      <c r="B838" s="443">
        <v>3593110800</v>
      </c>
      <c r="C838" s="508" t="s">
        <v>12153</v>
      </c>
      <c r="D838" s="154" t="s">
        <v>12154</v>
      </c>
      <c r="E838" s="154" t="s">
        <v>12155</v>
      </c>
      <c r="F838" s="443" t="s">
        <v>422</v>
      </c>
      <c r="G838" s="443" t="s">
        <v>655</v>
      </c>
      <c r="H838" s="444">
        <v>45244</v>
      </c>
      <c r="I838" s="443"/>
      <c r="J838" s="443"/>
      <c r="K838" s="443"/>
      <c r="L838" s="443"/>
      <c r="M838" s="443"/>
      <c r="N838" s="443"/>
      <c r="O838" s="443">
        <v>2</v>
      </c>
      <c r="P838" s="445">
        <f t="shared" si="13"/>
        <v>2</v>
      </c>
      <c r="Q838" s="443">
        <v>2</v>
      </c>
      <c r="R838" s="443"/>
      <c r="S838" s="443" t="s">
        <v>659</v>
      </c>
      <c r="T838" s="443" t="s">
        <v>653</v>
      </c>
      <c r="U838" s="443" t="s">
        <v>673</v>
      </c>
      <c r="V838" s="443" t="s">
        <v>652</v>
      </c>
      <c r="W838" s="443" t="s">
        <v>469</v>
      </c>
      <c r="X838" s="446"/>
    </row>
    <row r="839" spans="1:24" s="447" customFormat="1" ht="45">
      <c r="A839" s="443"/>
      <c r="B839" s="443">
        <v>5456513600</v>
      </c>
      <c r="C839" s="508" t="s">
        <v>12156</v>
      </c>
      <c r="D839" s="154" t="s">
        <v>12157</v>
      </c>
      <c r="E839" s="154" t="s">
        <v>12158</v>
      </c>
      <c r="F839" s="443" t="s">
        <v>422</v>
      </c>
      <c r="G839" s="443" t="s">
        <v>655</v>
      </c>
      <c r="H839" s="444">
        <v>45271</v>
      </c>
      <c r="I839" s="443"/>
      <c r="J839" s="443"/>
      <c r="K839" s="443"/>
      <c r="L839" s="443"/>
      <c r="M839" s="443"/>
      <c r="N839" s="443"/>
      <c r="O839" s="443">
        <v>1</v>
      </c>
      <c r="P839" s="445">
        <f t="shared" si="13"/>
        <v>1</v>
      </c>
      <c r="Q839" s="443">
        <v>1</v>
      </c>
      <c r="R839" s="443"/>
      <c r="S839" s="443" t="s">
        <v>659</v>
      </c>
      <c r="T839" s="443" t="s">
        <v>653</v>
      </c>
      <c r="U839" s="443" t="s">
        <v>673</v>
      </c>
      <c r="V839" s="443" t="s">
        <v>652</v>
      </c>
      <c r="W839" s="443" t="s">
        <v>469</v>
      </c>
      <c r="X839" s="446"/>
    </row>
    <row r="840" spans="1:24" s="447" customFormat="1" ht="60">
      <c r="A840" s="443"/>
      <c r="B840" s="443">
        <v>4455822001</v>
      </c>
      <c r="C840" s="508" t="s">
        <v>12159</v>
      </c>
      <c r="D840" s="154" t="s">
        <v>12160</v>
      </c>
      <c r="E840" s="154" t="s">
        <v>12161</v>
      </c>
      <c r="F840" s="443" t="s">
        <v>422</v>
      </c>
      <c r="G840" s="443" t="s">
        <v>655</v>
      </c>
      <c r="H840" s="444">
        <v>44935</v>
      </c>
      <c r="I840" s="443"/>
      <c r="J840" s="443"/>
      <c r="K840" s="443"/>
      <c r="L840" s="443"/>
      <c r="M840" s="443"/>
      <c r="N840" s="443"/>
      <c r="O840" s="443">
        <v>1</v>
      </c>
      <c r="P840" s="445">
        <f t="shared" si="13"/>
        <v>1</v>
      </c>
      <c r="Q840" s="443">
        <v>1</v>
      </c>
      <c r="R840" s="443"/>
      <c r="S840" s="443" t="s">
        <v>659</v>
      </c>
      <c r="T840" s="443" t="s">
        <v>653</v>
      </c>
      <c r="U840" s="443" t="s">
        <v>673</v>
      </c>
      <c r="V840" s="443" t="s">
        <v>652</v>
      </c>
      <c r="W840" s="443" t="s">
        <v>469</v>
      </c>
      <c r="X840" s="446"/>
    </row>
    <row r="841" spans="1:24" s="447" customFormat="1" ht="60">
      <c r="A841" s="443"/>
      <c r="B841" s="443">
        <v>4314901400</v>
      </c>
      <c r="C841" s="508" t="s">
        <v>12162</v>
      </c>
      <c r="D841" s="154" t="s">
        <v>12107</v>
      </c>
      <c r="E841" s="154" t="s">
        <v>12163</v>
      </c>
      <c r="F841" s="443" t="s">
        <v>422</v>
      </c>
      <c r="G841" s="443" t="s">
        <v>655</v>
      </c>
      <c r="H841" s="444">
        <v>45244</v>
      </c>
      <c r="I841" s="443"/>
      <c r="J841" s="443"/>
      <c r="K841" s="443"/>
      <c r="L841" s="443"/>
      <c r="M841" s="443"/>
      <c r="N841" s="443"/>
      <c r="O841" s="443">
        <v>2</v>
      </c>
      <c r="P841" s="445">
        <f t="shared" si="13"/>
        <v>2</v>
      </c>
      <c r="Q841" s="443">
        <v>2</v>
      </c>
      <c r="R841" s="443"/>
      <c r="S841" s="443" t="s">
        <v>659</v>
      </c>
      <c r="T841" s="443" t="s">
        <v>653</v>
      </c>
      <c r="U841" s="443" t="s">
        <v>673</v>
      </c>
      <c r="V841" s="443" t="s">
        <v>652</v>
      </c>
      <c r="W841" s="443" t="s">
        <v>469</v>
      </c>
      <c r="X841" s="446"/>
    </row>
    <row r="842" spans="1:24" s="447" customFormat="1" ht="60">
      <c r="A842" s="443"/>
      <c r="B842" s="443">
        <v>3113540800</v>
      </c>
      <c r="C842" s="508" t="s">
        <v>12164</v>
      </c>
      <c r="D842" s="154" t="s">
        <v>12165</v>
      </c>
      <c r="E842" s="154" t="s">
        <v>12166</v>
      </c>
      <c r="F842" s="443" t="s">
        <v>422</v>
      </c>
      <c r="G842" s="443" t="s">
        <v>655</v>
      </c>
      <c r="H842" s="444">
        <v>45187</v>
      </c>
      <c r="I842" s="443"/>
      <c r="J842" s="443"/>
      <c r="K842" s="443"/>
      <c r="L842" s="443"/>
      <c r="M842" s="443"/>
      <c r="N842" s="443"/>
      <c r="O842" s="443">
        <v>1</v>
      </c>
      <c r="P842" s="445">
        <f t="shared" si="13"/>
        <v>1</v>
      </c>
      <c r="Q842" s="443">
        <v>1</v>
      </c>
      <c r="R842" s="443"/>
      <c r="S842" s="443" t="s">
        <v>659</v>
      </c>
      <c r="T842" s="443" t="s">
        <v>653</v>
      </c>
      <c r="U842" s="443" t="s">
        <v>673</v>
      </c>
      <c r="V842" s="443" t="s">
        <v>652</v>
      </c>
      <c r="W842" s="443" t="s">
        <v>469</v>
      </c>
      <c r="X842" s="446"/>
    </row>
    <row r="843" spans="1:24" s="447" customFormat="1" ht="60">
      <c r="A843" s="443"/>
      <c r="B843" s="443">
        <v>5882720200</v>
      </c>
      <c r="C843" s="508" t="s">
        <v>7820</v>
      </c>
      <c r="D843" s="154" t="s">
        <v>7821</v>
      </c>
      <c r="E843" s="154" t="s">
        <v>3746</v>
      </c>
      <c r="F843" s="443" t="s">
        <v>422</v>
      </c>
      <c r="G843" s="443" t="s">
        <v>655</v>
      </c>
      <c r="H843" s="444">
        <v>44950</v>
      </c>
      <c r="I843" s="443"/>
      <c r="J843" s="443"/>
      <c r="K843" s="443"/>
      <c r="L843" s="443"/>
      <c r="M843" s="443"/>
      <c r="N843" s="443"/>
      <c r="O843" s="443">
        <v>1</v>
      </c>
      <c r="P843" s="445">
        <f t="shared" si="13"/>
        <v>1</v>
      </c>
      <c r="Q843" s="443">
        <v>1</v>
      </c>
      <c r="R843" s="443"/>
      <c r="S843" s="443" t="s">
        <v>659</v>
      </c>
      <c r="T843" s="443" t="s">
        <v>653</v>
      </c>
      <c r="U843" s="443" t="s">
        <v>673</v>
      </c>
      <c r="V843" s="443" t="s">
        <v>652</v>
      </c>
      <c r="W843" s="443" t="s">
        <v>469</v>
      </c>
      <c r="X843" s="446"/>
    </row>
    <row r="844" spans="1:24" s="447" customFormat="1" ht="60">
      <c r="A844" s="443"/>
      <c r="B844" s="443">
        <v>4254400200</v>
      </c>
      <c r="C844" s="508" t="s">
        <v>12167</v>
      </c>
      <c r="D844" s="154" t="s">
        <v>12168</v>
      </c>
      <c r="E844" s="154" t="s">
        <v>12169</v>
      </c>
      <c r="F844" s="443" t="s">
        <v>422</v>
      </c>
      <c r="G844" s="443" t="s">
        <v>655</v>
      </c>
      <c r="H844" s="444">
        <v>45273</v>
      </c>
      <c r="I844" s="443"/>
      <c r="J844" s="443"/>
      <c r="K844" s="443"/>
      <c r="L844" s="443"/>
      <c r="M844" s="443"/>
      <c r="N844" s="443"/>
      <c r="O844" s="443">
        <v>1</v>
      </c>
      <c r="P844" s="445">
        <f t="shared" si="13"/>
        <v>1</v>
      </c>
      <c r="Q844" s="443">
        <v>1</v>
      </c>
      <c r="R844" s="443"/>
      <c r="S844" s="443" t="s">
        <v>659</v>
      </c>
      <c r="T844" s="443" t="s">
        <v>653</v>
      </c>
      <c r="U844" s="443" t="s">
        <v>673</v>
      </c>
      <c r="V844" s="443" t="s">
        <v>652</v>
      </c>
      <c r="W844" s="443" t="s">
        <v>469</v>
      </c>
      <c r="X844" s="446"/>
    </row>
    <row r="845" spans="1:24" s="447" customFormat="1" ht="60">
      <c r="A845" s="443"/>
      <c r="B845" s="443">
        <v>3593110800</v>
      </c>
      <c r="C845" s="508" t="s">
        <v>12153</v>
      </c>
      <c r="D845" s="154" t="s">
        <v>12154</v>
      </c>
      <c r="E845" s="154" t="s">
        <v>12170</v>
      </c>
      <c r="F845" s="443" t="s">
        <v>422</v>
      </c>
      <c r="G845" s="443" t="s">
        <v>655</v>
      </c>
      <c r="H845" s="444">
        <v>45244</v>
      </c>
      <c r="I845" s="443"/>
      <c r="J845" s="443"/>
      <c r="K845" s="443"/>
      <c r="L845" s="443"/>
      <c r="M845" s="443">
        <v>1</v>
      </c>
      <c r="N845" s="443"/>
      <c r="O845" s="443"/>
      <c r="P845" s="445">
        <f t="shared" si="13"/>
        <v>1</v>
      </c>
      <c r="Q845" s="443">
        <v>1</v>
      </c>
      <c r="R845" s="443"/>
      <c r="S845" s="443" t="s">
        <v>659</v>
      </c>
      <c r="T845" s="443" t="s">
        <v>651</v>
      </c>
      <c r="U845" s="443" t="s">
        <v>673</v>
      </c>
      <c r="V845" s="443" t="s">
        <v>652</v>
      </c>
      <c r="W845" s="443" t="s">
        <v>469</v>
      </c>
      <c r="X845" s="446"/>
    </row>
    <row r="846" spans="1:24" s="447" customFormat="1" ht="60">
      <c r="A846" s="443"/>
      <c r="B846" s="443">
        <v>4300521900</v>
      </c>
      <c r="C846" s="508" t="s">
        <v>12171</v>
      </c>
      <c r="D846" s="154" t="s">
        <v>12172</v>
      </c>
      <c r="E846" s="154" t="s">
        <v>12173</v>
      </c>
      <c r="F846" s="443" t="s">
        <v>422</v>
      </c>
      <c r="G846" s="443" t="s">
        <v>655</v>
      </c>
      <c r="H846" s="444">
        <v>45155</v>
      </c>
      <c r="I846" s="443"/>
      <c r="J846" s="443"/>
      <c r="K846" s="443"/>
      <c r="L846" s="443"/>
      <c r="M846" s="443"/>
      <c r="N846" s="443"/>
      <c r="O846" s="443">
        <v>1</v>
      </c>
      <c r="P846" s="445">
        <f t="shared" si="13"/>
        <v>1</v>
      </c>
      <c r="Q846" s="443">
        <v>1</v>
      </c>
      <c r="R846" s="443"/>
      <c r="S846" s="443" t="s">
        <v>659</v>
      </c>
      <c r="T846" s="443" t="s">
        <v>653</v>
      </c>
      <c r="U846" s="443" t="s">
        <v>673</v>
      </c>
      <c r="V846" s="443" t="s">
        <v>652</v>
      </c>
      <c r="W846" s="443" t="s">
        <v>469</v>
      </c>
      <c r="X846" s="446"/>
    </row>
    <row r="847" spans="1:24" s="447" customFormat="1" ht="60">
      <c r="A847" s="443"/>
      <c r="B847" s="443">
        <v>3591201100</v>
      </c>
      <c r="C847" s="508" t="s">
        <v>12174</v>
      </c>
      <c r="D847" s="154" t="s">
        <v>12114</v>
      </c>
      <c r="E847" s="154" t="s">
        <v>12175</v>
      </c>
      <c r="F847" s="443" t="s">
        <v>422</v>
      </c>
      <c r="G847" s="443" t="s">
        <v>655</v>
      </c>
      <c r="H847" s="444">
        <v>45107</v>
      </c>
      <c r="I847" s="443"/>
      <c r="J847" s="443"/>
      <c r="K847" s="443"/>
      <c r="L847" s="443"/>
      <c r="M847" s="443">
        <v>1</v>
      </c>
      <c r="N847" s="443"/>
      <c r="O847" s="443">
        <v>1</v>
      </c>
      <c r="P847" s="445">
        <f t="shared" si="13"/>
        <v>2</v>
      </c>
      <c r="Q847" s="443">
        <v>2</v>
      </c>
      <c r="R847" s="443"/>
      <c r="S847" s="443" t="s">
        <v>659</v>
      </c>
      <c r="T847" s="443" t="s">
        <v>651</v>
      </c>
      <c r="U847" s="443" t="s">
        <v>673</v>
      </c>
      <c r="V847" s="443" t="s">
        <v>652</v>
      </c>
      <c r="W847" s="443" t="s">
        <v>469</v>
      </c>
      <c r="X847" s="446"/>
    </row>
    <row r="848" spans="1:24" s="447" customFormat="1" ht="60">
      <c r="A848" s="443"/>
      <c r="B848" s="443">
        <v>4365720300</v>
      </c>
      <c r="C848" s="508" t="s">
        <v>12176</v>
      </c>
      <c r="D848" s="154" t="s">
        <v>12177</v>
      </c>
      <c r="E848" s="154" t="s">
        <v>12178</v>
      </c>
      <c r="F848" s="443" t="s">
        <v>422</v>
      </c>
      <c r="G848" s="443" t="s">
        <v>655</v>
      </c>
      <c r="H848" s="444">
        <v>45119</v>
      </c>
      <c r="I848" s="443"/>
      <c r="J848" s="443"/>
      <c r="K848" s="443"/>
      <c r="L848" s="443"/>
      <c r="M848" s="443"/>
      <c r="N848" s="443"/>
      <c r="O848" s="443">
        <v>1</v>
      </c>
      <c r="P848" s="445">
        <f t="shared" si="13"/>
        <v>1</v>
      </c>
      <c r="Q848" s="443">
        <v>1</v>
      </c>
      <c r="R848" s="443"/>
      <c r="S848" s="443" t="s">
        <v>659</v>
      </c>
      <c r="T848" s="443" t="s">
        <v>653</v>
      </c>
      <c r="U848" s="443" t="s">
        <v>673</v>
      </c>
      <c r="V848" s="443" t="s">
        <v>652</v>
      </c>
      <c r="W848" s="443" t="s">
        <v>469</v>
      </c>
      <c r="X848" s="446"/>
    </row>
    <row r="849" spans="1:24" s="447" customFormat="1" ht="60">
      <c r="A849" s="443"/>
      <c r="B849" s="443">
        <v>4495410200</v>
      </c>
      <c r="C849" s="508" t="s">
        <v>12179</v>
      </c>
      <c r="D849" s="154" t="s">
        <v>12180</v>
      </c>
      <c r="E849" s="154" t="s">
        <v>12181</v>
      </c>
      <c r="F849" s="443" t="s">
        <v>422</v>
      </c>
      <c r="G849" s="443" t="s">
        <v>655</v>
      </c>
      <c r="H849" s="444">
        <v>45180</v>
      </c>
      <c r="I849" s="443"/>
      <c r="J849" s="443"/>
      <c r="K849" s="443"/>
      <c r="L849" s="443"/>
      <c r="M849" s="443"/>
      <c r="N849" s="443"/>
      <c r="O849" s="443">
        <v>1</v>
      </c>
      <c r="P849" s="445">
        <f t="shared" si="13"/>
        <v>1</v>
      </c>
      <c r="Q849" s="443">
        <v>1</v>
      </c>
      <c r="R849" s="443"/>
      <c r="S849" s="443" t="s">
        <v>659</v>
      </c>
      <c r="T849" s="443" t="s">
        <v>653</v>
      </c>
      <c r="U849" s="443" t="s">
        <v>673</v>
      </c>
      <c r="V849" s="443" t="s">
        <v>652</v>
      </c>
      <c r="W849" s="443" t="s">
        <v>469</v>
      </c>
      <c r="X849" s="446"/>
    </row>
    <row r="850" spans="1:24" s="447" customFormat="1" ht="60">
      <c r="A850" s="443"/>
      <c r="B850" s="443">
        <v>4360521900</v>
      </c>
      <c r="C850" s="508" t="s">
        <v>12182</v>
      </c>
      <c r="D850" s="154" t="s">
        <v>12183</v>
      </c>
      <c r="E850" s="154" t="s">
        <v>12184</v>
      </c>
      <c r="F850" s="443" t="s">
        <v>422</v>
      </c>
      <c r="G850" s="443" t="s">
        <v>655</v>
      </c>
      <c r="H850" s="444">
        <v>45267</v>
      </c>
      <c r="I850" s="443"/>
      <c r="J850" s="443"/>
      <c r="K850" s="443"/>
      <c r="L850" s="443"/>
      <c r="M850" s="443"/>
      <c r="N850" s="443"/>
      <c r="O850" s="443">
        <v>1</v>
      </c>
      <c r="P850" s="445">
        <f t="shared" si="13"/>
        <v>1</v>
      </c>
      <c r="Q850" s="443">
        <v>1</v>
      </c>
      <c r="R850" s="443"/>
      <c r="S850" s="443" t="s">
        <v>659</v>
      </c>
      <c r="T850" s="443" t="s">
        <v>653</v>
      </c>
      <c r="U850" s="443" t="s">
        <v>673</v>
      </c>
      <c r="V850" s="443" t="s">
        <v>652</v>
      </c>
      <c r="W850" s="443" t="s">
        <v>469</v>
      </c>
      <c r="X850" s="446"/>
    </row>
    <row r="851" spans="1:24" s="447" customFormat="1" ht="60">
      <c r="A851" s="443"/>
      <c r="B851" s="443">
        <v>4512250800</v>
      </c>
      <c r="C851" s="508" t="s">
        <v>12185</v>
      </c>
      <c r="D851" s="154" t="s">
        <v>12186</v>
      </c>
      <c r="E851" s="154" t="s">
        <v>12187</v>
      </c>
      <c r="F851" s="443" t="s">
        <v>422</v>
      </c>
      <c r="G851" s="443" t="s">
        <v>655</v>
      </c>
      <c r="H851" s="444">
        <v>44995</v>
      </c>
      <c r="I851" s="443"/>
      <c r="J851" s="443"/>
      <c r="K851" s="443"/>
      <c r="L851" s="443"/>
      <c r="M851" s="443"/>
      <c r="N851" s="443"/>
      <c r="O851" s="443">
        <v>3</v>
      </c>
      <c r="P851" s="445">
        <f t="shared" si="13"/>
        <v>3</v>
      </c>
      <c r="Q851" s="443">
        <v>3</v>
      </c>
      <c r="R851" s="443"/>
      <c r="S851" s="443" t="s">
        <v>659</v>
      </c>
      <c r="T851" s="443" t="s">
        <v>653</v>
      </c>
      <c r="U851" s="443" t="s">
        <v>673</v>
      </c>
      <c r="V851" s="443" t="s">
        <v>652</v>
      </c>
      <c r="W851" s="443" t="s">
        <v>469</v>
      </c>
      <c r="X851" s="446"/>
    </row>
    <row r="852" spans="1:24" s="447" customFormat="1" ht="60">
      <c r="A852" s="443"/>
      <c r="B852" s="443">
        <v>4521611200</v>
      </c>
      <c r="C852" s="508" t="s">
        <v>12188</v>
      </c>
      <c r="D852" s="154" t="s">
        <v>12139</v>
      </c>
      <c r="E852" s="154" t="s">
        <v>12189</v>
      </c>
      <c r="F852" s="443" t="s">
        <v>422</v>
      </c>
      <c r="G852" s="443" t="s">
        <v>655</v>
      </c>
      <c r="H852" s="444">
        <v>45131</v>
      </c>
      <c r="I852" s="443"/>
      <c r="J852" s="443"/>
      <c r="K852" s="443"/>
      <c r="L852" s="443"/>
      <c r="M852" s="443"/>
      <c r="N852" s="443"/>
      <c r="O852" s="443">
        <v>2</v>
      </c>
      <c r="P852" s="445">
        <f t="shared" si="13"/>
        <v>2</v>
      </c>
      <c r="Q852" s="443">
        <v>2</v>
      </c>
      <c r="R852" s="443"/>
      <c r="S852" s="443" t="s">
        <v>659</v>
      </c>
      <c r="T852" s="443" t="s">
        <v>653</v>
      </c>
      <c r="U852" s="443" t="s">
        <v>673</v>
      </c>
      <c r="V852" s="443" t="s">
        <v>652</v>
      </c>
      <c r="W852" s="443" t="s">
        <v>469</v>
      </c>
      <c r="X852" s="446"/>
    </row>
    <row r="853" spans="1:24" s="447" customFormat="1" ht="60">
      <c r="A853" s="443"/>
      <c r="B853" s="443">
        <v>3192710400</v>
      </c>
      <c r="C853" s="508" t="s">
        <v>6481</v>
      </c>
      <c r="D853" s="154" t="s">
        <v>6482</v>
      </c>
      <c r="E853" s="154" t="s">
        <v>2959</v>
      </c>
      <c r="F853" s="443" t="s">
        <v>422</v>
      </c>
      <c r="G853" s="443" t="s">
        <v>655</v>
      </c>
      <c r="H853" s="444">
        <v>45148</v>
      </c>
      <c r="I853" s="443"/>
      <c r="J853" s="443"/>
      <c r="K853" s="443"/>
      <c r="L853" s="443"/>
      <c r="M853" s="443"/>
      <c r="N853" s="443"/>
      <c r="O853" s="443">
        <v>1</v>
      </c>
      <c r="P853" s="445">
        <f t="shared" si="13"/>
        <v>1</v>
      </c>
      <c r="Q853" s="443">
        <v>1</v>
      </c>
      <c r="R853" s="443"/>
      <c r="S853" s="443" t="s">
        <v>659</v>
      </c>
      <c r="T853" s="443" t="s">
        <v>653</v>
      </c>
      <c r="U853" s="443" t="s">
        <v>673</v>
      </c>
      <c r="V853" s="443" t="s">
        <v>652</v>
      </c>
      <c r="W853" s="443" t="s">
        <v>469</v>
      </c>
      <c r="X853" s="446"/>
    </row>
    <row r="854" spans="1:24" s="447" customFormat="1" ht="60">
      <c r="A854" s="443"/>
      <c r="B854" s="443">
        <v>4765431500</v>
      </c>
      <c r="C854" s="508" t="s">
        <v>7138</v>
      </c>
      <c r="D854" s="154" t="s">
        <v>7139</v>
      </c>
      <c r="E854" s="154" t="s">
        <v>3322</v>
      </c>
      <c r="F854" s="443" t="s">
        <v>422</v>
      </c>
      <c r="G854" s="443" t="s">
        <v>655</v>
      </c>
      <c r="H854" s="444">
        <v>44984</v>
      </c>
      <c r="I854" s="443"/>
      <c r="J854" s="443"/>
      <c r="K854" s="443"/>
      <c r="L854" s="443"/>
      <c r="M854" s="443"/>
      <c r="N854" s="443"/>
      <c r="O854" s="443">
        <v>1</v>
      </c>
      <c r="P854" s="445">
        <f t="shared" si="13"/>
        <v>1</v>
      </c>
      <c r="Q854" s="443">
        <v>1</v>
      </c>
      <c r="R854" s="443"/>
      <c r="S854" s="443" t="s">
        <v>659</v>
      </c>
      <c r="T854" s="443" t="s">
        <v>653</v>
      </c>
      <c r="U854" s="443" t="s">
        <v>673</v>
      </c>
      <c r="V854" s="443" t="s">
        <v>652</v>
      </c>
      <c r="W854" s="443" t="s">
        <v>469</v>
      </c>
      <c r="X854" s="446"/>
    </row>
    <row r="855" spans="1:24" s="447" customFormat="1" ht="60">
      <c r="A855" s="443"/>
      <c r="B855" s="443">
        <v>4661720300</v>
      </c>
      <c r="C855" s="508" t="s">
        <v>12190</v>
      </c>
      <c r="D855" s="154" t="s">
        <v>12191</v>
      </c>
      <c r="E855" s="154" t="s">
        <v>12192</v>
      </c>
      <c r="F855" s="443" t="s">
        <v>422</v>
      </c>
      <c r="G855" s="443" t="s">
        <v>655</v>
      </c>
      <c r="H855" s="444">
        <v>45231</v>
      </c>
      <c r="I855" s="443"/>
      <c r="J855" s="443"/>
      <c r="K855" s="443"/>
      <c r="L855" s="443"/>
      <c r="M855" s="443"/>
      <c r="N855" s="443"/>
      <c r="O855" s="443">
        <v>1</v>
      </c>
      <c r="P855" s="445">
        <f t="shared" ref="P855:P918" si="14">SUM($I855:$O855)</f>
        <v>1</v>
      </c>
      <c r="Q855" s="443">
        <v>1</v>
      </c>
      <c r="R855" s="443"/>
      <c r="S855" s="443" t="s">
        <v>659</v>
      </c>
      <c r="T855" s="443" t="s">
        <v>653</v>
      </c>
      <c r="U855" s="443" t="s">
        <v>673</v>
      </c>
      <c r="V855" s="443" t="s">
        <v>652</v>
      </c>
      <c r="W855" s="443" t="s">
        <v>469</v>
      </c>
      <c r="X855" s="446"/>
    </row>
    <row r="856" spans="1:24" s="447" customFormat="1" ht="60">
      <c r="A856" s="443"/>
      <c r="B856" s="443">
        <v>2722220300</v>
      </c>
      <c r="C856" s="508" t="s">
        <v>12193</v>
      </c>
      <c r="D856" s="154" t="s">
        <v>12194</v>
      </c>
      <c r="E856" s="154" t="s">
        <v>12195</v>
      </c>
      <c r="F856" s="443" t="s">
        <v>422</v>
      </c>
      <c r="G856" s="443" t="s">
        <v>655</v>
      </c>
      <c r="H856" s="444">
        <v>45036</v>
      </c>
      <c r="I856" s="443"/>
      <c r="J856" s="443"/>
      <c r="K856" s="443"/>
      <c r="L856" s="443"/>
      <c r="M856" s="443"/>
      <c r="N856" s="443"/>
      <c r="O856" s="443">
        <v>1</v>
      </c>
      <c r="P856" s="445">
        <f t="shared" si="14"/>
        <v>1</v>
      </c>
      <c r="Q856" s="443">
        <v>1</v>
      </c>
      <c r="R856" s="443"/>
      <c r="S856" s="443" t="s">
        <v>659</v>
      </c>
      <c r="T856" s="443" t="s">
        <v>653</v>
      </c>
      <c r="U856" s="443" t="s">
        <v>673</v>
      </c>
      <c r="V856" s="443" t="s">
        <v>652</v>
      </c>
      <c r="W856" s="443" t="s">
        <v>469</v>
      </c>
      <c r="X856" s="446"/>
    </row>
    <row r="857" spans="1:24" s="447" customFormat="1" ht="60">
      <c r="A857" s="443"/>
      <c r="B857" s="443">
        <v>4774841200</v>
      </c>
      <c r="C857" s="508" t="s">
        <v>12196</v>
      </c>
      <c r="D857" s="154" t="s">
        <v>12197</v>
      </c>
      <c r="E857" s="154" t="s">
        <v>12198</v>
      </c>
      <c r="F857" s="443" t="s">
        <v>422</v>
      </c>
      <c r="G857" s="443" t="s">
        <v>655</v>
      </c>
      <c r="H857" s="444">
        <v>45238</v>
      </c>
      <c r="I857" s="443"/>
      <c r="J857" s="443"/>
      <c r="K857" s="443"/>
      <c r="L857" s="443"/>
      <c r="M857" s="443"/>
      <c r="N857" s="443"/>
      <c r="O857" s="443">
        <v>1</v>
      </c>
      <c r="P857" s="445">
        <f t="shared" si="14"/>
        <v>1</v>
      </c>
      <c r="Q857" s="443">
        <v>1</v>
      </c>
      <c r="R857" s="443"/>
      <c r="S857" s="443" t="s">
        <v>659</v>
      </c>
      <c r="T857" s="443" t="s">
        <v>653</v>
      </c>
      <c r="U857" s="443" t="s">
        <v>673</v>
      </c>
      <c r="V857" s="443" t="s">
        <v>652</v>
      </c>
      <c r="W857" s="443" t="s">
        <v>469</v>
      </c>
      <c r="X857" s="446"/>
    </row>
    <row r="858" spans="1:24" s="447" customFormat="1" ht="60">
      <c r="A858" s="443"/>
      <c r="B858" s="443">
        <v>4160431600</v>
      </c>
      <c r="C858" s="508" t="s">
        <v>12199</v>
      </c>
      <c r="D858" s="154" t="s">
        <v>12200</v>
      </c>
      <c r="E858" s="154" t="s">
        <v>12201</v>
      </c>
      <c r="F858" s="443" t="s">
        <v>422</v>
      </c>
      <c r="G858" s="443" t="s">
        <v>655</v>
      </c>
      <c r="H858" s="444">
        <v>45202</v>
      </c>
      <c r="I858" s="443"/>
      <c r="J858" s="443"/>
      <c r="K858" s="443"/>
      <c r="L858" s="443"/>
      <c r="M858" s="443"/>
      <c r="N858" s="443"/>
      <c r="O858" s="443">
        <v>2</v>
      </c>
      <c r="P858" s="445">
        <f t="shared" si="14"/>
        <v>2</v>
      </c>
      <c r="Q858" s="443">
        <v>2</v>
      </c>
      <c r="R858" s="443"/>
      <c r="S858" s="443" t="s">
        <v>659</v>
      </c>
      <c r="T858" s="443" t="s">
        <v>653</v>
      </c>
      <c r="U858" s="443" t="s">
        <v>673</v>
      </c>
      <c r="V858" s="443" t="s">
        <v>652</v>
      </c>
      <c r="W858" s="443" t="s">
        <v>469</v>
      </c>
      <c r="X858" s="446"/>
    </row>
    <row r="859" spans="1:24" s="447" customFormat="1" ht="75">
      <c r="A859" s="443"/>
      <c r="B859" s="443">
        <v>3053331100</v>
      </c>
      <c r="C859" s="508" t="s">
        <v>6228</v>
      </c>
      <c r="D859" s="154" t="s">
        <v>6229</v>
      </c>
      <c r="E859" s="154" t="s">
        <v>2807</v>
      </c>
      <c r="F859" s="443" t="s">
        <v>422</v>
      </c>
      <c r="G859" s="443" t="s">
        <v>655</v>
      </c>
      <c r="H859" s="444">
        <v>45139</v>
      </c>
      <c r="I859" s="443"/>
      <c r="J859" s="443"/>
      <c r="K859" s="443"/>
      <c r="L859" s="443"/>
      <c r="M859" s="443"/>
      <c r="N859" s="443"/>
      <c r="O859" s="443">
        <v>1</v>
      </c>
      <c r="P859" s="445">
        <f t="shared" si="14"/>
        <v>1</v>
      </c>
      <c r="Q859" s="443">
        <v>1</v>
      </c>
      <c r="R859" s="443"/>
      <c r="S859" s="443" t="s">
        <v>659</v>
      </c>
      <c r="T859" s="443" t="s">
        <v>653</v>
      </c>
      <c r="U859" s="443" t="s">
        <v>673</v>
      </c>
      <c r="V859" s="443" t="s">
        <v>652</v>
      </c>
      <c r="W859" s="443" t="s">
        <v>469</v>
      </c>
      <c r="X859" s="446"/>
    </row>
    <row r="860" spans="1:24" s="447" customFormat="1" ht="60">
      <c r="A860" s="443"/>
      <c r="B860" s="443">
        <v>4360521900</v>
      </c>
      <c r="C860" s="508" t="s">
        <v>12202</v>
      </c>
      <c r="D860" s="154" t="s">
        <v>12183</v>
      </c>
      <c r="E860" s="154" t="s">
        <v>12203</v>
      </c>
      <c r="F860" s="443" t="s">
        <v>422</v>
      </c>
      <c r="G860" s="443" t="s">
        <v>655</v>
      </c>
      <c r="H860" s="444">
        <v>45267</v>
      </c>
      <c r="I860" s="443"/>
      <c r="J860" s="443"/>
      <c r="K860" s="443"/>
      <c r="L860" s="443"/>
      <c r="M860" s="443"/>
      <c r="N860" s="443"/>
      <c r="O860" s="443">
        <v>1</v>
      </c>
      <c r="P860" s="445">
        <f t="shared" si="14"/>
        <v>1</v>
      </c>
      <c r="Q860" s="443">
        <v>1</v>
      </c>
      <c r="R860" s="443"/>
      <c r="S860" s="443" t="s">
        <v>659</v>
      </c>
      <c r="T860" s="443" t="s">
        <v>653</v>
      </c>
      <c r="U860" s="443" t="s">
        <v>673</v>
      </c>
      <c r="V860" s="443" t="s">
        <v>652</v>
      </c>
      <c r="W860" s="443" t="s">
        <v>469</v>
      </c>
      <c r="X860" s="446"/>
    </row>
    <row r="861" spans="1:24" s="447" customFormat="1" ht="60">
      <c r="A861" s="443"/>
      <c r="B861" s="443">
        <v>5531230700</v>
      </c>
      <c r="C861" s="508" t="s">
        <v>8369</v>
      </c>
      <c r="D861" s="154" t="s">
        <v>8370</v>
      </c>
      <c r="E861" s="154" t="s">
        <v>4021</v>
      </c>
      <c r="F861" s="443" t="s">
        <v>422</v>
      </c>
      <c r="G861" s="443" t="s">
        <v>655</v>
      </c>
      <c r="H861" s="444">
        <v>45020</v>
      </c>
      <c r="I861" s="443"/>
      <c r="J861" s="443"/>
      <c r="K861" s="443"/>
      <c r="L861" s="443"/>
      <c r="M861" s="443"/>
      <c r="N861" s="443"/>
      <c r="O861" s="443">
        <v>1</v>
      </c>
      <c r="P861" s="445">
        <f t="shared" si="14"/>
        <v>1</v>
      </c>
      <c r="Q861" s="443">
        <v>1</v>
      </c>
      <c r="R861" s="443"/>
      <c r="S861" s="443" t="s">
        <v>659</v>
      </c>
      <c r="T861" s="443" t="s">
        <v>653</v>
      </c>
      <c r="U861" s="443" t="s">
        <v>673</v>
      </c>
      <c r="V861" s="443" t="s">
        <v>652</v>
      </c>
      <c r="W861" s="443" t="s">
        <v>469</v>
      </c>
      <c r="X861" s="446"/>
    </row>
    <row r="862" spans="1:24" s="447" customFormat="1" ht="60">
      <c r="A862" s="443"/>
      <c r="B862" s="443">
        <v>5510321100</v>
      </c>
      <c r="C862" s="508" t="s">
        <v>12204</v>
      </c>
      <c r="D862" s="154" t="s">
        <v>12205</v>
      </c>
      <c r="E862" s="154" t="s">
        <v>12206</v>
      </c>
      <c r="F862" s="443" t="s">
        <v>422</v>
      </c>
      <c r="G862" s="443" t="s">
        <v>655</v>
      </c>
      <c r="H862" s="444">
        <v>45282</v>
      </c>
      <c r="I862" s="443"/>
      <c r="J862" s="443"/>
      <c r="K862" s="443"/>
      <c r="L862" s="443"/>
      <c r="M862" s="443"/>
      <c r="N862" s="443"/>
      <c r="O862" s="443">
        <v>1</v>
      </c>
      <c r="P862" s="445">
        <f t="shared" si="14"/>
        <v>1</v>
      </c>
      <c r="Q862" s="443">
        <v>1</v>
      </c>
      <c r="R862" s="443"/>
      <c r="S862" s="443" t="s">
        <v>659</v>
      </c>
      <c r="T862" s="443" t="s">
        <v>653</v>
      </c>
      <c r="U862" s="443" t="s">
        <v>673</v>
      </c>
      <c r="V862" s="443" t="s">
        <v>652</v>
      </c>
      <c r="W862" s="443" t="s">
        <v>469</v>
      </c>
      <c r="X862" s="446"/>
    </row>
    <row r="863" spans="1:24" s="447" customFormat="1" ht="75">
      <c r="A863" s="443"/>
      <c r="B863" s="443">
        <v>4724811300</v>
      </c>
      <c r="C863" s="508" t="s">
        <v>12207</v>
      </c>
      <c r="D863" s="154" t="s">
        <v>12208</v>
      </c>
      <c r="E863" s="154" t="s">
        <v>12209</v>
      </c>
      <c r="F863" s="443" t="s">
        <v>422</v>
      </c>
      <c r="G863" s="443" t="s">
        <v>655</v>
      </c>
      <c r="H863" s="444">
        <v>44981</v>
      </c>
      <c r="I863" s="443"/>
      <c r="J863" s="443"/>
      <c r="K863" s="443"/>
      <c r="L863" s="443"/>
      <c r="M863" s="443"/>
      <c r="N863" s="443"/>
      <c r="O863" s="443">
        <v>1</v>
      </c>
      <c r="P863" s="445">
        <f t="shared" si="14"/>
        <v>1</v>
      </c>
      <c r="Q863" s="443">
        <v>1</v>
      </c>
      <c r="R863" s="443"/>
      <c r="S863" s="443" t="s">
        <v>659</v>
      </c>
      <c r="T863" s="443" t="s">
        <v>653</v>
      </c>
      <c r="U863" s="443" t="s">
        <v>673</v>
      </c>
      <c r="V863" s="443" t="s">
        <v>652</v>
      </c>
      <c r="W863" s="443" t="s">
        <v>469</v>
      </c>
      <c r="X863" s="446"/>
    </row>
    <row r="864" spans="1:24" s="447" customFormat="1" ht="75">
      <c r="A864" s="443"/>
      <c r="B864" s="443">
        <v>4615401000</v>
      </c>
      <c r="C864" s="508" t="s">
        <v>12210</v>
      </c>
      <c r="D864" s="154" t="s">
        <v>12211</v>
      </c>
      <c r="E864" s="154" t="s">
        <v>12212</v>
      </c>
      <c r="F864" s="443" t="s">
        <v>422</v>
      </c>
      <c r="G864" s="443" t="s">
        <v>655</v>
      </c>
      <c r="H864" s="444">
        <v>44978</v>
      </c>
      <c r="I864" s="443"/>
      <c r="J864" s="443"/>
      <c r="K864" s="443"/>
      <c r="L864" s="443"/>
      <c r="M864" s="443"/>
      <c r="N864" s="443"/>
      <c r="O864" s="443">
        <v>1</v>
      </c>
      <c r="P864" s="445">
        <f t="shared" si="14"/>
        <v>1</v>
      </c>
      <c r="Q864" s="443">
        <v>1</v>
      </c>
      <c r="R864" s="443"/>
      <c r="S864" s="443" t="s">
        <v>659</v>
      </c>
      <c r="T864" s="443" t="s">
        <v>653</v>
      </c>
      <c r="U864" s="443" t="s">
        <v>673</v>
      </c>
      <c r="V864" s="443" t="s">
        <v>652</v>
      </c>
      <c r="W864" s="443" t="s">
        <v>469</v>
      </c>
      <c r="X864" s="446"/>
    </row>
    <row r="865" spans="1:24" s="447" customFormat="1" ht="75">
      <c r="A865" s="443"/>
      <c r="B865" s="443">
        <v>4203902100</v>
      </c>
      <c r="C865" s="508" t="s">
        <v>12213</v>
      </c>
      <c r="D865" s="154" t="s">
        <v>12214</v>
      </c>
      <c r="E865" s="154" t="s">
        <v>12215</v>
      </c>
      <c r="F865" s="443" t="s">
        <v>422</v>
      </c>
      <c r="G865" s="443" t="s">
        <v>655</v>
      </c>
      <c r="H865" s="444">
        <v>44973</v>
      </c>
      <c r="I865" s="443"/>
      <c r="J865" s="443"/>
      <c r="K865" s="443"/>
      <c r="L865" s="443"/>
      <c r="M865" s="443"/>
      <c r="N865" s="443"/>
      <c r="O865" s="443">
        <v>1</v>
      </c>
      <c r="P865" s="445">
        <f t="shared" si="14"/>
        <v>1</v>
      </c>
      <c r="Q865" s="443">
        <v>1</v>
      </c>
      <c r="R865" s="443"/>
      <c r="S865" s="443" t="s">
        <v>659</v>
      </c>
      <c r="T865" s="443" t="s">
        <v>653</v>
      </c>
      <c r="U865" s="443" t="s">
        <v>673</v>
      </c>
      <c r="V865" s="443" t="s">
        <v>652</v>
      </c>
      <c r="W865" s="443" t="s">
        <v>469</v>
      </c>
      <c r="X865" s="446"/>
    </row>
    <row r="866" spans="1:24" s="447" customFormat="1" ht="75">
      <c r="A866" s="443"/>
      <c r="B866" s="443">
        <v>5521801300</v>
      </c>
      <c r="C866" s="508" t="s">
        <v>12216</v>
      </c>
      <c r="D866" s="154" t="s">
        <v>12217</v>
      </c>
      <c r="E866" s="154" t="s">
        <v>12218</v>
      </c>
      <c r="F866" s="443" t="s">
        <v>422</v>
      </c>
      <c r="G866" s="443" t="s">
        <v>655</v>
      </c>
      <c r="H866" s="444">
        <v>45142</v>
      </c>
      <c r="I866" s="443"/>
      <c r="J866" s="443"/>
      <c r="K866" s="443"/>
      <c r="L866" s="443"/>
      <c r="M866" s="443"/>
      <c r="N866" s="443"/>
      <c r="O866" s="443">
        <v>1</v>
      </c>
      <c r="P866" s="445">
        <f t="shared" si="14"/>
        <v>1</v>
      </c>
      <c r="Q866" s="443">
        <v>1</v>
      </c>
      <c r="R866" s="443"/>
      <c r="S866" s="443" t="s">
        <v>659</v>
      </c>
      <c r="T866" s="443" t="s">
        <v>653</v>
      </c>
      <c r="U866" s="443" t="s">
        <v>673</v>
      </c>
      <c r="V866" s="443" t="s">
        <v>652</v>
      </c>
      <c r="W866" s="443" t="s">
        <v>469</v>
      </c>
      <c r="X866" s="446"/>
    </row>
    <row r="867" spans="1:24" s="447" customFormat="1" ht="75">
      <c r="A867" s="443"/>
      <c r="B867" s="443">
        <v>4546801800</v>
      </c>
      <c r="C867" s="508" t="s">
        <v>12219</v>
      </c>
      <c r="D867" s="154" t="s">
        <v>12220</v>
      </c>
      <c r="E867" s="154" t="s">
        <v>12221</v>
      </c>
      <c r="F867" s="443" t="s">
        <v>422</v>
      </c>
      <c r="G867" s="443" t="s">
        <v>655</v>
      </c>
      <c r="H867" s="444">
        <v>45251</v>
      </c>
      <c r="I867" s="443"/>
      <c r="J867" s="443"/>
      <c r="K867" s="443"/>
      <c r="L867" s="443"/>
      <c r="M867" s="443"/>
      <c r="N867" s="443"/>
      <c r="O867" s="443">
        <v>1</v>
      </c>
      <c r="P867" s="445">
        <f t="shared" si="14"/>
        <v>1</v>
      </c>
      <c r="Q867" s="443">
        <v>1</v>
      </c>
      <c r="R867" s="443"/>
      <c r="S867" s="443" t="s">
        <v>659</v>
      </c>
      <c r="T867" s="443" t="s">
        <v>653</v>
      </c>
      <c r="U867" s="443" t="s">
        <v>673</v>
      </c>
      <c r="V867" s="443" t="s">
        <v>652</v>
      </c>
      <c r="W867" s="443" t="s">
        <v>469</v>
      </c>
      <c r="X867" s="446"/>
    </row>
    <row r="868" spans="1:24" s="447" customFormat="1" ht="75">
      <c r="A868" s="443"/>
      <c r="B868" s="443">
        <v>5493610300</v>
      </c>
      <c r="C868" s="508" t="s">
        <v>7222</v>
      </c>
      <c r="D868" s="154" t="s">
        <v>7223</v>
      </c>
      <c r="E868" s="154" t="s">
        <v>3364</v>
      </c>
      <c r="F868" s="443" t="s">
        <v>422</v>
      </c>
      <c r="G868" s="443" t="s">
        <v>655</v>
      </c>
      <c r="H868" s="444">
        <v>45000</v>
      </c>
      <c r="I868" s="443"/>
      <c r="J868" s="443"/>
      <c r="K868" s="443"/>
      <c r="L868" s="443"/>
      <c r="M868" s="443"/>
      <c r="N868" s="443"/>
      <c r="O868" s="443">
        <v>1</v>
      </c>
      <c r="P868" s="445">
        <f t="shared" si="14"/>
        <v>1</v>
      </c>
      <c r="Q868" s="443">
        <v>1</v>
      </c>
      <c r="R868" s="443"/>
      <c r="S868" s="443" t="s">
        <v>659</v>
      </c>
      <c r="T868" s="443" t="s">
        <v>653</v>
      </c>
      <c r="U868" s="443" t="s">
        <v>673</v>
      </c>
      <c r="V868" s="443" t="s">
        <v>652</v>
      </c>
      <c r="W868" s="443" t="s">
        <v>469</v>
      </c>
      <c r="X868" s="446"/>
    </row>
    <row r="869" spans="1:24" s="447" customFormat="1" ht="60">
      <c r="A869" s="443"/>
      <c r="B869" s="443">
        <v>4455311200</v>
      </c>
      <c r="C869" s="508" t="s">
        <v>12222</v>
      </c>
      <c r="D869" s="154" t="s">
        <v>12223</v>
      </c>
      <c r="E869" s="154" t="s">
        <v>12224</v>
      </c>
      <c r="F869" s="443" t="s">
        <v>422</v>
      </c>
      <c r="G869" s="443" t="s">
        <v>655</v>
      </c>
      <c r="H869" s="444">
        <v>45187</v>
      </c>
      <c r="I869" s="443"/>
      <c r="J869" s="443"/>
      <c r="K869" s="443"/>
      <c r="L869" s="443"/>
      <c r="M869" s="443"/>
      <c r="N869" s="443"/>
      <c r="O869" s="443">
        <v>2</v>
      </c>
      <c r="P869" s="445">
        <f t="shared" si="14"/>
        <v>2</v>
      </c>
      <c r="Q869" s="443">
        <v>2</v>
      </c>
      <c r="R869" s="443"/>
      <c r="S869" s="443" t="s">
        <v>659</v>
      </c>
      <c r="T869" s="443" t="s">
        <v>653</v>
      </c>
      <c r="U869" s="443" t="s">
        <v>673</v>
      </c>
      <c r="V869" s="443" t="s">
        <v>652</v>
      </c>
      <c r="W869" s="443" t="s">
        <v>469</v>
      </c>
      <c r="X869" s="446"/>
    </row>
    <row r="870" spans="1:24" s="447" customFormat="1" ht="75">
      <c r="A870" s="443"/>
      <c r="B870" s="443">
        <v>4670721600</v>
      </c>
      <c r="C870" s="508" t="s">
        <v>12225</v>
      </c>
      <c r="D870" s="154" t="s">
        <v>12226</v>
      </c>
      <c r="E870" s="154" t="s">
        <v>12227</v>
      </c>
      <c r="F870" s="443" t="s">
        <v>422</v>
      </c>
      <c r="G870" s="443" t="s">
        <v>655</v>
      </c>
      <c r="H870" s="444">
        <v>45180</v>
      </c>
      <c r="I870" s="443"/>
      <c r="J870" s="443"/>
      <c r="K870" s="443"/>
      <c r="L870" s="443"/>
      <c r="M870" s="443"/>
      <c r="N870" s="443"/>
      <c r="O870" s="443">
        <v>1</v>
      </c>
      <c r="P870" s="445">
        <f t="shared" si="14"/>
        <v>1</v>
      </c>
      <c r="Q870" s="443">
        <v>1</v>
      </c>
      <c r="R870" s="443"/>
      <c r="S870" s="443" t="s">
        <v>659</v>
      </c>
      <c r="T870" s="443" t="s">
        <v>653</v>
      </c>
      <c r="U870" s="443" t="s">
        <v>673</v>
      </c>
      <c r="V870" s="443" t="s">
        <v>652</v>
      </c>
      <c r="W870" s="443" t="s">
        <v>469</v>
      </c>
      <c r="X870" s="446"/>
    </row>
    <row r="871" spans="1:24" s="447" customFormat="1" ht="90">
      <c r="A871" s="443"/>
      <c r="B871" s="443">
        <v>6770810600</v>
      </c>
      <c r="C871" s="508" t="s">
        <v>8385</v>
      </c>
      <c r="D871" s="154" t="s">
        <v>8386</v>
      </c>
      <c r="E871" s="154" t="s">
        <v>4029</v>
      </c>
      <c r="F871" s="443" t="s">
        <v>422</v>
      </c>
      <c r="G871" s="443" t="s">
        <v>655</v>
      </c>
      <c r="H871" s="444">
        <v>45023</v>
      </c>
      <c r="I871" s="443"/>
      <c r="J871" s="443"/>
      <c r="K871" s="443"/>
      <c r="L871" s="443"/>
      <c r="M871" s="443"/>
      <c r="N871" s="443"/>
      <c r="O871" s="443">
        <v>1</v>
      </c>
      <c r="P871" s="445">
        <f t="shared" si="14"/>
        <v>1</v>
      </c>
      <c r="Q871" s="443">
        <v>1</v>
      </c>
      <c r="R871" s="443"/>
      <c r="S871" s="443" t="s">
        <v>659</v>
      </c>
      <c r="T871" s="443" t="s">
        <v>653</v>
      </c>
      <c r="U871" s="443" t="s">
        <v>673</v>
      </c>
      <c r="V871" s="443" t="s">
        <v>652</v>
      </c>
      <c r="W871" s="443" t="s">
        <v>469</v>
      </c>
      <c r="X871" s="446"/>
    </row>
    <row r="872" spans="1:24" s="447" customFormat="1" ht="75">
      <c r="A872" s="443"/>
      <c r="B872" s="443">
        <v>6380411400</v>
      </c>
      <c r="C872" s="508" t="s">
        <v>12228</v>
      </c>
      <c r="D872" s="154" t="s">
        <v>12229</v>
      </c>
      <c r="E872" s="154" t="s">
        <v>12230</v>
      </c>
      <c r="F872" s="443" t="s">
        <v>422</v>
      </c>
      <c r="G872" s="443" t="s">
        <v>655</v>
      </c>
      <c r="H872" s="444">
        <v>45072</v>
      </c>
      <c r="I872" s="443"/>
      <c r="J872" s="443"/>
      <c r="K872" s="443"/>
      <c r="L872" s="443"/>
      <c r="M872" s="443"/>
      <c r="N872" s="443"/>
      <c r="O872" s="443">
        <v>1</v>
      </c>
      <c r="P872" s="445">
        <f t="shared" si="14"/>
        <v>1</v>
      </c>
      <c r="Q872" s="443">
        <v>1</v>
      </c>
      <c r="R872" s="443"/>
      <c r="S872" s="443" t="s">
        <v>659</v>
      </c>
      <c r="T872" s="443" t="s">
        <v>653</v>
      </c>
      <c r="U872" s="443" t="s">
        <v>673</v>
      </c>
      <c r="V872" s="443" t="s">
        <v>652</v>
      </c>
      <c r="W872" s="443" t="s">
        <v>469</v>
      </c>
      <c r="X872" s="446"/>
    </row>
    <row r="873" spans="1:24" s="447" customFormat="1" ht="75">
      <c r="A873" s="443"/>
      <c r="B873" s="443">
        <v>4771030800</v>
      </c>
      <c r="C873" s="508" t="s">
        <v>12231</v>
      </c>
      <c r="D873" s="154" t="s">
        <v>12232</v>
      </c>
      <c r="E873" s="154" t="s">
        <v>12233</v>
      </c>
      <c r="F873" s="443" t="s">
        <v>422</v>
      </c>
      <c r="G873" s="443" t="s">
        <v>655</v>
      </c>
      <c r="H873" s="444">
        <v>45023</v>
      </c>
      <c r="I873" s="443"/>
      <c r="J873" s="443"/>
      <c r="K873" s="443"/>
      <c r="L873" s="443"/>
      <c r="M873" s="443"/>
      <c r="N873" s="443"/>
      <c r="O873" s="443">
        <v>1</v>
      </c>
      <c r="P873" s="445">
        <f t="shared" si="14"/>
        <v>1</v>
      </c>
      <c r="Q873" s="443">
        <v>1</v>
      </c>
      <c r="R873" s="443"/>
      <c r="S873" s="443" t="s">
        <v>659</v>
      </c>
      <c r="T873" s="443" t="s">
        <v>653</v>
      </c>
      <c r="U873" s="443" t="s">
        <v>673</v>
      </c>
      <c r="V873" s="443" t="s">
        <v>652</v>
      </c>
      <c r="W873" s="443" t="s">
        <v>469</v>
      </c>
      <c r="X873" s="446"/>
    </row>
    <row r="874" spans="1:24" s="447" customFormat="1" ht="75">
      <c r="A874" s="443"/>
      <c r="B874" s="443">
        <v>4315110400</v>
      </c>
      <c r="C874" s="508" t="s">
        <v>5647</v>
      </c>
      <c r="D874" s="154" t="s">
        <v>5648</v>
      </c>
      <c r="E874" s="154" t="s">
        <v>2438</v>
      </c>
      <c r="F874" s="443" t="s">
        <v>422</v>
      </c>
      <c r="G874" s="443" t="s">
        <v>655</v>
      </c>
      <c r="H874" s="444">
        <v>45069</v>
      </c>
      <c r="I874" s="443"/>
      <c r="J874" s="443"/>
      <c r="K874" s="443"/>
      <c r="L874" s="443"/>
      <c r="M874" s="443"/>
      <c r="N874" s="443"/>
      <c r="O874" s="443">
        <v>2</v>
      </c>
      <c r="P874" s="445">
        <f t="shared" si="14"/>
        <v>2</v>
      </c>
      <c r="Q874" s="443">
        <v>2</v>
      </c>
      <c r="R874" s="443"/>
      <c r="S874" s="443" t="s">
        <v>659</v>
      </c>
      <c r="T874" s="443" t="s">
        <v>653</v>
      </c>
      <c r="U874" s="443" t="s">
        <v>673</v>
      </c>
      <c r="V874" s="443" t="s">
        <v>652</v>
      </c>
      <c r="W874" s="443" t="s">
        <v>469</v>
      </c>
      <c r="X874" s="446"/>
    </row>
    <row r="875" spans="1:24" s="447" customFormat="1" ht="90">
      <c r="A875" s="443"/>
      <c r="B875" s="443">
        <v>4774610200</v>
      </c>
      <c r="C875" s="508" t="s">
        <v>12234</v>
      </c>
      <c r="D875" s="154" t="s">
        <v>12235</v>
      </c>
      <c r="E875" s="154" t="s">
        <v>12236</v>
      </c>
      <c r="F875" s="443" t="s">
        <v>422</v>
      </c>
      <c r="G875" s="443" t="s">
        <v>655</v>
      </c>
      <c r="H875" s="444">
        <v>45113</v>
      </c>
      <c r="I875" s="443"/>
      <c r="J875" s="443"/>
      <c r="K875" s="443"/>
      <c r="L875" s="443"/>
      <c r="M875" s="443"/>
      <c r="N875" s="443"/>
      <c r="O875" s="443">
        <v>1</v>
      </c>
      <c r="P875" s="445">
        <f t="shared" si="14"/>
        <v>1</v>
      </c>
      <c r="Q875" s="443">
        <v>1</v>
      </c>
      <c r="R875" s="443"/>
      <c r="S875" s="443" t="s">
        <v>659</v>
      </c>
      <c r="T875" s="443" t="s">
        <v>653</v>
      </c>
      <c r="U875" s="443" t="s">
        <v>673</v>
      </c>
      <c r="V875" s="443" t="s">
        <v>652</v>
      </c>
      <c r="W875" s="443" t="s">
        <v>469</v>
      </c>
      <c r="X875" s="446"/>
    </row>
    <row r="876" spans="1:24" s="447" customFormat="1" ht="75">
      <c r="A876" s="443"/>
      <c r="B876" s="443">
        <v>4510600200</v>
      </c>
      <c r="C876" s="508" t="s">
        <v>12237</v>
      </c>
      <c r="D876" s="154" t="s">
        <v>12238</v>
      </c>
      <c r="E876" s="154" t="s">
        <v>12239</v>
      </c>
      <c r="F876" s="443" t="s">
        <v>422</v>
      </c>
      <c r="G876" s="443" t="s">
        <v>655</v>
      </c>
      <c r="H876" s="444">
        <v>45229</v>
      </c>
      <c r="I876" s="443"/>
      <c r="J876" s="443"/>
      <c r="K876" s="443"/>
      <c r="L876" s="443"/>
      <c r="M876" s="443"/>
      <c r="N876" s="443"/>
      <c r="O876" s="443">
        <v>1</v>
      </c>
      <c r="P876" s="445">
        <f t="shared" si="14"/>
        <v>1</v>
      </c>
      <c r="Q876" s="443">
        <v>1</v>
      </c>
      <c r="R876" s="443"/>
      <c r="S876" s="443" t="s">
        <v>659</v>
      </c>
      <c r="T876" s="443" t="s">
        <v>653</v>
      </c>
      <c r="U876" s="443" t="s">
        <v>673</v>
      </c>
      <c r="V876" s="443" t="s">
        <v>652</v>
      </c>
      <c r="W876" s="443" t="s">
        <v>469</v>
      </c>
      <c r="X876" s="446"/>
    </row>
    <row r="877" spans="1:24" s="447" customFormat="1" ht="75">
      <c r="A877" s="443"/>
      <c r="B877" s="443">
        <v>3511741400</v>
      </c>
      <c r="C877" s="508" t="s">
        <v>7880</v>
      </c>
      <c r="D877" s="154" t="s">
        <v>7881</v>
      </c>
      <c r="E877" s="154" t="s">
        <v>3776</v>
      </c>
      <c r="F877" s="443" t="s">
        <v>422</v>
      </c>
      <c r="G877" s="443" t="s">
        <v>655</v>
      </c>
      <c r="H877" s="444">
        <v>44971</v>
      </c>
      <c r="I877" s="443"/>
      <c r="J877" s="443"/>
      <c r="K877" s="443"/>
      <c r="L877" s="443"/>
      <c r="M877" s="443"/>
      <c r="N877" s="443"/>
      <c r="O877" s="443">
        <v>1</v>
      </c>
      <c r="P877" s="445">
        <f t="shared" si="14"/>
        <v>1</v>
      </c>
      <c r="Q877" s="443">
        <v>1</v>
      </c>
      <c r="R877" s="443"/>
      <c r="S877" s="443" t="s">
        <v>659</v>
      </c>
      <c r="T877" s="443" t="s">
        <v>653</v>
      </c>
      <c r="U877" s="443" t="s">
        <v>673</v>
      </c>
      <c r="V877" s="443" t="s">
        <v>652</v>
      </c>
      <c r="W877" s="443" t="s">
        <v>469</v>
      </c>
      <c r="X877" s="446"/>
    </row>
    <row r="878" spans="1:24" s="447" customFormat="1" ht="60">
      <c r="A878" s="443"/>
      <c r="B878" s="443">
        <v>4476131600</v>
      </c>
      <c r="C878" s="508" t="s">
        <v>12240</v>
      </c>
      <c r="D878" s="154" t="s">
        <v>12241</v>
      </c>
      <c r="E878" s="154" t="s">
        <v>12242</v>
      </c>
      <c r="F878" s="443" t="s">
        <v>422</v>
      </c>
      <c r="G878" s="443" t="s">
        <v>655</v>
      </c>
      <c r="H878" s="444">
        <v>44931</v>
      </c>
      <c r="I878" s="443"/>
      <c r="J878" s="443"/>
      <c r="K878" s="443"/>
      <c r="L878" s="443"/>
      <c r="M878" s="443"/>
      <c r="N878" s="443"/>
      <c r="O878" s="443">
        <v>1</v>
      </c>
      <c r="P878" s="445">
        <f t="shared" si="14"/>
        <v>1</v>
      </c>
      <c r="Q878" s="443">
        <v>1</v>
      </c>
      <c r="R878" s="443"/>
      <c r="S878" s="443" t="s">
        <v>659</v>
      </c>
      <c r="T878" s="443" t="s">
        <v>653</v>
      </c>
      <c r="U878" s="443" t="s">
        <v>673</v>
      </c>
      <c r="V878" s="443" t="s">
        <v>652</v>
      </c>
      <c r="W878" s="443" t="s">
        <v>469</v>
      </c>
      <c r="X878" s="446"/>
    </row>
    <row r="879" spans="1:24" s="447" customFormat="1" ht="75">
      <c r="A879" s="443"/>
      <c r="B879" s="443">
        <v>5521710500</v>
      </c>
      <c r="C879" s="508" t="s">
        <v>12243</v>
      </c>
      <c r="D879" s="154" t="s">
        <v>12244</v>
      </c>
      <c r="E879" s="154" t="s">
        <v>12245</v>
      </c>
      <c r="F879" s="443" t="s">
        <v>422</v>
      </c>
      <c r="G879" s="443" t="s">
        <v>655</v>
      </c>
      <c r="H879" s="444">
        <v>45063</v>
      </c>
      <c r="I879" s="443"/>
      <c r="J879" s="443"/>
      <c r="K879" s="443"/>
      <c r="L879" s="443"/>
      <c r="M879" s="443"/>
      <c r="N879" s="443"/>
      <c r="O879" s="443">
        <v>3</v>
      </c>
      <c r="P879" s="445">
        <f t="shared" si="14"/>
        <v>3</v>
      </c>
      <c r="Q879" s="443">
        <v>3</v>
      </c>
      <c r="R879" s="443"/>
      <c r="S879" s="443" t="s">
        <v>659</v>
      </c>
      <c r="T879" s="443" t="s">
        <v>653</v>
      </c>
      <c r="U879" s="443" t="s">
        <v>673</v>
      </c>
      <c r="V879" s="443" t="s">
        <v>652</v>
      </c>
      <c r="W879" s="443" t="s">
        <v>469</v>
      </c>
      <c r="X879" s="446"/>
    </row>
    <row r="880" spans="1:24" s="447" customFormat="1" ht="75">
      <c r="A880" s="443"/>
      <c r="B880" s="443">
        <v>4615401000</v>
      </c>
      <c r="C880" s="508" t="s">
        <v>12246</v>
      </c>
      <c r="D880" s="154" t="s">
        <v>12211</v>
      </c>
      <c r="E880" s="154" t="s">
        <v>12247</v>
      </c>
      <c r="F880" s="443" t="s">
        <v>422</v>
      </c>
      <c r="G880" s="443" t="s">
        <v>655</v>
      </c>
      <c r="H880" s="444">
        <v>44978</v>
      </c>
      <c r="I880" s="443"/>
      <c r="J880" s="443"/>
      <c r="K880" s="443"/>
      <c r="L880" s="443"/>
      <c r="M880" s="443"/>
      <c r="N880" s="443"/>
      <c r="O880" s="443">
        <v>1</v>
      </c>
      <c r="P880" s="445">
        <f t="shared" si="14"/>
        <v>1</v>
      </c>
      <c r="Q880" s="443">
        <v>1</v>
      </c>
      <c r="R880" s="443"/>
      <c r="S880" s="443" t="s">
        <v>659</v>
      </c>
      <c r="T880" s="443" t="s">
        <v>653</v>
      </c>
      <c r="U880" s="443" t="s">
        <v>673</v>
      </c>
      <c r="V880" s="443" t="s">
        <v>652</v>
      </c>
      <c r="W880" s="443" t="s">
        <v>469</v>
      </c>
      <c r="X880" s="446"/>
    </row>
    <row r="881" spans="1:24" s="447" customFormat="1" ht="75">
      <c r="A881" s="443"/>
      <c r="B881" s="443">
        <v>4281600200</v>
      </c>
      <c r="C881" s="508" t="s">
        <v>12248</v>
      </c>
      <c r="D881" s="154" t="s">
        <v>12249</v>
      </c>
      <c r="E881" s="154" t="s">
        <v>12250</v>
      </c>
      <c r="F881" s="443" t="s">
        <v>422</v>
      </c>
      <c r="G881" s="443" t="s">
        <v>655</v>
      </c>
      <c r="H881" s="444">
        <v>44966</v>
      </c>
      <c r="I881" s="443"/>
      <c r="J881" s="443"/>
      <c r="K881" s="443"/>
      <c r="L881" s="443"/>
      <c r="M881" s="443"/>
      <c r="N881" s="443"/>
      <c r="O881" s="443">
        <v>1</v>
      </c>
      <c r="P881" s="445">
        <f t="shared" si="14"/>
        <v>1</v>
      </c>
      <c r="Q881" s="443">
        <v>1</v>
      </c>
      <c r="R881" s="443"/>
      <c r="S881" s="443" t="s">
        <v>659</v>
      </c>
      <c r="T881" s="443" t="s">
        <v>653</v>
      </c>
      <c r="U881" s="443" t="s">
        <v>673</v>
      </c>
      <c r="V881" s="443" t="s">
        <v>652</v>
      </c>
      <c r="W881" s="443" t="s">
        <v>469</v>
      </c>
      <c r="X881" s="446"/>
    </row>
    <row r="882" spans="1:24" s="447" customFormat="1" ht="75">
      <c r="A882" s="443"/>
      <c r="B882" s="443">
        <v>4381131300</v>
      </c>
      <c r="C882" s="508" t="s">
        <v>6019</v>
      </c>
      <c r="D882" s="154" t="s">
        <v>6020</v>
      </c>
      <c r="E882" s="154" t="s">
        <v>2692</v>
      </c>
      <c r="F882" s="443" t="s">
        <v>422</v>
      </c>
      <c r="G882" s="443" t="s">
        <v>655</v>
      </c>
      <c r="H882" s="444">
        <v>44935</v>
      </c>
      <c r="I882" s="443"/>
      <c r="J882" s="443"/>
      <c r="K882" s="443"/>
      <c r="L882" s="443"/>
      <c r="M882" s="443"/>
      <c r="N882" s="443"/>
      <c r="O882" s="443">
        <v>2</v>
      </c>
      <c r="P882" s="445">
        <f t="shared" si="14"/>
        <v>2</v>
      </c>
      <c r="Q882" s="443">
        <v>2</v>
      </c>
      <c r="R882" s="443"/>
      <c r="S882" s="443" t="s">
        <v>659</v>
      </c>
      <c r="T882" s="443" t="s">
        <v>653</v>
      </c>
      <c r="U882" s="443" t="s">
        <v>673</v>
      </c>
      <c r="V882" s="443" t="s">
        <v>652</v>
      </c>
      <c r="W882" s="443" t="s">
        <v>469</v>
      </c>
      <c r="X882" s="446"/>
    </row>
    <row r="883" spans="1:24" s="447" customFormat="1" ht="60">
      <c r="A883" s="443"/>
      <c r="B883" s="443">
        <v>5416251700</v>
      </c>
      <c r="C883" s="508" t="s">
        <v>6342</v>
      </c>
      <c r="D883" s="154" t="s">
        <v>6343</v>
      </c>
      <c r="E883" s="154" t="s">
        <v>2870</v>
      </c>
      <c r="F883" s="443" t="s">
        <v>422</v>
      </c>
      <c r="G883" s="443" t="s">
        <v>655</v>
      </c>
      <c r="H883" s="444">
        <v>45126</v>
      </c>
      <c r="I883" s="443"/>
      <c r="J883" s="443"/>
      <c r="K883" s="443"/>
      <c r="L883" s="443"/>
      <c r="M883" s="443"/>
      <c r="N883" s="443"/>
      <c r="O883" s="443">
        <v>1</v>
      </c>
      <c r="P883" s="445">
        <f t="shared" si="14"/>
        <v>1</v>
      </c>
      <c r="Q883" s="443">
        <v>1</v>
      </c>
      <c r="R883" s="443"/>
      <c r="S883" s="443" t="s">
        <v>659</v>
      </c>
      <c r="T883" s="443" t="s">
        <v>653</v>
      </c>
      <c r="U883" s="443" t="s">
        <v>673</v>
      </c>
      <c r="V883" s="443" t="s">
        <v>652</v>
      </c>
      <c r="W883" s="443" t="s">
        <v>469</v>
      </c>
      <c r="X883" s="446"/>
    </row>
    <row r="884" spans="1:24" s="447" customFormat="1" ht="75">
      <c r="A884" s="443"/>
      <c r="B884" s="443">
        <v>5432321300</v>
      </c>
      <c r="C884" s="508" t="s">
        <v>12251</v>
      </c>
      <c r="D884" s="154" t="s">
        <v>12252</v>
      </c>
      <c r="E884" s="154" t="s">
        <v>12253</v>
      </c>
      <c r="F884" s="443" t="s">
        <v>422</v>
      </c>
      <c r="G884" s="443" t="s">
        <v>655</v>
      </c>
      <c r="H884" s="444">
        <v>45055</v>
      </c>
      <c r="I884" s="443"/>
      <c r="J884" s="443"/>
      <c r="K884" s="443"/>
      <c r="L884" s="443"/>
      <c r="M884" s="443"/>
      <c r="N884" s="443"/>
      <c r="O884" s="443">
        <v>1</v>
      </c>
      <c r="P884" s="445">
        <f t="shared" si="14"/>
        <v>1</v>
      </c>
      <c r="Q884" s="443">
        <v>1</v>
      </c>
      <c r="R884" s="443"/>
      <c r="S884" s="443" t="s">
        <v>659</v>
      </c>
      <c r="T884" s="443" t="s">
        <v>653</v>
      </c>
      <c r="U884" s="443" t="s">
        <v>673</v>
      </c>
      <c r="V884" s="443" t="s">
        <v>652</v>
      </c>
      <c r="W884" s="443" t="s">
        <v>469</v>
      </c>
      <c r="X884" s="446"/>
    </row>
    <row r="885" spans="1:24" s="447" customFormat="1" ht="75">
      <c r="A885" s="443"/>
      <c r="B885" s="443">
        <v>6722100300</v>
      </c>
      <c r="C885" s="508" t="s">
        <v>12254</v>
      </c>
      <c r="D885" s="154" t="s">
        <v>12255</v>
      </c>
      <c r="E885" s="154" t="s">
        <v>12256</v>
      </c>
      <c r="F885" s="443" t="s">
        <v>422</v>
      </c>
      <c r="G885" s="443" t="s">
        <v>655</v>
      </c>
      <c r="H885" s="444">
        <v>45079</v>
      </c>
      <c r="I885" s="443"/>
      <c r="J885" s="443"/>
      <c r="K885" s="443"/>
      <c r="L885" s="443"/>
      <c r="M885" s="443"/>
      <c r="N885" s="443"/>
      <c r="O885" s="443">
        <v>1</v>
      </c>
      <c r="P885" s="445">
        <f t="shared" si="14"/>
        <v>1</v>
      </c>
      <c r="Q885" s="443">
        <v>1</v>
      </c>
      <c r="R885" s="443"/>
      <c r="S885" s="443" t="s">
        <v>659</v>
      </c>
      <c r="T885" s="443" t="s">
        <v>653</v>
      </c>
      <c r="U885" s="443" t="s">
        <v>673</v>
      </c>
      <c r="V885" s="443" t="s">
        <v>652</v>
      </c>
      <c r="W885" s="443" t="s">
        <v>469</v>
      </c>
      <c r="X885" s="446"/>
    </row>
    <row r="886" spans="1:24" s="447" customFormat="1" ht="60">
      <c r="A886" s="443"/>
      <c r="B886" s="443">
        <v>5872531600</v>
      </c>
      <c r="C886" s="508" t="s">
        <v>6422</v>
      </c>
      <c r="D886" s="154" t="s">
        <v>6421</v>
      </c>
      <c r="E886" s="154" t="s">
        <v>2914</v>
      </c>
      <c r="F886" s="443" t="s">
        <v>422</v>
      </c>
      <c r="G886" s="443" t="s">
        <v>655</v>
      </c>
      <c r="H886" s="444">
        <v>45033</v>
      </c>
      <c r="I886" s="443"/>
      <c r="J886" s="443"/>
      <c r="K886" s="443"/>
      <c r="L886" s="443"/>
      <c r="M886" s="443"/>
      <c r="N886" s="443"/>
      <c r="O886" s="443">
        <v>1</v>
      </c>
      <c r="P886" s="445">
        <f t="shared" si="14"/>
        <v>1</v>
      </c>
      <c r="Q886" s="443">
        <v>1</v>
      </c>
      <c r="R886" s="443"/>
      <c r="S886" s="443" t="s">
        <v>659</v>
      </c>
      <c r="T886" s="443" t="s">
        <v>653</v>
      </c>
      <c r="U886" s="443" t="s">
        <v>673</v>
      </c>
      <c r="V886" s="443" t="s">
        <v>652</v>
      </c>
      <c r="W886" s="443" t="s">
        <v>469</v>
      </c>
      <c r="X886" s="446"/>
    </row>
    <row r="887" spans="1:24" s="447" customFormat="1" ht="60">
      <c r="A887" s="443"/>
      <c r="B887" s="443">
        <v>5872531600</v>
      </c>
      <c r="C887" s="508" t="s">
        <v>6420</v>
      </c>
      <c r="D887" s="154" t="s">
        <v>6421</v>
      </c>
      <c r="E887" s="154" t="s">
        <v>2913</v>
      </c>
      <c r="F887" s="443" t="s">
        <v>422</v>
      </c>
      <c r="G887" s="443" t="s">
        <v>655</v>
      </c>
      <c r="H887" s="444">
        <v>45033</v>
      </c>
      <c r="I887" s="443"/>
      <c r="J887" s="443"/>
      <c r="K887" s="443"/>
      <c r="L887" s="443"/>
      <c r="M887" s="443"/>
      <c r="N887" s="443"/>
      <c r="O887" s="443">
        <v>1</v>
      </c>
      <c r="P887" s="445">
        <f t="shared" si="14"/>
        <v>1</v>
      </c>
      <c r="Q887" s="443">
        <v>1</v>
      </c>
      <c r="R887" s="443"/>
      <c r="S887" s="443" t="s">
        <v>659</v>
      </c>
      <c r="T887" s="443" t="s">
        <v>653</v>
      </c>
      <c r="U887" s="443" t="s">
        <v>673</v>
      </c>
      <c r="V887" s="443" t="s">
        <v>652</v>
      </c>
      <c r="W887" s="443" t="s">
        <v>469</v>
      </c>
      <c r="X887" s="446"/>
    </row>
    <row r="888" spans="1:24" s="447" customFormat="1" ht="60">
      <c r="A888" s="443"/>
      <c r="B888" s="443">
        <v>4476022400</v>
      </c>
      <c r="C888" s="508" t="s">
        <v>12257</v>
      </c>
      <c r="D888" s="154" t="s">
        <v>12258</v>
      </c>
      <c r="E888" s="154" t="s">
        <v>12259</v>
      </c>
      <c r="F888" s="443" t="s">
        <v>422</v>
      </c>
      <c r="G888" s="443" t="s">
        <v>655</v>
      </c>
      <c r="H888" s="444">
        <v>45209</v>
      </c>
      <c r="I888" s="443"/>
      <c r="J888" s="443"/>
      <c r="K888" s="443"/>
      <c r="L888" s="443"/>
      <c r="M888" s="443"/>
      <c r="N888" s="443"/>
      <c r="O888" s="443">
        <v>1</v>
      </c>
      <c r="P888" s="445">
        <f t="shared" si="14"/>
        <v>1</v>
      </c>
      <c r="Q888" s="443">
        <v>1</v>
      </c>
      <c r="R888" s="443"/>
      <c r="S888" s="443" t="s">
        <v>659</v>
      </c>
      <c r="T888" s="443" t="s">
        <v>653</v>
      </c>
      <c r="U888" s="443" t="s">
        <v>673</v>
      </c>
      <c r="V888" s="443" t="s">
        <v>652</v>
      </c>
      <c r="W888" s="443" t="s">
        <v>469</v>
      </c>
      <c r="X888" s="446"/>
    </row>
    <row r="889" spans="1:24" s="447" customFormat="1" ht="90">
      <c r="A889" s="443"/>
      <c r="B889" s="443">
        <v>5880900900</v>
      </c>
      <c r="C889" s="508" t="s">
        <v>8377</v>
      </c>
      <c r="D889" s="154" t="s">
        <v>8378</v>
      </c>
      <c r="E889" s="154" t="s">
        <v>4025</v>
      </c>
      <c r="F889" s="443" t="s">
        <v>422</v>
      </c>
      <c r="G889" s="443" t="s">
        <v>655</v>
      </c>
      <c r="H889" s="444">
        <v>45054</v>
      </c>
      <c r="I889" s="443"/>
      <c r="J889" s="443"/>
      <c r="K889" s="443"/>
      <c r="L889" s="443"/>
      <c r="M889" s="443"/>
      <c r="N889" s="443"/>
      <c r="O889" s="443">
        <v>1</v>
      </c>
      <c r="P889" s="445">
        <f t="shared" si="14"/>
        <v>1</v>
      </c>
      <c r="Q889" s="443">
        <v>1</v>
      </c>
      <c r="R889" s="443"/>
      <c r="S889" s="443" t="s">
        <v>659</v>
      </c>
      <c r="T889" s="443" t="s">
        <v>653</v>
      </c>
      <c r="U889" s="443" t="s">
        <v>673</v>
      </c>
      <c r="V889" s="443" t="s">
        <v>652</v>
      </c>
      <c r="W889" s="443" t="s">
        <v>469</v>
      </c>
      <c r="X889" s="446"/>
    </row>
    <row r="890" spans="1:24" s="447" customFormat="1" ht="90">
      <c r="A890" s="443"/>
      <c r="B890" s="443">
        <v>4370701800</v>
      </c>
      <c r="C890" s="508" t="s">
        <v>12260</v>
      </c>
      <c r="D890" s="154" t="s">
        <v>12261</v>
      </c>
      <c r="E890" s="154" t="s">
        <v>12262</v>
      </c>
      <c r="F890" s="443" t="s">
        <v>422</v>
      </c>
      <c r="G890" s="443" t="s">
        <v>655</v>
      </c>
      <c r="H890" s="444">
        <v>45021</v>
      </c>
      <c r="I890" s="443"/>
      <c r="J890" s="443"/>
      <c r="K890" s="443"/>
      <c r="L890" s="443"/>
      <c r="M890" s="443"/>
      <c r="N890" s="443"/>
      <c r="O890" s="443">
        <v>1</v>
      </c>
      <c r="P890" s="445">
        <f t="shared" si="14"/>
        <v>1</v>
      </c>
      <c r="Q890" s="443">
        <v>1</v>
      </c>
      <c r="R890" s="443"/>
      <c r="S890" s="443" t="s">
        <v>659</v>
      </c>
      <c r="T890" s="443" t="s">
        <v>653</v>
      </c>
      <c r="U890" s="443" t="s">
        <v>673</v>
      </c>
      <c r="V890" s="443" t="s">
        <v>652</v>
      </c>
      <c r="W890" s="443" t="s">
        <v>469</v>
      </c>
      <c r="X890" s="446"/>
    </row>
    <row r="891" spans="1:24" s="447" customFormat="1" ht="75">
      <c r="A891" s="443"/>
      <c r="B891" s="443">
        <v>4307141100</v>
      </c>
      <c r="C891" s="508" t="s">
        <v>12263</v>
      </c>
      <c r="D891" s="154" t="s">
        <v>12264</v>
      </c>
      <c r="E891" s="154" t="s">
        <v>12265</v>
      </c>
      <c r="F891" s="443" t="s">
        <v>422</v>
      </c>
      <c r="G891" s="443" t="s">
        <v>655</v>
      </c>
      <c r="H891" s="444">
        <v>45138</v>
      </c>
      <c r="I891" s="443"/>
      <c r="J891" s="443"/>
      <c r="K891" s="443"/>
      <c r="L891" s="443"/>
      <c r="M891" s="443"/>
      <c r="N891" s="443"/>
      <c r="O891" s="443">
        <v>1</v>
      </c>
      <c r="P891" s="445">
        <f t="shared" si="14"/>
        <v>1</v>
      </c>
      <c r="Q891" s="443">
        <v>1</v>
      </c>
      <c r="R891" s="443"/>
      <c r="S891" s="443" t="s">
        <v>659</v>
      </c>
      <c r="T891" s="443" t="s">
        <v>653</v>
      </c>
      <c r="U891" s="443" t="s">
        <v>673</v>
      </c>
      <c r="V891" s="443" t="s">
        <v>652</v>
      </c>
      <c r="W891" s="443" t="s">
        <v>469</v>
      </c>
      <c r="X891" s="446"/>
    </row>
    <row r="892" spans="1:24" s="447" customFormat="1" ht="90">
      <c r="A892" s="443"/>
      <c r="B892" s="443">
        <v>3514220500</v>
      </c>
      <c r="C892" s="508" t="s">
        <v>6180</v>
      </c>
      <c r="D892" s="154" t="s">
        <v>6181</v>
      </c>
      <c r="E892" s="154" t="s">
        <v>2775</v>
      </c>
      <c r="F892" s="443" t="s">
        <v>422</v>
      </c>
      <c r="G892" s="443" t="s">
        <v>655</v>
      </c>
      <c r="H892" s="444">
        <v>45043</v>
      </c>
      <c r="I892" s="443"/>
      <c r="J892" s="443"/>
      <c r="K892" s="443"/>
      <c r="L892" s="443"/>
      <c r="M892" s="443"/>
      <c r="N892" s="443"/>
      <c r="O892" s="443">
        <v>1</v>
      </c>
      <c r="P892" s="445">
        <f t="shared" si="14"/>
        <v>1</v>
      </c>
      <c r="Q892" s="443">
        <v>1</v>
      </c>
      <c r="R892" s="443"/>
      <c r="S892" s="443" t="s">
        <v>659</v>
      </c>
      <c r="T892" s="443" t="s">
        <v>653</v>
      </c>
      <c r="U892" s="443" t="s">
        <v>673</v>
      </c>
      <c r="V892" s="443" t="s">
        <v>652</v>
      </c>
      <c r="W892" s="443" t="s">
        <v>469</v>
      </c>
      <c r="X892" s="446"/>
    </row>
    <row r="893" spans="1:24" s="447" customFormat="1" ht="90">
      <c r="A893" s="443"/>
      <c r="B893" s="443">
        <v>4720920700</v>
      </c>
      <c r="C893" s="508" t="s">
        <v>8469</v>
      </c>
      <c r="D893" s="154" t="s">
        <v>8470</v>
      </c>
      <c r="E893" s="154" t="s">
        <v>4071</v>
      </c>
      <c r="F893" s="443" t="s">
        <v>422</v>
      </c>
      <c r="G893" s="443" t="s">
        <v>655</v>
      </c>
      <c r="H893" s="444">
        <v>45049</v>
      </c>
      <c r="I893" s="443"/>
      <c r="J893" s="443"/>
      <c r="K893" s="443"/>
      <c r="L893" s="443"/>
      <c r="M893" s="443"/>
      <c r="N893" s="443"/>
      <c r="O893" s="443">
        <v>1</v>
      </c>
      <c r="P893" s="445">
        <f t="shared" si="14"/>
        <v>1</v>
      </c>
      <c r="Q893" s="443">
        <v>1</v>
      </c>
      <c r="R893" s="443"/>
      <c r="S893" s="443" t="s">
        <v>659</v>
      </c>
      <c r="T893" s="443" t="s">
        <v>653</v>
      </c>
      <c r="U893" s="443" t="s">
        <v>673</v>
      </c>
      <c r="V893" s="443" t="s">
        <v>652</v>
      </c>
      <c r="W893" s="443" t="s">
        <v>469</v>
      </c>
      <c r="X893" s="446"/>
    </row>
    <row r="894" spans="1:24" s="447" customFormat="1" ht="75">
      <c r="A894" s="443"/>
      <c r="B894" s="443">
        <v>3574321300</v>
      </c>
      <c r="C894" s="508" t="s">
        <v>12266</v>
      </c>
      <c r="D894" s="154" t="s">
        <v>12267</v>
      </c>
      <c r="E894" s="154" t="s">
        <v>12268</v>
      </c>
      <c r="F894" s="443" t="s">
        <v>422</v>
      </c>
      <c r="G894" s="443" t="s">
        <v>655</v>
      </c>
      <c r="H894" s="444">
        <v>45230</v>
      </c>
      <c r="I894" s="443"/>
      <c r="J894" s="443"/>
      <c r="K894" s="443"/>
      <c r="L894" s="443"/>
      <c r="M894" s="443"/>
      <c r="N894" s="443"/>
      <c r="O894" s="443">
        <v>1</v>
      </c>
      <c r="P894" s="445">
        <f t="shared" si="14"/>
        <v>1</v>
      </c>
      <c r="Q894" s="443">
        <v>1</v>
      </c>
      <c r="R894" s="443"/>
      <c r="S894" s="443" t="s">
        <v>659</v>
      </c>
      <c r="T894" s="443" t="s">
        <v>653</v>
      </c>
      <c r="U894" s="443" t="s">
        <v>673</v>
      </c>
      <c r="V894" s="443" t="s">
        <v>652</v>
      </c>
      <c r="W894" s="443" t="s">
        <v>469</v>
      </c>
      <c r="X894" s="446"/>
    </row>
    <row r="895" spans="1:24" s="447" customFormat="1" ht="60">
      <c r="A895" s="443"/>
      <c r="B895" s="443">
        <v>3593241500</v>
      </c>
      <c r="C895" s="508" t="s">
        <v>12269</v>
      </c>
      <c r="D895" s="154" t="s">
        <v>12270</v>
      </c>
      <c r="E895" s="154" t="s">
        <v>12271</v>
      </c>
      <c r="F895" s="443" t="s">
        <v>422</v>
      </c>
      <c r="G895" s="443" t="s">
        <v>655</v>
      </c>
      <c r="H895" s="444">
        <v>45267</v>
      </c>
      <c r="I895" s="443"/>
      <c r="J895" s="443"/>
      <c r="K895" s="443"/>
      <c r="L895" s="443"/>
      <c r="M895" s="443">
        <v>2</v>
      </c>
      <c r="N895" s="443"/>
      <c r="O895" s="443">
        <v>4</v>
      </c>
      <c r="P895" s="445">
        <f t="shared" si="14"/>
        <v>6</v>
      </c>
      <c r="Q895" s="443">
        <v>6</v>
      </c>
      <c r="R895" s="443"/>
      <c r="S895" s="443" t="s">
        <v>659</v>
      </c>
      <c r="T895" s="443" t="s">
        <v>651</v>
      </c>
      <c r="U895" s="443" t="s">
        <v>673</v>
      </c>
      <c r="V895" s="443" t="s">
        <v>652</v>
      </c>
      <c r="W895" s="443" t="s">
        <v>469</v>
      </c>
      <c r="X895" s="446"/>
    </row>
    <row r="896" spans="1:24" s="447" customFormat="1" ht="45">
      <c r="A896" s="443"/>
      <c r="B896" s="443">
        <v>4524821200</v>
      </c>
      <c r="C896" s="508" t="s">
        <v>6091</v>
      </c>
      <c r="D896" s="154" t="s">
        <v>6092</v>
      </c>
      <c r="E896" s="154" t="s">
        <v>2728</v>
      </c>
      <c r="F896" s="443" t="s">
        <v>422</v>
      </c>
      <c r="G896" s="443" t="s">
        <v>655</v>
      </c>
      <c r="H896" s="444">
        <v>45029</v>
      </c>
      <c r="I896" s="443"/>
      <c r="J896" s="443"/>
      <c r="K896" s="443"/>
      <c r="L896" s="443"/>
      <c r="M896" s="443"/>
      <c r="N896" s="443"/>
      <c r="O896" s="443">
        <v>2</v>
      </c>
      <c r="P896" s="445">
        <f t="shared" si="14"/>
        <v>2</v>
      </c>
      <c r="Q896" s="443">
        <v>2</v>
      </c>
      <c r="R896" s="443"/>
      <c r="S896" s="443" t="s">
        <v>659</v>
      </c>
      <c r="T896" s="443" t="s">
        <v>653</v>
      </c>
      <c r="U896" s="443" t="s">
        <v>673</v>
      </c>
      <c r="V896" s="443" t="s">
        <v>652</v>
      </c>
      <c r="W896" s="443" t="s">
        <v>469</v>
      </c>
      <c r="X896" s="446"/>
    </row>
    <row r="897" spans="1:24" s="447" customFormat="1" ht="90">
      <c r="A897" s="443"/>
      <c r="B897" s="443">
        <v>4190931100</v>
      </c>
      <c r="C897" s="508" t="s">
        <v>8509</v>
      </c>
      <c r="D897" s="154" t="s">
        <v>8510</v>
      </c>
      <c r="E897" s="154" t="s">
        <v>4092</v>
      </c>
      <c r="F897" s="443" t="s">
        <v>422</v>
      </c>
      <c r="G897" s="443" t="s">
        <v>655</v>
      </c>
      <c r="H897" s="444">
        <v>45063</v>
      </c>
      <c r="I897" s="443"/>
      <c r="J897" s="443"/>
      <c r="K897" s="443"/>
      <c r="L897" s="443"/>
      <c r="M897" s="443"/>
      <c r="N897" s="443"/>
      <c r="O897" s="443">
        <v>1</v>
      </c>
      <c r="P897" s="445">
        <f t="shared" si="14"/>
        <v>1</v>
      </c>
      <c r="Q897" s="443">
        <v>1</v>
      </c>
      <c r="R897" s="443"/>
      <c r="S897" s="443" t="s">
        <v>659</v>
      </c>
      <c r="T897" s="443" t="s">
        <v>653</v>
      </c>
      <c r="U897" s="443" t="s">
        <v>673</v>
      </c>
      <c r="V897" s="443" t="s">
        <v>652</v>
      </c>
      <c r="W897" s="443" t="s">
        <v>469</v>
      </c>
      <c r="X897" s="446"/>
    </row>
    <row r="898" spans="1:24" s="447" customFormat="1" ht="75">
      <c r="A898" s="443"/>
      <c r="B898" s="443">
        <v>5415310900</v>
      </c>
      <c r="C898" s="508" t="s">
        <v>5694</v>
      </c>
      <c r="D898" s="154" t="s">
        <v>5693</v>
      </c>
      <c r="E898" s="154" t="s">
        <v>2466</v>
      </c>
      <c r="F898" s="443" t="s">
        <v>422</v>
      </c>
      <c r="G898" s="443" t="s">
        <v>655</v>
      </c>
      <c r="H898" s="444">
        <v>44951</v>
      </c>
      <c r="I898" s="443"/>
      <c r="J898" s="443"/>
      <c r="K898" s="443"/>
      <c r="L898" s="443"/>
      <c r="M898" s="443">
        <v>1</v>
      </c>
      <c r="N898" s="443"/>
      <c r="O898" s="443">
        <v>1</v>
      </c>
      <c r="P898" s="445">
        <f t="shared" si="14"/>
        <v>2</v>
      </c>
      <c r="Q898" s="443">
        <v>2</v>
      </c>
      <c r="R898" s="443"/>
      <c r="S898" s="443" t="s">
        <v>659</v>
      </c>
      <c r="T898" s="443" t="s">
        <v>653</v>
      </c>
      <c r="U898" s="443" t="s">
        <v>673</v>
      </c>
      <c r="V898" s="443" t="s">
        <v>652</v>
      </c>
      <c r="W898" s="443" t="s">
        <v>469</v>
      </c>
      <c r="X898" s="446"/>
    </row>
    <row r="899" spans="1:24" s="447" customFormat="1" ht="60">
      <c r="A899" s="443"/>
      <c r="B899" s="443">
        <v>5463301700</v>
      </c>
      <c r="C899" s="508" t="s">
        <v>12272</v>
      </c>
      <c r="D899" s="154" t="s">
        <v>12273</v>
      </c>
      <c r="E899" s="154" t="s">
        <v>12274</v>
      </c>
      <c r="F899" s="443" t="s">
        <v>422</v>
      </c>
      <c r="G899" s="443" t="s">
        <v>655</v>
      </c>
      <c r="H899" s="444">
        <v>44956</v>
      </c>
      <c r="I899" s="443"/>
      <c r="J899" s="443"/>
      <c r="K899" s="443"/>
      <c r="L899" s="443"/>
      <c r="M899" s="443"/>
      <c r="N899" s="443"/>
      <c r="O899" s="443">
        <v>1</v>
      </c>
      <c r="P899" s="445">
        <f t="shared" si="14"/>
        <v>1</v>
      </c>
      <c r="Q899" s="443">
        <v>1</v>
      </c>
      <c r="R899" s="443"/>
      <c r="S899" s="443" t="s">
        <v>659</v>
      </c>
      <c r="T899" s="443" t="s">
        <v>651</v>
      </c>
      <c r="U899" s="443" t="s">
        <v>673</v>
      </c>
      <c r="V899" s="443" t="s">
        <v>652</v>
      </c>
      <c r="W899" s="443" t="s">
        <v>469</v>
      </c>
      <c r="X899" s="446"/>
    </row>
    <row r="900" spans="1:24" s="447" customFormat="1" ht="60">
      <c r="A900" s="443"/>
      <c r="B900" s="443">
        <v>5476213200</v>
      </c>
      <c r="C900" s="508" t="s">
        <v>12275</v>
      </c>
      <c r="D900" s="154" t="s">
        <v>12276</v>
      </c>
      <c r="E900" s="154" t="s">
        <v>12277</v>
      </c>
      <c r="F900" s="443" t="s">
        <v>422</v>
      </c>
      <c r="G900" s="443" t="s">
        <v>655</v>
      </c>
      <c r="H900" s="444">
        <v>44979</v>
      </c>
      <c r="I900" s="443">
        <v>1</v>
      </c>
      <c r="J900" s="443"/>
      <c r="K900" s="443"/>
      <c r="L900" s="443"/>
      <c r="M900" s="443"/>
      <c r="N900" s="443"/>
      <c r="O900" s="443">
        <v>3</v>
      </c>
      <c r="P900" s="445">
        <f t="shared" si="14"/>
        <v>4</v>
      </c>
      <c r="Q900" s="443">
        <v>4</v>
      </c>
      <c r="R900" s="443"/>
      <c r="S900" s="443" t="s">
        <v>659</v>
      </c>
      <c r="T900" s="443" t="s">
        <v>651</v>
      </c>
      <c r="U900" s="443" t="s">
        <v>673</v>
      </c>
      <c r="V900" s="443" t="s">
        <v>652</v>
      </c>
      <c r="W900" s="443" t="s">
        <v>469</v>
      </c>
      <c r="X900" s="446"/>
    </row>
    <row r="901" spans="1:24" s="447" customFormat="1" ht="90">
      <c r="A901" s="443"/>
      <c r="B901" s="443">
        <v>3413110100</v>
      </c>
      <c r="C901" s="508" t="s">
        <v>7098</v>
      </c>
      <c r="D901" s="154" t="s">
        <v>7099</v>
      </c>
      <c r="E901" s="154" t="s">
        <v>3302</v>
      </c>
      <c r="F901" s="443" t="s">
        <v>422</v>
      </c>
      <c r="G901" s="443" t="s">
        <v>655</v>
      </c>
      <c r="H901" s="444">
        <v>44960</v>
      </c>
      <c r="I901" s="443"/>
      <c r="J901" s="443"/>
      <c r="K901" s="443"/>
      <c r="L901" s="443"/>
      <c r="M901" s="443"/>
      <c r="N901" s="443"/>
      <c r="O901" s="443">
        <v>1</v>
      </c>
      <c r="P901" s="445">
        <f t="shared" si="14"/>
        <v>1</v>
      </c>
      <c r="Q901" s="443">
        <v>1</v>
      </c>
      <c r="R901" s="443"/>
      <c r="S901" s="443" t="s">
        <v>659</v>
      </c>
      <c r="T901" s="443" t="s">
        <v>653</v>
      </c>
      <c r="U901" s="443" t="s">
        <v>673</v>
      </c>
      <c r="V901" s="443" t="s">
        <v>652</v>
      </c>
      <c r="W901" s="443" t="s">
        <v>469</v>
      </c>
      <c r="X901" s="446"/>
    </row>
    <row r="902" spans="1:24" s="447" customFormat="1" ht="60">
      <c r="A902" s="443"/>
      <c r="B902" s="443">
        <v>4742120400</v>
      </c>
      <c r="C902" s="508" t="s">
        <v>12278</v>
      </c>
      <c r="D902" s="154" t="s">
        <v>12279</v>
      </c>
      <c r="E902" s="154" t="s">
        <v>12280</v>
      </c>
      <c r="F902" s="443" t="s">
        <v>422</v>
      </c>
      <c r="G902" s="443" t="s">
        <v>655</v>
      </c>
      <c r="H902" s="444">
        <v>45169</v>
      </c>
      <c r="I902" s="443"/>
      <c r="J902" s="443"/>
      <c r="K902" s="443"/>
      <c r="L902" s="443"/>
      <c r="M902" s="443"/>
      <c r="N902" s="443"/>
      <c r="O902" s="443">
        <v>1</v>
      </c>
      <c r="P902" s="445">
        <f t="shared" si="14"/>
        <v>1</v>
      </c>
      <c r="Q902" s="443">
        <v>1</v>
      </c>
      <c r="R902" s="443"/>
      <c r="S902" s="443" t="s">
        <v>659</v>
      </c>
      <c r="T902" s="443" t="s">
        <v>653</v>
      </c>
      <c r="U902" s="443" t="s">
        <v>673</v>
      </c>
      <c r="V902" s="443" t="s">
        <v>652</v>
      </c>
      <c r="W902" s="443" t="s">
        <v>469</v>
      </c>
      <c r="X902" s="446"/>
    </row>
    <row r="903" spans="1:24" s="447" customFormat="1" ht="60">
      <c r="A903" s="443"/>
      <c r="B903" s="443">
        <v>4632630700</v>
      </c>
      <c r="C903" s="508" t="s">
        <v>12281</v>
      </c>
      <c r="D903" s="154" t="s">
        <v>12282</v>
      </c>
      <c r="E903" s="154" t="s">
        <v>12283</v>
      </c>
      <c r="F903" s="443" t="s">
        <v>422</v>
      </c>
      <c r="G903" s="443" t="s">
        <v>655</v>
      </c>
      <c r="H903" s="444">
        <v>45127</v>
      </c>
      <c r="I903" s="443"/>
      <c r="J903" s="443"/>
      <c r="K903" s="443"/>
      <c r="L903" s="443"/>
      <c r="M903" s="443"/>
      <c r="N903" s="443"/>
      <c r="O903" s="443">
        <v>1</v>
      </c>
      <c r="P903" s="445">
        <f t="shared" si="14"/>
        <v>1</v>
      </c>
      <c r="Q903" s="443">
        <v>1</v>
      </c>
      <c r="R903" s="443"/>
      <c r="S903" s="443" t="s">
        <v>659</v>
      </c>
      <c r="T903" s="443" t="s">
        <v>653</v>
      </c>
      <c r="U903" s="443" t="s">
        <v>673</v>
      </c>
      <c r="V903" s="443" t="s">
        <v>652</v>
      </c>
      <c r="W903" s="443" t="s">
        <v>469</v>
      </c>
      <c r="X903" s="446"/>
    </row>
    <row r="904" spans="1:24" s="447" customFormat="1" ht="75">
      <c r="A904" s="443"/>
      <c r="B904" s="443">
        <v>6291111000</v>
      </c>
      <c r="C904" s="508" t="s">
        <v>8459</v>
      </c>
      <c r="D904" s="154" t="s">
        <v>8460</v>
      </c>
      <c r="E904" s="154" t="s">
        <v>4066</v>
      </c>
      <c r="F904" s="443" t="s">
        <v>422</v>
      </c>
      <c r="G904" s="443" t="s">
        <v>655</v>
      </c>
      <c r="H904" s="444">
        <v>45047</v>
      </c>
      <c r="I904" s="443"/>
      <c r="J904" s="443"/>
      <c r="K904" s="443"/>
      <c r="L904" s="443"/>
      <c r="M904" s="443"/>
      <c r="N904" s="443"/>
      <c r="O904" s="443">
        <v>1</v>
      </c>
      <c r="P904" s="445">
        <f t="shared" si="14"/>
        <v>1</v>
      </c>
      <c r="Q904" s="443">
        <v>1</v>
      </c>
      <c r="R904" s="443"/>
      <c r="S904" s="443" t="s">
        <v>659</v>
      </c>
      <c r="T904" s="443" t="s">
        <v>653</v>
      </c>
      <c r="U904" s="443" t="s">
        <v>673</v>
      </c>
      <c r="V904" s="443" t="s">
        <v>652</v>
      </c>
      <c r="W904" s="443" t="s">
        <v>469</v>
      </c>
      <c r="X904" s="446"/>
    </row>
    <row r="905" spans="1:24" s="447" customFormat="1" ht="75">
      <c r="A905" s="443"/>
      <c r="B905" s="443">
        <v>4312104300</v>
      </c>
      <c r="C905" s="508" t="s">
        <v>12284</v>
      </c>
      <c r="D905" s="154" t="s">
        <v>12285</v>
      </c>
      <c r="E905" s="154" t="s">
        <v>12286</v>
      </c>
      <c r="F905" s="443" t="s">
        <v>422</v>
      </c>
      <c r="G905" s="443" t="s">
        <v>655</v>
      </c>
      <c r="H905" s="444">
        <v>45054</v>
      </c>
      <c r="I905" s="443"/>
      <c r="J905" s="443"/>
      <c r="K905" s="443"/>
      <c r="L905" s="443"/>
      <c r="M905" s="443"/>
      <c r="N905" s="443"/>
      <c r="O905" s="443">
        <v>2</v>
      </c>
      <c r="P905" s="445">
        <f t="shared" si="14"/>
        <v>2</v>
      </c>
      <c r="Q905" s="443">
        <v>2</v>
      </c>
      <c r="R905" s="443"/>
      <c r="S905" s="443" t="s">
        <v>659</v>
      </c>
      <c r="T905" s="443" t="s">
        <v>653</v>
      </c>
      <c r="U905" s="443" t="s">
        <v>673</v>
      </c>
      <c r="V905" s="443" t="s">
        <v>652</v>
      </c>
      <c r="W905" s="443" t="s">
        <v>469</v>
      </c>
      <c r="X905" s="446"/>
    </row>
    <row r="906" spans="1:24" s="447" customFormat="1" ht="60">
      <c r="A906" s="443"/>
      <c r="B906" s="443">
        <v>3481302900</v>
      </c>
      <c r="C906" s="508" t="s">
        <v>7800</v>
      </c>
      <c r="D906" s="154" t="s">
        <v>7801</v>
      </c>
      <c r="E906" s="154" t="s">
        <v>3736</v>
      </c>
      <c r="F906" s="443" t="s">
        <v>422</v>
      </c>
      <c r="G906" s="443" t="s">
        <v>655</v>
      </c>
      <c r="H906" s="444">
        <v>44947</v>
      </c>
      <c r="I906" s="443"/>
      <c r="J906" s="443"/>
      <c r="K906" s="443"/>
      <c r="L906" s="443"/>
      <c r="M906" s="443"/>
      <c r="N906" s="443"/>
      <c r="O906" s="443">
        <v>1</v>
      </c>
      <c r="P906" s="445">
        <f t="shared" si="14"/>
        <v>1</v>
      </c>
      <c r="Q906" s="443">
        <v>1</v>
      </c>
      <c r="R906" s="443"/>
      <c r="S906" s="443" t="s">
        <v>659</v>
      </c>
      <c r="T906" s="443" t="s">
        <v>653</v>
      </c>
      <c r="U906" s="443" t="s">
        <v>673</v>
      </c>
      <c r="V906" s="443" t="s">
        <v>652</v>
      </c>
      <c r="W906" s="443" t="s">
        <v>469</v>
      </c>
      <c r="X906" s="446"/>
    </row>
    <row r="907" spans="1:24" s="447" customFormat="1" ht="75">
      <c r="A907" s="443"/>
      <c r="B907" s="443">
        <v>5305010200</v>
      </c>
      <c r="C907" s="508" t="s">
        <v>6479</v>
      </c>
      <c r="D907" s="154" t="s">
        <v>6480</v>
      </c>
      <c r="E907" s="154" t="s">
        <v>2957</v>
      </c>
      <c r="F907" s="443" t="s">
        <v>422</v>
      </c>
      <c r="G907" s="443" t="s">
        <v>655</v>
      </c>
      <c r="H907" s="444">
        <v>44965</v>
      </c>
      <c r="I907" s="443"/>
      <c r="J907" s="443"/>
      <c r="K907" s="443"/>
      <c r="L907" s="443"/>
      <c r="M907" s="443"/>
      <c r="N907" s="443"/>
      <c r="O907" s="443">
        <v>1</v>
      </c>
      <c r="P907" s="445">
        <f t="shared" si="14"/>
        <v>1</v>
      </c>
      <c r="Q907" s="443">
        <v>1</v>
      </c>
      <c r="R907" s="443"/>
      <c r="S907" s="443" t="s">
        <v>659</v>
      </c>
      <c r="T907" s="443" t="s">
        <v>653</v>
      </c>
      <c r="U907" s="443" t="s">
        <v>673</v>
      </c>
      <c r="V907" s="443" t="s">
        <v>652</v>
      </c>
      <c r="W907" s="443" t="s">
        <v>469</v>
      </c>
      <c r="X907" s="446"/>
    </row>
    <row r="908" spans="1:24" s="447" customFormat="1" ht="75">
      <c r="A908" s="443"/>
      <c r="B908" s="443">
        <v>5502113300</v>
      </c>
      <c r="C908" s="508" t="s">
        <v>12287</v>
      </c>
      <c r="D908" s="154" t="s">
        <v>12288</v>
      </c>
      <c r="E908" s="154" t="s">
        <v>12289</v>
      </c>
      <c r="F908" s="443" t="s">
        <v>422</v>
      </c>
      <c r="G908" s="443" t="s">
        <v>655</v>
      </c>
      <c r="H908" s="444">
        <v>45211</v>
      </c>
      <c r="I908" s="443"/>
      <c r="J908" s="443"/>
      <c r="K908" s="443"/>
      <c r="L908" s="443"/>
      <c r="M908" s="443"/>
      <c r="N908" s="443"/>
      <c r="O908" s="443">
        <v>1</v>
      </c>
      <c r="P908" s="445">
        <f t="shared" si="14"/>
        <v>1</v>
      </c>
      <c r="Q908" s="443">
        <v>1</v>
      </c>
      <c r="R908" s="443"/>
      <c r="S908" s="443" t="s">
        <v>659</v>
      </c>
      <c r="T908" s="443" t="s">
        <v>653</v>
      </c>
      <c r="U908" s="443" t="s">
        <v>673</v>
      </c>
      <c r="V908" s="443" t="s">
        <v>652</v>
      </c>
      <c r="W908" s="443" t="s">
        <v>469</v>
      </c>
      <c r="X908" s="446"/>
    </row>
    <row r="909" spans="1:24" s="447" customFormat="1" ht="75">
      <c r="A909" s="443"/>
      <c r="B909" s="443">
        <v>5502113300</v>
      </c>
      <c r="C909" s="508" t="s">
        <v>12290</v>
      </c>
      <c r="D909" s="154" t="s">
        <v>12288</v>
      </c>
      <c r="E909" s="154" t="s">
        <v>12291</v>
      </c>
      <c r="F909" s="443" t="s">
        <v>422</v>
      </c>
      <c r="G909" s="443" t="s">
        <v>655</v>
      </c>
      <c r="H909" s="444">
        <v>45211</v>
      </c>
      <c r="I909" s="443"/>
      <c r="J909" s="443"/>
      <c r="K909" s="443"/>
      <c r="L909" s="443"/>
      <c r="M909" s="443"/>
      <c r="N909" s="443"/>
      <c r="O909" s="443">
        <v>1</v>
      </c>
      <c r="P909" s="445">
        <f t="shared" si="14"/>
        <v>1</v>
      </c>
      <c r="Q909" s="443">
        <v>1</v>
      </c>
      <c r="R909" s="443"/>
      <c r="S909" s="443" t="s">
        <v>659</v>
      </c>
      <c r="T909" s="443" t="s">
        <v>653</v>
      </c>
      <c r="U909" s="443" t="s">
        <v>673</v>
      </c>
      <c r="V909" s="443" t="s">
        <v>652</v>
      </c>
      <c r="W909" s="443" t="s">
        <v>469</v>
      </c>
      <c r="X909" s="446"/>
    </row>
    <row r="910" spans="1:24" s="447" customFormat="1" ht="60">
      <c r="A910" s="443"/>
      <c r="B910" s="443">
        <v>6660101500</v>
      </c>
      <c r="C910" s="508" t="s">
        <v>12292</v>
      </c>
      <c r="D910" s="154" t="s">
        <v>12293</v>
      </c>
      <c r="E910" s="154" t="s">
        <v>12294</v>
      </c>
      <c r="F910" s="443" t="s">
        <v>422</v>
      </c>
      <c r="G910" s="443" t="s">
        <v>655</v>
      </c>
      <c r="H910" s="444">
        <v>45230</v>
      </c>
      <c r="I910" s="443"/>
      <c r="J910" s="443"/>
      <c r="K910" s="443"/>
      <c r="L910" s="443"/>
      <c r="M910" s="443"/>
      <c r="N910" s="443"/>
      <c r="O910" s="443">
        <v>1</v>
      </c>
      <c r="P910" s="445">
        <f t="shared" si="14"/>
        <v>1</v>
      </c>
      <c r="Q910" s="443">
        <v>1</v>
      </c>
      <c r="R910" s="443"/>
      <c r="S910" s="443" t="s">
        <v>659</v>
      </c>
      <c r="T910" s="443" t="s">
        <v>653</v>
      </c>
      <c r="U910" s="443" t="s">
        <v>673</v>
      </c>
      <c r="V910" s="443" t="s">
        <v>652</v>
      </c>
      <c r="W910" s="443" t="s">
        <v>469</v>
      </c>
      <c r="X910" s="446"/>
    </row>
    <row r="911" spans="1:24" s="447" customFormat="1" ht="75">
      <c r="A911" s="443"/>
      <c r="B911" s="443">
        <v>5415310900</v>
      </c>
      <c r="C911" s="508" t="s">
        <v>5695</v>
      </c>
      <c r="D911" s="154" t="s">
        <v>5693</v>
      </c>
      <c r="E911" s="154" t="s">
        <v>2467</v>
      </c>
      <c r="F911" s="443" t="s">
        <v>422</v>
      </c>
      <c r="G911" s="443" t="s">
        <v>655</v>
      </c>
      <c r="H911" s="444">
        <v>44951</v>
      </c>
      <c r="I911" s="443"/>
      <c r="J911" s="443"/>
      <c r="K911" s="443"/>
      <c r="L911" s="443"/>
      <c r="M911" s="443">
        <v>1</v>
      </c>
      <c r="N911" s="443"/>
      <c r="O911" s="443">
        <v>1</v>
      </c>
      <c r="P911" s="445">
        <f t="shared" si="14"/>
        <v>2</v>
      </c>
      <c r="Q911" s="443">
        <v>2</v>
      </c>
      <c r="R911" s="443"/>
      <c r="S911" s="443" t="s">
        <v>659</v>
      </c>
      <c r="T911" s="443" t="s">
        <v>651</v>
      </c>
      <c r="U911" s="443" t="s">
        <v>673</v>
      </c>
      <c r="V911" s="443" t="s">
        <v>652</v>
      </c>
      <c r="W911" s="443" t="s">
        <v>469</v>
      </c>
      <c r="X911" s="446"/>
    </row>
    <row r="912" spans="1:24" s="447" customFormat="1" ht="75">
      <c r="A912" s="443"/>
      <c r="B912" s="443">
        <v>4233832100</v>
      </c>
      <c r="C912" s="508" t="s">
        <v>12295</v>
      </c>
      <c r="D912" s="154" t="s">
        <v>12296</v>
      </c>
      <c r="E912" s="154" t="s">
        <v>12297</v>
      </c>
      <c r="F912" s="443" t="s">
        <v>422</v>
      </c>
      <c r="G912" s="443" t="s">
        <v>655</v>
      </c>
      <c r="H912" s="444">
        <v>45105</v>
      </c>
      <c r="I912" s="443"/>
      <c r="J912" s="443"/>
      <c r="K912" s="443"/>
      <c r="L912" s="443"/>
      <c r="M912" s="443"/>
      <c r="N912" s="443"/>
      <c r="O912" s="443">
        <v>1</v>
      </c>
      <c r="P912" s="445">
        <f t="shared" si="14"/>
        <v>1</v>
      </c>
      <c r="Q912" s="443">
        <v>1</v>
      </c>
      <c r="R912" s="443"/>
      <c r="S912" s="443" t="s">
        <v>659</v>
      </c>
      <c r="T912" s="443" t="s">
        <v>653</v>
      </c>
      <c r="U912" s="443" t="s">
        <v>673</v>
      </c>
      <c r="V912" s="443" t="s">
        <v>652</v>
      </c>
      <c r="W912" s="443" t="s">
        <v>469</v>
      </c>
      <c r="X912" s="446"/>
    </row>
    <row r="913" spans="1:24" s="447" customFormat="1" ht="60">
      <c r="A913" s="443"/>
      <c r="B913" s="443">
        <v>5476213200</v>
      </c>
      <c r="C913" s="508" t="s">
        <v>12298</v>
      </c>
      <c r="D913" s="154" t="s">
        <v>12276</v>
      </c>
      <c r="E913" s="154" t="s">
        <v>12299</v>
      </c>
      <c r="F913" s="443" t="s">
        <v>422</v>
      </c>
      <c r="G913" s="443" t="s">
        <v>655</v>
      </c>
      <c r="H913" s="444">
        <v>44979</v>
      </c>
      <c r="I913" s="443">
        <v>1</v>
      </c>
      <c r="J913" s="443"/>
      <c r="K913" s="443"/>
      <c r="L913" s="443"/>
      <c r="M913" s="443"/>
      <c r="N913" s="443"/>
      <c r="O913" s="443">
        <v>3</v>
      </c>
      <c r="P913" s="445">
        <f t="shared" si="14"/>
        <v>4</v>
      </c>
      <c r="Q913" s="443">
        <v>4</v>
      </c>
      <c r="R913" s="443"/>
      <c r="S913" s="443" t="s">
        <v>659</v>
      </c>
      <c r="T913" s="443" t="s">
        <v>651</v>
      </c>
      <c r="U913" s="443" t="s">
        <v>673</v>
      </c>
      <c r="V913" s="443" t="s">
        <v>652</v>
      </c>
      <c r="W913" s="443" t="s">
        <v>469</v>
      </c>
      <c r="X913" s="446"/>
    </row>
    <row r="914" spans="1:24" s="447" customFormat="1" ht="75">
      <c r="A914" s="443"/>
      <c r="B914" s="443">
        <v>4281600200</v>
      </c>
      <c r="C914" s="508" t="s">
        <v>12300</v>
      </c>
      <c r="D914" s="154" t="s">
        <v>12249</v>
      </c>
      <c r="E914" s="154" t="s">
        <v>12301</v>
      </c>
      <c r="F914" s="443" t="s">
        <v>422</v>
      </c>
      <c r="G914" s="443" t="s">
        <v>655</v>
      </c>
      <c r="H914" s="444">
        <v>44966</v>
      </c>
      <c r="I914" s="443"/>
      <c r="J914" s="443"/>
      <c r="K914" s="443"/>
      <c r="L914" s="443"/>
      <c r="M914" s="443"/>
      <c r="N914" s="443"/>
      <c r="O914" s="443">
        <v>2</v>
      </c>
      <c r="P914" s="445">
        <f t="shared" si="14"/>
        <v>2</v>
      </c>
      <c r="Q914" s="443">
        <v>2</v>
      </c>
      <c r="R914" s="443"/>
      <c r="S914" s="443" t="s">
        <v>659</v>
      </c>
      <c r="T914" s="443" t="s">
        <v>653</v>
      </c>
      <c r="U914" s="443" t="s">
        <v>673</v>
      </c>
      <c r="V914" s="443" t="s">
        <v>652</v>
      </c>
      <c r="W914" s="443" t="s">
        <v>469</v>
      </c>
      <c r="X914" s="446"/>
    </row>
    <row r="915" spans="1:24" s="447" customFormat="1" ht="60">
      <c r="A915" s="443"/>
      <c r="B915" s="443">
        <v>3604220700</v>
      </c>
      <c r="C915" s="508" t="s">
        <v>8575</v>
      </c>
      <c r="D915" s="154" t="s">
        <v>8576</v>
      </c>
      <c r="E915" s="154" t="s">
        <v>4125</v>
      </c>
      <c r="F915" s="443" t="s">
        <v>422</v>
      </c>
      <c r="G915" s="443" t="s">
        <v>655</v>
      </c>
      <c r="H915" s="444">
        <v>45126</v>
      </c>
      <c r="I915" s="443"/>
      <c r="J915" s="443"/>
      <c r="K915" s="443"/>
      <c r="L915" s="443"/>
      <c r="M915" s="443"/>
      <c r="N915" s="443"/>
      <c r="O915" s="443">
        <v>1</v>
      </c>
      <c r="P915" s="445">
        <f t="shared" si="14"/>
        <v>1</v>
      </c>
      <c r="Q915" s="443">
        <v>1</v>
      </c>
      <c r="R915" s="443"/>
      <c r="S915" s="443" t="s">
        <v>659</v>
      </c>
      <c r="T915" s="443" t="s">
        <v>653</v>
      </c>
      <c r="U915" s="443" t="s">
        <v>673</v>
      </c>
      <c r="V915" s="443" t="s">
        <v>652</v>
      </c>
      <c r="W915" s="443" t="s">
        <v>469</v>
      </c>
      <c r="X915" s="446"/>
    </row>
    <row r="916" spans="1:24" s="447" customFormat="1" ht="60">
      <c r="A916" s="443"/>
      <c r="B916" s="443">
        <v>5456513500</v>
      </c>
      <c r="C916" s="508" t="s">
        <v>8589</v>
      </c>
      <c r="D916" s="154" t="s">
        <v>8590</v>
      </c>
      <c r="E916" s="154" t="s">
        <v>4132</v>
      </c>
      <c r="F916" s="443" t="s">
        <v>422</v>
      </c>
      <c r="G916" s="443" t="s">
        <v>655</v>
      </c>
      <c r="H916" s="444">
        <v>45106</v>
      </c>
      <c r="I916" s="443"/>
      <c r="J916" s="443"/>
      <c r="K916" s="443"/>
      <c r="L916" s="443"/>
      <c r="M916" s="443"/>
      <c r="N916" s="443"/>
      <c r="O916" s="443">
        <v>1</v>
      </c>
      <c r="P916" s="445">
        <f t="shared" si="14"/>
        <v>1</v>
      </c>
      <c r="Q916" s="443">
        <v>1</v>
      </c>
      <c r="R916" s="443"/>
      <c r="S916" s="443" t="s">
        <v>659</v>
      </c>
      <c r="T916" s="443" t="s">
        <v>653</v>
      </c>
      <c r="U916" s="443" t="s">
        <v>673</v>
      </c>
      <c r="V916" s="443" t="s">
        <v>652</v>
      </c>
      <c r="W916" s="443" t="s">
        <v>469</v>
      </c>
      <c r="X916" s="446"/>
    </row>
    <row r="917" spans="1:24" s="447" customFormat="1" ht="75">
      <c r="A917" s="443"/>
      <c r="B917" s="443">
        <v>5830810300</v>
      </c>
      <c r="C917" s="508" t="s">
        <v>12302</v>
      </c>
      <c r="D917" s="154" t="s">
        <v>12303</v>
      </c>
      <c r="E917" s="154" t="s">
        <v>12304</v>
      </c>
      <c r="F917" s="443" t="s">
        <v>422</v>
      </c>
      <c r="G917" s="443" t="s">
        <v>655</v>
      </c>
      <c r="H917" s="444">
        <v>44974</v>
      </c>
      <c r="I917" s="443"/>
      <c r="J917" s="443"/>
      <c r="K917" s="443"/>
      <c r="L917" s="443"/>
      <c r="M917" s="443"/>
      <c r="N917" s="443"/>
      <c r="O917" s="443">
        <v>1</v>
      </c>
      <c r="P917" s="445">
        <f t="shared" si="14"/>
        <v>1</v>
      </c>
      <c r="Q917" s="443">
        <v>1</v>
      </c>
      <c r="R917" s="443"/>
      <c r="S917" s="443" t="s">
        <v>659</v>
      </c>
      <c r="T917" s="443" t="s">
        <v>653</v>
      </c>
      <c r="U917" s="443" t="s">
        <v>673</v>
      </c>
      <c r="V917" s="443" t="s">
        <v>652</v>
      </c>
      <c r="W917" s="443" t="s">
        <v>469</v>
      </c>
      <c r="X917" s="446"/>
    </row>
    <row r="918" spans="1:24" s="447" customFormat="1" ht="90">
      <c r="A918" s="443"/>
      <c r="B918" s="443">
        <v>6302310300</v>
      </c>
      <c r="C918" s="508" t="s">
        <v>12305</v>
      </c>
      <c r="D918" s="154" t="s">
        <v>12306</v>
      </c>
      <c r="E918" s="154" t="s">
        <v>12307</v>
      </c>
      <c r="F918" s="443" t="s">
        <v>422</v>
      </c>
      <c r="G918" s="443" t="s">
        <v>655</v>
      </c>
      <c r="H918" s="444">
        <v>45267</v>
      </c>
      <c r="I918" s="443"/>
      <c r="J918" s="443"/>
      <c r="K918" s="443"/>
      <c r="L918" s="443"/>
      <c r="M918" s="443"/>
      <c r="N918" s="443"/>
      <c r="O918" s="443">
        <v>1</v>
      </c>
      <c r="P918" s="445">
        <f t="shared" si="14"/>
        <v>1</v>
      </c>
      <c r="Q918" s="443">
        <v>1</v>
      </c>
      <c r="R918" s="443"/>
      <c r="S918" s="443" t="s">
        <v>659</v>
      </c>
      <c r="T918" s="443" t="s">
        <v>653</v>
      </c>
      <c r="U918" s="443" t="s">
        <v>673</v>
      </c>
      <c r="V918" s="443" t="s">
        <v>652</v>
      </c>
      <c r="W918" s="443" t="s">
        <v>469</v>
      </c>
      <c r="X918" s="446"/>
    </row>
    <row r="919" spans="1:24" s="447" customFormat="1" ht="60">
      <c r="A919" s="443"/>
      <c r="B919" s="443">
        <v>5343720900</v>
      </c>
      <c r="C919" s="508" t="s">
        <v>5832</v>
      </c>
      <c r="D919" s="154" t="s">
        <v>5833</v>
      </c>
      <c r="E919" s="154" t="s">
        <v>2563</v>
      </c>
      <c r="F919" s="443" t="s">
        <v>422</v>
      </c>
      <c r="G919" s="443" t="s">
        <v>655</v>
      </c>
      <c r="H919" s="444">
        <v>45168</v>
      </c>
      <c r="I919" s="443"/>
      <c r="J919" s="443"/>
      <c r="K919" s="443"/>
      <c r="L919" s="443"/>
      <c r="M919" s="443"/>
      <c r="N919" s="443"/>
      <c r="O919" s="443">
        <v>2</v>
      </c>
      <c r="P919" s="445">
        <f t="shared" ref="P919:P982" si="15">SUM($I919:$O919)</f>
        <v>2</v>
      </c>
      <c r="Q919" s="443">
        <v>2</v>
      </c>
      <c r="R919" s="443"/>
      <c r="S919" s="443" t="s">
        <v>659</v>
      </c>
      <c r="T919" s="443" t="s">
        <v>653</v>
      </c>
      <c r="U919" s="443" t="s">
        <v>673</v>
      </c>
      <c r="V919" s="443" t="s">
        <v>652</v>
      </c>
      <c r="W919" s="443" t="s">
        <v>469</v>
      </c>
      <c r="X919" s="446"/>
    </row>
    <row r="920" spans="1:24" s="447" customFormat="1" ht="75">
      <c r="A920" s="443"/>
      <c r="B920" s="443">
        <v>3595402800</v>
      </c>
      <c r="C920" s="508" t="s">
        <v>12308</v>
      </c>
      <c r="D920" s="154" t="s">
        <v>12309</v>
      </c>
      <c r="E920" s="154" t="s">
        <v>12310</v>
      </c>
      <c r="F920" s="443" t="s">
        <v>422</v>
      </c>
      <c r="G920" s="443" t="s">
        <v>655</v>
      </c>
      <c r="H920" s="444">
        <v>45188</v>
      </c>
      <c r="I920" s="443"/>
      <c r="J920" s="443"/>
      <c r="K920" s="443"/>
      <c r="L920" s="443"/>
      <c r="M920" s="443"/>
      <c r="N920" s="443"/>
      <c r="O920" s="443">
        <v>1</v>
      </c>
      <c r="P920" s="445">
        <f t="shared" si="15"/>
        <v>1</v>
      </c>
      <c r="Q920" s="443">
        <v>1</v>
      </c>
      <c r="R920" s="443"/>
      <c r="S920" s="443" t="s">
        <v>659</v>
      </c>
      <c r="T920" s="443" t="s">
        <v>653</v>
      </c>
      <c r="U920" s="443" t="s">
        <v>673</v>
      </c>
      <c r="V920" s="443" t="s">
        <v>652</v>
      </c>
      <c r="W920" s="443" t="s">
        <v>469</v>
      </c>
      <c r="X920" s="446"/>
    </row>
    <row r="921" spans="1:24" s="447" customFormat="1" ht="60">
      <c r="A921" s="443"/>
      <c r="B921" s="443">
        <v>4314102100</v>
      </c>
      <c r="C921" s="508" t="s">
        <v>12311</v>
      </c>
      <c r="D921" s="154" t="s">
        <v>12312</v>
      </c>
      <c r="E921" s="154" t="s">
        <v>12313</v>
      </c>
      <c r="F921" s="443" t="s">
        <v>422</v>
      </c>
      <c r="G921" s="443" t="s">
        <v>655</v>
      </c>
      <c r="H921" s="444">
        <v>44984</v>
      </c>
      <c r="I921" s="443"/>
      <c r="J921" s="443"/>
      <c r="K921" s="443">
        <v>5</v>
      </c>
      <c r="L921" s="443"/>
      <c r="M921" s="443"/>
      <c r="N921" s="443"/>
      <c r="O921" s="443">
        <v>2</v>
      </c>
      <c r="P921" s="445">
        <f t="shared" si="15"/>
        <v>7</v>
      </c>
      <c r="Q921" s="443">
        <v>7</v>
      </c>
      <c r="R921" s="443"/>
      <c r="S921" s="443" t="s">
        <v>659</v>
      </c>
      <c r="T921" s="443" t="s">
        <v>651</v>
      </c>
      <c r="U921" s="443" t="s">
        <v>673</v>
      </c>
      <c r="V921" s="443" t="s">
        <v>652</v>
      </c>
      <c r="W921" s="443" t="s">
        <v>469</v>
      </c>
      <c r="X921" s="446"/>
    </row>
    <row r="922" spans="1:24" s="447" customFormat="1" ht="60">
      <c r="A922" s="443"/>
      <c r="B922" s="443">
        <v>4164111700</v>
      </c>
      <c r="C922" s="508" t="s">
        <v>12314</v>
      </c>
      <c r="D922" s="154" t="s">
        <v>12315</v>
      </c>
      <c r="E922" s="154" t="s">
        <v>12316</v>
      </c>
      <c r="F922" s="443" t="s">
        <v>422</v>
      </c>
      <c r="G922" s="443" t="s">
        <v>655</v>
      </c>
      <c r="H922" s="444">
        <v>45190</v>
      </c>
      <c r="I922" s="443"/>
      <c r="J922" s="443"/>
      <c r="K922" s="443"/>
      <c r="L922" s="443"/>
      <c r="M922" s="443"/>
      <c r="N922" s="443"/>
      <c r="O922" s="443">
        <v>1</v>
      </c>
      <c r="P922" s="445">
        <f t="shared" si="15"/>
        <v>1</v>
      </c>
      <c r="Q922" s="443">
        <v>1</v>
      </c>
      <c r="R922" s="443"/>
      <c r="S922" s="443" t="s">
        <v>659</v>
      </c>
      <c r="T922" s="443" t="s">
        <v>653</v>
      </c>
      <c r="U922" s="443" t="s">
        <v>673</v>
      </c>
      <c r="V922" s="443" t="s">
        <v>652</v>
      </c>
      <c r="W922" s="443" t="s">
        <v>469</v>
      </c>
      <c r="X922" s="446"/>
    </row>
    <row r="923" spans="1:24" s="447" customFormat="1" ht="75">
      <c r="A923" s="443"/>
      <c r="B923" s="443">
        <v>4771221400</v>
      </c>
      <c r="C923" s="508" t="s">
        <v>12317</v>
      </c>
      <c r="D923" s="154" t="s">
        <v>12318</v>
      </c>
      <c r="E923" s="154" t="s">
        <v>12319</v>
      </c>
      <c r="F923" s="443" t="s">
        <v>422</v>
      </c>
      <c r="G923" s="443" t="s">
        <v>655</v>
      </c>
      <c r="H923" s="444">
        <v>45190</v>
      </c>
      <c r="I923" s="443"/>
      <c r="J923" s="443"/>
      <c r="K923" s="443"/>
      <c r="L923" s="443"/>
      <c r="M923" s="443"/>
      <c r="N923" s="443"/>
      <c r="O923" s="443">
        <v>2</v>
      </c>
      <c r="P923" s="445">
        <f t="shared" si="15"/>
        <v>2</v>
      </c>
      <c r="Q923" s="443">
        <v>2</v>
      </c>
      <c r="R923" s="443"/>
      <c r="S923" s="443" t="s">
        <v>659</v>
      </c>
      <c r="T923" s="443" t="s">
        <v>653</v>
      </c>
      <c r="U923" s="443" t="s">
        <v>673</v>
      </c>
      <c r="V923" s="443" t="s">
        <v>652</v>
      </c>
      <c r="W923" s="443" t="s">
        <v>469</v>
      </c>
      <c r="X923" s="446"/>
    </row>
    <row r="924" spans="1:24" s="447" customFormat="1" ht="60">
      <c r="A924" s="443"/>
      <c r="B924" s="443">
        <v>3461801800</v>
      </c>
      <c r="C924" s="508" t="s">
        <v>12320</v>
      </c>
      <c r="D924" s="154" t="s">
        <v>12321</v>
      </c>
      <c r="E924" s="154" t="s">
        <v>12322</v>
      </c>
      <c r="F924" s="443" t="s">
        <v>422</v>
      </c>
      <c r="G924" s="443" t="s">
        <v>655</v>
      </c>
      <c r="H924" s="444">
        <v>45208</v>
      </c>
      <c r="I924" s="443"/>
      <c r="J924" s="443"/>
      <c r="K924" s="443"/>
      <c r="L924" s="443"/>
      <c r="M924" s="443"/>
      <c r="N924" s="443"/>
      <c r="O924" s="443">
        <v>1</v>
      </c>
      <c r="P924" s="445">
        <f t="shared" si="15"/>
        <v>1</v>
      </c>
      <c r="Q924" s="443">
        <v>1</v>
      </c>
      <c r="R924" s="443"/>
      <c r="S924" s="443" t="s">
        <v>659</v>
      </c>
      <c r="T924" s="443" t="s">
        <v>653</v>
      </c>
      <c r="U924" s="443" t="s">
        <v>673</v>
      </c>
      <c r="V924" s="443" t="s">
        <v>652</v>
      </c>
      <c r="W924" s="443" t="s">
        <v>469</v>
      </c>
      <c r="X924" s="446"/>
    </row>
    <row r="925" spans="1:24" s="447" customFormat="1" ht="75">
      <c r="A925" s="443"/>
      <c r="B925" s="443">
        <v>4255001500</v>
      </c>
      <c r="C925" s="508" t="s">
        <v>12323</v>
      </c>
      <c r="D925" s="154" t="s">
        <v>12324</v>
      </c>
      <c r="E925" s="154" t="s">
        <v>12325</v>
      </c>
      <c r="F925" s="443" t="s">
        <v>422</v>
      </c>
      <c r="G925" s="443" t="s">
        <v>655</v>
      </c>
      <c r="H925" s="444">
        <v>45237</v>
      </c>
      <c r="I925" s="443"/>
      <c r="J925" s="443"/>
      <c r="K925" s="443"/>
      <c r="L925" s="443"/>
      <c r="M925" s="443"/>
      <c r="N925" s="443"/>
      <c r="O925" s="443">
        <v>1</v>
      </c>
      <c r="P925" s="445">
        <f t="shared" si="15"/>
        <v>1</v>
      </c>
      <c r="Q925" s="443">
        <v>1</v>
      </c>
      <c r="R925" s="443"/>
      <c r="S925" s="443" t="s">
        <v>659</v>
      </c>
      <c r="T925" s="443" t="s">
        <v>653</v>
      </c>
      <c r="U925" s="443" t="s">
        <v>673</v>
      </c>
      <c r="V925" s="443" t="s">
        <v>652</v>
      </c>
      <c r="W925" s="443" t="s">
        <v>469</v>
      </c>
      <c r="X925" s="446"/>
    </row>
    <row r="926" spans="1:24" s="447" customFormat="1" ht="75">
      <c r="A926" s="443"/>
      <c r="B926" s="443">
        <v>4724811300</v>
      </c>
      <c r="C926" s="508" t="s">
        <v>12326</v>
      </c>
      <c r="D926" s="154" t="s">
        <v>12208</v>
      </c>
      <c r="E926" s="154" t="s">
        <v>12327</v>
      </c>
      <c r="F926" s="443" t="s">
        <v>422</v>
      </c>
      <c r="G926" s="443" t="s">
        <v>655</v>
      </c>
      <c r="H926" s="444">
        <v>44981</v>
      </c>
      <c r="I926" s="443"/>
      <c r="J926" s="443"/>
      <c r="K926" s="443"/>
      <c r="L926" s="443"/>
      <c r="M926" s="443"/>
      <c r="N926" s="443"/>
      <c r="O926" s="443">
        <v>1</v>
      </c>
      <c r="P926" s="445">
        <f t="shared" si="15"/>
        <v>1</v>
      </c>
      <c r="Q926" s="443">
        <v>1</v>
      </c>
      <c r="R926" s="443"/>
      <c r="S926" s="443" t="s">
        <v>659</v>
      </c>
      <c r="T926" s="443" t="s">
        <v>653</v>
      </c>
      <c r="U926" s="443" t="s">
        <v>673</v>
      </c>
      <c r="V926" s="443" t="s">
        <v>652</v>
      </c>
      <c r="W926" s="443" t="s">
        <v>469</v>
      </c>
      <c r="X926" s="446"/>
    </row>
    <row r="927" spans="1:24" s="447" customFormat="1" ht="75">
      <c r="A927" s="443"/>
      <c r="B927" s="443">
        <v>4621940600</v>
      </c>
      <c r="C927" s="508" t="s">
        <v>12328</v>
      </c>
      <c r="D927" s="154" t="s">
        <v>12329</v>
      </c>
      <c r="E927" s="154" t="s">
        <v>12330</v>
      </c>
      <c r="F927" s="443" t="s">
        <v>422</v>
      </c>
      <c r="G927" s="443" t="s">
        <v>655</v>
      </c>
      <c r="H927" s="444">
        <v>44932</v>
      </c>
      <c r="I927" s="443"/>
      <c r="J927" s="443"/>
      <c r="K927" s="443"/>
      <c r="L927" s="443"/>
      <c r="M927" s="443"/>
      <c r="N927" s="443"/>
      <c r="O927" s="443">
        <v>1</v>
      </c>
      <c r="P927" s="445">
        <f t="shared" si="15"/>
        <v>1</v>
      </c>
      <c r="Q927" s="443">
        <v>1</v>
      </c>
      <c r="R927" s="443"/>
      <c r="S927" s="443" t="s">
        <v>659</v>
      </c>
      <c r="T927" s="443" t="s">
        <v>653</v>
      </c>
      <c r="U927" s="443" t="s">
        <v>673</v>
      </c>
      <c r="V927" s="443" t="s">
        <v>652</v>
      </c>
      <c r="W927" s="443" t="s">
        <v>469</v>
      </c>
      <c r="X927" s="446"/>
    </row>
    <row r="928" spans="1:24" s="447" customFormat="1" ht="75">
      <c r="A928" s="443"/>
      <c r="B928" s="443">
        <v>5415310900</v>
      </c>
      <c r="C928" s="508" t="s">
        <v>5692</v>
      </c>
      <c r="D928" s="154" t="s">
        <v>5693</v>
      </c>
      <c r="E928" s="154" t="s">
        <v>2465</v>
      </c>
      <c r="F928" s="443" t="s">
        <v>422</v>
      </c>
      <c r="G928" s="443" t="s">
        <v>655</v>
      </c>
      <c r="H928" s="444">
        <v>44951</v>
      </c>
      <c r="I928" s="443"/>
      <c r="J928" s="443"/>
      <c r="K928" s="443"/>
      <c r="L928" s="443"/>
      <c r="M928" s="443">
        <v>1</v>
      </c>
      <c r="N928" s="443"/>
      <c r="O928" s="443">
        <v>1</v>
      </c>
      <c r="P928" s="445">
        <f t="shared" si="15"/>
        <v>2</v>
      </c>
      <c r="Q928" s="443">
        <v>2</v>
      </c>
      <c r="R928" s="443"/>
      <c r="S928" s="443" t="s">
        <v>659</v>
      </c>
      <c r="T928" s="443" t="s">
        <v>651</v>
      </c>
      <c r="U928" s="443" t="s">
        <v>673</v>
      </c>
      <c r="V928" s="443" t="s">
        <v>652</v>
      </c>
      <c r="W928" s="443" t="s">
        <v>469</v>
      </c>
      <c r="X928" s="446"/>
    </row>
    <row r="929" spans="1:24" s="447" customFormat="1" ht="90">
      <c r="A929" s="443"/>
      <c r="B929" s="443">
        <v>4535202100</v>
      </c>
      <c r="C929" s="508" t="s">
        <v>12331</v>
      </c>
      <c r="D929" s="154" t="s">
        <v>12332</v>
      </c>
      <c r="E929" s="154" t="s">
        <v>12333</v>
      </c>
      <c r="F929" s="443" t="s">
        <v>422</v>
      </c>
      <c r="G929" s="443" t="s">
        <v>655</v>
      </c>
      <c r="H929" s="444">
        <v>45113</v>
      </c>
      <c r="I929" s="443"/>
      <c r="J929" s="443"/>
      <c r="K929" s="443"/>
      <c r="L929" s="443"/>
      <c r="M929" s="443"/>
      <c r="N929" s="443"/>
      <c r="O929" s="443">
        <v>1</v>
      </c>
      <c r="P929" s="445">
        <f t="shared" si="15"/>
        <v>1</v>
      </c>
      <c r="Q929" s="443">
        <v>1</v>
      </c>
      <c r="R929" s="443"/>
      <c r="S929" s="443" t="s">
        <v>659</v>
      </c>
      <c r="T929" s="443" t="s">
        <v>653</v>
      </c>
      <c r="U929" s="443" t="s">
        <v>673</v>
      </c>
      <c r="V929" s="443" t="s">
        <v>652</v>
      </c>
      <c r="W929" s="443" t="s">
        <v>469</v>
      </c>
      <c r="X929" s="446"/>
    </row>
    <row r="930" spans="1:24" s="447" customFormat="1" ht="75">
      <c r="A930" s="443"/>
      <c r="B930" s="443">
        <v>6650712800</v>
      </c>
      <c r="C930" s="508" t="s">
        <v>12334</v>
      </c>
      <c r="D930" s="154" t="s">
        <v>12335</v>
      </c>
      <c r="E930" s="154" t="s">
        <v>12336</v>
      </c>
      <c r="F930" s="443" t="s">
        <v>422</v>
      </c>
      <c r="G930" s="443" t="s">
        <v>655</v>
      </c>
      <c r="H930" s="444">
        <v>45125</v>
      </c>
      <c r="I930" s="443"/>
      <c r="J930" s="443"/>
      <c r="K930" s="443"/>
      <c r="L930" s="443"/>
      <c r="M930" s="443"/>
      <c r="N930" s="443"/>
      <c r="O930" s="443">
        <v>1</v>
      </c>
      <c r="P930" s="445">
        <f t="shared" si="15"/>
        <v>1</v>
      </c>
      <c r="Q930" s="443">
        <v>1</v>
      </c>
      <c r="R930" s="443"/>
      <c r="S930" s="443" t="s">
        <v>659</v>
      </c>
      <c r="T930" s="443" t="s">
        <v>653</v>
      </c>
      <c r="U930" s="443" t="s">
        <v>673</v>
      </c>
      <c r="V930" s="443" t="s">
        <v>652</v>
      </c>
      <c r="W930" s="443" t="s">
        <v>469</v>
      </c>
      <c r="X930" s="446"/>
    </row>
    <row r="931" spans="1:24" s="447" customFormat="1" ht="90">
      <c r="A931" s="443"/>
      <c r="B931" s="443">
        <v>3555041900</v>
      </c>
      <c r="C931" s="508" t="s">
        <v>6127</v>
      </c>
      <c r="D931" s="154" t="s">
        <v>6128</v>
      </c>
      <c r="E931" s="154" t="s">
        <v>2746</v>
      </c>
      <c r="F931" s="443" t="s">
        <v>422</v>
      </c>
      <c r="G931" s="443" t="s">
        <v>655</v>
      </c>
      <c r="H931" s="444">
        <v>45072</v>
      </c>
      <c r="I931" s="443"/>
      <c r="J931" s="443"/>
      <c r="K931" s="443"/>
      <c r="L931" s="443"/>
      <c r="M931" s="443"/>
      <c r="N931" s="443"/>
      <c r="O931" s="443">
        <v>2</v>
      </c>
      <c r="P931" s="445">
        <f t="shared" si="15"/>
        <v>2</v>
      </c>
      <c r="Q931" s="443">
        <v>2</v>
      </c>
      <c r="R931" s="443"/>
      <c r="S931" s="443" t="s">
        <v>659</v>
      </c>
      <c r="T931" s="443" t="s">
        <v>653</v>
      </c>
      <c r="U931" s="443" t="s">
        <v>673</v>
      </c>
      <c r="V931" s="443" t="s">
        <v>652</v>
      </c>
      <c r="W931" s="443" t="s">
        <v>469</v>
      </c>
      <c r="X931" s="446"/>
    </row>
    <row r="932" spans="1:24" s="447" customFormat="1" ht="75">
      <c r="A932" s="443"/>
      <c r="B932" s="443">
        <v>4563211300</v>
      </c>
      <c r="C932" s="508" t="s">
        <v>8503</v>
      </c>
      <c r="D932" s="154" t="s">
        <v>8504</v>
      </c>
      <c r="E932" s="154" t="s">
        <v>4088</v>
      </c>
      <c r="F932" s="443" t="s">
        <v>422</v>
      </c>
      <c r="G932" s="443" t="s">
        <v>655</v>
      </c>
      <c r="H932" s="444">
        <v>45079</v>
      </c>
      <c r="I932" s="443"/>
      <c r="J932" s="443"/>
      <c r="K932" s="443"/>
      <c r="L932" s="443"/>
      <c r="M932" s="443"/>
      <c r="N932" s="443"/>
      <c r="O932" s="443">
        <v>1</v>
      </c>
      <c r="P932" s="445">
        <f t="shared" si="15"/>
        <v>1</v>
      </c>
      <c r="Q932" s="443">
        <v>1</v>
      </c>
      <c r="R932" s="443"/>
      <c r="S932" s="443" t="s">
        <v>659</v>
      </c>
      <c r="T932" s="443" t="s">
        <v>653</v>
      </c>
      <c r="U932" s="443" t="s">
        <v>673</v>
      </c>
      <c r="V932" s="443" t="s">
        <v>652</v>
      </c>
      <c r="W932" s="443" t="s">
        <v>469</v>
      </c>
      <c r="X932" s="446"/>
    </row>
    <row r="933" spans="1:24" s="447" customFormat="1" ht="75">
      <c r="A933" s="443"/>
      <c r="B933" s="443">
        <v>3616130700</v>
      </c>
      <c r="C933" s="508" t="s">
        <v>12337</v>
      </c>
      <c r="D933" s="154" t="s">
        <v>12338</v>
      </c>
      <c r="E933" s="154" t="s">
        <v>12339</v>
      </c>
      <c r="F933" s="443" t="s">
        <v>422</v>
      </c>
      <c r="G933" s="443" t="s">
        <v>655</v>
      </c>
      <c r="H933" s="444">
        <v>45063</v>
      </c>
      <c r="I933" s="443"/>
      <c r="J933" s="443"/>
      <c r="K933" s="443"/>
      <c r="L933" s="443"/>
      <c r="M933" s="443"/>
      <c r="N933" s="443"/>
      <c r="O933" s="443">
        <v>1</v>
      </c>
      <c r="P933" s="445">
        <f t="shared" si="15"/>
        <v>1</v>
      </c>
      <c r="Q933" s="443">
        <v>1</v>
      </c>
      <c r="R933" s="443"/>
      <c r="S933" s="443" t="s">
        <v>659</v>
      </c>
      <c r="T933" s="443" t="s">
        <v>653</v>
      </c>
      <c r="U933" s="443" t="s">
        <v>673</v>
      </c>
      <c r="V933" s="443" t="s">
        <v>652</v>
      </c>
      <c r="W933" s="443" t="s">
        <v>469</v>
      </c>
      <c r="X933" s="446"/>
    </row>
    <row r="934" spans="1:24" s="447" customFormat="1" ht="75">
      <c r="A934" s="443"/>
      <c r="B934" s="443">
        <v>4301932100</v>
      </c>
      <c r="C934" s="508" t="s">
        <v>12340</v>
      </c>
      <c r="D934" s="154" t="s">
        <v>12341</v>
      </c>
      <c r="E934" s="154" t="s">
        <v>12342</v>
      </c>
      <c r="F934" s="443" t="s">
        <v>422</v>
      </c>
      <c r="G934" s="443" t="s">
        <v>655</v>
      </c>
      <c r="H934" s="444">
        <v>45120</v>
      </c>
      <c r="I934" s="443"/>
      <c r="J934" s="443"/>
      <c r="K934" s="443"/>
      <c r="L934" s="443"/>
      <c r="M934" s="443"/>
      <c r="N934" s="443"/>
      <c r="O934" s="443">
        <v>1</v>
      </c>
      <c r="P934" s="445">
        <f t="shared" si="15"/>
        <v>1</v>
      </c>
      <c r="Q934" s="443">
        <v>1</v>
      </c>
      <c r="R934" s="443"/>
      <c r="S934" s="443" t="s">
        <v>659</v>
      </c>
      <c r="T934" s="443" t="s">
        <v>653</v>
      </c>
      <c r="U934" s="443" t="s">
        <v>673</v>
      </c>
      <c r="V934" s="443" t="s">
        <v>652</v>
      </c>
      <c r="W934" s="443" t="s">
        <v>469</v>
      </c>
      <c r="X934" s="446"/>
    </row>
    <row r="935" spans="1:24" s="447" customFormat="1" ht="75">
      <c r="A935" s="443"/>
      <c r="B935" s="443">
        <v>4546801800</v>
      </c>
      <c r="C935" s="508" t="s">
        <v>12219</v>
      </c>
      <c r="D935" s="154" t="s">
        <v>12220</v>
      </c>
      <c r="E935" s="154" t="s">
        <v>12343</v>
      </c>
      <c r="F935" s="443" t="s">
        <v>422</v>
      </c>
      <c r="G935" s="443" t="s">
        <v>655</v>
      </c>
      <c r="H935" s="444">
        <v>45230</v>
      </c>
      <c r="I935" s="443"/>
      <c r="J935" s="443"/>
      <c r="K935" s="443"/>
      <c r="L935" s="443"/>
      <c r="M935" s="443"/>
      <c r="N935" s="443"/>
      <c r="O935" s="443">
        <v>1</v>
      </c>
      <c r="P935" s="445">
        <f t="shared" si="15"/>
        <v>1</v>
      </c>
      <c r="Q935" s="443">
        <v>1</v>
      </c>
      <c r="R935" s="443"/>
      <c r="S935" s="443" t="s">
        <v>659</v>
      </c>
      <c r="T935" s="443" t="s">
        <v>653</v>
      </c>
      <c r="U935" s="443" t="s">
        <v>673</v>
      </c>
      <c r="V935" s="443" t="s">
        <v>652</v>
      </c>
      <c r="W935" s="443" t="s">
        <v>469</v>
      </c>
      <c r="X935" s="446"/>
    </row>
    <row r="936" spans="1:24" s="447" customFormat="1" ht="75">
      <c r="A936" s="443"/>
      <c r="B936" s="443">
        <v>5432321300</v>
      </c>
      <c r="C936" s="508" t="s">
        <v>12344</v>
      </c>
      <c r="D936" s="154" t="s">
        <v>12252</v>
      </c>
      <c r="E936" s="154" t="s">
        <v>12345</v>
      </c>
      <c r="F936" s="443" t="s">
        <v>422</v>
      </c>
      <c r="G936" s="443" t="s">
        <v>655</v>
      </c>
      <c r="H936" s="444">
        <v>45055</v>
      </c>
      <c r="I936" s="443"/>
      <c r="J936" s="443"/>
      <c r="K936" s="443"/>
      <c r="L936" s="443"/>
      <c r="M936" s="443"/>
      <c r="N936" s="443"/>
      <c r="O936" s="443">
        <v>1</v>
      </c>
      <c r="P936" s="445">
        <f t="shared" si="15"/>
        <v>1</v>
      </c>
      <c r="Q936" s="443">
        <v>1</v>
      </c>
      <c r="R936" s="443"/>
      <c r="S936" s="443" t="s">
        <v>659</v>
      </c>
      <c r="T936" s="443" t="s">
        <v>653</v>
      </c>
      <c r="U936" s="443" t="s">
        <v>673</v>
      </c>
      <c r="V936" s="443" t="s">
        <v>652</v>
      </c>
      <c r="W936" s="443" t="s">
        <v>469</v>
      </c>
      <c r="X936" s="446"/>
    </row>
    <row r="937" spans="1:24" s="447" customFormat="1" ht="90">
      <c r="A937" s="443"/>
      <c r="B937" s="443">
        <v>4487312200</v>
      </c>
      <c r="C937" s="508" t="s">
        <v>8393</v>
      </c>
      <c r="D937" s="154" t="s">
        <v>8394</v>
      </c>
      <c r="E937" s="154" t="s">
        <v>4033</v>
      </c>
      <c r="F937" s="443" t="s">
        <v>422</v>
      </c>
      <c r="G937" s="443" t="s">
        <v>655</v>
      </c>
      <c r="H937" s="444">
        <v>45027</v>
      </c>
      <c r="I937" s="443"/>
      <c r="J937" s="443"/>
      <c r="K937" s="443"/>
      <c r="L937" s="443"/>
      <c r="M937" s="443"/>
      <c r="N937" s="443"/>
      <c r="O937" s="443">
        <v>1</v>
      </c>
      <c r="P937" s="445">
        <f t="shared" si="15"/>
        <v>1</v>
      </c>
      <c r="Q937" s="443">
        <v>1</v>
      </c>
      <c r="R937" s="443"/>
      <c r="S937" s="443" t="s">
        <v>659</v>
      </c>
      <c r="T937" s="443" t="s">
        <v>653</v>
      </c>
      <c r="U937" s="443" t="s">
        <v>673</v>
      </c>
      <c r="V937" s="443" t="s">
        <v>652</v>
      </c>
      <c r="W937" s="443" t="s">
        <v>469</v>
      </c>
      <c r="X937" s="446"/>
    </row>
    <row r="938" spans="1:24" s="447" customFormat="1" ht="75">
      <c r="A938" s="443"/>
      <c r="B938" s="443">
        <v>5301701400</v>
      </c>
      <c r="C938" s="508" t="s">
        <v>6926</v>
      </c>
      <c r="D938" s="154" t="s">
        <v>6927</v>
      </c>
      <c r="E938" s="154" t="s">
        <v>3185</v>
      </c>
      <c r="F938" s="443" t="s">
        <v>422</v>
      </c>
      <c r="G938" s="443" t="s">
        <v>655</v>
      </c>
      <c r="H938" s="444">
        <v>45174</v>
      </c>
      <c r="I938" s="443"/>
      <c r="J938" s="443"/>
      <c r="K938" s="443"/>
      <c r="L938" s="443"/>
      <c r="M938" s="443"/>
      <c r="N938" s="443"/>
      <c r="O938" s="443">
        <v>1</v>
      </c>
      <c r="P938" s="445">
        <f t="shared" si="15"/>
        <v>1</v>
      </c>
      <c r="Q938" s="443">
        <v>1</v>
      </c>
      <c r="R938" s="443"/>
      <c r="S938" s="443" t="s">
        <v>659</v>
      </c>
      <c r="T938" s="443" t="s">
        <v>653</v>
      </c>
      <c r="U938" s="443" t="s">
        <v>673</v>
      </c>
      <c r="V938" s="443" t="s">
        <v>652</v>
      </c>
      <c r="W938" s="443" t="s">
        <v>469</v>
      </c>
      <c r="X938" s="446"/>
    </row>
    <row r="939" spans="1:24" s="447" customFormat="1" ht="60">
      <c r="A939" s="443"/>
      <c r="B939" s="443">
        <v>4152610700</v>
      </c>
      <c r="C939" s="508" t="s">
        <v>12346</v>
      </c>
      <c r="D939" s="154" t="s">
        <v>12347</v>
      </c>
      <c r="E939" s="154" t="s">
        <v>12348</v>
      </c>
      <c r="F939" s="443" t="s">
        <v>422</v>
      </c>
      <c r="G939" s="443" t="s">
        <v>655</v>
      </c>
      <c r="H939" s="444">
        <v>45184</v>
      </c>
      <c r="I939" s="443"/>
      <c r="J939" s="443"/>
      <c r="K939" s="443"/>
      <c r="L939" s="443"/>
      <c r="M939" s="443"/>
      <c r="N939" s="443"/>
      <c r="O939" s="443">
        <v>1</v>
      </c>
      <c r="P939" s="445">
        <f t="shared" si="15"/>
        <v>1</v>
      </c>
      <c r="Q939" s="443">
        <v>1</v>
      </c>
      <c r="R939" s="443"/>
      <c r="S939" s="443" t="s">
        <v>659</v>
      </c>
      <c r="T939" s="443" t="s">
        <v>653</v>
      </c>
      <c r="U939" s="443" t="s">
        <v>673</v>
      </c>
      <c r="V939" s="443" t="s">
        <v>652</v>
      </c>
      <c r="W939" s="443" t="s">
        <v>469</v>
      </c>
      <c r="X939" s="446"/>
    </row>
    <row r="940" spans="1:24" s="447" customFormat="1" ht="75">
      <c r="A940" s="443"/>
      <c r="B940" s="443">
        <v>4382820400</v>
      </c>
      <c r="C940" s="508" t="s">
        <v>12349</v>
      </c>
      <c r="D940" s="154" t="s">
        <v>12350</v>
      </c>
      <c r="E940" s="154" t="s">
        <v>12351</v>
      </c>
      <c r="F940" s="443" t="s">
        <v>422</v>
      </c>
      <c r="G940" s="443" t="s">
        <v>655</v>
      </c>
      <c r="H940" s="444">
        <v>45126</v>
      </c>
      <c r="I940" s="443"/>
      <c r="J940" s="443"/>
      <c r="K940" s="443"/>
      <c r="L940" s="443"/>
      <c r="M940" s="443"/>
      <c r="N940" s="443"/>
      <c r="O940" s="443">
        <v>1</v>
      </c>
      <c r="P940" s="445">
        <f t="shared" si="15"/>
        <v>1</v>
      </c>
      <c r="Q940" s="443">
        <v>1</v>
      </c>
      <c r="R940" s="443"/>
      <c r="S940" s="443" t="s">
        <v>659</v>
      </c>
      <c r="T940" s="443" t="s">
        <v>653</v>
      </c>
      <c r="U940" s="443" t="s">
        <v>673</v>
      </c>
      <c r="V940" s="443" t="s">
        <v>652</v>
      </c>
      <c r="W940" s="443" t="s">
        <v>469</v>
      </c>
      <c r="X940" s="446"/>
    </row>
    <row r="941" spans="1:24" s="447" customFormat="1" ht="60">
      <c r="A941" s="443"/>
      <c r="B941" s="443">
        <v>4742120400</v>
      </c>
      <c r="C941" s="508" t="s">
        <v>12352</v>
      </c>
      <c r="D941" s="154" t="s">
        <v>12279</v>
      </c>
      <c r="E941" s="154" t="s">
        <v>12353</v>
      </c>
      <c r="F941" s="443" t="s">
        <v>422</v>
      </c>
      <c r="G941" s="443" t="s">
        <v>655</v>
      </c>
      <c r="H941" s="444">
        <v>45169</v>
      </c>
      <c r="I941" s="443"/>
      <c r="J941" s="443"/>
      <c r="K941" s="443"/>
      <c r="L941" s="443"/>
      <c r="M941" s="443"/>
      <c r="N941" s="443"/>
      <c r="O941" s="443">
        <v>1</v>
      </c>
      <c r="P941" s="445">
        <f t="shared" si="15"/>
        <v>1</v>
      </c>
      <c r="Q941" s="443">
        <v>1</v>
      </c>
      <c r="R941" s="443"/>
      <c r="S941" s="443" t="s">
        <v>659</v>
      </c>
      <c r="T941" s="443" t="s">
        <v>653</v>
      </c>
      <c r="U941" s="443" t="s">
        <v>673</v>
      </c>
      <c r="V941" s="443" t="s">
        <v>652</v>
      </c>
      <c r="W941" s="443" t="s">
        <v>469</v>
      </c>
      <c r="X941" s="446"/>
    </row>
    <row r="942" spans="1:24" s="447" customFormat="1" ht="75">
      <c r="A942" s="443"/>
      <c r="B942" s="443">
        <v>4487321400</v>
      </c>
      <c r="C942" s="508" t="s">
        <v>12354</v>
      </c>
      <c r="D942" s="154" t="s">
        <v>12355</v>
      </c>
      <c r="E942" s="154" t="s">
        <v>12356</v>
      </c>
      <c r="F942" s="443" t="s">
        <v>422</v>
      </c>
      <c r="G942" s="443" t="s">
        <v>655</v>
      </c>
      <c r="H942" s="444">
        <v>45167</v>
      </c>
      <c r="I942" s="443"/>
      <c r="J942" s="443"/>
      <c r="K942" s="443"/>
      <c r="L942" s="443"/>
      <c r="M942" s="443"/>
      <c r="N942" s="443"/>
      <c r="O942" s="443">
        <v>1</v>
      </c>
      <c r="P942" s="445">
        <f t="shared" si="15"/>
        <v>1</v>
      </c>
      <c r="Q942" s="443">
        <v>1</v>
      </c>
      <c r="R942" s="443"/>
      <c r="S942" s="443" t="s">
        <v>659</v>
      </c>
      <c r="T942" s="443" t="s">
        <v>653</v>
      </c>
      <c r="U942" s="443" t="s">
        <v>673</v>
      </c>
      <c r="V942" s="443" t="s">
        <v>652</v>
      </c>
      <c r="W942" s="443" t="s">
        <v>469</v>
      </c>
      <c r="X942" s="446"/>
    </row>
    <row r="943" spans="1:24" s="447" customFormat="1" ht="60">
      <c r="A943" s="443"/>
      <c r="B943" s="443">
        <v>3510620500</v>
      </c>
      <c r="C943" s="508" t="s">
        <v>12357</v>
      </c>
      <c r="D943" s="154" t="s">
        <v>12358</v>
      </c>
      <c r="E943" s="154" t="s">
        <v>12359</v>
      </c>
      <c r="F943" s="443" t="s">
        <v>422</v>
      </c>
      <c r="G943" s="443" t="s">
        <v>655</v>
      </c>
      <c r="H943" s="444">
        <v>45180</v>
      </c>
      <c r="I943" s="443"/>
      <c r="J943" s="443"/>
      <c r="K943" s="443"/>
      <c r="L943" s="443"/>
      <c r="M943" s="443"/>
      <c r="N943" s="443"/>
      <c r="O943" s="443">
        <v>1</v>
      </c>
      <c r="P943" s="445">
        <f t="shared" si="15"/>
        <v>1</v>
      </c>
      <c r="Q943" s="443">
        <v>1</v>
      </c>
      <c r="R943" s="443"/>
      <c r="S943" s="443" t="s">
        <v>659</v>
      </c>
      <c r="T943" s="443" t="s">
        <v>653</v>
      </c>
      <c r="U943" s="443" t="s">
        <v>673</v>
      </c>
      <c r="V943" s="443" t="s">
        <v>652</v>
      </c>
      <c r="W943" s="443" t="s">
        <v>469</v>
      </c>
      <c r="X943" s="446"/>
    </row>
    <row r="944" spans="1:24" s="447" customFormat="1" ht="75">
      <c r="A944" s="443"/>
      <c r="B944" s="443">
        <v>4255001500</v>
      </c>
      <c r="C944" s="508" t="s">
        <v>12360</v>
      </c>
      <c r="D944" s="154" t="s">
        <v>12324</v>
      </c>
      <c r="E944" s="154" t="s">
        <v>12361</v>
      </c>
      <c r="F944" s="443" t="s">
        <v>422</v>
      </c>
      <c r="G944" s="443" t="s">
        <v>655</v>
      </c>
      <c r="H944" s="444">
        <v>45237</v>
      </c>
      <c r="I944" s="443"/>
      <c r="J944" s="443"/>
      <c r="K944" s="443"/>
      <c r="L944" s="443"/>
      <c r="M944" s="443"/>
      <c r="N944" s="443"/>
      <c r="O944" s="443">
        <v>1</v>
      </c>
      <c r="P944" s="445">
        <f t="shared" si="15"/>
        <v>1</v>
      </c>
      <c r="Q944" s="443">
        <v>1</v>
      </c>
      <c r="R944" s="443"/>
      <c r="S944" s="443" t="s">
        <v>659</v>
      </c>
      <c r="T944" s="443" t="s">
        <v>653</v>
      </c>
      <c r="U944" s="443" t="s">
        <v>673</v>
      </c>
      <c r="V944" s="443" t="s">
        <v>652</v>
      </c>
      <c r="W944" s="443" t="s">
        <v>469</v>
      </c>
      <c r="X944" s="446"/>
    </row>
    <row r="945" spans="1:24" s="447" customFormat="1" ht="60">
      <c r="A945" s="443"/>
      <c r="B945" s="443">
        <v>4404011100</v>
      </c>
      <c r="C945" s="508" t="s">
        <v>12362</v>
      </c>
      <c r="D945" s="154" t="s">
        <v>12363</v>
      </c>
      <c r="E945" s="154" t="s">
        <v>12364</v>
      </c>
      <c r="F945" s="443" t="s">
        <v>422</v>
      </c>
      <c r="G945" s="443" t="s">
        <v>655</v>
      </c>
      <c r="H945" s="444">
        <v>45212</v>
      </c>
      <c r="I945" s="443"/>
      <c r="J945" s="443"/>
      <c r="K945" s="443"/>
      <c r="L945" s="443"/>
      <c r="M945" s="443"/>
      <c r="N945" s="443"/>
      <c r="O945" s="443">
        <v>1</v>
      </c>
      <c r="P945" s="445">
        <f t="shared" si="15"/>
        <v>1</v>
      </c>
      <c r="Q945" s="443">
        <v>1</v>
      </c>
      <c r="R945" s="443"/>
      <c r="S945" s="443" t="s">
        <v>659</v>
      </c>
      <c r="T945" s="443" t="s">
        <v>653</v>
      </c>
      <c r="U945" s="443" t="s">
        <v>673</v>
      </c>
      <c r="V945" s="443" t="s">
        <v>652</v>
      </c>
      <c r="W945" s="443" t="s">
        <v>469</v>
      </c>
      <c r="X945" s="446"/>
    </row>
    <row r="946" spans="1:24" s="447" customFormat="1" ht="75">
      <c r="A946" s="443"/>
      <c r="B946" s="443">
        <v>3481301100</v>
      </c>
      <c r="C946" s="508" t="s">
        <v>12365</v>
      </c>
      <c r="D946" s="154" t="s">
        <v>12366</v>
      </c>
      <c r="E946" s="154" t="s">
        <v>12367</v>
      </c>
      <c r="F946" s="443" t="s">
        <v>422</v>
      </c>
      <c r="G946" s="443" t="s">
        <v>655</v>
      </c>
      <c r="H946" s="444">
        <v>45225</v>
      </c>
      <c r="I946" s="443"/>
      <c r="J946" s="443"/>
      <c r="K946" s="443"/>
      <c r="L946" s="443"/>
      <c r="M946" s="443"/>
      <c r="N946" s="443"/>
      <c r="O946" s="443">
        <v>1</v>
      </c>
      <c r="P946" s="445">
        <f t="shared" si="15"/>
        <v>1</v>
      </c>
      <c r="Q946" s="443">
        <v>1</v>
      </c>
      <c r="R946" s="443"/>
      <c r="S946" s="443" t="s">
        <v>659</v>
      </c>
      <c r="T946" s="443" t="s">
        <v>653</v>
      </c>
      <c r="U946" s="443" t="s">
        <v>673</v>
      </c>
      <c r="V946" s="443" t="s">
        <v>652</v>
      </c>
      <c r="W946" s="443" t="s">
        <v>469</v>
      </c>
      <c r="X946" s="446"/>
    </row>
    <row r="947" spans="1:24" s="447" customFormat="1" ht="60">
      <c r="A947" s="443"/>
      <c r="B947" s="443">
        <v>4514800800</v>
      </c>
      <c r="C947" s="508" t="s">
        <v>12368</v>
      </c>
      <c r="D947" s="154" t="s">
        <v>12369</v>
      </c>
      <c r="E947" s="154" t="s">
        <v>12370</v>
      </c>
      <c r="F947" s="443" t="s">
        <v>422</v>
      </c>
      <c r="G947" s="443" t="s">
        <v>655</v>
      </c>
      <c r="H947" s="444">
        <v>44933</v>
      </c>
      <c r="I947" s="443"/>
      <c r="J947" s="443"/>
      <c r="K947" s="443"/>
      <c r="L947" s="443"/>
      <c r="M947" s="443"/>
      <c r="N947" s="443"/>
      <c r="O947" s="443">
        <v>1</v>
      </c>
      <c r="P947" s="445">
        <f t="shared" si="15"/>
        <v>1</v>
      </c>
      <c r="Q947" s="443">
        <v>1</v>
      </c>
      <c r="R947" s="443"/>
      <c r="S947" s="443" t="s">
        <v>659</v>
      </c>
      <c r="T947" s="443" t="s">
        <v>653</v>
      </c>
      <c r="U947" s="443" t="s">
        <v>673</v>
      </c>
      <c r="V947" s="443" t="s">
        <v>652</v>
      </c>
      <c r="W947" s="443" t="s">
        <v>469</v>
      </c>
      <c r="X947" s="446"/>
    </row>
    <row r="948" spans="1:24" s="447" customFormat="1" ht="45">
      <c r="A948" s="443"/>
      <c r="B948" s="443">
        <v>5420540500</v>
      </c>
      <c r="C948" s="508" t="s">
        <v>12371</v>
      </c>
      <c r="D948" s="154" t="s">
        <v>12372</v>
      </c>
      <c r="E948" s="154" t="s">
        <v>12373</v>
      </c>
      <c r="F948" s="443" t="s">
        <v>422</v>
      </c>
      <c r="G948" s="443" t="s">
        <v>655</v>
      </c>
      <c r="H948" s="444">
        <v>45271</v>
      </c>
      <c r="I948" s="443"/>
      <c r="J948" s="443"/>
      <c r="K948" s="443"/>
      <c r="L948" s="443"/>
      <c r="M948" s="443"/>
      <c r="N948" s="443"/>
      <c r="O948" s="443">
        <v>1</v>
      </c>
      <c r="P948" s="445">
        <f t="shared" si="15"/>
        <v>1</v>
      </c>
      <c r="Q948" s="443">
        <v>1</v>
      </c>
      <c r="R948" s="443"/>
      <c r="S948" s="443" t="s">
        <v>659</v>
      </c>
      <c r="T948" s="443" t="s">
        <v>653</v>
      </c>
      <c r="U948" s="443" t="s">
        <v>673</v>
      </c>
      <c r="V948" s="443" t="s">
        <v>652</v>
      </c>
      <c r="W948" s="443" t="s">
        <v>469</v>
      </c>
      <c r="X948" s="446"/>
    </row>
    <row r="949" spans="1:24" s="447" customFormat="1" ht="75">
      <c r="A949" s="443"/>
      <c r="B949" s="443">
        <v>4455620700</v>
      </c>
      <c r="C949" s="508" t="s">
        <v>12374</v>
      </c>
      <c r="D949" s="154" t="s">
        <v>12375</v>
      </c>
      <c r="E949" s="154" t="s">
        <v>12376</v>
      </c>
      <c r="F949" s="443" t="s">
        <v>422</v>
      </c>
      <c r="G949" s="443" t="s">
        <v>655</v>
      </c>
      <c r="H949" s="444">
        <v>45040</v>
      </c>
      <c r="I949" s="443"/>
      <c r="J949" s="443"/>
      <c r="K949" s="443"/>
      <c r="L949" s="443"/>
      <c r="M949" s="443"/>
      <c r="N949" s="443"/>
      <c r="O949" s="443">
        <v>2</v>
      </c>
      <c r="P949" s="445">
        <f t="shared" si="15"/>
        <v>2</v>
      </c>
      <c r="Q949" s="443">
        <v>2</v>
      </c>
      <c r="R949" s="443"/>
      <c r="S949" s="443" t="s">
        <v>659</v>
      </c>
      <c r="T949" s="443" t="s">
        <v>653</v>
      </c>
      <c r="U949" s="443" t="s">
        <v>673</v>
      </c>
      <c r="V949" s="443" t="s">
        <v>652</v>
      </c>
      <c r="W949" s="443" t="s">
        <v>469</v>
      </c>
      <c r="X949" s="446"/>
    </row>
    <row r="950" spans="1:24" s="447" customFormat="1" ht="75">
      <c r="A950" s="443"/>
      <c r="B950" s="443">
        <v>4372301400</v>
      </c>
      <c r="C950" s="508" t="s">
        <v>12377</v>
      </c>
      <c r="D950" s="154" t="s">
        <v>12378</v>
      </c>
      <c r="E950" s="154" t="s">
        <v>12379</v>
      </c>
      <c r="F950" s="443" t="s">
        <v>422</v>
      </c>
      <c r="G950" s="443" t="s">
        <v>655</v>
      </c>
      <c r="H950" s="444">
        <v>45275</v>
      </c>
      <c r="I950" s="443"/>
      <c r="J950" s="443"/>
      <c r="K950" s="443"/>
      <c r="L950" s="443"/>
      <c r="M950" s="443"/>
      <c r="N950" s="443"/>
      <c r="O950" s="443">
        <v>1</v>
      </c>
      <c r="P950" s="445">
        <f t="shared" si="15"/>
        <v>1</v>
      </c>
      <c r="Q950" s="443">
        <v>1</v>
      </c>
      <c r="R950" s="443"/>
      <c r="S950" s="443" t="s">
        <v>659</v>
      </c>
      <c r="T950" s="443" t="s">
        <v>653</v>
      </c>
      <c r="U950" s="443" t="s">
        <v>673</v>
      </c>
      <c r="V950" s="443" t="s">
        <v>652</v>
      </c>
      <c r="W950" s="443" t="s">
        <v>469</v>
      </c>
      <c r="X950" s="446"/>
    </row>
    <row r="951" spans="1:24" s="447" customFormat="1" ht="60">
      <c r="A951" s="443"/>
      <c r="B951" s="443">
        <v>4516810500</v>
      </c>
      <c r="C951" s="508" t="s">
        <v>12380</v>
      </c>
      <c r="D951" s="154" t="s">
        <v>12381</v>
      </c>
      <c r="E951" s="154" t="s">
        <v>12382</v>
      </c>
      <c r="F951" s="443" t="s">
        <v>422</v>
      </c>
      <c r="G951" s="443" t="s">
        <v>655</v>
      </c>
      <c r="H951" s="444">
        <v>45055</v>
      </c>
      <c r="I951" s="443"/>
      <c r="J951" s="443"/>
      <c r="K951" s="443"/>
      <c r="L951" s="443"/>
      <c r="M951" s="443">
        <v>1</v>
      </c>
      <c r="N951" s="443"/>
      <c r="O951" s="443"/>
      <c r="P951" s="445">
        <f t="shared" si="15"/>
        <v>1</v>
      </c>
      <c r="Q951" s="443">
        <v>1</v>
      </c>
      <c r="R951" s="443"/>
      <c r="S951" s="443" t="s">
        <v>659</v>
      </c>
      <c r="T951" s="443" t="s">
        <v>651</v>
      </c>
      <c r="U951" s="443" t="s">
        <v>673</v>
      </c>
      <c r="V951" s="443" t="s">
        <v>652</v>
      </c>
      <c r="W951" s="443" t="s">
        <v>469</v>
      </c>
      <c r="X951" s="446"/>
    </row>
    <row r="952" spans="1:24" s="447" customFormat="1" ht="75">
      <c r="A952" s="443"/>
      <c r="B952" s="443">
        <v>4252921600</v>
      </c>
      <c r="C952" s="508" t="s">
        <v>7868</v>
      </c>
      <c r="D952" s="154" t="s">
        <v>7869</v>
      </c>
      <c r="E952" s="154" t="s">
        <v>3770</v>
      </c>
      <c r="F952" s="443" t="s">
        <v>422</v>
      </c>
      <c r="G952" s="443" t="s">
        <v>655</v>
      </c>
      <c r="H952" s="444">
        <v>44963</v>
      </c>
      <c r="I952" s="443"/>
      <c r="J952" s="443"/>
      <c r="K952" s="443"/>
      <c r="L952" s="443"/>
      <c r="M952" s="443"/>
      <c r="N952" s="443"/>
      <c r="O952" s="443">
        <v>1</v>
      </c>
      <c r="P952" s="445">
        <f t="shared" si="15"/>
        <v>1</v>
      </c>
      <c r="Q952" s="443">
        <v>1</v>
      </c>
      <c r="R952" s="443"/>
      <c r="S952" s="443" t="s">
        <v>659</v>
      </c>
      <c r="T952" s="443" t="s">
        <v>653</v>
      </c>
      <c r="U952" s="443" t="s">
        <v>673</v>
      </c>
      <c r="V952" s="443" t="s">
        <v>652</v>
      </c>
      <c r="W952" s="443" t="s">
        <v>469</v>
      </c>
      <c r="X952" s="446"/>
    </row>
    <row r="953" spans="1:24" s="447" customFormat="1" ht="75">
      <c r="A953" s="443"/>
      <c r="B953" s="443">
        <v>5310810700</v>
      </c>
      <c r="C953" s="508" t="s">
        <v>7100</v>
      </c>
      <c r="D953" s="154" t="s">
        <v>7101</v>
      </c>
      <c r="E953" s="154" t="s">
        <v>3303</v>
      </c>
      <c r="F953" s="443" t="s">
        <v>422</v>
      </c>
      <c r="G953" s="443" t="s">
        <v>655</v>
      </c>
      <c r="H953" s="444">
        <v>44992</v>
      </c>
      <c r="I953" s="443"/>
      <c r="J953" s="443"/>
      <c r="K953" s="443"/>
      <c r="L953" s="443"/>
      <c r="M953" s="443"/>
      <c r="N953" s="443"/>
      <c r="O953" s="443">
        <v>1</v>
      </c>
      <c r="P953" s="445">
        <f t="shared" si="15"/>
        <v>1</v>
      </c>
      <c r="Q953" s="443">
        <v>1</v>
      </c>
      <c r="R953" s="443"/>
      <c r="S953" s="443" t="s">
        <v>659</v>
      </c>
      <c r="T953" s="443" t="s">
        <v>653</v>
      </c>
      <c r="U953" s="443" t="s">
        <v>673</v>
      </c>
      <c r="V953" s="443" t="s">
        <v>652</v>
      </c>
      <c r="W953" s="443" t="s">
        <v>469</v>
      </c>
      <c r="X953" s="446"/>
    </row>
    <row r="954" spans="1:24" s="447" customFormat="1" ht="90">
      <c r="A954" s="443"/>
      <c r="B954" s="443">
        <v>4163910400</v>
      </c>
      <c r="C954" s="508" t="s">
        <v>12383</v>
      </c>
      <c r="D954" s="154" t="s">
        <v>12384</v>
      </c>
      <c r="E954" s="154" t="s">
        <v>12385</v>
      </c>
      <c r="F954" s="443" t="s">
        <v>422</v>
      </c>
      <c r="G954" s="443" t="s">
        <v>655</v>
      </c>
      <c r="H954" s="444">
        <v>44996</v>
      </c>
      <c r="I954" s="443"/>
      <c r="J954" s="443"/>
      <c r="K954" s="443"/>
      <c r="L954" s="443"/>
      <c r="M954" s="443"/>
      <c r="N954" s="443"/>
      <c r="O954" s="443">
        <v>1</v>
      </c>
      <c r="P954" s="445">
        <f t="shared" si="15"/>
        <v>1</v>
      </c>
      <c r="Q954" s="443">
        <v>1</v>
      </c>
      <c r="R954" s="443"/>
      <c r="S954" s="443" t="s">
        <v>659</v>
      </c>
      <c r="T954" s="443" t="s">
        <v>653</v>
      </c>
      <c r="U954" s="443" t="s">
        <v>673</v>
      </c>
      <c r="V954" s="443" t="s">
        <v>652</v>
      </c>
      <c r="W954" s="443" t="s">
        <v>469</v>
      </c>
      <c r="X954" s="446"/>
    </row>
    <row r="955" spans="1:24" s="447" customFormat="1" ht="45">
      <c r="A955" s="443"/>
      <c r="B955" s="443">
        <v>3590830100</v>
      </c>
      <c r="C955" s="508" t="s">
        <v>5924</v>
      </c>
      <c r="D955" s="154" t="s">
        <v>5925</v>
      </c>
      <c r="E955" s="154" t="s">
        <v>2632</v>
      </c>
      <c r="F955" s="443" t="s">
        <v>422</v>
      </c>
      <c r="G955" s="443" t="s">
        <v>655</v>
      </c>
      <c r="H955" s="444">
        <v>44979</v>
      </c>
      <c r="I955" s="443"/>
      <c r="J955" s="443"/>
      <c r="K955" s="443"/>
      <c r="L955" s="443"/>
      <c r="M955" s="443">
        <v>1</v>
      </c>
      <c r="N955" s="443"/>
      <c r="O955" s="443"/>
      <c r="P955" s="445">
        <f t="shared" si="15"/>
        <v>1</v>
      </c>
      <c r="Q955" s="443">
        <v>1</v>
      </c>
      <c r="R955" s="443"/>
      <c r="S955" s="443" t="s">
        <v>659</v>
      </c>
      <c r="T955" s="443" t="s">
        <v>651</v>
      </c>
      <c r="U955" s="443" t="s">
        <v>673</v>
      </c>
      <c r="V955" s="443" t="s">
        <v>652</v>
      </c>
      <c r="W955" s="443" t="s">
        <v>469</v>
      </c>
      <c r="X955" s="446"/>
    </row>
    <row r="956" spans="1:24" s="447" customFormat="1" ht="90">
      <c r="A956" s="443"/>
      <c r="B956" s="443">
        <v>6301605400</v>
      </c>
      <c r="C956" s="508" t="s">
        <v>7828</v>
      </c>
      <c r="D956" s="154" t="s">
        <v>7829</v>
      </c>
      <c r="E956" s="154" t="s">
        <v>3750</v>
      </c>
      <c r="F956" s="443" t="s">
        <v>422</v>
      </c>
      <c r="G956" s="443" t="s">
        <v>655</v>
      </c>
      <c r="H956" s="444">
        <v>44951</v>
      </c>
      <c r="I956" s="443"/>
      <c r="J956" s="443"/>
      <c r="K956" s="443"/>
      <c r="L956" s="443"/>
      <c r="M956" s="443"/>
      <c r="N956" s="443"/>
      <c r="O956" s="443">
        <v>1</v>
      </c>
      <c r="P956" s="445">
        <f t="shared" si="15"/>
        <v>1</v>
      </c>
      <c r="Q956" s="443">
        <v>1</v>
      </c>
      <c r="R956" s="443"/>
      <c r="S956" s="443" t="s">
        <v>659</v>
      </c>
      <c r="T956" s="443" t="s">
        <v>653</v>
      </c>
      <c r="U956" s="443" t="s">
        <v>673</v>
      </c>
      <c r="V956" s="443" t="s">
        <v>652</v>
      </c>
      <c r="W956" s="443" t="s">
        <v>469</v>
      </c>
      <c r="X956" s="446"/>
    </row>
    <row r="957" spans="1:24" s="447" customFormat="1" ht="90">
      <c r="A957" s="443"/>
      <c r="B957" s="443">
        <v>4282520100</v>
      </c>
      <c r="C957" s="508" t="s">
        <v>6940</v>
      </c>
      <c r="D957" s="154" t="s">
        <v>6941</v>
      </c>
      <c r="E957" s="154" t="s">
        <v>3192</v>
      </c>
      <c r="F957" s="443" t="s">
        <v>422</v>
      </c>
      <c r="G957" s="443" t="s">
        <v>655</v>
      </c>
      <c r="H957" s="444">
        <v>45139</v>
      </c>
      <c r="I957" s="443"/>
      <c r="J957" s="443"/>
      <c r="K957" s="443"/>
      <c r="L957" s="443"/>
      <c r="M957" s="443"/>
      <c r="N957" s="443"/>
      <c r="O957" s="443">
        <v>1</v>
      </c>
      <c r="P957" s="445">
        <f t="shared" si="15"/>
        <v>1</v>
      </c>
      <c r="Q957" s="443">
        <v>1</v>
      </c>
      <c r="R957" s="443"/>
      <c r="S957" s="443" t="s">
        <v>659</v>
      </c>
      <c r="T957" s="443" t="s">
        <v>653</v>
      </c>
      <c r="U957" s="443" t="s">
        <v>673</v>
      </c>
      <c r="V957" s="443" t="s">
        <v>652</v>
      </c>
      <c r="W957" s="443" t="s">
        <v>469</v>
      </c>
      <c r="X957" s="446"/>
    </row>
    <row r="958" spans="1:24" s="447" customFormat="1" ht="75">
      <c r="A958" s="443"/>
      <c r="B958" s="443">
        <v>4444221100</v>
      </c>
      <c r="C958" s="508" t="s">
        <v>7236</v>
      </c>
      <c r="D958" s="154" t="s">
        <v>7237</v>
      </c>
      <c r="E958" s="154" t="s">
        <v>3371</v>
      </c>
      <c r="F958" s="443" t="s">
        <v>422</v>
      </c>
      <c r="G958" s="443" t="s">
        <v>655</v>
      </c>
      <c r="H958" s="444">
        <v>45008</v>
      </c>
      <c r="I958" s="443"/>
      <c r="J958" s="443"/>
      <c r="K958" s="443"/>
      <c r="L958" s="443"/>
      <c r="M958" s="443"/>
      <c r="N958" s="443"/>
      <c r="O958" s="443">
        <v>1</v>
      </c>
      <c r="P958" s="445">
        <f t="shared" si="15"/>
        <v>1</v>
      </c>
      <c r="Q958" s="443">
        <v>1</v>
      </c>
      <c r="R958" s="443"/>
      <c r="S958" s="443" t="s">
        <v>659</v>
      </c>
      <c r="T958" s="443" t="s">
        <v>653</v>
      </c>
      <c r="U958" s="443" t="s">
        <v>673</v>
      </c>
      <c r="V958" s="443" t="s">
        <v>652</v>
      </c>
      <c r="W958" s="443" t="s">
        <v>469</v>
      </c>
      <c r="X958" s="446"/>
    </row>
    <row r="959" spans="1:24" s="447" customFormat="1" ht="90">
      <c r="A959" s="443"/>
      <c r="B959" s="443">
        <v>5870202000</v>
      </c>
      <c r="C959" s="508" t="s">
        <v>12386</v>
      </c>
      <c r="D959" s="154" t="s">
        <v>12387</v>
      </c>
      <c r="E959" s="154" t="s">
        <v>12388</v>
      </c>
      <c r="F959" s="443" t="s">
        <v>422</v>
      </c>
      <c r="G959" s="443" t="s">
        <v>655</v>
      </c>
      <c r="H959" s="444">
        <v>45180</v>
      </c>
      <c r="I959" s="443"/>
      <c r="J959" s="443"/>
      <c r="K959" s="443"/>
      <c r="L959" s="443"/>
      <c r="M959" s="443"/>
      <c r="N959" s="443"/>
      <c r="O959" s="443">
        <v>1</v>
      </c>
      <c r="P959" s="445">
        <f t="shared" si="15"/>
        <v>1</v>
      </c>
      <c r="Q959" s="443">
        <v>1</v>
      </c>
      <c r="R959" s="443"/>
      <c r="S959" s="443" t="s">
        <v>659</v>
      </c>
      <c r="T959" s="443" t="s">
        <v>653</v>
      </c>
      <c r="U959" s="443" t="s">
        <v>673</v>
      </c>
      <c r="V959" s="443" t="s">
        <v>652</v>
      </c>
      <c r="W959" s="443" t="s">
        <v>469</v>
      </c>
      <c r="X959" s="446"/>
    </row>
    <row r="960" spans="1:24" s="447" customFormat="1" ht="75">
      <c r="A960" s="443"/>
      <c r="B960" s="443">
        <v>4672710700</v>
      </c>
      <c r="C960" s="508" t="s">
        <v>6932</v>
      </c>
      <c r="D960" s="154" t="s">
        <v>6933</v>
      </c>
      <c r="E960" s="154" t="s">
        <v>3188</v>
      </c>
      <c r="F960" s="443" t="s">
        <v>422</v>
      </c>
      <c r="G960" s="443" t="s">
        <v>655</v>
      </c>
      <c r="H960" s="444">
        <v>45159</v>
      </c>
      <c r="I960" s="443"/>
      <c r="J960" s="443"/>
      <c r="K960" s="443"/>
      <c r="L960" s="443"/>
      <c r="M960" s="443"/>
      <c r="N960" s="443"/>
      <c r="O960" s="443">
        <v>1</v>
      </c>
      <c r="P960" s="445">
        <f t="shared" si="15"/>
        <v>1</v>
      </c>
      <c r="Q960" s="443">
        <v>1</v>
      </c>
      <c r="R960" s="443"/>
      <c r="S960" s="443" t="s">
        <v>659</v>
      </c>
      <c r="T960" s="443" t="s">
        <v>653</v>
      </c>
      <c r="U960" s="443" t="s">
        <v>673</v>
      </c>
      <c r="V960" s="443" t="s">
        <v>652</v>
      </c>
      <c r="W960" s="443" t="s">
        <v>469</v>
      </c>
      <c r="X960" s="446"/>
    </row>
    <row r="961" spans="1:24" s="447" customFormat="1" ht="75">
      <c r="A961" s="443"/>
      <c r="B961" s="443">
        <v>4382820400</v>
      </c>
      <c r="C961" s="508" t="s">
        <v>12389</v>
      </c>
      <c r="D961" s="154" t="s">
        <v>12350</v>
      </c>
      <c r="E961" s="154" t="s">
        <v>12390</v>
      </c>
      <c r="F961" s="443" t="s">
        <v>422</v>
      </c>
      <c r="G961" s="443" t="s">
        <v>655</v>
      </c>
      <c r="H961" s="444">
        <v>45126</v>
      </c>
      <c r="I961" s="443"/>
      <c r="J961" s="443"/>
      <c r="K961" s="443"/>
      <c r="L961" s="443"/>
      <c r="M961" s="443"/>
      <c r="N961" s="443"/>
      <c r="O961" s="443">
        <v>1</v>
      </c>
      <c r="P961" s="445">
        <f t="shared" si="15"/>
        <v>1</v>
      </c>
      <c r="Q961" s="443">
        <v>1</v>
      </c>
      <c r="R961" s="443"/>
      <c r="S961" s="443" t="s">
        <v>659</v>
      </c>
      <c r="T961" s="443" t="s">
        <v>653</v>
      </c>
      <c r="U961" s="443" t="s">
        <v>673</v>
      </c>
      <c r="V961" s="443" t="s">
        <v>652</v>
      </c>
      <c r="W961" s="443" t="s">
        <v>469</v>
      </c>
      <c r="X961" s="446"/>
    </row>
    <row r="962" spans="1:24" s="447" customFormat="1" ht="75">
      <c r="A962" s="443"/>
      <c r="B962" s="443">
        <v>4434620500</v>
      </c>
      <c r="C962" s="508" t="s">
        <v>12391</v>
      </c>
      <c r="D962" s="154" t="s">
        <v>12392</v>
      </c>
      <c r="E962" s="154" t="s">
        <v>12393</v>
      </c>
      <c r="F962" s="443" t="s">
        <v>422</v>
      </c>
      <c r="G962" s="443" t="s">
        <v>655</v>
      </c>
      <c r="H962" s="444">
        <v>45239</v>
      </c>
      <c r="I962" s="443"/>
      <c r="J962" s="443"/>
      <c r="K962" s="443"/>
      <c r="L962" s="443"/>
      <c r="M962" s="443"/>
      <c r="N962" s="443"/>
      <c r="O962" s="443">
        <v>1</v>
      </c>
      <c r="P962" s="445">
        <f t="shared" si="15"/>
        <v>1</v>
      </c>
      <c r="Q962" s="443">
        <v>1</v>
      </c>
      <c r="R962" s="443"/>
      <c r="S962" s="443" t="s">
        <v>659</v>
      </c>
      <c r="T962" s="443" t="s">
        <v>653</v>
      </c>
      <c r="U962" s="443" t="s">
        <v>673</v>
      </c>
      <c r="V962" s="443" t="s">
        <v>652</v>
      </c>
      <c r="W962" s="443" t="s">
        <v>469</v>
      </c>
      <c r="X962" s="446"/>
    </row>
    <row r="963" spans="1:24" s="447" customFormat="1" ht="75">
      <c r="A963" s="443"/>
      <c r="B963" s="443">
        <v>4486211200</v>
      </c>
      <c r="C963" s="508" t="s">
        <v>12394</v>
      </c>
      <c r="D963" s="154" t="s">
        <v>12395</v>
      </c>
      <c r="E963" s="154" t="s">
        <v>12396</v>
      </c>
      <c r="F963" s="443" t="s">
        <v>422</v>
      </c>
      <c r="G963" s="443" t="s">
        <v>655</v>
      </c>
      <c r="H963" s="444">
        <v>45140</v>
      </c>
      <c r="I963" s="443"/>
      <c r="J963" s="443"/>
      <c r="K963" s="443"/>
      <c r="L963" s="443"/>
      <c r="M963" s="443"/>
      <c r="N963" s="443"/>
      <c r="O963" s="443">
        <v>1</v>
      </c>
      <c r="P963" s="445">
        <f t="shared" si="15"/>
        <v>1</v>
      </c>
      <c r="Q963" s="443">
        <v>1</v>
      </c>
      <c r="R963" s="443"/>
      <c r="S963" s="443" t="s">
        <v>659</v>
      </c>
      <c r="T963" s="443" t="s">
        <v>653</v>
      </c>
      <c r="U963" s="443" t="s">
        <v>673</v>
      </c>
      <c r="V963" s="443" t="s">
        <v>652</v>
      </c>
      <c r="W963" s="443" t="s">
        <v>469</v>
      </c>
      <c r="X963" s="446"/>
    </row>
    <row r="964" spans="1:24" s="447" customFormat="1" ht="60">
      <c r="A964" s="443"/>
      <c r="B964" s="443">
        <v>4154121400</v>
      </c>
      <c r="C964" s="508" t="s">
        <v>12397</v>
      </c>
      <c r="D964" s="154" t="s">
        <v>12398</v>
      </c>
      <c r="E964" s="154" t="s">
        <v>12399</v>
      </c>
      <c r="F964" s="443" t="s">
        <v>422</v>
      </c>
      <c r="G964" s="443" t="s">
        <v>655</v>
      </c>
      <c r="H964" s="444">
        <v>45168</v>
      </c>
      <c r="I964" s="443"/>
      <c r="J964" s="443"/>
      <c r="K964" s="443"/>
      <c r="L964" s="443"/>
      <c r="M964" s="443"/>
      <c r="N964" s="443"/>
      <c r="O964" s="443">
        <v>2</v>
      </c>
      <c r="P964" s="445">
        <f t="shared" si="15"/>
        <v>2</v>
      </c>
      <c r="Q964" s="443">
        <v>2</v>
      </c>
      <c r="R964" s="443"/>
      <c r="S964" s="443" t="s">
        <v>659</v>
      </c>
      <c r="T964" s="443" t="s">
        <v>653</v>
      </c>
      <c r="U964" s="443" t="s">
        <v>673</v>
      </c>
      <c r="V964" s="443" t="s">
        <v>652</v>
      </c>
      <c r="W964" s="443" t="s">
        <v>469</v>
      </c>
      <c r="X964" s="446"/>
    </row>
    <row r="965" spans="1:24" s="447" customFormat="1" ht="75">
      <c r="A965" s="443"/>
      <c r="B965" s="443">
        <v>4460330500</v>
      </c>
      <c r="C965" s="508" t="s">
        <v>8471</v>
      </c>
      <c r="D965" s="154" t="s">
        <v>8472</v>
      </c>
      <c r="E965" s="154" t="s">
        <v>4072</v>
      </c>
      <c r="F965" s="443" t="s">
        <v>422</v>
      </c>
      <c r="G965" s="443" t="s">
        <v>655</v>
      </c>
      <c r="H965" s="444">
        <v>45050</v>
      </c>
      <c r="I965" s="443"/>
      <c r="J965" s="443"/>
      <c r="K965" s="443"/>
      <c r="L965" s="443"/>
      <c r="M965" s="443"/>
      <c r="N965" s="443"/>
      <c r="O965" s="443">
        <v>1</v>
      </c>
      <c r="P965" s="445">
        <f t="shared" si="15"/>
        <v>1</v>
      </c>
      <c r="Q965" s="443">
        <v>1</v>
      </c>
      <c r="R965" s="443"/>
      <c r="S965" s="443" t="s">
        <v>659</v>
      </c>
      <c r="T965" s="443" t="s">
        <v>653</v>
      </c>
      <c r="U965" s="443" t="s">
        <v>673</v>
      </c>
      <c r="V965" s="443" t="s">
        <v>652</v>
      </c>
      <c r="W965" s="443" t="s">
        <v>469</v>
      </c>
      <c r="X965" s="446"/>
    </row>
    <row r="966" spans="1:24" s="447" customFormat="1" ht="60">
      <c r="A966" s="443"/>
      <c r="B966" s="443">
        <v>3514911500</v>
      </c>
      <c r="C966" s="508" t="s">
        <v>12400</v>
      </c>
      <c r="D966" s="154" t="s">
        <v>12401</v>
      </c>
      <c r="E966" s="154" t="s">
        <v>12402</v>
      </c>
      <c r="F966" s="443" t="s">
        <v>422</v>
      </c>
      <c r="G966" s="443" t="s">
        <v>655</v>
      </c>
      <c r="H966" s="444">
        <v>45058</v>
      </c>
      <c r="I966" s="443"/>
      <c r="J966" s="443"/>
      <c r="K966" s="443"/>
      <c r="L966" s="443"/>
      <c r="M966" s="443"/>
      <c r="N966" s="443"/>
      <c r="O966" s="443">
        <v>1</v>
      </c>
      <c r="P966" s="445">
        <f t="shared" si="15"/>
        <v>1</v>
      </c>
      <c r="Q966" s="443">
        <v>1</v>
      </c>
      <c r="R966" s="443"/>
      <c r="S966" s="443" t="s">
        <v>659</v>
      </c>
      <c r="T966" s="443" t="s">
        <v>653</v>
      </c>
      <c r="U966" s="443" t="s">
        <v>673</v>
      </c>
      <c r="V966" s="443" t="s">
        <v>652</v>
      </c>
      <c r="W966" s="443" t="s">
        <v>469</v>
      </c>
      <c r="X966" s="446"/>
    </row>
    <row r="967" spans="1:24" s="447" customFormat="1" ht="75">
      <c r="A967" s="443"/>
      <c r="B967" s="443">
        <v>3502021700</v>
      </c>
      <c r="C967" s="508" t="s">
        <v>6165</v>
      </c>
      <c r="D967" s="154" t="s">
        <v>6166</v>
      </c>
      <c r="E967" s="154" t="s">
        <v>2767</v>
      </c>
      <c r="F967" s="443" t="s">
        <v>422</v>
      </c>
      <c r="G967" s="443" t="s">
        <v>655</v>
      </c>
      <c r="H967" s="444">
        <v>44940</v>
      </c>
      <c r="I967" s="443"/>
      <c r="J967" s="443"/>
      <c r="K967" s="443"/>
      <c r="L967" s="443"/>
      <c r="M967" s="443"/>
      <c r="N967" s="443"/>
      <c r="O967" s="443">
        <v>1</v>
      </c>
      <c r="P967" s="445">
        <f t="shared" si="15"/>
        <v>1</v>
      </c>
      <c r="Q967" s="443">
        <v>1</v>
      </c>
      <c r="R967" s="443"/>
      <c r="S967" s="443" t="s">
        <v>659</v>
      </c>
      <c r="T967" s="443" t="s">
        <v>653</v>
      </c>
      <c r="U967" s="443" t="s">
        <v>673</v>
      </c>
      <c r="V967" s="443" t="s">
        <v>652</v>
      </c>
      <c r="W967" s="443" t="s">
        <v>469</v>
      </c>
      <c r="X967" s="446"/>
    </row>
    <row r="968" spans="1:24" s="447" customFormat="1" ht="60">
      <c r="A968" s="443"/>
      <c r="B968" s="443">
        <v>4540810900</v>
      </c>
      <c r="C968" s="508" t="s">
        <v>12403</v>
      </c>
      <c r="D968" s="154" t="s">
        <v>12404</v>
      </c>
      <c r="E968" s="154" t="s">
        <v>12405</v>
      </c>
      <c r="F968" s="443" t="s">
        <v>422</v>
      </c>
      <c r="G968" s="443" t="s">
        <v>655</v>
      </c>
      <c r="H968" s="444">
        <v>44957</v>
      </c>
      <c r="I968" s="443"/>
      <c r="J968" s="443"/>
      <c r="K968" s="443"/>
      <c r="L968" s="443"/>
      <c r="M968" s="443"/>
      <c r="N968" s="443"/>
      <c r="O968" s="443">
        <v>2</v>
      </c>
      <c r="P968" s="445">
        <f t="shared" si="15"/>
        <v>2</v>
      </c>
      <c r="Q968" s="443">
        <v>2</v>
      </c>
      <c r="R968" s="443"/>
      <c r="S968" s="443" t="s">
        <v>659</v>
      </c>
      <c r="T968" s="443" t="s">
        <v>653</v>
      </c>
      <c r="U968" s="443" t="s">
        <v>673</v>
      </c>
      <c r="V968" s="443" t="s">
        <v>652</v>
      </c>
      <c r="W968" s="443" t="s">
        <v>469</v>
      </c>
      <c r="X968" s="446"/>
    </row>
    <row r="969" spans="1:24" s="447" customFormat="1" ht="75">
      <c r="A969" s="443"/>
      <c r="B969" s="443">
        <v>5402821100</v>
      </c>
      <c r="C969" s="508" t="s">
        <v>7814</v>
      </c>
      <c r="D969" s="154" t="s">
        <v>7815</v>
      </c>
      <c r="E969" s="154" t="s">
        <v>3743</v>
      </c>
      <c r="F969" s="443" t="s">
        <v>422</v>
      </c>
      <c r="G969" s="443" t="s">
        <v>655</v>
      </c>
      <c r="H969" s="444">
        <v>44956</v>
      </c>
      <c r="I969" s="443"/>
      <c r="J969" s="443"/>
      <c r="K969" s="443"/>
      <c r="L969" s="443"/>
      <c r="M969" s="443"/>
      <c r="N969" s="443"/>
      <c r="O969" s="443">
        <v>1</v>
      </c>
      <c r="P969" s="445">
        <f t="shared" si="15"/>
        <v>1</v>
      </c>
      <c r="Q969" s="443">
        <v>1</v>
      </c>
      <c r="R969" s="443"/>
      <c r="S969" s="443" t="s">
        <v>659</v>
      </c>
      <c r="T969" s="443" t="s">
        <v>653</v>
      </c>
      <c r="U969" s="443" t="s">
        <v>673</v>
      </c>
      <c r="V969" s="443" t="s">
        <v>652</v>
      </c>
      <c r="W969" s="443" t="s">
        <v>469</v>
      </c>
      <c r="X969" s="446"/>
    </row>
    <row r="970" spans="1:24" s="447" customFormat="1" ht="60">
      <c r="A970" s="443"/>
      <c r="B970" s="443">
        <v>6310810900</v>
      </c>
      <c r="C970" s="508" t="s">
        <v>8571</v>
      </c>
      <c r="D970" s="154" t="s">
        <v>8572</v>
      </c>
      <c r="E970" s="154" t="s">
        <v>4123</v>
      </c>
      <c r="F970" s="443" t="s">
        <v>422</v>
      </c>
      <c r="G970" s="443" t="s">
        <v>655</v>
      </c>
      <c r="H970" s="444">
        <v>45105</v>
      </c>
      <c r="I970" s="443"/>
      <c r="J970" s="443"/>
      <c r="K970" s="443"/>
      <c r="L970" s="443"/>
      <c r="M970" s="443"/>
      <c r="N970" s="443"/>
      <c r="O970" s="443">
        <v>1</v>
      </c>
      <c r="P970" s="445">
        <f t="shared" si="15"/>
        <v>1</v>
      </c>
      <c r="Q970" s="443">
        <v>1</v>
      </c>
      <c r="R970" s="443"/>
      <c r="S970" s="443" t="s">
        <v>659</v>
      </c>
      <c r="T970" s="443" t="s">
        <v>653</v>
      </c>
      <c r="U970" s="443" t="s">
        <v>673</v>
      </c>
      <c r="V970" s="443" t="s">
        <v>652</v>
      </c>
      <c r="W970" s="443" t="s">
        <v>469</v>
      </c>
      <c r="X970" s="446"/>
    </row>
    <row r="971" spans="1:24" s="447" customFormat="1" ht="75">
      <c r="A971" s="443"/>
      <c r="B971" s="443">
        <v>5310201800</v>
      </c>
      <c r="C971" s="508" t="s">
        <v>12406</v>
      </c>
      <c r="D971" s="154" t="s">
        <v>12407</v>
      </c>
      <c r="E971" s="154" t="s">
        <v>12408</v>
      </c>
      <c r="F971" s="443" t="s">
        <v>422</v>
      </c>
      <c r="G971" s="443" t="s">
        <v>655</v>
      </c>
      <c r="H971" s="444">
        <v>45104</v>
      </c>
      <c r="I971" s="443"/>
      <c r="J971" s="443"/>
      <c r="K971" s="443"/>
      <c r="L971" s="443"/>
      <c r="M971" s="443"/>
      <c r="N971" s="443"/>
      <c r="O971" s="443">
        <v>1</v>
      </c>
      <c r="P971" s="445">
        <f t="shared" si="15"/>
        <v>1</v>
      </c>
      <c r="Q971" s="443">
        <v>1</v>
      </c>
      <c r="R971" s="443"/>
      <c r="S971" s="443" t="s">
        <v>659</v>
      </c>
      <c r="T971" s="443" t="s">
        <v>653</v>
      </c>
      <c r="U971" s="443" t="s">
        <v>673</v>
      </c>
      <c r="V971" s="443" t="s">
        <v>652</v>
      </c>
      <c r="W971" s="443" t="s">
        <v>469</v>
      </c>
      <c r="X971" s="446"/>
    </row>
    <row r="972" spans="1:24" s="447" customFormat="1" ht="60">
      <c r="A972" s="443"/>
      <c r="B972" s="443">
        <v>4476131600</v>
      </c>
      <c r="C972" s="508" t="s">
        <v>12409</v>
      </c>
      <c r="D972" s="154" t="s">
        <v>12241</v>
      </c>
      <c r="E972" s="154" t="s">
        <v>12410</v>
      </c>
      <c r="F972" s="443" t="s">
        <v>422</v>
      </c>
      <c r="G972" s="443" t="s">
        <v>655</v>
      </c>
      <c r="H972" s="444">
        <v>44931</v>
      </c>
      <c r="I972" s="443"/>
      <c r="J972" s="443"/>
      <c r="K972" s="443"/>
      <c r="L972" s="443"/>
      <c r="M972" s="443"/>
      <c r="N972" s="443"/>
      <c r="O972" s="443">
        <v>1</v>
      </c>
      <c r="P972" s="445">
        <f t="shared" si="15"/>
        <v>1</v>
      </c>
      <c r="Q972" s="443">
        <v>1</v>
      </c>
      <c r="R972" s="443"/>
      <c r="S972" s="443" t="s">
        <v>659</v>
      </c>
      <c r="T972" s="443" t="s">
        <v>653</v>
      </c>
      <c r="U972" s="443" t="s">
        <v>673</v>
      </c>
      <c r="V972" s="443" t="s">
        <v>652</v>
      </c>
      <c r="W972" s="443" t="s">
        <v>469</v>
      </c>
      <c r="X972" s="446"/>
    </row>
    <row r="973" spans="1:24" s="447" customFormat="1" ht="75">
      <c r="A973" s="443"/>
      <c r="B973" s="443">
        <v>5521710500</v>
      </c>
      <c r="C973" s="508" t="s">
        <v>12411</v>
      </c>
      <c r="D973" s="154" t="s">
        <v>12244</v>
      </c>
      <c r="E973" s="154" t="s">
        <v>12412</v>
      </c>
      <c r="F973" s="443" t="s">
        <v>422</v>
      </c>
      <c r="G973" s="443" t="s">
        <v>655</v>
      </c>
      <c r="H973" s="444">
        <v>45128</v>
      </c>
      <c r="I973" s="443"/>
      <c r="J973" s="443"/>
      <c r="K973" s="443"/>
      <c r="L973" s="443"/>
      <c r="M973" s="443"/>
      <c r="N973" s="443"/>
      <c r="O973" s="443">
        <v>1</v>
      </c>
      <c r="P973" s="445">
        <f t="shared" si="15"/>
        <v>1</v>
      </c>
      <c r="Q973" s="443">
        <v>1</v>
      </c>
      <c r="R973" s="443"/>
      <c r="S973" s="443" t="s">
        <v>659</v>
      </c>
      <c r="T973" s="443" t="s">
        <v>653</v>
      </c>
      <c r="U973" s="443" t="s">
        <v>673</v>
      </c>
      <c r="V973" s="443" t="s">
        <v>652</v>
      </c>
      <c r="W973" s="443" t="s">
        <v>469</v>
      </c>
      <c r="X973" s="446"/>
    </row>
    <row r="974" spans="1:24" s="447" customFormat="1" ht="75">
      <c r="A974" s="443"/>
      <c r="B974" s="443">
        <v>5441120800</v>
      </c>
      <c r="C974" s="508" t="s">
        <v>12413</v>
      </c>
      <c r="D974" s="154" t="s">
        <v>12414</v>
      </c>
      <c r="E974" s="154" t="s">
        <v>12415</v>
      </c>
      <c r="F974" s="443" t="s">
        <v>422</v>
      </c>
      <c r="G974" s="443" t="s">
        <v>655</v>
      </c>
      <c r="H974" s="444">
        <v>45145</v>
      </c>
      <c r="I974" s="443"/>
      <c r="J974" s="443"/>
      <c r="K974" s="443"/>
      <c r="L974" s="443"/>
      <c r="M974" s="443"/>
      <c r="N974" s="443"/>
      <c r="O974" s="443">
        <v>1</v>
      </c>
      <c r="P974" s="445">
        <f t="shared" si="15"/>
        <v>1</v>
      </c>
      <c r="Q974" s="443">
        <v>1</v>
      </c>
      <c r="R974" s="443"/>
      <c r="S974" s="443" t="s">
        <v>659</v>
      </c>
      <c r="T974" s="443" t="s">
        <v>653</v>
      </c>
      <c r="U974" s="443" t="s">
        <v>673</v>
      </c>
      <c r="V974" s="443" t="s">
        <v>652</v>
      </c>
      <c r="W974" s="443" t="s">
        <v>469</v>
      </c>
      <c r="X974" s="446"/>
    </row>
    <row r="975" spans="1:24" s="447" customFormat="1" ht="75">
      <c r="A975" s="443"/>
      <c r="B975" s="443">
        <v>2736603700</v>
      </c>
      <c r="C975" s="508" t="s">
        <v>7842</v>
      </c>
      <c r="D975" s="154" t="s">
        <v>7843</v>
      </c>
      <c r="E975" s="154" t="s">
        <v>3757</v>
      </c>
      <c r="F975" s="443" t="s">
        <v>422</v>
      </c>
      <c r="G975" s="443" t="s">
        <v>655</v>
      </c>
      <c r="H975" s="444">
        <v>44962</v>
      </c>
      <c r="I975" s="443"/>
      <c r="J975" s="443"/>
      <c r="K975" s="443"/>
      <c r="L975" s="443"/>
      <c r="M975" s="443"/>
      <c r="N975" s="443"/>
      <c r="O975" s="443">
        <v>1</v>
      </c>
      <c r="P975" s="445">
        <f t="shared" si="15"/>
        <v>1</v>
      </c>
      <c r="Q975" s="443">
        <v>1</v>
      </c>
      <c r="R975" s="443"/>
      <c r="S975" s="443" t="s">
        <v>659</v>
      </c>
      <c r="T975" s="443" t="s">
        <v>653</v>
      </c>
      <c r="U975" s="443" t="s">
        <v>673</v>
      </c>
      <c r="V975" s="443" t="s">
        <v>652</v>
      </c>
      <c r="W975" s="443" t="s">
        <v>469</v>
      </c>
      <c r="X975" s="446"/>
    </row>
    <row r="976" spans="1:24" s="447" customFormat="1" ht="75">
      <c r="A976" s="443"/>
      <c r="B976" s="443">
        <v>4580831000</v>
      </c>
      <c r="C976" s="508" t="s">
        <v>12416</v>
      </c>
      <c r="D976" s="154" t="s">
        <v>12417</v>
      </c>
      <c r="E976" s="154" t="s">
        <v>12418</v>
      </c>
      <c r="F976" s="443" t="s">
        <v>422</v>
      </c>
      <c r="G976" s="443" t="s">
        <v>655</v>
      </c>
      <c r="H976" s="444">
        <v>45085</v>
      </c>
      <c r="I976" s="443"/>
      <c r="J976" s="443"/>
      <c r="K976" s="443"/>
      <c r="L976" s="443"/>
      <c r="M976" s="443"/>
      <c r="N976" s="443"/>
      <c r="O976" s="443">
        <v>2</v>
      </c>
      <c r="P976" s="445">
        <f t="shared" si="15"/>
        <v>2</v>
      </c>
      <c r="Q976" s="443">
        <v>2</v>
      </c>
      <c r="R976" s="443"/>
      <c r="S976" s="443" t="s">
        <v>659</v>
      </c>
      <c r="T976" s="443" t="s">
        <v>653</v>
      </c>
      <c r="U976" s="443" t="s">
        <v>673</v>
      </c>
      <c r="V976" s="443" t="s">
        <v>652</v>
      </c>
      <c r="W976" s="443" t="s">
        <v>469</v>
      </c>
      <c r="X976" s="446"/>
    </row>
    <row r="977" spans="1:24" s="447" customFormat="1" ht="90">
      <c r="A977" s="443"/>
      <c r="B977" s="443">
        <v>3594820100</v>
      </c>
      <c r="C977" s="508" t="s">
        <v>8519</v>
      </c>
      <c r="D977" s="154" t="s">
        <v>8520</v>
      </c>
      <c r="E977" s="154" t="s">
        <v>4097</v>
      </c>
      <c r="F977" s="443" t="s">
        <v>422</v>
      </c>
      <c r="G977" s="443" t="s">
        <v>655</v>
      </c>
      <c r="H977" s="444">
        <v>45064</v>
      </c>
      <c r="I977" s="443"/>
      <c r="J977" s="443"/>
      <c r="K977" s="443"/>
      <c r="L977" s="443"/>
      <c r="M977" s="443"/>
      <c r="N977" s="443"/>
      <c r="O977" s="443">
        <v>1</v>
      </c>
      <c r="P977" s="445">
        <f t="shared" si="15"/>
        <v>1</v>
      </c>
      <c r="Q977" s="443">
        <v>1</v>
      </c>
      <c r="R977" s="443"/>
      <c r="S977" s="443" t="s">
        <v>659</v>
      </c>
      <c r="T977" s="443" t="s">
        <v>653</v>
      </c>
      <c r="U977" s="443" t="s">
        <v>673</v>
      </c>
      <c r="V977" s="443" t="s">
        <v>652</v>
      </c>
      <c r="W977" s="443" t="s">
        <v>469</v>
      </c>
      <c r="X977" s="446"/>
    </row>
    <row r="978" spans="1:24" s="447" customFormat="1" ht="90">
      <c r="A978" s="443"/>
      <c r="B978" s="443">
        <v>6342012900</v>
      </c>
      <c r="C978" s="508" t="s">
        <v>7846</v>
      </c>
      <c r="D978" s="154" t="s">
        <v>7847</v>
      </c>
      <c r="E978" s="154" t="s">
        <v>3759</v>
      </c>
      <c r="F978" s="443" t="s">
        <v>422</v>
      </c>
      <c r="G978" s="443" t="s">
        <v>655</v>
      </c>
      <c r="H978" s="444">
        <v>44957</v>
      </c>
      <c r="I978" s="443"/>
      <c r="J978" s="443"/>
      <c r="K978" s="443"/>
      <c r="L978" s="443"/>
      <c r="M978" s="443"/>
      <c r="N978" s="443"/>
      <c r="O978" s="443">
        <v>1</v>
      </c>
      <c r="P978" s="445">
        <f t="shared" si="15"/>
        <v>1</v>
      </c>
      <c r="Q978" s="443">
        <v>1</v>
      </c>
      <c r="R978" s="443"/>
      <c r="S978" s="443" t="s">
        <v>659</v>
      </c>
      <c r="T978" s="443" t="s">
        <v>653</v>
      </c>
      <c r="U978" s="443" t="s">
        <v>673</v>
      </c>
      <c r="V978" s="443" t="s">
        <v>652</v>
      </c>
      <c r="W978" s="443" t="s">
        <v>469</v>
      </c>
      <c r="X978" s="446"/>
    </row>
    <row r="979" spans="1:24" s="447" customFormat="1" ht="60">
      <c r="A979" s="443"/>
      <c r="B979" s="443">
        <v>6333403400</v>
      </c>
      <c r="C979" s="508" t="s">
        <v>6477</v>
      </c>
      <c r="D979" s="154" t="s">
        <v>6478</v>
      </c>
      <c r="E979" s="154" t="s">
        <v>2955</v>
      </c>
      <c r="F979" s="443" t="s">
        <v>422</v>
      </c>
      <c r="G979" s="443" t="s">
        <v>655</v>
      </c>
      <c r="H979" s="444">
        <v>45154</v>
      </c>
      <c r="I979" s="443"/>
      <c r="J979" s="443"/>
      <c r="K979" s="443"/>
      <c r="L979" s="443"/>
      <c r="M979" s="443"/>
      <c r="N979" s="443"/>
      <c r="O979" s="443">
        <v>1</v>
      </c>
      <c r="P979" s="445">
        <f t="shared" si="15"/>
        <v>1</v>
      </c>
      <c r="Q979" s="443">
        <v>1</v>
      </c>
      <c r="R979" s="443"/>
      <c r="S979" s="443" t="s">
        <v>659</v>
      </c>
      <c r="T979" s="443" t="s">
        <v>653</v>
      </c>
      <c r="U979" s="443" t="s">
        <v>673</v>
      </c>
      <c r="V979" s="443" t="s">
        <v>652</v>
      </c>
      <c r="W979" s="443" t="s">
        <v>469</v>
      </c>
      <c r="X979" s="446"/>
    </row>
    <row r="980" spans="1:24" s="447" customFormat="1" ht="75">
      <c r="A980" s="443"/>
      <c r="B980" s="443">
        <v>4250810300</v>
      </c>
      <c r="C980" s="508" t="s">
        <v>12419</v>
      </c>
      <c r="D980" s="154" t="s">
        <v>12420</v>
      </c>
      <c r="E980" s="154" t="s">
        <v>12421</v>
      </c>
      <c r="F980" s="443" t="s">
        <v>422</v>
      </c>
      <c r="G980" s="443" t="s">
        <v>655</v>
      </c>
      <c r="H980" s="444">
        <v>45002</v>
      </c>
      <c r="I980" s="443"/>
      <c r="J980" s="443"/>
      <c r="K980" s="443"/>
      <c r="L980" s="443"/>
      <c r="M980" s="443"/>
      <c r="N980" s="443"/>
      <c r="O980" s="443">
        <v>1</v>
      </c>
      <c r="P980" s="445">
        <f t="shared" si="15"/>
        <v>1</v>
      </c>
      <c r="Q980" s="443">
        <v>1</v>
      </c>
      <c r="R980" s="443"/>
      <c r="S980" s="443" t="s">
        <v>659</v>
      </c>
      <c r="T980" s="443" t="s">
        <v>653</v>
      </c>
      <c r="U980" s="443" t="s">
        <v>673</v>
      </c>
      <c r="V980" s="443" t="s">
        <v>652</v>
      </c>
      <c r="W980" s="443" t="s">
        <v>469</v>
      </c>
      <c r="X980" s="446"/>
    </row>
    <row r="981" spans="1:24" s="447" customFormat="1" ht="60">
      <c r="A981" s="443"/>
      <c r="B981" s="443">
        <v>3513500101</v>
      </c>
      <c r="C981" s="508" t="s">
        <v>7636</v>
      </c>
      <c r="D981" s="154" t="s">
        <v>7637</v>
      </c>
      <c r="E981" s="154" t="s">
        <v>3654</v>
      </c>
      <c r="F981" s="443" t="s">
        <v>422</v>
      </c>
      <c r="G981" s="443" t="s">
        <v>655</v>
      </c>
      <c r="H981" s="444">
        <v>45114</v>
      </c>
      <c r="I981" s="443"/>
      <c r="J981" s="443"/>
      <c r="K981" s="443"/>
      <c r="L981" s="443"/>
      <c r="M981" s="443"/>
      <c r="N981" s="443"/>
      <c r="O981" s="443">
        <v>1</v>
      </c>
      <c r="P981" s="445">
        <f t="shared" si="15"/>
        <v>1</v>
      </c>
      <c r="Q981" s="443">
        <v>1</v>
      </c>
      <c r="R981" s="443"/>
      <c r="S981" s="443" t="s">
        <v>659</v>
      </c>
      <c r="T981" s="443" t="s">
        <v>653</v>
      </c>
      <c r="U981" s="443" t="s">
        <v>673</v>
      </c>
      <c r="V981" s="443" t="s">
        <v>652</v>
      </c>
      <c r="W981" s="443" t="s">
        <v>469</v>
      </c>
      <c r="X981" s="446"/>
    </row>
    <row r="982" spans="1:24" s="447" customFormat="1" ht="75">
      <c r="A982" s="443"/>
      <c r="B982" s="443">
        <v>5483122200</v>
      </c>
      <c r="C982" s="508" t="s">
        <v>12422</v>
      </c>
      <c r="D982" s="154" t="s">
        <v>12423</v>
      </c>
      <c r="E982" s="154" t="s">
        <v>12424</v>
      </c>
      <c r="F982" s="443" t="s">
        <v>422</v>
      </c>
      <c r="G982" s="443" t="s">
        <v>655</v>
      </c>
      <c r="H982" s="444">
        <v>45177</v>
      </c>
      <c r="I982" s="443"/>
      <c r="J982" s="443"/>
      <c r="K982" s="443"/>
      <c r="L982" s="443"/>
      <c r="M982" s="443"/>
      <c r="N982" s="443"/>
      <c r="O982" s="443">
        <v>1</v>
      </c>
      <c r="P982" s="445">
        <f t="shared" si="15"/>
        <v>1</v>
      </c>
      <c r="Q982" s="443">
        <v>1</v>
      </c>
      <c r="R982" s="443"/>
      <c r="S982" s="443" t="s">
        <v>659</v>
      </c>
      <c r="T982" s="443" t="s">
        <v>653</v>
      </c>
      <c r="U982" s="443" t="s">
        <v>673</v>
      </c>
      <c r="V982" s="443" t="s">
        <v>652</v>
      </c>
      <c r="W982" s="443" t="s">
        <v>469</v>
      </c>
      <c r="X982" s="446"/>
    </row>
    <row r="983" spans="1:24" s="447" customFormat="1" ht="90">
      <c r="A983" s="443"/>
      <c r="B983" s="443">
        <v>4370701800</v>
      </c>
      <c r="C983" s="508" t="s">
        <v>12260</v>
      </c>
      <c r="D983" s="154" t="s">
        <v>12261</v>
      </c>
      <c r="E983" s="154" t="s">
        <v>12425</v>
      </c>
      <c r="F983" s="443" t="s">
        <v>422</v>
      </c>
      <c r="G983" s="443" t="s">
        <v>655</v>
      </c>
      <c r="H983" s="444">
        <v>45021</v>
      </c>
      <c r="I983" s="443"/>
      <c r="J983" s="443"/>
      <c r="K983" s="443"/>
      <c r="L983" s="443"/>
      <c r="M983" s="443"/>
      <c r="N983" s="443"/>
      <c r="O983" s="443">
        <v>1</v>
      </c>
      <c r="P983" s="445">
        <f t="shared" ref="P983:P1237" si="16">SUM($I983:$O983)</f>
        <v>1</v>
      </c>
      <c r="Q983" s="443">
        <v>1</v>
      </c>
      <c r="R983" s="443"/>
      <c r="S983" s="443" t="s">
        <v>659</v>
      </c>
      <c r="T983" s="443" t="s">
        <v>653</v>
      </c>
      <c r="U983" s="443" t="s">
        <v>673</v>
      </c>
      <c r="V983" s="443" t="s">
        <v>652</v>
      </c>
      <c r="W983" s="443" t="s">
        <v>469</v>
      </c>
      <c r="X983" s="446"/>
    </row>
    <row r="984" spans="1:24" s="447" customFormat="1" ht="75">
      <c r="A984" s="443"/>
      <c r="B984" s="443">
        <v>4320420200</v>
      </c>
      <c r="C984" s="508" t="s">
        <v>12426</v>
      </c>
      <c r="D984" s="154" t="s">
        <v>12427</v>
      </c>
      <c r="E984" s="154" t="s">
        <v>12428</v>
      </c>
      <c r="F984" s="443" t="s">
        <v>422</v>
      </c>
      <c r="G984" s="443" t="s">
        <v>655</v>
      </c>
      <c r="H984" s="444">
        <v>45134</v>
      </c>
      <c r="I984" s="443"/>
      <c r="J984" s="443"/>
      <c r="K984" s="443"/>
      <c r="L984" s="443"/>
      <c r="M984" s="443"/>
      <c r="N984" s="443"/>
      <c r="O984" s="443">
        <v>2</v>
      </c>
      <c r="P984" s="445">
        <f t="shared" si="16"/>
        <v>2</v>
      </c>
      <c r="Q984" s="443">
        <v>2</v>
      </c>
      <c r="R984" s="443"/>
      <c r="S984" s="443" t="s">
        <v>659</v>
      </c>
      <c r="T984" s="443" t="s">
        <v>653</v>
      </c>
      <c r="U984" s="443" t="s">
        <v>673</v>
      </c>
      <c r="V984" s="443" t="s">
        <v>652</v>
      </c>
      <c r="W984" s="443" t="s">
        <v>469</v>
      </c>
      <c r="X984" s="446"/>
    </row>
    <row r="985" spans="1:24" s="447" customFormat="1" ht="75">
      <c r="A985" s="443"/>
      <c r="B985" s="443">
        <v>3077003300</v>
      </c>
      <c r="C985" s="508" t="s">
        <v>7736</v>
      </c>
      <c r="D985" s="154" t="s">
        <v>7737</v>
      </c>
      <c r="E985" s="154" t="s">
        <v>3704</v>
      </c>
      <c r="F985" s="443" t="s">
        <v>422</v>
      </c>
      <c r="G985" s="443" t="s">
        <v>655</v>
      </c>
      <c r="H985" s="444">
        <v>44929</v>
      </c>
      <c r="I985" s="443"/>
      <c r="J985" s="443"/>
      <c r="K985" s="443"/>
      <c r="L985" s="443"/>
      <c r="M985" s="443"/>
      <c r="N985" s="443"/>
      <c r="O985" s="443">
        <v>1</v>
      </c>
      <c r="P985" s="445">
        <f t="shared" si="16"/>
        <v>1</v>
      </c>
      <c r="Q985" s="443">
        <v>1</v>
      </c>
      <c r="R985" s="443"/>
      <c r="S985" s="443" t="s">
        <v>659</v>
      </c>
      <c r="T985" s="443" t="s">
        <v>653</v>
      </c>
      <c r="U985" s="443" t="s">
        <v>673</v>
      </c>
      <c r="V985" s="443" t="s">
        <v>652</v>
      </c>
      <c r="W985" s="443" t="s">
        <v>469</v>
      </c>
      <c r="X985" s="446"/>
    </row>
    <row r="986" spans="1:24" s="447" customFormat="1" ht="75">
      <c r="A986" s="443"/>
      <c r="B986" s="443">
        <v>3582710700</v>
      </c>
      <c r="C986" s="508" t="s">
        <v>12429</v>
      </c>
      <c r="D986" s="154" t="s">
        <v>12430</v>
      </c>
      <c r="E986" s="154" t="s">
        <v>12431</v>
      </c>
      <c r="F986" s="443" t="s">
        <v>422</v>
      </c>
      <c r="G986" s="443" t="s">
        <v>655</v>
      </c>
      <c r="H986" s="444">
        <v>45058</v>
      </c>
      <c r="I986" s="443"/>
      <c r="J986" s="443"/>
      <c r="K986" s="443"/>
      <c r="L986" s="443"/>
      <c r="M986" s="443"/>
      <c r="N986" s="443"/>
      <c r="O986" s="443">
        <v>1</v>
      </c>
      <c r="P986" s="445">
        <f t="shared" si="16"/>
        <v>1</v>
      </c>
      <c r="Q986" s="443">
        <v>1</v>
      </c>
      <c r="R986" s="443"/>
      <c r="S986" s="443" t="s">
        <v>659</v>
      </c>
      <c r="T986" s="443" t="s">
        <v>653</v>
      </c>
      <c r="U986" s="443" t="s">
        <v>673</v>
      </c>
      <c r="V986" s="443" t="s">
        <v>652</v>
      </c>
      <c r="W986" s="443" t="s">
        <v>469</v>
      </c>
      <c r="X986" s="446"/>
    </row>
    <row r="987" spans="1:24" s="447" customFormat="1" ht="75">
      <c r="A987" s="443"/>
      <c r="B987" s="443">
        <v>4580831000</v>
      </c>
      <c r="C987" s="508" t="s">
        <v>12432</v>
      </c>
      <c r="D987" s="154" t="s">
        <v>12417</v>
      </c>
      <c r="E987" s="154" t="s">
        <v>12433</v>
      </c>
      <c r="F987" s="443" t="s">
        <v>422</v>
      </c>
      <c r="G987" s="443" t="s">
        <v>655</v>
      </c>
      <c r="H987" s="444">
        <v>45085</v>
      </c>
      <c r="I987" s="443"/>
      <c r="J987" s="443"/>
      <c r="K987" s="443"/>
      <c r="L987" s="443"/>
      <c r="M987" s="443"/>
      <c r="N987" s="443"/>
      <c r="O987" s="443">
        <v>1</v>
      </c>
      <c r="P987" s="445">
        <f t="shared" si="16"/>
        <v>1</v>
      </c>
      <c r="Q987" s="443">
        <v>1</v>
      </c>
      <c r="R987" s="443"/>
      <c r="S987" s="443" t="s">
        <v>659</v>
      </c>
      <c r="T987" s="443" t="s">
        <v>653</v>
      </c>
      <c r="U987" s="443" t="s">
        <v>673</v>
      </c>
      <c r="V987" s="443" t="s">
        <v>652</v>
      </c>
      <c r="W987" s="443" t="s">
        <v>469</v>
      </c>
      <c r="X987" s="446"/>
    </row>
    <row r="988" spans="1:24" s="447" customFormat="1" ht="75">
      <c r="A988" s="443"/>
      <c r="B988" s="443">
        <v>3181320100</v>
      </c>
      <c r="C988" s="508" t="s">
        <v>7896</v>
      </c>
      <c r="D988" s="154" t="s">
        <v>7897</v>
      </c>
      <c r="E988" s="154" t="s">
        <v>3784</v>
      </c>
      <c r="F988" s="443" t="s">
        <v>422</v>
      </c>
      <c r="G988" s="443" t="s">
        <v>655</v>
      </c>
      <c r="H988" s="444">
        <v>44966</v>
      </c>
      <c r="I988" s="443"/>
      <c r="J988" s="443"/>
      <c r="K988" s="443"/>
      <c r="L988" s="443"/>
      <c r="M988" s="443"/>
      <c r="N988" s="443"/>
      <c r="O988" s="443">
        <v>1</v>
      </c>
      <c r="P988" s="445">
        <f t="shared" si="16"/>
        <v>1</v>
      </c>
      <c r="Q988" s="443">
        <v>1</v>
      </c>
      <c r="R988" s="443"/>
      <c r="S988" s="443" t="s">
        <v>659</v>
      </c>
      <c r="T988" s="443" t="s">
        <v>653</v>
      </c>
      <c r="U988" s="443" t="s">
        <v>673</v>
      </c>
      <c r="V988" s="443" t="s">
        <v>652</v>
      </c>
      <c r="W988" s="443" t="s">
        <v>469</v>
      </c>
      <c r="X988" s="446"/>
    </row>
    <row r="989" spans="1:24" s="447" customFormat="1" ht="75">
      <c r="A989" s="443"/>
      <c r="B989" s="443">
        <v>5813931500</v>
      </c>
      <c r="C989" s="508" t="s">
        <v>8569</v>
      </c>
      <c r="D989" s="154" t="s">
        <v>8570</v>
      </c>
      <c r="E989" s="154" t="s">
        <v>4122</v>
      </c>
      <c r="F989" s="443" t="s">
        <v>422</v>
      </c>
      <c r="G989" s="443" t="s">
        <v>655</v>
      </c>
      <c r="H989" s="444">
        <v>45093</v>
      </c>
      <c r="I989" s="443"/>
      <c r="J989" s="443"/>
      <c r="K989" s="443"/>
      <c r="L989" s="443"/>
      <c r="M989" s="443"/>
      <c r="N989" s="443"/>
      <c r="O989" s="443">
        <v>1</v>
      </c>
      <c r="P989" s="445">
        <f t="shared" si="16"/>
        <v>1</v>
      </c>
      <c r="Q989" s="443">
        <v>1</v>
      </c>
      <c r="R989" s="443"/>
      <c r="S989" s="443" t="s">
        <v>659</v>
      </c>
      <c r="T989" s="443" t="s">
        <v>653</v>
      </c>
      <c r="U989" s="443" t="s">
        <v>673</v>
      </c>
      <c r="V989" s="443" t="s">
        <v>652</v>
      </c>
      <c r="W989" s="443" t="s">
        <v>469</v>
      </c>
      <c r="X989" s="446"/>
    </row>
    <row r="990" spans="1:24" s="447" customFormat="1" ht="90">
      <c r="A990" s="443"/>
      <c r="B990" s="443">
        <v>3601102500</v>
      </c>
      <c r="C990" s="508" t="s">
        <v>12434</v>
      </c>
      <c r="D990" s="154" t="s">
        <v>12435</v>
      </c>
      <c r="E990" s="154" t="s">
        <v>12436</v>
      </c>
      <c r="F990" s="443" t="s">
        <v>422</v>
      </c>
      <c r="G990" s="443" t="s">
        <v>655</v>
      </c>
      <c r="H990" s="444">
        <v>45142</v>
      </c>
      <c r="I990" s="443"/>
      <c r="J990" s="443"/>
      <c r="K990" s="443"/>
      <c r="L990" s="443"/>
      <c r="M990" s="443"/>
      <c r="N990" s="443"/>
      <c r="O990" s="443">
        <v>1</v>
      </c>
      <c r="P990" s="445">
        <f t="shared" si="16"/>
        <v>1</v>
      </c>
      <c r="Q990" s="443">
        <v>1</v>
      </c>
      <c r="R990" s="443"/>
      <c r="S990" s="443" t="s">
        <v>659</v>
      </c>
      <c r="T990" s="443" t="s">
        <v>653</v>
      </c>
      <c r="U990" s="443" t="s">
        <v>673</v>
      </c>
      <c r="V990" s="443" t="s">
        <v>652</v>
      </c>
      <c r="W990" s="443" t="s">
        <v>469</v>
      </c>
      <c r="X990" s="446"/>
    </row>
    <row r="991" spans="1:24" s="447" customFormat="1" ht="60">
      <c r="A991" s="443"/>
      <c r="B991" s="443">
        <v>4232210300</v>
      </c>
      <c r="C991" s="508" t="s">
        <v>8395</v>
      </c>
      <c r="D991" s="154" t="s">
        <v>8396</v>
      </c>
      <c r="E991" s="154" t="s">
        <v>4034</v>
      </c>
      <c r="F991" s="443" t="s">
        <v>422</v>
      </c>
      <c r="G991" s="443" t="s">
        <v>655</v>
      </c>
      <c r="H991" s="444">
        <v>45027</v>
      </c>
      <c r="I991" s="443"/>
      <c r="J991" s="443"/>
      <c r="K991" s="443"/>
      <c r="L991" s="443"/>
      <c r="M991" s="443"/>
      <c r="N991" s="443"/>
      <c r="O991" s="443">
        <v>1</v>
      </c>
      <c r="P991" s="445">
        <f t="shared" si="16"/>
        <v>1</v>
      </c>
      <c r="Q991" s="443">
        <v>1</v>
      </c>
      <c r="R991" s="443"/>
      <c r="S991" s="443" t="s">
        <v>659</v>
      </c>
      <c r="T991" s="443" t="s">
        <v>653</v>
      </c>
      <c r="U991" s="443" t="s">
        <v>673</v>
      </c>
      <c r="V991" s="443" t="s">
        <v>652</v>
      </c>
      <c r="W991" s="443" t="s">
        <v>469</v>
      </c>
      <c r="X991" s="446"/>
    </row>
    <row r="992" spans="1:24" s="447" customFormat="1" ht="75">
      <c r="A992" s="443"/>
      <c r="B992" s="443">
        <v>4455620700</v>
      </c>
      <c r="C992" s="508" t="s">
        <v>12374</v>
      </c>
      <c r="D992" s="154" t="s">
        <v>12375</v>
      </c>
      <c r="E992" s="154" t="s">
        <v>12437</v>
      </c>
      <c r="F992" s="443" t="s">
        <v>422</v>
      </c>
      <c r="G992" s="443" t="s">
        <v>655</v>
      </c>
      <c r="H992" s="444">
        <v>45040</v>
      </c>
      <c r="I992" s="443"/>
      <c r="J992" s="443"/>
      <c r="K992" s="443"/>
      <c r="L992" s="443"/>
      <c r="M992" s="443">
        <v>1</v>
      </c>
      <c r="N992" s="443"/>
      <c r="O992" s="443">
        <v>1</v>
      </c>
      <c r="P992" s="445">
        <f t="shared" si="16"/>
        <v>2</v>
      </c>
      <c r="Q992" s="443">
        <v>2</v>
      </c>
      <c r="R992" s="443"/>
      <c r="S992" s="443" t="s">
        <v>659</v>
      </c>
      <c r="T992" s="443" t="s">
        <v>651</v>
      </c>
      <c r="U992" s="443" t="s">
        <v>673</v>
      </c>
      <c r="V992" s="443" t="s">
        <v>652</v>
      </c>
      <c r="W992" s="443" t="s">
        <v>469</v>
      </c>
      <c r="X992" s="446"/>
    </row>
    <row r="993" spans="1:24" s="447" customFormat="1" ht="60">
      <c r="A993" s="443"/>
      <c r="B993" s="443">
        <v>4516810500</v>
      </c>
      <c r="C993" s="508" t="s">
        <v>12380</v>
      </c>
      <c r="D993" s="154" t="s">
        <v>12381</v>
      </c>
      <c r="E993" s="154" t="s">
        <v>12438</v>
      </c>
      <c r="F993" s="443" t="s">
        <v>422</v>
      </c>
      <c r="G993" s="443" t="s">
        <v>655</v>
      </c>
      <c r="H993" s="444">
        <v>45055</v>
      </c>
      <c r="I993" s="443"/>
      <c r="J993" s="443"/>
      <c r="K993" s="443"/>
      <c r="L993" s="443"/>
      <c r="M993" s="443"/>
      <c r="N993" s="443"/>
      <c r="O993" s="443">
        <v>2</v>
      </c>
      <c r="P993" s="445">
        <f t="shared" si="16"/>
        <v>2</v>
      </c>
      <c r="Q993" s="443">
        <v>2</v>
      </c>
      <c r="R993" s="443"/>
      <c r="S993" s="443" t="s">
        <v>659</v>
      </c>
      <c r="T993" s="443" t="s">
        <v>653</v>
      </c>
      <c r="U993" s="443" t="s">
        <v>673</v>
      </c>
      <c r="V993" s="443" t="s">
        <v>652</v>
      </c>
      <c r="W993" s="443" t="s">
        <v>469</v>
      </c>
      <c r="X993" s="446"/>
    </row>
    <row r="994" spans="1:24" s="447" customFormat="1" ht="60">
      <c r="A994" s="443"/>
      <c r="B994" s="443">
        <v>4180531400</v>
      </c>
      <c r="C994" s="508" t="s">
        <v>12439</v>
      </c>
      <c r="D994" s="154" t="s">
        <v>12440</v>
      </c>
      <c r="E994" s="154" t="s">
        <v>12441</v>
      </c>
      <c r="F994" s="443" t="s">
        <v>422</v>
      </c>
      <c r="G994" s="443" t="s">
        <v>655</v>
      </c>
      <c r="H994" s="444">
        <v>45191</v>
      </c>
      <c r="I994" s="443"/>
      <c r="J994" s="443"/>
      <c r="K994" s="443"/>
      <c r="L994" s="443"/>
      <c r="M994" s="443"/>
      <c r="N994" s="443"/>
      <c r="O994" s="443">
        <v>1</v>
      </c>
      <c r="P994" s="445">
        <f t="shared" si="16"/>
        <v>1</v>
      </c>
      <c r="Q994" s="443">
        <v>1</v>
      </c>
      <c r="R994" s="443"/>
      <c r="S994" s="443" t="s">
        <v>659</v>
      </c>
      <c r="T994" s="443" t="s">
        <v>653</v>
      </c>
      <c r="U994" s="443" t="s">
        <v>673</v>
      </c>
      <c r="V994" s="443" t="s">
        <v>652</v>
      </c>
      <c r="W994" s="443" t="s">
        <v>469</v>
      </c>
      <c r="X994" s="446"/>
    </row>
    <row r="995" spans="1:24" s="447" customFormat="1" ht="60">
      <c r="A995" s="443"/>
      <c r="B995" s="443">
        <v>4731622200</v>
      </c>
      <c r="C995" s="508" t="s">
        <v>12442</v>
      </c>
      <c r="D995" s="154" t="s">
        <v>12443</v>
      </c>
      <c r="E995" s="154" t="s">
        <v>12444</v>
      </c>
      <c r="F995" s="443" t="s">
        <v>422</v>
      </c>
      <c r="G995" s="443" t="s">
        <v>655</v>
      </c>
      <c r="H995" s="444">
        <v>45244</v>
      </c>
      <c r="I995" s="443"/>
      <c r="J995" s="443"/>
      <c r="K995" s="443"/>
      <c r="L995" s="443"/>
      <c r="M995" s="443"/>
      <c r="N995" s="443"/>
      <c r="O995" s="443">
        <v>1</v>
      </c>
      <c r="P995" s="445">
        <f t="shared" si="16"/>
        <v>1</v>
      </c>
      <c r="Q995" s="443">
        <v>1</v>
      </c>
      <c r="R995" s="443"/>
      <c r="S995" s="443" t="s">
        <v>659</v>
      </c>
      <c r="T995" s="443" t="s">
        <v>653</v>
      </c>
      <c r="U995" s="443" t="s">
        <v>673</v>
      </c>
      <c r="V995" s="443" t="s">
        <v>652</v>
      </c>
      <c r="W995" s="443" t="s">
        <v>469</v>
      </c>
      <c r="X995" s="446"/>
    </row>
    <row r="996" spans="1:24" s="447" customFormat="1" ht="60">
      <c r="A996" s="443"/>
      <c r="B996" s="443">
        <v>3576311400</v>
      </c>
      <c r="C996" s="508" t="s">
        <v>12445</v>
      </c>
      <c r="D996" s="154" t="s">
        <v>12446</v>
      </c>
      <c r="E996" s="154" t="s">
        <v>12447</v>
      </c>
      <c r="F996" s="443" t="s">
        <v>422</v>
      </c>
      <c r="G996" s="443" t="s">
        <v>655</v>
      </c>
      <c r="H996" s="444">
        <v>45198</v>
      </c>
      <c r="I996" s="443"/>
      <c r="J996" s="443"/>
      <c r="K996" s="443"/>
      <c r="L996" s="443"/>
      <c r="M996" s="443"/>
      <c r="N996" s="443"/>
      <c r="O996" s="443">
        <v>1</v>
      </c>
      <c r="P996" s="445">
        <f t="shared" si="16"/>
        <v>1</v>
      </c>
      <c r="Q996" s="443">
        <v>1</v>
      </c>
      <c r="R996" s="443"/>
      <c r="S996" s="443" t="s">
        <v>659</v>
      </c>
      <c r="T996" s="443" t="s">
        <v>653</v>
      </c>
      <c r="U996" s="443" t="s">
        <v>673</v>
      </c>
      <c r="V996" s="443" t="s">
        <v>652</v>
      </c>
      <c r="W996" s="443" t="s">
        <v>469</v>
      </c>
      <c r="X996" s="446"/>
    </row>
    <row r="997" spans="1:24" s="447" customFormat="1" ht="60">
      <c r="A997" s="443"/>
      <c r="B997" s="443">
        <v>5420320700</v>
      </c>
      <c r="C997" s="508" t="s">
        <v>12448</v>
      </c>
      <c r="D997" s="154" t="s">
        <v>12449</v>
      </c>
      <c r="E997" s="154" t="s">
        <v>12450</v>
      </c>
      <c r="F997" s="443" t="s">
        <v>422</v>
      </c>
      <c r="G997" s="443" t="s">
        <v>655</v>
      </c>
      <c r="H997" s="444">
        <v>45208</v>
      </c>
      <c r="I997" s="443"/>
      <c r="J997" s="443"/>
      <c r="K997" s="443"/>
      <c r="L997" s="443"/>
      <c r="M997" s="443">
        <v>1</v>
      </c>
      <c r="N997" s="443"/>
      <c r="O997" s="443">
        <v>1</v>
      </c>
      <c r="P997" s="445">
        <f t="shared" si="16"/>
        <v>2</v>
      </c>
      <c r="Q997" s="443">
        <v>2</v>
      </c>
      <c r="R997" s="443"/>
      <c r="S997" s="443" t="s">
        <v>659</v>
      </c>
      <c r="T997" s="443" t="s">
        <v>651</v>
      </c>
      <c r="U997" s="443" t="s">
        <v>673</v>
      </c>
      <c r="V997" s="443" t="s">
        <v>652</v>
      </c>
      <c r="W997" s="443" t="s">
        <v>469</v>
      </c>
      <c r="X997" s="446"/>
    </row>
    <row r="998" spans="1:24" s="447" customFormat="1" ht="60">
      <c r="A998" s="443"/>
      <c r="B998" s="443">
        <v>3410921100</v>
      </c>
      <c r="C998" s="508" t="s">
        <v>12451</v>
      </c>
      <c r="D998" s="154" t="s">
        <v>12452</v>
      </c>
      <c r="E998" s="154" t="s">
        <v>12453</v>
      </c>
      <c r="F998" s="443" t="s">
        <v>422</v>
      </c>
      <c r="G998" s="443" t="s">
        <v>655</v>
      </c>
      <c r="H998" s="444">
        <v>45272</v>
      </c>
      <c r="I998" s="443"/>
      <c r="J998" s="443"/>
      <c r="K998" s="443"/>
      <c r="L998" s="443"/>
      <c r="M998" s="443"/>
      <c r="N998" s="443"/>
      <c r="O998" s="443">
        <v>1</v>
      </c>
      <c r="P998" s="445">
        <f t="shared" si="16"/>
        <v>1</v>
      </c>
      <c r="Q998" s="443">
        <v>1</v>
      </c>
      <c r="R998" s="443"/>
      <c r="S998" s="443" t="s">
        <v>659</v>
      </c>
      <c r="T998" s="443" t="s">
        <v>653</v>
      </c>
      <c r="U998" s="443" t="s">
        <v>673</v>
      </c>
      <c r="V998" s="443" t="s">
        <v>652</v>
      </c>
      <c r="W998" s="443" t="s">
        <v>469</v>
      </c>
      <c r="X998" s="446"/>
    </row>
    <row r="999" spans="1:24" s="447" customFormat="1" ht="60">
      <c r="A999" s="443"/>
      <c r="B999" s="443">
        <v>4257911100</v>
      </c>
      <c r="C999" s="508" t="s">
        <v>12454</v>
      </c>
      <c r="D999" s="154" t="s">
        <v>12455</v>
      </c>
      <c r="E999" s="154" t="s">
        <v>12456</v>
      </c>
      <c r="F999" s="443" t="s">
        <v>422</v>
      </c>
      <c r="G999" s="443" t="s">
        <v>655</v>
      </c>
      <c r="H999" s="444">
        <v>45286</v>
      </c>
      <c r="I999" s="443"/>
      <c r="J999" s="443"/>
      <c r="K999" s="443"/>
      <c r="L999" s="443"/>
      <c r="M999" s="443"/>
      <c r="N999" s="443"/>
      <c r="O999" s="443">
        <v>1</v>
      </c>
      <c r="P999" s="445">
        <f t="shared" si="16"/>
        <v>1</v>
      </c>
      <c r="Q999" s="443">
        <v>1</v>
      </c>
      <c r="R999" s="443"/>
      <c r="S999" s="443" t="s">
        <v>659</v>
      </c>
      <c r="T999" s="443" t="s">
        <v>653</v>
      </c>
      <c r="U999" s="443" t="s">
        <v>673</v>
      </c>
      <c r="V999" s="443" t="s">
        <v>652</v>
      </c>
      <c r="W999" s="443" t="s">
        <v>469</v>
      </c>
      <c r="X999" s="446"/>
    </row>
    <row r="1000" spans="1:24" s="447" customFormat="1" ht="60">
      <c r="A1000" s="443"/>
      <c r="B1000" s="443">
        <v>4180531400</v>
      </c>
      <c r="C1000" s="508" t="s">
        <v>12439</v>
      </c>
      <c r="D1000" s="154" t="s">
        <v>12440</v>
      </c>
      <c r="E1000" s="154" t="s">
        <v>12457</v>
      </c>
      <c r="F1000" s="443" t="s">
        <v>422</v>
      </c>
      <c r="G1000" s="443" t="s">
        <v>655</v>
      </c>
      <c r="H1000" s="444">
        <v>45191</v>
      </c>
      <c r="I1000" s="443"/>
      <c r="J1000" s="443"/>
      <c r="K1000" s="443"/>
      <c r="L1000" s="443"/>
      <c r="M1000" s="443"/>
      <c r="N1000" s="443"/>
      <c r="O1000" s="443">
        <v>1</v>
      </c>
      <c r="P1000" s="445">
        <f t="shared" si="16"/>
        <v>1</v>
      </c>
      <c r="Q1000" s="443">
        <v>1</v>
      </c>
      <c r="R1000" s="443"/>
      <c r="S1000" s="443" t="s">
        <v>659</v>
      </c>
      <c r="T1000" s="443" t="s">
        <v>653</v>
      </c>
      <c r="U1000" s="443" t="s">
        <v>673</v>
      </c>
      <c r="V1000" s="443" t="s">
        <v>652</v>
      </c>
      <c r="W1000" s="443" t="s">
        <v>469</v>
      </c>
      <c r="X1000" s="446"/>
    </row>
    <row r="1001" spans="1:24" s="447" customFormat="1" ht="45">
      <c r="A1001" s="443"/>
      <c r="B1001" s="443">
        <v>4455621300</v>
      </c>
      <c r="C1001" s="508" t="s">
        <v>6119</v>
      </c>
      <c r="D1001" s="154" t="s">
        <v>6120</v>
      </c>
      <c r="E1001" s="154" t="s">
        <v>2742</v>
      </c>
      <c r="F1001" s="443" t="s">
        <v>422</v>
      </c>
      <c r="G1001" s="443" t="s">
        <v>655</v>
      </c>
      <c r="H1001" s="444">
        <v>45026</v>
      </c>
      <c r="I1001" s="443"/>
      <c r="J1001" s="443"/>
      <c r="K1001" s="443"/>
      <c r="L1001" s="443"/>
      <c r="M1001" s="443"/>
      <c r="N1001" s="443"/>
      <c r="O1001" s="443">
        <v>2</v>
      </c>
      <c r="P1001" s="445">
        <f t="shared" si="16"/>
        <v>2</v>
      </c>
      <c r="Q1001" s="443">
        <v>2</v>
      </c>
      <c r="R1001" s="443"/>
      <c r="S1001" s="443" t="s">
        <v>659</v>
      </c>
      <c r="T1001" s="443" t="s">
        <v>653</v>
      </c>
      <c r="U1001" s="443" t="s">
        <v>673</v>
      </c>
      <c r="V1001" s="443" t="s">
        <v>652</v>
      </c>
      <c r="W1001" s="443" t="s">
        <v>469</v>
      </c>
      <c r="X1001" s="446"/>
    </row>
    <row r="1002" spans="1:24" s="447" customFormat="1" ht="60">
      <c r="A1002" s="443"/>
      <c r="B1002" s="443">
        <v>4668803900</v>
      </c>
      <c r="C1002" s="508" t="s">
        <v>12458</v>
      </c>
      <c r="D1002" s="154" t="s">
        <v>12459</v>
      </c>
      <c r="E1002" s="154" t="s">
        <v>12460</v>
      </c>
      <c r="F1002" s="443" t="s">
        <v>422</v>
      </c>
      <c r="G1002" s="443" t="s">
        <v>655</v>
      </c>
      <c r="H1002" s="444">
        <v>44992</v>
      </c>
      <c r="I1002" s="443"/>
      <c r="J1002" s="443"/>
      <c r="K1002" s="443"/>
      <c r="L1002" s="443"/>
      <c r="M1002" s="443"/>
      <c r="N1002" s="443"/>
      <c r="O1002" s="443">
        <v>1</v>
      </c>
      <c r="P1002" s="445">
        <f t="shared" si="16"/>
        <v>1</v>
      </c>
      <c r="Q1002" s="443">
        <v>1</v>
      </c>
      <c r="R1002" s="443"/>
      <c r="S1002" s="443" t="s">
        <v>659</v>
      </c>
      <c r="T1002" s="443" t="s">
        <v>653</v>
      </c>
      <c r="U1002" s="443" t="s">
        <v>673</v>
      </c>
      <c r="V1002" s="443" t="s">
        <v>652</v>
      </c>
      <c r="W1002" s="443" t="s">
        <v>469</v>
      </c>
      <c r="X1002" s="446"/>
    </row>
    <row r="1003" spans="1:24" s="447" customFormat="1" ht="60">
      <c r="A1003" s="443"/>
      <c r="B1003" s="443">
        <v>5342660700</v>
      </c>
      <c r="C1003" s="508" t="s">
        <v>12461</v>
      </c>
      <c r="D1003" s="154" t="s">
        <v>12462</v>
      </c>
      <c r="E1003" s="154" t="s">
        <v>12463</v>
      </c>
      <c r="F1003" s="443" t="s">
        <v>422</v>
      </c>
      <c r="G1003" s="443" t="s">
        <v>655</v>
      </c>
      <c r="H1003" s="444">
        <v>44945</v>
      </c>
      <c r="I1003" s="443"/>
      <c r="J1003" s="443"/>
      <c r="K1003" s="443"/>
      <c r="L1003" s="443"/>
      <c r="M1003" s="443"/>
      <c r="N1003" s="443"/>
      <c r="O1003" s="443">
        <v>1</v>
      </c>
      <c r="P1003" s="445">
        <f t="shared" si="16"/>
        <v>1</v>
      </c>
      <c r="Q1003" s="443">
        <v>1</v>
      </c>
      <c r="R1003" s="443"/>
      <c r="S1003" s="443" t="s">
        <v>659</v>
      </c>
      <c r="T1003" s="443" t="s">
        <v>653</v>
      </c>
      <c r="U1003" s="443" t="s">
        <v>673</v>
      </c>
      <c r="V1003" s="443" t="s">
        <v>652</v>
      </c>
      <c r="W1003" s="443" t="s">
        <v>469</v>
      </c>
      <c r="X1003" s="446"/>
    </row>
    <row r="1004" spans="1:24" s="447" customFormat="1" ht="60">
      <c r="A1004" s="443"/>
      <c r="B1004" s="443">
        <v>4521613401</v>
      </c>
      <c r="C1004" s="508" t="s">
        <v>5580</v>
      </c>
      <c r="D1004" s="154" t="s">
        <v>5493</v>
      </c>
      <c r="E1004" s="154" t="s">
        <v>2956</v>
      </c>
      <c r="F1004" s="443" t="s">
        <v>422</v>
      </c>
      <c r="G1004" s="443" t="s">
        <v>655</v>
      </c>
      <c r="H1004" s="444">
        <v>44965</v>
      </c>
      <c r="I1004" s="443"/>
      <c r="J1004" s="443"/>
      <c r="K1004" s="443"/>
      <c r="L1004" s="443"/>
      <c r="M1004" s="443"/>
      <c r="N1004" s="443"/>
      <c r="O1004" s="443">
        <v>1</v>
      </c>
      <c r="P1004" s="445">
        <f t="shared" si="16"/>
        <v>1</v>
      </c>
      <c r="Q1004" s="443">
        <v>1</v>
      </c>
      <c r="R1004" s="443"/>
      <c r="S1004" s="443" t="s">
        <v>659</v>
      </c>
      <c r="T1004" s="443" t="s">
        <v>653</v>
      </c>
      <c r="U1004" s="443" t="s">
        <v>673</v>
      </c>
      <c r="V1004" s="443" t="s">
        <v>652</v>
      </c>
      <c r="W1004" s="443" t="s">
        <v>469</v>
      </c>
      <c r="X1004" s="446"/>
    </row>
    <row r="1005" spans="1:24" s="447" customFormat="1" ht="60">
      <c r="A1005" s="443"/>
      <c r="B1005" s="443">
        <v>5521801300</v>
      </c>
      <c r="C1005" s="508" t="s">
        <v>7148</v>
      </c>
      <c r="D1005" s="154" t="s">
        <v>7149</v>
      </c>
      <c r="E1005" s="154" t="s">
        <v>3327</v>
      </c>
      <c r="F1005" s="443" t="s">
        <v>422</v>
      </c>
      <c r="G1005" s="443" t="s">
        <v>655</v>
      </c>
      <c r="H1005" s="444">
        <v>44972</v>
      </c>
      <c r="I1005" s="443"/>
      <c r="J1005" s="443"/>
      <c r="K1005" s="443"/>
      <c r="L1005" s="443"/>
      <c r="M1005" s="443"/>
      <c r="N1005" s="443"/>
      <c r="O1005" s="443">
        <v>1</v>
      </c>
      <c r="P1005" s="445">
        <f t="shared" si="16"/>
        <v>1</v>
      </c>
      <c r="Q1005" s="443">
        <v>1</v>
      </c>
      <c r="R1005" s="443"/>
      <c r="S1005" s="443" t="s">
        <v>659</v>
      </c>
      <c r="T1005" s="443" t="s">
        <v>653</v>
      </c>
      <c r="U1005" s="443" t="s">
        <v>673</v>
      </c>
      <c r="V1005" s="443" t="s">
        <v>652</v>
      </c>
      <c r="W1005" s="443" t="s">
        <v>469</v>
      </c>
      <c r="X1005" s="446"/>
    </row>
    <row r="1006" spans="1:24" s="447" customFormat="1" ht="60">
      <c r="A1006" s="443"/>
      <c r="B1006" s="443">
        <v>4730802200</v>
      </c>
      <c r="C1006" s="508" t="s">
        <v>12464</v>
      </c>
      <c r="D1006" s="154" t="s">
        <v>12465</v>
      </c>
      <c r="E1006" s="154" t="s">
        <v>12466</v>
      </c>
      <c r="F1006" s="443" t="s">
        <v>422</v>
      </c>
      <c r="G1006" s="443" t="s">
        <v>655</v>
      </c>
      <c r="H1006" s="444">
        <v>44978</v>
      </c>
      <c r="I1006" s="443"/>
      <c r="J1006" s="443"/>
      <c r="K1006" s="443"/>
      <c r="L1006" s="443"/>
      <c r="M1006" s="443"/>
      <c r="N1006" s="443"/>
      <c r="O1006" s="443">
        <v>1</v>
      </c>
      <c r="P1006" s="445">
        <f t="shared" si="16"/>
        <v>1</v>
      </c>
      <c r="Q1006" s="443">
        <v>1</v>
      </c>
      <c r="R1006" s="443"/>
      <c r="S1006" s="443" t="s">
        <v>659</v>
      </c>
      <c r="T1006" s="443" t="s">
        <v>653</v>
      </c>
      <c r="U1006" s="443" t="s">
        <v>673</v>
      </c>
      <c r="V1006" s="443" t="s">
        <v>652</v>
      </c>
      <c r="W1006" s="443" t="s">
        <v>469</v>
      </c>
      <c r="X1006" s="446"/>
    </row>
    <row r="1007" spans="1:24" s="447" customFormat="1" ht="60">
      <c r="A1007" s="443"/>
      <c r="B1007" s="443">
        <v>4252121100</v>
      </c>
      <c r="C1007" s="508" t="s">
        <v>7224</v>
      </c>
      <c r="D1007" s="154" t="s">
        <v>7225</v>
      </c>
      <c r="E1007" s="154" t="s">
        <v>3365</v>
      </c>
      <c r="F1007" s="443" t="s">
        <v>422</v>
      </c>
      <c r="G1007" s="443" t="s">
        <v>655</v>
      </c>
      <c r="H1007" s="444">
        <v>44998</v>
      </c>
      <c r="I1007" s="443"/>
      <c r="J1007" s="443"/>
      <c r="K1007" s="443"/>
      <c r="L1007" s="443"/>
      <c r="M1007" s="443"/>
      <c r="N1007" s="443"/>
      <c r="O1007" s="443">
        <v>1</v>
      </c>
      <c r="P1007" s="445">
        <f t="shared" si="16"/>
        <v>1</v>
      </c>
      <c r="Q1007" s="443">
        <v>1</v>
      </c>
      <c r="R1007" s="443"/>
      <c r="S1007" s="443" t="s">
        <v>659</v>
      </c>
      <c r="T1007" s="443" t="s">
        <v>653</v>
      </c>
      <c r="U1007" s="443" t="s">
        <v>673</v>
      </c>
      <c r="V1007" s="443" t="s">
        <v>652</v>
      </c>
      <c r="W1007" s="443" t="s">
        <v>469</v>
      </c>
      <c r="X1007" s="446"/>
    </row>
    <row r="1008" spans="1:24" s="447" customFormat="1" ht="60">
      <c r="A1008" s="443"/>
      <c r="B1008" s="443">
        <v>4496931400</v>
      </c>
      <c r="C1008" s="508" t="s">
        <v>12467</v>
      </c>
      <c r="D1008" s="154" t="s">
        <v>12468</v>
      </c>
      <c r="E1008" s="154" t="s">
        <v>12469</v>
      </c>
      <c r="F1008" s="443" t="s">
        <v>422</v>
      </c>
      <c r="G1008" s="443" t="s">
        <v>655</v>
      </c>
      <c r="H1008" s="444">
        <v>44999</v>
      </c>
      <c r="I1008" s="443"/>
      <c r="J1008" s="443"/>
      <c r="K1008" s="443"/>
      <c r="L1008" s="443"/>
      <c r="M1008" s="443"/>
      <c r="N1008" s="443"/>
      <c r="O1008" s="443">
        <v>1</v>
      </c>
      <c r="P1008" s="445">
        <f t="shared" si="16"/>
        <v>1</v>
      </c>
      <c r="Q1008" s="443">
        <v>1</v>
      </c>
      <c r="R1008" s="443"/>
      <c r="S1008" s="443" t="s">
        <v>659</v>
      </c>
      <c r="T1008" s="443" t="s">
        <v>653</v>
      </c>
      <c r="U1008" s="443" t="s">
        <v>673</v>
      </c>
      <c r="V1008" s="443" t="s">
        <v>652</v>
      </c>
      <c r="W1008" s="443" t="s">
        <v>469</v>
      </c>
      <c r="X1008" s="446"/>
    </row>
    <row r="1009" spans="1:24" s="447" customFormat="1" ht="60">
      <c r="A1009" s="443"/>
      <c r="B1009" s="443">
        <v>3122224600</v>
      </c>
      <c r="C1009" s="508" t="s">
        <v>6140</v>
      </c>
      <c r="D1009" s="154" t="s">
        <v>6141</v>
      </c>
      <c r="E1009" s="154" t="s">
        <v>2754</v>
      </c>
      <c r="F1009" s="443" t="s">
        <v>422</v>
      </c>
      <c r="G1009" s="443" t="s">
        <v>655</v>
      </c>
      <c r="H1009" s="444">
        <v>45124</v>
      </c>
      <c r="I1009" s="443"/>
      <c r="J1009" s="443"/>
      <c r="K1009" s="443"/>
      <c r="L1009" s="443"/>
      <c r="M1009" s="443"/>
      <c r="N1009" s="443"/>
      <c r="O1009" s="443">
        <v>1</v>
      </c>
      <c r="P1009" s="445">
        <f t="shared" si="16"/>
        <v>1</v>
      </c>
      <c r="Q1009" s="443">
        <v>1</v>
      </c>
      <c r="R1009" s="443"/>
      <c r="S1009" s="443" t="s">
        <v>659</v>
      </c>
      <c r="T1009" s="443" t="s">
        <v>653</v>
      </c>
      <c r="U1009" s="443" t="s">
        <v>673</v>
      </c>
      <c r="V1009" s="443" t="s">
        <v>652</v>
      </c>
      <c r="W1009" s="443" t="s">
        <v>469</v>
      </c>
      <c r="X1009" s="446"/>
    </row>
    <row r="1010" spans="1:24" s="447" customFormat="1" ht="60">
      <c r="A1010" s="443"/>
      <c r="B1010" s="443">
        <v>4661600600</v>
      </c>
      <c r="C1010" s="508" t="s">
        <v>6215</v>
      </c>
      <c r="D1010" s="154" t="s">
        <v>6216</v>
      </c>
      <c r="E1010" s="154" t="s">
        <v>2800</v>
      </c>
      <c r="F1010" s="443" t="s">
        <v>422</v>
      </c>
      <c r="G1010" s="443" t="s">
        <v>655</v>
      </c>
      <c r="H1010" s="444">
        <v>45145</v>
      </c>
      <c r="I1010" s="443"/>
      <c r="J1010" s="443"/>
      <c r="K1010" s="443"/>
      <c r="L1010" s="443"/>
      <c r="M1010" s="443"/>
      <c r="N1010" s="443"/>
      <c r="O1010" s="443">
        <v>1</v>
      </c>
      <c r="P1010" s="445">
        <f t="shared" si="16"/>
        <v>1</v>
      </c>
      <c r="Q1010" s="443">
        <v>1</v>
      </c>
      <c r="R1010" s="443"/>
      <c r="S1010" s="443" t="s">
        <v>659</v>
      </c>
      <c r="T1010" s="443" t="s">
        <v>653</v>
      </c>
      <c r="U1010" s="443" t="s">
        <v>673</v>
      </c>
      <c r="V1010" s="443" t="s">
        <v>652</v>
      </c>
      <c r="W1010" s="443" t="s">
        <v>469</v>
      </c>
      <c r="X1010" s="446"/>
    </row>
    <row r="1011" spans="1:24" s="447" customFormat="1" ht="60">
      <c r="A1011" s="443"/>
      <c r="B1011" s="443">
        <v>4683243800</v>
      </c>
      <c r="C1011" s="508" t="s">
        <v>12470</v>
      </c>
      <c r="D1011" s="154" t="s">
        <v>12471</v>
      </c>
      <c r="E1011" s="154" t="s">
        <v>12472</v>
      </c>
      <c r="F1011" s="443" t="s">
        <v>422</v>
      </c>
      <c r="G1011" s="443" t="s">
        <v>655</v>
      </c>
      <c r="H1011" s="444">
        <v>44967</v>
      </c>
      <c r="I1011" s="443"/>
      <c r="J1011" s="443"/>
      <c r="K1011" s="443"/>
      <c r="L1011" s="443"/>
      <c r="M1011" s="443"/>
      <c r="N1011" s="443"/>
      <c r="O1011" s="443">
        <v>1</v>
      </c>
      <c r="P1011" s="445">
        <f t="shared" si="16"/>
        <v>1</v>
      </c>
      <c r="Q1011" s="443">
        <v>1</v>
      </c>
      <c r="R1011" s="443"/>
      <c r="S1011" s="443" t="s">
        <v>659</v>
      </c>
      <c r="T1011" s="443" t="s">
        <v>653</v>
      </c>
      <c r="U1011" s="443" t="s">
        <v>673</v>
      </c>
      <c r="V1011" s="443" t="s">
        <v>652</v>
      </c>
      <c r="W1011" s="443" t="s">
        <v>469</v>
      </c>
      <c r="X1011" s="446"/>
    </row>
    <row r="1012" spans="1:24" s="447" customFormat="1" ht="60">
      <c r="A1012" s="443"/>
      <c r="B1012" s="443">
        <v>4521613401</v>
      </c>
      <c r="C1012" s="508" t="s">
        <v>5492</v>
      </c>
      <c r="D1012" s="154" t="s">
        <v>5493</v>
      </c>
      <c r="E1012" s="154" t="s">
        <v>2958</v>
      </c>
      <c r="F1012" s="443" t="s">
        <v>422</v>
      </c>
      <c r="G1012" s="443" t="s">
        <v>655</v>
      </c>
      <c r="H1012" s="444">
        <v>44965</v>
      </c>
      <c r="I1012" s="443"/>
      <c r="J1012" s="443"/>
      <c r="K1012" s="443"/>
      <c r="L1012" s="443"/>
      <c r="M1012" s="443"/>
      <c r="N1012" s="443"/>
      <c r="O1012" s="443">
        <v>1</v>
      </c>
      <c r="P1012" s="445">
        <f t="shared" si="16"/>
        <v>1</v>
      </c>
      <c r="Q1012" s="443">
        <v>1</v>
      </c>
      <c r="R1012" s="443"/>
      <c r="S1012" s="443" t="s">
        <v>659</v>
      </c>
      <c r="T1012" s="443" t="s">
        <v>653</v>
      </c>
      <c r="U1012" s="443" t="s">
        <v>673</v>
      </c>
      <c r="V1012" s="443" t="s">
        <v>652</v>
      </c>
      <c r="W1012" s="443" t="s">
        <v>469</v>
      </c>
      <c r="X1012" s="446"/>
    </row>
    <row r="1013" spans="1:24" s="447" customFormat="1" ht="60">
      <c r="A1013" s="443"/>
      <c r="B1013" s="443">
        <v>4674522000</v>
      </c>
      <c r="C1013" s="508" t="s">
        <v>12473</v>
      </c>
      <c r="D1013" s="154" t="s">
        <v>12474</v>
      </c>
      <c r="E1013" s="154" t="s">
        <v>12475</v>
      </c>
      <c r="F1013" s="443" t="s">
        <v>422</v>
      </c>
      <c r="G1013" s="443" t="s">
        <v>655</v>
      </c>
      <c r="H1013" s="444">
        <v>45260</v>
      </c>
      <c r="I1013" s="443"/>
      <c r="J1013" s="443"/>
      <c r="K1013" s="443"/>
      <c r="L1013" s="443"/>
      <c r="M1013" s="443"/>
      <c r="N1013" s="443"/>
      <c r="O1013" s="443">
        <v>1</v>
      </c>
      <c r="P1013" s="445">
        <f t="shared" si="16"/>
        <v>1</v>
      </c>
      <c r="Q1013" s="443">
        <v>1</v>
      </c>
      <c r="R1013" s="443"/>
      <c r="S1013" s="443" t="s">
        <v>659</v>
      </c>
      <c r="T1013" s="443" t="s">
        <v>653</v>
      </c>
      <c r="U1013" s="443" t="s">
        <v>673</v>
      </c>
      <c r="V1013" s="443" t="s">
        <v>652</v>
      </c>
      <c r="W1013" s="443" t="s">
        <v>469</v>
      </c>
      <c r="X1013" s="446"/>
    </row>
    <row r="1014" spans="1:24" s="447" customFormat="1" ht="60">
      <c r="A1014" s="443"/>
      <c r="B1014" s="443">
        <v>4156321900</v>
      </c>
      <c r="C1014" s="508" t="s">
        <v>12476</v>
      </c>
      <c r="D1014" s="154" t="s">
        <v>12477</v>
      </c>
      <c r="E1014" s="154" t="s">
        <v>12478</v>
      </c>
      <c r="F1014" s="443" t="s">
        <v>422</v>
      </c>
      <c r="G1014" s="443" t="s">
        <v>655</v>
      </c>
      <c r="H1014" s="444">
        <v>44937</v>
      </c>
      <c r="I1014" s="443"/>
      <c r="J1014" s="443"/>
      <c r="K1014" s="443"/>
      <c r="L1014" s="443"/>
      <c r="M1014" s="443"/>
      <c r="N1014" s="443"/>
      <c r="O1014" s="443">
        <v>1</v>
      </c>
      <c r="P1014" s="445">
        <f t="shared" si="16"/>
        <v>1</v>
      </c>
      <c r="Q1014" s="443">
        <v>1</v>
      </c>
      <c r="R1014" s="443"/>
      <c r="S1014" s="443" t="s">
        <v>659</v>
      </c>
      <c r="T1014" s="443" t="s">
        <v>653</v>
      </c>
      <c r="U1014" s="443" t="s">
        <v>673</v>
      </c>
      <c r="V1014" s="443" t="s">
        <v>652</v>
      </c>
      <c r="W1014" s="443" t="s">
        <v>469</v>
      </c>
      <c r="X1014" s="446"/>
    </row>
    <row r="1015" spans="1:24" s="447" customFormat="1" ht="60">
      <c r="A1015" s="443"/>
      <c r="B1015" s="443">
        <v>6772902900</v>
      </c>
      <c r="C1015" s="508" t="s">
        <v>12479</v>
      </c>
      <c r="D1015" s="154" t="s">
        <v>12480</v>
      </c>
      <c r="E1015" s="154" t="s">
        <v>12481</v>
      </c>
      <c r="F1015" s="443" t="s">
        <v>422</v>
      </c>
      <c r="G1015" s="443" t="s">
        <v>655</v>
      </c>
      <c r="H1015" s="444">
        <v>45243</v>
      </c>
      <c r="I1015" s="443"/>
      <c r="J1015" s="443"/>
      <c r="K1015" s="443"/>
      <c r="L1015" s="443"/>
      <c r="M1015" s="443"/>
      <c r="N1015" s="443"/>
      <c r="O1015" s="443">
        <v>1</v>
      </c>
      <c r="P1015" s="445">
        <f t="shared" si="16"/>
        <v>1</v>
      </c>
      <c r="Q1015" s="443">
        <v>1</v>
      </c>
      <c r="R1015" s="443"/>
      <c r="S1015" s="443" t="s">
        <v>659</v>
      </c>
      <c r="T1015" s="443" t="s">
        <v>653</v>
      </c>
      <c r="U1015" s="443" t="s">
        <v>673</v>
      </c>
      <c r="V1015" s="443" t="s">
        <v>652</v>
      </c>
      <c r="W1015" s="443" t="s">
        <v>469</v>
      </c>
      <c r="X1015" s="446"/>
    </row>
    <row r="1016" spans="1:24" s="447" customFormat="1" ht="60">
      <c r="A1016" s="443"/>
      <c r="B1016" s="443">
        <v>3615230100</v>
      </c>
      <c r="C1016" s="508" t="s">
        <v>12482</v>
      </c>
      <c r="D1016" s="154" t="s">
        <v>12483</v>
      </c>
      <c r="E1016" s="154" t="s">
        <v>12484</v>
      </c>
      <c r="F1016" s="443" t="s">
        <v>422</v>
      </c>
      <c r="G1016" s="443" t="s">
        <v>655</v>
      </c>
      <c r="H1016" s="444">
        <v>45225</v>
      </c>
      <c r="I1016" s="443"/>
      <c r="J1016" s="443"/>
      <c r="K1016" s="443"/>
      <c r="L1016" s="443"/>
      <c r="M1016" s="443"/>
      <c r="N1016" s="443"/>
      <c r="O1016" s="443">
        <v>1</v>
      </c>
      <c r="P1016" s="445">
        <f t="shared" si="16"/>
        <v>1</v>
      </c>
      <c r="Q1016" s="443">
        <v>1</v>
      </c>
      <c r="R1016" s="443"/>
      <c r="S1016" s="443" t="s">
        <v>659</v>
      </c>
      <c r="T1016" s="443" t="s">
        <v>653</v>
      </c>
      <c r="U1016" s="443" t="s">
        <v>673</v>
      </c>
      <c r="V1016" s="443" t="s">
        <v>652</v>
      </c>
      <c r="W1016" s="443" t="s">
        <v>469</v>
      </c>
      <c r="X1016" s="446"/>
    </row>
    <row r="1017" spans="1:24" s="447" customFormat="1" ht="60">
      <c r="A1017" s="443"/>
      <c r="B1017" s="443">
        <v>3576602000</v>
      </c>
      <c r="C1017" s="508" t="s">
        <v>12485</v>
      </c>
      <c r="D1017" s="154" t="s">
        <v>12486</v>
      </c>
      <c r="E1017" s="154" t="s">
        <v>12487</v>
      </c>
      <c r="F1017" s="443" t="s">
        <v>422</v>
      </c>
      <c r="G1017" s="443" t="s">
        <v>655</v>
      </c>
      <c r="H1017" s="444">
        <v>44978</v>
      </c>
      <c r="I1017" s="443"/>
      <c r="J1017" s="443"/>
      <c r="K1017" s="443"/>
      <c r="L1017" s="443"/>
      <c r="M1017" s="443"/>
      <c r="N1017" s="443"/>
      <c r="O1017" s="443">
        <v>1</v>
      </c>
      <c r="P1017" s="445">
        <f t="shared" si="16"/>
        <v>1</v>
      </c>
      <c r="Q1017" s="443">
        <v>1</v>
      </c>
      <c r="R1017" s="443"/>
      <c r="S1017" s="443" t="s">
        <v>659</v>
      </c>
      <c r="T1017" s="443" t="s">
        <v>653</v>
      </c>
      <c r="U1017" s="443" t="s">
        <v>673</v>
      </c>
      <c r="V1017" s="443" t="s">
        <v>652</v>
      </c>
      <c r="W1017" s="443" t="s">
        <v>469</v>
      </c>
      <c r="X1017" s="446"/>
    </row>
    <row r="1018" spans="1:24" s="447" customFormat="1" ht="60">
      <c r="A1018" s="443"/>
      <c r="B1018" s="443">
        <v>4668803900</v>
      </c>
      <c r="C1018" s="508" t="s">
        <v>12458</v>
      </c>
      <c r="D1018" s="154" t="s">
        <v>12459</v>
      </c>
      <c r="E1018" s="154" t="s">
        <v>12488</v>
      </c>
      <c r="F1018" s="443" t="s">
        <v>422</v>
      </c>
      <c r="G1018" s="443" t="s">
        <v>655</v>
      </c>
      <c r="H1018" s="444">
        <v>44992</v>
      </c>
      <c r="I1018" s="443"/>
      <c r="J1018" s="443"/>
      <c r="K1018" s="443"/>
      <c r="L1018" s="443"/>
      <c r="M1018" s="443"/>
      <c r="N1018" s="443"/>
      <c r="O1018" s="443">
        <v>1</v>
      </c>
      <c r="P1018" s="445">
        <f t="shared" si="16"/>
        <v>1</v>
      </c>
      <c r="Q1018" s="443">
        <v>1</v>
      </c>
      <c r="R1018" s="443"/>
      <c r="S1018" s="443" t="s">
        <v>659</v>
      </c>
      <c r="T1018" s="443" t="s">
        <v>653</v>
      </c>
      <c r="U1018" s="443" t="s">
        <v>673</v>
      </c>
      <c r="V1018" s="443" t="s">
        <v>652</v>
      </c>
      <c r="W1018" s="443" t="s">
        <v>469</v>
      </c>
      <c r="X1018" s="446"/>
    </row>
    <row r="1019" spans="1:24" s="447" customFormat="1" ht="60">
      <c r="A1019" s="443"/>
      <c r="B1019" s="443">
        <v>3192011000</v>
      </c>
      <c r="C1019" s="508" t="s">
        <v>12489</v>
      </c>
      <c r="D1019" s="154" t="s">
        <v>12490</v>
      </c>
      <c r="E1019" s="154" t="s">
        <v>12491</v>
      </c>
      <c r="F1019" s="443" t="s">
        <v>422</v>
      </c>
      <c r="G1019" s="443" t="s">
        <v>655</v>
      </c>
      <c r="H1019" s="444">
        <v>45230</v>
      </c>
      <c r="I1019" s="443"/>
      <c r="J1019" s="443"/>
      <c r="K1019" s="443"/>
      <c r="L1019" s="443"/>
      <c r="M1019" s="443"/>
      <c r="N1019" s="443"/>
      <c r="O1019" s="443">
        <v>1</v>
      </c>
      <c r="P1019" s="445">
        <f t="shared" si="16"/>
        <v>1</v>
      </c>
      <c r="Q1019" s="443">
        <v>1</v>
      </c>
      <c r="R1019" s="443"/>
      <c r="S1019" s="443" t="s">
        <v>659</v>
      </c>
      <c r="T1019" s="443" t="s">
        <v>653</v>
      </c>
      <c r="U1019" s="443" t="s">
        <v>673</v>
      </c>
      <c r="V1019" s="443" t="s">
        <v>652</v>
      </c>
      <c r="W1019" s="443" t="s">
        <v>469</v>
      </c>
      <c r="X1019" s="446"/>
    </row>
    <row r="1020" spans="1:24" s="447" customFormat="1" ht="60">
      <c r="A1020" s="443"/>
      <c r="B1020" s="443">
        <v>4660800800</v>
      </c>
      <c r="C1020" s="508" t="s">
        <v>5677</v>
      </c>
      <c r="D1020" s="154" t="s">
        <v>12492</v>
      </c>
      <c r="E1020" s="154" t="s">
        <v>12493</v>
      </c>
      <c r="F1020" s="443" t="s">
        <v>422</v>
      </c>
      <c r="G1020" s="443" t="s">
        <v>655</v>
      </c>
      <c r="H1020" s="444">
        <v>44953</v>
      </c>
      <c r="I1020" s="443"/>
      <c r="J1020" s="443"/>
      <c r="K1020" s="443"/>
      <c r="L1020" s="443"/>
      <c r="M1020" s="443"/>
      <c r="N1020" s="443"/>
      <c r="O1020" s="443">
        <v>1</v>
      </c>
      <c r="P1020" s="445">
        <f t="shared" si="16"/>
        <v>1</v>
      </c>
      <c r="Q1020" s="443">
        <v>1</v>
      </c>
      <c r="R1020" s="443"/>
      <c r="S1020" s="443" t="s">
        <v>659</v>
      </c>
      <c r="T1020" s="443" t="s">
        <v>653</v>
      </c>
      <c r="U1020" s="443" t="s">
        <v>673</v>
      </c>
      <c r="V1020" s="443" t="s">
        <v>652</v>
      </c>
      <c r="W1020" s="443" t="s">
        <v>469</v>
      </c>
      <c r="X1020" s="446"/>
    </row>
    <row r="1021" spans="1:24" s="447" customFormat="1" ht="60">
      <c r="A1021" s="443"/>
      <c r="B1021" s="443">
        <v>4496800800</v>
      </c>
      <c r="C1021" s="508" t="s">
        <v>7894</v>
      </c>
      <c r="D1021" s="154" t="s">
        <v>7895</v>
      </c>
      <c r="E1021" s="154" t="s">
        <v>3783</v>
      </c>
      <c r="F1021" s="443" t="s">
        <v>422</v>
      </c>
      <c r="G1021" s="443" t="s">
        <v>655</v>
      </c>
      <c r="H1021" s="444">
        <v>44963</v>
      </c>
      <c r="I1021" s="443"/>
      <c r="J1021" s="443"/>
      <c r="K1021" s="443"/>
      <c r="L1021" s="443"/>
      <c r="M1021" s="443"/>
      <c r="N1021" s="443"/>
      <c r="O1021" s="443">
        <v>1</v>
      </c>
      <c r="P1021" s="445">
        <f t="shared" si="16"/>
        <v>1</v>
      </c>
      <c r="Q1021" s="443">
        <v>1</v>
      </c>
      <c r="R1021" s="443"/>
      <c r="S1021" s="443" t="s">
        <v>659</v>
      </c>
      <c r="T1021" s="443" t="s">
        <v>653</v>
      </c>
      <c r="U1021" s="443" t="s">
        <v>673</v>
      </c>
      <c r="V1021" s="443" t="s">
        <v>652</v>
      </c>
      <c r="W1021" s="443" t="s">
        <v>469</v>
      </c>
      <c r="X1021" s="446"/>
    </row>
    <row r="1022" spans="1:24" s="447" customFormat="1" ht="60">
      <c r="A1022" s="443"/>
      <c r="B1022" s="443">
        <v>5493803300</v>
      </c>
      <c r="C1022" s="508" t="s">
        <v>12494</v>
      </c>
      <c r="D1022" s="154" t="s">
        <v>12495</v>
      </c>
      <c r="E1022" s="154" t="s">
        <v>12496</v>
      </c>
      <c r="F1022" s="443" t="s">
        <v>422</v>
      </c>
      <c r="G1022" s="443" t="s">
        <v>655</v>
      </c>
      <c r="H1022" s="444">
        <v>45202</v>
      </c>
      <c r="I1022" s="443"/>
      <c r="J1022" s="443"/>
      <c r="K1022" s="443"/>
      <c r="L1022" s="443"/>
      <c r="M1022" s="443"/>
      <c r="N1022" s="443"/>
      <c r="O1022" s="443">
        <v>1</v>
      </c>
      <c r="P1022" s="445">
        <f t="shared" si="16"/>
        <v>1</v>
      </c>
      <c r="Q1022" s="443">
        <v>1</v>
      </c>
      <c r="R1022" s="443"/>
      <c r="S1022" s="443" t="s">
        <v>659</v>
      </c>
      <c r="T1022" s="443" t="s">
        <v>653</v>
      </c>
      <c r="U1022" s="443" t="s">
        <v>673</v>
      </c>
      <c r="V1022" s="443" t="s">
        <v>652</v>
      </c>
      <c r="W1022" s="443" t="s">
        <v>469</v>
      </c>
      <c r="X1022" s="446"/>
    </row>
    <row r="1023" spans="1:24" s="447" customFormat="1" ht="60">
      <c r="A1023" s="443"/>
      <c r="B1023" s="443">
        <v>5484401100</v>
      </c>
      <c r="C1023" s="508" t="s">
        <v>12497</v>
      </c>
      <c r="D1023" s="154" t="s">
        <v>12498</v>
      </c>
      <c r="E1023" s="154" t="s">
        <v>12499</v>
      </c>
      <c r="F1023" s="443" t="s">
        <v>422</v>
      </c>
      <c r="G1023" s="443" t="s">
        <v>655</v>
      </c>
      <c r="H1023" s="444">
        <v>45000</v>
      </c>
      <c r="I1023" s="443"/>
      <c r="J1023" s="443"/>
      <c r="K1023" s="443"/>
      <c r="L1023" s="443"/>
      <c r="M1023" s="443"/>
      <c r="N1023" s="443"/>
      <c r="O1023" s="443">
        <v>2</v>
      </c>
      <c r="P1023" s="445">
        <f t="shared" si="16"/>
        <v>2</v>
      </c>
      <c r="Q1023" s="443">
        <v>2</v>
      </c>
      <c r="R1023" s="443"/>
      <c r="S1023" s="443" t="s">
        <v>659</v>
      </c>
      <c r="T1023" s="443" t="s">
        <v>653</v>
      </c>
      <c r="U1023" s="443" t="s">
        <v>673</v>
      </c>
      <c r="V1023" s="443" t="s">
        <v>652</v>
      </c>
      <c r="W1023" s="443" t="s">
        <v>469</v>
      </c>
      <c r="X1023" s="446"/>
    </row>
    <row r="1024" spans="1:24" s="447" customFormat="1" ht="60">
      <c r="A1024" s="443"/>
      <c r="B1024" s="443">
        <v>4320920400</v>
      </c>
      <c r="C1024" s="508" t="s">
        <v>12500</v>
      </c>
      <c r="D1024" s="154" t="s">
        <v>12501</v>
      </c>
      <c r="E1024" s="154" t="s">
        <v>12502</v>
      </c>
      <c r="F1024" s="443" t="s">
        <v>422</v>
      </c>
      <c r="G1024" s="443" t="s">
        <v>655</v>
      </c>
      <c r="H1024" s="444">
        <v>45264</v>
      </c>
      <c r="I1024" s="443"/>
      <c r="J1024" s="443"/>
      <c r="K1024" s="443"/>
      <c r="L1024" s="443"/>
      <c r="M1024" s="443"/>
      <c r="N1024" s="443"/>
      <c r="O1024" s="443">
        <v>1</v>
      </c>
      <c r="P1024" s="445">
        <f t="shared" si="16"/>
        <v>1</v>
      </c>
      <c r="Q1024" s="443">
        <v>1</v>
      </c>
      <c r="R1024" s="443"/>
      <c r="S1024" s="443" t="s">
        <v>659</v>
      </c>
      <c r="T1024" s="443" t="s">
        <v>653</v>
      </c>
      <c r="U1024" s="443" t="s">
        <v>673</v>
      </c>
      <c r="V1024" s="443" t="s">
        <v>652</v>
      </c>
      <c r="W1024" s="443" t="s">
        <v>469</v>
      </c>
      <c r="X1024" s="446"/>
    </row>
    <row r="1025" spans="1:24" s="447" customFormat="1" ht="60">
      <c r="A1025" s="443"/>
      <c r="B1025" s="443">
        <v>4456713200</v>
      </c>
      <c r="C1025" s="508" t="s">
        <v>12503</v>
      </c>
      <c r="D1025" s="154" t="s">
        <v>12504</v>
      </c>
      <c r="E1025" s="154" t="s">
        <v>12505</v>
      </c>
      <c r="F1025" s="443" t="s">
        <v>422</v>
      </c>
      <c r="G1025" s="443" t="s">
        <v>655</v>
      </c>
      <c r="H1025" s="444">
        <v>45176</v>
      </c>
      <c r="I1025" s="443"/>
      <c r="J1025" s="443"/>
      <c r="K1025" s="443"/>
      <c r="L1025" s="443"/>
      <c r="M1025" s="443"/>
      <c r="N1025" s="443"/>
      <c r="O1025" s="443">
        <v>1</v>
      </c>
      <c r="P1025" s="445">
        <f t="shared" si="16"/>
        <v>1</v>
      </c>
      <c r="Q1025" s="443">
        <v>1</v>
      </c>
      <c r="R1025" s="443"/>
      <c r="S1025" s="443" t="s">
        <v>659</v>
      </c>
      <c r="T1025" s="443" t="s">
        <v>653</v>
      </c>
      <c r="U1025" s="443" t="s">
        <v>673</v>
      </c>
      <c r="V1025" s="443" t="s">
        <v>652</v>
      </c>
      <c r="W1025" s="443" t="s">
        <v>469</v>
      </c>
      <c r="X1025" s="446"/>
    </row>
    <row r="1026" spans="1:24" s="447" customFormat="1" ht="60">
      <c r="A1026" s="443"/>
      <c r="B1026" s="443">
        <v>5830220100</v>
      </c>
      <c r="C1026" s="508" t="s">
        <v>12506</v>
      </c>
      <c r="D1026" s="154" t="s">
        <v>12507</v>
      </c>
      <c r="E1026" s="154" t="s">
        <v>12508</v>
      </c>
      <c r="F1026" s="443" t="s">
        <v>422</v>
      </c>
      <c r="G1026" s="443" t="s">
        <v>655</v>
      </c>
      <c r="H1026" s="444">
        <v>45160</v>
      </c>
      <c r="I1026" s="443"/>
      <c r="J1026" s="443"/>
      <c r="K1026" s="443"/>
      <c r="L1026" s="443"/>
      <c r="M1026" s="443">
        <v>11</v>
      </c>
      <c r="N1026" s="443"/>
      <c r="O1026" s="443">
        <v>12</v>
      </c>
      <c r="P1026" s="445">
        <f t="shared" si="16"/>
        <v>23</v>
      </c>
      <c r="Q1026" s="443">
        <v>23</v>
      </c>
      <c r="R1026" s="443"/>
      <c r="S1026" s="443" t="s">
        <v>659</v>
      </c>
      <c r="T1026" s="443" t="s">
        <v>651</v>
      </c>
      <c r="U1026" s="443" t="s">
        <v>673</v>
      </c>
      <c r="V1026" s="443" t="s">
        <v>652</v>
      </c>
      <c r="W1026" s="443" t="s">
        <v>469</v>
      </c>
      <c r="X1026" s="446"/>
    </row>
    <row r="1027" spans="1:24" s="447" customFormat="1" ht="60">
      <c r="A1027" s="443"/>
      <c r="B1027" s="443">
        <v>5344110500</v>
      </c>
      <c r="C1027" s="508" t="s">
        <v>12509</v>
      </c>
      <c r="D1027" s="154" t="s">
        <v>12510</v>
      </c>
      <c r="E1027" s="154" t="s">
        <v>12511</v>
      </c>
      <c r="F1027" s="443" t="s">
        <v>422</v>
      </c>
      <c r="G1027" s="443" t="s">
        <v>655</v>
      </c>
      <c r="H1027" s="444">
        <v>45168</v>
      </c>
      <c r="I1027" s="443"/>
      <c r="J1027" s="443"/>
      <c r="K1027" s="443"/>
      <c r="L1027" s="443"/>
      <c r="M1027" s="443">
        <v>2</v>
      </c>
      <c r="N1027" s="443"/>
      <c r="O1027" s="443">
        <v>4</v>
      </c>
      <c r="P1027" s="445">
        <f t="shared" si="16"/>
        <v>6</v>
      </c>
      <c r="Q1027" s="443">
        <v>6</v>
      </c>
      <c r="R1027" s="443"/>
      <c r="S1027" s="443" t="s">
        <v>659</v>
      </c>
      <c r="T1027" s="443" t="s">
        <v>653</v>
      </c>
      <c r="U1027" s="443" t="s">
        <v>673</v>
      </c>
      <c r="V1027" s="443" t="s">
        <v>652</v>
      </c>
      <c r="W1027" s="443" t="s">
        <v>469</v>
      </c>
      <c r="X1027" s="446"/>
    </row>
    <row r="1028" spans="1:24" s="447" customFormat="1" ht="75">
      <c r="A1028" s="443"/>
      <c r="B1028" s="443">
        <v>6452305700</v>
      </c>
      <c r="C1028" s="508" t="s">
        <v>12512</v>
      </c>
      <c r="D1028" s="154" t="s">
        <v>12513</v>
      </c>
      <c r="E1028" s="154" t="s">
        <v>12514</v>
      </c>
      <c r="F1028" s="443" t="s">
        <v>422</v>
      </c>
      <c r="G1028" s="443" t="s">
        <v>655</v>
      </c>
      <c r="H1028" s="444">
        <v>45198</v>
      </c>
      <c r="I1028" s="443"/>
      <c r="J1028" s="443"/>
      <c r="K1028" s="443"/>
      <c r="L1028" s="443"/>
      <c r="M1028" s="443"/>
      <c r="N1028" s="443"/>
      <c r="O1028" s="443">
        <v>1</v>
      </c>
      <c r="P1028" s="445">
        <f t="shared" si="16"/>
        <v>1</v>
      </c>
      <c r="Q1028" s="443">
        <v>1</v>
      </c>
      <c r="R1028" s="443"/>
      <c r="S1028" s="443" t="s">
        <v>659</v>
      </c>
      <c r="T1028" s="443" t="s">
        <v>653</v>
      </c>
      <c r="U1028" s="443" t="s">
        <v>673</v>
      </c>
      <c r="V1028" s="443" t="s">
        <v>652</v>
      </c>
      <c r="W1028" s="443" t="s">
        <v>469</v>
      </c>
      <c r="X1028" s="446"/>
    </row>
    <row r="1029" spans="1:24" s="447" customFormat="1" ht="60">
      <c r="A1029" s="443"/>
      <c r="B1029" s="443">
        <v>4674522000</v>
      </c>
      <c r="C1029" s="508" t="s">
        <v>12473</v>
      </c>
      <c r="D1029" s="154" t="s">
        <v>12474</v>
      </c>
      <c r="E1029" s="154" t="s">
        <v>12515</v>
      </c>
      <c r="F1029" s="443" t="s">
        <v>422</v>
      </c>
      <c r="G1029" s="443" t="s">
        <v>655</v>
      </c>
      <c r="H1029" s="444">
        <v>45247</v>
      </c>
      <c r="I1029" s="443"/>
      <c r="J1029" s="443"/>
      <c r="K1029" s="443"/>
      <c r="L1029" s="443"/>
      <c r="M1029" s="443"/>
      <c r="N1029" s="443"/>
      <c r="O1029" s="443">
        <v>1</v>
      </c>
      <c r="P1029" s="445">
        <f t="shared" si="16"/>
        <v>1</v>
      </c>
      <c r="Q1029" s="443">
        <v>1</v>
      </c>
      <c r="R1029" s="443"/>
      <c r="S1029" s="443" t="s">
        <v>659</v>
      </c>
      <c r="T1029" s="443" t="s">
        <v>653</v>
      </c>
      <c r="U1029" s="443" t="s">
        <v>673</v>
      </c>
      <c r="V1029" s="443" t="s">
        <v>652</v>
      </c>
      <c r="W1029" s="443" t="s">
        <v>469</v>
      </c>
      <c r="X1029" s="446"/>
    </row>
    <row r="1030" spans="1:24" s="447" customFormat="1" ht="60">
      <c r="A1030" s="443"/>
      <c r="B1030" s="443">
        <v>3074514900</v>
      </c>
      <c r="C1030" s="508" t="s">
        <v>12516</v>
      </c>
      <c r="D1030" s="154" t="s">
        <v>12517</v>
      </c>
      <c r="E1030" s="154" t="s">
        <v>12518</v>
      </c>
      <c r="F1030" s="443" t="s">
        <v>422</v>
      </c>
      <c r="G1030" s="443" t="s">
        <v>655</v>
      </c>
      <c r="H1030" s="444">
        <v>45217</v>
      </c>
      <c r="I1030" s="443"/>
      <c r="J1030" s="443"/>
      <c r="K1030" s="443"/>
      <c r="L1030" s="443"/>
      <c r="M1030" s="443"/>
      <c r="N1030" s="443"/>
      <c r="O1030" s="443">
        <v>3</v>
      </c>
      <c r="P1030" s="445">
        <f t="shared" si="16"/>
        <v>3</v>
      </c>
      <c r="Q1030" s="443">
        <v>3</v>
      </c>
      <c r="R1030" s="443"/>
      <c r="S1030" s="443" t="s">
        <v>659</v>
      </c>
      <c r="T1030" s="443" t="s">
        <v>653</v>
      </c>
      <c r="U1030" s="443" t="s">
        <v>673</v>
      </c>
      <c r="V1030" s="443" t="s">
        <v>652</v>
      </c>
      <c r="W1030" s="443" t="s">
        <v>469</v>
      </c>
      <c r="X1030" s="446"/>
    </row>
    <row r="1031" spans="1:24" s="447" customFormat="1" ht="60">
      <c r="A1031" s="443"/>
      <c r="B1031" s="443">
        <v>3183012000</v>
      </c>
      <c r="C1031" s="508" t="s">
        <v>12519</v>
      </c>
      <c r="D1031" s="154" t="s">
        <v>12520</v>
      </c>
      <c r="E1031" s="154" t="s">
        <v>12521</v>
      </c>
      <c r="F1031" s="443" t="s">
        <v>422</v>
      </c>
      <c r="G1031" s="443" t="s">
        <v>655</v>
      </c>
      <c r="H1031" s="444">
        <v>45191</v>
      </c>
      <c r="I1031" s="443"/>
      <c r="J1031" s="443"/>
      <c r="K1031" s="443"/>
      <c r="L1031" s="443"/>
      <c r="M1031" s="443"/>
      <c r="N1031" s="443"/>
      <c r="O1031" s="443">
        <v>1</v>
      </c>
      <c r="P1031" s="445">
        <f t="shared" si="16"/>
        <v>1</v>
      </c>
      <c r="Q1031" s="443">
        <v>1</v>
      </c>
      <c r="R1031" s="443"/>
      <c r="S1031" s="443" t="s">
        <v>659</v>
      </c>
      <c r="T1031" s="443" t="s">
        <v>653</v>
      </c>
      <c r="U1031" s="443" t="s">
        <v>673</v>
      </c>
      <c r="V1031" s="443" t="s">
        <v>652</v>
      </c>
      <c r="W1031" s="443" t="s">
        <v>469</v>
      </c>
      <c r="X1031" s="446"/>
    </row>
    <row r="1032" spans="1:24" s="447" customFormat="1" ht="60">
      <c r="A1032" s="443"/>
      <c r="B1032" s="443">
        <v>4165320500</v>
      </c>
      <c r="C1032" s="508" t="s">
        <v>12522</v>
      </c>
      <c r="D1032" s="154" t="s">
        <v>12523</v>
      </c>
      <c r="E1032" s="154" t="s">
        <v>12524</v>
      </c>
      <c r="F1032" s="443" t="s">
        <v>422</v>
      </c>
      <c r="G1032" s="443" t="s">
        <v>655</v>
      </c>
      <c r="H1032" s="444">
        <v>45149</v>
      </c>
      <c r="I1032" s="443"/>
      <c r="J1032" s="443"/>
      <c r="K1032" s="443">
        <v>1</v>
      </c>
      <c r="L1032" s="443"/>
      <c r="M1032" s="443"/>
      <c r="N1032" s="443"/>
      <c r="O1032" s="443"/>
      <c r="P1032" s="445">
        <f t="shared" si="16"/>
        <v>1</v>
      </c>
      <c r="Q1032" s="443">
        <v>1</v>
      </c>
      <c r="R1032" s="443"/>
      <c r="S1032" s="443" t="s">
        <v>659</v>
      </c>
      <c r="T1032" s="443" t="s">
        <v>651</v>
      </c>
      <c r="U1032" s="443" t="s">
        <v>673</v>
      </c>
      <c r="V1032" s="443" t="s">
        <v>652</v>
      </c>
      <c r="W1032" s="443" t="s">
        <v>469</v>
      </c>
      <c r="X1032" s="446"/>
    </row>
    <row r="1033" spans="1:24" s="447" customFormat="1" ht="60">
      <c r="A1033" s="443"/>
      <c r="B1033" s="443">
        <v>4165320500</v>
      </c>
      <c r="C1033" s="508" t="s">
        <v>12522</v>
      </c>
      <c r="D1033" s="154" t="s">
        <v>12523</v>
      </c>
      <c r="E1033" s="154" t="s">
        <v>12525</v>
      </c>
      <c r="F1033" s="443" t="s">
        <v>422</v>
      </c>
      <c r="G1033" s="443" t="s">
        <v>655</v>
      </c>
      <c r="H1033" s="444">
        <v>45149</v>
      </c>
      <c r="I1033" s="443"/>
      <c r="J1033" s="443"/>
      <c r="K1033" s="443"/>
      <c r="L1033" s="443"/>
      <c r="M1033" s="443"/>
      <c r="N1033" s="443"/>
      <c r="O1033" s="443">
        <v>2</v>
      </c>
      <c r="P1033" s="445">
        <f t="shared" si="16"/>
        <v>2</v>
      </c>
      <c r="Q1033" s="443">
        <v>2</v>
      </c>
      <c r="R1033" s="443"/>
      <c r="S1033" s="443" t="s">
        <v>659</v>
      </c>
      <c r="T1033" s="443" t="s">
        <v>653</v>
      </c>
      <c r="U1033" s="443" t="s">
        <v>673</v>
      </c>
      <c r="V1033" s="443" t="s">
        <v>652</v>
      </c>
      <c r="W1033" s="443" t="s">
        <v>469</v>
      </c>
      <c r="X1033" s="446"/>
    </row>
    <row r="1034" spans="1:24" s="447" customFormat="1" ht="60">
      <c r="A1034" s="443"/>
      <c r="B1034" s="443">
        <v>2748102200</v>
      </c>
      <c r="C1034" s="508" t="s">
        <v>12526</v>
      </c>
      <c r="D1034" s="154" t="s">
        <v>12527</v>
      </c>
      <c r="E1034" s="154" t="s">
        <v>12528</v>
      </c>
      <c r="F1034" s="443" t="s">
        <v>422</v>
      </c>
      <c r="G1034" s="443" t="s">
        <v>655</v>
      </c>
      <c r="H1034" s="444">
        <v>44994</v>
      </c>
      <c r="I1034" s="443"/>
      <c r="J1034" s="443"/>
      <c r="K1034" s="443"/>
      <c r="L1034" s="443"/>
      <c r="M1034" s="443"/>
      <c r="N1034" s="443"/>
      <c r="O1034" s="443">
        <v>2</v>
      </c>
      <c r="P1034" s="445">
        <f t="shared" si="16"/>
        <v>2</v>
      </c>
      <c r="Q1034" s="443">
        <v>2</v>
      </c>
      <c r="R1034" s="443"/>
      <c r="S1034" s="443" t="s">
        <v>659</v>
      </c>
      <c r="T1034" s="443" t="s">
        <v>653</v>
      </c>
      <c r="U1034" s="443" t="s">
        <v>673</v>
      </c>
      <c r="V1034" s="443" t="s">
        <v>652</v>
      </c>
      <c r="W1034" s="443" t="s">
        <v>469</v>
      </c>
      <c r="X1034" s="446"/>
    </row>
    <row r="1035" spans="1:24" s="447" customFormat="1" ht="60">
      <c r="A1035" s="443"/>
      <c r="B1035" s="443">
        <v>4212501100</v>
      </c>
      <c r="C1035" s="508" t="s">
        <v>8463</v>
      </c>
      <c r="D1035" s="154" t="s">
        <v>8464</v>
      </c>
      <c r="E1035" s="154" t="s">
        <v>4068</v>
      </c>
      <c r="F1035" s="443" t="s">
        <v>422</v>
      </c>
      <c r="G1035" s="443" t="s">
        <v>655</v>
      </c>
      <c r="H1035" s="444">
        <v>45047</v>
      </c>
      <c r="I1035" s="443"/>
      <c r="J1035" s="443"/>
      <c r="K1035" s="443"/>
      <c r="L1035" s="443"/>
      <c r="M1035" s="443"/>
      <c r="N1035" s="443"/>
      <c r="O1035" s="443">
        <v>1</v>
      </c>
      <c r="P1035" s="445">
        <f t="shared" si="16"/>
        <v>1</v>
      </c>
      <c r="Q1035" s="443">
        <v>1</v>
      </c>
      <c r="R1035" s="443"/>
      <c r="S1035" s="443" t="s">
        <v>659</v>
      </c>
      <c r="T1035" s="443" t="s">
        <v>653</v>
      </c>
      <c r="U1035" s="443" t="s">
        <v>673</v>
      </c>
      <c r="V1035" s="443" t="s">
        <v>652</v>
      </c>
      <c r="W1035" s="443" t="s">
        <v>469</v>
      </c>
      <c r="X1035" s="446"/>
    </row>
    <row r="1036" spans="1:24" s="447" customFormat="1" ht="60">
      <c r="A1036" s="443"/>
      <c r="B1036" s="443">
        <v>5810500700</v>
      </c>
      <c r="C1036" s="508" t="s">
        <v>12529</v>
      </c>
      <c r="D1036" s="154" t="s">
        <v>12530</v>
      </c>
      <c r="E1036" s="154" t="s">
        <v>12531</v>
      </c>
      <c r="F1036" s="443" t="s">
        <v>422</v>
      </c>
      <c r="G1036" s="443" t="s">
        <v>655</v>
      </c>
      <c r="H1036" s="444">
        <v>45006</v>
      </c>
      <c r="I1036" s="443"/>
      <c r="J1036" s="443"/>
      <c r="K1036" s="443"/>
      <c r="L1036" s="443"/>
      <c r="M1036" s="443"/>
      <c r="N1036" s="443"/>
      <c r="O1036" s="443">
        <v>1</v>
      </c>
      <c r="P1036" s="445">
        <f t="shared" si="16"/>
        <v>1</v>
      </c>
      <c r="Q1036" s="443">
        <v>1</v>
      </c>
      <c r="R1036" s="443"/>
      <c r="S1036" s="443" t="s">
        <v>659</v>
      </c>
      <c r="T1036" s="443" t="s">
        <v>653</v>
      </c>
      <c r="U1036" s="443" t="s">
        <v>673</v>
      </c>
      <c r="V1036" s="443" t="s">
        <v>652</v>
      </c>
      <c r="W1036" s="443" t="s">
        <v>469</v>
      </c>
      <c r="X1036" s="446"/>
    </row>
    <row r="1037" spans="1:24" s="447" customFormat="1" ht="60">
      <c r="A1037" s="443"/>
      <c r="B1037" s="443">
        <v>5821021600</v>
      </c>
      <c r="C1037" s="508" t="s">
        <v>8579</v>
      </c>
      <c r="D1037" s="154" t="s">
        <v>8580</v>
      </c>
      <c r="E1037" s="154" t="s">
        <v>4127</v>
      </c>
      <c r="F1037" s="443" t="s">
        <v>422</v>
      </c>
      <c r="G1037" s="443" t="s">
        <v>655</v>
      </c>
      <c r="H1037" s="444">
        <v>45097</v>
      </c>
      <c r="I1037" s="443"/>
      <c r="J1037" s="443"/>
      <c r="K1037" s="443"/>
      <c r="L1037" s="443"/>
      <c r="M1037" s="443"/>
      <c r="N1037" s="443"/>
      <c r="O1037" s="443">
        <v>1</v>
      </c>
      <c r="P1037" s="445">
        <f t="shared" si="16"/>
        <v>1</v>
      </c>
      <c r="Q1037" s="443">
        <v>1</v>
      </c>
      <c r="R1037" s="443"/>
      <c r="S1037" s="443" t="s">
        <v>659</v>
      </c>
      <c r="T1037" s="443" t="s">
        <v>653</v>
      </c>
      <c r="U1037" s="443" t="s">
        <v>673</v>
      </c>
      <c r="V1037" s="443" t="s">
        <v>652</v>
      </c>
      <c r="W1037" s="443" t="s">
        <v>469</v>
      </c>
      <c r="X1037" s="446"/>
    </row>
    <row r="1038" spans="1:24" s="447" customFormat="1" ht="75">
      <c r="A1038" s="443"/>
      <c r="B1038" s="443">
        <v>4401020300</v>
      </c>
      <c r="C1038" s="508" t="s">
        <v>12532</v>
      </c>
      <c r="D1038" s="154" t="s">
        <v>12533</v>
      </c>
      <c r="E1038" s="154" t="s">
        <v>12534</v>
      </c>
      <c r="F1038" s="443" t="s">
        <v>422</v>
      </c>
      <c r="G1038" s="443" t="s">
        <v>655</v>
      </c>
      <c r="H1038" s="444">
        <v>45233</v>
      </c>
      <c r="I1038" s="443"/>
      <c r="J1038" s="443"/>
      <c r="K1038" s="443"/>
      <c r="L1038" s="443"/>
      <c r="M1038" s="443"/>
      <c r="N1038" s="443"/>
      <c r="O1038" s="443">
        <v>1</v>
      </c>
      <c r="P1038" s="445">
        <f t="shared" si="16"/>
        <v>1</v>
      </c>
      <c r="Q1038" s="443">
        <v>1</v>
      </c>
      <c r="R1038" s="443"/>
      <c r="S1038" s="443" t="s">
        <v>659</v>
      </c>
      <c r="T1038" s="443" t="s">
        <v>653</v>
      </c>
      <c r="U1038" s="443" t="s">
        <v>673</v>
      </c>
      <c r="V1038" s="443" t="s">
        <v>652</v>
      </c>
      <c r="W1038" s="443" t="s">
        <v>469</v>
      </c>
      <c r="X1038" s="446"/>
    </row>
    <row r="1039" spans="1:24" s="447" customFormat="1" ht="60">
      <c r="A1039" s="443"/>
      <c r="B1039" s="443">
        <v>5461210100</v>
      </c>
      <c r="C1039" s="508" t="s">
        <v>12535</v>
      </c>
      <c r="D1039" s="154" t="s">
        <v>12536</v>
      </c>
      <c r="E1039" s="154" t="s">
        <v>12537</v>
      </c>
      <c r="F1039" s="443" t="s">
        <v>422</v>
      </c>
      <c r="G1039" s="443" t="s">
        <v>655</v>
      </c>
      <c r="H1039" s="444">
        <v>45047</v>
      </c>
      <c r="I1039" s="443"/>
      <c r="J1039" s="443"/>
      <c r="K1039" s="443"/>
      <c r="L1039" s="443"/>
      <c r="M1039" s="443"/>
      <c r="N1039" s="443"/>
      <c r="O1039" s="443">
        <v>1</v>
      </c>
      <c r="P1039" s="445">
        <f t="shared" si="16"/>
        <v>1</v>
      </c>
      <c r="Q1039" s="443">
        <v>1</v>
      </c>
      <c r="R1039" s="443"/>
      <c r="S1039" s="443" t="s">
        <v>659</v>
      </c>
      <c r="T1039" s="443" t="s">
        <v>653</v>
      </c>
      <c r="U1039" s="443" t="s">
        <v>673</v>
      </c>
      <c r="V1039" s="443" t="s">
        <v>652</v>
      </c>
      <c r="W1039" s="443" t="s">
        <v>469</v>
      </c>
      <c r="X1039" s="446"/>
    </row>
    <row r="1040" spans="1:24" s="447" customFormat="1" ht="60">
      <c r="A1040" s="443"/>
      <c r="B1040" s="443">
        <v>4667600900</v>
      </c>
      <c r="C1040" s="508" t="s">
        <v>6249</v>
      </c>
      <c r="D1040" s="154" t="s">
        <v>6250</v>
      </c>
      <c r="E1040" s="154" t="s">
        <v>2819</v>
      </c>
      <c r="F1040" s="443" t="s">
        <v>422</v>
      </c>
      <c r="G1040" s="443" t="s">
        <v>655</v>
      </c>
      <c r="H1040" s="444">
        <v>45169</v>
      </c>
      <c r="I1040" s="443"/>
      <c r="J1040" s="443"/>
      <c r="K1040" s="443"/>
      <c r="L1040" s="443"/>
      <c r="M1040" s="443"/>
      <c r="N1040" s="443"/>
      <c r="O1040" s="443">
        <v>1</v>
      </c>
      <c r="P1040" s="445">
        <f t="shared" si="16"/>
        <v>1</v>
      </c>
      <c r="Q1040" s="443">
        <v>1</v>
      </c>
      <c r="R1040" s="443"/>
      <c r="S1040" s="443" t="s">
        <v>659</v>
      </c>
      <c r="T1040" s="443" t="s">
        <v>653</v>
      </c>
      <c r="U1040" s="443" t="s">
        <v>673</v>
      </c>
      <c r="V1040" s="443" t="s">
        <v>652</v>
      </c>
      <c r="W1040" s="443" t="s">
        <v>469</v>
      </c>
      <c r="X1040" s="446"/>
    </row>
    <row r="1041" spans="1:24" s="447" customFormat="1" ht="60">
      <c r="A1041" s="443"/>
      <c r="B1041" s="443">
        <v>3573672200</v>
      </c>
      <c r="C1041" s="508" t="s">
        <v>12538</v>
      </c>
      <c r="D1041" s="154" t="s">
        <v>12539</v>
      </c>
      <c r="E1041" s="154" t="s">
        <v>12540</v>
      </c>
      <c r="F1041" s="443" t="s">
        <v>422</v>
      </c>
      <c r="G1041" s="443" t="s">
        <v>655</v>
      </c>
      <c r="H1041" s="444">
        <v>45135</v>
      </c>
      <c r="I1041" s="443"/>
      <c r="J1041" s="443"/>
      <c r="K1041" s="443"/>
      <c r="L1041" s="443"/>
      <c r="M1041" s="443"/>
      <c r="N1041" s="443"/>
      <c r="O1041" s="443">
        <v>1</v>
      </c>
      <c r="P1041" s="445">
        <f t="shared" si="16"/>
        <v>1</v>
      </c>
      <c r="Q1041" s="443">
        <v>1</v>
      </c>
      <c r="R1041" s="443"/>
      <c r="S1041" s="443" t="s">
        <v>659</v>
      </c>
      <c r="T1041" s="443" t="s">
        <v>653</v>
      </c>
      <c r="U1041" s="443" t="s">
        <v>673</v>
      </c>
      <c r="V1041" s="443" t="s">
        <v>652</v>
      </c>
      <c r="W1041" s="443" t="s">
        <v>469</v>
      </c>
      <c r="X1041" s="446"/>
    </row>
    <row r="1042" spans="1:24" s="447" customFormat="1" ht="60">
      <c r="A1042" s="443"/>
      <c r="B1042" s="443">
        <v>4663610400</v>
      </c>
      <c r="C1042" s="508" t="s">
        <v>8413</v>
      </c>
      <c r="D1042" s="154" t="s">
        <v>8414</v>
      </c>
      <c r="E1042" s="154" t="s">
        <v>4043</v>
      </c>
      <c r="F1042" s="443" t="s">
        <v>422</v>
      </c>
      <c r="G1042" s="443" t="s">
        <v>655</v>
      </c>
      <c r="H1042" s="444">
        <v>45030</v>
      </c>
      <c r="I1042" s="443"/>
      <c r="J1042" s="443"/>
      <c r="K1042" s="443"/>
      <c r="L1042" s="443"/>
      <c r="M1042" s="443"/>
      <c r="N1042" s="443"/>
      <c r="O1042" s="443">
        <v>1</v>
      </c>
      <c r="P1042" s="445">
        <f t="shared" si="16"/>
        <v>1</v>
      </c>
      <c r="Q1042" s="443">
        <v>1</v>
      </c>
      <c r="R1042" s="443"/>
      <c r="S1042" s="443" t="s">
        <v>659</v>
      </c>
      <c r="T1042" s="443" t="s">
        <v>653</v>
      </c>
      <c r="U1042" s="443" t="s">
        <v>673</v>
      </c>
      <c r="V1042" s="443" t="s">
        <v>652</v>
      </c>
      <c r="W1042" s="443" t="s">
        <v>469</v>
      </c>
      <c r="X1042" s="446"/>
    </row>
    <row r="1043" spans="1:24" s="447" customFormat="1" ht="60">
      <c r="A1043" s="443"/>
      <c r="B1043" s="443">
        <v>5810200900</v>
      </c>
      <c r="C1043" s="508" t="s">
        <v>6172</v>
      </c>
      <c r="D1043" s="154" t="s">
        <v>6173</v>
      </c>
      <c r="E1043" s="154" t="s">
        <v>2771</v>
      </c>
      <c r="F1043" s="443" t="s">
        <v>422</v>
      </c>
      <c r="G1043" s="443" t="s">
        <v>655</v>
      </c>
      <c r="H1043" s="444">
        <v>44933</v>
      </c>
      <c r="I1043" s="443"/>
      <c r="J1043" s="443"/>
      <c r="K1043" s="443"/>
      <c r="L1043" s="443"/>
      <c r="M1043" s="443"/>
      <c r="N1043" s="443"/>
      <c r="O1043" s="443">
        <v>1</v>
      </c>
      <c r="P1043" s="445">
        <f t="shared" si="16"/>
        <v>1</v>
      </c>
      <c r="Q1043" s="443">
        <v>1</v>
      </c>
      <c r="R1043" s="443"/>
      <c r="S1043" s="443" t="s">
        <v>659</v>
      </c>
      <c r="T1043" s="443" t="s">
        <v>653</v>
      </c>
      <c r="U1043" s="443" t="s">
        <v>673</v>
      </c>
      <c r="V1043" s="443" t="s">
        <v>652</v>
      </c>
      <c r="W1043" s="443" t="s">
        <v>469</v>
      </c>
      <c r="X1043" s="446"/>
    </row>
    <row r="1044" spans="1:24" s="447" customFormat="1" ht="60">
      <c r="A1044" s="443"/>
      <c r="B1044" s="443">
        <v>5810721300</v>
      </c>
      <c r="C1044" s="508" t="s">
        <v>12541</v>
      </c>
      <c r="D1044" s="154" t="s">
        <v>12542</v>
      </c>
      <c r="E1044" s="154" t="s">
        <v>12543</v>
      </c>
      <c r="F1044" s="443" t="s">
        <v>422</v>
      </c>
      <c r="G1044" s="443" t="s">
        <v>655</v>
      </c>
      <c r="H1044" s="444">
        <v>45215</v>
      </c>
      <c r="I1044" s="443"/>
      <c r="J1044" s="443"/>
      <c r="K1044" s="443"/>
      <c r="L1044" s="443"/>
      <c r="M1044" s="443"/>
      <c r="N1044" s="443"/>
      <c r="O1044" s="443">
        <v>1</v>
      </c>
      <c r="P1044" s="445">
        <f t="shared" si="16"/>
        <v>1</v>
      </c>
      <c r="Q1044" s="443">
        <v>1</v>
      </c>
      <c r="R1044" s="443"/>
      <c r="S1044" s="443" t="s">
        <v>659</v>
      </c>
      <c r="T1044" s="443" t="s">
        <v>653</v>
      </c>
      <c r="U1044" s="443" t="s">
        <v>673</v>
      </c>
      <c r="V1044" s="443" t="s">
        <v>652</v>
      </c>
      <c r="W1044" s="443" t="s">
        <v>469</v>
      </c>
      <c r="X1044" s="446"/>
    </row>
    <row r="1045" spans="1:24" s="447" customFormat="1" ht="60">
      <c r="A1045" s="443"/>
      <c r="B1045" s="443">
        <v>3516120400</v>
      </c>
      <c r="C1045" s="508" t="s">
        <v>12544</v>
      </c>
      <c r="D1045" s="154" t="s">
        <v>12545</v>
      </c>
      <c r="E1045" s="154" t="s">
        <v>12546</v>
      </c>
      <c r="F1045" s="443" t="s">
        <v>422</v>
      </c>
      <c r="G1045" s="443" t="s">
        <v>655</v>
      </c>
      <c r="H1045" s="444">
        <v>45091</v>
      </c>
      <c r="I1045" s="443"/>
      <c r="J1045" s="443"/>
      <c r="K1045" s="443"/>
      <c r="L1045" s="443"/>
      <c r="M1045" s="443">
        <v>1</v>
      </c>
      <c r="N1045" s="443"/>
      <c r="O1045" s="443"/>
      <c r="P1045" s="445">
        <f t="shared" si="16"/>
        <v>1</v>
      </c>
      <c r="Q1045" s="443">
        <v>1</v>
      </c>
      <c r="R1045" s="443"/>
      <c r="S1045" s="443" t="s">
        <v>659</v>
      </c>
      <c r="T1045" s="443" t="s">
        <v>651</v>
      </c>
      <c r="U1045" s="443" t="s">
        <v>673</v>
      </c>
      <c r="V1045" s="443" t="s">
        <v>652</v>
      </c>
      <c r="W1045" s="443" t="s">
        <v>469</v>
      </c>
      <c r="X1045" s="446"/>
    </row>
    <row r="1046" spans="1:24" s="447" customFormat="1" ht="60">
      <c r="A1046" s="443"/>
      <c r="B1046" s="443">
        <v>4546900500</v>
      </c>
      <c r="C1046" s="508" t="s">
        <v>12547</v>
      </c>
      <c r="D1046" s="154" t="s">
        <v>12548</v>
      </c>
      <c r="E1046" s="154" t="s">
        <v>12549</v>
      </c>
      <c r="F1046" s="443" t="s">
        <v>422</v>
      </c>
      <c r="G1046" s="443" t="s">
        <v>655</v>
      </c>
      <c r="H1046" s="444">
        <v>45218</v>
      </c>
      <c r="I1046" s="443"/>
      <c r="J1046" s="443"/>
      <c r="K1046" s="443"/>
      <c r="L1046" s="443"/>
      <c r="M1046" s="443"/>
      <c r="N1046" s="443"/>
      <c r="O1046" s="443">
        <v>1</v>
      </c>
      <c r="P1046" s="445">
        <f t="shared" si="16"/>
        <v>1</v>
      </c>
      <c r="Q1046" s="443">
        <v>1</v>
      </c>
      <c r="R1046" s="443"/>
      <c r="S1046" s="443" t="s">
        <v>659</v>
      </c>
      <c r="T1046" s="443" t="s">
        <v>653</v>
      </c>
      <c r="U1046" s="443" t="s">
        <v>673</v>
      </c>
      <c r="V1046" s="443" t="s">
        <v>652</v>
      </c>
      <c r="W1046" s="443" t="s">
        <v>469</v>
      </c>
      <c r="X1046" s="446"/>
    </row>
    <row r="1047" spans="1:24" s="447" customFormat="1" ht="60">
      <c r="A1047" s="443"/>
      <c r="B1047" s="443">
        <v>5810500700</v>
      </c>
      <c r="C1047" s="508" t="s">
        <v>12550</v>
      </c>
      <c r="D1047" s="154" t="s">
        <v>12530</v>
      </c>
      <c r="E1047" s="154" t="s">
        <v>12551</v>
      </c>
      <c r="F1047" s="443" t="s">
        <v>422</v>
      </c>
      <c r="G1047" s="443" t="s">
        <v>655</v>
      </c>
      <c r="H1047" s="444">
        <v>45006</v>
      </c>
      <c r="I1047" s="443"/>
      <c r="J1047" s="443"/>
      <c r="K1047" s="443"/>
      <c r="L1047" s="443"/>
      <c r="M1047" s="443"/>
      <c r="N1047" s="443"/>
      <c r="O1047" s="443">
        <v>1</v>
      </c>
      <c r="P1047" s="445">
        <f t="shared" si="16"/>
        <v>1</v>
      </c>
      <c r="Q1047" s="443">
        <v>1</v>
      </c>
      <c r="R1047" s="443"/>
      <c r="S1047" s="443" t="s">
        <v>659</v>
      </c>
      <c r="T1047" s="443" t="s">
        <v>653</v>
      </c>
      <c r="U1047" s="443" t="s">
        <v>673</v>
      </c>
      <c r="V1047" s="443" t="s">
        <v>652</v>
      </c>
      <c r="W1047" s="443" t="s">
        <v>469</v>
      </c>
      <c r="X1047" s="446"/>
    </row>
    <row r="1048" spans="1:24" s="447" customFormat="1" ht="60">
      <c r="A1048" s="443"/>
      <c r="B1048" s="443">
        <v>4481610800</v>
      </c>
      <c r="C1048" s="508" t="s">
        <v>7860</v>
      </c>
      <c r="D1048" s="154" t="s">
        <v>7861</v>
      </c>
      <c r="E1048" s="154" t="s">
        <v>3766</v>
      </c>
      <c r="F1048" s="443" t="s">
        <v>422</v>
      </c>
      <c r="G1048" s="443" t="s">
        <v>655</v>
      </c>
      <c r="H1048" s="444">
        <v>44967</v>
      </c>
      <c r="I1048" s="443"/>
      <c r="J1048" s="443"/>
      <c r="K1048" s="443"/>
      <c r="L1048" s="443"/>
      <c r="M1048" s="443"/>
      <c r="N1048" s="443"/>
      <c r="O1048" s="443">
        <v>1</v>
      </c>
      <c r="P1048" s="445">
        <f t="shared" si="16"/>
        <v>1</v>
      </c>
      <c r="Q1048" s="443">
        <v>1</v>
      </c>
      <c r="R1048" s="443"/>
      <c r="S1048" s="443" t="s">
        <v>659</v>
      </c>
      <c r="T1048" s="443" t="s">
        <v>653</v>
      </c>
      <c r="U1048" s="443" t="s">
        <v>673</v>
      </c>
      <c r="V1048" s="443" t="s">
        <v>652</v>
      </c>
      <c r="W1048" s="443" t="s">
        <v>469</v>
      </c>
      <c r="X1048" s="446"/>
    </row>
    <row r="1049" spans="1:24" s="447" customFormat="1" ht="60">
      <c r="A1049" s="443"/>
      <c r="B1049" s="443">
        <v>5500410600</v>
      </c>
      <c r="C1049" s="508" t="s">
        <v>12552</v>
      </c>
      <c r="D1049" s="154" t="s">
        <v>12553</v>
      </c>
      <c r="E1049" s="154" t="s">
        <v>12554</v>
      </c>
      <c r="F1049" s="443" t="s">
        <v>422</v>
      </c>
      <c r="G1049" s="443" t="s">
        <v>655</v>
      </c>
      <c r="H1049" s="444">
        <v>45169</v>
      </c>
      <c r="I1049" s="443"/>
      <c r="J1049" s="443"/>
      <c r="K1049" s="443"/>
      <c r="L1049" s="443"/>
      <c r="M1049" s="443"/>
      <c r="N1049" s="443"/>
      <c r="O1049" s="443">
        <v>1</v>
      </c>
      <c r="P1049" s="445">
        <f t="shared" si="16"/>
        <v>1</v>
      </c>
      <c r="Q1049" s="443">
        <v>1</v>
      </c>
      <c r="R1049" s="443"/>
      <c r="S1049" s="443" t="s">
        <v>659</v>
      </c>
      <c r="T1049" s="443" t="s">
        <v>653</v>
      </c>
      <c r="U1049" s="443" t="s">
        <v>673</v>
      </c>
      <c r="V1049" s="443" t="s">
        <v>652</v>
      </c>
      <c r="W1049" s="443" t="s">
        <v>469</v>
      </c>
      <c r="X1049" s="446"/>
    </row>
    <row r="1050" spans="1:24" s="447" customFormat="1" ht="60">
      <c r="A1050" s="443"/>
      <c r="B1050" s="443">
        <v>5490722300</v>
      </c>
      <c r="C1050" s="508" t="s">
        <v>12555</v>
      </c>
      <c r="D1050" s="154" t="s">
        <v>12556</v>
      </c>
      <c r="E1050" s="154" t="s">
        <v>12557</v>
      </c>
      <c r="F1050" s="443" t="s">
        <v>422</v>
      </c>
      <c r="G1050" s="443" t="s">
        <v>655</v>
      </c>
      <c r="H1050" s="444">
        <v>45132</v>
      </c>
      <c r="I1050" s="443"/>
      <c r="J1050" s="443"/>
      <c r="K1050" s="443"/>
      <c r="L1050" s="443"/>
      <c r="M1050" s="443">
        <v>1</v>
      </c>
      <c r="N1050" s="443"/>
      <c r="O1050" s="443"/>
      <c r="P1050" s="445">
        <f t="shared" si="16"/>
        <v>1</v>
      </c>
      <c r="Q1050" s="443">
        <v>1</v>
      </c>
      <c r="R1050" s="443"/>
      <c r="S1050" s="443" t="s">
        <v>659</v>
      </c>
      <c r="T1050" s="443" t="s">
        <v>651</v>
      </c>
      <c r="U1050" s="443" t="s">
        <v>673</v>
      </c>
      <c r="V1050" s="443" t="s">
        <v>652</v>
      </c>
      <c r="W1050" s="443" t="s">
        <v>469</v>
      </c>
      <c r="X1050" s="446"/>
    </row>
    <row r="1051" spans="1:24" s="447" customFormat="1" ht="60">
      <c r="A1051" s="443"/>
      <c r="B1051" s="443">
        <v>4313420900</v>
      </c>
      <c r="C1051" s="508" t="s">
        <v>12558</v>
      </c>
      <c r="D1051" s="154" t="s">
        <v>12559</v>
      </c>
      <c r="E1051" s="154" t="s">
        <v>12560</v>
      </c>
      <c r="F1051" s="443" t="s">
        <v>422</v>
      </c>
      <c r="G1051" s="443" t="s">
        <v>655</v>
      </c>
      <c r="H1051" s="444">
        <v>44960</v>
      </c>
      <c r="I1051" s="443"/>
      <c r="J1051" s="443"/>
      <c r="K1051" s="443"/>
      <c r="L1051" s="443"/>
      <c r="M1051" s="443"/>
      <c r="N1051" s="443"/>
      <c r="O1051" s="443">
        <v>1</v>
      </c>
      <c r="P1051" s="445">
        <f t="shared" si="16"/>
        <v>1</v>
      </c>
      <c r="Q1051" s="443">
        <v>1</v>
      </c>
      <c r="R1051" s="443"/>
      <c r="S1051" s="443" t="s">
        <v>659</v>
      </c>
      <c r="T1051" s="443" t="s">
        <v>653</v>
      </c>
      <c r="U1051" s="443" t="s">
        <v>673</v>
      </c>
      <c r="V1051" s="443" t="s">
        <v>652</v>
      </c>
      <c r="W1051" s="443" t="s">
        <v>469</v>
      </c>
      <c r="X1051" s="446"/>
    </row>
    <row r="1052" spans="1:24" s="447" customFormat="1" ht="60">
      <c r="A1052" s="443"/>
      <c r="B1052" s="443">
        <v>5461210100</v>
      </c>
      <c r="C1052" s="508" t="s">
        <v>12561</v>
      </c>
      <c r="D1052" s="154" t="s">
        <v>12536</v>
      </c>
      <c r="E1052" s="154" t="s">
        <v>12562</v>
      </c>
      <c r="F1052" s="443" t="s">
        <v>422</v>
      </c>
      <c r="G1052" s="443" t="s">
        <v>655</v>
      </c>
      <c r="H1052" s="444">
        <v>45047</v>
      </c>
      <c r="I1052" s="443"/>
      <c r="J1052" s="443"/>
      <c r="K1052" s="443"/>
      <c r="L1052" s="443"/>
      <c r="M1052" s="443"/>
      <c r="N1052" s="443"/>
      <c r="O1052" s="443">
        <v>2</v>
      </c>
      <c r="P1052" s="445">
        <f t="shared" si="16"/>
        <v>2</v>
      </c>
      <c r="Q1052" s="443">
        <v>2</v>
      </c>
      <c r="R1052" s="443"/>
      <c r="S1052" s="443" t="s">
        <v>659</v>
      </c>
      <c r="T1052" s="443" t="s">
        <v>653</v>
      </c>
      <c r="U1052" s="443" t="s">
        <v>673</v>
      </c>
      <c r="V1052" s="443" t="s">
        <v>652</v>
      </c>
      <c r="W1052" s="443" t="s">
        <v>469</v>
      </c>
      <c r="X1052" s="446"/>
    </row>
    <row r="1053" spans="1:24" s="447" customFormat="1" ht="60">
      <c r="A1053" s="443"/>
      <c r="B1053" s="443">
        <v>3045500500</v>
      </c>
      <c r="C1053" s="508" t="s">
        <v>12563</v>
      </c>
      <c r="D1053" s="154" t="s">
        <v>12564</v>
      </c>
      <c r="E1053" s="154" t="s">
        <v>12565</v>
      </c>
      <c r="F1053" s="443" t="s">
        <v>422</v>
      </c>
      <c r="G1053" s="443" t="s">
        <v>655</v>
      </c>
      <c r="H1053" s="444">
        <v>44960</v>
      </c>
      <c r="I1053" s="443"/>
      <c r="J1053" s="443"/>
      <c r="K1053" s="443"/>
      <c r="L1053" s="443"/>
      <c r="M1053" s="443"/>
      <c r="N1053" s="443"/>
      <c r="O1053" s="443">
        <v>1</v>
      </c>
      <c r="P1053" s="445">
        <f t="shared" si="16"/>
        <v>1</v>
      </c>
      <c r="Q1053" s="443">
        <v>1</v>
      </c>
      <c r="R1053" s="443"/>
      <c r="S1053" s="443" t="s">
        <v>659</v>
      </c>
      <c r="T1053" s="443" t="s">
        <v>653</v>
      </c>
      <c r="U1053" s="443" t="s">
        <v>673</v>
      </c>
      <c r="V1053" s="443" t="s">
        <v>652</v>
      </c>
      <c r="W1053" s="443" t="s">
        <v>469</v>
      </c>
      <c r="X1053" s="446"/>
    </row>
    <row r="1054" spans="1:24" s="447" customFormat="1" ht="60">
      <c r="A1054" s="443"/>
      <c r="B1054" s="443">
        <v>4515420900</v>
      </c>
      <c r="C1054" s="508" t="s">
        <v>12566</v>
      </c>
      <c r="D1054" s="154" t="s">
        <v>12567</v>
      </c>
      <c r="E1054" s="154" t="s">
        <v>12568</v>
      </c>
      <c r="F1054" s="443" t="s">
        <v>422</v>
      </c>
      <c r="G1054" s="443" t="s">
        <v>655</v>
      </c>
      <c r="H1054" s="444">
        <v>45104</v>
      </c>
      <c r="I1054" s="443"/>
      <c r="J1054" s="443"/>
      <c r="K1054" s="443"/>
      <c r="L1054" s="443"/>
      <c r="M1054" s="443"/>
      <c r="N1054" s="443"/>
      <c r="O1054" s="443">
        <v>1</v>
      </c>
      <c r="P1054" s="445">
        <f t="shared" si="16"/>
        <v>1</v>
      </c>
      <c r="Q1054" s="443">
        <v>1</v>
      </c>
      <c r="R1054" s="443"/>
      <c r="S1054" s="443" t="s">
        <v>659</v>
      </c>
      <c r="T1054" s="443" t="s">
        <v>653</v>
      </c>
      <c r="U1054" s="443" t="s">
        <v>673</v>
      </c>
      <c r="V1054" s="443" t="s">
        <v>652</v>
      </c>
      <c r="W1054" s="443" t="s">
        <v>469</v>
      </c>
      <c r="X1054" s="446"/>
    </row>
    <row r="1055" spans="1:24" s="447" customFormat="1" ht="60">
      <c r="A1055" s="443"/>
      <c r="B1055" s="443">
        <v>5910120100</v>
      </c>
      <c r="C1055" s="508" t="s">
        <v>12569</v>
      </c>
      <c r="D1055" s="154" t="s">
        <v>12570</v>
      </c>
      <c r="E1055" s="154" t="s">
        <v>12571</v>
      </c>
      <c r="F1055" s="443" t="s">
        <v>422</v>
      </c>
      <c r="G1055" s="443" t="s">
        <v>655</v>
      </c>
      <c r="H1055" s="444">
        <v>45250</v>
      </c>
      <c r="I1055" s="443"/>
      <c r="J1055" s="443"/>
      <c r="K1055" s="443"/>
      <c r="L1055" s="443"/>
      <c r="M1055" s="443"/>
      <c r="N1055" s="443"/>
      <c r="O1055" s="443">
        <v>1</v>
      </c>
      <c r="P1055" s="445">
        <f t="shared" si="16"/>
        <v>1</v>
      </c>
      <c r="Q1055" s="443">
        <v>1</v>
      </c>
      <c r="R1055" s="443"/>
      <c r="S1055" s="443" t="s">
        <v>659</v>
      </c>
      <c r="T1055" s="443" t="s">
        <v>653</v>
      </c>
      <c r="U1055" s="443" t="s">
        <v>673</v>
      </c>
      <c r="V1055" s="443" t="s">
        <v>652</v>
      </c>
      <c r="W1055" s="443" t="s">
        <v>469</v>
      </c>
      <c r="X1055" s="446"/>
    </row>
    <row r="1056" spans="1:24" s="447" customFormat="1" ht="60">
      <c r="A1056" s="443"/>
      <c r="B1056" s="443">
        <v>5490722300</v>
      </c>
      <c r="C1056" s="508" t="s">
        <v>12555</v>
      </c>
      <c r="D1056" s="154" t="s">
        <v>12556</v>
      </c>
      <c r="E1056" s="154" t="s">
        <v>12572</v>
      </c>
      <c r="F1056" s="443" t="s">
        <v>422</v>
      </c>
      <c r="G1056" s="443" t="s">
        <v>655</v>
      </c>
      <c r="H1056" s="444">
        <v>45132</v>
      </c>
      <c r="I1056" s="443"/>
      <c r="J1056" s="443"/>
      <c r="K1056" s="443"/>
      <c r="L1056" s="443"/>
      <c r="M1056" s="443">
        <v>1</v>
      </c>
      <c r="N1056" s="443"/>
      <c r="O1056" s="443"/>
      <c r="P1056" s="445">
        <f t="shared" si="16"/>
        <v>1</v>
      </c>
      <c r="Q1056" s="443">
        <v>1</v>
      </c>
      <c r="R1056" s="443"/>
      <c r="S1056" s="443" t="s">
        <v>659</v>
      </c>
      <c r="T1056" s="443" t="s">
        <v>651</v>
      </c>
      <c r="U1056" s="443" t="s">
        <v>673</v>
      </c>
      <c r="V1056" s="443" t="s">
        <v>652</v>
      </c>
      <c r="W1056" s="443" t="s">
        <v>469</v>
      </c>
      <c r="X1056" s="446"/>
    </row>
    <row r="1057" spans="1:24" s="447" customFormat="1" ht="60">
      <c r="A1057" s="443"/>
      <c r="B1057" s="443">
        <v>5490722300</v>
      </c>
      <c r="C1057" s="508" t="s">
        <v>12555</v>
      </c>
      <c r="D1057" s="154" t="s">
        <v>12556</v>
      </c>
      <c r="E1057" s="154" t="s">
        <v>12573</v>
      </c>
      <c r="F1057" s="443" t="s">
        <v>422</v>
      </c>
      <c r="G1057" s="443" t="s">
        <v>655</v>
      </c>
      <c r="H1057" s="444">
        <v>45132</v>
      </c>
      <c r="I1057" s="443"/>
      <c r="J1057" s="443"/>
      <c r="K1057" s="443"/>
      <c r="L1057" s="443"/>
      <c r="M1057" s="443"/>
      <c r="N1057" s="443"/>
      <c r="O1057" s="443">
        <v>1</v>
      </c>
      <c r="P1057" s="445">
        <f t="shared" si="16"/>
        <v>1</v>
      </c>
      <c r="Q1057" s="443">
        <v>1</v>
      </c>
      <c r="R1057" s="443"/>
      <c r="S1057" s="443" t="s">
        <v>659</v>
      </c>
      <c r="T1057" s="443" t="s">
        <v>653</v>
      </c>
      <c r="U1057" s="443" t="s">
        <v>673</v>
      </c>
      <c r="V1057" s="443" t="s">
        <v>652</v>
      </c>
      <c r="W1057" s="443" t="s">
        <v>469</v>
      </c>
      <c r="X1057" s="446"/>
    </row>
    <row r="1058" spans="1:24" s="447" customFormat="1" ht="60">
      <c r="A1058" s="443"/>
      <c r="B1058" s="443">
        <v>3123213000</v>
      </c>
      <c r="C1058" s="508" t="s">
        <v>12574</v>
      </c>
      <c r="D1058" s="154" t="s">
        <v>12575</v>
      </c>
      <c r="E1058" s="154" t="s">
        <v>12576</v>
      </c>
      <c r="F1058" s="443" t="s">
        <v>422</v>
      </c>
      <c r="G1058" s="443" t="s">
        <v>655</v>
      </c>
      <c r="H1058" s="444">
        <v>45194</v>
      </c>
      <c r="I1058" s="443"/>
      <c r="J1058" s="443"/>
      <c r="K1058" s="443"/>
      <c r="L1058" s="443"/>
      <c r="M1058" s="443"/>
      <c r="N1058" s="443"/>
      <c r="O1058" s="443">
        <v>1</v>
      </c>
      <c r="P1058" s="445">
        <f t="shared" si="16"/>
        <v>1</v>
      </c>
      <c r="Q1058" s="443">
        <v>1</v>
      </c>
      <c r="R1058" s="443"/>
      <c r="S1058" s="443" t="s">
        <v>659</v>
      </c>
      <c r="T1058" s="443" t="s">
        <v>653</v>
      </c>
      <c r="U1058" s="443" t="s">
        <v>673</v>
      </c>
      <c r="V1058" s="443" t="s">
        <v>652</v>
      </c>
      <c r="W1058" s="443" t="s">
        <v>469</v>
      </c>
      <c r="X1058" s="446"/>
    </row>
    <row r="1059" spans="1:24" s="447" customFormat="1" ht="60">
      <c r="A1059" s="443"/>
      <c r="B1059" s="443">
        <v>3183110500</v>
      </c>
      <c r="C1059" s="508" t="s">
        <v>12577</v>
      </c>
      <c r="D1059" s="154" t="s">
        <v>12578</v>
      </c>
      <c r="E1059" s="154" t="s">
        <v>12579</v>
      </c>
      <c r="F1059" s="443" t="s">
        <v>422</v>
      </c>
      <c r="G1059" s="443" t="s">
        <v>655</v>
      </c>
      <c r="H1059" s="444">
        <v>45189</v>
      </c>
      <c r="I1059" s="443"/>
      <c r="J1059" s="443"/>
      <c r="K1059" s="443"/>
      <c r="L1059" s="443"/>
      <c r="M1059" s="443"/>
      <c r="N1059" s="443"/>
      <c r="O1059" s="443">
        <v>1</v>
      </c>
      <c r="P1059" s="445">
        <f t="shared" si="16"/>
        <v>1</v>
      </c>
      <c r="Q1059" s="443">
        <v>1</v>
      </c>
      <c r="R1059" s="443"/>
      <c r="S1059" s="443" t="s">
        <v>659</v>
      </c>
      <c r="T1059" s="443" t="s">
        <v>653</v>
      </c>
      <c r="U1059" s="443" t="s">
        <v>673</v>
      </c>
      <c r="V1059" s="443" t="s">
        <v>652</v>
      </c>
      <c r="W1059" s="443" t="s">
        <v>469</v>
      </c>
      <c r="X1059" s="446"/>
    </row>
    <row r="1060" spans="1:24" s="447" customFormat="1" ht="60">
      <c r="A1060" s="443"/>
      <c r="B1060" s="443">
        <v>4180820200</v>
      </c>
      <c r="C1060" s="508" t="s">
        <v>12580</v>
      </c>
      <c r="D1060" s="154" t="s">
        <v>12581</v>
      </c>
      <c r="E1060" s="154" t="s">
        <v>12582</v>
      </c>
      <c r="F1060" s="443" t="s">
        <v>422</v>
      </c>
      <c r="G1060" s="443" t="s">
        <v>655</v>
      </c>
      <c r="H1060" s="444">
        <v>45287</v>
      </c>
      <c r="I1060" s="443"/>
      <c r="J1060" s="443"/>
      <c r="K1060" s="443"/>
      <c r="L1060" s="443"/>
      <c r="M1060" s="443"/>
      <c r="N1060" s="443"/>
      <c r="O1060" s="443">
        <v>1</v>
      </c>
      <c r="P1060" s="445">
        <f t="shared" si="16"/>
        <v>1</v>
      </c>
      <c r="Q1060" s="443">
        <v>1</v>
      </c>
      <c r="R1060" s="443"/>
      <c r="S1060" s="443" t="s">
        <v>659</v>
      </c>
      <c r="T1060" s="443" t="s">
        <v>653</v>
      </c>
      <c r="U1060" s="443" t="s">
        <v>673</v>
      </c>
      <c r="V1060" s="443" t="s">
        <v>652</v>
      </c>
      <c r="W1060" s="443" t="s">
        <v>469</v>
      </c>
      <c r="X1060" s="446"/>
    </row>
    <row r="1061" spans="1:24" s="447" customFormat="1" ht="60">
      <c r="A1061" s="443"/>
      <c r="B1061" s="443">
        <v>4391122100</v>
      </c>
      <c r="C1061" s="508" t="s">
        <v>5926</v>
      </c>
      <c r="D1061" s="154" t="s">
        <v>5927</v>
      </c>
      <c r="E1061" s="154" t="s">
        <v>2633</v>
      </c>
      <c r="F1061" s="443" t="s">
        <v>422</v>
      </c>
      <c r="G1061" s="443" t="s">
        <v>655</v>
      </c>
      <c r="H1061" s="444">
        <v>44984</v>
      </c>
      <c r="I1061" s="443"/>
      <c r="J1061" s="443"/>
      <c r="K1061" s="443"/>
      <c r="L1061" s="443"/>
      <c r="M1061" s="443">
        <v>1</v>
      </c>
      <c r="N1061" s="443"/>
      <c r="O1061" s="443">
        <v>1</v>
      </c>
      <c r="P1061" s="445">
        <f t="shared" si="16"/>
        <v>2</v>
      </c>
      <c r="Q1061" s="443">
        <v>2</v>
      </c>
      <c r="R1061" s="443"/>
      <c r="S1061" s="443" t="s">
        <v>659</v>
      </c>
      <c r="T1061" s="443" t="s">
        <v>651</v>
      </c>
      <c r="U1061" s="443" t="s">
        <v>673</v>
      </c>
      <c r="V1061" s="443" t="s">
        <v>652</v>
      </c>
      <c r="W1061" s="443" t="s">
        <v>469</v>
      </c>
      <c r="X1061" s="446"/>
    </row>
    <row r="1062" spans="1:24" s="447" customFormat="1" ht="60">
      <c r="A1062" s="443"/>
      <c r="B1062" s="443">
        <v>4542410900</v>
      </c>
      <c r="C1062" s="508" t="s">
        <v>12583</v>
      </c>
      <c r="D1062" s="154" t="s">
        <v>12584</v>
      </c>
      <c r="E1062" s="154" t="s">
        <v>12585</v>
      </c>
      <c r="F1062" s="443" t="s">
        <v>422</v>
      </c>
      <c r="G1062" s="443" t="s">
        <v>655</v>
      </c>
      <c r="H1062" s="444">
        <v>45127</v>
      </c>
      <c r="I1062" s="443"/>
      <c r="J1062" s="443"/>
      <c r="K1062" s="443"/>
      <c r="L1062" s="443"/>
      <c r="M1062" s="443">
        <v>1</v>
      </c>
      <c r="N1062" s="443"/>
      <c r="O1062" s="443">
        <v>1</v>
      </c>
      <c r="P1062" s="445">
        <f t="shared" si="16"/>
        <v>2</v>
      </c>
      <c r="Q1062" s="443">
        <v>2</v>
      </c>
      <c r="R1062" s="443"/>
      <c r="S1062" s="443" t="s">
        <v>659</v>
      </c>
      <c r="T1062" s="443" t="s">
        <v>651</v>
      </c>
      <c r="U1062" s="443" t="s">
        <v>673</v>
      </c>
      <c r="V1062" s="443" t="s">
        <v>652</v>
      </c>
      <c r="W1062" s="443" t="s">
        <v>469</v>
      </c>
      <c r="X1062" s="446"/>
    </row>
    <row r="1063" spans="1:24" s="447" customFormat="1" ht="60">
      <c r="A1063" s="443"/>
      <c r="B1063" s="443">
        <v>5530301900</v>
      </c>
      <c r="C1063" s="508" t="s">
        <v>12586</v>
      </c>
      <c r="D1063" s="154" t="s">
        <v>12587</v>
      </c>
      <c r="E1063" s="154" t="s">
        <v>12588</v>
      </c>
      <c r="F1063" s="443" t="s">
        <v>422</v>
      </c>
      <c r="G1063" s="443" t="s">
        <v>655</v>
      </c>
      <c r="H1063" s="444">
        <v>45226</v>
      </c>
      <c r="I1063" s="443"/>
      <c r="J1063" s="443"/>
      <c r="K1063" s="443">
        <v>3</v>
      </c>
      <c r="L1063" s="443"/>
      <c r="M1063" s="443"/>
      <c r="N1063" s="443"/>
      <c r="O1063" s="443"/>
      <c r="P1063" s="445">
        <f t="shared" si="16"/>
        <v>3</v>
      </c>
      <c r="Q1063" s="443">
        <v>3</v>
      </c>
      <c r="R1063" s="443"/>
      <c r="S1063" s="443" t="s">
        <v>659</v>
      </c>
      <c r="T1063" s="443" t="s">
        <v>651</v>
      </c>
      <c r="U1063" s="443" t="s">
        <v>673</v>
      </c>
      <c r="V1063" s="443" t="s">
        <v>652</v>
      </c>
      <c r="W1063" s="443" t="s">
        <v>469</v>
      </c>
      <c r="X1063" s="446"/>
    </row>
    <row r="1064" spans="1:24" s="447" customFormat="1" ht="60">
      <c r="A1064" s="443"/>
      <c r="B1064" s="443">
        <v>5530301900</v>
      </c>
      <c r="C1064" s="508" t="s">
        <v>12589</v>
      </c>
      <c r="D1064" s="154" t="s">
        <v>12587</v>
      </c>
      <c r="E1064" s="154" t="s">
        <v>12590</v>
      </c>
      <c r="F1064" s="443" t="s">
        <v>422</v>
      </c>
      <c r="G1064" s="443" t="s">
        <v>655</v>
      </c>
      <c r="H1064" s="444">
        <v>45226</v>
      </c>
      <c r="I1064" s="443"/>
      <c r="J1064" s="443"/>
      <c r="K1064" s="443">
        <v>2</v>
      </c>
      <c r="L1064" s="443"/>
      <c r="M1064" s="443"/>
      <c r="N1064" s="443"/>
      <c r="O1064" s="443">
        <v>3</v>
      </c>
      <c r="P1064" s="445">
        <f t="shared" si="16"/>
        <v>5</v>
      </c>
      <c r="Q1064" s="443">
        <v>5</v>
      </c>
      <c r="R1064" s="443"/>
      <c r="S1064" s="443" t="s">
        <v>659</v>
      </c>
      <c r="T1064" s="443" t="s">
        <v>651</v>
      </c>
      <c r="U1064" s="443" t="s">
        <v>673</v>
      </c>
      <c r="V1064" s="443" t="s">
        <v>652</v>
      </c>
      <c r="W1064" s="443" t="s">
        <v>469</v>
      </c>
      <c r="X1064" s="446"/>
    </row>
    <row r="1065" spans="1:24" s="447" customFormat="1" ht="60">
      <c r="A1065" s="443"/>
      <c r="B1065" s="443">
        <v>3593110200</v>
      </c>
      <c r="C1065" s="508" t="s">
        <v>12591</v>
      </c>
      <c r="D1065" s="154" t="s">
        <v>12592</v>
      </c>
      <c r="E1065" s="154" t="s">
        <v>12593</v>
      </c>
      <c r="F1065" s="443" t="s">
        <v>422</v>
      </c>
      <c r="G1065" s="443" t="s">
        <v>655</v>
      </c>
      <c r="H1065" s="444">
        <v>44966</v>
      </c>
      <c r="I1065" s="443"/>
      <c r="J1065" s="443"/>
      <c r="K1065" s="443"/>
      <c r="L1065" s="443"/>
      <c r="M1065" s="443"/>
      <c r="N1065" s="443"/>
      <c r="O1065" s="443">
        <v>4</v>
      </c>
      <c r="P1065" s="445">
        <f t="shared" si="16"/>
        <v>4</v>
      </c>
      <c r="Q1065" s="443">
        <v>4</v>
      </c>
      <c r="R1065" s="443"/>
      <c r="S1065" s="443" t="s">
        <v>659</v>
      </c>
      <c r="T1065" s="443" t="s">
        <v>653</v>
      </c>
      <c r="U1065" s="443" t="s">
        <v>673</v>
      </c>
      <c r="V1065" s="443" t="s">
        <v>652</v>
      </c>
      <c r="W1065" s="443" t="s">
        <v>469</v>
      </c>
      <c r="X1065" s="446"/>
    </row>
    <row r="1066" spans="1:24" s="447" customFormat="1" ht="60">
      <c r="A1066" s="443"/>
      <c r="B1066" s="443">
        <v>5823420600</v>
      </c>
      <c r="C1066" s="508" t="s">
        <v>12594</v>
      </c>
      <c r="D1066" s="154" t="s">
        <v>12595</v>
      </c>
      <c r="E1066" s="154" t="s">
        <v>12596</v>
      </c>
      <c r="F1066" s="443" t="s">
        <v>422</v>
      </c>
      <c r="G1066" s="443" t="s">
        <v>655</v>
      </c>
      <c r="H1066" s="444">
        <v>45271</v>
      </c>
      <c r="I1066" s="443"/>
      <c r="J1066" s="443"/>
      <c r="K1066" s="443"/>
      <c r="L1066" s="443"/>
      <c r="M1066" s="443"/>
      <c r="N1066" s="443"/>
      <c r="O1066" s="443">
        <v>1</v>
      </c>
      <c r="P1066" s="445">
        <f t="shared" si="16"/>
        <v>1</v>
      </c>
      <c r="Q1066" s="443">
        <v>1</v>
      </c>
      <c r="R1066" s="443"/>
      <c r="S1066" s="443" t="s">
        <v>659</v>
      </c>
      <c r="T1066" s="443" t="s">
        <v>653</v>
      </c>
      <c r="U1066" s="443" t="s">
        <v>673</v>
      </c>
      <c r="V1066" s="443" t="s">
        <v>652</v>
      </c>
      <c r="W1066" s="443" t="s">
        <v>469</v>
      </c>
      <c r="X1066" s="446"/>
    </row>
    <row r="1067" spans="1:24" s="447" customFormat="1" ht="60">
      <c r="A1067" s="443"/>
      <c r="B1067" s="443">
        <v>5461210100</v>
      </c>
      <c r="C1067" s="508" t="s">
        <v>12597</v>
      </c>
      <c r="D1067" s="154" t="s">
        <v>12536</v>
      </c>
      <c r="E1067" s="154" t="s">
        <v>12598</v>
      </c>
      <c r="F1067" s="443" t="s">
        <v>422</v>
      </c>
      <c r="G1067" s="443" t="s">
        <v>655</v>
      </c>
      <c r="H1067" s="444">
        <v>45047</v>
      </c>
      <c r="I1067" s="443"/>
      <c r="J1067" s="443"/>
      <c r="K1067" s="443"/>
      <c r="L1067" s="443"/>
      <c r="M1067" s="443"/>
      <c r="N1067" s="443"/>
      <c r="O1067" s="443">
        <v>1</v>
      </c>
      <c r="P1067" s="445">
        <f t="shared" si="16"/>
        <v>1</v>
      </c>
      <c r="Q1067" s="443">
        <v>1</v>
      </c>
      <c r="R1067" s="443"/>
      <c r="S1067" s="443" t="s">
        <v>659</v>
      </c>
      <c r="T1067" s="443" t="s">
        <v>653</v>
      </c>
      <c r="U1067" s="443" t="s">
        <v>673</v>
      </c>
      <c r="V1067" s="443" t="s">
        <v>652</v>
      </c>
      <c r="W1067" s="443" t="s">
        <v>469</v>
      </c>
      <c r="X1067" s="446"/>
    </row>
    <row r="1068" spans="1:24" s="447" customFormat="1" ht="60">
      <c r="A1068" s="443"/>
      <c r="B1068" s="443">
        <v>3516120400</v>
      </c>
      <c r="C1068" s="508" t="s">
        <v>12599</v>
      </c>
      <c r="D1068" s="154" t="s">
        <v>12545</v>
      </c>
      <c r="E1068" s="154" t="s">
        <v>12600</v>
      </c>
      <c r="F1068" s="443" t="s">
        <v>422</v>
      </c>
      <c r="G1068" s="443" t="s">
        <v>655</v>
      </c>
      <c r="H1068" s="444">
        <v>45091</v>
      </c>
      <c r="I1068" s="443"/>
      <c r="J1068" s="443"/>
      <c r="K1068" s="443"/>
      <c r="L1068" s="443"/>
      <c r="M1068" s="443"/>
      <c r="N1068" s="443"/>
      <c r="O1068" s="443">
        <v>1</v>
      </c>
      <c r="P1068" s="445">
        <f t="shared" si="16"/>
        <v>1</v>
      </c>
      <c r="Q1068" s="443">
        <v>1</v>
      </c>
      <c r="R1068" s="443"/>
      <c r="S1068" s="443" t="s">
        <v>659</v>
      </c>
      <c r="T1068" s="443" t="s">
        <v>653</v>
      </c>
      <c r="U1068" s="443" t="s">
        <v>673</v>
      </c>
      <c r="V1068" s="443" t="s">
        <v>652</v>
      </c>
      <c r="W1068" s="443" t="s">
        <v>469</v>
      </c>
      <c r="X1068" s="446"/>
    </row>
    <row r="1069" spans="1:24" s="447" customFormat="1" ht="60">
      <c r="A1069" s="443"/>
      <c r="B1069" s="443">
        <v>4455720700</v>
      </c>
      <c r="C1069" s="508" t="s">
        <v>12601</v>
      </c>
      <c r="D1069" s="154" t="s">
        <v>12602</v>
      </c>
      <c r="E1069" s="154" t="s">
        <v>12603</v>
      </c>
      <c r="F1069" s="443" t="s">
        <v>422</v>
      </c>
      <c r="G1069" s="443" t="s">
        <v>655</v>
      </c>
      <c r="H1069" s="444">
        <v>45208</v>
      </c>
      <c r="I1069" s="443"/>
      <c r="J1069" s="443"/>
      <c r="K1069" s="443"/>
      <c r="L1069" s="443"/>
      <c r="M1069" s="443">
        <v>1</v>
      </c>
      <c r="N1069" s="443"/>
      <c r="O1069" s="443">
        <v>2</v>
      </c>
      <c r="P1069" s="445">
        <f t="shared" si="16"/>
        <v>3</v>
      </c>
      <c r="Q1069" s="443">
        <v>3</v>
      </c>
      <c r="R1069" s="443"/>
      <c r="S1069" s="443" t="s">
        <v>659</v>
      </c>
      <c r="T1069" s="443" t="s">
        <v>651</v>
      </c>
      <c r="U1069" s="443" t="s">
        <v>673</v>
      </c>
      <c r="V1069" s="443" t="s">
        <v>652</v>
      </c>
      <c r="W1069" s="443" t="s">
        <v>469</v>
      </c>
      <c r="X1069" s="446"/>
    </row>
    <row r="1070" spans="1:24" s="447" customFormat="1" ht="60">
      <c r="A1070" s="443"/>
      <c r="B1070" s="443">
        <v>3094941800</v>
      </c>
      <c r="C1070" s="508" t="s">
        <v>7234</v>
      </c>
      <c r="D1070" s="154" t="s">
        <v>7235</v>
      </c>
      <c r="E1070" s="154" t="s">
        <v>3370</v>
      </c>
      <c r="F1070" s="443" t="s">
        <v>422</v>
      </c>
      <c r="G1070" s="443" t="s">
        <v>655</v>
      </c>
      <c r="H1070" s="444">
        <v>45002</v>
      </c>
      <c r="I1070" s="443"/>
      <c r="J1070" s="443"/>
      <c r="K1070" s="443"/>
      <c r="L1070" s="443"/>
      <c r="M1070" s="443"/>
      <c r="N1070" s="443"/>
      <c r="O1070" s="443">
        <v>1</v>
      </c>
      <c r="P1070" s="445">
        <f t="shared" si="16"/>
        <v>1</v>
      </c>
      <c r="Q1070" s="443">
        <v>1</v>
      </c>
      <c r="R1070" s="443"/>
      <c r="S1070" s="443" t="s">
        <v>659</v>
      </c>
      <c r="T1070" s="443" t="s">
        <v>653</v>
      </c>
      <c r="U1070" s="443" t="s">
        <v>673</v>
      </c>
      <c r="V1070" s="443" t="s">
        <v>652</v>
      </c>
      <c r="W1070" s="443" t="s">
        <v>469</v>
      </c>
      <c r="X1070" s="446"/>
    </row>
    <row r="1071" spans="1:24" s="447" customFormat="1" ht="60">
      <c r="A1071" s="443"/>
      <c r="B1071" s="443">
        <v>5500410600</v>
      </c>
      <c r="C1071" s="508" t="s">
        <v>12552</v>
      </c>
      <c r="D1071" s="154" t="s">
        <v>12553</v>
      </c>
      <c r="E1071" s="154" t="s">
        <v>12604</v>
      </c>
      <c r="F1071" s="443" t="s">
        <v>422</v>
      </c>
      <c r="G1071" s="443" t="s">
        <v>655</v>
      </c>
      <c r="H1071" s="444">
        <v>45264</v>
      </c>
      <c r="I1071" s="443"/>
      <c r="J1071" s="443"/>
      <c r="K1071" s="443"/>
      <c r="L1071" s="443"/>
      <c r="M1071" s="443"/>
      <c r="N1071" s="443"/>
      <c r="O1071" s="443">
        <v>1</v>
      </c>
      <c r="P1071" s="445">
        <f t="shared" si="16"/>
        <v>1</v>
      </c>
      <c r="Q1071" s="443">
        <v>1</v>
      </c>
      <c r="R1071" s="443"/>
      <c r="S1071" s="443" t="s">
        <v>659</v>
      </c>
      <c r="T1071" s="443" t="s">
        <v>653</v>
      </c>
      <c r="U1071" s="443" t="s">
        <v>673</v>
      </c>
      <c r="V1071" s="443" t="s">
        <v>652</v>
      </c>
      <c r="W1071" s="443" t="s">
        <v>469</v>
      </c>
      <c r="X1071" s="446"/>
    </row>
    <row r="1072" spans="1:24" s="447" customFormat="1" ht="60">
      <c r="A1072" s="443"/>
      <c r="B1072" s="443">
        <v>5490722300</v>
      </c>
      <c r="C1072" s="508" t="s">
        <v>12555</v>
      </c>
      <c r="D1072" s="154" t="s">
        <v>12556</v>
      </c>
      <c r="E1072" s="154" t="s">
        <v>12605</v>
      </c>
      <c r="F1072" s="443" t="s">
        <v>422</v>
      </c>
      <c r="G1072" s="443" t="s">
        <v>655</v>
      </c>
      <c r="H1072" s="444">
        <v>45132</v>
      </c>
      <c r="I1072" s="443"/>
      <c r="J1072" s="443"/>
      <c r="K1072" s="443"/>
      <c r="L1072" s="443"/>
      <c r="M1072" s="443"/>
      <c r="N1072" s="443"/>
      <c r="O1072" s="443">
        <v>1</v>
      </c>
      <c r="P1072" s="445">
        <f t="shared" si="16"/>
        <v>1</v>
      </c>
      <c r="Q1072" s="443">
        <v>1</v>
      </c>
      <c r="R1072" s="443"/>
      <c r="S1072" s="443" t="s">
        <v>659</v>
      </c>
      <c r="T1072" s="443" t="s">
        <v>653</v>
      </c>
      <c r="U1072" s="443" t="s">
        <v>673</v>
      </c>
      <c r="V1072" s="443" t="s">
        <v>652</v>
      </c>
      <c r="W1072" s="443" t="s">
        <v>469</v>
      </c>
      <c r="X1072" s="446"/>
    </row>
    <row r="1073" spans="1:24" s="447" customFormat="1" ht="60">
      <c r="A1073" s="443"/>
      <c r="B1073" s="443">
        <v>5490722300</v>
      </c>
      <c r="C1073" s="508" t="s">
        <v>12555</v>
      </c>
      <c r="D1073" s="154" t="s">
        <v>12556</v>
      </c>
      <c r="E1073" s="154" t="s">
        <v>12606</v>
      </c>
      <c r="F1073" s="443" t="s">
        <v>422</v>
      </c>
      <c r="G1073" s="443" t="s">
        <v>655</v>
      </c>
      <c r="H1073" s="444">
        <v>45132</v>
      </c>
      <c r="I1073" s="443"/>
      <c r="J1073" s="443"/>
      <c r="K1073" s="443"/>
      <c r="L1073" s="443"/>
      <c r="M1073" s="443">
        <v>1</v>
      </c>
      <c r="N1073" s="443"/>
      <c r="O1073" s="443"/>
      <c r="P1073" s="445">
        <f t="shared" si="16"/>
        <v>1</v>
      </c>
      <c r="Q1073" s="443">
        <v>1</v>
      </c>
      <c r="R1073" s="443"/>
      <c r="S1073" s="443" t="s">
        <v>659</v>
      </c>
      <c r="T1073" s="443" t="s">
        <v>651</v>
      </c>
      <c r="U1073" s="443" t="s">
        <v>673</v>
      </c>
      <c r="V1073" s="443" t="s">
        <v>652</v>
      </c>
      <c r="W1073" s="443" t="s">
        <v>469</v>
      </c>
      <c r="X1073" s="446"/>
    </row>
    <row r="1074" spans="1:24" s="447" customFormat="1" ht="60">
      <c r="A1074" s="443"/>
      <c r="B1074" s="443">
        <v>3004610100</v>
      </c>
      <c r="C1074" s="508" t="s">
        <v>12607</v>
      </c>
      <c r="D1074" s="154" t="s">
        <v>12608</v>
      </c>
      <c r="E1074" s="154" t="s">
        <v>12609</v>
      </c>
      <c r="F1074" s="443" t="s">
        <v>422</v>
      </c>
      <c r="G1074" s="443" t="s">
        <v>655</v>
      </c>
      <c r="H1074" s="444">
        <v>45231</v>
      </c>
      <c r="I1074" s="443"/>
      <c r="J1074" s="443"/>
      <c r="K1074" s="443"/>
      <c r="L1074" s="443"/>
      <c r="M1074" s="443"/>
      <c r="N1074" s="443"/>
      <c r="O1074" s="443">
        <v>1</v>
      </c>
      <c r="P1074" s="445">
        <f t="shared" si="16"/>
        <v>1</v>
      </c>
      <c r="Q1074" s="443">
        <v>1</v>
      </c>
      <c r="R1074" s="443"/>
      <c r="S1074" s="443" t="s">
        <v>659</v>
      </c>
      <c r="T1074" s="443" t="s">
        <v>653</v>
      </c>
      <c r="U1074" s="443" t="s">
        <v>673</v>
      </c>
      <c r="V1074" s="443" t="s">
        <v>652</v>
      </c>
      <c r="W1074" s="443" t="s">
        <v>469</v>
      </c>
      <c r="X1074" s="446"/>
    </row>
    <row r="1075" spans="1:24" s="447" customFormat="1" ht="60">
      <c r="A1075" s="443"/>
      <c r="B1075" s="443">
        <v>5450311300</v>
      </c>
      <c r="C1075" s="508" t="s">
        <v>12610</v>
      </c>
      <c r="D1075" s="154" t="s">
        <v>12611</v>
      </c>
      <c r="E1075" s="154" t="s">
        <v>12612</v>
      </c>
      <c r="F1075" s="443" t="s">
        <v>422</v>
      </c>
      <c r="G1075" s="443" t="s">
        <v>655</v>
      </c>
      <c r="H1075" s="444">
        <v>45062</v>
      </c>
      <c r="I1075" s="443"/>
      <c r="J1075" s="443"/>
      <c r="K1075" s="443"/>
      <c r="L1075" s="443"/>
      <c r="M1075" s="443"/>
      <c r="N1075" s="443"/>
      <c r="O1075" s="443">
        <v>1</v>
      </c>
      <c r="P1075" s="445">
        <f t="shared" si="16"/>
        <v>1</v>
      </c>
      <c r="Q1075" s="443">
        <v>1</v>
      </c>
      <c r="R1075" s="443"/>
      <c r="S1075" s="443" t="s">
        <v>659</v>
      </c>
      <c r="T1075" s="443" t="s">
        <v>653</v>
      </c>
      <c r="U1075" s="443" t="s">
        <v>673</v>
      </c>
      <c r="V1075" s="443" t="s">
        <v>652</v>
      </c>
      <c r="W1075" s="443" t="s">
        <v>469</v>
      </c>
      <c r="X1075" s="446"/>
    </row>
    <row r="1076" spans="1:24" s="447" customFormat="1" ht="60">
      <c r="A1076" s="443"/>
      <c r="B1076" s="443">
        <v>4400510600</v>
      </c>
      <c r="C1076" s="508" t="s">
        <v>12613</v>
      </c>
      <c r="D1076" s="154" t="s">
        <v>12614</v>
      </c>
      <c r="E1076" s="154" t="s">
        <v>12615</v>
      </c>
      <c r="F1076" s="443" t="s">
        <v>422</v>
      </c>
      <c r="G1076" s="443" t="s">
        <v>655</v>
      </c>
      <c r="H1076" s="444">
        <v>45230</v>
      </c>
      <c r="I1076" s="443"/>
      <c r="J1076" s="443"/>
      <c r="K1076" s="443"/>
      <c r="L1076" s="443"/>
      <c r="M1076" s="443"/>
      <c r="N1076" s="443"/>
      <c r="O1076" s="443">
        <v>1</v>
      </c>
      <c r="P1076" s="445">
        <f t="shared" si="16"/>
        <v>1</v>
      </c>
      <c r="Q1076" s="443">
        <v>1</v>
      </c>
      <c r="R1076" s="443"/>
      <c r="S1076" s="443" t="s">
        <v>659</v>
      </c>
      <c r="T1076" s="443" t="s">
        <v>653</v>
      </c>
      <c r="U1076" s="443" t="s">
        <v>673</v>
      </c>
      <c r="V1076" s="443" t="s">
        <v>652</v>
      </c>
      <c r="W1076" s="443" t="s">
        <v>469</v>
      </c>
      <c r="X1076" s="446"/>
    </row>
    <row r="1077" spans="1:24" s="447" customFormat="1" ht="60">
      <c r="A1077" s="443"/>
      <c r="B1077" s="443">
        <v>5484730400</v>
      </c>
      <c r="C1077" s="508" t="s">
        <v>12616</v>
      </c>
      <c r="D1077" s="154" t="s">
        <v>12617</v>
      </c>
      <c r="E1077" s="154" t="s">
        <v>12618</v>
      </c>
      <c r="F1077" s="443" t="s">
        <v>422</v>
      </c>
      <c r="G1077" s="443" t="s">
        <v>655</v>
      </c>
      <c r="H1077" s="444">
        <v>45245</v>
      </c>
      <c r="I1077" s="443"/>
      <c r="J1077" s="443"/>
      <c r="K1077" s="443"/>
      <c r="L1077" s="443"/>
      <c r="M1077" s="443"/>
      <c r="N1077" s="443"/>
      <c r="O1077" s="443">
        <v>1</v>
      </c>
      <c r="P1077" s="445">
        <f t="shared" si="16"/>
        <v>1</v>
      </c>
      <c r="Q1077" s="443">
        <v>1</v>
      </c>
      <c r="R1077" s="443"/>
      <c r="S1077" s="443" t="s">
        <v>659</v>
      </c>
      <c r="T1077" s="443" t="s">
        <v>653</v>
      </c>
      <c r="U1077" s="443" t="s">
        <v>673</v>
      </c>
      <c r="V1077" s="443" t="s">
        <v>652</v>
      </c>
      <c r="W1077" s="443" t="s">
        <v>469</v>
      </c>
      <c r="X1077" s="446"/>
    </row>
    <row r="1078" spans="1:24" s="447" customFormat="1" ht="60">
      <c r="A1078" s="443"/>
      <c r="B1078" s="443">
        <v>4460311400</v>
      </c>
      <c r="C1078" s="508" t="s">
        <v>5659</v>
      </c>
      <c r="D1078" s="154" t="s">
        <v>5660</v>
      </c>
      <c r="E1078" s="154" t="s">
        <v>2446</v>
      </c>
      <c r="F1078" s="443" t="s">
        <v>422</v>
      </c>
      <c r="G1078" s="443" t="s">
        <v>655</v>
      </c>
      <c r="H1078" s="444">
        <v>44935</v>
      </c>
      <c r="I1078" s="443"/>
      <c r="J1078" s="443"/>
      <c r="K1078" s="443"/>
      <c r="L1078" s="443"/>
      <c r="M1078" s="443">
        <v>1</v>
      </c>
      <c r="N1078" s="443"/>
      <c r="O1078" s="443">
        <v>1</v>
      </c>
      <c r="P1078" s="445">
        <f t="shared" si="16"/>
        <v>2</v>
      </c>
      <c r="Q1078" s="443">
        <v>2</v>
      </c>
      <c r="R1078" s="443"/>
      <c r="S1078" s="443" t="s">
        <v>659</v>
      </c>
      <c r="T1078" s="443" t="s">
        <v>651</v>
      </c>
      <c r="U1078" s="443" t="s">
        <v>673</v>
      </c>
      <c r="V1078" s="443" t="s">
        <v>652</v>
      </c>
      <c r="W1078" s="443" t="s">
        <v>469</v>
      </c>
      <c r="X1078" s="446"/>
    </row>
    <row r="1079" spans="1:24" s="447" customFormat="1" ht="60">
      <c r="A1079" s="443"/>
      <c r="B1079" s="443">
        <v>4251820600</v>
      </c>
      <c r="C1079" s="508" t="s">
        <v>12619</v>
      </c>
      <c r="D1079" s="154" t="s">
        <v>12620</v>
      </c>
      <c r="E1079" s="154" t="s">
        <v>12621</v>
      </c>
      <c r="F1079" s="443" t="s">
        <v>422</v>
      </c>
      <c r="G1079" s="443" t="s">
        <v>655</v>
      </c>
      <c r="H1079" s="444">
        <v>44946</v>
      </c>
      <c r="I1079" s="443"/>
      <c r="J1079" s="443"/>
      <c r="K1079" s="443"/>
      <c r="L1079" s="443"/>
      <c r="M1079" s="443"/>
      <c r="N1079" s="443"/>
      <c r="O1079" s="443">
        <v>1</v>
      </c>
      <c r="P1079" s="445">
        <f t="shared" si="16"/>
        <v>1</v>
      </c>
      <c r="Q1079" s="443">
        <v>1</v>
      </c>
      <c r="R1079" s="443"/>
      <c r="S1079" s="443" t="s">
        <v>659</v>
      </c>
      <c r="T1079" s="443" t="s">
        <v>653</v>
      </c>
      <c r="U1079" s="443" t="s">
        <v>673</v>
      </c>
      <c r="V1079" s="443" t="s">
        <v>652</v>
      </c>
      <c r="W1079" s="443" t="s">
        <v>469</v>
      </c>
      <c r="X1079" s="446"/>
    </row>
    <row r="1080" spans="1:24" s="447" customFormat="1" ht="60">
      <c r="A1080" s="443"/>
      <c r="B1080" s="443">
        <v>3091030200</v>
      </c>
      <c r="C1080" s="508" t="s">
        <v>12622</v>
      </c>
      <c r="D1080" s="154" t="s">
        <v>12623</v>
      </c>
      <c r="E1080" s="154" t="s">
        <v>12624</v>
      </c>
      <c r="F1080" s="443" t="s">
        <v>422</v>
      </c>
      <c r="G1080" s="443" t="s">
        <v>655</v>
      </c>
      <c r="H1080" s="444">
        <v>45125</v>
      </c>
      <c r="I1080" s="443"/>
      <c r="J1080" s="443"/>
      <c r="K1080" s="443"/>
      <c r="L1080" s="443"/>
      <c r="M1080" s="443"/>
      <c r="N1080" s="443"/>
      <c r="O1080" s="443">
        <v>1</v>
      </c>
      <c r="P1080" s="445">
        <f t="shared" si="16"/>
        <v>1</v>
      </c>
      <c r="Q1080" s="443">
        <v>1</v>
      </c>
      <c r="R1080" s="443"/>
      <c r="S1080" s="443" t="s">
        <v>659</v>
      </c>
      <c r="T1080" s="443" t="s">
        <v>653</v>
      </c>
      <c r="U1080" s="443" t="s">
        <v>673</v>
      </c>
      <c r="V1080" s="443" t="s">
        <v>652</v>
      </c>
      <c r="W1080" s="443" t="s">
        <v>469</v>
      </c>
      <c r="X1080" s="446"/>
    </row>
    <row r="1081" spans="1:24" s="447" customFormat="1" ht="60">
      <c r="A1081" s="443"/>
      <c r="B1081" s="443">
        <v>4523610500</v>
      </c>
      <c r="C1081" s="508" t="s">
        <v>12625</v>
      </c>
      <c r="D1081" s="154" t="s">
        <v>12626</v>
      </c>
      <c r="E1081" s="154" t="s">
        <v>12627</v>
      </c>
      <c r="F1081" s="443" t="s">
        <v>422</v>
      </c>
      <c r="G1081" s="443" t="s">
        <v>655</v>
      </c>
      <c r="H1081" s="444">
        <v>44935</v>
      </c>
      <c r="I1081" s="443"/>
      <c r="J1081" s="443"/>
      <c r="K1081" s="443"/>
      <c r="L1081" s="443"/>
      <c r="M1081" s="443"/>
      <c r="N1081" s="443"/>
      <c r="O1081" s="443">
        <v>1</v>
      </c>
      <c r="P1081" s="445">
        <f t="shared" si="16"/>
        <v>1</v>
      </c>
      <c r="Q1081" s="443">
        <v>1</v>
      </c>
      <c r="R1081" s="443"/>
      <c r="S1081" s="443" t="s">
        <v>659</v>
      </c>
      <c r="T1081" s="443" t="s">
        <v>653</v>
      </c>
      <c r="U1081" s="443" t="s">
        <v>673</v>
      </c>
      <c r="V1081" s="443" t="s">
        <v>652</v>
      </c>
      <c r="W1081" s="443" t="s">
        <v>469</v>
      </c>
      <c r="X1081" s="446"/>
    </row>
    <row r="1082" spans="1:24" s="447" customFormat="1" ht="60">
      <c r="A1082" s="443"/>
      <c r="B1082" s="443">
        <v>4454211100</v>
      </c>
      <c r="C1082" s="508" t="s">
        <v>7144</v>
      </c>
      <c r="D1082" s="154" t="s">
        <v>7145</v>
      </c>
      <c r="E1082" s="154" t="s">
        <v>3325</v>
      </c>
      <c r="F1082" s="443" t="s">
        <v>422</v>
      </c>
      <c r="G1082" s="443" t="s">
        <v>655</v>
      </c>
      <c r="H1082" s="444">
        <v>44970</v>
      </c>
      <c r="I1082" s="443"/>
      <c r="J1082" s="443"/>
      <c r="K1082" s="443"/>
      <c r="L1082" s="443"/>
      <c r="M1082" s="443"/>
      <c r="N1082" s="443"/>
      <c r="O1082" s="443">
        <v>1</v>
      </c>
      <c r="P1082" s="445">
        <f t="shared" si="16"/>
        <v>1</v>
      </c>
      <c r="Q1082" s="443">
        <v>1</v>
      </c>
      <c r="R1082" s="443"/>
      <c r="S1082" s="443" t="s">
        <v>659</v>
      </c>
      <c r="T1082" s="443" t="s">
        <v>653</v>
      </c>
      <c r="U1082" s="443" t="s">
        <v>673</v>
      </c>
      <c r="V1082" s="443" t="s">
        <v>652</v>
      </c>
      <c r="W1082" s="443" t="s">
        <v>469</v>
      </c>
      <c r="X1082" s="446"/>
    </row>
    <row r="1083" spans="1:24" s="447" customFormat="1" ht="60">
      <c r="A1083" s="443"/>
      <c r="B1083" s="443">
        <v>4465010500</v>
      </c>
      <c r="C1083" s="508" t="s">
        <v>12628</v>
      </c>
      <c r="D1083" s="154" t="s">
        <v>12629</v>
      </c>
      <c r="E1083" s="154" t="s">
        <v>12630</v>
      </c>
      <c r="F1083" s="443" t="s">
        <v>422</v>
      </c>
      <c r="G1083" s="443" t="s">
        <v>655</v>
      </c>
      <c r="H1083" s="444">
        <v>44935</v>
      </c>
      <c r="I1083" s="443"/>
      <c r="J1083" s="443"/>
      <c r="K1083" s="443"/>
      <c r="L1083" s="443"/>
      <c r="M1083" s="443"/>
      <c r="N1083" s="443"/>
      <c r="O1083" s="443">
        <v>1</v>
      </c>
      <c r="P1083" s="445">
        <f t="shared" si="16"/>
        <v>1</v>
      </c>
      <c r="Q1083" s="443">
        <v>1</v>
      </c>
      <c r="R1083" s="443"/>
      <c r="S1083" s="443" t="s">
        <v>659</v>
      </c>
      <c r="T1083" s="443" t="s">
        <v>653</v>
      </c>
      <c r="U1083" s="443" t="s">
        <v>673</v>
      </c>
      <c r="V1083" s="443" t="s">
        <v>652</v>
      </c>
      <c r="W1083" s="443" t="s">
        <v>469</v>
      </c>
      <c r="X1083" s="446"/>
    </row>
    <row r="1084" spans="1:24" s="447" customFormat="1" ht="60">
      <c r="A1084" s="443"/>
      <c r="B1084" s="443">
        <v>4252911600</v>
      </c>
      <c r="C1084" s="508" t="s">
        <v>12631</v>
      </c>
      <c r="D1084" s="154" t="s">
        <v>12632</v>
      </c>
      <c r="E1084" s="154" t="s">
        <v>12633</v>
      </c>
      <c r="F1084" s="443" t="s">
        <v>422</v>
      </c>
      <c r="G1084" s="443" t="s">
        <v>655</v>
      </c>
      <c r="H1084" s="444">
        <v>45226</v>
      </c>
      <c r="I1084" s="443"/>
      <c r="J1084" s="443"/>
      <c r="K1084" s="443"/>
      <c r="L1084" s="443"/>
      <c r="M1084" s="443"/>
      <c r="N1084" s="443"/>
      <c r="O1084" s="443">
        <v>1</v>
      </c>
      <c r="P1084" s="445">
        <f t="shared" si="16"/>
        <v>1</v>
      </c>
      <c r="Q1084" s="443">
        <v>1</v>
      </c>
      <c r="R1084" s="443"/>
      <c r="S1084" s="443" t="s">
        <v>659</v>
      </c>
      <c r="T1084" s="443" t="s">
        <v>653</v>
      </c>
      <c r="U1084" s="443" t="s">
        <v>673</v>
      </c>
      <c r="V1084" s="443" t="s">
        <v>652</v>
      </c>
      <c r="W1084" s="443" t="s">
        <v>469</v>
      </c>
      <c r="X1084" s="446"/>
    </row>
    <row r="1085" spans="1:24" s="447" customFormat="1" ht="60">
      <c r="A1085" s="443"/>
      <c r="B1085" s="443">
        <v>4521613401</v>
      </c>
      <c r="C1085" s="508" t="s">
        <v>5580</v>
      </c>
      <c r="D1085" s="154" t="s">
        <v>5493</v>
      </c>
      <c r="E1085" s="154" t="s">
        <v>2389</v>
      </c>
      <c r="F1085" s="443" t="s">
        <v>422</v>
      </c>
      <c r="G1085" s="443" t="s">
        <v>655</v>
      </c>
      <c r="H1085" s="444">
        <v>44958</v>
      </c>
      <c r="I1085" s="443"/>
      <c r="J1085" s="443"/>
      <c r="K1085" s="443"/>
      <c r="L1085" s="443"/>
      <c r="M1085" s="443"/>
      <c r="N1085" s="443"/>
      <c r="O1085" s="443">
        <v>4</v>
      </c>
      <c r="P1085" s="445">
        <f t="shared" si="16"/>
        <v>4</v>
      </c>
      <c r="Q1085" s="443">
        <v>4</v>
      </c>
      <c r="R1085" s="443"/>
      <c r="S1085" s="443" t="s">
        <v>659</v>
      </c>
      <c r="T1085" s="443" t="s">
        <v>653</v>
      </c>
      <c r="U1085" s="443" t="s">
        <v>673</v>
      </c>
      <c r="V1085" s="443" t="s">
        <v>652</v>
      </c>
      <c r="W1085" s="443" t="s">
        <v>469</v>
      </c>
      <c r="X1085" s="446"/>
    </row>
    <row r="1086" spans="1:24" s="447" customFormat="1" ht="60">
      <c r="A1086" s="443"/>
      <c r="B1086" s="443">
        <v>4391110700</v>
      </c>
      <c r="C1086" s="508" t="s">
        <v>12634</v>
      </c>
      <c r="D1086" s="154" t="s">
        <v>12635</v>
      </c>
      <c r="E1086" s="154" t="s">
        <v>12636</v>
      </c>
      <c r="F1086" s="443" t="s">
        <v>422</v>
      </c>
      <c r="G1086" s="443" t="s">
        <v>655</v>
      </c>
      <c r="H1086" s="444">
        <v>45198</v>
      </c>
      <c r="I1086" s="443"/>
      <c r="J1086" s="443"/>
      <c r="K1086" s="443"/>
      <c r="L1086" s="443"/>
      <c r="M1086" s="443"/>
      <c r="N1086" s="443"/>
      <c r="O1086" s="443">
        <v>1</v>
      </c>
      <c r="P1086" s="445">
        <f t="shared" si="16"/>
        <v>1</v>
      </c>
      <c r="Q1086" s="443">
        <v>1</v>
      </c>
      <c r="R1086" s="443"/>
      <c r="S1086" s="443" t="s">
        <v>659</v>
      </c>
      <c r="T1086" s="443" t="s">
        <v>653</v>
      </c>
      <c r="U1086" s="443" t="s">
        <v>673</v>
      </c>
      <c r="V1086" s="443" t="s">
        <v>652</v>
      </c>
      <c r="W1086" s="443" t="s">
        <v>469</v>
      </c>
      <c r="X1086" s="446"/>
    </row>
    <row r="1087" spans="1:24" s="447" customFormat="1" ht="75">
      <c r="A1087" s="443"/>
      <c r="B1087" s="443">
        <v>3640821100</v>
      </c>
      <c r="C1087" s="508" t="s">
        <v>12637</v>
      </c>
      <c r="D1087" s="154" t="s">
        <v>12638</v>
      </c>
      <c r="E1087" s="154" t="s">
        <v>12639</v>
      </c>
      <c r="F1087" s="443" t="s">
        <v>422</v>
      </c>
      <c r="G1087" s="443" t="s">
        <v>655</v>
      </c>
      <c r="H1087" s="444">
        <v>45184</v>
      </c>
      <c r="I1087" s="443"/>
      <c r="J1087" s="443"/>
      <c r="K1087" s="443"/>
      <c r="L1087" s="443"/>
      <c r="M1087" s="443"/>
      <c r="N1087" s="443"/>
      <c r="O1087" s="443">
        <v>1</v>
      </c>
      <c r="P1087" s="445">
        <f t="shared" si="16"/>
        <v>1</v>
      </c>
      <c r="Q1087" s="443">
        <v>1</v>
      </c>
      <c r="R1087" s="443"/>
      <c r="S1087" s="443" t="s">
        <v>659</v>
      </c>
      <c r="T1087" s="443" t="s">
        <v>653</v>
      </c>
      <c r="U1087" s="443" t="s">
        <v>673</v>
      </c>
      <c r="V1087" s="443" t="s">
        <v>652</v>
      </c>
      <c r="W1087" s="443" t="s">
        <v>469</v>
      </c>
      <c r="X1087" s="446"/>
    </row>
    <row r="1088" spans="1:24" s="447" customFormat="1" ht="60">
      <c r="A1088" s="443"/>
      <c r="B1088" s="443">
        <v>5320910900</v>
      </c>
      <c r="C1088" s="508" t="s">
        <v>12640</v>
      </c>
      <c r="D1088" s="154" t="s">
        <v>12641</v>
      </c>
      <c r="E1088" s="154" t="s">
        <v>12642</v>
      </c>
      <c r="F1088" s="443" t="s">
        <v>422</v>
      </c>
      <c r="G1088" s="443" t="s">
        <v>655</v>
      </c>
      <c r="H1088" s="444">
        <v>45219</v>
      </c>
      <c r="I1088" s="443"/>
      <c r="J1088" s="443"/>
      <c r="K1088" s="443"/>
      <c r="L1088" s="443"/>
      <c r="M1088" s="443"/>
      <c r="N1088" s="443"/>
      <c r="O1088" s="443">
        <v>1</v>
      </c>
      <c r="P1088" s="445">
        <f t="shared" si="16"/>
        <v>1</v>
      </c>
      <c r="Q1088" s="443">
        <v>1</v>
      </c>
      <c r="R1088" s="443"/>
      <c r="S1088" s="443" t="s">
        <v>659</v>
      </c>
      <c r="T1088" s="443" t="s">
        <v>653</v>
      </c>
      <c r="U1088" s="443" t="s">
        <v>673</v>
      </c>
      <c r="V1088" s="443" t="s">
        <v>652</v>
      </c>
      <c r="W1088" s="443" t="s">
        <v>469</v>
      </c>
      <c r="X1088" s="446"/>
    </row>
    <row r="1089" spans="1:24" s="447" customFormat="1" ht="60">
      <c r="A1089" s="443"/>
      <c r="B1089" s="443">
        <v>6702120500</v>
      </c>
      <c r="C1089" s="508" t="s">
        <v>12643</v>
      </c>
      <c r="D1089" s="154" t="s">
        <v>12644</v>
      </c>
      <c r="E1089" s="154" t="s">
        <v>12645</v>
      </c>
      <c r="F1089" s="443" t="s">
        <v>422</v>
      </c>
      <c r="G1089" s="443" t="s">
        <v>655</v>
      </c>
      <c r="H1089" s="444">
        <v>45244</v>
      </c>
      <c r="I1089" s="443"/>
      <c r="J1089" s="443"/>
      <c r="K1089" s="443"/>
      <c r="L1089" s="443"/>
      <c r="M1089" s="443"/>
      <c r="N1089" s="443"/>
      <c r="O1089" s="443">
        <v>1</v>
      </c>
      <c r="P1089" s="445">
        <f t="shared" si="16"/>
        <v>1</v>
      </c>
      <c r="Q1089" s="443">
        <v>1</v>
      </c>
      <c r="R1089" s="443"/>
      <c r="S1089" s="443" t="s">
        <v>659</v>
      </c>
      <c r="T1089" s="443" t="s">
        <v>653</v>
      </c>
      <c r="U1089" s="443" t="s">
        <v>673</v>
      </c>
      <c r="V1089" s="443" t="s">
        <v>652</v>
      </c>
      <c r="W1089" s="443" t="s">
        <v>469</v>
      </c>
      <c r="X1089" s="446"/>
    </row>
    <row r="1090" spans="1:24" s="447" customFormat="1" ht="60">
      <c r="A1090" s="443"/>
      <c r="B1090" s="443">
        <v>4510720600</v>
      </c>
      <c r="C1090" s="508" t="s">
        <v>12646</v>
      </c>
      <c r="D1090" s="154" t="s">
        <v>12647</v>
      </c>
      <c r="E1090" s="154" t="s">
        <v>12648</v>
      </c>
      <c r="F1090" s="443" t="s">
        <v>422</v>
      </c>
      <c r="G1090" s="443" t="s">
        <v>655</v>
      </c>
      <c r="H1090" s="444">
        <v>45023</v>
      </c>
      <c r="I1090" s="443"/>
      <c r="J1090" s="443"/>
      <c r="K1090" s="443"/>
      <c r="L1090" s="443"/>
      <c r="M1090" s="443"/>
      <c r="N1090" s="443"/>
      <c r="O1090" s="443">
        <v>1</v>
      </c>
      <c r="P1090" s="445">
        <f t="shared" si="16"/>
        <v>1</v>
      </c>
      <c r="Q1090" s="443">
        <v>1</v>
      </c>
      <c r="R1090" s="443"/>
      <c r="S1090" s="443" t="s">
        <v>659</v>
      </c>
      <c r="T1090" s="443" t="s">
        <v>653</v>
      </c>
      <c r="U1090" s="443" t="s">
        <v>673</v>
      </c>
      <c r="V1090" s="443" t="s">
        <v>652</v>
      </c>
      <c r="W1090" s="443" t="s">
        <v>469</v>
      </c>
      <c r="X1090" s="446"/>
    </row>
    <row r="1091" spans="1:24" s="447" customFormat="1" ht="60">
      <c r="A1091" s="443"/>
      <c r="B1091" s="443">
        <v>5480510700</v>
      </c>
      <c r="C1091" s="508" t="s">
        <v>6238</v>
      </c>
      <c r="D1091" s="154" t="s">
        <v>6239</v>
      </c>
      <c r="E1091" s="154" t="s">
        <v>2812</v>
      </c>
      <c r="F1091" s="443" t="s">
        <v>422</v>
      </c>
      <c r="G1091" s="443" t="s">
        <v>655</v>
      </c>
      <c r="H1091" s="444">
        <v>45089</v>
      </c>
      <c r="I1091" s="443"/>
      <c r="J1091" s="443"/>
      <c r="K1091" s="443"/>
      <c r="L1091" s="443"/>
      <c r="M1091" s="443"/>
      <c r="N1091" s="443"/>
      <c r="O1091" s="443">
        <v>1</v>
      </c>
      <c r="P1091" s="445">
        <f t="shared" si="16"/>
        <v>1</v>
      </c>
      <c r="Q1091" s="443">
        <v>1</v>
      </c>
      <c r="R1091" s="443"/>
      <c r="S1091" s="443" t="s">
        <v>659</v>
      </c>
      <c r="T1091" s="443" t="s">
        <v>653</v>
      </c>
      <c r="U1091" s="443" t="s">
        <v>673</v>
      </c>
      <c r="V1091" s="443" t="s">
        <v>652</v>
      </c>
      <c r="W1091" s="443" t="s">
        <v>469</v>
      </c>
      <c r="X1091" s="446"/>
    </row>
    <row r="1092" spans="1:24" s="447" customFormat="1" ht="60">
      <c r="A1092" s="443"/>
      <c r="B1092" s="443">
        <v>5480510700</v>
      </c>
      <c r="C1092" s="508" t="s">
        <v>6240</v>
      </c>
      <c r="D1092" s="154" t="s">
        <v>6239</v>
      </c>
      <c r="E1092" s="154" t="s">
        <v>2813</v>
      </c>
      <c r="F1092" s="443" t="s">
        <v>422</v>
      </c>
      <c r="G1092" s="443" t="s">
        <v>655</v>
      </c>
      <c r="H1092" s="444">
        <v>45089</v>
      </c>
      <c r="I1092" s="443"/>
      <c r="J1092" s="443"/>
      <c r="K1092" s="443"/>
      <c r="L1092" s="443"/>
      <c r="M1092" s="443"/>
      <c r="N1092" s="443"/>
      <c r="O1092" s="443">
        <v>1</v>
      </c>
      <c r="P1092" s="445">
        <f t="shared" si="16"/>
        <v>1</v>
      </c>
      <c r="Q1092" s="443">
        <v>1</v>
      </c>
      <c r="R1092" s="443"/>
      <c r="S1092" s="443" t="s">
        <v>659</v>
      </c>
      <c r="T1092" s="443" t="s">
        <v>653</v>
      </c>
      <c r="U1092" s="443" t="s">
        <v>673</v>
      </c>
      <c r="V1092" s="443" t="s">
        <v>652</v>
      </c>
      <c r="W1092" s="443" t="s">
        <v>469</v>
      </c>
      <c r="X1092" s="446"/>
    </row>
    <row r="1093" spans="1:24" s="447" customFormat="1" ht="60">
      <c r="A1093" s="443"/>
      <c r="B1093" s="443">
        <v>5483010900</v>
      </c>
      <c r="C1093" s="508" t="s">
        <v>12649</v>
      </c>
      <c r="D1093" s="154" t="s">
        <v>12650</v>
      </c>
      <c r="E1093" s="154" t="s">
        <v>12651</v>
      </c>
      <c r="F1093" s="443" t="s">
        <v>422</v>
      </c>
      <c r="G1093" s="443" t="s">
        <v>655</v>
      </c>
      <c r="H1093" s="444">
        <v>45230</v>
      </c>
      <c r="I1093" s="443"/>
      <c r="J1093" s="443"/>
      <c r="K1093" s="443"/>
      <c r="L1093" s="443"/>
      <c r="M1093" s="443"/>
      <c r="N1093" s="443"/>
      <c r="O1093" s="443">
        <v>1</v>
      </c>
      <c r="P1093" s="445">
        <f t="shared" si="16"/>
        <v>1</v>
      </c>
      <c r="Q1093" s="443">
        <v>1</v>
      </c>
      <c r="R1093" s="443"/>
      <c r="S1093" s="443" t="s">
        <v>659</v>
      </c>
      <c r="T1093" s="443" t="s">
        <v>653</v>
      </c>
      <c r="U1093" s="443" t="s">
        <v>673</v>
      </c>
      <c r="V1093" s="443" t="s">
        <v>652</v>
      </c>
      <c r="W1093" s="443" t="s">
        <v>469</v>
      </c>
      <c r="X1093" s="446"/>
    </row>
    <row r="1094" spans="1:24" s="447" customFormat="1" ht="60">
      <c r="A1094" s="443"/>
      <c r="B1094" s="443">
        <v>5316621400</v>
      </c>
      <c r="C1094" s="508" t="s">
        <v>12652</v>
      </c>
      <c r="D1094" s="154" t="s">
        <v>12653</v>
      </c>
      <c r="E1094" s="154" t="s">
        <v>12654</v>
      </c>
      <c r="F1094" s="443" t="s">
        <v>422</v>
      </c>
      <c r="G1094" s="443" t="s">
        <v>655</v>
      </c>
      <c r="H1094" s="444">
        <v>45030</v>
      </c>
      <c r="I1094" s="443"/>
      <c r="J1094" s="443"/>
      <c r="K1094" s="443"/>
      <c r="L1094" s="443"/>
      <c r="M1094" s="443"/>
      <c r="N1094" s="443"/>
      <c r="O1094" s="443">
        <v>1</v>
      </c>
      <c r="P1094" s="445">
        <f t="shared" si="16"/>
        <v>1</v>
      </c>
      <c r="Q1094" s="443">
        <v>1</v>
      </c>
      <c r="R1094" s="443"/>
      <c r="S1094" s="443" t="s">
        <v>659</v>
      </c>
      <c r="T1094" s="443" t="s">
        <v>653</v>
      </c>
      <c r="U1094" s="443" t="s">
        <v>673</v>
      </c>
      <c r="V1094" s="443" t="s">
        <v>652</v>
      </c>
      <c r="W1094" s="443" t="s">
        <v>469</v>
      </c>
      <c r="X1094" s="446"/>
    </row>
    <row r="1095" spans="1:24" s="447" customFormat="1" ht="60">
      <c r="A1095" s="443"/>
      <c r="B1095" s="443">
        <v>4535123100</v>
      </c>
      <c r="C1095" s="508" t="s">
        <v>12655</v>
      </c>
      <c r="D1095" s="154" t="s">
        <v>12656</v>
      </c>
      <c r="E1095" s="154" t="s">
        <v>12657</v>
      </c>
      <c r="F1095" s="443" t="s">
        <v>422</v>
      </c>
      <c r="G1095" s="443" t="s">
        <v>655</v>
      </c>
      <c r="H1095" s="444">
        <v>45028</v>
      </c>
      <c r="I1095" s="443"/>
      <c r="J1095" s="443"/>
      <c r="K1095" s="443"/>
      <c r="L1095" s="443"/>
      <c r="M1095" s="443"/>
      <c r="N1095" s="443"/>
      <c r="O1095" s="443">
        <v>2</v>
      </c>
      <c r="P1095" s="445">
        <f t="shared" si="16"/>
        <v>2</v>
      </c>
      <c r="Q1095" s="443">
        <v>2</v>
      </c>
      <c r="R1095" s="443"/>
      <c r="S1095" s="443" t="s">
        <v>659</v>
      </c>
      <c r="T1095" s="443" t="s">
        <v>653</v>
      </c>
      <c r="U1095" s="443" t="s">
        <v>673</v>
      </c>
      <c r="V1095" s="443" t="s">
        <v>652</v>
      </c>
      <c r="W1095" s="443" t="s">
        <v>469</v>
      </c>
      <c r="X1095" s="446"/>
    </row>
    <row r="1096" spans="1:24" s="447" customFormat="1" ht="60">
      <c r="A1096" s="443"/>
      <c r="B1096" s="443">
        <v>4445030200</v>
      </c>
      <c r="C1096" s="508" t="s">
        <v>12658</v>
      </c>
      <c r="D1096" s="154" t="s">
        <v>12659</v>
      </c>
      <c r="E1096" s="154" t="s">
        <v>12660</v>
      </c>
      <c r="F1096" s="443" t="s">
        <v>422</v>
      </c>
      <c r="G1096" s="443" t="s">
        <v>655</v>
      </c>
      <c r="H1096" s="444">
        <v>45187</v>
      </c>
      <c r="I1096" s="443"/>
      <c r="J1096" s="443"/>
      <c r="K1096" s="443"/>
      <c r="L1096" s="443"/>
      <c r="M1096" s="443"/>
      <c r="N1096" s="443"/>
      <c r="O1096" s="443">
        <v>1</v>
      </c>
      <c r="P1096" s="445">
        <f t="shared" si="16"/>
        <v>1</v>
      </c>
      <c r="Q1096" s="443">
        <v>1</v>
      </c>
      <c r="R1096" s="443"/>
      <c r="S1096" s="443" t="s">
        <v>659</v>
      </c>
      <c r="T1096" s="443" t="s">
        <v>653</v>
      </c>
      <c r="U1096" s="443" t="s">
        <v>673</v>
      </c>
      <c r="V1096" s="443" t="s">
        <v>652</v>
      </c>
      <c r="W1096" s="443" t="s">
        <v>469</v>
      </c>
      <c r="X1096" s="446"/>
    </row>
    <row r="1097" spans="1:24" s="447" customFormat="1" ht="60">
      <c r="A1097" s="443"/>
      <c r="B1097" s="443">
        <v>3555120400</v>
      </c>
      <c r="C1097" s="508" t="s">
        <v>12661</v>
      </c>
      <c r="D1097" s="154" t="s">
        <v>12662</v>
      </c>
      <c r="E1097" s="154" t="s">
        <v>12663</v>
      </c>
      <c r="F1097" s="443" t="s">
        <v>422</v>
      </c>
      <c r="G1097" s="443" t="s">
        <v>655</v>
      </c>
      <c r="H1097" s="444">
        <v>45204</v>
      </c>
      <c r="I1097" s="443"/>
      <c r="J1097" s="443"/>
      <c r="K1097" s="443"/>
      <c r="L1097" s="443"/>
      <c r="M1097" s="443"/>
      <c r="N1097" s="443"/>
      <c r="O1097" s="443">
        <v>1</v>
      </c>
      <c r="P1097" s="445">
        <f t="shared" si="16"/>
        <v>1</v>
      </c>
      <c r="Q1097" s="443">
        <v>1</v>
      </c>
      <c r="R1097" s="443"/>
      <c r="S1097" s="443" t="s">
        <v>659</v>
      </c>
      <c r="T1097" s="443" t="s">
        <v>653</v>
      </c>
      <c r="U1097" s="443" t="s">
        <v>673</v>
      </c>
      <c r="V1097" s="443" t="s">
        <v>652</v>
      </c>
      <c r="W1097" s="443" t="s">
        <v>469</v>
      </c>
      <c r="X1097" s="446"/>
    </row>
    <row r="1098" spans="1:24" s="447" customFormat="1" ht="60">
      <c r="A1098" s="443"/>
      <c r="B1098" s="443">
        <v>4474022500</v>
      </c>
      <c r="C1098" s="508" t="s">
        <v>12664</v>
      </c>
      <c r="D1098" s="154" t="s">
        <v>12665</v>
      </c>
      <c r="E1098" s="154" t="s">
        <v>12666</v>
      </c>
      <c r="F1098" s="443" t="s">
        <v>422</v>
      </c>
      <c r="G1098" s="443" t="s">
        <v>655</v>
      </c>
      <c r="H1098" s="444">
        <v>45026</v>
      </c>
      <c r="I1098" s="443"/>
      <c r="J1098" s="443"/>
      <c r="K1098" s="443"/>
      <c r="L1098" s="443"/>
      <c r="M1098" s="443"/>
      <c r="N1098" s="443"/>
      <c r="O1098" s="443">
        <v>1</v>
      </c>
      <c r="P1098" s="445">
        <f t="shared" si="16"/>
        <v>1</v>
      </c>
      <c r="Q1098" s="443">
        <v>1</v>
      </c>
      <c r="R1098" s="443"/>
      <c r="S1098" s="443" t="s">
        <v>659</v>
      </c>
      <c r="T1098" s="443" t="s">
        <v>653</v>
      </c>
      <c r="U1098" s="443" t="s">
        <v>673</v>
      </c>
      <c r="V1098" s="443" t="s">
        <v>652</v>
      </c>
      <c r="W1098" s="443" t="s">
        <v>469</v>
      </c>
      <c r="X1098" s="446"/>
    </row>
    <row r="1099" spans="1:24" s="447" customFormat="1" ht="60">
      <c r="A1099" s="443"/>
      <c r="B1099" s="443">
        <v>4535012800</v>
      </c>
      <c r="C1099" s="508" t="s">
        <v>12667</v>
      </c>
      <c r="D1099" s="154" t="s">
        <v>12668</v>
      </c>
      <c r="E1099" s="154" t="s">
        <v>12669</v>
      </c>
      <c r="F1099" s="443" t="s">
        <v>422</v>
      </c>
      <c r="G1099" s="443" t="s">
        <v>655</v>
      </c>
      <c r="H1099" s="444">
        <v>45250</v>
      </c>
      <c r="I1099" s="443"/>
      <c r="J1099" s="443"/>
      <c r="K1099" s="443"/>
      <c r="L1099" s="443"/>
      <c r="M1099" s="443"/>
      <c r="N1099" s="443"/>
      <c r="O1099" s="443">
        <v>1</v>
      </c>
      <c r="P1099" s="445">
        <f t="shared" si="16"/>
        <v>1</v>
      </c>
      <c r="Q1099" s="443">
        <v>1</v>
      </c>
      <c r="R1099" s="443"/>
      <c r="S1099" s="443" t="s">
        <v>659</v>
      </c>
      <c r="T1099" s="443" t="s">
        <v>653</v>
      </c>
      <c r="U1099" s="443" t="s">
        <v>673</v>
      </c>
      <c r="V1099" s="443" t="s">
        <v>652</v>
      </c>
      <c r="W1099" s="443" t="s">
        <v>469</v>
      </c>
      <c r="X1099" s="446"/>
    </row>
    <row r="1100" spans="1:24" s="447" customFormat="1" ht="60">
      <c r="A1100" s="443"/>
      <c r="B1100" s="443">
        <v>5504624500</v>
      </c>
      <c r="C1100" s="508" t="s">
        <v>12670</v>
      </c>
      <c r="D1100" s="154" t="s">
        <v>12671</v>
      </c>
      <c r="E1100" s="154" t="s">
        <v>12672</v>
      </c>
      <c r="F1100" s="443" t="s">
        <v>422</v>
      </c>
      <c r="G1100" s="443" t="s">
        <v>655</v>
      </c>
      <c r="H1100" s="444">
        <v>44992</v>
      </c>
      <c r="I1100" s="443"/>
      <c r="J1100" s="443"/>
      <c r="K1100" s="443"/>
      <c r="L1100" s="443"/>
      <c r="M1100" s="443"/>
      <c r="N1100" s="443"/>
      <c r="O1100" s="443">
        <v>1</v>
      </c>
      <c r="P1100" s="445">
        <f t="shared" si="16"/>
        <v>1</v>
      </c>
      <c r="Q1100" s="443">
        <v>1</v>
      </c>
      <c r="R1100" s="443"/>
      <c r="S1100" s="443" t="s">
        <v>659</v>
      </c>
      <c r="T1100" s="443" t="s">
        <v>653</v>
      </c>
      <c r="U1100" s="443" t="s">
        <v>673</v>
      </c>
      <c r="V1100" s="443" t="s">
        <v>652</v>
      </c>
      <c r="W1100" s="443" t="s">
        <v>469</v>
      </c>
      <c r="X1100" s="446"/>
    </row>
    <row r="1101" spans="1:24" s="447" customFormat="1" ht="60">
      <c r="A1101" s="443"/>
      <c r="B1101" s="443">
        <v>5320910900</v>
      </c>
      <c r="C1101" s="508" t="s">
        <v>12640</v>
      </c>
      <c r="D1101" s="154" t="s">
        <v>12641</v>
      </c>
      <c r="E1101" s="154" t="s">
        <v>12673</v>
      </c>
      <c r="F1101" s="443" t="s">
        <v>422</v>
      </c>
      <c r="G1101" s="443" t="s">
        <v>655</v>
      </c>
      <c r="H1101" s="444">
        <v>45219</v>
      </c>
      <c r="I1101" s="443"/>
      <c r="J1101" s="443"/>
      <c r="K1101" s="443"/>
      <c r="L1101" s="443"/>
      <c r="M1101" s="443"/>
      <c r="N1101" s="443"/>
      <c r="O1101" s="443">
        <v>2</v>
      </c>
      <c r="P1101" s="445">
        <f t="shared" si="16"/>
        <v>2</v>
      </c>
      <c r="Q1101" s="443">
        <v>2</v>
      </c>
      <c r="R1101" s="443"/>
      <c r="S1101" s="443" t="s">
        <v>659</v>
      </c>
      <c r="T1101" s="443" t="s">
        <v>653</v>
      </c>
      <c r="U1101" s="443" t="s">
        <v>673</v>
      </c>
      <c r="V1101" s="443" t="s">
        <v>652</v>
      </c>
      <c r="W1101" s="443" t="s">
        <v>469</v>
      </c>
      <c r="X1101" s="446"/>
    </row>
    <row r="1102" spans="1:24" s="447" customFormat="1" ht="60">
      <c r="A1102" s="443"/>
      <c r="B1102" s="443">
        <v>4521613401</v>
      </c>
      <c r="C1102" s="508" t="s">
        <v>5492</v>
      </c>
      <c r="D1102" s="154" t="s">
        <v>5493</v>
      </c>
      <c r="E1102" s="154" t="s">
        <v>2390</v>
      </c>
      <c r="F1102" s="443" t="s">
        <v>422</v>
      </c>
      <c r="G1102" s="443" t="s">
        <v>655</v>
      </c>
      <c r="H1102" s="444">
        <v>44957</v>
      </c>
      <c r="I1102" s="443"/>
      <c r="J1102" s="443"/>
      <c r="K1102" s="443"/>
      <c r="L1102" s="443"/>
      <c r="M1102" s="443"/>
      <c r="N1102" s="443"/>
      <c r="O1102" s="443">
        <v>4</v>
      </c>
      <c r="P1102" s="445">
        <f t="shared" si="16"/>
        <v>4</v>
      </c>
      <c r="Q1102" s="443">
        <v>4</v>
      </c>
      <c r="R1102" s="443"/>
      <c r="S1102" s="443" t="s">
        <v>659</v>
      </c>
      <c r="T1102" s="443" t="s">
        <v>653</v>
      </c>
      <c r="U1102" s="443" t="s">
        <v>673</v>
      </c>
      <c r="V1102" s="443" t="s">
        <v>652</v>
      </c>
      <c r="W1102" s="443" t="s">
        <v>469</v>
      </c>
      <c r="X1102" s="446"/>
    </row>
    <row r="1103" spans="1:24" s="447" customFormat="1" ht="60">
      <c r="A1103" s="443"/>
      <c r="B1103" s="443">
        <v>5483010900</v>
      </c>
      <c r="C1103" s="508" t="s">
        <v>12649</v>
      </c>
      <c r="D1103" s="154" t="s">
        <v>12650</v>
      </c>
      <c r="E1103" s="154" t="s">
        <v>12674</v>
      </c>
      <c r="F1103" s="443" t="s">
        <v>422</v>
      </c>
      <c r="G1103" s="443" t="s">
        <v>655</v>
      </c>
      <c r="H1103" s="444">
        <v>45278</v>
      </c>
      <c r="I1103" s="443"/>
      <c r="J1103" s="443"/>
      <c r="K1103" s="443"/>
      <c r="L1103" s="443"/>
      <c r="M1103" s="443"/>
      <c r="N1103" s="443"/>
      <c r="O1103" s="443">
        <v>1</v>
      </c>
      <c r="P1103" s="445">
        <f t="shared" si="16"/>
        <v>1</v>
      </c>
      <c r="Q1103" s="443">
        <v>1</v>
      </c>
      <c r="R1103" s="443"/>
      <c r="S1103" s="443" t="s">
        <v>659</v>
      </c>
      <c r="T1103" s="443" t="s">
        <v>653</v>
      </c>
      <c r="U1103" s="443" t="s">
        <v>673</v>
      </c>
      <c r="V1103" s="443" t="s">
        <v>652</v>
      </c>
      <c r="W1103" s="443" t="s">
        <v>469</v>
      </c>
      <c r="X1103" s="446"/>
    </row>
    <row r="1104" spans="1:24" s="447" customFormat="1" ht="60">
      <c r="A1104" s="443"/>
      <c r="B1104" s="443">
        <v>3502201400</v>
      </c>
      <c r="C1104" s="508" t="s">
        <v>12675</v>
      </c>
      <c r="D1104" s="154" t="s">
        <v>12676</v>
      </c>
      <c r="E1104" s="154" t="s">
        <v>12677</v>
      </c>
      <c r="F1104" s="443" t="s">
        <v>422</v>
      </c>
      <c r="G1104" s="443" t="s">
        <v>655</v>
      </c>
      <c r="H1104" s="444">
        <v>45079</v>
      </c>
      <c r="I1104" s="443"/>
      <c r="J1104" s="443"/>
      <c r="K1104" s="443"/>
      <c r="L1104" s="443"/>
      <c r="M1104" s="443"/>
      <c r="N1104" s="443"/>
      <c r="O1104" s="443">
        <v>1</v>
      </c>
      <c r="P1104" s="445">
        <f t="shared" si="16"/>
        <v>1</v>
      </c>
      <c r="Q1104" s="443">
        <v>1</v>
      </c>
      <c r="R1104" s="443"/>
      <c r="S1104" s="443" t="s">
        <v>659</v>
      </c>
      <c r="T1104" s="443" t="s">
        <v>653</v>
      </c>
      <c r="U1104" s="443" t="s">
        <v>673</v>
      </c>
      <c r="V1104" s="443" t="s">
        <v>652</v>
      </c>
      <c r="W1104" s="443" t="s">
        <v>469</v>
      </c>
      <c r="X1104" s="446"/>
    </row>
    <row r="1105" spans="1:24" s="447" customFormat="1" ht="60">
      <c r="A1105" s="443"/>
      <c r="B1105" s="443">
        <v>4510721700</v>
      </c>
      <c r="C1105" s="508" t="s">
        <v>12678</v>
      </c>
      <c r="D1105" s="154" t="s">
        <v>12679</v>
      </c>
      <c r="E1105" s="154" t="s">
        <v>12680</v>
      </c>
      <c r="F1105" s="443" t="s">
        <v>422</v>
      </c>
      <c r="G1105" s="443" t="s">
        <v>655</v>
      </c>
      <c r="H1105" s="444">
        <v>45148</v>
      </c>
      <c r="I1105" s="443"/>
      <c r="J1105" s="443"/>
      <c r="K1105" s="443"/>
      <c r="L1105" s="443"/>
      <c r="M1105" s="443"/>
      <c r="N1105" s="443"/>
      <c r="O1105" s="443">
        <v>2</v>
      </c>
      <c r="P1105" s="445">
        <f t="shared" si="16"/>
        <v>2</v>
      </c>
      <c r="Q1105" s="443">
        <v>2</v>
      </c>
      <c r="R1105" s="443"/>
      <c r="S1105" s="443" t="s">
        <v>659</v>
      </c>
      <c r="T1105" s="443" t="s">
        <v>653</v>
      </c>
      <c r="U1105" s="443" t="s">
        <v>673</v>
      </c>
      <c r="V1105" s="443" t="s">
        <v>652</v>
      </c>
      <c r="W1105" s="443" t="s">
        <v>469</v>
      </c>
      <c r="X1105" s="446"/>
    </row>
    <row r="1106" spans="1:24" s="447" customFormat="1" ht="60">
      <c r="A1106" s="443"/>
      <c r="B1106" s="443">
        <v>3010811500</v>
      </c>
      <c r="C1106" s="508" t="s">
        <v>12681</v>
      </c>
      <c r="D1106" s="154" t="s">
        <v>12682</v>
      </c>
      <c r="E1106" s="154" t="s">
        <v>12683</v>
      </c>
      <c r="F1106" s="443" t="s">
        <v>422</v>
      </c>
      <c r="G1106" s="443" t="s">
        <v>655</v>
      </c>
      <c r="H1106" s="444">
        <v>45078</v>
      </c>
      <c r="I1106" s="443"/>
      <c r="J1106" s="443"/>
      <c r="K1106" s="443"/>
      <c r="L1106" s="443"/>
      <c r="M1106" s="443"/>
      <c r="N1106" s="443"/>
      <c r="O1106" s="443">
        <v>1</v>
      </c>
      <c r="P1106" s="445">
        <f t="shared" si="16"/>
        <v>1</v>
      </c>
      <c r="Q1106" s="443">
        <v>1</v>
      </c>
      <c r="R1106" s="443"/>
      <c r="S1106" s="443" t="s">
        <v>659</v>
      </c>
      <c r="T1106" s="443" t="s">
        <v>653</v>
      </c>
      <c r="U1106" s="443" t="s">
        <v>673</v>
      </c>
      <c r="V1106" s="443" t="s">
        <v>652</v>
      </c>
      <c r="W1106" s="443" t="s">
        <v>469</v>
      </c>
      <c r="X1106" s="446"/>
    </row>
    <row r="1107" spans="1:24" s="447" customFormat="1" ht="60">
      <c r="A1107" s="443"/>
      <c r="B1107" s="443">
        <v>6272012100</v>
      </c>
      <c r="C1107" s="508" t="s">
        <v>12684</v>
      </c>
      <c r="D1107" s="154" t="s">
        <v>12685</v>
      </c>
      <c r="E1107" s="154" t="s">
        <v>12686</v>
      </c>
      <c r="F1107" s="443" t="s">
        <v>422</v>
      </c>
      <c r="G1107" s="443" t="s">
        <v>655</v>
      </c>
      <c r="H1107" s="444">
        <v>45145</v>
      </c>
      <c r="I1107" s="443"/>
      <c r="J1107" s="443"/>
      <c r="K1107" s="443"/>
      <c r="L1107" s="443"/>
      <c r="M1107" s="443"/>
      <c r="N1107" s="443"/>
      <c r="O1107" s="443">
        <v>1</v>
      </c>
      <c r="P1107" s="445">
        <f t="shared" si="16"/>
        <v>1</v>
      </c>
      <c r="Q1107" s="443">
        <v>1</v>
      </c>
      <c r="R1107" s="443"/>
      <c r="S1107" s="443" t="s">
        <v>659</v>
      </c>
      <c r="T1107" s="443" t="s">
        <v>653</v>
      </c>
      <c r="U1107" s="443" t="s">
        <v>673</v>
      </c>
      <c r="V1107" s="443" t="s">
        <v>652</v>
      </c>
      <c r="W1107" s="443" t="s">
        <v>469</v>
      </c>
      <c r="X1107" s="446"/>
    </row>
    <row r="1108" spans="1:24" s="447" customFormat="1" ht="60">
      <c r="A1108" s="443"/>
      <c r="B1108" s="443">
        <v>4721700200</v>
      </c>
      <c r="C1108" s="508" t="s">
        <v>12687</v>
      </c>
      <c r="D1108" s="154" t="s">
        <v>12688</v>
      </c>
      <c r="E1108" s="154" t="s">
        <v>12689</v>
      </c>
      <c r="F1108" s="443" t="s">
        <v>422</v>
      </c>
      <c r="G1108" s="443" t="s">
        <v>655</v>
      </c>
      <c r="H1108" s="444">
        <v>45288</v>
      </c>
      <c r="I1108" s="443"/>
      <c r="J1108" s="443"/>
      <c r="K1108" s="443"/>
      <c r="L1108" s="443"/>
      <c r="M1108" s="443"/>
      <c r="N1108" s="443"/>
      <c r="O1108" s="443">
        <v>1</v>
      </c>
      <c r="P1108" s="445">
        <f t="shared" si="16"/>
        <v>1</v>
      </c>
      <c r="Q1108" s="443">
        <v>1</v>
      </c>
      <c r="R1108" s="443"/>
      <c r="S1108" s="443" t="s">
        <v>659</v>
      </c>
      <c r="T1108" s="443" t="s">
        <v>653</v>
      </c>
      <c r="U1108" s="443" t="s">
        <v>673</v>
      </c>
      <c r="V1108" s="443" t="s">
        <v>652</v>
      </c>
      <c r="W1108" s="443" t="s">
        <v>469</v>
      </c>
      <c r="X1108" s="446"/>
    </row>
    <row r="1109" spans="1:24" s="447" customFormat="1" ht="60">
      <c r="A1109" s="443"/>
      <c r="B1109" s="443">
        <v>3592611000</v>
      </c>
      <c r="C1109" s="508" t="s">
        <v>12690</v>
      </c>
      <c r="D1109" s="154" t="s">
        <v>12691</v>
      </c>
      <c r="E1109" s="154" t="s">
        <v>12692</v>
      </c>
      <c r="F1109" s="443" t="s">
        <v>422</v>
      </c>
      <c r="G1109" s="443" t="s">
        <v>655</v>
      </c>
      <c r="H1109" s="444">
        <v>45176</v>
      </c>
      <c r="I1109" s="443"/>
      <c r="J1109" s="443"/>
      <c r="K1109" s="443"/>
      <c r="L1109" s="443"/>
      <c r="M1109" s="443"/>
      <c r="N1109" s="443"/>
      <c r="O1109" s="443">
        <v>1</v>
      </c>
      <c r="P1109" s="445">
        <f t="shared" si="16"/>
        <v>1</v>
      </c>
      <c r="Q1109" s="443">
        <v>1</v>
      </c>
      <c r="R1109" s="443"/>
      <c r="S1109" s="443" t="s">
        <v>659</v>
      </c>
      <c r="T1109" s="443" t="s">
        <v>653</v>
      </c>
      <c r="U1109" s="443" t="s">
        <v>673</v>
      </c>
      <c r="V1109" s="443" t="s">
        <v>652</v>
      </c>
      <c r="W1109" s="443" t="s">
        <v>469</v>
      </c>
      <c r="X1109" s="446"/>
    </row>
    <row r="1110" spans="1:24" s="447" customFormat="1" ht="60">
      <c r="A1110" s="443"/>
      <c r="B1110" s="443">
        <v>5831101700</v>
      </c>
      <c r="C1110" s="508" t="s">
        <v>12693</v>
      </c>
      <c r="D1110" s="154" t="s">
        <v>12694</v>
      </c>
      <c r="E1110" s="154" t="s">
        <v>12695</v>
      </c>
      <c r="F1110" s="443" t="s">
        <v>422</v>
      </c>
      <c r="G1110" s="443" t="s">
        <v>655</v>
      </c>
      <c r="H1110" s="444">
        <v>45271</v>
      </c>
      <c r="I1110" s="443"/>
      <c r="J1110" s="443"/>
      <c r="K1110" s="443"/>
      <c r="L1110" s="443"/>
      <c r="M1110" s="443"/>
      <c r="N1110" s="443"/>
      <c r="O1110" s="443">
        <v>1</v>
      </c>
      <c r="P1110" s="445">
        <f t="shared" si="16"/>
        <v>1</v>
      </c>
      <c r="Q1110" s="443">
        <v>1</v>
      </c>
      <c r="R1110" s="443"/>
      <c r="S1110" s="443" t="s">
        <v>659</v>
      </c>
      <c r="T1110" s="443" t="s">
        <v>653</v>
      </c>
      <c r="U1110" s="443" t="s">
        <v>673</v>
      </c>
      <c r="V1110" s="443" t="s">
        <v>652</v>
      </c>
      <c r="W1110" s="443" t="s">
        <v>469</v>
      </c>
      <c r="X1110" s="446"/>
    </row>
    <row r="1111" spans="1:24" s="447" customFormat="1" ht="60">
      <c r="A1111" s="443"/>
      <c r="B1111" s="443">
        <v>5530300500</v>
      </c>
      <c r="C1111" s="508" t="s">
        <v>663</v>
      </c>
      <c r="D1111" s="154" t="s">
        <v>12696</v>
      </c>
      <c r="E1111" s="154" t="s">
        <v>12697</v>
      </c>
      <c r="F1111" s="443" t="s">
        <v>422</v>
      </c>
      <c r="G1111" s="443" t="s">
        <v>655</v>
      </c>
      <c r="H1111" s="444">
        <v>44985</v>
      </c>
      <c r="I1111" s="443"/>
      <c r="J1111" s="443"/>
      <c r="K1111" s="443"/>
      <c r="L1111" s="443"/>
      <c r="M1111" s="443"/>
      <c r="N1111" s="443"/>
      <c r="O1111" s="443">
        <v>2</v>
      </c>
      <c r="P1111" s="445">
        <f t="shared" si="16"/>
        <v>2</v>
      </c>
      <c r="Q1111" s="443">
        <v>2</v>
      </c>
      <c r="R1111" s="443"/>
      <c r="S1111" s="443" t="s">
        <v>659</v>
      </c>
      <c r="T1111" s="443" t="s">
        <v>653</v>
      </c>
      <c r="U1111" s="443" t="s">
        <v>673</v>
      </c>
      <c r="V1111" s="443" t="s">
        <v>652</v>
      </c>
      <c r="W1111" s="443" t="s">
        <v>469</v>
      </c>
      <c r="X1111" s="446"/>
    </row>
    <row r="1112" spans="1:24" s="447" customFormat="1" ht="60">
      <c r="A1112" s="443"/>
      <c r="B1112" s="443">
        <v>4510720600</v>
      </c>
      <c r="C1112" s="508" t="s">
        <v>12698</v>
      </c>
      <c r="D1112" s="154" t="s">
        <v>12647</v>
      </c>
      <c r="E1112" s="154" t="s">
        <v>12699</v>
      </c>
      <c r="F1112" s="443" t="s">
        <v>422</v>
      </c>
      <c r="G1112" s="443" t="s">
        <v>655</v>
      </c>
      <c r="H1112" s="444">
        <v>45023</v>
      </c>
      <c r="I1112" s="443"/>
      <c r="J1112" s="443"/>
      <c r="K1112" s="443"/>
      <c r="L1112" s="443"/>
      <c r="M1112" s="443"/>
      <c r="N1112" s="443"/>
      <c r="O1112" s="443">
        <v>1</v>
      </c>
      <c r="P1112" s="445">
        <f t="shared" si="16"/>
        <v>1</v>
      </c>
      <c r="Q1112" s="443">
        <v>1</v>
      </c>
      <c r="R1112" s="443"/>
      <c r="S1112" s="443" t="s">
        <v>659</v>
      </c>
      <c r="T1112" s="443" t="s">
        <v>653</v>
      </c>
      <c r="U1112" s="443" t="s">
        <v>673</v>
      </c>
      <c r="V1112" s="443" t="s">
        <v>652</v>
      </c>
      <c r="W1112" s="443" t="s">
        <v>469</v>
      </c>
      <c r="X1112" s="446"/>
    </row>
    <row r="1113" spans="1:24" s="447" customFormat="1" ht="60">
      <c r="A1113" s="443"/>
      <c r="B1113" s="443">
        <v>4523610500</v>
      </c>
      <c r="C1113" s="508" t="s">
        <v>12625</v>
      </c>
      <c r="D1113" s="154" t="s">
        <v>12626</v>
      </c>
      <c r="E1113" s="154" t="s">
        <v>12700</v>
      </c>
      <c r="F1113" s="443" t="s">
        <v>422</v>
      </c>
      <c r="G1113" s="443" t="s">
        <v>655</v>
      </c>
      <c r="H1113" s="444">
        <v>44935</v>
      </c>
      <c r="I1113" s="443"/>
      <c r="J1113" s="443"/>
      <c r="K1113" s="443"/>
      <c r="L1113" s="443"/>
      <c r="M1113" s="443"/>
      <c r="N1113" s="443"/>
      <c r="O1113" s="443">
        <v>1</v>
      </c>
      <c r="P1113" s="445">
        <f t="shared" si="16"/>
        <v>1</v>
      </c>
      <c r="Q1113" s="443">
        <v>1</v>
      </c>
      <c r="R1113" s="443"/>
      <c r="S1113" s="443" t="s">
        <v>659</v>
      </c>
      <c r="T1113" s="443" t="s">
        <v>653</v>
      </c>
      <c r="U1113" s="443" t="s">
        <v>673</v>
      </c>
      <c r="V1113" s="443" t="s">
        <v>652</v>
      </c>
      <c r="W1113" s="443" t="s">
        <v>469</v>
      </c>
      <c r="X1113" s="446"/>
    </row>
    <row r="1114" spans="1:24" s="447" customFormat="1" ht="60">
      <c r="A1114" s="443"/>
      <c r="B1114" s="443">
        <v>3514010300</v>
      </c>
      <c r="C1114" s="508" t="s">
        <v>12701</v>
      </c>
      <c r="D1114" s="154" t="s">
        <v>12702</v>
      </c>
      <c r="E1114" s="154" t="s">
        <v>12703</v>
      </c>
      <c r="F1114" s="443" t="s">
        <v>422</v>
      </c>
      <c r="G1114" s="443" t="s">
        <v>655</v>
      </c>
      <c r="H1114" s="444">
        <v>45205</v>
      </c>
      <c r="I1114" s="443"/>
      <c r="J1114" s="443"/>
      <c r="K1114" s="443"/>
      <c r="L1114" s="443"/>
      <c r="M1114" s="443"/>
      <c r="N1114" s="443"/>
      <c r="O1114" s="443">
        <v>1</v>
      </c>
      <c r="P1114" s="445">
        <f t="shared" si="16"/>
        <v>1</v>
      </c>
      <c r="Q1114" s="443">
        <v>1</v>
      </c>
      <c r="R1114" s="443"/>
      <c r="S1114" s="443" t="s">
        <v>659</v>
      </c>
      <c r="T1114" s="443" t="s">
        <v>653</v>
      </c>
      <c r="U1114" s="443" t="s">
        <v>673</v>
      </c>
      <c r="V1114" s="443" t="s">
        <v>652</v>
      </c>
      <c r="W1114" s="443" t="s">
        <v>469</v>
      </c>
      <c r="X1114" s="446"/>
    </row>
    <row r="1115" spans="1:24" s="447" customFormat="1" ht="30">
      <c r="A1115" s="443"/>
      <c r="B1115" s="443">
        <v>4524021300</v>
      </c>
      <c r="C1115" s="508" t="s">
        <v>12704</v>
      </c>
      <c r="D1115" s="154" t="s">
        <v>12705</v>
      </c>
      <c r="E1115" s="154">
        <v>2615910</v>
      </c>
      <c r="F1115" s="443" t="s">
        <v>422</v>
      </c>
      <c r="G1115" s="443" t="s">
        <v>655</v>
      </c>
      <c r="H1115" s="444">
        <v>45229</v>
      </c>
      <c r="I1115" s="443"/>
      <c r="J1115" s="443"/>
      <c r="K1115" s="443"/>
      <c r="L1115" s="443"/>
      <c r="M1115" s="443"/>
      <c r="N1115" s="443"/>
      <c r="O1115" s="443">
        <v>2</v>
      </c>
      <c r="P1115" s="445">
        <f t="shared" si="16"/>
        <v>2</v>
      </c>
      <c r="Q1115" s="443">
        <v>2</v>
      </c>
      <c r="R1115" s="443"/>
      <c r="S1115" s="443" t="s">
        <v>659</v>
      </c>
      <c r="T1115" s="443" t="s">
        <v>653</v>
      </c>
      <c r="U1115" s="443" t="s">
        <v>673</v>
      </c>
      <c r="V1115" s="443" t="s">
        <v>652</v>
      </c>
      <c r="W1115" s="443" t="s">
        <v>469</v>
      </c>
      <c r="X1115" s="446"/>
    </row>
    <row r="1116" spans="1:24" s="447" customFormat="1" ht="90">
      <c r="A1116" s="443"/>
      <c r="B1116" s="443">
        <v>5431410600</v>
      </c>
      <c r="C1116" s="508" t="s">
        <v>8513</v>
      </c>
      <c r="D1116" s="154" t="s">
        <v>8514</v>
      </c>
      <c r="E1116" s="154" t="s">
        <v>4094</v>
      </c>
      <c r="F1116" s="443" t="s">
        <v>422</v>
      </c>
      <c r="G1116" s="443" t="s">
        <v>655</v>
      </c>
      <c r="H1116" s="444">
        <v>45063</v>
      </c>
      <c r="I1116" s="443"/>
      <c r="J1116" s="443"/>
      <c r="K1116" s="443"/>
      <c r="L1116" s="443"/>
      <c r="M1116" s="443"/>
      <c r="N1116" s="443"/>
      <c r="O1116" s="443">
        <v>1</v>
      </c>
      <c r="P1116" s="445">
        <f t="shared" si="16"/>
        <v>1</v>
      </c>
      <c r="Q1116" s="443">
        <v>1</v>
      </c>
      <c r="R1116" s="443"/>
      <c r="S1116" s="443" t="s">
        <v>659</v>
      </c>
      <c r="T1116" s="443" t="s">
        <v>653</v>
      </c>
      <c r="U1116" s="443" t="s">
        <v>673</v>
      </c>
      <c r="V1116" s="443" t="s">
        <v>652</v>
      </c>
      <c r="W1116" s="443" t="s">
        <v>469</v>
      </c>
      <c r="X1116" s="446"/>
    </row>
    <row r="1117" spans="1:24" s="447" customFormat="1" ht="45">
      <c r="A1117" s="443"/>
      <c r="B1117" s="443">
        <v>4653460100</v>
      </c>
      <c r="C1117" s="508" t="s">
        <v>12706</v>
      </c>
      <c r="D1117" s="154" t="s">
        <v>12707</v>
      </c>
      <c r="E1117" s="154" t="s">
        <v>12708</v>
      </c>
      <c r="F1117" s="443" t="s">
        <v>422</v>
      </c>
      <c r="G1117" s="443" t="s">
        <v>655</v>
      </c>
      <c r="H1117" s="444">
        <v>44991</v>
      </c>
      <c r="I1117" s="443"/>
      <c r="J1117" s="443"/>
      <c r="K1117" s="443"/>
      <c r="L1117" s="443"/>
      <c r="M1117" s="443"/>
      <c r="N1117" s="443"/>
      <c r="O1117" s="443">
        <v>2</v>
      </c>
      <c r="P1117" s="445">
        <f t="shared" si="16"/>
        <v>2</v>
      </c>
      <c r="Q1117" s="443">
        <v>2</v>
      </c>
      <c r="R1117" s="443"/>
      <c r="S1117" s="443" t="s">
        <v>659</v>
      </c>
      <c r="T1117" s="443" t="s">
        <v>653</v>
      </c>
      <c r="U1117" s="443" t="s">
        <v>673</v>
      </c>
      <c r="V1117" s="443" t="s">
        <v>652</v>
      </c>
      <c r="W1117" s="443" t="s">
        <v>469</v>
      </c>
      <c r="X1117" s="446"/>
    </row>
    <row r="1118" spans="1:24" s="447" customFormat="1" ht="75">
      <c r="A1118" s="443"/>
      <c r="B1118" s="443">
        <v>4452421100</v>
      </c>
      <c r="C1118" s="508" t="s">
        <v>7900</v>
      </c>
      <c r="D1118" s="154" t="s">
        <v>7901</v>
      </c>
      <c r="E1118" s="154" t="s">
        <v>3786</v>
      </c>
      <c r="F1118" s="443" t="s">
        <v>422</v>
      </c>
      <c r="G1118" s="443" t="s">
        <v>655</v>
      </c>
      <c r="H1118" s="444">
        <v>44935</v>
      </c>
      <c r="I1118" s="443"/>
      <c r="J1118" s="443"/>
      <c r="K1118" s="443"/>
      <c r="L1118" s="443"/>
      <c r="M1118" s="443"/>
      <c r="N1118" s="443"/>
      <c r="O1118" s="443">
        <v>1</v>
      </c>
      <c r="P1118" s="445">
        <f t="shared" si="16"/>
        <v>1</v>
      </c>
      <c r="Q1118" s="443">
        <v>1</v>
      </c>
      <c r="R1118" s="443"/>
      <c r="S1118" s="443" t="s">
        <v>659</v>
      </c>
      <c r="T1118" s="443" t="s">
        <v>653</v>
      </c>
      <c r="U1118" s="443" t="s">
        <v>673</v>
      </c>
      <c r="V1118" s="443" t="s">
        <v>652</v>
      </c>
      <c r="W1118" s="443" t="s">
        <v>469</v>
      </c>
      <c r="X1118" s="446"/>
    </row>
    <row r="1119" spans="1:24" s="447" customFormat="1" ht="60">
      <c r="A1119" s="443"/>
      <c r="B1119" s="443">
        <v>6720702400</v>
      </c>
      <c r="C1119" s="508" t="s">
        <v>6211</v>
      </c>
      <c r="D1119" s="154" t="s">
        <v>6212</v>
      </c>
      <c r="E1119" s="154" t="s">
        <v>2798</v>
      </c>
      <c r="F1119" s="443" t="s">
        <v>422</v>
      </c>
      <c r="G1119" s="443" t="s">
        <v>655</v>
      </c>
      <c r="H1119" s="444">
        <v>45065</v>
      </c>
      <c r="I1119" s="443"/>
      <c r="J1119" s="443"/>
      <c r="K1119" s="443"/>
      <c r="L1119" s="443"/>
      <c r="M1119" s="443"/>
      <c r="N1119" s="443"/>
      <c r="O1119" s="443">
        <v>1</v>
      </c>
      <c r="P1119" s="445">
        <f t="shared" si="16"/>
        <v>1</v>
      </c>
      <c r="Q1119" s="443">
        <v>1</v>
      </c>
      <c r="R1119" s="443"/>
      <c r="S1119" s="443" t="s">
        <v>659</v>
      </c>
      <c r="T1119" s="443" t="s">
        <v>653</v>
      </c>
      <c r="U1119" s="443" t="s">
        <v>673</v>
      </c>
      <c r="V1119" s="443" t="s">
        <v>652</v>
      </c>
      <c r="W1119" s="443" t="s">
        <v>469</v>
      </c>
      <c r="X1119" s="446"/>
    </row>
    <row r="1120" spans="1:24" s="447" customFormat="1" ht="75">
      <c r="A1120" s="443"/>
      <c r="B1120" s="443">
        <v>4498620600</v>
      </c>
      <c r="C1120" s="508" t="s">
        <v>12709</v>
      </c>
      <c r="D1120" s="154" t="s">
        <v>12710</v>
      </c>
      <c r="E1120" s="154" t="s">
        <v>12711</v>
      </c>
      <c r="F1120" s="443" t="s">
        <v>422</v>
      </c>
      <c r="G1120" s="443" t="s">
        <v>655</v>
      </c>
      <c r="H1120" s="444">
        <v>44939</v>
      </c>
      <c r="I1120" s="443"/>
      <c r="J1120" s="443"/>
      <c r="K1120" s="443"/>
      <c r="L1120" s="443"/>
      <c r="M1120" s="443"/>
      <c r="N1120" s="443"/>
      <c r="O1120" s="443">
        <v>2</v>
      </c>
      <c r="P1120" s="445">
        <f t="shared" si="16"/>
        <v>2</v>
      </c>
      <c r="Q1120" s="443">
        <v>2</v>
      </c>
      <c r="R1120" s="443"/>
      <c r="S1120" s="443" t="s">
        <v>659</v>
      </c>
      <c r="T1120" s="443" t="s">
        <v>653</v>
      </c>
      <c r="U1120" s="443" t="s">
        <v>673</v>
      </c>
      <c r="V1120" s="443" t="s">
        <v>652</v>
      </c>
      <c r="W1120" s="443" t="s">
        <v>469</v>
      </c>
      <c r="X1120" s="446"/>
    </row>
    <row r="1121" spans="1:24" s="447" customFormat="1" ht="75">
      <c r="A1121" s="443"/>
      <c r="B1121" s="443">
        <v>3111040100</v>
      </c>
      <c r="C1121" s="508" t="s">
        <v>6129</v>
      </c>
      <c r="D1121" s="154" t="s">
        <v>6130</v>
      </c>
      <c r="E1121" s="154" t="s">
        <v>2747</v>
      </c>
      <c r="F1121" s="443" t="s">
        <v>422</v>
      </c>
      <c r="G1121" s="443" t="s">
        <v>655</v>
      </c>
      <c r="H1121" s="444">
        <v>45098</v>
      </c>
      <c r="I1121" s="443"/>
      <c r="J1121" s="443"/>
      <c r="K1121" s="443"/>
      <c r="L1121" s="443"/>
      <c r="M1121" s="443"/>
      <c r="N1121" s="443"/>
      <c r="O1121" s="443">
        <v>2</v>
      </c>
      <c r="P1121" s="445">
        <f t="shared" si="16"/>
        <v>2</v>
      </c>
      <c r="Q1121" s="443">
        <v>2</v>
      </c>
      <c r="R1121" s="443"/>
      <c r="S1121" s="443" t="s">
        <v>659</v>
      </c>
      <c r="T1121" s="443" t="s">
        <v>653</v>
      </c>
      <c r="U1121" s="443" t="s">
        <v>673</v>
      </c>
      <c r="V1121" s="443" t="s">
        <v>652</v>
      </c>
      <c r="W1121" s="443" t="s">
        <v>469</v>
      </c>
      <c r="X1121" s="446"/>
    </row>
    <row r="1122" spans="1:24" s="447" customFormat="1" ht="75">
      <c r="A1122" s="443"/>
      <c r="B1122" s="443">
        <v>5483630100</v>
      </c>
      <c r="C1122" s="508" t="s">
        <v>12712</v>
      </c>
      <c r="D1122" s="154" t="s">
        <v>12713</v>
      </c>
      <c r="E1122" s="154" t="s">
        <v>12714</v>
      </c>
      <c r="F1122" s="443" t="s">
        <v>422</v>
      </c>
      <c r="G1122" s="443" t="s">
        <v>655</v>
      </c>
      <c r="H1122" s="444">
        <v>45082</v>
      </c>
      <c r="I1122" s="443"/>
      <c r="J1122" s="443"/>
      <c r="K1122" s="443"/>
      <c r="L1122" s="443"/>
      <c r="M1122" s="443"/>
      <c r="N1122" s="443"/>
      <c r="O1122" s="443">
        <v>1</v>
      </c>
      <c r="P1122" s="445">
        <f t="shared" si="16"/>
        <v>1</v>
      </c>
      <c r="Q1122" s="443">
        <v>1</v>
      </c>
      <c r="R1122" s="443"/>
      <c r="S1122" s="443" t="s">
        <v>659</v>
      </c>
      <c r="T1122" s="443" t="s">
        <v>653</v>
      </c>
      <c r="U1122" s="443" t="s">
        <v>673</v>
      </c>
      <c r="V1122" s="443" t="s">
        <v>652</v>
      </c>
      <c r="W1122" s="443" t="s">
        <v>469</v>
      </c>
      <c r="X1122" s="446"/>
    </row>
    <row r="1123" spans="1:24" s="447" customFormat="1" ht="90">
      <c r="A1123" s="443"/>
      <c r="B1123" s="443">
        <v>3080523600</v>
      </c>
      <c r="C1123" s="508" t="s">
        <v>8555</v>
      </c>
      <c r="D1123" s="154" t="s">
        <v>8556</v>
      </c>
      <c r="E1123" s="154" t="s">
        <v>4115</v>
      </c>
      <c r="F1123" s="443" t="s">
        <v>422</v>
      </c>
      <c r="G1123" s="443" t="s">
        <v>655</v>
      </c>
      <c r="H1123" s="444">
        <v>45089</v>
      </c>
      <c r="I1123" s="443"/>
      <c r="J1123" s="443"/>
      <c r="K1123" s="443"/>
      <c r="L1123" s="443"/>
      <c r="M1123" s="443"/>
      <c r="N1123" s="443"/>
      <c r="O1123" s="443">
        <v>1</v>
      </c>
      <c r="P1123" s="445">
        <f t="shared" si="16"/>
        <v>1</v>
      </c>
      <c r="Q1123" s="443">
        <v>1</v>
      </c>
      <c r="R1123" s="443"/>
      <c r="S1123" s="443" t="s">
        <v>659</v>
      </c>
      <c r="T1123" s="443" t="s">
        <v>653</v>
      </c>
      <c r="U1123" s="443" t="s">
        <v>673</v>
      </c>
      <c r="V1123" s="443" t="s">
        <v>652</v>
      </c>
      <c r="W1123" s="443" t="s">
        <v>469</v>
      </c>
      <c r="X1123" s="446"/>
    </row>
    <row r="1124" spans="1:24" s="447" customFormat="1" ht="75">
      <c r="A1124" s="443"/>
      <c r="B1124" s="443">
        <v>4733100600</v>
      </c>
      <c r="C1124" s="508" t="s">
        <v>12715</v>
      </c>
      <c r="D1124" s="154" t="s">
        <v>12716</v>
      </c>
      <c r="E1124" s="154" t="s">
        <v>12717</v>
      </c>
      <c r="F1124" s="443" t="s">
        <v>422</v>
      </c>
      <c r="G1124" s="443" t="s">
        <v>655</v>
      </c>
      <c r="H1124" s="444">
        <v>45166</v>
      </c>
      <c r="I1124" s="443"/>
      <c r="J1124" s="443"/>
      <c r="K1124" s="443"/>
      <c r="L1124" s="443"/>
      <c r="M1124" s="443"/>
      <c r="N1124" s="443"/>
      <c r="O1124" s="443">
        <v>1</v>
      </c>
      <c r="P1124" s="445">
        <f t="shared" si="16"/>
        <v>1</v>
      </c>
      <c r="Q1124" s="443">
        <v>1</v>
      </c>
      <c r="R1124" s="443"/>
      <c r="S1124" s="443" t="s">
        <v>659</v>
      </c>
      <c r="T1124" s="443" t="s">
        <v>653</v>
      </c>
      <c r="U1124" s="443" t="s">
        <v>673</v>
      </c>
      <c r="V1124" s="443" t="s">
        <v>652</v>
      </c>
      <c r="W1124" s="443" t="s">
        <v>469</v>
      </c>
      <c r="X1124" s="446"/>
    </row>
    <row r="1125" spans="1:24" s="447" customFormat="1" ht="60">
      <c r="A1125" s="443"/>
      <c r="B1125" s="443">
        <v>4690920500</v>
      </c>
      <c r="C1125" s="508" t="s">
        <v>12718</v>
      </c>
      <c r="D1125" s="154" t="s">
        <v>12719</v>
      </c>
      <c r="E1125" s="154" t="s">
        <v>12720</v>
      </c>
      <c r="F1125" s="443" t="s">
        <v>422</v>
      </c>
      <c r="G1125" s="443" t="s">
        <v>655</v>
      </c>
      <c r="H1125" s="444">
        <v>45174</v>
      </c>
      <c r="I1125" s="443"/>
      <c r="J1125" s="443"/>
      <c r="K1125" s="443"/>
      <c r="L1125" s="443"/>
      <c r="M1125" s="443">
        <v>1</v>
      </c>
      <c r="N1125" s="443"/>
      <c r="O1125" s="443">
        <v>3</v>
      </c>
      <c r="P1125" s="445">
        <f t="shared" si="16"/>
        <v>4</v>
      </c>
      <c r="Q1125" s="443">
        <v>4</v>
      </c>
      <c r="R1125" s="443"/>
      <c r="S1125" s="443" t="s">
        <v>659</v>
      </c>
      <c r="T1125" s="443" t="s">
        <v>651</v>
      </c>
      <c r="U1125" s="443" t="s">
        <v>673</v>
      </c>
      <c r="V1125" s="443" t="s">
        <v>652</v>
      </c>
      <c r="W1125" s="443" t="s">
        <v>469</v>
      </c>
      <c r="X1125" s="446"/>
    </row>
    <row r="1126" spans="1:24" s="447" customFormat="1" ht="90">
      <c r="A1126" s="443"/>
      <c r="B1126" s="443">
        <v>4436850300</v>
      </c>
      <c r="C1126" s="508" t="s">
        <v>7910</v>
      </c>
      <c r="D1126" s="154" t="s">
        <v>7911</v>
      </c>
      <c r="E1126" s="154" t="s">
        <v>3791</v>
      </c>
      <c r="F1126" s="443" t="s">
        <v>422</v>
      </c>
      <c r="G1126" s="443" t="s">
        <v>655</v>
      </c>
      <c r="H1126" s="444">
        <v>45014</v>
      </c>
      <c r="I1126" s="443"/>
      <c r="J1126" s="443"/>
      <c r="K1126" s="443"/>
      <c r="L1126" s="443"/>
      <c r="M1126" s="443"/>
      <c r="N1126" s="443"/>
      <c r="O1126" s="443">
        <v>1</v>
      </c>
      <c r="P1126" s="445">
        <f t="shared" si="16"/>
        <v>1</v>
      </c>
      <c r="Q1126" s="443">
        <v>1</v>
      </c>
      <c r="R1126" s="443"/>
      <c r="S1126" s="443" t="s">
        <v>659</v>
      </c>
      <c r="T1126" s="443" t="s">
        <v>653</v>
      </c>
      <c r="U1126" s="443" t="s">
        <v>673</v>
      </c>
      <c r="V1126" s="443" t="s">
        <v>652</v>
      </c>
      <c r="W1126" s="443" t="s">
        <v>469</v>
      </c>
      <c r="X1126" s="446"/>
    </row>
    <row r="1127" spans="1:24" s="447" customFormat="1" ht="60">
      <c r="A1127" s="443"/>
      <c r="B1127" s="443">
        <v>4672000600</v>
      </c>
      <c r="C1127" s="508" t="s">
        <v>12721</v>
      </c>
      <c r="D1127" s="154" t="s">
        <v>12722</v>
      </c>
      <c r="E1127" s="154" t="s">
        <v>12723</v>
      </c>
      <c r="F1127" s="443" t="s">
        <v>422</v>
      </c>
      <c r="G1127" s="443" t="s">
        <v>655</v>
      </c>
      <c r="H1127" s="444">
        <v>45280</v>
      </c>
      <c r="I1127" s="443"/>
      <c r="J1127" s="443"/>
      <c r="K1127" s="443"/>
      <c r="L1127" s="443"/>
      <c r="M1127" s="443"/>
      <c r="N1127" s="443"/>
      <c r="O1127" s="443">
        <v>1</v>
      </c>
      <c r="P1127" s="445">
        <f t="shared" si="16"/>
        <v>1</v>
      </c>
      <c r="Q1127" s="443">
        <v>1</v>
      </c>
      <c r="R1127" s="443"/>
      <c r="S1127" s="443" t="s">
        <v>659</v>
      </c>
      <c r="T1127" s="443" t="s">
        <v>653</v>
      </c>
      <c r="U1127" s="443" t="s">
        <v>673</v>
      </c>
      <c r="V1127" s="443" t="s">
        <v>652</v>
      </c>
      <c r="W1127" s="443" t="s">
        <v>469</v>
      </c>
      <c r="X1127" s="446"/>
    </row>
    <row r="1128" spans="1:24" s="447" customFormat="1" ht="75">
      <c r="A1128" s="443"/>
      <c r="B1128" s="443">
        <v>4622021500</v>
      </c>
      <c r="C1128" s="508" t="s">
        <v>12724</v>
      </c>
      <c r="D1128" s="154" t="s">
        <v>12725</v>
      </c>
      <c r="E1128" s="154" t="s">
        <v>12726</v>
      </c>
      <c r="F1128" s="443" t="s">
        <v>422</v>
      </c>
      <c r="G1128" s="443" t="s">
        <v>655</v>
      </c>
      <c r="H1128" s="444">
        <v>45174</v>
      </c>
      <c r="I1128" s="443"/>
      <c r="J1128" s="443"/>
      <c r="K1128" s="443"/>
      <c r="L1128" s="443"/>
      <c r="M1128" s="443"/>
      <c r="N1128" s="443"/>
      <c r="O1128" s="443">
        <v>1</v>
      </c>
      <c r="P1128" s="445">
        <f t="shared" si="16"/>
        <v>1</v>
      </c>
      <c r="Q1128" s="443">
        <v>1</v>
      </c>
      <c r="R1128" s="443"/>
      <c r="S1128" s="443" t="s">
        <v>659</v>
      </c>
      <c r="T1128" s="443" t="s">
        <v>653</v>
      </c>
      <c r="U1128" s="443" t="s">
        <v>673</v>
      </c>
      <c r="V1128" s="443" t="s">
        <v>652</v>
      </c>
      <c r="W1128" s="443" t="s">
        <v>469</v>
      </c>
      <c r="X1128" s="446"/>
    </row>
    <row r="1129" spans="1:24" s="447" customFormat="1" ht="75">
      <c r="A1129" s="443"/>
      <c r="B1129" s="443">
        <v>5383402600</v>
      </c>
      <c r="C1129" s="508" t="s">
        <v>12727</v>
      </c>
      <c r="D1129" s="154" t="s">
        <v>12728</v>
      </c>
      <c r="E1129" s="154" t="s">
        <v>12729</v>
      </c>
      <c r="F1129" s="443" t="s">
        <v>422</v>
      </c>
      <c r="G1129" s="443" t="s">
        <v>655</v>
      </c>
      <c r="H1129" s="444">
        <v>44978</v>
      </c>
      <c r="I1129" s="443"/>
      <c r="J1129" s="443"/>
      <c r="K1129" s="443"/>
      <c r="L1129" s="443"/>
      <c r="M1129" s="443"/>
      <c r="N1129" s="443"/>
      <c r="O1129" s="443">
        <v>1</v>
      </c>
      <c r="P1129" s="445">
        <f t="shared" si="16"/>
        <v>1</v>
      </c>
      <c r="Q1129" s="443">
        <v>1</v>
      </c>
      <c r="R1129" s="443"/>
      <c r="S1129" s="443" t="s">
        <v>659</v>
      </c>
      <c r="T1129" s="443" t="s">
        <v>653</v>
      </c>
      <c r="U1129" s="443" t="s">
        <v>673</v>
      </c>
      <c r="V1129" s="443" t="s">
        <v>652</v>
      </c>
      <c r="W1129" s="443" t="s">
        <v>469</v>
      </c>
      <c r="X1129" s="446"/>
    </row>
    <row r="1130" spans="1:24" s="447" customFormat="1" ht="90">
      <c r="A1130" s="443"/>
      <c r="B1130" s="443">
        <v>6333403900</v>
      </c>
      <c r="C1130" s="508" t="s">
        <v>12730</v>
      </c>
      <c r="D1130" s="154" t="s">
        <v>12731</v>
      </c>
      <c r="E1130" s="154" t="s">
        <v>12732</v>
      </c>
      <c r="F1130" s="443" t="s">
        <v>422</v>
      </c>
      <c r="G1130" s="443" t="s">
        <v>655</v>
      </c>
      <c r="H1130" s="444">
        <v>45205</v>
      </c>
      <c r="I1130" s="443"/>
      <c r="J1130" s="443"/>
      <c r="K1130" s="443"/>
      <c r="L1130" s="443"/>
      <c r="M1130" s="443"/>
      <c r="N1130" s="443"/>
      <c r="O1130" s="443">
        <v>1</v>
      </c>
      <c r="P1130" s="445">
        <f t="shared" si="16"/>
        <v>1</v>
      </c>
      <c r="Q1130" s="443">
        <v>1</v>
      </c>
      <c r="R1130" s="443"/>
      <c r="S1130" s="443" t="s">
        <v>659</v>
      </c>
      <c r="T1130" s="443" t="s">
        <v>653</v>
      </c>
      <c r="U1130" s="443" t="s">
        <v>673</v>
      </c>
      <c r="V1130" s="443" t="s">
        <v>652</v>
      </c>
      <c r="W1130" s="443" t="s">
        <v>469</v>
      </c>
      <c r="X1130" s="446"/>
    </row>
    <row r="1131" spans="1:24" s="447" customFormat="1" ht="45">
      <c r="A1131" s="443"/>
      <c r="B1131" s="443">
        <v>4526742700</v>
      </c>
      <c r="C1131" s="508" t="s">
        <v>12733</v>
      </c>
      <c r="D1131" s="154" t="s">
        <v>12734</v>
      </c>
      <c r="E1131" s="154" t="s">
        <v>12735</v>
      </c>
      <c r="F1131" s="443" t="s">
        <v>422</v>
      </c>
      <c r="G1131" s="443" t="s">
        <v>655</v>
      </c>
      <c r="H1131" s="444">
        <v>45121</v>
      </c>
      <c r="I1131" s="443"/>
      <c r="J1131" s="443"/>
      <c r="K1131" s="443"/>
      <c r="L1131" s="443"/>
      <c r="M1131" s="443"/>
      <c r="N1131" s="443"/>
      <c r="O1131" s="443">
        <v>6</v>
      </c>
      <c r="P1131" s="445">
        <f t="shared" si="16"/>
        <v>6</v>
      </c>
      <c r="Q1131" s="443">
        <v>6</v>
      </c>
      <c r="R1131" s="443"/>
      <c r="S1131" s="443" t="s">
        <v>659</v>
      </c>
      <c r="T1131" s="443" t="s">
        <v>653</v>
      </c>
      <c r="U1131" s="443" t="s">
        <v>673</v>
      </c>
      <c r="V1131" s="443" t="s">
        <v>652</v>
      </c>
      <c r="W1131" s="443" t="s">
        <v>469</v>
      </c>
      <c r="X1131" s="446"/>
    </row>
    <row r="1132" spans="1:24" s="447" customFormat="1" ht="75">
      <c r="A1132" s="443"/>
      <c r="B1132" s="443">
        <v>4371622400</v>
      </c>
      <c r="C1132" s="508" t="s">
        <v>12736</v>
      </c>
      <c r="D1132" s="154" t="s">
        <v>12737</v>
      </c>
      <c r="E1132" s="154" t="s">
        <v>12738</v>
      </c>
      <c r="F1132" s="443" t="s">
        <v>422</v>
      </c>
      <c r="G1132" s="443" t="s">
        <v>655</v>
      </c>
      <c r="H1132" s="444">
        <v>45124</v>
      </c>
      <c r="I1132" s="443"/>
      <c r="J1132" s="443"/>
      <c r="K1132" s="443"/>
      <c r="L1132" s="443"/>
      <c r="M1132" s="443"/>
      <c r="N1132" s="443"/>
      <c r="O1132" s="443">
        <v>2</v>
      </c>
      <c r="P1132" s="445">
        <f t="shared" si="16"/>
        <v>2</v>
      </c>
      <c r="Q1132" s="443">
        <v>2</v>
      </c>
      <c r="R1132" s="443"/>
      <c r="S1132" s="443" t="s">
        <v>659</v>
      </c>
      <c r="T1132" s="443" t="s">
        <v>653</v>
      </c>
      <c r="U1132" s="443" t="s">
        <v>673</v>
      </c>
      <c r="V1132" s="443" t="s">
        <v>652</v>
      </c>
      <c r="W1132" s="443" t="s">
        <v>469</v>
      </c>
      <c r="X1132" s="446"/>
    </row>
    <row r="1133" spans="1:24" s="447" customFormat="1" ht="75">
      <c r="A1133" s="443"/>
      <c r="B1133" s="443">
        <v>3554731800</v>
      </c>
      <c r="C1133" s="508" t="s">
        <v>12739</v>
      </c>
      <c r="D1133" s="154" t="s">
        <v>12740</v>
      </c>
      <c r="E1133" s="154" t="s">
        <v>12741</v>
      </c>
      <c r="F1133" s="443" t="s">
        <v>422</v>
      </c>
      <c r="G1133" s="443" t="s">
        <v>655</v>
      </c>
      <c r="H1133" s="444">
        <v>44987</v>
      </c>
      <c r="I1133" s="443"/>
      <c r="J1133" s="443"/>
      <c r="K1133" s="443"/>
      <c r="L1133" s="443"/>
      <c r="M1133" s="443"/>
      <c r="N1133" s="443"/>
      <c r="O1133" s="443">
        <v>1</v>
      </c>
      <c r="P1133" s="445">
        <f t="shared" si="16"/>
        <v>1</v>
      </c>
      <c r="Q1133" s="443">
        <v>1</v>
      </c>
      <c r="R1133" s="443"/>
      <c r="S1133" s="443" t="s">
        <v>659</v>
      </c>
      <c r="T1133" s="443" t="s">
        <v>653</v>
      </c>
      <c r="U1133" s="443" t="s">
        <v>673</v>
      </c>
      <c r="V1133" s="443" t="s">
        <v>652</v>
      </c>
      <c r="W1133" s="443" t="s">
        <v>469</v>
      </c>
      <c r="X1133" s="446"/>
    </row>
    <row r="1134" spans="1:24" s="447" customFormat="1" ht="75">
      <c r="A1134" s="443"/>
      <c r="B1134" s="443">
        <v>4521612100</v>
      </c>
      <c r="C1134" s="508" t="s">
        <v>12742</v>
      </c>
      <c r="D1134" s="154" t="s">
        <v>12743</v>
      </c>
      <c r="E1134" s="154" t="s">
        <v>12744</v>
      </c>
      <c r="F1134" s="443" t="s">
        <v>422</v>
      </c>
      <c r="G1134" s="443" t="s">
        <v>655</v>
      </c>
      <c r="H1134" s="444">
        <v>45126</v>
      </c>
      <c r="I1134" s="443"/>
      <c r="J1134" s="443"/>
      <c r="K1134" s="443"/>
      <c r="L1134" s="443"/>
      <c r="M1134" s="443"/>
      <c r="N1134" s="443"/>
      <c r="O1134" s="443">
        <v>1</v>
      </c>
      <c r="P1134" s="445">
        <f t="shared" si="16"/>
        <v>1</v>
      </c>
      <c r="Q1134" s="443">
        <v>1</v>
      </c>
      <c r="R1134" s="443"/>
      <c r="S1134" s="443" t="s">
        <v>659</v>
      </c>
      <c r="T1134" s="443" t="s">
        <v>653</v>
      </c>
      <c r="U1134" s="443" t="s">
        <v>673</v>
      </c>
      <c r="V1134" s="443" t="s">
        <v>652</v>
      </c>
      <c r="W1134" s="443" t="s">
        <v>469</v>
      </c>
      <c r="X1134" s="446"/>
    </row>
    <row r="1135" spans="1:24" s="447" customFormat="1" ht="75">
      <c r="A1135" s="443"/>
      <c r="B1135" s="443">
        <v>3441310100</v>
      </c>
      <c r="C1135" s="508" t="s">
        <v>12745</v>
      </c>
      <c r="D1135" s="154" t="s">
        <v>12746</v>
      </c>
      <c r="E1135" s="154" t="s">
        <v>12747</v>
      </c>
      <c r="F1135" s="443" t="s">
        <v>422</v>
      </c>
      <c r="G1135" s="443" t="s">
        <v>655</v>
      </c>
      <c r="H1135" s="444">
        <v>45135</v>
      </c>
      <c r="I1135" s="443"/>
      <c r="J1135" s="443"/>
      <c r="K1135" s="443"/>
      <c r="L1135" s="443"/>
      <c r="M1135" s="443"/>
      <c r="N1135" s="443"/>
      <c r="O1135" s="443">
        <v>1</v>
      </c>
      <c r="P1135" s="445">
        <f t="shared" si="16"/>
        <v>1</v>
      </c>
      <c r="Q1135" s="443">
        <v>1</v>
      </c>
      <c r="R1135" s="443"/>
      <c r="S1135" s="443" t="s">
        <v>659</v>
      </c>
      <c r="T1135" s="443" t="s">
        <v>653</v>
      </c>
      <c r="U1135" s="443" t="s">
        <v>673</v>
      </c>
      <c r="V1135" s="443" t="s">
        <v>652</v>
      </c>
      <c r="W1135" s="443" t="s">
        <v>469</v>
      </c>
      <c r="X1135" s="446"/>
    </row>
    <row r="1136" spans="1:24" s="447" customFormat="1" ht="60">
      <c r="A1136" s="443"/>
      <c r="B1136" s="443">
        <v>4610831000</v>
      </c>
      <c r="C1136" s="508" t="s">
        <v>12748</v>
      </c>
      <c r="D1136" s="154" t="s">
        <v>12749</v>
      </c>
      <c r="E1136" s="154" t="s">
        <v>12750</v>
      </c>
      <c r="F1136" s="443" t="s">
        <v>422</v>
      </c>
      <c r="G1136" s="443" t="s">
        <v>655</v>
      </c>
      <c r="H1136" s="444">
        <v>45006</v>
      </c>
      <c r="I1136" s="443"/>
      <c r="J1136" s="443"/>
      <c r="K1136" s="443"/>
      <c r="L1136" s="443"/>
      <c r="M1136" s="443"/>
      <c r="N1136" s="443"/>
      <c r="O1136" s="443">
        <v>1</v>
      </c>
      <c r="P1136" s="445">
        <f t="shared" si="16"/>
        <v>1</v>
      </c>
      <c r="Q1136" s="443">
        <v>1</v>
      </c>
      <c r="R1136" s="443"/>
      <c r="S1136" s="443" t="s">
        <v>659</v>
      </c>
      <c r="T1136" s="443" t="s">
        <v>653</v>
      </c>
      <c r="U1136" s="443" t="s">
        <v>673</v>
      </c>
      <c r="V1136" s="443" t="s">
        <v>652</v>
      </c>
      <c r="W1136" s="443" t="s">
        <v>469</v>
      </c>
      <c r="X1136" s="446"/>
    </row>
    <row r="1137" spans="1:24" s="447" customFormat="1" ht="75">
      <c r="A1137" s="443"/>
      <c r="B1137" s="443">
        <v>4455022400</v>
      </c>
      <c r="C1137" s="508" t="s">
        <v>8473</v>
      </c>
      <c r="D1137" s="154" t="s">
        <v>8474</v>
      </c>
      <c r="E1137" s="154" t="s">
        <v>4073</v>
      </c>
      <c r="F1137" s="443" t="s">
        <v>422</v>
      </c>
      <c r="G1137" s="443" t="s">
        <v>655</v>
      </c>
      <c r="H1137" s="444">
        <v>45050</v>
      </c>
      <c r="I1137" s="443"/>
      <c r="J1137" s="443"/>
      <c r="K1137" s="443"/>
      <c r="L1137" s="443"/>
      <c r="M1137" s="443"/>
      <c r="N1137" s="443"/>
      <c r="O1137" s="443">
        <v>1</v>
      </c>
      <c r="P1137" s="445">
        <f t="shared" si="16"/>
        <v>1</v>
      </c>
      <c r="Q1137" s="443">
        <v>1</v>
      </c>
      <c r="R1137" s="443"/>
      <c r="S1137" s="443" t="s">
        <v>659</v>
      </c>
      <c r="T1137" s="443" t="s">
        <v>653</v>
      </c>
      <c r="U1137" s="443" t="s">
        <v>673</v>
      </c>
      <c r="V1137" s="443" t="s">
        <v>652</v>
      </c>
      <c r="W1137" s="443" t="s">
        <v>469</v>
      </c>
      <c r="X1137" s="446"/>
    </row>
    <row r="1138" spans="1:24" s="447" customFormat="1" ht="60">
      <c r="A1138" s="443"/>
      <c r="B1138" s="443">
        <v>4151220100</v>
      </c>
      <c r="C1138" s="508" t="s">
        <v>12751</v>
      </c>
      <c r="D1138" s="154" t="s">
        <v>12752</v>
      </c>
      <c r="E1138" s="154" t="s">
        <v>12753</v>
      </c>
      <c r="F1138" s="443" t="s">
        <v>422</v>
      </c>
      <c r="G1138" s="443" t="s">
        <v>655</v>
      </c>
      <c r="H1138" s="444">
        <v>45245</v>
      </c>
      <c r="I1138" s="443"/>
      <c r="J1138" s="443"/>
      <c r="K1138" s="443"/>
      <c r="L1138" s="443"/>
      <c r="M1138" s="443"/>
      <c r="N1138" s="443"/>
      <c r="O1138" s="443">
        <v>1</v>
      </c>
      <c r="P1138" s="445">
        <f t="shared" si="16"/>
        <v>1</v>
      </c>
      <c r="Q1138" s="443">
        <v>1</v>
      </c>
      <c r="R1138" s="443"/>
      <c r="S1138" s="443" t="s">
        <v>659</v>
      </c>
      <c r="T1138" s="443" t="s">
        <v>653</v>
      </c>
      <c r="U1138" s="443" t="s">
        <v>673</v>
      </c>
      <c r="V1138" s="443" t="s">
        <v>652</v>
      </c>
      <c r="W1138" s="443" t="s">
        <v>469</v>
      </c>
      <c r="X1138" s="446"/>
    </row>
    <row r="1139" spans="1:24" s="447" customFormat="1" ht="75">
      <c r="A1139" s="443"/>
      <c r="B1139" s="443">
        <v>4532221100</v>
      </c>
      <c r="C1139" s="508" t="s">
        <v>12754</v>
      </c>
      <c r="D1139" s="154" t="s">
        <v>12755</v>
      </c>
      <c r="E1139" s="154" t="s">
        <v>12756</v>
      </c>
      <c r="F1139" s="443" t="s">
        <v>422</v>
      </c>
      <c r="G1139" s="443" t="s">
        <v>655</v>
      </c>
      <c r="H1139" s="444">
        <v>45280</v>
      </c>
      <c r="I1139" s="443"/>
      <c r="J1139" s="443"/>
      <c r="K1139" s="443"/>
      <c r="L1139" s="443"/>
      <c r="M1139" s="443"/>
      <c r="N1139" s="443"/>
      <c r="O1139" s="443">
        <v>1</v>
      </c>
      <c r="P1139" s="445">
        <f t="shared" si="16"/>
        <v>1</v>
      </c>
      <c r="Q1139" s="443">
        <v>1</v>
      </c>
      <c r="R1139" s="443"/>
      <c r="S1139" s="443" t="s">
        <v>659</v>
      </c>
      <c r="T1139" s="443" t="s">
        <v>653</v>
      </c>
      <c r="U1139" s="443" t="s">
        <v>673</v>
      </c>
      <c r="V1139" s="443" t="s">
        <v>652</v>
      </c>
      <c r="W1139" s="443" t="s">
        <v>469</v>
      </c>
      <c r="X1139" s="446"/>
    </row>
    <row r="1140" spans="1:24" s="447" customFormat="1" ht="75">
      <c r="A1140" s="443"/>
      <c r="B1140" s="443">
        <v>5402611500</v>
      </c>
      <c r="C1140" s="508" t="s">
        <v>6439</v>
      </c>
      <c r="D1140" s="154" t="s">
        <v>6440</v>
      </c>
      <c r="E1140" s="154" t="s">
        <v>2924</v>
      </c>
      <c r="F1140" s="443" t="s">
        <v>422</v>
      </c>
      <c r="G1140" s="443" t="s">
        <v>655</v>
      </c>
      <c r="H1140" s="444">
        <v>45218</v>
      </c>
      <c r="I1140" s="443"/>
      <c r="J1140" s="443"/>
      <c r="K1140" s="443"/>
      <c r="L1140" s="443"/>
      <c r="M1140" s="443"/>
      <c r="N1140" s="443"/>
      <c r="O1140" s="443">
        <v>1</v>
      </c>
      <c r="P1140" s="445">
        <f t="shared" si="16"/>
        <v>1</v>
      </c>
      <c r="Q1140" s="443">
        <v>1</v>
      </c>
      <c r="R1140" s="443"/>
      <c r="S1140" s="443" t="s">
        <v>659</v>
      </c>
      <c r="T1140" s="443" t="s">
        <v>653</v>
      </c>
      <c r="U1140" s="443" t="s">
        <v>673</v>
      </c>
      <c r="V1140" s="443" t="s">
        <v>652</v>
      </c>
      <c r="W1140" s="443" t="s">
        <v>469</v>
      </c>
      <c r="X1140" s="446"/>
    </row>
    <row r="1141" spans="1:24" s="447" customFormat="1" ht="90">
      <c r="A1141" s="443"/>
      <c r="B1141" s="443">
        <v>3555260900</v>
      </c>
      <c r="C1141" s="508" t="s">
        <v>8499</v>
      </c>
      <c r="D1141" s="154" t="s">
        <v>8500</v>
      </c>
      <c r="E1141" s="154" t="s">
        <v>4086</v>
      </c>
      <c r="F1141" s="443" t="s">
        <v>422</v>
      </c>
      <c r="G1141" s="443" t="s">
        <v>655</v>
      </c>
      <c r="H1141" s="444">
        <v>45061</v>
      </c>
      <c r="I1141" s="443"/>
      <c r="J1141" s="443"/>
      <c r="K1141" s="443"/>
      <c r="L1141" s="443"/>
      <c r="M1141" s="443"/>
      <c r="N1141" s="443"/>
      <c r="O1141" s="443">
        <v>1</v>
      </c>
      <c r="P1141" s="445">
        <f t="shared" si="16"/>
        <v>1</v>
      </c>
      <c r="Q1141" s="443">
        <v>1</v>
      </c>
      <c r="R1141" s="443"/>
      <c r="S1141" s="443" t="s">
        <v>659</v>
      </c>
      <c r="T1141" s="443" t="s">
        <v>653</v>
      </c>
      <c r="U1141" s="443" t="s">
        <v>673</v>
      </c>
      <c r="V1141" s="443" t="s">
        <v>652</v>
      </c>
      <c r="W1141" s="443" t="s">
        <v>469</v>
      </c>
      <c r="X1141" s="446"/>
    </row>
    <row r="1142" spans="1:24" s="447" customFormat="1" ht="60">
      <c r="A1142" s="443"/>
      <c r="B1142" s="443">
        <v>3574310800</v>
      </c>
      <c r="C1142" s="508" t="s">
        <v>12757</v>
      </c>
      <c r="D1142" s="154" t="s">
        <v>12758</v>
      </c>
      <c r="E1142" s="154" t="s">
        <v>12759</v>
      </c>
      <c r="F1142" s="443" t="s">
        <v>422</v>
      </c>
      <c r="G1142" s="443" t="s">
        <v>655</v>
      </c>
      <c r="H1142" s="444">
        <v>44957</v>
      </c>
      <c r="I1142" s="443"/>
      <c r="J1142" s="443"/>
      <c r="K1142" s="443"/>
      <c r="L1142" s="443"/>
      <c r="M1142" s="443"/>
      <c r="N1142" s="443"/>
      <c r="O1142" s="443">
        <v>1</v>
      </c>
      <c r="P1142" s="445">
        <f t="shared" si="16"/>
        <v>1</v>
      </c>
      <c r="Q1142" s="443">
        <v>1</v>
      </c>
      <c r="R1142" s="443"/>
      <c r="S1142" s="443" t="s">
        <v>659</v>
      </c>
      <c r="T1142" s="443" t="s">
        <v>653</v>
      </c>
      <c r="U1142" s="443" t="s">
        <v>673</v>
      </c>
      <c r="V1142" s="443" t="s">
        <v>652</v>
      </c>
      <c r="W1142" s="443" t="s">
        <v>469</v>
      </c>
      <c r="X1142" s="446"/>
    </row>
    <row r="1143" spans="1:24" s="447" customFormat="1" ht="90">
      <c r="A1143" s="443"/>
      <c r="B1143" s="443">
        <v>4760220100</v>
      </c>
      <c r="C1143" s="508" t="s">
        <v>8557</v>
      </c>
      <c r="D1143" s="154" t="s">
        <v>8558</v>
      </c>
      <c r="E1143" s="154" t="s">
        <v>4116</v>
      </c>
      <c r="F1143" s="443" t="s">
        <v>422</v>
      </c>
      <c r="G1143" s="443" t="s">
        <v>655</v>
      </c>
      <c r="H1143" s="444">
        <v>45089</v>
      </c>
      <c r="I1143" s="443"/>
      <c r="J1143" s="443"/>
      <c r="K1143" s="443"/>
      <c r="L1143" s="443"/>
      <c r="M1143" s="443"/>
      <c r="N1143" s="443"/>
      <c r="O1143" s="443">
        <v>1</v>
      </c>
      <c r="P1143" s="445">
        <f t="shared" si="16"/>
        <v>1</v>
      </c>
      <c r="Q1143" s="443">
        <v>1</v>
      </c>
      <c r="R1143" s="443"/>
      <c r="S1143" s="443" t="s">
        <v>659</v>
      </c>
      <c r="T1143" s="443" t="s">
        <v>653</v>
      </c>
      <c r="U1143" s="443" t="s">
        <v>673</v>
      </c>
      <c r="V1143" s="443" t="s">
        <v>652</v>
      </c>
      <c r="W1143" s="443" t="s">
        <v>469</v>
      </c>
      <c r="X1143" s="446"/>
    </row>
    <row r="1144" spans="1:24" s="447" customFormat="1" ht="75">
      <c r="A1144" s="443"/>
      <c r="B1144" s="443">
        <v>4295720600</v>
      </c>
      <c r="C1144" s="508" t="s">
        <v>12760</v>
      </c>
      <c r="D1144" s="154" t="s">
        <v>12761</v>
      </c>
      <c r="E1144" s="154" t="s">
        <v>12762</v>
      </c>
      <c r="F1144" s="443" t="s">
        <v>422</v>
      </c>
      <c r="G1144" s="443" t="s">
        <v>655</v>
      </c>
      <c r="H1144" s="444">
        <v>45113</v>
      </c>
      <c r="I1144" s="443"/>
      <c r="J1144" s="443"/>
      <c r="K1144" s="443"/>
      <c r="L1144" s="443"/>
      <c r="M1144" s="443"/>
      <c r="N1144" s="443"/>
      <c r="O1144" s="443">
        <v>1</v>
      </c>
      <c r="P1144" s="445">
        <f t="shared" si="16"/>
        <v>1</v>
      </c>
      <c r="Q1144" s="443">
        <v>1</v>
      </c>
      <c r="R1144" s="443"/>
      <c r="S1144" s="443" t="s">
        <v>659</v>
      </c>
      <c r="T1144" s="443" t="s">
        <v>653</v>
      </c>
      <c r="U1144" s="443" t="s">
        <v>673</v>
      </c>
      <c r="V1144" s="443" t="s">
        <v>652</v>
      </c>
      <c r="W1144" s="443" t="s">
        <v>469</v>
      </c>
      <c r="X1144" s="446"/>
    </row>
    <row r="1145" spans="1:24" s="447" customFormat="1" ht="60">
      <c r="A1145" s="443"/>
      <c r="B1145" s="443">
        <v>5463810100</v>
      </c>
      <c r="C1145" s="508" t="s">
        <v>6171</v>
      </c>
      <c r="D1145" s="154" t="s">
        <v>6170</v>
      </c>
      <c r="E1145" s="154" t="s">
        <v>2770</v>
      </c>
      <c r="F1145" s="443" t="s">
        <v>422</v>
      </c>
      <c r="G1145" s="443" t="s">
        <v>655</v>
      </c>
      <c r="H1145" s="444">
        <v>44932</v>
      </c>
      <c r="I1145" s="443"/>
      <c r="J1145" s="443"/>
      <c r="K1145" s="443"/>
      <c r="L1145" s="443"/>
      <c r="M1145" s="443"/>
      <c r="N1145" s="443"/>
      <c r="O1145" s="443">
        <v>1</v>
      </c>
      <c r="P1145" s="445">
        <f t="shared" si="16"/>
        <v>1</v>
      </c>
      <c r="Q1145" s="443">
        <v>1</v>
      </c>
      <c r="R1145" s="443"/>
      <c r="S1145" s="443" t="s">
        <v>659</v>
      </c>
      <c r="T1145" s="443" t="s">
        <v>653</v>
      </c>
      <c r="U1145" s="443" t="s">
        <v>673</v>
      </c>
      <c r="V1145" s="443" t="s">
        <v>652</v>
      </c>
      <c r="W1145" s="443" t="s">
        <v>469</v>
      </c>
      <c r="X1145" s="446"/>
    </row>
    <row r="1146" spans="1:24" s="447" customFormat="1" ht="75">
      <c r="A1146" s="443"/>
      <c r="B1146" s="443">
        <v>4491321100</v>
      </c>
      <c r="C1146" s="508" t="s">
        <v>12763</v>
      </c>
      <c r="D1146" s="154" t="s">
        <v>12764</v>
      </c>
      <c r="E1146" s="154" t="s">
        <v>12765</v>
      </c>
      <c r="F1146" s="443" t="s">
        <v>422</v>
      </c>
      <c r="G1146" s="443" t="s">
        <v>655</v>
      </c>
      <c r="H1146" s="444">
        <v>45083</v>
      </c>
      <c r="I1146" s="443"/>
      <c r="J1146" s="443"/>
      <c r="K1146" s="443"/>
      <c r="L1146" s="443"/>
      <c r="M1146" s="443"/>
      <c r="N1146" s="443"/>
      <c r="O1146" s="443">
        <v>1</v>
      </c>
      <c r="P1146" s="445">
        <f t="shared" si="16"/>
        <v>1</v>
      </c>
      <c r="Q1146" s="443">
        <v>1</v>
      </c>
      <c r="R1146" s="443"/>
      <c r="S1146" s="443" t="s">
        <v>659</v>
      </c>
      <c r="T1146" s="443" t="s">
        <v>653</v>
      </c>
      <c r="U1146" s="443" t="s">
        <v>673</v>
      </c>
      <c r="V1146" s="443" t="s">
        <v>652</v>
      </c>
      <c r="W1146" s="443" t="s">
        <v>469</v>
      </c>
      <c r="X1146" s="446"/>
    </row>
    <row r="1147" spans="1:24" s="447" customFormat="1" ht="75">
      <c r="A1147" s="443"/>
      <c r="B1147" s="443">
        <v>5424420600</v>
      </c>
      <c r="C1147" s="508" t="s">
        <v>12766</v>
      </c>
      <c r="D1147" s="154" t="s">
        <v>12767</v>
      </c>
      <c r="E1147" s="154" t="s">
        <v>12768</v>
      </c>
      <c r="F1147" s="443" t="s">
        <v>422</v>
      </c>
      <c r="G1147" s="443" t="s">
        <v>655</v>
      </c>
      <c r="H1147" s="444">
        <v>45092</v>
      </c>
      <c r="I1147" s="443"/>
      <c r="J1147" s="443"/>
      <c r="K1147" s="443"/>
      <c r="L1147" s="443"/>
      <c r="M1147" s="443"/>
      <c r="N1147" s="443"/>
      <c r="O1147" s="443">
        <v>1</v>
      </c>
      <c r="P1147" s="445">
        <f t="shared" si="16"/>
        <v>1</v>
      </c>
      <c r="Q1147" s="443">
        <v>1</v>
      </c>
      <c r="R1147" s="443"/>
      <c r="S1147" s="443" t="s">
        <v>659</v>
      </c>
      <c r="T1147" s="443" t="s">
        <v>653</v>
      </c>
      <c r="U1147" s="443" t="s">
        <v>673</v>
      </c>
      <c r="V1147" s="443" t="s">
        <v>652</v>
      </c>
      <c r="W1147" s="443" t="s">
        <v>469</v>
      </c>
      <c r="X1147" s="446"/>
    </row>
    <row r="1148" spans="1:24" s="447" customFormat="1" ht="75">
      <c r="A1148" s="443"/>
      <c r="B1148" s="443">
        <v>3615420100</v>
      </c>
      <c r="C1148" s="508" t="s">
        <v>7238</v>
      </c>
      <c r="D1148" s="154" t="s">
        <v>7239</v>
      </c>
      <c r="E1148" s="154" t="s">
        <v>3372</v>
      </c>
      <c r="F1148" s="443" t="s">
        <v>422</v>
      </c>
      <c r="G1148" s="443" t="s">
        <v>655</v>
      </c>
      <c r="H1148" s="444">
        <v>45009</v>
      </c>
      <c r="I1148" s="443"/>
      <c r="J1148" s="443"/>
      <c r="K1148" s="443"/>
      <c r="L1148" s="443"/>
      <c r="M1148" s="443"/>
      <c r="N1148" s="443"/>
      <c r="O1148" s="443">
        <v>1</v>
      </c>
      <c r="P1148" s="445">
        <f t="shared" si="16"/>
        <v>1</v>
      </c>
      <c r="Q1148" s="443">
        <v>1</v>
      </c>
      <c r="R1148" s="443"/>
      <c r="S1148" s="443" t="s">
        <v>659</v>
      </c>
      <c r="T1148" s="443" t="s">
        <v>653</v>
      </c>
      <c r="U1148" s="443" t="s">
        <v>673</v>
      </c>
      <c r="V1148" s="443" t="s">
        <v>652</v>
      </c>
      <c r="W1148" s="443" t="s">
        <v>469</v>
      </c>
      <c r="X1148" s="446"/>
    </row>
    <row r="1149" spans="1:24" s="447" customFormat="1" ht="75">
      <c r="A1149" s="443"/>
      <c r="B1149" s="443">
        <v>5431421100</v>
      </c>
      <c r="C1149" s="508" t="s">
        <v>12769</v>
      </c>
      <c r="D1149" s="154" t="s">
        <v>12770</v>
      </c>
      <c r="E1149" s="154" t="s">
        <v>12771</v>
      </c>
      <c r="F1149" s="443" t="s">
        <v>422</v>
      </c>
      <c r="G1149" s="443" t="s">
        <v>655</v>
      </c>
      <c r="H1149" s="444">
        <v>45026</v>
      </c>
      <c r="I1149" s="443"/>
      <c r="J1149" s="443"/>
      <c r="K1149" s="443"/>
      <c r="L1149" s="443"/>
      <c r="M1149" s="443"/>
      <c r="N1149" s="443"/>
      <c r="O1149" s="443">
        <v>1</v>
      </c>
      <c r="P1149" s="445">
        <f t="shared" si="16"/>
        <v>1</v>
      </c>
      <c r="Q1149" s="443">
        <v>1</v>
      </c>
      <c r="R1149" s="443"/>
      <c r="S1149" s="443" t="s">
        <v>659</v>
      </c>
      <c r="T1149" s="443" t="s">
        <v>653</v>
      </c>
      <c r="U1149" s="443" t="s">
        <v>673</v>
      </c>
      <c r="V1149" s="443" t="s">
        <v>652</v>
      </c>
      <c r="W1149" s="443" t="s">
        <v>469</v>
      </c>
      <c r="X1149" s="446"/>
    </row>
    <row r="1150" spans="1:24" s="447" customFormat="1" ht="75">
      <c r="A1150" s="443"/>
      <c r="B1150" s="443">
        <v>4855122300</v>
      </c>
      <c r="C1150" s="508" t="s">
        <v>12772</v>
      </c>
      <c r="D1150" s="154" t="s">
        <v>12773</v>
      </c>
      <c r="E1150" s="154" t="s">
        <v>12774</v>
      </c>
      <c r="F1150" s="443" t="s">
        <v>422</v>
      </c>
      <c r="G1150" s="443" t="s">
        <v>655</v>
      </c>
      <c r="H1150" s="444">
        <v>45128</v>
      </c>
      <c r="I1150" s="443"/>
      <c r="J1150" s="443"/>
      <c r="K1150" s="443"/>
      <c r="L1150" s="443"/>
      <c r="M1150" s="443"/>
      <c r="N1150" s="443"/>
      <c r="O1150" s="443">
        <v>2</v>
      </c>
      <c r="P1150" s="445">
        <f t="shared" si="16"/>
        <v>2</v>
      </c>
      <c r="Q1150" s="443">
        <v>2</v>
      </c>
      <c r="R1150" s="443"/>
      <c r="S1150" s="443" t="s">
        <v>659</v>
      </c>
      <c r="T1150" s="443" t="s">
        <v>653</v>
      </c>
      <c r="U1150" s="443" t="s">
        <v>673</v>
      </c>
      <c r="V1150" s="443" t="s">
        <v>652</v>
      </c>
      <c r="W1150" s="443" t="s">
        <v>469</v>
      </c>
      <c r="X1150" s="446"/>
    </row>
    <row r="1151" spans="1:24" s="447" customFormat="1" ht="75">
      <c r="A1151" s="443"/>
      <c r="B1151" s="443">
        <v>4855122300</v>
      </c>
      <c r="C1151" s="508" t="s">
        <v>12775</v>
      </c>
      <c r="D1151" s="154" t="s">
        <v>12773</v>
      </c>
      <c r="E1151" s="154" t="s">
        <v>12776</v>
      </c>
      <c r="F1151" s="443" t="s">
        <v>422</v>
      </c>
      <c r="G1151" s="443" t="s">
        <v>655</v>
      </c>
      <c r="H1151" s="444">
        <v>45128</v>
      </c>
      <c r="I1151" s="443"/>
      <c r="J1151" s="443"/>
      <c r="K1151" s="443"/>
      <c r="L1151" s="443"/>
      <c r="M1151" s="443"/>
      <c r="N1151" s="443"/>
      <c r="O1151" s="443">
        <v>2</v>
      </c>
      <c r="P1151" s="445">
        <f t="shared" si="16"/>
        <v>2</v>
      </c>
      <c r="Q1151" s="443">
        <v>2</v>
      </c>
      <c r="R1151" s="443"/>
      <c r="S1151" s="443" t="s">
        <v>659</v>
      </c>
      <c r="T1151" s="443" t="s">
        <v>653</v>
      </c>
      <c r="U1151" s="443" t="s">
        <v>673</v>
      </c>
      <c r="V1151" s="443" t="s">
        <v>652</v>
      </c>
      <c r="W1151" s="443" t="s">
        <v>469</v>
      </c>
      <c r="X1151" s="446"/>
    </row>
    <row r="1152" spans="1:24" s="447" customFormat="1" ht="90">
      <c r="A1152" s="443"/>
      <c r="B1152" s="443">
        <v>4547332900</v>
      </c>
      <c r="C1152" s="508" t="s">
        <v>12777</v>
      </c>
      <c r="D1152" s="154" t="s">
        <v>12778</v>
      </c>
      <c r="E1152" s="154" t="s">
        <v>12779</v>
      </c>
      <c r="F1152" s="443" t="s">
        <v>422</v>
      </c>
      <c r="G1152" s="443" t="s">
        <v>655</v>
      </c>
      <c r="H1152" s="444">
        <v>45047</v>
      </c>
      <c r="I1152" s="443"/>
      <c r="J1152" s="443"/>
      <c r="K1152" s="443"/>
      <c r="L1152" s="443"/>
      <c r="M1152" s="443"/>
      <c r="N1152" s="443"/>
      <c r="O1152" s="443">
        <v>1</v>
      </c>
      <c r="P1152" s="445">
        <f t="shared" si="16"/>
        <v>1</v>
      </c>
      <c r="Q1152" s="443">
        <v>1</v>
      </c>
      <c r="R1152" s="443"/>
      <c r="S1152" s="443" t="s">
        <v>659</v>
      </c>
      <c r="T1152" s="443" t="s">
        <v>653</v>
      </c>
      <c r="U1152" s="443" t="s">
        <v>673</v>
      </c>
      <c r="V1152" s="443" t="s">
        <v>652</v>
      </c>
      <c r="W1152" s="443" t="s">
        <v>469</v>
      </c>
      <c r="X1152" s="446"/>
    </row>
    <row r="1153" spans="1:24" s="447" customFormat="1" ht="60">
      <c r="A1153" s="443"/>
      <c r="B1153" s="443">
        <v>6720700600</v>
      </c>
      <c r="C1153" s="508" t="s">
        <v>6217</v>
      </c>
      <c r="D1153" s="154" t="s">
        <v>6218</v>
      </c>
      <c r="E1153" s="154" t="s">
        <v>2801</v>
      </c>
      <c r="F1153" s="443" t="s">
        <v>422</v>
      </c>
      <c r="G1153" s="443" t="s">
        <v>655</v>
      </c>
      <c r="H1153" s="444">
        <v>45131</v>
      </c>
      <c r="I1153" s="443"/>
      <c r="J1153" s="443"/>
      <c r="K1153" s="443"/>
      <c r="L1153" s="443"/>
      <c r="M1153" s="443"/>
      <c r="N1153" s="443"/>
      <c r="O1153" s="443">
        <v>1</v>
      </c>
      <c r="P1153" s="445">
        <f t="shared" si="16"/>
        <v>1</v>
      </c>
      <c r="Q1153" s="443">
        <v>1</v>
      </c>
      <c r="R1153" s="443"/>
      <c r="S1153" s="443" t="s">
        <v>659</v>
      </c>
      <c r="T1153" s="443" t="s">
        <v>653</v>
      </c>
      <c r="U1153" s="443" t="s">
        <v>673</v>
      </c>
      <c r="V1153" s="443" t="s">
        <v>652</v>
      </c>
      <c r="W1153" s="443" t="s">
        <v>469</v>
      </c>
      <c r="X1153" s="446"/>
    </row>
    <row r="1154" spans="1:24" s="447" customFormat="1" ht="60">
      <c r="A1154" s="443"/>
      <c r="B1154" s="443">
        <v>6371711000</v>
      </c>
      <c r="C1154" s="508" t="s">
        <v>12780</v>
      </c>
      <c r="D1154" s="154" t="s">
        <v>12781</v>
      </c>
      <c r="E1154" s="154" t="s">
        <v>12782</v>
      </c>
      <c r="F1154" s="443" t="s">
        <v>422</v>
      </c>
      <c r="G1154" s="443" t="s">
        <v>655</v>
      </c>
      <c r="H1154" s="444">
        <v>45203</v>
      </c>
      <c r="I1154" s="443"/>
      <c r="J1154" s="443"/>
      <c r="K1154" s="443"/>
      <c r="L1154" s="443"/>
      <c r="M1154" s="443"/>
      <c r="N1154" s="443"/>
      <c r="O1154" s="443">
        <v>2</v>
      </c>
      <c r="P1154" s="445">
        <f t="shared" si="16"/>
        <v>2</v>
      </c>
      <c r="Q1154" s="443">
        <v>2</v>
      </c>
      <c r="R1154" s="443"/>
      <c r="S1154" s="443" t="s">
        <v>659</v>
      </c>
      <c r="T1154" s="443" t="s">
        <v>653</v>
      </c>
      <c r="U1154" s="443" t="s">
        <v>673</v>
      </c>
      <c r="V1154" s="443" t="s">
        <v>652</v>
      </c>
      <c r="W1154" s="443" t="s">
        <v>469</v>
      </c>
      <c r="X1154" s="446"/>
    </row>
    <row r="1155" spans="1:24" s="447" customFormat="1" ht="90">
      <c r="A1155" s="443"/>
      <c r="B1155" s="443">
        <v>5321110200</v>
      </c>
      <c r="C1155" s="508" t="s">
        <v>6344</v>
      </c>
      <c r="D1155" s="154" t="s">
        <v>6345</v>
      </c>
      <c r="E1155" s="154" t="s">
        <v>2871</v>
      </c>
      <c r="F1155" s="443" t="s">
        <v>422</v>
      </c>
      <c r="G1155" s="443" t="s">
        <v>655</v>
      </c>
      <c r="H1155" s="444">
        <v>45237</v>
      </c>
      <c r="I1155" s="443"/>
      <c r="J1155" s="443"/>
      <c r="K1155" s="443"/>
      <c r="L1155" s="443"/>
      <c r="M1155" s="443"/>
      <c r="N1155" s="443"/>
      <c r="O1155" s="443">
        <v>1</v>
      </c>
      <c r="P1155" s="445">
        <f t="shared" si="16"/>
        <v>1</v>
      </c>
      <c r="Q1155" s="443">
        <v>1</v>
      </c>
      <c r="R1155" s="443"/>
      <c r="S1155" s="443" t="s">
        <v>659</v>
      </c>
      <c r="T1155" s="443" t="s">
        <v>653</v>
      </c>
      <c r="U1155" s="443" t="s">
        <v>673</v>
      </c>
      <c r="V1155" s="443" t="s">
        <v>652</v>
      </c>
      <c r="W1155" s="443" t="s">
        <v>469</v>
      </c>
      <c r="X1155" s="446"/>
    </row>
    <row r="1156" spans="1:24" s="447" customFormat="1" ht="90">
      <c r="A1156" s="443"/>
      <c r="B1156" s="443">
        <v>5883651200</v>
      </c>
      <c r="C1156" s="508" t="s">
        <v>12783</v>
      </c>
      <c r="D1156" s="154" t="s">
        <v>12784</v>
      </c>
      <c r="E1156" s="154" t="s">
        <v>12785</v>
      </c>
      <c r="F1156" s="443" t="s">
        <v>422</v>
      </c>
      <c r="G1156" s="443" t="s">
        <v>655</v>
      </c>
      <c r="H1156" s="444">
        <v>45210</v>
      </c>
      <c r="I1156" s="443"/>
      <c r="J1156" s="443"/>
      <c r="K1156" s="443"/>
      <c r="L1156" s="443"/>
      <c r="M1156" s="443"/>
      <c r="N1156" s="443"/>
      <c r="O1156" s="443">
        <v>1</v>
      </c>
      <c r="P1156" s="445">
        <f t="shared" si="16"/>
        <v>1</v>
      </c>
      <c r="Q1156" s="443">
        <v>1</v>
      </c>
      <c r="R1156" s="443"/>
      <c r="S1156" s="443" t="s">
        <v>659</v>
      </c>
      <c r="T1156" s="443" t="s">
        <v>653</v>
      </c>
      <c r="U1156" s="443" t="s">
        <v>673</v>
      </c>
      <c r="V1156" s="443" t="s">
        <v>652</v>
      </c>
      <c r="W1156" s="443" t="s">
        <v>469</v>
      </c>
      <c r="X1156" s="446"/>
    </row>
    <row r="1157" spans="1:24" s="447" customFormat="1" ht="90">
      <c r="A1157" s="443"/>
      <c r="B1157" s="443">
        <v>4503830100</v>
      </c>
      <c r="C1157" s="508" t="s">
        <v>8489</v>
      </c>
      <c r="D1157" s="154" t="s">
        <v>8490</v>
      </c>
      <c r="E1157" s="154" t="s">
        <v>4081</v>
      </c>
      <c r="F1157" s="443" t="s">
        <v>422</v>
      </c>
      <c r="G1157" s="443" t="s">
        <v>655</v>
      </c>
      <c r="H1157" s="444">
        <v>45055</v>
      </c>
      <c r="I1157" s="443"/>
      <c r="J1157" s="443"/>
      <c r="K1157" s="443"/>
      <c r="L1157" s="443"/>
      <c r="M1157" s="443"/>
      <c r="N1157" s="443"/>
      <c r="O1157" s="443">
        <v>1</v>
      </c>
      <c r="P1157" s="445">
        <f t="shared" si="16"/>
        <v>1</v>
      </c>
      <c r="Q1157" s="443">
        <v>1</v>
      </c>
      <c r="R1157" s="443"/>
      <c r="S1157" s="443" t="s">
        <v>659</v>
      </c>
      <c r="T1157" s="443" t="s">
        <v>653</v>
      </c>
      <c r="U1157" s="443" t="s">
        <v>673</v>
      </c>
      <c r="V1157" s="443" t="s">
        <v>652</v>
      </c>
      <c r="W1157" s="443" t="s">
        <v>469</v>
      </c>
      <c r="X1157" s="446"/>
    </row>
    <row r="1158" spans="1:24" s="447" customFormat="1" ht="90">
      <c r="A1158" s="443"/>
      <c r="B1158" s="443">
        <v>3112922500</v>
      </c>
      <c r="C1158" s="508" t="s">
        <v>12786</v>
      </c>
      <c r="D1158" s="154" t="s">
        <v>12787</v>
      </c>
      <c r="E1158" s="154" t="s">
        <v>12788</v>
      </c>
      <c r="F1158" s="443" t="s">
        <v>422</v>
      </c>
      <c r="G1158" s="443" t="s">
        <v>655</v>
      </c>
      <c r="H1158" s="444">
        <v>45250</v>
      </c>
      <c r="I1158" s="443"/>
      <c r="J1158" s="443"/>
      <c r="K1158" s="443"/>
      <c r="L1158" s="443"/>
      <c r="M1158" s="443"/>
      <c r="N1158" s="443"/>
      <c r="O1158" s="443">
        <v>1</v>
      </c>
      <c r="P1158" s="445">
        <f t="shared" si="16"/>
        <v>1</v>
      </c>
      <c r="Q1158" s="443">
        <v>1</v>
      </c>
      <c r="R1158" s="443"/>
      <c r="S1158" s="443" t="s">
        <v>659</v>
      </c>
      <c r="T1158" s="443" t="s">
        <v>653</v>
      </c>
      <c r="U1158" s="443" t="s">
        <v>673</v>
      </c>
      <c r="V1158" s="443" t="s">
        <v>652</v>
      </c>
      <c r="W1158" s="443" t="s">
        <v>469</v>
      </c>
      <c r="X1158" s="446"/>
    </row>
    <row r="1159" spans="1:24" s="447" customFormat="1" ht="90">
      <c r="A1159" s="443"/>
      <c r="B1159" s="443">
        <v>5393531200</v>
      </c>
      <c r="C1159" s="508" t="s">
        <v>12789</v>
      </c>
      <c r="D1159" s="154" t="s">
        <v>12790</v>
      </c>
      <c r="E1159" s="154" t="s">
        <v>12791</v>
      </c>
      <c r="F1159" s="443" t="s">
        <v>422</v>
      </c>
      <c r="G1159" s="443" t="s">
        <v>655</v>
      </c>
      <c r="H1159" s="444">
        <v>45205</v>
      </c>
      <c r="I1159" s="443"/>
      <c r="J1159" s="443"/>
      <c r="K1159" s="443"/>
      <c r="L1159" s="443"/>
      <c r="M1159" s="443"/>
      <c r="N1159" s="443"/>
      <c r="O1159" s="443">
        <v>1</v>
      </c>
      <c r="P1159" s="445">
        <f t="shared" si="16"/>
        <v>1</v>
      </c>
      <c r="Q1159" s="443">
        <v>1</v>
      </c>
      <c r="R1159" s="443"/>
      <c r="S1159" s="443" t="s">
        <v>659</v>
      </c>
      <c r="T1159" s="443" t="s">
        <v>653</v>
      </c>
      <c r="U1159" s="443" t="s">
        <v>673</v>
      </c>
      <c r="V1159" s="443" t="s">
        <v>652</v>
      </c>
      <c r="W1159" s="443" t="s">
        <v>469</v>
      </c>
      <c r="X1159" s="446"/>
    </row>
    <row r="1160" spans="1:24" s="447" customFormat="1" ht="75">
      <c r="A1160" s="443"/>
      <c r="B1160" s="443">
        <v>4725630400</v>
      </c>
      <c r="C1160" s="508" t="s">
        <v>12792</v>
      </c>
      <c r="D1160" s="154" t="s">
        <v>12793</v>
      </c>
      <c r="E1160" s="154" t="s">
        <v>12794</v>
      </c>
      <c r="F1160" s="443" t="s">
        <v>422</v>
      </c>
      <c r="G1160" s="443" t="s">
        <v>655</v>
      </c>
      <c r="H1160" s="444">
        <v>45054</v>
      </c>
      <c r="I1160" s="443"/>
      <c r="J1160" s="443"/>
      <c r="K1160" s="443"/>
      <c r="L1160" s="443"/>
      <c r="M1160" s="443"/>
      <c r="N1160" s="443"/>
      <c r="O1160" s="443">
        <v>1</v>
      </c>
      <c r="P1160" s="445">
        <f t="shared" si="16"/>
        <v>1</v>
      </c>
      <c r="Q1160" s="443">
        <v>1</v>
      </c>
      <c r="R1160" s="443"/>
      <c r="S1160" s="443" t="s">
        <v>659</v>
      </c>
      <c r="T1160" s="443" t="s">
        <v>653</v>
      </c>
      <c r="U1160" s="443" t="s">
        <v>673</v>
      </c>
      <c r="V1160" s="443" t="s">
        <v>652</v>
      </c>
      <c r="W1160" s="443" t="s">
        <v>469</v>
      </c>
      <c r="X1160" s="446"/>
    </row>
    <row r="1161" spans="1:24" s="447" customFormat="1" ht="60">
      <c r="A1161" s="443"/>
      <c r="B1161" s="443">
        <v>4258440200</v>
      </c>
      <c r="C1161" s="508" t="s">
        <v>12795</v>
      </c>
      <c r="D1161" s="154" t="s">
        <v>12796</v>
      </c>
      <c r="E1161" s="154" t="s">
        <v>12797</v>
      </c>
      <c r="F1161" s="443" t="s">
        <v>422</v>
      </c>
      <c r="G1161" s="443" t="s">
        <v>655</v>
      </c>
      <c r="H1161" s="444">
        <v>45237</v>
      </c>
      <c r="I1161" s="443"/>
      <c r="J1161" s="443"/>
      <c r="K1161" s="443"/>
      <c r="L1161" s="443"/>
      <c r="M1161" s="443"/>
      <c r="N1161" s="443"/>
      <c r="O1161" s="443">
        <v>1</v>
      </c>
      <c r="P1161" s="445">
        <f t="shared" si="16"/>
        <v>1</v>
      </c>
      <c r="Q1161" s="443">
        <v>1</v>
      </c>
      <c r="R1161" s="443"/>
      <c r="S1161" s="443" t="s">
        <v>659</v>
      </c>
      <c r="T1161" s="443" t="s">
        <v>653</v>
      </c>
      <c r="U1161" s="443" t="s">
        <v>673</v>
      </c>
      <c r="V1161" s="443" t="s">
        <v>652</v>
      </c>
      <c r="W1161" s="443" t="s">
        <v>469</v>
      </c>
      <c r="X1161" s="446"/>
    </row>
    <row r="1162" spans="1:24" s="447" customFormat="1" ht="75">
      <c r="A1162" s="443"/>
      <c r="B1162" s="443">
        <v>4774841800</v>
      </c>
      <c r="C1162" s="508" t="s">
        <v>12798</v>
      </c>
      <c r="D1162" s="154" t="s">
        <v>12799</v>
      </c>
      <c r="E1162" s="154" t="s">
        <v>12800</v>
      </c>
      <c r="F1162" s="443" t="s">
        <v>422</v>
      </c>
      <c r="G1162" s="443" t="s">
        <v>655</v>
      </c>
      <c r="H1162" s="444">
        <v>45257</v>
      </c>
      <c r="I1162" s="443"/>
      <c r="J1162" s="443"/>
      <c r="K1162" s="443"/>
      <c r="L1162" s="443"/>
      <c r="M1162" s="443"/>
      <c r="N1162" s="443"/>
      <c r="O1162" s="443">
        <v>1</v>
      </c>
      <c r="P1162" s="445">
        <f t="shared" si="16"/>
        <v>1</v>
      </c>
      <c r="Q1162" s="443">
        <v>1</v>
      </c>
      <c r="R1162" s="443"/>
      <c r="S1162" s="443" t="s">
        <v>659</v>
      </c>
      <c r="T1162" s="443" t="s">
        <v>653</v>
      </c>
      <c r="U1162" s="443" t="s">
        <v>673</v>
      </c>
      <c r="V1162" s="443" t="s">
        <v>652</v>
      </c>
      <c r="W1162" s="443" t="s">
        <v>469</v>
      </c>
      <c r="X1162" s="446"/>
    </row>
    <row r="1163" spans="1:24" s="447" customFormat="1" ht="60">
      <c r="A1163" s="443"/>
      <c r="B1163" s="443">
        <v>4533621000</v>
      </c>
      <c r="C1163" s="508" t="s">
        <v>12801</v>
      </c>
      <c r="D1163" s="154" t="s">
        <v>12802</v>
      </c>
      <c r="E1163" s="154" t="s">
        <v>12803</v>
      </c>
      <c r="F1163" s="443" t="s">
        <v>422</v>
      </c>
      <c r="G1163" s="443" t="s">
        <v>655</v>
      </c>
      <c r="H1163" s="444">
        <v>45070</v>
      </c>
      <c r="I1163" s="443"/>
      <c r="J1163" s="443"/>
      <c r="K1163" s="443"/>
      <c r="L1163" s="443"/>
      <c r="M1163" s="443"/>
      <c r="N1163" s="443"/>
      <c r="O1163" s="443">
        <v>2</v>
      </c>
      <c r="P1163" s="445">
        <f t="shared" si="16"/>
        <v>2</v>
      </c>
      <c r="Q1163" s="443">
        <v>2</v>
      </c>
      <c r="R1163" s="443"/>
      <c r="S1163" s="443" t="s">
        <v>659</v>
      </c>
      <c r="T1163" s="443" t="s">
        <v>653</v>
      </c>
      <c r="U1163" s="443" t="s">
        <v>673</v>
      </c>
      <c r="V1163" s="443" t="s">
        <v>652</v>
      </c>
      <c r="W1163" s="443" t="s">
        <v>469</v>
      </c>
      <c r="X1163" s="446"/>
    </row>
    <row r="1164" spans="1:24" s="447" customFormat="1" ht="60">
      <c r="A1164" s="443"/>
      <c r="B1164" s="443">
        <v>3486605400</v>
      </c>
      <c r="C1164" s="508" t="s">
        <v>12804</v>
      </c>
      <c r="D1164" s="154" t="s">
        <v>6318</v>
      </c>
      <c r="E1164" s="154" t="s">
        <v>12805</v>
      </c>
      <c r="F1164" s="443" t="s">
        <v>422</v>
      </c>
      <c r="G1164" s="443" t="s">
        <v>655</v>
      </c>
      <c r="H1164" s="444">
        <v>44970</v>
      </c>
      <c r="I1164" s="443"/>
      <c r="J1164" s="443"/>
      <c r="K1164" s="443"/>
      <c r="L1164" s="443"/>
      <c r="M1164" s="443"/>
      <c r="N1164" s="443"/>
      <c r="O1164" s="443">
        <v>1</v>
      </c>
      <c r="P1164" s="445">
        <f t="shared" si="16"/>
        <v>1</v>
      </c>
      <c r="Q1164" s="443">
        <v>1</v>
      </c>
      <c r="R1164" s="443"/>
      <c r="S1164" s="443" t="s">
        <v>659</v>
      </c>
      <c r="T1164" s="443" t="s">
        <v>653</v>
      </c>
      <c r="U1164" s="443" t="s">
        <v>673</v>
      </c>
      <c r="V1164" s="443" t="s">
        <v>652</v>
      </c>
      <c r="W1164" s="443" t="s">
        <v>469</v>
      </c>
      <c r="X1164" s="446"/>
    </row>
    <row r="1165" spans="1:24" s="447" customFormat="1" ht="75">
      <c r="A1165" s="443"/>
      <c r="B1165" s="443">
        <v>4250321400</v>
      </c>
      <c r="C1165" s="508" t="s">
        <v>7130</v>
      </c>
      <c r="D1165" s="154" t="s">
        <v>7131</v>
      </c>
      <c r="E1165" s="154" t="s">
        <v>3318</v>
      </c>
      <c r="F1165" s="443" t="s">
        <v>422</v>
      </c>
      <c r="G1165" s="443" t="s">
        <v>655</v>
      </c>
      <c r="H1165" s="444">
        <v>44958</v>
      </c>
      <c r="I1165" s="443"/>
      <c r="J1165" s="443"/>
      <c r="K1165" s="443"/>
      <c r="L1165" s="443"/>
      <c r="M1165" s="443"/>
      <c r="N1165" s="443"/>
      <c r="O1165" s="443">
        <v>1</v>
      </c>
      <c r="P1165" s="445">
        <f t="shared" si="16"/>
        <v>1</v>
      </c>
      <c r="Q1165" s="443">
        <v>1</v>
      </c>
      <c r="R1165" s="443"/>
      <c r="S1165" s="443" t="s">
        <v>659</v>
      </c>
      <c r="T1165" s="443" t="s">
        <v>653</v>
      </c>
      <c r="U1165" s="443" t="s">
        <v>673</v>
      </c>
      <c r="V1165" s="443" t="s">
        <v>652</v>
      </c>
      <c r="W1165" s="443" t="s">
        <v>469</v>
      </c>
      <c r="X1165" s="446"/>
    </row>
    <row r="1166" spans="1:24" s="447" customFormat="1" ht="75">
      <c r="A1166" s="443"/>
      <c r="B1166" s="443">
        <v>5463812300</v>
      </c>
      <c r="C1166" s="508" t="s">
        <v>8593</v>
      </c>
      <c r="D1166" s="154" t="s">
        <v>8594</v>
      </c>
      <c r="E1166" s="154" t="s">
        <v>4134</v>
      </c>
      <c r="F1166" s="443" t="s">
        <v>422</v>
      </c>
      <c r="G1166" s="443" t="s">
        <v>655</v>
      </c>
      <c r="H1166" s="444">
        <v>45117</v>
      </c>
      <c r="I1166" s="443"/>
      <c r="J1166" s="443"/>
      <c r="K1166" s="443"/>
      <c r="L1166" s="443"/>
      <c r="M1166" s="443"/>
      <c r="N1166" s="443"/>
      <c r="O1166" s="443">
        <v>1</v>
      </c>
      <c r="P1166" s="445">
        <f t="shared" si="16"/>
        <v>1</v>
      </c>
      <c r="Q1166" s="443">
        <v>1</v>
      </c>
      <c r="R1166" s="443"/>
      <c r="S1166" s="443" t="s">
        <v>659</v>
      </c>
      <c r="T1166" s="443" t="s">
        <v>653</v>
      </c>
      <c r="U1166" s="443" t="s">
        <v>673</v>
      </c>
      <c r="V1166" s="443" t="s">
        <v>652</v>
      </c>
      <c r="W1166" s="443" t="s">
        <v>469</v>
      </c>
      <c r="X1166" s="446"/>
    </row>
    <row r="1167" spans="1:24" s="447" customFormat="1" ht="75">
      <c r="A1167" s="443"/>
      <c r="B1167" s="443">
        <v>4522144700</v>
      </c>
      <c r="C1167" s="508" t="s">
        <v>12806</v>
      </c>
      <c r="D1167" s="154" t="s">
        <v>12807</v>
      </c>
      <c r="E1167" s="154" t="s">
        <v>12808</v>
      </c>
      <c r="F1167" s="443" t="s">
        <v>422</v>
      </c>
      <c r="G1167" s="443" t="s">
        <v>655</v>
      </c>
      <c r="H1167" s="444">
        <v>45159</v>
      </c>
      <c r="I1167" s="443"/>
      <c r="J1167" s="443"/>
      <c r="K1167" s="443"/>
      <c r="L1167" s="443"/>
      <c r="M1167" s="443"/>
      <c r="N1167" s="443"/>
      <c r="O1167" s="443">
        <v>2</v>
      </c>
      <c r="P1167" s="445">
        <f t="shared" si="16"/>
        <v>2</v>
      </c>
      <c r="Q1167" s="443">
        <v>2</v>
      </c>
      <c r="R1167" s="443"/>
      <c r="S1167" s="443" t="s">
        <v>659</v>
      </c>
      <c r="T1167" s="443" t="s">
        <v>653</v>
      </c>
      <c r="U1167" s="443" t="s">
        <v>673</v>
      </c>
      <c r="V1167" s="443" t="s">
        <v>652</v>
      </c>
      <c r="W1167" s="443" t="s">
        <v>469</v>
      </c>
      <c r="X1167" s="446"/>
    </row>
    <row r="1168" spans="1:24" s="447" customFormat="1" ht="75">
      <c r="A1168" s="443"/>
      <c r="B1168" s="443">
        <v>5441320100</v>
      </c>
      <c r="C1168" s="508" t="s">
        <v>12809</v>
      </c>
      <c r="D1168" s="154" t="s">
        <v>12810</v>
      </c>
      <c r="E1168" s="154" t="s">
        <v>12811</v>
      </c>
      <c r="F1168" s="443" t="s">
        <v>422</v>
      </c>
      <c r="G1168" s="443" t="s">
        <v>655</v>
      </c>
      <c r="H1168" s="444">
        <v>45124</v>
      </c>
      <c r="I1168" s="443"/>
      <c r="J1168" s="443"/>
      <c r="K1168" s="443"/>
      <c r="L1168" s="443"/>
      <c r="M1168" s="443"/>
      <c r="N1168" s="443"/>
      <c r="O1168" s="443">
        <v>1</v>
      </c>
      <c r="P1168" s="445">
        <f t="shared" si="16"/>
        <v>1</v>
      </c>
      <c r="Q1168" s="443">
        <v>1</v>
      </c>
      <c r="R1168" s="443"/>
      <c r="S1168" s="443" t="s">
        <v>659</v>
      </c>
      <c r="T1168" s="443" t="s">
        <v>653</v>
      </c>
      <c r="U1168" s="443" t="s">
        <v>673</v>
      </c>
      <c r="V1168" s="443" t="s">
        <v>652</v>
      </c>
      <c r="W1168" s="443" t="s">
        <v>469</v>
      </c>
      <c r="X1168" s="446"/>
    </row>
    <row r="1169" spans="1:24" s="447" customFormat="1" ht="75">
      <c r="A1169" s="443"/>
      <c r="B1169" s="443">
        <v>3094913600</v>
      </c>
      <c r="C1169" s="508" t="s">
        <v>7210</v>
      </c>
      <c r="D1169" s="154" t="s">
        <v>7211</v>
      </c>
      <c r="E1169" s="154" t="s">
        <v>3358</v>
      </c>
      <c r="F1169" s="443" t="s">
        <v>422</v>
      </c>
      <c r="G1169" s="443" t="s">
        <v>655</v>
      </c>
      <c r="H1169" s="444">
        <v>44991</v>
      </c>
      <c r="I1169" s="443"/>
      <c r="J1169" s="443"/>
      <c r="K1169" s="443"/>
      <c r="L1169" s="443"/>
      <c r="M1169" s="443"/>
      <c r="N1169" s="443"/>
      <c r="O1169" s="443">
        <v>1</v>
      </c>
      <c r="P1169" s="445">
        <f t="shared" si="16"/>
        <v>1</v>
      </c>
      <c r="Q1169" s="443">
        <v>1</v>
      </c>
      <c r="R1169" s="443"/>
      <c r="S1169" s="443" t="s">
        <v>659</v>
      </c>
      <c r="T1169" s="443" t="s">
        <v>653</v>
      </c>
      <c r="U1169" s="443" t="s">
        <v>673</v>
      </c>
      <c r="V1169" s="443" t="s">
        <v>652</v>
      </c>
      <c r="W1169" s="443" t="s">
        <v>469</v>
      </c>
      <c r="X1169" s="446"/>
    </row>
    <row r="1170" spans="1:24" s="447" customFormat="1" ht="60">
      <c r="A1170" s="443"/>
      <c r="B1170" s="443">
        <v>4760611300</v>
      </c>
      <c r="C1170" s="508" t="s">
        <v>12812</v>
      </c>
      <c r="D1170" s="154" t="s">
        <v>12813</v>
      </c>
      <c r="E1170" s="154" t="s">
        <v>12814</v>
      </c>
      <c r="F1170" s="443" t="s">
        <v>422</v>
      </c>
      <c r="G1170" s="443" t="s">
        <v>655</v>
      </c>
      <c r="H1170" s="444">
        <v>45033</v>
      </c>
      <c r="I1170" s="443"/>
      <c r="J1170" s="443"/>
      <c r="K1170" s="443"/>
      <c r="L1170" s="443"/>
      <c r="M1170" s="443"/>
      <c r="N1170" s="443"/>
      <c r="O1170" s="443">
        <v>2</v>
      </c>
      <c r="P1170" s="445">
        <f t="shared" si="16"/>
        <v>2</v>
      </c>
      <c r="Q1170" s="443">
        <v>2</v>
      </c>
      <c r="R1170" s="443"/>
      <c r="S1170" s="443" t="s">
        <v>659</v>
      </c>
      <c r="T1170" s="443" t="s">
        <v>653</v>
      </c>
      <c r="U1170" s="443" t="s">
        <v>673</v>
      </c>
      <c r="V1170" s="443" t="s">
        <v>652</v>
      </c>
      <c r="W1170" s="443" t="s">
        <v>469</v>
      </c>
      <c r="X1170" s="446"/>
    </row>
    <row r="1171" spans="1:24" s="447" customFormat="1" ht="75">
      <c r="A1171" s="443"/>
      <c r="B1171" s="443">
        <v>4401800500</v>
      </c>
      <c r="C1171" s="508" t="s">
        <v>12815</v>
      </c>
      <c r="D1171" s="154" t="s">
        <v>12816</v>
      </c>
      <c r="E1171" s="154" t="s">
        <v>12817</v>
      </c>
      <c r="F1171" s="443" t="s">
        <v>422</v>
      </c>
      <c r="G1171" s="443" t="s">
        <v>655</v>
      </c>
      <c r="H1171" s="444">
        <v>45180</v>
      </c>
      <c r="I1171" s="443"/>
      <c r="J1171" s="443"/>
      <c r="K1171" s="443"/>
      <c r="L1171" s="443"/>
      <c r="M1171" s="443"/>
      <c r="N1171" s="443"/>
      <c r="O1171" s="443">
        <v>1</v>
      </c>
      <c r="P1171" s="445">
        <f t="shared" si="16"/>
        <v>1</v>
      </c>
      <c r="Q1171" s="443">
        <v>1</v>
      </c>
      <c r="R1171" s="443"/>
      <c r="S1171" s="443" t="s">
        <v>659</v>
      </c>
      <c r="T1171" s="443" t="s">
        <v>653</v>
      </c>
      <c r="U1171" s="443" t="s">
        <v>673</v>
      </c>
      <c r="V1171" s="443" t="s">
        <v>652</v>
      </c>
      <c r="W1171" s="443" t="s">
        <v>469</v>
      </c>
      <c r="X1171" s="446"/>
    </row>
    <row r="1172" spans="1:24" s="447" customFormat="1" ht="75">
      <c r="A1172" s="443"/>
      <c r="B1172" s="443">
        <v>5475711400</v>
      </c>
      <c r="C1172" s="508" t="s">
        <v>12818</v>
      </c>
      <c r="D1172" s="154" t="s">
        <v>12819</v>
      </c>
      <c r="E1172" s="154" t="s">
        <v>12820</v>
      </c>
      <c r="F1172" s="443" t="s">
        <v>422</v>
      </c>
      <c r="G1172" s="443" t="s">
        <v>655</v>
      </c>
      <c r="H1172" s="444">
        <v>45161</v>
      </c>
      <c r="I1172" s="443"/>
      <c r="J1172" s="443"/>
      <c r="K1172" s="443"/>
      <c r="L1172" s="443"/>
      <c r="M1172" s="443"/>
      <c r="N1172" s="443"/>
      <c r="O1172" s="443">
        <v>1</v>
      </c>
      <c r="P1172" s="445">
        <f t="shared" si="16"/>
        <v>1</v>
      </c>
      <c r="Q1172" s="443">
        <v>1</v>
      </c>
      <c r="R1172" s="443"/>
      <c r="S1172" s="443" t="s">
        <v>659</v>
      </c>
      <c r="T1172" s="443" t="s">
        <v>653</v>
      </c>
      <c r="U1172" s="443" t="s">
        <v>673</v>
      </c>
      <c r="V1172" s="443" t="s">
        <v>652</v>
      </c>
      <c r="W1172" s="443" t="s">
        <v>469</v>
      </c>
      <c r="X1172" s="446"/>
    </row>
    <row r="1173" spans="1:24" s="447" customFormat="1" ht="60">
      <c r="A1173" s="443"/>
      <c r="B1173" s="443">
        <v>4775520400</v>
      </c>
      <c r="C1173" s="508" t="s">
        <v>7172</v>
      </c>
      <c r="D1173" s="154" t="s">
        <v>7173</v>
      </c>
      <c r="E1173" s="154" t="s">
        <v>3339</v>
      </c>
      <c r="F1173" s="443" t="s">
        <v>422</v>
      </c>
      <c r="G1173" s="443" t="s">
        <v>655</v>
      </c>
      <c r="H1173" s="444">
        <v>44980</v>
      </c>
      <c r="I1173" s="443"/>
      <c r="J1173" s="443"/>
      <c r="K1173" s="443"/>
      <c r="L1173" s="443"/>
      <c r="M1173" s="443"/>
      <c r="N1173" s="443"/>
      <c r="O1173" s="443">
        <v>1</v>
      </c>
      <c r="P1173" s="445">
        <f t="shared" si="16"/>
        <v>1</v>
      </c>
      <c r="Q1173" s="443">
        <v>1</v>
      </c>
      <c r="R1173" s="443"/>
      <c r="S1173" s="443" t="s">
        <v>659</v>
      </c>
      <c r="T1173" s="443" t="s">
        <v>653</v>
      </c>
      <c r="U1173" s="443" t="s">
        <v>673</v>
      </c>
      <c r="V1173" s="443" t="s">
        <v>652</v>
      </c>
      <c r="W1173" s="443" t="s">
        <v>469</v>
      </c>
      <c r="X1173" s="446"/>
    </row>
    <row r="1174" spans="1:24" s="447" customFormat="1" ht="60">
      <c r="A1174" s="443"/>
      <c r="B1174" s="443">
        <v>4717622600</v>
      </c>
      <c r="C1174" s="508" t="s">
        <v>12821</v>
      </c>
      <c r="D1174" s="154" t="s">
        <v>12822</v>
      </c>
      <c r="E1174" s="154" t="s">
        <v>12823</v>
      </c>
      <c r="F1174" s="443" t="s">
        <v>422</v>
      </c>
      <c r="G1174" s="443" t="s">
        <v>655</v>
      </c>
      <c r="H1174" s="444">
        <v>45215</v>
      </c>
      <c r="I1174" s="443"/>
      <c r="J1174" s="443"/>
      <c r="K1174" s="443"/>
      <c r="L1174" s="443"/>
      <c r="M1174" s="443"/>
      <c r="N1174" s="443"/>
      <c r="O1174" s="443">
        <v>1</v>
      </c>
      <c r="P1174" s="445">
        <f t="shared" si="16"/>
        <v>1</v>
      </c>
      <c r="Q1174" s="443">
        <v>1</v>
      </c>
      <c r="R1174" s="443"/>
      <c r="S1174" s="443" t="s">
        <v>659</v>
      </c>
      <c r="T1174" s="443" t="s">
        <v>653</v>
      </c>
      <c r="U1174" s="443" t="s">
        <v>673</v>
      </c>
      <c r="V1174" s="443" t="s">
        <v>652</v>
      </c>
      <c r="W1174" s="443" t="s">
        <v>469</v>
      </c>
      <c r="X1174" s="446"/>
    </row>
    <row r="1175" spans="1:24" s="447" customFormat="1" ht="75">
      <c r="A1175" s="443"/>
      <c r="B1175" s="443">
        <v>4194611100</v>
      </c>
      <c r="C1175" s="508" t="s">
        <v>12824</v>
      </c>
      <c r="D1175" s="154" t="s">
        <v>12825</v>
      </c>
      <c r="E1175" s="154" t="s">
        <v>12826</v>
      </c>
      <c r="F1175" s="443" t="s">
        <v>422</v>
      </c>
      <c r="G1175" s="443" t="s">
        <v>655</v>
      </c>
      <c r="H1175" s="444">
        <v>45134</v>
      </c>
      <c r="I1175" s="443"/>
      <c r="J1175" s="443"/>
      <c r="K1175" s="443"/>
      <c r="L1175" s="443"/>
      <c r="M1175" s="443"/>
      <c r="N1175" s="443"/>
      <c r="O1175" s="443">
        <v>1</v>
      </c>
      <c r="P1175" s="445">
        <f t="shared" si="16"/>
        <v>1</v>
      </c>
      <c r="Q1175" s="443">
        <v>1</v>
      </c>
      <c r="R1175" s="443"/>
      <c r="S1175" s="443" t="s">
        <v>659</v>
      </c>
      <c r="T1175" s="443" t="s">
        <v>653</v>
      </c>
      <c r="U1175" s="443" t="s">
        <v>673</v>
      </c>
      <c r="V1175" s="443" t="s">
        <v>652</v>
      </c>
      <c r="W1175" s="443" t="s">
        <v>469</v>
      </c>
      <c r="X1175" s="446"/>
    </row>
    <row r="1176" spans="1:24" s="447" customFormat="1" ht="75">
      <c r="A1176" s="443"/>
      <c r="B1176" s="443">
        <v>4194611100</v>
      </c>
      <c r="C1176" s="508" t="s">
        <v>12827</v>
      </c>
      <c r="D1176" s="154" t="s">
        <v>12825</v>
      </c>
      <c r="E1176" s="154" t="s">
        <v>12828</v>
      </c>
      <c r="F1176" s="443" t="s">
        <v>422</v>
      </c>
      <c r="G1176" s="443" t="s">
        <v>655</v>
      </c>
      <c r="H1176" s="444">
        <v>45134</v>
      </c>
      <c r="I1176" s="443"/>
      <c r="J1176" s="443"/>
      <c r="K1176" s="443"/>
      <c r="L1176" s="443"/>
      <c r="M1176" s="443"/>
      <c r="N1176" s="443"/>
      <c r="O1176" s="443">
        <v>1</v>
      </c>
      <c r="P1176" s="445">
        <f t="shared" si="16"/>
        <v>1</v>
      </c>
      <c r="Q1176" s="443">
        <v>1</v>
      </c>
      <c r="R1176" s="443"/>
      <c r="S1176" s="443" t="s">
        <v>659</v>
      </c>
      <c r="T1176" s="443" t="s">
        <v>653</v>
      </c>
      <c r="U1176" s="443" t="s">
        <v>673</v>
      </c>
      <c r="V1176" s="443" t="s">
        <v>652</v>
      </c>
      <c r="W1176" s="443" t="s">
        <v>469</v>
      </c>
      <c r="X1176" s="446"/>
    </row>
    <row r="1177" spans="1:24" s="447" customFormat="1" ht="90">
      <c r="A1177" s="443"/>
      <c r="B1177" s="443">
        <v>4577200700</v>
      </c>
      <c r="C1177" s="508" t="s">
        <v>8537</v>
      </c>
      <c r="D1177" s="154" t="s">
        <v>8538</v>
      </c>
      <c r="E1177" s="154" t="s">
        <v>4106</v>
      </c>
      <c r="F1177" s="443" t="s">
        <v>422</v>
      </c>
      <c r="G1177" s="443" t="s">
        <v>655</v>
      </c>
      <c r="H1177" s="444">
        <v>45082</v>
      </c>
      <c r="I1177" s="443"/>
      <c r="J1177" s="443"/>
      <c r="K1177" s="443"/>
      <c r="L1177" s="443"/>
      <c r="M1177" s="443"/>
      <c r="N1177" s="443"/>
      <c r="O1177" s="443">
        <v>1</v>
      </c>
      <c r="P1177" s="445">
        <f t="shared" si="16"/>
        <v>1</v>
      </c>
      <c r="Q1177" s="443">
        <v>1</v>
      </c>
      <c r="R1177" s="443"/>
      <c r="S1177" s="443" t="s">
        <v>659</v>
      </c>
      <c r="T1177" s="443" t="s">
        <v>653</v>
      </c>
      <c r="U1177" s="443" t="s">
        <v>673</v>
      </c>
      <c r="V1177" s="443" t="s">
        <v>652</v>
      </c>
      <c r="W1177" s="443" t="s">
        <v>469</v>
      </c>
      <c r="X1177" s="446"/>
    </row>
    <row r="1178" spans="1:24" s="447" customFormat="1" ht="75">
      <c r="A1178" s="443"/>
      <c r="B1178" s="443">
        <v>3110723400</v>
      </c>
      <c r="C1178" s="508" t="s">
        <v>12829</v>
      </c>
      <c r="D1178" s="154" t="s">
        <v>12830</v>
      </c>
      <c r="E1178" s="154" t="s">
        <v>12831</v>
      </c>
      <c r="F1178" s="443" t="s">
        <v>422</v>
      </c>
      <c r="G1178" s="443" t="s">
        <v>655</v>
      </c>
      <c r="H1178" s="444">
        <v>45099</v>
      </c>
      <c r="I1178" s="443"/>
      <c r="J1178" s="443"/>
      <c r="K1178" s="443"/>
      <c r="L1178" s="443"/>
      <c r="M1178" s="443"/>
      <c r="N1178" s="443"/>
      <c r="O1178" s="443">
        <v>1</v>
      </c>
      <c r="P1178" s="445">
        <f t="shared" si="16"/>
        <v>1</v>
      </c>
      <c r="Q1178" s="443">
        <v>1</v>
      </c>
      <c r="R1178" s="443"/>
      <c r="S1178" s="443" t="s">
        <v>659</v>
      </c>
      <c r="T1178" s="443" t="s">
        <v>653</v>
      </c>
      <c r="U1178" s="443" t="s">
        <v>673</v>
      </c>
      <c r="V1178" s="443" t="s">
        <v>652</v>
      </c>
      <c r="W1178" s="443" t="s">
        <v>469</v>
      </c>
      <c r="X1178" s="446"/>
    </row>
    <row r="1179" spans="1:24" s="447" customFormat="1" ht="75">
      <c r="A1179" s="443"/>
      <c r="B1179" s="443">
        <v>4371401600</v>
      </c>
      <c r="C1179" s="508" t="s">
        <v>12832</v>
      </c>
      <c r="D1179" s="154" t="s">
        <v>12833</v>
      </c>
      <c r="E1179" s="154" t="s">
        <v>12834</v>
      </c>
      <c r="F1179" s="443" t="s">
        <v>422</v>
      </c>
      <c r="G1179" s="443" t="s">
        <v>655</v>
      </c>
      <c r="H1179" s="444">
        <v>44964</v>
      </c>
      <c r="I1179" s="443"/>
      <c r="J1179" s="443"/>
      <c r="K1179" s="443"/>
      <c r="L1179" s="443"/>
      <c r="M1179" s="443"/>
      <c r="N1179" s="443"/>
      <c r="O1179" s="443">
        <v>1</v>
      </c>
      <c r="P1179" s="445">
        <f t="shared" si="16"/>
        <v>1</v>
      </c>
      <c r="Q1179" s="443">
        <v>1</v>
      </c>
      <c r="R1179" s="443"/>
      <c r="S1179" s="443" t="s">
        <v>659</v>
      </c>
      <c r="T1179" s="443" t="s">
        <v>653</v>
      </c>
      <c r="U1179" s="443" t="s">
        <v>673</v>
      </c>
      <c r="V1179" s="443" t="s">
        <v>652</v>
      </c>
      <c r="W1179" s="443" t="s">
        <v>469</v>
      </c>
      <c r="X1179" s="446"/>
    </row>
    <row r="1180" spans="1:24" s="447" customFormat="1" ht="60">
      <c r="A1180" s="443"/>
      <c r="B1180" s="443">
        <v>3604420800</v>
      </c>
      <c r="C1180" s="508" t="s">
        <v>8543</v>
      </c>
      <c r="D1180" s="154" t="s">
        <v>8544</v>
      </c>
      <c r="E1180" s="154" t="s">
        <v>4109</v>
      </c>
      <c r="F1180" s="443" t="s">
        <v>422</v>
      </c>
      <c r="G1180" s="443" t="s">
        <v>655</v>
      </c>
      <c r="H1180" s="444">
        <v>45138</v>
      </c>
      <c r="I1180" s="443"/>
      <c r="J1180" s="443"/>
      <c r="K1180" s="443"/>
      <c r="L1180" s="443"/>
      <c r="M1180" s="443"/>
      <c r="N1180" s="443"/>
      <c r="O1180" s="443">
        <v>1</v>
      </c>
      <c r="P1180" s="445">
        <f t="shared" si="16"/>
        <v>1</v>
      </c>
      <c r="Q1180" s="443">
        <v>1</v>
      </c>
      <c r="R1180" s="443"/>
      <c r="S1180" s="443" t="s">
        <v>659</v>
      </c>
      <c r="T1180" s="443" t="s">
        <v>653</v>
      </c>
      <c r="U1180" s="443" t="s">
        <v>673</v>
      </c>
      <c r="V1180" s="443" t="s">
        <v>652</v>
      </c>
      <c r="W1180" s="443" t="s">
        <v>469</v>
      </c>
      <c r="X1180" s="446"/>
    </row>
    <row r="1181" spans="1:24" s="447" customFormat="1" ht="60">
      <c r="A1181" s="443"/>
      <c r="B1181" s="443">
        <v>6311604300</v>
      </c>
      <c r="C1181" s="508" t="s">
        <v>12835</v>
      </c>
      <c r="D1181" s="154" t="s">
        <v>12836</v>
      </c>
      <c r="E1181" s="154" t="s">
        <v>12837</v>
      </c>
      <c r="F1181" s="443" t="s">
        <v>422</v>
      </c>
      <c r="G1181" s="443" t="s">
        <v>655</v>
      </c>
      <c r="H1181" s="444">
        <v>45131</v>
      </c>
      <c r="I1181" s="443"/>
      <c r="J1181" s="443"/>
      <c r="K1181" s="443"/>
      <c r="L1181" s="443"/>
      <c r="M1181" s="443"/>
      <c r="N1181" s="443"/>
      <c r="O1181" s="443">
        <v>1</v>
      </c>
      <c r="P1181" s="445">
        <f t="shared" si="16"/>
        <v>1</v>
      </c>
      <c r="Q1181" s="443">
        <v>1</v>
      </c>
      <c r="R1181" s="443"/>
      <c r="S1181" s="443" t="s">
        <v>659</v>
      </c>
      <c r="T1181" s="443" t="s">
        <v>653</v>
      </c>
      <c r="U1181" s="443" t="s">
        <v>673</v>
      </c>
      <c r="V1181" s="443" t="s">
        <v>652</v>
      </c>
      <c r="W1181" s="443" t="s">
        <v>469</v>
      </c>
      <c r="X1181" s="446"/>
    </row>
    <row r="1182" spans="1:24" s="447" customFormat="1" ht="60">
      <c r="A1182" s="443"/>
      <c r="B1182" s="443">
        <v>4672000600</v>
      </c>
      <c r="C1182" s="508" t="s">
        <v>12721</v>
      </c>
      <c r="D1182" s="154" t="s">
        <v>12722</v>
      </c>
      <c r="E1182" s="154" t="s">
        <v>12838</v>
      </c>
      <c r="F1182" s="443" t="s">
        <v>422</v>
      </c>
      <c r="G1182" s="443" t="s">
        <v>655</v>
      </c>
      <c r="H1182" s="444">
        <v>45280</v>
      </c>
      <c r="I1182" s="443"/>
      <c r="J1182" s="443"/>
      <c r="K1182" s="443"/>
      <c r="L1182" s="443"/>
      <c r="M1182" s="443"/>
      <c r="N1182" s="443"/>
      <c r="O1182" s="443">
        <v>1</v>
      </c>
      <c r="P1182" s="445">
        <f t="shared" si="16"/>
        <v>1</v>
      </c>
      <c r="Q1182" s="443">
        <v>1</v>
      </c>
      <c r="R1182" s="443"/>
      <c r="S1182" s="443" t="s">
        <v>659</v>
      </c>
      <c r="T1182" s="443" t="s">
        <v>653</v>
      </c>
      <c r="U1182" s="443" t="s">
        <v>673</v>
      </c>
      <c r="V1182" s="443" t="s">
        <v>652</v>
      </c>
      <c r="W1182" s="443" t="s">
        <v>469</v>
      </c>
      <c r="X1182" s="446"/>
    </row>
    <row r="1183" spans="1:24" s="447" customFormat="1" ht="75">
      <c r="A1183" s="443"/>
      <c r="B1183" s="443">
        <v>4781221100</v>
      </c>
      <c r="C1183" s="508" t="s">
        <v>12839</v>
      </c>
      <c r="D1183" s="154" t="s">
        <v>12840</v>
      </c>
      <c r="E1183" s="154" t="s">
        <v>12841</v>
      </c>
      <c r="F1183" s="443" t="s">
        <v>422</v>
      </c>
      <c r="G1183" s="443" t="s">
        <v>655</v>
      </c>
      <c r="H1183" s="444">
        <v>45209</v>
      </c>
      <c r="I1183" s="443"/>
      <c r="J1183" s="443"/>
      <c r="K1183" s="443"/>
      <c r="L1183" s="443"/>
      <c r="M1183" s="443"/>
      <c r="N1183" s="443"/>
      <c r="O1183" s="443">
        <v>1</v>
      </c>
      <c r="P1183" s="445">
        <f t="shared" si="16"/>
        <v>1</v>
      </c>
      <c r="Q1183" s="443">
        <v>1</v>
      </c>
      <c r="R1183" s="443"/>
      <c r="S1183" s="443" t="s">
        <v>659</v>
      </c>
      <c r="T1183" s="443" t="s">
        <v>653</v>
      </c>
      <c r="U1183" s="443" t="s">
        <v>673</v>
      </c>
      <c r="V1183" s="443" t="s">
        <v>652</v>
      </c>
      <c r="W1183" s="443" t="s">
        <v>469</v>
      </c>
      <c r="X1183" s="446"/>
    </row>
    <row r="1184" spans="1:24" s="447" customFormat="1" ht="75">
      <c r="A1184" s="443"/>
      <c r="B1184" s="443">
        <v>3003532300</v>
      </c>
      <c r="C1184" s="508" t="s">
        <v>8599</v>
      </c>
      <c r="D1184" s="154" t="s">
        <v>8600</v>
      </c>
      <c r="E1184" s="154" t="s">
        <v>4137</v>
      </c>
      <c r="F1184" s="443" t="s">
        <v>422</v>
      </c>
      <c r="G1184" s="443" t="s">
        <v>655</v>
      </c>
      <c r="H1184" s="444">
        <v>45114</v>
      </c>
      <c r="I1184" s="443"/>
      <c r="J1184" s="443"/>
      <c r="K1184" s="443"/>
      <c r="L1184" s="443"/>
      <c r="M1184" s="443"/>
      <c r="N1184" s="443"/>
      <c r="O1184" s="443">
        <v>1</v>
      </c>
      <c r="P1184" s="445">
        <f t="shared" si="16"/>
        <v>1</v>
      </c>
      <c r="Q1184" s="443">
        <v>1</v>
      </c>
      <c r="R1184" s="443"/>
      <c r="S1184" s="443" t="s">
        <v>659</v>
      </c>
      <c r="T1184" s="443" t="s">
        <v>653</v>
      </c>
      <c r="U1184" s="443" t="s">
        <v>673</v>
      </c>
      <c r="V1184" s="443" t="s">
        <v>652</v>
      </c>
      <c r="W1184" s="443" t="s">
        <v>469</v>
      </c>
      <c r="X1184" s="446"/>
    </row>
    <row r="1185" spans="1:24" s="447" customFormat="1" ht="75">
      <c r="A1185" s="443"/>
      <c r="B1185" s="443">
        <v>5502600500</v>
      </c>
      <c r="C1185" s="508" t="s">
        <v>6938</v>
      </c>
      <c r="D1185" s="154" t="s">
        <v>6939</v>
      </c>
      <c r="E1185" s="154" t="s">
        <v>3191</v>
      </c>
      <c r="F1185" s="443" t="s">
        <v>422</v>
      </c>
      <c r="G1185" s="443" t="s">
        <v>655</v>
      </c>
      <c r="H1185" s="444">
        <v>45140</v>
      </c>
      <c r="I1185" s="443"/>
      <c r="J1185" s="443"/>
      <c r="K1185" s="443"/>
      <c r="L1185" s="443"/>
      <c r="M1185" s="443"/>
      <c r="N1185" s="443"/>
      <c r="O1185" s="443">
        <v>1</v>
      </c>
      <c r="P1185" s="445">
        <f t="shared" si="16"/>
        <v>1</v>
      </c>
      <c r="Q1185" s="443">
        <v>1</v>
      </c>
      <c r="R1185" s="443"/>
      <c r="S1185" s="443" t="s">
        <v>659</v>
      </c>
      <c r="T1185" s="443" t="s">
        <v>653</v>
      </c>
      <c r="U1185" s="443" t="s">
        <v>673</v>
      </c>
      <c r="V1185" s="443" t="s">
        <v>652</v>
      </c>
      <c r="W1185" s="443" t="s">
        <v>469</v>
      </c>
      <c r="X1185" s="446"/>
    </row>
    <row r="1186" spans="1:24" s="447" customFormat="1" ht="60">
      <c r="A1186" s="443"/>
      <c r="B1186" s="443">
        <v>4535110900</v>
      </c>
      <c r="C1186" s="508" t="s">
        <v>12842</v>
      </c>
      <c r="D1186" s="154" t="s">
        <v>12843</v>
      </c>
      <c r="E1186" s="154" t="s">
        <v>12844</v>
      </c>
      <c r="F1186" s="443" t="s">
        <v>422</v>
      </c>
      <c r="G1186" s="443" t="s">
        <v>655</v>
      </c>
      <c r="H1186" s="444">
        <v>45141</v>
      </c>
      <c r="I1186" s="443"/>
      <c r="J1186" s="443"/>
      <c r="K1186" s="443"/>
      <c r="L1186" s="443"/>
      <c r="M1186" s="443"/>
      <c r="N1186" s="443"/>
      <c r="O1186" s="443">
        <v>1</v>
      </c>
      <c r="P1186" s="445">
        <f t="shared" si="16"/>
        <v>1</v>
      </c>
      <c r="Q1186" s="443">
        <v>1</v>
      </c>
      <c r="R1186" s="443"/>
      <c r="S1186" s="443" t="s">
        <v>659</v>
      </c>
      <c r="T1186" s="443" t="s">
        <v>653</v>
      </c>
      <c r="U1186" s="443" t="s">
        <v>673</v>
      </c>
      <c r="V1186" s="443" t="s">
        <v>652</v>
      </c>
      <c r="W1186" s="443" t="s">
        <v>469</v>
      </c>
      <c r="X1186" s="446"/>
    </row>
    <row r="1187" spans="1:24" s="447" customFormat="1" ht="75">
      <c r="A1187" s="443"/>
      <c r="B1187" s="443">
        <v>4363104900</v>
      </c>
      <c r="C1187" s="508" t="s">
        <v>12845</v>
      </c>
      <c r="D1187" s="154" t="s">
        <v>12846</v>
      </c>
      <c r="E1187" s="154" t="s">
        <v>12847</v>
      </c>
      <c r="F1187" s="443" t="s">
        <v>422</v>
      </c>
      <c r="G1187" s="443" t="s">
        <v>655</v>
      </c>
      <c r="H1187" s="444">
        <v>45030</v>
      </c>
      <c r="I1187" s="443"/>
      <c r="J1187" s="443"/>
      <c r="K1187" s="443"/>
      <c r="L1187" s="443"/>
      <c r="M1187" s="443"/>
      <c r="N1187" s="443"/>
      <c r="O1187" s="443">
        <v>2</v>
      </c>
      <c r="P1187" s="445">
        <f t="shared" si="16"/>
        <v>2</v>
      </c>
      <c r="Q1187" s="443">
        <v>2</v>
      </c>
      <c r="R1187" s="443"/>
      <c r="S1187" s="443" t="s">
        <v>659</v>
      </c>
      <c r="T1187" s="443" t="s">
        <v>653</v>
      </c>
      <c r="U1187" s="443" t="s">
        <v>673</v>
      </c>
      <c r="V1187" s="443" t="s">
        <v>652</v>
      </c>
      <c r="W1187" s="443" t="s">
        <v>469</v>
      </c>
      <c r="X1187" s="446"/>
    </row>
    <row r="1188" spans="1:24" s="447" customFormat="1" ht="75">
      <c r="A1188" s="443"/>
      <c r="B1188" s="443">
        <v>4491310300</v>
      </c>
      <c r="C1188" s="508" t="s">
        <v>8429</v>
      </c>
      <c r="D1188" s="154" t="s">
        <v>8430</v>
      </c>
      <c r="E1188" s="154" t="s">
        <v>4051</v>
      </c>
      <c r="F1188" s="443" t="s">
        <v>422</v>
      </c>
      <c r="G1188" s="443" t="s">
        <v>655</v>
      </c>
      <c r="H1188" s="444">
        <v>45035</v>
      </c>
      <c r="I1188" s="443"/>
      <c r="J1188" s="443"/>
      <c r="K1188" s="443"/>
      <c r="L1188" s="443"/>
      <c r="M1188" s="443"/>
      <c r="N1188" s="443"/>
      <c r="O1188" s="443">
        <v>1</v>
      </c>
      <c r="P1188" s="445">
        <f t="shared" si="16"/>
        <v>1</v>
      </c>
      <c r="Q1188" s="443">
        <v>1</v>
      </c>
      <c r="R1188" s="443"/>
      <c r="S1188" s="443" t="s">
        <v>659</v>
      </c>
      <c r="T1188" s="443" t="s">
        <v>653</v>
      </c>
      <c r="U1188" s="443" t="s">
        <v>673</v>
      </c>
      <c r="V1188" s="443" t="s">
        <v>652</v>
      </c>
      <c r="W1188" s="443" t="s">
        <v>469</v>
      </c>
      <c r="X1188" s="446"/>
    </row>
    <row r="1189" spans="1:24" s="447" customFormat="1" ht="75">
      <c r="A1189" s="443"/>
      <c r="B1189" s="443">
        <v>3570420400</v>
      </c>
      <c r="C1189" s="508" t="s">
        <v>12848</v>
      </c>
      <c r="D1189" s="154" t="s">
        <v>12849</v>
      </c>
      <c r="E1189" s="154" t="s">
        <v>12850</v>
      </c>
      <c r="F1189" s="443" t="s">
        <v>422</v>
      </c>
      <c r="G1189" s="443" t="s">
        <v>655</v>
      </c>
      <c r="H1189" s="444">
        <v>45047</v>
      </c>
      <c r="I1189" s="443"/>
      <c r="J1189" s="443"/>
      <c r="K1189" s="443"/>
      <c r="L1189" s="443"/>
      <c r="M1189" s="443"/>
      <c r="N1189" s="443"/>
      <c r="O1189" s="443">
        <v>1</v>
      </c>
      <c r="P1189" s="445">
        <f t="shared" si="16"/>
        <v>1</v>
      </c>
      <c r="Q1189" s="443">
        <v>1</v>
      </c>
      <c r="R1189" s="443"/>
      <c r="S1189" s="443" t="s">
        <v>659</v>
      </c>
      <c r="T1189" s="443" t="s">
        <v>653</v>
      </c>
      <c r="U1189" s="443" t="s">
        <v>673</v>
      </c>
      <c r="V1189" s="443" t="s">
        <v>652</v>
      </c>
      <c r="W1189" s="443" t="s">
        <v>469</v>
      </c>
      <c r="X1189" s="446"/>
    </row>
    <row r="1190" spans="1:24" s="447" customFormat="1" ht="60">
      <c r="A1190" s="443"/>
      <c r="B1190" s="443">
        <v>3596602200</v>
      </c>
      <c r="C1190" s="508" t="s">
        <v>12851</v>
      </c>
      <c r="D1190" s="154" t="s">
        <v>12852</v>
      </c>
      <c r="E1190" s="154" t="s">
        <v>12853</v>
      </c>
      <c r="F1190" s="443" t="s">
        <v>422</v>
      </c>
      <c r="G1190" s="443" t="s">
        <v>655</v>
      </c>
      <c r="H1190" s="444">
        <v>45252</v>
      </c>
      <c r="I1190" s="443"/>
      <c r="J1190" s="443"/>
      <c r="K1190" s="443"/>
      <c r="L1190" s="443"/>
      <c r="M1190" s="443"/>
      <c r="N1190" s="443"/>
      <c r="O1190" s="443">
        <v>1</v>
      </c>
      <c r="P1190" s="445">
        <f t="shared" si="16"/>
        <v>1</v>
      </c>
      <c r="Q1190" s="443">
        <v>1</v>
      </c>
      <c r="R1190" s="443"/>
      <c r="S1190" s="443" t="s">
        <v>659</v>
      </c>
      <c r="T1190" s="443" t="s">
        <v>653</v>
      </c>
      <c r="U1190" s="443" t="s">
        <v>673</v>
      </c>
      <c r="V1190" s="443" t="s">
        <v>652</v>
      </c>
      <c r="W1190" s="443" t="s">
        <v>469</v>
      </c>
      <c r="X1190" s="446"/>
    </row>
    <row r="1191" spans="1:24" s="447" customFormat="1" ht="75">
      <c r="A1191" s="443"/>
      <c r="B1191" s="443">
        <v>5430421900</v>
      </c>
      <c r="C1191" s="508" t="s">
        <v>12854</v>
      </c>
      <c r="D1191" s="154" t="s">
        <v>12855</v>
      </c>
      <c r="E1191" s="154" t="s">
        <v>12856</v>
      </c>
      <c r="F1191" s="443" t="s">
        <v>422</v>
      </c>
      <c r="G1191" s="443" t="s">
        <v>655</v>
      </c>
      <c r="H1191" s="444">
        <v>45119</v>
      </c>
      <c r="I1191" s="443"/>
      <c r="J1191" s="443"/>
      <c r="K1191" s="443"/>
      <c r="L1191" s="443"/>
      <c r="M1191" s="443"/>
      <c r="N1191" s="443"/>
      <c r="O1191" s="443">
        <v>1</v>
      </c>
      <c r="P1191" s="445">
        <f t="shared" si="16"/>
        <v>1</v>
      </c>
      <c r="Q1191" s="443">
        <v>1</v>
      </c>
      <c r="R1191" s="443"/>
      <c r="S1191" s="443" t="s">
        <v>659</v>
      </c>
      <c r="T1191" s="443" t="s">
        <v>653</v>
      </c>
      <c r="U1191" s="443" t="s">
        <v>673</v>
      </c>
      <c r="V1191" s="443" t="s">
        <v>652</v>
      </c>
      <c r="W1191" s="443" t="s">
        <v>469</v>
      </c>
      <c r="X1191" s="446"/>
    </row>
    <row r="1192" spans="1:24" s="447" customFormat="1" ht="60">
      <c r="A1192" s="443"/>
      <c r="B1192" s="443">
        <v>6340105300</v>
      </c>
      <c r="C1192" s="508" t="s">
        <v>7154</v>
      </c>
      <c r="D1192" s="154" t="s">
        <v>7155</v>
      </c>
      <c r="E1192" s="154" t="s">
        <v>3330</v>
      </c>
      <c r="F1192" s="443" t="s">
        <v>422</v>
      </c>
      <c r="G1192" s="443" t="s">
        <v>655</v>
      </c>
      <c r="H1192" s="444">
        <v>44981</v>
      </c>
      <c r="I1192" s="443"/>
      <c r="J1192" s="443"/>
      <c r="K1192" s="443"/>
      <c r="L1192" s="443"/>
      <c r="M1192" s="443"/>
      <c r="N1192" s="443"/>
      <c r="O1192" s="443">
        <v>1</v>
      </c>
      <c r="P1192" s="445">
        <f t="shared" si="16"/>
        <v>1</v>
      </c>
      <c r="Q1192" s="443">
        <v>1</v>
      </c>
      <c r="R1192" s="443"/>
      <c r="S1192" s="443" t="s">
        <v>659</v>
      </c>
      <c r="T1192" s="443" t="s">
        <v>653</v>
      </c>
      <c r="U1192" s="443" t="s">
        <v>673</v>
      </c>
      <c r="V1192" s="443" t="s">
        <v>652</v>
      </c>
      <c r="W1192" s="443" t="s">
        <v>469</v>
      </c>
      <c r="X1192" s="446"/>
    </row>
    <row r="1193" spans="1:24" s="447" customFormat="1" ht="60">
      <c r="A1193" s="443"/>
      <c r="B1193" s="443">
        <v>4710522100</v>
      </c>
      <c r="C1193" s="508" t="s">
        <v>12857</v>
      </c>
      <c r="D1193" s="154" t="s">
        <v>12858</v>
      </c>
      <c r="E1193" s="154" t="s">
        <v>12859</v>
      </c>
      <c r="F1193" s="443" t="s">
        <v>422</v>
      </c>
      <c r="G1193" s="443" t="s">
        <v>655</v>
      </c>
      <c r="H1193" s="444">
        <v>45091</v>
      </c>
      <c r="I1193" s="443"/>
      <c r="J1193" s="443"/>
      <c r="K1193" s="443"/>
      <c r="L1193" s="443"/>
      <c r="M1193" s="443"/>
      <c r="N1193" s="443"/>
      <c r="O1193" s="443">
        <v>1</v>
      </c>
      <c r="P1193" s="445">
        <f t="shared" si="16"/>
        <v>1</v>
      </c>
      <c r="Q1193" s="443">
        <v>1</v>
      </c>
      <c r="R1193" s="443"/>
      <c r="S1193" s="443" t="s">
        <v>659</v>
      </c>
      <c r="T1193" s="443" t="s">
        <v>653</v>
      </c>
      <c r="U1193" s="443" t="s">
        <v>673</v>
      </c>
      <c r="V1193" s="443" t="s">
        <v>652</v>
      </c>
      <c r="W1193" s="443" t="s">
        <v>469</v>
      </c>
      <c r="X1193" s="446"/>
    </row>
    <row r="1194" spans="1:24" s="447" customFormat="1" ht="60">
      <c r="A1194" s="443"/>
      <c r="B1194" s="443">
        <v>3486605400</v>
      </c>
      <c r="C1194" s="508" t="s">
        <v>6317</v>
      </c>
      <c r="D1194" s="154" t="s">
        <v>6318</v>
      </c>
      <c r="E1194" s="154" t="s">
        <v>2855</v>
      </c>
      <c r="F1194" s="443" t="s">
        <v>422</v>
      </c>
      <c r="G1194" s="443" t="s">
        <v>655</v>
      </c>
      <c r="H1194" s="444">
        <v>44970</v>
      </c>
      <c r="I1194" s="443"/>
      <c r="J1194" s="443"/>
      <c r="K1194" s="443"/>
      <c r="L1194" s="443"/>
      <c r="M1194" s="443"/>
      <c r="N1194" s="443"/>
      <c r="O1194" s="443">
        <v>1</v>
      </c>
      <c r="P1194" s="445">
        <f t="shared" si="16"/>
        <v>1</v>
      </c>
      <c r="Q1194" s="443">
        <v>1</v>
      </c>
      <c r="R1194" s="443"/>
      <c r="S1194" s="443" t="s">
        <v>659</v>
      </c>
      <c r="T1194" s="443" t="s">
        <v>653</v>
      </c>
      <c r="U1194" s="443" t="s">
        <v>673</v>
      </c>
      <c r="V1194" s="443" t="s">
        <v>652</v>
      </c>
      <c r="W1194" s="443" t="s">
        <v>469</v>
      </c>
      <c r="X1194" s="446"/>
    </row>
    <row r="1195" spans="1:24" s="447" customFormat="1" ht="75">
      <c r="A1195" s="443"/>
      <c r="B1195" s="443">
        <v>5450421101</v>
      </c>
      <c r="C1195" s="508" t="s">
        <v>7816</v>
      </c>
      <c r="D1195" s="154" t="s">
        <v>7817</v>
      </c>
      <c r="E1195" s="154" t="s">
        <v>3744</v>
      </c>
      <c r="F1195" s="443" t="s">
        <v>422</v>
      </c>
      <c r="G1195" s="443" t="s">
        <v>655</v>
      </c>
      <c r="H1195" s="444">
        <v>44948</v>
      </c>
      <c r="I1195" s="443"/>
      <c r="J1195" s="443"/>
      <c r="K1195" s="443"/>
      <c r="L1195" s="443"/>
      <c r="M1195" s="443"/>
      <c r="N1195" s="443"/>
      <c r="O1195" s="443">
        <v>1</v>
      </c>
      <c r="P1195" s="445">
        <f t="shared" si="16"/>
        <v>1</v>
      </c>
      <c r="Q1195" s="443">
        <v>1</v>
      </c>
      <c r="R1195" s="443"/>
      <c r="S1195" s="443" t="s">
        <v>659</v>
      </c>
      <c r="T1195" s="443" t="s">
        <v>653</v>
      </c>
      <c r="U1195" s="443" t="s">
        <v>673</v>
      </c>
      <c r="V1195" s="443" t="s">
        <v>652</v>
      </c>
      <c r="W1195" s="443" t="s">
        <v>469</v>
      </c>
      <c r="X1195" s="446"/>
    </row>
    <row r="1196" spans="1:24" s="447" customFormat="1" ht="60">
      <c r="A1196" s="443"/>
      <c r="B1196" s="443">
        <v>4363611600</v>
      </c>
      <c r="C1196" s="508" t="s">
        <v>12860</v>
      </c>
      <c r="D1196" s="154" t="s">
        <v>12861</v>
      </c>
      <c r="E1196" s="154" t="s">
        <v>12862</v>
      </c>
      <c r="F1196" s="443" t="s">
        <v>422</v>
      </c>
      <c r="G1196" s="443" t="s">
        <v>655</v>
      </c>
      <c r="H1196" s="444">
        <v>45175</v>
      </c>
      <c r="I1196" s="443"/>
      <c r="J1196" s="443"/>
      <c r="K1196" s="443"/>
      <c r="L1196" s="443"/>
      <c r="M1196" s="443"/>
      <c r="N1196" s="443"/>
      <c r="O1196" s="443">
        <v>3</v>
      </c>
      <c r="P1196" s="445">
        <f t="shared" si="16"/>
        <v>3</v>
      </c>
      <c r="Q1196" s="443">
        <v>3</v>
      </c>
      <c r="R1196" s="443"/>
      <c r="S1196" s="443" t="s">
        <v>659</v>
      </c>
      <c r="T1196" s="443" t="s">
        <v>653</v>
      </c>
      <c r="U1196" s="443" t="s">
        <v>673</v>
      </c>
      <c r="V1196" s="443" t="s">
        <v>652</v>
      </c>
      <c r="W1196" s="443" t="s">
        <v>469</v>
      </c>
      <c r="X1196" s="446"/>
    </row>
    <row r="1197" spans="1:24" s="447" customFormat="1" ht="60">
      <c r="A1197" s="443"/>
      <c r="B1197" s="443">
        <v>4531021200</v>
      </c>
      <c r="C1197" s="508" t="s">
        <v>12863</v>
      </c>
      <c r="D1197" s="154" t="s">
        <v>12864</v>
      </c>
      <c r="E1197" s="154" t="s">
        <v>12865</v>
      </c>
      <c r="F1197" s="443" t="s">
        <v>422</v>
      </c>
      <c r="G1197" s="443" t="s">
        <v>655</v>
      </c>
      <c r="H1197" s="444">
        <v>45189</v>
      </c>
      <c r="I1197" s="443"/>
      <c r="J1197" s="443"/>
      <c r="K1197" s="443"/>
      <c r="L1197" s="443"/>
      <c r="M1197" s="443"/>
      <c r="N1197" s="443"/>
      <c r="O1197" s="443">
        <v>3</v>
      </c>
      <c r="P1197" s="445">
        <f t="shared" si="16"/>
        <v>3</v>
      </c>
      <c r="Q1197" s="443">
        <v>3</v>
      </c>
      <c r="R1197" s="443"/>
      <c r="S1197" s="443" t="s">
        <v>659</v>
      </c>
      <c r="T1197" s="443" t="s">
        <v>653</v>
      </c>
      <c r="U1197" s="443" t="s">
        <v>673</v>
      </c>
      <c r="V1197" s="443" t="s">
        <v>652</v>
      </c>
      <c r="W1197" s="443" t="s">
        <v>469</v>
      </c>
      <c r="X1197" s="446"/>
    </row>
    <row r="1198" spans="1:24" s="447" customFormat="1" ht="75">
      <c r="A1198" s="443"/>
      <c r="B1198" s="443">
        <v>4451613200</v>
      </c>
      <c r="C1198" s="508" t="s">
        <v>12866</v>
      </c>
      <c r="D1198" s="154" t="s">
        <v>12867</v>
      </c>
      <c r="E1198" s="154" t="s">
        <v>12868</v>
      </c>
      <c r="F1198" s="443" t="s">
        <v>422</v>
      </c>
      <c r="G1198" s="443" t="s">
        <v>655</v>
      </c>
      <c r="H1198" s="444">
        <v>45147</v>
      </c>
      <c r="I1198" s="443"/>
      <c r="J1198" s="443"/>
      <c r="K1198" s="443"/>
      <c r="L1198" s="443"/>
      <c r="M1198" s="443"/>
      <c r="N1198" s="443"/>
      <c r="O1198" s="443">
        <v>2</v>
      </c>
      <c r="P1198" s="445">
        <f t="shared" si="16"/>
        <v>2</v>
      </c>
      <c r="Q1198" s="443">
        <v>2</v>
      </c>
      <c r="R1198" s="443"/>
      <c r="S1198" s="443" t="s">
        <v>659</v>
      </c>
      <c r="T1198" s="443" t="s">
        <v>653</v>
      </c>
      <c r="U1198" s="443" t="s">
        <v>673</v>
      </c>
      <c r="V1198" s="443" t="s">
        <v>652</v>
      </c>
      <c r="W1198" s="443" t="s">
        <v>469</v>
      </c>
      <c r="X1198" s="446"/>
    </row>
    <row r="1199" spans="1:24" s="447" customFormat="1" ht="75">
      <c r="A1199" s="443"/>
      <c r="B1199" s="443">
        <v>4252520700</v>
      </c>
      <c r="C1199" s="508" t="s">
        <v>5938</v>
      </c>
      <c r="D1199" s="154" t="s">
        <v>5939</v>
      </c>
      <c r="E1199" s="154" t="s">
        <v>2639</v>
      </c>
      <c r="F1199" s="443" t="s">
        <v>422</v>
      </c>
      <c r="G1199" s="443" t="s">
        <v>655</v>
      </c>
      <c r="H1199" s="444">
        <v>45009</v>
      </c>
      <c r="I1199" s="443"/>
      <c r="J1199" s="443"/>
      <c r="K1199" s="443"/>
      <c r="L1199" s="443"/>
      <c r="M1199" s="443"/>
      <c r="N1199" s="443"/>
      <c r="O1199" s="443">
        <v>2</v>
      </c>
      <c r="P1199" s="445">
        <f t="shared" si="16"/>
        <v>2</v>
      </c>
      <c r="Q1199" s="443">
        <v>2</v>
      </c>
      <c r="R1199" s="443"/>
      <c r="S1199" s="443" t="s">
        <v>659</v>
      </c>
      <c r="T1199" s="443" t="s">
        <v>653</v>
      </c>
      <c r="U1199" s="443" t="s">
        <v>673</v>
      </c>
      <c r="V1199" s="443" t="s">
        <v>652</v>
      </c>
      <c r="W1199" s="443" t="s">
        <v>469</v>
      </c>
      <c r="X1199" s="446"/>
    </row>
    <row r="1200" spans="1:24" s="447" customFormat="1" ht="60">
      <c r="A1200" s="443"/>
      <c r="B1200" s="443">
        <v>5490330300</v>
      </c>
      <c r="C1200" s="508" t="s">
        <v>12869</v>
      </c>
      <c r="D1200" s="154" t="s">
        <v>12870</v>
      </c>
      <c r="E1200" s="154" t="s">
        <v>12871</v>
      </c>
      <c r="F1200" s="443" t="s">
        <v>422</v>
      </c>
      <c r="G1200" s="443" t="s">
        <v>655</v>
      </c>
      <c r="H1200" s="444">
        <v>45138</v>
      </c>
      <c r="I1200" s="443"/>
      <c r="J1200" s="443"/>
      <c r="K1200" s="443"/>
      <c r="L1200" s="443"/>
      <c r="M1200" s="443"/>
      <c r="N1200" s="443"/>
      <c r="O1200" s="443">
        <v>1</v>
      </c>
      <c r="P1200" s="445">
        <f t="shared" si="16"/>
        <v>1</v>
      </c>
      <c r="Q1200" s="443">
        <v>1</v>
      </c>
      <c r="R1200" s="443"/>
      <c r="S1200" s="443" t="s">
        <v>659</v>
      </c>
      <c r="T1200" s="443" t="s">
        <v>653</v>
      </c>
      <c r="U1200" s="443" t="s">
        <v>673</v>
      </c>
      <c r="V1200" s="443" t="s">
        <v>652</v>
      </c>
      <c r="W1200" s="443" t="s">
        <v>469</v>
      </c>
      <c r="X1200" s="446"/>
    </row>
    <row r="1201" spans="1:24" s="447" customFormat="1" ht="60">
      <c r="A1201" s="443"/>
      <c r="B1201" s="443">
        <v>5513121600</v>
      </c>
      <c r="C1201" s="508" t="s">
        <v>12872</v>
      </c>
      <c r="D1201" s="154" t="s">
        <v>12873</v>
      </c>
      <c r="E1201" s="154" t="s">
        <v>12874</v>
      </c>
      <c r="F1201" s="443" t="s">
        <v>422</v>
      </c>
      <c r="G1201" s="443" t="s">
        <v>655</v>
      </c>
      <c r="H1201" s="444">
        <v>45029</v>
      </c>
      <c r="I1201" s="443"/>
      <c r="J1201" s="443"/>
      <c r="K1201" s="443"/>
      <c r="L1201" s="443"/>
      <c r="M1201" s="443"/>
      <c r="N1201" s="443"/>
      <c r="O1201" s="443">
        <v>1</v>
      </c>
      <c r="P1201" s="445">
        <f t="shared" si="16"/>
        <v>1</v>
      </c>
      <c r="Q1201" s="443">
        <v>1</v>
      </c>
      <c r="R1201" s="443"/>
      <c r="S1201" s="443" t="s">
        <v>659</v>
      </c>
      <c r="T1201" s="443" t="s">
        <v>653</v>
      </c>
      <c r="U1201" s="443" t="s">
        <v>673</v>
      </c>
      <c r="V1201" s="443" t="s">
        <v>652</v>
      </c>
      <c r="W1201" s="443" t="s">
        <v>469</v>
      </c>
      <c r="X1201" s="446"/>
    </row>
    <row r="1202" spans="1:24" s="447" customFormat="1" ht="60">
      <c r="A1202" s="443"/>
      <c r="B1202" s="443">
        <v>5513121600</v>
      </c>
      <c r="C1202" s="508" t="s">
        <v>12875</v>
      </c>
      <c r="D1202" s="154" t="s">
        <v>12873</v>
      </c>
      <c r="E1202" s="154" t="s">
        <v>12876</v>
      </c>
      <c r="F1202" s="443" t="s">
        <v>422</v>
      </c>
      <c r="G1202" s="443" t="s">
        <v>655</v>
      </c>
      <c r="H1202" s="444">
        <v>45029</v>
      </c>
      <c r="I1202" s="443"/>
      <c r="J1202" s="443"/>
      <c r="K1202" s="443"/>
      <c r="L1202" s="443"/>
      <c r="M1202" s="443"/>
      <c r="N1202" s="443"/>
      <c r="O1202" s="443">
        <v>1</v>
      </c>
      <c r="P1202" s="445">
        <f t="shared" si="16"/>
        <v>1</v>
      </c>
      <c r="Q1202" s="443">
        <v>1</v>
      </c>
      <c r="R1202" s="443"/>
      <c r="S1202" s="443" t="s">
        <v>659</v>
      </c>
      <c r="T1202" s="443" t="s">
        <v>653</v>
      </c>
      <c r="U1202" s="443" t="s">
        <v>673</v>
      </c>
      <c r="V1202" s="443" t="s">
        <v>652</v>
      </c>
      <c r="W1202" s="443" t="s">
        <v>469</v>
      </c>
      <c r="X1202" s="446"/>
    </row>
    <row r="1203" spans="1:24" s="447" customFormat="1" ht="90">
      <c r="A1203" s="443"/>
      <c r="B1203" s="443">
        <v>3071920100</v>
      </c>
      <c r="C1203" s="508" t="s">
        <v>12877</v>
      </c>
      <c r="D1203" s="154" t="s">
        <v>12878</v>
      </c>
      <c r="E1203" s="154" t="s">
        <v>12879</v>
      </c>
      <c r="F1203" s="443" t="s">
        <v>422</v>
      </c>
      <c r="G1203" s="443" t="s">
        <v>655</v>
      </c>
      <c r="H1203" s="444">
        <v>45225</v>
      </c>
      <c r="I1203" s="443"/>
      <c r="J1203" s="443"/>
      <c r="K1203" s="443"/>
      <c r="L1203" s="443"/>
      <c r="M1203" s="443"/>
      <c r="N1203" s="443"/>
      <c r="O1203" s="443">
        <v>1</v>
      </c>
      <c r="P1203" s="445">
        <f t="shared" si="16"/>
        <v>1</v>
      </c>
      <c r="Q1203" s="443">
        <v>1</v>
      </c>
      <c r="R1203" s="443"/>
      <c r="S1203" s="443" t="s">
        <v>659</v>
      </c>
      <c r="T1203" s="443" t="s">
        <v>653</v>
      </c>
      <c r="U1203" s="443" t="s">
        <v>673</v>
      </c>
      <c r="V1203" s="443" t="s">
        <v>652</v>
      </c>
      <c r="W1203" s="443" t="s">
        <v>469</v>
      </c>
      <c r="X1203" s="446"/>
    </row>
    <row r="1204" spans="1:24" s="447" customFormat="1" ht="60">
      <c r="A1204" s="443"/>
      <c r="B1204" s="443">
        <v>5330510500</v>
      </c>
      <c r="C1204" s="508" t="s">
        <v>12880</v>
      </c>
      <c r="D1204" s="154" t="s">
        <v>12881</v>
      </c>
      <c r="E1204" s="154" t="s">
        <v>12882</v>
      </c>
      <c r="F1204" s="443" t="s">
        <v>422</v>
      </c>
      <c r="G1204" s="443" t="s">
        <v>655</v>
      </c>
      <c r="H1204" s="444">
        <v>45279</v>
      </c>
      <c r="I1204" s="443"/>
      <c r="J1204" s="443"/>
      <c r="K1204" s="443"/>
      <c r="L1204" s="443"/>
      <c r="M1204" s="443"/>
      <c r="N1204" s="443"/>
      <c r="O1204" s="443">
        <v>1</v>
      </c>
      <c r="P1204" s="445">
        <f t="shared" si="16"/>
        <v>1</v>
      </c>
      <c r="Q1204" s="443">
        <v>1</v>
      </c>
      <c r="R1204" s="443"/>
      <c r="S1204" s="443" t="s">
        <v>659</v>
      </c>
      <c r="T1204" s="443" t="s">
        <v>653</v>
      </c>
      <c r="U1204" s="443" t="s">
        <v>673</v>
      </c>
      <c r="V1204" s="443" t="s">
        <v>652</v>
      </c>
      <c r="W1204" s="443" t="s">
        <v>469</v>
      </c>
      <c r="X1204" s="446"/>
    </row>
    <row r="1205" spans="1:24" s="447" customFormat="1" ht="75">
      <c r="A1205" s="443"/>
      <c r="B1205" s="443">
        <v>4542423200</v>
      </c>
      <c r="C1205" s="508" t="s">
        <v>12883</v>
      </c>
      <c r="D1205" s="154" t="s">
        <v>12884</v>
      </c>
      <c r="E1205" s="154" t="s">
        <v>12885</v>
      </c>
      <c r="F1205" s="443" t="s">
        <v>422</v>
      </c>
      <c r="G1205" s="443" t="s">
        <v>655</v>
      </c>
      <c r="H1205" s="444">
        <v>45258</v>
      </c>
      <c r="I1205" s="443"/>
      <c r="J1205" s="443"/>
      <c r="K1205" s="443"/>
      <c r="L1205" s="443"/>
      <c r="M1205" s="443"/>
      <c r="N1205" s="443"/>
      <c r="O1205" s="443">
        <v>1</v>
      </c>
      <c r="P1205" s="445">
        <f t="shared" si="16"/>
        <v>1</v>
      </c>
      <c r="Q1205" s="443">
        <v>1</v>
      </c>
      <c r="R1205" s="443"/>
      <c r="S1205" s="443" t="s">
        <v>659</v>
      </c>
      <c r="T1205" s="443" t="s">
        <v>653</v>
      </c>
      <c r="U1205" s="443" t="s">
        <v>673</v>
      </c>
      <c r="V1205" s="443" t="s">
        <v>652</v>
      </c>
      <c r="W1205" s="443" t="s">
        <v>469</v>
      </c>
      <c r="X1205" s="446"/>
    </row>
    <row r="1206" spans="1:24" s="447" customFormat="1" ht="75">
      <c r="A1206" s="443"/>
      <c r="B1206" s="443">
        <v>4154211000</v>
      </c>
      <c r="C1206" s="508" t="s">
        <v>12886</v>
      </c>
      <c r="D1206" s="154" t="s">
        <v>12887</v>
      </c>
      <c r="E1206" s="154" t="s">
        <v>12888</v>
      </c>
      <c r="F1206" s="443" t="s">
        <v>422</v>
      </c>
      <c r="G1206" s="443" t="s">
        <v>655</v>
      </c>
      <c r="H1206" s="444">
        <v>44957</v>
      </c>
      <c r="I1206" s="443"/>
      <c r="J1206" s="443"/>
      <c r="K1206" s="443"/>
      <c r="L1206" s="443"/>
      <c r="M1206" s="443"/>
      <c r="N1206" s="443"/>
      <c r="O1206" s="443">
        <v>1</v>
      </c>
      <c r="P1206" s="445">
        <f t="shared" si="16"/>
        <v>1</v>
      </c>
      <c r="Q1206" s="443">
        <v>1</v>
      </c>
      <c r="R1206" s="443"/>
      <c r="S1206" s="443" t="s">
        <v>659</v>
      </c>
      <c r="T1206" s="443" t="s">
        <v>653</v>
      </c>
      <c r="U1206" s="443" t="s">
        <v>673</v>
      </c>
      <c r="V1206" s="443" t="s">
        <v>652</v>
      </c>
      <c r="W1206" s="443" t="s">
        <v>469</v>
      </c>
      <c r="X1206" s="446"/>
    </row>
    <row r="1207" spans="1:24" s="447" customFormat="1" ht="75">
      <c r="A1207" s="443"/>
      <c r="B1207" s="443">
        <v>5300711800</v>
      </c>
      <c r="C1207" s="508" t="s">
        <v>12889</v>
      </c>
      <c r="D1207" s="154" t="s">
        <v>12890</v>
      </c>
      <c r="E1207" s="154" t="s">
        <v>12891</v>
      </c>
      <c r="F1207" s="443" t="s">
        <v>422</v>
      </c>
      <c r="G1207" s="443" t="s">
        <v>655</v>
      </c>
      <c r="H1207" s="444">
        <v>44930</v>
      </c>
      <c r="I1207" s="443"/>
      <c r="J1207" s="443"/>
      <c r="K1207" s="443"/>
      <c r="L1207" s="443"/>
      <c r="M1207" s="443"/>
      <c r="N1207" s="443"/>
      <c r="O1207" s="443">
        <v>1</v>
      </c>
      <c r="P1207" s="445">
        <f t="shared" si="16"/>
        <v>1</v>
      </c>
      <c r="Q1207" s="443">
        <v>1</v>
      </c>
      <c r="R1207" s="443"/>
      <c r="S1207" s="443" t="s">
        <v>659</v>
      </c>
      <c r="T1207" s="443" t="s">
        <v>653</v>
      </c>
      <c r="U1207" s="443" t="s">
        <v>673</v>
      </c>
      <c r="V1207" s="443" t="s">
        <v>652</v>
      </c>
      <c r="W1207" s="443" t="s">
        <v>469</v>
      </c>
      <c r="X1207" s="446"/>
    </row>
    <row r="1208" spans="1:24" s="447" customFormat="1" ht="75">
      <c r="A1208" s="443"/>
      <c r="B1208" s="443">
        <v>4245521600</v>
      </c>
      <c r="C1208" s="508" t="s">
        <v>8585</v>
      </c>
      <c r="D1208" s="154" t="s">
        <v>8586</v>
      </c>
      <c r="E1208" s="154" t="s">
        <v>4130</v>
      </c>
      <c r="F1208" s="443" t="s">
        <v>422</v>
      </c>
      <c r="G1208" s="443" t="s">
        <v>655</v>
      </c>
      <c r="H1208" s="444">
        <v>45098</v>
      </c>
      <c r="I1208" s="443"/>
      <c r="J1208" s="443"/>
      <c r="K1208" s="443"/>
      <c r="L1208" s="443"/>
      <c r="M1208" s="443"/>
      <c r="N1208" s="443"/>
      <c r="O1208" s="443">
        <v>1</v>
      </c>
      <c r="P1208" s="445">
        <f t="shared" si="16"/>
        <v>1</v>
      </c>
      <c r="Q1208" s="443">
        <v>1</v>
      </c>
      <c r="R1208" s="443"/>
      <c r="S1208" s="443" t="s">
        <v>659</v>
      </c>
      <c r="T1208" s="443" t="s">
        <v>653</v>
      </c>
      <c r="U1208" s="443" t="s">
        <v>673</v>
      </c>
      <c r="V1208" s="443" t="s">
        <v>652</v>
      </c>
      <c r="W1208" s="443" t="s">
        <v>469</v>
      </c>
      <c r="X1208" s="446"/>
    </row>
    <row r="1209" spans="1:24" s="447" customFormat="1" ht="90">
      <c r="A1209" s="443"/>
      <c r="B1209" s="443">
        <v>4194630100</v>
      </c>
      <c r="C1209" s="508" t="s">
        <v>12892</v>
      </c>
      <c r="D1209" s="154" t="s">
        <v>12893</v>
      </c>
      <c r="E1209" s="154" t="s">
        <v>12894</v>
      </c>
      <c r="F1209" s="443" t="s">
        <v>422</v>
      </c>
      <c r="G1209" s="443" t="s">
        <v>655</v>
      </c>
      <c r="H1209" s="444">
        <v>44964</v>
      </c>
      <c r="I1209" s="443"/>
      <c r="J1209" s="443"/>
      <c r="K1209" s="443"/>
      <c r="L1209" s="443"/>
      <c r="M1209" s="443"/>
      <c r="N1209" s="443"/>
      <c r="O1209" s="443">
        <v>1</v>
      </c>
      <c r="P1209" s="445">
        <f t="shared" si="16"/>
        <v>1</v>
      </c>
      <c r="Q1209" s="443">
        <v>1</v>
      </c>
      <c r="R1209" s="443"/>
      <c r="S1209" s="443" t="s">
        <v>659</v>
      </c>
      <c r="T1209" s="443" t="s">
        <v>653</v>
      </c>
      <c r="U1209" s="443" t="s">
        <v>673</v>
      </c>
      <c r="V1209" s="443" t="s">
        <v>652</v>
      </c>
      <c r="W1209" s="443" t="s">
        <v>469</v>
      </c>
      <c r="X1209" s="446"/>
    </row>
    <row r="1210" spans="1:24" s="447" customFormat="1" ht="75">
      <c r="A1210" s="443"/>
      <c r="B1210" s="443">
        <v>6371714500</v>
      </c>
      <c r="C1210" s="508" t="s">
        <v>8565</v>
      </c>
      <c r="D1210" s="154" t="s">
        <v>8566</v>
      </c>
      <c r="E1210" s="154" t="s">
        <v>4120</v>
      </c>
      <c r="F1210" s="443" t="s">
        <v>422</v>
      </c>
      <c r="G1210" s="443" t="s">
        <v>655</v>
      </c>
      <c r="H1210" s="444">
        <v>45090</v>
      </c>
      <c r="I1210" s="443"/>
      <c r="J1210" s="443"/>
      <c r="K1210" s="443"/>
      <c r="L1210" s="443"/>
      <c r="M1210" s="443"/>
      <c r="N1210" s="443"/>
      <c r="O1210" s="443">
        <v>1</v>
      </c>
      <c r="P1210" s="445">
        <f t="shared" si="16"/>
        <v>1</v>
      </c>
      <c r="Q1210" s="443">
        <v>1</v>
      </c>
      <c r="R1210" s="443"/>
      <c r="S1210" s="443" t="s">
        <v>659</v>
      </c>
      <c r="T1210" s="443" t="s">
        <v>653</v>
      </c>
      <c r="U1210" s="443" t="s">
        <v>673</v>
      </c>
      <c r="V1210" s="443" t="s">
        <v>652</v>
      </c>
      <c r="W1210" s="443" t="s">
        <v>469</v>
      </c>
      <c r="X1210" s="446"/>
    </row>
    <row r="1211" spans="1:24" s="447" customFormat="1" ht="60">
      <c r="A1211" s="443"/>
      <c r="B1211" s="443">
        <v>5463810100</v>
      </c>
      <c r="C1211" s="508" t="s">
        <v>6169</v>
      </c>
      <c r="D1211" s="154" t="s">
        <v>6170</v>
      </c>
      <c r="E1211" s="154" t="s">
        <v>2769</v>
      </c>
      <c r="F1211" s="443" t="s">
        <v>422</v>
      </c>
      <c r="G1211" s="443" t="s">
        <v>655</v>
      </c>
      <c r="H1211" s="444">
        <v>44932</v>
      </c>
      <c r="I1211" s="443"/>
      <c r="J1211" s="443"/>
      <c r="K1211" s="443"/>
      <c r="L1211" s="443"/>
      <c r="M1211" s="443"/>
      <c r="N1211" s="443"/>
      <c r="O1211" s="443">
        <v>1</v>
      </c>
      <c r="P1211" s="445">
        <f t="shared" si="16"/>
        <v>1</v>
      </c>
      <c r="Q1211" s="443">
        <v>1</v>
      </c>
      <c r="R1211" s="443"/>
      <c r="S1211" s="443" t="s">
        <v>659</v>
      </c>
      <c r="T1211" s="443" t="s">
        <v>653</v>
      </c>
      <c r="U1211" s="443" t="s">
        <v>673</v>
      </c>
      <c r="V1211" s="443" t="s">
        <v>652</v>
      </c>
      <c r="W1211" s="443" t="s">
        <v>469</v>
      </c>
      <c r="X1211" s="446"/>
    </row>
    <row r="1212" spans="1:24" s="447" customFormat="1" ht="75">
      <c r="A1212" s="443"/>
      <c r="B1212" s="443">
        <v>4180430400</v>
      </c>
      <c r="C1212" s="508" t="s">
        <v>12895</v>
      </c>
      <c r="D1212" s="154" t="s">
        <v>12896</v>
      </c>
      <c r="E1212" s="154" t="s">
        <v>12897</v>
      </c>
      <c r="F1212" s="443" t="s">
        <v>422</v>
      </c>
      <c r="G1212" s="443" t="s">
        <v>655</v>
      </c>
      <c r="H1212" s="444">
        <v>45127</v>
      </c>
      <c r="I1212" s="443"/>
      <c r="J1212" s="443"/>
      <c r="K1212" s="443"/>
      <c r="L1212" s="443"/>
      <c r="M1212" s="443"/>
      <c r="N1212" s="443"/>
      <c r="O1212" s="443">
        <v>1</v>
      </c>
      <c r="P1212" s="445">
        <f t="shared" si="16"/>
        <v>1</v>
      </c>
      <c r="Q1212" s="443">
        <v>1</v>
      </c>
      <c r="R1212" s="443"/>
      <c r="S1212" s="443" t="s">
        <v>659</v>
      </c>
      <c r="T1212" s="443" t="s">
        <v>653</v>
      </c>
      <c r="U1212" s="443" t="s">
        <v>673</v>
      </c>
      <c r="V1212" s="443" t="s">
        <v>652</v>
      </c>
      <c r="W1212" s="443" t="s">
        <v>469</v>
      </c>
      <c r="X1212" s="446"/>
    </row>
    <row r="1213" spans="1:24" s="447" customFormat="1" ht="75">
      <c r="A1213" s="443"/>
      <c r="B1213" s="443">
        <v>6303804500</v>
      </c>
      <c r="C1213" s="508" t="s">
        <v>12898</v>
      </c>
      <c r="D1213" s="154" t="s">
        <v>12899</v>
      </c>
      <c r="E1213" s="154" t="s">
        <v>12900</v>
      </c>
      <c r="F1213" s="443" t="s">
        <v>422</v>
      </c>
      <c r="G1213" s="443" t="s">
        <v>655</v>
      </c>
      <c r="H1213" s="444">
        <v>45204</v>
      </c>
      <c r="I1213" s="443"/>
      <c r="J1213" s="443"/>
      <c r="K1213" s="443"/>
      <c r="L1213" s="443"/>
      <c r="M1213" s="443"/>
      <c r="N1213" s="443"/>
      <c r="O1213" s="443">
        <v>1</v>
      </c>
      <c r="P1213" s="445">
        <f t="shared" si="16"/>
        <v>1</v>
      </c>
      <c r="Q1213" s="443">
        <v>1</v>
      </c>
      <c r="R1213" s="443"/>
      <c r="S1213" s="443" t="s">
        <v>659</v>
      </c>
      <c r="T1213" s="443" t="s">
        <v>653</v>
      </c>
      <c r="U1213" s="443" t="s">
        <v>673</v>
      </c>
      <c r="V1213" s="443" t="s">
        <v>652</v>
      </c>
      <c r="W1213" s="443" t="s">
        <v>469</v>
      </c>
      <c r="X1213" s="446"/>
    </row>
    <row r="1214" spans="1:24" s="447" customFormat="1" ht="75">
      <c r="A1214" s="443"/>
      <c r="B1214" s="443">
        <v>4200101400</v>
      </c>
      <c r="C1214" s="508" t="s">
        <v>12901</v>
      </c>
      <c r="D1214" s="154" t="s">
        <v>12902</v>
      </c>
      <c r="E1214" s="154" t="s">
        <v>12903</v>
      </c>
      <c r="F1214" s="443" t="s">
        <v>422</v>
      </c>
      <c r="G1214" s="443" t="s">
        <v>655</v>
      </c>
      <c r="H1214" s="444">
        <v>45194</v>
      </c>
      <c r="I1214" s="443"/>
      <c r="J1214" s="443"/>
      <c r="K1214" s="443"/>
      <c r="L1214" s="443"/>
      <c r="M1214" s="443"/>
      <c r="N1214" s="443"/>
      <c r="O1214" s="443">
        <v>1</v>
      </c>
      <c r="P1214" s="445">
        <f t="shared" si="16"/>
        <v>1</v>
      </c>
      <c r="Q1214" s="443">
        <v>1</v>
      </c>
      <c r="R1214" s="443"/>
      <c r="S1214" s="443" t="s">
        <v>659</v>
      </c>
      <c r="T1214" s="443" t="s">
        <v>653</v>
      </c>
      <c r="U1214" s="443" t="s">
        <v>673</v>
      </c>
      <c r="V1214" s="443" t="s">
        <v>652</v>
      </c>
      <c r="W1214" s="443" t="s">
        <v>469</v>
      </c>
      <c r="X1214" s="446"/>
    </row>
    <row r="1215" spans="1:24" s="447" customFormat="1" ht="60">
      <c r="A1215" s="443"/>
      <c r="B1215" s="443">
        <v>5390430800</v>
      </c>
      <c r="C1215" s="508" t="s">
        <v>12904</v>
      </c>
      <c r="D1215" s="154" t="s">
        <v>12905</v>
      </c>
      <c r="E1215" s="154" t="s">
        <v>12906</v>
      </c>
      <c r="F1215" s="443" t="s">
        <v>422</v>
      </c>
      <c r="G1215" s="443" t="s">
        <v>655</v>
      </c>
      <c r="H1215" s="444">
        <v>45028</v>
      </c>
      <c r="I1215" s="443"/>
      <c r="J1215" s="443"/>
      <c r="K1215" s="443"/>
      <c r="L1215" s="443"/>
      <c r="M1215" s="443"/>
      <c r="N1215" s="443"/>
      <c r="O1215" s="443">
        <v>1</v>
      </c>
      <c r="P1215" s="445">
        <f t="shared" si="16"/>
        <v>1</v>
      </c>
      <c r="Q1215" s="443">
        <v>1</v>
      </c>
      <c r="R1215" s="443"/>
      <c r="S1215" s="443" t="s">
        <v>659</v>
      </c>
      <c r="T1215" s="443" t="s">
        <v>653</v>
      </c>
      <c r="U1215" s="443" t="s">
        <v>673</v>
      </c>
      <c r="V1215" s="443" t="s">
        <v>652</v>
      </c>
      <c r="W1215" s="443" t="s">
        <v>469</v>
      </c>
      <c r="X1215" s="446"/>
    </row>
    <row r="1216" spans="1:24" s="447" customFormat="1" ht="90">
      <c r="A1216" s="443"/>
      <c r="B1216" s="443">
        <v>5302822200</v>
      </c>
      <c r="C1216" s="508" t="s">
        <v>7760</v>
      </c>
      <c r="D1216" s="154" t="s">
        <v>7761</v>
      </c>
      <c r="E1216" s="154" t="s">
        <v>3716</v>
      </c>
      <c r="F1216" s="443" t="s">
        <v>422</v>
      </c>
      <c r="G1216" s="443" t="s">
        <v>655</v>
      </c>
      <c r="H1216" s="444">
        <v>44933</v>
      </c>
      <c r="I1216" s="443"/>
      <c r="J1216" s="443"/>
      <c r="K1216" s="443"/>
      <c r="L1216" s="443"/>
      <c r="M1216" s="443"/>
      <c r="N1216" s="443"/>
      <c r="O1216" s="443">
        <v>1</v>
      </c>
      <c r="P1216" s="445">
        <f t="shared" si="16"/>
        <v>1</v>
      </c>
      <c r="Q1216" s="443">
        <v>1</v>
      </c>
      <c r="R1216" s="443"/>
      <c r="S1216" s="443" t="s">
        <v>659</v>
      </c>
      <c r="T1216" s="443" t="s">
        <v>653</v>
      </c>
      <c r="U1216" s="443" t="s">
        <v>673</v>
      </c>
      <c r="V1216" s="443" t="s">
        <v>652</v>
      </c>
      <c r="W1216" s="443" t="s">
        <v>469</v>
      </c>
      <c r="X1216" s="446"/>
    </row>
    <row r="1217" spans="1:24" s="447" customFormat="1" ht="75">
      <c r="A1217" s="443"/>
      <c r="B1217" s="443">
        <v>3153661500</v>
      </c>
      <c r="C1217" s="508" t="s">
        <v>6009</v>
      </c>
      <c r="D1217" s="154" t="s">
        <v>6010</v>
      </c>
      <c r="E1217" s="154" t="s">
        <v>2687</v>
      </c>
      <c r="F1217" s="443" t="s">
        <v>422</v>
      </c>
      <c r="G1217" s="443" t="s">
        <v>655</v>
      </c>
      <c r="H1217" s="444">
        <v>44956</v>
      </c>
      <c r="I1217" s="443"/>
      <c r="J1217" s="443"/>
      <c r="K1217" s="443"/>
      <c r="L1217" s="443"/>
      <c r="M1217" s="443"/>
      <c r="N1217" s="443"/>
      <c r="O1217" s="443">
        <v>2</v>
      </c>
      <c r="P1217" s="445">
        <f t="shared" si="16"/>
        <v>2</v>
      </c>
      <c r="Q1217" s="443">
        <v>2</v>
      </c>
      <c r="R1217" s="443"/>
      <c r="S1217" s="443" t="s">
        <v>659</v>
      </c>
      <c r="T1217" s="443" t="s">
        <v>653</v>
      </c>
      <c r="U1217" s="443" t="s">
        <v>673</v>
      </c>
      <c r="V1217" s="443" t="s">
        <v>652</v>
      </c>
      <c r="W1217" s="443" t="s">
        <v>469</v>
      </c>
      <c r="X1217" s="446"/>
    </row>
    <row r="1218" spans="1:24" s="447" customFormat="1" ht="75">
      <c r="A1218" s="443"/>
      <c r="B1218" s="443">
        <v>3137015300</v>
      </c>
      <c r="C1218" s="508" t="s">
        <v>12907</v>
      </c>
      <c r="D1218" s="154" t="s">
        <v>12908</v>
      </c>
      <c r="E1218" s="154" t="s">
        <v>12909</v>
      </c>
      <c r="F1218" s="443" t="s">
        <v>422</v>
      </c>
      <c r="G1218" s="443" t="s">
        <v>655</v>
      </c>
      <c r="H1218" s="444">
        <v>45099</v>
      </c>
      <c r="I1218" s="443"/>
      <c r="J1218" s="443"/>
      <c r="K1218" s="443"/>
      <c r="L1218" s="443"/>
      <c r="M1218" s="443"/>
      <c r="N1218" s="443"/>
      <c r="O1218" s="443">
        <v>1</v>
      </c>
      <c r="P1218" s="445">
        <f t="shared" si="16"/>
        <v>1</v>
      </c>
      <c r="Q1218" s="443">
        <v>1</v>
      </c>
      <c r="R1218" s="443"/>
      <c r="S1218" s="443" t="s">
        <v>659</v>
      </c>
      <c r="T1218" s="443" t="s">
        <v>653</v>
      </c>
      <c r="U1218" s="443" t="s">
        <v>673</v>
      </c>
      <c r="V1218" s="443" t="s">
        <v>652</v>
      </c>
      <c r="W1218" s="443" t="s">
        <v>469</v>
      </c>
      <c r="X1218" s="446"/>
    </row>
    <row r="1219" spans="1:24" s="447" customFormat="1" ht="60">
      <c r="A1219" s="443"/>
      <c r="B1219" s="443">
        <v>4535711000</v>
      </c>
      <c r="C1219" s="508" t="s">
        <v>7856</v>
      </c>
      <c r="D1219" s="154" t="s">
        <v>7857</v>
      </c>
      <c r="E1219" s="154" t="s">
        <v>3764</v>
      </c>
      <c r="F1219" s="443" t="s">
        <v>422</v>
      </c>
      <c r="G1219" s="443" t="s">
        <v>655</v>
      </c>
      <c r="H1219" s="444">
        <v>44963</v>
      </c>
      <c r="I1219" s="443"/>
      <c r="J1219" s="443"/>
      <c r="K1219" s="443"/>
      <c r="L1219" s="443"/>
      <c r="M1219" s="443"/>
      <c r="N1219" s="443"/>
      <c r="O1219" s="443">
        <v>1</v>
      </c>
      <c r="P1219" s="445">
        <f t="shared" si="16"/>
        <v>1</v>
      </c>
      <c r="Q1219" s="443">
        <v>1</v>
      </c>
      <c r="R1219" s="443"/>
      <c r="S1219" s="443" t="s">
        <v>659</v>
      </c>
      <c r="T1219" s="443" t="s">
        <v>653</v>
      </c>
      <c r="U1219" s="443" t="s">
        <v>673</v>
      </c>
      <c r="V1219" s="443" t="s">
        <v>652</v>
      </c>
      <c r="W1219" s="443" t="s">
        <v>469</v>
      </c>
      <c r="X1219" s="446"/>
    </row>
    <row r="1220" spans="1:24" s="447" customFormat="1" ht="90">
      <c r="A1220" s="443"/>
      <c r="B1220" s="443">
        <v>6341402900</v>
      </c>
      <c r="C1220" s="508" t="s">
        <v>7908</v>
      </c>
      <c r="D1220" s="154" t="s">
        <v>7909</v>
      </c>
      <c r="E1220" s="154" t="s">
        <v>3790</v>
      </c>
      <c r="F1220" s="443" t="s">
        <v>422</v>
      </c>
      <c r="G1220" s="443" t="s">
        <v>655</v>
      </c>
      <c r="H1220" s="444">
        <v>44931</v>
      </c>
      <c r="I1220" s="443"/>
      <c r="J1220" s="443"/>
      <c r="K1220" s="443"/>
      <c r="L1220" s="443"/>
      <c r="M1220" s="443"/>
      <c r="N1220" s="443"/>
      <c r="O1220" s="443">
        <v>1</v>
      </c>
      <c r="P1220" s="445">
        <f t="shared" si="16"/>
        <v>1</v>
      </c>
      <c r="Q1220" s="443">
        <v>1</v>
      </c>
      <c r="R1220" s="443"/>
      <c r="S1220" s="443" t="s">
        <v>659</v>
      </c>
      <c r="T1220" s="443" t="s">
        <v>653</v>
      </c>
      <c r="U1220" s="443" t="s">
        <v>673</v>
      </c>
      <c r="V1220" s="443" t="s">
        <v>652</v>
      </c>
      <c r="W1220" s="443" t="s">
        <v>469</v>
      </c>
      <c r="X1220" s="446"/>
    </row>
    <row r="1221" spans="1:24" s="447" customFormat="1" ht="60">
      <c r="A1221" s="443"/>
      <c r="B1221" s="443">
        <v>6720702400</v>
      </c>
      <c r="C1221" s="508" t="s">
        <v>12910</v>
      </c>
      <c r="D1221" s="154" t="s">
        <v>6212</v>
      </c>
      <c r="E1221" s="154" t="s">
        <v>12911</v>
      </c>
      <c r="F1221" s="443" t="s">
        <v>422</v>
      </c>
      <c r="G1221" s="443" t="s">
        <v>655</v>
      </c>
      <c r="H1221" s="444">
        <v>45065</v>
      </c>
      <c r="I1221" s="443"/>
      <c r="J1221" s="443"/>
      <c r="K1221" s="443"/>
      <c r="L1221" s="443"/>
      <c r="M1221" s="443"/>
      <c r="N1221" s="443"/>
      <c r="O1221" s="443">
        <v>1</v>
      </c>
      <c r="P1221" s="445">
        <f t="shared" si="16"/>
        <v>1</v>
      </c>
      <c r="Q1221" s="443">
        <v>1</v>
      </c>
      <c r="R1221" s="443"/>
      <c r="S1221" s="443" t="s">
        <v>659</v>
      </c>
      <c r="T1221" s="443" t="s">
        <v>653</v>
      </c>
      <c r="U1221" s="443" t="s">
        <v>673</v>
      </c>
      <c r="V1221" s="443" t="s">
        <v>652</v>
      </c>
      <c r="W1221" s="443" t="s">
        <v>469</v>
      </c>
      <c r="X1221" s="446"/>
    </row>
    <row r="1222" spans="1:24" s="447" customFormat="1" ht="60">
      <c r="A1222" s="443"/>
      <c r="B1222" s="443">
        <v>4270321300</v>
      </c>
      <c r="C1222" s="508" t="s">
        <v>12912</v>
      </c>
      <c r="D1222" s="154" t="s">
        <v>12913</v>
      </c>
      <c r="E1222" s="154" t="s">
        <v>12914</v>
      </c>
      <c r="F1222" s="443" t="s">
        <v>422</v>
      </c>
      <c r="G1222" s="443" t="s">
        <v>655</v>
      </c>
      <c r="H1222" s="444">
        <v>45114</v>
      </c>
      <c r="I1222" s="443"/>
      <c r="J1222" s="443"/>
      <c r="K1222" s="443"/>
      <c r="L1222" s="443"/>
      <c r="M1222" s="443"/>
      <c r="N1222" s="443"/>
      <c r="O1222" s="443">
        <v>1</v>
      </c>
      <c r="P1222" s="445">
        <f t="shared" si="16"/>
        <v>1</v>
      </c>
      <c r="Q1222" s="443">
        <v>1</v>
      </c>
      <c r="R1222" s="443"/>
      <c r="S1222" s="443" t="s">
        <v>659</v>
      </c>
      <c r="T1222" s="443" t="s">
        <v>653</v>
      </c>
      <c r="U1222" s="443" t="s">
        <v>673</v>
      </c>
      <c r="V1222" s="443" t="s">
        <v>652</v>
      </c>
      <c r="W1222" s="443" t="s">
        <v>469</v>
      </c>
      <c r="X1222" s="446"/>
    </row>
    <row r="1223" spans="1:24" s="447" customFormat="1" ht="60">
      <c r="A1223" s="443"/>
      <c r="B1223" s="443">
        <v>4660800800</v>
      </c>
      <c r="C1223" s="508" t="s">
        <v>5677</v>
      </c>
      <c r="D1223" s="154" t="s">
        <v>5678</v>
      </c>
      <c r="E1223" s="154" t="s">
        <v>2456</v>
      </c>
      <c r="F1223" s="443" t="s">
        <v>422</v>
      </c>
      <c r="G1223" s="443" t="s">
        <v>655</v>
      </c>
      <c r="H1223" s="444">
        <v>44948</v>
      </c>
      <c r="I1223" s="443"/>
      <c r="J1223" s="443"/>
      <c r="K1223" s="443"/>
      <c r="L1223" s="443"/>
      <c r="M1223" s="443"/>
      <c r="N1223" s="443"/>
      <c r="O1223" s="443">
        <v>2</v>
      </c>
      <c r="P1223" s="445">
        <f t="shared" si="16"/>
        <v>2</v>
      </c>
      <c r="Q1223" s="443">
        <v>2</v>
      </c>
      <c r="R1223" s="443"/>
      <c r="S1223" s="443" t="s">
        <v>659</v>
      </c>
      <c r="T1223" s="443" t="s">
        <v>653</v>
      </c>
      <c r="U1223" s="443" t="s">
        <v>673</v>
      </c>
      <c r="V1223" s="443" t="s">
        <v>652</v>
      </c>
      <c r="W1223" s="443" t="s">
        <v>469</v>
      </c>
      <c r="X1223" s="446"/>
    </row>
    <row r="1224" spans="1:24" s="447" customFormat="1" ht="75">
      <c r="A1224" s="443"/>
      <c r="B1224" s="443">
        <v>5461120800</v>
      </c>
      <c r="C1224" s="508" t="s">
        <v>7124</v>
      </c>
      <c r="D1224" s="154" t="s">
        <v>7125</v>
      </c>
      <c r="E1224" s="154" t="s">
        <v>3315</v>
      </c>
      <c r="F1224" s="443" t="s">
        <v>422</v>
      </c>
      <c r="G1224" s="443" t="s">
        <v>655</v>
      </c>
      <c r="H1224" s="444">
        <v>44971</v>
      </c>
      <c r="I1224" s="443"/>
      <c r="J1224" s="443"/>
      <c r="K1224" s="443"/>
      <c r="L1224" s="443"/>
      <c r="M1224" s="443"/>
      <c r="N1224" s="443"/>
      <c r="O1224" s="443">
        <v>1</v>
      </c>
      <c r="P1224" s="445">
        <f t="shared" si="16"/>
        <v>1</v>
      </c>
      <c r="Q1224" s="443">
        <v>1</v>
      </c>
      <c r="R1224" s="443"/>
      <c r="S1224" s="443" t="s">
        <v>659</v>
      </c>
      <c r="T1224" s="443" t="s">
        <v>653</v>
      </c>
      <c r="U1224" s="443" t="s">
        <v>673</v>
      </c>
      <c r="V1224" s="443" t="s">
        <v>652</v>
      </c>
      <c r="W1224" s="443" t="s">
        <v>469</v>
      </c>
      <c r="X1224" s="446"/>
    </row>
    <row r="1225" spans="1:24" s="447" customFormat="1" ht="75">
      <c r="A1225" s="443"/>
      <c r="B1225" s="443">
        <v>4733100600</v>
      </c>
      <c r="C1225" s="508" t="s">
        <v>12915</v>
      </c>
      <c r="D1225" s="154" t="s">
        <v>12716</v>
      </c>
      <c r="E1225" s="154" t="s">
        <v>12916</v>
      </c>
      <c r="F1225" s="443" t="s">
        <v>422</v>
      </c>
      <c r="G1225" s="443" t="s">
        <v>655</v>
      </c>
      <c r="H1225" s="444">
        <v>45166</v>
      </c>
      <c r="I1225" s="443"/>
      <c r="J1225" s="443"/>
      <c r="K1225" s="443"/>
      <c r="L1225" s="443"/>
      <c r="M1225" s="443"/>
      <c r="N1225" s="443"/>
      <c r="O1225" s="443">
        <v>1</v>
      </c>
      <c r="P1225" s="445">
        <f t="shared" si="16"/>
        <v>1</v>
      </c>
      <c r="Q1225" s="443">
        <v>1</v>
      </c>
      <c r="R1225" s="443"/>
      <c r="S1225" s="443" t="s">
        <v>659</v>
      </c>
      <c r="T1225" s="443" t="s">
        <v>653</v>
      </c>
      <c r="U1225" s="443" t="s">
        <v>673</v>
      </c>
      <c r="V1225" s="443" t="s">
        <v>652</v>
      </c>
      <c r="W1225" s="443" t="s">
        <v>469</v>
      </c>
      <c r="X1225" s="446"/>
    </row>
    <row r="1226" spans="1:24" s="447" customFormat="1" ht="60">
      <c r="A1226" s="443"/>
      <c r="B1226" s="443">
        <v>6311604300</v>
      </c>
      <c r="C1226" s="508" t="s">
        <v>12917</v>
      </c>
      <c r="D1226" s="154" t="s">
        <v>12836</v>
      </c>
      <c r="E1226" s="154" t="s">
        <v>12918</v>
      </c>
      <c r="F1226" s="443" t="s">
        <v>422</v>
      </c>
      <c r="G1226" s="443" t="s">
        <v>655</v>
      </c>
      <c r="H1226" s="444">
        <v>45196</v>
      </c>
      <c r="I1226" s="443"/>
      <c r="J1226" s="443"/>
      <c r="K1226" s="443"/>
      <c r="L1226" s="443"/>
      <c r="M1226" s="443"/>
      <c r="N1226" s="443"/>
      <c r="O1226" s="443">
        <v>2</v>
      </c>
      <c r="P1226" s="445">
        <f t="shared" si="16"/>
        <v>2</v>
      </c>
      <c r="Q1226" s="443">
        <v>2</v>
      </c>
      <c r="R1226" s="443"/>
      <c r="S1226" s="443" t="s">
        <v>659</v>
      </c>
      <c r="T1226" s="443" t="s">
        <v>653</v>
      </c>
      <c r="U1226" s="443" t="s">
        <v>673</v>
      </c>
      <c r="V1226" s="443" t="s">
        <v>652</v>
      </c>
      <c r="W1226" s="443" t="s">
        <v>469</v>
      </c>
      <c r="X1226" s="446"/>
    </row>
    <row r="1227" spans="1:24" s="447" customFormat="1" ht="75">
      <c r="A1227" s="443"/>
      <c r="B1227" s="443">
        <v>5383402600</v>
      </c>
      <c r="C1227" s="508" t="s">
        <v>12919</v>
      </c>
      <c r="D1227" s="154" t="s">
        <v>12728</v>
      </c>
      <c r="E1227" s="154" t="s">
        <v>12920</v>
      </c>
      <c r="F1227" s="443" t="s">
        <v>422</v>
      </c>
      <c r="G1227" s="443" t="s">
        <v>655</v>
      </c>
      <c r="H1227" s="444">
        <v>44978</v>
      </c>
      <c r="I1227" s="443"/>
      <c r="J1227" s="443"/>
      <c r="K1227" s="443"/>
      <c r="L1227" s="443"/>
      <c r="M1227" s="443"/>
      <c r="N1227" s="443"/>
      <c r="O1227" s="443">
        <v>1</v>
      </c>
      <c r="P1227" s="445">
        <f t="shared" si="16"/>
        <v>1</v>
      </c>
      <c r="Q1227" s="443">
        <v>1</v>
      </c>
      <c r="R1227" s="443"/>
      <c r="S1227" s="443" t="s">
        <v>659</v>
      </c>
      <c r="T1227" s="443" t="s">
        <v>653</v>
      </c>
      <c r="U1227" s="443" t="s">
        <v>673</v>
      </c>
      <c r="V1227" s="443" t="s">
        <v>652</v>
      </c>
      <c r="W1227" s="443" t="s">
        <v>469</v>
      </c>
      <c r="X1227" s="446"/>
    </row>
    <row r="1228" spans="1:24" s="447" customFormat="1" ht="60">
      <c r="A1228" s="443"/>
      <c r="B1228" s="443">
        <v>4531021200</v>
      </c>
      <c r="C1228" s="508" t="s">
        <v>12921</v>
      </c>
      <c r="D1228" s="154" t="s">
        <v>12864</v>
      </c>
      <c r="E1228" s="154" t="s">
        <v>12922</v>
      </c>
      <c r="F1228" s="443" t="s">
        <v>422</v>
      </c>
      <c r="G1228" s="443" t="s">
        <v>655</v>
      </c>
      <c r="H1228" s="444">
        <v>45189</v>
      </c>
      <c r="I1228" s="443"/>
      <c r="J1228" s="443"/>
      <c r="K1228" s="443"/>
      <c r="L1228" s="443"/>
      <c r="M1228" s="443"/>
      <c r="N1228" s="443"/>
      <c r="O1228" s="443">
        <v>1</v>
      </c>
      <c r="P1228" s="445">
        <f t="shared" si="16"/>
        <v>1</v>
      </c>
      <c r="Q1228" s="443">
        <v>1</v>
      </c>
      <c r="R1228" s="443"/>
      <c r="S1228" s="443" t="s">
        <v>659</v>
      </c>
      <c r="T1228" s="443" t="s">
        <v>653</v>
      </c>
      <c r="U1228" s="443" t="s">
        <v>673</v>
      </c>
      <c r="V1228" s="443" t="s">
        <v>652</v>
      </c>
      <c r="W1228" s="443" t="s">
        <v>469</v>
      </c>
      <c r="X1228" s="446"/>
    </row>
    <row r="1229" spans="1:24" s="447" customFormat="1" ht="60">
      <c r="A1229" s="443"/>
      <c r="B1229" s="443">
        <v>4720321100</v>
      </c>
      <c r="C1229" s="508" t="s">
        <v>7202</v>
      </c>
      <c r="D1229" s="154" t="s">
        <v>7203</v>
      </c>
      <c r="E1229" s="154" t="s">
        <v>3354</v>
      </c>
      <c r="F1229" s="443" t="s">
        <v>422</v>
      </c>
      <c r="G1229" s="443" t="s">
        <v>655</v>
      </c>
      <c r="H1229" s="444">
        <v>44991</v>
      </c>
      <c r="I1229" s="443"/>
      <c r="J1229" s="443"/>
      <c r="K1229" s="443"/>
      <c r="L1229" s="443"/>
      <c r="M1229" s="443"/>
      <c r="N1229" s="443"/>
      <c r="O1229" s="443">
        <v>1</v>
      </c>
      <c r="P1229" s="445">
        <f t="shared" si="16"/>
        <v>1</v>
      </c>
      <c r="Q1229" s="443">
        <v>1</v>
      </c>
      <c r="R1229" s="443"/>
      <c r="S1229" s="443" t="s">
        <v>659</v>
      </c>
      <c r="T1229" s="443" t="s">
        <v>653</v>
      </c>
      <c r="U1229" s="443" t="s">
        <v>673</v>
      </c>
      <c r="V1229" s="443" t="s">
        <v>652</v>
      </c>
      <c r="W1229" s="443" t="s">
        <v>469</v>
      </c>
      <c r="X1229" s="446"/>
    </row>
    <row r="1230" spans="1:24" s="447" customFormat="1" ht="45">
      <c r="A1230" s="443"/>
      <c r="B1230" s="443">
        <v>4537711700</v>
      </c>
      <c r="C1230" s="508" t="s">
        <v>12923</v>
      </c>
      <c r="D1230" s="154" t="s">
        <v>12924</v>
      </c>
      <c r="E1230" s="154" t="s">
        <v>12925</v>
      </c>
      <c r="F1230" s="443" t="s">
        <v>422</v>
      </c>
      <c r="G1230" s="443" t="s">
        <v>655</v>
      </c>
      <c r="H1230" s="444">
        <v>45219</v>
      </c>
      <c r="I1230" s="443"/>
      <c r="J1230" s="443"/>
      <c r="K1230" s="443"/>
      <c r="L1230" s="443"/>
      <c r="M1230" s="443"/>
      <c r="N1230" s="443"/>
      <c r="O1230" s="443">
        <v>4</v>
      </c>
      <c r="P1230" s="445">
        <f t="shared" si="16"/>
        <v>4</v>
      </c>
      <c r="Q1230" s="443">
        <v>4</v>
      </c>
      <c r="R1230" s="443"/>
      <c r="S1230" s="443" t="s">
        <v>659</v>
      </c>
      <c r="T1230" s="443" t="s">
        <v>653</v>
      </c>
      <c r="U1230" s="443" t="s">
        <v>673</v>
      </c>
      <c r="V1230" s="443" t="s">
        <v>652</v>
      </c>
      <c r="W1230" s="443" t="s">
        <v>469</v>
      </c>
      <c r="X1230" s="446"/>
    </row>
    <row r="1231" spans="1:24" s="447" customFormat="1" ht="45">
      <c r="A1231" s="443"/>
      <c r="B1231" s="443">
        <v>4475122600</v>
      </c>
      <c r="C1231" s="508" t="s">
        <v>12926</v>
      </c>
      <c r="D1231" s="154" t="s">
        <v>12927</v>
      </c>
      <c r="E1231" s="154" t="s">
        <v>12928</v>
      </c>
      <c r="F1231" s="443" t="s">
        <v>422</v>
      </c>
      <c r="G1231" s="443" t="s">
        <v>655</v>
      </c>
      <c r="H1231" s="444">
        <v>45219</v>
      </c>
      <c r="I1231" s="443"/>
      <c r="J1231" s="443"/>
      <c r="K1231" s="443">
        <v>4</v>
      </c>
      <c r="L1231" s="443"/>
      <c r="M1231" s="443"/>
      <c r="N1231" s="443"/>
      <c r="O1231" s="443">
        <v>3</v>
      </c>
      <c r="P1231" s="445">
        <f t="shared" si="16"/>
        <v>7</v>
      </c>
      <c r="Q1231" s="443">
        <v>7</v>
      </c>
      <c r="R1231" s="443"/>
      <c r="S1231" s="443" t="s">
        <v>659</v>
      </c>
      <c r="T1231" s="443" t="s">
        <v>651</v>
      </c>
      <c r="U1231" s="443" t="s">
        <v>673</v>
      </c>
      <c r="V1231" s="443" t="s">
        <v>652</v>
      </c>
      <c r="W1231" s="443" t="s">
        <v>469</v>
      </c>
      <c r="X1231" s="446"/>
    </row>
    <row r="1232" spans="1:24" s="447" customFormat="1" ht="60">
      <c r="A1232" s="443"/>
      <c r="B1232" s="443">
        <v>5390611500</v>
      </c>
      <c r="C1232" s="508" t="s">
        <v>12929</v>
      </c>
      <c r="D1232" s="154" t="s">
        <v>12930</v>
      </c>
      <c r="E1232" s="154" t="s">
        <v>12931</v>
      </c>
      <c r="F1232" s="443" t="s">
        <v>422</v>
      </c>
      <c r="G1232" s="443" t="s">
        <v>655</v>
      </c>
      <c r="H1232" s="444">
        <v>44969</v>
      </c>
      <c r="I1232" s="443"/>
      <c r="J1232" s="443"/>
      <c r="K1232" s="443"/>
      <c r="L1232" s="443"/>
      <c r="M1232" s="443"/>
      <c r="N1232" s="443"/>
      <c r="O1232" s="443">
        <v>1</v>
      </c>
      <c r="P1232" s="445">
        <f t="shared" si="16"/>
        <v>1</v>
      </c>
      <c r="Q1232" s="443">
        <v>1</v>
      </c>
      <c r="R1232" s="443"/>
      <c r="S1232" s="443" t="s">
        <v>659</v>
      </c>
      <c r="T1232" s="443" t="s">
        <v>653</v>
      </c>
      <c r="U1232" s="443" t="s">
        <v>673</v>
      </c>
      <c r="V1232" s="443" t="s">
        <v>652</v>
      </c>
      <c r="W1232" s="443" t="s">
        <v>469</v>
      </c>
      <c r="X1232" s="446"/>
    </row>
    <row r="1233" spans="1:24" s="447" customFormat="1" ht="60">
      <c r="A1233" s="443"/>
      <c r="B1233" s="443">
        <v>3554740500</v>
      </c>
      <c r="C1233" s="508" t="s">
        <v>12932</v>
      </c>
      <c r="D1233" s="154" t="s">
        <v>12933</v>
      </c>
      <c r="E1233" s="154" t="s">
        <v>12934</v>
      </c>
      <c r="F1233" s="443" t="s">
        <v>422</v>
      </c>
      <c r="G1233" s="443" t="s">
        <v>655</v>
      </c>
      <c r="H1233" s="444">
        <v>45222</v>
      </c>
      <c r="I1233" s="443"/>
      <c r="J1233" s="443"/>
      <c r="K1233" s="443"/>
      <c r="L1233" s="443"/>
      <c r="M1233" s="443"/>
      <c r="N1233" s="443"/>
      <c r="O1233" s="443">
        <v>1</v>
      </c>
      <c r="P1233" s="445">
        <f t="shared" si="16"/>
        <v>1</v>
      </c>
      <c r="Q1233" s="443">
        <v>1</v>
      </c>
      <c r="R1233" s="443"/>
      <c r="S1233" s="443" t="s">
        <v>659</v>
      </c>
      <c r="T1233" s="443" t="s">
        <v>653</v>
      </c>
      <c r="U1233" s="443" t="s">
        <v>673</v>
      </c>
      <c r="V1233" s="443" t="s">
        <v>652</v>
      </c>
      <c r="W1233" s="443" t="s">
        <v>469</v>
      </c>
      <c r="X1233" s="446"/>
    </row>
    <row r="1234" spans="1:24" s="447" customFormat="1" ht="75">
      <c r="A1234" s="443"/>
      <c r="B1234" s="443">
        <v>4254320400</v>
      </c>
      <c r="C1234" s="508" t="s">
        <v>8409</v>
      </c>
      <c r="D1234" s="154" t="s">
        <v>8410</v>
      </c>
      <c r="E1234" s="154" t="s">
        <v>4041</v>
      </c>
      <c r="F1234" s="443" t="s">
        <v>422</v>
      </c>
      <c r="G1234" s="443" t="s">
        <v>655</v>
      </c>
      <c r="H1234" s="444">
        <v>45029</v>
      </c>
      <c r="I1234" s="443"/>
      <c r="J1234" s="443"/>
      <c r="K1234" s="443"/>
      <c r="L1234" s="443"/>
      <c r="M1234" s="443"/>
      <c r="N1234" s="443"/>
      <c r="O1234" s="443">
        <v>1</v>
      </c>
      <c r="P1234" s="445">
        <f t="shared" si="16"/>
        <v>1</v>
      </c>
      <c r="Q1234" s="443">
        <v>1</v>
      </c>
      <c r="R1234" s="443"/>
      <c r="S1234" s="443" t="s">
        <v>659</v>
      </c>
      <c r="T1234" s="443" t="s">
        <v>653</v>
      </c>
      <c r="U1234" s="443" t="s">
        <v>673</v>
      </c>
      <c r="V1234" s="443" t="s">
        <v>652</v>
      </c>
      <c r="W1234" s="443" t="s">
        <v>469</v>
      </c>
      <c r="X1234" s="446"/>
    </row>
    <row r="1235" spans="1:24" s="447" customFormat="1" ht="60">
      <c r="A1235" s="443"/>
      <c r="B1235" s="443">
        <v>5453361300</v>
      </c>
      <c r="C1235" s="508" t="s">
        <v>12935</v>
      </c>
      <c r="D1235" s="154" t="s">
        <v>12936</v>
      </c>
      <c r="E1235" s="154" t="s">
        <v>12937</v>
      </c>
      <c r="F1235" s="443" t="s">
        <v>422</v>
      </c>
      <c r="G1235" s="443" t="s">
        <v>655</v>
      </c>
      <c r="H1235" s="444">
        <v>45134</v>
      </c>
      <c r="I1235" s="443"/>
      <c r="J1235" s="443"/>
      <c r="K1235" s="443"/>
      <c r="L1235" s="443"/>
      <c r="M1235" s="443"/>
      <c r="N1235" s="443"/>
      <c r="O1235" s="443">
        <v>2</v>
      </c>
      <c r="P1235" s="445">
        <f t="shared" si="16"/>
        <v>2</v>
      </c>
      <c r="Q1235" s="443">
        <v>2</v>
      </c>
      <c r="R1235" s="443"/>
      <c r="S1235" s="443" t="s">
        <v>659</v>
      </c>
      <c r="T1235" s="443" t="s">
        <v>653</v>
      </c>
      <c r="U1235" s="443" t="s">
        <v>673</v>
      </c>
      <c r="V1235" s="443" t="s">
        <v>652</v>
      </c>
      <c r="W1235" s="443" t="s">
        <v>469</v>
      </c>
      <c r="X1235" s="446"/>
    </row>
    <row r="1236" spans="1:24" s="447" customFormat="1" ht="75">
      <c r="A1236" s="443"/>
      <c r="B1236" s="443">
        <v>6300702300</v>
      </c>
      <c r="C1236" s="508" t="s">
        <v>8373</v>
      </c>
      <c r="D1236" s="154" t="s">
        <v>8374</v>
      </c>
      <c r="E1236" s="154" t="s">
        <v>4023</v>
      </c>
      <c r="F1236" s="443" t="s">
        <v>422</v>
      </c>
      <c r="G1236" s="443" t="s">
        <v>655</v>
      </c>
      <c r="H1236" s="444">
        <v>45020</v>
      </c>
      <c r="I1236" s="443"/>
      <c r="J1236" s="443"/>
      <c r="K1236" s="443"/>
      <c r="L1236" s="443"/>
      <c r="M1236" s="443"/>
      <c r="N1236" s="443"/>
      <c r="O1236" s="443">
        <v>1</v>
      </c>
      <c r="P1236" s="445">
        <f t="shared" si="16"/>
        <v>1</v>
      </c>
      <c r="Q1236" s="443">
        <v>1</v>
      </c>
      <c r="R1236" s="443"/>
      <c r="S1236" s="443" t="s">
        <v>659</v>
      </c>
      <c r="T1236" s="443" t="s">
        <v>653</v>
      </c>
      <c r="U1236" s="443" t="s">
        <v>673</v>
      </c>
      <c r="V1236" s="443" t="s">
        <v>652</v>
      </c>
      <c r="W1236" s="443" t="s">
        <v>469</v>
      </c>
      <c r="X1236" s="446"/>
    </row>
    <row r="1237" spans="1:24" s="447" customFormat="1" ht="75">
      <c r="A1237" s="443"/>
      <c r="B1237" s="443">
        <v>4237611400</v>
      </c>
      <c r="C1237" s="508" t="s">
        <v>12938</v>
      </c>
      <c r="D1237" s="154" t="s">
        <v>12939</v>
      </c>
      <c r="E1237" s="154" t="s">
        <v>12940</v>
      </c>
      <c r="F1237" s="443" t="s">
        <v>422</v>
      </c>
      <c r="G1237" s="443" t="s">
        <v>655</v>
      </c>
      <c r="H1237" s="444">
        <v>45182</v>
      </c>
      <c r="I1237" s="443"/>
      <c r="J1237" s="443"/>
      <c r="K1237" s="443"/>
      <c r="L1237" s="443"/>
      <c r="M1237" s="443"/>
      <c r="N1237" s="443"/>
      <c r="O1237" s="443">
        <v>1</v>
      </c>
      <c r="P1237" s="445">
        <f t="shared" si="16"/>
        <v>1</v>
      </c>
      <c r="Q1237" s="443">
        <v>1</v>
      </c>
      <c r="R1237" s="443"/>
      <c r="S1237" s="443" t="s">
        <v>659</v>
      </c>
      <c r="T1237" s="443" t="s">
        <v>653</v>
      </c>
      <c r="U1237" s="443" t="s">
        <v>673</v>
      </c>
      <c r="V1237" s="443" t="s">
        <v>652</v>
      </c>
      <c r="W1237" s="443" t="s">
        <v>469</v>
      </c>
      <c r="X1237" s="446"/>
    </row>
    <row r="1238" spans="1:24" s="447" customFormat="1" ht="60">
      <c r="A1238" s="443"/>
      <c r="B1238" s="443">
        <v>4272350200</v>
      </c>
      <c r="C1238" s="508" t="s">
        <v>12941</v>
      </c>
      <c r="D1238" s="154" t="s">
        <v>12942</v>
      </c>
      <c r="E1238" s="154" t="s">
        <v>12943</v>
      </c>
      <c r="F1238" s="443" t="s">
        <v>422</v>
      </c>
      <c r="G1238" s="443" t="s">
        <v>655</v>
      </c>
      <c r="H1238" s="444">
        <v>45190</v>
      </c>
      <c r="I1238" s="443"/>
      <c r="J1238" s="443"/>
      <c r="K1238" s="443"/>
      <c r="L1238" s="443"/>
      <c r="M1238" s="443"/>
      <c r="N1238" s="443"/>
      <c r="O1238" s="443">
        <v>1</v>
      </c>
      <c r="P1238" s="445">
        <f t="shared" ref="P1238:P1301" si="17">SUM($I1238:$O1238)</f>
        <v>1</v>
      </c>
      <c r="Q1238" s="443">
        <v>1</v>
      </c>
      <c r="R1238" s="443"/>
      <c r="S1238" s="443" t="s">
        <v>659</v>
      </c>
      <c r="T1238" s="443" t="s">
        <v>653</v>
      </c>
      <c r="U1238" s="443" t="s">
        <v>673</v>
      </c>
      <c r="V1238" s="443" t="s">
        <v>652</v>
      </c>
      <c r="W1238" s="443" t="s">
        <v>469</v>
      </c>
      <c r="X1238" s="446"/>
    </row>
    <row r="1239" spans="1:24" s="447" customFormat="1" ht="75">
      <c r="A1239" s="443"/>
      <c r="B1239" s="443">
        <v>3641011000</v>
      </c>
      <c r="C1239" s="508" t="s">
        <v>12944</v>
      </c>
      <c r="D1239" s="154" t="s">
        <v>12945</v>
      </c>
      <c r="E1239" s="154" t="s">
        <v>12946</v>
      </c>
      <c r="F1239" s="443" t="s">
        <v>422</v>
      </c>
      <c r="G1239" s="443" t="s">
        <v>655</v>
      </c>
      <c r="H1239" s="444">
        <v>45009</v>
      </c>
      <c r="I1239" s="443"/>
      <c r="J1239" s="443"/>
      <c r="K1239" s="443"/>
      <c r="L1239" s="443"/>
      <c r="M1239" s="443"/>
      <c r="N1239" s="443"/>
      <c r="O1239" s="443">
        <v>1</v>
      </c>
      <c r="P1239" s="445">
        <f t="shared" si="17"/>
        <v>1</v>
      </c>
      <c r="Q1239" s="443">
        <v>1</v>
      </c>
      <c r="R1239" s="443"/>
      <c r="S1239" s="443" t="s">
        <v>659</v>
      </c>
      <c r="T1239" s="443" t="s">
        <v>653</v>
      </c>
      <c r="U1239" s="443" t="s">
        <v>673</v>
      </c>
      <c r="V1239" s="443" t="s">
        <v>652</v>
      </c>
      <c r="W1239" s="443" t="s">
        <v>469</v>
      </c>
      <c r="X1239" s="446"/>
    </row>
    <row r="1240" spans="1:24" s="447" customFormat="1" ht="60">
      <c r="A1240" s="443"/>
      <c r="B1240" s="443">
        <v>4531021200</v>
      </c>
      <c r="C1240" s="508" t="s">
        <v>12947</v>
      </c>
      <c r="D1240" s="154" t="s">
        <v>12864</v>
      </c>
      <c r="E1240" s="154" t="s">
        <v>12948</v>
      </c>
      <c r="F1240" s="443" t="s">
        <v>422</v>
      </c>
      <c r="G1240" s="443" t="s">
        <v>655</v>
      </c>
      <c r="H1240" s="444">
        <v>45189</v>
      </c>
      <c r="I1240" s="443"/>
      <c r="J1240" s="443"/>
      <c r="K1240" s="443"/>
      <c r="L1240" s="443"/>
      <c r="M1240" s="443"/>
      <c r="N1240" s="443"/>
      <c r="O1240" s="443">
        <v>1</v>
      </c>
      <c r="P1240" s="445">
        <f t="shared" si="17"/>
        <v>1</v>
      </c>
      <c r="Q1240" s="443">
        <v>1</v>
      </c>
      <c r="R1240" s="443"/>
      <c r="S1240" s="443" t="s">
        <v>659</v>
      </c>
      <c r="T1240" s="443" t="s">
        <v>653</v>
      </c>
      <c r="U1240" s="443" t="s">
        <v>673</v>
      </c>
      <c r="V1240" s="443" t="s">
        <v>652</v>
      </c>
      <c r="W1240" s="443" t="s">
        <v>469</v>
      </c>
      <c r="X1240" s="446"/>
    </row>
    <row r="1241" spans="1:24" s="447" customFormat="1" ht="75">
      <c r="A1241" s="443"/>
      <c r="B1241" s="443">
        <v>4232231600</v>
      </c>
      <c r="C1241" s="508" t="s">
        <v>8399</v>
      </c>
      <c r="D1241" s="154" t="s">
        <v>8400</v>
      </c>
      <c r="E1241" s="154" t="s">
        <v>4036</v>
      </c>
      <c r="F1241" s="443" t="s">
        <v>422</v>
      </c>
      <c r="G1241" s="443" t="s">
        <v>655</v>
      </c>
      <c r="H1241" s="444">
        <v>45028</v>
      </c>
      <c r="I1241" s="443"/>
      <c r="J1241" s="443"/>
      <c r="K1241" s="443"/>
      <c r="L1241" s="443"/>
      <c r="M1241" s="443"/>
      <c r="N1241" s="443"/>
      <c r="O1241" s="443">
        <v>1</v>
      </c>
      <c r="P1241" s="445">
        <f t="shared" si="17"/>
        <v>1</v>
      </c>
      <c r="Q1241" s="443">
        <v>1</v>
      </c>
      <c r="R1241" s="443"/>
      <c r="S1241" s="443" t="s">
        <v>659</v>
      </c>
      <c r="T1241" s="443" t="s">
        <v>653</v>
      </c>
      <c r="U1241" s="443" t="s">
        <v>673</v>
      </c>
      <c r="V1241" s="443" t="s">
        <v>652</v>
      </c>
      <c r="W1241" s="443" t="s">
        <v>469</v>
      </c>
      <c r="X1241" s="446"/>
    </row>
    <row r="1242" spans="1:24" s="447" customFormat="1" ht="75">
      <c r="A1242" s="443"/>
      <c r="B1242" s="443">
        <v>3485600500</v>
      </c>
      <c r="C1242" s="508" t="s">
        <v>8375</v>
      </c>
      <c r="D1242" s="154" t="s">
        <v>8376</v>
      </c>
      <c r="E1242" s="154" t="s">
        <v>4024</v>
      </c>
      <c r="F1242" s="443" t="s">
        <v>422</v>
      </c>
      <c r="G1242" s="443" t="s">
        <v>655</v>
      </c>
      <c r="H1242" s="444">
        <v>45020</v>
      </c>
      <c r="I1242" s="443"/>
      <c r="J1242" s="443"/>
      <c r="K1242" s="443"/>
      <c r="L1242" s="443"/>
      <c r="M1242" s="443"/>
      <c r="N1242" s="443"/>
      <c r="O1242" s="443">
        <v>1</v>
      </c>
      <c r="P1242" s="445">
        <f t="shared" si="17"/>
        <v>1</v>
      </c>
      <c r="Q1242" s="443">
        <v>1</v>
      </c>
      <c r="R1242" s="443"/>
      <c r="S1242" s="443" t="s">
        <v>659</v>
      </c>
      <c r="T1242" s="443" t="s">
        <v>653</v>
      </c>
      <c r="U1242" s="443" t="s">
        <v>673</v>
      </c>
      <c r="V1242" s="443" t="s">
        <v>652</v>
      </c>
      <c r="W1242" s="443" t="s">
        <v>469</v>
      </c>
      <c r="X1242" s="446"/>
    </row>
    <row r="1243" spans="1:24" s="447" customFormat="1" ht="60">
      <c r="A1243" s="443"/>
      <c r="B1243" s="443">
        <v>4850320300</v>
      </c>
      <c r="C1243" s="508" t="s">
        <v>12949</v>
      </c>
      <c r="D1243" s="154" t="s">
        <v>12950</v>
      </c>
      <c r="E1243" s="154" t="s">
        <v>12951</v>
      </c>
      <c r="F1243" s="443" t="s">
        <v>422</v>
      </c>
      <c r="G1243" s="443" t="s">
        <v>655</v>
      </c>
      <c r="H1243" s="444">
        <v>45188</v>
      </c>
      <c r="I1243" s="443"/>
      <c r="J1243" s="443"/>
      <c r="K1243" s="443"/>
      <c r="L1243" s="443"/>
      <c r="M1243" s="443"/>
      <c r="N1243" s="443"/>
      <c r="O1243" s="443">
        <v>1</v>
      </c>
      <c r="P1243" s="445">
        <f t="shared" si="17"/>
        <v>1</v>
      </c>
      <c r="Q1243" s="443">
        <v>1</v>
      </c>
      <c r="R1243" s="443"/>
      <c r="S1243" s="443" t="s">
        <v>659</v>
      </c>
      <c r="T1243" s="443" t="s">
        <v>653</v>
      </c>
      <c r="U1243" s="443" t="s">
        <v>673</v>
      </c>
      <c r="V1243" s="443" t="s">
        <v>652</v>
      </c>
      <c r="W1243" s="443" t="s">
        <v>469</v>
      </c>
      <c r="X1243" s="446"/>
    </row>
    <row r="1244" spans="1:24" s="447" customFormat="1" ht="75">
      <c r="A1244" s="443"/>
      <c r="B1244" s="443">
        <v>4614711100</v>
      </c>
      <c r="C1244" s="508" t="s">
        <v>7806</v>
      </c>
      <c r="D1244" s="154" t="s">
        <v>7807</v>
      </c>
      <c r="E1244" s="154" t="s">
        <v>3739</v>
      </c>
      <c r="F1244" s="443" t="s">
        <v>422</v>
      </c>
      <c r="G1244" s="443" t="s">
        <v>655</v>
      </c>
      <c r="H1244" s="444">
        <v>44968</v>
      </c>
      <c r="I1244" s="443"/>
      <c r="J1244" s="443"/>
      <c r="K1244" s="443"/>
      <c r="L1244" s="443"/>
      <c r="M1244" s="443"/>
      <c r="N1244" s="443"/>
      <c r="O1244" s="443">
        <v>1</v>
      </c>
      <c r="P1244" s="445">
        <f t="shared" si="17"/>
        <v>1</v>
      </c>
      <c r="Q1244" s="443">
        <v>1</v>
      </c>
      <c r="R1244" s="443"/>
      <c r="S1244" s="443" t="s">
        <v>659</v>
      </c>
      <c r="T1244" s="443" t="s">
        <v>653</v>
      </c>
      <c r="U1244" s="443" t="s">
        <v>673</v>
      </c>
      <c r="V1244" s="443" t="s">
        <v>652</v>
      </c>
      <c r="W1244" s="443" t="s">
        <v>469</v>
      </c>
      <c r="X1244" s="446"/>
    </row>
    <row r="1245" spans="1:24" s="447" customFormat="1" ht="75">
      <c r="A1245" s="443"/>
      <c r="B1245" s="443">
        <v>4512260900</v>
      </c>
      <c r="C1245" s="508" t="s">
        <v>12952</v>
      </c>
      <c r="D1245" s="154" t="s">
        <v>12953</v>
      </c>
      <c r="E1245" s="154" t="s">
        <v>12954</v>
      </c>
      <c r="F1245" s="443" t="s">
        <v>422</v>
      </c>
      <c r="G1245" s="443" t="s">
        <v>655</v>
      </c>
      <c r="H1245" s="444">
        <v>45044</v>
      </c>
      <c r="I1245" s="443"/>
      <c r="J1245" s="443"/>
      <c r="K1245" s="443"/>
      <c r="L1245" s="443"/>
      <c r="M1245" s="443"/>
      <c r="N1245" s="443"/>
      <c r="O1245" s="443">
        <v>2</v>
      </c>
      <c r="P1245" s="445">
        <f t="shared" si="17"/>
        <v>2</v>
      </c>
      <c r="Q1245" s="443">
        <v>2</v>
      </c>
      <c r="R1245" s="443"/>
      <c r="S1245" s="443" t="s">
        <v>659</v>
      </c>
      <c r="T1245" s="443" t="s">
        <v>653</v>
      </c>
      <c r="U1245" s="443" t="s">
        <v>673</v>
      </c>
      <c r="V1245" s="443" t="s">
        <v>652</v>
      </c>
      <c r="W1245" s="443" t="s">
        <v>469</v>
      </c>
      <c r="X1245" s="446"/>
    </row>
    <row r="1246" spans="1:24" s="447" customFormat="1" ht="60">
      <c r="A1246" s="443"/>
      <c r="B1246" s="443">
        <v>4486511700</v>
      </c>
      <c r="C1246" s="508" t="s">
        <v>12955</v>
      </c>
      <c r="D1246" s="154" t="s">
        <v>12956</v>
      </c>
      <c r="E1246" s="154" t="s">
        <v>12957</v>
      </c>
      <c r="F1246" s="443" t="s">
        <v>422</v>
      </c>
      <c r="G1246" s="443" t="s">
        <v>655</v>
      </c>
      <c r="H1246" s="444">
        <v>45142</v>
      </c>
      <c r="I1246" s="443"/>
      <c r="J1246" s="443"/>
      <c r="K1246" s="443"/>
      <c r="L1246" s="443"/>
      <c r="M1246" s="443"/>
      <c r="N1246" s="443"/>
      <c r="O1246" s="443">
        <v>1</v>
      </c>
      <c r="P1246" s="445">
        <f t="shared" si="17"/>
        <v>1</v>
      </c>
      <c r="Q1246" s="443">
        <v>1</v>
      </c>
      <c r="R1246" s="443"/>
      <c r="S1246" s="443" t="s">
        <v>659</v>
      </c>
      <c r="T1246" s="443" t="s">
        <v>653</v>
      </c>
      <c r="U1246" s="443" t="s">
        <v>673</v>
      </c>
      <c r="V1246" s="443" t="s">
        <v>652</v>
      </c>
      <c r="W1246" s="443" t="s">
        <v>469</v>
      </c>
      <c r="X1246" s="446"/>
    </row>
    <row r="1247" spans="1:24" s="447" customFormat="1" ht="60">
      <c r="A1247" s="443"/>
      <c r="B1247" s="443">
        <v>6282001100</v>
      </c>
      <c r="C1247" s="508" t="s">
        <v>12958</v>
      </c>
      <c r="D1247" s="154" t="s">
        <v>12959</v>
      </c>
      <c r="E1247" s="154" t="s">
        <v>12960</v>
      </c>
      <c r="F1247" s="443" t="s">
        <v>422</v>
      </c>
      <c r="G1247" s="443" t="s">
        <v>655</v>
      </c>
      <c r="H1247" s="444">
        <v>45120</v>
      </c>
      <c r="I1247" s="443"/>
      <c r="J1247" s="443"/>
      <c r="K1247" s="443"/>
      <c r="L1247" s="443"/>
      <c r="M1247" s="443">
        <v>1</v>
      </c>
      <c r="N1247" s="443"/>
      <c r="O1247" s="443">
        <v>1</v>
      </c>
      <c r="P1247" s="445">
        <f t="shared" si="17"/>
        <v>2</v>
      </c>
      <c r="Q1247" s="443">
        <v>2</v>
      </c>
      <c r="R1247" s="443"/>
      <c r="S1247" s="443" t="s">
        <v>659</v>
      </c>
      <c r="T1247" s="443" t="s">
        <v>651</v>
      </c>
      <c r="U1247" s="443" t="s">
        <v>673</v>
      </c>
      <c r="V1247" s="443" t="s">
        <v>652</v>
      </c>
      <c r="W1247" s="443" t="s">
        <v>469</v>
      </c>
      <c r="X1247" s="446"/>
    </row>
    <row r="1248" spans="1:24" s="447" customFormat="1" ht="60">
      <c r="A1248" s="443"/>
      <c r="B1248" s="443">
        <v>3604101500</v>
      </c>
      <c r="C1248" s="508" t="s">
        <v>12961</v>
      </c>
      <c r="D1248" s="154" t="s">
        <v>12962</v>
      </c>
      <c r="E1248" s="154" t="s">
        <v>12963</v>
      </c>
      <c r="F1248" s="443" t="s">
        <v>422</v>
      </c>
      <c r="G1248" s="443" t="s">
        <v>655</v>
      </c>
      <c r="H1248" s="444">
        <v>45134</v>
      </c>
      <c r="I1248" s="443"/>
      <c r="J1248" s="443"/>
      <c r="K1248" s="443"/>
      <c r="L1248" s="443"/>
      <c r="M1248" s="443">
        <v>1</v>
      </c>
      <c r="N1248" s="443"/>
      <c r="O1248" s="443">
        <v>1</v>
      </c>
      <c r="P1248" s="445">
        <f t="shared" si="17"/>
        <v>2</v>
      </c>
      <c r="Q1248" s="443">
        <v>2</v>
      </c>
      <c r="R1248" s="443"/>
      <c r="S1248" s="443" t="s">
        <v>659</v>
      </c>
      <c r="T1248" s="443" t="s">
        <v>651</v>
      </c>
      <c r="U1248" s="443" t="s">
        <v>673</v>
      </c>
      <c r="V1248" s="443" t="s">
        <v>652</v>
      </c>
      <c r="W1248" s="443" t="s">
        <v>469</v>
      </c>
      <c r="X1248" s="446"/>
    </row>
    <row r="1249" spans="1:24" s="447" customFormat="1" ht="60">
      <c r="A1249" s="443"/>
      <c r="B1249" s="443">
        <v>5814310500</v>
      </c>
      <c r="C1249" s="508" t="s">
        <v>12964</v>
      </c>
      <c r="D1249" s="154" t="s">
        <v>12965</v>
      </c>
      <c r="E1249" s="154" t="s">
        <v>12966</v>
      </c>
      <c r="F1249" s="443" t="s">
        <v>422</v>
      </c>
      <c r="G1249" s="443" t="s">
        <v>655</v>
      </c>
      <c r="H1249" s="444">
        <v>45278</v>
      </c>
      <c r="I1249" s="443"/>
      <c r="J1249" s="443"/>
      <c r="K1249" s="443"/>
      <c r="L1249" s="443"/>
      <c r="M1249" s="443"/>
      <c r="N1249" s="443"/>
      <c r="O1249" s="443">
        <v>1</v>
      </c>
      <c r="P1249" s="445">
        <f t="shared" si="17"/>
        <v>1</v>
      </c>
      <c r="Q1249" s="443">
        <v>1</v>
      </c>
      <c r="R1249" s="443"/>
      <c r="S1249" s="443" t="s">
        <v>659</v>
      </c>
      <c r="T1249" s="443" t="s">
        <v>653</v>
      </c>
      <c r="U1249" s="443" t="s">
        <v>673</v>
      </c>
      <c r="V1249" s="443" t="s">
        <v>652</v>
      </c>
      <c r="W1249" s="443" t="s">
        <v>469</v>
      </c>
      <c r="X1249" s="446"/>
    </row>
    <row r="1250" spans="1:24" s="447" customFormat="1" ht="60">
      <c r="A1250" s="443"/>
      <c r="B1250" s="443">
        <v>3604101500</v>
      </c>
      <c r="C1250" s="508" t="s">
        <v>12967</v>
      </c>
      <c r="D1250" s="154" t="s">
        <v>12962</v>
      </c>
      <c r="E1250" s="154" t="s">
        <v>12968</v>
      </c>
      <c r="F1250" s="443" t="s">
        <v>422</v>
      </c>
      <c r="G1250" s="443" t="s">
        <v>655</v>
      </c>
      <c r="H1250" s="444">
        <v>45134</v>
      </c>
      <c r="I1250" s="443"/>
      <c r="J1250" s="443"/>
      <c r="K1250" s="443"/>
      <c r="L1250" s="443"/>
      <c r="M1250" s="443">
        <v>1</v>
      </c>
      <c r="N1250" s="443"/>
      <c r="O1250" s="443">
        <v>1</v>
      </c>
      <c r="P1250" s="445">
        <f t="shared" si="17"/>
        <v>2</v>
      </c>
      <c r="Q1250" s="443">
        <v>2</v>
      </c>
      <c r="R1250" s="443"/>
      <c r="S1250" s="443" t="s">
        <v>659</v>
      </c>
      <c r="T1250" s="443" t="s">
        <v>651</v>
      </c>
      <c r="U1250" s="443" t="s">
        <v>673</v>
      </c>
      <c r="V1250" s="443" t="s">
        <v>652</v>
      </c>
      <c r="W1250" s="443" t="s">
        <v>469</v>
      </c>
      <c r="X1250" s="446"/>
    </row>
    <row r="1251" spans="1:24" s="447" customFormat="1" ht="60">
      <c r="A1251" s="443"/>
      <c r="B1251" s="443">
        <v>6660902300</v>
      </c>
      <c r="C1251" s="508" t="s">
        <v>12969</v>
      </c>
      <c r="D1251" s="154" t="s">
        <v>12970</v>
      </c>
      <c r="E1251" s="154" t="s">
        <v>12971</v>
      </c>
      <c r="F1251" s="443" t="s">
        <v>422</v>
      </c>
      <c r="G1251" s="443" t="s">
        <v>655</v>
      </c>
      <c r="H1251" s="444">
        <v>44963</v>
      </c>
      <c r="I1251" s="443"/>
      <c r="J1251" s="443"/>
      <c r="K1251" s="443"/>
      <c r="L1251" s="443"/>
      <c r="M1251" s="443"/>
      <c r="N1251" s="443"/>
      <c r="O1251" s="443">
        <v>4</v>
      </c>
      <c r="P1251" s="445">
        <f t="shared" si="17"/>
        <v>4</v>
      </c>
      <c r="Q1251" s="443">
        <v>4</v>
      </c>
      <c r="R1251" s="443"/>
      <c r="S1251" s="443" t="s">
        <v>659</v>
      </c>
      <c r="T1251" s="443" t="s">
        <v>653</v>
      </c>
      <c r="U1251" s="443" t="s">
        <v>673</v>
      </c>
      <c r="V1251" s="443" t="s">
        <v>652</v>
      </c>
      <c r="W1251" s="443" t="s">
        <v>469</v>
      </c>
      <c r="X1251" s="446"/>
    </row>
    <row r="1252" spans="1:24" s="447" customFormat="1" ht="60">
      <c r="A1252" s="443"/>
      <c r="B1252" s="443">
        <v>5515632000</v>
      </c>
      <c r="C1252" s="508" t="s">
        <v>12972</v>
      </c>
      <c r="D1252" s="154" t="s">
        <v>12973</v>
      </c>
      <c r="E1252" s="154" t="s">
        <v>12974</v>
      </c>
      <c r="F1252" s="443" t="s">
        <v>422</v>
      </c>
      <c r="G1252" s="443" t="s">
        <v>655</v>
      </c>
      <c r="H1252" s="444">
        <v>45202</v>
      </c>
      <c r="I1252" s="443"/>
      <c r="J1252" s="443"/>
      <c r="K1252" s="443"/>
      <c r="L1252" s="443"/>
      <c r="M1252" s="443"/>
      <c r="N1252" s="443"/>
      <c r="O1252" s="443">
        <v>1</v>
      </c>
      <c r="P1252" s="445">
        <f t="shared" si="17"/>
        <v>1</v>
      </c>
      <c r="Q1252" s="443">
        <v>1</v>
      </c>
      <c r="R1252" s="443"/>
      <c r="S1252" s="443" t="s">
        <v>659</v>
      </c>
      <c r="T1252" s="443" t="s">
        <v>653</v>
      </c>
      <c r="U1252" s="443" t="s">
        <v>673</v>
      </c>
      <c r="V1252" s="443" t="s">
        <v>652</v>
      </c>
      <c r="W1252" s="443" t="s">
        <v>469</v>
      </c>
      <c r="X1252" s="446"/>
    </row>
    <row r="1253" spans="1:24" s="447" customFormat="1" ht="60">
      <c r="A1253" s="443"/>
      <c r="B1253" s="443">
        <v>3488121500</v>
      </c>
      <c r="C1253" s="508" t="s">
        <v>12975</v>
      </c>
      <c r="D1253" s="154" t="s">
        <v>12976</v>
      </c>
      <c r="E1253" s="154" t="s">
        <v>12977</v>
      </c>
      <c r="F1253" s="443" t="s">
        <v>422</v>
      </c>
      <c r="G1253" s="443" t="s">
        <v>655</v>
      </c>
      <c r="H1253" s="444">
        <v>45287</v>
      </c>
      <c r="I1253" s="443"/>
      <c r="J1253" s="443"/>
      <c r="K1253" s="443"/>
      <c r="L1253" s="443"/>
      <c r="M1253" s="443"/>
      <c r="N1253" s="443"/>
      <c r="O1253" s="443">
        <v>1</v>
      </c>
      <c r="P1253" s="445">
        <f t="shared" si="17"/>
        <v>1</v>
      </c>
      <c r="Q1253" s="443">
        <v>1</v>
      </c>
      <c r="R1253" s="443"/>
      <c r="S1253" s="443" t="s">
        <v>659</v>
      </c>
      <c r="T1253" s="443" t="s">
        <v>653</v>
      </c>
      <c r="U1253" s="443" t="s">
        <v>673</v>
      </c>
      <c r="V1253" s="443" t="s">
        <v>652</v>
      </c>
      <c r="W1253" s="443" t="s">
        <v>469</v>
      </c>
      <c r="X1253" s="446"/>
    </row>
    <row r="1254" spans="1:24" s="447" customFormat="1" ht="60">
      <c r="A1254" s="443"/>
      <c r="B1254" s="443">
        <v>4673110900</v>
      </c>
      <c r="C1254" s="508" t="s">
        <v>12978</v>
      </c>
      <c r="D1254" s="154" t="s">
        <v>12979</v>
      </c>
      <c r="E1254" s="154" t="s">
        <v>12980</v>
      </c>
      <c r="F1254" s="443" t="s">
        <v>422</v>
      </c>
      <c r="G1254" s="443" t="s">
        <v>655</v>
      </c>
      <c r="H1254" s="444">
        <v>45278</v>
      </c>
      <c r="I1254" s="443"/>
      <c r="J1254" s="443"/>
      <c r="K1254" s="443"/>
      <c r="L1254" s="443"/>
      <c r="M1254" s="443"/>
      <c r="N1254" s="443"/>
      <c r="O1254" s="443">
        <v>1</v>
      </c>
      <c r="P1254" s="445">
        <f t="shared" si="17"/>
        <v>1</v>
      </c>
      <c r="Q1254" s="443">
        <v>1</v>
      </c>
      <c r="R1254" s="443"/>
      <c r="S1254" s="443" t="s">
        <v>659</v>
      </c>
      <c r="T1254" s="443" t="s">
        <v>653</v>
      </c>
      <c r="U1254" s="443" t="s">
        <v>673</v>
      </c>
      <c r="V1254" s="443" t="s">
        <v>652</v>
      </c>
      <c r="W1254" s="443" t="s">
        <v>469</v>
      </c>
      <c r="X1254" s="446"/>
    </row>
    <row r="1255" spans="1:24" s="447" customFormat="1" ht="60">
      <c r="A1255" s="443"/>
      <c r="B1255" s="443">
        <v>5813731400</v>
      </c>
      <c r="C1255" s="508" t="s">
        <v>12981</v>
      </c>
      <c r="D1255" s="154" t="s">
        <v>12982</v>
      </c>
      <c r="E1255" s="154" t="s">
        <v>12983</v>
      </c>
      <c r="F1255" s="443" t="s">
        <v>422</v>
      </c>
      <c r="G1255" s="443" t="s">
        <v>655</v>
      </c>
      <c r="H1255" s="444">
        <v>45126</v>
      </c>
      <c r="I1255" s="443"/>
      <c r="J1255" s="443"/>
      <c r="K1255" s="443"/>
      <c r="L1255" s="443"/>
      <c r="M1255" s="443"/>
      <c r="N1255" s="443"/>
      <c r="O1255" s="443">
        <v>1</v>
      </c>
      <c r="P1255" s="445">
        <f t="shared" si="17"/>
        <v>1</v>
      </c>
      <c r="Q1255" s="443">
        <v>1</v>
      </c>
      <c r="R1255" s="443"/>
      <c r="S1255" s="443" t="s">
        <v>659</v>
      </c>
      <c r="T1255" s="443" t="s">
        <v>653</v>
      </c>
      <c r="U1255" s="443" t="s">
        <v>673</v>
      </c>
      <c r="V1255" s="443" t="s">
        <v>652</v>
      </c>
      <c r="W1255" s="443" t="s">
        <v>469</v>
      </c>
      <c r="X1255" s="446"/>
    </row>
    <row r="1256" spans="1:24" s="447" customFormat="1" ht="60">
      <c r="A1256" s="443"/>
      <c r="B1256" s="443">
        <v>5313061200</v>
      </c>
      <c r="C1256" s="508" t="s">
        <v>12984</v>
      </c>
      <c r="D1256" s="154" t="s">
        <v>12985</v>
      </c>
      <c r="E1256" s="154" t="s">
        <v>12986</v>
      </c>
      <c r="F1256" s="443" t="s">
        <v>422</v>
      </c>
      <c r="G1256" s="443" t="s">
        <v>655</v>
      </c>
      <c r="H1256" s="444">
        <v>45224</v>
      </c>
      <c r="I1256" s="443"/>
      <c r="J1256" s="443"/>
      <c r="K1256" s="443"/>
      <c r="L1256" s="443"/>
      <c r="M1256" s="443"/>
      <c r="N1256" s="443"/>
      <c r="O1256" s="443">
        <v>1</v>
      </c>
      <c r="P1256" s="445">
        <f t="shared" si="17"/>
        <v>1</v>
      </c>
      <c r="Q1256" s="443">
        <v>1</v>
      </c>
      <c r="R1256" s="443"/>
      <c r="S1256" s="443" t="s">
        <v>659</v>
      </c>
      <c r="T1256" s="443" t="s">
        <v>653</v>
      </c>
      <c r="U1256" s="443" t="s">
        <v>673</v>
      </c>
      <c r="V1256" s="443" t="s">
        <v>652</v>
      </c>
      <c r="W1256" s="443" t="s">
        <v>469</v>
      </c>
      <c r="X1256" s="446"/>
    </row>
    <row r="1257" spans="1:24" s="447" customFormat="1" ht="60">
      <c r="A1257" s="443"/>
      <c r="B1257" s="443">
        <v>6660902300</v>
      </c>
      <c r="C1257" s="508" t="s">
        <v>12969</v>
      </c>
      <c r="D1257" s="154" t="s">
        <v>12970</v>
      </c>
      <c r="E1257" s="154" t="s">
        <v>12987</v>
      </c>
      <c r="F1257" s="443" t="s">
        <v>422</v>
      </c>
      <c r="G1257" s="443" t="s">
        <v>655</v>
      </c>
      <c r="H1257" s="444">
        <v>44963</v>
      </c>
      <c r="I1257" s="443"/>
      <c r="J1257" s="443"/>
      <c r="K1257" s="443"/>
      <c r="L1257" s="443"/>
      <c r="M1257" s="443"/>
      <c r="N1257" s="443"/>
      <c r="O1257" s="443">
        <v>1</v>
      </c>
      <c r="P1257" s="445">
        <f t="shared" si="17"/>
        <v>1</v>
      </c>
      <c r="Q1257" s="443">
        <v>1</v>
      </c>
      <c r="R1257" s="443"/>
      <c r="S1257" s="443" t="s">
        <v>659</v>
      </c>
      <c r="T1257" s="443" t="s">
        <v>653</v>
      </c>
      <c r="U1257" s="443" t="s">
        <v>673</v>
      </c>
      <c r="V1257" s="443" t="s">
        <v>652</v>
      </c>
      <c r="W1257" s="443" t="s">
        <v>469</v>
      </c>
      <c r="X1257" s="446"/>
    </row>
    <row r="1258" spans="1:24" s="447" customFormat="1" ht="60">
      <c r="A1258" s="443"/>
      <c r="B1258" s="443">
        <v>6311532200</v>
      </c>
      <c r="C1258" s="508" t="s">
        <v>12988</v>
      </c>
      <c r="D1258" s="154" t="s">
        <v>12989</v>
      </c>
      <c r="E1258" s="154" t="s">
        <v>12990</v>
      </c>
      <c r="F1258" s="443" t="s">
        <v>422</v>
      </c>
      <c r="G1258" s="443" t="s">
        <v>655</v>
      </c>
      <c r="H1258" s="444">
        <v>45194</v>
      </c>
      <c r="I1258" s="443"/>
      <c r="J1258" s="443"/>
      <c r="K1258" s="443"/>
      <c r="L1258" s="443"/>
      <c r="M1258" s="443"/>
      <c r="N1258" s="443"/>
      <c r="O1258" s="443">
        <v>1</v>
      </c>
      <c r="P1258" s="445">
        <f t="shared" si="17"/>
        <v>1</v>
      </c>
      <c r="Q1258" s="443">
        <v>1</v>
      </c>
      <c r="R1258" s="443"/>
      <c r="S1258" s="443" t="s">
        <v>659</v>
      </c>
      <c r="T1258" s="443" t="s">
        <v>653</v>
      </c>
      <c r="U1258" s="443" t="s">
        <v>673</v>
      </c>
      <c r="V1258" s="443" t="s">
        <v>652</v>
      </c>
      <c r="W1258" s="443" t="s">
        <v>469</v>
      </c>
      <c r="X1258" s="446"/>
    </row>
    <row r="1259" spans="1:24" s="447" customFormat="1" ht="60">
      <c r="A1259" s="443"/>
      <c r="B1259" s="443">
        <v>3580901900</v>
      </c>
      <c r="C1259" s="508" t="s">
        <v>12991</v>
      </c>
      <c r="D1259" s="154" t="s">
        <v>12992</v>
      </c>
      <c r="E1259" s="154" t="s">
        <v>12993</v>
      </c>
      <c r="F1259" s="443" t="s">
        <v>422</v>
      </c>
      <c r="G1259" s="443" t="s">
        <v>655</v>
      </c>
      <c r="H1259" s="444">
        <v>44981</v>
      </c>
      <c r="I1259" s="443"/>
      <c r="J1259" s="443"/>
      <c r="K1259" s="443"/>
      <c r="L1259" s="443"/>
      <c r="M1259" s="443"/>
      <c r="N1259" s="443"/>
      <c r="O1259" s="443">
        <v>1</v>
      </c>
      <c r="P1259" s="445">
        <f t="shared" si="17"/>
        <v>1</v>
      </c>
      <c r="Q1259" s="443">
        <v>1</v>
      </c>
      <c r="R1259" s="443"/>
      <c r="S1259" s="443" t="s">
        <v>659</v>
      </c>
      <c r="T1259" s="443" t="s">
        <v>653</v>
      </c>
      <c r="U1259" s="443" t="s">
        <v>673</v>
      </c>
      <c r="V1259" s="443" t="s">
        <v>652</v>
      </c>
      <c r="W1259" s="443" t="s">
        <v>469</v>
      </c>
      <c r="X1259" s="446"/>
    </row>
    <row r="1260" spans="1:24" s="447" customFormat="1" ht="60">
      <c r="A1260" s="443"/>
      <c r="B1260" s="443">
        <v>4456922500</v>
      </c>
      <c r="C1260" s="508" t="s">
        <v>12994</v>
      </c>
      <c r="D1260" s="154" t="s">
        <v>12995</v>
      </c>
      <c r="E1260" s="154" t="s">
        <v>12996</v>
      </c>
      <c r="F1260" s="443" t="s">
        <v>422</v>
      </c>
      <c r="G1260" s="443" t="s">
        <v>655</v>
      </c>
      <c r="H1260" s="444">
        <v>45134</v>
      </c>
      <c r="I1260" s="443"/>
      <c r="J1260" s="443"/>
      <c r="K1260" s="443"/>
      <c r="L1260" s="443"/>
      <c r="M1260" s="443"/>
      <c r="N1260" s="443"/>
      <c r="O1260" s="443">
        <v>3</v>
      </c>
      <c r="P1260" s="445">
        <f t="shared" si="17"/>
        <v>3</v>
      </c>
      <c r="Q1260" s="443">
        <v>3</v>
      </c>
      <c r="R1260" s="443"/>
      <c r="S1260" s="443" t="s">
        <v>659</v>
      </c>
      <c r="T1260" s="443" t="s">
        <v>653</v>
      </c>
      <c r="U1260" s="443" t="s">
        <v>673</v>
      </c>
      <c r="V1260" s="443" t="s">
        <v>652</v>
      </c>
      <c r="W1260" s="443" t="s">
        <v>469</v>
      </c>
      <c r="X1260" s="446"/>
    </row>
    <row r="1261" spans="1:24" s="447" customFormat="1" ht="60">
      <c r="A1261" s="443"/>
      <c r="B1261" s="443">
        <v>5460722200</v>
      </c>
      <c r="C1261" s="508" t="s">
        <v>12997</v>
      </c>
      <c r="D1261" s="154" t="s">
        <v>12998</v>
      </c>
      <c r="E1261" s="154" t="s">
        <v>12999</v>
      </c>
      <c r="F1261" s="443" t="s">
        <v>422</v>
      </c>
      <c r="G1261" s="443" t="s">
        <v>655</v>
      </c>
      <c r="H1261" s="444">
        <v>45127</v>
      </c>
      <c r="I1261" s="443"/>
      <c r="J1261" s="443"/>
      <c r="K1261" s="443"/>
      <c r="L1261" s="443"/>
      <c r="M1261" s="443"/>
      <c r="N1261" s="443"/>
      <c r="O1261" s="443">
        <v>1</v>
      </c>
      <c r="P1261" s="445">
        <f t="shared" si="17"/>
        <v>1</v>
      </c>
      <c r="Q1261" s="443">
        <v>1</v>
      </c>
      <c r="R1261" s="443"/>
      <c r="S1261" s="443" t="s">
        <v>659</v>
      </c>
      <c r="T1261" s="443" t="s">
        <v>653</v>
      </c>
      <c r="U1261" s="443" t="s">
        <v>673</v>
      </c>
      <c r="V1261" s="443" t="s">
        <v>652</v>
      </c>
      <c r="W1261" s="443" t="s">
        <v>469</v>
      </c>
      <c r="X1261" s="446"/>
    </row>
    <row r="1262" spans="1:24" s="447" customFormat="1" ht="60">
      <c r="A1262" s="443"/>
      <c r="B1262" s="443">
        <v>4717521000</v>
      </c>
      <c r="C1262" s="508" t="s">
        <v>13000</v>
      </c>
      <c r="D1262" s="154" t="s">
        <v>13001</v>
      </c>
      <c r="E1262" s="154" t="s">
        <v>13002</v>
      </c>
      <c r="F1262" s="443" t="s">
        <v>422</v>
      </c>
      <c r="G1262" s="443" t="s">
        <v>655</v>
      </c>
      <c r="H1262" s="444">
        <v>45145</v>
      </c>
      <c r="I1262" s="443"/>
      <c r="J1262" s="443"/>
      <c r="K1262" s="443"/>
      <c r="L1262" s="443"/>
      <c r="M1262" s="443"/>
      <c r="N1262" s="443"/>
      <c r="O1262" s="443">
        <v>1</v>
      </c>
      <c r="P1262" s="445">
        <f t="shared" si="17"/>
        <v>1</v>
      </c>
      <c r="Q1262" s="443">
        <v>1</v>
      </c>
      <c r="R1262" s="443"/>
      <c r="S1262" s="443" t="s">
        <v>659</v>
      </c>
      <c r="T1262" s="443" t="s">
        <v>653</v>
      </c>
      <c r="U1262" s="443" t="s">
        <v>673</v>
      </c>
      <c r="V1262" s="443" t="s">
        <v>652</v>
      </c>
      <c r="W1262" s="443" t="s">
        <v>469</v>
      </c>
      <c r="X1262" s="446"/>
    </row>
    <row r="1263" spans="1:24" s="447" customFormat="1" ht="60">
      <c r="A1263" s="443"/>
      <c r="B1263" s="443">
        <v>4487101800</v>
      </c>
      <c r="C1263" s="508" t="s">
        <v>13003</v>
      </c>
      <c r="D1263" s="154" t="s">
        <v>13004</v>
      </c>
      <c r="E1263" s="154" t="s">
        <v>13005</v>
      </c>
      <c r="F1263" s="443" t="s">
        <v>422</v>
      </c>
      <c r="G1263" s="443" t="s">
        <v>655</v>
      </c>
      <c r="H1263" s="444">
        <v>44963</v>
      </c>
      <c r="I1263" s="443"/>
      <c r="J1263" s="443"/>
      <c r="K1263" s="443"/>
      <c r="L1263" s="443"/>
      <c r="M1263" s="443"/>
      <c r="N1263" s="443"/>
      <c r="O1263" s="443">
        <v>4</v>
      </c>
      <c r="P1263" s="445">
        <f t="shared" si="17"/>
        <v>4</v>
      </c>
      <c r="Q1263" s="443">
        <v>4</v>
      </c>
      <c r="R1263" s="443"/>
      <c r="S1263" s="443" t="s">
        <v>659</v>
      </c>
      <c r="T1263" s="443" t="s">
        <v>653</v>
      </c>
      <c r="U1263" s="443" t="s">
        <v>673</v>
      </c>
      <c r="V1263" s="443" t="s">
        <v>652</v>
      </c>
      <c r="W1263" s="443" t="s">
        <v>469</v>
      </c>
      <c r="X1263" s="446"/>
    </row>
    <row r="1264" spans="1:24" s="447" customFormat="1" ht="60">
      <c r="A1264" s="443"/>
      <c r="B1264" s="443">
        <v>4365521100</v>
      </c>
      <c r="C1264" s="508" t="s">
        <v>13006</v>
      </c>
      <c r="D1264" s="154" t="s">
        <v>13007</v>
      </c>
      <c r="E1264" s="154" t="s">
        <v>13008</v>
      </c>
      <c r="F1264" s="443" t="s">
        <v>422</v>
      </c>
      <c r="G1264" s="443" t="s">
        <v>655</v>
      </c>
      <c r="H1264" s="444">
        <v>45190</v>
      </c>
      <c r="I1264" s="443"/>
      <c r="J1264" s="443"/>
      <c r="K1264" s="443"/>
      <c r="L1264" s="443"/>
      <c r="M1264" s="443">
        <v>2</v>
      </c>
      <c r="N1264" s="443"/>
      <c r="O1264" s="443">
        <v>2</v>
      </c>
      <c r="P1264" s="445">
        <f t="shared" si="17"/>
        <v>4</v>
      </c>
      <c r="Q1264" s="443">
        <v>4</v>
      </c>
      <c r="R1264" s="443"/>
      <c r="S1264" s="443" t="s">
        <v>659</v>
      </c>
      <c r="T1264" s="443" t="s">
        <v>651</v>
      </c>
      <c r="U1264" s="443" t="s">
        <v>673</v>
      </c>
      <c r="V1264" s="443" t="s">
        <v>652</v>
      </c>
      <c r="W1264" s="443" t="s">
        <v>469</v>
      </c>
      <c r="X1264" s="446"/>
    </row>
    <row r="1265" spans="1:24" s="447" customFormat="1" ht="60">
      <c r="A1265" s="443"/>
      <c r="B1265" s="443">
        <v>3517710400</v>
      </c>
      <c r="C1265" s="508" t="s">
        <v>13009</v>
      </c>
      <c r="D1265" s="154" t="s">
        <v>13010</v>
      </c>
      <c r="E1265" s="154" t="s">
        <v>13011</v>
      </c>
      <c r="F1265" s="443" t="s">
        <v>422</v>
      </c>
      <c r="G1265" s="443" t="s">
        <v>655</v>
      </c>
      <c r="H1265" s="444">
        <v>45250</v>
      </c>
      <c r="I1265" s="443"/>
      <c r="J1265" s="443"/>
      <c r="K1265" s="443"/>
      <c r="L1265" s="443"/>
      <c r="M1265" s="443"/>
      <c r="N1265" s="443"/>
      <c r="O1265" s="443">
        <v>1</v>
      </c>
      <c r="P1265" s="445">
        <f t="shared" si="17"/>
        <v>1</v>
      </c>
      <c r="Q1265" s="443">
        <v>1</v>
      </c>
      <c r="R1265" s="443"/>
      <c r="S1265" s="443" t="s">
        <v>659</v>
      </c>
      <c r="T1265" s="443" t="s">
        <v>653</v>
      </c>
      <c r="U1265" s="443" t="s">
        <v>673</v>
      </c>
      <c r="V1265" s="443" t="s">
        <v>652</v>
      </c>
      <c r="W1265" s="443" t="s">
        <v>469</v>
      </c>
      <c r="X1265" s="446"/>
    </row>
    <row r="1266" spans="1:24" s="447" customFormat="1" ht="60">
      <c r="A1266" s="443"/>
      <c r="B1266" s="443">
        <v>4714113300</v>
      </c>
      <c r="C1266" s="508" t="s">
        <v>13012</v>
      </c>
      <c r="D1266" s="154" t="s">
        <v>13013</v>
      </c>
      <c r="E1266" s="154" t="s">
        <v>13014</v>
      </c>
      <c r="F1266" s="443" t="s">
        <v>422</v>
      </c>
      <c r="G1266" s="443" t="s">
        <v>655</v>
      </c>
      <c r="H1266" s="444">
        <v>44936</v>
      </c>
      <c r="I1266" s="443"/>
      <c r="J1266" s="443"/>
      <c r="K1266" s="443"/>
      <c r="L1266" s="443"/>
      <c r="M1266" s="443"/>
      <c r="N1266" s="443"/>
      <c r="O1266" s="443">
        <v>1</v>
      </c>
      <c r="P1266" s="445">
        <f t="shared" si="17"/>
        <v>1</v>
      </c>
      <c r="Q1266" s="443">
        <v>1</v>
      </c>
      <c r="R1266" s="443"/>
      <c r="S1266" s="443" t="s">
        <v>659</v>
      </c>
      <c r="T1266" s="443" t="s">
        <v>653</v>
      </c>
      <c r="U1266" s="443" t="s">
        <v>673</v>
      </c>
      <c r="V1266" s="443" t="s">
        <v>652</v>
      </c>
      <c r="W1266" s="443" t="s">
        <v>469</v>
      </c>
      <c r="X1266" s="446"/>
    </row>
    <row r="1267" spans="1:24" s="447" customFormat="1" ht="60">
      <c r="A1267" s="443"/>
      <c r="B1267" s="443">
        <v>4495832100</v>
      </c>
      <c r="C1267" s="508" t="s">
        <v>13015</v>
      </c>
      <c r="D1267" s="154" t="s">
        <v>13016</v>
      </c>
      <c r="E1267" s="154" t="s">
        <v>13017</v>
      </c>
      <c r="F1267" s="443" t="s">
        <v>422</v>
      </c>
      <c r="G1267" s="443" t="s">
        <v>655</v>
      </c>
      <c r="H1267" s="444">
        <v>45182</v>
      </c>
      <c r="I1267" s="443"/>
      <c r="J1267" s="443"/>
      <c r="K1267" s="443"/>
      <c r="L1267" s="443"/>
      <c r="M1267" s="443"/>
      <c r="N1267" s="443"/>
      <c r="O1267" s="443">
        <v>1</v>
      </c>
      <c r="P1267" s="445">
        <f t="shared" si="17"/>
        <v>1</v>
      </c>
      <c r="Q1267" s="443">
        <v>1</v>
      </c>
      <c r="R1267" s="443"/>
      <c r="S1267" s="443" t="s">
        <v>659</v>
      </c>
      <c r="T1267" s="443" t="s">
        <v>653</v>
      </c>
      <c r="U1267" s="443" t="s">
        <v>673</v>
      </c>
      <c r="V1267" s="443" t="s">
        <v>652</v>
      </c>
      <c r="W1267" s="443" t="s">
        <v>469</v>
      </c>
      <c r="X1267" s="446"/>
    </row>
    <row r="1268" spans="1:24" s="447" customFormat="1" ht="60">
      <c r="A1268" s="443"/>
      <c r="B1268" s="443">
        <v>6380412600</v>
      </c>
      <c r="C1268" s="508" t="s">
        <v>13018</v>
      </c>
      <c r="D1268" s="154" t="s">
        <v>13019</v>
      </c>
      <c r="E1268" s="154" t="s">
        <v>13020</v>
      </c>
      <c r="F1268" s="443" t="s">
        <v>424</v>
      </c>
      <c r="G1268" s="443" t="s">
        <v>666</v>
      </c>
      <c r="H1268" s="444">
        <v>44999</v>
      </c>
      <c r="I1268" s="443"/>
      <c r="J1268" s="443"/>
      <c r="K1268" s="443"/>
      <c r="L1268" s="443"/>
      <c r="M1268" s="443"/>
      <c r="N1268" s="443"/>
      <c r="O1268" s="443">
        <v>1</v>
      </c>
      <c r="P1268" s="445">
        <f t="shared" si="17"/>
        <v>1</v>
      </c>
      <c r="Q1268" s="443">
        <v>1</v>
      </c>
      <c r="R1268" s="443"/>
      <c r="S1268" s="443" t="s">
        <v>659</v>
      </c>
      <c r="T1268" s="443" t="s">
        <v>653</v>
      </c>
      <c r="U1268" s="443" t="s">
        <v>673</v>
      </c>
      <c r="V1268" s="443" t="s">
        <v>652</v>
      </c>
      <c r="W1268" s="443" t="s">
        <v>469</v>
      </c>
      <c r="X1268" s="446"/>
    </row>
    <row r="1269" spans="1:24" s="447" customFormat="1" ht="60">
      <c r="A1269" s="443"/>
      <c r="B1269" s="443">
        <v>6371711700</v>
      </c>
      <c r="C1269" s="508" t="s">
        <v>13021</v>
      </c>
      <c r="D1269" s="154" t="s">
        <v>13022</v>
      </c>
      <c r="E1269" s="154" t="s">
        <v>13023</v>
      </c>
      <c r="F1269" s="443" t="s">
        <v>422</v>
      </c>
      <c r="G1269" s="443" t="s">
        <v>655</v>
      </c>
      <c r="H1269" s="444">
        <v>45274</v>
      </c>
      <c r="I1269" s="443"/>
      <c r="J1269" s="443"/>
      <c r="K1269" s="443"/>
      <c r="L1269" s="443"/>
      <c r="M1269" s="443"/>
      <c r="N1269" s="443"/>
      <c r="O1269" s="443">
        <v>1</v>
      </c>
      <c r="P1269" s="445">
        <f t="shared" si="17"/>
        <v>1</v>
      </c>
      <c r="Q1269" s="443">
        <v>1</v>
      </c>
      <c r="R1269" s="443"/>
      <c r="S1269" s="443" t="s">
        <v>659</v>
      </c>
      <c r="T1269" s="443" t="s">
        <v>653</v>
      </c>
      <c r="U1269" s="443" t="s">
        <v>673</v>
      </c>
      <c r="V1269" s="443" t="s">
        <v>652</v>
      </c>
      <c r="W1269" s="443" t="s">
        <v>469</v>
      </c>
      <c r="X1269" s="446"/>
    </row>
    <row r="1270" spans="1:24" s="447" customFormat="1" ht="60">
      <c r="A1270" s="443"/>
      <c r="B1270" s="443">
        <v>4533311900</v>
      </c>
      <c r="C1270" s="508" t="s">
        <v>13024</v>
      </c>
      <c r="D1270" s="154" t="s">
        <v>13025</v>
      </c>
      <c r="E1270" s="154" t="s">
        <v>13026</v>
      </c>
      <c r="F1270" s="443" t="s">
        <v>422</v>
      </c>
      <c r="G1270" s="443" t="s">
        <v>655</v>
      </c>
      <c r="H1270" s="444">
        <v>45114</v>
      </c>
      <c r="I1270" s="443"/>
      <c r="J1270" s="443"/>
      <c r="K1270" s="443"/>
      <c r="L1270" s="443"/>
      <c r="M1270" s="443"/>
      <c r="N1270" s="443"/>
      <c r="O1270" s="443">
        <v>1</v>
      </c>
      <c r="P1270" s="445">
        <f t="shared" si="17"/>
        <v>1</v>
      </c>
      <c r="Q1270" s="443">
        <v>1</v>
      </c>
      <c r="R1270" s="443"/>
      <c r="S1270" s="443" t="s">
        <v>659</v>
      </c>
      <c r="T1270" s="443" t="s">
        <v>653</v>
      </c>
      <c r="U1270" s="443" t="s">
        <v>673</v>
      </c>
      <c r="V1270" s="443" t="s">
        <v>652</v>
      </c>
      <c r="W1270" s="443" t="s">
        <v>469</v>
      </c>
      <c r="X1270" s="446"/>
    </row>
    <row r="1271" spans="1:24" s="447" customFormat="1" ht="60">
      <c r="A1271" s="443"/>
      <c r="B1271" s="443">
        <v>6282001100</v>
      </c>
      <c r="C1271" s="508" t="s">
        <v>12958</v>
      </c>
      <c r="D1271" s="154" t="s">
        <v>12959</v>
      </c>
      <c r="E1271" s="154" t="s">
        <v>13027</v>
      </c>
      <c r="F1271" s="443" t="s">
        <v>422</v>
      </c>
      <c r="G1271" s="443" t="s">
        <v>655</v>
      </c>
      <c r="H1271" s="444">
        <v>45120</v>
      </c>
      <c r="I1271" s="443"/>
      <c r="J1271" s="443"/>
      <c r="K1271" s="443"/>
      <c r="L1271" s="443"/>
      <c r="M1271" s="443">
        <v>1</v>
      </c>
      <c r="N1271" s="443"/>
      <c r="O1271" s="443">
        <v>1</v>
      </c>
      <c r="P1271" s="445">
        <f t="shared" si="17"/>
        <v>2</v>
      </c>
      <c r="Q1271" s="443">
        <v>2</v>
      </c>
      <c r="R1271" s="443"/>
      <c r="S1271" s="443" t="s">
        <v>659</v>
      </c>
      <c r="T1271" s="443" t="s">
        <v>651</v>
      </c>
      <c r="U1271" s="443" t="s">
        <v>673</v>
      </c>
      <c r="V1271" s="443" t="s">
        <v>652</v>
      </c>
      <c r="W1271" s="443" t="s">
        <v>469</v>
      </c>
      <c r="X1271" s="446"/>
    </row>
    <row r="1272" spans="1:24" s="447" customFormat="1" ht="60">
      <c r="A1272" s="443"/>
      <c r="B1272" s="443">
        <v>6282001100</v>
      </c>
      <c r="C1272" s="508" t="s">
        <v>12958</v>
      </c>
      <c r="D1272" s="154" t="s">
        <v>12959</v>
      </c>
      <c r="E1272" s="154" t="s">
        <v>13028</v>
      </c>
      <c r="F1272" s="443" t="s">
        <v>422</v>
      </c>
      <c r="G1272" s="443" t="s">
        <v>655</v>
      </c>
      <c r="H1272" s="444">
        <v>45120</v>
      </c>
      <c r="I1272" s="443"/>
      <c r="J1272" s="443"/>
      <c r="K1272" s="443"/>
      <c r="L1272" s="443"/>
      <c r="M1272" s="443">
        <v>1</v>
      </c>
      <c r="N1272" s="443"/>
      <c r="O1272" s="443">
        <v>1</v>
      </c>
      <c r="P1272" s="445">
        <f t="shared" si="17"/>
        <v>2</v>
      </c>
      <c r="Q1272" s="443">
        <v>2</v>
      </c>
      <c r="R1272" s="443"/>
      <c r="S1272" s="443" t="s">
        <v>659</v>
      </c>
      <c r="T1272" s="443" t="s">
        <v>651</v>
      </c>
      <c r="U1272" s="443" t="s">
        <v>673</v>
      </c>
      <c r="V1272" s="443" t="s">
        <v>652</v>
      </c>
      <c r="W1272" s="443" t="s">
        <v>469</v>
      </c>
      <c r="X1272" s="446"/>
    </row>
    <row r="1273" spans="1:24" s="447" customFormat="1" ht="60">
      <c r="A1273" s="443"/>
      <c r="B1273" s="443">
        <v>6282001100</v>
      </c>
      <c r="C1273" s="508" t="s">
        <v>12958</v>
      </c>
      <c r="D1273" s="154" t="s">
        <v>12959</v>
      </c>
      <c r="E1273" s="154" t="s">
        <v>13029</v>
      </c>
      <c r="F1273" s="443" t="s">
        <v>422</v>
      </c>
      <c r="G1273" s="443" t="s">
        <v>655</v>
      </c>
      <c r="H1273" s="444">
        <v>45120</v>
      </c>
      <c r="I1273" s="443"/>
      <c r="J1273" s="443"/>
      <c r="K1273" s="443"/>
      <c r="L1273" s="443"/>
      <c r="M1273" s="443">
        <v>1</v>
      </c>
      <c r="N1273" s="443"/>
      <c r="O1273" s="443">
        <v>1</v>
      </c>
      <c r="P1273" s="445">
        <f t="shared" si="17"/>
        <v>2</v>
      </c>
      <c r="Q1273" s="443">
        <v>2</v>
      </c>
      <c r="R1273" s="443"/>
      <c r="S1273" s="443" t="s">
        <v>659</v>
      </c>
      <c r="T1273" s="443" t="s">
        <v>651</v>
      </c>
      <c r="U1273" s="443" t="s">
        <v>673</v>
      </c>
      <c r="V1273" s="443" t="s">
        <v>652</v>
      </c>
      <c r="W1273" s="443" t="s">
        <v>469</v>
      </c>
      <c r="X1273" s="446"/>
    </row>
    <row r="1274" spans="1:24" s="447" customFormat="1" ht="60">
      <c r="A1274" s="443"/>
      <c r="B1274" s="443">
        <v>4476111200</v>
      </c>
      <c r="C1274" s="508" t="s">
        <v>13030</v>
      </c>
      <c r="D1274" s="154" t="s">
        <v>13031</v>
      </c>
      <c r="E1274" s="154" t="s">
        <v>13032</v>
      </c>
      <c r="F1274" s="443" t="s">
        <v>422</v>
      </c>
      <c r="G1274" s="443" t="s">
        <v>655</v>
      </c>
      <c r="H1274" s="444">
        <v>45105</v>
      </c>
      <c r="I1274" s="443"/>
      <c r="J1274" s="443"/>
      <c r="K1274" s="443"/>
      <c r="L1274" s="443"/>
      <c r="M1274" s="443"/>
      <c r="N1274" s="443"/>
      <c r="O1274" s="443">
        <v>1</v>
      </c>
      <c r="P1274" s="445">
        <f t="shared" si="17"/>
        <v>1</v>
      </c>
      <c r="Q1274" s="443">
        <v>1</v>
      </c>
      <c r="R1274" s="443"/>
      <c r="S1274" s="443" t="s">
        <v>659</v>
      </c>
      <c r="T1274" s="443" t="s">
        <v>653</v>
      </c>
      <c r="U1274" s="443" t="s">
        <v>673</v>
      </c>
      <c r="V1274" s="443" t="s">
        <v>652</v>
      </c>
      <c r="W1274" s="443" t="s">
        <v>469</v>
      </c>
      <c r="X1274" s="446"/>
    </row>
    <row r="1275" spans="1:24" s="447" customFormat="1" ht="60">
      <c r="A1275" s="443"/>
      <c r="B1275" s="443">
        <v>4498601000</v>
      </c>
      <c r="C1275" s="508" t="s">
        <v>13033</v>
      </c>
      <c r="D1275" s="154" t="s">
        <v>13034</v>
      </c>
      <c r="E1275" s="154" t="s">
        <v>13035</v>
      </c>
      <c r="F1275" s="443" t="s">
        <v>422</v>
      </c>
      <c r="G1275" s="443" t="s">
        <v>655</v>
      </c>
      <c r="H1275" s="444">
        <v>44930</v>
      </c>
      <c r="I1275" s="443"/>
      <c r="J1275" s="443"/>
      <c r="K1275" s="443">
        <v>1</v>
      </c>
      <c r="L1275" s="443"/>
      <c r="M1275" s="443"/>
      <c r="N1275" s="443"/>
      <c r="O1275" s="443">
        <v>1</v>
      </c>
      <c r="P1275" s="445">
        <f t="shared" si="17"/>
        <v>2</v>
      </c>
      <c r="Q1275" s="443">
        <v>2</v>
      </c>
      <c r="R1275" s="443"/>
      <c r="S1275" s="443" t="s">
        <v>659</v>
      </c>
      <c r="T1275" s="443" t="s">
        <v>651</v>
      </c>
      <c r="U1275" s="443" t="s">
        <v>673</v>
      </c>
      <c r="V1275" s="443" t="s">
        <v>652</v>
      </c>
      <c r="W1275" s="443" t="s">
        <v>469</v>
      </c>
      <c r="X1275" s="446"/>
    </row>
    <row r="1276" spans="1:24" s="447" customFormat="1" ht="60">
      <c r="A1276" s="443"/>
      <c r="B1276" s="443">
        <v>4675620500</v>
      </c>
      <c r="C1276" s="508" t="s">
        <v>8601</v>
      </c>
      <c r="D1276" s="154" t="s">
        <v>8602</v>
      </c>
      <c r="E1276" s="154" t="s">
        <v>4138</v>
      </c>
      <c r="F1276" s="443" t="s">
        <v>422</v>
      </c>
      <c r="G1276" s="443" t="s">
        <v>655</v>
      </c>
      <c r="H1276" s="444">
        <v>45128</v>
      </c>
      <c r="I1276" s="443"/>
      <c r="J1276" s="443"/>
      <c r="K1276" s="443"/>
      <c r="L1276" s="443"/>
      <c r="M1276" s="443"/>
      <c r="N1276" s="443"/>
      <c r="O1276" s="443">
        <v>1</v>
      </c>
      <c r="P1276" s="445">
        <f t="shared" si="17"/>
        <v>1</v>
      </c>
      <c r="Q1276" s="443">
        <v>1</v>
      </c>
      <c r="R1276" s="443"/>
      <c r="S1276" s="443" t="s">
        <v>659</v>
      </c>
      <c r="T1276" s="443" t="s">
        <v>653</v>
      </c>
      <c r="U1276" s="443" t="s">
        <v>673</v>
      </c>
      <c r="V1276" s="443" t="s">
        <v>652</v>
      </c>
      <c r="W1276" s="443" t="s">
        <v>469</v>
      </c>
      <c r="X1276" s="446"/>
    </row>
    <row r="1277" spans="1:24" s="447" customFormat="1" ht="60">
      <c r="A1277" s="443"/>
      <c r="B1277" s="443">
        <v>3112502600</v>
      </c>
      <c r="C1277" s="508" t="s">
        <v>13036</v>
      </c>
      <c r="D1277" s="154" t="s">
        <v>13037</v>
      </c>
      <c r="E1277" s="154" t="s">
        <v>13038</v>
      </c>
      <c r="F1277" s="443" t="s">
        <v>422</v>
      </c>
      <c r="G1277" s="443" t="s">
        <v>655</v>
      </c>
      <c r="H1277" s="444">
        <v>45170</v>
      </c>
      <c r="I1277" s="443"/>
      <c r="J1277" s="443"/>
      <c r="K1277" s="443"/>
      <c r="L1277" s="443"/>
      <c r="M1277" s="443"/>
      <c r="N1277" s="443"/>
      <c r="O1277" s="443">
        <v>1</v>
      </c>
      <c r="P1277" s="445">
        <f t="shared" si="17"/>
        <v>1</v>
      </c>
      <c r="Q1277" s="443">
        <v>1</v>
      </c>
      <c r="R1277" s="443"/>
      <c r="S1277" s="443" t="s">
        <v>659</v>
      </c>
      <c r="T1277" s="443" t="s">
        <v>653</v>
      </c>
      <c r="U1277" s="443" t="s">
        <v>673</v>
      </c>
      <c r="V1277" s="443" t="s">
        <v>652</v>
      </c>
      <c r="W1277" s="443" t="s">
        <v>469</v>
      </c>
      <c r="X1277" s="446"/>
    </row>
    <row r="1278" spans="1:24" s="447" customFormat="1" ht="60">
      <c r="A1278" s="443"/>
      <c r="B1278" s="443">
        <v>6282001100</v>
      </c>
      <c r="C1278" s="508" t="s">
        <v>12958</v>
      </c>
      <c r="D1278" s="154" t="s">
        <v>12959</v>
      </c>
      <c r="E1278" s="154" t="s">
        <v>13039</v>
      </c>
      <c r="F1278" s="443" t="s">
        <v>422</v>
      </c>
      <c r="G1278" s="443" t="s">
        <v>655</v>
      </c>
      <c r="H1278" s="444">
        <v>45120</v>
      </c>
      <c r="I1278" s="443"/>
      <c r="J1278" s="443"/>
      <c r="K1278" s="443"/>
      <c r="L1278" s="443"/>
      <c r="M1278" s="443"/>
      <c r="N1278" s="443"/>
      <c r="O1278" s="443">
        <v>1</v>
      </c>
      <c r="P1278" s="445">
        <f t="shared" si="17"/>
        <v>1</v>
      </c>
      <c r="Q1278" s="443">
        <v>1</v>
      </c>
      <c r="R1278" s="443"/>
      <c r="S1278" s="443" t="s">
        <v>659</v>
      </c>
      <c r="T1278" s="443" t="s">
        <v>653</v>
      </c>
      <c r="U1278" s="443" t="s">
        <v>673</v>
      </c>
      <c r="V1278" s="443" t="s">
        <v>652</v>
      </c>
      <c r="W1278" s="443" t="s">
        <v>469</v>
      </c>
      <c r="X1278" s="446"/>
    </row>
    <row r="1279" spans="1:24" s="447" customFormat="1" ht="60">
      <c r="A1279" s="443"/>
      <c r="B1279" s="443">
        <v>6282001100</v>
      </c>
      <c r="C1279" s="508" t="s">
        <v>12958</v>
      </c>
      <c r="D1279" s="154" t="s">
        <v>12959</v>
      </c>
      <c r="E1279" s="154" t="s">
        <v>13040</v>
      </c>
      <c r="F1279" s="443" t="s">
        <v>422</v>
      </c>
      <c r="G1279" s="443" t="s">
        <v>655</v>
      </c>
      <c r="H1279" s="444">
        <v>45120</v>
      </c>
      <c r="I1279" s="443"/>
      <c r="J1279" s="443"/>
      <c r="K1279" s="443"/>
      <c r="L1279" s="443"/>
      <c r="M1279" s="443">
        <v>1</v>
      </c>
      <c r="N1279" s="443"/>
      <c r="O1279" s="443">
        <v>1</v>
      </c>
      <c r="P1279" s="445">
        <f t="shared" si="17"/>
        <v>2</v>
      </c>
      <c r="Q1279" s="443">
        <v>2</v>
      </c>
      <c r="R1279" s="443"/>
      <c r="S1279" s="443" t="s">
        <v>659</v>
      </c>
      <c r="T1279" s="443" t="s">
        <v>651</v>
      </c>
      <c r="U1279" s="443" t="s">
        <v>673</v>
      </c>
      <c r="V1279" s="443" t="s">
        <v>652</v>
      </c>
      <c r="W1279" s="443" t="s">
        <v>469</v>
      </c>
      <c r="X1279" s="446"/>
    </row>
    <row r="1280" spans="1:24" s="447" customFormat="1" ht="60">
      <c r="A1280" s="443"/>
      <c r="B1280" s="443">
        <v>4476511000</v>
      </c>
      <c r="C1280" s="508" t="s">
        <v>13041</v>
      </c>
      <c r="D1280" s="154" t="s">
        <v>13042</v>
      </c>
      <c r="E1280" s="154" t="s">
        <v>13043</v>
      </c>
      <c r="F1280" s="443" t="s">
        <v>422</v>
      </c>
      <c r="G1280" s="443" t="s">
        <v>655</v>
      </c>
      <c r="H1280" s="444">
        <v>45210</v>
      </c>
      <c r="I1280" s="443"/>
      <c r="J1280" s="443"/>
      <c r="K1280" s="443"/>
      <c r="L1280" s="443"/>
      <c r="M1280" s="443"/>
      <c r="N1280" s="443"/>
      <c r="O1280" s="443">
        <v>1</v>
      </c>
      <c r="P1280" s="445">
        <f t="shared" si="17"/>
        <v>1</v>
      </c>
      <c r="Q1280" s="443">
        <v>1</v>
      </c>
      <c r="R1280" s="443"/>
      <c r="S1280" s="443" t="s">
        <v>659</v>
      </c>
      <c r="T1280" s="443" t="s">
        <v>653</v>
      </c>
      <c r="U1280" s="443" t="s">
        <v>673</v>
      </c>
      <c r="V1280" s="443" t="s">
        <v>652</v>
      </c>
      <c r="W1280" s="443" t="s">
        <v>469</v>
      </c>
      <c r="X1280" s="446"/>
    </row>
    <row r="1281" spans="1:24" s="447" customFormat="1" ht="60">
      <c r="A1281" s="443"/>
      <c r="B1281" s="443">
        <v>5456412700</v>
      </c>
      <c r="C1281" s="508" t="s">
        <v>13044</v>
      </c>
      <c r="D1281" s="154" t="s">
        <v>13045</v>
      </c>
      <c r="E1281" s="154" t="s">
        <v>13046</v>
      </c>
      <c r="F1281" s="443" t="s">
        <v>422</v>
      </c>
      <c r="G1281" s="443" t="s">
        <v>655</v>
      </c>
      <c r="H1281" s="444">
        <v>45083</v>
      </c>
      <c r="I1281" s="443"/>
      <c r="J1281" s="443"/>
      <c r="K1281" s="443"/>
      <c r="L1281" s="443"/>
      <c r="M1281" s="443"/>
      <c r="N1281" s="443"/>
      <c r="O1281" s="443">
        <v>2</v>
      </c>
      <c r="P1281" s="445">
        <f t="shared" si="17"/>
        <v>2</v>
      </c>
      <c r="Q1281" s="443">
        <v>2</v>
      </c>
      <c r="R1281" s="443"/>
      <c r="S1281" s="443" t="s">
        <v>659</v>
      </c>
      <c r="T1281" s="443" t="s">
        <v>653</v>
      </c>
      <c r="U1281" s="443" t="s">
        <v>673</v>
      </c>
      <c r="V1281" s="443" t="s">
        <v>652</v>
      </c>
      <c r="W1281" s="443" t="s">
        <v>469</v>
      </c>
      <c r="X1281" s="446"/>
    </row>
    <row r="1282" spans="1:24" s="447" customFormat="1" ht="60">
      <c r="A1282" s="443"/>
      <c r="B1282" s="443">
        <v>5515632000</v>
      </c>
      <c r="C1282" s="508" t="s">
        <v>13047</v>
      </c>
      <c r="D1282" s="154" t="s">
        <v>12973</v>
      </c>
      <c r="E1282" s="154" t="s">
        <v>13048</v>
      </c>
      <c r="F1282" s="443" t="s">
        <v>422</v>
      </c>
      <c r="G1282" s="443" t="s">
        <v>655</v>
      </c>
      <c r="H1282" s="444">
        <v>45202</v>
      </c>
      <c r="I1282" s="443"/>
      <c r="J1282" s="443"/>
      <c r="K1282" s="443"/>
      <c r="L1282" s="443"/>
      <c r="M1282" s="443"/>
      <c r="N1282" s="443"/>
      <c r="O1282" s="443">
        <v>1</v>
      </c>
      <c r="P1282" s="445">
        <f t="shared" si="17"/>
        <v>1</v>
      </c>
      <c r="Q1282" s="443">
        <v>1</v>
      </c>
      <c r="R1282" s="443"/>
      <c r="S1282" s="443" t="s">
        <v>659</v>
      </c>
      <c r="T1282" s="443" t="s">
        <v>653</v>
      </c>
      <c r="U1282" s="443" t="s">
        <v>673</v>
      </c>
      <c r="V1282" s="443" t="s">
        <v>652</v>
      </c>
      <c r="W1282" s="443" t="s">
        <v>469</v>
      </c>
      <c r="X1282" s="446"/>
    </row>
    <row r="1283" spans="1:24" s="447" customFormat="1" ht="60">
      <c r="A1283" s="443"/>
      <c r="B1283" s="443">
        <v>4721011000</v>
      </c>
      <c r="C1283" s="508" t="s">
        <v>6974</v>
      </c>
      <c r="D1283" s="154" t="s">
        <v>6975</v>
      </c>
      <c r="E1283" s="154" t="s">
        <v>3209</v>
      </c>
      <c r="F1283" s="443" t="s">
        <v>422</v>
      </c>
      <c r="G1283" s="443" t="s">
        <v>655</v>
      </c>
      <c r="H1283" s="444">
        <v>45187</v>
      </c>
      <c r="I1283" s="443"/>
      <c r="J1283" s="443"/>
      <c r="K1283" s="443"/>
      <c r="L1283" s="443"/>
      <c r="M1283" s="443"/>
      <c r="N1283" s="443"/>
      <c r="O1283" s="443">
        <v>1</v>
      </c>
      <c r="P1283" s="445">
        <f t="shared" si="17"/>
        <v>1</v>
      </c>
      <c r="Q1283" s="443">
        <v>1</v>
      </c>
      <c r="R1283" s="443"/>
      <c r="S1283" s="443" t="s">
        <v>659</v>
      </c>
      <c r="T1283" s="443" t="s">
        <v>653</v>
      </c>
      <c r="U1283" s="443" t="s">
        <v>673</v>
      </c>
      <c r="V1283" s="443" t="s">
        <v>652</v>
      </c>
      <c r="W1283" s="443" t="s">
        <v>469</v>
      </c>
      <c r="X1283" s="446"/>
    </row>
    <row r="1284" spans="1:24" s="447" customFormat="1" ht="60">
      <c r="A1284" s="443"/>
      <c r="B1284" s="443">
        <v>4547722500</v>
      </c>
      <c r="C1284" s="508" t="s">
        <v>13049</v>
      </c>
      <c r="D1284" s="154" t="s">
        <v>13050</v>
      </c>
      <c r="E1284" s="154" t="s">
        <v>13051</v>
      </c>
      <c r="F1284" s="443" t="s">
        <v>422</v>
      </c>
      <c r="G1284" s="443" t="s">
        <v>655</v>
      </c>
      <c r="H1284" s="444">
        <v>44967</v>
      </c>
      <c r="I1284" s="443"/>
      <c r="J1284" s="443"/>
      <c r="K1284" s="443"/>
      <c r="L1284" s="443"/>
      <c r="M1284" s="443"/>
      <c r="N1284" s="443"/>
      <c r="O1284" s="443">
        <v>4</v>
      </c>
      <c r="P1284" s="445">
        <f t="shared" si="17"/>
        <v>4</v>
      </c>
      <c r="Q1284" s="443">
        <v>4</v>
      </c>
      <c r="R1284" s="443"/>
      <c r="S1284" s="443" t="s">
        <v>659</v>
      </c>
      <c r="T1284" s="443" t="s">
        <v>653</v>
      </c>
      <c r="U1284" s="443" t="s">
        <v>673</v>
      </c>
      <c r="V1284" s="443" t="s">
        <v>652</v>
      </c>
      <c r="W1284" s="443" t="s">
        <v>469</v>
      </c>
      <c r="X1284" s="446"/>
    </row>
    <row r="1285" spans="1:24" s="447" customFormat="1" ht="60">
      <c r="A1285" s="443"/>
      <c r="B1285" s="443">
        <v>4495832100</v>
      </c>
      <c r="C1285" s="508" t="s">
        <v>13052</v>
      </c>
      <c r="D1285" s="154" t="s">
        <v>13016</v>
      </c>
      <c r="E1285" s="154" t="s">
        <v>13053</v>
      </c>
      <c r="F1285" s="443" t="s">
        <v>422</v>
      </c>
      <c r="G1285" s="443" t="s">
        <v>655</v>
      </c>
      <c r="H1285" s="444">
        <v>45182</v>
      </c>
      <c r="I1285" s="443"/>
      <c r="J1285" s="443"/>
      <c r="K1285" s="443"/>
      <c r="L1285" s="443"/>
      <c r="M1285" s="443"/>
      <c r="N1285" s="443"/>
      <c r="O1285" s="443">
        <v>1</v>
      </c>
      <c r="P1285" s="445">
        <f t="shared" si="17"/>
        <v>1</v>
      </c>
      <c r="Q1285" s="443">
        <v>1</v>
      </c>
      <c r="R1285" s="443"/>
      <c r="S1285" s="443" t="s">
        <v>659</v>
      </c>
      <c r="T1285" s="443" t="s">
        <v>653</v>
      </c>
      <c r="U1285" s="443" t="s">
        <v>673</v>
      </c>
      <c r="V1285" s="443" t="s">
        <v>652</v>
      </c>
      <c r="W1285" s="443" t="s">
        <v>469</v>
      </c>
      <c r="X1285" s="446"/>
    </row>
    <row r="1286" spans="1:24" s="447" customFormat="1" ht="60">
      <c r="A1286" s="443"/>
      <c r="B1286" s="443">
        <v>5456412700</v>
      </c>
      <c r="C1286" s="508" t="s">
        <v>13044</v>
      </c>
      <c r="D1286" s="154" t="s">
        <v>13045</v>
      </c>
      <c r="E1286" s="154" t="s">
        <v>13054</v>
      </c>
      <c r="F1286" s="443" t="s">
        <v>422</v>
      </c>
      <c r="G1286" s="443" t="s">
        <v>655</v>
      </c>
      <c r="H1286" s="444">
        <v>45083</v>
      </c>
      <c r="I1286" s="443"/>
      <c r="J1286" s="443"/>
      <c r="K1286" s="443"/>
      <c r="L1286" s="443"/>
      <c r="M1286" s="443"/>
      <c r="N1286" s="443"/>
      <c r="O1286" s="443">
        <v>2</v>
      </c>
      <c r="P1286" s="445">
        <f t="shared" si="17"/>
        <v>2</v>
      </c>
      <c r="Q1286" s="443">
        <v>2</v>
      </c>
      <c r="R1286" s="443"/>
      <c r="S1286" s="443" t="s">
        <v>659</v>
      </c>
      <c r="T1286" s="443" t="s">
        <v>653</v>
      </c>
      <c r="U1286" s="443" t="s">
        <v>673</v>
      </c>
      <c r="V1286" s="443" t="s">
        <v>652</v>
      </c>
      <c r="W1286" s="443" t="s">
        <v>469</v>
      </c>
      <c r="X1286" s="446"/>
    </row>
    <row r="1287" spans="1:24" s="447" customFormat="1" ht="60">
      <c r="A1287" s="443"/>
      <c r="B1287" s="443">
        <v>4282700800</v>
      </c>
      <c r="C1287" s="508" t="s">
        <v>13055</v>
      </c>
      <c r="D1287" s="154" t="s">
        <v>13056</v>
      </c>
      <c r="E1287" s="154" t="s">
        <v>13057</v>
      </c>
      <c r="F1287" s="443" t="s">
        <v>422</v>
      </c>
      <c r="G1287" s="443" t="s">
        <v>655</v>
      </c>
      <c r="H1287" s="444">
        <v>45260</v>
      </c>
      <c r="I1287" s="443"/>
      <c r="J1287" s="443"/>
      <c r="K1287" s="443"/>
      <c r="L1287" s="443"/>
      <c r="M1287" s="443"/>
      <c r="N1287" s="443"/>
      <c r="O1287" s="443">
        <v>1</v>
      </c>
      <c r="P1287" s="445">
        <f t="shared" si="17"/>
        <v>1</v>
      </c>
      <c r="Q1287" s="443">
        <v>1</v>
      </c>
      <c r="R1287" s="443"/>
      <c r="S1287" s="443" t="s">
        <v>659</v>
      </c>
      <c r="T1287" s="443" t="s">
        <v>653</v>
      </c>
      <c r="U1287" s="443" t="s">
        <v>673</v>
      </c>
      <c r="V1287" s="443" t="s">
        <v>652</v>
      </c>
      <c r="W1287" s="443" t="s">
        <v>469</v>
      </c>
      <c r="X1287" s="446"/>
    </row>
    <row r="1288" spans="1:24" s="447" customFormat="1" ht="75">
      <c r="A1288" s="443"/>
      <c r="B1288" s="443">
        <v>4304220800</v>
      </c>
      <c r="C1288" s="508" t="s">
        <v>13058</v>
      </c>
      <c r="D1288" s="154" t="s">
        <v>13059</v>
      </c>
      <c r="E1288" s="154" t="s">
        <v>13060</v>
      </c>
      <c r="F1288" s="443" t="s">
        <v>422</v>
      </c>
      <c r="G1288" s="443" t="s">
        <v>655</v>
      </c>
      <c r="H1288" s="444">
        <v>45014</v>
      </c>
      <c r="I1288" s="443"/>
      <c r="J1288" s="443"/>
      <c r="K1288" s="443"/>
      <c r="L1288" s="443"/>
      <c r="M1288" s="443"/>
      <c r="N1288" s="443"/>
      <c r="O1288" s="443">
        <v>1</v>
      </c>
      <c r="P1288" s="445">
        <f t="shared" si="17"/>
        <v>1</v>
      </c>
      <c r="Q1288" s="443">
        <v>1</v>
      </c>
      <c r="R1288" s="443"/>
      <c r="S1288" s="443" t="s">
        <v>659</v>
      </c>
      <c r="T1288" s="443" t="s">
        <v>653</v>
      </c>
      <c r="U1288" s="443" t="s">
        <v>673</v>
      </c>
      <c r="V1288" s="443" t="s">
        <v>652</v>
      </c>
      <c r="W1288" s="443" t="s">
        <v>469</v>
      </c>
      <c r="X1288" s="446"/>
    </row>
    <row r="1289" spans="1:24" s="447" customFormat="1" ht="60">
      <c r="A1289" s="443"/>
      <c r="B1289" s="443">
        <v>3183412700</v>
      </c>
      <c r="C1289" s="508" t="s">
        <v>13061</v>
      </c>
      <c r="D1289" s="154" t="s">
        <v>13062</v>
      </c>
      <c r="E1289" s="154" t="s">
        <v>13063</v>
      </c>
      <c r="F1289" s="443" t="s">
        <v>422</v>
      </c>
      <c r="G1289" s="443" t="s">
        <v>655</v>
      </c>
      <c r="H1289" s="444">
        <v>45127</v>
      </c>
      <c r="I1289" s="443"/>
      <c r="J1289" s="443"/>
      <c r="K1289" s="443"/>
      <c r="L1289" s="443"/>
      <c r="M1289" s="443"/>
      <c r="N1289" s="443"/>
      <c r="O1289" s="443">
        <v>2</v>
      </c>
      <c r="P1289" s="445">
        <f t="shared" si="17"/>
        <v>2</v>
      </c>
      <c r="Q1289" s="443">
        <v>2</v>
      </c>
      <c r="R1289" s="443"/>
      <c r="S1289" s="443" t="s">
        <v>659</v>
      </c>
      <c r="T1289" s="443" t="s">
        <v>653</v>
      </c>
      <c r="U1289" s="443" t="s">
        <v>673</v>
      </c>
      <c r="V1289" s="443" t="s">
        <v>652</v>
      </c>
      <c r="W1289" s="443" t="s">
        <v>469</v>
      </c>
      <c r="X1289" s="446"/>
    </row>
    <row r="1290" spans="1:24" s="447" customFormat="1" ht="60">
      <c r="A1290" s="443"/>
      <c r="B1290" s="443">
        <v>6660902300</v>
      </c>
      <c r="C1290" s="508" t="s">
        <v>12969</v>
      </c>
      <c r="D1290" s="154" t="s">
        <v>12970</v>
      </c>
      <c r="E1290" s="154" t="s">
        <v>13064</v>
      </c>
      <c r="F1290" s="443" t="s">
        <v>422</v>
      </c>
      <c r="G1290" s="443" t="s">
        <v>655</v>
      </c>
      <c r="H1290" s="444">
        <v>44963</v>
      </c>
      <c r="I1290" s="443"/>
      <c r="J1290" s="443"/>
      <c r="K1290" s="443"/>
      <c r="L1290" s="443"/>
      <c r="M1290" s="443"/>
      <c r="N1290" s="443"/>
      <c r="O1290" s="443">
        <v>1</v>
      </c>
      <c r="P1290" s="445">
        <f t="shared" si="17"/>
        <v>1</v>
      </c>
      <c r="Q1290" s="443">
        <v>1</v>
      </c>
      <c r="R1290" s="443"/>
      <c r="S1290" s="443" t="s">
        <v>659</v>
      </c>
      <c r="T1290" s="443" t="s">
        <v>653</v>
      </c>
      <c r="U1290" s="443" t="s">
        <v>673</v>
      </c>
      <c r="V1290" s="443" t="s">
        <v>652</v>
      </c>
      <c r="W1290" s="443" t="s">
        <v>469</v>
      </c>
      <c r="X1290" s="446"/>
    </row>
    <row r="1291" spans="1:24" s="447" customFormat="1" ht="60">
      <c r="A1291" s="443"/>
      <c r="B1291" s="443">
        <v>6771420200</v>
      </c>
      <c r="C1291" s="508" t="s">
        <v>13065</v>
      </c>
      <c r="D1291" s="154" t="s">
        <v>13066</v>
      </c>
      <c r="E1291" s="154" t="s">
        <v>13067</v>
      </c>
      <c r="F1291" s="443" t="s">
        <v>422</v>
      </c>
      <c r="G1291" s="443" t="s">
        <v>655</v>
      </c>
      <c r="H1291" s="444">
        <v>44982</v>
      </c>
      <c r="I1291" s="443"/>
      <c r="J1291" s="443"/>
      <c r="K1291" s="443"/>
      <c r="L1291" s="443"/>
      <c r="M1291" s="443"/>
      <c r="N1291" s="443"/>
      <c r="O1291" s="443">
        <v>1</v>
      </c>
      <c r="P1291" s="445">
        <f t="shared" si="17"/>
        <v>1</v>
      </c>
      <c r="Q1291" s="443">
        <v>1</v>
      </c>
      <c r="R1291" s="443"/>
      <c r="S1291" s="443" t="s">
        <v>659</v>
      </c>
      <c r="T1291" s="443" t="s">
        <v>653</v>
      </c>
      <c r="U1291" s="443" t="s">
        <v>673</v>
      </c>
      <c r="V1291" s="443" t="s">
        <v>652</v>
      </c>
      <c r="W1291" s="443" t="s">
        <v>469</v>
      </c>
      <c r="X1291" s="446"/>
    </row>
    <row r="1292" spans="1:24" s="447" customFormat="1" ht="60">
      <c r="A1292" s="443"/>
      <c r="B1292" s="443">
        <v>5884304500</v>
      </c>
      <c r="C1292" s="508" t="s">
        <v>13068</v>
      </c>
      <c r="D1292" s="154" t="s">
        <v>13069</v>
      </c>
      <c r="E1292" s="154" t="s">
        <v>13070</v>
      </c>
      <c r="F1292" s="443" t="s">
        <v>422</v>
      </c>
      <c r="G1292" s="443" t="s">
        <v>655</v>
      </c>
      <c r="H1292" s="444">
        <v>45168</v>
      </c>
      <c r="I1292" s="443"/>
      <c r="J1292" s="443"/>
      <c r="K1292" s="443"/>
      <c r="L1292" s="443"/>
      <c r="M1292" s="443"/>
      <c r="N1292" s="443"/>
      <c r="O1292" s="443">
        <v>1</v>
      </c>
      <c r="P1292" s="445">
        <f t="shared" si="17"/>
        <v>1</v>
      </c>
      <c r="Q1292" s="443">
        <v>1</v>
      </c>
      <c r="R1292" s="443"/>
      <c r="S1292" s="443" t="s">
        <v>659</v>
      </c>
      <c r="T1292" s="443" t="s">
        <v>653</v>
      </c>
      <c r="U1292" s="443" t="s">
        <v>673</v>
      </c>
      <c r="V1292" s="443" t="s">
        <v>652</v>
      </c>
      <c r="W1292" s="443" t="s">
        <v>469</v>
      </c>
      <c r="X1292" s="446"/>
    </row>
    <row r="1293" spans="1:24" s="447" customFormat="1" ht="60">
      <c r="A1293" s="443"/>
      <c r="B1293" s="443">
        <v>3504111000</v>
      </c>
      <c r="C1293" s="508" t="s">
        <v>6021</v>
      </c>
      <c r="D1293" s="154" t="s">
        <v>6022</v>
      </c>
      <c r="E1293" s="154" t="s">
        <v>2693</v>
      </c>
      <c r="F1293" s="443" t="s">
        <v>422</v>
      </c>
      <c r="G1293" s="443" t="s">
        <v>655</v>
      </c>
      <c r="H1293" s="444">
        <v>44973</v>
      </c>
      <c r="I1293" s="443"/>
      <c r="J1293" s="443"/>
      <c r="K1293" s="443"/>
      <c r="L1293" s="443"/>
      <c r="M1293" s="443"/>
      <c r="N1293" s="443"/>
      <c r="O1293" s="443">
        <v>2</v>
      </c>
      <c r="P1293" s="445">
        <f t="shared" si="17"/>
        <v>2</v>
      </c>
      <c r="Q1293" s="443">
        <v>2</v>
      </c>
      <c r="R1293" s="443"/>
      <c r="S1293" s="443" t="s">
        <v>659</v>
      </c>
      <c r="T1293" s="443" t="s">
        <v>653</v>
      </c>
      <c r="U1293" s="443" t="s">
        <v>673</v>
      </c>
      <c r="V1293" s="443" t="s">
        <v>652</v>
      </c>
      <c r="W1293" s="443" t="s">
        <v>469</v>
      </c>
      <c r="X1293" s="446"/>
    </row>
    <row r="1294" spans="1:24" s="447" customFormat="1" ht="60">
      <c r="A1294" s="443"/>
      <c r="B1294" s="443">
        <v>5300402100</v>
      </c>
      <c r="C1294" s="508" t="s">
        <v>13071</v>
      </c>
      <c r="D1294" s="154" t="s">
        <v>13072</v>
      </c>
      <c r="E1294" s="154" t="s">
        <v>13073</v>
      </c>
      <c r="F1294" s="443" t="s">
        <v>422</v>
      </c>
      <c r="G1294" s="443" t="s">
        <v>655</v>
      </c>
      <c r="H1294" s="444">
        <v>45090</v>
      </c>
      <c r="I1294" s="443"/>
      <c r="J1294" s="443"/>
      <c r="K1294" s="443"/>
      <c r="L1294" s="443"/>
      <c r="M1294" s="443"/>
      <c r="N1294" s="443"/>
      <c r="O1294" s="443">
        <v>2</v>
      </c>
      <c r="P1294" s="445">
        <f t="shared" si="17"/>
        <v>2</v>
      </c>
      <c r="Q1294" s="443">
        <v>2</v>
      </c>
      <c r="R1294" s="443"/>
      <c r="S1294" s="443" t="s">
        <v>659</v>
      </c>
      <c r="T1294" s="443" t="s">
        <v>653</v>
      </c>
      <c r="U1294" s="443" t="s">
        <v>673</v>
      </c>
      <c r="V1294" s="443" t="s">
        <v>652</v>
      </c>
      <c r="W1294" s="443" t="s">
        <v>469</v>
      </c>
      <c r="X1294" s="446"/>
    </row>
    <row r="1295" spans="1:24" s="447" customFormat="1" ht="60">
      <c r="A1295" s="443"/>
      <c r="B1295" s="443">
        <v>5315501400</v>
      </c>
      <c r="C1295" s="508" t="s">
        <v>7850</v>
      </c>
      <c r="D1295" s="154" t="s">
        <v>7851</v>
      </c>
      <c r="E1295" s="154" t="s">
        <v>3761</v>
      </c>
      <c r="F1295" s="443" t="s">
        <v>422</v>
      </c>
      <c r="G1295" s="443" t="s">
        <v>655</v>
      </c>
      <c r="H1295" s="444">
        <v>44936</v>
      </c>
      <c r="I1295" s="443"/>
      <c r="J1295" s="443"/>
      <c r="K1295" s="443"/>
      <c r="L1295" s="443"/>
      <c r="M1295" s="443"/>
      <c r="N1295" s="443"/>
      <c r="O1295" s="443">
        <v>1</v>
      </c>
      <c r="P1295" s="445">
        <f t="shared" si="17"/>
        <v>1</v>
      </c>
      <c r="Q1295" s="443">
        <v>1</v>
      </c>
      <c r="R1295" s="443"/>
      <c r="S1295" s="443" t="s">
        <v>659</v>
      </c>
      <c r="T1295" s="443" t="s">
        <v>653</v>
      </c>
      <c r="U1295" s="443" t="s">
        <v>673</v>
      </c>
      <c r="V1295" s="443" t="s">
        <v>652</v>
      </c>
      <c r="W1295" s="443" t="s">
        <v>469</v>
      </c>
      <c r="X1295" s="446"/>
    </row>
    <row r="1296" spans="1:24" s="447" customFormat="1" ht="60">
      <c r="A1296" s="443"/>
      <c r="B1296" s="443">
        <v>4682822300</v>
      </c>
      <c r="C1296" s="508" t="s">
        <v>13074</v>
      </c>
      <c r="D1296" s="154" t="s">
        <v>13075</v>
      </c>
      <c r="E1296" s="154" t="s">
        <v>13076</v>
      </c>
      <c r="F1296" s="443" t="s">
        <v>422</v>
      </c>
      <c r="G1296" s="443" t="s">
        <v>655</v>
      </c>
      <c r="H1296" s="444">
        <v>45275</v>
      </c>
      <c r="I1296" s="443"/>
      <c r="J1296" s="443"/>
      <c r="K1296" s="443"/>
      <c r="L1296" s="443"/>
      <c r="M1296" s="443"/>
      <c r="N1296" s="443"/>
      <c r="O1296" s="443">
        <v>1</v>
      </c>
      <c r="P1296" s="445">
        <f t="shared" si="17"/>
        <v>1</v>
      </c>
      <c r="Q1296" s="443">
        <v>1</v>
      </c>
      <c r="R1296" s="443"/>
      <c r="S1296" s="443" t="s">
        <v>659</v>
      </c>
      <c r="T1296" s="443" t="s">
        <v>653</v>
      </c>
      <c r="U1296" s="443" t="s">
        <v>673</v>
      </c>
      <c r="V1296" s="443" t="s">
        <v>652</v>
      </c>
      <c r="W1296" s="443" t="s">
        <v>469</v>
      </c>
      <c r="X1296" s="446"/>
    </row>
    <row r="1297" spans="1:24" s="447" customFormat="1" ht="60">
      <c r="A1297" s="443"/>
      <c r="B1297" s="443">
        <v>5460722200</v>
      </c>
      <c r="C1297" s="508" t="s">
        <v>13077</v>
      </c>
      <c r="D1297" s="154" t="s">
        <v>12998</v>
      </c>
      <c r="E1297" s="154" t="s">
        <v>13078</v>
      </c>
      <c r="F1297" s="443" t="s">
        <v>422</v>
      </c>
      <c r="G1297" s="443" t="s">
        <v>655</v>
      </c>
      <c r="H1297" s="444">
        <v>45127</v>
      </c>
      <c r="I1297" s="443"/>
      <c r="J1297" s="443"/>
      <c r="K1297" s="443"/>
      <c r="L1297" s="443"/>
      <c r="M1297" s="443"/>
      <c r="N1297" s="443"/>
      <c r="O1297" s="443">
        <v>2</v>
      </c>
      <c r="P1297" s="445">
        <f t="shared" si="17"/>
        <v>2</v>
      </c>
      <c r="Q1297" s="443">
        <v>2</v>
      </c>
      <c r="R1297" s="443"/>
      <c r="S1297" s="443" t="s">
        <v>659</v>
      </c>
      <c r="T1297" s="443" t="s">
        <v>653</v>
      </c>
      <c r="U1297" s="443" t="s">
        <v>673</v>
      </c>
      <c r="V1297" s="443" t="s">
        <v>652</v>
      </c>
      <c r="W1297" s="443" t="s">
        <v>469</v>
      </c>
      <c r="X1297" s="446"/>
    </row>
    <row r="1298" spans="1:24" s="447" customFormat="1" ht="60">
      <c r="A1298" s="443"/>
      <c r="B1298" s="443">
        <v>5460722200</v>
      </c>
      <c r="C1298" s="508" t="s">
        <v>13079</v>
      </c>
      <c r="D1298" s="154" t="s">
        <v>12998</v>
      </c>
      <c r="E1298" s="154" t="s">
        <v>13080</v>
      </c>
      <c r="F1298" s="443" t="s">
        <v>422</v>
      </c>
      <c r="G1298" s="443" t="s">
        <v>655</v>
      </c>
      <c r="H1298" s="444">
        <v>45127</v>
      </c>
      <c r="I1298" s="443"/>
      <c r="J1298" s="443"/>
      <c r="K1298" s="443"/>
      <c r="L1298" s="443"/>
      <c r="M1298" s="443"/>
      <c r="N1298" s="443"/>
      <c r="O1298" s="443">
        <v>2</v>
      </c>
      <c r="P1298" s="445">
        <f t="shared" si="17"/>
        <v>2</v>
      </c>
      <c r="Q1298" s="443">
        <v>2</v>
      </c>
      <c r="R1298" s="443"/>
      <c r="S1298" s="443" t="s">
        <v>659</v>
      </c>
      <c r="T1298" s="443" t="s">
        <v>653</v>
      </c>
      <c r="U1298" s="443" t="s">
        <v>673</v>
      </c>
      <c r="V1298" s="443" t="s">
        <v>652</v>
      </c>
      <c r="W1298" s="443" t="s">
        <v>469</v>
      </c>
      <c r="X1298" s="446"/>
    </row>
    <row r="1299" spans="1:24" s="447" customFormat="1" ht="60">
      <c r="A1299" s="443"/>
      <c r="B1299" s="443">
        <v>3485300300</v>
      </c>
      <c r="C1299" s="508" t="s">
        <v>13081</v>
      </c>
      <c r="D1299" s="154" t="s">
        <v>13082</v>
      </c>
      <c r="E1299" s="154" t="s">
        <v>13083</v>
      </c>
      <c r="F1299" s="443" t="s">
        <v>422</v>
      </c>
      <c r="G1299" s="443" t="s">
        <v>655</v>
      </c>
      <c r="H1299" s="444">
        <v>45106</v>
      </c>
      <c r="I1299" s="443"/>
      <c r="J1299" s="443"/>
      <c r="K1299" s="443"/>
      <c r="L1299" s="443"/>
      <c r="M1299" s="443"/>
      <c r="N1299" s="443"/>
      <c r="O1299" s="443">
        <v>1</v>
      </c>
      <c r="P1299" s="445">
        <f t="shared" si="17"/>
        <v>1</v>
      </c>
      <c r="Q1299" s="443">
        <v>1</v>
      </c>
      <c r="R1299" s="443"/>
      <c r="S1299" s="443" t="s">
        <v>659</v>
      </c>
      <c r="T1299" s="443" t="s">
        <v>653</v>
      </c>
      <c r="U1299" s="443" t="s">
        <v>673</v>
      </c>
      <c r="V1299" s="443" t="s">
        <v>652</v>
      </c>
      <c r="W1299" s="443" t="s">
        <v>469</v>
      </c>
      <c r="X1299" s="446"/>
    </row>
    <row r="1300" spans="1:24" s="447" customFormat="1" ht="60">
      <c r="A1300" s="443"/>
      <c r="B1300" s="443">
        <v>4541710400</v>
      </c>
      <c r="C1300" s="508" t="s">
        <v>13084</v>
      </c>
      <c r="D1300" s="154" t="s">
        <v>13085</v>
      </c>
      <c r="E1300" s="154" t="s">
        <v>13086</v>
      </c>
      <c r="F1300" s="443" t="s">
        <v>422</v>
      </c>
      <c r="G1300" s="443" t="s">
        <v>655</v>
      </c>
      <c r="H1300" s="444">
        <v>45100</v>
      </c>
      <c r="I1300" s="443"/>
      <c r="J1300" s="443"/>
      <c r="K1300" s="443"/>
      <c r="L1300" s="443"/>
      <c r="M1300" s="443"/>
      <c r="N1300" s="443"/>
      <c r="O1300" s="443">
        <v>1</v>
      </c>
      <c r="P1300" s="445">
        <f t="shared" si="17"/>
        <v>1</v>
      </c>
      <c r="Q1300" s="443">
        <v>1</v>
      </c>
      <c r="R1300" s="443"/>
      <c r="S1300" s="443" t="s">
        <v>659</v>
      </c>
      <c r="T1300" s="443" t="s">
        <v>653</v>
      </c>
      <c r="U1300" s="443" t="s">
        <v>673</v>
      </c>
      <c r="V1300" s="443" t="s">
        <v>652</v>
      </c>
      <c r="W1300" s="443" t="s">
        <v>469</v>
      </c>
      <c r="X1300" s="446"/>
    </row>
    <row r="1301" spans="1:24" s="447" customFormat="1" ht="60">
      <c r="A1301" s="443"/>
      <c r="B1301" s="443">
        <v>3082901600</v>
      </c>
      <c r="C1301" s="508" t="s">
        <v>13087</v>
      </c>
      <c r="D1301" s="154" t="s">
        <v>13088</v>
      </c>
      <c r="E1301" s="154" t="s">
        <v>13089</v>
      </c>
      <c r="F1301" s="443" t="s">
        <v>422</v>
      </c>
      <c r="G1301" s="443" t="s">
        <v>655</v>
      </c>
      <c r="H1301" s="444">
        <v>45166</v>
      </c>
      <c r="I1301" s="443"/>
      <c r="J1301" s="443"/>
      <c r="K1301" s="443"/>
      <c r="L1301" s="443"/>
      <c r="M1301" s="443"/>
      <c r="N1301" s="443"/>
      <c r="O1301" s="443">
        <v>1</v>
      </c>
      <c r="P1301" s="445">
        <f t="shared" si="17"/>
        <v>1</v>
      </c>
      <c r="Q1301" s="443">
        <v>1</v>
      </c>
      <c r="R1301" s="443"/>
      <c r="S1301" s="443" t="s">
        <v>659</v>
      </c>
      <c r="T1301" s="443" t="s">
        <v>653</v>
      </c>
      <c r="U1301" s="443" t="s">
        <v>673</v>
      </c>
      <c r="V1301" s="443" t="s">
        <v>652</v>
      </c>
      <c r="W1301" s="443" t="s">
        <v>469</v>
      </c>
      <c r="X1301" s="446"/>
    </row>
    <row r="1302" spans="1:24" s="447" customFormat="1" ht="60">
      <c r="A1302" s="443"/>
      <c r="B1302" s="443">
        <v>3593310500</v>
      </c>
      <c r="C1302" s="508" t="s">
        <v>13090</v>
      </c>
      <c r="D1302" s="154" t="s">
        <v>13091</v>
      </c>
      <c r="E1302" s="154" t="s">
        <v>13092</v>
      </c>
      <c r="F1302" s="443" t="s">
        <v>422</v>
      </c>
      <c r="G1302" s="443" t="s">
        <v>655</v>
      </c>
      <c r="H1302" s="444">
        <v>44999</v>
      </c>
      <c r="I1302" s="443"/>
      <c r="J1302" s="443"/>
      <c r="K1302" s="443"/>
      <c r="L1302" s="443"/>
      <c r="M1302" s="443"/>
      <c r="N1302" s="443"/>
      <c r="O1302" s="443">
        <v>1</v>
      </c>
      <c r="P1302" s="445">
        <f t="shared" ref="P1302:P1365" si="18">SUM($I1302:$O1302)</f>
        <v>1</v>
      </c>
      <c r="Q1302" s="443">
        <v>1</v>
      </c>
      <c r="R1302" s="443"/>
      <c r="S1302" s="443" t="s">
        <v>659</v>
      </c>
      <c r="T1302" s="443" t="s">
        <v>653</v>
      </c>
      <c r="U1302" s="443" t="s">
        <v>673</v>
      </c>
      <c r="V1302" s="443" t="s">
        <v>652</v>
      </c>
      <c r="W1302" s="443" t="s">
        <v>469</v>
      </c>
      <c r="X1302" s="446"/>
    </row>
    <row r="1303" spans="1:24" s="447" customFormat="1" ht="60">
      <c r="A1303" s="443"/>
      <c r="B1303" s="443">
        <v>5415230900</v>
      </c>
      <c r="C1303" s="508" t="s">
        <v>13093</v>
      </c>
      <c r="D1303" s="154" t="s">
        <v>13094</v>
      </c>
      <c r="E1303" s="154" t="s">
        <v>13095</v>
      </c>
      <c r="F1303" s="443" t="s">
        <v>422</v>
      </c>
      <c r="G1303" s="443" t="s">
        <v>655</v>
      </c>
      <c r="H1303" s="444">
        <v>44986</v>
      </c>
      <c r="I1303" s="443"/>
      <c r="J1303" s="443"/>
      <c r="K1303" s="443"/>
      <c r="L1303" s="443"/>
      <c r="M1303" s="443"/>
      <c r="N1303" s="443"/>
      <c r="O1303" s="443">
        <v>2</v>
      </c>
      <c r="P1303" s="445">
        <f t="shared" si="18"/>
        <v>2</v>
      </c>
      <c r="Q1303" s="443">
        <v>2</v>
      </c>
      <c r="R1303" s="443"/>
      <c r="S1303" s="443" t="s">
        <v>659</v>
      </c>
      <c r="T1303" s="443" t="s">
        <v>653</v>
      </c>
      <c r="U1303" s="443" t="s">
        <v>673</v>
      </c>
      <c r="V1303" s="443" t="s">
        <v>652</v>
      </c>
      <c r="W1303" s="443" t="s">
        <v>469</v>
      </c>
      <c r="X1303" s="446"/>
    </row>
    <row r="1304" spans="1:24" s="447" customFormat="1" ht="60">
      <c r="A1304" s="443"/>
      <c r="B1304" s="443">
        <v>4320101700</v>
      </c>
      <c r="C1304" s="508" t="s">
        <v>13096</v>
      </c>
      <c r="D1304" s="154" t="s">
        <v>13097</v>
      </c>
      <c r="E1304" s="154" t="s">
        <v>13098</v>
      </c>
      <c r="F1304" s="443" t="s">
        <v>422</v>
      </c>
      <c r="G1304" s="443" t="s">
        <v>655</v>
      </c>
      <c r="H1304" s="444">
        <v>45161</v>
      </c>
      <c r="I1304" s="443"/>
      <c r="J1304" s="443"/>
      <c r="K1304" s="443"/>
      <c r="L1304" s="443"/>
      <c r="M1304" s="443"/>
      <c r="N1304" s="443"/>
      <c r="O1304" s="443">
        <v>2</v>
      </c>
      <c r="P1304" s="445">
        <f t="shared" si="18"/>
        <v>2</v>
      </c>
      <c r="Q1304" s="443">
        <v>2</v>
      </c>
      <c r="R1304" s="443"/>
      <c r="S1304" s="443" t="s">
        <v>659</v>
      </c>
      <c r="T1304" s="443" t="s">
        <v>653</v>
      </c>
      <c r="U1304" s="443" t="s">
        <v>673</v>
      </c>
      <c r="V1304" s="443" t="s">
        <v>652</v>
      </c>
      <c r="W1304" s="443" t="s">
        <v>469</v>
      </c>
      <c r="X1304" s="446"/>
    </row>
    <row r="1305" spans="1:24" s="447" customFormat="1" ht="60">
      <c r="A1305" s="443"/>
      <c r="B1305" s="443">
        <v>5416331600</v>
      </c>
      <c r="C1305" s="508" t="s">
        <v>13099</v>
      </c>
      <c r="D1305" s="154" t="s">
        <v>13100</v>
      </c>
      <c r="E1305" s="154" t="s">
        <v>13101</v>
      </c>
      <c r="F1305" s="443" t="s">
        <v>422</v>
      </c>
      <c r="G1305" s="443" t="s">
        <v>655</v>
      </c>
      <c r="H1305" s="444">
        <v>44988</v>
      </c>
      <c r="I1305" s="443"/>
      <c r="J1305" s="443"/>
      <c r="K1305" s="443"/>
      <c r="L1305" s="443"/>
      <c r="M1305" s="443"/>
      <c r="N1305" s="443"/>
      <c r="O1305" s="443">
        <v>1</v>
      </c>
      <c r="P1305" s="445">
        <f t="shared" si="18"/>
        <v>1</v>
      </c>
      <c r="Q1305" s="443">
        <v>1</v>
      </c>
      <c r="R1305" s="443"/>
      <c r="S1305" s="443" t="s">
        <v>659</v>
      </c>
      <c r="T1305" s="443" t="s">
        <v>653</v>
      </c>
      <c r="U1305" s="443" t="s">
        <v>673</v>
      </c>
      <c r="V1305" s="443" t="s">
        <v>652</v>
      </c>
      <c r="W1305" s="443" t="s">
        <v>469</v>
      </c>
      <c r="X1305" s="446"/>
    </row>
    <row r="1306" spans="1:24" s="447" customFormat="1" ht="60">
      <c r="A1306" s="443"/>
      <c r="B1306" s="443">
        <v>5441124100</v>
      </c>
      <c r="C1306" s="508" t="s">
        <v>13102</v>
      </c>
      <c r="D1306" s="154" t="s">
        <v>13103</v>
      </c>
      <c r="E1306" s="154" t="s">
        <v>13104</v>
      </c>
      <c r="F1306" s="443" t="s">
        <v>422</v>
      </c>
      <c r="G1306" s="443" t="s">
        <v>655</v>
      </c>
      <c r="H1306" s="444">
        <v>44972</v>
      </c>
      <c r="I1306" s="443"/>
      <c r="J1306" s="443"/>
      <c r="K1306" s="443"/>
      <c r="L1306" s="443"/>
      <c r="M1306" s="443"/>
      <c r="N1306" s="443"/>
      <c r="O1306" s="443">
        <v>1</v>
      </c>
      <c r="P1306" s="445">
        <f t="shared" si="18"/>
        <v>1</v>
      </c>
      <c r="Q1306" s="443">
        <v>1</v>
      </c>
      <c r="R1306" s="443"/>
      <c r="S1306" s="443" t="s">
        <v>659</v>
      </c>
      <c r="T1306" s="443" t="s">
        <v>653</v>
      </c>
      <c r="U1306" s="443" t="s">
        <v>673</v>
      </c>
      <c r="V1306" s="443" t="s">
        <v>652</v>
      </c>
      <c r="W1306" s="443" t="s">
        <v>469</v>
      </c>
      <c r="X1306" s="446"/>
    </row>
    <row r="1307" spans="1:24" s="447" customFormat="1" ht="60">
      <c r="A1307" s="443"/>
      <c r="B1307" s="443">
        <v>4365510100</v>
      </c>
      <c r="C1307" s="508" t="s">
        <v>13105</v>
      </c>
      <c r="D1307" s="154" t="s">
        <v>13106</v>
      </c>
      <c r="E1307" s="154" t="s">
        <v>13107</v>
      </c>
      <c r="F1307" s="443" t="s">
        <v>422</v>
      </c>
      <c r="G1307" s="443" t="s">
        <v>655</v>
      </c>
      <c r="H1307" s="444">
        <v>44938</v>
      </c>
      <c r="I1307" s="443"/>
      <c r="J1307" s="443"/>
      <c r="K1307" s="443"/>
      <c r="L1307" s="443"/>
      <c r="M1307" s="443"/>
      <c r="N1307" s="443"/>
      <c r="O1307" s="443">
        <v>1</v>
      </c>
      <c r="P1307" s="445">
        <f t="shared" si="18"/>
        <v>1</v>
      </c>
      <c r="Q1307" s="443">
        <v>1</v>
      </c>
      <c r="R1307" s="443"/>
      <c r="S1307" s="443" t="s">
        <v>659</v>
      </c>
      <c r="T1307" s="443" t="s">
        <v>653</v>
      </c>
      <c r="U1307" s="443" t="s">
        <v>673</v>
      </c>
      <c r="V1307" s="443" t="s">
        <v>652</v>
      </c>
      <c r="W1307" s="443" t="s">
        <v>469</v>
      </c>
      <c r="X1307" s="446"/>
    </row>
    <row r="1308" spans="1:24" s="447" customFormat="1" ht="60">
      <c r="A1308" s="443"/>
      <c r="B1308" s="443">
        <v>4716722900</v>
      </c>
      <c r="C1308" s="508" t="s">
        <v>13108</v>
      </c>
      <c r="D1308" s="154" t="s">
        <v>13109</v>
      </c>
      <c r="E1308" s="154" t="s">
        <v>13110</v>
      </c>
      <c r="F1308" s="443" t="s">
        <v>422</v>
      </c>
      <c r="G1308" s="443" t="s">
        <v>655</v>
      </c>
      <c r="H1308" s="444">
        <v>45243</v>
      </c>
      <c r="I1308" s="443"/>
      <c r="J1308" s="443"/>
      <c r="K1308" s="443"/>
      <c r="L1308" s="443"/>
      <c r="M1308" s="443"/>
      <c r="N1308" s="443"/>
      <c r="O1308" s="443">
        <v>1</v>
      </c>
      <c r="P1308" s="445">
        <f t="shared" si="18"/>
        <v>1</v>
      </c>
      <c r="Q1308" s="443">
        <v>1</v>
      </c>
      <c r="R1308" s="443"/>
      <c r="S1308" s="443" t="s">
        <v>659</v>
      </c>
      <c r="T1308" s="443" t="s">
        <v>653</v>
      </c>
      <c r="U1308" s="443" t="s">
        <v>673</v>
      </c>
      <c r="V1308" s="443" t="s">
        <v>652</v>
      </c>
      <c r="W1308" s="443" t="s">
        <v>469</v>
      </c>
      <c r="X1308" s="446"/>
    </row>
    <row r="1309" spans="1:24" s="447" customFormat="1" ht="60">
      <c r="A1309" s="443"/>
      <c r="B1309" s="443">
        <v>5416331600</v>
      </c>
      <c r="C1309" s="508" t="s">
        <v>13099</v>
      </c>
      <c r="D1309" s="154" t="s">
        <v>13100</v>
      </c>
      <c r="E1309" s="154" t="s">
        <v>13111</v>
      </c>
      <c r="F1309" s="443" t="s">
        <v>422</v>
      </c>
      <c r="G1309" s="443" t="s">
        <v>655</v>
      </c>
      <c r="H1309" s="444">
        <v>44988</v>
      </c>
      <c r="I1309" s="443"/>
      <c r="J1309" s="443"/>
      <c r="K1309" s="443"/>
      <c r="L1309" s="443"/>
      <c r="M1309" s="443"/>
      <c r="N1309" s="443"/>
      <c r="O1309" s="443">
        <v>1</v>
      </c>
      <c r="P1309" s="445">
        <f t="shared" si="18"/>
        <v>1</v>
      </c>
      <c r="Q1309" s="443">
        <v>1</v>
      </c>
      <c r="R1309" s="443"/>
      <c r="S1309" s="443" t="s">
        <v>659</v>
      </c>
      <c r="T1309" s="443" t="s">
        <v>653</v>
      </c>
      <c r="U1309" s="443" t="s">
        <v>673</v>
      </c>
      <c r="V1309" s="443" t="s">
        <v>652</v>
      </c>
      <c r="W1309" s="443" t="s">
        <v>469</v>
      </c>
      <c r="X1309" s="446"/>
    </row>
    <row r="1310" spans="1:24" s="447" customFormat="1" ht="60">
      <c r="A1310" s="443"/>
      <c r="B1310" s="443">
        <v>3555030100</v>
      </c>
      <c r="C1310" s="508" t="s">
        <v>13112</v>
      </c>
      <c r="D1310" s="154" t="s">
        <v>13113</v>
      </c>
      <c r="E1310" s="154" t="s">
        <v>13114</v>
      </c>
      <c r="F1310" s="443" t="s">
        <v>422</v>
      </c>
      <c r="G1310" s="443" t="s">
        <v>655</v>
      </c>
      <c r="H1310" s="444">
        <v>44986</v>
      </c>
      <c r="I1310" s="443"/>
      <c r="J1310" s="443"/>
      <c r="K1310" s="443"/>
      <c r="L1310" s="443"/>
      <c r="M1310" s="443"/>
      <c r="N1310" s="443"/>
      <c r="O1310" s="443">
        <v>1</v>
      </c>
      <c r="P1310" s="445">
        <f t="shared" si="18"/>
        <v>1</v>
      </c>
      <c r="Q1310" s="443">
        <v>1</v>
      </c>
      <c r="R1310" s="443"/>
      <c r="S1310" s="443" t="s">
        <v>659</v>
      </c>
      <c r="T1310" s="443" t="s">
        <v>653</v>
      </c>
      <c r="U1310" s="443" t="s">
        <v>673</v>
      </c>
      <c r="V1310" s="443" t="s">
        <v>652</v>
      </c>
      <c r="W1310" s="443" t="s">
        <v>469</v>
      </c>
      <c r="X1310" s="446"/>
    </row>
    <row r="1311" spans="1:24" s="447" customFormat="1" ht="60">
      <c r="A1311" s="443"/>
      <c r="B1311" s="443">
        <v>5322321500</v>
      </c>
      <c r="C1311" s="508" t="s">
        <v>13115</v>
      </c>
      <c r="D1311" s="154" t="s">
        <v>13116</v>
      </c>
      <c r="E1311" s="154" t="s">
        <v>13117</v>
      </c>
      <c r="F1311" s="443" t="s">
        <v>422</v>
      </c>
      <c r="G1311" s="443" t="s">
        <v>655</v>
      </c>
      <c r="H1311" s="444">
        <v>45104</v>
      </c>
      <c r="I1311" s="443"/>
      <c r="J1311" s="443"/>
      <c r="K1311" s="443"/>
      <c r="L1311" s="443"/>
      <c r="M1311" s="443"/>
      <c r="N1311" s="443"/>
      <c r="O1311" s="443">
        <v>1</v>
      </c>
      <c r="P1311" s="445">
        <f t="shared" si="18"/>
        <v>1</v>
      </c>
      <c r="Q1311" s="443">
        <v>1</v>
      </c>
      <c r="R1311" s="443"/>
      <c r="S1311" s="443" t="s">
        <v>659</v>
      </c>
      <c r="T1311" s="443" t="s">
        <v>653</v>
      </c>
      <c r="U1311" s="443" t="s">
        <v>673</v>
      </c>
      <c r="V1311" s="443" t="s">
        <v>652</v>
      </c>
      <c r="W1311" s="443" t="s">
        <v>469</v>
      </c>
      <c r="X1311" s="446"/>
    </row>
    <row r="1312" spans="1:24" s="447" customFormat="1" ht="60">
      <c r="A1312" s="443"/>
      <c r="B1312" s="443">
        <v>5463301200</v>
      </c>
      <c r="C1312" s="508" t="s">
        <v>13118</v>
      </c>
      <c r="D1312" s="154" t="s">
        <v>13119</v>
      </c>
      <c r="E1312" s="154" t="s">
        <v>13120</v>
      </c>
      <c r="F1312" s="443" t="s">
        <v>422</v>
      </c>
      <c r="G1312" s="443" t="s">
        <v>655</v>
      </c>
      <c r="H1312" s="444">
        <v>45257</v>
      </c>
      <c r="I1312" s="443"/>
      <c r="J1312" s="443"/>
      <c r="K1312" s="443"/>
      <c r="L1312" s="443"/>
      <c r="M1312" s="443"/>
      <c r="N1312" s="443"/>
      <c r="O1312" s="443">
        <v>1</v>
      </c>
      <c r="P1312" s="445">
        <f t="shared" si="18"/>
        <v>1</v>
      </c>
      <c r="Q1312" s="443">
        <v>1</v>
      </c>
      <c r="R1312" s="443"/>
      <c r="S1312" s="443" t="s">
        <v>659</v>
      </c>
      <c r="T1312" s="443" t="s">
        <v>653</v>
      </c>
      <c r="U1312" s="443" t="s">
        <v>673</v>
      </c>
      <c r="V1312" s="443" t="s">
        <v>652</v>
      </c>
      <c r="W1312" s="443" t="s">
        <v>469</v>
      </c>
      <c r="X1312" s="446"/>
    </row>
    <row r="1313" spans="1:24" s="447" customFormat="1" ht="60">
      <c r="A1313" s="443"/>
      <c r="B1313" s="443">
        <v>6311604700</v>
      </c>
      <c r="C1313" s="508" t="s">
        <v>13121</v>
      </c>
      <c r="D1313" s="154" t="s">
        <v>13122</v>
      </c>
      <c r="E1313" s="154" t="s">
        <v>13123</v>
      </c>
      <c r="F1313" s="443" t="s">
        <v>422</v>
      </c>
      <c r="G1313" s="443" t="s">
        <v>655</v>
      </c>
      <c r="H1313" s="444">
        <v>45275</v>
      </c>
      <c r="I1313" s="443"/>
      <c r="J1313" s="443"/>
      <c r="K1313" s="443"/>
      <c r="L1313" s="443"/>
      <c r="M1313" s="443"/>
      <c r="N1313" s="443"/>
      <c r="O1313" s="443">
        <v>1</v>
      </c>
      <c r="P1313" s="445">
        <f t="shared" si="18"/>
        <v>1</v>
      </c>
      <c r="Q1313" s="443">
        <v>1</v>
      </c>
      <c r="R1313" s="443"/>
      <c r="S1313" s="443" t="s">
        <v>659</v>
      </c>
      <c r="T1313" s="443" t="s">
        <v>653</v>
      </c>
      <c r="U1313" s="443" t="s">
        <v>673</v>
      </c>
      <c r="V1313" s="443" t="s">
        <v>652</v>
      </c>
      <c r="W1313" s="443" t="s">
        <v>469</v>
      </c>
      <c r="X1313" s="446"/>
    </row>
    <row r="1314" spans="1:24" s="447" customFormat="1" ht="60">
      <c r="A1314" s="443"/>
      <c r="B1314" s="443">
        <v>5425403000</v>
      </c>
      <c r="C1314" s="508" t="s">
        <v>13124</v>
      </c>
      <c r="D1314" s="154" t="s">
        <v>13125</v>
      </c>
      <c r="E1314" s="154" t="s">
        <v>13126</v>
      </c>
      <c r="F1314" s="443" t="s">
        <v>422</v>
      </c>
      <c r="G1314" s="443" t="s">
        <v>655</v>
      </c>
      <c r="H1314" s="444">
        <v>44960</v>
      </c>
      <c r="I1314" s="443"/>
      <c r="J1314" s="443"/>
      <c r="K1314" s="443"/>
      <c r="L1314" s="443"/>
      <c r="M1314" s="443"/>
      <c r="N1314" s="443"/>
      <c r="O1314" s="443">
        <v>1</v>
      </c>
      <c r="P1314" s="445">
        <f t="shared" si="18"/>
        <v>1</v>
      </c>
      <c r="Q1314" s="443">
        <v>1</v>
      </c>
      <c r="R1314" s="443"/>
      <c r="S1314" s="443" t="s">
        <v>659</v>
      </c>
      <c r="T1314" s="443" t="s">
        <v>653</v>
      </c>
      <c r="U1314" s="443" t="s">
        <v>673</v>
      </c>
      <c r="V1314" s="443" t="s">
        <v>652</v>
      </c>
      <c r="W1314" s="443" t="s">
        <v>469</v>
      </c>
      <c r="X1314" s="446"/>
    </row>
    <row r="1315" spans="1:24" s="447" customFormat="1" ht="60">
      <c r="A1315" s="443"/>
      <c r="B1315" s="443">
        <v>4490511600</v>
      </c>
      <c r="C1315" s="508" t="s">
        <v>13127</v>
      </c>
      <c r="D1315" s="154" t="s">
        <v>13128</v>
      </c>
      <c r="E1315" s="154" t="s">
        <v>13129</v>
      </c>
      <c r="F1315" s="443" t="s">
        <v>422</v>
      </c>
      <c r="G1315" s="443" t="s">
        <v>655</v>
      </c>
      <c r="H1315" s="444">
        <v>45281</v>
      </c>
      <c r="I1315" s="443"/>
      <c r="J1315" s="443"/>
      <c r="K1315" s="443"/>
      <c r="L1315" s="443"/>
      <c r="M1315" s="443"/>
      <c r="N1315" s="443"/>
      <c r="O1315" s="443">
        <v>1</v>
      </c>
      <c r="P1315" s="445">
        <f t="shared" si="18"/>
        <v>1</v>
      </c>
      <c r="Q1315" s="443">
        <v>1</v>
      </c>
      <c r="R1315" s="443"/>
      <c r="S1315" s="443" t="s">
        <v>659</v>
      </c>
      <c r="T1315" s="443" t="s">
        <v>653</v>
      </c>
      <c r="U1315" s="443" t="s">
        <v>673</v>
      </c>
      <c r="V1315" s="443" t="s">
        <v>652</v>
      </c>
      <c r="W1315" s="443" t="s">
        <v>469</v>
      </c>
      <c r="X1315" s="446"/>
    </row>
    <row r="1316" spans="1:24" s="447" customFormat="1" ht="60">
      <c r="A1316" s="443"/>
      <c r="B1316" s="443">
        <v>4455511900</v>
      </c>
      <c r="C1316" s="508" t="s">
        <v>13130</v>
      </c>
      <c r="D1316" s="154" t="s">
        <v>13131</v>
      </c>
      <c r="E1316" s="154" t="s">
        <v>13132</v>
      </c>
      <c r="F1316" s="443" t="s">
        <v>422</v>
      </c>
      <c r="G1316" s="443" t="s">
        <v>655</v>
      </c>
      <c r="H1316" s="444">
        <v>45113</v>
      </c>
      <c r="I1316" s="443"/>
      <c r="J1316" s="443"/>
      <c r="K1316" s="443"/>
      <c r="L1316" s="443"/>
      <c r="M1316" s="443">
        <v>8</v>
      </c>
      <c r="N1316" s="443"/>
      <c r="O1316" s="443">
        <v>13</v>
      </c>
      <c r="P1316" s="445">
        <f t="shared" si="18"/>
        <v>21</v>
      </c>
      <c r="Q1316" s="443">
        <v>21</v>
      </c>
      <c r="R1316" s="443"/>
      <c r="S1316" s="443" t="s">
        <v>659</v>
      </c>
      <c r="T1316" s="443" t="s">
        <v>651</v>
      </c>
      <c r="U1316" s="443" t="s">
        <v>673</v>
      </c>
      <c r="V1316" s="443" t="s">
        <v>652</v>
      </c>
      <c r="W1316" s="443" t="s">
        <v>469</v>
      </c>
      <c r="X1316" s="446"/>
    </row>
    <row r="1317" spans="1:24" s="447" customFormat="1" ht="60">
      <c r="A1317" s="443"/>
      <c r="B1317" s="443">
        <v>4716100600</v>
      </c>
      <c r="C1317" s="508" t="s">
        <v>13133</v>
      </c>
      <c r="D1317" s="154" t="s">
        <v>13134</v>
      </c>
      <c r="E1317" s="154" t="s">
        <v>13135</v>
      </c>
      <c r="F1317" s="443" t="s">
        <v>422</v>
      </c>
      <c r="G1317" s="443" t="s">
        <v>655</v>
      </c>
      <c r="H1317" s="444">
        <v>45152</v>
      </c>
      <c r="I1317" s="443"/>
      <c r="J1317" s="443"/>
      <c r="K1317" s="443"/>
      <c r="L1317" s="443"/>
      <c r="M1317" s="443"/>
      <c r="N1317" s="443"/>
      <c r="O1317" s="443">
        <v>1</v>
      </c>
      <c r="P1317" s="445">
        <f t="shared" si="18"/>
        <v>1</v>
      </c>
      <c r="Q1317" s="443">
        <v>1</v>
      </c>
      <c r="R1317" s="443"/>
      <c r="S1317" s="443" t="s">
        <v>659</v>
      </c>
      <c r="T1317" s="443" t="s">
        <v>653</v>
      </c>
      <c r="U1317" s="443" t="s">
        <v>673</v>
      </c>
      <c r="V1317" s="443" t="s">
        <v>652</v>
      </c>
      <c r="W1317" s="443" t="s">
        <v>469</v>
      </c>
      <c r="X1317" s="446"/>
    </row>
    <row r="1318" spans="1:24" s="447" customFormat="1" ht="60">
      <c r="A1318" s="443"/>
      <c r="B1318" s="443">
        <v>3113333800</v>
      </c>
      <c r="C1318" s="508" t="s">
        <v>13136</v>
      </c>
      <c r="D1318" s="154" t="s">
        <v>13137</v>
      </c>
      <c r="E1318" s="154" t="s">
        <v>13138</v>
      </c>
      <c r="F1318" s="443" t="s">
        <v>422</v>
      </c>
      <c r="G1318" s="443" t="s">
        <v>655</v>
      </c>
      <c r="H1318" s="444">
        <v>45196</v>
      </c>
      <c r="I1318" s="443"/>
      <c r="J1318" s="443"/>
      <c r="K1318" s="443"/>
      <c r="L1318" s="443"/>
      <c r="M1318" s="443"/>
      <c r="N1318" s="443"/>
      <c r="O1318" s="443">
        <v>1</v>
      </c>
      <c r="P1318" s="445">
        <f t="shared" si="18"/>
        <v>1</v>
      </c>
      <c r="Q1318" s="443">
        <v>1</v>
      </c>
      <c r="R1318" s="443"/>
      <c r="S1318" s="443" t="s">
        <v>659</v>
      </c>
      <c r="T1318" s="443" t="s">
        <v>653</v>
      </c>
      <c r="U1318" s="443" t="s">
        <v>673</v>
      </c>
      <c r="V1318" s="443" t="s">
        <v>652</v>
      </c>
      <c r="W1318" s="443" t="s">
        <v>469</v>
      </c>
      <c r="X1318" s="446"/>
    </row>
    <row r="1319" spans="1:24" s="447" customFormat="1" ht="60">
      <c r="A1319" s="443"/>
      <c r="B1319" s="443">
        <v>4153912300</v>
      </c>
      <c r="C1319" s="508" t="s">
        <v>13139</v>
      </c>
      <c r="D1319" s="154" t="s">
        <v>13140</v>
      </c>
      <c r="E1319" s="154" t="s">
        <v>13141</v>
      </c>
      <c r="F1319" s="443" t="s">
        <v>422</v>
      </c>
      <c r="G1319" s="443" t="s">
        <v>655</v>
      </c>
      <c r="H1319" s="444">
        <v>44973</v>
      </c>
      <c r="I1319" s="443"/>
      <c r="J1319" s="443"/>
      <c r="K1319" s="443"/>
      <c r="L1319" s="443"/>
      <c r="M1319" s="443"/>
      <c r="N1319" s="443"/>
      <c r="O1319" s="443">
        <v>2</v>
      </c>
      <c r="P1319" s="445">
        <f t="shared" si="18"/>
        <v>2</v>
      </c>
      <c r="Q1319" s="443">
        <v>2</v>
      </c>
      <c r="R1319" s="443"/>
      <c r="S1319" s="443" t="s">
        <v>659</v>
      </c>
      <c r="T1319" s="443" t="s">
        <v>653</v>
      </c>
      <c r="U1319" s="443" t="s">
        <v>673</v>
      </c>
      <c r="V1319" s="443" t="s">
        <v>652</v>
      </c>
      <c r="W1319" s="443" t="s">
        <v>469</v>
      </c>
      <c r="X1319" s="446"/>
    </row>
    <row r="1320" spans="1:24" s="447" customFormat="1" ht="60">
      <c r="A1320" s="443"/>
      <c r="B1320" s="443">
        <v>3131206100</v>
      </c>
      <c r="C1320" s="508" t="s">
        <v>13142</v>
      </c>
      <c r="D1320" s="154" t="s">
        <v>13143</v>
      </c>
      <c r="E1320" s="154" t="s">
        <v>13144</v>
      </c>
      <c r="F1320" s="443" t="s">
        <v>422</v>
      </c>
      <c r="G1320" s="443" t="s">
        <v>655</v>
      </c>
      <c r="H1320" s="444">
        <v>45182</v>
      </c>
      <c r="I1320" s="443"/>
      <c r="J1320" s="443"/>
      <c r="K1320" s="443"/>
      <c r="L1320" s="443"/>
      <c r="M1320" s="443"/>
      <c r="N1320" s="443"/>
      <c r="O1320" s="443">
        <v>1</v>
      </c>
      <c r="P1320" s="445">
        <f t="shared" si="18"/>
        <v>1</v>
      </c>
      <c r="Q1320" s="443">
        <v>1</v>
      </c>
      <c r="R1320" s="443"/>
      <c r="S1320" s="443" t="s">
        <v>659</v>
      </c>
      <c r="T1320" s="443" t="s">
        <v>653</v>
      </c>
      <c r="U1320" s="443" t="s">
        <v>673</v>
      </c>
      <c r="V1320" s="443" t="s">
        <v>652</v>
      </c>
      <c r="W1320" s="443" t="s">
        <v>469</v>
      </c>
      <c r="X1320" s="446"/>
    </row>
    <row r="1321" spans="1:24" s="447" customFormat="1" ht="60">
      <c r="A1321" s="443"/>
      <c r="B1321" s="443">
        <v>3593310500</v>
      </c>
      <c r="C1321" s="508" t="s">
        <v>13090</v>
      </c>
      <c r="D1321" s="154" t="s">
        <v>13091</v>
      </c>
      <c r="E1321" s="154" t="s">
        <v>13145</v>
      </c>
      <c r="F1321" s="443" t="s">
        <v>422</v>
      </c>
      <c r="G1321" s="443" t="s">
        <v>655</v>
      </c>
      <c r="H1321" s="444">
        <v>44999</v>
      </c>
      <c r="I1321" s="443"/>
      <c r="J1321" s="443"/>
      <c r="K1321" s="443"/>
      <c r="L1321" s="443"/>
      <c r="M1321" s="443"/>
      <c r="N1321" s="443"/>
      <c r="O1321" s="443">
        <v>1</v>
      </c>
      <c r="P1321" s="445">
        <f t="shared" si="18"/>
        <v>1</v>
      </c>
      <c r="Q1321" s="443">
        <v>1</v>
      </c>
      <c r="R1321" s="443"/>
      <c r="S1321" s="443" t="s">
        <v>659</v>
      </c>
      <c r="T1321" s="443" t="s">
        <v>653</v>
      </c>
      <c r="U1321" s="443" t="s">
        <v>673</v>
      </c>
      <c r="V1321" s="443" t="s">
        <v>652</v>
      </c>
      <c r="W1321" s="443" t="s">
        <v>469</v>
      </c>
      <c r="X1321" s="446"/>
    </row>
    <row r="1322" spans="1:24" s="447" customFormat="1" ht="60">
      <c r="A1322" s="443"/>
      <c r="B1322" s="443">
        <v>3593310500</v>
      </c>
      <c r="C1322" s="508" t="s">
        <v>13090</v>
      </c>
      <c r="D1322" s="154" t="s">
        <v>13091</v>
      </c>
      <c r="E1322" s="154" t="s">
        <v>13146</v>
      </c>
      <c r="F1322" s="443" t="s">
        <v>422</v>
      </c>
      <c r="G1322" s="443" t="s">
        <v>655</v>
      </c>
      <c r="H1322" s="444">
        <v>44999</v>
      </c>
      <c r="I1322" s="443"/>
      <c r="J1322" s="443"/>
      <c r="K1322" s="443"/>
      <c r="L1322" s="443"/>
      <c r="M1322" s="443"/>
      <c r="N1322" s="443"/>
      <c r="O1322" s="443">
        <v>1</v>
      </c>
      <c r="P1322" s="445">
        <f t="shared" si="18"/>
        <v>1</v>
      </c>
      <c r="Q1322" s="443">
        <v>1</v>
      </c>
      <c r="R1322" s="443"/>
      <c r="S1322" s="443" t="s">
        <v>659</v>
      </c>
      <c r="T1322" s="443" t="s">
        <v>653</v>
      </c>
      <c r="U1322" s="443" t="s">
        <v>673</v>
      </c>
      <c r="V1322" s="443" t="s">
        <v>652</v>
      </c>
      <c r="W1322" s="443" t="s">
        <v>469</v>
      </c>
      <c r="X1322" s="446"/>
    </row>
    <row r="1323" spans="1:24" s="447" customFormat="1" ht="60">
      <c r="A1323" s="443"/>
      <c r="B1323" s="443">
        <v>4654910100</v>
      </c>
      <c r="C1323" s="508" t="s">
        <v>13147</v>
      </c>
      <c r="D1323" s="154" t="s">
        <v>13148</v>
      </c>
      <c r="E1323" s="154" t="s">
        <v>13149</v>
      </c>
      <c r="F1323" s="443" t="s">
        <v>422</v>
      </c>
      <c r="G1323" s="443" t="s">
        <v>655</v>
      </c>
      <c r="H1323" s="444">
        <v>45258</v>
      </c>
      <c r="I1323" s="443"/>
      <c r="J1323" s="443"/>
      <c r="K1323" s="443"/>
      <c r="L1323" s="443"/>
      <c r="M1323" s="443"/>
      <c r="N1323" s="443"/>
      <c r="O1323" s="443">
        <v>1</v>
      </c>
      <c r="P1323" s="445">
        <f t="shared" si="18"/>
        <v>1</v>
      </c>
      <c r="Q1323" s="443">
        <v>1</v>
      </c>
      <c r="R1323" s="443"/>
      <c r="S1323" s="443" t="s">
        <v>659</v>
      </c>
      <c r="T1323" s="443" t="s">
        <v>653</v>
      </c>
      <c r="U1323" s="443" t="s">
        <v>673</v>
      </c>
      <c r="V1323" s="443" t="s">
        <v>652</v>
      </c>
      <c r="W1323" s="443" t="s">
        <v>469</v>
      </c>
      <c r="X1323" s="446"/>
    </row>
    <row r="1324" spans="1:24" s="447" customFormat="1" ht="60">
      <c r="A1324" s="443"/>
      <c r="B1324" s="443">
        <v>4152710300</v>
      </c>
      <c r="C1324" s="508" t="s">
        <v>13150</v>
      </c>
      <c r="D1324" s="154" t="s">
        <v>13151</v>
      </c>
      <c r="E1324" s="154" t="s">
        <v>13152</v>
      </c>
      <c r="F1324" s="443" t="s">
        <v>422</v>
      </c>
      <c r="G1324" s="443" t="s">
        <v>655</v>
      </c>
      <c r="H1324" s="444">
        <v>45020</v>
      </c>
      <c r="I1324" s="443"/>
      <c r="J1324" s="443"/>
      <c r="K1324" s="443"/>
      <c r="L1324" s="443"/>
      <c r="M1324" s="443"/>
      <c r="N1324" s="443"/>
      <c r="O1324" s="443">
        <v>2</v>
      </c>
      <c r="P1324" s="445">
        <f t="shared" si="18"/>
        <v>2</v>
      </c>
      <c r="Q1324" s="443">
        <v>2</v>
      </c>
      <c r="R1324" s="443"/>
      <c r="S1324" s="443" t="s">
        <v>659</v>
      </c>
      <c r="T1324" s="443" t="s">
        <v>653</v>
      </c>
      <c r="U1324" s="443" t="s">
        <v>673</v>
      </c>
      <c r="V1324" s="443" t="s">
        <v>652</v>
      </c>
      <c r="W1324" s="443" t="s">
        <v>469</v>
      </c>
      <c r="X1324" s="446"/>
    </row>
    <row r="1325" spans="1:24" s="447" customFormat="1" ht="60">
      <c r="A1325" s="443"/>
      <c r="B1325" s="443">
        <v>3511511000</v>
      </c>
      <c r="C1325" s="508" t="s">
        <v>13153</v>
      </c>
      <c r="D1325" s="154" t="s">
        <v>13154</v>
      </c>
      <c r="E1325" s="154" t="s">
        <v>13155</v>
      </c>
      <c r="F1325" s="443" t="s">
        <v>422</v>
      </c>
      <c r="G1325" s="443" t="s">
        <v>655</v>
      </c>
      <c r="H1325" s="444">
        <v>44991</v>
      </c>
      <c r="I1325" s="443"/>
      <c r="J1325" s="443"/>
      <c r="K1325" s="443"/>
      <c r="L1325" s="443"/>
      <c r="M1325" s="443"/>
      <c r="N1325" s="443"/>
      <c r="O1325" s="443">
        <v>1</v>
      </c>
      <c r="P1325" s="445">
        <f t="shared" si="18"/>
        <v>1</v>
      </c>
      <c r="Q1325" s="443">
        <v>1</v>
      </c>
      <c r="R1325" s="443"/>
      <c r="S1325" s="443" t="s">
        <v>659</v>
      </c>
      <c r="T1325" s="443" t="s">
        <v>653</v>
      </c>
      <c r="U1325" s="443" t="s">
        <v>673</v>
      </c>
      <c r="V1325" s="443" t="s">
        <v>652</v>
      </c>
      <c r="W1325" s="443" t="s">
        <v>469</v>
      </c>
      <c r="X1325" s="446"/>
    </row>
    <row r="1326" spans="1:24" s="447" customFormat="1" ht="60">
      <c r="A1326" s="443"/>
      <c r="B1326" s="443">
        <v>4535820600</v>
      </c>
      <c r="C1326" s="508" t="s">
        <v>13156</v>
      </c>
      <c r="D1326" s="154" t="s">
        <v>13157</v>
      </c>
      <c r="E1326" s="154" t="s">
        <v>13158</v>
      </c>
      <c r="F1326" s="443" t="s">
        <v>422</v>
      </c>
      <c r="G1326" s="443" t="s">
        <v>655</v>
      </c>
      <c r="H1326" s="444">
        <v>45076</v>
      </c>
      <c r="I1326" s="443"/>
      <c r="J1326" s="443"/>
      <c r="K1326" s="443"/>
      <c r="L1326" s="443"/>
      <c r="M1326" s="443"/>
      <c r="N1326" s="443"/>
      <c r="O1326" s="443">
        <v>1</v>
      </c>
      <c r="P1326" s="445">
        <f t="shared" si="18"/>
        <v>1</v>
      </c>
      <c r="Q1326" s="443">
        <v>1</v>
      </c>
      <c r="R1326" s="443"/>
      <c r="S1326" s="443" t="s">
        <v>659</v>
      </c>
      <c r="T1326" s="443" t="s">
        <v>653</v>
      </c>
      <c r="U1326" s="443" t="s">
        <v>673</v>
      </c>
      <c r="V1326" s="443" t="s">
        <v>652</v>
      </c>
      <c r="W1326" s="443" t="s">
        <v>469</v>
      </c>
      <c r="X1326" s="446"/>
    </row>
    <row r="1327" spans="1:24" s="447" customFormat="1" ht="60">
      <c r="A1327" s="443"/>
      <c r="B1327" s="443">
        <v>4535820600</v>
      </c>
      <c r="C1327" s="508" t="s">
        <v>13156</v>
      </c>
      <c r="D1327" s="154" t="s">
        <v>13157</v>
      </c>
      <c r="E1327" s="154" t="s">
        <v>13159</v>
      </c>
      <c r="F1327" s="443" t="s">
        <v>422</v>
      </c>
      <c r="G1327" s="443" t="s">
        <v>655</v>
      </c>
      <c r="H1327" s="444">
        <v>45076</v>
      </c>
      <c r="I1327" s="443"/>
      <c r="J1327" s="443"/>
      <c r="K1327" s="443"/>
      <c r="L1327" s="443"/>
      <c r="M1327" s="443"/>
      <c r="N1327" s="443"/>
      <c r="O1327" s="443">
        <v>1</v>
      </c>
      <c r="P1327" s="445">
        <f t="shared" si="18"/>
        <v>1</v>
      </c>
      <c r="Q1327" s="443">
        <v>1</v>
      </c>
      <c r="R1327" s="443"/>
      <c r="S1327" s="443" t="s">
        <v>659</v>
      </c>
      <c r="T1327" s="443" t="s">
        <v>653</v>
      </c>
      <c r="U1327" s="443" t="s">
        <v>673</v>
      </c>
      <c r="V1327" s="443" t="s">
        <v>652</v>
      </c>
      <c r="W1327" s="443" t="s">
        <v>469</v>
      </c>
      <c r="X1327" s="446"/>
    </row>
    <row r="1328" spans="1:24" s="447" customFormat="1" ht="60">
      <c r="A1328" s="443"/>
      <c r="B1328" s="443">
        <v>6712370700</v>
      </c>
      <c r="C1328" s="508" t="s">
        <v>13160</v>
      </c>
      <c r="D1328" s="154" t="s">
        <v>13161</v>
      </c>
      <c r="E1328" s="154" t="s">
        <v>13162</v>
      </c>
      <c r="F1328" s="443" t="s">
        <v>422</v>
      </c>
      <c r="G1328" s="443" t="s">
        <v>655</v>
      </c>
      <c r="H1328" s="444">
        <v>45140</v>
      </c>
      <c r="I1328" s="443"/>
      <c r="J1328" s="443"/>
      <c r="K1328" s="443"/>
      <c r="L1328" s="443"/>
      <c r="M1328" s="443"/>
      <c r="N1328" s="443"/>
      <c r="O1328" s="443">
        <v>2</v>
      </c>
      <c r="P1328" s="445">
        <f t="shared" si="18"/>
        <v>2</v>
      </c>
      <c r="Q1328" s="443">
        <v>2</v>
      </c>
      <c r="R1328" s="443"/>
      <c r="S1328" s="443" t="s">
        <v>659</v>
      </c>
      <c r="T1328" s="443" t="s">
        <v>653</v>
      </c>
      <c r="U1328" s="443" t="s">
        <v>673</v>
      </c>
      <c r="V1328" s="443" t="s">
        <v>652</v>
      </c>
      <c r="W1328" s="443" t="s">
        <v>469</v>
      </c>
      <c r="X1328" s="446"/>
    </row>
    <row r="1329" spans="1:24" s="447" customFormat="1" ht="60">
      <c r="A1329" s="443"/>
      <c r="B1329" s="443">
        <v>5440732000</v>
      </c>
      <c r="C1329" s="508" t="s">
        <v>13163</v>
      </c>
      <c r="D1329" s="154" t="s">
        <v>13164</v>
      </c>
      <c r="E1329" s="154" t="s">
        <v>13165</v>
      </c>
      <c r="F1329" s="443" t="s">
        <v>422</v>
      </c>
      <c r="G1329" s="443" t="s">
        <v>655</v>
      </c>
      <c r="H1329" s="444">
        <v>45280</v>
      </c>
      <c r="I1329" s="443"/>
      <c r="J1329" s="443"/>
      <c r="K1329" s="443"/>
      <c r="L1329" s="443"/>
      <c r="M1329" s="443"/>
      <c r="N1329" s="443"/>
      <c r="O1329" s="443">
        <v>1</v>
      </c>
      <c r="P1329" s="445">
        <f t="shared" si="18"/>
        <v>1</v>
      </c>
      <c r="Q1329" s="443">
        <v>1</v>
      </c>
      <c r="R1329" s="443"/>
      <c r="S1329" s="443" t="s">
        <v>659</v>
      </c>
      <c r="T1329" s="443" t="s">
        <v>653</v>
      </c>
      <c r="U1329" s="443" t="s">
        <v>673</v>
      </c>
      <c r="V1329" s="443" t="s">
        <v>652</v>
      </c>
      <c r="W1329" s="443" t="s">
        <v>469</v>
      </c>
      <c r="X1329" s="446"/>
    </row>
    <row r="1330" spans="1:24" s="447" customFormat="1" ht="60">
      <c r="A1330" s="443"/>
      <c r="B1330" s="443">
        <v>4546123300</v>
      </c>
      <c r="C1330" s="508" t="s">
        <v>5709</v>
      </c>
      <c r="D1330" s="154" t="s">
        <v>5710</v>
      </c>
      <c r="E1330" s="154" t="s">
        <v>2481</v>
      </c>
      <c r="F1330" s="443" t="s">
        <v>422</v>
      </c>
      <c r="G1330" s="443" t="s">
        <v>655</v>
      </c>
      <c r="H1330" s="444">
        <v>44935</v>
      </c>
      <c r="I1330" s="443"/>
      <c r="J1330" s="443"/>
      <c r="K1330" s="443"/>
      <c r="L1330" s="443"/>
      <c r="M1330" s="443"/>
      <c r="N1330" s="443"/>
      <c r="O1330" s="443">
        <v>2</v>
      </c>
      <c r="P1330" s="445">
        <f t="shared" si="18"/>
        <v>2</v>
      </c>
      <c r="Q1330" s="443">
        <v>2</v>
      </c>
      <c r="R1330" s="443"/>
      <c r="S1330" s="443" t="s">
        <v>659</v>
      </c>
      <c r="T1330" s="443" t="s">
        <v>653</v>
      </c>
      <c r="U1330" s="443" t="s">
        <v>673</v>
      </c>
      <c r="V1330" s="443" t="s">
        <v>652</v>
      </c>
      <c r="W1330" s="443" t="s">
        <v>469</v>
      </c>
      <c r="X1330" s="446"/>
    </row>
    <row r="1331" spans="1:24" s="447" customFormat="1" ht="60">
      <c r="A1331" s="443"/>
      <c r="B1331" s="443">
        <v>4582521100</v>
      </c>
      <c r="C1331" s="508" t="s">
        <v>9226</v>
      </c>
      <c r="D1331" s="154" t="s">
        <v>9227</v>
      </c>
      <c r="E1331" s="154" t="s">
        <v>4494</v>
      </c>
      <c r="F1331" s="443" t="s">
        <v>422</v>
      </c>
      <c r="G1331" s="443" t="s">
        <v>655</v>
      </c>
      <c r="H1331" s="444">
        <v>44953</v>
      </c>
      <c r="I1331" s="443"/>
      <c r="J1331" s="443"/>
      <c r="K1331" s="443"/>
      <c r="L1331" s="443"/>
      <c r="M1331" s="443"/>
      <c r="N1331" s="443"/>
      <c r="O1331" s="443">
        <v>1</v>
      </c>
      <c r="P1331" s="445">
        <f t="shared" si="18"/>
        <v>1</v>
      </c>
      <c r="Q1331" s="443">
        <v>1</v>
      </c>
      <c r="R1331" s="443"/>
      <c r="S1331" s="443" t="s">
        <v>659</v>
      </c>
      <c r="T1331" s="443" t="s">
        <v>653</v>
      </c>
      <c r="U1331" s="443" t="s">
        <v>673</v>
      </c>
      <c r="V1331" s="443" t="s">
        <v>652</v>
      </c>
      <c r="W1331" s="443" t="s">
        <v>469</v>
      </c>
      <c r="X1331" s="446"/>
    </row>
    <row r="1332" spans="1:24" s="447" customFormat="1" ht="60">
      <c r="A1332" s="443"/>
      <c r="B1332" s="443">
        <v>4661120600</v>
      </c>
      <c r="C1332" s="508" t="s">
        <v>13166</v>
      </c>
      <c r="D1332" s="154" t="s">
        <v>13167</v>
      </c>
      <c r="E1332" s="154" t="s">
        <v>13168</v>
      </c>
      <c r="F1332" s="443" t="s">
        <v>422</v>
      </c>
      <c r="G1332" s="443" t="s">
        <v>655</v>
      </c>
      <c r="H1332" s="444">
        <v>45071</v>
      </c>
      <c r="I1332" s="443"/>
      <c r="J1332" s="443"/>
      <c r="K1332" s="443"/>
      <c r="L1332" s="443"/>
      <c r="M1332" s="443"/>
      <c r="N1332" s="443"/>
      <c r="O1332" s="443">
        <v>1</v>
      </c>
      <c r="P1332" s="445">
        <f t="shared" si="18"/>
        <v>1</v>
      </c>
      <c r="Q1332" s="443">
        <v>1</v>
      </c>
      <c r="R1332" s="443"/>
      <c r="S1332" s="443" t="s">
        <v>659</v>
      </c>
      <c r="T1332" s="443" t="s">
        <v>653</v>
      </c>
      <c r="U1332" s="443" t="s">
        <v>673</v>
      </c>
      <c r="V1332" s="443" t="s">
        <v>652</v>
      </c>
      <c r="W1332" s="443" t="s">
        <v>469</v>
      </c>
      <c r="X1332" s="446"/>
    </row>
    <row r="1333" spans="1:24" s="447" customFormat="1" ht="60">
      <c r="A1333" s="443"/>
      <c r="B1333" s="443">
        <v>3593310500</v>
      </c>
      <c r="C1333" s="508" t="s">
        <v>13090</v>
      </c>
      <c r="D1333" s="154" t="s">
        <v>13091</v>
      </c>
      <c r="E1333" s="154" t="s">
        <v>13169</v>
      </c>
      <c r="F1333" s="443" t="s">
        <v>422</v>
      </c>
      <c r="G1333" s="443" t="s">
        <v>655</v>
      </c>
      <c r="H1333" s="444">
        <v>44999</v>
      </c>
      <c r="I1333" s="443"/>
      <c r="J1333" s="443"/>
      <c r="K1333" s="443"/>
      <c r="L1333" s="443"/>
      <c r="M1333" s="443"/>
      <c r="N1333" s="443"/>
      <c r="O1333" s="443">
        <v>1</v>
      </c>
      <c r="P1333" s="445">
        <f t="shared" si="18"/>
        <v>1</v>
      </c>
      <c r="Q1333" s="443">
        <v>1</v>
      </c>
      <c r="R1333" s="443"/>
      <c r="S1333" s="443" t="s">
        <v>659</v>
      </c>
      <c r="T1333" s="443" t="s">
        <v>653</v>
      </c>
      <c r="U1333" s="443" t="s">
        <v>673</v>
      </c>
      <c r="V1333" s="443" t="s">
        <v>652</v>
      </c>
      <c r="W1333" s="443" t="s">
        <v>469</v>
      </c>
      <c r="X1333" s="446"/>
    </row>
    <row r="1334" spans="1:24" s="447" customFormat="1" ht="60">
      <c r="A1334" s="443"/>
      <c r="B1334" s="443">
        <v>3593310500</v>
      </c>
      <c r="C1334" s="508" t="s">
        <v>13090</v>
      </c>
      <c r="D1334" s="154" t="s">
        <v>13091</v>
      </c>
      <c r="E1334" s="154" t="s">
        <v>13170</v>
      </c>
      <c r="F1334" s="443" t="s">
        <v>422</v>
      </c>
      <c r="G1334" s="443" t="s">
        <v>655</v>
      </c>
      <c r="H1334" s="444">
        <v>44999</v>
      </c>
      <c r="I1334" s="443"/>
      <c r="J1334" s="443"/>
      <c r="K1334" s="443"/>
      <c r="L1334" s="443"/>
      <c r="M1334" s="443"/>
      <c r="N1334" s="443"/>
      <c r="O1334" s="443">
        <v>1</v>
      </c>
      <c r="P1334" s="445">
        <f t="shared" si="18"/>
        <v>1</v>
      </c>
      <c r="Q1334" s="443">
        <v>1</v>
      </c>
      <c r="R1334" s="443"/>
      <c r="S1334" s="443" t="s">
        <v>659</v>
      </c>
      <c r="T1334" s="443" t="s">
        <v>653</v>
      </c>
      <c r="U1334" s="443" t="s">
        <v>673</v>
      </c>
      <c r="V1334" s="443" t="s">
        <v>652</v>
      </c>
      <c r="W1334" s="443" t="s">
        <v>469</v>
      </c>
      <c r="X1334" s="446"/>
    </row>
    <row r="1335" spans="1:24" s="447" customFormat="1" ht="60">
      <c r="A1335" s="443"/>
      <c r="B1335" s="443">
        <v>4205710700</v>
      </c>
      <c r="C1335" s="508" t="s">
        <v>6380</v>
      </c>
      <c r="D1335" s="154" t="s">
        <v>6381</v>
      </c>
      <c r="E1335" s="154" t="s">
        <v>2889</v>
      </c>
      <c r="F1335" s="443" t="s">
        <v>422</v>
      </c>
      <c r="G1335" s="443" t="s">
        <v>655</v>
      </c>
      <c r="H1335" s="444">
        <v>45147</v>
      </c>
      <c r="I1335" s="443"/>
      <c r="J1335" s="443"/>
      <c r="K1335" s="443"/>
      <c r="L1335" s="443"/>
      <c r="M1335" s="443"/>
      <c r="N1335" s="443"/>
      <c r="O1335" s="443">
        <v>1</v>
      </c>
      <c r="P1335" s="445">
        <f t="shared" si="18"/>
        <v>1</v>
      </c>
      <c r="Q1335" s="443">
        <v>1</v>
      </c>
      <c r="R1335" s="443"/>
      <c r="S1335" s="443" t="s">
        <v>659</v>
      </c>
      <c r="T1335" s="443" t="s">
        <v>653</v>
      </c>
      <c r="U1335" s="443" t="s">
        <v>673</v>
      </c>
      <c r="V1335" s="443" t="s">
        <v>652</v>
      </c>
      <c r="W1335" s="443" t="s">
        <v>469</v>
      </c>
      <c r="X1335" s="446"/>
    </row>
    <row r="1336" spans="1:24" s="447" customFormat="1" ht="60">
      <c r="A1336" s="443"/>
      <c r="B1336" s="443">
        <v>4534140300</v>
      </c>
      <c r="C1336" s="508" t="s">
        <v>13171</v>
      </c>
      <c r="D1336" s="154" t="s">
        <v>13172</v>
      </c>
      <c r="E1336" s="154" t="s">
        <v>13173</v>
      </c>
      <c r="F1336" s="443" t="s">
        <v>422</v>
      </c>
      <c r="G1336" s="443" t="s">
        <v>655</v>
      </c>
      <c r="H1336" s="444">
        <v>45197</v>
      </c>
      <c r="I1336" s="443"/>
      <c r="J1336" s="443"/>
      <c r="K1336" s="443"/>
      <c r="L1336" s="443"/>
      <c r="M1336" s="443"/>
      <c r="N1336" s="443"/>
      <c r="O1336" s="443">
        <v>3</v>
      </c>
      <c r="P1336" s="445">
        <f t="shared" si="18"/>
        <v>3</v>
      </c>
      <c r="Q1336" s="443">
        <v>3</v>
      </c>
      <c r="R1336" s="443"/>
      <c r="S1336" s="443" t="s">
        <v>659</v>
      </c>
      <c r="T1336" s="443" t="s">
        <v>653</v>
      </c>
      <c r="U1336" s="443" t="s">
        <v>673</v>
      </c>
      <c r="V1336" s="443" t="s">
        <v>652</v>
      </c>
      <c r="W1336" s="443" t="s">
        <v>469</v>
      </c>
      <c r="X1336" s="446"/>
    </row>
    <row r="1337" spans="1:24" s="447" customFormat="1" ht="60">
      <c r="A1337" s="443"/>
      <c r="B1337" s="443">
        <v>4731622200</v>
      </c>
      <c r="C1337" s="508" t="s">
        <v>13174</v>
      </c>
      <c r="D1337" s="154" t="s">
        <v>13175</v>
      </c>
      <c r="E1337" s="154" t="s">
        <v>13176</v>
      </c>
      <c r="F1337" s="443" t="s">
        <v>422</v>
      </c>
      <c r="G1337" s="443" t="s">
        <v>655</v>
      </c>
      <c r="H1337" s="444">
        <v>45225</v>
      </c>
      <c r="I1337" s="443"/>
      <c r="J1337" s="443"/>
      <c r="K1337" s="443"/>
      <c r="L1337" s="443"/>
      <c r="M1337" s="443"/>
      <c r="N1337" s="443"/>
      <c r="O1337" s="443">
        <v>1</v>
      </c>
      <c r="P1337" s="445">
        <f t="shared" si="18"/>
        <v>1</v>
      </c>
      <c r="Q1337" s="443">
        <v>1</v>
      </c>
      <c r="R1337" s="443"/>
      <c r="S1337" s="443" t="s">
        <v>659</v>
      </c>
      <c r="T1337" s="443" t="s">
        <v>653</v>
      </c>
      <c r="U1337" s="443" t="s">
        <v>673</v>
      </c>
      <c r="V1337" s="443" t="s">
        <v>652</v>
      </c>
      <c r="W1337" s="443" t="s">
        <v>469</v>
      </c>
      <c r="X1337" s="446"/>
    </row>
    <row r="1338" spans="1:24" s="447" customFormat="1" ht="60">
      <c r="A1338" s="443"/>
      <c r="B1338" s="443">
        <v>5767810500</v>
      </c>
      <c r="C1338" s="508" t="s">
        <v>13177</v>
      </c>
      <c r="D1338" s="154" t="s">
        <v>13178</v>
      </c>
      <c r="E1338" s="154" t="s">
        <v>13179</v>
      </c>
      <c r="F1338" s="443" t="s">
        <v>422</v>
      </c>
      <c r="G1338" s="443" t="s">
        <v>655</v>
      </c>
      <c r="H1338" s="444">
        <v>45037</v>
      </c>
      <c r="I1338" s="443"/>
      <c r="J1338" s="443"/>
      <c r="K1338" s="443"/>
      <c r="L1338" s="443"/>
      <c r="M1338" s="443">
        <v>1</v>
      </c>
      <c r="N1338" s="443"/>
      <c r="O1338" s="443"/>
      <c r="P1338" s="445">
        <f t="shared" si="18"/>
        <v>1</v>
      </c>
      <c r="Q1338" s="443">
        <v>1</v>
      </c>
      <c r="R1338" s="443"/>
      <c r="S1338" s="443" t="s">
        <v>659</v>
      </c>
      <c r="T1338" s="443" t="s">
        <v>651</v>
      </c>
      <c r="U1338" s="443" t="s">
        <v>673</v>
      </c>
      <c r="V1338" s="443" t="s">
        <v>652</v>
      </c>
      <c r="W1338" s="443" t="s">
        <v>469</v>
      </c>
      <c r="X1338" s="446"/>
    </row>
    <row r="1339" spans="1:24" s="447" customFormat="1" ht="60">
      <c r="A1339" s="443"/>
      <c r="B1339" s="443">
        <v>5432030800</v>
      </c>
      <c r="C1339" s="508" t="s">
        <v>13180</v>
      </c>
      <c r="D1339" s="154" t="s">
        <v>13181</v>
      </c>
      <c r="E1339" s="154" t="s">
        <v>13182</v>
      </c>
      <c r="F1339" s="443" t="s">
        <v>422</v>
      </c>
      <c r="G1339" s="443" t="s">
        <v>655</v>
      </c>
      <c r="H1339" s="444">
        <v>45271</v>
      </c>
      <c r="I1339" s="443"/>
      <c r="J1339" s="443"/>
      <c r="K1339" s="443"/>
      <c r="L1339" s="443"/>
      <c r="M1339" s="443"/>
      <c r="N1339" s="443"/>
      <c r="O1339" s="443">
        <v>1</v>
      </c>
      <c r="P1339" s="445">
        <f t="shared" si="18"/>
        <v>1</v>
      </c>
      <c r="Q1339" s="443">
        <v>1</v>
      </c>
      <c r="R1339" s="443"/>
      <c r="S1339" s="443" t="s">
        <v>659</v>
      </c>
      <c r="T1339" s="443" t="s">
        <v>653</v>
      </c>
      <c r="U1339" s="443" t="s">
        <v>673</v>
      </c>
      <c r="V1339" s="443" t="s">
        <v>652</v>
      </c>
      <c r="W1339" s="443" t="s">
        <v>469</v>
      </c>
      <c r="X1339" s="446"/>
    </row>
    <row r="1340" spans="1:24" s="447" customFormat="1" ht="60">
      <c r="A1340" s="443"/>
      <c r="B1340" s="443">
        <v>5322310900</v>
      </c>
      <c r="C1340" s="508" t="s">
        <v>13183</v>
      </c>
      <c r="D1340" s="154" t="s">
        <v>13184</v>
      </c>
      <c r="E1340" s="154" t="s">
        <v>13185</v>
      </c>
      <c r="F1340" s="443" t="s">
        <v>422</v>
      </c>
      <c r="G1340" s="443" t="s">
        <v>655</v>
      </c>
      <c r="H1340" s="444">
        <v>45252</v>
      </c>
      <c r="I1340" s="443"/>
      <c r="J1340" s="443"/>
      <c r="K1340" s="443"/>
      <c r="L1340" s="443"/>
      <c r="M1340" s="443"/>
      <c r="N1340" s="443"/>
      <c r="O1340" s="443">
        <v>1</v>
      </c>
      <c r="P1340" s="445">
        <f t="shared" si="18"/>
        <v>1</v>
      </c>
      <c r="Q1340" s="443">
        <v>1</v>
      </c>
      <c r="R1340" s="443"/>
      <c r="S1340" s="443" t="s">
        <v>659</v>
      </c>
      <c r="T1340" s="443" t="s">
        <v>653</v>
      </c>
      <c r="U1340" s="443" t="s">
        <v>673</v>
      </c>
      <c r="V1340" s="443" t="s">
        <v>652</v>
      </c>
      <c r="W1340" s="443" t="s">
        <v>469</v>
      </c>
      <c r="X1340" s="446"/>
    </row>
    <row r="1341" spans="1:24" s="447" customFormat="1" ht="60">
      <c r="A1341" s="443"/>
      <c r="B1341" s="443">
        <v>4460531500</v>
      </c>
      <c r="C1341" s="508" t="s">
        <v>13186</v>
      </c>
      <c r="D1341" s="154" t="s">
        <v>13187</v>
      </c>
      <c r="E1341" s="154" t="s">
        <v>13188</v>
      </c>
      <c r="F1341" s="443" t="s">
        <v>422</v>
      </c>
      <c r="G1341" s="443" t="s">
        <v>655</v>
      </c>
      <c r="H1341" s="444">
        <v>45097</v>
      </c>
      <c r="I1341" s="443"/>
      <c r="J1341" s="443"/>
      <c r="K1341" s="443"/>
      <c r="L1341" s="443"/>
      <c r="M1341" s="443"/>
      <c r="N1341" s="443"/>
      <c r="O1341" s="443">
        <v>7</v>
      </c>
      <c r="P1341" s="445">
        <f t="shared" si="18"/>
        <v>7</v>
      </c>
      <c r="Q1341" s="443">
        <v>7</v>
      </c>
      <c r="R1341" s="443"/>
      <c r="S1341" s="443" t="s">
        <v>659</v>
      </c>
      <c r="T1341" s="443" t="s">
        <v>653</v>
      </c>
      <c r="U1341" s="443" t="s">
        <v>673</v>
      </c>
      <c r="V1341" s="443" t="s">
        <v>652</v>
      </c>
      <c r="W1341" s="443" t="s">
        <v>469</v>
      </c>
      <c r="X1341" s="446"/>
    </row>
    <row r="1342" spans="1:24" s="447" customFormat="1" ht="60">
      <c r="A1342" s="443"/>
      <c r="B1342" s="443">
        <v>4394411200</v>
      </c>
      <c r="C1342" s="508" t="s">
        <v>13189</v>
      </c>
      <c r="D1342" s="154" t="s">
        <v>13190</v>
      </c>
      <c r="E1342" s="154" t="s">
        <v>13191</v>
      </c>
      <c r="F1342" s="443" t="s">
        <v>422</v>
      </c>
      <c r="G1342" s="443" t="s">
        <v>655</v>
      </c>
      <c r="H1342" s="444">
        <v>45061</v>
      </c>
      <c r="I1342" s="443"/>
      <c r="J1342" s="443"/>
      <c r="K1342" s="443"/>
      <c r="L1342" s="443"/>
      <c r="M1342" s="443"/>
      <c r="N1342" s="443"/>
      <c r="O1342" s="443">
        <v>1</v>
      </c>
      <c r="P1342" s="445">
        <f t="shared" si="18"/>
        <v>1</v>
      </c>
      <c r="Q1342" s="443">
        <v>1</v>
      </c>
      <c r="R1342" s="443"/>
      <c r="S1342" s="443" t="s">
        <v>659</v>
      </c>
      <c r="T1342" s="443" t="s">
        <v>653</v>
      </c>
      <c r="U1342" s="443" t="s">
        <v>673</v>
      </c>
      <c r="V1342" s="443" t="s">
        <v>652</v>
      </c>
      <c r="W1342" s="443" t="s">
        <v>469</v>
      </c>
      <c r="X1342" s="446"/>
    </row>
    <row r="1343" spans="1:24" s="447" customFormat="1" ht="60">
      <c r="A1343" s="443"/>
      <c r="B1343" s="443">
        <v>4660800800</v>
      </c>
      <c r="C1343" s="508" t="s">
        <v>5677</v>
      </c>
      <c r="D1343" s="154" t="s">
        <v>13192</v>
      </c>
      <c r="E1343" s="154" t="s">
        <v>13193</v>
      </c>
      <c r="F1343" s="443" t="s">
        <v>422</v>
      </c>
      <c r="G1343" s="443" t="s">
        <v>655</v>
      </c>
      <c r="H1343" s="444">
        <v>44953</v>
      </c>
      <c r="I1343" s="443"/>
      <c r="J1343" s="443"/>
      <c r="K1343" s="443"/>
      <c r="L1343" s="443"/>
      <c r="M1343" s="443"/>
      <c r="N1343" s="443"/>
      <c r="O1343" s="443">
        <v>1</v>
      </c>
      <c r="P1343" s="445">
        <f t="shared" si="18"/>
        <v>1</v>
      </c>
      <c r="Q1343" s="443">
        <v>1</v>
      </c>
      <c r="R1343" s="443"/>
      <c r="S1343" s="443" t="s">
        <v>659</v>
      </c>
      <c r="T1343" s="443" t="s">
        <v>653</v>
      </c>
      <c r="U1343" s="443" t="s">
        <v>673</v>
      </c>
      <c r="V1343" s="443" t="s">
        <v>652</v>
      </c>
      <c r="W1343" s="443" t="s">
        <v>469</v>
      </c>
      <c r="X1343" s="446"/>
    </row>
    <row r="1344" spans="1:24" s="447" customFormat="1" ht="60">
      <c r="A1344" s="443"/>
      <c r="B1344" s="443">
        <v>4452721700</v>
      </c>
      <c r="C1344" s="508" t="s">
        <v>7184</v>
      </c>
      <c r="D1344" s="154" t="s">
        <v>7185</v>
      </c>
      <c r="E1344" s="154" t="s">
        <v>3345</v>
      </c>
      <c r="F1344" s="443" t="s">
        <v>422</v>
      </c>
      <c r="G1344" s="443" t="s">
        <v>655</v>
      </c>
      <c r="H1344" s="444">
        <v>44985</v>
      </c>
      <c r="I1344" s="443"/>
      <c r="J1344" s="443"/>
      <c r="K1344" s="443"/>
      <c r="L1344" s="443"/>
      <c r="M1344" s="443"/>
      <c r="N1344" s="443"/>
      <c r="O1344" s="443">
        <v>1</v>
      </c>
      <c r="P1344" s="445">
        <f t="shared" si="18"/>
        <v>1</v>
      </c>
      <c r="Q1344" s="443">
        <v>1</v>
      </c>
      <c r="R1344" s="443"/>
      <c r="S1344" s="443" t="s">
        <v>659</v>
      </c>
      <c r="T1344" s="443" t="s">
        <v>653</v>
      </c>
      <c r="U1344" s="443" t="s">
        <v>673</v>
      </c>
      <c r="V1344" s="443" t="s">
        <v>652</v>
      </c>
      <c r="W1344" s="443" t="s">
        <v>469</v>
      </c>
      <c r="X1344" s="446"/>
    </row>
    <row r="1345" spans="1:24" s="447" customFormat="1" ht="60">
      <c r="A1345" s="443"/>
      <c r="B1345" s="443">
        <v>5354620400</v>
      </c>
      <c r="C1345" s="508" t="s">
        <v>13194</v>
      </c>
      <c r="D1345" s="154" t="s">
        <v>13195</v>
      </c>
      <c r="E1345" s="154" t="s">
        <v>13196</v>
      </c>
      <c r="F1345" s="443" t="s">
        <v>422</v>
      </c>
      <c r="G1345" s="443" t="s">
        <v>655</v>
      </c>
      <c r="H1345" s="444">
        <v>45265</v>
      </c>
      <c r="I1345" s="443"/>
      <c r="J1345" s="443"/>
      <c r="K1345" s="443"/>
      <c r="L1345" s="443"/>
      <c r="M1345" s="443"/>
      <c r="N1345" s="443"/>
      <c r="O1345" s="443">
        <v>2</v>
      </c>
      <c r="P1345" s="445">
        <f t="shared" si="18"/>
        <v>2</v>
      </c>
      <c r="Q1345" s="443">
        <v>2</v>
      </c>
      <c r="R1345" s="443"/>
      <c r="S1345" s="443" t="s">
        <v>659</v>
      </c>
      <c r="T1345" s="443" t="s">
        <v>653</v>
      </c>
      <c r="U1345" s="443" t="s">
        <v>673</v>
      </c>
      <c r="V1345" s="443" t="s">
        <v>652</v>
      </c>
      <c r="W1345" s="443" t="s">
        <v>469</v>
      </c>
      <c r="X1345" s="446"/>
    </row>
    <row r="1346" spans="1:24" s="447" customFormat="1" ht="60">
      <c r="A1346" s="443"/>
      <c r="B1346" s="443">
        <v>4724911600</v>
      </c>
      <c r="C1346" s="508" t="s">
        <v>6928</v>
      </c>
      <c r="D1346" s="154" t="s">
        <v>6929</v>
      </c>
      <c r="E1346" s="154" t="s">
        <v>3186</v>
      </c>
      <c r="F1346" s="443" t="s">
        <v>422</v>
      </c>
      <c r="G1346" s="443" t="s">
        <v>655</v>
      </c>
      <c r="H1346" s="444">
        <v>45176</v>
      </c>
      <c r="I1346" s="443"/>
      <c r="J1346" s="443"/>
      <c r="K1346" s="443"/>
      <c r="L1346" s="443"/>
      <c r="M1346" s="443"/>
      <c r="N1346" s="443"/>
      <c r="O1346" s="443">
        <v>1</v>
      </c>
      <c r="P1346" s="445">
        <f t="shared" si="18"/>
        <v>1</v>
      </c>
      <c r="Q1346" s="443">
        <v>1</v>
      </c>
      <c r="R1346" s="443"/>
      <c r="S1346" s="443" t="s">
        <v>659</v>
      </c>
      <c r="T1346" s="443" t="s">
        <v>653</v>
      </c>
      <c r="U1346" s="443" t="s">
        <v>673</v>
      </c>
      <c r="V1346" s="443" t="s">
        <v>652</v>
      </c>
      <c r="W1346" s="443" t="s">
        <v>469</v>
      </c>
      <c r="X1346" s="446"/>
    </row>
    <row r="1347" spans="1:24" s="447" customFormat="1" ht="60">
      <c r="A1347" s="443"/>
      <c r="B1347" s="443">
        <v>4541710400</v>
      </c>
      <c r="C1347" s="508" t="s">
        <v>13084</v>
      </c>
      <c r="D1347" s="154" t="s">
        <v>13085</v>
      </c>
      <c r="E1347" s="154" t="s">
        <v>13197</v>
      </c>
      <c r="F1347" s="443" t="s">
        <v>422</v>
      </c>
      <c r="G1347" s="443" t="s">
        <v>655</v>
      </c>
      <c r="H1347" s="444">
        <v>45100</v>
      </c>
      <c r="I1347" s="443"/>
      <c r="J1347" s="443"/>
      <c r="K1347" s="443"/>
      <c r="L1347" s="443"/>
      <c r="M1347" s="443"/>
      <c r="N1347" s="443"/>
      <c r="O1347" s="443">
        <v>1</v>
      </c>
      <c r="P1347" s="445">
        <f t="shared" si="18"/>
        <v>1</v>
      </c>
      <c r="Q1347" s="443">
        <v>1</v>
      </c>
      <c r="R1347" s="443"/>
      <c r="S1347" s="443" t="s">
        <v>659</v>
      </c>
      <c r="T1347" s="443" t="s">
        <v>653</v>
      </c>
      <c r="U1347" s="443" t="s">
        <v>673</v>
      </c>
      <c r="V1347" s="443" t="s">
        <v>652</v>
      </c>
      <c r="W1347" s="443" t="s">
        <v>469</v>
      </c>
      <c r="X1347" s="446"/>
    </row>
    <row r="1348" spans="1:24" s="447" customFormat="1" ht="60">
      <c r="A1348" s="443"/>
      <c r="B1348" s="443">
        <v>5390940200</v>
      </c>
      <c r="C1348" s="508" t="s">
        <v>13198</v>
      </c>
      <c r="D1348" s="154" t="s">
        <v>13199</v>
      </c>
      <c r="E1348" s="154" t="s">
        <v>13200</v>
      </c>
      <c r="F1348" s="443" t="s">
        <v>422</v>
      </c>
      <c r="G1348" s="443" t="s">
        <v>655</v>
      </c>
      <c r="H1348" s="444">
        <v>45279</v>
      </c>
      <c r="I1348" s="443"/>
      <c r="J1348" s="443"/>
      <c r="K1348" s="443"/>
      <c r="L1348" s="443"/>
      <c r="M1348" s="443"/>
      <c r="N1348" s="443"/>
      <c r="O1348" s="443">
        <v>1</v>
      </c>
      <c r="P1348" s="445">
        <f t="shared" si="18"/>
        <v>1</v>
      </c>
      <c r="Q1348" s="443">
        <v>1</v>
      </c>
      <c r="R1348" s="443"/>
      <c r="S1348" s="443" t="s">
        <v>659</v>
      </c>
      <c r="T1348" s="443" t="s">
        <v>653</v>
      </c>
      <c r="U1348" s="443" t="s">
        <v>673</v>
      </c>
      <c r="V1348" s="443" t="s">
        <v>652</v>
      </c>
      <c r="W1348" s="443" t="s">
        <v>469</v>
      </c>
      <c r="X1348" s="446"/>
    </row>
    <row r="1349" spans="1:24" s="447" customFormat="1" ht="60">
      <c r="A1349" s="443"/>
      <c r="B1349" s="443">
        <v>4473510200</v>
      </c>
      <c r="C1349" s="508" t="s">
        <v>13201</v>
      </c>
      <c r="D1349" s="154" t="s">
        <v>13202</v>
      </c>
      <c r="E1349" s="154" t="s">
        <v>13203</v>
      </c>
      <c r="F1349" s="443" t="s">
        <v>422</v>
      </c>
      <c r="G1349" s="443" t="s">
        <v>655</v>
      </c>
      <c r="H1349" s="444">
        <v>45215</v>
      </c>
      <c r="I1349" s="443"/>
      <c r="J1349" s="443"/>
      <c r="K1349" s="443"/>
      <c r="L1349" s="443"/>
      <c r="M1349" s="443"/>
      <c r="N1349" s="443"/>
      <c r="O1349" s="443">
        <v>1</v>
      </c>
      <c r="P1349" s="445">
        <f t="shared" si="18"/>
        <v>1</v>
      </c>
      <c r="Q1349" s="443">
        <v>1</v>
      </c>
      <c r="R1349" s="443"/>
      <c r="S1349" s="443" t="s">
        <v>659</v>
      </c>
      <c r="T1349" s="443" t="s">
        <v>653</v>
      </c>
      <c r="U1349" s="443" t="s">
        <v>673</v>
      </c>
      <c r="V1349" s="443" t="s">
        <v>652</v>
      </c>
      <c r="W1349" s="443" t="s">
        <v>469</v>
      </c>
      <c r="X1349" s="446"/>
    </row>
    <row r="1350" spans="1:24" s="447" customFormat="1" ht="60">
      <c r="A1350" s="443"/>
      <c r="B1350" s="443">
        <v>5441124100</v>
      </c>
      <c r="C1350" s="508" t="s">
        <v>13102</v>
      </c>
      <c r="D1350" s="154" t="s">
        <v>13103</v>
      </c>
      <c r="E1350" s="154" t="s">
        <v>13204</v>
      </c>
      <c r="F1350" s="443" t="s">
        <v>422</v>
      </c>
      <c r="G1350" s="443" t="s">
        <v>655</v>
      </c>
      <c r="H1350" s="444">
        <v>44972</v>
      </c>
      <c r="I1350" s="443"/>
      <c r="J1350" s="443"/>
      <c r="K1350" s="443"/>
      <c r="L1350" s="443"/>
      <c r="M1350" s="443"/>
      <c r="N1350" s="443"/>
      <c r="O1350" s="443">
        <v>1</v>
      </c>
      <c r="P1350" s="445">
        <f t="shared" si="18"/>
        <v>1</v>
      </c>
      <c r="Q1350" s="443">
        <v>1</v>
      </c>
      <c r="R1350" s="443"/>
      <c r="S1350" s="443" t="s">
        <v>659</v>
      </c>
      <c r="T1350" s="443" t="s">
        <v>653</v>
      </c>
      <c r="U1350" s="443" t="s">
        <v>673</v>
      </c>
      <c r="V1350" s="443" t="s">
        <v>652</v>
      </c>
      <c r="W1350" s="443" t="s">
        <v>469</v>
      </c>
      <c r="X1350" s="446"/>
    </row>
    <row r="1351" spans="1:24" s="447" customFormat="1" ht="60">
      <c r="A1351" s="443"/>
      <c r="B1351" s="443">
        <v>4661120600</v>
      </c>
      <c r="C1351" s="508" t="s">
        <v>13205</v>
      </c>
      <c r="D1351" s="154" t="s">
        <v>13167</v>
      </c>
      <c r="E1351" s="154" t="s">
        <v>13206</v>
      </c>
      <c r="F1351" s="443" t="s">
        <v>422</v>
      </c>
      <c r="G1351" s="443" t="s">
        <v>655</v>
      </c>
      <c r="H1351" s="444">
        <v>45071</v>
      </c>
      <c r="I1351" s="443"/>
      <c r="J1351" s="443"/>
      <c r="K1351" s="443"/>
      <c r="L1351" s="443"/>
      <c r="M1351" s="443">
        <v>1</v>
      </c>
      <c r="N1351" s="443"/>
      <c r="O1351" s="443">
        <v>1</v>
      </c>
      <c r="P1351" s="445">
        <f t="shared" si="18"/>
        <v>2</v>
      </c>
      <c r="Q1351" s="443">
        <v>2</v>
      </c>
      <c r="R1351" s="443"/>
      <c r="S1351" s="443" t="s">
        <v>659</v>
      </c>
      <c r="T1351" s="443" t="s">
        <v>651</v>
      </c>
      <c r="U1351" s="443" t="s">
        <v>673</v>
      </c>
      <c r="V1351" s="443" t="s">
        <v>652</v>
      </c>
      <c r="W1351" s="443" t="s">
        <v>469</v>
      </c>
      <c r="X1351" s="446"/>
    </row>
    <row r="1352" spans="1:24" s="447" customFormat="1" ht="60">
      <c r="A1352" s="443"/>
      <c r="B1352" s="443">
        <v>5813931700</v>
      </c>
      <c r="C1352" s="508" t="s">
        <v>13207</v>
      </c>
      <c r="D1352" s="154" t="s">
        <v>13208</v>
      </c>
      <c r="E1352" s="154" t="s">
        <v>13209</v>
      </c>
      <c r="F1352" s="443" t="s">
        <v>422</v>
      </c>
      <c r="G1352" s="443" t="s">
        <v>655</v>
      </c>
      <c r="H1352" s="444">
        <v>45244</v>
      </c>
      <c r="I1352" s="443"/>
      <c r="J1352" s="443"/>
      <c r="K1352" s="443"/>
      <c r="L1352" s="443"/>
      <c r="M1352" s="443"/>
      <c r="N1352" s="443"/>
      <c r="O1352" s="443">
        <v>1</v>
      </c>
      <c r="P1352" s="445">
        <f t="shared" si="18"/>
        <v>1</v>
      </c>
      <c r="Q1352" s="443">
        <v>1</v>
      </c>
      <c r="R1352" s="443"/>
      <c r="S1352" s="443" t="s">
        <v>659</v>
      </c>
      <c r="T1352" s="443" t="s">
        <v>653</v>
      </c>
      <c r="U1352" s="443" t="s">
        <v>673</v>
      </c>
      <c r="V1352" s="443" t="s">
        <v>652</v>
      </c>
      <c r="W1352" s="443" t="s">
        <v>469</v>
      </c>
      <c r="X1352" s="446"/>
    </row>
    <row r="1353" spans="1:24" s="447" customFormat="1" ht="60">
      <c r="A1353" s="443"/>
      <c r="B1353" s="443">
        <v>4541710400</v>
      </c>
      <c r="C1353" s="508" t="s">
        <v>13084</v>
      </c>
      <c r="D1353" s="154" t="s">
        <v>13085</v>
      </c>
      <c r="E1353" s="154" t="s">
        <v>13210</v>
      </c>
      <c r="F1353" s="443" t="s">
        <v>422</v>
      </c>
      <c r="G1353" s="443" t="s">
        <v>655</v>
      </c>
      <c r="H1353" s="444">
        <v>45100</v>
      </c>
      <c r="I1353" s="443"/>
      <c r="J1353" s="443"/>
      <c r="K1353" s="443"/>
      <c r="L1353" s="443"/>
      <c r="M1353" s="443"/>
      <c r="N1353" s="443"/>
      <c r="O1353" s="443">
        <v>1</v>
      </c>
      <c r="P1353" s="445">
        <f t="shared" si="18"/>
        <v>1</v>
      </c>
      <c r="Q1353" s="443">
        <v>1</v>
      </c>
      <c r="R1353" s="443"/>
      <c r="S1353" s="443" t="s">
        <v>659</v>
      </c>
      <c r="T1353" s="443" t="s">
        <v>653</v>
      </c>
      <c r="U1353" s="443" t="s">
        <v>673</v>
      </c>
      <c r="V1353" s="443" t="s">
        <v>652</v>
      </c>
      <c r="W1353" s="443" t="s">
        <v>469</v>
      </c>
      <c r="X1353" s="446"/>
    </row>
    <row r="1354" spans="1:24" s="447" customFormat="1" ht="60">
      <c r="A1354" s="443"/>
      <c r="B1354" s="443">
        <v>3593310500</v>
      </c>
      <c r="C1354" s="508" t="s">
        <v>13090</v>
      </c>
      <c r="D1354" s="154" t="s">
        <v>13091</v>
      </c>
      <c r="E1354" s="154" t="s">
        <v>13211</v>
      </c>
      <c r="F1354" s="443" t="s">
        <v>422</v>
      </c>
      <c r="G1354" s="443" t="s">
        <v>655</v>
      </c>
      <c r="H1354" s="444">
        <v>44999</v>
      </c>
      <c r="I1354" s="443"/>
      <c r="J1354" s="443"/>
      <c r="K1354" s="443"/>
      <c r="L1354" s="443"/>
      <c r="M1354" s="443"/>
      <c r="N1354" s="443"/>
      <c r="O1354" s="443">
        <v>1</v>
      </c>
      <c r="P1354" s="445">
        <f t="shared" si="18"/>
        <v>1</v>
      </c>
      <c r="Q1354" s="443">
        <v>1</v>
      </c>
      <c r="R1354" s="443"/>
      <c r="S1354" s="443" t="s">
        <v>659</v>
      </c>
      <c r="T1354" s="443" t="s">
        <v>653</v>
      </c>
      <c r="U1354" s="443" t="s">
        <v>673</v>
      </c>
      <c r="V1354" s="443" t="s">
        <v>652</v>
      </c>
      <c r="W1354" s="443" t="s">
        <v>469</v>
      </c>
      <c r="X1354" s="446"/>
    </row>
    <row r="1355" spans="1:24" s="447" customFormat="1" ht="60">
      <c r="A1355" s="443"/>
      <c r="B1355" s="443">
        <v>3593310500</v>
      </c>
      <c r="C1355" s="508" t="s">
        <v>13090</v>
      </c>
      <c r="D1355" s="154" t="s">
        <v>13091</v>
      </c>
      <c r="E1355" s="154" t="s">
        <v>13212</v>
      </c>
      <c r="F1355" s="443" t="s">
        <v>422</v>
      </c>
      <c r="G1355" s="443" t="s">
        <v>655</v>
      </c>
      <c r="H1355" s="444">
        <v>44999</v>
      </c>
      <c r="I1355" s="443"/>
      <c r="J1355" s="443"/>
      <c r="K1355" s="443"/>
      <c r="L1355" s="443"/>
      <c r="M1355" s="443"/>
      <c r="N1355" s="443"/>
      <c r="O1355" s="443">
        <v>1</v>
      </c>
      <c r="P1355" s="445">
        <f t="shared" si="18"/>
        <v>1</v>
      </c>
      <c r="Q1355" s="443">
        <v>1</v>
      </c>
      <c r="R1355" s="443"/>
      <c r="S1355" s="443" t="s">
        <v>659</v>
      </c>
      <c r="T1355" s="443" t="s">
        <v>653</v>
      </c>
      <c r="U1355" s="443" t="s">
        <v>673</v>
      </c>
      <c r="V1355" s="443" t="s">
        <v>652</v>
      </c>
      <c r="W1355" s="443" t="s">
        <v>469</v>
      </c>
      <c r="X1355" s="446"/>
    </row>
    <row r="1356" spans="1:24" s="447" customFormat="1" ht="45">
      <c r="A1356" s="443"/>
      <c r="B1356" s="443">
        <v>4482011100</v>
      </c>
      <c r="C1356" s="508" t="s">
        <v>6266</v>
      </c>
      <c r="D1356" s="154" t="s">
        <v>6267</v>
      </c>
      <c r="E1356" s="154" t="s">
        <v>2828</v>
      </c>
      <c r="F1356" s="443" t="s">
        <v>422</v>
      </c>
      <c r="G1356" s="443" t="s">
        <v>655</v>
      </c>
      <c r="H1356" s="444">
        <v>44956</v>
      </c>
      <c r="I1356" s="443"/>
      <c r="J1356" s="443"/>
      <c r="K1356" s="443"/>
      <c r="L1356" s="443"/>
      <c r="M1356" s="443"/>
      <c r="N1356" s="443"/>
      <c r="O1356" s="443">
        <v>1</v>
      </c>
      <c r="P1356" s="445">
        <f t="shared" si="18"/>
        <v>1</v>
      </c>
      <c r="Q1356" s="443">
        <v>1</v>
      </c>
      <c r="R1356" s="443"/>
      <c r="S1356" s="443" t="s">
        <v>659</v>
      </c>
      <c r="T1356" s="443" t="s">
        <v>653</v>
      </c>
      <c r="U1356" s="443" t="s">
        <v>673</v>
      </c>
      <c r="V1356" s="443" t="s">
        <v>652</v>
      </c>
      <c r="W1356" s="443" t="s">
        <v>469</v>
      </c>
      <c r="X1356" s="446"/>
    </row>
    <row r="1357" spans="1:24" s="447" customFormat="1" ht="60">
      <c r="A1357" s="443"/>
      <c r="B1357" s="443">
        <v>6310603800</v>
      </c>
      <c r="C1357" s="508" t="s">
        <v>13213</v>
      </c>
      <c r="D1357" s="154" t="s">
        <v>13214</v>
      </c>
      <c r="E1357" s="154" t="s">
        <v>13215</v>
      </c>
      <c r="F1357" s="443" t="s">
        <v>422</v>
      </c>
      <c r="G1357" s="443" t="s">
        <v>655</v>
      </c>
      <c r="H1357" s="444">
        <v>44967</v>
      </c>
      <c r="I1357" s="443"/>
      <c r="J1357" s="443"/>
      <c r="K1357" s="443"/>
      <c r="L1357" s="443"/>
      <c r="M1357" s="443"/>
      <c r="N1357" s="443"/>
      <c r="O1357" s="443">
        <v>1</v>
      </c>
      <c r="P1357" s="445">
        <f t="shared" si="18"/>
        <v>1</v>
      </c>
      <c r="Q1357" s="443">
        <v>1</v>
      </c>
      <c r="R1357" s="443"/>
      <c r="S1357" s="443" t="s">
        <v>659</v>
      </c>
      <c r="T1357" s="443" t="s">
        <v>653</v>
      </c>
      <c r="U1357" s="443" t="s">
        <v>673</v>
      </c>
      <c r="V1357" s="443" t="s">
        <v>652</v>
      </c>
      <c r="W1357" s="443" t="s">
        <v>469</v>
      </c>
      <c r="X1357" s="446"/>
    </row>
    <row r="1358" spans="1:24" s="447" customFormat="1" ht="60">
      <c r="A1358" s="443"/>
      <c r="B1358" s="443">
        <v>3465030200</v>
      </c>
      <c r="C1358" s="508" t="s">
        <v>13216</v>
      </c>
      <c r="D1358" s="154" t="s">
        <v>13217</v>
      </c>
      <c r="E1358" s="154" t="s">
        <v>13218</v>
      </c>
      <c r="F1358" s="443" t="s">
        <v>422</v>
      </c>
      <c r="G1358" s="443" t="s">
        <v>655</v>
      </c>
      <c r="H1358" s="444">
        <v>45230</v>
      </c>
      <c r="I1358" s="443"/>
      <c r="J1358" s="443"/>
      <c r="K1358" s="443"/>
      <c r="L1358" s="443"/>
      <c r="M1358" s="443"/>
      <c r="N1358" s="443"/>
      <c r="O1358" s="443">
        <v>1</v>
      </c>
      <c r="P1358" s="445">
        <f t="shared" si="18"/>
        <v>1</v>
      </c>
      <c r="Q1358" s="443">
        <v>1</v>
      </c>
      <c r="R1358" s="443"/>
      <c r="S1358" s="443" t="s">
        <v>659</v>
      </c>
      <c r="T1358" s="443" t="s">
        <v>653</v>
      </c>
      <c r="U1358" s="443" t="s">
        <v>673</v>
      </c>
      <c r="V1358" s="443" t="s">
        <v>652</v>
      </c>
      <c r="W1358" s="443" t="s">
        <v>469</v>
      </c>
      <c r="X1358" s="446"/>
    </row>
    <row r="1359" spans="1:24" s="447" customFormat="1" ht="60">
      <c r="A1359" s="443"/>
      <c r="B1359" s="443">
        <v>6650621100</v>
      </c>
      <c r="C1359" s="508" t="s">
        <v>13219</v>
      </c>
      <c r="D1359" s="154" t="s">
        <v>13220</v>
      </c>
      <c r="E1359" s="154" t="s">
        <v>13221</v>
      </c>
      <c r="F1359" s="443" t="s">
        <v>422</v>
      </c>
      <c r="G1359" s="443" t="s">
        <v>655</v>
      </c>
      <c r="H1359" s="444">
        <v>45119</v>
      </c>
      <c r="I1359" s="443"/>
      <c r="J1359" s="443"/>
      <c r="K1359" s="443"/>
      <c r="L1359" s="443"/>
      <c r="M1359" s="443"/>
      <c r="N1359" s="443"/>
      <c r="O1359" s="443">
        <v>1</v>
      </c>
      <c r="P1359" s="445">
        <f t="shared" si="18"/>
        <v>1</v>
      </c>
      <c r="Q1359" s="443">
        <v>1</v>
      </c>
      <c r="R1359" s="443"/>
      <c r="S1359" s="443" t="s">
        <v>659</v>
      </c>
      <c r="T1359" s="443" t="s">
        <v>653</v>
      </c>
      <c r="U1359" s="443" t="s">
        <v>673</v>
      </c>
      <c r="V1359" s="443" t="s">
        <v>652</v>
      </c>
      <c r="W1359" s="443" t="s">
        <v>469</v>
      </c>
      <c r="X1359" s="446"/>
    </row>
    <row r="1360" spans="1:24" s="447" customFormat="1" ht="60">
      <c r="A1360" s="443"/>
      <c r="B1360" s="443">
        <v>4234011900</v>
      </c>
      <c r="C1360" s="508" t="s">
        <v>5280</v>
      </c>
      <c r="D1360" s="154" t="s">
        <v>11957</v>
      </c>
      <c r="E1360" s="154" t="s">
        <v>13222</v>
      </c>
      <c r="F1360" s="443" t="s">
        <v>422</v>
      </c>
      <c r="G1360" s="443" t="s">
        <v>655</v>
      </c>
      <c r="H1360" s="444">
        <v>45271</v>
      </c>
      <c r="I1360" s="443"/>
      <c r="J1360" s="443"/>
      <c r="K1360" s="443"/>
      <c r="L1360" s="443"/>
      <c r="M1360" s="443"/>
      <c r="N1360" s="443"/>
      <c r="O1360" s="443">
        <v>1</v>
      </c>
      <c r="P1360" s="445">
        <f t="shared" si="18"/>
        <v>1</v>
      </c>
      <c r="Q1360" s="443">
        <v>1</v>
      </c>
      <c r="R1360" s="443"/>
      <c r="S1360" s="443" t="s">
        <v>659</v>
      </c>
      <c r="T1360" s="443" t="s">
        <v>653</v>
      </c>
      <c r="U1360" s="443" t="s">
        <v>673</v>
      </c>
      <c r="V1360" s="443" t="s">
        <v>652</v>
      </c>
      <c r="W1360" s="443" t="s">
        <v>469</v>
      </c>
      <c r="X1360" s="446"/>
    </row>
    <row r="1361" spans="1:24" s="447" customFormat="1" ht="60">
      <c r="A1361" s="443"/>
      <c r="B1361" s="443">
        <v>5381701000</v>
      </c>
      <c r="C1361" s="508" t="s">
        <v>13223</v>
      </c>
      <c r="D1361" s="154" t="s">
        <v>13224</v>
      </c>
      <c r="E1361" s="154" t="s">
        <v>13225</v>
      </c>
      <c r="F1361" s="443" t="s">
        <v>422</v>
      </c>
      <c r="G1361" s="443" t="s">
        <v>655</v>
      </c>
      <c r="H1361" s="444">
        <v>45266</v>
      </c>
      <c r="I1361" s="443"/>
      <c r="J1361" s="443"/>
      <c r="K1361" s="443"/>
      <c r="L1361" s="443"/>
      <c r="M1361" s="443"/>
      <c r="N1361" s="443"/>
      <c r="O1361" s="443">
        <v>1</v>
      </c>
      <c r="P1361" s="445">
        <f t="shared" si="18"/>
        <v>1</v>
      </c>
      <c r="Q1361" s="443">
        <v>1</v>
      </c>
      <c r="R1361" s="443"/>
      <c r="S1361" s="443" t="s">
        <v>659</v>
      </c>
      <c r="T1361" s="443" t="s">
        <v>653</v>
      </c>
      <c r="U1361" s="443" t="s">
        <v>673</v>
      </c>
      <c r="V1361" s="443" t="s">
        <v>652</v>
      </c>
      <c r="W1361" s="443" t="s">
        <v>469</v>
      </c>
      <c r="X1361" s="446"/>
    </row>
    <row r="1362" spans="1:24" s="447" customFormat="1" ht="60">
      <c r="A1362" s="443"/>
      <c r="B1362" s="443">
        <v>5484401300</v>
      </c>
      <c r="C1362" s="508" t="s">
        <v>13226</v>
      </c>
      <c r="D1362" s="154" t="s">
        <v>13227</v>
      </c>
      <c r="E1362" s="154" t="s">
        <v>13228</v>
      </c>
      <c r="F1362" s="443" t="s">
        <v>422</v>
      </c>
      <c r="G1362" s="443" t="s">
        <v>655</v>
      </c>
      <c r="H1362" s="444">
        <v>45268</v>
      </c>
      <c r="I1362" s="443"/>
      <c r="J1362" s="443"/>
      <c r="K1362" s="443"/>
      <c r="L1362" s="443"/>
      <c r="M1362" s="443"/>
      <c r="N1362" s="443"/>
      <c r="O1362" s="443">
        <v>1</v>
      </c>
      <c r="P1362" s="445">
        <f t="shared" si="18"/>
        <v>1</v>
      </c>
      <c r="Q1362" s="443">
        <v>1</v>
      </c>
      <c r="R1362" s="443"/>
      <c r="S1362" s="443" t="s">
        <v>659</v>
      </c>
      <c r="T1362" s="443" t="s">
        <v>653</v>
      </c>
      <c r="U1362" s="443" t="s">
        <v>673</v>
      </c>
      <c r="V1362" s="443" t="s">
        <v>652</v>
      </c>
      <c r="W1362" s="443" t="s">
        <v>469</v>
      </c>
      <c r="X1362" s="446"/>
    </row>
    <row r="1363" spans="1:24" s="447" customFormat="1" ht="60">
      <c r="A1363" s="443"/>
      <c r="B1363" s="443">
        <v>3050121900</v>
      </c>
      <c r="C1363" s="508" t="s">
        <v>9586</v>
      </c>
      <c r="D1363" s="154" t="s">
        <v>13229</v>
      </c>
      <c r="E1363" s="154" t="s">
        <v>13230</v>
      </c>
      <c r="F1363" s="443" t="s">
        <v>422</v>
      </c>
      <c r="G1363" s="443" t="s">
        <v>655</v>
      </c>
      <c r="H1363" s="444">
        <v>45246</v>
      </c>
      <c r="I1363" s="443"/>
      <c r="J1363" s="443"/>
      <c r="K1363" s="443"/>
      <c r="L1363" s="443"/>
      <c r="M1363" s="443"/>
      <c r="N1363" s="443"/>
      <c r="O1363" s="443">
        <v>1</v>
      </c>
      <c r="P1363" s="445">
        <f t="shared" si="18"/>
        <v>1</v>
      </c>
      <c r="Q1363" s="443">
        <v>1</v>
      </c>
      <c r="R1363" s="443"/>
      <c r="S1363" s="443" t="s">
        <v>659</v>
      </c>
      <c r="T1363" s="443" t="s">
        <v>653</v>
      </c>
      <c r="U1363" s="443" t="s">
        <v>673</v>
      </c>
      <c r="V1363" s="443" t="s">
        <v>652</v>
      </c>
      <c r="W1363" s="443" t="s">
        <v>469</v>
      </c>
      <c r="X1363" s="446"/>
    </row>
    <row r="1364" spans="1:24" s="447" customFormat="1" ht="60">
      <c r="A1364" s="443"/>
      <c r="B1364" s="443">
        <v>4672000600</v>
      </c>
      <c r="C1364" s="508" t="s">
        <v>6255</v>
      </c>
      <c r="D1364" s="154" t="s">
        <v>6256</v>
      </c>
      <c r="E1364" s="154" t="s">
        <v>2822</v>
      </c>
      <c r="F1364" s="443" t="s">
        <v>422</v>
      </c>
      <c r="G1364" s="443" t="s">
        <v>655</v>
      </c>
      <c r="H1364" s="444">
        <v>44980</v>
      </c>
      <c r="I1364" s="443"/>
      <c r="J1364" s="443"/>
      <c r="K1364" s="443"/>
      <c r="L1364" s="443"/>
      <c r="M1364" s="443"/>
      <c r="N1364" s="443"/>
      <c r="O1364" s="443">
        <v>1</v>
      </c>
      <c r="P1364" s="445">
        <f t="shared" si="18"/>
        <v>1</v>
      </c>
      <c r="Q1364" s="443">
        <v>1</v>
      </c>
      <c r="R1364" s="443"/>
      <c r="S1364" s="443" t="s">
        <v>659</v>
      </c>
      <c r="T1364" s="443" t="s">
        <v>653</v>
      </c>
      <c r="U1364" s="443" t="s">
        <v>673</v>
      </c>
      <c r="V1364" s="443" t="s">
        <v>652</v>
      </c>
      <c r="W1364" s="443" t="s">
        <v>469</v>
      </c>
      <c r="X1364" s="446"/>
    </row>
    <row r="1365" spans="1:24" s="447" customFormat="1" ht="60">
      <c r="A1365" s="443"/>
      <c r="B1365" s="443">
        <v>4544921200</v>
      </c>
      <c r="C1365" s="508" t="s">
        <v>13231</v>
      </c>
      <c r="D1365" s="154" t="s">
        <v>13232</v>
      </c>
      <c r="E1365" s="154" t="s">
        <v>13233</v>
      </c>
      <c r="F1365" s="443" t="s">
        <v>422</v>
      </c>
      <c r="G1365" s="443" t="s">
        <v>655</v>
      </c>
      <c r="H1365" s="444">
        <v>44929</v>
      </c>
      <c r="I1365" s="443"/>
      <c r="J1365" s="443"/>
      <c r="K1365" s="443"/>
      <c r="L1365" s="443"/>
      <c r="M1365" s="443"/>
      <c r="N1365" s="443"/>
      <c r="O1365" s="443">
        <v>1</v>
      </c>
      <c r="P1365" s="445">
        <f t="shared" si="18"/>
        <v>1</v>
      </c>
      <c r="Q1365" s="443">
        <v>1</v>
      </c>
      <c r="R1365" s="443"/>
      <c r="S1365" s="443" t="s">
        <v>659</v>
      </c>
      <c r="T1365" s="443" t="s">
        <v>653</v>
      </c>
      <c r="U1365" s="443" t="s">
        <v>673</v>
      </c>
      <c r="V1365" s="443" t="s">
        <v>652</v>
      </c>
      <c r="W1365" s="443" t="s">
        <v>469</v>
      </c>
      <c r="X1365" s="446"/>
    </row>
    <row r="1366" spans="1:24" s="447" customFormat="1" ht="60">
      <c r="A1366" s="443"/>
      <c r="B1366" s="443">
        <v>4532111100</v>
      </c>
      <c r="C1366" s="508" t="s">
        <v>13234</v>
      </c>
      <c r="D1366" s="154" t="s">
        <v>13235</v>
      </c>
      <c r="E1366" s="154" t="s">
        <v>13236</v>
      </c>
      <c r="F1366" s="443" t="s">
        <v>422</v>
      </c>
      <c r="G1366" s="443" t="s">
        <v>655</v>
      </c>
      <c r="H1366" s="444">
        <v>45282</v>
      </c>
      <c r="I1366" s="443"/>
      <c r="J1366" s="443"/>
      <c r="K1366" s="443"/>
      <c r="L1366" s="443"/>
      <c r="M1366" s="443"/>
      <c r="N1366" s="443"/>
      <c r="O1366" s="443">
        <v>1</v>
      </c>
      <c r="P1366" s="445">
        <f t="shared" ref="P1366:P1429" si="19">SUM($I1366:$O1366)</f>
        <v>1</v>
      </c>
      <c r="Q1366" s="443">
        <v>1</v>
      </c>
      <c r="R1366" s="443"/>
      <c r="S1366" s="443" t="s">
        <v>659</v>
      </c>
      <c r="T1366" s="443" t="s">
        <v>653</v>
      </c>
      <c r="U1366" s="443" t="s">
        <v>673</v>
      </c>
      <c r="V1366" s="443" t="s">
        <v>652</v>
      </c>
      <c r="W1366" s="443" t="s">
        <v>469</v>
      </c>
      <c r="X1366" s="446"/>
    </row>
    <row r="1367" spans="1:24" s="447" customFormat="1" ht="60">
      <c r="A1367" s="443"/>
      <c r="B1367" s="443">
        <v>4475131600</v>
      </c>
      <c r="C1367" s="508" t="s">
        <v>13237</v>
      </c>
      <c r="D1367" s="154" t="s">
        <v>13238</v>
      </c>
      <c r="E1367" s="154" t="s">
        <v>13239</v>
      </c>
      <c r="F1367" s="443" t="s">
        <v>422</v>
      </c>
      <c r="G1367" s="443" t="s">
        <v>655</v>
      </c>
      <c r="H1367" s="444">
        <v>45127</v>
      </c>
      <c r="I1367" s="443"/>
      <c r="J1367" s="443"/>
      <c r="K1367" s="443"/>
      <c r="L1367" s="443"/>
      <c r="M1367" s="443"/>
      <c r="N1367" s="443"/>
      <c r="O1367" s="443">
        <v>2</v>
      </c>
      <c r="P1367" s="445">
        <f t="shared" si="19"/>
        <v>2</v>
      </c>
      <c r="Q1367" s="443">
        <v>2</v>
      </c>
      <c r="R1367" s="443"/>
      <c r="S1367" s="443" t="s">
        <v>659</v>
      </c>
      <c r="T1367" s="443" t="s">
        <v>653</v>
      </c>
      <c r="U1367" s="443" t="s">
        <v>673</v>
      </c>
      <c r="V1367" s="443" t="s">
        <v>652</v>
      </c>
      <c r="W1367" s="443" t="s">
        <v>469</v>
      </c>
      <c r="X1367" s="446"/>
    </row>
    <row r="1368" spans="1:24" s="447" customFormat="1" ht="60">
      <c r="A1368" s="443"/>
      <c r="B1368" s="443">
        <v>4723502500</v>
      </c>
      <c r="C1368" s="508" t="s">
        <v>13240</v>
      </c>
      <c r="D1368" s="154" t="s">
        <v>13241</v>
      </c>
      <c r="E1368" s="154" t="s">
        <v>13242</v>
      </c>
      <c r="F1368" s="443" t="s">
        <v>422</v>
      </c>
      <c r="G1368" s="443" t="s">
        <v>655</v>
      </c>
      <c r="H1368" s="444">
        <v>44938</v>
      </c>
      <c r="I1368" s="443"/>
      <c r="J1368" s="443"/>
      <c r="K1368" s="443"/>
      <c r="L1368" s="443"/>
      <c r="M1368" s="443"/>
      <c r="N1368" s="443"/>
      <c r="O1368" s="443">
        <v>1</v>
      </c>
      <c r="P1368" s="445">
        <f t="shared" si="19"/>
        <v>1</v>
      </c>
      <c r="Q1368" s="443">
        <v>1</v>
      </c>
      <c r="R1368" s="443"/>
      <c r="S1368" s="443" t="s">
        <v>659</v>
      </c>
      <c r="T1368" s="443" t="s">
        <v>653</v>
      </c>
      <c r="U1368" s="443" t="s">
        <v>673</v>
      </c>
      <c r="V1368" s="443" t="s">
        <v>652</v>
      </c>
      <c r="W1368" s="443" t="s">
        <v>469</v>
      </c>
      <c r="X1368" s="446"/>
    </row>
    <row r="1369" spans="1:24" s="447" customFormat="1" ht="60">
      <c r="A1369" s="443"/>
      <c r="B1369" s="443">
        <v>5824113000</v>
      </c>
      <c r="C1369" s="508" t="s">
        <v>13243</v>
      </c>
      <c r="D1369" s="154" t="s">
        <v>13244</v>
      </c>
      <c r="E1369" s="154" t="s">
        <v>13245</v>
      </c>
      <c r="F1369" s="443" t="s">
        <v>422</v>
      </c>
      <c r="G1369" s="443" t="s">
        <v>655</v>
      </c>
      <c r="H1369" s="444">
        <v>45196</v>
      </c>
      <c r="I1369" s="443"/>
      <c r="J1369" s="443"/>
      <c r="K1369" s="443"/>
      <c r="L1369" s="443"/>
      <c r="M1369" s="443"/>
      <c r="N1369" s="443"/>
      <c r="O1369" s="443">
        <v>1</v>
      </c>
      <c r="P1369" s="445">
        <f t="shared" si="19"/>
        <v>1</v>
      </c>
      <c r="Q1369" s="443">
        <v>1</v>
      </c>
      <c r="R1369" s="443"/>
      <c r="S1369" s="443" t="s">
        <v>659</v>
      </c>
      <c r="T1369" s="443" t="s">
        <v>653</v>
      </c>
      <c r="U1369" s="443" t="s">
        <v>673</v>
      </c>
      <c r="V1369" s="443" t="s">
        <v>652</v>
      </c>
      <c r="W1369" s="443" t="s">
        <v>469</v>
      </c>
      <c r="X1369" s="446"/>
    </row>
    <row r="1370" spans="1:24" s="447" customFormat="1" ht="60">
      <c r="A1370" s="443"/>
      <c r="B1370" s="443">
        <v>5414010100</v>
      </c>
      <c r="C1370" s="508" t="s">
        <v>13246</v>
      </c>
      <c r="D1370" s="154" t="s">
        <v>13247</v>
      </c>
      <c r="E1370" s="154" t="s">
        <v>13248</v>
      </c>
      <c r="F1370" s="443" t="s">
        <v>422</v>
      </c>
      <c r="G1370" s="443" t="s">
        <v>655</v>
      </c>
      <c r="H1370" s="444">
        <v>45104</v>
      </c>
      <c r="I1370" s="443"/>
      <c r="J1370" s="443"/>
      <c r="K1370" s="443"/>
      <c r="L1370" s="443"/>
      <c r="M1370" s="443"/>
      <c r="N1370" s="443"/>
      <c r="O1370" s="443">
        <v>1</v>
      </c>
      <c r="P1370" s="445">
        <f t="shared" si="19"/>
        <v>1</v>
      </c>
      <c r="Q1370" s="443">
        <v>1</v>
      </c>
      <c r="R1370" s="443"/>
      <c r="S1370" s="443" t="s">
        <v>659</v>
      </c>
      <c r="T1370" s="443" t="s">
        <v>653</v>
      </c>
      <c r="U1370" s="443" t="s">
        <v>673</v>
      </c>
      <c r="V1370" s="443" t="s">
        <v>652</v>
      </c>
      <c r="W1370" s="443" t="s">
        <v>469</v>
      </c>
      <c r="X1370" s="446"/>
    </row>
    <row r="1371" spans="1:24" s="447" customFormat="1" ht="60">
      <c r="A1371" s="443"/>
      <c r="B1371" s="443">
        <v>4765111200</v>
      </c>
      <c r="C1371" s="508" t="s">
        <v>13249</v>
      </c>
      <c r="D1371" s="154" t="s">
        <v>13250</v>
      </c>
      <c r="E1371" s="154" t="s">
        <v>13251</v>
      </c>
      <c r="F1371" s="443" t="s">
        <v>422</v>
      </c>
      <c r="G1371" s="443" t="s">
        <v>655</v>
      </c>
      <c r="H1371" s="444">
        <v>45133</v>
      </c>
      <c r="I1371" s="443"/>
      <c r="J1371" s="443"/>
      <c r="K1371" s="443"/>
      <c r="L1371" s="443"/>
      <c r="M1371" s="443"/>
      <c r="N1371" s="443"/>
      <c r="O1371" s="443">
        <v>1</v>
      </c>
      <c r="P1371" s="445">
        <f t="shared" si="19"/>
        <v>1</v>
      </c>
      <c r="Q1371" s="443">
        <v>1</v>
      </c>
      <c r="R1371" s="443"/>
      <c r="S1371" s="443" t="s">
        <v>659</v>
      </c>
      <c r="T1371" s="443" t="s">
        <v>653</v>
      </c>
      <c r="U1371" s="443" t="s">
        <v>673</v>
      </c>
      <c r="V1371" s="443" t="s">
        <v>652</v>
      </c>
      <c r="W1371" s="443" t="s">
        <v>469</v>
      </c>
      <c r="X1371" s="446"/>
    </row>
    <row r="1372" spans="1:24" s="447" customFormat="1" ht="60">
      <c r="A1372" s="443"/>
      <c r="B1372" s="443">
        <v>4537220400</v>
      </c>
      <c r="C1372" s="508" t="s">
        <v>6934</v>
      </c>
      <c r="D1372" s="154" t="s">
        <v>6935</v>
      </c>
      <c r="E1372" s="154" t="s">
        <v>3189</v>
      </c>
      <c r="F1372" s="443" t="s">
        <v>422</v>
      </c>
      <c r="G1372" s="443" t="s">
        <v>655</v>
      </c>
      <c r="H1372" s="444">
        <v>45159</v>
      </c>
      <c r="I1372" s="443"/>
      <c r="J1372" s="443"/>
      <c r="K1372" s="443"/>
      <c r="L1372" s="443"/>
      <c r="M1372" s="443"/>
      <c r="N1372" s="443"/>
      <c r="O1372" s="443">
        <v>1</v>
      </c>
      <c r="P1372" s="445">
        <f t="shared" si="19"/>
        <v>1</v>
      </c>
      <c r="Q1372" s="443">
        <v>1</v>
      </c>
      <c r="R1372" s="443"/>
      <c r="S1372" s="443" t="s">
        <v>659</v>
      </c>
      <c r="T1372" s="443" t="s">
        <v>653</v>
      </c>
      <c r="U1372" s="443" t="s">
        <v>673</v>
      </c>
      <c r="V1372" s="443" t="s">
        <v>652</v>
      </c>
      <c r="W1372" s="443" t="s">
        <v>469</v>
      </c>
      <c r="X1372" s="446"/>
    </row>
    <row r="1373" spans="1:24" s="447" customFormat="1" ht="60">
      <c r="A1373" s="443"/>
      <c r="B1373" s="443">
        <v>5870920500</v>
      </c>
      <c r="C1373" s="508" t="s">
        <v>13252</v>
      </c>
      <c r="D1373" s="154" t="s">
        <v>13253</v>
      </c>
      <c r="E1373" s="154" t="s">
        <v>13254</v>
      </c>
      <c r="F1373" s="443" t="s">
        <v>422</v>
      </c>
      <c r="G1373" s="443" t="s">
        <v>655</v>
      </c>
      <c r="H1373" s="444">
        <v>44960</v>
      </c>
      <c r="I1373" s="443"/>
      <c r="J1373" s="443"/>
      <c r="K1373" s="443"/>
      <c r="L1373" s="443"/>
      <c r="M1373" s="443"/>
      <c r="N1373" s="443"/>
      <c r="O1373" s="443">
        <v>2</v>
      </c>
      <c r="P1373" s="445">
        <f t="shared" si="19"/>
        <v>2</v>
      </c>
      <c r="Q1373" s="443">
        <v>2</v>
      </c>
      <c r="R1373" s="443"/>
      <c r="S1373" s="443" t="s">
        <v>659</v>
      </c>
      <c r="T1373" s="443" t="s">
        <v>653</v>
      </c>
      <c r="U1373" s="443" t="s">
        <v>673</v>
      </c>
      <c r="V1373" s="443" t="s">
        <v>652</v>
      </c>
      <c r="W1373" s="443" t="s">
        <v>469</v>
      </c>
      <c r="X1373" s="446"/>
    </row>
    <row r="1374" spans="1:24" s="447" customFormat="1" ht="60">
      <c r="A1374" s="443"/>
      <c r="B1374" s="443">
        <v>4464933500</v>
      </c>
      <c r="C1374" s="508" t="s">
        <v>13255</v>
      </c>
      <c r="D1374" s="154" t="s">
        <v>13256</v>
      </c>
      <c r="E1374" s="154" t="s">
        <v>13257</v>
      </c>
      <c r="F1374" s="443" t="s">
        <v>422</v>
      </c>
      <c r="G1374" s="443" t="s">
        <v>655</v>
      </c>
      <c r="H1374" s="444">
        <v>45273</v>
      </c>
      <c r="I1374" s="443"/>
      <c r="J1374" s="443"/>
      <c r="K1374" s="443"/>
      <c r="L1374" s="443"/>
      <c r="M1374" s="443"/>
      <c r="N1374" s="443"/>
      <c r="O1374" s="443">
        <v>4</v>
      </c>
      <c r="P1374" s="445">
        <f t="shared" si="19"/>
        <v>4</v>
      </c>
      <c r="Q1374" s="443">
        <v>4</v>
      </c>
      <c r="R1374" s="443"/>
      <c r="S1374" s="443" t="s">
        <v>659</v>
      </c>
      <c r="T1374" s="443" t="s">
        <v>653</v>
      </c>
      <c r="U1374" s="443" t="s">
        <v>673</v>
      </c>
      <c r="V1374" s="443" t="s">
        <v>652</v>
      </c>
      <c r="W1374" s="443" t="s">
        <v>469</v>
      </c>
      <c r="X1374" s="446"/>
    </row>
    <row r="1375" spans="1:24" s="447" customFormat="1" ht="60">
      <c r="A1375" s="443"/>
      <c r="B1375" s="443">
        <v>5504401300</v>
      </c>
      <c r="C1375" s="508" t="s">
        <v>13258</v>
      </c>
      <c r="D1375" s="154" t="s">
        <v>13259</v>
      </c>
      <c r="E1375" s="154" t="s">
        <v>13260</v>
      </c>
      <c r="F1375" s="443" t="s">
        <v>422</v>
      </c>
      <c r="G1375" s="443" t="s">
        <v>655</v>
      </c>
      <c r="H1375" s="444">
        <v>44929</v>
      </c>
      <c r="I1375" s="443"/>
      <c r="J1375" s="443"/>
      <c r="K1375" s="443"/>
      <c r="L1375" s="443"/>
      <c r="M1375" s="443"/>
      <c r="N1375" s="443"/>
      <c r="O1375" s="443">
        <v>1</v>
      </c>
      <c r="P1375" s="445">
        <f t="shared" si="19"/>
        <v>1</v>
      </c>
      <c r="Q1375" s="443">
        <v>1</v>
      </c>
      <c r="R1375" s="443"/>
      <c r="S1375" s="443" t="s">
        <v>659</v>
      </c>
      <c r="T1375" s="443" t="s">
        <v>653</v>
      </c>
      <c r="U1375" s="443" t="s">
        <v>673</v>
      </c>
      <c r="V1375" s="443" t="s">
        <v>652</v>
      </c>
      <c r="W1375" s="443" t="s">
        <v>469</v>
      </c>
      <c r="X1375" s="446"/>
    </row>
    <row r="1376" spans="1:24" s="447" customFormat="1" ht="60">
      <c r="A1376" s="443"/>
      <c r="B1376" s="443">
        <v>4322620200</v>
      </c>
      <c r="C1376" s="508" t="s">
        <v>13261</v>
      </c>
      <c r="D1376" s="154" t="s">
        <v>13262</v>
      </c>
      <c r="E1376" s="154" t="s">
        <v>13263</v>
      </c>
      <c r="F1376" s="443" t="s">
        <v>422</v>
      </c>
      <c r="G1376" s="443" t="s">
        <v>655</v>
      </c>
      <c r="H1376" s="444">
        <v>45104</v>
      </c>
      <c r="I1376" s="443"/>
      <c r="J1376" s="443"/>
      <c r="K1376" s="443"/>
      <c r="L1376" s="443"/>
      <c r="M1376" s="443"/>
      <c r="N1376" s="443"/>
      <c r="O1376" s="443">
        <v>1</v>
      </c>
      <c r="P1376" s="445">
        <f t="shared" si="19"/>
        <v>1</v>
      </c>
      <c r="Q1376" s="443">
        <v>1</v>
      </c>
      <c r="R1376" s="443"/>
      <c r="S1376" s="443" t="s">
        <v>659</v>
      </c>
      <c r="T1376" s="443" t="s">
        <v>653</v>
      </c>
      <c r="U1376" s="443" t="s">
        <v>673</v>
      </c>
      <c r="V1376" s="443" t="s">
        <v>652</v>
      </c>
      <c r="W1376" s="443" t="s">
        <v>469</v>
      </c>
      <c r="X1376" s="446"/>
    </row>
    <row r="1377" spans="1:24" s="447" customFormat="1" ht="60">
      <c r="A1377" s="443"/>
      <c r="B1377" s="443">
        <v>4473412000</v>
      </c>
      <c r="C1377" s="508" t="s">
        <v>13264</v>
      </c>
      <c r="D1377" s="154" t="s">
        <v>13265</v>
      </c>
      <c r="E1377" s="154" t="s">
        <v>13266</v>
      </c>
      <c r="F1377" s="443" t="s">
        <v>422</v>
      </c>
      <c r="G1377" s="443" t="s">
        <v>655</v>
      </c>
      <c r="H1377" s="444">
        <v>44942</v>
      </c>
      <c r="I1377" s="443"/>
      <c r="J1377" s="443"/>
      <c r="K1377" s="443"/>
      <c r="L1377" s="443"/>
      <c r="M1377" s="443"/>
      <c r="N1377" s="443"/>
      <c r="O1377" s="443">
        <v>1</v>
      </c>
      <c r="P1377" s="445">
        <f t="shared" si="19"/>
        <v>1</v>
      </c>
      <c r="Q1377" s="443">
        <v>1</v>
      </c>
      <c r="R1377" s="443"/>
      <c r="S1377" s="443" t="s">
        <v>659</v>
      </c>
      <c r="T1377" s="443" t="s">
        <v>653</v>
      </c>
      <c r="U1377" s="443" t="s">
        <v>673</v>
      </c>
      <c r="V1377" s="443" t="s">
        <v>652</v>
      </c>
      <c r="W1377" s="443" t="s">
        <v>469</v>
      </c>
      <c r="X1377" s="446"/>
    </row>
    <row r="1378" spans="1:24" s="447" customFormat="1" ht="60">
      <c r="A1378" s="443"/>
      <c r="B1378" s="443">
        <v>4475131600</v>
      </c>
      <c r="C1378" s="508" t="s">
        <v>13267</v>
      </c>
      <c r="D1378" s="154" t="s">
        <v>13238</v>
      </c>
      <c r="E1378" s="154" t="s">
        <v>13268</v>
      </c>
      <c r="F1378" s="443" t="s">
        <v>422</v>
      </c>
      <c r="G1378" s="443" t="s">
        <v>655</v>
      </c>
      <c r="H1378" s="444">
        <v>45127</v>
      </c>
      <c r="I1378" s="443"/>
      <c r="J1378" s="443"/>
      <c r="K1378" s="443"/>
      <c r="L1378" s="443"/>
      <c r="M1378" s="443"/>
      <c r="N1378" s="443"/>
      <c r="O1378" s="443">
        <v>1</v>
      </c>
      <c r="P1378" s="445">
        <f t="shared" si="19"/>
        <v>1</v>
      </c>
      <c r="Q1378" s="443">
        <v>1</v>
      </c>
      <c r="R1378" s="443"/>
      <c r="S1378" s="443" t="s">
        <v>659</v>
      </c>
      <c r="T1378" s="443" t="s">
        <v>653</v>
      </c>
      <c r="U1378" s="443" t="s">
        <v>673</v>
      </c>
      <c r="V1378" s="443" t="s">
        <v>652</v>
      </c>
      <c r="W1378" s="443" t="s">
        <v>469</v>
      </c>
      <c r="X1378" s="446"/>
    </row>
    <row r="1379" spans="1:24" s="447" customFormat="1" ht="60">
      <c r="A1379" s="443"/>
      <c r="B1379" s="443">
        <v>4544921200</v>
      </c>
      <c r="C1379" s="508" t="s">
        <v>13231</v>
      </c>
      <c r="D1379" s="154" t="s">
        <v>13232</v>
      </c>
      <c r="E1379" s="154" t="s">
        <v>13269</v>
      </c>
      <c r="F1379" s="443" t="s">
        <v>422</v>
      </c>
      <c r="G1379" s="443" t="s">
        <v>655</v>
      </c>
      <c r="H1379" s="444">
        <v>44929</v>
      </c>
      <c r="I1379" s="443"/>
      <c r="J1379" s="443"/>
      <c r="K1379" s="443"/>
      <c r="L1379" s="443"/>
      <c r="M1379" s="443"/>
      <c r="N1379" s="443"/>
      <c r="O1379" s="443">
        <v>1</v>
      </c>
      <c r="P1379" s="445">
        <f t="shared" si="19"/>
        <v>1</v>
      </c>
      <c r="Q1379" s="443">
        <v>1</v>
      </c>
      <c r="R1379" s="443"/>
      <c r="S1379" s="443" t="s">
        <v>659</v>
      </c>
      <c r="T1379" s="443" t="s">
        <v>653</v>
      </c>
      <c r="U1379" s="443" t="s">
        <v>673</v>
      </c>
      <c r="V1379" s="443" t="s">
        <v>652</v>
      </c>
      <c r="W1379" s="443" t="s">
        <v>469</v>
      </c>
      <c r="X1379" s="446"/>
    </row>
    <row r="1380" spans="1:24" s="447" customFormat="1" ht="60">
      <c r="A1380" s="443"/>
      <c r="B1380" s="443">
        <v>5824113000</v>
      </c>
      <c r="C1380" s="508" t="s">
        <v>13270</v>
      </c>
      <c r="D1380" s="154" t="s">
        <v>13244</v>
      </c>
      <c r="E1380" s="154" t="s">
        <v>13271</v>
      </c>
      <c r="F1380" s="443" t="s">
        <v>422</v>
      </c>
      <c r="G1380" s="443" t="s">
        <v>655</v>
      </c>
      <c r="H1380" s="444">
        <v>45196</v>
      </c>
      <c r="I1380" s="443"/>
      <c r="J1380" s="443"/>
      <c r="K1380" s="443"/>
      <c r="L1380" s="443"/>
      <c r="M1380" s="443"/>
      <c r="N1380" s="443"/>
      <c r="O1380" s="443">
        <v>1</v>
      </c>
      <c r="P1380" s="445">
        <f t="shared" si="19"/>
        <v>1</v>
      </c>
      <c r="Q1380" s="443">
        <v>1</v>
      </c>
      <c r="R1380" s="443"/>
      <c r="S1380" s="443" t="s">
        <v>659</v>
      </c>
      <c r="T1380" s="443" t="s">
        <v>653</v>
      </c>
      <c r="U1380" s="443" t="s">
        <v>673</v>
      </c>
      <c r="V1380" s="443" t="s">
        <v>652</v>
      </c>
      <c r="W1380" s="443" t="s">
        <v>469</v>
      </c>
      <c r="X1380" s="446"/>
    </row>
    <row r="1381" spans="1:24" s="447" customFormat="1" ht="60">
      <c r="A1381" s="443"/>
      <c r="B1381" s="443">
        <v>4585312300</v>
      </c>
      <c r="C1381" s="508" t="s">
        <v>13272</v>
      </c>
      <c r="D1381" s="154" t="s">
        <v>13273</v>
      </c>
      <c r="E1381" s="154" t="s">
        <v>13274</v>
      </c>
      <c r="F1381" s="443" t="s">
        <v>422</v>
      </c>
      <c r="G1381" s="443" t="s">
        <v>655</v>
      </c>
      <c r="H1381" s="444">
        <v>45089</v>
      </c>
      <c r="I1381" s="443"/>
      <c r="J1381" s="443"/>
      <c r="K1381" s="443"/>
      <c r="L1381" s="443"/>
      <c r="M1381" s="443"/>
      <c r="N1381" s="443"/>
      <c r="O1381" s="443">
        <v>2</v>
      </c>
      <c r="P1381" s="445">
        <f t="shared" si="19"/>
        <v>2</v>
      </c>
      <c r="Q1381" s="443">
        <v>2</v>
      </c>
      <c r="R1381" s="443"/>
      <c r="S1381" s="443" t="s">
        <v>659</v>
      </c>
      <c r="T1381" s="443" t="s">
        <v>653</v>
      </c>
      <c r="U1381" s="443" t="s">
        <v>673</v>
      </c>
      <c r="V1381" s="443" t="s">
        <v>652</v>
      </c>
      <c r="W1381" s="443" t="s">
        <v>469</v>
      </c>
      <c r="X1381" s="446"/>
    </row>
    <row r="1382" spans="1:24" s="447" customFormat="1" ht="60">
      <c r="A1382" s="443"/>
      <c r="B1382" s="443">
        <v>4530223400</v>
      </c>
      <c r="C1382" s="508" t="s">
        <v>13275</v>
      </c>
      <c r="D1382" s="154" t="s">
        <v>13276</v>
      </c>
      <c r="E1382" s="154" t="s">
        <v>13277</v>
      </c>
      <c r="F1382" s="443" t="s">
        <v>422</v>
      </c>
      <c r="G1382" s="443" t="s">
        <v>655</v>
      </c>
      <c r="H1382" s="444">
        <v>45243</v>
      </c>
      <c r="I1382" s="443"/>
      <c r="J1382" s="443"/>
      <c r="K1382" s="443"/>
      <c r="L1382" s="443"/>
      <c r="M1382" s="443"/>
      <c r="N1382" s="443"/>
      <c r="O1382" s="443">
        <v>1</v>
      </c>
      <c r="P1382" s="445">
        <f t="shared" si="19"/>
        <v>1</v>
      </c>
      <c r="Q1382" s="443">
        <v>1</v>
      </c>
      <c r="R1382" s="443"/>
      <c r="S1382" s="443" t="s">
        <v>659</v>
      </c>
      <c r="T1382" s="443" t="s">
        <v>653</v>
      </c>
      <c r="U1382" s="443" t="s">
        <v>673</v>
      </c>
      <c r="V1382" s="443" t="s">
        <v>652</v>
      </c>
      <c r="W1382" s="443" t="s">
        <v>469</v>
      </c>
      <c r="X1382" s="446"/>
    </row>
    <row r="1383" spans="1:24" s="447" customFormat="1" ht="60">
      <c r="A1383" s="443"/>
      <c r="B1383" s="443">
        <v>4536920900</v>
      </c>
      <c r="C1383" s="508" t="s">
        <v>13278</v>
      </c>
      <c r="D1383" s="154" t="s">
        <v>13279</v>
      </c>
      <c r="E1383" s="154" t="s">
        <v>13280</v>
      </c>
      <c r="F1383" s="443" t="s">
        <v>422</v>
      </c>
      <c r="G1383" s="443" t="s">
        <v>655</v>
      </c>
      <c r="H1383" s="444">
        <v>45120</v>
      </c>
      <c r="I1383" s="443"/>
      <c r="J1383" s="443"/>
      <c r="K1383" s="443"/>
      <c r="L1383" s="443"/>
      <c r="M1383" s="443"/>
      <c r="N1383" s="443"/>
      <c r="O1383" s="443">
        <v>1</v>
      </c>
      <c r="P1383" s="445">
        <f t="shared" si="19"/>
        <v>1</v>
      </c>
      <c r="Q1383" s="443">
        <v>1</v>
      </c>
      <c r="R1383" s="443"/>
      <c r="S1383" s="443" t="s">
        <v>659</v>
      </c>
      <c r="T1383" s="443" t="s">
        <v>653</v>
      </c>
      <c r="U1383" s="443" t="s">
        <v>673</v>
      </c>
      <c r="V1383" s="443" t="s">
        <v>652</v>
      </c>
      <c r="W1383" s="443" t="s">
        <v>469</v>
      </c>
      <c r="X1383" s="446"/>
    </row>
    <row r="1384" spans="1:24" s="447" customFormat="1" ht="60">
      <c r="A1384" s="443"/>
      <c r="B1384" s="443">
        <v>4163521000</v>
      </c>
      <c r="C1384" s="508" t="s">
        <v>13281</v>
      </c>
      <c r="D1384" s="154" t="s">
        <v>13282</v>
      </c>
      <c r="E1384" s="154" t="s">
        <v>13283</v>
      </c>
      <c r="F1384" s="443" t="s">
        <v>422</v>
      </c>
      <c r="G1384" s="443" t="s">
        <v>655</v>
      </c>
      <c r="H1384" s="444">
        <v>45189</v>
      </c>
      <c r="I1384" s="443"/>
      <c r="J1384" s="443"/>
      <c r="K1384" s="443"/>
      <c r="L1384" s="443"/>
      <c r="M1384" s="443"/>
      <c r="N1384" s="443"/>
      <c r="O1384" s="443">
        <v>1</v>
      </c>
      <c r="P1384" s="445">
        <f t="shared" si="19"/>
        <v>1</v>
      </c>
      <c r="Q1384" s="443">
        <v>1</v>
      </c>
      <c r="R1384" s="443"/>
      <c r="S1384" s="443" t="s">
        <v>659</v>
      </c>
      <c r="T1384" s="443" t="s">
        <v>653</v>
      </c>
      <c r="U1384" s="443" t="s">
        <v>673</v>
      </c>
      <c r="V1384" s="443" t="s">
        <v>652</v>
      </c>
      <c r="W1384" s="443" t="s">
        <v>469</v>
      </c>
      <c r="X1384" s="446"/>
    </row>
    <row r="1385" spans="1:24" s="447" customFormat="1" ht="60">
      <c r="A1385" s="443"/>
      <c r="B1385" s="443">
        <v>5811902600</v>
      </c>
      <c r="C1385" s="508" t="s">
        <v>13284</v>
      </c>
      <c r="D1385" s="154" t="s">
        <v>13285</v>
      </c>
      <c r="E1385" s="154" t="s">
        <v>13286</v>
      </c>
      <c r="F1385" s="443" t="s">
        <v>422</v>
      </c>
      <c r="G1385" s="443" t="s">
        <v>655</v>
      </c>
      <c r="H1385" s="444">
        <v>45146</v>
      </c>
      <c r="I1385" s="443"/>
      <c r="J1385" s="443"/>
      <c r="K1385" s="443"/>
      <c r="L1385" s="443"/>
      <c r="M1385" s="443"/>
      <c r="N1385" s="443"/>
      <c r="O1385" s="443">
        <v>1</v>
      </c>
      <c r="P1385" s="445">
        <f t="shared" si="19"/>
        <v>1</v>
      </c>
      <c r="Q1385" s="443">
        <v>1</v>
      </c>
      <c r="R1385" s="443"/>
      <c r="S1385" s="443" t="s">
        <v>659</v>
      </c>
      <c r="T1385" s="443" t="s">
        <v>653</v>
      </c>
      <c r="U1385" s="443" t="s">
        <v>673</v>
      </c>
      <c r="V1385" s="443" t="s">
        <v>652</v>
      </c>
      <c r="W1385" s="443" t="s">
        <v>469</v>
      </c>
      <c r="X1385" s="446"/>
    </row>
    <row r="1386" spans="1:24" s="447" customFormat="1" ht="60">
      <c r="A1386" s="443"/>
      <c r="B1386" s="443">
        <v>5811902600</v>
      </c>
      <c r="C1386" s="508" t="s">
        <v>13287</v>
      </c>
      <c r="D1386" s="154" t="s">
        <v>13285</v>
      </c>
      <c r="E1386" s="154" t="s">
        <v>13288</v>
      </c>
      <c r="F1386" s="443" t="s">
        <v>422</v>
      </c>
      <c r="G1386" s="443" t="s">
        <v>655</v>
      </c>
      <c r="H1386" s="444">
        <v>45146</v>
      </c>
      <c r="I1386" s="443"/>
      <c r="J1386" s="443"/>
      <c r="K1386" s="443"/>
      <c r="L1386" s="443"/>
      <c r="M1386" s="443"/>
      <c r="N1386" s="443"/>
      <c r="O1386" s="443">
        <v>1</v>
      </c>
      <c r="P1386" s="445">
        <f t="shared" si="19"/>
        <v>1</v>
      </c>
      <c r="Q1386" s="443">
        <v>1</v>
      </c>
      <c r="R1386" s="443"/>
      <c r="S1386" s="443" t="s">
        <v>659</v>
      </c>
      <c r="T1386" s="443" t="s">
        <v>653</v>
      </c>
      <c r="U1386" s="443" t="s">
        <v>673</v>
      </c>
      <c r="V1386" s="443" t="s">
        <v>652</v>
      </c>
      <c r="W1386" s="443" t="s">
        <v>469</v>
      </c>
      <c r="X1386" s="446"/>
    </row>
    <row r="1387" spans="1:24" s="447" customFormat="1" ht="60">
      <c r="A1387" s="443"/>
      <c r="B1387" s="443">
        <v>6281012300</v>
      </c>
      <c r="C1387" s="508" t="s">
        <v>13289</v>
      </c>
      <c r="D1387" s="154" t="s">
        <v>13290</v>
      </c>
      <c r="E1387" s="154" t="s">
        <v>13291</v>
      </c>
      <c r="F1387" s="443" t="s">
        <v>422</v>
      </c>
      <c r="G1387" s="443" t="s">
        <v>655</v>
      </c>
      <c r="H1387" s="444">
        <v>44955</v>
      </c>
      <c r="I1387" s="443"/>
      <c r="J1387" s="443"/>
      <c r="K1387" s="443"/>
      <c r="L1387" s="443"/>
      <c r="M1387" s="443"/>
      <c r="N1387" s="443"/>
      <c r="O1387" s="443">
        <v>1</v>
      </c>
      <c r="P1387" s="445">
        <f t="shared" si="19"/>
        <v>1</v>
      </c>
      <c r="Q1387" s="443">
        <v>1</v>
      </c>
      <c r="R1387" s="443"/>
      <c r="S1387" s="443" t="s">
        <v>659</v>
      </c>
      <c r="T1387" s="443" t="s">
        <v>653</v>
      </c>
      <c r="U1387" s="443" t="s">
        <v>673</v>
      </c>
      <c r="V1387" s="443" t="s">
        <v>652</v>
      </c>
      <c r="W1387" s="443" t="s">
        <v>469</v>
      </c>
      <c r="X1387" s="446"/>
    </row>
    <row r="1388" spans="1:24" s="447" customFormat="1" ht="60">
      <c r="A1388" s="443"/>
      <c r="B1388" s="443">
        <v>4661720800</v>
      </c>
      <c r="C1388" s="508" t="s">
        <v>13292</v>
      </c>
      <c r="D1388" s="154" t="s">
        <v>13293</v>
      </c>
      <c r="E1388" s="154" t="s">
        <v>13294</v>
      </c>
      <c r="F1388" s="443" t="s">
        <v>422</v>
      </c>
      <c r="G1388" s="443" t="s">
        <v>655</v>
      </c>
      <c r="H1388" s="444">
        <v>45244</v>
      </c>
      <c r="I1388" s="443"/>
      <c r="J1388" s="443"/>
      <c r="K1388" s="443"/>
      <c r="L1388" s="443"/>
      <c r="M1388" s="443"/>
      <c r="N1388" s="443"/>
      <c r="O1388" s="443">
        <v>1</v>
      </c>
      <c r="P1388" s="445">
        <f t="shared" si="19"/>
        <v>1</v>
      </c>
      <c r="Q1388" s="443">
        <v>1</v>
      </c>
      <c r="R1388" s="443"/>
      <c r="S1388" s="443" t="s">
        <v>659</v>
      </c>
      <c r="T1388" s="443" t="s">
        <v>653</v>
      </c>
      <c r="U1388" s="443" t="s">
        <v>673</v>
      </c>
      <c r="V1388" s="443" t="s">
        <v>652</v>
      </c>
      <c r="W1388" s="443" t="s">
        <v>469</v>
      </c>
      <c r="X1388" s="446"/>
    </row>
    <row r="1389" spans="1:24" s="447" customFormat="1" ht="60">
      <c r="A1389" s="443"/>
      <c r="B1389" s="443">
        <v>4452812600</v>
      </c>
      <c r="C1389" s="508" t="s">
        <v>13295</v>
      </c>
      <c r="D1389" s="154" t="s">
        <v>13296</v>
      </c>
      <c r="E1389" s="154" t="s">
        <v>13297</v>
      </c>
      <c r="F1389" s="443" t="s">
        <v>422</v>
      </c>
      <c r="G1389" s="443" t="s">
        <v>655</v>
      </c>
      <c r="H1389" s="444">
        <v>45208</v>
      </c>
      <c r="I1389" s="443"/>
      <c r="J1389" s="443"/>
      <c r="K1389" s="443"/>
      <c r="L1389" s="443"/>
      <c r="M1389" s="443"/>
      <c r="N1389" s="443"/>
      <c r="O1389" s="443">
        <v>1</v>
      </c>
      <c r="P1389" s="445">
        <f t="shared" si="19"/>
        <v>1</v>
      </c>
      <c r="Q1389" s="443">
        <v>1</v>
      </c>
      <c r="R1389" s="443"/>
      <c r="S1389" s="443" t="s">
        <v>659</v>
      </c>
      <c r="T1389" s="443" t="s">
        <v>653</v>
      </c>
      <c r="U1389" s="443" t="s">
        <v>673</v>
      </c>
      <c r="V1389" s="443" t="s">
        <v>652</v>
      </c>
      <c r="W1389" s="443" t="s">
        <v>469</v>
      </c>
      <c r="X1389" s="446"/>
    </row>
    <row r="1390" spans="1:24" s="447" customFormat="1" ht="60">
      <c r="A1390" s="443"/>
      <c r="B1390" s="443">
        <v>5330651300</v>
      </c>
      <c r="C1390" s="508" t="s">
        <v>13298</v>
      </c>
      <c r="D1390" s="154" t="s">
        <v>13299</v>
      </c>
      <c r="E1390" s="154" t="s">
        <v>13300</v>
      </c>
      <c r="F1390" s="443" t="s">
        <v>422</v>
      </c>
      <c r="G1390" s="443" t="s">
        <v>655</v>
      </c>
      <c r="H1390" s="444">
        <v>44937</v>
      </c>
      <c r="I1390" s="443">
        <v>2</v>
      </c>
      <c r="J1390" s="443"/>
      <c r="K1390" s="443">
        <v>2</v>
      </c>
      <c r="L1390" s="443"/>
      <c r="M1390" s="443">
        <v>2</v>
      </c>
      <c r="N1390" s="443"/>
      <c r="O1390" s="443">
        <v>1</v>
      </c>
      <c r="P1390" s="445">
        <f t="shared" si="19"/>
        <v>7</v>
      </c>
      <c r="Q1390" s="443">
        <v>7</v>
      </c>
      <c r="R1390" s="443"/>
      <c r="S1390" s="443" t="s">
        <v>659</v>
      </c>
      <c r="T1390" s="443" t="s">
        <v>651</v>
      </c>
      <c r="U1390" s="443" t="s">
        <v>673</v>
      </c>
      <c r="V1390" s="443" t="s">
        <v>652</v>
      </c>
      <c r="W1390" s="443" t="s">
        <v>469</v>
      </c>
      <c r="X1390" s="446"/>
    </row>
    <row r="1391" spans="1:24" s="447" customFormat="1" ht="60">
      <c r="A1391" s="443"/>
      <c r="B1391" s="443">
        <v>5811902600</v>
      </c>
      <c r="C1391" s="508" t="s">
        <v>13301</v>
      </c>
      <c r="D1391" s="154" t="s">
        <v>13285</v>
      </c>
      <c r="E1391" s="154" t="s">
        <v>13302</v>
      </c>
      <c r="F1391" s="443" t="s">
        <v>422</v>
      </c>
      <c r="G1391" s="443" t="s">
        <v>655</v>
      </c>
      <c r="H1391" s="444">
        <v>45146</v>
      </c>
      <c r="I1391" s="443"/>
      <c r="J1391" s="443"/>
      <c r="K1391" s="443"/>
      <c r="L1391" s="443"/>
      <c r="M1391" s="443"/>
      <c r="N1391" s="443"/>
      <c r="O1391" s="443">
        <v>1</v>
      </c>
      <c r="P1391" s="445">
        <f t="shared" si="19"/>
        <v>1</v>
      </c>
      <c r="Q1391" s="443">
        <v>1</v>
      </c>
      <c r="R1391" s="443"/>
      <c r="S1391" s="443" t="s">
        <v>659</v>
      </c>
      <c r="T1391" s="443" t="s">
        <v>653</v>
      </c>
      <c r="U1391" s="443" t="s">
        <v>673</v>
      </c>
      <c r="V1391" s="443" t="s">
        <v>652</v>
      </c>
      <c r="W1391" s="443" t="s">
        <v>469</v>
      </c>
      <c r="X1391" s="446"/>
    </row>
    <row r="1392" spans="1:24" s="447" customFormat="1" ht="45">
      <c r="A1392" s="443"/>
      <c r="B1392" s="443">
        <v>3181980500</v>
      </c>
      <c r="C1392" s="508" t="s">
        <v>13303</v>
      </c>
      <c r="D1392" s="154" t="s">
        <v>13304</v>
      </c>
      <c r="E1392" s="154" t="s">
        <v>13305</v>
      </c>
      <c r="F1392" s="443" t="s">
        <v>422</v>
      </c>
      <c r="G1392" s="443" t="s">
        <v>655</v>
      </c>
      <c r="H1392" s="444">
        <v>45266</v>
      </c>
      <c r="I1392" s="443"/>
      <c r="J1392" s="443"/>
      <c r="K1392" s="443"/>
      <c r="L1392" s="443"/>
      <c r="M1392" s="443"/>
      <c r="N1392" s="443"/>
      <c r="O1392" s="443">
        <v>2</v>
      </c>
      <c r="P1392" s="445">
        <f t="shared" si="19"/>
        <v>2</v>
      </c>
      <c r="Q1392" s="443">
        <v>2</v>
      </c>
      <c r="R1392" s="443"/>
      <c r="S1392" s="443" t="s">
        <v>659</v>
      </c>
      <c r="T1392" s="443" t="s">
        <v>653</v>
      </c>
      <c r="U1392" s="443" t="s">
        <v>673</v>
      </c>
      <c r="V1392" s="443" t="s">
        <v>652</v>
      </c>
      <c r="W1392" s="443" t="s">
        <v>469</v>
      </c>
      <c r="X1392" s="446"/>
    </row>
    <row r="1393" spans="1:24" s="447" customFormat="1" ht="60">
      <c r="A1393" s="443"/>
      <c r="B1393" s="443">
        <v>4190950300</v>
      </c>
      <c r="C1393" s="508" t="s">
        <v>13306</v>
      </c>
      <c r="D1393" s="154" t="s">
        <v>13307</v>
      </c>
      <c r="E1393" s="154" t="s">
        <v>13308</v>
      </c>
      <c r="F1393" s="443" t="s">
        <v>422</v>
      </c>
      <c r="G1393" s="443" t="s">
        <v>655</v>
      </c>
      <c r="H1393" s="444">
        <v>45266</v>
      </c>
      <c r="I1393" s="443"/>
      <c r="J1393" s="443"/>
      <c r="K1393" s="443"/>
      <c r="L1393" s="443"/>
      <c r="M1393" s="443"/>
      <c r="N1393" s="443"/>
      <c r="O1393" s="443">
        <v>1</v>
      </c>
      <c r="P1393" s="445">
        <f t="shared" si="19"/>
        <v>1</v>
      </c>
      <c r="Q1393" s="443">
        <v>1</v>
      </c>
      <c r="R1393" s="443"/>
      <c r="S1393" s="443" t="s">
        <v>659</v>
      </c>
      <c r="T1393" s="443" t="s">
        <v>653</v>
      </c>
      <c r="U1393" s="443" t="s">
        <v>673</v>
      </c>
      <c r="V1393" s="443" t="s">
        <v>652</v>
      </c>
      <c r="W1393" s="443" t="s">
        <v>469</v>
      </c>
      <c r="X1393" s="446"/>
    </row>
    <row r="1394" spans="1:24" s="447" customFormat="1" ht="60">
      <c r="A1394" s="443"/>
      <c r="B1394" s="443">
        <v>4731800900</v>
      </c>
      <c r="C1394" s="508" t="s">
        <v>13309</v>
      </c>
      <c r="D1394" s="154" t="s">
        <v>13310</v>
      </c>
      <c r="E1394" s="154" t="s">
        <v>13311</v>
      </c>
      <c r="F1394" s="443" t="s">
        <v>422</v>
      </c>
      <c r="G1394" s="443" t="s">
        <v>655</v>
      </c>
      <c r="H1394" s="444">
        <v>44988</v>
      </c>
      <c r="I1394" s="443"/>
      <c r="J1394" s="443"/>
      <c r="K1394" s="443"/>
      <c r="L1394" s="443"/>
      <c r="M1394" s="443"/>
      <c r="N1394" s="443"/>
      <c r="O1394" s="443">
        <v>1</v>
      </c>
      <c r="P1394" s="445">
        <f t="shared" si="19"/>
        <v>1</v>
      </c>
      <c r="Q1394" s="443">
        <v>1</v>
      </c>
      <c r="R1394" s="443"/>
      <c r="S1394" s="443" t="s">
        <v>659</v>
      </c>
      <c r="T1394" s="443" t="s">
        <v>653</v>
      </c>
      <c r="U1394" s="443" t="s">
        <v>673</v>
      </c>
      <c r="V1394" s="443" t="s">
        <v>652</v>
      </c>
      <c r="W1394" s="443" t="s">
        <v>469</v>
      </c>
      <c r="X1394" s="446"/>
    </row>
    <row r="1395" spans="1:24" s="447" customFormat="1" ht="60">
      <c r="A1395" s="443"/>
      <c r="B1395" s="443">
        <v>5823621200</v>
      </c>
      <c r="C1395" s="508" t="s">
        <v>13312</v>
      </c>
      <c r="D1395" s="154" t="s">
        <v>13313</v>
      </c>
      <c r="E1395" s="154" t="s">
        <v>13314</v>
      </c>
      <c r="F1395" s="443" t="s">
        <v>422</v>
      </c>
      <c r="G1395" s="443" t="s">
        <v>655</v>
      </c>
      <c r="H1395" s="444">
        <v>45247</v>
      </c>
      <c r="I1395" s="443"/>
      <c r="J1395" s="443"/>
      <c r="K1395" s="443"/>
      <c r="L1395" s="443"/>
      <c r="M1395" s="443"/>
      <c r="N1395" s="443"/>
      <c r="O1395" s="443">
        <v>1</v>
      </c>
      <c r="P1395" s="445">
        <f t="shared" si="19"/>
        <v>1</v>
      </c>
      <c r="Q1395" s="443">
        <v>1</v>
      </c>
      <c r="R1395" s="443"/>
      <c r="S1395" s="443" t="s">
        <v>659</v>
      </c>
      <c r="T1395" s="443" t="s">
        <v>653</v>
      </c>
      <c r="U1395" s="443" t="s">
        <v>673</v>
      </c>
      <c r="V1395" s="443" t="s">
        <v>652</v>
      </c>
      <c r="W1395" s="443" t="s">
        <v>469</v>
      </c>
      <c r="X1395" s="446"/>
    </row>
    <row r="1396" spans="1:24" s="447" customFormat="1" ht="75">
      <c r="A1396" s="443"/>
      <c r="B1396" s="443">
        <v>4283320900</v>
      </c>
      <c r="C1396" s="508" t="s">
        <v>7872</v>
      </c>
      <c r="D1396" s="154" t="s">
        <v>7873</v>
      </c>
      <c r="E1396" s="154" t="s">
        <v>3772</v>
      </c>
      <c r="F1396" s="443" t="s">
        <v>422</v>
      </c>
      <c r="G1396" s="443" t="s">
        <v>655</v>
      </c>
      <c r="H1396" s="444">
        <v>44931</v>
      </c>
      <c r="I1396" s="443"/>
      <c r="J1396" s="443"/>
      <c r="K1396" s="443"/>
      <c r="L1396" s="443"/>
      <c r="M1396" s="443"/>
      <c r="N1396" s="443"/>
      <c r="O1396" s="443">
        <v>1</v>
      </c>
      <c r="P1396" s="445">
        <f t="shared" si="19"/>
        <v>1</v>
      </c>
      <c r="Q1396" s="443">
        <v>1</v>
      </c>
      <c r="R1396" s="443"/>
      <c r="S1396" s="443" t="s">
        <v>659</v>
      </c>
      <c r="T1396" s="443" t="s">
        <v>653</v>
      </c>
      <c r="U1396" s="443" t="s">
        <v>673</v>
      </c>
      <c r="V1396" s="443" t="s">
        <v>652</v>
      </c>
      <c r="W1396" s="443" t="s">
        <v>469</v>
      </c>
      <c r="X1396" s="446"/>
    </row>
    <row r="1397" spans="1:24" s="447" customFormat="1" ht="75">
      <c r="A1397" s="443"/>
      <c r="B1397" s="443">
        <v>6300500600</v>
      </c>
      <c r="C1397" s="508" t="s">
        <v>13315</v>
      </c>
      <c r="D1397" s="154" t="s">
        <v>13316</v>
      </c>
      <c r="E1397" s="154" t="s">
        <v>13317</v>
      </c>
      <c r="F1397" s="443" t="s">
        <v>422</v>
      </c>
      <c r="G1397" s="443" t="s">
        <v>655</v>
      </c>
      <c r="H1397" s="444">
        <v>44937</v>
      </c>
      <c r="I1397" s="443"/>
      <c r="J1397" s="443"/>
      <c r="K1397" s="443"/>
      <c r="L1397" s="443"/>
      <c r="M1397" s="443"/>
      <c r="N1397" s="443"/>
      <c r="O1397" s="443">
        <v>1</v>
      </c>
      <c r="P1397" s="445">
        <f t="shared" si="19"/>
        <v>1</v>
      </c>
      <c r="Q1397" s="443">
        <v>1</v>
      </c>
      <c r="R1397" s="443"/>
      <c r="S1397" s="443" t="s">
        <v>659</v>
      </c>
      <c r="T1397" s="443" t="s">
        <v>653</v>
      </c>
      <c r="U1397" s="443" t="s">
        <v>673</v>
      </c>
      <c r="V1397" s="443" t="s">
        <v>652</v>
      </c>
      <c r="W1397" s="443" t="s">
        <v>469</v>
      </c>
      <c r="X1397" s="446"/>
    </row>
    <row r="1398" spans="1:24" s="447" customFormat="1" ht="75">
      <c r="A1398" s="443"/>
      <c r="B1398" s="443">
        <v>3574310300</v>
      </c>
      <c r="C1398" s="508" t="s">
        <v>13318</v>
      </c>
      <c r="D1398" s="154" t="s">
        <v>13319</v>
      </c>
      <c r="E1398" s="154" t="s">
        <v>13320</v>
      </c>
      <c r="F1398" s="443" t="s">
        <v>422</v>
      </c>
      <c r="G1398" s="443" t="s">
        <v>655</v>
      </c>
      <c r="H1398" s="444">
        <v>44963</v>
      </c>
      <c r="I1398" s="443"/>
      <c r="J1398" s="443"/>
      <c r="K1398" s="443"/>
      <c r="L1398" s="443"/>
      <c r="M1398" s="443"/>
      <c r="N1398" s="443"/>
      <c r="O1398" s="443">
        <v>1</v>
      </c>
      <c r="P1398" s="445">
        <f t="shared" si="19"/>
        <v>1</v>
      </c>
      <c r="Q1398" s="443">
        <v>1</v>
      </c>
      <c r="R1398" s="443"/>
      <c r="S1398" s="443" t="s">
        <v>659</v>
      </c>
      <c r="T1398" s="443" t="s">
        <v>653</v>
      </c>
      <c r="U1398" s="443" t="s">
        <v>673</v>
      </c>
      <c r="V1398" s="443" t="s">
        <v>652</v>
      </c>
      <c r="W1398" s="443" t="s">
        <v>469</v>
      </c>
      <c r="X1398" s="446"/>
    </row>
    <row r="1399" spans="1:24" s="447" customFormat="1" ht="75">
      <c r="A1399" s="443"/>
      <c r="B1399" s="443">
        <v>4772520500</v>
      </c>
      <c r="C1399" s="508" t="s">
        <v>13321</v>
      </c>
      <c r="D1399" s="154" t="s">
        <v>13322</v>
      </c>
      <c r="E1399" s="154" t="s">
        <v>13323</v>
      </c>
      <c r="F1399" s="443" t="s">
        <v>422</v>
      </c>
      <c r="G1399" s="443" t="s">
        <v>655</v>
      </c>
      <c r="H1399" s="444">
        <v>45093</v>
      </c>
      <c r="I1399" s="443"/>
      <c r="J1399" s="443"/>
      <c r="K1399" s="443"/>
      <c r="L1399" s="443"/>
      <c r="M1399" s="443"/>
      <c r="N1399" s="443"/>
      <c r="O1399" s="443">
        <v>1</v>
      </c>
      <c r="P1399" s="445">
        <f t="shared" si="19"/>
        <v>1</v>
      </c>
      <c r="Q1399" s="443">
        <v>1</v>
      </c>
      <c r="R1399" s="443"/>
      <c r="S1399" s="443" t="s">
        <v>659</v>
      </c>
      <c r="T1399" s="443" t="s">
        <v>653</v>
      </c>
      <c r="U1399" s="443" t="s">
        <v>673</v>
      </c>
      <c r="V1399" s="443" t="s">
        <v>652</v>
      </c>
      <c r="W1399" s="443" t="s">
        <v>469</v>
      </c>
      <c r="X1399" s="446"/>
    </row>
    <row r="1400" spans="1:24" s="447" customFormat="1" ht="75">
      <c r="A1400" s="443"/>
      <c r="B1400" s="443">
        <v>4207301800</v>
      </c>
      <c r="C1400" s="508" t="s">
        <v>13324</v>
      </c>
      <c r="D1400" s="154" t="s">
        <v>13325</v>
      </c>
      <c r="E1400" s="154" t="s">
        <v>13326</v>
      </c>
      <c r="F1400" s="443" t="s">
        <v>422</v>
      </c>
      <c r="G1400" s="443" t="s">
        <v>655</v>
      </c>
      <c r="H1400" s="444">
        <v>45071</v>
      </c>
      <c r="I1400" s="443"/>
      <c r="J1400" s="443"/>
      <c r="K1400" s="443"/>
      <c r="L1400" s="443"/>
      <c r="M1400" s="443"/>
      <c r="N1400" s="443"/>
      <c r="O1400" s="443">
        <v>1</v>
      </c>
      <c r="P1400" s="445">
        <f t="shared" si="19"/>
        <v>1</v>
      </c>
      <c r="Q1400" s="443">
        <v>1</v>
      </c>
      <c r="R1400" s="443"/>
      <c r="S1400" s="443" t="s">
        <v>659</v>
      </c>
      <c r="T1400" s="443" t="s">
        <v>653</v>
      </c>
      <c r="U1400" s="443" t="s">
        <v>673</v>
      </c>
      <c r="V1400" s="443" t="s">
        <v>652</v>
      </c>
      <c r="W1400" s="443" t="s">
        <v>469</v>
      </c>
      <c r="X1400" s="446"/>
    </row>
    <row r="1401" spans="1:24" s="447" customFormat="1" ht="60">
      <c r="A1401" s="443"/>
      <c r="B1401" s="443">
        <v>4473830700</v>
      </c>
      <c r="C1401" s="508" t="s">
        <v>5876</v>
      </c>
      <c r="D1401" s="154" t="s">
        <v>5877</v>
      </c>
      <c r="E1401" s="154" t="s">
        <v>2592</v>
      </c>
      <c r="F1401" s="443" t="s">
        <v>422</v>
      </c>
      <c r="G1401" s="443" t="s">
        <v>655</v>
      </c>
      <c r="H1401" s="444">
        <v>45138</v>
      </c>
      <c r="I1401" s="443"/>
      <c r="J1401" s="443"/>
      <c r="K1401" s="443"/>
      <c r="L1401" s="443"/>
      <c r="M1401" s="443"/>
      <c r="N1401" s="443"/>
      <c r="O1401" s="443">
        <v>2</v>
      </c>
      <c r="P1401" s="445">
        <f t="shared" si="19"/>
        <v>2</v>
      </c>
      <c r="Q1401" s="443">
        <v>2</v>
      </c>
      <c r="R1401" s="443"/>
      <c r="S1401" s="443" t="s">
        <v>659</v>
      </c>
      <c r="T1401" s="443" t="s">
        <v>653</v>
      </c>
      <c r="U1401" s="443" t="s">
        <v>673</v>
      </c>
      <c r="V1401" s="443" t="s">
        <v>652</v>
      </c>
      <c r="W1401" s="443" t="s">
        <v>469</v>
      </c>
      <c r="X1401" s="446"/>
    </row>
    <row r="1402" spans="1:24" s="447" customFormat="1" ht="90">
      <c r="A1402" s="443"/>
      <c r="B1402" s="443">
        <v>4241620400</v>
      </c>
      <c r="C1402" s="508" t="s">
        <v>6958</v>
      </c>
      <c r="D1402" s="154" t="s">
        <v>6959</v>
      </c>
      <c r="E1402" s="154" t="s">
        <v>3201</v>
      </c>
      <c r="F1402" s="443" t="s">
        <v>422</v>
      </c>
      <c r="G1402" s="443" t="s">
        <v>655</v>
      </c>
      <c r="H1402" s="444">
        <v>45159</v>
      </c>
      <c r="I1402" s="443"/>
      <c r="J1402" s="443"/>
      <c r="K1402" s="443"/>
      <c r="L1402" s="443"/>
      <c r="M1402" s="443"/>
      <c r="N1402" s="443"/>
      <c r="O1402" s="443">
        <v>1</v>
      </c>
      <c r="P1402" s="445">
        <f t="shared" si="19"/>
        <v>1</v>
      </c>
      <c r="Q1402" s="443">
        <v>1</v>
      </c>
      <c r="R1402" s="443"/>
      <c r="S1402" s="443" t="s">
        <v>659</v>
      </c>
      <c r="T1402" s="443" t="s">
        <v>653</v>
      </c>
      <c r="U1402" s="443" t="s">
        <v>673</v>
      </c>
      <c r="V1402" s="443" t="s">
        <v>652</v>
      </c>
      <c r="W1402" s="443" t="s">
        <v>469</v>
      </c>
      <c r="X1402" s="446"/>
    </row>
    <row r="1403" spans="1:24" s="447" customFormat="1" ht="45">
      <c r="A1403" s="443"/>
      <c r="B1403" s="443">
        <v>3554270800</v>
      </c>
      <c r="C1403" s="508" t="s">
        <v>5928</v>
      </c>
      <c r="D1403" s="154" t="s">
        <v>5929</v>
      </c>
      <c r="E1403" s="154" t="s">
        <v>2634</v>
      </c>
      <c r="F1403" s="443" t="s">
        <v>422</v>
      </c>
      <c r="G1403" s="443" t="s">
        <v>655</v>
      </c>
      <c r="H1403" s="444">
        <v>44988</v>
      </c>
      <c r="I1403" s="443"/>
      <c r="J1403" s="443"/>
      <c r="K1403" s="443"/>
      <c r="L1403" s="443"/>
      <c r="M1403" s="443"/>
      <c r="N1403" s="443"/>
      <c r="O1403" s="443">
        <v>2</v>
      </c>
      <c r="P1403" s="445">
        <f t="shared" si="19"/>
        <v>2</v>
      </c>
      <c r="Q1403" s="443">
        <v>2</v>
      </c>
      <c r="R1403" s="443"/>
      <c r="S1403" s="443" t="s">
        <v>659</v>
      </c>
      <c r="T1403" s="443" t="s">
        <v>653</v>
      </c>
      <c r="U1403" s="443" t="s">
        <v>673</v>
      </c>
      <c r="V1403" s="443" t="s">
        <v>652</v>
      </c>
      <c r="W1403" s="443" t="s">
        <v>469</v>
      </c>
      <c r="X1403" s="446"/>
    </row>
    <row r="1404" spans="1:24" s="447" customFormat="1" ht="75">
      <c r="A1404" s="443"/>
      <c r="B1404" s="443">
        <v>4495721000</v>
      </c>
      <c r="C1404" s="508" t="s">
        <v>13327</v>
      </c>
      <c r="D1404" s="154" t="s">
        <v>13328</v>
      </c>
      <c r="E1404" s="154" t="s">
        <v>13329</v>
      </c>
      <c r="F1404" s="443" t="s">
        <v>422</v>
      </c>
      <c r="G1404" s="443" t="s">
        <v>655</v>
      </c>
      <c r="H1404" s="444">
        <v>45189</v>
      </c>
      <c r="I1404" s="443"/>
      <c r="J1404" s="443"/>
      <c r="K1404" s="443"/>
      <c r="L1404" s="443"/>
      <c r="M1404" s="443"/>
      <c r="N1404" s="443"/>
      <c r="O1404" s="443">
        <v>1</v>
      </c>
      <c r="P1404" s="445">
        <f t="shared" si="19"/>
        <v>1</v>
      </c>
      <c r="Q1404" s="443">
        <v>1</v>
      </c>
      <c r="R1404" s="443"/>
      <c r="S1404" s="443" t="s">
        <v>659</v>
      </c>
      <c r="T1404" s="443" t="s">
        <v>653</v>
      </c>
      <c r="U1404" s="443" t="s">
        <v>673</v>
      </c>
      <c r="V1404" s="443" t="s">
        <v>652</v>
      </c>
      <c r="W1404" s="443" t="s">
        <v>469</v>
      </c>
      <c r="X1404" s="446"/>
    </row>
    <row r="1405" spans="1:24" s="447" customFormat="1" ht="90">
      <c r="A1405" s="443"/>
      <c r="B1405" s="443">
        <v>4190930700</v>
      </c>
      <c r="C1405" s="508" t="s">
        <v>6264</v>
      </c>
      <c r="D1405" s="154" t="s">
        <v>6265</v>
      </c>
      <c r="E1405" s="154" t="s">
        <v>2827</v>
      </c>
      <c r="F1405" s="443" t="s">
        <v>422</v>
      </c>
      <c r="G1405" s="443" t="s">
        <v>655</v>
      </c>
      <c r="H1405" s="444">
        <v>45035</v>
      </c>
      <c r="I1405" s="443"/>
      <c r="J1405" s="443"/>
      <c r="K1405" s="443"/>
      <c r="L1405" s="443"/>
      <c r="M1405" s="443"/>
      <c r="N1405" s="443"/>
      <c r="O1405" s="443">
        <v>1</v>
      </c>
      <c r="P1405" s="445">
        <f t="shared" si="19"/>
        <v>1</v>
      </c>
      <c r="Q1405" s="443">
        <v>1</v>
      </c>
      <c r="R1405" s="443"/>
      <c r="S1405" s="443" t="s">
        <v>659</v>
      </c>
      <c r="T1405" s="443" t="s">
        <v>653</v>
      </c>
      <c r="U1405" s="443" t="s">
        <v>673</v>
      </c>
      <c r="V1405" s="443" t="s">
        <v>652</v>
      </c>
      <c r="W1405" s="443" t="s">
        <v>469</v>
      </c>
      <c r="X1405" s="446"/>
    </row>
    <row r="1406" spans="1:24" s="447" customFormat="1" ht="75">
      <c r="A1406" s="443"/>
      <c r="B1406" s="443">
        <v>3613822200</v>
      </c>
      <c r="C1406" s="508" t="s">
        <v>13330</v>
      </c>
      <c r="D1406" s="154" t="s">
        <v>13331</v>
      </c>
      <c r="E1406" s="154" t="s">
        <v>13332</v>
      </c>
      <c r="F1406" s="443" t="s">
        <v>422</v>
      </c>
      <c r="G1406" s="443" t="s">
        <v>655</v>
      </c>
      <c r="H1406" s="444">
        <v>45210</v>
      </c>
      <c r="I1406" s="443"/>
      <c r="J1406" s="443"/>
      <c r="K1406" s="443"/>
      <c r="L1406" s="443"/>
      <c r="M1406" s="443"/>
      <c r="N1406" s="443"/>
      <c r="O1406" s="443">
        <v>1</v>
      </c>
      <c r="P1406" s="445">
        <f t="shared" si="19"/>
        <v>1</v>
      </c>
      <c r="Q1406" s="443">
        <v>1</v>
      </c>
      <c r="R1406" s="443"/>
      <c r="S1406" s="443" t="s">
        <v>659</v>
      </c>
      <c r="T1406" s="443" t="s">
        <v>653</v>
      </c>
      <c r="U1406" s="443" t="s">
        <v>673</v>
      </c>
      <c r="V1406" s="443" t="s">
        <v>652</v>
      </c>
      <c r="W1406" s="443" t="s">
        <v>469</v>
      </c>
      <c r="X1406" s="446"/>
    </row>
    <row r="1407" spans="1:24" s="447" customFormat="1" ht="90">
      <c r="A1407" s="443"/>
      <c r="B1407" s="443">
        <v>4491601000</v>
      </c>
      <c r="C1407" s="508" t="s">
        <v>13333</v>
      </c>
      <c r="D1407" s="154" t="s">
        <v>13334</v>
      </c>
      <c r="E1407" s="154" t="s">
        <v>13335</v>
      </c>
      <c r="F1407" s="443" t="s">
        <v>422</v>
      </c>
      <c r="G1407" s="443" t="s">
        <v>655</v>
      </c>
      <c r="H1407" s="444">
        <v>45271</v>
      </c>
      <c r="I1407" s="443"/>
      <c r="J1407" s="443"/>
      <c r="K1407" s="443"/>
      <c r="L1407" s="443"/>
      <c r="M1407" s="443"/>
      <c r="N1407" s="443"/>
      <c r="O1407" s="443">
        <v>1</v>
      </c>
      <c r="P1407" s="445">
        <f t="shared" si="19"/>
        <v>1</v>
      </c>
      <c r="Q1407" s="443">
        <v>1</v>
      </c>
      <c r="R1407" s="443"/>
      <c r="S1407" s="443" t="s">
        <v>659</v>
      </c>
      <c r="T1407" s="443" t="s">
        <v>653</v>
      </c>
      <c r="U1407" s="443" t="s">
        <v>673</v>
      </c>
      <c r="V1407" s="443" t="s">
        <v>652</v>
      </c>
      <c r="W1407" s="443" t="s">
        <v>469</v>
      </c>
      <c r="X1407" s="446"/>
    </row>
    <row r="1408" spans="1:24" s="447" customFormat="1" ht="45">
      <c r="A1408" s="443"/>
      <c r="B1408" s="443">
        <v>4652221100</v>
      </c>
      <c r="C1408" s="508" t="s">
        <v>13336</v>
      </c>
      <c r="D1408" s="154" t="s">
        <v>13337</v>
      </c>
      <c r="E1408" s="154" t="s">
        <v>13338</v>
      </c>
      <c r="F1408" s="443" t="s">
        <v>422</v>
      </c>
      <c r="G1408" s="443" t="s">
        <v>655</v>
      </c>
      <c r="H1408" s="444">
        <v>45225</v>
      </c>
      <c r="I1408" s="443"/>
      <c r="J1408" s="443"/>
      <c r="K1408" s="443"/>
      <c r="L1408" s="443"/>
      <c r="M1408" s="443"/>
      <c r="N1408" s="443"/>
      <c r="O1408" s="443">
        <v>1</v>
      </c>
      <c r="P1408" s="445">
        <f t="shared" si="19"/>
        <v>1</v>
      </c>
      <c r="Q1408" s="443">
        <v>1</v>
      </c>
      <c r="R1408" s="443"/>
      <c r="S1408" s="443" t="s">
        <v>659</v>
      </c>
      <c r="T1408" s="443" t="s">
        <v>653</v>
      </c>
      <c r="U1408" s="443" t="s">
        <v>673</v>
      </c>
      <c r="V1408" s="443" t="s">
        <v>652</v>
      </c>
      <c r="W1408" s="443" t="s">
        <v>469</v>
      </c>
      <c r="X1408" s="446"/>
    </row>
    <row r="1409" spans="1:24" s="447" customFormat="1" ht="60">
      <c r="A1409" s="443"/>
      <c r="B1409" s="443">
        <v>4721820500</v>
      </c>
      <c r="C1409" s="508" t="s">
        <v>13339</v>
      </c>
      <c r="D1409" s="154" t="s">
        <v>11345</v>
      </c>
      <c r="E1409" s="154" t="s">
        <v>13340</v>
      </c>
      <c r="F1409" s="443" t="s">
        <v>422</v>
      </c>
      <c r="G1409" s="443" t="s">
        <v>655</v>
      </c>
      <c r="H1409" s="444">
        <v>45048</v>
      </c>
      <c r="I1409" s="443"/>
      <c r="J1409" s="443"/>
      <c r="K1409" s="443"/>
      <c r="L1409" s="443"/>
      <c r="M1409" s="443"/>
      <c r="N1409" s="443"/>
      <c r="O1409" s="443">
        <v>1</v>
      </c>
      <c r="P1409" s="445">
        <f t="shared" si="19"/>
        <v>1</v>
      </c>
      <c r="Q1409" s="443">
        <v>1</v>
      </c>
      <c r="R1409" s="443"/>
      <c r="S1409" s="443" t="s">
        <v>659</v>
      </c>
      <c r="T1409" s="443" t="s">
        <v>653</v>
      </c>
      <c r="U1409" s="443" t="s">
        <v>673</v>
      </c>
      <c r="V1409" s="443" t="s">
        <v>652</v>
      </c>
      <c r="W1409" s="443" t="s">
        <v>469</v>
      </c>
      <c r="X1409" s="446"/>
    </row>
    <row r="1410" spans="1:24" s="447" customFormat="1" ht="60">
      <c r="A1410" s="443"/>
      <c r="B1410" s="443">
        <v>4721820500</v>
      </c>
      <c r="C1410" s="508" t="s">
        <v>13341</v>
      </c>
      <c r="D1410" s="154" t="s">
        <v>11345</v>
      </c>
      <c r="E1410" s="154" t="s">
        <v>13342</v>
      </c>
      <c r="F1410" s="443" t="s">
        <v>422</v>
      </c>
      <c r="G1410" s="443" t="s">
        <v>655</v>
      </c>
      <c r="H1410" s="444">
        <v>45043</v>
      </c>
      <c r="I1410" s="443"/>
      <c r="J1410" s="443"/>
      <c r="K1410" s="443"/>
      <c r="L1410" s="443"/>
      <c r="M1410" s="443"/>
      <c r="N1410" s="443"/>
      <c r="O1410" s="443">
        <v>1</v>
      </c>
      <c r="P1410" s="445">
        <f t="shared" si="19"/>
        <v>1</v>
      </c>
      <c r="Q1410" s="443">
        <v>1</v>
      </c>
      <c r="R1410" s="443"/>
      <c r="S1410" s="443" t="s">
        <v>659</v>
      </c>
      <c r="T1410" s="443" t="s">
        <v>653</v>
      </c>
      <c r="U1410" s="443" t="s">
        <v>673</v>
      </c>
      <c r="V1410" s="443" t="s">
        <v>652</v>
      </c>
      <c r="W1410" s="443" t="s">
        <v>469</v>
      </c>
      <c r="X1410" s="446"/>
    </row>
    <row r="1411" spans="1:24" s="447" customFormat="1" ht="60">
      <c r="A1411" s="443"/>
      <c r="B1411" s="443">
        <v>4675003900</v>
      </c>
      <c r="C1411" s="508" t="s">
        <v>13343</v>
      </c>
      <c r="D1411" s="154" t="s">
        <v>13344</v>
      </c>
      <c r="E1411" s="154" t="s">
        <v>13345</v>
      </c>
      <c r="F1411" s="443" t="s">
        <v>422</v>
      </c>
      <c r="G1411" s="443" t="s">
        <v>655</v>
      </c>
      <c r="H1411" s="444">
        <v>44966</v>
      </c>
      <c r="I1411" s="443"/>
      <c r="J1411" s="443"/>
      <c r="K1411" s="443"/>
      <c r="L1411" s="443"/>
      <c r="M1411" s="443">
        <v>1</v>
      </c>
      <c r="N1411" s="443"/>
      <c r="O1411" s="443">
        <v>1</v>
      </c>
      <c r="P1411" s="445">
        <f t="shared" si="19"/>
        <v>2</v>
      </c>
      <c r="Q1411" s="443">
        <v>2</v>
      </c>
      <c r="R1411" s="443"/>
      <c r="S1411" s="443" t="s">
        <v>659</v>
      </c>
      <c r="T1411" s="443" t="s">
        <v>651</v>
      </c>
      <c r="U1411" s="443" t="s">
        <v>673</v>
      </c>
      <c r="V1411" s="443" t="s">
        <v>652</v>
      </c>
      <c r="W1411" s="443" t="s">
        <v>469</v>
      </c>
      <c r="X1411" s="446"/>
    </row>
    <row r="1412" spans="1:24" s="447" customFormat="1" ht="60">
      <c r="A1412" s="443"/>
      <c r="B1412" s="443">
        <v>4675003900</v>
      </c>
      <c r="C1412" s="508" t="s">
        <v>13343</v>
      </c>
      <c r="D1412" s="154" t="s">
        <v>13344</v>
      </c>
      <c r="E1412" s="154" t="s">
        <v>13346</v>
      </c>
      <c r="F1412" s="443" t="s">
        <v>422</v>
      </c>
      <c r="G1412" s="443" t="s">
        <v>655</v>
      </c>
      <c r="H1412" s="444">
        <v>44966</v>
      </c>
      <c r="I1412" s="443"/>
      <c r="J1412" s="443"/>
      <c r="K1412" s="443"/>
      <c r="L1412" s="443"/>
      <c r="M1412" s="443">
        <v>1</v>
      </c>
      <c r="N1412" s="443"/>
      <c r="O1412" s="443">
        <v>1</v>
      </c>
      <c r="P1412" s="445">
        <f t="shared" si="19"/>
        <v>2</v>
      </c>
      <c r="Q1412" s="443">
        <v>2</v>
      </c>
      <c r="R1412" s="443"/>
      <c r="S1412" s="443" t="s">
        <v>659</v>
      </c>
      <c r="T1412" s="443" t="s">
        <v>651</v>
      </c>
      <c r="U1412" s="443" t="s">
        <v>673</v>
      </c>
      <c r="V1412" s="443" t="s">
        <v>652</v>
      </c>
      <c r="W1412" s="443" t="s">
        <v>469</v>
      </c>
      <c r="X1412" s="446"/>
    </row>
    <row r="1413" spans="1:24" s="447" customFormat="1" ht="75">
      <c r="A1413" s="443"/>
      <c r="B1413" s="443">
        <v>4164721600</v>
      </c>
      <c r="C1413" s="508" t="s">
        <v>13347</v>
      </c>
      <c r="D1413" s="154" t="s">
        <v>13348</v>
      </c>
      <c r="E1413" s="154" t="s">
        <v>13349</v>
      </c>
      <c r="F1413" s="443" t="s">
        <v>422</v>
      </c>
      <c r="G1413" s="443" t="s">
        <v>655</v>
      </c>
      <c r="H1413" s="444">
        <v>44974</v>
      </c>
      <c r="I1413" s="443"/>
      <c r="J1413" s="443"/>
      <c r="K1413" s="443"/>
      <c r="L1413" s="443"/>
      <c r="M1413" s="443"/>
      <c r="N1413" s="443"/>
      <c r="O1413" s="443">
        <v>1</v>
      </c>
      <c r="P1413" s="445">
        <f t="shared" si="19"/>
        <v>1</v>
      </c>
      <c r="Q1413" s="443">
        <v>1</v>
      </c>
      <c r="R1413" s="443"/>
      <c r="S1413" s="443" t="s">
        <v>659</v>
      </c>
      <c r="T1413" s="443" t="s">
        <v>653</v>
      </c>
      <c r="U1413" s="443" t="s">
        <v>673</v>
      </c>
      <c r="V1413" s="443" t="s">
        <v>652</v>
      </c>
      <c r="W1413" s="443" t="s">
        <v>469</v>
      </c>
      <c r="X1413" s="446"/>
    </row>
    <row r="1414" spans="1:24" s="447" customFormat="1" ht="60">
      <c r="A1414" s="443"/>
      <c r="B1414" s="443">
        <v>5414711300</v>
      </c>
      <c r="C1414" s="508" t="s">
        <v>7164</v>
      </c>
      <c r="D1414" s="154" t="s">
        <v>7165</v>
      </c>
      <c r="E1414" s="154" t="s">
        <v>3335</v>
      </c>
      <c r="F1414" s="443" t="s">
        <v>422</v>
      </c>
      <c r="G1414" s="443" t="s">
        <v>655</v>
      </c>
      <c r="H1414" s="444">
        <v>44984</v>
      </c>
      <c r="I1414" s="443"/>
      <c r="J1414" s="443"/>
      <c r="K1414" s="443"/>
      <c r="L1414" s="443"/>
      <c r="M1414" s="443"/>
      <c r="N1414" s="443"/>
      <c r="O1414" s="443">
        <v>1</v>
      </c>
      <c r="P1414" s="445">
        <f t="shared" si="19"/>
        <v>1</v>
      </c>
      <c r="Q1414" s="443">
        <v>1</v>
      </c>
      <c r="R1414" s="443"/>
      <c r="S1414" s="443" t="s">
        <v>659</v>
      </c>
      <c r="T1414" s="443" t="s">
        <v>653</v>
      </c>
      <c r="U1414" s="443" t="s">
        <v>673</v>
      </c>
      <c r="V1414" s="443" t="s">
        <v>652</v>
      </c>
      <c r="W1414" s="443" t="s">
        <v>469</v>
      </c>
      <c r="X1414" s="446"/>
    </row>
    <row r="1415" spans="1:24" s="447" customFormat="1" ht="75">
      <c r="A1415" s="443"/>
      <c r="B1415" s="443">
        <v>4668430800</v>
      </c>
      <c r="C1415" s="508" t="s">
        <v>13350</v>
      </c>
      <c r="D1415" s="154" t="s">
        <v>13351</v>
      </c>
      <c r="E1415" s="154" t="s">
        <v>13352</v>
      </c>
      <c r="F1415" s="443" t="s">
        <v>422</v>
      </c>
      <c r="G1415" s="443" t="s">
        <v>655</v>
      </c>
      <c r="H1415" s="444">
        <v>45132</v>
      </c>
      <c r="I1415" s="443"/>
      <c r="J1415" s="443"/>
      <c r="K1415" s="443"/>
      <c r="L1415" s="443"/>
      <c r="M1415" s="443"/>
      <c r="N1415" s="443"/>
      <c r="O1415" s="443">
        <v>1</v>
      </c>
      <c r="P1415" s="445">
        <f t="shared" si="19"/>
        <v>1</v>
      </c>
      <c r="Q1415" s="443">
        <v>1</v>
      </c>
      <c r="R1415" s="443"/>
      <c r="S1415" s="443" t="s">
        <v>659</v>
      </c>
      <c r="T1415" s="443" t="s">
        <v>653</v>
      </c>
      <c r="U1415" s="443" t="s">
        <v>673</v>
      </c>
      <c r="V1415" s="443" t="s">
        <v>652</v>
      </c>
      <c r="W1415" s="443" t="s">
        <v>469</v>
      </c>
      <c r="X1415" s="446"/>
    </row>
    <row r="1416" spans="1:24" s="447" customFormat="1" ht="75">
      <c r="A1416" s="443"/>
      <c r="B1416" s="443">
        <v>5354311000</v>
      </c>
      <c r="C1416" s="508" t="s">
        <v>13353</v>
      </c>
      <c r="D1416" s="154" t="s">
        <v>13354</v>
      </c>
      <c r="E1416" s="154" t="s">
        <v>13355</v>
      </c>
      <c r="F1416" s="443" t="s">
        <v>422</v>
      </c>
      <c r="G1416" s="443" t="s">
        <v>655</v>
      </c>
      <c r="H1416" s="444">
        <v>45140</v>
      </c>
      <c r="I1416" s="443"/>
      <c r="J1416" s="443"/>
      <c r="K1416" s="443"/>
      <c r="L1416" s="443"/>
      <c r="M1416" s="443"/>
      <c r="N1416" s="443"/>
      <c r="O1416" s="443">
        <v>1</v>
      </c>
      <c r="P1416" s="445">
        <f t="shared" si="19"/>
        <v>1</v>
      </c>
      <c r="Q1416" s="443">
        <v>1</v>
      </c>
      <c r="R1416" s="443"/>
      <c r="S1416" s="443" t="s">
        <v>659</v>
      </c>
      <c r="T1416" s="443" t="s">
        <v>653</v>
      </c>
      <c r="U1416" s="443" t="s">
        <v>673</v>
      </c>
      <c r="V1416" s="443" t="s">
        <v>652</v>
      </c>
      <c r="W1416" s="443" t="s">
        <v>469</v>
      </c>
      <c r="X1416" s="446"/>
    </row>
    <row r="1417" spans="1:24" s="447" customFormat="1" ht="75">
      <c r="A1417" s="443"/>
      <c r="B1417" s="443">
        <v>5860820800</v>
      </c>
      <c r="C1417" s="508" t="s">
        <v>13356</v>
      </c>
      <c r="D1417" s="154" t="s">
        <v>13357</v>
      </c>
      <c r="E1417" s="154" t="s">
        <v>13358</v>
      </c>
      <c r="F1417" s="443" t="s">
        <v>422</v>
      </c>
      <c r="G1417" s="443" t="s">
        <v>655</v>
      </c>
      <c r="H1417" s="444">
        <v>45202</v>
      </c>
      <c r="I1417" s="443"/>
      <c r="J1417" s="443"/>
      <c r="K1417" s="443"/>
      <c r="L1417" s="443"/>
      <c r="M1417" s="443"/>
      <c r="N1417" s="443"/>
      <c r="O1417" s="443">
        <v>1</v>
      </c>
      <c r="P1417" s="445">
        <f t="shared" si="19"/>
        <v>1</v>
      </c>
      <c r="Q1417" s="443">
        <v>1</v>
      </c>
      <c r="R1417" s="443"/>
      <c r="S1417" s="443" t="s">
        <v>659</v>
      </c>
      <c r="T1417" s="443" t="s">
        <v>653</v>
      </c>
      <c r="U1417" s="443" t="s">
        <v>673</v>
      </c>
      <c r="V1417" s="443" t="s">
        <v>652</v>
      </c>
      <c r="W1417" s="443" t="s">
        <v>469</v>
      </c>
      <c r="X1417" s="446"/>
    </row>
    <row r="1418" spans="1:24" s="447" customFormat="1" ht="90">
      <c r="A1418" s="443"/>
      <c r="B1418" s="443">
        <v>3111124400</v>
      </c>
      <c r="C1418" s="508" t="s">
        <v>6163</v>
      </c>
      <c r="D1418" s="154" t="s">
        <v>6164</v>
      </c>
      <c r="E1418" s="154" t="s">
        <v>2766</v>
      </c>
      <c r="F1418" s="443" t="s">
        <v>422</v>
      </c>
      <c r="G1418" s="443" t="s">
        <v>655</v>
      </c>
      <c r="H1418" s="444">
        <v>44992</v>
      </c>
      <c r="I1418" s="443"/>
      <c r="J1418" s="443"/>
      <c r="K1418" s="443"/>
      <c r="L1418" s="443"/>
      <c r="M1418" s="443"/>
      <c r="N1418" s="443"/>
      <c r="O1418" s="443">
        <v>1</v>
      </c>
      <c r="P1418" s="445">
        <f t="shared" si="19"/>
        <v>1</v>
      </c>
      <c r="Q1418" s="443">
        <v>1</v>
      </c>
      <c r="R1418" s="443"/>
      <c r="S1418" s="443" t="s">
        <v>659</v>
      </c>
      <c r="T1418" s="443" t="s">
        <v>653</v>
      </c>
      <c r="U1418" s="443" t="s">
        <v>673</v>
      </c>
      <c r="V1418" s="443" t="s">
        <v>652</v>
      </c>
      <c r="W1418" s="443" t="s">
        <v>469</v>
      </c>
      <c r="X1418" s="446"/>
    </row>
    <row r="1419" spans="1:24" s="447" customFormat="1" ht="75">
      <c r="A1419" s="443"/>
      <c r="B1419" s="443">
        <v>3613710400</v>
      </c>
      <c r="C1419" s="508" t="s">
        <v>13359</v>
      </c>
      <c r="D1419" s="154" t="s">
        <v>13360</v>
      </c>
      <c r="E1419" s="154" t="s">
        <v>13361</v>
      </c>
      <c r="F1419" s="443" t="s">
        <v>422</v>
      </c>
      <c r="G1419" s="443" t="s">
        <v>655</v>
      </c>
      <c r="H1419" s="444">
        <v>45044</v>
      </c>
      <c r="I1419" s="443"/>
      <c r="J1419" s="443"/>
      <c r="K1419" s="443"/>
      <c r="L1419" s="443"/>
      <c r="M1419" s="443"/>
      <c r="N1419" s="443"/>
      <c r="O1419" s="443">
        <v>1</v>
      </c>
      <c r="P1419" s="445">
        <f t="shared" si="19"/>
        <v>1</v>
      </c>
      <c r="Q1419" s="443">
        <v>1</v>
      </c>
      <c r="R1419" s="443"/>
      <c r="S1419" s="443" t="s">
        <v>659</v>
      </c>
      <c r="T1419" s="443" t="s">
        <v>653</v>
      </c>
      <c r="U1419" s="443" t="s">
        <v>673</v>
      </c>
      <c r="V1419" s="443" t="s">
        <v>652</v>
      </c>
      <c r="W1419" s="443" t="s">
        <v>469</v>
      </c>
      <c r="X1419" s="446"/>
    </row>
    <row r="1420" spans="1:24" s="447" customFormat="1" ht="75">
      <c r="A1420" s="443"/>
      <c r="B1420" s="443">
        <v>5506101700</v>
      </c>
      <c r="C1420" s="508" t="s">
        <v>13362</v>
      </c>
      <c r="D1420" s="154" t="s">
        <v>13363</v>
      </c>
      <c r="E1420" s="154" t="s">
        <v>13364</v>
      </c>
      <c r="F1420" s="443" t="s">
        <v>422</v>
      </c>
      <c r="G1420" s="443" t="s">
        <v>655</v>
      </c>
      <c r="H1420" s="444">
        <v>45068</v>
      </c>
      <c r="I1420" s="443"/>
      <c r="J1420" s="443"/>
      <c r="K1420" s="443"/>
      <c r="L1420" s="443"/>
      <c r="M1420" s="443"/>
      <c r="N1420" s="443"/>
      <c r="O1420" s="443">
        <v>2</v>
      </c>
      <c r="P1420" s="445">
        <f t="shared" si="19"/>
        <v>2</v>
      </c>
      <c r="Q1420" s="443">
        <v>2</v>
      </c>
      <c r="R1420" s="443"/>
      <c r="S1420" s="443" t="s">
        <v>659</v>
      </c>
      <c r="T1420" s="443" t="s">
        <v>653</v>
      </c>
      <c r="U1420" s="443" t="s">
        <v>673</v>
      </c>
      <c r="V1420" s="443" t="s">
        <v>652</v>
      </c>
      <c r="W1420" s="443" t="s">
        <v>469</v>
      </c>
      <c r="X1420" s="446"/>
    </row>
    <row r="1421" spans="1:24" s="447" customFormat="1" ht="60">
      <c r="A1421" s="443"/>
      <c r="B1421" s="443">
        <v>4476421300</v>
      </c>
      <c r="C1421" s="508" t="s">
        <v>13365</v>
      </c>
      <c r="D1421" s="154" t="s">
        <v>13366</v>
      </c>
      <c r="E1421" s="154" t="s">
        <v>13367</v>
      </c>
      <c r="F1421" s="443" t="s">
        <v>422</v>
      </c>
      <c r="G1421" s="443" t="s">
        <v>655</v>
      </c>
      <c r="H1421" s="444">
        <v>45212</v>
      </c>
      <c r="I1421" s="443"/>
      <c r="J1421" s="443"/>
      <c r="K1421" s="443"/>
      <c r="L1421" s="443"/>
      <c r="M1421" s="443"/>
      <c r="N1421" s="443"/>
      <c r="O1421" s="443">
        <v>1</v>
      </c>
      <c r="P1421" s="445">
        <f t="shared" si="19"/>
        <v>1</v>
      </c>
      <c r="Q1421" s="443">
        <v>1</v>
      </c>
      <c r="R1421" s="443"/>
      <c r="S1421" s="443" t="s">
        <v>659</v>
      </c>
      <c r="T1421" s="443" t="s">
        <v>653</v>
      </c>
      <c r="U1421" s="443" t="s">
        <v>673</v>
      </c>
      <c r="V1421" s="443" t="s">
        <v>652</v>
      </c>
      <c r="W1421" s="443" t="s">
        <v>469</v>
      </c>
      <c r="X1421" s="446"/>
    </row>
    <row r="1422" spans="1:24" s="447" customFormat="1" ht="60">
      <c r="A1422" s="443"/>
      <c r="B1422" s="443">
        <v>4675003900</v>
      </c>
      <c r="C1422" s="508" t="s">
        <v>13343</v>
      </c>
      <c r="D1422" s="154" t="s">
        <v>13344</v>
      </c>
      <c r="E1422" s="154" t="s">
        <v>13368</v>
      </c>
      <c r="F1422" s="443" t="s">
        <v>422</v>
      </c>
      <c r="G1422" s="443" t="s">
        <v>655</v>
      </c>
      <c r="H1422" s="444">
        <v>44966</v>
      </c>
      <c r="I1422" s="443"/>
      <c r="J1422" s="443"/>
      <c r="K1422" s="443"/>
      <c r="L1422" s="443"/>
      <c r="M1422" s="443"/>
      <c r="N1422" s="443"/>
      <c r="O1422" s="443">
        <v>1</v>
      </c>
      <c r="P1422" s="445">
        <f t="shared" si="19"/>
        <v>1</v>
      </c>
      <c r="Q1422" s="443">
        <v>1</v>
      </c>
      <c r="R1422" s="443"/>
      <c r="S1422" s="443" t="s">
        <v>659</v>
      </c>
      <c r="T1422" s="443" t="s">
        <v>653</v>
      </c>
      <c r="U1422" s="443" t="s">
        <v>673</v>
      </c>
      <c r="V1422" s="443" t="s">
        <v>652</v>
      </c>
      <c r="W1422" s="443" t="s">
        <v>469</v>
      </c>
      <c r="X1422" s="446"/>
    </row>
    <row r="1423" spans="1:24" s="447" customFormat="1" ht="75">
      <c r="A1423" s="443"/>
      <c r="B1423" s="443">
        <v>4534521700</v>
      </c>
      <c r="C1423" s="508" t="s">
        <v>13369</v>
      </c>
      <c r="D1423" s="154" t="s">
        <v>13370</v>
      </c>
      <c r="E1423" s="154" t="s">
        <v>13371</v>
      </c>
      <c r="F1423" s="443" t="s">
        <v>422</v>
      </c>
      <c r="G1423" s="443" t="s">
        <v>655</v>
      </c>
      <c r="H1423" s="444">
        <v>44931</v>
      </c>
      <c r="I1423" s="443"/>
      <c r="J1423" s="443"/>
      <c r="K1423" s="443"/>
      <c r="L1423" s="443"/>
      <c r="M1423" s="443"/>
      <c r="N1423" s="443"/>
      <c r="O1423" s="443">
        <v>1</v>
      </c>
      <c r="P1423" s="445">
        <f t="shared" si="19"/>
        <v>1</v>
      </c>
      <c r="Q1423" s="443">
        <v>1</v>
      </c>
      <c r="R1423" s="443"/>
      <c r="S1423" s="443" t="s">
        <v>659</v>
      </c>
      <c r="T1423" s="443" t="s">
        <v>653</v>
      </c>
      <c r="U1423" s="443" t="s">
        <v>673</v>
      </c>
      <c r="V1423" s="443" t="s">
        <v>652</v>
      </c>
      <c r="W1423" s="443" t="s">
        <v>469</v>
      </c>
      <c r="X1423" s="446"/>
    </row>
    <row r="1424" spans="1:24" s="447" customFormat="1" ht="90">
      <c r="A1424" s="443"/>
      <c r="B1424" s="443">
        <v>3486102900</v>
      </c>
      <c r="C1424" s="508" t="s">
        <v>7132</v>
      </c>
      <c r="D1424" s="154" t="s">
        <v>7133</v>
      </c>
      <c r="E1424" s="154" t="s">
        <v>3319</v>
      </c>
      <c r="F1424" s="443" t="s">
        <v>422</v>
      </c>
      <c r="G1424" s="443" t="s">
        <v>655</v>
      </c>
      <c r="H1424" s="444">
        <v>44978</v>
      </c>
      <c r="I1424" s="443"/>
      <c r="J1424" s="443"/>
      <c r="K1424" s="443"/>
      <c r="L1424" s="443"/>
      <c r="M1424" s="443"/>
      <c r="N1424" s="443"/>
      <c r="O1424" s="443">
        <v>1</v>
      </c>
      <c r="P1424" s="445">
        <f t="shared" si="19"/>
        <v>1</v>
      </c>
      <c r="Q1424" s="443">
        <v>1</v>
      </c>
      <c r="R1424" s="443"/>
      <c r="S1424" s="443" t="s">
        <v>659</v>
      </c>
      <c r="T1424" s="443" t="s">
        <v>653</v>
      </c>
      <c r="U1424" s="443" t="s">
        <v>673</v>
      </c>
      <c r="V1424" s="443" t="s">
        <v>652</v>
      </c>
      <c r="W1424" s="443" t="s">
        <v>469</v>
      </c>
      <c r="X1424" s="446"/>
    </row>
    <row r="1425" spans="1:24" s="447" customFormat="1" ht="60">
      <c r="A1425" s="443"/>
      <c r="B1425" s="443">
        <v>4232231200</v>
      </c>
      <c r="C1425" s="508" t="s">
        <v>13372</v>
      </c>
      <c r="D1425" s="154" t="s">
        <v>13373</v>
      </c>
      <c r="E1425" s="154" t="s">
        <v>13374</v>
      </c>
      <c r="F1425" s="443" t="s">
        <v>422</v>
      </c>
      <c r="G1425" s="443" t="s">
        <v>655</v>
      </c>
      <c r="H1425" s="444">
        <v>45162</v>
      </c>
      <c r="I1425" s="443"/>
      <c r="J1425" s="443"/>
      <c r="K1425" s="443"/>
      <c r="L1425" s="443"/>
      <c r="M1425" s="443"/>
      <c r="N1425" s="443"/>
      <c r="O1425" s="443">
        <v>1</v>
      </c>
      <c r="P1425" s="445">
        <f t="shared" si="19"/>
        <v>1</v>
      </c>
      <c r="Q1425" s="443">
        <v>1</v>
      </c>
      <c r="R1425" s="443"/>
      <c r="S1425" s="443" t="s">
        <v>659</v>
      </c>
      <c r="T1425" s="443" t="s">
        <v>653</v>
      </c>
      <c r="U1425" s="443" t="s">
        <v>673</v>
      </c>
      <c r="V1425" s="443" t="s">
        <v>652</v>
      </c>
      <c r="W1425" s="443" t="s">
        <v>469</v>
      </c>
      <c r="X1425" s="446"/>
    </row>
    <row r="1426" spans="1:24" s="447" customFormat="1" ht="60">
      <c r="A1426" s="443"/>
      <c r="B1426" s="443">
        <v>4671900100</v>
      </c>
      <c r="C1426" s="508" t="s">
        <v>8709</v>
      </c>
      <c r="D1426" s="154" t="s">
        <v>8710</v>
      </c>
      <c r="E1426" s="154" t="s">
        <v>4192</v>
      </c>
      <c r="F1426" s="443" t="s">
        <v>422</v>
      </c>
      <c r="G1426" s="443" t="s">
        <v>655</v>
      </c>
      <c r="H1426" s="444">
        <v>44995</v>
      </c>
      <c r="I1426" s="443"/>
      <c r="J1426" s="443"/>
      <c r="K1426" s="443"/>
      <c r="L1426" s="443"/>
      <c r="M1426" s="443"/>
      <c r="N1426" s="443"/>
      <c r="O1426" s="443">
        <v>1</v>
      </c>
      <c r="P1426" s="445">
        <f t="shared" si="19"/>
        <v>1</v>
      </c>
      <c r="Q1426" s="443">
        <v>1</v>
      </c>
      <c r="R1426" s="443"/>
      <c r="S1426" s="443" t="s">
        <v>659</v>
      </c>
      <c r="T1426" s="443" t="s">
        <v>653</v>
      </c>
      <c r="U1426" s="443" t="s">
        <v>673</v>
      </c>
      <c r="V1426" s="443" t="s">
        <v>652</v>
      </c>
      <c r="W1426" s="443" t="s">
        <v>469</v>
      </c>
      <c r="X1426" s="446"/>
    </row>
    <row r="1427" spans="1:24" s="447" customFormat="1" ht="75">
      <c r="A1427" s="443"/>
      <c r="B1427" s="443">
        <v>3471530200</v>
      </c>
      <c r="C1427" s="508" t="s">
        <v>8457</v>
      </c>
      <c r="D1427" s="154" t="s">
        <v>8458</v>
      </c>
      <c r="E1427" s="154" t="s">
        <v>4065</v>
      </c>
      <c r="F1427" s="443" t="s">
        <v>422</v>
      </c>
      <c r="G1427" s="443" t="s">
        <v>655</v>
      </c>
      <c r="H1427" s="444">
        <v>45044</v>
      </c>
      <c r="I1427" s="443"/>
      <c r="J1427" s="443"/>
      <c r="K1427" s="443"/>
      <c r="L1427" s="443"/>
      <c r="M1427" s="443"/>
      <c r="N1427" s="443"/>
      <c r="O1427" s="443">
        <v>1</v>
      </c>
      <c r="P1427" s="445">
        <f t="shared" si="19"/>
        <v>1</v>
      </c>
      <c r="Q1427" s="443">
        <v>1</v>
      </c>
      <c r="R1427" s="443"/>
      <c r="S1427" s="443" t="s">
        <v>659</v>
      </c>
      <c r="T1427" s="443" t="s">
        <v>653</v>
      </c>
      <c r="U1427" s="443" t="s">
        <v>673</v>
      </c>
      <c r="V1427" s="443" t="s">
        <v>652</v>
      </c>
      <c r="W1427" s="443" t="s">
        <v>469</v>
      </c>
      <c r="X1427" s="446"/>
    </row>
    <row r="1428" spans="1:24" s="447" customFormat="1" ht="75">
      <c r="A1428" s="443"/>
      <c r="B1428" s="443">
        <v>4207301800</v>
      </c>
      <c r="C1428" s="508" t="s">
        <v>13375</v>
      </c>
      <c r="D1428" s="154" t="s">
        <v>13325</v>
      </c>
      <c r="E1428" s="154" t="s">
        <v>13376</v>
      </c>
      <c r="F1428" s="443" t="s">
        <v>422</v>
      </c>
      <c r="G1428" s="443" t="s">
        <v>655</v>
      </c>
      <c r="H1428" s="444">
        <v>45071</v>
      </c>
      <c r="I1428" s="443"/>
      <c r="J1428" s="443"/>
      <c r="K1428" s="443"/>
      <c r="L1428" s="443"/>
      <c r="M1428" s="443"/>
      <c r="N1428" s="443"/>
      <c r="O1428" s="443">
        <v>1</v>
      </c>
      <c r="P1428" s="445">
        <f t="shared" si="19"/>
        <v>1</v>
      </c>
      <c r="Q1428" s="443">
        <v>1</v>
      </c>
      <c r="R1428" s="443"/>
      <c r="S1428" s="443" t="s">
        <v>659</v>
      </c>
      <c r="T1428" s="443" t="s">
        <v>653</v>
      </c>
      <c r="U1428" s="443" t="s">
        <v>673</v>
      </c>
      <c r="V1428" s="443" t="s">
        <v>652</v>
      </c>
      <c r="W1428" s="443" t="s">
        <v>469</v>
      </c>
      <c r="X1428" s="446"/>
    </row>
    <row r="1429" spans="1:24" s="447" customFormat="1" ht="60">
      <c r="A1429" s="443"/>
      <c r="B1429" s="443">
        <v>4675003900</v>
      </c>
      <c r="C1429" s="508" t="s">
        <v>13343</v>
      </c>
      <c r="D1429" s="154" t="s">
        <v>13344</v>
      </c>
      <c r="E1429" s="154" t="s">
        <v>13377</v>
      </c>
      <c r="F1429" s="443" t="s">
        <v>422</v>
      </c>
      <c r="G1429" s="443" t="s">
        <v>655</v>
      </c>
      <c r="H1429" s="444">
        <v>44966</v>
      </c>
      <c r="I1429" s="443"/>
      <c r="J1429" s="443"/>
      <c r="K1429" s="443"/>
      <c r="L1429" s="443"/>
      <c r="M1429" s="443">
        <v>1</v>
      </c>
      <c r="N1429" s="443"/>
      <c r="O1429" s="443">
        <v>1</v>
      </c>
      <c r="P1429" s="445">
        <f t="shared" si="19"/>
        <v>2</v>
      </c>
      <c r="Q1429" s="443">
        <v>2</v>
      </c>
      <c r="R1429" s="443"/>
      <c r="S1429" s="443" t="s">
        <v>659</v>
      </c>
      <c r="T1429" s="443" t="s">
        <v>651</v>
      </c>
      <c r="U1429" s="443" t="s">
        <v>673</v>
      </c>
      <c r="V1429" s="443" t="s">
        <v>652</v>
      </c>
      <c r="W1429" s="443" t="s">
        <v>469</v>
      </c>
      <c r="X1429" s="446"/>
    </row>
    <row r="1430" spans="1:24" s="447" customFormat="1" ht="75">
      <c r="A1430" s="443"/>
      <c r="B1430" s="443">
        <v>4241220700</v>
      </c>
      <c r="C1430" s="508" t="s">
        <v>13378</v>
      </c>
      <c r="D1430" s="154" t="s">
        <v>13379</v>
      </c>
      <c r="E1430" s="154" t="s">
        <v>13380</v>
      </c>
      <c r="F1430" s="443" t="s">
        <v>422</v>
      </c>
      <c r="G1430" s="443" t="s">
        <v>655</v>
      </c>
      <c r="H1430" s="444">
        <v>45107</v>
      </c>
      <c r="I1430" s="443"/>
      <c r="J1430" s="443"/>
      <c r="K1430" s="443"/>
      <c r="L1430" s="443"/>
      <c r="M1430" s="443"/>
      <c r="N1430" s="443"/>
      <c r="O1430" s="443">
        <v>2</v>
      </c>
      <c r="P1430" s="445">
        <f t="shared" ref="P1430:P1493" si="20">SUM($I1430:$O1430)</f>
        <v>2</v>
      </c>
      <c r="Q1430" s="443">
        <v>2</v>
      </c>
      <c r="R1430" s="443"/>
      <c r="S1430" s="443" t="s">
        <v>659</v>
      </c>
      <c r="T1430" s="443" t="s">
        <v>653</v>
      </c>
      <c r="U1430" s="443" t="s">
        <v>673</v>
      </c>
      <c r="V1430" s="443" t="s">
        <v>652</v>
      </c>
      <c r="W1430" s="443" t="s">
        <v>469</v>
      </c>
      <c r="X1430" s="446"/>
    </row>
    <row r="1431" spans="1:24" s="447" customFormat="1" ht="75">
      <c r="A1431" s="443"/>
      <c r="B1431" s="443">
        <v>3554732200</v>
      </c>
      <c r="C1431" s="508" t="s">
        <v>8583</v>
      </c>
      <c r="D1431" s="154" t="s">
        <v>8584</v>
      </c>
      <c r="E1431" s="154" t="s">
        <v>4129</v>
      </c>
      <c r="F1431" s="443" t="s">
        <v>422</v>
      </c>
      <c r="G1431" s="443" t="s">
        <v>655</v>
      </c>
      <c r="H1431" s="444">
        <v>45103</v>
      </c>
      <c r="I1431" s="443"/>
      <c r="J1431" s="443"/>
      <c r="K1431" s="443"/>
      <c r="L1431" s="443"/>
      <c r="M1431" s="443"/>
      <c r="N1431" s="443"/>
      <c r="O1431" s="443">
        <v>1</v>
      </c>
      <c r="P1431" s="445">
        <f t="shared" si="20"/>
        <v>1</v>
      </c>
      <c r="Q1431" s="443">
        <v>1</v>
      </c>
      <c r="R1431" s="443"/>
      <c r="S1431" s="443" t="s">
        <v>659</v>
      </c>
      <c r="T1431" s="443" t="s">
        <v>653</v>
      </c>
      <c r="U1431" s="443" t="s">
        <v>673</v>
      </c>
      <c r="V1431" s="443" t="s">
        <v>652</v>
      </c>
      <c r="W1431" s="443" t="s">
        <v>469</v>
      </c>
      <c r="X1431" s="446"/>
    </row>
    <row r="1432" spans="1:24" s="447" customFormat="1" ht="75">
      <c r="A1432" s="443"/>
      <c r="B1432" s="443">
        <v>4712411400</v>
      </c>
      <c r="C1432" s="508" t="s">
        <v>7162</v>
      </c>
      <c r="D1432" s="154" t="s">
        <v>7163</v>
      </c>
      <c r="E1432" s="154" t="s">
        <v>3334</v>
      </c>
      <c r="F1432" s="443" t="s">
        <v>422</v>
      </c>
      <c r="G1432" s="443" t="s">
        <v>655</v>
      </c>
      <c r="H1432" s="444">
        <v>44973</v>
      </c>
      <c r="I1432" s="443"/>
      <c r="J1432" s="443"/>
      <c r="K1432" s="443"/>
      <c r="L1432" s="443"/>
      <c r="M1432" s="443"/>
      <c r="N1432" s="443"/>
      <c r="O1432" s="443">
        <v>1</v>
      </c>
      <c r="P1432" s="445">
        <f t="shared" si="20"/>
        <v>1</v>
      </c>
      <c r="Q1432" s="443">
        <v>1</v>
      </c>
      <c r="R1432" s="443"/>
      <c r="S1432" s="443" t="s">
        <v>659</v>
      </c>
      <c r="T1432" s="443" t="s">
        <v>653</v>
      </c>
      <c r="U1432" s="443" t="s">
        <v>673</v>
      </c>
      <c r="V1432" s="443" t="s">
        <v>652</v>
      </c>
      <c r="W1432" s="443" t="s">
        <v>469</v>
      </c>
      <c r="X1432" s="446"/>
    </row>
    <row r="1433" spans="1:24" s="447" customFormat="1" ht="60">
      <c r="A1433" s="443"/>
      <c r="B1433" s="443">
        <v>4154900800</v>
      </c>
      <c r="C1433" s="508" t="s">
        <v>7242</v>
      </c>
      <c r="D1433" s="154" t="s">
        <v>7243</v>
      </c>
      <c r="E1433" s="154" t="s">
        <v>3374</v>
      </c>
      <c r="F1433" s="443" t="s">
        <v>422</v>
      </c>
      <c r="G1433" s="443" t="s">
        <v>655</v>
      </c>
      <c r="H1433" s="444">
        <v>45009</v>
      </c>
      <c r="I1433" s="443"/>
      <c r="J1433" s="443"/>
      <c r="K1433" s="443"/>
      <c r="L1433" s="443"/>
      <c r="M1433" s="443"/>
      <c r="N1433" s="443"/>
      <c r="O1433" s="443">
        <v>1</v>
      </c>
      <c r="P1433" s="445">
        <f t="shared" si="20"/>
        <v>1</v>
      </c>
      <c r="Q1433" s="443">
        <v>1</v>
      </c>
      <c r="R1433" s="443"/>
      <c r="S1433" s="443" t="s">
        <v>659</v>
      </c>
      <c r="T1433" s="443" t="s">
        <v>653</v>
      </c>
      <c r="U1433" s="443" t="s">
        <v>673</v>
      </c>
      <c r="V1433" s="443" t="s">
        <v>652</v>
      </c>
      <c r="W1433" s="443" t="s">
        <v>469</v>
      </c>
      <c r="X1433" s="446"/>
    </row>
    <row r="1434" spans="1:24" s="447" customFormat="1" ht="60">
      <c r="A1434" s="443"/>
      <c r="B1434" s="443">
        <v>4482210200</v>
      </c>
      <c r="C1434" s="508" t="s">
        <v>13381</v>
      </c>
      <c r="D1434" s="154" t="s">
        <v>13382</v>
      </c>
      <c r="E1434" s="154" t="s">
        <v>13383</v>
      </c>
      <c r="F1434" s="443" t="s">
        <v>422</v>
      </c>
      <c r="G1434" s="443" t="s">
        <v>655</v>
      </c>
      <c r="H1434" s="444">
        <v>45272</v>
      </c>
      <c r="I1434" s="443"/>
      <c r="J1434" s="443"/>
      <c r="K1434" s="443"/>
      <c r="L1434" s="443"/>
      <c r="M1434" s="443"/>
      <c r="N1434" s="443"/>
      <c r="O1434" s="443">
        <v>1</v>
      </c>
      <c r="P1434" s="445">
        <f t="shared" si="20"/>
        <v>1</v>
      </c>
      <c r="Q1434" s="443">
        <v>1</v>
      </c>
      <c r="R1434" s="443"/>
      <c r="S1434" s="443" t="s">
        <v>659</v>
      </c>
      <c r="T1434" s="443" t="s">
        <v>653</v>
      </c>
      <c r="U1434" s="443" t="s">
        <v>673</v>
      </c>
      <c r="V1434" s="443" t="s">
        <v>652</v>
      </c>
      <c r="W1434" s="443" t="s">
        <v>469</v>
      </c>
      <c r="X1434" s="446"/>
    </row>
    <row r="1435" spans="1:24" s="447" customFormat="1" ht="75">
      <c r="A1435" s="443"/>
      <c r="B1435" s="443">
        <v>2692122900</v>
      </c>
      <c r="C1435" s="508" t="s">
        <v>13384</v>
      </c>
      <c r="D1435" s="154" t="s">
        <v>13385</v>
      </c>
      <c r="E1435" s="154" t="s">
        <v>13386</v>
      </c>
      <c r="F1435" s="443" t="s">
        <v>422</v>
      </c>
      <c r="G1435" s="443" t="s">
        <v>655</v>
      </c>
      <c r="H1435" s="444">
        <v>45047</v>
      </c>
      <c r="I1435" s="443"/>
      <c r="J1435" s="443"/>
      <c r="K1435" s="443"/>
      <c r="L1435" s="443"/>
      <c r="M1435" s="443"/>
      <c r="N1435" s="443"/>
      <c r="O1435" s="443">
        <v>1</v>
      </c>
      <c r="P1435" s="445">
        <f t="shared" si="20"/>
        <v>1</v>
      </c>
      <c r="Q1435" s="443">
        <v>1</v>
      </c>
      <c r="R1435" s="443"/>
      <c r="S1435" s="443" t="s">
        <v>659</v>
      </c>
      <c r="T1435" s="443" t="s">
        <v>653</v>
      </c>
      <c r="U1435" s="443" t="s">
        <v>673</v>
      </c>
      <c r="V1435" s="443" t="s">
        <v>652</v>
      </c>
      <c r="W1435" s="443" t="s">
        <v>469</v>
      </c>
      <c r="X1435" s="446"/>
    </row>
    <row r="1436" spans="1:24" s="447" customFormat="1" ht="60">
      <c r="A1436" s="443"/>
      <c r="B1436" s="443">
        <v>4683301100</v>
      </c>
      <c r="C1436" s="508" t="s">
        <v>13387</v>
      </c>
      <c r="D1436" s="154" t="s">
        <v>13388</v>
      </c>
      <c r="E1436" s="154" t="s">
        <v>13389</v>
      </c>
      <c r="F1436" s="443" t="s">
        <v>422</v>
      </c>
      <c r="G1436" s="443" t="s">
        <v>655</v>
      </c>
      <c r="H1436" s="444">
        <v>45211</v>
      </c>
      <c r="I1436" s="443"/>
      <c r="J1436" s="443"/>
      <c r="K1436" s="443"/>
      <c r="L1436" s="443"/>
      <c r="M1436" s="443"/>
      <c r="N1436" s="443"/>
      <c r="O1436" s="443">
        <v>1</v>
      </c>
      <c r="P1436" s="445">
        <f t="shared" si="20"/>
        <v>1</v>
      </c>
      <c r="Q1436" s="443">
        <v>1</v>
      </c>
      <c r="R1436" s="443"/>
      <c r="S1436" s="443" t="s">
        <v>659</v>
      </c>
      <c r="T1436" s="443" t="s">
        <v>653</v>
      </c>
      <c r="U1436" s="443" t="s">
        <v>673</v>
      </c>
      <c r="V1436" s="443" t="s">
        <v>652</v>
      </c>
      <c r="W1436" s="443" t="s">
        <v>469</v>
      </c>
      <c r="X1436" s="446"/>
    </row>
    <row r="1437" spans="1:24" s="447" customFormat="1" ht="90">
      <c r="A1437" s="443"/>
      <c r="B1437" s="443">
        <v>4774821200</v>
      </c>
      <c r="C1437" s="508" t="s">
        <v>13390</v>
      </c>
      <c r="D1437" s="154" t="s">
        <v>13391</v>
      </c>
      <c r="E1437" s="154" t="s">
        <v>13392</v>
      </c>
      <c r="F1437" s="443" t="s">
        <v>422</v>
      </c>
      <c r="G1437" s="443" t="s">
        <v>655</v>
      </c>
      <c r="H1437" s="444">
        <v>45191</v>
      </c>
      <c r="I1437" s="443"/>
      <c r="J1437" s="443"/>
      <c r="K1437" s="443"/>
      <c r="L1437" s="443"/>
      <c r="M1437" s="443"/>
      <c r="N1437" s="443"/>
      <c r="O1437" s="443">
        <v>1</v>
      </c>
      <c r="P1437" s="445">
        <f t="shared" si="20"/>
        <v>1</v>
      </c>
      <c r="Q1437" s="443">
        <v>1</v>
      </c>
      <c r="R1437" s="443"/>
      <c r="S1437" s="443" t="s">
        <v>659</v>
      </c>
      <c r="T1437" s="443" t="s">
        <v>653</v>
      </c>
      <c r="U1437" s="443" t="s">
        <v>673</v>
      </c>
      <c r="V1437" s="443" t="s">
        <v>652</v>
      </c>
      <c r="W1437" s="443" t="s">
        <v>469</v>
      </c>
      <c r="X1437" s="446"/>
    </row>
    <row r="1438" spans="1:24" s="447" customFormat="1" ht="75">
      <c r="A1438" s="443"/>
      <c r="B1438" s="443">
        <v>5440130400</v>
      </c>
      <c r="C1438" s="508" t="s">
        <v>13393</v>
      </c>
      <c r="D1438" s="154" t="s">
        <v>13394</v>
      </c>
      <c r="E1438" s="154" t="s">
        <v>13395</v>
      </c>
      <c r="F1438" s="443" t="s">
        <v>422</v>
      </c>
      <c r="G1438" s="443" t="s">
        <v>655</v>
      </c>
      <c r="H1438" s="444">
        <v>45128</v>
      </c>
      <c r="I1438" s="443"/>
      <c r="J1438" s="443"/>
      <c r="K1438" s="443"/>
      <c r="L1438" s="443"/>
      <c r="M1438" s="443"/>
      <c r="N1438" s="443"/>
      <c r="O1438" s="443">
        <v>1</v>
      </c>
      <c r="P1438" s="445">
        <f t="shared" si="20"/>
        <v>1</v>
      </c>
      <c r="Q1438" s="443">
        <v>1</v>
      </c>
      <c r="R1438" s="443"/>
      <c r="S1438" s="443" t="s">
        <v>659</v>
      </c>
      <c r="T1438" s="443" t="s">
        <v>653</v>
      </c>
      <c r="U1438" s="443" t="s">
        <v>673</v>
      </c>
      <c r="V1438" s="443" t="s">
        <v>652</v>
      </c>
      <c r="W1438" s="443" t="s">
        <v>469</v>
      </c>
      <c r="X1438" s="446"/>
    </row>
    <row r="1439" spans="1:24" s="447" customFormat="1" ht="75">
      <c r="A1439" s="443"/>
      <c r="B1439" s="443">
        <v>5501122000</v>
      </c>
      <c r="C1439" s="508" t="s">
        <v>13396</v>
      </c>
      <c r="D1439" s="154" t="s">
        <v>13397</v>
      </c>
      <c r="E1439" s="154" t="s">
        <v>13398</v>
      </c>
      <c r="F1439" s="443" t="s">
        <v>422</v>
      </c>
      <c r="G1439" s="443" t="s">
        <v>655</v>
      </c>
      <c r="H1439" s="444">
        <v>45278</v>
      </c>
      <c r="I1439" s="443"/>
      <c r="J1439" s="443"/>
      <c r="K1439" s="443"/>
      <c r="L1439" s="443"/>
      <c r="M1439" s="443"/>
      <c r="N1439" s="443"/>
      <c r="O1439" s="443">
        <v>1</v>
      </c>
      <c r="P1439" s="445">
        <f t="shared" si="20"/>
        <v>1</v>
      </c>
      <c r="Q1439" s="443">
        <v>1</v>
      </c>
      <c r="R1439" s="443"/>
      <c r="S1439" s="443" t="s">
        <v>659</v>
      </c>
      <c r="T1439" s="443" t="s">
        <v>653</v>
      </c>
      <c r="U1439" s="443" t="s">
        <v>673</v>
      </c>
      <c r="V1439" s="443" t="s">
        <v>652</v>
      </c>
      <c r="W1439" s="443" t="s">
        <v>469</v>
      </c>
      <c r="X1439" s="446"/>
    </row>
    <row r="1440" spans="1:24" s="447" customFormat="1" ht="60">
      <c r="A1440" s="443"/>
      <c r="B1440" s="443">
        <v>4721110500</v>
      </c>
      <c r="C1440" s="508" t="s">
        <v>13399</v>
      </c>
      <c r="D1440" s="154" t="s">
        <v>13400</v>
      </c>
      <c r="E1440" s="154" t="s">
        <v>13401</v>
      </c>
      <c r="F1440" s="443" t="s">
        <v>422</v>
      </c>
      <c r="G1440" s="443" t="s">
        <v>655</v>
      </c>
      <c r="H1440" s="444">
        <v>45219</v>
      </c>
      <c r="I1440" s="443"/>
      <c r="J1440" s="443"/>
      <c r="K1440" s="443"/>
      <c r="L1440" s="443"/>
      <c r="M1440" s="443"/>
      <c r="N1440" s="443"/>
      <c r="O1440" s="443">
        <v>1</v>
      </c>
      <c r="P1440" s="445">
        <f t="shared" si="20"/>
        <v>1</v>
      </c>
      <c r="Q1440" s="443">
        <v>1</v>
      </c>
      <c r="R1440" s="443"/>
      <c r="S1440" s="443" t="s">
        <v>659</v>
      </c>
      <c r="T1440" s="443" t="s">
        <v>653</v>
      </c>
      <c r="U1440" s="443" t="s">
        <v>673</v>
      </c>
      <c r="V1440" s="443" t="s">
        <v>652</v>
      </c>
      <c r="W1440" s="443" t="s">
        <v>469</v>
      </c>
      <c r="X1440" s="446"/>
    </row>
    <row r="1441" spans="1:24" s="447" customFormat="1" ht="75">
      <c r="A1441" s="443"/>
      <c r="B1441" s="443">
        <v>5310810900</v>
      </c>
      <c r="C1441" s="508" t="s">
        <v>13402</v>
      </c>
      <c r="D1441" s="154" t="s">
        <v>13403</v>
      </c>
      <c r="E1441" s="154" t="s">
        <v>13404</v>
      </c>
      <c r="F1441" s="443" t="s">
        <v>422</v>
      </c>
      <c r="G1441" s="443" t="s">
        <v>655</v>
      </c>
      <c r="H1441" s="444">
        <v>45261</v>
      </c>
      <c r="I1441" s="443"/>
      <c r="J1441" s="443"/>
      <c r="K1441" s="443"/>
      <c r="L1441" s="443"/>
      <c r="M1441" s="443"/>
      <c r="N1441" s="443"/>
      <c r="O1441" s="443">
        <v>1</v>
      </c>
      <c r="P1441" s="445">
        <f t="shared" si="20"/>
        <v>1</v>
      </c>
      <c r="Q1441" s="443">
        <v>1</v>
      </c>
      <c r="R1441" s="443"/>
      <c r="S1441" s="443" t="s">
        <v>659</v>
      </c>
      <c r="T1441" s="443" t="s">
        <v>653</v>
      </c>
      <c r="U1441" s="443" t="s">
        <v>673</v>
      </c>
      <c r="V1441" s="443" t="s">
        <v>652</v>
      </c>
      <c r="W1441" s="443" t="s">
        <v>469</v>
      </c>
      <c r="X1441" s="446"/>
    </row>
    <row r="1442" spans="1:24" s="447" customFormat="1" ht="75">
      <c r="A1442" s="443"/>
      <c r="B1442" s="443">
        <v>4234910300</v>
      </c>
      <c r="C1442" s="508" t="s">
        <v>13405</v>
      </c>
      <c r="D1442" s="154" t="s">
        <v>13406</v>
      </c>
      <c r="E1442" s="154" t="s">
        <v>13407</v>
      </c>
      <c r="F1442" s="443" t="s">
        <v>422</v>
      </c>
      <c r="G1442" s="443" t="s">
        <v>655</v>
      </c>
      <c r="H1442" s="444">
        <v>45064</v>
      </c>
      <c r="I1442" s="443"/>
      <c r="J1442" s="443"/>
      <c r="K1442" s="443"/>
      <c r="L1442" s="443"/>
      <c r="M1442" s="443"/>
      <c r="N1442" s="443"/>
      <c r="O1442" s="443">
        <v>1</v>
      </c>
      <c r="P1442" s="445">
        <f t="shared" si="20"/>
        <v>1</v>
      </c>
      <c r="Q1442" s="443">
        <v>1</v>
      </c>
      <c r="R1442" s="443"/>
      <c r="S1442" s="443" t="s">
        <v>659</v>
      </c>
      <c r="T1442" s="443" t="s">
        <v>653</v>
      </c>
      <c r="U1442" s="443" t="s">
        <v>673</v>
      </c>
      <c r="V1442" s="443" t="s">
        <v>652</v>
      </c>
      <c r="W1442" s="443" t="s">
        <v>469</v>
      </c>
      <c r="X1442" s="446"/>
    </row>
    <row r="1443" spans="1:24" s="447" customFormat="1" ht="90">
      <c r="A1443" s="443"/>
      <c r="B1443" s="443">
        <v>4735710500</v>
      </c>
      <c r="C1443" s="508" t="s">
        <v>8547</v>
      </c>
      <c r="D1443" s="154" t="s">
        <v>8548</v>
      </c>
      <c r="E1443" s="154" t="s">
        <v>4111</v>
      </c>
      <c r="F1443" s="443" t="s">
        <v>422</v>
      </c>
      <c r="G1443" s="443" t="s">
        <v>655</v>
      </c>
      <c r="H1443" s="444">
        <v>45083</v>
      </c>
      <c r="I1443" s="443"/>
      <c r="J1443" s="443"/>
      <c r="K1443" s="443"/>
      <c r="L1443" s="443"/>
      <c r="M1443" s="443"/>
      <c r="N1443" s="443"/>
      <c r="O1443" s="443">
        <v>1</v>
      </c>
      <c r="P1443" s="445">
        <f t="shared" si="20"/>
        <v>1</v>
      </c>
      <c r="Q1443" s="443">
        <v>1</v>
      </c>
      <c r="R1443" s="443"/>
      <c r="S1443" s="443" t="s">
        <v>659</v>
      </c>
      <c r="T1443" s="443" t="s">
        <v>653</v>
      </c>
      <c r="U1443" s="443" t="s">
        <v>673</v>
      </c>
      <c r="V1443" s="443" t="s">
        <v>652</v>
      </c>
      <c r="W1443" s="443" t="s">
        <v>469</v>
      </c>
      <c r="X1443" s="446"/>
    </row>
    <row r="1444" spans="1:24" s="447" customFormat="1" ht="90">
      <c r="A1444" s="443"/>
      <c r="B1444" s="443">
        <v>4717410700</v>
      </c>
      <c r="C1444" s="508" t="s">
        <v>8587</v>
      </c>
      <c r="D1444" s="154" t="s">
        <v>8588</v>
      </c>
      <c r="E1444" s="154" t="s">
        <v>4131</v>
      </c>
      <c r="F1444" s="443" t="s">
        <v>422</v>
      </c>
      <c r="G1444" s="443" t="s">
        <v>655</v>
      </c>
      <c r="H1444" s="444">
        <v>45105</v>
      </c>
      <c r="I1444" s="443"/>
      <c r="J1444" s="443"/>
      <c r="K1444" s="443"/>
      <c r="L1444" s="443"/>
      <c r="M1444" s="443"/>
      <c r="N1444" s="443"/>
      <c r="O1444" s="443">
        <v>1</v>
      </c>
      <c r="P1444" s="445">
        <f t="shared" si="20"/>
        <v>1</v>
      </c>
      <c r="Q1444" s="443">
        <v>1</v>
      </c>
      <c r="R1444" s="443"/>
      <c r="S1444" s="443" t="s">
        <v>659</v>
      </c>
      <c r="T1444" s="443" t="s">
        <v>653</v>
      </c>
      <c r="U1444" s="443" t="s">
        <v>673</v>
      </c>
      <c r="V1444" s="443" t="s">
        <v>652</v>
      </c>
      <c r="W1444" s="443" t="s">
        <v>469</v>
      </c>
      <c r="X1444" s="446"/>
    </row>
    <row r="1445" spans="1:24" s="447" customFormat="1" ht="90">
      <c r="A1445" s="443"/>
      <c r="B1445" s="443">
        <v>4721022000</v>
      </c>
      <c r="C1445" s="508" t="s">
        <v>13408</v>
      </c>
      <c r="D1445" s="154" t="s">
        <v>13409</v>
      </c>
      <c r="E1445" s="154" t="s">
        <v>13410</v>
      </c>
      <c r="F1445" s="443" t="s">
        <v>422</v>
      </c>
      <c r="G1445" s="443" t="s">
        <v>655</v>
      </c>
      <c r="H1445" s="444">
        <v>45194</v>
      </c>
      <c r="I1445" s="443"/>
      <c r="J1445" s="443"/>
      <c r="K1445" s="443"/>
      <c r="L1445" s="443"/>
      <c r="M1445" s="443"/>
      <c r="N1445" s="443"/>
      <c r="O1445" s="443">
        <v>1</v>
      </c>
      <c r="P1445" s="445">
        <f t="shared" si="20"/>
        <v>1</v>
      </c>
      <c r="Q1445" s="443">
        <v>1</v>
      </c>
      <c r="R1445" s="443"/>
      <c r="S1445" s="443" t="s">
        <v>659</v>
      </c>
      <c r="T1445" s="443" t="s">
        <v>653</v>
      </c>
      <c r="U1445" s="443" t="s">
        <v>673</v>
      </c>
      <c r="V1445" s="443" t="s">
        <v>652</v>
      </c>
      <c r="W1445" s="443" t="s">
        <v>469</v>
      </c>
      <c r="X1445" s="446"/>
    </row>
    <row r="1446" spans="1:24" s="447" customFormat="1" ht="60">
      <c r="A1446" s="443"/>
      <c r="B1446" s="443">
        <v>5392510400</v>
      </c>
      <c r="C1446" s="508" t="s">
        <v>13411</v>
      </c>
      <c r="D1446" s="154" t="s">
        <v>13412</v>
      </c>
      <c r="E1446" s="154" t="s">
        <v>13413</v>
      </c>
      <c r="F1446" s="443" t="s">
        <v>422</v>
      </c>
      <c r="G1446" s="443" t="s">
        <v>655</v>
      </c>
      <c r="H1446" s="444">
        <v>44980</v>
      </c>
      <c r="I1446" s="443"/>
      <c r="J1446" s="443"/>
      <c r="K1446" s="443"/>
      <c r="L1446" s="443"/>
      <c r="M1446" s="443"/>
      <c r="N1446" s="443"/>
      <c r="O1446" s="443">
        <v>1</v>
      </c>
      <c r="P1446" s="445">
        <f t="shared" si="20"/>
        <v>1</v>
      </c>
      <c r="Q1446" s="443">
        <v>1</v>
      </c>
      <c r="R1446" s="443"/>
      <c r="S1446" s="443" t="s">
        <v>659</v>
      </c>
      <c r="T1446" s="443" t="s">
        <v>653</v>
      </c>
      <c r="U1446" s="443" t="s">
        <v>673</v>
      </c>
      <c r="V1446" s="443" t="s">
        <v>652</v>
      </c>
      <c r="W1446" s="443" t="s">
        <v>469</v>
      </c>
      <c r="X1446" s="446"/>
    </row>
    <row r="1447" spans="1:24" s="447" customFormat="1" ht="45">
      <c r="A1447" s="443"/>
      <c r="B1447" s="443">
        <v>4720210900</v>
      </c>
      <c r="C1447" s="508" t="s">
        <v>7232</v>
      </c>
      <c r="D1447" s="154" t="s">
        <v>7233</v>
      </c>
      <c r="E1447" s="154" t="s">
        <v>3369</v>
      </c>
      <c r="F1447" s="443" t="s">
        <v>422</v>
      </c>
      <c r="G1447" s="443" t="s">
        <v>655</v>
      </c>
      <c r="H1447" s="444">
        <v>45001</v>
      </c>
      <c r="I1447" s="443"/>
      <c r="J1447" s="443"/>
      <c r="K1447" s="443"/>
      <c r="L1447" s="443"/>
      <c r="M1447" s="443"/>
      <c r="N1447" s="443"/>
      <c r="O1447" s="443">
        <v>1</v>
      </c>
      <c r="P1447" s="445">
        <f t="shared" si="20"/>
        <v>1</v>
      </c>
      <c r="Q1447" s="443">
        <v>1</v>
      </c>
      <c r="R1447" s="443"/>
      <c r="S1447" s="443" t="s">
        <v>659</v>
      </c>
      <c r="T1447" s="443" t="s">
        <v>653</v>
      </c>
      <c r="U1447" s="443" t="s">
        <v>673</v>
      </c>
      <c r="V1447" s="443" t="s">
        <v>652</v>
      </c>
      <c r="W1447" s="443" t="s">
        <v>469</v>
      </c>
      <c r="X1447" s="446"/>
    </row>
    <row r="1448" spans="1:24" s="447" customFormat="1" ht="90">
      <c r="A1448" s="443"/>
      <c r="B1448" s="443">
        <v>4480922400</v>
      </c>
      <c r="C1448" s="508" t="s">
        <v>13414</v>
      </c>
      <c r="D1448" s="154" t="s">
        <v>13415</v>
      </c>
      <c r="E1448" s="154" t="s">
        <v>13416</v>
      </c>
      <c r="F1448" s="443" t="s">
        <v>422</v>
      </c>
      <c r="G1448" s="443" t="s">
        <v>655</v>
      </c>
      <c r="H1448" s="444">
        <v>45020</v>
      </c>
      <c r="I1448" s="443"/>
      <c r="J1448" s="443"/>
      <c r="K1448" s="443"/>
      <c r="L1448" s="443"/>
      <c r="M1448" s="443"/>
      <c r="N1448" s="443"/>
      <c r="O1448" s="443">
        <v>1</v>
      </c>
      <c r="P1448" s="445">
        <f t="shared" si="20"/>
        <v>1</v>
      </c>
      <c r="Q1448" s="443">
        <v>1</v>
      </c>
      <c r="R1448" s="443"/>
      <c r="S1448" s="443" t="s">
        <v>659</v>
      </c>
      <c r="T1448" s="443" t="s">
        <v>653</v>
      </c>
      <c r="U1448" s="443" t="s">
        <v>673</v>
      </c>
      <c r="V1448" s="443" t="s">
        <v>652</v>
      </c>
      <c r="W1448" s="443" t="s">
        <v>469</v>
      </c>
      <c r="X1448" s="446"/>
    </row>
    <row r="1449" spans="1:24" s="447" customFormat="1" ht="90">
      <c r="A1449" s="443"/>
      <c r="B1449" s="443">
        <v>3012212600</v>
      </c>
      <c r="C1449" s="508" t="s">
        <v>8405</v>
      </c>
      <c r="D1449" s="154" t="s">
        <v>8406</v>
      </c>
      <c r="E1449" s="154" t="s">
        <v>4039</v>
      </c>
      <c r="F1449" s="443" t="s">
        <v>422</v>
      </c>
      <c r="G1449" s="443" t="s">
        <v>655</v>
      </c>
      <c r="H1449" s="444">
        <v>45041</v>
      </c>
      <c r="I1449" s="443"/>
      <c r="J1449" s="443"/>
      <c r="K1449" s="443"/>
      <c r="L1449" s="443"/>
      <c r="M1449" s="443"/>
      <c r="N1449" s="443"/>
      <c r="O1449" s="443">
        <v>1</v>
      </c>
      <c r="P1449" s="445">
        <f t="shared" si="20"/>
        <v>1</v>
      </c>
      <c r="Q1449" s="443">
        <v>1</v>
      </c>
      <c r="R1449" s="443"/>
      <c r="S1449" s="443" t="s">
        <v>659</v>
      </c>
      <c r="T1449" s="443" t="s">
        <v>653</v>
      </c>
      <c r="U1449" s="443" t="s">
        <v>673</v>
      </c>
      <c r="V1449" s="443" t="s">
        <v>652</v>
      </c>
      <c r="W1449" s="443" t="s">
        <v>469</v>
      </c>
      <c r="X1449" s="446"/>
    </row>
    <row r="1450" spans="1:24" s="447" customFormat="1" ht="75">
      <c r="A1450" s="443"/>
      <c r="B1450" s="443">
        <v>5506101700</v>
      </c>
      <c r="C1450" s="508" t="s">
        <v>13417</v>
      </c>
      <c r="D1450" s="154" t="s">
        <v>13363</v>
      </c>
      <c r="E1450" s="154" t="s">
        <v>13418</v>
      </c>
      <c r="F1450" s="443" t="s">
        <v>422</v>
      </c>
      <c r="G1450" s="443" t="s">
        <v>655</v>
      </c>
      <c r="H1450" s="444">
        <v>45068</v>
      </c>
      <c r="I1450" s="443">
        <v>1</v>
      </c>
      <c r="J1450" s="443"/>
      <c r="K1450" s="443"/>
      <c r="L1450" s="443"/>
      <c r="M1450" s="443"/>
      <c r="N1450" s="443"/>
      <c r="O1450" s="443"/>
      <c r="P1450" s="445">
        <f t="shared" si="20"/>
        <v>1</v>
      </c>
      <c r="Q1450" s="443">
        <v>1</v>
      </c>
      <c r="R1450" s="443"/>
      <c r="S1450" s="443" t="s">
        <v>659</v>
      </c>
      <c r="T1450" s="443" t="s">
        <v>651</v>
      </c>
      <c r="U1450" s="443" t="s">
        <v>673</v>
      </c>
      <c r="V1450" s="443" t="s">
        <v>652</v>
      </c>
      <c r="W1450" s="443" t="s">
        <v>469</v>
      </c>
      <c r="X1450" s="446"/>
    </row>
    <row r="1451" spans="1:24" s="447" customFormat="1" ht="75">
      <c r="A1451" s="443"/>
      <c r="B1451" s="443">
        <v>4250413100</v>
      </c>
      <c r="C1451" s="508" t="s">
        <v>13419</v>
      </c>
      <c r="D1451" s="154" t="s">
        <v>13420</v>
      </c>
      <c r="E1451" s="154" t="s">
        <v>13421</v>
      </c>
      <c r="F1451" s="443" t="s">
        <v>422</v>
      </c>
      <c r="G1451" s="443" t="s">
        <v>655</v>
      </c>
      <c r="H1451" s="444">
        <v>44945</v>
      </c>
      <c r="I1451" s="443"/>
      <c r="J1451" s="443"/>
      <c r="K1451" s="443"/>
      <c r="L1451" s="443"/>
      <c r="M1451" s="443"/>
      <c r="N1451" s="443"/>
      <c r="O1451" s="443">
        <v>1</v>
      </c>
      <c r="P1451" s="445">
        <f t="shared" si="20"/>
        <v>1</v>
      </c>
      <c r="Q1451" s="443">
        <v>1</v>
      </c>
      <c r="R1451" s="443"/>
      <c r="S1451" s="443" t="s">
        <v>659</v>
      </c>
      <c r="T1451" s="443" t="s">
        <v>653</v>
      </c>
      <c r="U1451" s="443" t="s">
        <v>673</v>
      </c>
      <c r="V1451" s="443" t="s">
        <v>652</v>
      </c>
      <c r="W1451" s="443" t="s">
        <v>469</v>
      </c>
      <c r="X1451" s="446"/>
    </row>
    <row r="1452" spans="1:24" s="447" customFormat="1" ht="75">
      <c r="A1452" s="443"/>
      <c r="B1452" s="443">
        <v>4212140300</v>
      </c>
      <c r="C1452" s="508" t="s">
        <v>13422</v>
      </c>
      <c r="D1452" s="154" t="s">
        <v>13423</v>
      </c>
      <c r="E1452" s="154" t="s">
        <v>13424</v>
      </c>
      <c r="F1452" s="443" t="s">
        <v>422</v>
      </c>
      <c r="G1452" s="443" t="s">
        <v>655</v>
      </c>
      <c r="H1452" s="444">
        <v>45061</v>
      </c>
      <c r="I1452" s="443"/>
      <c r="J1452" s="443"/>
      <c r="K1452" s="443"/>
      <c r="L1452" s="443"/>
      <c r="M1452" s="443"/>
      <c r="N1452" s="443"/>
      <c r="O1452" s="443">
        <v>1</v>
      </c>
      <c r="P1452" s="445">
        <f t="shared" si="20"/>
        <v>1</v>
      </c>
      <c r="Q1452" s="443">
        <v>1</v>
      </c>
      <c r="R1452" s="443"/>
      <c r="S1452" s="443" t="s">
        <v>659</v>
      </c>
      <c r="T1452" s="443" t="s">
        <v>653</v>
      </c>
      <c r="U1452" s="443" t="s">
        <v>673</v>
      </c>
      <c r="V1452" s="443" t="s">
        <v>652</v>
      </c>
      <c r="W1452" s="443" t="s">
        <v>469</v>
      </c>
      <c r="X1452" s="446"/>
    </row>
    <row r="1453" spans="1:24" s="447" customFormat="1" ht="45">
      <c r="A1453" s="443"/>
      <c r="B1453" s="443">
        <v>4473510300</v>
      </c>
      <c r="C1453" s="508" t="s">
        <v>13425</v>
      </c>
      <c r="D1453" s="154" t="s">
        <v>13426</v>
      </c>
      <c r="E1453" s="154" t="s">
        <v>13427</v>
      </c>
      <c r="F1453" s="443" t="s">
        <v>422</v>
      </c>
      <c r="G1453" s="443" t="s">
        <v>655</v>
      </c>
      <c r="H1453" s="444">
        <v>45272</v>
      </c>
      <c r="I1453" s="443"/>
      <c r="J1453" s="443"/>
      <c r="K1453" s="443"/>
      <c r="L1453" s="443"/>
      <c r="M1453" s="443"/>
      <c r="N1453" s="443"/>
      <c r="O1453" s="443">
        <v>1</v>
      </c>
      <c r="P1453" s="445">
        <f t="shared" si="20"/>
        <v>1</v>
      </c>
      <c r="Q1453" s="443">
        <v>1</v>
      </c>
      <c r="R1453" s="443"/>
      <c r="S1453" s="443" t="s">
        <v>659</v>
      </c>
      <c r="T1453" s="443" t="s">
        <v>653</v>
      </c>
      <c r="U1453" s="443" t="s">
        <v>673</v>
      </c>
      <c r="V1453" s="443" t="s">
        <v>652</v>
      </c>
      <c r="W1453" s="443" t="s">
        <v>469</v>
      </c>
      <c r="X1453" s="446"/>
    </row>
    <row r="1454" spans="1:24" s="447" customFormat="1" ht="75">
      <c r="A1454" s="443"/>
      <c r="B1454" s="443">
        <v>4164221600</v>
      </c>
      <c r="C1454" s="508" t="s">
        <v>13428</v>
      </c>
      <c r="D1454" s="154" t="s">
        <v>13429</v>
      </c>
      <c r="E1454" s="154" t="s">
        <v>13430</v>
      </c>
      <c r="F1454" s="443" t="s">
        <v>422</v>
      </c>
      <c r="G1454" s="443" t="s">
        <v>655</v>
      </c>
      <c r="H1454" s="444">
        <v>45238</v>
      </c>
      <c r="I1454" s="443"/>
      <c r="J1454" s="443"/>
      <c r="K1454" s="443"/>
      <c r="L1454" s="443"/>
      <c r="M1454" s="443"/>
      <c r="N1454" s="443"/>
      <c r="O1454" s="443">
        <v>1</v>
      </c>
      <c r="P1454" s="445">
        <f t="shared" si="20"/>
        <v>1</v>
      </c>
      <c r="Q1454" s="443">
        <v>1</v>
      </c>
      <c r="R1454" s="443"/>
      <c r="S1454" s="443" t="s">
        <v>659</v>
      </c>
      <c r="T1454" s="443" t="s">
        <v>653</v>
      </c>
      <c r="U1454" s="443" t="s">
        <v>673</v>
      </c>
      <c r="V1454" s="443" t="s">
        <v>652</v>
      </c>
      <c r="W1454" s="443" t="s">
        <v>469</v>
      </c>
      <c r="X1454" s="446"/>
    </row>
    <row r="1455" spans="1:24" s="447" customFormat="1" ht="60">
      <c r="A1455" s="443"/>
      <c r="B1455" s="443">
        <v>4322410300</v>
      </c>
      <c r="C1455" s="508" t="s">
        <v>13431</v>
      </c>
      <c r="D1455" s="154" t="s">
        <v>13432</v>
      </c>
      <c r="E1455" s="154" t="s">
        <v>13433</v>
      </c>
      <c r="F1455" s="443" t="s">
        <v>422</v>
      </c>
      <c r="G1455" s="443" t="s">
        <v>655</v>
      </c>
      <c r="H1455" s="444">
        <v>45254</v>
      </c>
      <c r="I1455" s="443"/>
      <c r="J1455" s="443"/>
      <c r="K1455" s="443"/>
      <c r="L1455" s="443"/>
      <c r="M1455" s="443"/>
      <c r="N1455" s="443"/>
      <c r="O1455" s="443">
        <v>1</v>
      </c>
      <c r="P1455" s="445">
        <f t="shared" si="20"/>
        <v>1</v>
      </c>
      <c r="Q1455" s="443">
        <v>1</v>
      </c>
      <c r="R1455" s="443"/>
      <c r="S1455" s="443" t="s">
        <v>659</v>
      </c>
      <c r="T1455" s="443" t="s">
        <v>653</v>
      </c>
      <c r="U1455" s="443" t="s">
        <v>673</v>
      </c>
      <c r="V1455" s="443" t="s">
        <v>652</v>
      </c>
      <c r="W1455" s="443" t="s">
        <v>469</v>
      </c>
      <c r="X1455" s="446"/>
    </row>
    <row r="1456" spans="1:24" s="447" customFormat="1" ht="90">
      <c r="A1456" s="443"/>
      <c r="B1456" s="443">
        <v>4453422600</v>
      </c>
      <c r="C1456" s="508" t="s">
        <v>6423</v>
      </c>
      <c r="D1456" s="154" t="s">
        <v>6424</v>
      </c>
      <c r="E1456" s="154" t="s">
        <v>2915</v>
      </c>
      <c r="F1456" s="443" t="s">
        <v>422</v>
      </c>
      <c r="G1456" s="443" t="s">
        <v>655</v>
      </c>
      <c r="H1456" s="444">
        <v>45225</v>
      </c>
      <c r="I1456" s="443"/>
      <c r="J1456" s="443"/>
      <c r="K1456" s="443"/>
      <c r="L1456" s="443"/>
      <c r="M1456" s="443"/>
      <c r="N1456" s="443"/>
      <c r="O1456" s="443">
        <v>1</v>
      </c>
      <c r="P1456" s="445">
        <f t="shared" si="20"/>
        <v>1</v>
      </c>
      <c r="Q1456" s="443">
        <v>1</v>
      </c>
      <c r="R1456" s="443"/>
      <c r="S1456" s="443" t="s">
        <v>659</v>
      </c>
      <c r="T1456" s="443" t="s">
        <v>653</v>
      </c>
      <c r="U1456" s="443" t="s">
        <v>673</v>
      </c>
      <c r="V1456" s="443" t="s">
        <v>652</v>
      </c>
      <c r="W1456" s="443" t="s">
        <v>469</v>
      </c>
      <c r="X1456" s="446"/>
    </row>
    <row r="1457" spans="1:24" s="447" customFormat="1" ht="60">
      <c r="A1457" s="443"/>
      <c r="B1457" s="443">
        <v>4675003900</v>
      </c>
      <c r="C1457" s="508" t="s">
        <v>13343</v>
      </c>
      <c r="D1457" s="154" t="s">
        <v>13344</v>
      </c>
      <c r="E1457" s="154" t="s">
        <v>13434</v>
      </c>
      <c r="F1457" s="443" t="s">
        <v>422</v>
      </c>
      <c r="G1457" s="443" t="s">
        <v>655</v>
      </c>
      <c r="H1457" s="444">
        <v>44966</v>
      </c>
      <c r="I1457" s="443"/>
      <c r="J1457" s="443"/>
      <c r="K1457" s="443"/>
      <c r="L1457" s="443"/>
      <c r="M1457" s="443">
        <v>1</v>
      </c>
      <c r="N1457" s="443"/>
      <c r="O1457" s="443">
        <v>1</v>
      </c>
      <c r="P1457" s="445">
        <f t="shared" si="20"/>
        <v>2</v>
      </c>
      <c r="Q1457" s="443">
        <v>2</v>
      </c>
      <c r="R1457" s="443"/>
      <c r="S1457" s="443" t="s">
        <v>659</v>
      </c>
      <c r="T1457" s="443" t="s">
        <v>651</v>
      </c>
      <c r="U1457" s="443" t="s">
        <v>673</v>
      </c>
      <c r="V1457" s="443" t="s">
        <v>652</v>
      </c>
      <c r="W1457" s="443" t="s">
        <v>469</v>
      </c>
      <c r="X1457" s="446"/>
    </row>
    <row r="1458" spans="1:24" s="447" customFormat="1" ht="75">
      <c r="A1458" s="443"/>
      <c r="B1458" s="443">
        <v>5441612300</v>
      </c>
      <c r="C1458" s="508" t="s">
        <v>13435</v>
      </c>
      <c r="D1458" s="154" t="s">
        <v>13436</v>
      </c>
      <c r="E1458" s="154" t="s">
        <v>13437</v>
      </c>
      <c r="F1458" s="443" t="s">
        <v>422</v>
      </c>
      <c r="G1458" s="443" t="s">
        <v>655</v>
      </c>
      <c r="H1458" s="444">
        <v>44966</v>
      </c>
      <c r="I1458" s="443"/>
      <c r="J1458" s="443"/>
      <c r="K1458" s="443"/>
      <c r="L1458" s="443"/>
      <c r="M1458" s="443"/>
      <c r="N1458" s="443"/>
      <c r="O1458" s="443">
        <v>1</v>
      </c>
      <c r="P1458" s="445">
        <f t="shared" si="20"/>
        <v>1</v>
      </c>
      <c r="Q1458" s="443">
        <v>1</v>
      </c>
      <c r="R1458" s="443"/>
      <c r="S1458" s="443" t="s">
        <v>659</v>
      </c>
      <c r="T1458" s="443" t="s">
        <v>653</v>
      </c>
      <c r="U1458" s="443" t="s">
        <v>673</v>
      </c>
      <c r="V1458" s="443" t="s">
        <v>652</v>
      </c>
      <c r="W1458" s="443" t="s">
        <v>469</v>
      </c>
      <c r="X1458" s="446"/>
    </row>
    <row r="1459" spans="1:24" s="447" customFormat="1" ht="75">
      <c r="A1459" s="443"/>
      <c r="B1459" s="443">
        <v>4532560400</v>
      </c>
      <c r="C1459" s="508" t="s">
        <v>6358</v>
      </c>
      <c r="D1459" s="154" t="s">
        <v>6359</v>
      </c>
      <c r="E1459" s="154" t="s">
        <v>2878</v>
      </c>
      <c r="F1459" s="443" t="s">
        <v>422</v>
      </c>
      <c r="G1459" s="443" t="s">
        <v>655</v>
      </c>
      <c r="H1459" s="444">
        <v>44967</v>
      </c>
      <c r="I1459" s="443"/>
      <c r="J1459" s="443"/>
      <c r="K1459" s="443"/>
      <c r="L1459" s="443"/>
      <c r="M1459" s="443"/>
      <c r="N1459" s="443"/>
      <c r="O1459" s="443">
        <v>1</v>
      </c>
      <c r="P1459" s="445">
        <f t="shared" si="20"/>
        <v>1</v>
      </c>
      <c r="Q1459" s="443">
        <v>1</v>
      </c>
      <c r="R1459" s="443"/>
      <c r="S1459" s="443" t="s">
        <v>659</v>
      </c>
      <c r="T1459" s="443" t="s">
        <v>653</v>
      </c>
      <c r="U1459" s="443" t="s">
        <v>673</v>
      </c>
      <c r="V1459" s="443" t="s">
        <v>652</v>
      </c>
      <c r="W1459" s="443" t="s">
        <v>469</v>
      </c>
      <c r="X1459" s="446"/>
    </row>
    <row r="1460" spans="1:24" s="447" customFormat="1" ht="90">
      <c r="A1460" s="443"/>
      <c r="B1460" s="443">
        <v>4730721300</v>
      </c>
      <c r="C1460" s="508" t="s">
        <v>13438</v>
      </c>
      <c r="D1460" s="154" t="s">
        <v>13439</v>
      </c>
      <c r="E1460" s="154" t="s">
        <v>13440</v>
      </c>
      <c r="F1460" s="443" t="s">
        <v>422</v>
      </c>
      <c r="G1460" s="443" t="s">
        <v>655</v>
      </c>
      <c r="H1460" s="444">
        <v>45103</v>
      </c>
      <c r="I1460" s="443"/>
      <c r="J1460" s="443"/>
      <c r="K1460" s="443"/>
      <c r="L1460" s="443"/>
      <c r="M1460" s="443"/>
      <c r="N1460" s="443"/>
      <c r="O1460" s="443">
        <v>1</v>
      </c>
      <c r="P1460" s="445">
        <f t="shared" si="20"/>
        <v>1</v>
      </c>
      <c r="Q1460" s="443">
        <v>1</v>
      </c>
      <c r="R1460" s="443"/>
      <c r="S1460" s="443" t="s">
        <v>659</v>
      </c>
      <c r="T1460" s="443" t="s">
        <v>653</v>
      </c>
      <c r="U1460" s="443" t="s">
        <v>673</v>
      </c>
      <c r="V1460" s="443" t="s">
        <v>652</v>
      </c>
      <c r="W1460" s="443" t="s">
        <v>469</v>
      </c>
      <c r="X1460" s="446"/>
    </row>
    <row r="1461" spans="1:24" s="447" customFormat="1" ht="60">
      <c r="A1461" s="443"/>
      <c r="B1461" s="443">
        <v>4473511200</v>
      </c>
      <c r="C1461" s="508" t="s">
        <v>13441</v>
      </c>
      <c r="D1461" s="154" t="s">
        <v>13442</v>
      </c>
      <c r="E1461" s="154" t="s">
        <v>13443</v>
      </c>
      <c r="F1461" s="443" t="s">
        <v>422</v>
      </c>
      <c r="G1461" s="443" t="s">
        <v>655</v>
      </c>
      <c r="H1461" s="444">
        <v>44943</v>
      </c>
      <c r="I1461" s="443"/>
      <c r="J1461" s="443"/>
      <c r="K1461" s="443"/>
      <c r="L1461" s="443"/>
      <c r="M1461" s="443"/>
      <c r="N1461" s="443"/>
      <c r="O1461" s="443">
        <v>1</v>
      </c>
      <c r="P1461" s="445">
        <f t="shared" si="20"/>
        <v>1</v>
      </c>
      <c r="Q1461" s="443">
        <v>1</v>
      </c>
      <c r="R1461" s="443"/>
      <c r="S1461" s="443" t="s">
        <v>659</v>
      </c>
      <c r="T1461" s="443" t="s">
        <v>653</v>
      </c>
      <c r="U1461" s="443" t="s">
        <v>673</v>
      </c>
      <c r="V1461" s="443" t="s">
        <v>652</v>
      </c>
      <c r="W1461" s="443" t="s">
        <v>469</v>
      </c>
      <c r="X1461" s="446"/>
    </row>
    <row r="1462" spans="1:24" s="447" customFormat="1" ht="90">
      <c r="A1462" s="443"/>
      <c r="B1462" s="443">
        <v>3594321400</v>
      </c>
      <c r="C1462" s="508" t="s">
        <v>7110</v>
      </c>
      <c r="D1462" s="154" t="s">
        <v>7111</v>
      </c>
      <c r="E1462" s="154" t="s">
        <v>3308</v>
      </c>
      <c r="F1462" s="443" t="s">
        <v>422</v>
      </c>
      <c r="G1462" s="443" t="s">
        <v>655</v>
      </c>
      <c r="H1462" s="444">
        <v>44984</v>
      </c>
      <c r="I1462" s="443"/>
      <c r="J1462" s="443"/>
      <c r="K1462" s="443"/>
      <c r="L1462" s="443"/>
      <c r="M1462" s="443"/>
      <c r="N1462" s="443"/>
      <c r="O1462" s="443">
        <v>1</v>
      </c>
      <c r="P1462" s="445">
        <f t="shared" si="20"/>
        <v>1</v>
      </c>
      <c r="Q1462" s="443">
        <v>1</v>
      </c>
      <c r="R1462" s="443"/>
      <c r="S1462" s="443" t="s">
        <v>659</v>
      </c>
      <c r="T1462" s="443" t="s">
        <v>653</v>
      </c>
      <c r="U1462" s="443" t="s">
        <v>673</v>
      </c>
      <c r="V1462" s="443" t="s">
        <v>652</v>
      </c>
      <c r="W1462" s="443" t="s">
        <v>469</v>
      </c>
      <c r="X1462" s="446"/>
    </row>
    <row r="1463" spans="1:24" s="447" customFormat="1" ht="60">
      <c r="A1463" s="443"/>
      <c r="B1463" s="443">
        <v>3555900600</v>
      </c>
      <c r="C1463" s="508" t="s">
        <v>13444</v>
      </c>
      <c r="D1463" s="154" t="s">
        <v>13445</v>
      </c>
      <c r="E1463" s="154" t="s">
        <v>13446</v>
      </c>
      <c r="F1463" s="443" t="s">
        <v>422</v>
      </c>
      <c r="G1463" s="443" t="s">
        <v>655</v>
      </c>
      <c r="H1463" s="444">
        <v>45167</v>
      </c>
      <c r="I1463" s="443"/>
      <c r="J1463" s="443"/>
      <c r="K1463" s="443"/>
      <c r="L1463" s="443"/>
      <c r="M1463" s="443"/>
      <c r="N1463" s="443"/>
      <c r="O1463" s="443">
        <v>1</v>
      </c>
      <c r="P1463" s="445">
        <f t="shared" si="20"/>
        <v>1</v>
      </c>
      <c r="Q1463" s="443">
        <v>1</v>
      </c>
      <c r="R1463" s="443"/>
      <c r="S1463" s="443" t="s">
        <v>659</v>
      </c>
      <c r="T1463" s="443" t="s">
        <v>653</v>
      </c>
      <c r="U1463" s="443" t="s">
        <v>673</v>
      </c>
      <c r="V1463" s="443" t="s">
        <v>652</v>
      </c>
      <c r="W1463" s="443" t="s">
        <v>469</v>
      </c>
      <c r="X1463" s="446"/>
    </row>
    <row r="1464" spans="1:24" s="447" customFormat="1" ht="75">
      <c r="A1464" s="443"/>
      <c r="B1464" s="443">
        <v>4547220100</v>
      </c>
      <c r="C1464" s="508" t="s">
        <v>13447</v>
      </c>
      <c r="D1464" s="154" t="s">
        <v>13448</v>
      </c>
      <c r="E1464" s="154" t="s">
        <v>13449</v>
      </c>
      <c r="F1464" s="443" t="s">
        <v>422</v>
      </c>
      <c r="G1464" s="443" t="s">
        <v>655</v>
      </c>
      <c r="H1464" s="444">
        <v>45141</v>
      </c>
      <c r="I1464" s="443"/>
      <c r="J1464" s="443"/>
      <c r="K1464" s="443"/>
      <c r="L1464" s="443"/>
      <c r="M1464" s="443"/>
      <c r="N1464" s="443"/>
      <c r="O1464" s="443">
        <v>1</v>
      </c>
      <c r="P1464" s="445">
        <f t="shared" si="20"/>
        <v>1</v>
      </c>
      <c r="Q1464" s="443">
        <v>1</v>
      </c>
      <c r="R1464" s="443"/>
      <c r="S1464" s="443" t="s">
        <v>659</v>
      </c>
      <c r="T1464" s="443" t="s">
        <v>653</v>
      </c>
      <c r="U1464" s="443" t="s">
        <v>673</v>
      </c>
      <c r="V1464" s="443" t="s">
        <v>652</v>
      </c>
      <c r="W1464" s="443" t="s">
        <v>469</v>
      </c>
      <c r="X1464" s="446"/>
    </row>
    <row r="1465" spans="1:24" s="447" customFormat="1" ht="60">
      <c r="A1465" s="443"/>
      <c r="B1465" s="443">
        <v>5394820300</v>
      </c>
      <c r="C1465" s="508" t="s">
        <v>13450</v>
      </c>
      <c r="D1465" s="154" t="s">
        <v>13451</v>
      </c>
      <c r="E1465" s="154" t="s">
        <v>13452</v>
      </c>
      <c r="F1465" s="443" t="s">
        <v>422</v>
      </c>
      <c r="G1465" s="443" t="s">
        <v>655</v>
      </c>
      <c r="H1465" s="444">
        <v>45148</v>
      </c>
      <c r="I1465" s="443"/>
      <c r="J1465" s="443"/>
      <c r="K1465" s="443"/>
      <c r="L1465" s="443"/>
      <c r="M1465" s="443"/>
      <c r="N1465" s="443"/>
      <c r="O1465" s="443">
        <v>1</v>
      </c>
      <c r="P1465" s="445">
        <f t="shared" si="20"/>
        <v>1</v>
      </c>
      <c r="Q1465" s="443">
        <v>1</v>
      </c>
      <c r="R1465" s="443"/>
      <c r="S1465" s="443" t="s">
        <v>659</v>
      </c>
      <c r="T1465" s="443" t="s">
        <v>653</v>
      </c>
      <c r="U1465" s="443" t="s">
        <v>673</v>
      </c>
      <c r="V1465" s="443" t="s">
        <v>652</v>
      </c>
      <c r="W1465" s="443" t="s">
        <v>469</v>
      </c>
      <c r="X1465" s="446"/>
    </row>
    <row r="1466" spans="1:24" s="447" customFormat="1" ht="60">
      <c r="A1466" s="443"/>
      <c r="B1466" s="443">
        <v>6303641200</v>
      </c>
      <c r="C1466" s="508" t="s">
        <v>13453</v>
      </c>
      <c r="D1466" s="154" t="s">
        <v>13454</v>
      </c>
      <c r="E1466" s="154" t="s">
        <v>13455</v>
      </c>
      <c r="F1466" s="443" t="s">
        <v>422</v>
      </c>
      <c r="G1466" s="443" t="s">
        <v>655</v>
      </c>
      <c r="H1466" s="444">
        <v>45034</v>
      </c>
      <c r="I1466" s="443"/>
      <c r="J1466" s="443"/>
      <c r="K1466" s="443"/>
      <c r="L1466" s="443"/>
      <c r="M1466" s="443"/>
      <c r="N1466" s="443"/>
      <c r="O1466" s="443">
        <v>1</v>
      </c>
      <c r="P1466" s="445">
        <f t="shared" si="20"/>
        <v>1</v>
      </c>
      <c r="Q1466" s="443">
        <v>1</v>
      </c>
      <c r="R1466" s="443"/>
      <c r="S1466" s="443" t="s">
        <v>659</v>
      </c>
      <c r="T1466" s="443" t="s">
        <v>653</v>
      </c>
      <c r="U1466" s="443" t="s">
        <v>673</v>
      </c>
      <c r="V1466" s="443" t="s">
        <v>652</v>
      </c>
      <c r="W1466" s="443" t="s">
        <v>469</v>
      </c>
      <c r="X1466" s="446"/>
    </row>
    <row r="1467" spans="1:24" s="447" customFormat="1" ht="75">
      <c r="A1467" s="443"/>
      <c r="B1467" s="443">
        <v>5322401500</v>
      </c>
      <c r="C1467" s="508" t="s">
        <v>13456</v>
      </c>
      <c r="D1467" s="154" t="s">
        <v>13457</v>
      </c>
      <c r="E1467" s="154" t="s">
        <v>13458</v>
      </c>
      <c r="F1467" s="443" t="s">
        <v>422</v>
      </c>
      <c r="G1467" s="443" t="s">
        <v>655</v>
      </c>
      <c r="H1467" s="444">
        <v>45134</v>
      </c>
      <c r="I1467" s="443"/>
      <c r="J1467" s="443"/>
      <c r="K1467" s="443"/>
      <c r="L1467" s="443"/>
      <c r="M1467" s="443"/>
      <c r="N1467" s="443"/>
      <c r="O1467" s="443">
        <v>1</v>
      </c>
      <c r="P1467" s="445">
        <f t="shared" si="20"/>
        <v>1</v>
      </c>
      <c r="Q1467" s="443">
        <v>1</v>
      </c>
      <c r="R1467" s="443"/>
      <c r="S1467" s="443" t="s">
        <v>659</v>
      </c>
      <c r="T1467" s="443" t="s">
        <v>653</v>
      </c>
      <c r="U1467" s="443" t="s">
        <v>673</v>
      </c>
      <c r="V1467" s="443" t="s">
        <v>652</v>
      </c>
      <c r="W1467" s="443" t="s">
        <v>469</v>
      </c>
      <c r="X1467" s="446"/>
    </row>
    <row r="1468" spans="1:24" s="447" customFormat="1" ht="75">
      <c r="A1468" s="443"/>
      <c r="B1468" s="443">
        <v>4304730600</v>
      </c>
      <c r="C1468" s="508" t="s">
        <v>8391</v>
      </c>
      <c r="D1468" s="154" t="s">
        <v>8392</v>
      </c>
      <c r="E1468" s="154" t="s">
        <v>4032</v>
      </c>
      <c r="F1468" s="443" t="s">
        <v>422</v>
      </c>
      <c r="G1468" s="443" t="s">
        <v>655</v>
      </c>
      <c r="H1468" s="444">
        <v>45026</v>
      </c>
      <c r="I1468" s="443"/>
      <c r="J1468" s="443"/>
      <c r="K1468" s="443"/>
      <c r="L1468" s="443"/>
      <c r="M1468" s="443"/>
      <c r="N1468" s="443"/>
      <c r="O1468" s="443">
        <v>1</v>
      </c>
      <c r="P1468" s="445">
        <f t="shared" si="20"/>
        <v>1</v>
      </c>
      <c r="Q1468" s="443">
        <v>1</v>
      </c>
      <c r="R1468" s="443"/>
      <c r="S1468" s="443" t="s">
        <v>659</v>
      </c>
      <c r="T1468" s="443" t="s">
        <v>653</v>
      </c>
      <c r="U1468" s="443" t="s">
        <v>673</v>
      </c>
      <c r="V1468" s="443" t="s">
        <v>652</v>
      </c>
      <c r="W1468" s="443" t="s">
        <v>469</v>
      </c>
      <c r="X1468" s="446"/>
    </row>
    <row r="1469" spans="1:24" s="447" customFormat="1" ht="60">
      <c r="A1469" s="443"/>
      <c r="B1469" s="443">
        <v>4654920700</v>
      </c>
      <c r="C1469" s="508" t="s">
        <v>13459</v>
      </c>
      <c r="D1469" s="154" t="s">
        <v>13460</v>
      </c>
      <c r="E1469" s="154" t="s">
        <v>13461</v>
      </c>
      <c r="F1469" s="443" t="s">
        <v>422</v>
      </c>
      <c r="G1469" s="443" t="s">
        <v>655</v>
      </c>
      <c r="H1469" s="444">
        <v>45272</v>
      </c>
      <c r="I1469" s="443"/>
      <c r="J1469" s="443"/>
      <c r="K1469" s="443"/>
      <c r="L1469" s="443"/>
      <c r="M1469" s="443"/>
      <c r="N1469" s="443"/>
      <c r="O1469" s="443">
        <v>1</v>
      </c>
      <c r="P1469" s="445">
        <f t="shared" si="20"/>
        <v>1</v>
      </c>
      <c r="Q1469" s="443">
        <v>1</v>
      </c>
      <c r="R1469" s="443"/>
      <c r="S1469" s="443" t="s">
        <v>659</v>
      </c>
      <c r="T1469" s="443" t="s">
        <v>653</v>
      </c>
      <c r="U1469" s="443" t="s">
        <v>673</v>
      </c>
      <c r="V1469" s="443" t="s">
        <v>652</v>
      </c>
      <c r="W1469" s="443" t="s">
        <v>469</v>
      </c>
      <c r="X1469" s="446"/>
    </row>
    <row r="1470" spans="1:24" s="447" customFormat="1" ht="75">
      <c r="A1470" s="443"/>
      <c r="B1470" s="443">
        <v>4683242300</v>
      </c>
      <c r="C1470" s="508" t="s">
        <v>7756</v>
      </c>
      <c r="D1470" s="154" t="s">
        <v>7757</v>
      </c>
      <c r="E1470" s="154" t="s">
        <v>3714</v>
      </c>
      <c r="F1470" s="443" t="s">
        <v>422</v>
      </c>
      <c r="G1470" s="443" t="s">
        <v>655</v>
      </c>
      <c r="H1470" s="444">
        <v>44931</v>
      </c>
      <c r="I1470" s="443"/>
      <c r="J1470" s="443"/>
      <c r="K1470" s="443"/>
      <c r="L1470" s="443"/>
      <c r="M1470" s="443"/>
      <c r="N1470" s="443"/>
      <c r="O1470" s="443">
        <v>1</v>
      </c>
      <c r="P1470" s="445">
        <f t="shared" si="20"/>
        <v>1</v>
      </c>
      <c r="Q1470" s="443">
        <v>1</v>
      </c>
      <c r="R1470" s="443"/>
      <c r="S1470" s="443" t="s">
        <v>659</v>
      </c>
      <c r="T1470" s="443" t="s">
        <v>653</v>
      </c>
      <c r="U1470" s="443" t="s">
        <v>673</v>
      </c>
      <c r="V1470" s="443" t="s">
        <v>652</v>
      </c>
      <c r="W1470" s="443" t="s">
        <v>469</v>
      </c>
      <c r="X1470" s="446"/>
    </row>
    <row r="1471" spans="1:24" s="447" customFormat="1" ht="60">
      <c r="A1471" s="443"/>
      <c r="B1471" s="443">
        <v>5504401200</v>
      </c>
      <c r="C1471" s="508" t="s">
        <v>13462</v>
      </c>
      <c r="D1471" s="154" t="s">
        <v>13463</v>
      </c>
      <c r="E1471" s="154" t="s">
        <v>13464</v>
      </c>
      <c r="F1471" s="443" t="s">
        <v>422</v>
      </c>
      <c r="G1471" s="443" t="s">
        <v>655</v>
      </c>
      <c r="H1471" s="444">
        <v>45069</v>
      </c>
      <c r="I1471" s="443"/>
      <c r="J1471" s="443"/>
      <c r="K1471" s="443"/>
      <c r="L1471" s="443"/>
      <c r="M1471" s="443"/>
      <c r="N1471" s="443"/>
      <c r="O1471" s="443">
        <v>1</v>
      </c>
      <c r="P1471" s="445">
        <f t="shared" si="20"/>
        <v>1</v>
      </c>
      <c r="Q1471" s="443">
        <v>1</v>
      </c>
      <c r="R1471" s="443"/>
      <c r="S1471" s="443" t="s">
        <v>659</v>
      </c>
      <c r="T1471" s="443" t="s">
        <v>653</v>
      </c>
      <c r="U1471" s="443" t="s">
        <v>673</v>
      </c>
      <c r="V1471" s="443" t="s">
        <v>652</v>
      </c>
      <c r="W1471" s="443" t="s">
        <v>469</v>
      </c>
      <c r="X1471" s="446"/>
    </row>
    <row r="1472" spans="1:24" s="447" customFormat="1" ht="60">
      <c r="A1472" s="443"/>
      <c r="B1472" s="443">
        <v>5395710800</v>
      </c>
      <c r="C1472" s="508" t="s">
        <v>13465</v>
      </c>
      <c r="D1472" s="154" t="s">
        <v>13466</v>
      </c>
      <c r="E1472" s="154" t="s">
        <v>13467</v>
      </c>
      <c r="F1472" s="443" t="s">
        <v>422</v>
      </c>
      <c r="G1472" s="443" t="s">
        <v>655</v>
      </c>
      <c r="H1472" s="444">
        <v>45265</v>
      </c>
      <c r="I1472" s="443"/>
      <c r="J1472" s="443"/>
      <c r="K1472" s="443"/>
      <c r="L1472" s="443"/>
      <c r="M1472" s="443"/>
      <c r="N1472" s="443"/>
      <c r="O1472" s="443">
        <v>1</v>
      </c>
      <c r="P1472" s="445">
        <f t="shared" si="20"/>
        <v>1</v>
      </c>
      <c r="Q1472" s="443">
        <v>1</v>
      </c>
      <c r="R1472" s="443"/>
      <c r="S1472" s="443" t="s">
        <v>659</v>
      </c>
      <c r="T1472" s="443" t="s">
        <v>653</v>
      </c>
      <c r="U1472" s="443" t="s">
        <v>673</v>
      </c>
      <c r="V1472" s="443" t="s">
        <v>652</v>
      </c>
      <c r="W1472" s="443" t="s">
        <v>469</v>
      </c>
      <c r="X1472" s="446"/>
    </row>
    <row r="1473" spans="1:24" s="447" customFormat="1" ht="75">
      <c r="A1473" s="443"/>
      <c r="B1473" s="443">
        <v>4532560400</v>
      </c>
      <c r="C1473" s="508" t="s">
        <v>13468</v>
      </c>
      <c r="D1473" s="154" t="s">
        <v>6359</v>
      </c>
      <c r="E1473" s="154" t="s">
        <v>13469</v>
      </c>
      <c r="F1473" s="443" t="s">
        <v>422</v>
      </c>
      <c r="G1473" s="443" t="s">
        <v>655</v>
      </c>
      <c r="H1473" s="444">
        <v>44967</v>
      </c>
      <c r="I1473" s="443"/>
      <c r="J1473" s="443"/>
      <c r="K1473" s="443"/>
      <c r="L1473" s="443"/>
      <c r="M1473" s="443"/>
      <c r="N1473" s="443"/>
      <c r="O1473" s="443">
        <v>1</v>
      </c>
      <c r="P1473" s="445">
        <f t="shared" si="20"/>
        <v>1</v>
      </c>
      <c r="Q1473" s="443">
        <v>1</v>
      </c>
      <c r="R1473" s="443"/>
      <c r="S1473" s="443" t="s">
        <v>659</v>
      </c>
      <c r="T1473" s="443" t="s">
        <v>653</v>
      </c>
      <c r="U1473" s="443" t="s">
        <v>673</v>
      </c>
      <c r="V1473" s="443" t="s">
        <v>652</v>
      </c>
      <c r="W1473" s="443" t="s">
        <v>469</v>
      </c>
      <c r="X1473" s="446"/>
    </row>
    <row r="1474" spans="1:24" s="447" customFormat="1" ht="75">
      <c r="A1474" s="443"/>
      <c r="B1474" s="443">
        <v>4764501900</v>
      </c>
      <c r="C1474" s="508" t="s">
        <v>13470</v>
      </c>
      <c r="D1474" s="154" t="s">
        <v>13471</v>
      </c>
      <c r="E1474" s="154" t="s">
        <v>13472</v>
      </c>
      <c r="F1474" s="443" t="s">
        <v>422</v>
      </c>
      <c r="G1474" s="443" t="s">
        <v>655</v>
      </c>
      <c r="H1474" s="444">
        <v>45065</v>
      </c>
      <c r="I1474" s="443"/>
      <c r="J1474" s="443"/>
      <c r="K1474" s="443"/>
      <c r="L1474" s="443"/>
      <c r="M1474" s="443"/>
      <c r="N1474" s="443"/>
      <c r="O1474" s="443">
        <v>2</v>
      </c>
      <c r="P1474" s="445">
        <f t="shared" si="20"/>
        <v>2</v>
      </c>
      <c r="Q1474" s="443">
        <v>2</v>
      </c>
      <c r="R1474" s="443"/>
      <c r="S1474" s="443" t="s">
        <v>659</v>
      </c>
      <c r="T1474" s="443" t="s">
        <v>653</v>
      </c>
      <c r="U1474" s="443" t="s">
        <v>673</v>
      </c>
      <c r="V1474" s="443" t="s">
        <v>652</v>
      </c>
      <c r="W1474" s="443" t="s">
        <v>469</v>
      </c>
      <c r="X1474" s="446"/>
    </row>
    <row r="1475" spans="1:24" s="447" customFormat="1" ht="60">
      <c r="A1475" s="443"/>
      <c r="B1475" s="443">
        <v>4732911300</v>
      </c>
      <c r="C1475" s="508" t="s">
        <v>13473</v>
      </c>
      <c r="D1475" s="154" t="s">
        <v>13474</v>
      </c>
      <c r="E1475" s="154" t="s">
        <v>13475</v>
      </c>
      <c r="F1475" s="443" t="s">
        <v>422</v>
      </c>
      <c r="G1475" s="443" t="s">
        <v>655</v>
      </c>
      <c r="H1475" s="444">
        <v>45209</v>
      </c>
      <c r="I1475" s="443"/>
      <c r="J1475" s="443"/>
      <c r="K1475" s="443"/>
      <c r="L1475" s="443"/>
      <c r="M1475" s="443"/>
      <c r="N1475" s="443"/>
      <c r="O1475" s="443">
        <v>1</v>
      </c>
      <c r="P1475" s="445">
        <f t="shared" si="20"/>
        <v>1</v>
      </c>
      <c r="Q1475" s="443">
        <v>1</v>
      </c>
      <c r="R1475" s="443"/>
      <c r="S1475" s="443" t="s">
        <v>659</v>
      </c>
      <c r="T1475" s="443" t="s">
        <v>653</v>
      </c>
      <c r="U1475" s="443" t="s">
        <v>673</v>
      </c>
      <c r="V1475" s="443" t="s">
        <v>652</v>
      </c>
      <c r="W1475" s="443" t="s">
        <v>469</v>
      </c>
      <c r="X1475" s="446"/>
    </row>
    <row r="1476" spans="1:24" s="447" customFormat="1" ht="60">
      <c r="A1476" s="443"/>
      <c r="B1476" s="443">
        <v>5332030200</v>
      </c>
      <c r="C1476" s="508" t="s">
        <v>5672</v>
      </c>
      <c r="D1476" s="154" t="s">
        <v>5673</v>
      </c>
      <c r="E1476" s="154" t="s">
        <v>2453</v>
      </c>
      <c r="F1476" s="443" t="s">
        <v>422</v>
      </c>
      <c r="G1476" s="443" t="s">
        <v>655</v>
      </c>
      <c r="H1476" s="444">
        <v>45093</v>
      </c>
      <c r="I1476" s="443"/>
      <c r="J1476" s="443"/>
      <c r="K1476" s="443"/>
      <c r="L1476" s="443"/>
      <c r="M1476" s="443"/>
      <c r="N1476" s="443"/>
      <c r="O1476" s="443">
        <v>3</v>
      </c>
      <c r="P1476" s="445">
        <f t="shared" si="20"/>
        <v>3</v>
      </c>
      <c r="Q1476" s="443">
        <v>3</v>
      </c>
      <c r="R1476" s="443"/>
      <c r="S1476" s="443" t="s">
        <v>659</v>
      </c>
      <c r="T1476" s="443" t="s">
        <v>653</v>
      </c>
      <c r="U1476" s="443" t="s">
        <v>673</v>
      </c>
      <c r="V1476" s="443" t="s">
        <v>652</v>
      </c>
      <c r="W1476" s="443" t="s">
        <v>469</v>
      </c>
      <c r="X1476" s="446"/>
    </row>
    <row r="1477" spans="1:24" s="447" customFormat="1" ht="75">
      <c r="A1477" s="443"/>
      <c r="B1477" s="443">
        <v>4667901200</v>
      </c>
      <c r="C1477" s="508" t="s">
        <v>8561</v>
      </c>
      <c r="D1477" s="154" t="s">
        <v>8562</v>
      </c>
      <c r="E1477" s="154" t="s">
        <v>4118</v>
      </c>
      <c r="F1477" s="443" t="s">
        <v>422</v>
      </c>
      <c r="G1477" s="443" t="s">
        <v>655</v>
      </c>
      <c r="H1477" s="444">
        <v>45090</v>
      </c>
      <c r="I1477" s="443"/>
      <c r="J1477" s="443"/>
      <c r="K1477" s="443"/>
      <c r="L1477" s="443"/>
      <c r="M1477" s="443"/>
      <c r="N1477" s="443"/>
      <c r="O1477" s="443">
        <v>1</v>
      </c>
      <c r="P1477" s="445">
        <f t="shared" si="20"/>
        <v>1</v>
      </c>
      <c r="Q1477" s="443">
        <v>1</v>
      </c>
      <c r="R1477" s="443"/>
      <c r="S1477" s="443" t="s">
        <v>659</v>
      </c>
      <c r="T1477" s="443" t="s">
        <v>653</v>
      </c>
      <c r="U1477" s="443" t="s">
        <v>673</v>
      </c>
      <c r="V1477" s="443" t="s">
        <v>652</v>
      </c>
      <c r="W1477" s="443" t="s">
        <v>469</v>
      </c>
      <c r="X1477" s="446"/>
    </row>
    <row r="1478" spans="1:24" s="447" customFormat="1" ht="75">
      <c r="A1478" s="443"/>
      <c r="B1478" s="443">
        <v>4152721800</v>
      </c>
      <c r="C1478" s="508" t="s">
        <v>7104</v>
      </c>
      <c r="D1478" s="154" t="s">
        <v>7105</v>
      </c>
      <c r="E1478" s="154" t="s">
        <v>3305</v>
      </c>
      <c r="F1478" s="443" t="s">
        <v>422</v>
      </c>
      <c r="G1478" s="443" t="s">
        <v>655</v>
      </c>
      <c r="H1478" s="444">
        <v>44978</v>
      </c>
      <c r="I1478" s="443"/>
      <c r="J1478" s="443"/>
      <c r="K1478" s="443"/>
      <c r="L1478" s="443"/>
      <c r="M1478" s="443"/>
      <c r="N1478" s="443"/>
      <c r="O1478" s="443">
        <v>1</v>
      </c>
      <c r="P1478" s="445">
        <f t="shared" si="20"/>
        <v>1</v>
      </c>
      <c r="Q1478" s="443">
        <v>1</v>
      </c>
      <c r="R1478" s="443"/>
      <c r="S1478" s="443" t="s">
        <v>659</v>
      </c>
      <c r="T1478" s="443" t="s">
        <v>653</v>
      </c>
      <c r="U1478" s="443" t="s">
        <v>673</v>
      </c>
      <c r="V1478" s="443" t="s">
        <v>652</v>
      </c>
      <c r="W1478" s="443" t="s">
        <v>469</v>
      </c>
      <c r="X1478" s="446"/>
    </row>
    <row r="1479" spans="1:24" s="447" customFormat="1" ht="75">
      <c r="A1479" s="443"/>
      <c r="B1479" s="443">
        <v>3113525000</v>
      </c>
      <c r="C1479" s="508" t="s">
        <v>13476</v>
      </c>
      <c r="D1479" s="154" t="s">
        <v>13477</v>
      </c>
      <c r="E1479" s="154" t="s">
        <v>13478</v>
      </c>
      <c r="F1479" s="443" t="s">
        <v>422</v>
      </c>
      <c r="G1479" s="443" t="s">
        <v>655</v>
      </c>
      <c r="H1479" s="444">
        <v>44965</v>
      </c>
      <c r="I1479" s="443"/>
      <c r="J1479" s="443"/>
      <c r="K1479" s="443"/>
      <c r="L1479" s="443"/>
      <c r="M1479" s="443"/>
      <c r="N1479" s="443"/>
      <c r="O1479" s="443">
        <v>1</v>
      </c>
      <c r="P1479" s="445">
        <f t="shared" si="20"/>
        <v>1</v>
      </c>
      <c r="Q1479" s="443">
        <v>1</v>
      </c>
      <c r="R1479" s="443"/>
      <c r="S1479" s="443" t="s">
        <v>659</v>
      </c>
      <c r="T1479" s="443" t="s">
        <v>653</v>
      </c>
      <c r="U1479" s="443" t="s">
        <v>673</v>
      </c>
      <c r="V1479" s="443" t="s">
        <v>652</v>
      </c>
      <c r="W1479" s="443" t="s">
        <v>469</v>
      </c>
      <c r="X1479" s="446"/>
    </row>
    <row r="1480" spans="1:24" s="447" customFormat="1" ht="75">
      <c r="A1480" s="443"/>
      <c r="B1480" s="443">
        <v>5422222500</v>
      </c>
      <c r="C1480" s="508" t="s">
        <v>13479</v>
      </c>
      <c r="D1480" s="154" t="s">
        <v>13480</v>
      </c>
      <c r="E1480" s="154" t="s">
        <v>13481</v>
      </c>
      <c r="F1480" s="443" t="s">
        <v>422</v>
      </c>
      <c r="G1480" s="443" t="s">
        <v>655</v>
      </c>
      <c r="H1480" s="444">
        <v>45124</v>
      </c>
      <c r="I1480" s="443"/>
      <c r="J1480" s="443"/>
      <c r="K1480" s="443"/>
      <c r="L1480" s="443"/>
      <c r="M1480" s="443"/>
      <c r="N1480" s="443"/>
      <c r="O1480" s="443">
        <v>1</v>
      </c>
      <c r="P1480" s="445">
        <f t="shared" si="20"/>
        <v>1</v>
      </c>
      <c r="Q1480" s="443">
        <v>1</v>
      </c>
      <c r="R1480" s="443"/>
      <c r="S1480" s="443" t="s">
        <v>659</v>
      </c>
      <c r="T1480" s="443" t="s">
        <v>653</v>
      </c>
      <c r="U1480" s="443" t="s">
        <v>673</v>
      </c>
      <c r="V1480" s="443" t="s">
        <v>652</v>
      </c>
      <c r="W1480" s="443" t="s">
        <v>469</v>
      </c>
      <c r="X1480" s="446"/>
    </row>
    <row r="1481" spans="1:24" s="447" customFormat="1" ht="60">
      <c r="A1481" s="443"/>
      <c r="B1481" s="443">
        <v>6762711000</v>
      </c>
      <c r="C1481" s="508" t="s">
        <v>13482</v>
      </c>
      <c r="D1481" s="154" t="s">
        <v>13483</v>
      </c>
      <c r="E1481" s="154" t="s">
        <v>13484</v>
      </c>
      <c r="F1481" s="443" t="s">
        <v>422</v>
      </c>
      <c r="G1481" s="443" t="s">
        <v>655</v>
      </c>
      <c r="H1481" s="444">
        <v>45216</v>
      </c>
      <c r="I1481" s="443"/>
      <c r="J1481" s="443"/>
      <c r="K1481" s="443"/>
      <c r="L1481" s="443"/>
      <c r="M1481" s="443"/>
      <c r="N1481" s="443"/>
      <c r="O1481" s="443">
        <v>1</v>
      </c>
      <c r="P1481" s="445">
        <f t="shared" si="20"/>
        <v>1</v>
      </c>
      <c r="Q1481" s="443">
        <v>1</v>
      </c>
      <c r="R1481" s="443"/>
      <c r="S1481" s="443" t="s">
        <v>659</v>
      </c>
      <c r="T1481" s="443" t="s">
        <v>653</v>
      </c>
      <c r="U1481" s="443" t="s">
        <v>673</v>
      </c>
      <c r="V1481" s="443" t="s">
        <v>652</v>
      </c>
      <c r="W1481" s="443" t="s">
        <v>469</v>
      </c>
      <c r="X1481" s="446"/>
    </row>
    <row r="1482" spans="1:24" s="447" customFormat="1" ht="75">
      <c r="A1482" s="443"/>
      <c r="B1482" s="443">
        <v>3415225700</v>
      </c>
      <c r="C1482" s="508" t="s">
        <v>9528</v>
      </c>
      <c r="D1482" s="154" t="s">
        <v>13485</v>
      </c>
      <c r="E1482" s="154" t="s">
        <v>13486</v>
      </c>
      <c r="F1482" s="443" t="s">
        <v>422</v>
      </c>
      <c r="G1482" s="443" t="s">
        <v>655</v>
      </c>
      <c r="H1482" s="444">
        <v>45246</v>
      </c>
      <c r="I1482" s="443"/>
      <c r="J1482" s="443"/>
      <c r="K1482" s="443"/>
      <c r="L1482" s="443"/>
      <c r="M1482" s="443"/>
      <c r="N1482" s="443"/>
      <c r="O1482" s="443">
        <v>1</v>
      </c>
      <c r="P1482" s="445">
        <f t="shared" si="20"/>
        <v>1</v>
      </c>
      <c r="Q1482" s="443">
        <v>1</v>
      </c>
      <c r="R1482" s="443"/>
      <c r="S1482" s="443" t="s">
        <v>659</v>
      </c>
      <c r="T1482" s="443" t="s">
        <v>653</v>
      </c>
      <c r="U1482" s="443" t="s">
        <v>673</v>
      </c>
      <c r="V1482" s="443" t="s">
        <v>652</v>
      </c>
      <c r="W1482" s="443" t="s">
        <v>469</v>
      </c>
      <c r="X1482" s="446"/>
    </row>
    <row r="1483" spans="1:24" s="447" customFormat="1" ht="45">
      <c r="A1483" s="443"/>
      <c r="B1483" s="443">
        <v>4672500900</v>
      </c>
      <c r="C1483" s="508" t="s">
        <v>13487</v>
      </c>
      <c r="D1483" s="154" t="s">
        <v>13488</v>
      </c>
      <c r="E1483" s="154" t="s">
        <v>13489</v>
      </c>
      <c r="F1483" s="443" t="s">
        <v>422</v>
      </c>
      <c r="G1483" s="443" t="s">
        <v>655</v>
      </c>
      <c r="H1483" s="444">
        <v>45264</v>
      </c>
      <c r="I1483" s="443"/>
      <c r="J1483" s="443"/>
      <c r="K1483" s="443"/>
      <c r="L1483" s="443"/>
      <c r="M1483" s="443"/>
      <c r="N1483" s="443"/>
      <c r="O1483" s="443">
        <v>1</v>
      </c>
      <c r="P1483" s="445">
        <f t="shared" si="20"/>
        <v>1</v>
      </c>
      <c r="Q1483" s="443">
        <v>1</v>
      </c>
      <c r="R1483" s="443"/>
      <c r="S1483" s="443" t="s">
        <v>659</v>
      </c>
      <c r="T1483" s="443" t="s">
        <v>653</v>
      </c>
      <c r="U1483" s="443" t="s">
        <v>673</v>
      </c>
      <c r="V1483" s="443" t="s">
        <v>652</v>
      </c>
      <c r="W1483" s="443" t="s">
        <v>469</v>
      </c>
      <c r="X1483" s="446"/>
    </row>
    <row r="1484" spans="1:24" s="447" customFormat="1" ht="75">
      <c r="A1484" s="443"/>
      <c r="B1484" s="443">
        <v>3460810200</v>
      </c>
      <c r="C1484" s="508" t="s">
        <v>13490</v>
      </c>
      <c r="D1484" s="154" t="s">
        <v>13491</v>
      </c>
      <c r="E1484" s="154" t="s">
        <v>13492</v>
      </c>
      <c r="F1484" s="443" t="s">
        <v>422</v>
      </c>
      <c r="G1484" s="443" t="s">
        <v>655</v>
      </c>
      <c r="H1484" s="444">
        <v>44956</v>
      </c>
      <c r="I1484" s="443"/>
      <c r="J1484" s="443"/>
      <c r="K1484" s="443"/>
      <c r="L1484" s="443"/>
      <c r="M1484" s="443"/>
      <c r="N1484" s="443"/>
      <c r="O1484" s="443">
        <v>2</v>
      </c>
      <c r="P1484" s="445">
        <f t="shared" si="20"/>
        <v>2</v>
      </c>
      <c r="Q1484" s="443">
        <v>2</v>
      </c>
      <c r="R1484" s="443"/>
      <c r="S1484" s="443" t="s">
        <v>659</v>
      </c>
      <c r="T1484" s="443" t="s">
        <v>653</v>
      </c>
      <c r="U1484" s="443" t="s">
        <v>673</v>
      </c>
      <c r="V1484" s="443" t="s">
        <v>652</v>
      </c>
      <c r="W1484" s="443" t="s">
        <v>469</v>
      </c>
      <c r="X1484" s="446"/>
    </row>
    <row r="1485" spans="1:24" s="447" customFormat="1" ht="75">
      <c r="A1485" s="443"/>
      <c r="B1485" s="443">
        <v>6722702100</v>
      </c>
      <c r="C1485" s="508" t="s">
        <v>13493</v>
      </c>
      <c r="D1485" s="154" t="s">
        <v>13494</v>
      </c>
      <c r="E1485" s="154" t="s">
        <v>13495</v>
      </c>
      <c r="F1485" s="443" t="s">
        <v>422</v>
      </c>
      <c r="G1485" s="443" t="s">
        <v>655</v>
      </c>
      <c r="H1485" s="444">
        <v>44949</v>
      </c>
      <c r="I1485" s="443"/>
      <c r="J1485" s="443"/>
      <c r="K1485" s="443"/>
      <c r="L1485" s="443"/>
      <c r="M1485" s="443"/>
      <c r="N1485" s="443"/>
      <c r="O1485" s="443">
        <v>1</v>
      </c>
      <c r="P1485" s="445">
        <f t="shared" si="20"/>
        <v>1</v>
      </c>
      <c r="Q1485" s="443">
        <v>1</v>
      </c>
      <c r="R1485" s="443"/>
      <c r="S1485" s="443" t="s">
        <v>659</v>
      </c>
      <c r="T1485" s="443" t="s">
        <v>653</v>
      </c>
      <c r="U1485" s="443" t="s">
        <v>673</v>
      </c>
      <c r="V1485" s="443" t="s">
        <v>652</v>
      </c>
      <c r="W1485" s="443" t="s">
        <v>469</v>
      </c>
      <c r="X1485" s="446"/>
    </row>
    <row r="1486" spans="1:24" s="447" customFormat="1" ht="75">
      <c r="A1486" s="443"/>
      <c r="B1486" s="443">
        <v>4655710200</v>
      </c>
      <c r="C1486" s="508" t="s">
        <v>13496</v>
      </c>
      <c r="D1486" s="154" t="s">
        <v>13497</v>
      </c>
      <c r="E1486" s="154" t="s">
        <v>13498</v>
      </c>
      <c r="F1486" s="443" t="s">
        <v>422</v>
      </c>
      <c r="G1486" s="443" t="s">
        <v>655</v>
      </c>
      <c r="H1486" s="444">
        <v>45078</v>
      </c>
      <c r="I1486" s="443"/>
      <c r="J1486" s="443"/>
      <c r="K1486" s="443"/>
      <c r="L1486" s="443"/>
      <c r="M1486" s="443"/>
      <c r="N1486" s="443"/>
      <c r="O1486" s="443">
        <v>1</v>
      </c>
      <c r="P1486" s="445">
        <f t="shared" si="20"/>
        <v>1</v>
      </c>
      <c r="Q1486" s="443">
        <v>1</v>
      </c>
      <c r="R1486" s="443"/>
      <c r="S1486" s="443" t="s">
        <v>659</v>
      </c>
      <c r="T1486" s="443" t="s">
        <v>653</v>
      </c>
      <c r="U1486" s="443" t="s">
        <v>673</v>
      </c>
      <c r="V1486" s="443" t="s">
        <v>652</v>
      </c>
      <c r="W1486" s="443" t="s">
        <v>469</v>
      </c>
      <c r="X1486" s="446"/>
    </row>
    <row r="1487" spans="1:24" s="447" customFormat="1" ht="75">
      <c r="A1487" s="443"/>
      <c r="B1487" s="443">
        <v>3596004000</v>
      </c>
      <c r="C1487" s="508" t="s">
        <v>8525</v>
      </c>
      <c r="D1487" s="154" t="s">
        <v>8526</v>
      </c>
      <c r="E1487" s="154" t="s">
        <v>4100</v>
      </c>
      <c r="F1487" s="443" t="s">
        <v>422</v>
      </c>
      <c r="G1487" s="443" t="s">
        <v>655</v>
      </c>
      <c r="H1487" s="444">
        <v>45083</v>
      </c>
      <c r="I1487" s="443"/>
      <c r="J1487" s="443"/>
      <c r="K1487" s="443"/>
      <c r="L1487" s="443"/>
      <c r="M1487" s="443"/>
      <c r="N1487" s="443"/>
      <c r="O1487" s="443">
        <v>1</v>
      </c>
      <c r="P1487" s="445">
        <f t="shared" si="20"/>
        <v>1</v>
      </c>
      <c r="Q1487" s="443">
        <v>1</v>
      </c>
      <c r="R1487" s="443"/>
      <c r="S1487" s="443" t="s">
        <v>659</v>
      </c>
      <c r="T1487" s="443" t="s">
        <v>653</v>
      </c>
      <c r="U1487" s="443" t="s">
        <v>673</v>
      </c>
      <c r="V1487" s="443" t="s">
        <v>652</v>
      </c>
      <c r="W1487" s="443" t="s">
        <v>469</v>
      </c>
      <c r="X1487" s="446"/>
    </row>
    <row r="1488" spans="1:24" s="447" customFormat="1" ht="75">
      <c r="A1488" s="443"/>
      <c r="B1488" s="443">
        <v>6711701700</v>
      </c>
      <c r="C1488" s="508" t="s">
        <v>6968</v>
      </c>
      <c r="D1488" s="154" t="s">
        <v>6969</v>
      </c>
      <c r="E1488" s="154" t="s">
        <v>3206</v>
      </c>
      <c r="F1488" s="443" t="s">
        <v>422</v>
      </c>
      <c r="G1488" s="443" t="s">
        <v>655</v>
      </c>
      <c r="H1488" s="444">
        <v>45182</v>
      </c>
      <c r="I1488" s="443"/>
      <c r="J1488" s="443"/>
      <c r="K1488" s="443"/>
      <c r="L1488" s="443"/>
      <c r="M1488" s="443"/>
      <c r="N1488" s="443"/>
      <c r="O1488" s="443">
        <v>1</v>
      </c>
      <c r="P1488" s="445">
        <f t="shared" si="20"/>
        <v>1</v>
      </c>
      <c r="Q1488" s="443">
        <v>1</v>
      </c>
      <c r="R1488" s="443"/>
      <c r="S1488" s="443" t="s">
        <v>659</v>
      </c>
      <c r="T1488" s="443" t="s">
        <v>653</v>
      </c>
      <c r="U1488" s="443" t="s">
        <v>673</v>
      </c>
      <c r="V1488" s="443" t="s">
        <v>652</v>
      </c>
      <c r="W1488" s="443" t="s">
        <v>469</v>
      </c>
      <c r="X1488" s="446"/>
    </row>
    <row r="1489" spans="1:24" s="447" customFormat="1" ht="90">
      <c r="A1489" s="443"/>
      <c r="B1489" s="443">
        <v>2737140900</v>
      </c>
      <c r="C1489" s="508" t="s">
        <v>13499</v>
      </c>
      <c r="D1489" s="154" t="s">
        <v>13500</v>
      </c>
      <c r="E1489" s="154" t="s">
        <v>13501</v>
      </c>
      <c r="F1489" s="443" t="s">
        <v>422</v>
      </c>
      <c r="G1489" s="443" t="s">
        <v>655</v>
      </c>
      <c r="H1489" s="444">
        <v>45183</v>
      </c>
      <c r="I1489" s="443"/>
      <c r="J1489" s="443"/>
      <c r="K1489" s="443"/>
      <c r="L1489" s="443"/>
      <c r="M1489" s="443"/>
      <c r="N1489" s="443"/>
      <c r="O1489" s="443">
        <v>1</v>
      </c>
      <c r="P1489" s="445">
        <f t="shared" si="20"/>
        <v>1</v>
      </c>
      <c r="Q1489" s="443">
        <v>1</v>
      </c>
      <c r="R1489" s="443"/>
      <c r="S1489" s="443" t="s">
        <v>659</v>
      </c>
      <c r="T1489" s="443" t="s">
        <v>653</v>
      </c>
      <c r="U1489" s="443" t="s">
        <v>673</v>
      </c>
      <c r="V1489" s="443" t="s">
        <v>652</v>
      </c>
      <c r="W1489" s="443" t="s">
        <v>469</v>
      </c>
      <c r="X1489" s="446"/>
    </row>
    <row r="1490" spans="1:24" s="447" customFormat="1" ht="75">
      <c r="A1490" s="443"/>
      <c r="B1490" s="443">
        <v>3556301100</v>
      </c>
      <c r="C1490" s="508" t="s">
        <v>13502</v>
      </c>
      <c r="D1490" s="154" t="s">
        <v>13503</v>
      </c>
      <c r="E1490" s="154" t="s">
        <v>13504</v>
      </c>
      <c r="F1490" s="443" t="s">
        <v>422</v>
      </c>
      <c r="G1490" s="443" t="s">
        <v>655</v>
      </c>
      <c r="H1490" s="444">
        <v>44984</v>
      </c>
      <c r="I1490" s="443"/>
      <c r="J1490" s="443"/>
      <c r="K1490" s="443">
        <v>1</v>
      </c>
      <c r="L1490" s="443"/>
      <c r="M1490" s="443"/>
      <c r="N1490" s="443"/>
      <c r="O1490" s="443"/>
      <c r="P1490" s="445">
        <f t="shared" si="20"/>
        <v>1</v>
      </c>
      <c r="Q1490" s="443">
        <v>1</v>
      </c>
      <c r="R1490" s="443"/>
      <c r="S1490" s="443" t="s">
        <v>659</v>
      </c>
      <c r="T1490" s="443" t="s">
        <v>651</v>
      </c>
      <c r="U1490" s="443" t="s">
        <v>673</v>
      </c>
      <c r="V1490" s="443" t="s">
        <v>652</v>
      </c>
      <c r="W1490" s="443" t="s">
        <v>469</v>
      </c>
      <c r="X1490" s="446"/>
    </row>
    <row r="1491" spans="1:24" s="447" customFormat="1" ht="75">
      <c r="A1491" s="443"/>
      <c r="B1491" s="443">
        <v>5813020600</v>
      </c>
      <c r="C1491" s="508" t="s">
        <v>7216</v>
      </c>
      <c r="D1491" s="154" t="s">
        <v>7217</v>
      </c>
      <c r="E1491" s="154" t="s">
        <v>3361</v>
      </c>
      <c r="F1491" s="443" t="s">
        <v>422</v>
      </c>
      <c r="G1491" s="443" t="s">
        <v>655</v>
      </c>
      <c r="H1491" s="444">
        <v>44993</v>
      </c>
      <c r="I1491" s="443"/>
      <c r="J1491" s="443"/>
      <c r="K1491" s="443"/>
      <c r="L1491" s="443"/>
      <c r="M1491" s="443"/>
      <c r="N1491" s="443"/>
      <c r="O1491" s="443">
        <v>1</v>
      </c>
      <c r="P1491" s="445">
        <f t="shared" si="20"/>
        <v>1</v>
      </c>
      <c r="Q1491" s="443">
        <v>1</v>
      </c>
      <c r="R1491" s="443"/>
      <c r="S1491" s="443" t="s">
        <v>659</v>
      </c>
      <c r="T1491" s="443" t="s">
        <v>653</v>
      </c>
      <c r="U1491" s="443" t="s">
        <v>673</v>
      </c>
      <c r="V1491" s="443" t="s">
        <v>652</v>
      </c>
      <c r="W1491" s="443" t="s">
        <v>469</v>
      </c>
      <c r="X1491" s="446"/>
    </row>
    <row r="1492" spans="1:24" s="447" customFormat="1" ht="75">
      <c r="A1492" s="443"/>
      <c r="B1492" s="443">
        <v>4360820800</v>
      </c>
      <c r="C1492" s="508" t="s">
        <v>13505</v>
      </c>
      <c r="D1492" s="154" t="s">
        <v>13506</v>
      </c>
      <c r="E1492" s="154" t="s">
        <v>13507</v>
      </c>
      <c r="F1492" s="443" t="s">
        <v>422</v>
      </c>
      <c r="G1492" s="443" t="s">
        <v>655</v>
      </c>
      <c r="H1492" s="444">
        <v>45014</v>
      </c>
      <c r="I1492" s="443"/>
      <c r="J1492" s="443"/>
      <c r="K1492" s="443"/>
      <c r="L1492" s="443"/>
      <c r="M1492" s="443"/>
      <c r="N1492" s="443"/>
      <c r="O1492" s="443">
        <v>1</v>
      </c>
      <c r="P1492" s="445">
        <f t="shared" si="20"/>
        <v>1</v>
      </c>
      <c r="Q1492" s="443">
        <v>1</v>
      </c>
      <c r="R1492" s="443"/>
      <c r="S1492" s="443" t="s">
        <v>659</v>
      </c>
      <c r="T1492" s="443" t="s">
        <v>653</v>
      </c>
      <c r="U1492" s="443" t="s">
        <v>673</v>
      </c>
      <c r="V1492" s="443" t="s">
        <v>652</v>
      </c>
      <c r="W1492" s="443" t="s">
        <v>469</v>
      </c>
      <c r="X1492" s="446"/>
    </row>
    <row r="1493" spans="1:24" s="447" customFormat="1" ht="60">
      <c r="A1493" s="443"/>
      <c r="B1493" s="443">
        <v>4722201100</v>
      </c>
      <c r="C1493" s="508" t="s">
        <v>13508</v>
      </c>
      <c r="D1493" s="154" t="s">
        <v>13509</v>
      </c>
      <c r="E1493" s="154" t="s">
        <v>13510</v>
      </c>
      <c r="F1493" s="443" t="s">
        <v>422</v>
      </c>
      <c r="G1493" s="443" t="s">
        <v>655</v>
      </c>
      <c r="H1493" s="444">
        <v>45037</v>
      </c>
      <c r="I1493" s="443"/>
      <c r="J1493" s="443"/>
      <c r="K1493" s="443"/>
      <c r="L1493" s="443"/>
      <c r="M1493" s="443"/>
      <c r="N1493" s="443"/>
      <c r="O1493" s="443">
        <v>1</v>
      </c>
      <c r="P1493" s="445">
        <f t="shared" si="20"/>
        <v>1</v>
      </c>
      <c r="Q1493" s="443">
        <v>1</v>
      </c>
      <c r="R1493" s="443"/>
      <c r="S1493" s="443" t="s">
        <v>659</v>
      </c>
      <c r="T1493" s="443" t="s">
        <v>653</v>
      </c>
      <c r="U1493" s="443" t="s">
        <v>673</v>
      </c>
      <c r="V1493" s="443" t="s">
        <v>652</v>
      </c>
      <c r="W1493" s="443" t="s">
        <v>469</v>
      </c>
      <c r="X1493" s="446"/>
    </row>
    <row r="1494" spans="1:24" s="447" customFormat="1" ht="75">
      <c r="A1494" s="443"/>
      <c r="B1494" s="443">
        <v>4711321800</v>
      </c>
      <c r="C1494" s="508" t="s">
        <v>13511</v>
      </c>
      <c r="D1494" s="154" t="s">
        <v>13512</v>
      </c>
      <c r="E1494" s="154" t="s">
        <v>13513</v>
      </c>
      <c r="F1494" s="443" t="s">
        <v>422</v>
      </c>
      <c r="G1494" s="443" t="s">
        <v>655</v>
      </c>
      <c r="H1494" s="444">
        <v>45209</v>
      </c>
      <c r="I1494" s="443"/>
      <c r="J1494" s="443"/>
      <c r="K1494" s="443"/>
      <c r="L1494" s="443"/>
      <c r="M1494" s="443"/>
      <c r="N1494" s="443"/>
      <c r="O1494" s="443">
        <v>2</v>
      </c>
      <c r="P1494" s="445">
        <f t="shared" ref="P1494:P1557" si="21">SUM($I1494:$O1494)</f>
        <v>2</v>
      </c>
      <c r="Q1494" s="443">
        <v>2</v>
      </c>
      <c r="R1494" s="443"/>
      <c r="S1494" s="443" t="s">
        <v>659</v>
      </c>
      <c r="T1494" s="443" t="s">
        <v>653</v>
      </c>
      <c r="U1494" s="443" t="s">
        <v>673</v>
      </c>
      <c r="V1494" s="443" t="s">
        <v>652</v>
      </c>
      <c r="W1494" s="443" t="s">
        <v>469</v>
      </c>
      <c r="X1494" s="446"/>
    </row>
    <row r="1495" spans="1:24" s="447" customFormat="1" ht="75">
      <c r="A1495" s="443"/>
      <c r="B1495" s="443">
        <v>5403211700</v>
      </c>
      <c r="C1495" s="508" t="s">
        <v>13514</v>
      </c>
      <c r="D1495" s="154" t="s">
        <v>13515</v>
      </c>
      <c r="E1495" s="154" t="s">
        <v>13516</v>
      </c>
      <c r="F1495" s="443" t="s">
        <v>422</v>
      </c>
      <c r="G1495" s="443" t="s">
        <v>655</v>
      </c>
      <c r="H1495" s="444">
        <v>45212</v>
      </c>
      <c r="I1495" s="443"/>
      <c r="J1495" s="443"/>
      <c r="K1495" s="443"/>
      <c r="L1495" s="443"/>
      <c r="M1495" s="443"/>
      <c r="N1495" s="443"/>
      <c r="O1495" s="443">
        <v>1</v>
      </c>
      <c r="P1495" s="445">
        <f t="shared" si="21"/>
        <v>1</v>
      </c>
      <c r="Q1495" s="443">
        <v>1</v>
      </c>
      <c r="R1495" s="443"/>
      <c r="S1495" s="443" t="s">
        <v>659</v>
      </c>
      <c r="T1495" s="443" t="s">
        <v>653</v>
      </c>
      <c r="U1495" s="443" t="s">
        <v>673</v>
      </c>
      <c r="V1495" s="443" t="s">
        <v>652</v>
      </c>
      <c r="W1495" s="443" t="s">
        <v>469</v>
      </c>
      <c r="X1495" s="446"/>
    </row>
    <row r="1496" spans="1:24" s="447" customFormat="1" ht="60">
      <c r="A1496" s="443"/>
      <c r="B1496" s="443">
        <v>4721820500</v>
      </c>
      <c r="C1496" s="508" t="s">
        <v>11344</v>
      </c>
      <c r="D1496" s="154" t="s">
        <v>11345</v>
      </c>
      <c r="E1496" s="154" t="s">
        <v>13517</v>
      </c>
      <c r="F1496" s="443" t="s">
        <v>422</v>
      </c>
      <c r="G1496" s="443" t="s">
        <v>655</v>
      </c>
      <c r="H1496" s="444">
        <v>45043</v>
      </c>
      <c r="I1496" s="443"/>
      <c r="J1496" s="443"/>
      <c r="K1496" s="443"/>
      <c r="L1496" s="443"/>
      <c r="M1496" s="443"/>
      <c r="N1496" s="443"/>
      <c r="O1496" s="443">
        <v>1</v>
      </c>
      <c r="P1496" s="445">
        <f t="shared" si="21"/>
        <v>1</v>
      </c>
      <c r="Q1496" s="443">
        <v>1</v>
      </c>
      <c r="R1496" s="443"/>
      <c r="S1496" s="443" t="s">
        <v>659</v>
      </c>
      <c r="T1496" s="443" t="s">
        <v>653</v>
      </c>
      <c r="U1496" s="443" t="s">
        <v>673</v>
      </c>
      <c r="V1496" s="443" t="s">
        <v>652</v>
      </c>
      <c r="W1496" s="443" t="s">
        <v>469</v>
      </c>
      <c r="X1496" s="446"/>
    </row>
    <row r="1497" spans="1:24" s="447" customFormat="1" ht="60">
      <c r="A1497" s="443"/>
      <c r="B1497" s="443">
        <v>4231522200</v>
      </c>
      <c r="C1497" s="508" t="s">
        <v>13518</v>
      </c>
      <c r="D1497" s="154" t="s">
        <v>13519</v>
      </c>
      <c r="E1497" s="154" t="s">
        <v>13520</v>
      </c>
      <c r="F1497" s="443" t="s">
        <v>422</v>
      </c>
      <c r="G1497" s="443" t="s">
        <v>655</v>
      </c>
      <c r="H1497" s="444">
        <v>45208</v>
      </c>
      <c r="I1497" s="443"/>
      <c r="J1497" s="443"/>
      <c r="K1497" s="443"/>
      <c r="L1497" s="443"/>
      <c r="M1497" s="443"/>
      <c r="N1497" s="443"/>
      <c r="O1497" s="443">
        <v>1</v>
      </c>
      <c r="P1497" s="445">
        <f t="shared" si="21"/>
        <v>1</v>
      </c>
      <c r="Q1497" s="443">
        <v>1</v>
      </c>
      <c r="R1497" s="443"/>
      <c r="S1497" s="443" t="s">
        <v>659</v>
      </c>
      <c r="T1497" s="443" t="s">
        <v>653</v>
      </c>
      <c r="U1497" s="443" t="s">
        <v>673</v>
      </c>
      <c r="V1497" s="443" t="s">
        <v>652</v>
      </c>
      <c r="W1497" s="443" t="s">
        <v>469</v>
      </c>
      <c r="X1497" s="446"/>
    </row>
    <row r="1498" spans="1:24" s="447" customFormat="1" ht="60">
      <c r="A1498" s="443"/>
      <c r="B1498" s="443">
        <v>5311820700</v>
      </c>
      <c r="C1498" s="508" t="s">
        <v>13521</v>
      </c>
      <c r="D1498" s="154" t="s">
        <v>13522</v>
      </c>
      <c r="E1498" s="154" t="s">
        <v>13523</v>
      </c>
      <c r="F1498" s="443" t="s">
        <v>422</v>
      </c>
      <c r="G1498" s="443" t="s">
        <v>655</v>
      </c>
      <c r="H1498" s="444">
        <v>45055</v>
      </c>
      <c r="I1498" s="443"/>
      <c r="J1498" s="443"/>
      <c r="K1498" s="443"/>
      <c r="L1498" s="443"/>
      <c r="M1498" s="443"/>
      <c r="N1498" s="443"/>
      <c r="O1498" s="443">
        <v>1</v>
      </c>
      <c r="P1498" s="445">
        <f t="shared" si="21"/>
        <v>1</v>
      </c>
      <c r="Q1498" s="443">
        <v>1</v>
      </c>
      <c r="R1498" s="443"/>
      <c r="S1498" s="443" t="s">
        <v>659</v>
      </c>
      <c r="T1498" s="443" t="s">
        <v>653</v>
      </c>
      <c r="U1498" s="443" t="s">
        <v>673</v>
      </c>
      <c r="V1498" s="443" t="s">
        <v>652</v>
      </c>
      <c r="W1498" s="443" t="s">
        <v>469</v>
      </c>
      <c r="X1498" s="446"/>
    </row>
    <row r="1499" spans="1:24" s="447" customFormat="1" ht="60">
      <c r="A1499" s="443"/>
      <c r="B1499" s="443">
        <v>5402620400</v>
      </c>
      <c r="C1499" s="508" t="s">
        <v>13524</v>
      </c>
      <c r="D1499" s="154" t="s">
        <v>13525</v>
      </c>
      <c r="E1499" s="154" t="s">
        <v>13526</v>
      </c>
      <c r="F1499" s="443" t="s">
        <v>422</v>
      </c>
      <c r="G1499" s="443" t="s">
        <v>655</v>
      </c>
      <c r="H1499" s="444">
        <v>45289</v>
      </c>
      <c r="I1499" s="443"/>
      <c r="J1499" s="443"/>
      <c r="K1499" s="443"/>
      <c r="L1499" s="443"/>
      <c r="M1499" s="443"/>
      <c r="N1499" s="443"/>
      <c r="O1499" s="443">
        <v>1</v>
      </c>
      <c r="P1499" s="445">
        <f t="shared" si="21"/>
        <v>1</v>
      </c>
      <c r="Q1499" s="443">
        <v>1</v>
      </c>
      <c r="R1499" s="443"/>
      <c r="S1499" s="443" t="s">
        <v>659</v>
      </c>
      <c r="T1499" s="443" t="s">
        <v>653</v>
      </c>
      <c r="U1499" s="443" t="s">
        <v>673</v>
      </c>
      <c r="V1499" s="443" t="s">
        <v>652</v>
      </c>
      <c r="W1499" s="443" t="s">
        <v>469</v>
      </c>
      <c r="X1499" s="446"/>
    </row>
    <row r="1500" spans="1:24" s="447" customFormat="1" ht="60">
      <c r="A1500" s="443"/>
      <c r="B1500" s="443">
        <v>6291831100</v>
      </c>
      <c r="C1500" s="508" t="s">
        <v>13527</v>
      </c>
      <c r="D1500" s="154" t="s">
        <v>13528</v>
      </c>
      <c r="E1500" s="154" t="s">
        <v>13529</v>
      </c>
      <c r="F1500" s="443" t="s">
        <v>422</v>
      </c>
      <c r="G1500" s="443" t="s">
        <v>655</v>
      </c>
      <c r="H1500" s="444">
        <v>44949</v>
      </c>
      <c r="I1500" s="443"/>
      <c r="J1500" s="443"/>
      <c r="K1500" s="443"/>
      <c r="L1500" s="443"/>
      <c r="M1500" s="443"/>
      <c r="N1500" s="443"/>
      <c r="O1500" s="443">
        <v>1</v>
      </c>
      <c r="P1500" s="445">
        <f t="shared" si="21"/>
        <v>1</v>
      </c>
      <c r="Q1500" s="443">
        <v>1</v>
      </c>
      <c r="R1500" s="443"/>
      <c r="S1500" s="443" t="s">
        <v>659</v>
      </c>
      <c r="T1500" s="443" t="s">
        <v>653</v>
      </c>
      <c r="U1500" s="443" t="s">
        <v>673</v>
      </c>
      <c r="V1500" s="443" t="s">
        <v>652</v>
      </c>
      <c r="W1500" s="443" t="s">
        <v>469</v>
      </c>
      <c r="X1500" s="446"/>
    </row>
    <row r="1501" spans="1:24" s="447" customFormat="1" ht="60">
      <c r="A1501" s="443"/>
      <c r="B1501" s="443">
        <v>4234221300</v>
      </c>
      <c r="C1501" s="508" t="s">
        <v>13530</v>
      </c>
      <c r="D1501" s="154" t="s">
        <v>13531</v>
      </c>
      <c r="E1501" s="154" t="s">
        <v>13532</v>
      </c>
      <c r="F1501" s="443" t="s">
        <v>422</v>
      </c>
      <c r="G1501" s="443" t="s">
        <v>655</v>
      </c>
      <c r="H1501" s="444">
        <v>45226</v>
      </c>
      <c r="I1501" s="443"/>
      <c r="J1501" s="443"/>
      <c r="K1501" s="443"/>
      <c r="L1501" s="443"/>
      <c r="M1501" s="443"/>
      <c r="N1501" s="443"/>
      <c r="O1501" s="443">
        <v>3</v>
      </c>
      <c r="P1501" s="445">
        <f t="shared" si="21"/>
        <v>3</v>
      </c>
      <c r="Q1501" s="443">
        <v>3</v>
      </c>
      <c r="R1501" s="443"/>
      <c r="S1501" s="443" t="s">
        <v>659</v>
      </c>
      <c r="T1501" s="443" t="s">
        <v>653</v>
      </c>
      <c r="U1501" s="443" t="s">
        <v>673</v>
      </c>
      <c r="V1501" s="443" t="s">
        <v>652</v>
      </c>
      <c r="W1501" s="443" t="s">
        <v>469</v>
      </c>
      <c r="X1501" s="446"/>
    </row>
    <row r="1502" spans="1:24" s="447" customFormat="1" ht="60">
      <c r="A1502" s="443"/>
      <c r="B1502" s="443">
        <v>4234221300</v>
      </c>
      <c r="C1502" s="508" t="s">
        <v>13530</v>
      </c>
      <c r="D1502" s="154" t="s">
        <v>13531</v>
      </c>
      <c r="E1502" s="154" t="s">
        <v>13533</v>
      </c>
      <c r="F1502" s="443" t="s">
        <v>422</v>
      </c>
      <c r="G1502" s="443" t="s">
        <v>655</v>
      </c>
      <c r="H1502" s="444">
        <v>45226</v>
      </c>
      <c r="I1502" s="443"/>
      <c r="J1502" s="443"/>
      <c r="K1502" s="443"/>
      <c r="L1502" s="443"/>
      <c r="M1502" s="443"/>
      <c r="N1502" s="443"/>
      <c r="O1502" s="443">
        <v>3</v>
      </c>
      <c r="P1502" s="445">
        <f t="shared" si="21"/>
        <v>3</v>
      </c>
      <c r="Q1502" s="443">
        <v>3</v>
      </c>
      <c r="R1502" s="443"/>
      <c r="S1502" s="443" t="s">
        <v>659</v>
      </c>
      <c r="T1502" s="443" t="s">
        <v>653</v>
      </c>
      <c r="U1502" s="443" t="s">
        <v>673</v>
      </c>
      <c r="V1502" s="443" t="s">
        <v>652</v>
      </c>
      <c r="W1502" s="443" t="s">
        <v>469</v>
      </c>
      <c r="X1502" s="446"/>
    </row>
    <row r="1503" spans="1:24" s="447" customFormat="1" ht="60">
      <c r="A1503" s="443"/>
      <c r="B1503" s="443">
        <v>3042421100</v>
      </c>
      <c r="C1503" s="508" t="s">
        <v>13534</v>
      </c>
      <c r="D1503" s="154" t="s">
        <v>13535</v>
      </c>
      <c r="E1503" s="154" t="s">
        <v>13536</v>
      </c>
      <c r="F1503" s="443" t="s">
        <v>422</v>
      </c>
      <c r="G1503" s="443" t="s">
        <v>655</v>
      </c>
      <c r="H1503" s="444">
        <v>45005</v>
      </c>
      <c r="I1503" s="443"/>
      <c r="J1503" s="443"/>
      <c r="K1503" s="443"/>
      <c r="L1503" s="443"/>
      <c r="M1503" s="443"/>
      <c r="N1503" s="443"/>
      <c r="O1503" s="443">
        <v>1</v>
      </c>
      <c r="P1503" s="445">
        <f t="shared" si="21"/>
        <v>1</v>
      </c>
      <c r="Q1503" s="443">
        <v>1</v>
      </c>
      <c r="R1503" s="443"/>
      <c r="S1503" s="443" t="s">
        <v>659</v>
      </c>
      <c r="T1503" s="443" t="s">
        <v>653</v>
      </c>
      <c r="U1503" s="443" t="s">
        <v>673</v>
      </c>
      <c r="V1503" s="443" t="s">
        <v>652</v>
      </c>
      <c r="W1503" s="443" t="s">
        <v>469</v>
      </c>
      <c r="X1503" s="446"/>
    </row>
    <row r="1504" spans="1:24" s="447" customFormat="1" ht="60">
      <c r="A1504" s="443"/>
      <c r="B1504" s="443">
        <v>4230810400</v>
      </c>
      <c r="C1504" s="508" t="s">
        <v>13537</v>
      </c>
      <c r="D1504" s="154" t="s">
        <v>13538</v>
      </c>
      <c r="E1504" s="154" t="s">
        <v>13539</v>
      </c>
      <c r="F1504" s="443" t="s">
        <v>422</v>
      </c>
      <c r="G1504" s="443" t="s">
        <v>655</v>
      </c>
      <c r="H1504" s="444">
        <v>44984</v>
      </c>
      <c r="I1504" s="443"/>
      <c r="J1504" s="443"/>
      <c r="K1504" s="443"/>
      <c r="L1504" s="443"/>
      <c r="M1504" s="443"/>
      <c r="N1504" s="443"/>
      <c r="O1504" s="443">
        <v>2</v>
      </c>
      <c r="P1504" s="445">
        <f t="shared" si="21"/>
        <v>2</v>
      </c>
      <c r="Q1504" s="443">
        <v>2</v>
      </c>
      <c r="R1504" s="443"/>
      <c r="S1504" s="443" t="s">
        <v>659</v>
      </c>
      <c r="T1504" s="443" t="s">
        <v>653</v>
      </c>
      <c r="U1504" s="443" t="s">
        <v>673</v>
      </c>
      <c r="V1504" s="443" t="s">
        <v>652</v>
      </c>
      <c r="W1504" s="443" t="s">
        <v>469</v>
      </c>
      <c r="X1504" s="446"/>
    </row>
    <row r="1505" spans="1:24" s="447" customFormat="1" ht="60">
      <c r="A1505" s="443"/>
      <c r="B1505" s="443">
        <v>3251200700</v>
      </c>
      <c r="C1505" s="508" t="s">
        <v>13540</v>
      </c>
      <c r="D1505" s="154" t="s">
        <v>13541</v>
      </c>
      <c r="E1505" s="154" t="s">
        <v>13542</v>
      </c>
      <c r="F1505" s="443" t="s">
        <v>422</v>
      </c>
      <c r="G1505" s="443" t="s">
        <v>655</v>
      </c>
      <c r="H1505" s="444">
        <v>44978</v>
      </c>
      <c r="I1505" s="443"/>
      <c r="J1505" s="443"/>
      <c r="K1505" s="443"/>
      <c r="L1505" s="443"/>
      <c r="M1505" s="443"/>
      <c r="N1505" s="443"/>
      <c r="O1505" s="443">
        <v>1</v>
      </c>
      <c r="P1505" s="445">
        <f t="shared" si="21"/>
        <v>1</v>
      </c>
      <c r="Q1505" s="443">
        <v>1</v>
      </c>
      <c r="R1505" s="443"/>
      <c r="S1505" s="443" t="s">
        <v>659</v>
      </c>
      <c r="T1505" s="443" t="s">
        <v>653</v>
      </c>
      <c r="U1505" s="443" t="s">
        <v>673</v>
      </c>
      <c r="V1505" s="443" t="s">
        <v>652</v>
      </c>
      <c r="W1505" s="443" t="s">
        <v>469</v>
      </c>
      <c r="X1505" s="446"/>
    </row>
    <row r="1506" spans="1:24" s="447" customFormat="1" ht="60">
      <c r="A1506" s="443"/>
      <c r="B1506" s="443">
        <v>3111410400</v>
      </c>
      <c r="C1506" s="508" t="s">
        <v>13543</v>
      </c>
      <c r="D1506" s="154" t="s">
        <v>13544</v>
      </c>
      <c r="E1506" s="154" t="s">
        <v>13545</v>
      </c>
      <c r="F1506" s="443" t="s">
        <v>422</v>
      </c>
      <c r="G1506" s="443" t="s">
        <v>655</v>
      </c>
      <c r="H1506" s="444">
        <v>45218</v>
      </c>
      <c r="I1506" s="443"/>
      <c r="J1506" s="443"/>
      <c r="K1506" s="443"/>
      <c r="L1506" s="443"/>
      <c r="M1506" s="443"/>
      <c r="N1506" s="443"/>
      <c r="O1506" s="443">
        <v>1</v>
      </c>
      <c r="P1506" s="445">
        <f t="shared" si="21"/>
        <v>1</v>
      </c>
      <c r="Q1506" s="443">
        <v>1</v>
      </c>
      <c r="R1506" s="443"/>
      <c r="S1506" s="443" t="s">
        <v>659</v>
      </c>
      <c r="T1506" s="443" t="s">
        <v>653</v>
      </c>
      <c r="U1506" s="443" t="s">
        <v>673</v>
      </c>
      <c r="V1506" s="443" t="s">
        <v>652</v>
      </c>
      <c r="W1506" s="443" t="s">
        <v>469</v>
      </c>
      <c r="X1506" s="446"/>
    </row>
    <row r="1507" spans="1:24" s="447" customFormat="1" ht="60">
      <c r="A1507" s="443"/>
      <c r="B1507" s="443">
        <v>4309210400</v>
      </c>
      <c r="C1507" s="508" t="s">
        <v>13546</v>
      </c>
      <c r="D1507" s="154" t="s">
        <v>13547</v>
      </c>
      <c r="E1507" s="154" t="s">
        <v>13548</v>
      </c>
      <c r="F1507" s="443" t="s">
        <v>422</v>
      </c>
      <c r="G1507" s="443" t="s">
        <v>655</v>
      </c>
      <c r="H1507" s="444">
        <v>45275</v>
      </c>
      <c r="I1507" s="443"/>
      <c r="J1507" s="443"/>
      <c r="K1507" s="443"/>
      <c r="L1507" s="443"/>
      <c r="M1507" s="443"/>
      <c r="N1507" s="443"/>
      <c r="O1507" s="443">
        <v>1</v>
      </c>
      <c r="P1507" s="445">
        <f t="shared" si="21"/>
        <v>1</v>
      </c>
      <c r="Q1507" s="443">
        <v>1</v>
      </c>
      <c r="R1507" s="443"/>
      <c r="S1507" s="443" t="s">
        <v>659</v>
      </c>
      <c r="T1507" s="443" t="s">
        <v>653</v>
      </c>
      <c r="U1507" s="443" t="s">
        <v>673</v>
      </c>
      <c r="V1507" s="443" t="s">
        <v>652</v>
      </c>
      <c r="W1507" s="443" t="s">
        <v>469</v>
      </c>
      <c r="X1507" s="446"/>
    </row>
    <row r="1508" spans="1:24" s="447" customFormat="1" ht="60">
      <c r="A1508" s="443"/>
      <c r="B1508" s="443">
        <v>4211110100</v>
      </c>
      <c r="C1508" s="508" t="s">
        <v>13549</v>
      </c>
      <c r="D1508" s="154" t="s">
        <v>13550</v>
      </c>
      <c r="E1508" s="154" t="s">
        <v>13551</v>
      </c>
      <c r="F1508" s="443" t="s">
        <v>422</v>
      </c>
      <c r="G1508" s="443" t="s">
        <v>655</v>
      </c>
      <c r="H1508" s="444">
        <v>45083</v>
      </c>
      <c r="I1508" s="443"/>
      <c r="J1508" s="443"/>
      <c r="K1508" s="443"/>
      <c r="L1508" s="443"/>
      <c r="M1508" s="443"/>
      <c r="N1508" s="443"/>
      <c r="O1508" s="443">
        <v>1</v>
      </c>
      <c r="P1508" s="445">
        <f t="shared" si="21"/>
        <v>1</v>
      </c>
      <c r="Q1508" s="443">
        <v>1</v>
      </c>
      <c r="R1508" s="443"/>
      <c r="S1508" s="443" t="s">
        <v>659</v>
      </c>
      <c r="T1508" s="443" t="s">
        <v>653</v>
      </c>
      <c r="U1508" s="443" t="s">
        <v>673</v>
      </c>
      <c r="V1508" s="443" t="s">
        <v>652</v>
      </c>
      <c r="W1508" s="443" t="s">
        <v>469</v>
      </c>
      <c r="X1508" s="446"/>
    </row>
    <row r="1509" spans="1:24" s="447" customFormat="1" ht="60">
      <c r="A1509" s="443"/>
      <c r="B1509" s="443">
        <v>4250322800</v>
      </c>
      <c r="C1509" s="508" t="s">
        <v>13552</v>
      </c>
      <c r="D1509" s="154" t="s">
        <v>13553</v>
      </c>
      <c r="E1509" s="154" t="s">
        <v>13554</v>
      </c>
      <c r="F1509" s="443" t="s">
        <v>422</v>
      </c>
      <c r="G1509" s="443" t="s">
        <v>655</v>
      </c>
      <c r="H1509" s="444">
        <v>45131</v>
      </c>
      <c r="I1509" s="443"/>
      <c r="J1509" s="443"/>
      <c r="K1509" s="443"/>
      <c r="L1509" s="443"/>
      <c r="M1509" s="443"/>
      <c r="N1509" s="443"/>
      <c r="O1509" s="443">
        <v>2</v>
      </c>
      <c r="P1509" s="445">
        <f t="shared" si="21"/>
        <v>2</v>
      </c>
      <c r="Q1509" s="443">
        <v>2</v>
      </c>
      <c r="R1509" s="443"/>
      <c r="S1509" s="443" t="s">
        <v>659</v>
      </c>
      <c r="T1509" s="443" t="s">
        <v>653</v>
      </c>
      <c r="U1509" s="443" t="s">
        <v>673</v>
      </c>
      <c r="V1509" s="443" t="s">
        <v>652</v>
      </c>
      <c r="W1509" s="443" t="s">
        <v>469</v>
      </c>
      <c r="X1509" s="446"/>
    </row>
    <row r="1510" spans="1:24" s="447" customFormat="1" ht="60">
      <c r="A1510" s="443"/>
      <c r="B1510" s="443">
        <v>4241110800</v>
      </c>
      <c r="C1510" s="508" t="s">
        <v>13555</v>
      </c>
      <c r="D1510" s="154" t="s">
        <v>13556</v>
      </c>
      <c r="E1510" s="154" t="s">
        <v>13557</v>
      </c>
      <c r="F1510" s="443" t="s">
        <v>422</v>
      </c>
      <c r="G1510" s="443" t="s">
        <v>655</v>
      </c>
      <c r="H1510" s="444">
        <v>45273</v>
      </c>
      <c r="I1510" s="443"/>
      <c r="J1510" s="443"/>
      <c r="K1510" s="443"/>
      <c r="L1510" s="443"/>
      <c r="M1510" s="443"/>
      <c r="N1510" s="443"/>
      <c r="O1510" s="443">
        <v>1</v>
      </c>
      <c r="P1510" s="445">
        <f t="shared" si="21"/>
        <v>1</v>
      </c>
      <c r="Q1510" s="443">
        <v>1</v>
      </c>
      <c r="R1510" s="443"/>
      <c r="S1510" s="443" t="s">
        <v>659</v>
      </c>
      <c r="T1510" s="443" t="s">
        <v>653</v>
      </c>
      <c r="U1510" s="443" t="s">
        <v>673</v>
      </c>
      <c r="V1510" s="443" t="s">
        <v>652</v>
      </c>
      <c r="W1510" s="443" t="s">
        <v>469</v>
      </c>
      <c r="X1510" s="446"/>
    </row>
    <row r="1511" spans="1:24" s="447" customFormat="1" ht="60">
      <c r="A1511" s="443"/>
      <c r="B1511" s="443">
        <v>4530612100</v>
      </c>
      <c r="C1511" s="508" t="s">
        <v>13558</v>
      </c>
      <c r="D1511" s="154" t="s">
        <v>13559</v>
      </c>
      <c r="E1511" s="154" t="s">
        <v>13560</v>
      </c>
      <c r="F1511" s="443" t="s">
        <v>422</v>
      </c>
      <c r="G1511" s="443" t="s">
        <v>655</v>
      </c>
      <c r="H1511" s="444">
        <v>44960</v>
      </c>
      <c r="I1511" s="443"/>
      <c r="J1511" s="443"/>
      <c r="K1511" s="443"/>
      <c r="L1511" s="443"/>
      <c r="M1511" s="443"/>
      <c r="N1511" s="443"/>
      <c r="O1511" s="443">
        <v>2</v>
      </c>
      <c r="P1511" s="445">
        <f t="shared" si="21"/>
        <v>2</v>
      </c>
      <c r="Q1511" s="443">
        <v>2</v>
      </c>
      <c r="R1511" s="443"/>
      <c r="S1511" s="443" t="s">
        <v>659</v>
      </c>
      <c r="T1511" s="443" t="s">
        <v>653</v>
      </c>
      <c r="U1511" s="443" t="s">
        <v>673</v>
      </c>
      <c r="V1511" s="443" t="s">
        <v>652</v>
      </c>
      <c r="W1511" s="443" t="s">
        <v>469</v>
      </c>
      <c r="X1511" s="446"/>
    </row>
    <row r="1512" spans="1:24" s="447" customFormat="1" ht="60">
      <c r="A1512" s="443"/>
      <c r="B1512" s="443">
        <v>3616220700</v>
      </c>
      <c r="C1512" s="508" t="s">
        <v>13561</v>
      </c>
      <c r="D1512" s="154" t="s">
        <v>13562</v>
      </c>
      <c r="E1512" s="154" t="s">
        <v>13563</v>
      </c>
      <c r="F1512" s="443" t="s">
        <v>422</v>
      </c>
      <c r="G1512" s="443" t="s">
        <v>655</v>
      </c>
      <c r="H1512" s="444">
        <v>44959</v>
      </c>
      <c r="I1512" s="443"/>
      <c r="J1512" s="443"/>
      <c r="K1512" s="443"/>
      <c r="L1512" s="443"/>
      <c r="M1512" s="443">
        <v>1</v>
      </c>
      <c r="N1512" s="443"/>
      <c r="O1512" s="443"/>
      <c r="P1512" s="445">
        <f t="shared" si="21"/>
        <v>1</v>
      </c>
      <c r="Q1512" s="443">
        <v>1</v>
      </c>
      <c r="R1512" s="443"/>
      <c r="S1512" s="443" t="s">
        <v>659</v>
      </c>
      <c r="T1512" s="443" t="s">
        <v>651</v>
      </c>
      <c r="U1512" s="443" t="s">
        <v>673</v>
      </c>
      <c r="V1512" s="443" t="s">
        <v>652</v>
      </c>
      <c r="W1512" s="443" t="s">
        <v>469</v>
      </c>
      <c r="X1512" s="446"/>
    </row>
    <row r="1513" spans="1:24" s="447" customFormat="1" ht="60">
      <c r="A1513" s="443"/>
      <c r="B1513" s="443">
        <v>3074514900</v>
      </c>
      <c r="C1513" s="508" t="s">
        <v>12516</v>
      </c>
      <c r="D1513" s="154" t="s">
        <v>13564</v>
      </c>
      <c r="E1513" s="154" t="s">
        <v>13565</v>
      </c>
      <c r="F1513" s="443" t="s">
        <v>422</v>
      </c>
      <c r="G1513" s="443" t="s">
        <v>655</v>
      </c>
      <c r="H1513" s="444">
        <v>45205</v>
      </c>
      <c r="I1513" s="443"/>
      <c r="J1513" s="443"/>
      <c r="K1513" s="443"/>
      <c r="L1513" s="443"/>
      <c r="M1513" s="443"/>
      <c r="N1513" s="443"/>
      <c r="O1513" s="443">
        <v>3</v>
      </c>
      <c r="P1513" s="445">
        <f t="shared" si="21"/>
        <v>3</v>
      </c>
      <c r="Q1513" s="443">
        <v>3</v>
      </c>
      <c r="R1513" s="443"/>
      <c r="S1513" s="443" t="s">
        <v>659</v>
      </c>
      <c r="T1513" s="443" t="s">
        <v>653</v>
      </c>
      <c r="U1513" s="443" t="s">
        <v>673</v>
      </c>
      <c r="V1513" s="443" t="s">
        <v>652</v>
      </c>
      <c r="W1513" s="443" t="s">
        <v>469</v>
      </c>
      <c r="X1513" s="446"/>
    </row>
    <row r="1514" spans="1:24" s="447" customFormat="1" ht="60">
      <c r="A1514" s="443"/>
      <c r="B1514" s="443">
        <v>3451002900</v>
      </c>
      <c r="C1514" s="508" t="s">
        <v>13566</v>
      </c>
      <c r="D1514" s="154" t="s">
        <v>13567</v>
      </c>
      <c r="E1514" s="154" t="s">
        <v>13568</v>
      </c>
      <c r="F1514" s="443" t="s">
        <v>422</v>
      </c>
      <c r="G1514" s="443" t="s">
        <v>655</v>
      </c>
      <c r="H1514" s="444">
        <v>45288</v>
      </c>
      <c r="I1514" s="443"/>
      <c r="J1514" s="443"/>
      <c r="K1514" s="443"/>
      <c r="L1514" s="443"/>
      <c r="M1514" s="443"/>
      <c r="N1514" s="443"/>
      <c r="O1514" s="443">
        <v>1</v>
      </c>
      <c r="P1514" s="445">
        <f t="shared" si="21"/>
        <v>1</v>
      </c>
      <c r="Q1514" s="443">
        <v>1</v>
      </c>
      <c r="R1514" s="443"/>
      <c r="S1514" s="443" t="s">
        <v>659</v>
      </c>
      <c r="T1514" s="443" t="s">
        <v>653</v>
      </c>
      <c r="U1514" s="443" t="s">
        <v>673</v>
      </c>
      <c r="V1514" s="443" t="s">
        <v>652</v>
      </c>
      <c r="W1514" s="443" t="s">
        <v>469</v>
      </c>
      <c r="X1514" s="446"/>
    </row>
    <row r="1515" spans="1:24" s="447" customFormat="1" ht="60">
      <c r="A1515" s="443"/>
      <c r="B1515" s="443">
        <v>4155911200</v>
      </c>
      <c r="C1515" s="508" t="s">
        <v>13569</v>
      </c>
      <c r="D1515" s="154" t="s">
        <v>13570</v>
      </c>
      <c r="E1515" s="154" t="s">
        <v>13571</v>
      </c>
      <c r="F1515" s="443" t="s">
        <v>422</v>
      </c>
      <c r="G1515" s="443" t="s">
        <v>655</v>
      </c>
      <c r="H1515" s="444">
        <v>45188</v>
      </c>
      <c r="I1515" s="443"/>
      <c r="J1515" s="443"/>
      <c r="K1515" s="443"/>
      <c r="L1515" s="443"/>
      <c r="M1515" s="443"/>
      <c r="N1515" s="443"/>
      <c r="O1515" s="443">
        <v>1</v>
      </c>
      <c r="P1515" s="445">
        <f t="shared" si="21"/>
        <v>1</v>
      </c>
      <c r="Q1515" s="443">
        <v>1</v>
      </c>
      <c r="R1515" s="443"/>
      <c r="S1515" s="443" t="s">
        <v>659</v>
      </c>
      <c r="T1515" s="443" t="s">
        <v>653</v>
      </c>
      <c r="U1515" s="443" t="s">
        <v>673</v>
      </c>
      <c r="V1515" s="443" t="s">
        <v>652</v>
      </c>
      <c r="W1515" s="443" t="s">
        <v>469</v>
      </c>
      <c r="X1515" s="446"/>
    </row>
    <row r="1516" spans="1:24" s="447" customFormat="1" ht="60">
      <c r="A1516" s="443"/>
      <c r="B1516" s="443">
        <v>3503620900</v>
      </c>
      <c r="C1516" s="508" t="s">
        <v>13572</v>
      </c>
      <c r="D1516" s="154" t="s">
        <v>13573</v>
      </c>
      <c r="E1516" s="154" t="s">
        <v>13574</v>
      </c>
      <c r="F1516" s="443" t="s">
        <v>422</v>
      </c>
      <c r="G1516" s="443" t="s">
        <v>655</v>
      </c>
      <c r="H1516" s="444">
        <v>44988</v>
      </c>
      <c r="I1516" s="443"/>
      <c r="J1516" s="443"/>
      <c r="K1516" s="443"/>
      <c r="L1516" s="443"/>
      <c r="M1516" s="443"/>
      <c r="N1516" s="443"/>
      <c r="O1516" s="443">
        <v>1</v>
      </c>
      <c r="P1516" s="445">
        <f t="shared" si="21"/>
        <v>1</v>
      </c>
      <c r="Q1516" s="443">
        <v>1</v>
      </c>
      <c r="R1516" s="443"/>
      <c r="S1516" s="443" t="s">
        <v>659</v>
      </c>
      <c r="T1516" s="443" t="s">
        <v>653</v>
      </c>
      <c r="U1516" s="443" t="s">
        <v>673</v>
      </c>
      <c r="V1516" s="443" t="s">
        <v>652</v>
      </c>
      <c r="W1516" s="443" t="s">
        <v>469</v>
      </c>
      <c r="X1516" s="446"/>
    </row>
    <row r="1517" spans="1:24" s="447" customFormat="1" ht="60">
      <c r="A1517" s="443"/>
      <c r="B1517" s="443">
        <v>3110720600</v>
      </c>
      <c r="C1517" s="508" t="s">
        <v>13575</v>
      </c>
      <c r="D1517" s="154" t="s">
        <v>13576</v>
      </c>
      <c r="E1517" s="154" t="s">
        <v>13577</v>
      </c>
      <c r="F1517" s="443" t="s">
        <v>422</v>
      </c>
      <c r="G1517" s="443" t="s">
        <v>655</v>
      </c>
      <c r="H1517" s="444">
        <v>45062</v>
      </c>
      <c r="I1517" s="443"/>
      <c r="J1517" s="443"/>
      <c r="K1517" s="443"/>
      <c r="L1517" s="443"/>
      <c r="M1517" s="443">
        <v>3</v>
      </c>
      <c r="N1517" s="443"/>
      <c r="O1517" s="443">
        <v>1</v>
      </c>
      <c r="P1517" s="445">
        <f t="shared" si="21"/>
        <v>4</v>
      </c>
      <c r="Q1517" s="443">
        <v>4</v>
      </c>
      <c r="R1517" s="443"/>
      <c r="S1517" s="443" t="s">
        <v>659</v>
      </c>
      <c r="T1517" s="443" t="s">
        <v>651</v>
      </c>
      <c r="U1517" s="443" t="s">
        <v>673</v>
      </c>
      <c r="V1517" s="443" t="s">
        <v>652</v>
      </c>
      <c r="W1517" s="443" t="s">
        <v>469</v>
      </c>
      <c r="X1517" s="446"/>
    </row>
    <row r="1518" spans="1:24" s="447" customFormat="1" ht="60">
      <c r="A1518" s="443"/>
      <c r="B1518" s="443">
        <v>4154612200</v>
      </c>
      <c r="C1518" s="508" t="s">
        <v>13578</v>
      </c>
      <c r="D1518" s="154" t="s">
        <v>13579</v>
      </c>
      <c r="E1518" s="154" t="s">
        <v>13580</v>
      </c>
      <c r="F1518" s="443" t="s">
        <v>422</v>
      </c>
      <c r="G1518" s="443" t="s">
        <v>655</v>
      </c>
      <c r="H1518" s="444">
        <v>45254</v>
      </c>
      <c r="I1518" s="443"/>
      <c r="J1518" s="443"/>
      <c r="K1518" s="443"/>
      <c r="L1518" s="443"/>
      <c r="M1518" s="443"/>
      <c r="N1518" s="443"/>
      <c r="O1518" s="443">
        <v>1</v>
      </c>
      <c r="P1518" s="445">
        <f t="shared" si="21"/>
        <v>1</v>
      </c>
      <c r="Q1518" s="443">
        <v>1</v>
      </c>
      <c r="R1518" s="443"/>
      <c r="S1518" s="443" t="s">
        <v>659</v>
      </c>
      <c r="T1518" s="443" t="s">
        <v>653</v>
      </c>
      <c r="U1518" s="443" t="s">
        <v>673</v>
      </c>
      <c r="V1518" s="443" t="s">
        <v>652</v>
      </c>
      <c r="W1518" s="443" t="s">
        <v>469</v>
      </c>
      <c r="X1518" s="446"/>
    </row>
    <row r="1519" spans="1:24" s="447" customFormat="1" ht="60">
      <c r="A1519" s="443"/>
      <c r="B1519" s="443">
        <v>4537111000</v>
      </c>
      <c r="C1519" s="508" t="s">
        <v>13581</v>
      </c>
      <c r="D1519" s="154" t="s">
        <v>13582</v>
      </c>
      <c r="E1519" s="154" t="s">
        <v>13583</v>
      </c>
      <c r="F1519" s="443" t="s">
        <v>422</v>
      </c>
      <c r="G1519" s="443" t="s">
        <v>655</v>
      </c>
      <c r="H1519" s="444">
        <v>44984</v>
      </c>
      <c r="I1519" s="443"/>
      <c r="J1519" s="443"/>
      <c r="K1519" s="443"/>
      <c r="L1519" s="443"/>
      <c r="M1519" s="443"/>
      <c r="N1519" s="443"/>
      <c r="O1519" s="443">
        <v>1</v>
      </c>
      <c r="P1519" s="445">
        <f t="shared" si="21"/>
        <v>1</v>
      </c>
      <c r="Q1519" s="443">
        <v>1</v>
      </c>
      <c r="R1519" s="443"/>
      <c r="S1519" s="443" t="s">
        <v>659</v>
      </c>
      <c r="T1519" s="443" t="s">
        <v>653</v>
      </c>
      <c r="U1519" s="443" t="s">
        <v>673</v>
      </c>
      <c r="V1519" s="443" t="s">
        <v>652</v>
      </c>
      <c r="W1519" s="443" t="s">
        <v>469</v>
      </c>
      <c r="X1519" s="446"/>
    </row>
    <row r="1520" spans="1:24" s="447" customFormat="1" ht="60">
      <c r="A1520" s="443"/>
      <c r="B1520" s="443">
        <v>3592220200</v>
      </c>
      <c r="C1520" s="508" t="s">
        <v>13584</v>
      </c>
      <c r="D1520" s="154" t="s">
        <v>13585</v>
      </c>
      <c r="E1520" s="154" t="s">
        <v>13586</v>
      </c>
      <c r="F1520" s="443" t="s">
        <v>422</v>
      </c>
      <c r="G1520" s="443" t="s">
        <v>655</v>
      </c>
      <c r="H1520" s="444">
        <v>45050</v>
      </c>
      <c r="I1520" s="443"/>
      <c r="J1520" s="443"/>
      <c r="K1520" s="443"/>
      <c r="L1520" s="443"/>
      <c r="M1520" s="443"/>
      <c r="N1520" s="443"/>
      <c r="O1520" s="443">
        <v>1</v>
      </c>
      <c r="P1520" s="445">
        <f t="shared" si="21"/>
        <v>1</v>
      </c>
      <c r="Q1520" s="443">
        <v>1</v>
      </c>
      <c r="R1520" s="443"/>
      <c r="S1520" s="443" t="s">
        <v>659</v>
      </c>
      <c r="T1520" s="443" t="s">
        <v>653</v>
      </c>
      <c r="U1520" s="443" t="s">
        <v>673</v>
      </c>
      <c r="V1520" s="443" t="s">
        <v>652</v>
      </c>
      <c r="W1520" s="443" t="s">
        <v>469</v>
      </c>
      <c r="X1520" s="446"/>
    </row>
    <row r="1521" spans="1:24" s="447" customFormat="1" ht="60">
      <c r="A1521" s="443"/>
      <c r="B1521" s="443">
        <v>3110720600</v>
      </c>
      <c r="C1521" s="508" t="s">
        <v>13575</v>
      </c>
      <c r="D1521" s="154" t="s">
        <v>13576</v>
      </c>
      <c r="E1521" s="154" t="s">
        <v>13587</v>
      </c>
      <c r="F1521" s="443" t="s">
        <v>422</v>
      </c>
      <c r="G1521" s="443" t="s">
        <v>655</v>
      </c>
      <c r="H1521" s="444">
        <v>45061</v>
      </c>
      <c r="I1521" s="443"/>
      <c r="J1521" s="443"/>
      <c r="K1521" s="443"/>
      <c r="L1521" s="443"/>
      <c r="M1521" s="443"/>
      <c r="N1521" s="443"/>
      <c r="O1521" s="443">
        <v>1</v>
      </c>
      <c r="P1521" s="445">
        <f t="shared" si="21"/>
        <v>1</v>
      </c>
      <c r="Q1521" s="443">
        <v>1</v>
      </c>
      <c r="R1521" s="443"/>
      <c r="S1521" s="443" t="s">
        <v>659</v>
      </c>
      <c r="T1521" s="443" t="s">
        <v>653</v>
      </c>
      <c r="U1521" s="443" t="s">
        <v>673</v>
      </c>
      <c r="V1521" s="443" t="s">
        <v>652</v>
      </c>
      <c r="W1521" s="443" t="s">
        <v>469</v>
      </c>
      <c r="X1521" s="446"/>
    </row>
    <row r="1522" spans="1:24" s="447" customFormat="1" ht="60">
      <c r="A1522" s="443"/>
      <c r="B1522" s="443">
        <v>3110720600</v>
      </c>
      <c r="C1522" s="508" t="s">
        <v>13575</v>
      </c>
      <c r="D1522" s="154" t="s">
        <v>13576</v>
      </c>
      <c r="E1522" s="154" t="s">
        <v>13588</v>
      </c>
      <c r="F1522" s="443" t="s">
        <v>422</v>
      </c>
      <c r="G1522" s="443" t="s">
        <v>655</v>
      </c>
      <c r="H1522" s="444">
        <v>45061</v>
      </c>
      <c r="I1522" s="443"/>
      <c r="J1522" s="443"/>
      <c r="K1522" s="443"/>
      <c r="L1522" s="443"/>
      <c r="M1522" s="443">
        <v>3</v>
      </c>
      <c r="N1522" s="443"/>
      <c r="O1522" s="443">
        <v>1</v>
      </c>
      <c r="P1522" s="445">
        <f t="shared" si="21"/>
        <v>4</v>
      </c>
      <c r="Q1522" s="443">
        <v>4</v>
      </c>
      <c r="R1522" s="443"/>
      <c r="S1522" s="443" t="s">
        <v>659</v>
      </c>
      <c r="T1522" s="443" t="s">
        <v>651</v>
      </c>
      <c r="U1522" s="443" t="s">
        <v>673</v>
      </c>
      <c r="V1522" s="443" t="s">
        <v>652</v>
      </c>
      <c r="W1522" s="443" t="s">
        <v>469</v>
      </c>
      <c r="X1522" s="446"/>
    </row>
    <row r="1523" spans="1:24" s="447" customFormat="1" ht="60">
      <c r="A1523" s="443"/>
      <c r="B1523" s="443">
        <v>4431403100</v>
      </c>
      <c r="C1523" s="508" t="s">
        <v>6435</v>
      </c>
      <c r="D1523" s="154" t="s">
        <v>6436</v>
      </c>
      <c r="E1523" s="154" t="s">
        <v>2922</v>
      </c>
      <c r="F1523" s="443" t="s">
        <v>422</v>
      </c>
      <c r="G1523" s="443" t="s">
        <v>655</v>
      </c>
      <c r="H1523" s="444">
        <v>45189</v>
      </c>
      <c r="I1523" s="443"/>
      <c r="J1523" s="443"/>
      <c r="K1523" s="443"/>
      <c r="L1523" s="443"/>
      <c r="M1523" s="443"/>
      <c r="N1523" s="443"/>
      <c r="O1523" s="443">
        <v>1</v>
      </c>
      <c r="P1523" s="445">
        <f t="shared" si="21"/>
        <v>1</v>
      </c>
      <c r="Q1523" s="443">
        <v>1</v>
      </c>
      <c r="R1523" s="443"/>
      <c r="S1523" s="443" t="s">
        <v>659</v>
      </c>
      <c r="T1523" s="443" t="s">
        <v>653</v>
      </c>
      <c r="U1523" s="443" t="s">
        <v>673</v>
      </c>
      <c r="V1523" s="443" t="s">
        <v>652</v>
      </c>
      <c r="W1523" s="443" t="s">
        <v>469</v>
      </c>
      <c r="X1523" s="446"/>
    </row>
    <row r="1524" spans="1:24" s="447" customFormat="1" ht="60">
      <c r="A1524" s="443"/>
      <c r="B1524" s="443">
        <v>5393252000</v>
      </c>
      <c r="C1524" s="508" t="s">
        <v>13589</v>
      </c>
      <c r="D1524" s="154" t="s">
        <v>13590</v>
      </c>
      <c r="E1524" s="154" t="s">
        <v>13591</v>
      </c>
      <c r="F1524" s="443" t="s">
        <v>422</v>
      </c>
      <c r="G1524" s="443" t="s">
        <v>655</v>
      </c>
      <c r="H1524" s="444">
        <v>44939</v>
      </c>
      <c r="I1524" s="443"/>
      <c r="J1524" s="443"/>
      <c r="K1524" s="443"/>
      <c r="L1524" s="443"/>
      <c r="M1524" s="443"/>
      <c r="N1524" s="443"/>
      <c r="O1524" s="443">
        <v>1</v>
      </c>
      <c r="P1524" s="445">
        <f t="shared" si="21"/>
        <v>1</v>
      </c>
      <c r="Q1524" s="443">
        <v>1</v>
      </c>
      <c r="R1524" s="443"/>
      <c r="S1524" s="443" t="s">
        <v>659</v>
      </c>
      <c r="T1524" s="443" t="s">
        <v>653</v>
      </c>
      <c r="U1524" s="443" t="s">
        <v>673</v>
      </c>
      <c r="V1524" s="443" t="s">
        <v>652</v>
      </c>
      <c r="W1524" s="443" t="s">
        <v>469</v>
      </c>
      <c r="X1524" s="446"/>
    </row>
    <row r="1525" spans="1:24" s="447" customFormat="1" ht="60">
      <c r="A1525" s="443"/>
      <c r="B1525" s="443">
        <v>4234221300</v>
      </c>
      <c r="C1525" s="508" t="s">
        <v>13592</v>
      </c>
      <c r="D1525" s="154" t="s">
        <v>13531</v>
      </c>
      <c r="E1525" s="154" t="s">
        <v>13593</v>
      </c>
      <c r="F1525" s="443" t="s">
        <v>422</v>
      </c>
      <c r="G1525" s="443" t="s">
        <v>655</v>
      </c>
      <c r="H1525" s="444">
        <v>45226</v>
      </c>
      <c r="I1525" s="443"/>
      <c r="J1525" s="443"/>
      <c r="K1525" s="443"/>
      <c r="L1525" s="443"/>
      <c r="M1525" s="443"/>
      <c r="N1525" s="443"/>
      <c r="O1525" s="443">
        <v>3</v>
      </c>
      <c r="P1525" s="445">
        <f t="shared" si="21"/>
        <v>3</v>
      </c>
      <c r="Q1525" s="443">
        <v>3</v>
      </c>
      <c r="R1525" s="443"/>
      <c r="S1525" s="443" t="s">
        <v>659</v>
      </c>
      <c r="T1525" s="443" t="s">
        <v>653</v>
      </c>
      <c r="U1525" s="443" t="s">
        <v>673</v>
      </c>
      <c r="V1525" s="443" t="s">
        <v>652</v>
      </c>
      <c r="W1525" s="443" t="s">
        <v>469</v>
      </c>
      <c r="X1525" s="446"/>
    </row>
    <row r="1526" spans="1:24" s="447" customFormat="1" ht="60">
      <c r="A1526" s="443"/>
      <c r="B1526" s="443">
        <v>3091550800</v>
      </c>
      <c r="C1526" s="508" t="s">
        <v>7886</v>
      </c>
      <c r="D1526" s="154" t="s">
        <v>7887</v>
      </c>
      <c r="E1526" s="154" t="s">
        <v>3779</v>
      </c>
      <c r="F1526" s="443" t="s">
        <v>422</v>
      </c>
      <c r="G1526" s="443" t="s">
        <v>655</v>
      </c>
      <c r="H1526" s="444">
        <v>44991</v>
      </c>
      <c r="I1526" s="443"/>
      <c r="J1526" s="443"/>
      <c r="K1526" s="443"/>
      <c r="L1526" s="443"/>
      <c r="M1526" s="443"/>
      <c r="N1526" s="443"/>
      <c r="O1526" s="443">
        <v>1</v>
      </c>
      <c r="P1526" s="445">
        <f t="shared" si="21"/>
        <v>1</v>
      </c>
      <c r="Q1526" s="443">
        <v>1</v>
      </c>
      <c r="R1526" s="443"/>
      <c r="S1526" s="443" t="s">
        <v>659</v>
      </c>
      <c r="T1526" s="443" t="s">
        <v>653</v>
      </c>
      <c r="U1526" s="443" t="s">
        <v>673</v>
      </c>
      <c r="V1526" s="443" t="s">
        <v>652</v>
      </c>
      <c r="W1526" s="443" t="s">
        <v>469</v>
      </c>
      <c r="X1526" s="446"/>
    </row>
    <row r="1527" spans="1:24" s="447" customFormat="1" ht="45">
      <c r="A1527" s="443"/>
      <c r="B1527" s="443">
        <v>4774302400</v>
      </c>
      <c r="C1527" s="508" t="s">
        <v>13594</v>
      </c>
      <c r="D1527" s="154" t="s">
        <v>13595</v>
      </c>
      <c r="E1527" s="154" t="s">
        <v>13596</v>
      </c>
      <c r="F1527" s="443" t="s">
        <v>422</v>
      </c>
      <c r="G1527" s="443" t="s">
        <v>655</v>
      </c>
      <c r="H1527" s="444">
        <v>45254</v>
      </c>
      <c r="I1527" s="443"/>
      <c r="J1527" s="443"/>
      <c r="K1527" s="443"/>
      <c r="L1527" s="443"/>
      <c r="M1527" s="443"/>
      <c r="N1527" s="443"/>
      <c r="O1527" s="443">
        <v>1</v>
      </c>
      <c r="P1527" s="445">
        <f t="shared" si="21"/>
        <v>1</v>
      </c>
      <c r="Q1527" s="443">
        <v>1</v>
      </c>
      <c r="R1527" s="443"/>
      <c r="S1527" s="443" t="s">
        <v>659</v>
      </c>
      <c r="T1527" s="443" t="s">
        <v>653</v>
      </c>
      <c r="U1527" s="443" t="s">
        <v>673</v>
      </c>
      <c r="V1527" s="443" t="s">
        <v>652</v>
      </c>
      <c r="W1527" s="443" t="s">
        <v>469</v>
      </c>
      <c r="X1527" s="446"/>
    </row>
    <row r="1528" spans="1:24" s="447" customFormat="1" ht="60">
      <c r="A1528" s="443"/>
      <c r="B1528" s="443">
        <v>5390540900</v>
      </c>
      <c r="C1528" s="508" t="s">
        <v>13597</v>
      </c>
      <c r="D1528" s="154" t="s">
        <v>13598</v>
      </c>
      <c r="E1528" s="154" t="s">
        <v>13599</v>
      </c>
      <c r="F1528" s="443" t="s">
        <v>422</v>
      </c>
      <c r="G1528" s="443" t="s">
        <v>655</v>
      </c>
      <c r="H1528" s="444">
        <v>44936</v>
      </c>
      <c r="I1528" s="443"/>
      <c r="J1528" s="443"/>
      <c r="K1528" s="443"/>
      <c r="L1528" s="443"/>
      <c r="M1528" s="443"/>
      <c r="N1528" s="443"/>
      <c r="O1528" s="443">
        <v>1</v>
      </c>
      <c r="P1528" s="445">
        <f t="shared" si="21"/>
        <v>1</v>
      </c>
      <c r="Q1528" s="443">
        <v>1</v>
      </c>
      <c r="R1528" s="443"/>
      <c r="S1528" s="443" t="s">
        <v>659</v>
      </c>
      <c r="T1528" s="443" t="s">
        <v>653</v>
      </c>
      <c r="U1528" s="443" t="s">
        <v>673</v>
      </c>
      <c r="V1528" s="443" t="s">
        <v>652</v>
      </c>
      <c r="W1528" s="443" t="s">
        <v>469</v>
      </c>
      <c r="X1528" s="446"/>
    </row>
    <row r="1529" spans="1:24" s="447" customFormat="1" ht="60">
      <c r="A1529" s="443"/>
      <c r="B1529" s="443">
        <v>4401701100</v>
      </c>
      <c r="C1529" s="508" t="s">
        <v>6336</v>
      </c>
      <c r="D1529" s="154" t="s">
        <v>6337</v>
      </c>
      <c r="E1529" s="154" t="s">
        <v>2867</v>
      </c>
      <c r="F1529" s="443" t="s">
        <v>422</v>
      </c>
      <c r="G1529" s="443" t="s">
        <v>655</v>
      </c>
      <c r="H1529" s="444">
        <v>45145</v>
      </c>
      <c r="I1529" s="443"/>
      <c r="J1529" s="443"/>
      <c r="K1529" s="443"/>
      <c r="L1529" s="443"/>
      <c r="M1529" s="443"/>
      <c r="N1529" s="443"/>
      <c r="O1529" s="443">
        <v>1</v>
      </c>
      <c r="P1529" s="445">
        <f t="shared" si="21"/>
        <v>1</v>
      </c>
      <c r="Q1529" s="443">
        <v>1</v>
      </c>
      <c r="R1529" s="443"/>
      <c r="S1529" s="443" t="s">
        <v>659</v>
      </c>
      <c r="T1529" s="443" t="s">
        <v>653</v>
      </c>
      <c r="U1529" s="443" t="s">
        <v>673</v>
      </c>
      <c r="V1529" s="443" t="s">
        <v>652</v>
      </c>
      <c r="W1529" s="443" t="s">
        <v>469</v>
      </c>
      <c r="X1529" s="446"/>
    </row>
    <row r="1530" spans="1:24" s="447" customFormat="1" ht="60">
      <c r="A1530" s="443"/>
      <c r="B1530" s="443">
        <v>3616220700</v>
      </c>
      <c r="C1530" s="508" t="s">
        <v>13561</v>
      </c>
      <c r="D1530" s="154" t="s">
        <v>13562</v>
      </c>
      <c r="E1530" s="154" t="s">
        <v>13600</v>
      </c>
      <c r="F1530" s="443" t="s">
        <v>422</v>
      </c>
      <c r="G1530" s="443" t="s">
        <v>655</v>
      </c>
      <c r="H1530" s="444">
        <v>44959</v>
      </c>
      <c r="I1530" s="443"/>
      <c r="J1530" s="443"/>
      <c r="K1530" s="443"/>
      <c r="L1530" s="443"/>
      <c r="M1530" s="443"/>
      <c r="N1530" s="443"/>
      <c r="O1530" s="443">
        <v>1</v>
      </c>
      <c r="P1530" s="445">
        <f t="shared" si="21"/>
        <v>1</v>
      </c>
      <c r="Q1530" s="443">
        <v>1</v>
      </c>
      <c r="R1530" s="443"/>
      <c r="S1530" s="443" t="s">
        <v>659</v>
      </c>
      <c r="T1530" s="443" t="s">
        <v>653</v>
      </c>
      <c r="U1530" s="443" t="s">
        <v>673</v>
      </c>
      <c r="V1530" s="443" t="s">
        <v>652</v>
      </c>
      <c r="W1530" s="443" t="s">
        <v>469</v>
      </c>
      <c r="X1530" s="446"/>
    </row>
    <row r="1531" spans="1:24" s="447" customFormat="1" ht="60">
      <c r="A1531" s="443"/>
      <c r="B1531" s="443">
        <v>3132815900</v>
      </c>
      <c r="C1531" s="508" t="s">
        <v>13601</v>
      </c>
      <c r="D1531" s="154" t="s">
        <v>13602</v>
      </c>
      <c r="E1531" s="154" t="s">
        <v>13603</v>
      </c>
      <c r="F1531" s="443" t="s">
        <v>422</v>
      </c>
      <c r="G1531" s="443" t="s">
        <v>655</v>
      </c>
      <c r="H1531" s="444">
        <v>45198</v>
      </c>
      <c r="I1531" s="443"/>
      <c r="J1531" s="443"/>
      <c r="K1531" s="443"/>
      <c r="L1531" s="443"/>
      <c r="M1531" s="443"/>
      <c r="N1531" s="443"/>
      <c r="O1531" s="443">
        <v>1</v>
      </c>
      <c r="P1531" s="445">
        <f t="shared" si="21"/>
        <v>1</v>
      </c>
      <c r="Q1531" s="443">
        <v>1</v>
      </c>
      <c r="R1531" s="443"/>
      <c r="S1531" s="443" t="s">
        <v>659</v>
      </c>
      <c r="T1531" s="443" t="s">
        <v>653</v>
      </c>
      <c r="U1531" s="443" t="s">
        <v>673</v>
      </c>
      <c r="V1531" s="443" t="s">
        <v>652</v>
      </c>
      <c r="W1531" s="443" t="s">
        <v>469</v>
      </c>
      <c r="X1531" s="446"/>
    </row>
    <row r="1532" spans="1:24" s="447" customFormat="1" ht="60">
      <c r="A1532" s="443"/>
      <c r="B1532" s="443">
        <v>3132815900</v>
      </c>
      <c r="C1532" s="508" t="s">
        <v>13601</v>
      </c>
      <c r="D1532" s="154" t="s">
        <v>13602</v>
      </c>
      <c r="E1532" s="154" t="s">
        <v>13604</v>
      </c>
      <c r="F1532" s="443" t="s">
        <v>422</v>
      </c>
      <c r="G1532" s="443" t="s">
        <v>655</v>
      </c>
      <c r="H1532" s="444">
        <v>45198</v>
      </c>
      <c r="I1532" s="443"/>
      <c r="J1532" s="443"/>
      <c r="K1532" s="443"/>
      <c r="L1532" s="443"/>
      <c r="M1532" s="443"/>
      <c r="N1532" s="443"/>
      <c r="O1532" s="443">
        <v>1</v>
      </c>
      <c r="P1532" s="445">
        <f t="shared" si="21"/>
        <v>1</v>
      </c>
      <c r="Q1532" s="443">
        <v>1</v>
      </c>
      <c r="R1532" s="443"/>
      <c r="S1532" s="443" t="s">
        <v>659</v>
      </c>
      <c r="T1532" s="443" t="s">
        <v>653</v>
      </c>
      <c r="U1532" s="443" t="s">
        <v>673</v>
      </c>
      <c r="V1532" s="443" t="s">
        <v>652</v>
      </c>
      <c r="W1532" s="443" t="s">
        <v>469</v>
      </c>
      <c r="X1532" s="446"/>
    </row>
    <row r="1533" spans="1:24" s="447" customFormat="1" ht="60">
      <c r="A1533" s="443"/>
      <c r="B1533" s="443">
        <v>4250322800</v>
      </c>
      <c r="C1533" s="508" t="s">
        <v>13605</v>
      </c>
      <c r="D1533" s="154" t="s">
        <v>13553</v>
      </c>
      <c r="E1533" s="154" t="s">
        <v>13606</v>
      </c>
      <c r="F1533" s="443" t="s">
        <v>422</v>
      </c>
      <c r="G1533" s="443" t="s">
        <v>655</v>
      </c>
      <c r="H1533" s="444">
        <v>45131</v>
      </c>
      <c r="I1533" s="443"/>
      <c r="J1533" s="443"/>
      <c r="K1533" s="443"/>
      <c r="L1533" s="443"/>
      <c r="M1533" s="443"/>
      <c r="N1533" s="443"/>
      <c r="O1533" s="443">
        <v>2</v>
      </c>
      <c r="P1533" s="445">
        <f t="shared" si="21"/>
        <v>2</v>
      </c>
      <c r="Q1533" s="443">
        <v>2</v>
      </c>
      <c r="R1533" s="443"/>
      <c r="S1533" s="443" t="s">
        <v>659</v>
      </c>
      <c r="T1533" s="443" t="s">
        <v>653</v>
      </c>
      <c r="U1533" s="443" t="s">
        <v>673</v>
      </c>
      <c r="V1533" s="443" t="s">
        <v>652</v>
      </c>
      <c r="W1533" s="443" t="s">
        <v>469</v>
      </c>
      <c r="X1533" s="446"/>
    </row>
    <row r="1534" spans="1:24" s="447" customFormat="1" ht="60">
      <c r="A1534" s="443"/>
      <c r="B1534" s="443">
        <v>4480820900</v>
      </c>
      <c r="C1534" s="508" t="s">
        <v>13607</v>
      </c>
      <c r="D1534" s="154" t="s">
        <v>13608</v>
      </c>
      <c r="E1534" s="154" t="s">
        <v>13609</v>
      </c>
      <c r="F1534" s="443" t="s">
        <v>422</v>
      </c>
      <c r="G1534" s="443" t="s">
        <v>655</v>
      </c>
      <c r="H1534" s="444">
        <v>45225</v>
      </c>
      <c r="I1534" s="443"/>
      <c r="J1534" s="443"/>
      <c r="K1534" s="443"/>
      <c r="L1534" s="443"/>
      <c r="M1534" s="443"/>
      <c r="N1534" s="443"/>
      <c r="O1534" s="443">
        <v>1</v>
      </c>
      <c r="P1534" s="445">
        <f t="shared" si="21"/>
        <v>1</v>
      </c>
      <c r="Q1534" s="443">
        <v>1</v>
      </c>
      <c r="R1534" s="443"/>
      <c r="S1534" s="443" t="s">
        <v>659</v>
      </c>
      <c r="T1534" s="443" t="s">
        <v>653</v>
      </c>
      <c r="U1534" s="443" t="s">
        <v>673</v>
      </c>
      <c r="V1534" s="443" t="s">
        <v>652</v>
      </c>
      <c r="W1534" s="443" t="s">
        <v>469</v>
      </c>
      <c r="X1534" s="446"/>
    </row>
    <row r="1535" spans="1:24" s="447" customFormat="1" ht="60">
      <c r="A1535" s="443"/>
      <c r="B1535" s="443">
        <v>4241110800</v>
      </c>
      <c r="C1535" s="508" t="s">
        <v>13555</v>
      </c>
      <c r="D1535" s="154" t="s">
        <v>13556</v>
      </c>
      <c r="E1535" s="154" t="s">
        <v>13610</v>
      </c>
      <c r="F1535" s="443" t="s">
        <v>422</v>
      </c>
      <c r="G1535" s="443" t="s">
        <v>655</v>
      </c>
      <c r="H1535" s="444">
        <v>45273</v>
      </c>
      <c r="I1535" s="443"/>
      <c r="J1535" s="443"/>
      <c r="K1535" s="443"/>
      <c r="L1535" s="443"/>
      <c r="M1535" s="443"/>
      <c r="N1535" s="443"/>
      <c r="O1535" s="443">
        <v>1</v>
      </c>
      <c r="P1535" s="445">
        <f t="shared" si="21"/>
        <v>1</v>
      </c>
      <c r="Q1535" s="443">
        <v>1</v>
      </c>
      <c r="R1535" s="443"/>
      <c r="S1535" s="443" t="s">
        <v>659</v>
      </c>
      <c r="T1535" s="443" t="s">
        <v>653</v>
      </c>
      <c r="U1535" s="443" t="s">
        <v>673</v>
      </c>
      <c r="V1535" s="443" t="s">
        <v>652</v>
      </c>
      <c r="W1535" s="443" t="s">
        <v>469</v>
      </c>
      <c r="X1535" s="446"/>
    </row>
    <row r="1536" spans="1:24" s="447" customFormat="1" ht="60">
      <c r="A1536" s="443"/>
      <c r="B1536" s="443">
        <v>4241110800</v>
      </c>
      <c r="C1536" s="508" t="s">
        <v>13555</v>
      </c>
      <c r="D1536" s="154" t="s">
        <v>13556</v>
      </c>
      <c r="E1536" s="154" t="s">
        <v>13611</v>
      </c>
      <c r="F1536" s="443" t="s">
        <v>422</v>
      </c>
      <c r="G1536" s="443" t="s">
        <v>655</v>
      </c>
      <c r="H1536" s="444">
        <v>45273</v>
      </c>
      <c r="I1536" s="443"/>
      <c r="J1536" s="443"/>
      <c r="K1536" s="443"/>
      <c r="L1536" s="443"/>
      <c r="M1536" s="443"/>
      <c r="N1536" s="443"/>
      <c r="O1536" s="443">
        <v>1</v>
      </c>
      <c r="P1536" s="445">
        <f t="shared" si="21"/>
        <v>1</v>
      </c>
      <c r="Q1536" s="443">
        <v>1</v>
      </c>
      <c r="R1536" s="443"/>
      <c r="S1536" s="443" t="s">
        <v>659</v>
      </c>
      <c r="T1536" s="443" t="s">
        <v>653</v>
      </c>
      <c r="U1536" s="443" t="s">
        <v>673</v>
      </c>
      <c r="V1536" s="443" t="s">
        <v>652</v>
      </c>
      <c r="W1536" s="443" t="s">
        <v>469</v>
      </c>
      <c r="X1536" s="446"/>
    </row>
    <row r="1537" spans="1:24" s="447" customFormat="1" ht="60">
      <c r="A1537" s="443"/>
      <c r="B1537" s="443">
        <v>5811720100</v>
      </c>
      <c r="C1537" s="508" t="s">
        <v>13612</v>
      </c>
      <c r="D1537" s="154" t="s">
        <v>13613</v>
      </c>
      <c r="E1537" s="154" t="s">
        <v>13614</v>
      </c>
      <c r="F1537" s="443" t="s">
        <v>422</v>
      </c>
      <c r="G1537" s="443" t="s">
        <v>655</v>
      </c>
      <c r="H1537" s="444">
        <v>44935</v>
      </c>
      <c r="I1537" s="443"/>
      <c r="J1537" s="443"/>
      <c r="K1537" s="443"/>
      <c r="L1537" s="443"/>
      <c r="M1537" s="443"/>
      <c r="N1537" s="443"/>
      <c r="O1537" s="443">
        <v>1</v>
      </c>
      <c r="P1537" s="445">
        <f t="shared" si="21"/>
        <v>1</v>
      </c>
      <c r="Q1537" s="443">
        <v>1</v>
      </c>
      <c r="R1537" s="443"/>
      <c r="S1537" s="443" t="s">
        <v>659</v>
      </c>
      <c r="T1537" s="443" t="s">
        <v>653</v>
      </c>
      <c r="U1537" s="443" t="s">
        <v>673</v>
      </c>
      <c r="V1537" s="443" t="s">
        <v>652</v>
      </c>
      <c r="W1537" s="443" t="s">
        <v>469</v>
      </c>
      <c r="X1537" s="446"/>
    </row>
    <row r="1538" spans="1:24" s="447" customFormat="1" ht="75">
      <c r="A1538" s="443"/>
      <c r="B1538" s="443">
        <v>3551201000</v>
      </c>
      <c r="C1538" s="508" t="s">
        <v>13615</v>
      </c>
      <c r="D1538" s="154" t="s">
        <v>13616</v>
      </c>
      <c r="E1538" s="154" t="s">
        <v>13617</v>
      </c>
      <c r="F1538" s="443" t="s">
        <v>422</v>
      </c>
      <c r="G1538" s="443" t="s">
        <v>655</v>
      </c>
      <c r="H1538" s="444">
        <v>45260</v>
      </c>
      <c r="I1538" s="443"/>
      <c r="J1538" s="443"/>
      <c r="K1538" s="443"/>
      <c r="L1538" s="443"/>
      <c r="M1538" s="443"/>
      <c r="N1538" s="443"/>
      <c r="O1538" s="443">
        <v>1</v>
      </c>
      <c r="P1538" s="445">
        <f t="shared" si="21"/>
        <v>1</v>
      </c>
      <c r="Q1538" s="443">
        <v>1</v>
      </c>
      <c r="R1538" s="443"/>
      <c r="S1538" s="443" t="s">
        <v>659</v>
      </c>
      <c r="T1538" s="443" t="s">
        <v>653</v>
      </c>
      <c r="U1538" s="443" t="s">
        <v>673</v>
      </c>
      <c r="V1538" s="443" t="s">
        <v>652</v>
      </c>
      <c r="W1538" s="443" t="s">
        <v>469</v>
      </c>
      <c r="X1538" s="446"/>
    </row>
    <row r="1539" spans="1:24" s="447" customFormat="1" ht="60">
      <c r="A1539" s="443"/>
      <c r="B1539" s="443">
        <v>3503620900</v>
      </c>
      <c r="C1539" s="508" t="s">
        <v>13572</v>
      </c>
      <c r="D1539" s="154" t="s">
        <v>13573</v>
      </c>
      <c r="E1539" s="154" t="s">
        <v>13618</v>
      </c>
      <c r="F1539" s="443" t="s">
        <v>422</v>
      </c>
      <c r="G1539" s="443" t="s">
        <v>655</v>
      </c>
      <c r="H1539" s="444">
        <v>44988</v>
      </c>
      <c r="I1539" s="443"/>
      <c r="J1539" s="443"/>
      <c r="K1539" s="443"/>
      <c r="L1539" s="443"/>
      <c r="M1539" s="443"/>
      <c r="N1539" s="443"/>
      <c r="O1539" s="443">
        <v>1</v>
      </c>
      <c r="P1539" s="445">
        <f t="shared" si="21"/>
        <v>1</v>
      </c>
      <c r="Q1539" s="443">
        <v>1</v>
      </c>
      <c r="R1539" s="443"/>
      <c r="S1539" s="443" t="s">
        <v>659</v>
      </c>
      <c r="T1539" s="443" t="s">
        <v>653</v>
      </c>
      <c r="U1539" s="443" t="s">
        <v>673</v>
      </c>
      <c r="V1539" s="443" t="s">
        <v>652</v>
      </c>
      <c r="W1539" s="443" t="s">
        <v>469</v>
      </c>
      <c r="X1539" s="446"/>
    </row>
    <row r="1540" spans="1:24" s="447" customFormat="1" ht="60">
      <c r="A1540" s="443"/>
      <c r="B1540" s="443">
        <v>3071620900</v>
      </c>
      <c r="C1540" s="508" t="s">
        <v>8389</v>
      </c>
      <c r="D1540" s="154" t="s">
        <v>8390</v>
      </c>
      <c r="E1540" s="154" t="s">
        <v>4031</v>
      </c>
      <c r="F1540" s="443" t="s">
        <v>422</v>
      </c>
      <c r="G1540" s="443" t="s">
        <v>655</v>
      </c>
      <c r="H1540" s="444">
        <v>45026</v>
      </c>
      <c r="I1540" s="443"/>
      <c r="J1540" s="443"/>
      <c r="K1540" s="443"/>
      <c r="L1540" s="443"/>
      <c r="M1540" s="443"/>
      <c r="N1540" s="443"/>
      <c r="O1540" s="443">
        <v>1</v>
      </c>
      <c r="P1540" s="445">
        <f t="shared" si="21"/>
        <v>1</v>
      </c>
      <c r="Q1540" s="443">
        <v>1</v>
      </c>
      <c r="R1540" s="443"/>
      <c r="S1540" s="443" t="s">
        <v>659</v>
      </c>
      <c r="T1540" s="443" t="s">
        <v>653</v>
      </c>
      <c r="U1540" s="443" t="s">
        <v>673</v>
      </c>
      <c r="V1540" s="443" t="s">
        <v>652</v>
      </c>
      <c r="W1540" s="443" t="s">
        <v>469</v>
      </c>
      <c r="X1540" s="446"/>
    </row>
    <row r="1541" spans="1:24" s="447" customFormat="1" ht="60">
      <c r="A1541" s="443"/>
      <c r="B1541" s="443">
        <v>4291422100</v>
      </c>
      <c r="C1541" s="508" t="s">
        <v>13619</v>
      </c>
      <c r="D1541" s="154" t="s">
        <v>13620</v>
      </c>
      <c r="E1541" s="154" t="s">
        <v>13621</v>
      </c>
      <c r="F1541" s="443" t="s">
        <v>422</v>
      </c>
      <c r="G1541" s="443" t="s">
        <v>655</v>
      </c>
      <c r="H1541" s="444">
        <v>45223</v>
      </c>
      <c r="I1541" s="443"/>
      <c r="J1541" s="443"/>
      <c r="K1541" s="443"/>
      <c r="L1541" s="443"/>
      <c r="M1541" s="443"/>
      <c r="N1541" s="443"/>
      <c r="O1541" s="443">
        <v>1</v>
      </c>
      <c r="P1541" s="445">
        <f t="shared" si="21"/>
        <v>1</v>
      </c>
      <c r="Q1541" s="443">
        <v>1</v>
      </c>
      <c r="R1541" s="443"/>
      <c r="S1541" s="443" t="s">
        <v>659</v>
      </c>
      <c r="T1541" s="443" t="s">
        <v>653</v>
      </c>
      <c r="U1541" s="443" t="s">
        <v>673</v>
      </c>
      <c r="V1541" s="443" t="s">
        <v>652</v>
      </c>
      <c r="W1541" s="443" t="s">
        <v>469</v>
      </c>
      <c r="X1541" s="446"/>
    </row>
    <row r="1542" spans="1:24" s="447" customFormat="1" ht="60">
      <c r="A1542" s="443"/>
      <c r="B1542" s="443">
        <v>3513602500</v>
      </c>
      <c r="C1542" s="508" t="s">
        <v>7140</v>
      </c>
      <c r="D1542" s="154" t="s">
        <v>7141</v>
      </c>
      <c r="E1542" s="154" t="s">
        <v>3323</v>
      </c>
      <c r="F1542" s="443" t="s">
        <v>422</v>
      </c>
      <c r="G1542" s="443" t="s">
        <v>655</v>
      </c>
      <c r="H1542" s="444">
        <v>44965</v>
      </c>
      <c r="I1542" s="443"/>
      <c r="J1542" s="443"/>
      <c r="K1542" s="443"/>
      <c r="L1542" s="443"/>
      <c r="M1542" s="443"/>
      <c r="N1542" s="443"/>
      <c r="O1542" s="443">
        <v>1</v>
      </c>
      <c r="P1542" s="445">
        <f t="shared" si="21"/>
        <v>1</v>
      </c>
      <c r="Q1542" s="443">
        <v>1</v>
      </c>
      <c r="R1542" s="443"/>
      <c r="S1542" s="443" t="s">
        <v>659</v>
      </c>
      <c r="T1542" s="443" t="s">
        <v>653</v>
      </c>
      <c r="U1542" s="443" t="s">
        <v>673</v>
      </c>
      <c r="V1542" s="443" t="s">
        <v>652</v>
      </c>
      <c r="W1542" s="443" t="s">
        <v>469</v>
      </c>
      <c r="X1542" s="446"/>
    </row>
    <row r="1543" spans="1:24" s="447" customFormat="1" ht="60">
      <c r="A1543" s="443"/>
      <c r="B1543" s="443">
        <v>3110720600</v>
      </c>
      <c r="C1543" s="508" t="s">
        <v>13575</v>
      </c>
      <c r="D1543" s="154" t="s">
        <v>13576</v>
      </c>
      <c r="E1543" s="154" t="s">
        <v>13622</v>
      </c>
      <c r="F1543" s="443" t="s">
        <v>422</v>
      </c>
      <c r="G1543" s="443" t="s">
        <v>655</v>
      </c>
      <c r="H1543" s="444">
        <v>45062</v>
      </c>
      <c r="I1543" s="443"/>
      <c r="J1543" s="443"/>
      <c r="K1543" s="443"/>
      <c r="L1543" s="443"/>
      <c r="M1543" s="443">
        <v>3</v>
      </c>
      <c r="N1543" s="443"/>
      <c r="O1543" s="443">
        <v>1</v>
      </c>
      <c r="P1543" s="445">
        <f t="shared" si="21"/>
        <v>4</v>
      </c>
      <c r="Q1543" s="443">
        <v>4</v>
      </c>
      <c r="R1543" s="443"/>
      <c r="S1543" s="443" t="s">
        <v>659</v>
      </c>
      <c r="T1543" s="443" t="s">
        <v>651</v>
      </c>
      <c r="U1543" s="443" t="s">
        <v>673</v>
      </c>
      <c r="V1543" s="443" t="s">
        <v>652</v>
      </c>
      <c r="W1543" s="443" t="s">
        <v>469</v>
      </c>
      <c r="X1543" s="446"/>
    </row>
    <row r="1544" spans="1:24" s="447" customFormat="1" ht="60">
      <c r="A1544" s="443"/>
      <c r="B1544" s="443">
        <v>4406622000</v>
      </c>
      <c r="C1544" s="508" t="s">
        <v>13623</v>
      </c>
      <c r="D1544" s="154" t="s">
        <v>13624</v>
      </c>
      <c r="E1544" s="154" t="s">
        <v>13625</v>
      </c>
      <c r="F1544" s="443" t="s">
        <v>422</v>
      </c>
      <c r="G1544" s="443" t="s">
        <v>655</v>
      </c>
      <c r="H1544" s="444">
        <v>44978</v>
      </c>
      <c r="I1544" s="443"/>
      <c r="J1544" s="443"/>
      <c r="K1544" s="443"/>
      <c r="L1544" s="443"/>
      <c r="M1544" s="443"/>
      <c r="N1544" s="443"/>
      <c r="O1544" s="443">
        <v>1</v>
      </c>
      <c r="P1544" s="445">
        <f t="shared" si="21"/>
        <v>1</v>
      </c>
      <c r="Q1544" s="443">
        <v>1</v>
      </c>
      <c r="R1544" s="443"/>
      <c r="S1544" s="443" t="s">
        <v>659</v>
      </c>
      <c r="T1544" s="443" t="s">
        <v>653</v>
      </c>
      <c r="U1544" s="443" t="s">
        <v>673</v>
      </c>
      <c r="V1544" s="443" t="s">
        <v>652</v>
      </c>
      <c r="W1544" s="443" t="s">
        <v>469</v>
      </c>
      <c r="X1544" s="446"/>
    </row>
    <row r="1545" spans="1:24" s="447" customFormat="1" ht="60">
      <c r="A1545" s="443"/>
      <c r="B1545" s="443">
        <v>5440210600</v>
      </c>
      <c r="C1545" s="508" t="s">
        <v>13626</v>
      </c>
      <c r="D1545" s="154" t="s">
        <v>13627</v>
      </c>
      <c r="E1545" s="154" t="s">
        <v>13628</v>
      </c>
      <c r="F1545" s="443" t="s">
        <v>422</v>
      </c>
      <c r="G1545" s="443" t="s">
        <v>655</v>
      </c>
      <c r="H1545" s="444">
        <v>45180</v>
      </c>
      <c r="I1545" s="443"/>
      <c r="J1545" s="443"/>
      <c r="K1545" s="443"/>
      <c r="L1545" s="443"/>
      <c r="M1545" s="443"/>
      <c r="N1545" s="443"/>
      <c r="O1545" s="443">
        <v>1</v>
      </c>
      <c r="P1545" s="445">
        <f t="shared" si="21"/>
        <v>1</v>
      </c>
      <c r="Q1545" s="443">
        <v>1</v>
      </c>
      <c r="R1545" s="443"/>
      <c r="S1545" s="443" t="s">
        <v>659</v>
      </c>
      <c r="T1545" s="443" t="s">
        <v>653</v>
      </c>
      <c r="U1545" s="443" t="s">
        <v>673</v>
      </c>
      <c r="V1545" s="443" t="s">
        <v>652</v>
      </c>
      <c r="W1545" s="443" t="s">
        <v>469</v>
      </c>
      <c r="X1545" s="446"/>
    </row>
    <row r="1546" spans="1:24" s="447" customFormat="1" ht="60">
      <c r="A1546" s="443"/>
      <c r="B1546" s="443">
        <v>5344121300</v>
      </c>
      <c r="C1546" s="508" t="s">
        <v>13629</v>
      </c>
      <c r="D1546" s="154" t="s">
        <v>13630</v>
      </c>
      <c r="E1546" s="154" t="s">
        <v>13631</v>
      </c>
      <c r="F1546" s="443" t="s">
        <v>422</v>
      </c>
      <c r="G1546" s="443" t="s">
        <v>655</v>
      </c>
      <c r="H1546" s="444">
        <v>45258</v>
      </c>
      <c r="I1546" s="443"/>
      <c r="J1546" s="443"/>
      <c r="K1546" s="443"/>
      <c r="L1546" s="443"/>
      <c r="M1546" s="443"/>
      <c r="N1546" s="443"/>
      <c r="O1546" s="443">
        <v>1</v>
      </c>
      <c r="P1546" s="445">
        <f t="shared" si="21"/>
        <v>1</v>
      </c>
      <c r="Q1546" s="443">
        <v>1</v>
      </c>
      <c r="R1546" s="443"/>
      <c r="S1546" s="443" t="s">
        <v>659</v>
      </c>
      <c r="T1546" s="443" t="s">
        <v>653</v>
      </c>
      <c r="U1546" s="443" t="s">
        <v>673</v>
      </c>
      <c r="V1546" s="443" t="s">
        <v>652</v>
      </c>
      <c r="W1546" s="443" t="s">
        <v>469</v>
      </c>
      <c r="X1546" s="446"/>
    </row>
    <row r="1547" spans="1:24" s="447" customFormat="1" ht="60">
      <c r="A1547" s="443"/>
      <c r="B1547" s="443">
        <v>4451210400</v>
      </c>
      <c r="C1547" s="508" t="s">
        <v>13632</v>
      </c>
      <c r="D1547" s="154" t="s">
        <v>13633</v>
      </c>
      <c r="E1547" s="154" t="s">
        <v>13634</v>
      </c>
      <c r="F1547" s="443" t="s">
        <v>422</v>
      </c>
      <c r="G1547" s="443" t="s">
        <v>655</v>
      </c>
      <c r="H1547" s="444">
        <v>44951</v>
      </c>
      <c r="I1547" s="443"/>
      <c r="J1547" s="443"/>
      <c r="K1547" s="443"/>
      <c r="L1547" s="443"/>
      <c r="M1547" s="443"/>
      <c r="N1547" s="443"/>
      <c r="O1547" s="443">
        <v>2</v>
      </c>
      <c r="P1547" s="445">
        <f t="shared" si="21"/>
        <v>2</v>
      </c>
      <c r="Q1547" s="443">
        <v>2</v>
      </c>
      <c r="R1547" s="443"/>
      <c r="S1547" s="443" t="s">
        <v>659</v>
      </c>
      <c r="T1547" s="443" t="s">
        <v>653</v>
      </c>
      <c r="U1547" s="443" t="s">
        <v>673</v>
      </c>
      <c r="V1547" s="443" t="s">
        <v>652</v>
      </c>
      <c r="W1547" s="443" t="s">
        <v>469</v>
      </c>
      <c r="X1547" s="446"/>
    </row>
    <row r="1548" spans="1:24" s="447" customFormat="1" ht="60">
      <c r="A1548" s="443"/>
      <c r="B1548" s="443">
        <v>4484610900</v>
      </c>
      <c r="C1548" s="508" t="s">
        <v>13635</v>
      </c>
      <c r="D1548" s="154" t="s">
        <v>13636</v>
      </c>
      <c r="E1548" s="154" t="s">
        <v>13637</v>
      </c>
      <c r="F1548" s="443" t="s">
        <v>422</v>
      </c>
      <c r="G1548" s="443" t="s">
        <v>655</v>
      </c>
      <c r="H1548" s="444">
        <v>45209</v>
      </c>
      <c r="I1548" s="443"/>
      <c r="J1548" s="443"/>
      <c r="K1548" s="443"/>
      <c r="L1548" s="443"/>
      <c r="M1548" s="443">
        <v>1</v>
      </c>
      <c r="N1548" s="443"/>
      <c r="O1548" s="443">
        <v>1</v>
      </c>
      <c r="P1548" s="445">
        <f t="shared" si="21"/>
        <v>2</v>
      </c>
      <c r="Q1548" s="443">
        <v>2</v>
      </c>
      <c r="R1548" s="443"/>
      <c r="S1548" s="443" t="s">
        <v>659</v>
      </c>
      <c r="T1548" s="443" t="s">
        <v>651</v>
      </c>
      <c r="U1548" s="443" t="s">
        <v>673</v>
      </c>
      <c r="V1548" s="443" t="s">
        <v>652</v>
      </c>
      <c r="W1548" s="443" t="s">
        <v>469</v>
      </c>
      <c r="X1548" s="446"/>
    </row>
    <row r="1549" spans="1:24" s="447" customFormat="1" ht="60">
      <c r="A1549" s="443"/>
      <c r="B1549" s="443">
        <v>4330610800</v>
      </c>
      <c r="C1549" s="508" t="s">
        <v>13638</v>
      </c>
      <c r="D1549" s="154" t="s">
        <v>13639</v>
      </c>
      <c r="E1549" s="154" t="s">
        <v>13640</v>
      </c>
      <c r="F1549" s="443" t="s">
        <v>422</v>
      </c>
      <c r="G1549" s="443" t="s">
        <v>655</v>
      </c>
      <c r="H1549" s="444">
        <v>45236</v>
      </c>
      <c r="I1549" s="443"/>
      <c r="J1549" s="443"/>
      <c r="K1549" s="443"/>
      <c r="L1549" s="443"/>
      <c r="M1549" s="443"/>
      <c r="N1549" s="443"/>
      <c r="O1549" s="443">
        <v>1</v>
      </c>
      <c r="P1549" s="445">
        <f t="shared" si="21"/>
        <v>1</v>
      </c>
      <c r="Q1549" s="443">
        <v>1</v>
      </c>
      <c r="R1549" s="443"/>
      <c r="S1549" s="443" t="s">
        <v>659</v>
      </c>
      <c r="T1549" s="443" t="s">
        <v>653</v>
      </c>
      <c r="U1549" s="443" t="s">
        <v>673</v>
      </c>
      <c r="V1549" s="443" t="s">
        <v>652</v>
      </c>
      <c r="W1549" s="443" t="s">
        <v>469</v>
      </c>
      <c r="X1549" s="446"/>
    </row>
    <row r="1550" spans="1:24" s="447" customFormat="1" ht="60">
      <c r="A1550" s="443"/>
      <c r="B1550" s="443">
        <v>4242611800</v>
      </c>
      <c r="C1550" s="508" t="s">
        <v>13641</v>
      </c>
      <c r="D1550" s="154" t="s">
        <v>13642</v>
      </c>
      <c r="E1550" s="154" t="s">
        <v>13643</v>
      </c>
      <c r="F1550" s="443" t="s">
        <v>422</v>
      </c>
      <c r="G1550" s="443" t="s">
        <v>655</v>
      </c>
      <c r="H1550" s="444">
        <v>44966</v>
      </c>
      <c r="I1550" s="443"/>
      <c r="J1550" s="443"/>
      <c r="K1550" s="443"/>
      <c r="L1550" s="443"/>
      <c r="M1550" s="443"/>
      <c r="N1550" s="443"/>
      <c r="O1550" s="443">
        <v>1</v>
      </c>
      <c r="P1550" s="445">
        <f t="shared" si="21"/>
        <v>1</v>
      </c>
      <c r="Q1550" s="443">
        <v>1</v>
      </c>
      <c r="R1550" s="443"/>
      <c r="S1550" s="443" t="s">
        <v>659</v>
      </c>
      <c r="T1550" s="443" t="s">
        <v>653</v>
      </c>
      <c r="U1550" s="443" t="s">
        <v>673</v>
      </c>
      <c r="V1550" s="443" t="s">
        <v>652</v>
      </c>
      <c r="W1550" s="443" t="s">
        <v>469</v>
      </c>
      <c r="X1550" s="446"/>
    </row>
    <row r="1551" spans="1:24" s="447" customFormat="1" ht="60">
      <c r="A1551" s="443"/>
      <c r="B1551" s="443">
        <v>4455321800</v>
      </c>
      <c r="C1551" s="508" t="s">
        <v>13644</v>
      </c>
      <c r="D1551" s="154" t="s">
        <v>13645</v>
      </c>
      <c r="E1551" s="154" t="s">
        <v>13646</v>
      </c>
      <c r="F1551" s="443" t="s">
        <v>422</v>
      </c>
      <c r="G1551" s="443" t="s">
        <v>655</v>
      </c>
      <c r="H1551" s="444">
        <v>45270</v>
      </c>
      <c r="I1551" s="443"/>
      <c r="J1551" s="443"/>
      <c r="K1551" s="443"/>
      <c r="L1551" s="443"/>
      <c r="M1551" s="443"/>
      <c r="N1551" s="443"/>
      <c r="O1551" s="443">
        <v>1</v>
      </c>
      <c r="P1551" s="445">
        <f t="shared" si="21"/>
        <v>1</v>
      </c>
      <c r="Q1551" s="443">
        <v>1</v>
      </c>
      <c r="R1551" s="443"/>
      <c r="S1551" s="443" t="s">
        <v>659</v>
      </c>
      <c r="T1551" s="443" t="s">
        <v>653</v>
      </c>
      <c r="U1551" s="443" t="s">
        <v>673</v>
      </c>
      <c r="V1551" s="443" t="s">
        <v>652</v>
      </c>
      <c r="W1551" s="443" t="s">
        <v>469</v>
      </c>
      <c r="X1551" s="446"/>
    </row>
    <row r="1552" spans="1:24" s="447" customFormat="1" ht="60">
      <c r="A1552" s="443"/>
      <c r="B1552" s="443">
        <v>4381620900</v>
      </c>
      <c r="C1552" s="508" t="s">
        <v>13647</v>
      </c>
      <c r="D1552" s="154" t="s">
        <v>13648</v>
      </c>
      <c r="E1552" s="154" t="s">
        <v>13649</v>
      </c>
      <c r="F1552" s="443" t="s">
        <v>422</v>
      </c>
      <c r="G1552" s="443" t="s">
        <v>655</v>
      </c>
      <c r="H1552" s="444">
        <v>44937</v>
      </c>
      <c r="I1552" s="443"/>
      <c r="J1552" s="443"/>
      <c r="K1552" s="443"/>
      <c r="L1552" s="443"/>
      <c r="M1552" s="443"/>
      <c r="N1552" s="443"/>
      <c r="O1552" s="443">
        <v>1</v>
      </c>
      <c r="P1552" s="445">
        <f t="shared" si="21"/>
        <v>1</v>
      </c>
      <c r="Q1552" s="443">
        <v>1</v>
      </c>
      <c r="R1552" s="443"/>
      <c r="S1552" s="443" t="s">
        <v>659</v>
      </c>
      <c r="T1552" s="443" t="s">
        <v>653</v>
      </c>
      <c r="U1552" s="443" t="s">
        <v>673</v>
      </c>
      <c r="V1552" s="443" t="s">
        <v>652</v>
      </c>
      <c r="W1552" s="443" t="s">
        <v>469</v>
      </c>
      <c r="X1552" s="446"/>
    </row>
    <row r="1553" spans="1:24" s="447" customFormat="1" ht="60">
      <c r="A1553" s="443"/>
      <c r="B1553" s="443">
        <v>5830500500</v>
      </c>
      <c r="C1553" s="508" t="s">
        <v>6157</v>
      </c>
      <c r="D1553" s="154" t="s">
        <v>6158</v>
      </c>
      <c r="E1553" s="154" t="s">
        <v>2763</v>
      </c>
      <c r="F1553" s="443" t="s">
        <v>422</v>
      </c>
      <c r="G1553" s="443" t="s">
        <v>655</v>
      </c>
      <c r="H1553" s="444">
        <v>45191</v>
      </c>
      <c r="I1553" s="443"/>
      <c r="J1553" s="443"/>
      <c r="K1553" s="443"/>
      <c r="L1553" s="443"/>
      <c r="M1553" s="443"/>
      <c r="N1553" s="443"/>
      <c r="O1553" s="443">
        <v>1</v>
      </c>
      <c r="P1553" s="445">
        <f t="shared" si="21"/>
        <v>1</v>
      </c>
      <c r="Q1553" s="443">
        <v>1</v>
      </c>
      <c r="R1553" s="443"/>
      <c r="S1553" s="443" t="s">
        <v>659</v>
      </c>
      <c r="T1553" s="443" t="s">
        <v>653</v>
      </c>
      <c r="U1553" s="443" t="s">
        <v>673</v>
      </c>
      <c r="V1553" s="443" t="s">
        <v>652</v>
      </c>
      <c r="W1553" s="443" t="s">
        <v>469</v>
      </c>
      <c r="X1553" s="446"/>
    </row>
    <row r="1554" spans="1:24" s="447" customFormat="1" ht="60">
      <c r="A1554" s="443"/>
      <c r="B1554" s="443">
        <v>3485700700</v>
      </c>
      <c r="C1554" s="508" t="s">
        <v>13650</v>
      </c>
      <c r="D1554" s="154" t="s">
        <v>13651</v>
      </c>
      <c r="E1554" s="154" t="s">
        <v>13652</v>
      </c>
      <c r="F1554" s="443" t="s">
        <v>422</v>
      </c>
      <c r="G1554" s="443" t="s">
        <v>655</v>
      </c>
      <c r="H1554" s="444">
        <v>45202</v>
      </c>
      <c r="I1554" s="443"/>
      <c r="J1554" s="443"/>
      <c r="K1554" s="443"/>
      <c r="L1554" s="443"/>
      <c r="M1554" s="443"/>
      <c r="N1554" s="443"/>
      <c r="O1554" s="443">
        <v>1</v>
      </c>
      <c r="P1554" s="445">
        <f t="shared" si="21"/>
        <v>1</v>
      </c>
      <c r="Q1554" s="443">
        <v>1</v>
      </c>
      <c r="R1554" s="443"/>
      <c r="S1554" s="443" t="s">
        <v>659</v>
      </c>
      <c r="T1554" s="443" t="s">
        <v>653</v>
      </c>
      <c r="U1554" s="443" t="s">
        <v>673</v>
      </c>
      <c r="V1554" s="443" t="s">
        <v>652</v>
      </c>
      <c r="W1554" s="443" t="s">
        <v>469</v>
      </c>
      <c r="X1554" s="446"/>
    </row>
    <row r="1555" spans="1:24" s="447" customFormat="1" ht="60">
      <c r="A1555" s="443"/>
      <c r="B1555" s="443">
        <v>4240620100</v>
      </c>
      <c r="C1555" s="508" t="s">
        <v>13653</v>
      </c>
      <c r="D1555" s="154" t="s">
        <v>13654</v>
      </c>
      <c r="E1555" s="154" t="s">
        <v>13655</v>
      </c>
      <c r="F1555" s="443" t="s">
        <v>422</v>
      </c>
      <c r="G1555" s="443" t="s">
        <v>655</v>
      </c>
      <c r="H1555" s="444">
        <v>44973</v>
      </c>
      <c r="I1555" s="443"/>
      <c r="J1555" s="443"/>
      <c r="K1555" s="443"/>
      <c r="L1555" s="443"/>
      <c r="M1555" s="443"/>
      <c r="N1555" s="443"/>
      <c r="O1555" s="443">
        <v>1</v>
      </c>
      <c r="P1555" s="445">
        <f t="shared" si="21"/>
        <v>1</v>
      </c>
      <c r="Q1555" s="443">
        <v>1</v>
      </c>
      <c r="R1555" s="443"/>
      <c r="S1555" s="443" t="s">
        <v>659</v>
      </c>
      <c r="T1555" s="443" t="s">
        <v>653</v>
      </c>
      <c r="U1555" s="443" t="s">
        <v>673</v>
      </c>
      <c r="V1555" s="443" t="s">
        <v>652</v>
      </c>
      <c r="W1555" s="443" t="s">
        <v>469</v>
      </c>
      <c r="X1555" s="446"/>
    </row>
    <row r="1556" spans="1:24" s="447" customFormat="1" ht="60">
      <c r="A1556" s="443"/>
      <c r="B1556" s="443">
        <v>4484610900</v>
      </c>
      <c r="C1556" s="508" t="s">
        <v>13635</v>
      </c>
      <c r="D1556" s="154" t="s">
        <v>13636</v>
      </c>
      <c r="E1556" s="154" t="s">
        <v>13656</v>
      </c>
      <c r="F1556" s="443" t="s">
        <v>422</v>
      </c>
      <c r="G1556" s="443" t="s">
        <v>655</v>
      </c>
      <c r="H1556" s="444">
        <v>45209</v>
      </c>
      <c r="I1556" s="443"/>
      <c r="J1556" s="443"/>
      <c r="K1556" s="443"/>
      <c r="L1556" s="443"/>
      <c r="M1556" s="443">
        <v>2</v>
      </c>
      <c r="N1556" s="443"/>
      <c r="O1556" s="443"/>
      <c r="P1556" s="445">
        <f t="shared" si="21"/>
        <v>2</v>
      </c>
      <c r="Q1556" s="443">
        <v>2</v>
      </c>
      <c r="R1556" s="443"/>
      <c r="S1556" s="443" t="s">
        <v>659</v>
      </c>
      <c r="T1556" s="443" t="s">
        <v>651</v>
      </c>
      <c r="U1556" s="443" t="s">
        <v>673</v>
      </c>
      <c r="V1556" s="443" t="s">
        <v>652</v>
      </c>
      <c r="W1556" s="443" t="s">
        <v>469</v>
      </c>
      <c r="X1556" s="446"/>
    </row>
    <row r="1557" spans="1:24" s="447" customFormat="1" ht="60">
      <c r="A1557" s="443"/>
      <c r="B1557" s="443">
        <v>4484610900</v>
      </c>
      <c r="C1557" s="508" t="s">
        <v>13657</v>
      </c>
      <c r="D1557" s="154" t="s">
        <v>13636</v>
      </c>
      <c r="E1557" s="154" t="s">
        <v>13658</v>
      </c>
      <c r="F1557" s="443" t="s">
        <v>422</v>
      </c>
      <c r="G1557" s="443" t="s">
        <v>655</v>
      </c>
      <c r="H1557" s="444">
        <v>45209</v>
      </c>
      <c r="I1557" s="443"/>
      <c r="J1557" s="443"/>
      <c r="K1557" s="443"/>
      <c r="L1557" s="443"/>
      <c r="M1557" s="443"/>
      <c r="N1557" s="443"/>
      <c r="O1557" s="443">
        <v>2</v>
      </c>
      <c r="P1557" s="445">
        <f t="shared" si="21"/>
        <v>2</v>
      </c>
      <c r="Q1557" s="443">
        <v>2</v>
      </c>
      <c r="R1557" s="443"/>
      <c r="S1557" s="443" t="s">
        <v>659</v>
      </c>
      <c r="T1557" s="443" t="s">
        <v>653</v>
      </c>
      <c r="U1557" s="443" t="s">
        <v>673</v>
      </c>
      <c r="V1557" s="443" t="s">
        <v>652</v>
      </c>
      <c r="W1557" s="443" t="s">
        <v>469</v>
      </c>
      <c r="X1557" s="446"/>
    </row>
    <row r="1558" spans="1:24" s="447" customFormat="1" ht="60">
      <c r="A1558" s="443"/>
      <c r="B1558" s="443">
        <v>3133413400</v>
      </c>
      <c r="C1558" s="508" t="s">
        <v>13659</v>
      </c>
      <c r="D1558" s="154" t="s">
        <v>13660</v>
      </c>
      <c r="E1558" s="154" t="s">
        <v>13661</v>
      </c>
      <c r="F1558" s="443" t="s">
        <v>422</v>
      </c>
      <c r="G1558" s="443" t="s">
        <v>655</v>
      </c>
      <c r="H1558" s="444">
        <v>45289</v>
      </c>
      <c r="I1558" s="443"/>
      <c r="J1558" s="443"/>
      <c r="K1558" s="443"/>
      <c r="L1558" s="443"/>
      <c r="M1558" s="443"/>
      <c r="N1558" s="443"/>
      <c r="O1558" s="443">
        <v>1</v>
      </c>
      <c r="P1558" s="445">
        <f t="shared" ref="P1558:P1621" si="22">SUM($I1558:$O1558)</f>
        <v>1</v>
      </c>
      <c r="Q1558" s="443">
        <v>1</v>
      </c>
      <c r="R1558" s="443"/>
      <c r="S1558" s="443" t="s">
        <v>659</v>
      </c>
      <c r="T1558" s="443" t="s">
        <v>653</v>
      </c>
      <c r="U1558" s="443" t="s">
        <v>673</v>
      </c>
      <c r="V1558" s="443" t="s">
        <v>652</v>
      </c>
      <c r="W1558" s="443" t="s">
        <v>469</v>
      </c>
      <c r="X1558" s="446"/>
    </row>
    <row r="1559" spans="1:24" s="447" customFormat="1" ht="60">
      <c r="A1559" s="443"/>
      <c r="B1559" s="443">
        <v>3113853500</v>
      </c>
      <c r="C1559" s="508" t="s">
        <v>13662</v>
      </c>
      <c r="D1559" s="154" t="s">
        <v>13663</v>
      </c>
      <c r="E1559" s="154" t="s">
        <v>13664</v>
      </c>
      <c r="F1559" s="443" t="s">
        <v>422</v>
      </c>
      <c r="G1559" s="443" t="s">
        <v>655</v>
      </c>
      <c r="H1559" s="444">
        <v>45147</v>
      </c>
      <c r="I1559" s="443"/>
      <c r="J1559" s="443"/>
      <c r="K1559" s="443"/>
      <c r="L1559" s="443"/>
      <c r="M1559" s="443">
        <v>1</v>
      </c>
      <c r="N1559" s="443"/>
      <c r="O1559" s="443"/>
      <c r="P1559" s="445">
        <f t="shared" si="22"/>
        <v>1</v>
      </c>
      <c r="Q1559" s="443">
        <v>1</v>
      </c>
      <c r="R1559" s="443"/>
      <c r="S1559" s="443" t="s">
        <v>659</v>
      </c>
      <c r="T1559" s="443" t="s">
        <v>651</v>
      </c>
      <c r="U1559" s="443" t="s">
        <v>673</v>
      </c>
      <c r="V1559" s="443" t="s">
        <v>652</v>
      </c>
      <c r="W1559" s="443" t="s">
        <v>469</v>
      </c>
      <c r="X1559" s="446"/>
    </row>
    <row r="1560" spans="1:24" s="447" customFormat="1" ht="60">
      <c r="A1560" s="443"/>
      <c r="B1560" s="443">
        <v>4251221000</v>
      </c>
      <c r="C1560" s="508" t="s">
        <v>8443</v>
      </c>
      <c r="D1560" s="154" t="s">
        <v>8444</v>
      </c>
      <c r="E1560" s="154" t="s">
        <v>4058</v>
      </c>
      <c r="F1560" s="443" t="s">
        <v>422</v>
      </c>
      <c r="G1560" s="443" t="s">
        <v>655</v>
      </c>
      <c r="H1560" s="444">
        <v>45041</v>
      </c>
      <c r="I1560" s="443"/>
      <c r="J1560" s="443"/>
      <c r="K1560" s="443"/>
      <c r="L1560" s="443"/>
      <c r="M1560" s="443"/>
      <c r="N1560" s="443"/>
      <c r="O1560" s="443">
        <v>1</v>
      </c>
      <c r="P1560" s="445">
        <f t="shared" si="22"/>
        <v>1</v>
      </c>
      <c r="Q1560" s="443">
        <v>1</v>
      </c>
      <c r="R1560" s="443"/>
      <c r="S1560" s="443" t="s">
        <v>659</v>
      </c>
      <c r="T1560" s="443" t="s">
        <v>653</v>
      </c>
      <c r="U1560" s="443" t="s">
        <v>673</v>
      </c>
      <c r="V1560" s="443" t="s">
        <v>652</v>
      </c>
      <c r="W1560" s="443" t="s">
        <v>469</v>
      </c>
      <c r="X1560" s="446"/>
    </row>
    <row r="1561" spans="1:24" s="447" customFormat="1" ht="60">
      <c r="A1561" s="443"/>
      <c r="B1561" s="443">
        <v>4526741400</v>
      </c>
      <c r="C1561" s="508" t="s">
        <v>13665</v>
      </c>
      <c r="D1561" s="154" t="s">
        <v>13666</v>
      </c>
      <c r="E1561" s="154" t="s">
        <v>13667</v>
      </c>
      <c r="F1561" s="443" t="s">
        <v>422</v>
      </c>
      <c r="G1561" s="443" t="s">
        <v>655</v>
      </c>
      <c r="H1561" s="444">
        <v>45224</v>
      </c>
      <c r="I1561" s="443"/>
      <c r="J1561" s="443"/>
      <c r="K1561" s="443"/>
      <c r="L1561" s="443"/>
      <c r="M1561" s="443"/>
      <c r="N1561" s="443"/>
      <c r="O1561" s="443">
        <v>1</v>
      </c>
      <c r="P1561" s="445">
        <f t="shared" si="22"/>
        <v>1</v>
      </c>
      <c r="Q1561" s="443">
        <v>1</v>
      </c>
      <c r="R1561" s="443"/>
      <c r="S1561" s="443" t="s">
        <v>659</v>
      </c>
      <c r="T1561" s="443" t="s">
        <v>653</v>
      </c>
      <c r="U1561" s="443" t="s">
        <v>673</v>
      </c>
      <c r="V1561" s="443" t="s">
        <v>652</v>
      </c>
      <c r="W1561" s="443" t="s">
        <v>469</v>
      </c>
      <c r="X1561" s="446"/>
    </row>
    <row r="1562" spans="1:24" s="447" customFormat="1" ht="60">
      <c r="A1562" s="443"/>
      <c r="B1562" s="443">
        <v>3603101400</v>
      </c>
      <c r="C1562" s="508" t="s">
        <v>13668</v>
      </c>
      <c r="D1562" s="154" t="s">
        <v>13669</v>
      </c>
      <c r="E1562" s="154" t="s">
        <v>13670</v>
      </c>
      <c r="F1562" s="443" t="s">
        <v>422</v>
      </c>
      <c r="G1562" s="443" t="s">
        <v>655</v>
      </c>
      <c r="H1562" s="444">
        <v>45226</v>
      </c>
      <c r="I1562" s="443"/>
      <c r="J1562" s="443"/>
      <c r="K1562" s="443"/>
      <c r="L1562" s="443"/>
      <c r="M1562" s="443"/>
      <c r="N1562" s="443"/>
      <c r="O1562" s="443">
        <v>1</v>
      </c>
      <c r="P1562" s="445">
        <f t="shared" si="22"/>
        <v>1</v>
      </c>
      <c r="Q1562" s="443">
        <v>1</v>
      </c>
      <c r="R1562" s="443"/>
      <c r="S1562" s="443" t="s">
        <v>659</v>
      </c>
      <c r="T1562" s="443" t="s">
        <v>653</v>
      </c>
      <c r="U1562" s="443" t="s">
        <v>673</v>
      </c>
      <c r="V1562" s="443" t="s">
        <v>652</v>
      </c>
      <c r="W1562" s="443" t="s">
        <v>469</v>
      </c>
      <c r="X1562" s="446"/>
    </row>
    <row r="1563" spans="1:24" s="447" customFormat="1" ht="60">
      <c r="A1563" s="443"/>
      <c r="B1563" s="443">
        <v>4434220800</v>
      </c>
      <c r="C1563" s="508" t="s">
        <v>13671</v>
      </c>
      <c r="D1563" s="154" t="s">
        <v>13672</v>
      </c>
      <c r="E1563" s="154" t="s">
        <v>13673</v>
      </c>
      <c r="F1563" s="443" t="s">
        <v>422</v>
      </c>
      <c r="G1563" s="443" t="s">
        <v>655</v>
      </c>
      <c r="H1563" s="444">
        <v>45250</v>
      </c>
      <c r="I1563" s="443"/>
      <c r="J1563" s="443"/>
      <c r="K1563" s="443"/>
      <c r="L1563" s="443"/>
      <c r="M1563" s="443"/>
      <c r="N1563" s="443"/>
      <c r="O1563" s="443">
        <v>1</v>
      </c>
      <c r="P1563" s="445">
        <f t="shared" si="22"/>
        <v>1</v>
      </c>
      <c r="Q1563" s="443">
        <v>1</v>
      </c>
      <c r="R1563" s="443"/>
      <c r="S1563" s="443" t="s">
        <v>659</v>
      </c>
      <c r="T1563" s="443" t="s">
        <v>653</v>
      </c>
      <c r="U1563" s="443" t="s">
        <v>673</v>
      </c>
      <c r="V1563" s="443" t="s">
        <v>652</v>
      </c>
      <c r="W1563" s="443" t="s">
        <v>469</v>
      </c>
      <c r="X1563" s="446"/>
    </row>
    <row r="1564" spans="1:24" s="447" customFormat="1" ht="60">
      <c r="A1564" s="443"/>
      <c r="B1564" s="443">
        <v>3482202500</v>
      </c>
      <c r="C1564" s="508" t="s">
        <v>13674</v>
      </c>
      <c r="D1564" s="154" t="s">
        <v>13675</v>
      </c>
      <c r="E1564" s="154" t="s">
        <v>13676</v>
      </c>
      <c r="F1564" s="443" t="s">
        <v>422</v>
      </c>
      <c r="G1564" s="443" t="s">
        <v>655</v>
      </c>
      <c r="H1564" s="444">
        <v>45222</v>
      </c>
      <c r="I1564" s="443"/>
      <c r="J1564" s="443"/>
      <c r="K1564" s="443"/>
      <c r="L1564" s="443"/>
      <c r="M1564" s="443"/>
      <c r="N1564" s="443"/>
      <c r="O1564" s="443">
        <v>1</v>
      </c>
      <c r="P1564" s="445">
        <f t="shared" si="22"/>
        <v>1</v>
      </c>
      <c r="Q1564" s="443">
        <v>1</v>
      </c>
      <c r="R1564" s="443"/>
      <c r="S1564" s="443" t="s">
        <v>659</v>
      </c>
      <c r="T1564" s="443" t="s">
        <v>653</v>
      </c>
      <c r="U1564" s="443" t="s">
        <v>673</v>
      </c>
      <c r="V1564" s="443" t="s">
        <v>652</v>
      </c>
      <c r="W1564" s="443" t="s">
        <v>469</v>
      </c>
      <c r="X1564" s="446"/>
    </row>
    <row r="1565" spans="1:24" s="447" customFormat="1" ht="60">
      <c r="A1565" s="443"/>
      <c r="B1565" s="443">
        <v>3610120100</v>
      </c>
      <c r="C1565" s="508" t="s">
        <v>13677</v>
      </c>
      <c r="D1565" s="154" t="s">
        <v>13678</v>
      </c>
      <c r="E1565" s="154" t="s">
        <v>13679</v>
      </c>
      <c r="F1565" s="443" t="s">
        <v>422</v>
      </c>
      <c r="G1565" s="443" t="s">
        <v>655</v>
      </c>
      <c r="H1565" s="444">
        <v>45204</v>
      </c>
      <c r="I1565" s="443"/>
      <c r="J1565" s="443"/>
      <c r="K1565" s="443"/>
      <c r="L1565" s="443"/>
      <c r="M1565" s="443"/>
      <c r="N1565" s="443"/>
      <c r="O1565" s="443">
        <v>1</v>
      </c>
      <c r="P1565" s="445">
        <f t="shared" si="22"/>
        <v>1</v>
      </c>
      <c r="Q1565" s="443">
        <v>1</v>
      </c>
      <c r="R1565" s="443"/>
      <c r="S1565" s="443" t="s">
        <v>659</v>
      </c>
      <c r="T1565" s="443" t="s">
        <v>653</v>
      </c>
      <c r="U1565" s="443" t="s">
        <v>673</v>
      </c>
      <c r="V1565" s="443" t="s">
        <v>652</v>
      </c>
      <c r="W1565" s="443" t="s">
        <v>469</v>
      </c>
      <c r="X1565" s="446"/>
    </row>
    <row r="1566" spans="1:24" s="447" customFormat="1" ht="60">
      <c r="A1566" s="443"/>
      <c r="B1566" s="443">
        <v>3574411000</v>
      </c>
      <c r="C1566" s="508" t="s">
        <v>13680</v>
      </c>
      <c r="D1566" s="154" t="s">
        <v>13681</v>
      </c>
      <c r="E1566" s="154" t="s">
        <v>13682</v>
      </c>
      <c r="F1566" s="443" t="s">
        <v>422</v>
      </c>
      <c r="G1566" s="443" t="s">
        <v>655</v>
      </c>
      <c r="H1566" s="444">
        <v>44963</v>
      </c>
      <c r="I1566" s="443"/>
      <c r="J1566" s="443"/>
      <c r="K1566" s="443"/>
      <c r="L1566" s="443"/>
      <c r="M1566" s="443"/>
      <c r="N1566" s="443"/>
      <c r="O1566" s="443">
        <v>1</v>
      </c>
      <c r="P1566" s="445">
        <f t="shared" si="22"/>
        <v>1</v>
      </c>
      <c r="Q1566" s="443">
        <v>1</v>
      </c>
      <c r="R1566" s="443"/>
      <c r="S1566" s="443" t="s">
        <v>659</v>
      </c>
      <c r="T1566" s="443" t="s">
        <v>653</v>
      </c>
      <c r="U1566" s="443" t="s">
        <v>673</v>
      </c>
      <c r="V1566" s="443" t="s">
        <v>652</v>
      </c>
      <c r="W1566" s="443" t="s">
        <v>469</v>
      </c>
      <c r="X1566" s="446"/>
    </row>
    <row r="1567" spans="1:24" s="447" customFormat="1" ht="60">
      <c r="A1567" s="443"/>
      <c r="B1567" s="443">
        <v>3471630200</v>
      </c>
      <c r="C1567" s="508" t="s">
        <v>13683</v>
      </c>
      <c r="D1567" s="154" t="s">
        <v>13684</v>
      </c>
      <c r="E1567" s="154" t="s">
        <v>13685</v>
      </c>
      <c r="F1567" s="443" t="s">
        <v>422</v>
      </c>
      <c r="G1567" s="443" t="s">
        <v>655</v>
      </c>
      <c r="H1567" s="444">
        <v>44950</v>
      </c>
      <c r="I1567" s="443"/>
      <c r="J1567" s="443"/>
      <c r="K1567" s="443"/>
      <c r="L1567" s="443"/>
      <c r="M1567" s="443"/>
      <c r="N1567" s="443"/>
      <c r="O1567" s="443">
        <v>1</v>
      </c>
      <c r="P1567" s="445">
        <f t="shared" si="22"/>
        <v>1</v>
      </c>
      <c r="Q1567" s="443">
        <v>1</v>
      </c>
      <c r="R1567" s="443"/>
      <c r="S1567" s="443" t="s">
        <v>659</v>
      </c>
      <c r="T1567" s="443" t="s">
        <v>653</v>
      </c>
      <c r="U1567" s="443" t="s">
        <v>673</v>
      </c>
      <c r="V1567" s="443" t="s">
        <v>652</v>
      </c>
      <c r="W1567" s="443" t="s">
        <v>469</v>
      </c>
      <c r="X1567" s="446"/>
    </row>
    <row r="1568" spans="1:24" s="447" customFormat="1" ht="60">
      <c r="A1568" s="443"/>
      <c r="B1568" s="443">
        <v>4245520800</v>
      </c>
      <c r="C1568" s="508" t="s">
        <v>13686</v>
      </c>
      <c r="D1568" s="154" t="s">
        <v>13687</v>
      </c>
      <c r="E1568" s="154" t="s">
        <v>13688</v>
      </c>
      <c r="F1568" s="443" t="s">
        <v>422</v>
      </c>
      <c r="G1568" s="443" t="s">
        <v>655</v>
      </c>
      <c r="H1568" s="444">
        <v>45273</v>
      </c>
      <c r="I1568" s="443"/>
      <c r="J1568" s="443"/>
      <c r="K1568" s="443"/>
      <c r="L1568" s="443"/>
      <c r="M1568" s="443"/>
      <c r="N1568" s="443"/>
      <c r="O1568" s="443">
        <v>1</v>
      </c>
      <c r="P1568" s="445">
        <f t="shared" si="22"/>
        <v>1</v>
      </c>
      <c r="Q1568" s="443">
        <v>1</v>
      </c>
      <c r="R1568" s="443"/>
      <c r="S1568" s="443" t="s">
        <v>659</v>
      </c>
      <c r="T1568" s="443" t="s">
        <v>653</v>
      </c>
      <c r="U1568" s="443" t="s">
        <v>673</v>
      </c>
      <c r="V1568" s="443" t="s">
        <v>652</v>
      </c>
      <c r="W1568" s="443" t="s">
        <v>469</v>
      </c>
      <c r="X1568" s="446"/>
    </row>
    <row r="1569" spans="1:24" s="447" customFormat="1" ht="60">
      <c r="A1569" s="443"/>
      <c r="B1569" s="443">
        <v>4484223600</v>
      </c>
      <c r="C1569" s="508" t="s">
        <v>13689</v>
      </c>
      <c r="D1569" s="154" t="s">
        <v>13690</v>
      </c>
      <c r="E1569" s="154" t="s">
        <v>13691</v>
      </c>
      <c r="F1569" s="443" t="s">
        <v>422</v>
      </c>
      <c r="G1569" s="443" t="s">
        <v>655</v>
      </c>
      <c r="H1569" s="444">
        <v>45278</v>
      </c>
      <c r="I1569" s="443"/>
      <c r="J1569" s="443"/>
      <c r="K1569" s="443"/>
      <c r="L1569" s="443"/>
      <c r="M1569" s="443"/>
      <c r="N1569" s="443"/>
      <c r="O1569" s="443">
        <v>1</v>
      </c>
      <c r="P1569" s="445">
        <f t="shared" si="22"/>
        <v>1</v>
      </c>
      <c r="Q1569" s="443">
        <v>1</v>
      </c>
      <c r="R1569" s="443"/>
      <c r="S1569" s="443" t="s">
        <v>659</v>
      </c>
      <c r="T1569" s="443" t="s">
        <v>653</v>
      </c>
      <c r="U1569" s="443" t="s">
        <v>673</v>
      </c>
      <c r="V1569" s="443" t="s">
        <v>652</v>
      </c>
      <c r="W1569" s="443" t="s">
        <v>469</v>
      </c>
      <c r="X1569" s="446"/>
    </row>
    <row r="1570" spans="1:24" s="447" customFormat="1" ht="60">
      <c r="A1570" s="443"/>
      <c r="B1570" s="443">
        <v>3613402200</v>
      </c>
      <c r="C1570" s="508" t="s">
        <v>7156</v>
      </c>
      <c r="D1570" s="154" t="s">
        <v>7157</v>
      </c>
      <c r="E1570" s="154" t="s">
        <v>3331</v>
      </c>
      <c r="F1570" s="443" t="s">
        <v>422</v>
      </c>
      <c r="G1570" s="443" t="s">
        <v>655</v>
      </c>
      <c r="H1570" s="444">
        <v>44967</v>
      </c>
      <c r="I1570" s="443"/>
      <c r="J1570" s="443"/>
      <c r="K1570" s="443"/>
      <c r="L1570" s="443"/>
      <c r="M1570" s="443"/>
      <c r="N1570" s="443"/>
      <c r="O1570" s="443">
        <v>1</v>
      </c>
      <c r="P1570" s="445">
        <f t="shared" si="22"/>
        <v>1</v>
      </c>
      <c r="Q1570" s="443">
        <v>1</v>
      </c>
      <c r="R1570" s="443"/>
      <c r="S1570" s="443" t="s">
        <v>659</v>
      </c>
      <c r="T1570" s="443" t="s">
        <v>653</v>
      </c>
      <c r="U1570" s="443" t="s">
        <v>673</v>
      </c>
      <c r="V1570" s="443" t="s">
        <v>652</v>
      </c>
      <c r="W1570" s="443" t="s">
        <v>469</v>
      </c>
      <c r="X1570" s="446"/>
    </row>
    <row r="1571" spans="1:24" s="447" customFormat="1" ht="60">
      <c r="A1571" s="443"/>
      <c r="B1571" s="443">
        <v>4483710300</v>
      </c>
      <c r="C1571" s="508" t="s">
        <v>13692</v>
      </c>
      <c r="D1571" s="154" t="s">
        <v>13693</v>
      </c>
      <c r="E1571" s="154" t="s">
        <v>13694</v>
      </c>
      <c r="F1571" s="443" t="s">
        <v>422</v>
      </c>
      <c r="G1571" s="443" t="s">
        <v>655</v>
      </c>
      <c r="H1571" s="444">
        <v>44968</v>
      </c>
      <c r="I1571" s="443"/>
      <c r="J1571" s="443"/>
      <c r="K1571" s="443"/>
      <c r="L1571" s="443"/>
      <c r="M1571" s="443"/>
      <c r="N1571" s="443"/>
      <c r="O1571" s="443">
        <v>1</v>
      </c>
      <c r="P1571" s="445">
        <f t="shared" si="22"/>
        <v>1</v>
      </c>
      <c r="Q1571" s="443">
        <v>1</v>
      </c>
      <c r="R1571" s="443"/>
      <c r="S1571" s="443" t="s">
        <v>659</v>
      </c>
      <c r="T1571" s="443" t="s">
        <v>653</v>
      </c>
      <c r="U1571" s="443" t="s">
        <v>673</v>
      </c>
      <c r="V1571" s="443" t="s">
        <v>652</v>
      </c>
      <c r="W1571" s="443" t="s">
        <v>469</v>
      </c>
      <c r="X1571" s="446"/>
    </row>
    <row r="1572" spans="1:24" s="447" customFormat="1" ht="60">
      <c r="A1572" s="443"/>
      <c r="B1572" s="443">
        <v>4245520800</v>
      </c>
      <c r="C1572" s="508" t="s">
        <v>13695</v>
      </c>
      <c r="D1572" s="154" t="s">
        <v>13687</v>
      </c>
      <c r="E1572" s="154" t="s">
        <v>13696</v>
      </c>
      <c r="F1572" s="443" t="s">
        <v>422</v>
      </c>
      <c r="G1572" s="443" t="s">
        <v>655</v>
      </c>
      <c r="H1572" s="444">
        <v>45273</v>
      </c>
      <c r="I1572" s="443"/>
      <c r="J1572" s="443"/>
      <c r="K1572" s="443"/>
      <c r="L1572" s="443"/>
      <c r="M1572" s="443"/>
      <c r="N1572" s="443"/>
      <c r="O1572" s="443">
        <v>1</v>
      </c>
      <c r="P1572" s="445">
        <f t="shared" si="22"/>
        <v>1</v>
      </c>
      <c r="Q1572" s="443">
        <v>1</v>
      </c>
      <c r="R1572" s="443"/>
      <c r="S1572" s="443" t="s">
        <v>659</v>
      </c>
      <c r="T1572" s="443" t="s">
        <v>653</v>
      </c>
      <c r="U1572" s="443" t="s">
        <v>673</v>
      </c>
      <c r="V1572" s="443" t="s">
        <v>652</v>
      </c>
      <c r="W1572" s="443" t="s">
        <v>469</v>
      </c>
      <c r="X1572" s="446"/>
    </row>
    <row r="1573" spans="1:24" s="447" customFormat="1" ht="60">
      <c r="A1573" s="443"/>
      <c r="B1573" s="443">
        <v>4681412300</v>
      </c>
      <c r="C1573" s="508" t="s">
        <v>13697</v>
      </c>
      <c r="D1573" s="154" t="s">
        <v>13698</v>
      </c>
      <c r="E1573" s="154" t="s">
        <v>13699</v>
      </c>
      <c r="F1573" s="443" t="s">
        <v>422</v>
      </c>
      <c r="G1573" s="443" t="s">
        <v>655</v>
      </c>
      <c r="H1573" s="444">
        <v>45260</v>
      </c>
      <c r="I1573" s="443"/>
      <c r="J1573" s="443"/>
      <c r="K1573" s="443"/>
      <c r="L1573" s="443"/>
      <c r="M1573" s="443"/>
      <c r="N1573" s="443"/>
      <c r="O1573" s="443">
        <v>1</v>
      </c>
      <c r="P1573" s="445">
        <f t="shared" si="22"/>
        <v>1</v>
      </c>
      <c r="Q1573" s="443">
        <v>1</v>
      </c>
      <c r="R1573" s="443"/>
      <c r="S1573" s="443" t="s">
        <v>659</v>
      </c>
      <c r="T1573" s="443" t="s">
        <v>653</v>
      </c>
      <c r="U1573" s="443" t="s">
        <v>673</v>
      </c>
      <c r="V1573" s="443" t="s">
        <v>652</v>
      </c>
      <c r="W1573" s="443" t="s">
        <v>469</v>
      </c>
      <c r="X1573" s="446"/>
    </row>
    <row r="1574" spans="1:24" s="447" customFormat="1" ht="60">
      <c r="A1574" s="443"/>
      <c r="B1574" s="443">
        <v>4257931100</v>
      </c>
      <c r="C1574" s="508" t="s">
        <v>13700</v>
      </c>
      <c r="D1574" s="154" t="s">
        <v>13701</v>
      </c>
      <c r="E1574" s="154" t="s">
        <v>13702</v>
      </c>
      <c r="F1574" s="443" t="s">
        <v>422</v>
      </c>
      <c r="G1574" s="443" t="s">
        <v>655</v>
      </c>
      <c r="H1574" s="444">
        <v>45147</v>
      </c>
      <c r="I1574" s="443"/>
      <c r="J1574" s="443"/>
      <c r="K1574" s="443"/>
      <c r="L1574" s="443"/>
      <c r="M1574" s="443"/>
      <c r="N1574" s="443"/>
      <c r="O1574" s="443">
        <v>1</v>
      </c>
      <c r="P1574" s="445">
        <f t="shared" si="22"/>
        <v>1</v>
      </c>
      <c r="Q1574" s="443">
        <v>1</v>
      </c>
      <c r="R1574" s="443"/>
      <c r="S1574" s="443" t="s">
        <v>659</v>
      </c>
      <c r="T1574" s="443" t="s">
        <v>653</v>
      </c>
      <c r="U1574" s="443" t="s">
        <v>673</v>
      </c>
      <c r="V1574" s="443" t="s">
        <v>652</v>
      </c>
      <c r="W1574" s="443" t="s">
        <v>469</v>
      </c>
      <c r="X1574" s="446"/>
    </row>
    <row r="1575" spans="1:24" s="447" customFormat="1" ht="60">
      <c r="A1575" s="443"/>
      <c r="B1575" s="443">
        <v>5503600600</v>
      </c>
      <c r="C1575" s="508" t="s">
        <v>13703</v>
      </c>
      <c r="D1575" s="154" t="s">
        <v>13704</v>
      </c>
      <c r="E1575" s="154" t="s">
        <v>13705</v>
      </c>
      <c r="F1575" s="443" t="s">
        <v>422</v>
      </c>
      <c r="G1575" s="443" t="s">
        <v>655</v>
      </c>
      <c r="H1575" s="444">
        <v>44992</v>
      </c>
      <c r="I1575" s="443"/>
      <c r="J1575" s="443"/>
      <c r="K1575" s="443"/>
      <c r="L1575" s="443"/>
      <c r="M1575" s="443"/>
      <c r="N1575" s="443"/>
      <c r="O1575" s="443">
        <v>2</v>
      </c>
      <c r="P1575" s="445">
        <f t="shared" si="22"/>
        <v>2</v>
      </c>
      <c r="Q1575" s="443">
        <v>2</v>
      </c>
      <c r="R1575" s="443"/>
      <c r="S1575" s="443" t="s">
        <v>659</v>
      </c>
      <c r="T1575" s="443" t="s">
        <v>653</v>
      </c>
      <c r="U1575" s="443" t="s">
        <v>673</v>
      </c>
      <c r="V1575" s="443" t="s">
        <v>652</v>
      </c>
      <c r="W1575" s="443" t="s">
        <v>469</v>
      </c>
      <c r="X1575" s="446"/>
    </row>
    <row r="1576" spans="1:24" s="447" customFormat="1" ht="60">
      <c r="A1576" s="443"/>
      <c r="B1576" s="443">
        <v>5481812400</v>
      </c>
      <c r="C1576" s="508" t="s">
        <v>13706</v>
      </c>
      <c r="D1576" s="154" t="s">
        <v>10915</v>
      </c>
      <c r="E1576" s="154" t="s">
        <v>13707</v>
      </c>
      <c r="F1576" s="443" t="s">
        <v>422</v>
      </c>
      <c r="G1576" s="443" t="s">
        <v>655</v>
      </c>
      <c r="H1576" s="444">
        <v>45142</v>
      </c>
      <c r="I1576" s="443"/>
      <c r="J1576" s="443"/>
      <c r="K1576" s="443"/>
      <c r="L1576" s="443"/>
      <c r="M1576" s="443"/>
      <c r="N1576" s="443"/>
      <c r="O1576" s="443">
        <v>1</v>
      </c>
      <c r="P1576" s="445">
        <f t="shared" si="22"/>
        <v>1</v>
      </c>
      <c r="Q1576" s="443">
        <v>1</v>
      </c>
      <c r="R1576" s="443"/>
      <c r="S1576" s="443" t="s">
        <v>659</v>
      </c>
      <c r="T1576" s="443" t="s">
        <v>653</v>
      </c>
      <c r="U1576" s="443" t="s">
        <v>673</v>
      </c>
      <c r="V1576" s="443" t="s">
        <v>652</v>
      </c>
      <c r="W1576" s="443" t="s">
        <v>469</v>
      </c>
      <c r="X1576" s="446"/>
    </row>
    <row r="1577" spans="1:24" s="447" customFormat="1" ht="60">
      <c r="A1577" s="443"/>
      <c r="B1577" s="443">
        <v>4484610900</v>
      </c>
      <c r="C1577" s="508" t="s">
        <v>13635</v>
      </c>
      <c r="D1577" s="154" t="s">
        <v>13636</v>
      </c>
      <c r="E1577" s="154" t="s">
        <v>13708</v>
      </c>
      <c r="F1577" s="443" t="s">
        <v>422</v>
      </c>
      <c r="G1577" s="443" t="s">
        <v>655</v>
      </c>
      <c r="H1577" s="444">
        <v>45209</v>
      </c>
      <c r="I1577" s="443"/>
      <c r="J1577" s="443"/>
      <c r="K1577" s="443"/>
      <c r="L1577" s="443"/>
      <c r="M1577" s="443"/>
      <c r="N1577" s="443"/>
      <c r="O1577" s="443">
        <v>2</v>
      </c>
      <c r="P1577" s="445">
        <f t="shared" si="22"/>
        <v>2</v>
      </c>
      <c r="Q1577" s="443">
        <v>2</v>
      </c>
      <c r="R1577" s="443"/>
      <c r="S1577" s="443" t="s">
        <v>659</v>
      </c>
      <c r="T1577" s="443" t="s">
        <v>653</v>
      </c>
      <c r="U1577" s="443" t="s">
        <v>673</v>
      </c>
      <c r="V1577" s="443" t="s">
        <v>652</v>
      </c>
      <c r="W1577" s="443" t="s">
        <v>469</v>
      </c>
      <c r="X1577" s="446"/>
    </row>
    <row r="1578" spans="1:24" s="447" customFormat="1" ht="60">
      <c r="A1578" s="443"/>
      <c r="B1578" s="443">
        <v>3090561700</v>
      </c>
      <c r="C1578" s="508" t="s">
        <v>13709</v>
      </c>
      <c r="D1578" s="154" t="s">
        <v>13710</v>
      </c>
      <c r="E1578" s="154" t="s">
        <v>13711</v>
      </c>
      <c r="F1578" s="443" t="s">
        <v>422</v>
      </c>
      <c r="G1578" s="443" t="s">
        <v>655</v>
      </c>
      <c r="H1578" s="444">
        <v>45176</v>
      </c>
      <c r="I1578" s="443"/>
      <c r="J1578" s="443"/>
      <c r="K1578" s="443"/>
      <c r="L1578" s="443"/>
      <c r="M1578" s="443"/>
      <c r="N1578" s="443"/>
      <c r="O1578" s="443">
        <v>1</v>
      </c>
      <c r="P1578" s="445">
        <f t="shared" si="22"/>
        <v>1</v>
      </c>
      <c r="Q1578" s="443">
        <v>1</v>
      </c>
      <c r="R1578" s="443"/>
      <c r="S1578" s="443" t="s">
        <v>659</v>
      </c>
      <c r="T1578" s="443" t="s">
        <v>653</v>
      </c>
      <c r="U1578" s="443" t="s">
        <v>673</v>
      </c>
      <c r="V1578" s="443" t="s">
        <v>652</v>
      </c>
      <c r="W1578" s="443" t="s">
        <v>469</v>
      </c>
      <c r="X1578" s="446"/>
    </row>
    <row r="1579" spans="1:24" s="447" customFormat="1" ht="60">
      <c r="A1579" s="443"/>
      <c r="B1579" s="443">
        <v>5401402400</v>
      </c>
      <c r="C1579" s="508" t="s">
        <v>7808</v>
      </c>
      <c r="D1579" s="154" t="s">
        <v>7809</v>
      </c>
      <c r="E1579" s="154" t="s">
        <v>3740</v>
      </c>
      <c r="F1579" s="443" t="s">
        <v>422</v>
      </c>
      <c r="G1579" s="443" t="s">
        <v>655</v>
      </c>
      <c r="H1579" s="444">
        <v>44956</v>
      </c>
      <c r="I1579" s="443"/>
      <c r="J1579" s="443"/>
      <c r="K1579" s="443"/>
      <c r="L1579" s="443"/>
      <c r="M1579" s="443"/>
      <c r="N1579" s="443"/>
      <c r="O1579" s="443">
        <v>1</v>
      </c>
      <c r="P1579" s="445">
        <f t="shared" si="22"/>
        <v>1</v>
      </c>
      <c r="Q1579" s="443">
        <v>1</v>
      </c>
      <c r="R1579" s="443"/>
      <c r="S1579" s="443" t="s">
        <v>659</v>
      </c>
      <c r="T1579" s="443" t="s">
        <v>653</v>
      </c>
      <c r="U1579" s="443" t="s">
        <v>673</v>
      </c>
      <c r="V1579" s="443" t="s">
        <v>652</v>
      </c>
      <c r="W1579" s="443" t="s">
        <v>469</v>
      </c>
      <c r="X1579" s="446"/>
    </row>
    <row r="1580" spans="1:24" s="447" customFormat="1" ht="60">
      <c r="A1580" s="443"/>
      <c r="B1580" s="443">
        <v>4681412300</v>
      </c>
      <c r="C1580" s="508" t="s">
        <v>13697</v>
      </c>
      <c r="D1580" s="154" t="s">
        <v>13698</v>
      </c>
      <c r="E1580" s="154" t="s">
        <v>13712</v>
      </c>
      <c r="F1580" s="443" t="s">
        <v>422</v>
      </c>
      <c r="G1580" s="443" t="s">
        <v>655</v>
      </c>
      <c r="H1580" s="444">
        <v>45260</v>
      </c>
      <c r="I1580" s="443"/>
      <c r="J1580" s="443"/>
      <c r="K1580" s="443"/>
      <c r="L1580" s="443"/>
      <c r="M1580" s="443"/>
      <c r="N1580" s="443"/>
      <c r="O1580" s="443">
        <v>1</v>
      </c>
      <c r="P1580" s="445">
        <f t="shared" si="22"/>
        <v>1</v>
      </c>
      <c r="Q1580" s="443">
        <v>1</v>
      </c>
      <c r="R1580" s="443"/>
      <c r="S1580" s="443" t="s">
        <v>659</v>
      </c>
      <c r="T1580" s="443" t="s">
        <v>653</v>
      </c>
      <c r="U1580" s="443" t="s">
        <v>673</v>
      </c>
      <c r="V1580" s="443" t="s">
        <v>652</v>
      </c>
      <c r="W1580" s="443" t="s">
        <v>469</v>
      </c>
      <c r="X1580" s="446"/>
    </row>
    <row r="1581" spans="1:24" s="447" customFormat="1" ht="60">
      <c r="A1581" s="443"/>
      <c r="B1581" s="443">
        <v>4520430400</v>
      </c>
      <c r="C1581" s="508" t="s">
        <v>13713</v>
      </c>
      <c r="D1581" s="154" t="s">
        <v>13714</v>
      </c>
      <c r="E1581" s="154" t="s">
        <v>13715</v>
      </c>
      <c r="F1581" s="443" t="s">
        <v>422</v>
      </c>
      <c r="G1581" s="443" t="s">
        <v>655</v>
      </c>
      <c r="H1581" s="444">
        <v>45084</v>
      </c>
      <c r="I1581" s="443"/>
      <c r="J1581" s="443"/>
      <c r="K1581" s="443"/>
      <c r="L1581" s="443"/>
      <c r="M1581" s="443"/>
      <c r="N1581" s="443"/>
      <c r="O1581" s="443">
        <v>3</v>
      </c>
      <c r="P1581" s="445">
        <f t="shared" si="22"/>
        <v>3</v>
      </c>
      <c r="Q1581" s="443">
        <v>3</v>
      </c>
      <c r="R1581" s="443"/>
      <c r="S1581" s="443" t="s">
        <v>659</v>
      </c>
      <c r="T1581" s="443" t="s">
        <v>653</v>
      </c>
      <c r="U1581" s="443" t="s">
        <v>673</v>
      </c>
      <c r="V1581" s="443" t="s">
        <v>652</v>
      </c>
      <c r="W1581" s="443" t="s">
        <v>469</v>
      </c>
      <c r="X1581" s="446"/>
    </row>
    <row r="1582" spans="1:24" s="447" customFormat="1" ht="60">
      <c r="A1582" s="443"/>
      <c r="B1582" s="443">
        <v>4534920500</v>
      </c>
      <c r="C1582" s="508" t="s">
        <v>13716</v>
      </c>
      <c r="D1582" s="154" t="s">
        <v>13717</v>
      </c>
      <c r="E1582" s="154" t="s">
        <v>13718</v>
      </c>
      <c r="F1582" s="443" t="s">
        <v>422</v>
      </c>
      <c r="G1582" s="443" t="s">
        <v>655</v>
      </c>
      <c r="H1582" s="444">
        <v>44960</v>
      </c>
      <c r="I1582" s="443"/>
      <c r="J1582" s="443"/>
      <c r="K1582" s="443"/>
      <c r="L1582" s="443"/>
      <c r="M1582" s="443"/>
      <c r="N1582" s="443"/>
      <c r="O1582" s="443">
        <v>1</v>
      </c>
      <c r="P1582" s="445">
        <f t="shared" si="22"/>
        <v>1</v>
      </c>
      <c r="Q1582" s="443">
        <v>1</v>
      </c>
      <c r="R1582" s="443"/>
      <c r="S1582" s="443" t="s">
        <v>659</v>
      </c>
      <c r="T1582" s="443" t="s">
        <v>653</v>
      </c>
      <c r="U1582" s="443" t="s">
        <v>673</v>
      </c>
      <c r="V1582" s="443" t="s">
        <v>652</v>
      </c>
      <c r="W1582" s="443" t="s">
        <v>469</v>
      </c>
      <c r="X1582" s="446"/>
    </row>
    <row r="1583" spans="1:24" s="447" customFormat="1" ht="60">
      <c r="A1583" s="443"/>
      <c r="B1583" s="443">
        <v>5830220700</v>
      </c>
      <c r="C1583" s="508" t="s">
        <v>13719</v>
      </c>
      <c r="D1583" s="154" t="s">
        <v>13720</v>
      </c>
      <c r="E1583" s="154" t="s">
        <v>13721</v>
      </c>
      <c r="F1583" s="443" t="s">
        <v>422</v>
      </c>
      <c r="G1583" s="443" t="s">
        <v>655</v>
      </c>
      <c r="H1583" s="444">
        <v>45268</v>
      </c>
      <c r="I1583" s="443"/>
      <c r="J1583" s="443"/>
      <c r="K1583" s="443"/>
      <c r="L1583" s="443"/>
      <c r="M1583" s="443"/>
      <c r="N1583" s="443"/>
      <c r="O1583" s="443">
        <v>1</v>
      </c>
      <c r="P1583" s="445">
        <f t="shared" si="22"/>
        <v>1</v>
      </c>
      <c r="Q1583" s="443">
        <v>1</v>
      </c>
      <c r="R1583" s="443"/>
      <c r="S1583" s="443" t="s">
        <v>659</v>
      </c>
      <c r="T1583" s="443" t="s">
        <v>653</v>
      </c>
      <c r="U1583" s="443" t="s">
        <v>673</v>
      </c>
      <c r="V1583" s="443" t="s">
        <v>652</v>
      </c>
      <c r="W1583" s="443" t="s">
        <v>469</v>
      </c>
      <c r="X1583" s="446"/>
    </row>
    <row r="1584" spans="1:24" s="447" customFormat="1" ht="60">
      <c r="A1584" s="443"/>
      <c r="B1584" s="443">
        <v>3603101400</v>
      </c>
      <c r="C1584" s="508" t="s">
        <v>13722</v>
      </c>
      <c r="D1584" s="154" t="s">
        <v>13669</v>
      </c>
      <c r="E1584" s="154" t="s">
        <v>13723</v>
      </c>
      <c r="F1584" s="443" t="s">
        <v>422</v>
      </c>
      <c r="G1584" s="443" t="s">
        <v>655</v>
      </c>
      <c r="H1584" s="444">
        <v>45226</v>
      </c>
      <c r="I1584" s="443"/>
      <c r="J1584" s="443"/>
      <c r="K1584" s="443"/>
      <c r="L1584" s="443"/>
      <c r="M1584" s="443"/>
      <c r="N1584" s="443"/>
      <c r="O1584" s="443">
        <v>1</v>
      </c>
      <c r="P1584" s="445">
        <f t="shared" si="22"/>
        <v>1</v>
      </c>
      <c r="Q1584" s="443">
        <v>1</v>
      </c>
      <c r="R1584" s="443"/>
      <c r="S1584" s="443" t="s">
        <v>659</v>
      </c>
      <c r="T1584" s="443" t="s">
        <v>653</v>
      </c>
      <c r="U1584" s="443" t="s">
        <v>673</v>
      </c>
      <c r="V1584" s="443" t="s">
        <v>652</v>
      </c>
      <c r="W1584" s="443" t="s">
        <v>469</v>
      </c>
      <c r="X1584" s="446"/>
    </row>
    <row r="1585" spans="1:24" s="447" customFormat="1" ht="60">
      <c r="A1585" s="443"/>
      <c r="B1585" s="443">
        <v>4681412300</v>
      </c>
      <c r="C1585" s="508" t="s">
        <v>13697</v>
      </c>
      <c r="D1585" s="154" t="s">
        <v>13698</v>
      </c>
      <c r="E1585" s="154" t="s">
        <v>13724</v>
      </c>
      <c r="F1585" s="443" t="s">
        <v>422</v>
      </c>
      <c r="G1585" s="443" t="s">
        <v>655</v>
      </c>
      <c r="H1585" s="444">
        <v>45260</v>
      </c>
      <c r="I1585" s="443"/>
      <c r="J1585" s="443"/>
      <c r="K1585" s="443"/>
      <c r="L1585" s="443"/>
      <c r="M1585" s="443"/>
      <c r="N1585" s="443"/>
      <c r="O1585" s="443">
        <v>1</v>
      </c>
      <c r="P1585" s="445">
        <f t="shared" si="22"/>
        <v>1</v>
      </c>
      <c r="Q1585" s="443">
        <v>1</v>
      </c>
      <c r="R1585" s="443"/>
      <c r="S1585" s="443" t="s">
        <v>659</v>
      </c>
      <c r="T1585" s="443" t="s">
        <v>653</v>
      </c>
      <c r="U1585" s="443" t="s">
        <v>673</v>
      </c>
      <c r="V1585" s="443" t="s">
        <v>652</v>
      </c>
      <c r="W1585" s="443" t="s">
        <v>469</v>
      </c>
      <c r="X1585" s="446"/>
    </row>
    <row r="1586" spans="1:24" s="447" customFormat="1" ht="60">
      <c r="A1586" s="443"/>
      <c r="B1586" s="443">
        <v>3554231200</v>
      </c>
      <c r="C1586" s="508" t="s">
        <v>13725</v>
      </c>
      <c r="D1586" s="154" t="s">
        <v>13726</v>
      </c>
      <c r="E1586" s="154" t="s">
        <v>13727</v>
      </c>
      <c r="F1586" s="443" t="s">
        <v>422</v>
      </c>
      <c r="G1586" s="443" t="s">
        <v>655</v>
      </c>
      <c r="H1586" s="444">
        <v>45246</v>
      </c>
      <c r="I1586" s="443"/>
      <c r="J1586" s="443"/>
      <c r="K1586" s="443"/>
      <c r="L1586" s="443"/>
      <c r="M1586" s="443"/>
      <c r="N1586" s="443"/>
      <c r="O1586" s="443">
        <v>1</v>
      </c>
      <c r="P1586" s="445">
        <f t="shared" si="22"/>
        <v>1</v>
      </c>
      <c r="Q1586" s="443">
        <v>1</v>
      </c>
      <c r="R1586" s="443"/>
      <c r="S1586" s="443" t="s">
        <v>659</v>
      </c>
      <c r="T1586" s="443" t="s">
        <v>653</v>
      </c>
      <c r="U1586" s="443" t="s">
        <v>673</v>
      </c>
      <c r="V1586" s="443" t="s">
        <v>652</v>
      </c>
      <c r="W1586" s="443" t="s">
        <v>469</v>
      </c>
      <c r="X1586" s="446"/>
    </row>
    <row r="1587" spans="1:24" s="447" customFormat="1" ht="60">
      <c r="A1587" s="443"/>
      <c r="B1587" s="443">
        <v>4520430400</v>
      </c>
      <c r="C1587" s="508" t="s">
        <v>13728</v>
      </c>
      <c r="D1587" s="154" t="s">
        <v>13714</v>
      </c>
      <c r="E1587" s="154" t="s">
        <v>13729</v>
      </c>
      <c r="F1587" s="443" t="s">
        <v>422</v>
      </c>
      <c r="G1587" s="443" t="s">
        <v>655</v>
      </c>
      <c r="H1587" s="444">
        <v>45084</v>
      </c>
      <c r="I1587" s="443"/>
      <c r="J1587" s="443"/>
      <c r="K1587" s="443"/>
      <c r="L1587" s="443"/>
      <c r="M1587" s="443"/>
      <c r="N1587" s="443"/>
      <c r="O1587" s="443">
        <v>1</v>
      </c>
      <c r="P1587" s="445">
        <f t="shared" si="22"/>
        <v>1</v>
      </c>
      <c r="Q1587" s="443">
        <v>1</v>
      </c>
      <c r="R1587" s="443"/>
      <c r="S1587" s="443" t="s">
        <v>659</v>
      </c>
      <c r="T1587" s="443" t="s">
        <v>653</v>
      </c>
      <c r="U1587" s="443" t="s">
        <v>673</v>
      </c>
      <c r="V1587" s="443" t="s">
        <v>652</v>
      </c>
      <c r="W1587" s="443" t="s">
        <v>469</v>
      </c>
      <c r="X1587" s="446"/>
    </row>
    <row r="1588" spans="1:24" s="447" customFormat="1" ht="60">
      <c r="A1588" s="443"/>
      <c r="B1588" s="443">
        <v>5463920800</v>
      </c>
      <c r="C1588" s="508" t="s">
        <v>13730</v>
      </c>
      <c r="D1588" s="154" t="s">
        <v>13731</v>
      </c>
      <c r="E1588" s="154" t="s">
        <v>13732</v>
      </c>
      <c r="F1588" s="443" t="s">
        <v>422</v>
      </c>
      <c r="G1588" s="443" t="s">
        <v>655</v>
      </c>
      <c r="H1588" s="444">
        <v>44949</v>
      </c>
      <c r="I1588" s="443"/>
      <c r="J1588" s="443"/>
      <c r="K1588" s="443"/>
      <c r="L1588" s="443"/>
      <c r="M1588" s="443"/>
      <c r="N1588" s="443"/>
      <c r="O1588" s="443">
        <v>1</v>
      </c>
      <c r="P1588" s="445">
        <f t="shared" si="22"/>
        <v>1</v>
      </c>
      <c r="Q1588" s="443">
        <v>1</v>
      </c>
      <c r="R1588" s="443"/>
      <c r="S1588" s="443" t="s">
        <v>659</v>
      </c>
      <c r="T1588" s="443" t="s">
        <v>653</v>
      </c>
      <c r="U1588" s="443" t="s">
        <v>673</v>
      </c>
      <c r="V1588" s="443" t="s">
        <v>652</v>
      </c>
      <c r="W1588" s="443" t="s">
        <v>469</v>
      </c>
      <c r="X1588" s="446"/>
    </row>
    <row r="1589" spans="1:24" s="447" customFormat="1" ht="60">
      <c r="A1589" s="443"/>
      <c r="B1589" s="443">
        <v>5300711800</v>
      </c>
      <c r="C1589" s="508" t="s">
        <v>13733</v>
      </c>
      <c r="D1589" s="154" t="s">
        <v>13734</v>
      </c>
      <c r="E1589" s="154" t="s">
        <v>13735</v>
      </c>
      <c r="F1589" s="443" t="s">
        <v>422</v>
      </c>
      <c r="G1589" s="443" t="s">
        <v>655</v>
      </c>
      <c r="H1589" s="444">
        <v>44966</v>
      </c>
      <c r="I1589" s="443"/>
      <c r="J1589" s="443"/>
      <c r="K1589" s="443"/>
      <c r="L1589" s="443"/>
      <c r="M1589" s="443">
        <v>1</v>
      </c>
      <c r="N1589" s="443"/>
      <c r="O1589" s="443">
        <v>1</v>
      </c>
      <c r="P1589" s="445">
        <f t="shared" si="22"/>
        <v>2</v>
      </c>
      <c r="Q1589" s="443">
        <v>2</v>
      </c>
      <c r="R1589" s="443"/>
      <c r="S1589" s="443" t="s">
        <v>659</v>
      </c>
      <c r="T1589" s="443" t="s">
        <v>651</v>
      </c>
      <c r="U1589" s="443" t="s">
        <v>673</v>
      </c>
      <c r="V1589" s="443" t="s">
        <v>652</v>
      </c>
      <c r="W1589" s="443" t="s">
        <v>469</v>
      </c>
      <c r="X1589" s="446"/>
    </row>
    <row r="1590" spans="1:24" s="447" customFormat="1" ht="60">
      <c r="A1590" s="443"/>
      <c r="B1590" s="443">
        <v>3463220200</v>
      </c>
      <c r="C1590" s="508" t="s">
        <v>8505</v>
      </c>
      <c r="D1590" s="154" t="s">
        <v>8506</v>
      </c>
      <c r="E1590" s="154" t="s">
        <v>4090</v>
      </c>
      <c r="F1590" s="443" t="s">
        <v>422</v>
      </c>
      <c r="G1590" s="443" t="s">
        <v>655</v>
      </c>
      <c r="H1590" s="444">
        <v>45061</v>
      </c>
      <c r="I1590" s="443"/>
      <c r="J1590" s="443"/>
      <c r="K1590" s="443"/>
      <c r="L1590" s="443"/>
      <c r="M1590" s="443"/>
      <c r="N1590" s="443"/>
      <c r="O1590" s="443">
        <v>1</v>
      </c>
      <c r="P1590" s="445">
        <f t="shared" si="22"/>
        <v>1</v>
      </c>
      <c r="Q1590" s="443">
        <v>1</v>
      </c>
      <c r="R1590" s="443"/>
      <c r="S1590" s="443" t="s">
        <v>659</v>
      </c>
      <c r="T1590" s="443" t="s">
        <v>653</v>
      </c>
      <c r="U1590" s="443" t="s">
        <v>673</v>
      </c>
      <c r="V1590" s="443" t="s">
        <v>652</v>
      </c>
      <c r="W1590" s="443" t="s">
        <v>469</v>
      </c>
      <c r="X1590" s="446"/>
    </row>
    <row r="1591" spans="1:24" s="447" customFormat="1" ht="60">
      <c r="A1591" s="443"/>
      <c r="B1591" s="443">
        <v>5456730500</v>
      </c>
      <c r="C1591" s="508" t="s">
        <v>13736</v>
      </c>
      <c r="D1591" s="154" t="s">
        <v>13737</v>
      </c>
      <c r="E1591" s="154" t="s">
        <v>13738</v>
      </c>
      <c r="F1591" s="443" t="s">
        <v>422</v>
      </c>
      <c r="G1591" s="443" t="s">
        <v>655</v>
      </c>
      <c r="H1591" s="444">
        <v>44949</v>
      </c>
      <c r="I1591" s="443"/>
      <c r="J1591" s="443"/>
      <c r="K1591" s="443"/>
      <c r="L1591" s="443"/>
      <c r="M1591" s="443">
        <v>4</v>
      </c>
      <c r="N1591" s="443"/>
      <c r="O1591" s="443"/>
      <c r="P1591" s="445">
        <f t="shared" si="22"/>
        <v>4</v>
      </c>
      <c r="Q1591" s="443">
        <v>4</v>
      </c>
      <c r="R1591" s="443"/>
      <c r="S1591" s="443" t="s">
        <v>659</v>
      </c>
      <c r="T1591" s="443" t="s">
        <v>651</v>
      </c>
      <c r="U1591" s="443" t="s">
        <v>673</v>
      </c>
      <c r="V1591" s="443" t="s">
        <v>652</v>
      </c>
      <c r="W1591" s="443" t="s">
        <v>469</v>
      </c>
      <c r="X1591" s="446"/>
    </row>
    <row r="1592" spans="1:24" s="447" customFormat="1" ht="60">
      <c r="A1592" s="443"/>
      <c r="B1592" s="443">
        <v>3604021200</v>
      </c>
      <c r="C1592" s="508" t="s">
        <v>6362</v>
      </c>
      <c r="D1592" s="154" t="s">
        <v>6363</v>
      </c>
      <c r="E1592" s="154" t="s">
        <v>2880</v>
      </c>
      <c r="F1592" s="443" t="s">
        <v>422</v>
      </c>
      <c r="G1592" s="443" t="s">
        <v>655</v>
      </c>
      <c r="H1592" s="444">
        <v>45139</v>
      </c>
      <c r="I1592" s="443"/>
      <c r="J1592" s="443"/>
      <c r="K1592" s="443"/>
      <c r="L1592" s="443"/>
      <c r="M1592" s="443"/>
      <c r="N1592" s="443"/>
      <c r="O1592" s="443">
        <v>1</v>
      </c>
      <c r="P1592" s="445">
        <f t="shared" si="22"/>
        <v>1</v>
      </c>
      <c r="Q1592" s="443">
        <v>1</v>
      </c>
      <c r="R1592" s="443"/>
      <c r="S1592" s="443" t="s">
        <v>659</v>
      </c>
      <c r="T1592" s="443" t="s">
        <v>653</v>
      </c>
      <c r="U1592" s="443" t="s">
        <v>673</v>
      </c>
      <c r="V1592" s="443" t="s">
        <v>652</v>
      </c>
      <c r="W1592" s="443" t="s">
        <v>469</v>
      </c>
      <c r="X1592" s="446"/>
    </row>
    <row r="1593" spans="1:24" s="447" customFormat="1" ht="60">
      <c r="A1593" s="443"/>
      <c r="B1593" s="443">
        <v>4681412300</v>
      </c>
      <c r="C1593" s="508" t="s">
        <v>13697</v>
      </c>
      <c r="D1593" s="154" t="s">
        <v>13698</v>
      </c>
      <c r="E1593" s="154" t="s">
        <v>13739</v>
      </c>
      <c r="F1593" s="443" t="s">
        <v>422</v>
      </c>
      <c r="G1593" s="443" t="s">
        <v>655</v>
      </c>
      <c r="H1593" s="444">
        <v>45260</v>
      </c>
      <c r="I1593" s="443"/>
      <c r="J1593" s="443"/>
      <c r="K1593" s="443"/>
      <c r="L1593" s="443"/>
      <c r="M1593" s="443"/>
      <c r="N1593" s="443"/>
      <c r="O1593" s="443">
        <v>1</v>
      </c>
      <c r="P1593" s="445">
        <f t="shared" si="22"/>
        <v>1</v>
      </c>
      <c r="Q1593" s="443">
        <v>1</v>
      </c>
      <c r="R1593" s="443"/>
      <c r="S1593" s="443" t="s">
        <v>659</v>
      </c>
      <c r="T1593" s="443" t="s">
        <v>653</v>
      </c>
      <c r="U1593" s="443" t="s">
        <v>673</v>
      </c>
      <c r="V1593" s="443" t="s">
        <v>652</v>
      </c>
      <c r="W1593" s="443" t="s">
        <v>469</v>
      </c>
      <c r="X1593" s="446"/>
    </row>
    <row r="1594" spans="1:24" s="447" customFormat="1" ht="60">
      <c r="A1594" s="443"/>
      <c r="B1594" s="443">
        <v>4240620100</v>
      </c>
      <c r="C1594" s="508" t="s">
        <v>13740</v>
      </c>
      <c r="D1594" s="154" t="s">
        <v>13654</v>
      </c>
      <c r="E1594" s="154" t="s">
        <v>13741</v>
      </c>
      <c r="F1594" s="443" t="s">
        <v>422</v>
      </c>
      <c r="G1594" s="443" t="s">
        <v>655</v>
      </c>
      <c r="H1594" s="444">
        <v>44973</v>
      </c>
      <c r="I1594" s="443"/>
      <c r="J1594" s="443"/>
      <c r="K1594" s="443"/>
      <c r="L1594" s="443"/>
      <c r="M1594" s="443"/>
      <c r="N1594" s="443"/>
      <c r="O1594" s="443">
        <v>2</v>
      </c>
      <c r="P1594" s="445">
        <f t="shared" si="22"/>
        <v>2</v>
      </c>
      <c r="Q1594" s="443">
        <v>2</v>
      </c>
      <c r="R1594" s="443"/>
      <c r="S1594" s="443" t="s">
        <v>659</v>
      </c>
      <c r="T1594" s="443" t="s">
        <v>653</v>
      </c>
      <c r="U1594" s="443" t="s">
        <v>673</v>
      </c>
      <c r="V1594" s="443" t="s">
        <v>652</v>
      </c>
      <c r="W1594" s="443" t="s">
        <v>469</v>
      </c>
      <c r="X1594" s="446"/>
    </row>
    <row r="1595" spans="1:24" s="447" customFormat="1" ht="60">
      <c r="A1595" s="443"/>
      <c r="B1595" s="443">
        <v>4483912200</v>
      </c>
      <c r="C1595" s="508" t="s">
        <v>13742</v>
      </c>
      <c r="D1595" s="154" t="s">
        <v>13743</v>
      </c>
      <c r="E1595" s="154" t="s">
        <v>13744</v>
      </c>
      <c r="F1595" s="443" t="s">
        <v>422</v>
      </c>
      <c r="G1595" s="443" t="s">
        <v>655</v>
      </c>
      <c r="H1595" s="444">
        <v>45195</v>
      </c>
      <c r="I1595" s="443"/>
      <c r="J1595" s="443"/>
      <c r="K1595" s="443"/>
      <c r="L1595" s="443"/>
      <c r="M1595" s="443"/>
      <c r="N1595" s="443"/>
      <c r="O1595" s="443">
        <v>1</v>
      </c>
      <c r="P1595" s="445">
        <f t="shared" si="22"/>
        <v>1</v>
      </c>
      <c r="Q1595" s="443">
        <v>1</v>
      </c>
      <c r="R1595" s="443"/>
      <c r="S1595" s="443" t="s">
        <v>659</v>
      </c>
      <c r="T1595" s="443" t="s">
        <v>653</v>
      </c>
      <c r="U1595" s="443" t="s">
        <v>673</v>
      </c>
      <c r="V1595" s="443" t="s">
        <v>652</v>
      </c>
      <c r="W1595" s="443" t="s">
        <v>469</v>
      </c>
      <c r="X1595" s="446"/>
    </row>
    <row r="1596" spans="1:24" s="447" customFormat="1" ht="60">
      <c r="A1596" s="443"/>
      <c r="B1596" s="443">
        <v>4483912200</v>
      </c>
      <c r="C1596" s="508" t="s">
        <v>13742</v>
      </c>
      <c r="D1596" s="154" t="s">
        <v>13743</v>
      </c>
      <c r="E1596" s="154" t="s">
        <v>13745</v>
      </c>
      <c r="F1596" s="443" t="s">
        <v>422</v>
      </c>
      <c r="G1596" s="443" t="s">
        <v>655</v>
      </c>
      <c r="H1596" s="444">
        <v>45195</v>
      </c>
      <c r="I1596" s="443"/>
      <c r="J1596" s="443"/>
      <c r="K1596" s="443"/>
      <c r="L1596" s="443"/>
      <c r="M1596" s="443"/>
      <c r="N1596" s="443"/>
      <c r="O1596" s="443">
        <v>2</v>
      </c>
      <c r="P1596" s="445">
        <f t="shared" si="22"/>
        <v>2</v>
      </c>
      <c r="Q1596" s="443">
        <v>2</v>
      </c>
      <c r="R1596" s="443"/>
      <c r="S1596" s="443" t="s">
        <v>659</v>
      </c>
      <c r="T1596" s="443" t="s">
        <v>653</v>
      </c>
      <c r="U1596" s="443" t="s">
        <v>673</v>
      </c>
      <c r="V1596" s="443" t="s">
        <v>652</v>
      </c>
      <c r="W1596" s="443" t="s">
        <v>469</v>
      </c>
      <c r="X1596" s="446"/>
    </row>
    <row r="1597" spans="1:24" s="447" customFormat="1" ht="60">
      <c r="A1597" s="443"/>
      <c r="B1597" s="443">
        <v>3071631500</v>
      </c>
      <c r="C1597" s="508" t="s">
        <v>13746</v>
      </c>
      <c r="D1597" s="154" t="s">
        <v>13747</v>
      </c>
      <c r="E1597" s="154" t="s">
        <v>13748</v>
      </c>
      <c r="F1597" s="443" t="s">
        <v>422</v>
      </c>
      <c r="G1597" s="443" t="s">
        <v>655</v>
      </c>
      <c r="H1597" s="444">
        <v>44929</v>
      </c>
      <c r="I1597" s="443"/>
      <c r="J1597" s="443"/>
      <c r="K1597" s="443"/>
      <c r="L1597" s="443"/>
      <c r="M1597" s="443"/>
      <c r="N1597" s="443"/>
      <c r="O1597" s="443">
        <v>1</v>
      </c>
      <c r="P1597" s="445">
        <f t="shared" si="22"/>
        <v>1</v>
      </c>
      <c r="Q1597" s="443">
        <v>1</v>
      </c>
      <c r="R1597" s="443"/>
      <c r="S1597" s="443" t="s">
        <v>659</v>
      </c>
      <c r="T1597" s="443" t="s">
        <v>653</v>
      </c>
      <c r="U1597" s="443" t="s">
        <v>673</v>
      </c>
      <c r="V1597" s="443" t="s">
        <v>652</v>
      </c>
      <c r="W1597" s="443" t="s">
        <v>469</v>
      </c>
      <c r="X1597" s="446"/>
    </row>
    <row r="1598" spans="1:24" s="447" customFormat="1" ht="60">
      <c r="A1598" s="443"/>
      <c r="B1598" s="443">
        <v>4486710400</v>
      </c>
      <c r="C1598" s="508" t="s">
        <v>13749</v>
      </c>
      <c r="D1598" s="154" t="s">
        <v>13750</v>
      </c>
      <c r="E1598" s="154" t="s">
        <v>13751</v>
      </c>
      <c r="F1598" s="443" t="s">
        <v>422</v>
      </c>
      <c r="G1598" s="443" t="s">
        <v>655</v>
      </c>
      <c r="H1598" s="444">
        <v>44958</v>
      </c>
      <c r="I1598" s="443"/>
      <c r="J1598" s="443"/>
      <c r="K1598" s="443"/>
      <c r="L1598" s="443"/>
      <c r="M1598" s="443"/>
      <c r="N1598" s="443"/>
      <c r="O1598" s="443">
        <v>1</v>
      </c>
      <c r="P1598" s="445">
        <f t="shared" si="22"/>
        <v>1</v>
      </c>
      <c r="Q1598" s="443">
        <v>1</v>
      </c>
      <c r="R1598" s="443"/>
      <c r="S1598" s="443" t="s">
        <v>659</v>
      </c>
      <c r="T1598" s="443" t="s">
        <v>653</v>
      </c>
      <c r="U1598" s="443" t="s">
        <v>673</v>
      </c>
      <c r="V1598" s="443" t="s">
        <v>652</v>
      </c>
      <c r="W1598" s="443" t="s">
        <v>469</v>
      </c>
      <c r="X1598" s="446"/>
    </row>
    <row r="1599" spans="1:24" s="447" customFormat="1" ht="75">
      <c r="A1599" s="443"/>
      <c r="B1599" s="443">
        <v>4390901300</v>
      </c>
      <c r="C1599" s="508" t="s">
        <v>13752</v>
      </c>
      <c r="D1599" s="154" t="s">
        <v>13753</v>
      </c>
      <c r="E1599" s="154" t="s">
        <v>13754</v>
      </c>
      <c r="F1599" s="443" t="s">
        <v>422</v>
      </c>
      <c r="G1599" s="443" t="s">
        <v>655</v>
      </c>
      <c r="H1599" s="444">
        <v>44958</v>
      </c>
      <c r="I1599" s="443"/>
      <c r="J1599" s="443"/>
      <c r="K1599" s="443"/>
      <c r="L1599" s="443"/>
      <c r="M1599" s="443"/>
      <c r="N1599" s="443"/>
      <c r="O1599" s="443">
        <v>1</v>
      </c>
      <c r="P1599" s="445">
        <f t="shared" si="22"/>
        <v>1</v>
      </c>
      <c r="Q1599" s="443">
        <v>1</v>
      </c>
      <c r="R1599" s="443"/>
      <c r="S1599" s="443" t="s">
        <v>659</v>
      </c>
      <c r="T1599" s="443" t="s">
        <v>653</v>
      </c>
      <c r="U1599" s="443" t="s">
        <v>673</v>
      </c>
      <c r="V1599" s="443" t="s">
        <v>652</v>
      </c>
      <c r="W1599" s="443" t="s">
        <v>469</v>
      </c>
      <c r="X1599" s="446"/>
    </row>
    <row r="1600" spans="1:24" s="447" customFormat="1" ht="75">
      <c r="A1600" s="443"/>
      <c r="B1600" s="443">
        <v>4390901300</v>
      </c>
      <c r="C1600" s="508" t="s">
        <v>13752</v>
      </c>
      <c r="D1600" s="154" t="s">
        <v>13753</v>
      </c>
      <c r="E1600" s="154" t="s">
        <v>13755</v>
      </c>
      <c r="F1600" s="443" t="s">
        <v>422</v>
      </c>
      <c r="G1600" s="443" t="s">
        <v>655</v>
      </c>
      <c r="H1600" s="444">
        <v>44958</v>
      </c>
      <c r="I1600" s="443"/>
      <c r="J1600" s="443"/>
      <c r="K1600" s="443"/>
      <c r="L1600" s="443"/>
      <c r="M1600" s="443">
        <v>1</v>
      </c>
      <c r="N1600" s="443"/>
      <c r="O1600" s="443">
        <v>1</v>
      </c>
      <c r="P1600" s="445">
        <f t="shared" si="22"/>
        <v>2</v>
      </c>
      <c r="Q1600" s="443">
        <v>2</v>
      </c>
      <c r="R1600" s="443"/>
      <c r="S1600" s="443" t="s">
        <v>659</v>
      </c>
      <c r="T1600" s="443" t="s">
        <v>651</v>
      </c>
      <c r="U1600" s="443" t="s">
        <v>673</v>
      </c>
      <c r="V1600" s="443" t="s">
        <v>652</v>
      </c>
      <c r="W1600" s="443" t="s">
        <v>469</v>
      </c>
      <c r="X1600" s="446"/>
    </row>
    <row r="1601" spans="1:24" s="447" customFormat="1" ht="60">
      <c r="A1601" s="443"/>
      <c r="B1601" s="443">
        <v>5510132100</v>
      </c>
      <c r="C1601" s="508" t="s">
        <v>13756</v>
      </c>
      <c r="D1601" s="154" t="s">
        <v>13757</v>
      </c>
      <c r="E1601" s="154" t="s">
        <v>13758</v>
      </c>
      <c r="F1601" s="443" t="s">
        <v>422</v>
      </c>
      <c r="G1601" s="443" t="s">
        <v>655</v>
      </c>
      <c r="H1601" s="444">
        <v>45182</v>
      </c>
      <c r="I1601" s="443"/>
      <c r="J1601" s="443"/>
      <c r="K1601" s="443"/>
      <c r="L1601" s="443"/>
      <c r="M1601" s="443"/>
      <c r="N1601" s="443"/>
      <c r="O1601" s="443">
        <v>3</v>
      </c>
      <c r="P1601" s="445">
        <f t="shared" si="22"/>
        <v>3</v>
      </c>
      <c r="Q1601" s="443">
        <v>3</v>
      </c>
      <c r="R1601" s="443"/>
      <c r="S1601" s="443" t="s">
        <v>659</v>
      </c>
      <c r="T1601" s="443" t="s">
        <v>653</v>
      </c>
      <c r="U1601" s="443" t="s">
        <v>673</v>
      </c>
      <c r="V1601" s="443" t="s">
        <v>652</v>
      </c>
      <c r="W1601" s="443" t="s">
        <v>469</v>
      </c>
      <c r="X1601" s="446"/>
    </row>
    <row r="1602" spans="1:24" s="447" customFormat="1" ht="60">
      <c r="A1602" s="443"/>
      <c r="B1602" s="443">
        <v>4486710400</v>
      </c>
      <c r="C1602" s="508" t="s">
        <v>13749</v>
      </c>
      <c r="D1602" s="154" t="s">
        <v>13750</v>
      </c>
      <c r="E1602" s="154" t="s">
        <v>13759</v>
      </c>
      <c r="F1602" s="443" t="s">
        <v>422</v>
      </c>
      <c r="G1602" s="443" t="s">
        <v>655</v>
      </c>
      <c r="H1602" s="444">
        <v>44958</v>
      </c>
      <c r="I1602" s="443"/>
      <c r="J1602" s="443"/>
      <c r="K1602" s="443"/>
      <c r="L1602" s="443"/>
      <c r="M1602" s="443"/>
      <c r="N1602" s="443"/>
      <c r="O1602" s="443">
        <v>1</v>
      </c>
      <c r="P1602" s="445">
        <f t="shared" si="22"/>
        <v>1</v>
      </c>
      <c r="Q1602" s="443">
        <v>1</v>
      </c>
      <c r="R1602" s="443"/>
      <c r="S1602" s="443" t="s">
        <v>659</v>
      </c>
      <c r="T1602" s="443" t="s">
        <v>653</v>
      </c>
      <c r="U1602" s="443" t="s">
        <v>673</v>
      </c>
      <c r="V1602" s="443" t="s">
        <v>652</v>
      </c>
      <c r="W1602" s="443" t="s">
        <v>469</v>
      </c>
      <c r="X1602" s="446"/>
    </row>
    <row r="1603" spans="1:24" s="447" customFormat="1" ht="60">
      <c r="A1603" s="443"/>
      <c r="B1603" s="443">
        <v>4516130700</v>
      </c>
      <c r="C1603" s="508" t="s">
        <v>13760</v>
      </c>
      <c r="D1603" s="154" t="s">
        <v>13761</v>
      </c>
      <c r="E1603" s="154" t="s">
        <v>13762</v>
      </c>
      <c r="F1603" s="443" t="s">
        <v>422</v>
      </c>
      <c r="G1603" s="443" t="s">
        <v>655</v>
      </c>
      <c r="H1603" s="444">
        <v>45216</v>
      </c>
      <c r="I1603" s="443"/>
      <c r="J1603" s="443"/>
      <c r="K1603" s="443"/>
      <c r="L1603" s="443"/>
      <c r="M1603" s="443"/>
      <c r="N1603" s="443"/>
      <c r="O1603" s="443">
        <v>1</v>
      </c>
      <c r="P1603" s="445">
        <f t="shared" si="22"/>
        <v>1</v>
      </c>
      <c r="Q1603" s="443">
        <v>1</v>
      </c>
      <c r="R1603" s="443"/>
      <c r="S1603" s="443" t="s">
        <v>659</v>
      </c>
      <c r="T1603" s="443" t="s">
        <v>653</v>
      </c>
      <c r="U1603" s="443" t="s">
        <v>673</v>
      </c>
      <c r="V1603" s="443" t="s">
        <v>652</v>
      </c>
      <c r="W1603" s="443" t="s">
        <v>469</v>
      </c>
      <c r="X1603" s="446"/>
    </row>
    <row r="1604" spans="1:24" s="447" customFormat="1" ht="75">
      <c r="A1604" s="443"/>
      <c r="B1604" s="443">
        <v>4390901300</v>
      </c>
      <c r="C1604" s="508" t="s">
        <v>13752</v>
      </c>
      <c r="D1604" s="154" t="s">
        <v>13753</v>
      </c>
      <c r="E1604" s="154" t="s">
        <v>13763</v>
      </c>
      <c r="F1604" s="443" t="s">
        <v>422</v>
      </c>
      <c r="G1604" s="443" t="s">
        <v>655</v>
      </c>
      <c r="H1604" s="444">
        <v>44958</v>
      </c>
      <c r="I1604" s="443"/>
      <c r="J1604" s="443"/>
      <c r="K1604" s="443"/>
      <c r="L1604" s="443"/>
      <c r="M1604" s="443">
        <v>1</v>
      </c>
      <c r="N1604" s="443"/>
      <c r="O1604" s="443">
        <v>1</v>
      </c>
      <c r="P1604" s="445">
        <f t="shared" si="22"/>
        <v>2</v>
      </c>
      <c r="Q1604" s="443">
        <v>2</v>
      </c>
      <c r="R1604" s="443"/>
      <c r="S1604" s="443" t="s">
        <v>659</v>
      </c>
      <c r="T1604" s="443" t="s">
        <v>651</v>
      </c>
      <c r="U1604" s="443" t="s">
        <v>673</v>
      </c>
      <c r="V1604" s="443" t="s">
        <v>652</v>
      </c>
      <c r="W1604" s="443" t="s">
        <v>469</v>
      </c>
      <c r="X1604" s="446"/>
    </row>
    <row r="1605" spans="1:24" s="447" customFormat="1" ht="60">
      <c r="A1605" s="443"/>
      <c r="B1605" s="443">
        <v>4315203600</v>
      </c>
      <c r="C1605" s="508" t="s">
        <v>13764</v>
      </c>
      <c r="D1605" s="154" t="s">
        <v>13765</v>
      </c>
      <c r="E1605" s="154" t="s">
        <v>13766</v>
      </c>
      <c r="F1605" s="443" t="s">
        <v>422</v>
      </c>
      <c r="G1605" s="443" t="s">
        <v>655</v>
      </c>
      <c r="H1605" s="444">
        <v>45139</v>
      </c>
      <c r="I1605" s="443"/>
      <c r="J1605" s="443"/>
      <c r="K1605" s="443"/>
      <c r="L1605" s="443"/>
      <c r="M1605" s="443"/>
      <c r="N1605" s="443"/>
      <c r="O1605" s="443">
        <v>9</v>
      </c>
      <c r="P1605" s="445">
        <f t="shared" si="22"/>
        <v>9</v>
      </c>
      <c r="Q1605" s="443">
        <v>9</v>
      </c>
      <c r="R1605" s="443"/>
      <c r="S1605" s="443" t="s">
        <v>659</v>
      </c>
      <c r="T1605" s="443" t="s">
        <v>653</v>
      </c>
      <c r="U1605" s="443" t="s">
        <v>673</v>
      </c>
      <c r="V1605" s="443" t="s">
        <v>652</v>
      </c>
      <c r="W1605" s="443" t="s">
        <v>469</v>
      </c>
      <c r="X1605" s="446"/>
    </row>
    <row r="1606" spans="1:24" s="447" customFormat="1" ht="60">
      <c r="A1606" s="443"/>
      <c r="B1606" s="443">
        <v>4483221000</v>
      </c>
      <c r="C1606" s="508" t="s">
        <v>13767</v>
      </c>
      <c r="D1606" s="154" t="s">
        <v>13768</v>
      </c>
      <c r="E1606" s="154" t="s">
        <v>13769</v>
      </c>
      <c r="F1606" s="443" t="s">
        <v>422</v>
      </c>
      <c r="G1606" s="443" t="s">
        <v>655</v>
      </c>
      <c r="H1606" s="444">
        <v>45189</v>
      </c>
      <c r="I1606" s="443"/>
      <c r="J1606" s="443"/>
      <c r="K1606" s="443"/>
      <c r="L1606" s="443"/>
      <c r="M1606" s="443"/>
      <c r="N1606" s="443"/>
      <c r="O1606" s="443">
        <v>2</v>
      </c>
      <c r="P1606" s="445">
        <f t="shared" si="22"/>
        <v>2</v>
      </c>
      <c r="Q1606" s="443">
        <v>2</v>
      </c>
      <c r="R1606" s="443"/>
      <c r="S1606" s="443" t="s">
        <v>659</v>
      </c>
      <c r="T1606" s="443" t="s">
        <v>653</v>
      </c>
      <c r="U1606" s="443" t="s">
        <v>673</v>
      </c>
      <c r="V1606" s="443" t="s">
        <v>652</v>
      </c>
      <c r="W1606" s="443" t="s">
        <v>469</v>
      </c>
      <c r="X1606" s="446"/>
    </row>
    <row r="1607" spans="1:24" s="447" customFormat="1" ht="60">
      <c r="A1607" s="443"/>
      <c r="B1607" s="443">
        <v>4483912200</v>
      </c>
      <c r="C1607" s="508" t="s">
        <v>13742</v>
      </c>
      <c r="D1607" s="154" t="s">
        <v>13743</v>
      </c>
      <c r="E1607" s="154" t="s">
        <v>13770</v>
      </c>
      <c r="F1607" s="443" t="s">
        <v>422</v>
      </c>
      <c r="G1607" s="443" t="s">
        <v>655</v>
      </c>
      <c r="H1607" s="444">
        <v>45195</v>
      </c>
      <c r="I1607" s="443"/>
      <c r="J1607" s="443"/>
      <c r="K1607" s="443"/>
      <c r="L1607" s="443"/>
      <c r="M1607" s="443"/>
      <c r="N1607" s="443"/>
      <c r="O1607" s="443">
        <v>4</v>
      </c>
      <c r="P1607" s="445">
        <f t="shared" si="22"/>
        <v>4</v>
      </c>
      <c r="Q1607" s="443">
        <v>4</v>
      </c>
      <c r="R1607" s="443"/>
      <c r="S1607" s="443" t="s">
        <v>659</v>
      </c>
      <c r="T1607" s="443" t="s">
        <v>653</v>
      </c>
      <c r="U1607" s="443" t="s">
        <v>673</v>
      </c>
      <c r="V1607" s="443" t="s">
        <v>652</v>
      </c>
      <c r="W1607" s="443" t="s">
        <v>469</v>
      </c>
      <c r="X1607" s="446"/>
    </row>
    <row r="1608" spans="1:24" s="447" customFormat="1" ht="60">
      <c r="A1608" s="443"/>
      <c r="B1608" s="443">
        <v>4403910603</v>
      </c>
      <c r="C1608" s="508" t="s">
        <v>6282</v>
      </c>
      <c r="D1608" s="154" t="s">
        <v>6283</v>
      </c>
      <c r="E1608" s="154" t="s">
        <v>4089</v>
      </c>
      <c r="F1608" s="443" t="s">
        <v>422</v>
      </c>
      <c r="G1608" s="443" t="s">
        <v>655</v>
      </c>
      <c r="H1608" s="444">
        <v>45063</v>
      </c>
      <c r="I1608" s="443"/>
      <c r="J1608" s="443"/>
      <c r="K1608" s="443"/>
      <c r="L1608" s="443"/>
      <c r="M1608" s="443"/>
      <c r="N1608" s="443"/>
      <c r="O1608" s="443">
        <v>1</v>
      </c>
      <c r="P1608" s="445">
        <f t="shared" si="22"/>
        <v>1</v>
      </c>
      <c r="Q1608" s="443">
        <v>1</v>
      </c>
      <c r="R1608" s="443"/>
      <c r="S1608" s="443" t="s">
        <v>659</v>
      </c>
      <c r="T1608" s="443" t="s">
        <v>653</v>
      </c>
      <c r="U1608" s="443" t="s">
        <v>673</v>
      </c>
      <c r="V1608" s="443" t="s">
        <v>652</v>
      </c>
      <c r="W1608" s="443" t="s">
        <v>469</v>
      </c>
      <c r="X1608" s="446"/>
    </row>
    <row r="1609" spans="1:24" s="447" customFormat="1" ht="60">
      <c r="A1609" s="443"/>
      <c r="B1609" s="443">
        <v>5300520400</v>
      </c>
      <c r="C1609" s="508" t="s">
        <v>13771</v>
      </c>
      <c r="D1609" s="154" t="s">
        <v>13772</v>
      </c>
      <c r="E1609" s="154" t="s">
        <v>13773</v>
      </c>
      <c r="F1609" s="443" t="s">
        <v>422</v>
      </c>
      <c r="G1609" s="443" t="s">
        <v>655</v>
      </c>
      <c r="H1609" s="444">
        <v>45257</v>
      </c>
      <c r="I1609" s="443"/>
      <c r="J1609" s="443"/>
      <c r="K1609" s="443"/>
      <c r="L1609" s="443"/>
      <c r="M1609" s="443"/>
      <c r="N1609" s="443"/>
      <c r="O1609" s="443">
        <v>1</v>
      </c>
      <c r="P1609" s="445">
        <f t="shared" si="22"/>
        <v>1</v>
      </c>
      <c r="Q1609" s="443">
        <v>1</v>
      </c>
      <c r="R1609" s="443"/>
      <c r="S1609" s="443" t="s">
        <v>659</v>
      </c>
      <c r="T1609" s="443" t="s">
        <v>653</v>
      </c>
      <c r="U1609" s="443" t="s">
        <v>673</v>
      </c>
      <c r="V1609" s="443" t="s">
        <v>652</v>
      </c>
      <c r="W1609" s="443" t="s">
        <v>469</v>
      </c>
      <c r="X1609" s="446"/>
    </row>
    <row r="1610" spans="1:24" s="447" customFormat="1" ht="60">
      <c r="A1610" s="443"/>
      <c r="B1610" s="443">
        <v>4475420700</v>
      </c>
      <c r="C1610" s="508" t="s">
        <v>6964</v>
      </c>
      <c r="D1610" s="154" t="s">
        <v>6965</v>
      </c>
      <c r="E1610" s="154" t="s">
        <v>3204</v>
      </c>
      <c r="F1610" s="443" t="s">
        <v>422</v>
      </c>
      <c r="G1610" s="443" t="s">
        <v>655</v>
      </c>
      <c r="H1610" s="444">
        <v>45182</v>
      </c>
      <c r="I1610" s="443"/>
      <c r="J1610" s="443"/>
      <c r="K1610" s="443"/>
      <c r="L1610" s="443"/>
      <c r="M1610" s="443"/>
      <c r="N1610" s="443"/>
      <c r="O1610" s="443">
        <v>1</v>
      </c>
      <c r="P1610" s="445">
        <f t="shared" si="22"/>
        <v>1</v>
      </c>
      <c r="Q1610" s="443">
        <v>1</v>
      </c>
      <c r="R1610" s="443"/>
      <c r="S1610" s="443" t="s">
        <v>659</v>
      </c>
      <c r="T1610" s="443" t="s">
        <v>653</v>
      </c>
      <c r="U1610" s="443" t="s">
        <v>673</v>
      </c>
      <c r="V1610" s="443" t="s">
        <v>652</v>
      </c>
      <c r="W1610" s="443" t="s">
        <v>469</v>
      </c>
      <c r="X1610" s="446"/>
    </row>
    <row r="1611" spans="1:24" s="447" customFormat="1" ht="60">
      <c r="A1611" s="443"/>
      <c r="B1611" s="443">
        <v>4315203600</v>
      </c>
      <c r="C1611" s="508" t="s">
        <v>13764</v>
      </c>
      <c r="D1611" s="154" t="s">
        <v>13765</v>
      </c>
      <c r="E1611" s="154" t="s">
        <v>13774</v>
      </c>
      <c r="F1611" s="443" t="s">
        <v>422</v>
      </c>
      <c r="G1611" s="443" t="s">
        <v>655</v>
      </c>
      <c r="H1611" s="444">
        <v>45139</v>
      </c>
      <c r="I1611" s="443"/>
      <c r="J1611" s="443"/>
      <c r="K1611" s="443"/>
      <c r="L1611" s="443"/>
      <c r="M1611" s="443">
        <v>9</v>
      </c>
      <c r="N1611" s="443"/>
      <c r="O1611" s="443">
        <v>3</v>
      </c>
      <c r="P1611" s="445">
        <f t="shared" si="22"/>
        <v>12</v>
      </c>
      <c r="Q1611" s="443">
        <v>12</v>
      </c>
      <c r="R1611" s="443"/>
      <c r="S1611" s="443" t="s">
        <v>659</v>
      </c>
      <c r="T1611" s="443" t="s">
        <v>651</v>
      </c>
      <c r="U1611" s="443" t="s">
        <v>673</v>
      </c>
      <c r="V1611" s="443" t="s">
        <v>652</v>
      </c>
      <c r="W1611" s="443" t="s">
        <v>469</v>
      </c>
      <c r="X1611" s="446"/>
    </row>
    <row r="1612" spans="1:24" s="447" customFormat="1" ht="60">
      <c r="A1612" s="443"/>
      <c r="B1612" s="443">
        <v>4493000200</v>
      </c>
      <c r="C1612" s="508" t="s">
        <v>13775</v>
      </c>
      <c r="D1612" s="154" t="s">
        <v>13776</v>
      </c>
      <c r="E1612" s="154" t="s">
        <v>13777</v>
      </c>
      <c r="F1612" s="443" t="s">
        <v>422</v>
      </c>
      <c r="G1612" s="443" t="s">
        <v>655</v>
      </c>
      <c r="H1612" s="444">
        <v>44979</v>
      </c>
      <c r="I1612" s="443"/>
      <c r="J1612" s="443"/>
      <c r="K1612" s="443"/>
      <c r="L1612" s="443"/>
      <c r="M1612" s="443"/>
      <c r="N1612" s="443"/>
      <c r="O1612" s="443">
        <v>1</v>
      </c>
      <c r="P1612" s="445">
        <f t="shared" si="22"/>
        <v>1</v>
      </c>
      <c r="Q1612" s="443">
        <v>1</v>
      </c>
      <c r="R1612" s="443"/>
      <c r="S1612" s="443" t="s">
        <v>659</v>
      </c>
      <c r="T1612" s="443" t="s">
        <v>653</v>
      </c>
      <c r="U1612" s="443" t="s">
        <v>673</v>
      </c>
      <c r="V1612" s="443" t="s">
        <v>652</v>
      </c>
      <c r="W1612" s="443" t="s">
        <v>469</v>
      </c>
      <c r="X1612" s="446"/>
    </row>
    <row r="1613" spans="1:24" s="447" customFormat="1" ht="75">
      <c r="A1613" s="443"/>
      <c r="B1613" s="443">
        <v>4390901300</v>
      </c>
      <c r="C1613" s="508" t="s">
        <v>13752</v>
      </c>
      <c r="D1613" s="154" t="s">
        <v>13753</v>
      </c>
      <c r="E1613" s="154" t="s">
        <v>13778</v>
      </c>
      <c r="F1613" s="443" t="s">
        <v>422</v>
      </c>
      <c r="G1613" s="443" t="s">
        <v>655</v>
      </c>
      <c r="H1613" s="444">
        <v>44958</v>
      </c>
      <c r="I1613" s="443"/>
      <c r="J1613" s="443"/>
      <c r="K1613" s="443"/>
      <c r="L1613" s="443"/>
      <c r="M1613" s="443">
        <v>1</v>
      </c>
      <c r="N1613" s="443"/>
      <c r="O1613" s="443">
        <v>1</v>
      </c>
      <c r="P1613" s="445">
        <f t="shared" si="22"/>
        <v>2</v>
      </c>
      <c r="Q1613" s="443">
        <v>2</v>
      </c>
      <c r="R1613" s="443"/>
      <c r="S1613" s="443" t="s">
        <v>659</v>
      </c>
      <c r="T1613" s="443" t="s">
        <v>651</v>
      </c>
      <c r="U1613" s="443" t="s">
        <v>673</v>
      </c>
      <c r="V1613" s="443" t="s">
        <v>652</v>
      </c>
      <c r="W1613" s="443" t="s">
        <v>469</v>
      </c>
      <c r="X1613" s="446"/>
    </row>
    <row r="1614" spans="1:24" s="447" customFormat="1" ht="60">
      <c r="A1614" s="443"/>
      <c r="B1614" s="443">
        <v>4255001700</v>
      </c>
      <c r="C1614" s="508" t="s">
        <v>13779</v>
      </c>
      <c r="D1614" s="154" t="s">
        <v>13780</v>
      </c>
      <c r="E1614" s="154" t="s">
        <v>13781</v>
      </c>
      <c r="F1614" s="443" t="s">
        <v>422</v>
      </c>
      <c r="G1614" s="443" t="s">
        <v>655</v>
      </c>
      <c r="H1614" s="444">
        <v>45072</v>
      </c>
      <c r="I1614" s="443"/>
      <c r="J1614" s="443"/>
      <c r="K1614" s="443"/>
      <c r="L1614" s="443"/>
      <c r="M1614" s="443"/>
      <c r="N1614" s="443"/>
      <c r="O1614" s="443">
        <v>1</v>
      </c>
      <c r="P1614" s="445">
        <f t="shared" si="22"/>
        <v>1</v>
      </c>
      <c r="Q1614" s="443">
        <v>1</v>
      </c>
      <c r="R1614" s="443"/>
      <c r="S1614" s="443" t="s">
        <v>659</v>
      </c>
      <c r="T1614" s="443" t="s">
        <v>653</v>
      </c>
      <c r="U1614" s="443" t="s">
        <v>673</v>
      </c>
      <c r="V1614" s="443" t="s">
        <v>652</v>
      </c>
      <c r="W1614" s="443" t="s">
        <v>469</v>
      </c>
      <c r="X1614" s="446"/>
    </row>
    <row r="1615" spans="1:24" s="447" customFormat="1" ht="60">
      <c r="A1615" s="443"/>
      <c r="B1615" s="443">
        <v>3091610300</v>
      </c>
      <c r="C1615" s="508" t="s">
        <v>13782</v>
      </c>
      <c r="D1615" s="154" t="s">
        <v>13783</v>
      </c>
      <c r="E1615" s="154" t="s">
        <v>13784</v>
      </c>
      <c r="F1615" s="443" t="s">
        <v>422</v>
      </c>
      <c r="G1615" s="443" t="s">
        <v>655</v>
      </c>
      <c r="H1615" s="444">
        <v>45274</v>
      </c>
      <c r="I1615" s="443"/>
      <c r="J1615" s="443"/>
      <c r="K1615" s="443"/>
      <c r="L1615" s="443"/>
      <c r="M1615" s="443"/>
      <c r="N1615" s="443"/>
      <c r="O1615" s="443">
        <v>1</v>
      </c>
      <c r="P1615" s="445">
        <f t="shared" si="22"/>
        <v>1</v>
      </c>
      <c r="Q1615" s="443">
        <v>1</v>
      </c>
      <c r="R1615" s="443"/>
      <c r="S1615" s="443" t="s">
        <v>659</v>
      </c>
      <c r="T1615" s="443" t="s">
        <v>653</v>
      </c>
      <c r="U1615" s="443" t="s">
        <v>673</v>
      </c>
      <c r="V1615" s="443" t="s">
        <v>652</v>
      </c>
      <c r="W1615" s="443" t="s">
        <v>469</v>
      </c>
      <c r="X1615" s="446"/>
    </row>
    <row r="1616" spans="1:24" s="447" customFormat="1" ht="60">
      <c r="A1616" s="443"/>
      <c r="B1616" s="443">
        <v>5420540200</v>
      </c>
      <c r="C1616" s="508" t="s">
        <v>13785</v>
      </c>
      <c r="D1616" s="154" t="s">
        <v>13786</v>
      </c>
      <c r="E1616" s="154" t="s">
        <v>13787</v>
      </c>
      <c r="F1616" s="443" t="s">
        <v>422</v>
      </c>
      <c r="G1616" s="443" t="s">
        <v>655</v>
      </c>
      <c r="H1616" s="444">
        <v>45267</v>
      </c>
      <c r="I1616" s="443"/>
      <c r="J1616" s="443"/>
      <c r="K1616" s="443"/>
      <c r="L1616" s="443"/>
      <c r="M1616" s="443"/>
      <c r="N1616" s="443"/>
      <c r="O1616" s="443">
        <v>1</v>
      </c>
      <c r="P1616" s="445">
        <f t="shared" si="22"/>
        <v>1</v>
      </c>
      <c r="Q1616" s="443">
        <v>1</v>
      </c>
      <c r="R1616" s="443"/>
      <c r="S1616" s="443" t="s">
        <v>659</v>
      </c>
      <c r="T1616" s="443" t="s">
        <v>653</v>
      </c>
      <c r="U1616" s="443" t="s">
        <v>673</v>
      </c>
      <c r="V1616" s="443" t="s">
        <v>652</v>
      </c>
      <c r="W1616" s="443" t="s">
        <v>469</v>
      </c>
      <c r="X1616" s="446"/>
    </row>
    <row r="1617" spans="1:24" s="447" customFormat="1" ht="60">
      <c r="A1617" s="443"/>
      <c r="B1617" s="443">
        <v>4281220200</v>
      </c>
      <c r="C1617" s="508" t="s">
        <v>13788</v>
      </c>
      <c r="D1617" s="154" t="s">
        <v>13789</v>
      </c>
      <c r="E1617" s="154" t="s">
        <v>13790</v>
      </c>
      <c r="F1617" s="443" t="s">
        <v>422</v>
      </c>
      <c r="G1617" s="443" t="s">
        <v>655</v>
      </c>
      <c r="H1617" s="444">
        <v>45273</v>
      </c>
      <c r="I1617" s="443"/>
      <c r="J1617" s="443"/>
      <c r="K1617" s="443"/>
      <c r="L1617" s="443"/>
      <c r="M1617" s="443"/>
      <c r="N1617" s="443"/>
      <c r="O1617" s="443">
        <v>1</v>
      </c>
      <c r="P1617" s="445">
        <f t="shared" si="22"/>
        <v>1</v>
      </c>
      <c r="Q1617" s="443">
        <v>1</v>
      </c>
      <c r="R1617" s="443"/>
      <c r="S1617" s="443" t="s">
        <v>659</v>
      </c>
      <c r="T1617" s="443" t="s">
        <v>653</v>
      </c>
      <c r="U1617" s="443" t="s">
        <v>673</v>
      </c>
      <c r="V1617" s="443" t="s">
        <v>652</v>
      </c>
      <c r="W1617" s="443" t="s">
        <v>469</v>
      </c>
      <c r="X1617" s="446"/>
    </row>
    <row r="1618" spans="1:24" s="447" customFormat="1" ht="60">
      <c r="A1618" s="443"/>
      <c r="B1618" s="443">
        <v>5440122300</v>
      </c>
      <c r="C1618" s="508" t="s">
        <v>13791</v>
      </c>
      <c r="D1618" s="154" t="s">
        <v>13792</v>
      </c>
      <c r="E1618" s="154" t="s">
        <v>13793</v>
      </c>
      <c r="F1618" s="443" t="s">
        <v>422</v>
      </c>
      <c r="G1618" s="443" t="s">
        <v>655</v>
      </c>
      <c r="H1618" s="444">
        <v>45103</v>
      </c>
      <c r="I1618" s="443"/>
      <c r="J1618" s="443"/>
      <c r="K1618" s="443"/>
      <c r="L1618" s="443"/>
      <c r="M1618" s="443"/>
      <c r="N1618" s="443"/>
      <c r="O1618" s="443">
        <v>1</v>
      </c>
      <c r="P1618" s="445">
        <f t="shared" si="22"/>
        <v>1</v>
      </c>
      <c r="Q1618" s="443">
        <v>1</v>
      </c>
      <c r="R1618" s="443"/>
      <c r="S1618" s="443" t="s">
        <v>659</v>
      </c>
      <c r="T1618" s="443" t="s">
        <v>653</v>
      </c>
      <c r="U1618" s="443" t="s">
        <v>673</v>
      </c>
      <c r="V1618" s="443" t="s">
        <v>652</v>
      </c>
      <c r="W1618" s="443" t="s">
        <v>469</v>
      </c>
      <c r="X1618" s="446"/>
    </row>
    <row r="1619" spans="1:24" s="447" customFormat="1" ht="60">
      <c r="A1619" s="443"/>
      <c r="B1619" s="443">
        <v>4546415300</v>
      </c>
      <c r="C1619" s="508" t="s">
        <v>13794</v>
      </c>
      <c r="D1619" s="154" t="s">
        <v>13795</v>
      </c>
      <c r="E1619" s="154" t="s">
        <v>13796</v>
      </c>
      <c r="F1619" s="443" t="s">
        <v>422</v>
      </c>
      <c r="G1619" s="443" t="s">
        <v>655</v>
      </c>
      <c r="H1619" s="444">
        <v>44984</v>
      </c>
      <c r="I1619" s="443"/>
      <c r="J1619" s="443"/>
      <c r="K1619" s="443"/>
      <c r="L1619" s="443"/>
      <c r="M1619" s="443"/>
      <c r="N1619" s="443"/>
      <c r="O1619" s="443">
        <v>1</v>
      </c>
      <c r="P1619" s="445">
        <f t="shared" si="22"/>
        <v>1</v>
      </c>
      <c r="Q1619" s="443">
        <v>1</v>
      </c>
      <c r="R1619" s="443"/>
      <c r="S1619" s="443" t="s">
        <v>659</v>
      </c>
      <c r="T1619" s="443" t="s">
        <v>653</v>
      </c>
      <c r="U1619" s="443" t="s">
        <v>673</v>
      </c>
      <c r="V1619" s="443" t="s">
        <v>652</v>
      </c>
      <c r="W1619" s="443" t="s">
        <v>469</v>
      </c>
      <c r="X1619" s="446"/>
    </row>
    <row r="1620" spans="1:24" s="447" customFormat="1" ht="60">
      <c r="A1620" s="443"/>
      <c r="B1620" s="443">
        <v>3151130500</v>
      </c>
      <c r="C1620" s="508" t="s">
        <v>13797</v>
      </c>
      <c r="D1620" s="154" t="s">
        <v>13798</v>
      </c>
      <c r="E1620" s="154" t="s">
        <v>13799</v>
      </c>
      <c r="F1620" s="443" t="s">
        <v>422</v>
      </c>
      <c r="G1620" s="443" t="s">
        <v>655</v>
      </c>
      <c r="H1620" s="444">
        <v>45278</v>
      </c>
      <c r="I1620" s="443"/>
      <c r="J1620" s="443"/>
      <c r="K1620" s="443"/>
      <c r="L1620" s="443"/>
      <c r="M1620" s="443"/>
      <c r="N1620" s="443"/>
      <c r="O1620" s="443">
        <v>1</v>
      </c>
      <c r="P1620" s="445">
        <f t="shared" si="22"/>
        <v>1</v>
      </c>
      <c r="Q1620" s="443">
        <v>1</v>
      </c>
      <c r="R1620" s="443"/>
      <c r="S1620" s="443" t="s">
        <v>659</v>
      </c>
      <c r="T1620" s="443" t="s">
        <v>653</v>
      </c>
      <c r="U1620" s="443" t="s">
        <v>673</v>
      </c>
      <c r="V1620" s="443" t="s">
        <v>652</v>
      </c>
      <c r="W1620" s="443" t="s">
        <v>469</v>
      </c>
      <c r="X1620" s="446"/>
    </row>
    <row r="1621" spans="1:24" s="447" customFormat="1" ht="60">
      <c r="A1621" s="443"/>
      <c r="B1621" s="443">
        <v>4535822700</v>
      </c>
      <c r="C1621" s="508" t="s">
        <v>8821</v>
      </c>
      <c r="D1621" s="154" t="s">
        <v>8822</v>
      </c>
      <c r="E1621" s="154" t="s">
        <v>4270</v>
      </c>
      <c r="F1621" s="443" t="s">
        <v>422</v>
      </c>
      <c r="G1621" s="443" t="s">
        <v>655</v>
      </c>
      <c r="H1621" s="444">
        <v>44986</v>
      </c>
      <c r="I1621" s="443"/>
      <c r="J1621" s="443"/>
      <c r="K1621" s="443"/>
      <c r="L1621" s="443"/>
      <c r="M1621" s="443"/>
      <c r="N1621" s="443"/>
      <c r="O1621" s="443">
        <v>1</v>
      </c>
      <c r="P1621" s="445">
        <f t="shared" si="22"/>
        <v>1</v>
      </c>
      <c r="Q1621" s="443">
        <v>1</v>
      </c>
      <c r="R1621" s="443"/>
      <c r="S1621" s="443" t="s">
        <v>659</v>
      </c>
      <c r="T1621" s="443" t="s">
        <v>653</v>
      </c>
      <c r="U1621" s="443" t="s">
        <v>673</v>
      </c>
      <c r="V1621" s="443" t="s">
        <v>652</v>
      </c>
      <c r="W1621" s="443" t="s">
        <v>469</v>
      </c>
      <c r="X1621" s="446"/>
    </row>
    <row r="1622" spans="1:24" s="447" customFormat="1" ht="60">
      <c r="A1622" s="443"/>
      <c r="B1622" s="443">
        <v>3071631500</v>
      </c>
      <c r="C1622" s="508" t="s">
        <v>13746</v>
      </c>
      <c r="D1622" s="154" t="s">
        <v>13747</v>
      </c>
      <c r="E1622" s="154" t="s">
        <v>13800</v>
      </c>
      <c r="F1622" s="443" t="s">
        <v>422</v>
      </c>
      <c r="G1622" s="443" t="s">
        <v>655</v>
      </c>
      <c r="H1622" s="444">
        <v>44929</v>
      </c>
      <c r="I1622" s="443"/>
      <c r="J1622" s="443"/>
      <c r="K1622" s="443"/>
      <c r="L1622" s="443"/>
      <c r="M1622" s="443"/>
      <c r="N1622" s="443"/>
      <c r="O1622" s="443">
        <v>1</v>
      </c>
      <c r="P1622" s="445">
        <f t="shared" ref="P1622:P1685" si="23">SUM($I1622:$O1622)</f>
        <v>1</v>
      </c>
      <c r="Q1622" s="443">
        <v>1</v>
      </c>
      <c r="R1622" s="443"/>
      <c r="S1622" s="443" t="s">
        <v>659</v>
      </c>
      <c r="T1622" s="443" t="s">
        <v>653</v>
      </c>
      <c r="U1622" s="443" t="s">
        <v>673</v>
      </c>
      <c r="V1622" s="443" t="s">
        <v>652</v>
      </c>
      <c r="W1622" s="443" t="s">
        <v>469</v>
      </c>
      <c r="X1622" s="446"/>
    </row>
    <row r="1623" spans="1:24" s="447" customFormat="1" ht="60">
      <c r="A1623" s="443"/>
      <c r="B1623" s="443">
        <v>4470621800</v>
      </c>
      <c r="C1623" s="508" t="s">
        <v>13801</v>
      </c>
      <c r="D1623" s="154" t="s">
        <v>13802</v>
      </c>
      <c r="E1623" s="154" t="s">
        <v>13803</v>
      </c>
      <c r="F1623" s="443" t="s">
        <v>422</v>
      </c>
      <c r="G1623" s="443" t="s">
        <v>655</v>
      </c>
      <c r="H1623" s="444">
        <v>44937</v>
      </c>
      <c r="I1623" s="443"/>
      <c r="J1623" s="443"/>
      <c r="K1623" s="443"/>
      <c r="L1623" s="443"/>
      <c r="M1623" s="443"/>
      <c r="N1623" s="443"/>
      <c r="O1623" s="443">
        <v>1</v>
      </c>
      <c r="P1623" s="445">
        <f t="shared" si="23"/>
        <v>1</v>
      </c>
      <c r="Q1623" s="443">
        <v>1</v>
      </c>
      <c r="R1623" s="443"/>
      <c r="S1623" s="443" t="s">
        <v>659</v>
      </c>
      <c r="T1623" s="443" t="s">
        <v>653</v>
      </c>
      <c r="U1623" s="443" t="s">
        <v>673</v>
      </c>
      <c r="V1623" s="443" t="s">
        <v>652</v>
      </c>
      <c r="W1623" s="443" t="s">
        <v>469</v>
      </c>
      <c r="X1623" s="446"/>
    </row>
    <row r="1624" spans="1:24" s="447" customFormat="1" ht="60">
      <c r="A1624" s="443"/>
      <c r="B1624" s="443">
        <v>4284540100</v>
      </c>
      <c r="C1624" s="508" t="s">
        <v>7106</v>
      </c>
      <c r="D1624" s="154" t="s">
        <v>7107</v>
      </c>
      <c r="E1624" s="154" t="s">
        <v>3306</v>
      </c>
      <c r="F1624" s="443" t="s">
        <v>422</v>
      </c>
      <c r="G1624" s="443" t="s">
        <v>655</v>
      </c>
      <c r="H1624" s="444">
        <v>44979</v>
      </c>
      <c r="I1624" s="443"/>
      <c r="J1624" s="443"/>
      <c r="K1624" s="443"/>
      <c r="L1624" s="443"/>
      <c r="M1624" s="443"/>
      <c r="N1624" s="443"/>
      <c r="O1624" s="443">
        <v>1</v>
      </c>
      <c r="P1624" s="445">
        <f t="shared" si="23"/>
        <v>1</v>
      </c>
      <c r="Q1624" s="443">
        <v>1</v>
      </c>
      <c r="R1624" s="443"/>
      <c r="S1624" s="443" t="s">
        <v>659</v>
      </c>
      <c r="T1624" s="443" t="s">
        <v>653</v>
      </c>
      <c r="U1624" s="443" t="s">
        <v>673</v>
      </c>
      <c r="V1624" s="443" t="s">
        <v>652</v>
      </c>
      <c r="W1624" s="443" t="s">
        <v>469</v>
      </c>
      <c r="X1624" s="446"/>
    </row>
    <row r="1625" spans="1:24" s="447" customFormat="1" ht="75">
      <c r="A1625" s="443"/>
      <c r="B1625" s="443">
        <v>4390901300</v>
      </c>
      <c r="C1625" s="508" t="s">
        <v>13752</v>
      </c>
      <c r="D1625" s="154" t="s">
        <v>13753</v>
      </c>
      <c r="E1625" s="154" t="s">
        <v>13804</v>
      </c>
      <c r="F1625" s="443" t="s">
        <v>422</v>
      </c>
      <c r="G1625" s="443" t="s">
        <v>655</v>
      </c>
      <c r="H1625" s="444">
        <v>44958</v>
      </c>
      <c r="I1625" s="443"/>
      <c r="J1625" s="443"/>
      <c r="K1625" s="443"/>
      <c r="L1625" s="443"/>
      <c r="M1625" s="443">
        <v>1</v>
      </c>
      <c r="N1625" s="443"/>
      <c r="O1625" s="443">
        <v>1</v>
      </c>
      <c r="P1625" s="445">
        <f t="shared" si="23"/>
        <v>2</v>
      </c>
      <c r="Q1625" s="443">
        <v>2</v>
      </c>
      <c r="R1625" s="443"/>
      <c r="S1625" s="443" t="s">
        <v>659</v>
      </c>
      <c r="T1625" s="443" t="s">
        <v>651</v>
      </c>
      <c r="U1625" s="443" t="s">
        <v>673</v>
      </c>
      <c r="V1625" s="443" t="s">
        <v>652</v>
      </c>
      <c r="W1625" s="443" t="s">
        <v>469</v>
      </c>
      <c r="X1625" s="446"/>
    </row>
    <row r="1626" spans="1:24" s="447" customFormat="1" ht="60">
      <c r="A1626" s="443"/>
      <c r="B1626" s="443">
        <v>5813302100</v>
      </c>
      <c r="C1626" s="508" t="s">
        <v>13805</v>
      </c>
      <c r="D1626" s="154" t="s">
        <v>13806</v>
      </c>
      <c r="E1626" s="154" t="s">
        <v>13807</v>
      </c>
      <c r="F1626" s="443" t="s">
        <v>422</v>
      </c>
      <c r="G1626" s="443" t="s">
        <v>655</v>
      </c>
      <c r="H1626" s="444">
        <v>44957</v>
      </c>
      <c r="I1626" s="443"/>
      <c r="J1626" s="443"/>
      <c r="K1626" s="443"/>
      <c r="L1626" s="443"/>
      <c r="M1626" s="443"/>
      <c r="N1626" s="443"/>
      <c r="O1626" s="443">
        <v>1</v>
      </c>
      <c r="P1626" s="445">
        <f t="shared" si="23"/>
        <v>1</v>
      </c>
      <c r="Q1626" s="443">
        <v>1</v>
      </c>
      <c r="R1626" s="443"/>
      <c r="S1626" s="443" t="s">
        <v>659</v>
      </c>
      <c r="T1626" s="443" t="s">
        <v>653</v>
      </c>
      <c r="U1626" s="443" t="s">
        <v>673</v>
      </c>
      <c r="V1626" s="443" t="s">
        <v>652</v>
      </c>
      <c r="W1626" s="443" t="s">
        <v>469</v>
      </c>
      <c r="X1626" s="446"/>
    </row>
    <row r="1627" spans="1:24" s="447" customFormat="1" ht="60">
      <c r="A1627" s="443"/>
      <c r="B1627" s="443">
        <v>4472320700</v>
      </c>
      <c r="C1627" s="508" t="s">
        <v>13808</v>
      </c>
      <c r="D1627" s="154" t="s">
        <v>13809</v>
      </c>
      <c r="E1627" s="154" t="s">
        <v>13810</v>
      </c>
      <c r="F1627" s="443" t="s">
        <v>422</v>
      </c>
      <c r="G1627" s="443" t="s">
        <v>655</v>
      </c>
      <c r="H1627" s="444">
        <v>45239</v>
      </c>
      <c r="I1627" s="443"/>
      <c r="J1627" s="443"/>
      <c r="K1627" s="443"/>
      <c r="L1627" s="443"/>
      <c r="M1627" s="443"/>
      <c r="N1627" s="443"/>
      <c r="O1627" s="443">
        <v>1</v>
      </c>
      <c r="P1627" s="445">
        <f t="shared" si="23"/>
        <v>1</v>
      </c>
      <c r="Q1627" s="443">
        <v>1</v>
      </c>
      <c r="R1627" s="443"/>
      <c r="S1627" s="443" t="s">
        <v>659</v>
      </c>
      <c r="T1627" s="443" t="s">
        <v>653</v>
      </c>
      <c r="U1627" s="443" t="s">
        <v>673</v>
      </c>
      <c r="V1627" s="443" t="s">
        <v>652</v>
      </c>
      <c r="W1627" s="443" t="s">
        <v>469</v>
      </c>
      <c r="X1627" s="446"/>
    </row>
    <row r="1628" spans="1:24" s="447" customFormat="1" ht="60">
      <c r="A1628" s="443"/>
      <c r="B1628" s="443">
        <v>4534221800</v>
      </c>
      <c r="C1628" s="508" t="s">
        <v>13811</v>
      </c>
      <c r="D1628" s="154" t="s">
        <v>13812</v>
      </c>
      <c r="E1628" s="154" t="s">
        <v>13813</v>
      </c>
      <c r="F1628" s="443" t="s">
        <v>422</v>
      </c>
      <c r="G1628" s="443" t="s">
        <v>655</v>
      </c>
      <c r="H1628" s="444">
        <v>45008</v>
      </c>
      <c r="I1628" s="443"/>
      <c r="J1628" s="443"/>
      <c r="K1628" s="443"/>
      <c r="L1628" s="443"/>
      <c r="M1628" s="443"/>
      <c r="N1628" s="443"/>
      <c r="O1628" s="443">
        <v>1</v>
      </c>
      <c r="P1628" s="445">
        <f t="shared" si="23"/>
        <v>1</v>
      </c>
      <c r="Q1628" s="443">
        <v>1</v>
      </c>
      <c r="R1628" s="443"/>
      <c r="S1628" s="443" t="s">
        <v>659</v>
      </c>
      <c r="T1628" s="443" t="s">
        <v>653</v>
      </c>
      <c r="U1628" s="443" t="s">
        <v>673</v>
      </c>
      <c r="V1628" s="443" t="s">
        <v>652</v>
      </c>
      <c r="W1628" s="443" t="s">
        <v>469</v>
      </c>
      <c r="X1628" s="446"/>
    </row>
    <row r="1629" spans="1:24" s="447" customFormat="1" ht="60">
      <c r="A1629" s="443"/>
      <c r="B1629" s="443">
        <v>4315203600</v>
      </c>
      <c r="C1629" s="508" t="s">
        <v>13764</v>
      </c>
      <c r="D1629" s="154" t="s">
        <v>13765</v>
      </c>
      <c r="E1629" s="154" t="s">
        <v>13814</v>
      </c>
      <c r="F1629" s="443" t="s">
        <v>422</v>
      </c>
      <c r="G1629" s="443" t="s">
        <v>655</v>
      </c>
      <c r="H1629" s="444">
        <v>45196</v>
      </c>
      <c r="I1629" s="443"/>
      <c r="J1629" s="443"/>
      <c r="K1629" s="443"/>
      <c r="L1629" s="443"/>
      <c r="M1629" s="443"/>
      <c r="N1629" s="443"/>
      <c r="O1629" s="443">
        <v>1</v>
      </c>
      <c r="P1629" s="445">
        <f t="shared" si="23"/>
        <v>1</v>
      </c>
      <c r="Q1629" s="443">
        <v>1</v>
      </c>
      <c r="R1629" s="443"/>
      <c r="S1629" s="443" t="s">
        <v>659</v>
      </c>
      <c r="T1629" s="443" t="s">
        <v>653</v>
      </c>
      <c r="U1629" s="443" t="s">
        <v>673</v>
      </c>
      <c r="V1629" s="443" t="s">
        <v>652</v>
      </c>
      <c r="W1629" s="443" t="s">
        <v>469</v>
      </c>
      <c r="X1629" s="446"/>
    </row>
    <row r="1630" spans="1:24" s="447" customFormat="1" ht="60">
      <c r="A1630" s="443"/>
      <c r="B1630" s="443">
        <v>4311803400</v>
      </c>
      <c r="C1630" s="508" t="s">
        <v>13815</v>
      </c>
      <c r="D1630" s="154" t="s">
        <v>13816</v>
      </c>
      <c r="E1630" s="154" t="s">
        <v>13817</v>
      </c>
      <c r="F1630" s="443" t="s">
        <v>422</v>
      </c>
      <c r="G1630" s="443" t="s">
        <v>655</v>
      </c>
      <c r="H1630" s="444">
        <v>45161</v>
      </c>
      <c r="I1630" s="443"/>
      <c r="J1630" s="443"/>
      <c r="K1630" s="443"/>
      <c r="L1630" s="443"/>
      <c r="M1630" s="443"/>
      <c r="N1630" s="443"/>
      <c r="O1630" s="443">
        <v>1</v>
      </c>
      <c r="P1630" s="445">
        <f t="shared" si="23"/>
        <v>1</v>
      </c>
      <c r="Q1630" s="443">
        <v>1</v>
      </c>
      <c r="R1630" s="443"/>
      <c r="S1630" s="443" t="s">
        <v>659</v>
      </c>
      <c r="T1630" s="443" t="s">
        <v>653</v>
      </c>
      <c r="U1630" s="443" t="s">
        <v>673</v>
      </c>
      <c r="V1630" s="443" t="s">
        <v>652</v>
      </c>
      <c r="W1630" s="443" t="s">
        <v>469</v>
      </c>
      <c r="X1630" s="446"/>
    </row>
    <row r="1631" spans="1:24" s="447" customFormat="1" ht="60">
      <c r="A1631" s="443"/>
      <c r="B1631" s="443">
        <v>5531300900</v>
      </c>
      <c r="C1631" s="508" t="s">
        <v>13818</v>
      </c>
      <c r="D1631" s="154" t="s">
        <v>13819</v>
      </c>
      <c r="E1631" s="154" t="s">
        <v>13820</v>
      </c>
      <c r="F1631" s="443" t="s">
        <v>422</v>
      </c>
      <c r="G1631" s="443" t="s">
        <v>655</v>
      </c>
      <c r="H1631" s="444">
        <v>44959</v>
      </c>
      <c r="I1631" s="443"/>
      <c r="J1631" s="443"/>
      <c r="K1631" s="443"/>
      <c r="L1631" s="443"/>
      <c r="M1631" s="443"/>
      <c r="N1631" s="443"/>
      <c r="O1631" s="443">
        <v>1</v>
      </c>
      <c r="P1631" s="445">
        <f t="shared" si="23"/>
        <v>1</v>
      </c>
      <c r="Q1631" s="443">
        <v>1</v>
      </c>
      <c r="R1631" s="443"/>
      <c r="S1631" s="443" t="s">
        <v>659</v>
      </c>
      <c r="T1631" s="443" t="s">
        <v>653</v>
      </c>
      <c r="U1631" s="443" t="s">
        <v>673</v>
      </c>
      <c r="V1631" s="443" t="s">
        <v>652</v>
      </c>
      <c r="W1631" s="443" t="s">
        <v>469</v>
      </c>
      <c r="X1631" s="446"/>
    </row>
    <row r="1632" spans="1:24" s="447" customFormat="1" ht="75">
      <c r="A1632" s="443"/>
      <c r="B1632" s="443">
        <v>6281015400</v>
      </c>
      <c r="C1632" s="508" t="s">
        <v>7858</v>
      </c>
      <c r="D1632" s="154" t="s">
        <v>7859</v>
      </c>
      <c r="E1632" s="154" t="s">
        <v>3765</v>
      </c>
      <c r="F1632" s="443" t="s">
        <v>422</v>
      </c>
      <c r="G1632" s="443" t="s">
        <v>655</v>
      </c>
      <c r="H1632" s="444">
        <v>44960</v>
      </c>
      <c r="I1632" s="443"/>
      <c r="J1632" s="443"/>
      <c r="K1632" s="443"/>
      <c r="L1632" s="443"/>
      <c r="M1632" s="443"/>
      <c r="N1632" s="443"/>
      <c r="O1632" s="443">
        <v>1</v>
      </c>
      <c r="P1632" s="445">
        <f t="shared" si="23"/>
        <v>1</v>
      </c>
      <c r="Q1632" s="443">
        <v>1</v>
      </c>
      <c r="R1632" s="443"/>
      <c r="S1632" s="443" t="s">
        <v>659</v>
      </c>
      <c r="T1632" s="443" t="s">
        <v>653</v>
      </c>
      <c r="U1632" s="443" t="s">
        <v>673</v>
      </c>
      <c r="V1632" s="443" t="s">
        <v>652</v>
      </c>
      <c r="W1632" s="443" t="s">
        <v>469</v>
      </c>
      <c r="X1632" s="446"/>
    </row>
    <row r="1633" spans="1:24" s="447" customFormat="1" ht="60">
      <c r="A1633" s="443"/>
      <c r="B1633" s="443">
        <v>5515303100</v>
      </c>
      <c r="C1633" s="508" t="s">
        <v>13821</v>
      </c>
      <c r="D1633" s="154" t="s">
        <v>13822</v>
      </c>
      <c r="E1633" s="154" t="s">
        <v>13823</v>
      </c>
      <c r="F1633" s="443" t="s">
        <v>422</v>
      </c>
      <c r="G1633" s="443" t="s">
        <v>655</v>
      </c>
      <c r="H1633" s="444">
        <v>44972</v>
      </c>
      <c r="I1633" s="443"/>
      <c r="J1633" s="443"/>
      <c r="K1633" s="443"/>
      <c r="L1633" s="443"/>
      <c r="M1633" s="443"/>
      <c r="N1633" s="443"/>
      <c r="O1633" s="443">
        <v>1</v>
      </c>
      <c r="P1633" s="445">
        <f t="shared" si="23"/>
        <v>1</v>
      </c>
      <c r="Q1633" s="443">
        <v>1</v>
      </c>
      <c r="R1633" s="443"/>
      <c r="S1633" s="443" t="s">
        <v>659</v>
      </c>
      <c r="T1633" s="443" t="s">
        <v>653</v>
      </c>
      <c r="U1633" s="443" t="s">
        <v>673</v>
      </c>
      <c r="V1633" s="443" t="s">
        <v>652</v>
      </c>
      <c r="W1633" s="443" t="s">
        <v>469</v>
      </c>
      <c r="X1633" s="446"/>
    </row>
    <row r="1634" spans="1:24" s="447" customFormat="1" ht="75">
      <c r="A1634" s="443"/>
      <c r="B1634" s="443">
        <v>4632650400</v>
      </c>
      <c r="C1634" s="508" t="s">
        <v>13824</v>
      </c>
      <c r="D1634" s="154" t="s">
        <v>13825</v>
      </c>
      <c r="E1634" s="154" t="s">
        <v>13826</v>
      </c>
      <c r="F1634" s="443" t="s">
        <v>422</v>
      </c>
      <c r="G1634" s="443" t="s">
        <v>655</v>
      </c>
      <c r="H1634" s="444">
        <v>45113</v>
      </c>
      <c r="I1634" s="443"/>
      <c r="J1634" s="443"/>
      <c r="K1634" s="443"/>
      <c r="L1634" s="443"/>
      <c r="M1634" s="443"/>
      <c r="N1634" s="443"/>
      <c r="O1634" s="443">
        <v>1</v>
      </c>
      <c r="P1634" s="445">
        <f t="shared" si="23"/>
        <v>1</v>
      </c>
      <c r="Q1634" s="443">
        <v>1</v>
      </c>
      <c r="R1634" s="443"/>
      <c r="S1634" s="443" t="s">
        <v>659</v>
      </c>
      <c r="T1634" s="443" t="s">
        <v>653</v>
      </c>
      <c r="U1634" s="443" t="s">
        <v>673</v>
      </c>
      <c r="V1634" s="443" t="s">
        <v>652</v>
      </c>
      <c r="W1634" s="443" t="s">
        <v>469</v>
      </c>
      <c r="X1634" s="446"/>
    </row>
    <row r="1635" spans="1:24" s="447" customFormat="1" ht="60">
      <c r="A1635" s="443"/>
      <c r="B1635" s="443">
        <v>3551410300</v>
      </c>
      <c r="C1635" s="508" t="s">
        <v>5696</v>
      </c>
      <c r="D1635" s="154" t="s">
        <v>5697</v>
      </c>
      <c r="E1635" s="154" t="s">
        <v>2468</v>
      </c>
      <c r="F1635" s="443" t="s">
        <v>422</v>
      </c>
      <c r="G1635" s="443" t="s">
        <v>655</v>
      </c>
      <c r="H1635" s="444">
        <v>44958</v>
      </c>
      <c r="I1635" s="443"/>
      <c r="J1635" s="443"/>
      <c r="K1635" s="443"/>
      <c r="L1635" s="443"/>
      <c r="M1635" s="443">
        <v>2</v>
      </c>
      <c r="N1635" s="443"/>
      <c r="O1635" s="443"/>
      <c r="P1635" s="445">
        <f t="shared" si="23"/>
        <v>2</v>
      </c>
      <c r="Q1635" s="443">
        <v>2</v>
      </c>
      <c r="R1635" s="443"/>
      <c r="S1635" s="443" t="s">
        <v>659</v>
      </c>
      <c r="T1635" s="443" t="s">
        <v>651</v>
      </c>
      <c r="U1635" s="443" t="s">
        <v>673</v>
      </c>
      <c r="V1635" s="443" t="s">
        <v>652</v>
      </c>
      <c r="W1635" s="443" t="s">
        <v>469</v>
      </c>
      <c r="X1635" s="446"/>
    </row>
    <row r="1636" spans="1:24" s="447" customFormat="1" ht="90">
      <c r="A1636" s="443"/>
      <c r="B1636" s="443">
        <v>4538320100</v>
      </c>
      <c r="C1636" s="508" t="s">
        <v>13827</v>
      </c>
      <c r="D1636" s="154" t="s">
        <v>13828</v>
      </c>
      <c r="E1636" s="154" t="s">
        <v>13829</v>
      </c>
      <c r="F1636" s="443" t="s">
        <v>422</v>
      </c>
      <c r="G1636" s="443" t="s">
        <v>655</v>
      </c>
      <c r="H1636" s="444">
        <v>44988</v>
      </c>
      <c r="I1636" s="443"/>
      <c r="J1636" s="443"/>
      <c r="K1636" s="443"/>
      <c r="L1636" s="443"/>
      <c r="M1636" s="443"/>
      <c r="N1636" s="443"/>
      <c r="O1636" s="443">
        <v>1</v>
      </c>
      <c r="P1636" s="445">
        <f t="shared" si="23"/>
        <v>1</v>
      </c>
      <c r="Q1636" s="443">
        <v>1</v>
      </c>
      <c r="R1636" s="443"/>
      <c r="S1636" s="443" t="s">
        <v>659</v>
      </c>
      <c r="T1636" s="443" t="s">
        <v>653</v>
      </c>
      <c r="U1636" s="443" t="s">
        <v>673</v>
      </c>
      <c r="V1636" s="443" t="s">
        <v>652</v>
      </c>
      <c r="W1636" s="443" t="s">
        <v>469</v>
      </c>
      <c r="X1636" s="446"/>
    </row>
    <row r="1637" spans="1:24" s="447" customFormat="1" ht="75">
      <c r="A1637" s="443"/>
      <c r="B1637" s="443">
        <v>5424930400</v>
      </c>
      <c r="C1637" s="508" t="s">
        <v>8441</v>
      </c>
      <c r="D1637" s="154" t="s">
        <v>8442</v>
      </c>
      <c r="E1637" s="154" t="s">
        <v>4057</v>
      </c>
      <c r="F1637" s="443" t="s">
        <v>422</v>
      </c>
      <c r="G1637" s="443" t="s">
        <v>655</v>
      </c>
      <c r="H1637" s="444">
        <v>45046</v>
      </c>
      <c r="I1637" s="443"/>
      <c r="J1637" s="443"/>
      <c r="K1637" s="443"/>
      <c r="L1637" s="443"/>
      <c r="M1637" s="443"/>
      <c r="N1637" s="443"/>
      <c r="O1637" s="443">
        <v>1</v>
      </c>
      <c r="P1637" s="445">
        <f t="shared" si="23"/>
        <v>1</v>
      </c>
      <c r="Q1637" s="443">
        <v>1</v>
      </c>
      <c r="R1637" s="443"/>
      <c r="S1637" s="443" t="s">
        <v>659</v>
      </c>
      <c r="T1637" s="443" t="s">
        <v>653</v>
      </c>
      <c r="U1637" s="443" t="s">
        <v>673</v>
      </c>
      <c r="V1637" s="443" t="s">
        <v>652</v>
      </c>
      <c r="W1637" s="443" t="s">
        <v>469</v>
      </c>
      <c r="X1637" s="446"/>
    </row>
    <row r="1638" spans="1:24" s="447" customFormat="1" ht="60">
      <c r="A1638" s="443"/>
      <c r="B1638" s="443">
        <v>4153521900</v>
      </c>
      <c r="C1638" s="508" t="s">
        <v>13830</v>
      </c>
      <c r="D1638" s="154" t="s">
        <v>13831</v>
      </c>
      <c r="E1638" s="154" t="s">
        <v>13832</v>
      </c>
      <c r="F1638" s="443" t="s">
        <v>422</v>
      </c>
      <c r="G1638" s="443" t="s">
        <v>655</v>
      </c>
      <c r="H1638" s="444">
        <v>45180</v>
      </c>
      <c r="I1638" s="443"/>
      <c r="J1638" s="443"/>
      <c r="K1638" s="443"/>
      <c r="L1638" s="443"/>
      <c r="M1638" s="443"/>
      <c r="N1638" s="443"/>
      <c r="O1638" s="443">
        <v>1</v>
      </c>
      <c r="P1638" s="445">
        <f t="shared" si="23"/>
        <v>1</v>
      </c>
      <c r="Q1638" s="443">
        <v>1</v>
      </c>
      <c r="R1638" s="443"/>
      <c r="S1638" s="443" t="s">
        <v>659</v>
      </c>
      <c r="T1638" s="443" t="s">
        <v>653</v>
      </c>
      <c r="U1638" s="443" t="s">
        <v>673</v>
      </c>
      <c r="V1638" s="443" t="s">
        <v>652</v>
      </c>
      <c r="W1638" s="443" t="s">
        <v>469</v>
      </c>
      <c r="X1638" s="446"/>
    </row>
    <row r="1639" spans="1:24" s="447" customFormat="1" ht="90">
      <c r="A1639" s="443"/>
      <c r="B1639" s="443">
        <v>3180701700</v>
      </c>
      <c r="C1639" s="508" t="s">
        <v>13833</v>
      </c>
      <c r="D1639" s="154" t="s">
        <v>13834</v>
      </c>
      <c r="E1639" s="154" t="s">
        <v>13835</v>
      </c>
      <c r="F1639" s="443" t="s">
        <v>422</v>
      </c>
      <c r="G1639" s="443" t="s">
        <v>655</v>
      </c>
      <c r="H1639" s="444">
        <v>45181</v>
      </c>
      <c r="I1639" s="443"/>
      <c r="J1639" s="443"/>
      <c r="K1639" s="443"/>
      <c r="L1639" s="443"/>
      <c r="M1639" s="443"/>
      <c r="N1639" s="443"/>
      <c r="O1639" s="443">
        <v>1</v>
      </c>
      <c r="P1639" s="445">
        <f t="shared" si="23"/>
        <v>1</v>
      </c>
      <c r="Q1639" s="443">
        <v>1</v>
      </c>
      <c r="R1639" s="443"/>
      <c r="S1639" s="443" t="s">
        <v>659</v>
      </c>
      <c r="T1639" s="443" t="s">
        <v>653</v>
      </c>
      <c r="U1639" s="443" t="s">
        <v>673</v>
      </c>
      <c r="V1639" s="443" t="s">
        <v>652</v>
      </c>
      <c r="W1639" s="443" t="s">
        <v>469</v>
      </c>
      <c r="X1639" s="446"/>
    </row>
    <row r="1640" spans="1:24" s="447" customFormat="1" ht="75">
      <c r="A1640" s="443"/>
      <c r="B1640" s="443">
        <v>3552012100</v>
      </c>
      <c r="C1640" s="508" t="s">
        <v>13836</v>
      </c>
      <c r="D1640" s="154" t="s">
        <v>13837</v>
      </c>
      <c r="E1640" s="154" t="s">
        <v>13838</v>
      </c>
      <c r="F1640" s="443" t="s">
        <v>422</v>
      </c>
      <c r="G1640" s="443" t="s">
        <v>655</v>
      </c>
      <c r="H1640" s="444">
        <v>44998</v>
      </c>
      <c r="I1640" s="443"/>
      <c r="J1640" s="443"/>
      <c r="K1640" s="443"/>
      <c r="L1640" s="443"/>
      <c r="M1640" s="443"/>
      <c r="N1640" s="443"/>
      <c r="O1640" s="443">
        <v>1</v>
      </c>
      <c r="P1640" s="445">
        <f t="shared" si="23"/>
        <v>1</v>
      </c>
      <c r="Q1640" s="443">
        <v>1</v>
      </c>
      <c r="R1640" s="443"/>
      <c r="S1640" s="443" t="s">
        <v>659</v>
      </c>
      <c r="T1640" s="443" t="s">
        <v>653</v>
      </c>
      <c r="U1640" s="443" t="s">
        <v>673</v>
      </c>
      <c r="V1640" s="443" t="s">
        <v>652</v>
      </c>
      <c r="W1640" s="443" t="s">
        <v>469</v>
      </c>
      <c r="X1640" s="446"/>
    </row>
    <row r="1641" spans="1:24" s="447" customFormat="1" ht="75">
      <c r="A1641" s="443"/>
      <c r="B1641" s="443">
        <v>5310812600</v>
      </c>
      <c r="C1641" s="508" t="s">
        <v>6491</v>
      </c>
      <c r="D1641" s="154" t="s">
        <v>6492</v>
      </c>
      <c r="E1641" s="154" t="s">
        <v>2964</v>
      </c>
      <c r="F1641" s="443" t="s">
        <v>422</v>
      </c>
      <c r="G1641" s="443" t="s">
        <v>655</v>
      </c>
      <c r="H1641" s="444">
        <v>45027</v>
      </c>
      <c r="I1641" s="443"/>
      <c r="J1641" s="443"/>
      <c r="K1641" s="443"/>
      <c r="L1641" s="443"/>
      <c r="M1641" s="443"/>
      <c r="N1641" s="443"/>
      <c r="O1641" s="443">
        <v>1</v>
      </c>
      <c r="P1641" s="445">
        <f t="shared" si="23"/>
        <v>1</v>
      </c>
      <c r="Q1641" s="443">
        <v>1</v>
      </c>
      <c r="R1641" s="443"/>
      <c r="S1641" s="443" t="s">
        <v>659</v>
      </c>
      <c r="T1641" s="443" t="s">
        <v>653</v>
      </c>
      <c r="U1641" s="443" t="s">
        <v>673</v>
      </c>
      <c r="V1641" s="443" t="s">
        <v>652</v>
      </c>
      <c r="W1641" s="443" t="s">
        <v>469</v>
      </c>
      <c r="X1641" s="446"/>
    </row>
    <row r="1642" spans="1:24" s="447" customFormat="1" ht="60">
      <c r="A1642" s="443"/>
      <c r="B1642" s="443">
        <v>4444230900</v>
      </c>
      <c r="C1642" s="508" t="s">
        <v>13839</v>
      </c>
      <c r="D1642" s="154" t="s">
        <v>13840</v>
      </c>
      <c r="E1642" s="154" t="s">
        <v>13841</v>
      </c>
      <c r="F1642" s="443" t="s">
        <v>422</v>
      </c>
      <c r="G1642" s="443" t="s">
        <v>655</v>
      </c>
      <c r="H1642" s="444">
        <v>45223</v>
      </c>
      <c r="I1642" s="443"/>
      <c r="J1642" s="443"/>
      <c r="K1642" s="443"/>
      <c r="L1642" s="443"/>
      <c r="M1642" s="443"/>
      <c r="N1642" s="443"/>
      <c r="O1642" s="443">
        <v>1</v>
      </c>
      <c r="P1642" s="445">
        <f t="shared" si="23"/>
        <v>1</v>
      </c>
      <c r="Q1642" s="443">
        <v>1</v>
      </c>
      <c r="R1642" s="443"/>
      <c r="S1642" s="443" t="s">
        <v>659</v>
      </c>
      <c r="T1642" s="443" t="s">
        <v>653</v>
      </c>
      <c r="U1642" s="443" t="s">
        <v>673</v>
      </c>
      <c r="V1642" s="443" t="s">
        <v>652</v>
      </c>
      <c r="W1642" s="443" t="s">
        <v>469</v>
      </c>
      <c r="X1642" s="446"/>
    </row>
    <row r="1643" spans="1:24" s="447" customFormat="1" ht="60">
      <c r="A1643" s="443"/>
      <c r="B1643" s="443">
        <v>4660402400</v>
      </c>
      <c r="C1643" s="508" t="s">
        <v>663</v>
      </c>
      <c r="D1643" s="154" t="s">
        <v>5368</v>
      </c>
      <c r="E1643" s="154" t="s">
        <v>13842</v>
      </c>
      <c r="F1643" s="443" t="s">
        <v>422</v>
      </c>
      <c r="G1643" s="443" t="s">
        <v>655</v>
      </c>
      <c r="H1643" s="444">
        <v>45247</v>
      </c>
      <c r="I1643" s="443"/>
      <c r="J1643" s="443"/>
      <c r="K1643" s="443"/>
      <c r="L1643" s="443"/>
      <c r="M1643" s="443"/>
      <c r="N1643" s="443"/>
      <c r="O1643" s="443">
        <v>2</v>
      </c>
      <c r="P1643" s="445">
        <f t="shared" si="23"/>
        <v>2</v>
      </c>
      <c r="Q1643" s="443">
        <v>2</v>
      </c>
      <c r="R1643" s="443"/>
      <c r="S1643" s="443" t="s">
        <v>659</v>
      </c>
      <c r="T1643" s="443" t="s">
        <v>653</v>
      </c>
      <c r="U1643" s="443" t="s">
        <v>673</v>
      </c>
      <c r="V1643" s="443" t="s">
        <v>652</v>
      </c>
      <c r="W1643" s="443" t="s">
        <v>469</v>
      </c>
      <c r="X1643" s="446"/>
    </row>
    <row r="1644" spans="1:24" s="447" customFormat="1" ht="75">
      <c r="A1644" s="443"/>
      <c r="B1644" s="443">
        <v>4763511200</v>
      </c>
      <c r="C1644" s="508" t="s">
        <v>13843</v>
      </c>
      <c r="D1644" s="154" t="s">
        <v>13844</v>
      </c>
      <c r="E1644" s="154" t="s">
        <v>13845</v>
      </c>
      <c r="F1644" s="443" t="s">
        <v>422</v>
      </c>
      <c r="G1644" s="443" t="s">
        <v>655</v>
      </c>
      <c r="H1644" s="444">
        <v>45055</v>
      </c>
      <c r="I1644" s="443"/>
      <c r="J1644" s="443"/>
      <c r="K1644" s="443"/>
      <c r="L1644" s="443"/>
      <c r="M1644" s="443"/>
      <c r="N1644" s="443"/>
      <c r="O1644" s="443">
        <v>1</v>
      </c>
      <c r="P1644" s="445">
        <f t="shared" si="23"/>
        <v>1</v>
      </c>
      <c r="Q1644" s="443">
        <v>1</v>
      </c>
      <c r="R1644" s="443"/>
      <c r="S1644" s="443" t="s">
        <v>659</v>
      </c>
      <c r="T1644" s="443" t="s">
        <v>653</v>
      </c>
      <c r="U1644" s="443" t="s">
        <v>673</v>
      </c>
      <c r="V1644" s="443" t="s">
        <v>652</v>
      </c>
      <c r="W1644" s="443" t="s">
        <v>469</v>
      </c>
      <c r="X1644" s="446"/>
    </row>
    <row r="1645" spans="1:24" s="447" customFormat="1" ht="60">
      <c r="A1645" s="443"/>
      <c r="B1645" s="443">
        <v>5393630800</v>
      </c>
      <c r="C1645" s="508" t="s">
        <v>13846</v>
      </c>
      <c r="D1645" s="154" t="s">
        <v>13847</v>
      </c>
      <c r="E1645" s="154" t="s">
        <v>13848</v>
      </c>
      <c r="F1645" s="443" t="s">
        <v>422</v>
      </c>
      <c r="G1645" s="443" t="s">
        <v>655</v>
      </c>
      <c r="H1645" s="444">
        <v>45245</v>
      </c>
      <c r="I1645" s="443"/>
      <c r="J1645" s="443"/>
      <c r="K1645" s="443"/>
      <c r="L1645" s="443"/>
      <c r="M1645" s="443"/>
      <c r="N1645" s="443"/>
      <c r="O1645" s="443">
        <v>1</v>
      </c>
      <c r="P1645" s="445">
        <f t="shared" si="23"/>
        <v>1</v>
      </c>
      <c r="Q1645" s="443">
        <v>1</v>
      </c>
      <c r="R1645" s="443"/>
      <c r="S1645" s="443" t="s">
        <v>659</v>
      </c>
      <c r="T1645" s="443" t="s">
        <v>653</v>
      </c>
      <c r="U1645" s="443" t="s">
        <v>673</v>
      </c>
      <c r="V1645" s="443" t="s">
        <v>652</v>
      </c>
      <c r="W1645" s="443" t="s">
        <v>469</v>
      </c>
      <c r="X1645" s="446"/>
    </row>
    <row r="1646" spans="1:24" s="447" customFormat="1" ht="60">
      <c r="A1646" s="443"/>
      <c r="B1646" s="443">
        <v>5440613200</v>
      </c>
      <c r="C1646" s="508" t="s">
        <v>13849</v>
      </c>
      <c r="D1646" s="154" t="s">
        <v>13850</v>
      </c>
      <c r="E1646" s="154" t="s">
        <v>13851</v>
      </c>
      <c r="F1646" s="443" t="s">
        <v>422</v>
      </c>
      <c r="G1646" s="443" t="s">
        <v>655</v>
      </c>
      <c r="H1646" s="444">
        <v>44932</v>
      </c>
      <c r="I1646" s="443"/>
      <c r="J1646" s="443"/>
      <c r="K1646" s="443"/>
      <c r="L1646" s="443"/>
      <c r="M1646" s="443">
        <v>1</v>
      </c>
      <c r="N1646" s="443"/>
      <c r="O1646" s="443">
        <v>1</v>
      </c>
      <c r="P1646" s="445">
        <f t="shared" si="23"/>
        <v>2</v>
      </c>
      <c r="Q1646" s="443">
        <v>2</v>
      </c>
      <c r="R1646" s="443"/>
      <c r="S1646" s="443" t="s">
        <v>659</v>
      </c>
      <c r="T1646" s="443" t="s">
        <v>651</v>
      </c>
      <c r="U1646" s="443" t="s">
        <v>673</v>
      </c>
      <c r="V1646" s="443" t="s">
        <v>652</v>
      </c>
      <c r="W1646" s="443" t="s">
        <v>469</v>
      </c>
      <c r="X1646" s="446"/>
    </row>
    <row r="1647" spans="1:24" s="447" customFormat="1" ht="60">
      <c r="A1647" s="443"/>
      <c r="B1647" s="443">
        <v>4681902200</v>
      </c>
      <c r="C1647" s="508" t="s">
        <v>13852</v>
      </c>
      <c r="D1647" s="154" t="s">
        <v>13853</v>
      </c>
      <c r="E1647" s="154" t="s">
        <v>13854</v>
      </c>
      <c r="F1647" s="443" t="s">
        <v>422</v>
      </c>
      <c r="G1647" s="443" t="s">
        <v>655</v>
      </c>
      <c r="H1647" s="444">
        <v>45138</v>
      </c>
      <c r="I1647" s="443"/>
      <c r="J1647" s="443"/>
      <c r="K1647" s="443"/>
      <c r="L1647" s="443"/>
      <c r="M1647" s="443"/>
      <c r="N1647" s="443"/>
      <c r="O1647" s="443">
        <v>1</v>
      </c>
      <c r="P1647" s="445">
        <f t="shared" si="23"/>
        <v>1</v>
      </c>
      <c r="Q1647" s="443">
        <v>1</v>
      </c>
      <c r="R1647" s="443"/>
      <c r="S1647" s="443" t="s">
        <v>659</v>
      </c>
      <c r="T1647" s="443" t="s">
        <v>653</v>
      </c>
      <c r="U1647" s="443" t="s">
        <v>673</v>
      </c>
      <c r="V1647" s="443" t="s">
        <v>652</v>
      </c>
      <c r="W1647" s="443" t="s">
        <v>469</v>
      </c>
      <c r="X1647" s="446"/>
    </row>
    <row r="1648" spans="1:24" s="447" customFormat="1" ht="60">
      <c r="A1648" s="443"/>
      <c r="B1648" s="443">
        <v>4232640400</v>
      </c>
      <c r="C1648" s="508" t="s">
        <v>6472</v>
      </c>
      <c r="D1648" s="154" t="s">
        <v>6473</v>
      </c>
      <c r="E1648" s="154" t="s">
        <v>2951</v>
      </c>
      <c r="F1648" s="443" t="s">
        <v>422</v>
      </c>
      <c r="G1648" s="443" t="s">
        <v>655</v>
      </c>
      <c r="H1648" s="444">
        <v>45128</v>
      </c>
      <c r="I1648" s="443"/>
      <c r="J1648" s="443"/>
      <c r="K1648" s="443"/>
      <c r="L1648" s="443"/>
      <c r="M1648" s="443"/>
      <c r="N1648" s="443"/>
      <c r="O1648" s="443">
        <v>1</v>
      </c>
      <c r="P1648" s="445">
        <f t="shared" si="23"/>
        <v>1</v>
      </c>
      <c r="Q1648" s="443">
        <v>1</v>
      </c>
      <c r="R1648" s="443"/>
      <c r="S1648" s="443" t="s">
        <v>659</v>
      </c>
      <c r="T1648" s="443" t="s">
        <v>653</v>
      </c>
      <c r="U1648" s="443" t="s">
        <v>673</v>
      </c>
      <c r="V1648" s="443" t="s">
        <v>652</v>
      </c>
      <c r="W1648" s="443" t="s">
        <v>469</v>
      </c>
      <c r="X1648" s="446"/>
    </row>
    <row r="1649" spans="1:24" s="447" customFormat="1" ht="60">
      <c r="A1649" s="443"/>
      <c r="B1649" s="443">
        <v>3551410300</v>
      </c>
      <c r="C1649" s="508" t="s">
        <v>5696</v>
      </c>
      <c r="D1649" s="154" t="s">
        <v>5697</v>
      </c>
      <c r="E1649" s="154" t="s">
        <v>2469</v>
      </c>
      <c r="F1649" s="443" t="s">
        <v>422</v>
      </c>
      <c r="G1649" s="443" t="s">
        <v>655</v>
      </c>
      <c r="H1649" s="444">
        <v>44958</v>
      </c>
      <c r="I1649" s="443"/>
      <c r="J1649" s="443"/>
      <c r="K1649" s="443"/>
      <c r="L1649" s="443"/>
      <c r="M1649" s="443"/>
      <c r="N1649" s="443"/>
      <c r="O1649" s="443">
        <v>2</v>
      </c>
      <c r="P1649" s="445">
        <f t="shared" si="23"/>
        <v>2</v>
      </c>
      <c r="Q1649" s="443">
        <v>2</v>
      </c>
      <c r="R1649" s="443"/>
      <c r="S1649" s="443" t="s">
        <v>659</v>
      </c>
      <c r="T1649" s="443" t="s">
        <v>653</v>
      </c>
      <c r="U1649" s="443" t="s">
        <v>673</v>
      </c>
      <c r="V1649" s="443" t="s">
        <v>652</v>
      </c>
      <c r="W1649" s="443" t="s">
        <v>469</v>
      </c>
      <c r="X1649" s="446"/>
    </row>
    <row r="1650" spans="1:24" s="447" customFormat="1" ht="90">
      <c r="A1650" s="443"/>
      <c r="B1650" s="443">
        <v>3411824500</v>
      </c>
      <c r="C1650" s="508" t="s">
        <v>8549</v>
      </c>
      <c r="D1650" s="154" t="s">
        <v>8550</v>
      </c>
      <c r="E1650" s="154" t="s">
        <v>4112</v>
      </c>
      <c r="F1650" s="443" t="s">
        <v>422</v>
      </c>
      <c r="G1650" s="443" t="s">
        <v>655</v>
      </c>
      <c r="H1650" s="444">
        <v>45085</v>
      </c>
      <c r="I1650" s="443"/>
      <c r="J1650" s="443"/>
      <c r="K1650" s="443"/>
      <c r="L1650" s="443"/>
      <c r="M1650" s="443"/>
      <c r="N1650" s="443"/>
      <c r="O1650" s="443">
        <v>1</v>
      </c>
      <c r="P1650" s="445">
        <f t="shared" si="23"/>
        <v>1</v>
      </c>
      <c r="Q1650" s="443">
        <v>1</v>
      </c>
      <c r="R1650" s="443"/>
      <c r="S1650" s="443" t="s">
        <v>659</v>
      </c>
      <c r="T1650" s="443" t="s">
        <v>653</v>
      </c>
      <c r="U1650" s="443" t="s">
        <v>673</v>
      </c>
      <c r="V1650" s="443" t="s">
        <v>652</v>
      </c>
      <c r="W1650" s="443" t="s">
        <v>469</v>
      </c>
      <c r="X1650" s="446"/>
    </row>
    <row r="1651" spans="1:24" s="447" customFormat="1" ht="75">
      <c r="A1651" s="443"/>
      <c r="B1651" s="443">
        <v>4475421100</v>
      </c>
      <c r="C1651" s="508" t="s">
        <v>6307</v>
      </c>
      <c r="D1651" s="154" t="s">
        <v>6308</v>
      </c>
      <c r="E1651" s="154" t="s">
        <v>2850</v>
      </c>
      <c r="F1651" s="443" t="s">
        <v>422</v>
      </c>
      <c r="G1651" s="443" t="s">
        <v>655</v>
      </c>
      <c r="H1651" s="444">
        <v>44985</v>
      </c>
      <c r="I1651" s="443"/>
      <c r="J1651" s="443"/>
      <c r="K1651" s="443"/>
      <c r="L1651" s="443"/>
      <c r="M1651" s="443"/>
      <c r="N1651" s="443"/>
      <c r="O1651" s="443">
        <v>1</v>
      </c>
      <c r="P1651" s="445">
        <f t="shared" si="23"/>
        <v>1</v>
      </c>
      <c r="Q1651" s="443">
        <v>1</v>
      </c>
      <c r="R1651" s="443"/>
      <c r="S1651" s="443" t="s">
        <v>659</v>
      </c>
      <c r="T1651" s="443" t="s">
        <v>653</v>
      </c>
      <c r="U1651" s="443" t="s">
        <v>673</v>
      </c>
      <c r="V1651" s="443" t="s">
        <v>652</v>
      </c>
      <c r="W1651" s="443" t="s">
        <v>469</v>
      </c>
      <c r="X1651" s="446"/>
    </row>
    <row r="1652" spans="1:24" s="447" customFormat="1" ht="60">
      <c r="A1652" s="443"/>
      <c r="B1652" s="443">
        <v>4672420600</v>
      </c>
      <c r="C1652" s="508" t="s">
        <v>13855</v>
      </c>
      <c r="D1652" s="154" t="s">
        <v>13856</v>
      </c>
      <c r="E1652" s="154" t="s">
        <v>13857</v>
      </c>
      <c r="F1652" s="443" t="s">
        <v>422</v>
      </c>
      <c r="G1652" s="443" t="s">
        <v>655</v>
      </c>
      <c r="H1652" s="444">
        <v>45209</v>
      </c>
      <c r="I1652" s="443"/>
      <c r="J1652" s="443"/>
      <c r="K1652" s="443"/>
      <c r="L1652" s="443"/>
      <c r="M1652" s="443"/>
      <c r="N1652" s="443"/>
      <c r="O1652" s="443">
        <v>2</v>
      </c>
      <c r="P1652" s="445">
        <f t="shared" si="23"/>
        <v>2</v>
      </c>
      <c r="Q1652" s="443">
        <v>2</v>
      </c>
      <c r="R1652" s="443"/>
      <c r="S1652" s="443" t="s">
        <v>659</v>
      </c>
      <c r="T1652" s="443" t="s">
        <v>653</v>
      </c>
      <c r="U1652" s="443" t="s">
        <v>673</v>
      </c>
      <c r="V1652" s="443" t="s">
        <v>652</v>
      </c>
      <c r="W1652" s="443" t="s">
        <v>469</v>
      </c>
      <c r="X1652" s="446"/>
    </row>
    <row r="1653" spans="1:24" s="447" customFormat="1" ht="75">
      <c r="A1653" s="443"/>
      <c r="B1653" s="443">
        <v>5316341800</v>
      </c>
      <c r="C1653" s="508" t="s">
        <v>13858</v>
      </c>
      <c r="D1653" s="154" t="s">
        <v>13859</v>
      </c>
      <c r="E1653" s="154" t="s">
        <v>13860</v>
      </c>
      <c r="F1653" s="443" t="s">
        <v>422</v>
      </c>
      <c r="G1653" s="443" t="s">
        <v>655</v>
      </c>
      <c r="H1653" s="444">
        <v>45205</v>
      </c>
      <c r="I1653" s="443"/>
      <c r="J1653" s="443"/>
      <c r="K1653" s="443"/>
      <c r="L1653" s="443"/>
      <c r="M1653" s="443"/>
      <c r="N1653" s="443"/>
      <c r="O1653" s="443">
        <v>1</v>
      </c>
      <c r="P1653" s="445">
        <f t="shared" si="23"/>
        <v>1</v>
      </c>
      <c r="Q1653" s="443">
        <v>1</v>
      </c>
      <c r="R1653" s="443"/>
      <c r="S1653" s="443" t="s">
        <v>659</v>
      </c>
      <c r="T1653" s="443" t="s">
        <v>653</v>
      </c>
      <c r="U1653" s="443" t="s">
        <v>673</v>
      </c>
      <c r="V1653" s="443" t="s">
        <v>652</v>
      </c>
      <c r="W1653" s="443" t="s">
        <v>469</v>
      </c>
      <c r="X1653" s="446"/>
    </row>
    <row r="1654" spans="1:24" s="447" customFormat="1" ht="60">
      <c r="A1654" s="443"/>
      <c r="B1654" s="443">
        <v>5392530800</v>
      </c>
      <c r="C1654" s="508" t="s">
        <v>13861</v>
      </c>
      <c r="D1654" s="154" t="s">
        <v>13862</v>
      </c>
      <c r="E1654" s="154" t="s">
        <v>13863</v>
      </c>
      <c r="F1654" s="443" t="s">
        <v>422</v>
      </c>
      <c r="G1654" s="443" t="s">
        <v>655</v>
      </c>
      <c r="H1654" s="444">
        <v>45035</v>
      </c>
      <c r="I1654" s="443"/>
      <c r="J1654" s="443"/>
      <c r="K1654" s="443"/>
      <c r="L1654" s="443"/>
      <c r="M1654" s="443"/>
      <c r="N1654" s="443"/>
      <c r="O1654" s="443">
        <v>1</v>
      </c>
      <c r="P1654" s="445">
        <f t="shared" si="23"/>
        <v>1</v>
      </c>
      <c r="Q1654" s="443">
        <v>1</v>
      </c>
      <c r="R1654" s="443"/>
      <c r="S1654" s="443" t="s">
        <v>659</v>
      </c>
      <c r="T1654" s="443" t="s">
        <v>653</v>
      </c>
      <c r="U1654" s="443" t="s">
        <v>673</v>
      </c>
      <c r="V1654" s="443" t="s">
        <v>652</v>
      </c>
      <c r="W1654" s="443" t="s">
        <v>469</v>
      </c>
      <c r="X1654" s="446"/>
    </row>
    <row r="1655" spans="1:24" s="447" customFormat="1" ht="75">
      <c r="A1655" s="443"/>
      <c r="B1655" s="443">
        <v>3091511100</v>
      </c>
      <c r="C1655" s="508" t="s">
        <v>8467</v>
      </c>
      <c r="D1655" s="154" t="s">
        <v>8468</v>
      </c>
      <c r="E1655" s="154" t="s">
        <v>4070</v>
      </c>
      <c r="F1655" s="443" t="s">
        <v>422</v>
      </c>
      <c r="G1655" s="443" t="s">
        <v>655</v>
      </c>
      <c r="H1655" s="444">
        <v>45064</v>
      </c>
      <c r="I1655" s="443"/>
      <c r="J1655" s="443"/>
      <c r="K1655" s="443"/>
      <c r="L1655" s="443"/>
      <c r="M1655" s="443"/>
      <c r="N1655" s="443"/>
      <c r="O1655" s="443">
        <v>1</v>
      </c>
      <c r="P1655" s="445">
        <f t="shared" si="23"/>
        <v>1</v>
      </c>
      <c r="Q1655" s="443">
        <v>1</v>
      </c>
      <c r="R1655" s="443"/>
      <c r="S1655" s="443" t="s">
        <v>659</v>
      </c>
      <c r="T1655" s="443" t="s">
        <v>653</v>
      </c>
      <c r="U1655" s="443" t="s">
        <v>673</v>
      </c>
      <c r="V1655" s="443" t="s">
        <v>652</v>
      </c>
      <c r="W1655" s="443" t="s">
        <v>469</v>
      </c>
      <c r="X1655" s="446"/>
    </row>
    <row r="1656" spans="1:24" s="447" customFormat="1" ht="75">
      <c r="A1656" s="443"/>
      <c r="B1656" s="443">
        <v>4615101400</v>
      </c>
      <c r="C1656" s="508" t="s">
        <v>6241</v>
      </c>
      <c r="D1656" s="154" t="s">
        <v>6242</v>
      </c>
      <c r="E1656" s="154" t="s">
        <v>2814</v>
      </c>
      <c r="F1656" s="443" t="s">
        <v>422</v>
      </c>
      <c r="G1656" s="443" t="s">
        <v>655</v>
      </c>
      <c r="H1656" s="444">
        <v>45007</v>
      </c>
      <c r="I1656" s="443"/>
      <c r="J1656" s="443"/>
      <c r="K1656" s="443"/>
      <c r="L1656" s="443"/>
      <c r="M1656" s="443"/>
      <c r="N1656" s="443"/>
      <c r="O1656" s="443">
        <v>1</v>
      </c>
      <c r="P1656" s="445">
        <f t="shared" si="23"/>
        <v>1</v>
      </c>
      <c r="Q1656" s="443">
        <v>1</v>
      </c>
      <c r="R1656" s="443"/>
      <c r="S1656" s="443" t="s">
        <v>659</v>
      </c>
      <c r="T1656" s="443" t="s">
        <v>653</v>
      </c>
      <c r="U1656" s="443" t="s">
        <v>673</v>
      </c>
      <c r="V1656" s="443" t="s">
        <v>652</v>
      </c>
      <c r="W1656" s="443" t="s">
        <v>469</v>
      </c>
      <c r="X1656" s="446"/>
    </row>
    <row r="1657" spans="1:24" s="447" customFormat="1" ht="90">
      <c r="A1657" s="443"/>
      <c r="B1657" s="443">
        <v>6300901400</v>
      </c>
      <c r="C1657" s="508" t="s">
        <v>6948</v>
      </c>
      <c r="D1657" s="154" t="s">
        <v>6949</v>
      </c>
      <c r="E1657" s="154" t="s">
        <v>3196</v>
      </c>
      <c r="F1657" s="443" t="s">
        <v>422</v>
      </c>
      <c r="G1657" s="443" t="s">
        <v>655</v>
      </c>
      <c r="H1657" s="444">
        <v>45145</v>
      </c>
      <c r="I1657" s="443"/>
      <c r="J1657" s="443"/>
      <c r="K1657" s="443"/>
      <c r="L1657" s="443"/>
      <c r="M1657" s="443"/>
      <c r="N1657" s="443"/>
      <c r="O1657" s="443">
        <v>1</v>
      </c>
      <c r="P1657" s="445">
        <f t="shared" si="23"/>
        <v>1</v>
      </c>
      <c r="Q1657" s="443">
        <v>1</v>
      </c>
      <c r="R1657" s="443"/>
      <c r="S1657" s="443" t="s">
        <v>659</v>
      </c>
      <c r="T1657" s="443" t="s">
        <v>653</v>
      </c>
      <c r="U1657" s="443" t="s">
        <v>673</v>
      </c>
      <c r="V1657" s="443" t="s">
        <v>652</v>
      </c>
      <c r="W1657" s="443" t="s">
        <v>469</v>
      </c>
      <c r="X1657" s="446"/>
    </row>
    <row r="1658" spans="1:24" s="447" customFormat="1" ht="75">
      <c r="A1658" s="443"/>
      <c r="B1658" s="443">
        <v>4235010900</v>
      </c>
      <c r="C1658" s="508" t="s">
        <v>7228</v>
      </c>
      <c r="D1658" s="154" t="s">
        <v>7229</v>
      </c>
      <c r="E1658" s="154" t="s">
        <v>3367</v>
      </c>
      <c r="F1658" s="443" t="s">
        <v>422</v>
      </c>
      <c r="G1658" s="443" t="s">
        <v>655</v>
      </c>
      <c r="H1658" s="444">
        <v>45000</v>
      </c>
      <c r="I1658" s="443"/>
      <c r="J1658" s="443"/>
      <c r="K1658" s="443"/>
      <c r="L1658" s="443"/>
      <c r="M1658" s="443"/>
      <c r="N1658" s="443"/>
      <c r="O1658" s="443">
        <v>1</v>
      </c>
      <c r="P1658" s="445">
        <f t="shared" si="23"/>
        <v>1</v>
      </c>
      <c r="Q1658" s="443">
        <v>1</v>
      </c>
      <c r="R1658" s="443"/>
      <c r="S1658" s="443" t="s">
        <v>659</v>
      </c>
      <c r="T1658" s="443" t="s">
        <v>653</v>
      </c>
      <c r="U1658" s="443" t="s">
        <v>673</v>
      </c>
      <c r="V1658" s="443" t="s">
        <v>652</v>
      </c>
      <c r="W1658" s="443" t="s">
        <v>469</v>
      </c>
      <c r="X1658" s="446"/>
    </row>
    <row r="1659" spans="1:24" s="447" customFormat="1" ht="60">
      <c r="A1659" s="443"/>
      <c r="B1659" s="443">
        <v>5394250200</v>
      </c>
      <c r="C1659" s="508" t="s">
        <v>7214</v>
      </c>
      <c r="D1659" s="154" t="s">
        <v>7215</v>
      </c>
      <c r="E1659" s="154" t="s">
        <v>3360</v>
      </c>
      <c r="F1659" s="443" t="s">
        <v>422</v>
      </c>
      <c r="G1659" s="443" t="s">
        <v>655</v>
      </c>
      <c r="H1659" s="444">
        <v>44993</v>
      </c>
      <c r="I1659" s="443"/>
      <c r="J1659" s="443"/>
      <c r="K1659" s="443"/>
      <c r="L1659" s="443"/>
      <c r="M1659" s="443"/>
      <c r="N1659" s="443"/>
      <c r="O1659" s="443">
        <v>1</v>
      </c>
      <c r="P1659" s="445">
        <f t="shared" si="23"/>
        <v>1</v>
      </c>
      <c r="Q1659" s="443">
        <v>1</v>
      </c>
      <c r="R1659" s="443"/>
      <c r="S1659" s="443" t="s">
        <v>659</v>
      </c>
      <c r="T1659" s="443" t="s">
        <v>653</v>
      </c>
      <c r="U1659" s="443" t="s">
        <v>673</v>
      </c>
      <c r="V1659" s="443" t="s">
        <v>652</v>
      </c>
      <c r="W1659" s="443" t="s">
        <v>469</v>
      </c>
      <c r="X1659" s="446"/>
    </row>
    <row r="1660" spans="1:24" s="447" customFormat="1" ht="75">
      <c r="A1660" s="443"/>
      <c r="B1660" s="443">
        <v>5430343400</v>
      </c>
      <c r="C1660" s="508" t="s">
        <v>8495</v>
      </c>
      <c r="D1660" s="154" t="s">
        <v>8496</v>
      </c>
      <c r="E1660" s="154" t="s">
        <v>4084</v>
      </c>
      <c r="F1660" s="443" t="s">
        <v>422</v>
      </c>
      <c r="G1660" s="443" t="s">
        <v>655</v>
      </c>
      <c r="H1660" s="444">
        <v>45056</v>
      </c>
      <c r="I1660" s="443"/>
      <c r="J1660" s="443"/>
      <c r="K1660" s="443"/>
      <c r="L1660" s="443"/>
      <c r="M1660" s="443"/>
      <c r="N1660" s="443"/>
      <c r="O1660" s="443">
        <v>1</v>
      </c>
      <c r="P1660" s="445">
        <f t="shared" si="23"/>
        <v>1</v>
      </c>
      <c r="Q1660" s="443">
        <v>1</v>
      </c>
      <c r="R1660" s="443"/>
      <c r="S1660" s="443" t="s">
        <v>659</v>
      </c>
      <c r="T1660" s="443" t="s">
        <v>653</v>
      </c>
      <c r="U1660" s="443" t="s">
        <v>673</v>
      </c>
      <c r="V1660" s="443" t="s">
        <v>652</v>
      </c>
      <c r="W1660" s="443" t="s">
        <v>469</v>
      </c>
      <c r="X1660" s="446"/>
    </row>
    <row r="1661" spans="1:24" s="447" customFormat="1" ht="75">
      <c r="A1661" s="443"/>
      <c r="B1661" s="443">
        <v>4175900700</v>
      </c>
      <c r="C1661" s="508" t="s">
        <v>13864</v>
      </c>
      <c r="D1661" s="154" t="s">
        <v>13865</v>
      </c>
      <c r="E1661" s="154" t="s">
        <v>13866</v>
      </c>
      <c r="F1661" s="443" t="s">
        <v>422</v>
      </c>
      <c r="G1661" s="443" t="s">
        <v>655</v>
      </c>
      <c r="H1661" s="444">
        <v>45243</v>
      </c>
      <c r="I1661" s="443"/>
      <c r="J1661" s="443"/>
      <c r="K1661" s="443"/>
      <c r="L1661" s="443"/>
      <c r="M1661" s="443"/>
      <c r="N1661" s="443"/>
      <c r="O1661" s="443">
        <v>1</v>
      </c>
      <c r="P1661" s="445">
        <f t="shared" si="23"/>
        <v>1</v>
      </c>
      <c r="Q1661" s="443">
        <v>1</v>
      </c>
      <c r="R1661" s="443"/>
      <c r="S1661" s="443" t="s">
        <v>659</v>
      </c>
      <c r="T1661" s="443" t="s">
        <v>653</v>
      </c>
      <c r="U1661" s="443" t="s">
        <v>673</v>
      </c>
      <c r="V1661" s="443" t="s">
        <v>652</v>
      </c>
      <c r="W1661" s="443" t="s">
        <v>469</v>
      </c>
      <c r="X1661" s="446"/>
    </row>
    <row r="1662" spans="1:24" s="447" customFormat="1" ht="60">
      <c r="A1662" s="443"/>
      <c r="B1662" s="443">
        <v>5455322900</v>
      </c>
      <c r="C1662" s="508" t="s">
        <v>13867</v>
      </c>
      <c r="D1662" s="154" t="s">
        <v>13868</v>
      </c>
      <c r="E1662" s="154" t="s">
        <v>13869</v>
      </c>
      <c r="F1662" s="443" t="s">
        <v>422</v>
      </c>
      <c r="G1662" s="443" t="s">
        <v>655</v>
      </c>
      <c r="H1662" s="444">
        <v>45252</v>
      </c>
      <c r="I1662" s="443"/>
      <c r="J1662" s="443"/>
      <c r="K1662" s="443"/>
      <c r="L1662" s="443"/>
      <c r="M1662" s="443"/>
      <c r="N1662" s="443"/>
      <c r="O1662" s="443">
        <v>1</v>
      </c>
      <c r="P1662" s="445">
        <f t="shared" si="23"/>
        <v>1</v>
      </c>
      <c r="Q1662" s="443">
        <v>1</v>
      </c>
      <c r="R1662" s="443"/>
      <c r="S1662" s="443" t="s">
        <v>659</v>
      </c>
      <c r="T1662" s="443" t="s">
        <v>653</v>
      </c>
      <c r="U1662" s="443" t="s">
        <v>673</v>
      </c>
      <c r="V1662" s="443" t="s">
        <v>652</v>
      </c>
      <c r="W1662" s="443" t="s">
        <v>469</v>
      </c>
      <c r="X1662" s="446"/>
    </row>
    <row r="1663" spans="1:24" s="447" customFormat="1" ht="60">
      <c r="A1663" s="443"/>
      <c r="B1663" s="443">
        <v>6783413000</v>
      </c>
      <c r="C1663" s="508" t="s">
        <v>13870</v>
      </c>
      <c r="D1663" s="154" t="s">
        <v>13871</v>
      </c>
      <c r="E1663" s="154" t="s">
        <v>13872</v>
      </c>
      <c r="F1663" s="443" t="s">
        <v>422</v>
      </c>
      <c r="G1663" s="443" t="s">
        <v>655</v>
      </c>
      <c r="H1663" s="444">
        <v>45223</v>
      </c>
      <c r="I1663" s="443"/>
      <c r="J1663" s="443"/>
      <c r="K1663" s="443"/>
      <c r="L1663" s="443"/>
      <c r="M1663" s="443"/>
      <c r="N1663" s="443"/>
      <c r="O1663" s="443">
        <v>1</v>
      </c>
      <c r="P1663" s="445">
        <f t="shared" si="23"/>
        <v>1</v>
      </c>
      <c r="Q1663" s="443">
        <v>1</v>
      </c>
      <c r="R1663" s="443"/>
      <c r="S1663" s="443" t="s">
        <v>659</v>
      </c>
      <c r="T1663" s="443" t="s">
        <v>653</v>
      </c>
      <c r="U1663" s="443" t="s">
        <v>673</v>
      </c>
      <c r="V1663" s="443" t="s">
        <v>652</v>
      </c>
      <c r="W1663" s="443" t="s">
        <v>469</v>
      </c>
      <c r="X1663" s="446"/>
    </row>
    <row r="1664" spans="1:24" s="447" customFormat="1" ht="45">
      <c r="A1664" s="443"/>
      <c r="B1664" s="443">
        <v>4521034000</v>
      </c>
      <c r="C1664" s="508" t="s">
        <v>13873</v>
      </c>
      <c r="D1664" s="154" t="s">
        <v>13874</v>
      </c>
      <c r="E1664" s="154" t="s">
        <v>13875</v>
      </c>
      <c r="F1664" s="443" t="s">
        <v>422</v>
      </c>
      <c r="G1664" s="443" t="s">
        <v>655</v>
      </c>
      <c r="H1664" s="444">
        <v>45076</v>
      </c>
      <c r="I1664" s="443"/>
      <c r="J1664" s="443"/>
      <c r="K1664" s="443"/>
      <c r="L1664" s="443"/>
      <c r="M1664" s="443">
        <v>4</v>
      </c>
      <c r="N1664" s="443"/>
      <c r="O1664" s="443">
        <v>8</v>
      </c>
      <c r="P1664" s="445">
        <f t="shared" si="23"/>
        <v>12</v>
      </c>
      <c r="Q1664" s="443">
        <v>12</v>
      </c>
      <c r="R1664" s="443"/>
      <c r="S1664" s="443" t="s">
        <v>659</v>
      </c>
      <c r="T1664" s="443" t="s">
        <v>651</v>
      </c>
      <c r="U1664" s="443" t="s">
        <v>673</v>
      </c>
      <c r="V1664" s="443" t="s">
        <v>652</v>
      </c>
      <c r="W1664" s="443" t="s">
        <v>469</v>
      </c>
      <c r="X1664" s="446"/>
    </row>
    <row r="1665" spans="1:24" s="447" customFormat="1" ht="60">
      <c r="A1665" s="443"/>
      <c r="B1665" s="443">
        <v>4610211500</v>
      </c>
      <c r="C1665" s="508" t="s">
        <v>13876</v>
      </c>
      <c r="D1665" s="154" t="s">
        <v>13877</v>
      </c>
      <c r="E1665" s="154" t="s">
        <v>13878</v>
      </c>
      <c r="F1665" s="443" t="s">
        <v>422</v>
      </c>
      <c r="G1665" s="443" t="s">
        <v>655</v>
      </c>
      <c r="H1665" s="444">
        <v>45084</v>
      </c>
      <c r="I1665" s="443"/>
      <c r="J1665" s="443"/>
      <c r="K1665" s="443"/>
      <c r="L1665" s="443"/>
      <c r="M1665" s="443"/>
      <c r="N1665" s="443"/>
      <c r="O1665" s="443">
        <v>1</v>
      </c>
      <c r="P1665" s="445">
        <f t="shared" si="23"/>
        <v>1</v>
      </c>
      <c r="Q1665" s="443">
        <v>1</v>
      </c>
      <c r="R1665" s="443"/>
      <c r="S1665" s="443" t="s">
        <v>659</v>
      </c>
      <c r="T1665" s="443" t="s">
        <v>653</v>
      </c>
      <c r="U1665" s="443" t="s">
        <v>673</v>
      </c>
      <c r="V1665" s="443" t="s">
        <v>652</v>
      </c>
      <c r="W1665" s="443" t="s">
        <v>469</v>
      </c>
      <c r="X1665" s="446"/>
    </row>
    <row r="1666" spans="1:24" s="447" customFormat="1" ht="60">
      <c r="A1666" s="443"/>
      <c r="B1666" s="443">
        <v>5462112000</v>
      </c>
      <c r="C1666" s="508" t="s">
        <v>13879</v>
      </c>
      <c r="D1666" s="154" t="s">
        <v>13880</v>
      </c>
      <c r="E1666" s="154" t="s">
        <v>13881</v>
      </c>
      <c r="F1666" s="443" t="s">
        <v>422</v>
      </c>
      <c r="G1666" s="443" t="s">
        <v>655</v>
      </c>
      <c r="H1666" s="444">
        <v>45225</v>
      </c>
      <c r="I1666" s="443"/>
      <c r="J1666" s="443"/>
      <c r="K1666" s="443"/>
      <c r="L1666" s="443"/>
      <c r="M1666" s="443"/>
      <c r="N1666" s="443"/>
      <c r="O1666" s="443">
        <v>1</v>
      </c>
      <c r="P1666" s="445">
        <f t="shared" si="23"/>
        <v>1</v>
      </c>
      <c r="Q1666" s="443">
        <v>1</v>
      </c>
      <c r="R1666" s="443"/>
      <c r="S1666" s="443" t="s">
        <v>659</v>
      </c>
      <c r="T1666" s="443" t="s">
        <v>653</v>
      </c>
      <c r="U1666" s="443" t="s">
        <v>673</v>
      </c>
      <c r="V1666" s="443" t="s">
        <v>652</v>
      </c>
      <c r="W1666" s="443" t="s">
        <v>469</v>
      </c>
      <c r="X1666" s="446"/>
    </row>
    <row r="1667" spans="1:24" s="447" customFormat="1" ht="60">
      <c r="A1667" s="443"/>
      <c r="B1667" s="443">
        <v>5522010800</v>
      </c>
      <c r="C1667" s="508" t="s">
        <v>6268</v>
      </c>
      <c r="D1667" s="154" t="s">
        <v>6269</v>
      </c>
      <c r="E1667" s="154" t="s">
        <v>2829</v>
      </c>
      <c r="F1667" s="443" t="s">
        <v>422</v>
      </c>
      <c r="G1667" s="443" t="s">
        <v>655</v>
      </c>
      <c r="H1667" s="444">
        <v>44966</v>
      </c>
      <c r="I1667" s="443"/>
      <c r="J1667" s="443"/>
      <c r="K1667" s="443"/>
      <c r="L1667" s="443"/>
      <c r="M1667" s="443"/>
      <c r="N1667" s="443"/>
      <c r="O1667" s="443">
        <v>1</v>
      </c>
      <c r="P1667" s="445">
        <f t="shared" si="23"/>
        <v>1</v>
      </c>
      <c r="Q1667" s="443">
        <v>1</v>
      </c>
      <c r="R1667" s="443"/>
      <c r="S1667" s="443" t="s">
        <v>659</v>
      </c>
      <c r="T1667" s="443" t="s">
        <v>653</v>
      </c>
      <c r="U1667" s="443" t="s">
        <v>673</v>
      </c>
      <c r="V1667" s="443" t="s">
        <v>652</v>
      </c>
      <c r="W1667" s="443" t="s">
        <v>469</v>
      </c>
      <c r="X1667" s="446"/>
    </row>
    <row r="1668" spans="1:24" s="447" customFormat="1" ht="75">
      <c r="A1668" s="443"/>
      <c r="B1668" s="443">
        <v>3200303100</v>
      </c>
      <c r="C1668" s="508" t="s">
        <v>13882</v>
      </c>
      <c r="D1668" s="154" t="s">
        <v>13883</v>
      </c>
      <c r="E1668" s="154" t="s">
        <v>13884</v>
      </c>
      <c r="F1668" s="443" t="s">
        <v>422</v>
      </c>
      <c r="G1668" s="443" t="s">
        <v>655</v>
      </c>
      <c r="H1668" s="444">
        <v>45083</v>
      </c>
      <c r="I1668" s="443"/>
      <c r="J1668" s="443"/>
      <c r="K1668" s="443"/>
      <c r="L1668" s="443"/>
      <c r="M1668" s="443"/>
      <c r="N1668" s="443"/>
      <c r="O1668" s="443">
        <v>1</v>
      </c>
      <c r="P1668" s="445">
        <f t="shared" si="23"/>
        <v>1</v>
      </c>
      <c r="Q1668" s="443">
        <v>1</v>
      </c>
      <c r="R1668" s="443"/>
      <c r="S1668" s="443" t="s">
        <v>659</v>
      </c>
      <c r="T1668" s="443" t="s">
        <v>651</v>
      </c>
      <c r="U1668" s="443" t="s">
        <v>673</v>
      </c>
      <c r="V1668" s="443" t="s">
        <v>652</v>
      </c>
      <c r="W1668" s="443" t="s">
        <v>469</v>
      </c>
      <c r="X1668" s="446"/>
    </row>
    <row r="1669" spans="1:24" s="447" customFormat="1" ht="60">
      <c r="A1669" s="443"/>
      <c r="B1669" s="443">
        <v>4231931800</v>
      </c>
      <c r="C1669" s="508" t="s">
        <v>8411</v>
      </c>
      <c r="D1669" s="154" t="s">
        <v>8412</v>
      </c>
      <c r="E1669" s="154" t="s">
        <v>4042</v>
      </c>
      <c r="F1669" s="443" t="s">
        <v>422</v>
      </c>
      <c r="G1669" s="443" t="s">
        <v>655</v>
      </c>
      <c r="H1669" s="444">
        <v>45030</v>
      </c>
      <c r="I1669" s="443"/>
      <c r="J1669" s="443"/>
      <c r="K1669" s="443"/>
      <c r="L1669" s="443"/>
      <c r="M1669" s="443"/>
      <c r="N1669" s="443"/>
      <c r="O1669" s="443">
        <v>1</v>
      </c>
      <c r="P1669" s="445">
        <f t="shared" si="23"/>
        <v>1</v>
      </c>
      <c r="Q1669" s="443">
        <v>1</v>
      </c>
      <c r="R1669" s="443"/>
      <c r="S1669" s="443" t="s">
        <v>659</v>
      </c>
      <c r="T1669" s="443" t="s">
        <v>653</v>
      </c>
      <c r="U1669" s="443" t="s">
        <v>673</v>
      </c>
      <c r="V1669" s="443" t="s">
        <v>652</v>
      </c>
      <c r="W1669" s="443" t="s">
        <v>469</v>
      </c>
      <c r="X1669" s="446"/>
    </row>
    <row r="1670" spans="1:24" s="447" customFormat="1" ht="45">
      <c r="A1670" s="443"/>
      <c r="B1670" s="443">
        <v>5461812600</v>
      </c>
      <c r="C1670" s="508" t="s">
        <v>13885</v>
      </c>
      <c r="D1670" s="154" t="s">
        <v>13886</v>
      </c>
      <c r="E1670" s="154" t="s">
        <v>13887</v>
      </c>
      <c r="F1670" s="443" t="s">
        <v>422</v>
      </c>
      <c r="G1670" s="443" t="s">
        <v>655</v>
      </c>
      <c r="H1670" s="444">
        <v>45001</v>
      </c>
      <c r="I1670" s="443"/>
      <c r="J1670" s="443"/>
      <c r="K1670" s="443"/>
      <c r="L1670" s="443"/>
      <c r="M1670" s="443">
        <v>1</v>
      </c>
      <c r="N1670" s="443"/>
      <c r="O1670" s="443"/>
      <c r="P1670" s="445">
        <f t="shared" si="23"/>
        <v>1</v>
      </c>
      <c r="Q1670" s="443">
        <v>1</v>
      </c>
      <c r="R1670" s="443"/>
      <c r="S1670" s="443" t="s">
        <v>659</v>
      </c>
      <c r="T1670" s="443" t="s">
        <v>651</v>
      </c>
      <c r="U1670" s="443" t="s">
        <v>673</v>
      </c>
      <c r="V1670" s="443" t="s">
        <v>652</v>
      </c>
      <c r="W1670" s="443" t="s">
        <v>469</v>
      </c>
      <c r="X1670" s="446"/>
    </row>
    <row r="1671" spans="1:24" s="447" customFormat="1" ht="75">
      <c r="A1671" s="443"/>
      <c r="B1671" s="443">
        <v>4672910200</v>
      </c>
      <c r="C1671" s="508" t="s">
        <v>13888</v>
      </c>
      <c r="D1671" s="154" t="s">
        <v>13889</v>
      </c>
      <c r="E1671" s="154" t="s">
        <v>13890</v>
      </c>
      <c r="F1671" s="443" t="s">
        <v>422</v>
      </c>
      <c r="G1671" s="443" t="s">
        <v>655</v>
      </c>
      <c r="H1671" s="444">
        <v>45182</v>
      </c>
      <c r="I1671" s="443"/>
      <c r="J1671" s="443"/>
      <c r="K1671" s="443"/>
      <c r="L1671" s="443"/>
      <c r="M1671" s="443"/>
      <c r="N1671" s="443"/>
      <c r="O1671" s="443">
        <v>2</v>
      </c>
      <c r="P1671" s="445">
        <f t="shared" si="23"/>
        <v>2</v>
      </c>
      <c r="Q1671" s="443">
        <v>2</v>
      </c>
      <c r="R1671" s="443"/>
      <c r="S1671" s="443" t="s">
        <v>659</v>
      </c>
      <c r="T1671" s="443" t="s">
        <v>653</v>
      </c>
      <c r="U1671" s="443" t="s">
        <v>673</v>
      </c>
      <c r="V1671" s="443" t="s">
        <v>652</v>
      </c>
      <c r="W1671" s="443" t="s">
        <v>469</v>
      </c>
      <c r="X1671" s="446"/>
    </row>
    <row r="1672" spans="1:24" s="447" customFormat="1" ht="60">
      <c r="A1672" s="443"/>
      <c r="B1672" s="443">
        <v>4522545900</v>
      </c>
      <c r="C1672" s="508" t="s">
        <v>13891</v>
      </c>
      <c r="D1672" s="154" t="s">
        <v>13892</v>
      </c>
      <c r="E1672" s="154" t="s">
        <v>13893</v>
      </c>
      <c r="F1672" s="443" t="s">
        <v>422</v>
      </c>
      <c r="G1672" s="443" t="s">
        <v>655</v>
      </c>
      <c r="H1672" s="444">
        <v>45201</v>
      </c>
      <c r="I1672" s="443"/>
      <c r="J1672" s="443"/>
      <c r="K1672" s="443"/>
      <c r="L1672" s="443"/>
      <c r="M1672" s="443"/>
      <c r="N1672" s="443"/>
      <c r="O1672" s="443">
        <v>1</v>
      </c>
      <c r="P1672" s="445">
        <f t="shared" si="23"/>
        <v>1</v>
      </c>
      <c r="Q1672" s="443">
        <v>1</v>
      </c>
      <c r="R1672" s="443"/>
      <c r="S1672" s="443" t="s">
        <v>659</v>
      </c>
      <c r="T1672" s="443" t="s">
        <v>653</v>
      </c>
      <c r="U1672" s="443" t="s">
        <v>673</v>
      </c>
      <c r="V1672" s="443" t="s">
        <v>652</v>
      </c>
      <c r="W1672" s="443" t="s">
        <v>469</v>
      </c>
      <c r="X1672" s="446"/>
    </row>
    <row r="1673" spans="1:24" s="447" customFormat="1" ht="90">
      <c r="A1673" s="443"/>
      <c r="B1673" s="443">
        <v>4761921200</v>
      </c>
      <c r="C1673" s="508" t="s">
        <v>13894</v>
      </c>
      <c r="D1673" s="154" t="s">
        <v>13895</v>
      </c>
      <c r="E1673" s="154" t="s">
        <v>13896</v>
      </c>
      <c r="F1673" s="443" t="s">
        <v>422</v>
      </c>
      <c r="G1673" s="443" t="s">
        <v>655</v>
      </c>
      <c r="H1673" s="444">
        <v>45026</v>
      </c>
      <c r="I1673" s="443"/>
      <c r="J1673" s="443"/>
      <c r="K1673" s="443"/>
      <c r="L1673" s="443"/>
      <c r="M1673" s="443"/>
      <c r="N1673" s="443"/>
      <c r="O1673" s="443">
        <v>1</v>
      </c>
      <c r="P1673" s="445">
        <f t="shared" si="23"/>
        <v>1</v>
      </c>
      <c r="Q1673" s="443">
        <v>1</v>
      </c>
      <c r="R1673" s="443"/>
      <c r="S1673" s="443" t="s">
        <v>659</v>
      </c>
      <c r="T1673" s="443" t="s">
        <v>653</v>
      </c>
      <c r="U1673" s="443" t="s">
        <v>673</v>
      </c>
      <c r="V1673" s="443" t="s">
        <v>652</v>
      </c>
      <c r="W1673" s="443" t="s">
        <v>469</v>
      </c>
      <c r="X1673" s="446"/>
    </row>
    <row r="1674" spans="1:24" s="447" customFormat="1" ht="60">
      <c r="A1674" s="443"/>
      <c r="B1674" s="443">
        <v>4474512000</v>
      </c>
      <c r="C1674" s="508" t="s">
        <v>13897</v>
      </c>
      <c r="D1674" s="154" t="s">
        <v>13898</v>
      </c>
      <c r="E1674" s="154" t="s">
        <v>13899</v>
      </c>
      <c r="F1674" s="443" t="s">
        <v>422</v>
      </c>
      <c r="G1674" s="443" t="s">
        <v>655</v>
      </c>
      <c r="H1674" s="444">
        <v>45236</v>
      </c>
      <c r="I1674" s="443"/>
      <c r="J1674" s="443"/>
      <c r="K1674" s="443"/>
      <c r="L1674" s="443"/>
      <c r="M1674" s="443"/>
      <c r="N1674" s="443"/>
      <c r="O1674" s="443">
        <v>1</v>
      </c>
      <c r="P1674" s="445">
        <f t="shared" si="23"/>
        <v>1</v>
      </c>
      <c r="Q1674" s="443">
        <v>1</v>
      </c>
      <c r="R1674" s="443"/>
      <c r="S1674" s="443" t="s">
        <v>659</v>
      </c>
      <c r="T1674" s="443" t="s">
        <v>653</v>
      </c>
      <c r="U1674" s="443" t="s">
        <v>673</v>
      </c>
      <c r="V1674" s="443" t="s">
        <v>652</v>
      </c>
      <c r="W1674" s="443" t="s">
        <v>469</v>
      </c>
      <c r="X1674" s="446"/>
    </row>
    <row r="1675" spans="1:24" s="447" customFormat="1" ht="90">
      <c r="A1675" s="443"/>
      <c r="B1675" s="443">
        <v>4654720400</v>
      </c>
      <c r="C1675" s="508" t="s">
        <v>13900</v>
      </c>
      <c r="D1675" s="154" t="s">
        <v>13901</v>
      </c>
      <c r="E1675" s="154" t="s">
        <v>13902</v>
      </c>
      <c r="F1675" s="443" t="s">
        <v>422</v>
      </c>
      <c r="G1675" s="443" t="s">
        <v>655</v>
      </c>
      <c r="H1675" s="444">
        <v>45209</v>
      </c>
      <c r="I1675" s="443"/>
      <c r="J1675" s="443"/>
      <c r="K1675" s="443"/>
      <c r="L1675" s="443"/>
      <c r="M1675" s="443"/>
      <c r="N1675" s="443"/>
      <c r="O1675" s="443">
        <v>1</v>
      </c>
      <c r="P1675" s="445">
        <f t="shared" si="23"/>
        <v>1</v>
      </c>
      <c r="Q1675" s="443">
        <v>1</v>
      </c>
      <c r="R1675" s="443"/>
      <c r="S1675" s="443" t="s">
        <v>659</v>
      </c>
      <c r="T1675" s="443" t="s">
        <v>653</v>
      </c>
      <c r="U1675" s="443" t="s">
        <v>673</v>
      </c>
      <c r="V1675" s="443" t="s">
        <v>652</v>
      </c>
      <c r="W1675" s="443" t="s">
        <v>469</v>
      </c>
      <c r="X1675" s="446"/>
    </row>
    <row r="1676" spans="1:24" s="447" customFormat="1" ht="75">
      <c r="A1676" s="443"/>
      <c r="B1676" s="443">
        <v>6743400500</v>
      </c>
      <c r="C1676" s="508" t="s">
        <v>13903</v>
      </c>
      <c r="D1676" s="154" t="s">
        <v>13904</v>
      </c>
      <c r="E1676" s="154" t="s">
        <v>13905</v>
      </c>
      <c r="F1676" s="443" t="s">
        <v>422</v>
      </c>
      <c r="G1676" s="443" t="s">
        <v>655</v>
      </c>
      <c r="H1676" s="444">
        <v>45210</v>
      </c>
      <c r="I1676" s="443"/>
      <c r="J1676" s="443"/>
      <c r="K1676" s="443"/>
      <c r="L1676" s="443"/>
      <c r="M1676" s="443"/>
      <c r="N1676" s="443"/>
      <c r="O1676" s="443">
        <v>1</v>
      </c>
      <c r="P1676" s="445">
        <f t="shared" si="23"/>
        <v>1</v>
      </c>
      <c r="Q1676" s="443">
        <v>1</v>
      </c>
      <c r="R1676" s="443"/>
      <c r="S1676" s="443" t="s">
        <v>659</v>
      </c>
      <c r="T1676" s="443" t="s">
        <v>653</v>
      </c>
      <c r="U1676" s="443" t="s">
        <v>673</v>
      </c>
      <c r="V1676" s="443" t="s">
        <v>652</v>
      </c>
      <c r="W1676" s="443" t="s">
        <v>469</v>
      </c>
      <c r="X1676" s="446"/>
    </row>
    <row r="1677" spans="1:24" s="447" customFormat="1" ht="75">
      <c r="A1677" s="443"/>
      <c r="B1677" s="443">
        <v>4261110900</v>
      </c>
      <c r="C1677" s="508" t="s">
        <v>13906</v>
      </c>
      <c r="D1677" s="154" t="s">
        <v>13907</v>
      </c>
      <c r="E1677" s="154" t="s">
        <v>13908</v>
      </c>
      <c r="F1677" s="443" t="s">
        <v>422</v>
      </c>
      <c r="G1677" s="443" t="s">
        <v>655</v>
      </c>
      <c r="H1677" s="444">
        <v>45055</v>
      </c>
      <c r="I1677" s="443"/>
      <c r="J1677" s="443"/>
      <c r="K1677" s="443"/>
      <c r="L1677" s="443"/>
      <c r="M1677" s="443"/>
      <c r="N1677" s="443"/>
      <c r="O1677" s="443">
        <v>1</v>
      </c>
      <c r="P1677" s="445">
        <f t="shared" si="23"/>
        <v>1</v>
      </c>
      <c r="Q1677" s="443">
        <v>1</v>
      </c>
      <c r="R1677" s="443"/>
      <c r="S1677" s="443" t="s">
        <v>659</v>
      </c>
      <c r="T1677" s="443" t="s">
        <v>653</v>
      </c>
      <c r="U1677" s="443" t="s">
        <v>673</v>
      </c>
      <c r="V1677" s="443" t="s">
        <v>652</v>
      </c>
      <c r="W1677" s="443" t="s">
        <v>469</v>
      </c>
      <c r="X1677" s="446"/>
    </row>
    <row r="1678" spans="1:24" s="447" customFormat="1" ht="75">
      <c r="A1678" s="443"/>
      <c r="B1678" s="443">
        <v>5484001000</v>
      </c>
      <c r="C1678" s="508" t="s">
        <v>13909</v>
      </c>
      <c r="D1678" s="154" t="s">
        <v>13910</v>
      </c>
      <c r="E1678" s="154" t="s">
        <v>13911</v>
      </c>
      <c r="F1678" s="443" t="s">
        <v>422</v>
      </c>
      <c r="G1678" s="443" t="s">
        <v>655</v>
      </c>
      <c r="H1678" s="444">
        <v>45244</v>
      </c>
      <c r="I1678" s="443"/>
      <c r="J1678" s="443"/>
      <c r="K1678" s="443"/>
      <c r="L1678" s="443"/>
      <c r="M1678" s="443"/>
      <c r="N1678" s="443"/>
      <c r="O1678" s="443">
        <v>1</v>
      </c>
      <c r="P1678" s="445">
        <f t="shared" si="23"/>
        <v>1</v>
      </c>
      <c r="Q1678" s="443">
        <v>1</v>
      </c>
      <c r="R1678" s="443"/>
      <c r="S1678" s="443" t="s">
        <v>659</v>
      </c>
      <c r="T1678" s="443" t="s">
        <v>653</v>
      </c>
      <c r="U1678" s="443" t="s">
        <v>673</v>
      </c>
      <c r="V1678" s="443" t="s">
        <v>652</v>
      </c>
      <c r="W1678" s="443" t="s">
        <v>469</v>
      </c>
      <c r="X1678" s="446"/>
    </row>
    <row r="1679" spans="1:24" s="447" customFormat="1" ht="60">
      <c r="A1679" s="443"/>
      <c r="B1679" s="443">
        <v>4453910800</v>
      </c>
      <c r="C1679" s="508" t="s">
        <v>13912</v>
      </c>
      <c r="D1679" s="154" t="s">
        <v>13913</v>
      </c>
      <c r="E1679" s="154" t="s">
        <v>13914</v>
      </c>
      <c r="F1679" s="443" t="s">
        <v>422</v>
      </c>
      <c r="G1679" s="443" t="s">
        <v>655</v>
      </c>
      <c r="H1679" s="444">
        <v>45223</v>
      </c>
      <c r="I1679" s="443"/>
      <c r="J1679" s="443"/>
      <c r="K1679" s="443"/>
      <c r="L1679" s="443"/>
      <c r="M1679" s="443"/>
      <c r="N1679" s="443"/>
      <c r="O1679" s="443">
        <v>1</v>
      </c>
      <c r="P1679" s="445">
        <f t="shared" si="23"/>
        <v>1</v>
      </c>
      <c r="Q1679" s="443">
        <v>1</v>
      </c>
      <c r="R1679" s="443"/>
      <c r="S1679" s="443" t="s">
        <v>659</v>
      </c>
      <c r="T1679" s="443" t="s">
        <v>653</v>
      </c>
      <c r="U1679" s="443" t="s">
        <v>673</v>
      </c>
      <c r="V1679" s="443" t="s">
        <v>652</v>
      </c>
      <c r="W1679" s="443" t="s">
        <v>469</v>
      </c>
      <c r="X1679" s="446"/>
    </row>
    <row r="1680" spans="1:24" s="447" customFormat="1" ht="60">
      <c r="A1680" s="443"/>
      <c r="B1680" s="443">
        <v>4242711900</v>
      </c>
      <c r="C1680" s="508" t="s">
        <v>13915</v>
      </c>
      <c r="D1680" s="154" t="s">
        <v>13916</v>
      </c>
      <c r="E1680" s="154" t="s">
        <v>13917</v>
      </c>
      <c r="F1680" s="443" t="s">
        <v>422</v>
      </c>
      <c r="G1680" s="443" t="s">
        <v>655</v>
      </c>
      <c r="H1680" s="444">
        <v>45043</v>
      </c>
      <c r="I1680" s="443"/>
      <c r="J1680" s="443"/>
      <c r="K1680" s="443"/>
      <c r="L1680" s="443"/>
      <c r="M1680" s="443"/>
      <c r="N1680" s="443"/>
      <c r="O1680" s="443">
        <v>1</v>
      </c>
      <c r="P1680" s="445">
        <f t="shared" si="23"/>
        <v>1</v>
      </c>
      <c r="Q1680" s="443">
        <v>1</v>
      </c>
      <c r="R1680" s="443"/>
      <c r="S1680" s="443" t="s">
        <v>659</v>
      </c>
      <c r="T1680" s="443" t="s">
        <v>653</v>
      </c>
      <c r="U1680" s="443" t="s">
        <v>673</v>
      </c>
      <c r="V1680" s="443" t="s">
        <v>652</v>
      </c>
      <c r="W1680" s="443" t="s">
        <v>469</v>
      </c>
      <c r="X1680" s="446"/>
    </row>
    <row r="1681" spans="1:24" s="447" customFormat="1" ht="60">
      <c r="A1681" s="443"/>
      <c r="B1681" s="443">
        <v>4405421500</v>
      </c>
      <c r="C1681" s="508" t="s">
        <v>13918</v>
      </c>
      <c r="D1681" s="154" t="s">
        <v>13919</v>
      </c>
      <c r="E1681" s="154" t="s">
        <v>13920</v>
      </c>
      <c r="F1681" s="443" t="s">
        <v>422</v>
      </c>
      <c r="G1681" s="443" t="s">
        <v>655</v>
      </c>
      <c r="H1681" s="444">
        <v>45086</v>
      </c>
      <c r="I1681" s="443"/>
      <c r="J1681" s="443"/>
      <c r="K1681" s="443">
        <v>2</v>
      </c>
      <c r="L1681" s="443"/>
      <c r="M1681" s="443"/>
      <c r="N1681" s="443"/>
      <c r="O1681" s="443">
        <v>6</v>
      </c>
      <c r="P1681" s="445">
        <f t="shared" si="23"/>
        <v>8</v>
      </c>
      <c r="Q1681" s="443">
        <v>8</v>
      </c>
      <c r="R1681" s="443"/>
      <c r="S1681" s="443" t="s">
        <v>659</v>
      </c>
      <c r="T1681" s="443" t="s">
        <v>651</v>
      </c>
      <c r="U1681" s="443" t="s">
        <v>673</v>
      </c>
      <c r="V1681" s="443" t="s">
        <v>652</v>
      </c>
      <c r="W1681" s="443" t="s">
        <v>469</v>
      </c>
      <c r="X1681" s="446"/>
    </row>
    <row r="1682" spans="1:24" s="447" customFormat="1" ht="90">
      <c r="A1682" s="443"/>
      <c r="B1682" s="443">
        <v>3616011200</v>
      </c>
      <c r="C1682" s="508" t="s">
        <v>8515</v>
      </c>
      <c r="D1682" s="154" t="s">
        <v>8516</v>
      </c>
      <c r="E1682" s="154" t="s">
        <v>4095</v>
      </c>
      <c r="F1682" s="443" t="s">
        <v>422</v>
      </c>
      <c r="G1682" s="443" t="s">
        <v>655</v>
      </c>
      <c r="H1682" s="444">
        <v>45064</v>
      </c>
      <c r="I1682" s="443"/>
      <c r="J1682" s="443"/>
      <c r="K1682" s="443"/>
      <c r="L1682" s="443"/>
      <c r="M1682" s="443"/>
      <c r="N1682" s="443"/>
      <c r="O1682" s="443">
        <v>1</v>
      </c>
      <c r="P1682" s="445">
        <f t="shared" si="23"/>
        <v>1</v>
      </c>
      <c r="Q1682" s="443">
        <v>1</v>
      </c>
      <c r="R1682" s="443"/>
      <c r="S1682" s="443" t="s">
        <v>659</v>
      </c>
      <c r="T1682" s="443" t="s">
        <v>653</v>
      </c>
      <c r="U1682" s="443" t="s">
        <v>673</v>
      </c>
      <c r="V1682" s="443" t="s">
        <v>652</v>
      </c>
      <c r="W1682" s="443" t="s">
        <v>469</v>
      </c>
      <c r="X1682" s="446"/>
    </row>
    <row r="1683" spans="1:24" s="447" customFormat="1" ht="75">
      <c r="A1683" s="443"/>
      <c r="B1683" s="443">
        <v>4760812100</v>
      </c>
      <c r="C1683" s="508" t="s">
        <v>13921</v>
      </c>
      <c r="D1683" s="154" t="s">
        <v>13922</v>
      </c>
      <c r="E1683" s="154" t="s">
        <v>13923</v>
      </c>
      <c r="F1683" s="443" t="s">
        <v>422</v>
      </c>
      <c r="G1683" s="443" t="s">
        <v>655</v>
      </c>
      <c r="H1683" s="444">
        <v>45036</v>
      </c>
      <c r="I1683" s="443"/>
      <c r="J1683" s="443"/>
      <c r="K1683" s="443"/>
      <c r="L1683" s="443"/>
      <c r="M1683" s="443"/>
      <c r="N1683" s="443"/>
      <c r="O1683" s="443">
        <v>1</v>
      </c>
      <c r="P1683" s="445">
        <f t="shared" si="23"/>
        <v>1</v>
      </c>
      <c r="Q1683" s="443">
        <v>1</v>
      </c>
      <c r="R1683" s="443"/>
      <c r="S1683" s="443" t="s">
        <v>659</v>
      </c>
      <c r="T1683" s="443" t="s">
        <v>653</v>
      </c>
      <c r="U1683" s="443" t="s">
        <v>673</v>
      </c>
      <c r="V1683" s="443" t="s">
        <v>652</v>
      </c>
      <c r="W1683" s="443" t="s">
        <v>469</v>
      </c>
      <c r="X1683" s="446"/>
    </row>
    <row r="1684" spans="1:24" s="447" customFormat="1" ht="60">
      <c r="A1684" s="443"/>
      <c r="B1684" s="443">
        <v>4232640400</v>
      </c>
      <c r="C1684" s="508" t="s">
        <v>6475</v>
      </c>
      <c r="D1684" s="154" t="s">
        <v>6473</v>
      </c>
      <c r="E1684" s="154" t="s">
        <v>2953</v>
      </c>
      <c r="F1684" s="443" t="s">
        <v>422</v>
      </c>
      <c r="G1684" s="443" t="s">
        <v>655</v>
      </c>
      <c r="H1684" s="444">
        <v>45128</v>
      </c>
      <c r="I1684" s="443"/>
      <c r="J1684" s="443"/>
      <c r="K1684" s="443"/>
      <c r="L1684" s="443"/>
      <c r="M1684" s="443"/>
      <c r="N1684" s="443"/>
      <c r="O1684" s="443">
        <v>1</v>
      </c>
      <c r="P1684" s="445">
        <f t="shared" si="23"/>
        <v>1</v>
      </c>
      <c r="Q1684" s="443">
        <v>1</v>
      </c>
      <c r="R1684" s="443"/>
      <c r="S1684" s="443" t="s">
        <v>659</v>
      </c>
      <c r="T1684" s="443" t="s">
        <v>653</v>
      </c>
      <c r="U1684" s="443" t="s">
        <v>673</v>
      </c>
      <c r="V1684" s="443" t="s">
        <v>652</v>
      </c>
      <c r="W1684" s="443" t="s">
        <v>469</v>
      </c>
      <c r="X1684" s="446"/>
    </row>
    <row r="1685" spans="1:24" s="447" customFormat="1" ht="75">
      <c r="A1685" s="443"/>
      <c r="B1685" s="443">
        <v>3712323500</v>
      </c>
      <c r="C1685" s="508" t="s">
        <v>13924</v>
      </c>
      <c r="D1685" s="154" t="s">
        <v>13925</v>
      </c>
      <c r="E1685" s="154" t="s">
        <v>13926</v>
      </c>
      <c r="F1685" s="443" t="s">
        <v>422</v>
      </c>
      <c r="G1685" s="443" t="s">
        <v>655</v>
      </c>
      <c r="H1685" s="444">
        <v>45063</v>
      </c>
      <c r="I1685" s="443"/>
      <c r="J1685" s="443"/>
      <c r="K1685" s="443"/>
      <c r="L1685" s="443"/>
      <c r="M1685" s="443"/>
      <c r="N1685" s="443"/>
      <c r="O1685" s="443">
        <v>1</v>
      </c>
      <c r="P1685" s="445">
        <f t="shared" si="23"/>
        <v>1</v>
      </c>
      <c r="Q1685" s="443">
        <v>1</v>
      </c>
      <c r="R1685" s="443"/>
      <c r="S1685" s="443" t="s">
        <v>659</v>
      </c>
      <c r="T1685" s="443" t="s">
        <v>653</v>
      </c>
      <c r="U1685" s="443" t="s">
        <v>673</v>
      </c>
      <c r="V1685" s="443" t="s">
        <v>652</v>
      </c>
      <c r="W1685" s="443" t="s">
        <v>469</v>
      </c>
      <c r="X1685" s="446"/>
    </row>
    <row r="1686" spans="1:24" s="447" customFormat="1" ht="90">
      <c r="A1686" s="443"/>
      <c r="B1686" s="443">
        <v>3522630400</v>
      </c>
      <c r="C1686" s="508" t="s">
        <v>13927</v>
      </c>
      <c r="D1686" s="154" t="s">
        <v>13928</v>
      </c>
      <c r="E1686" s="154" t="s">
        <v>13929</v>
      </c>
      <c r="F1686" s="443" t="s">
        <v>422</v>
      </c>
      <c r="G1686" s="443" t="s">
        <v>655</v>
      </c>
      <c r="H1686" s="444">
        <v>45118</v>
      </c>
      <c r="I1686" s="443"/>
      <c r="J1686" s="443"/>
      <c r="K1686" s="443"/>
      <c r="L1686" s="443"/>
      <c r="M1686" s="443"/>
      <c r="N1686" s="443"/>
      <c r="O1686" s="443">
        <v>1</v>
      </c>
      <c r="P1686" s="445">
        <f t="shared" ref="P1686:P1749" si="24">SUM($I1686:$O1686)</f>
        <v>1</v>
      </c>
      <c r="Q1686" s="443">
        <v>1</v>
      </c>
      <c r="R1686" s="443"/>
      <c r="S1686" s="443" t="s">
        <v>659</v>
      </c>
      <c r="T1686" s="443" t="s">
        <v>653</v>
      </c>
      <c r="U1686" s="443" t="s">
        <v>673</v>
      </c>
      <c r="V1686" s="443" t="s">
        <v>652</v>
      </c>
      <c r="W1686" s="443" t="s">
        <v>469</v>
      </c>
      <c r="X1686" s="446"/>
    </row>
    <row r="1687" spans="1:24" s="447" customFormat="1" ht="75">
      <c r="A1687" s="443"/>
      <c r="B1687" s="443">
        <v>3201426000</v>
      </c>
      <c r="C1687" s="508" t="s">
        <v>13930</v>
      </c>
      <c r="D1687" s="154" t="s">
        <v>13931</v>
      </c>
      <c r="E1687" s="154" t="s">
        <v>13932</v>
      </c>
      <c r="F1687" s="443" t="s">
        <v>422</v>
      </c>
      <c r="G1687" s="443" t="s">
        <v>655</v>
      </c>
      <c r="H1687" s="444">
        <v>45065</v>
      </c>
      <c r="I1687" s="443"/>
      <c r="J1687" s="443"/>
      <c r="K1687" s="443"/>
      <c r="L1687" s="443"/>
      <c r="M1687" s="443"/>
      <c r="N1687" s="443"/>
      <c r="O1687" s="443">
        <v>1</v>
      </c>
      <c r="P1687" s="445">
        <f t="shared" si="24"/>
        <v>1</v>
      </c>
      <c r="Q1687" s="443">
        <v>1</v>
      </c>
      <c r="R1687" s="443"/>
      <c r="S1687" s="443" t="s">
        <v>659</v>
      </c>
      <c r="T1687" s="443" t="s">
        <v>653</v>
      </c>
      <c r="U1687" s="443" t="s">
        <v>673</v>
      </c>
      <c r="V1687" s="443" t="s">
        <v>652</v>
      </c>
      <c r="W1687" s="443" t="s">
        <v>469</v>
      </c>
      <c r="X1687" s="446"/>
    </row>
    <row r="1688" spans="1:24" s="447" customFormat="1" ht="60">
      <c r="A1688" s="443"/>
      <c r="B1688" s="443">
        <v>5456022800</v>
      </c>
      <c r="C1688" s="508" t="s">
        <v>13933</v>
      </c>
      <c r="D1688" s="154" t="s">
        <v>13934</v>
      </c>
      <c r="E1688" s="154" t="s">
        <v>13935</v>
      </c>
      <c r="F1688" s="443" t="s">
        <v>422</v>
      </c>
      <c r="G1688" s="443" t="s">
        <v>655</v>
      </c>
      <c r="H1688" s="444">
        <v>45124</v>
      </c>
      <c r="I1688" s="443"/>
      <c r="J1688" s="443"/>
      <c r="K1688" s="443"/>
      <c r="L1688" s="443"/>
      <c r="M1688" s="443"/>
      <c r="N1688" s="443"/>
      <c r="O1688" s="443">
        <v>1</v>
      </c>
      <c r="P1688" s="445">
        <f t="shared" si="24"/>
        <v>1</v>
      </c>
      <c r="Q1688" s="443">
        <v>1</v>
      </c>
      <c r="R1688" s="443"/>
      <c r="S1688" s="443" t="s">
        <v>659</v>
      </c>
      <c r="T1688" s="443" t="s">
        <v>653</v>
      </c>
      <c r="U1688" s="443" t="s">
        <v>673</v>
      </c>
      <c r="V1688" s="443" t="s">
        <v>652</v>
      </c>
      <c r="W1688" s="443" t="s">
        <v>469</v>
      </c>
      <c r="X1688" s="446"/>
    </row>
    <row r="1689" spans="1:24" s="447" customFormat="1" ht="75">
      <c r="A1689" s="443"/>
      <c r="B1689" s="443">
        <v>5430510500</v>
      </c>
      <c r="C1689" s="508" t="s">
        <v>6954</v>
      </c>
      <c r="D1689" s="154" t="s">
        <v>6955</v>
      </c>
      <c r="E1689" s="154" t="s">
        <v>3199</v>
      </c>
      <c r="F1689" s="443" t="s">
        <v>422</v>
      </c>
      <c r="G1689" s="443" t="s">
        <v>655</v>
      </c>
      <c r="H1689" s="444">
        <v>45160</v>
      </c>
      <c r="I1689" s="443"/>
      <c r="J1689" s="443"/>
      <c r="K1689" s="443"/>
      <c r="L1689" s="443"/>
      <c r="M1689" s="443"/>
      <c r="N1689" s="443"/>
      <c r="O1689" s="443">
        <v>1</v>
      </c>
      <c r="P1689" s="445">
        <f t="shared" si="24"/>
        <v>1</v>
      </c>
      <c r="Q1689" s="443">
        <v>1</v>
      </c>
      <c r="R1689" s="443"/>
      <c r="S1689" s="443" t="s">
        <v>659</v>
      </c>
      <c r="T1689" s="443" t="s">
        <v>653</v>
      </c>
      <c r="U1689" s="443" t="s">
        <v>673</v>
      </c>
      <c r="V1689" s="443" t="s">
        <v>652</v>
      </c>
      <c r="W1689" s="443" t="s">
        <v>469</v>
      </c>
      <c r="X1689" s="446"/>
    </row>
    <row r="1690" spans="1:24" s="447" customFormat="1" ht="75">
      <c r="A1690" s="443"/>
      <c r="B1690" s="443">
        <v>3593111500</v>
      </c>
      <c r="C1690" s="508" t="s">
        <v>13936</v>
      </c>
      <c r="D1690" s="154" t="s">
        <v>13937</v>
      </c>
      <c r="E1690" s="154" t="s">
        <v>13938</v>
      </c>
      <c r="F1690" s="443" t="s">
        <v>422</v>
      </c>
      <c r="G1690" s="443" t="s">
        <v>655</v>
      </c>
      <c r="H1690" s="444">
        <v>45033</v>
      </c>
      <c r="I1690" s="443"/>
      <c r="J1690" s="443"/>
      <c r="K1690" s="443"/>
      <c r="L1690" s="443"/>
      <c r="M1690" s="443"/>
      <c r="N1690" s="443"/>
      <c r="O1690" s="443">
        <v>2</v>
      </c>
      <c r="P1690" s="445">
        <f t="shared" si="24"/>
        <v>2</v>
      </c>
      <c r="Q1690" s="443">
        <v>2</v>
      </c>
      <c r="R1690" s="443"/>
      <c r="S1690" s="443" t="s">
        <v>659</v>
      </c>
      <c r="T1690" s="443" t="s">
        <v>653</v>
      </c>
      <c r="U1690" s="443" t="s">
        <v>673</v>
      </c>
      <c r="V1690" s="443" t="s">
        <v>652</v>
      </c>
      <c r="W1690" s="443" t="s">
        <v>469</v>
      </c>
      <c r="X1690" s="446"/>
    </row>
    <row r="1691" spans="1:24" s="447" customFormat="1" ht="75">
      <c r="A1691" s="443"/>
      <c r="B1691" s="443">
        <v>3605130800</v>
      </c>
      <c r="C1691" s="508" t="s">
        <v>13939</v>
      </c>
      <c r="D1691" s="154" t="s">
        <v>13940</v>
      </c>
      <c r="E1691" s="154" t="s">
        <v>13941</v>
      </c>
      <c r="F1691" s="443" t="s">
        <v>422</v>
      </c>
      <c r="G1691" s="443" t="s">
        <v>655</v>
      </c>
      <c r="H1691" s="444">
        <v>45155</v>
      </c>
      <c r="I1691" s="443"/>
      <c r="J1691" s="443"/>
      <c r="K1691" s="443"/>
      <c r="L1691" s="443"/>
      <c r="M1691" s="443"/>
      <c r="N1691" s="443"/>
      <c r="O1691" s="443">
        <v>1</v>
      </c>
      <c r="P1691" s="445">
        <f t="shared" si="24"/>
        <v>1</v>
      </c>
      <c r="Q1691" s="443">
        <v>1</v>
      </c>
      <c r="R1691" s="443"/>
      <c r="S1691" s="443" t="s">
        <v>659</v>
      </c>
      <c r="T1691" s="443" t="s">
        <v>653</v>
      </c>
      <c r="U1691" s="443" t="s">
        <v>673</v>
      </c>
      <c r="V1691" s="443" t="s">
        <v>652</v>
      </c>
      <c r="W1691" s="443" t="s">
        <v>469</v>
      </c>
      <c r="X1691" s="446"/>
    </row>
    <row r="1692" spans="1:24" s="447" customFormat="1" ht="60">
      <c r="A1692" s="443"/>
      <c r="B1692" s="443">
        <v>4403910100</v>
      </c>
      <c r="C1692" s="508" t="s">
        <v>13942</v>
      </c>
      <c r="D1692" s="154" t="s">
        <v>13943</v>
      </c>
      <c r="E1692" s="154" t="s">
        <v>13944</v>
      </c>
      <c r="F1692" s="443" t="s">
        <v>422</v>
      </c>
      <c r="G1692" s="443" t="s">
        <v>655</v>
      </c>
      <c r="H1692" s="444">
        <v>45250</v>
      </c>
      <c r="I1692" s="443"/>
      <c r="J1692" s="443"/>
      <c r="K1692" s="443"/>
      <c r="L1692" s="443"/>
      <c r="M1692" s="443"/>
      <c r="N1692" s="443"/>
      <c r="O1692" s="443">
        <v>1</v>
      </c>
      <c r="P1692" s="445">
        <f t="shared" si="24"/>
        <v>1</v>
      </c>
      <c r="Q1692" s="443">
        <v>1</v>
      </c>
      <c r="R1692" s="443"/>
      <c r="S1692" s="443" t="s">
        <v>659</v>
      </c>
      <c r="T1692" s="443" t="s">
        <v>653</v>
      </c>
      <c r="U1692" s="443" t="s">
        <v>673</v>
      </c>
      <c r="V1692" s="443" t="s">
        <v>652</v>
      </c>
      <c r="W1692" s="443" t="s">
        <v>469</v>
      </c>
      <c r="X1692" s="446"/>
    </row>
    <row r="1693" spans="1:24" s="447" customFormat="1" ht="60">
      <c r="A1693" s="443"/>
      <c r="B1693" s="443">
        <v>5395540200</v>
      </c>
      <c r="C1693" s="508" t="s">
        <v>8371</v>
      </c>
      <c r="D1693" s="154" t="s">
        <v>8372</v>
      </c>
      <c r="E1693" s="154" t="s">
        <v>4022</v>
      </c>
      <c r="F1693" s="443" t="s">
        <v>422</v>
      </c>
      <c r="G1693" s="443" t="s">
        <v>655</v>
      </c>
      <c r="H1693" s="444">
        <v>45044</v>
      </c>
      <c r="I1693" s="443"/>
      <c r="J1693" s="443"/>
      <c r="K1693" s="443"/>
      <c r="L1693" s="443"/>
      <c r="M1693" s="443"/>
      <c r="N1693" s="443"/>
      <c r="O1693" s="443">
        <v>1</v>
      </c>
      <c r="P1693" s="445">
        <f t="shared" si="24"/>
        <v>1</v>
      </c>
      <c r="Q1693" s="443">
        <v>1</v>
      </c>
      <c r="R1693" s="443"/>
      <c r="S1693" s="443" t="s">
        <v>659</v>
      </c>
      <c r="T1693" s="443" t="s">
        <v>653</v>
      </c>
      <c r="U1693" s="443" t="s">
        <v>673</v>
      </c>
      <c r="V1693" s="443" t="s">
        <v>652</v>
      </c>
      <c r="W1693" s="443" t="s">
        <v>469</v>
      </c>
      <c r="X1693" s="446"/>
    </row>
    <row r="1694" spans="1:24" s="447" customFormat="1" ht="60">
      <c r="A1694" s="443"/>
      <c r="B1694" s="443">
        <v>5510320100</v>
      </c>
      <c r="C1694" s="508" t="s">
        <v>13945</v>
      </c>
      <c r="D1694" s="154" t="s">
        <v>13946</v>
      </c>
      <c r="E1694" s="154" t="s">
        <v>13947</v>
      </c>
      <c r="F1694" s="443" t="s">
        <v>422</v>
      </c>
      <c r="G1694" s="443" t="s">
        <v>655</v>
      </c>
      <c r="H1694" s="444">
        <v>45257</v>
      </c>
      <c r="I1694" s="443"/>
      <c r="J1694" s="443"/>
      <c r="K1694" s="443"/>
      <c r="L1694" s="443"/>
      <c r="M1694" s="443"/>
      <c r="N1694" s="443"/>
      <c r="O1694" s="443">
        <v>1</v>
      </c>
      <c r="P1694" s="445">
        <f t="shared" si="24"/>
        <v>1</v>
      </c>
      <c r="Q1694" s="443">
        <v>1</v>
      </c>
      <c r="R1694" s="443"/>
      <c r="S1694" s="443" t="s">
        <v>659</v>
      </c>
      <c r="T1694" s="443" t="s">
        <v>653</v>
      </c>
      <c r="U1694" s="443" t="s">
        <v>673</v>
      </c>
      <c r="V1694" s="443" t="s">
        <v>652</v>
      </c>
      <c r="W1694" s="443" t="s">
        <v>469</v>
      </c>
      <c r="X1694" s="446"/>
    </row>
    <row r="1695" spans="1:24" s="447" customFormat="1" ht="60">
      <c r="A1695" s="443"/>
      <c r="B1695" s="443">
        <v>5331760400</v>
      </c>
      <c r="C1695" s="508" t="s">
        <v>13948</v>
      </c>
      <c r="D1695" s="154" t="s">
        <v>13949</v>
      </c>
      <c r="E1695" s="154" t="s">
        <v>13950</v>
      </c>
      <c r="F1695" s="443" t="s">
        <v>422</v>
      </c>
      <c r="G1695" s="443" t="s">
        <v>655</v>
      </c>
      <c r="H1695" s="444">
        <v>44985</v>
      </c>
      <c r="I1695" s="443"/>
      <c r="J1695" s="443"/>
      <c r="K1695" s="443"/>
      <c r="L1695" s="443"/>
      <c r="M1695" s="443"/>
      <c r="N1695" s="443"/>
      <c r="O1695" s="443">
        <v>2</v>
      </c>
      <c r="P1695" s="445">
        <f t="shared" si="24"/>
        <v>2</v>
      </c>
      <c r="Q1695" s="443">
        <v>2</v>
      </c>
      <c r="R1695" s="443"/>
      <c r="S1695" s="443" t="s">
        <v>659</v>
      </c>
      <c r="T1695" s="443" t="s">
        <v>653</v>
      </c>
      <c r="U1695" s="443" t="s">
        <v>673</v>
      </c>
      <c r="V1695" s="443" t="s">
        <v>652</v>
      </c>
      <c r="W1695" s="443" t="s">
        <v>469</v>
      </c>
      <c r="X1695" s="446"/>
    </row>
    <row r="1696" spans="1:24" s="447" customFormat="1" ht="60">
      <c r="A1696" s="443"/>
      <c r="B1696" s="443">
        <v>3090661600</v>
      </c>
      <c r="C1696" s="508" t="s">
        <v>13951</v>
      </c>
      <c r="D1696" s="154" t="s">
        <v>13952</v>
      </c>
      <c r="E1696" s="154" t="s">
        <v>13953</v>
      </c>
      <c r="F1696" s="443" t="s">
        <v>422</v>
      </c>
      <c r="G1696" s="443" t="s">
        <v>655</v>
      </c>
      <c r="H1696" s="444">
        <v>44933</v>
      </c>
      <c r="I1696" s="443"/>
      <c r="J1696" s="443"/>
      <c r="K1696" s="443"/>
      <c r="L1696" s="443"/>
      <c r="M1696" s="443"/>
      <c r="N1696" s="443"/>
      <c r="O1696" s="443">
        <v>1</v>
      </c>
      <c r="P1696" s="445">
        <f t="shared" si="24"/>
        <v>1</v>
      </c>
      <c r="Q1696" s="443">
        <v>1</v>
      </c>
      <c r="R1696" s="443"/>
      <c r="S1696" s="443" t="s">
        <v>659</v>
      </c>
      <c r="T1696" s="443" t="s">
        <v>653</v>
      </c>
      <c r="U1696" s="443" t="s">
        <v>673</v>
      </c>
      <c r="V1696" s="443" t="s">
        <v>652</v>
      </c>
      <c r="W1696" s="443" t="s">
        <v>469</v>
      </c>
      <c r="X1696" s="446"/>
    </row>
    <row r="1697" spans="1:24" s="447" customFormat="1" ht="60">
      <c r="A1697" s="443"/>
      <c r="B1697" s="443">
        <v>4245320400</v>
      </c>
      <c r="C1697" s="508" t="s">
        <v>13954</v>
      </c>
      <c r="D1697" s="154" t="s">
        <v>13955</v>
      </c>
      <c r="E1697" s="154" t="s">
        <v>13956</v>
      </c>
      <c r="F1697" s="443" t="s">
        <v>422</v>
      </c>
      <c r="G1697" s="443" t="s">
        <v>655</v>
      </c>
      <c r="H1697" s="444">
        <v>45057</v>
      </c>
      <c r="I1697" s="443"/>
      <c r="J1697" s="443"/>
      <c r="K1697" s="443"/>
      <c r="L1697" s="443"/>
      <c r="M1697" s="443"/>
      <c r="N1697" s="443"/>
      <c r="O1697" s="443">
        <v>1</v>
      </c>
      <c r="P1697" s="445">
        <f t="shared" si="24"/>
        <v>1</v>
      </c>
      <c r="Q1697" s="443">
        <v>1</v>
      </c>
      <c r="R1697" s="443"/>
      <c r="S1697" s="443" t="s">
        <v>659</v>
      </c>
      <c r="T1697" s="443" t="s">
        <v>653</v>
      </c>
      <c r="U1697" s="443" t="s">
        <v>673</v>
      </c>
      <c r="V1697" s="443" t="s">
        <v>652</v>
      </c>
      <c r="W1697" s="443" t="s">
        <v>469</v>
      </c>
      <c r="X1697" s="446"/>
    </row>
    <row r="1698" spans="1:24" s="447" customFormat="1" ht="75">
      <c r="A1698" s="443"/>
      <c r="B1698" s="443">
        <v>6452301900</v>
      </c>
      <c r="C1698" s="508" t="s">
        <v>13957</v>
      </c>
      <c r="D1698" s="154" t="s">
        <v>13958</v>
      </c>
      <c r="E1698" s="154" t="s">
        <v>13959</v>
      </c>
      <c r="F1698" s="443" t="s">
        <v>422</v>
      </c>
      <c r="G1698" s="443" t="s">
        <v>655</v>
      </c>
      <c r="H1698" s="444">
        <v>44951</v>
      </c>
      <c r="I1698" s="443"/>
      <c r="J1698" s="443"/>
      <c r="K1698" s="443"/>
      <c r="L1698" s="443"/>
      <c r="M1698" s="443"/>
      <c r="N1698" s="443"/>
      <c r="O1698" s="443">
        <v>1</v>
      </c>
      <c r="P1698" s="445">
        <f t="shared" si="24"/>
        <v>1</v>
      </c>
      <c r="Q1698" s="443">
        <v>1</v>
      </c>
      <c r="R1698" s="443"/>
      <c r="S1698" s="443" t="s">
        <v>659</v>
      </c>
      <c r="T1698" s="443" t="s">
        <v>653</v>
      </c>
      <c r="U1698" s="443" t="s">
        <v>673</v>
      </c>
      <c r="V1698" s="443" t="s">
        <v>652</v>
      </c>
      <c r="W1698" s="443" t="s">
        <v>469</v>
      </c>
      <c r="X1698" s="446"/>
    </row>
    <row r="1699" spans="1:24" s="447" customFormat="1" ht="75">
      <c r="A1699" s="443"/>
      <c r="B1699" s="443">
        <v>4660402400</v>
      </c>
      <c r="C1699" s="508" t="s">
        <v>13960</v>
      </c>
      <c r="D1699" s="154" t="s">
        <v>13961</v>
      </c>
      <c r="E1699" s="154" t="s">
        <v>13962</v>
      </c>
      <c r="F1699" s="443" t="s">
        <v>422</v>
      </c>
      <c r="G1699" s="443" t="s">
        <v>655</v>
      </c>
      <c r="H1699" s="444">
        <v>45252</v>
      </c>
      <c r="I1699" s="443"/>
      <c r="J1699" s="443"/>
      <c r="K1699" s="443"/>
      <c r="L1699" s="443"/>
      <c r="M1699" s="443"/>
      <c r="N1699" s="443"/>
      <c r="O1699" s="443">
        <v>1</v>
      </c>
      <c r="P1699" s="445">
        <f t="shared" si="24"/>
        <v>1</v>
      </c>
      <c r="Q1699" s="443">
        <v>1</v>
      </c>
      <c r="R1699" s="443"/>
      <c r="S1699" s="443" t="s">
        <v>659</v>
      </c>
      <c r="T1699" s="443" t="s">
        <v>653</v>
      </c>
      <c r="U1699" s="443" t="s">
        <v>673</v>
      </c>
      <c r="V1699" s="443" t="s">
        <v>652</v>
      </c>
      <c r="W1699" s="443" t="s">
        <v>469</v>
      </c>
      <c r="X1699" s="446"/>
    </row>
    <row r="1700" spans="1:24" s="447" customFormat="1" ht="60">
      <c r="A1700" s="443"/>
      <c r="B1700" s="443">
        <v>3573822200</v>
      </c>
      <c r="C1700" s="508" t="s">
        <v>13963</v>
      </c>
      <c r="D1700" s="154" t="s">
        <v>13964</v>
      </c>
      <c r="E1700" s="154" t="s">
        <v>13965</v>
      </c>
      <c r="F1700" s="443" t="s">
        <v>422</v>
      </c>
      <c r="G1700" s="443" t="s">
        <v>655</v>
      </c>
      <c r="H1700" s="444">
        <v>45275</v>
      </c>
      <c r="I1700" s="443"/>
      <c r="J1700" s="443"/>
      <c r="K1700" s="443"/>
      <c r="L1700" s="443"/>
      <c r="M1700" s="443"/>
      <c r="N1700" s="443"/>
      <c r="O1700" s="443">
        <v>1</v>
      </c>
      <c r="P1700" s="445">
        <f t="shared" si="24"/>
        <v>1</v>
      </c>
      <c r="Q1700" s="443">
        <v>1</v>
      </c>
      <c r="R1700" s="443"/>
      <c r="S1700" s="443" t="s">
        <v>659</v>
      </c>
      <c r="T1700" s="443" t="s">
        <v>653</v>
      </c>
      <c r="U1700" s="443" t="s">
        <v>673</v>
      </c>
      <c r="V1700" s="443" t="s">
        <v>652</v>
      </c>
      <c r="W1700" s="443" t="s">
        <v>469</v>
      </c>
      <c r="X1700" s="446"/>
    </row>
    <row r="1701" spans="1:24" s="447" customFormat="1" ht="60">
      <c r="A1701" s="443"/>
      <c r="B1701" s="443">
        <v>4661710900</v>
      </c>
      <c r="C1701" s="508" t="s">
        <v>7070</v>
      </c>
      <c r="D1701" s="154" t="s">
        <v>7071</v>
      </c>
      <c r="E1701" s="154" t="s">
        <v>3278</v>
      </c>
      <c r="F1701" s="443" t="s">
        <v>422</v>
      </c>
      <c r="G1701" s="443" t="s">
        <v>655</v>
      </c>
      <c r="H1701" s="444">
        <v>45047</v>
      </c>
      <c r="I1701" s="443"/>
      <c r="J1701" s="443"/>
      <c r="K1701" s="443"/>
      <c r="L1701" s="443"/>
      <c r="M1701" s="443"/>
      <c r="N1701" s="443"/>
      <c r="O1701" s="443">
        <v>1</v>
      </c>
      <c r="P1701" s="445">
        <f t="shared" si="24"/>
        <v>1</v>
      </c>
      <c r="Q1701" s="443">
        <v>1</v>
      </c>
      <c r="R1701" s="443"/>
      <c r="S1701" s="443" t="s">
        <v>659</v>
      </c>
      <c r="T1701" s="443" t="s">
        <v>653</v>
      </c>
      <c r="U1701" s="443" t="s">
        <v>673</v>
      </c>
      <c r="V1701" s="443" t="s">
        <v>652</v>
      </c>
      <c r="W1701" s="443" t="s">
        <v>469</v>
      </c>
      <c r="X1701" s="446"/>
    </row>
    <row r="1702" spans="1:24" s="447" customFormat="1" ht="75">
      <c r="A1702" s="443"/>
      <c r="B1702" s="443">
        <v>3074913300</v>
      </c>
      <c r="C1702" s="508" t="s">
        <v>13966</v>
      </c>
      <c r="D1702" s="154" t="s">
        <v>13967</v>
      </c>
      <c r="E1702" s="154" t="s">
        <v>13968</v>
      </c>
      <c r="F1702" s="443" t="s">
        <v>422</v>
      </c>
      <c r="G1702" s="443" t="s">
        <v>655</v>
      </c>
      <c r="H1702" s="444">
        <v>44991</v>
      </c>
      <c r="I1702" s="443"/>
      <c r="J1702" s="443"/>
      <c r="K1702" s="443"/>
      <c r="L1702" s="443"/>
      <c r="M1702" s="443"/>
      <c r="N1702" s="443"/>
      <c r="O1702" s="443">
        <v>1</v>
      </c>
      <c r="P1702" s="445">
        <f t="shared" si="24"/>
        <v>1</v>
      </c>
      <c r="Q1702" s="443">
        <v>1</v>
      </c>
      <c r="R1702" s="443"/>
      <c r="S1702" s="443" t="s">
        <v>659</v>
      </c>
      <c r="T1702" s="443" t="s">
        <v>653</v>
      </c>
      <c r="U1702" s="443" t="s">
        <v>673</v>
      </c>
      <c r="V1702" s="443" t="s">
        <v>652</v>
      </c>
      <c r="W1702" s="443" t="s">
        <v>469</v>
      </c>
      <c r="X1702" s="446"/>
    </row>
    <row r="1703" spans="1:24" s="447" customFormat="1" ht="60">
      <c r="A1703" s="443"/>
      <c r="B1703" s="443">
        <v>4516810700</v>
      </c>
      <c r="C1703" s="508" t="s">
        <v>13969</v>
      </c>
      <c r="D1703" s="154" t="s">
        <v>13970</v>
      </c>
      <c r="E1703" s="154" t="s">
        <v>13971</v>
      </c>
      <c r="F1703" s="443" t="s">
        <v>422</v>
      </c>
      <c r="G1703" s="443" t="s">
        <v>655</v>
      </c>
      <c r="H1703" s="444">
        <v>45036</v>
      </c>
      <c r="I1703" s="443"/>
      <c r="J1703" s="443"/>
      <c r="K1703" s="443"/>
      <c r="L1703" s="443"/>
      <c r="M1703" s="443"/>
      <c r="N1703" s="443"/>
      <c r="O1703" s="443">
        <v>1</v>
      </c>
      <c r="P1703" s="445">
        <f t="shared" si="24"/>
        <v>1</v>
      </c>
      <c r="Q1703" s="443">
        <v>1</v>
      </c>
      <c r="R1703" s="443"/>
      <c r="S1703" s="443" t="s">
        <v>659</v>
      </c>
      <c r="T1703" s="443" t="s">
        <v>653</v>
      </c>
      <c r="U1703" s="443" t="s">
        <v>673</v>
      </c>
      <c r="V1703" s="443" t="s">
        <v>652</v>
      </c>
      <c r="W1703" s="443" t="s">
        <v>469</v>
      </c>
      <c r="X1703" s="446"/>
    </row>
    <row r="1704" spans="1:24" s="447" customFormat="1" ht="60">
      <c r="A1704" s="443"/>
      <c r="B1704" s="443">
        <v>4461810500</v>
      </c>
      <c r="C1704" s="508" t="s">
        <v>13972</v>
      </c>
      <c r="D1704" s="154" t="s">
        <v>13973</v>
      </c>
      <c r="E1704" s="154" t="s">
        <v>13974</v>
      </c>
      <c r="F1704" s="443" t="s">
        <v>422</v>
      </c>
      <c r="G1704" s="443" t="s">
        <v>655</v>
      </c>
      <c r="H1704" s="444">
        <v>44999</v>
      </c>
      <c r="I1704" s="443"/>
      <c r="J1704" s="443"/>
      <c r="K1704" s="443"/>
      <c r="L1704" s="443"/>
      <c r="M1704" s="443">
        <v>4</v>
      </c>
      <c r="N1704" s="443"/>
      <c r="O1704" s="443"/>
      <c r="P1704" s="445">
        <f t="shared" si="24"/>
        <v>4</v>
      </c>
      <c r="Q1704" s="443">
        <v>4</v>
      </c>
      <c r="R1704" s="443"/>
      <c r="S1704" s="443" t="s">
        <v>659</v>
      </c>
      <c r="T1704" s="443" t="s">
        <v>651</v>
      </c>
      <c r="U1704" s="443" t="s">
        <v>673</v>
      </c>
      <c r="V1704" s="443" t="s">
        <v>652</v>
      </c>
      <c r="W1704" s="443" t="s">
        <v>469</v>
      </c>
      <c r="X1704" s="446"/>
    </row>
    <row r="1705" spans="1:24" s="447" customFormat="1" ht="75">
      <c r="A1705" s="443"/>
      <c r="B1705" s="443">
        <v>3501910800</v>
      </c>
      <c r="C1705" s="508" t="s">
        <v>13975</v>
      </c>
      <c r="D1705" s="154" t="s">
        <v>13976</v>
      </c>
      <c r="E1705" s="154" t="s">
        <v>13977</v>
      </c>
      <c r="F1705" s="443" t="s">
        <v>422</v>
      </c>
      <c r="G1705" s="443" t="s">
        <v>655</v>
      </c>
      <c r="H1705" s="444">
        <v>45252</v>
      </c>
      <c r="I1705" s="443"/>
      <c r="J1705" s="443"/>
      <c r="K1705" s="443"/>
      <c r="L1705" s="443"/>
      <c r="M1705" s="443"/>
      <c r="N1705" s="443"/>
      <c r="O1705" s="443">
        <v>1</v>
      </c>
      <c r="P1705" s="445">
        <f t="shared" si="24"/>
        <v>1</v>
      </c>
      <c r="Q1705" s="443">
        <v>1</v>
      </c>
      <c r="R1705" s="443"/>
      <c r="S1705" s="443" t="s">
        <v>659</v>
      </c>
      <c r="T1705" s="443" t="s">
        <v>653</v>
      </c>
      <c r="U1705" s="443" t="s">
        <v>673</v>
      </c>
      <c r="V1705" s="443" t="s">
        <v>652</v>
      </c>
      <c r="W1705" s="443" t="s">
        <v>469</v>
      </c>
      <c r="X1705" s="446"/>
    </row>
    <row r="1706" spans="1:24" s="447" customFormat="1" ht="60">
      <c r="A1706" s="443"/>
      <c r="B1706" s="443">
        <v>4452230600</v>
      </c>
      <c r="C1706" s="508" t="s">
        <v>13978</v>
      </c>
      <c r="D1706" s="154" t="s">
        <v>13979</v>
      </c>
      <c r="E1706" s="154" t="s">
        <v>13980</v>
      </c>
      <c r="F1706" s="443" t="s">
        <v>422</v>
      </c>
      <c r="G1706" s="443" t="s">
        <v>655</v>
      </c>
      <c r="H1706" s="444">
        <v>44973</v>
      </c>
      <c r="I1706" s="443"/>
      <c r="J1706" s="443"/>
      <c r="K1706" s="443"/>
      <c r="L1706" s="443"/>
      <c r="M1706" s="443"/>
      <c r="N1706" s="443"/>
      <c r="O1706" s="443">
        <v>1</v>
      </c>
      <c r="P1706" s="445">
        <f t="shared" si="24"/>
        <v>1</v>
      </c>
      <c r="Q1706" s="443">
        <v>1</v>
      </c>
      <c r="R1706" s="443"/>
      <c r="S1706" s="443" t="s">
        <v>659</v>
      </c>
      <c r="T1706" s="443" t="s">
        <v>653</v>
      </c>
      <c r="U1706" s="443" t="s">
        <v>673</v>
      </c>
      <c r="V1706" s="443" t="s">
        <v>652</v>
      </c>
      <c r="W1706" s="443" t="s">
        <v>469</v>
      </c>
      <c r="X1706" s="446"/>
    </row>
    <row r="1707" spans="1:24" s="447" customFormat="1" ht="60">
      <c r="A1707" s="443"/>
      <c r="B1707" s="443">
        <v>5507402300</v>
      </c>
      <c r="C1707" s="508" t="s">
        <v>13981</v>
      </c>
      <c r="D1707" s="154" t="s">
        <v>13982</v>
      </c>
      <c r="E1707" s="154" t="s">
        <v>13983</v>
      </c>
      <c r="F1707" s="443" t="s">
        <v>422</v>
      </c>
      <c r="G1707" s="443" t="s">
        <v>655</v>
      </c>
      <c r="H1707" s="444">
        <v>45090</v>
      </c>
      <c r="I1707" s="443"/>
      <c r="J1707" s="443"/>
      <c r="K1707" s="443"/>
      <c r="L1707" s="443"/>
      <c r="M1707" s="443">
        <v>1</v>
      </c>
      <c r="N1707" s="443"/>
      <c r="O1707" s="443">
        <v>3</v>
      </c>
      <c r="P1707" s="445">
        <f t="shared" si="24"/>
        <v>4</v>
      </c>
      <c r="Q1707" s="443">
        <v>4</v>
      </c>
      <c r="R1707" s="443"/>
      <c r="S1707" s="443" t="s">
        <v>659</v>
      </c>
      <c r="T1707" s="443" t="s">
        <v>651</v>
      </c>
      <c r="U1707" s="443" t="s">
        <v>673</v>
      </c>
      <c r="V1707" s="443" t="s">
        <v>652</v>
      </c>
      <c r="W1707" s="443" t="s">
        <v>469</v>
      </c>
      <c r="X1707" s="446"/>
    </row>
    <row r="1708" spans="1:24" s="447" customFormat="1" ht="90">
      <c r="A1708" s="443"/>
      <c r="B1708" s="443">
        <v>3613530700</v>
      </c>
      <c r="C1708" s="508" t="s">
        <v>13984</v>
      </c>
      <c r="D1708" s="154" t="s">
        <v>13985</v>
      </c>
      <c r="E1708" s="154" t="s">
        <v>13986</v>
      </c>
      <c r="F1708" s="443" t="s">
        <v>422</v>
      </c>
      <c r="G1708" s="443" t="s">
        <v>655</v>
      </c>
      <c r="H1708" s="444">
        <v>44960</v>
      </c>
      <c r="I1708" s="443"/>
      <c r="J1708" s="443"/>
      <c r="K1708" s="443"/>
      <c r="L1708" s="443"/>
      <c r="M1708" s="443"/>
      <c r="N1708" s="443"/>
      <c r="O1708" s="443">
        <v>1</v>
      </c>
      <c r="P1708" s="445">
        <f t="shared" si="24"/>
        <v>1</v>
      </c>
      <c r="Q1708" s="443">
        <v>1</v>
      </c>
      <c r="R1708" s="443"/>
      <c r="S1708" s="443" t="s">
        <v>659</v>
      </c>
      <c r="T1708" s="443" t="s">
        <v>653</v>
      </c>
      <c r="U1708" s="443" t="s">
        <v>673</v>
      </c>
      <c r="V1708" s="443" t="s">
        <v>652</v>
      </c>
      <c r="W1708" s="443" t="s">
        <v>469</v>
      </c>
      <c r="X1708" s="446"/>
    </row>
    <row r="1709" spans="1:24" s="447" customFormat="1" ht="90">
      <c r="A1709" s="443"/>
      <c r="B1709" s="443">
        <v>6293024400</v>
      </c>
      <c r="C1709" s="508" t="s">
        <v>7878</v>
      </c>
      <c r="D1709" s="154" t="s">
        <v>7879</v>
      </c>
      <c r="E1709" s="154" t="s">
        <v>3775</v>
      </c>
      <c r="F1709" s="443" t="s">
        <v>422</v>
      </c>
      <c r="G1709" s="443" t="s">
        <v>655</v>
      </c>
      <c r="H1709" s="444">
        <v>44965</v>
      </c>
      <c r="I1709" s="443"/>
      <c r="J1709" s="443"/>
      <c r="K1709" s="443"/>
      <c r="L1709" s="443"/>
      <c r="M1709" s="443"/>
      <c r="N1709" s="443"/>
      <c r="O1709" s="443">
        <v>1</v>
      </c>
      <c r="P1709" s="445">
        <f t="shared" si="24"/>
        <v>1</v>
      </c>
      <c r="Q1709" s="443">
        <v>1</v>
      </c>
      <c r="R1709" s="443"/>
      <c r="S1709" s="443" t="s">
        <v>659</v>
      </c>
      <c r="T1709" s="443" t="s">
        <v>653</v>
      </c>
      <c r="U1709" s="443" t="s">
        <v>673</v>
      </c>
      <c r="V1709" s="443" t="s">
        <v>652</v>
      </c>
      <c r="W1709" s="443" t="s">
        <v>469</v>
      </c>
      <c r="X1709" s="446"/>
    </row>
    <row r="1710" spans="1:24" s="447" customFormat="1" ht="60">
      <c r="A1710" s="443"/>
      <c r="B1710" s="443">
        <v>4681902200</v>
      </c>
      <c r="C1710" s="508" t="s">
        <v>13987</v>
      </c>
      <c r="D1710" s="154" t="s">
        <v>13853</v>
      </c>
      <c r="E1710" s="154" t="s">
        <v>13988</v>
      </c>
      <c r="F1710" s="443" t="s">
        <v>422</v>
      </c>
      <c r="G1710" s="443" t="s">
        <v>655</v>
      </c>
      <c r="H1710" s="444">
        <v>44984</v>
      </c>
      <c r="I1710" s="443"/>
      <c r="J1710" s="443"/>
      <c r="K1710" s="443"/>
      <c r="L1710" s="443"/>
      <c r="M1710" s="443"/>
      <c r="N1710" s="443"/>
      <c r="O1710" s="443">
        <v>1</v>
      </c>
      <c r="P1710" s="445">
        <f t="shared" si="24"/>
        <v>1</v>
      </c>
      <c r="Q1710" s="443">
        <v>1</v>
      </c>
      <c r="R1710" s="443"/>
      <c r="S1710" s="443" t="s">
        <v>659</v>
      </c>
      <c r="T1710" s="443" t="s">
        <v>653</v>
      </c>
      <c r="U1710" s="443" t="s">
        <v>673</v>
      </c>
      <c r="V1710" s="443" t="s">
        <v>652</v>
      </c>
      <c r="W1710" s="443" t="s">
        <v>469</v>
      </c>
      <c r="X1710" s="446"/>
    </row>
    <row r="1711" spans="1:24" s="447" customFormat="1" ht="75">
      <c r="A1711" s="443"/>
      <c r="B1711" s="443">
        <v>3074913300</v>
      </c>
      <c r="C1711" s="508" t="s">
        <v>13989</v>
      </c>
      <c r="D1711" s="154" t="s">
        <v>13967</v>
      </c>
      <c r="E1711" s="154" t="s">
        <v>13990</v>
      </c>
      <c r="F1711" s="443" t="s">
        <v>422</v>
      </c>
      <c r="G1711" s="443" t="s">
        <v>655</v>
      </c>
      <c r="H1711" s="444">
        <v>44991</v>
      </c>
      <c r="I1711" s="443"/>
      <c r="J1711" s="443"/>
      <c r="K1711" s="443"/>
      <c r="L1711" s="443"/>
      <c r="M1711" s="443"/>
      <c r="N1711" s="443"/>
      <c r="O1711" s="443">
        <v>2</v>
      </c>
      <c r="P1711" s="445">
        <f t="shared" si="24"/>
        <v>2</v>
      </c>
      <c r="Q1711" s="443">
        <v>2</v>
      </c>
      <c r="R1711" s="443"/>
      <c r="S1711" s="443" t="s">
        <v>659</v>
      </c>
      <c r="T1711" s="443" t="s">
        <v>653</v>
      </c>
      <c r="U1711" s="443" t="s">
        <v>673</v>
      </c>
      <c r="V1711" s="443" t="s">
        <v>652</v>
      </c>
      <c r="W1711" s="443" t="s">
        <v>469</v>
      </c>
      <c r="X1711" s="446"/>
    </row>
    <row r="1712" spans="1:24" s="447" customFormat="1" ht="75">
      <c r="A1712" s="443"/>
      <c r="B1712" s="443">
        <v>3074913300</v>
      </c>
      <c r="C1712" s="508" t="s">
        <v>13989</v>
      </c>
      <c r="D1712" s="154" t="s">
        <v>13967</v>
      </c>
      <c r="E1712" s="154" t="s">
        <v>13991</v>
      </c>
      <c r="F1712" s="443" t="s">
        <v>422</v>
      </c>
      <c r="G1712" s="443" t="s">
        <v>655</v>
      </c>
      <c r="H1712" s="444">
        <v>44991</v>
      </c>
      <c r="I1712" s="443"/>
      <c r="J1712" s="443"/>
      <c r="K1712" s="443"/>
      <c r="L1712" s="443"/>
      <c r="M1712" s="443"/>
      <c r="N1712" s="443"/>
      <c r="O1712" s="443">
        <v>2</v>
      </c>
      <c r="P1712" s="445">
        <f t="shared" si="24"/>
        <v>2</v>
      </c>
      <c r="Q1712" s="443">
        <v>2</v>
      </c>
      <c r="R1712" s="443"/>
      <c r="S1712" s="443" t="s">
        <v>659</v>
      </c>
      <c r="T1712" s="443" t="s">
        <v>653</v>
      </c>
      <c r="U1712" s="443" t="s">
        <v>673</v>
      </c>
      <c r="V1712" s="443" t="s">
        <v>652</v>
      </c>
      <c r="W1712" s="443" t="s">
        <v>469</v>
      </c>
      <c r="X1712" s="446"/>
    </row>
    <row r="1713" spans="1:24" s="447" customFormat="1" ht="60">
      <c r="A1713" s="443"/>
      <c r="B1713" s="443">
        <v>3551410300</v>
      </c>
      <c r="C1713" s="508" t="s">
        <v>5696</v>
      </c>
      <c r="D1713" s="154" t="s">
        <v>5697</v>
      </c>
      <c r="E1713" s="154" t="s">
        <v>2470</v>
      </c>
      <c r="F1713" s="443" t="s">
        <v>422</v>
      </c>
      <c r="G1713" s="443" t="s">
        <v>655</v>
      </c>
      <c r="H1713" s="444">
        <v>44958</v>
      </c>
      <c r="I1713" s="443"/>
      <c r="J1713" s="443"/>
      <c r="K1713" s="443"/>
      <c r="L1713" s="443"/>
      <c r="M1713" s="443">
        <v>1</v>
      </c>
      <c r="N1713" s="443"/>
      <c r="O1713" s="443">
        <v>1</v>
      </c>
      <c r="P1713" s="445">
        <f t="shared" si="24"/>
        <v>2</v>
      </c>
      <c r="Q1713" s="443">
        <v>2</v>
      </c>
      <c r="R1713" s="443"/>
      <c r="S1713" s="443" t="s">
        <v>659</v>
      </c>
      <c r="T1713" s="443" t="s">
        <v>651</v>
      </c>
      <c r="U1713" s="443" t="s">
        <v>673</v>
      </c>
      <c r="V1713" s="443" t="s">
        <v>652</v>
      </c>
      <c r="W1713" s="443" t="s">
        <v>469</v>
      </c>
      <c r="X1713" s="446"/>
    </row>
    <row r="1714" spans="1:24" s="447" customFormat="1" ht="60">
      <c r="A1714" s="443"/>
      <c r="B1714" s="443">
        <v>3551410300</v>
      </c>
      <c r="C1714" s="508" t="s">
        <v>6289</v>
      </c>
      <c r="D1714" s="154" t="s">
        <v>5697</v>
      </c>
      <c r="E1714" s="154" t="s">
        <v>2840</v>
      </c>
      <c r="F1714" s="443" t="s">
        <v>422</v>
      </c>
      <c r="G1714" s="443" t="s">
        <v>655</v>
      </c>
      <c r="H1714" s="444">
        <v>44958</v>
      </c>
      <c r="I1714" s="443"/>
      <c r="J1714" s="443"/>
      <c r="K1714" s="443"/>
      <c r="L1714" s="443"/>
      <c r="M1714" s="443"/>
      <c r="N1714" s="443"/>
      <c r="O1714" s="443">
        <v>1</v>
      </c>
      <c r="P1714" s="445">
        <f t="shared" si="24"/>
        <v>1</v>
      </c>
      <c r="Q1714" s="443">
        <v>1</v>
      </c>
      <c r="R1714" s="443"/>
      <c r="S1714" s="443" t="s">
        <v>659</v>
      </c>
      <c r="T1714" s="443" t="s">
        <v>653</v>
      </c>
      <c r="U1714" s="443" t="s">
        <v>673</v>
      </c>
      <c r="V1714" s="443" t="s">
        <v>652</v>
      </c>
      <c r="W1714" s="443" t="s">
        <v>469</v>
      </c>
      <c r="X1714" s="446"/>
    </row>
    <row r="1715" spans="1:24" s="447" customFormat="1" ht="75">
      <c r="A1715" s="443"/>
      <c r="B1715" s="443">
        <v>5316810700</v>
      </c>
      <c r="C1715" s="508" t="s">
        <v>13992</v>
      </c>
      <c r="D1715" s="154" t="s">
        <v>13993</v>
      </c>
      <c r="E1715" s="154" t="s">
        <v>13994</v>
      </c>
      <c r="F1715" s="443" t="s">
        <v>422</v>
      </c>
      <c r="G1715" s="443" t="s">
        <v>655</v>
      </c>
      <c r="H1715" s="444">
        <v>44967</v>
      </c>
      <c r="I1715" s="443"/>
      <c r="J1715" s="443"/>
      <c r="K1715" s="443"/>
      <c r="L1715" s="443"/>
      <c r="M1715" s="443"/>
      <c r="N1715" s="443"/>
      <c r="O1715" s="443">
        <v>1</v>
      </c>
      <c r="P1715" s="445">
        <f t="shared" si="24"/>
        <v>1</v>
      </c>
      <c r="Q1715" s="443">
        <v>1</v>
      </c>
      <c r="R1715" s="443"/>
      <c r="S1715" s="443" t="s">
        <v>659</v>
      </c>
      <c r="T1715" s="443" t="s">
        <v>653</v>
      </c>
      <c r="U1715" s="443" t="s">
        <v>673</v>
      </c>
      <c r="V1715" s="443" t="s">
        <v>652</v>
      </c>
      <c r="W1715" s="443" t="s">
        <v>469</v>
      </c>
      <c r="X1715" s="446"/>
    </row>
    <row r="1716" spans="1:24" s="447" customFormat="1" ht="60">
      <c r="A1716" s="443"/>
      <c r="B1716" s="443">
        <v>3623501300</v>
      </c>
      <c r="C1716" s="508" t="s">
        <v>13995</v>
      </c>
      <c r="D1716" s="154" t="s">
        <v>13996</v>
      </c>
      <c r="E1716" s="154" t="s">
        <v>13997</v>
      </c>
      <c r="F1716" s="443" t="s">
        <v>422</v>
      </c>
      <c r="G1716" s="443" t="s">
        <v>655</v>
      </c>
      <c r="H1716" s="444">
        <v>45085</v>
      </c>
      <c r="I1716" s="443"/>
      <c r="J1716" s="443"/>
      <c r="K1716" s="443"/>
      <c r="L1716" s="443"/>
      <c r="M1716" s="443"/>
      <c r="N1716" s="443"/>
      <c r="O1716" s="443">
        <v>1</v>
      </c>
      <c r="P1716" s="445">
        <f t="shared" si="24"/>
        <v>1</v>
      </c>
      <c r="Q1716" s="443">
        <v>1</v>
      </c>
      <c r="R1716" s="443"/>
      <c r="S1716" s="443" t="s">
        <v>659</v>
      </c>
      <c r="T1716" s="443" t="s">
        <v>653</v>
      </c>
      <c r="U1716" s="443" t="s">
        <v>673</v>
      </c>
      <c r="V1716" s="443" t="s">
        <v>652</v>
      </c>
      <c r="W1716" s="443" t="s">
        <v>469</v>
      </c>
      <c r="X1716" s="446"/>
    </row>
    <row r="1717" spans="1:24" s="447" customFormat="1" ht="75">
      <c r="A1717" s="443"/>
      <c r="B1717" s="443">
        <v>4317106200</v>
      </c>
      <c r="C1717" s="508" t="s">
        <v>13998</v>
      </c>
      <c r="D1717" s="154" t="s">
        <v>13999</v>
      </c>
      <c r="E1717" s="154" t="s">
        <v>14000</v>
      </c>
      <c r="F1717" s="443" t="s">
        <v>422</v>
      </c>
      <c r="G1717" s="443" t="s">
        <v>655</v>
      </c>
      <c r="H1717" s="444">
        <v>45138</v>
      </c>
      <c r="I1717" s="443"/>
      <c r="J1717" s="443"/>
      <c r="K1717" s="443"/>
      <c r="L1717" s="443"/>
      <c r="M1717" s="443"/>
      <c r="N1717" s="443"/>
      <c r="O1717" s="443">
        <v>1</v>
      </c>
      <c r="P1717" s="445">
        <f t="shared" si="24"/>
        <v>1</v>
      </c>
      <c r="Q1717" s="443">
        <v>1</v>
      </c>
      <c r="R1717" s="443"/>
      <c r="S1717" s="443" t="s">
        <v>659</v>
      </c>
      <c r="T1717" s="443" t="s">
        <v>653</v>
      </c>
      <c r="U1717" s="443" t="s">
        <v>673</v>
      </c>
      <c r="V1717" s="443" t="s">
        <v>652</v>
      </c>
      <c r="W1717" s="443" t="s">
        <v>469</v>
      </c>
      <c r="X1717" s="446"/>
    </row>
    <row r="1718" spans="1:24" s="447" customFormat="1" ht="60">
      <c r="A1718" s="443"/>
      <c r="B1718" s="443">
        <v>4622020900</v>
      </c>
      <c r="C1718" s="508" t="s">
        <v>14001</v>
      </c>
      <c r="D1718" s="154" t="s">
        <v>14002</v>
      </c>
      <c r="E1718" s="154" t="s">
        <v>14003</v>
      </c>
      <c r="F1718" s="443" t="s">
        <v>422</v>
      </c>
      <c r="G1718" s="443" t="s">
        <v>655</v>
      </c>
      <c r="H1718" s="444">
        <v>45182</v>
      </c>
      <c r="I1718" s="443"/>
      <c r="J1718" s="443"/>
      <c r="K1718" s="443"/>
      <c r="L1718" s="443"/>
      <c r="M1718" s="443"/>
      <c r="N1718" s="443"/>
      <c r="O1718" s="443">
        <v>1</v>
      </c>
      <c r="P1718" s="445">
        <f t="shared" si="24"/>
        <v>1</v>
      </c>
      <c r="Q1718" s="443">
        <v>1</v>
      </c>
      <c r="R1718" s="443"/>
      <c r="S1718" s="443" t="s">
        <v>659</v>
      </c>
      <c r="T1718" s="443" t="s">
        <v>653</v>
      </c>
      <c r="U1718" s="443" t="s">
        <v>673</v>
      </c>
      <c r="V1718" s="443" t="s">
        <v>652</v>
      </c>
      <c r="W1718" s="443" t="s">
        <v>469</v>
      </c>
      <c r="X1718" s="446"/>
    </row>
    <row r="1719" spans="1:24" s="447" customFormat="1" ht="75">
      <c r="A1719" s="443"/>
      <c r="B1719" s="443">
        <v>4533120400</v>
      </c>
      <c r="C1719" s="508" t="s">
        <v>6364</v>
      </c>
      <c r="D1719" s="154" t="s">
        <v>6365</v>
      </c>
      <c r="E1719" s="154" t="s">
        <v>2881</v>
      </c>
      <c r="F1719" s="443" t="s">
        <v>422</v>
      </c>
      <c r="G1719" s="443" t="s">
        <v>655</v>
      </c>
      <c r="H1719" s="444">
        <v>45149</v>
      </c>
      <c r="I1719" s="443"/>
      <c r="J1719" s="443"/>
      <c r="K1719" s="443"/>
      <c r="L1719" s="443"/>
      <c r="M1719" s="443"/>
      <c r="N1719" s="443"/>
      <c r="O1719" s="443">
        <v>1</v>
      </c>
      <c r="P1719" s="445">
        <f t="shared" si="24"/>
        <v>1</v>
      </c>
      <c r="Q1719" s="443">
        <v>1</v>
      </c>
      <c r="R1719" s="443"/>
      <c r="S1719" s="443" t="s">
        <v>659</v>
      </c>
      <c r="T1719" s="443" t="s">
        <v>653</v>
      </c>
      <c r="U1719" s="443" t="s">
        <v>673</v>
      </c>
      <c r="V1719" s="443" t="s">
        <v>652</v>
      </c>
      <c r="W1719" s="443" t="s">
        <v>469</v>
      </c>
      <c r="X1719" s="446"/>
    </row>
    <row r="1720" spans="1:24" s="447" customFormat="1" ht="75">
      <c r="A1720" s="443"/>
      <c r="B1720" s="443">
        <v>3617901800</v>
      </c>
      <c r="C1720" s="508" t="s">
        <v>14004</v>
      </c>
      <c r="D1720" s="154" t="s">
        <v>14005</v>
      </c>
      <c r="E1720" s="154" t="s">
        <v>14006</v>
      </c>
      <c r="F1720" s="443" t="s">
        <v>422</v>
      </c>
      <c r="G1720" s="443" t="s">
        <v>655</v>
      </c>
      <c r="H1720" s="444">
        <v>45169</v>
      </c>
      <c r="I1720" s="443"/>
      <c r="J1720" s="443"/>
      <c r="K1720" s="443"/>
      <c r="L1720" s="443"/>
      <c r="M1720" s="443"/>
      <c r="N1720" s="443"/>
      <c r="O1720" s="443">
        <v>2</v>
      </c>
      <c r="P1720" s="445">
        <f t="shared" si="24"/>
        <v>2</v>
      </c>
      <c r="Q1720" s="443">
        <v>2</v>
      </c>
      <c r="R1720" s="443"/>
      <c r="S1720" s="443" t="s">
        <v>659</v>
      </c>
      <c r="T1720" s="443" t="s">
        <v>653</v>
      </c>
      <c r="U1720" s="443" t="s">
        <v>673</v>
      </c>
      <c r="V1720" s="443" t="s">
        <v>652</v>
      </c>
      <c r="W1720" s="443" t="s">
        <v>469</v>
      </c>
      <c r="X1720" s="446"/>
    </row>
    <row r="1721" spans="1:24" s="447" customFormat="1" ht="75">
      <c r="A1721" s="443"/>
      <c r="B1721" s="443">
        <v>5521110900</v>
      </c>
      <c r="C1721" s="508" t="s">
        <v>6970</v>
      </c>
      <c r="D1721" s="154" t="s">
        <v>6971</v>
      </c>
      <c r="E1721" s="154" t="s">
        <v>3207</v>
      </c>
      <c r="F1721" s="443" t="s">
        <v>422</v>
      </c>
      <c r="G1721" s="443" t="s">
        <v>655</v>
      </c>
      <c r="H1721" s="444">
        <v>45182</v>
      </c>
      <c r="I1721" s="443"/>
      <c r="J1721" s="443"/>
      <c r="K1721" s="443"/>
      <c r="L1721" s="443"/>
      <c r="M1721" s="443"/>
      <c r="N1721" s="443"/>
      <c r="O1721" s="443">
        <v>1</v>
      </c>
      <c r="P1721" s="445">
        <f t="shared" si="24"/>
        <v>1</v>
      </c>
      <c r="Q1721" s="443">
        <v>1</v>
      </c>
      <c r="R1721" s="443"/>
      <c r="S1721" s="443" t="s">
        <v>659</v>
      </c>
      <c r="T1721" s="443" t="s">
        <v>653</v>
      </c>
      <c r="U1721" s="443" t="s">
        <v>673</v>
      </c>
      <c r="V1721" s="443" t="s">
        <v>652</v>
      </c>
      <c r="W1721" s="443" t="s">
        <v>469</v>
      </c>
      <c r="X1721" s="446"/>
    </row>
    <row r="1722" spans="1:24" s="447" customFormat="1" ht="60">
      <c r="A1722" s="443"/>
      <c r="B1722" s="443">
        <v>4403910100</v>
      </c>
      <c r="C1722" s="508" t="s">
        <v>13942</v>
      </c>
      <c r="D1722" s="154" t="s">
        <v>13943</v>
      </c>
      <c r="E1722" s="154" t="s">
        <v>14007</v>
      </c>
      <c r="F1722" s="443" t="s">
        <v>422</v>
      </c>
      <c r="G1722" s="443" t="s">
        <v>655</v>
      </c>
      <c r="H1722" s="444">
        <v>45246</v>
      </c>
      <c r="I1722" s="443"/>
      <c r="J1722" s="443"/>
      <c r="K1722" s="443"/>
      <c r="L1722" s="443"/>
      <c r="M1722" s="443"/>
      <c r="N1722" s="443"/>
      <c r="O1722" s="443">
        <v>1</v>
      </c>
      <c r="P1722" s="445">
        <f t="shared" si="24"/>
        <v>1</v>
      </c>
      <c r="Q1722" s="443">
        <v>1</v>
      </c>
      <c r="R1722" s="443"/>
      <c r="S1722" s="443" t="s">
        <v>659</v>
      </c>
      <c r="T1722" s="443" t="s">
        <v>653</v>
      </c>
      <c r="U1722" s="443" t="s">
        <v>673</v>
      </c>
      <c r="V1722" s="443" t="s">
        <v>652</v>
      </c>
      <c r="W1722" s="443" t="s">
        <v>469</v>
      </c>
      <c r="X1722" s="446"/>
    </row>
    <row r="1723" spans="1:24" s="447" customFormat="1" ht="75">
      <c r="A1723" s="443"/>
      <c r="B1723" s="443">
        <v>5501022600</v>
      </c>
      <c r="C1723" s="508" t="s">
        <v>14008</v>
      </c>
      <c r="D1723" s="154" t="s">
        <v>14009</v>
      </c>
      <c r="E1723" s="154" t="s">
        <v>14010</v>
      </c>
      <c r="F1723" s="443" t="s">
        <v>422</v>
      </c>
      <c r="G1723" s="443" t="s">
        <v>655</v>
      </c>
      <c r="H1723" s="444">
        <v>44994</v>
      </c>
      <c r="I1723" s="443"/>
      <c r="J1723" s="443"/>
      <c r="K1723" s="443"/>
      <c r="L1723" s="443"/>
      <c r="M1723" s="443"/>
      <c r="N1723" s="443"/>
      <c r="O1723" s="443">
        <v>2</v>
      </c>
      <c r="P1723" s="445">
        <f t="shared" si="24"/>
        <v>2</v>
      </c>
      <c r="Q1723" s="443">
        <v>2</v>
      </c>
      <c r="R1723" s="443"/>
      <c r="S1723" s="443" t="s">
        <v>659</v>
      </c>
      <c r="T1723" s="443" t="s">
        <v>653</v>
      </c>
      <c r="U1723" s="443" t="s">
        <v>673</v>
      </c>
      <c r="V1723" s="443" t="s">
        <v>652</v>
      </c>
      <c r="W1723" s="443" t="s">
        <v>469</v>
      </c>
      <c r="X1723" s="446"/>
    </row>
    <row r="1724" spans="1:24" s="447" customFormat="1" ht="90">
      <c r="A1724" s="443"/>
      <c r="B1724" s="443">
        <v>4632113900</v>
      </c>
      <c r="C1724" s="508" t="s">
        <v>14011</v>
      </c>
      <c r="D1724" s="154" t="s">
        <v>14012</v>
      </c>
      <c r="E1724" s="154" t="s">
        <v>14013</v>
      </c>
      <c r="F1724" s="443" t="s">
        <v>422</v>
      </c>
      <c r="G1724" s="443" t="s">
        <v>655</v>
      </c>
      <c r="H1724" s="444">
        <v>45174</v>
      </c>
      <c r="I1724" s="443"/>
      <c r="J1724" s="443"/>
      <c r="K1724" s="443"/>
      <c r="L1724" s="443"/>
      <c r="M1724" s="443"/>
      <c r="N1724" s="443"/>
      <c r="O1724" s="443">
        <v>1</v>
      </c>
      <c r="P1724" s="445">
        <f t="shared" si="24"/>
        <v>1</v>
      </c>
      <c r="Q1724" s="443">
        <v>1</v>
      </c>
      <c r="R1724" s="443"/>
      <c r="S1724" s="443" t="s">
        <v>659</v>
      </c>
      <c r="T1724" s="443" t="s">
        <v>653</v>
      </c>
      <c r="U1724" s="443" t="s">
        <v>673</v>
      </c>
      <c r="V1724" s="443" t="s">
        <v>652</v>
      </c>
      <c r="W1724" s="443" t="s">
        <v>469</v>
      </c>
      <c r="X1724" s="446"/>
    </row>
    <row r="1725" spans="1:24" s="447" customFormat="1" ht="75">
      <c r="A1725" s="443"/>
      <c r="B1725" s="443">
        <v>3552012100</v>
      </c>
      <c r="C1725" s="508" t="s">
        <v>14014</v>
      </c>
      <c r="D1725" s="154" t="s">
        <v>13837</v>
      </c>
      <c r="E1725" s="154" t="s">
        <v>14015</v>
      </c>
      <c r="F1725" s="443" t="s">
        <v>422</v>
      </c>
      <c r="G1725" s="443" t="s">
        <v>655</v>
      </c>
      <c r="H1725" s="444">
        <v>44998</v>
      </c>
      <c r="I1725" s="443"/>
      <c r="J1725" s="443"/>
      <c r="K1725" s="443"/>
      <c r="L1725" s="443"/>
      <c r="M1725" s="443"/>
      <c r="N1725" s="443"/>
      <c r="O1725" s="443">
        <v>1</v>
      </c>
      <c r="P1725" s="445">
        <f t="shared" si="24"/>
        <v>1</v>
      </c>
      <c r="Q1725" s="443">
        <v>1</v>
      </c>
      <c r="R1725" s="443"/>
      <c r="S1725" s="443" t="s">
        <v>659</v>
      </c>
      <c r="T1725" s="443" t="s">
        <v>653</v>
      </c>
      <c r="U1725" s="443" t="s">
        <v>673</v>
      </c>
      <c r="V1725" s="443" t="s">
        <v>652</v>
      </c>
      <c r="W1725" s="443" t="s">
        <v>469</v>
      </c>
      <c r="X1725" s="446"/>
    </row>
    <row r="1726" spans="1:24" s="447" customFormat="1" ht="60">
      <c r="A1726" s="443"/>
      <c r="B1726" s="443">
        <v>4251210600</v>
      </c>
      <c r="C1726" s="508" t="s">
        <v>8447</v>
      </c>
      <c r="D1726" s="154" t="s">
        <v>8448</v>
      </c>
      <c r="E1726" s="154" t="s">
        <v>4060</v>
      </c>
      <c r="F1726" s="443" t="s">
        <v>422</v>
      </c>
      <c r="G1726" s="443" t="s">
        <v>655</v>
      </c>
      <c r="H1726" s="444">
        <v>45077</v>
      </c>
      <c r="I1726" s="443"/>
      <c r="J1726" s="443"/>
      <c r="K1726" s="443"/>
      <c r="L1726" s="443"/>
      <c r="M1726" s="443"/>
      <c r="N1726" s="443"/>
      <c r="O1726" s="443">
        <v>1</v>
      </c>
      <c r="P1726" s="445">
        <f t="shared" si="24"/>
        <v>1</v>
      </c>
      <c r="Q1726" s="443">
        <v>1</v>
      </c>
      <c r="R1726" s="443"/>
      <c r="S1726" s="443" t="s">
        <v>659</v>
      </c>
      <c r="T1726" s="443" t="s">
        <v>653</v>
      </c>
      <c r="U1726" s="443" t="s">
        <v>673</v>
      </c>
      <c r="V1726" s="443" t="s">
        <v>652</v>
      </c>
      <c r="W1726" s="443" t="s">
        <v>469</v>
      </c>
      <c r="X1726" s="446"/>
    </row>
    <row r="1727" spans="1:24" s="447" customFormat="1" ht="60">
      <c r="A1727" s="443"/>
      <c r="B1727" s="443">
        <v>5304001500</v>
      </c>
      <c r="C1727" s="508" t="s">
        <v>14016</v>
      </c>
      <c r="D1727" s="154" t="s">
        <v>14017</v>
      </c>
      <c r="E1727" s="154" t="s">
        <v>14018</v>
      </c>
      <c r="F1727" s="443" t="s">
        <v>422</v>
      </c>
      <c r="G1727" s="443" t="s">
        <v>655</v>
      </c>
      <c r="H1727" s="444">
        <v>45229</v>
      </c>
      <c r="I1727" s="443"/>
      <c r="J1727" s="443"/>
      <c r="K1727" s="443"/>
      <c r="L1727" s="443"/>
      <c r="M1727" s="443"/>
      <c r="N1727" s="443"/>
      <c r="O1727" s="443">
        <v>1</v>
      </c>
      <c r="P1727" s="445">
        <f t="shared" si="24"/>
        <v>1</v>
      </c>
      <c r="Q1727" s="443">
        <v>1</v>
      </c>
      <c r="R1727" s="443"/>
      <c r="S1727" s="443" t="s">
        <v>659</v>
      </c>
      <c r="T1727" s="443" t="s">
        <v>653</v>
      </c>
      <c r="U1727" s="443" t="s">
        <v>673</v>
      </c>
      <c r="V1727" s="443" t="s">
        <v>652</v>
      </c>
      <c r="W1727" s="443" t="s">
        <v>469</v>
      </c>
      <c r="X1727" s="446"/>
    </row>
    <row r="1728" spans="1:24" s="447" customFormat="1" ht="60">
      <c r="A1728" s="443"/>
      <c r="B1728" s="443">
        <v>3110522200</v>
      </c>
      <c r="C1728" s="508" t="s">
        <v>8479</v>
      </c>
      <c r="D1728" s="154" t="s">
        <v>8480</v>
      </c>
      <c r="E1728" s="154" t="s">
        <v>4076</v>
      </c>
      <c r="F1728" s="443" t="s">
        <v>422</v>
      </c>
      <c r="G1728" s="443" t="s">
        <v>655</v>
      </c>
      <c r="H1728" s="444">
        <v>45054</v>
      </c>
      <c r="I1728" s="443"/>
      <c r="J1728" s="443"/>
      <c r="K1728" s="443"/>
      <c r="L1728" s="443"/>
      <c r="M1728" s="443"/>
      <c r="N1728" s="443"/>
      <c r="O1728" s="443">
        <v>1</v>
      </c>
      <c r="P1728" s="445">
        <f t="shared" si="24"/>
        <v>1</v>
      </c>
      <c r="Q1728" s="443">
        <v>1</v>
      </c>
      <c r="R1728" s="443"/>
      <c r="S1728" s="443" t="s">
        <v>659</v>
      </c>
      <c r="T1728" s="443" t="s">
        <v>653</v>
      </c>
      <c r="U1728" s="443" t="s">
        <v>673</v>
      </c>
      <c r="V1728" s="443" t="s">
        <v>652</v>
      </c>
      <c r="W1728" s="443" t="s">
        <v>469</v>
      </c>
      <c r="X1728" s="446"/>
    </row>
    <row r="1729" spans="1:24" s="447" customFormat="1" ht="75">
      <c r="A1729" s="443"/>
      <c r="B1729" s="443">
        <v>3552410700</v>
      </c>
      <c r="C1729" s="508" t="s">
        <v>14019</v>
      </c>
      <c r="D1729" s="154" t="s">
        <v>14020</v>
      </c>
      <c r="E1729" s="154" t="s">
        <v>14021</v>
      </c>
      <c r="F1729" s="443" t="s">
        <v>422</v>
      </c>
      <c r="G1729" s="443" t="s">
        <v>655</v>
      </c>
      <c r="H1729" s="444">
        <v>45223</v>
      </c>
      <c r="I1729" s="443"/>
      <c r="J1729" s="443"/>
      <c r="K1729" s="443"/>
      <c r="L1729" s="443"/>
      <c r="M1729" s="443"/>
      <c r="N1729" s="443"/>
      <c r="O1729" s="443">
        <v>1</v>
      </c>
      <c r="P1729" s="445">
        <f t="shared" si="24"/>
        <v>1</v>
      </c>
      <c r="Q1729" s="443">
        <v>1</v>
      </c>
      <c r="R1729" s="443"/>
      <c r="S1729" s="443" t="s">
        <v>659</v>
      </c>
      <c r="T1729" s="443" t="s">
        <v>653</v>
      </c>
      <c r="U1729" s="443" t="s">
        <v>673</v>
      </c>
      <c r="V1729" s="443" t="s">
        <v>652</v>
      </c>
      <c r="W1729" s="443" t="s">
        <v>469</v>
      </c>
      <c r="X1729" s="446"/>
    </row>
    <row r="1730" spans="1:24" s="447" customFormat="1" ht="75">
      <c r="A1730" s="443"/>
      <c r="B1730" s="443">
        <v>4544222500</v>
      </c>
      <c r="C1730" s="508" t="s">
        <v>14022</v>
      </c>
      <c r="D1730" s="154" t="s">
        <v>14023</v>
      </c>
      <c r="E1730" s="154" t="s">
        <v>14024</v>
      </c>
      <c r="F1730" s="443" t="s">
        <v>422</v>
      </c>
      <c r="G1730" s="443" t="s">
        <v>655</v>
      </c>
      <c r="H1730" s="444">
        <v>44965</v>
      </c>
      <c r="I1730" s="443"/>
      <c r="J1730" s="443"/>
      <c r="K1730" s="443"/>
      <c r="L1730" s="443"/>
      <c r="M1730" s="443"/>
      <c r="N1730" s="443"/>
      <c r="O1730" s="443">
        <v>2</v>
      </c>
      <c r="P1730" s="445">
        <f t="shared" si="24"/>
        <v>2</v>
      </c>
      <c r="Q1730" s="443">
        <v>2</v>
      </c>
      <c r="R1730" s="443"/>
      <c r="S1730" s="443" t="s">
        <v>659</v>
      </c>
      <c r="T1730" s="443" t="s">
        <v>653</v>
      </c>
      <c r="U1730" s="443" t="s">
        <v>673</v>
      </c>
      <c r="V1730" s="443" t="s">
        <v>652</v>
      </c>
      <c r="W1730" s="443" t="s">
        <v>469</v>
      </c>
      <c r="X1730" s="446"/>
    </row>
    <row r="1731" spans="1:24" s="447" customFormat="1" ht="90">
      <c r="A1731" s="443"/>
      <c r="B1731" s="443">
        <v>3521650300</v>
      </c>
      <c r="C1731" s="508" t="s">
        <v>14025</v>
      </c>
      <c r="D1731" s="154" t="s">
        <v>14026</v>
      </c>
      <c r="E1731" s="154" t="s">
        <v>14027</v>
      </c>
      <c r="F1731" s="443" t="s">
        <v>422</v>
      </c>
      <c r="G1731" s="443" t="s">
        <v>655</v>
      </c>
      <c r="H1731" s="444">
        <v>45105</v>
      </c>
      <c r="I1731" s="443"/>
      <c r="J1731" s="443"/>
      <c r="K1731" s="443"/>
      <c r="L1731" s="443"/>
      <c r="M1731" s="443"/>
      <c r="N1731" s="443"/>
      <c r="O1731" s="443">
        <v>1</v>
      </c>
      <c r="P1731" s="445">
        <f t="shared" si="24"/>
        <v>1</v>
      </c>
      <c r="Q1731" s="443">
        <v>1</v>
      </c>
      <c r="R1731" s="443"/>
      <c r="S1731" s="443" t="s">
        <v>659</v>
      </c>
      <c r="T1731" s="443" t="s">
        <v>653</v>
      </c>
      <c r="U1731" s="443" t="s">
        <v>673</v>
      </c>
      <c r="V1731" s="443" t="s">
        <v>652</v>
      </c>
      <c r="W1731" s="443" t="s">
        <v>469</v>
      </c>
      <c r="X1731" s="446"/>
    </row>
    <row r="1732" spans="1:24" s="447" customFormat="1" ht="75">
      <c r="A1732" s="443"/>
      <c r="B1732" s="443">
        <v>5433640500</v>
      </c>
      <c r="C1732" s="508" t="s">
        <v>14028</v>
      </c>
      <c r="D1732" s="154" t="s">
        <v>14029</v>
      </c>
      <c r="E1732" s="154" t="s">
        <v>14030</v>
      </c>
      <c r="F1732" s="443" t="s">
        <v>422</v>
      </c>
      <c r="G1732" s="443" t="s">
        <v>655</v>
      </c>
      <c r="H1732" s="444">
        <v>45090</v>
      </c>
      <c r="I1732" s="443"/>
      <c r="J1732" s="443"/>
      <c r="K1732" s="443"/>
      <c r="L1732" s="443"/>
      <c r="M1732" s="443"/>
      <c r="N1732" s="443"/>
      <c r="O1732" s="443">
        <v>1</v>
      </c>
      <c r="P1732" s="445">
        <f t="shared" si="24"/>
        <v>1</v>
      </c>
      <c r="Q1732" s="443">
        <v>1</v>
      </c>
      <c r="R1732" s="443"/>
      <c r="S1732" s="443" t="s">
        <v>659</v>
      </c>
      <c r="T1732" s="443" t="s">
        <v>653</v>
      </c>
      <c r="U1732" s="443" t="s">
        <v>673</v>
      </c>
      <c r="V1732" s="443" t="s">
        <v>652</v>
      </c>
      <c r="W1732" s="443" t="s">
        <v>469</v>
      </c>
      <c r="X1732" s="446"/>
    </row>
    <row r="1733" spans="1:24" s="447" customFormat="1" ht="75">
      <c r="A1733" s="443"/>
      <c r="B1733" s="443">
        <v>4632650400</v>
      </c>
      <c r="C1733" s="508" t="s">
        <v>14031</v>
      </c>
      <c r="D1733" s="154" t="s">
        <v>13825</v>
      </c>
      <c r="E1733" s="154" t="s">
        <v>14032</v>
      </c>
      <c r="F1733" s="443" t="s">
        <v>422</v>
      </c>
      <c r="G1733" s="443" t="s">
        <v>655</v>
      </c>
      <c r="H1733" s="444">
        <v>45113</v>
      </c>
      <c r="I1733" s="443"/>
      <c r="J1733" s="443"/>
      <c r="K1733" s="443"/>
      <c r="L1733" s="443"/>
      <c r="M1733" s="443"/>
      <c r="N1733" s="443"/>
      <c r="O1733" s="443">
        <v>2</v>
      </c>
      <c r="P1733" s="445">
        <f t="shared" si="24"/>
        <v>2</v>
      </c>
      <c r="Q1733" s="443">
        <v>2</v>
      </c>
      <c r="R1733" s="443"/>
      <c r="S1733" s="443" t="s">
        <v>659</v>
      </c>
      <c r="T1733" s="443" t="s">
        <v>653</v>
      </c>
      <c r="U1733" s="443" t="s">
        <v>673</v>
      </c>
      <c r="V1733" s="443" t="s">
        <v>652</v>
      </c>
      <c r="W1733" s="443" t="s">
        <v>469</v>
      </c>
      <c r="X1733" s="446"/>
    </row>
    <row r="1734" spans="1:24" s="447" customFormat="1" ht="75">
      <c r="A1734" s="443"/>
      <c r="B1734" s="443">
        <v>5463911100</v>
      </c>
      <c r="C1734" s="508" t="s">
        <v>8597</v>
      </c>
      <c r="D1734" s="154" t="s">
        <v>8598</v>
      </c>
      <c r="E1734" s="154" t="s">
        <v>4136</v>
      </c>
      <c r="F1734" s="443" t="s">
        <v>422</v>
      </c>
      <c r="G1734" s="443" t="s">
        <v>655</v>
      </c>
      <c r="H1734" s="444">
        <v>45113</v>
      </c>
      <c r="I1734" s="443"/>
      <c r="J1734" s="443"/>
      <c r="K1734" s="443"/>
      <c r="L1734" s="443"/>
      <c r="M1734" s="443"/>
      <c r="N1734" s="443"/>
      <c r="O1734" s="443">
        <v>1</v>
      </c>
      <c r="P1734" s="445">
        <f t="shared" si="24"/>
        <v>1</v>
      </c>
      <c r="Q1734" s="443">
        <v>1</v>
      </c>
      <c r="R1734" s="443"/>
      <c r="S1734" s="443" t="s">
        <v>659</v>
      </c>
      <c r="T1734" s="443" t="s">
        <v>653</v>
      </c>
      <c r="U1734" s="443" t="s">
        <v>673</v>
      </c>
      <c r="V1734" s="443" t="s">
        <v>652</v>
      </c>
      <c r="W1734" s="443" t="s">
        <v>469</v>
      </c>
      <c r="X1734" s="446"/>
    </row>
    <row r="1735" spans="1:24" s="447" customFormat="1" ht="45">
      <c r="A1735" s="443"/>
      <c r="B1735" s="443">
        <v>4534521800</v>
      </c>
      <c r="C1735" s="508" t="s">
        <v>14033</v>
      </c>
      <c r="D1735" s="154" t="s">
        <v>14034</v>
      </c>
      <c r="E1735" s="154" t="s">
        <v>14035</v>
      </c>
      <c r="F1735" s="443" t="s">
        <v>422</v>
      </c>
      <c r="G1735" s="443" t="s">
        <v>655</v>
      </c>
      <c r="H1735" s="444">
        <v>45106</v>
      </c>
      <c r="I1735" s="443"/>
      <c r="J1735" s="443"/>
      <c r="K1735" s="443"/>
      <c r="L1735" s="443"/>
      <c r="M1735" s="443"/>
      <c r="N1735" s="443"/>
      <c r="O1735" s="443">
        <v>1</v>
      </c>
      <c r="P1735" s="445">
        <f t="shared" si="24"/>
        <v>1</v>
      </c>
      <c r="Q1735" s="443">
        <v>1</v>
      </c>
      <c r="R1735" s="443"/>
      <c r="S1735" s="443" t="s">
        <v>659</v>
      </c>
      <c r="T1735" s="443" t="s">
        <v>653</v>
      </c>
      <c r="U1735" s="443" t="s">
        <v>673</v>
      </c>
      <c r="V1735" s="443" t="s">
        <v>652</v>
      </c>
      <c r="W1735" s="443" t="s">
        <v>469</v>
      </c>
      <c r="X1735" s="446"/>
    </row>
    <row r="1736" spans="1:24" s="447" customFormat="1" ht="60">
      <c r="A1736" s="443"/>
      <c r="B1736" s="443">
        <v>5831630600</v>
      </c>
      <c r="C1736" s="508" t="s">
        <v>14036</v>
      </c>
      <c r="D1736" s="154" t="s">
        <v>14037</v>
      </c>
      <c r="E1736" s="154" t="s">
        <v>14038</v>
      </c>
      <c r="F1736" s="443" t="s">
        <v>422</v>
      </c>
      <c r="G1736" s="443" t="s">
        <v>655</v>
      </c>
      <c r="H1736" s="444">
        <v>45209</v>
      </c>
      <c r="I1736" s="443"/>
      <c r="J1736" s="443"/>
      <c r="K1736" s="443"/>
      <c r="L1736" s="443"/>
      <c r="M1736" s="443"/>
      <c r="N1736" s="443"/>
      <c r="O1736" s="443">
        <v>1</v>
      </c>
      <c r="P1736" s="445">
        <f t="shared" si="24"/>
        <v>1</v>
      </c>
      <c r="Q1736" s="443">
        <v>1</v>
      </c>
      <c r="R1736" s="443"/>
      <c r="S1736" s="443" t="s">
        <v>659</v>
      </c>
      <c r="T1736" s="443" t="s">
        <v>653</v>
      </c>
      <c r="U1736" s="443" t="s">
        <v>673</v>
      </c>
      <c r="V1736" s="443" t="s">
        <v>652</v>
      </c>
      <c r="W1736" s="443" t="s">
        <v>469</v>
      </c>
      <c r="X1736" s="446"/>
    </row>
    <row r="1737" spans="1:24" s="447" customFormat="1" ht="75">
      <c r="A1737" s="443"/>
      <c r="B1737" s="443">
        <v>4483910800</v>
      </c>
      <c r="C1737" s="508" t="s">
        <v>14039</v>
      </c>
      <c r="D1737" s="154" t="s">
        <v>14040</v>
      </c>
      <c r="E1737" s="154" t="s">
        <v>14041</v>
      </c>
      <c r="F1737" s="443" t="s">
        <v>422</v>
      </c>
      <c r="G1737" s="443" t="s">
        <v>655</v>
      </c>
      <c r="H1737" s="444">
        <v>45222</v>
      </c>
      <c r="I1737" s="443"/>
      <c r="J1737" s="443"/>
      <c r="K1737" s="443"/>
      <c r="L1737" s="443"/>
      <c r="M1737" s="443"/>
      <c r="N1737" s="443"/>
      <c r="O1737" s="443">
        <v>1</v>
      </c>
      <c r="P1737" s="445">
        <f t="shared" si="24"/>
        <v>1</v>
      </c>
      <c r="Q1737" s="443">
        <v>1</v>
      </c>
      <c r="R1737" s="443"/>
      <c r="S1737" s="443" t="s">
        <v>659</v>
      </c>
      <c r="T1737" s="443" t="s">
        <v>653</v>
      </c>
      <c r="U1737" s="443" t="s">
        <v>673</v>
      </c>
      <c r="V1737" s="443" t="s">
        <v>652</v>
      </c>
      <c r="W1737" s="443" t="s">
        <v>469</v>
      </c>
      <c r="X1737" s="446"/>
    </row>
    <row r="1738" spans="1:24" s="447" customFormat="1" ht="90">
      <c r="A1738" s="443"/>
      <c r="B1738" s="443">
        <v>4573450100</v>
      </c>
      <c r="C1738" s="508" t="s">
        <v>8379</v>
      </c>
      <c r="D1738" s="154" t="s">
        <v>8380</v>
      </c>
      <c r="E1738" s="154" t="s">
        <v>4026</v>
      </c>
      <c r="F1738" s="443" t="s">
        <v>422</v>
      </c>
      <c r="G1738" s="443" t="s">
        <v>655</v>
      </c>
      <c r="H1738" s="444">
        <v>45104</v>
      </c>
      <c r="I1738" s="443"/>
      <c r="J1738" s="443"/>
      <c r="K1738" s="443"/>
      <c r="L1738" s="443"/>
      <c r="M1738" s="443"/>
      <c r="N1738" s="443"/>
      <c r="O1738" s="443">
        <v>1</v>
      </c>
      <c r="P1738" s="445">
        <f t="shared" si="24"/>
        <v>1</v>
      </c>
      <c r="Q1738" s="443">
        <v>1</v>
      </c>
      <c r="R1738" s="443"/>
      <c r="S1738" s="443" t="s">
        <v>659</v>
      </c>
      <c r="T1738" s="443" t="s">
        <v>653</v>
      </c>
      <c r="U1738" s="443" t="s">
        <v>673</v>
      </c>
      <c r="V1738" s="443" t="s">
        <v>652</v>
      </c>
      <c r="W1738" s="443" t="s">
        <v>469</v>
      </c>
      <c r="X1738" s="446"/>
    </row>
    <row r="1739" spans="1:24" s="447" customFormat="1" ht="90">
      <c r="A1739" s="443"/>
      <c r="B1739" s="443">
        <v>4546413800</v>
      </c>
      <c r="C1739" s="508" t="s">
        <v>6942</v>
      </c>
      <c r="D1739" s="154" t="s">
        <v>6943</v>
      </c>
      <c r="E1739" s="154" t="s">
        <v>3193</v>
      </c>
      <c r="F1739" s="443" t="s">
        <v>422</v>
      </c>
      <c r="G1739" s="443" t="s">
        <v>655</v>
      </c>
      <c r="H1739" s="444">
        <v>45139</v>
      </c>
      <c r="I1739" s="443"/>
      <c r="J1739" s="443"/>
      <c r="K1739" s="443"/>
      <c r="L1739" s="443"/>
      <c r="M1739" s="443"/>
      <c r="N1739" s="443"/>
      <c r="O1739" s="443">
        <v>1</v>
      </c>
      <c r="P1739" s="445">
        <f t="shared" si="24"/>
        <v>1</v>
      </c>
      <c r="Q1739" s="443">
        <v>1</v>
      </c>
      <c r="R1739" s="443"/>
      <c r="S1739" s="443" t="s">
        <v>659</v>
      </c>
      <c r="T1739" s="443" t="s">
        <v>653</v>
      </c>
      <c r="U1739" s="443" t="s">
        <v>673</v>
      </c>
      <c r="V1739" s="443" t="s">
        <v>652</v>
      </c>
      <c r="W1739" s="443" t="s">
        <v>469</v>
      </c>
      <c r="X1739" s="446"/>
    </row>
    <row r="1740" spans="1:24" s="447" customFormat="1" ht="90">
      <c r="A1740" s="443"/>
      <c r="B1740" s="443">
        <v>4574300800</v>
      </c>
      <c r="C1740" s="508" t="s">
        <v>6155</v>
      </c>
      <c r="D1740" s="154" t="s">
        <v>6156</v>
      </c>
      <c r="E1740" s="154" t="s">
        <v>2762</v>
      </c>
      <c r="F1740" s="443" t="s">
        <v>422</v>
      </c>
      <c r="G1740" s="443" t="s">
        <v>655</v>
      </c>
      <c r="H1740" s="444">
        <v>45028</v>
      </c>
      <c r="I1740" s="443"/>
      <c r="J1740" s="443"/>
      <c r="K1740" s="443"/>
      <c r="L1740" s="443"/>
      <c r="M1740" s="443"/>
      <c r="N1740" s="443"/>
      <c r="O1740" s="443">
        <v>1</v>
      </c>
      <c r="P1740" s="445">
        <f t="shared" si="24"/>
        <v>1</v>
      </c>
      <c r="Q1740" s="443">
        <v>1</v>
      </c>
      <c r="R1740" s="443"/>
      <c r="S1740" s="443" t="s">
        <v>659</v>
      </c>
      <c r="T1740" s="443" t="s">
        <v>653</v>
      </c>
      <c r="U1740" s="443" t="s">
        <v>673</v>
      </c>
      <c r="V1740" s="443" t="s">
        <v>652</v>
      </c>
      <c r="W1740" s="443" t="s">
        <v>469</v>
      </c>
      <c r="X1740" s="446"/>
    </row>
    <row r="1741" spans="1:24" s="447" customFormat="1" ht="60">
      <c r="A1741" s="443"/>
      <c r="B1741" s="443">
        <v>4773621300</v>
      </c>
      <c r="C1741" s="508" t="s">
        <v>14042</v>
      </c>
      <c r="D1741" s="154" t="s">
        <v>14043</v>
      </c>
      <c r="E1741" s="154" t="s">
        <v>14044</v>
      </c>
      <c r="F1741" s="443" t="s">
        <v>422</v>
      </c>
      <c r="G1741" s="443" t="s">
        <v>655</v>
      </c>
      <c r="H1741" s="444">
        <v>45246</v>
      </c>
      <c r="I1741" s="443"/>
      <c r="J1741" s="443"/>
      <c r="K1741" s="443"/>
      <c r="L1741" s="443"/>
      <c r="M1741" s="443"/>
      <c r="N1741" s="443"/>
      <c r="O1741" s="443">
        <v>1</v>
      </c>
      <c r="P1741" s="445">
        <f t="shared" si="24"/>
        <v>1</v>
      </c>
      <c r="Q1741" s="443">
        <v>1</v>
      </c>
      <c r="R1741" s="443"/>
      <c r="S1741" s="443" t="s">
        <v>659</v>
      </c>
      <c r="T1741" s="443" t="s">
        <v>653</v>
      </c>
      <c r="U1741" s="443" t="s">
        <v>673</v>
      </c>
      <c r="V1741" s="443" t="s">
        <v>652</v>
      </c>
      <c r="W1741" s="443" t="s">
        <v>469</v>
      </c>
      <c r="X1741" s="446"/>
    </row>
    <row r="1742" spans="1:24" s="447" customFormat="1" ht="90">
      <c r="A1742" s="443"/>
      <c r="B1742" s="443">
        <v>5401920700</v>
      </c>
      <c r="C1742" s="508" t="s">
        <v>14045</v>
      </c>
      <c r="D1742" s="154" t="s">
        <v>14046</v>
      </c>
      <c r="E1742" s="154" t="s">
        <v>14047</v>
      </c>
      <c r="F1742" s="443" t="s">
        <v>422</v>
      </c>
      <c r="G1742" s="443" t="s">
        <v>655</v>
      </c>
      <c r="H1742" s="444">
        <v>44972</v>
      </c>
      <c r="I1742" s="443"/>
      <c r="J1742" s="443"/>
      <c r="K1742" s="443"/>
      <c r="L1742" s="443"/>
      <c r="M1742" s="443"/>
      <c r="N1742" s="443"/>
      <c r="O1742" s="443">
        <v>1</v>
      </c>
      <c r="P1742" s="445">
        <f t="shared" si="24"/>
        <v>1</v>
      </c>
      <c r="Q1742" s="443">
        <v>1</v>
      </c>
      <c r="R1742" s="443"/>
      <c r="S1742" s="443" t="s">
        <v>659</v>
      </c>
      <c r="T1742" s="443" t="s">
        <v>653</v>
      </c>
      <c r="U1742" s="443" t="s">
        <v>673</v>
      </c>
      <c r="V1742" s="443" t="s">
        <v>652</v>
      </c>
      <c r="W1742" s="443" t="s">
        <v>469</v>
      </c>
      <c r="X1742" s="446"/>
    </row>
    <row r="1743" spans="1:24" s="447" customFormat="1" ht="75">
      <c r="A1743" s="443"/>
      <c r="B1743" s="443">
        <v>5324910400</v>
      </c>
      <c r="C1743" s="508" t="s">
        <v>14048</v>
      </c>
      <c r="D1743" s="154" t="s">
        <v>14049</v>
      </c>
      <c r="E1743" s="154" t="s">
        <v>14050</v>
      </c>
      <c r="F1743" s="443" t="s">
        <v>422</v>
      </c>
      <c r="G1743" s="443" t="s">
        <v>655</v>
      </c>
      <c r="H1743" s="444">
        <v>45138</v>
      </c>
      <c r="I1743" s="443"/>
      <c r="J1743" s="443"/>
      <c r="K1743" s="443"/>
      <c r="L1743" s="443"/>
      <c r="M1743" s="443"/>
      <c r="N1743" s="443"/>
      <c r="O1743" s="443">
        <v>2</v>
      </c>
      <c r="P1743" s="445">
        <f t="shared" si="24"/>
        <v>2</v>
      </c>
      <c r="Q1743" s="443">
        <v>2</v>
      </c>
      <c r="R1743" s="443"/>
      <c r="S1743" s="443" t="s">
        <v>659</v>
      </c>
      <c r="T1743" s="443" t="s">
        <v>653</v>
      </c>
      <c r="U1743" s="443" t="s">
        <v>673</v>
      </c>
      <c r="V1743" s="443" t="s">
        <v>652</v>
      </c>
      <c r="W1743" s="443" t="s">
        <v>469</v>
      </c>
      <c r="X1743" s="446"/>
    </row>
    <row r="1744" spans="1:24" s="447" customFormat="1" ht="60">
      <c r="A1744" s="443"/>
      <c r="B1744" s="443">
        <v>4760521400</v>
      </c>
      <c r="C1744" s="508" t="s">
        <v>14051</v>
      </c>
      <c r="D1744" s="154" t="s">
        <v>14052</v>
      </c>
      <c r="E1744" s="154" t="s">
        <v>14053</v>
      </c>
      <c r="F1744" s="443" t="s">
        <v>422</v>
      </c>
      <c r="G1744" s="443" t="s">
        <v>655</v>
      </c>
      <c r="H1744" s="444">
        <v>45070</v>
      </c>
      <c r="I1744" s="443"/>
      <c r="J1744" s="443"/>
      <c r="K1744" s="443"/>
      <c r="L1744" s="443"/>
      <c r="M1744" s="443"/>
      <c r="N1744" s="443"/>
      <c r="O1744" s="443">
        <v>2</v>
      </c>
      <c r="P1744" s="445">
        <f t="shared" si="24"/>
        <v>2</v>
      </c>
      <c r="Q1744" s="443">
        <v>2</v>
      </c>
      <c r="R1744" s="443"/>
      <c r="S1744" s="443" t="s">
        <v>659</v>
      </c>
      <c r="T1744" s="443" t="s">
        <v>653</v>
      </c>
      <c r="U1744" s="443" t="s">
        <v>673</v>
      </c>
      <c r="V1744" s="443" t="s">
        <v>652</v>
      </c>
      <c r="W1744" s="443" t="s">
        <v>469</v>
      </c>
      <c r="X1744" s="446"/>
    </row>
    <row r="1745" spans="1:24" s="447" customFormat="1" ht="60">
      <c r="A1745" s="443"/>
      <c r="B1745" s="443">
        <v>5431510800</v>
      </c>
      <c r="C1745" s="508" t="s">
        <v>14054</v>
      </c>
      <c r="D1745" s="154" t="s">
        <v>14055</v>
      </c>
      <c r="E1745" s="154" t="s">
        <v>14056</v>
      </c>
      <c r="F1745" s="443" t="s">
        <v>422</v>
      </c>
      <c r="G1745" s="443" t="s">
        <v>655</v>
      </c>
      <c r="H1745" s="444">
        <v>44973</v>
      </c>
      <c r="I1745" s="443"/>
      <c r="J1745" s="443"/>
      <c r="K1745" s="443"/>
      <c r="L1745" s="443"/>
      <c r="M1745" s="443"/>
      <c r="N1745" s="443"/>
      <c r="O1745" s="443">
        <v>1</v>
      </c>
      <c r="P1745" s="445">
        <f t="shared" si="24"/>
        <v>1</v>
      </c>
      <c r="Q1745" s="443">
        <v>1</v>
      </c>
      <c r="R1745" s="443"/>
      <c r="S1745" s="443" t="s">
        <v>659</v>
      </c>
      <c r="T1745" s="443" t="s">
        <v>653</v>
      </c>
      <c r="U1745" s="443" t="s">
        <v>673</v>
      </c>
      <c r="V1745" s="443" t="s">
        <v>652</v>
      </c>
      <c r="W1745" s="443" t="s">
        <v>469</v>
      </c>
      <c r="X1745" s="446"/>
    </row>
    <row r="1746" spans="1:24" s="447" customFormat="1" ht="75">
      <c r="A1746" s="443"/>
      <c r="B1746" s="443">
        <v>3600420700</v>
      </c>
      <c r="C1746" s="508" t="s">
        <v>7844</v>
      </c>
      <c r="D1746" s="154" t="s">
        <v>7845</v>
      </c>
      <c r="E1746" s="154" t="s">
        <v>3758</v>
      </c>
      <c r="F1746" s="443" t="s">
        <v>422</v>
      </c>
      <c r="G1746" s="443" t="s">
        <v>655</v>
      </c>
      <c r="H1746" s="444">
        <v>44957</v>
      </c>
      <c r="I1746" s="443"/>
      <c r="J1746" s="443"/>
      <c r="K1746" s="443"/>
      <c r="L1746" s="443"/>
      <c r="M1746" s="443"/>
      <c r="N1746" s="443"/>
      <c r="O1746" s="443">
        <v>1</v>
      </c>
      <c r="P1746" s="445">
        <f t="shared" si="24"/>
        <v>1</v>
      </c>
      <c r="Q1746" s="443">
        <v>1</v>
      </c>
      <c r="R1746" s="443"/>
      <c r="S1746" s="443" t="s">
        <v>659</v>
      </c>
      <c r="T1746" s="443" t="s">
        <v>653</v>
      </c>
      <c r="U1746" s="443" t="s">
        <v>673</v>
      </c>
      <c r="V1746" s="443" t="s">
        <v>652</v>
      </c>
      <c r="W1746" s="443" t="s">
        <v>469</v>
      </c>
      <c r="X1746" s="446"/>
    </row>
    <row r="1747" spans="1:24" s="447" customFormat="1" ht="60">
      <c r="A1747" s="443"/>
      <c r="B1747" s="443">
        <v>3551410300</v>
      </c>
      <c r="C1747" s="508" t="s">
        <v>5696</v>
      </c>
      <c r="D1747" s="154" t="s">
        <v>5697</v>
      </c>
      <c r="E1747" s="154" t="s">
        <v>2471</v>
      </c>
      <c r="F1747" s="443" t="s">
        <v>422</v>
      </c>
      <c r="G1747" s="443" t="s">
        <v>655</v>
      </c>
      <c r="H1747" s="444">
        <v>44958</v>
      </c>
      <c r="I1747" s="443"/>
      <c r="J1747" s="443"/>
      <c r="K1747" s="443"/>
      <c r="L1747" s="443"/>
      <c r="M1747" s="443"/>
      <c r="N1747" s="443"/>
      <c r="O1747" s="443">
        <v>2</v>
      </c>
      <c r="P1747" s="445">
        <f t="shared" si="24"/>
        <v>2</v>
      </c>
      <c r="Q1747" s="443">
        <v>2</v>
      </c>
      <c r="R1747" s="443"/>
      <c r="S1747" s="443" t="s">
        <v>659</v>
      </c>
      <c r="T1747" s="443" t="s">
        <v>653</v>
      </c>
      <c r="U1747" s="443" t="s">
        <v>673</v>
      </c>
      <c r="V1747" s="443" t="s">
        <v>652</v>
      </c>
      <c r="W1747" s="443" t="s">
        <v>469</v>
      </c>
      <c r="X1747" s="446"/>
    </row>
    <row r="1748" spans="1:24" s="447" customFormat="1" ht="60">
      <c r="A1748" s="443"/>
      <c r="B1748" s="443">
        <v>3551410300</v>
      </c>
      <c r="C1748" s="508" t="s">
        <v>5696</v>
      </c>
      <c r="D1748" s="154" t="s">
        <v>5697</v>
      </c>
      <c r="E1748" s="154" t="s">
        <v>2472</v>
      </c>
      <c r="F1748" s="443" t="s">
        <v>422</v>
      </c>
      <c r="G1748" s="443" t="s">
        <v>655</v>
      </c>
      <c r="H1748" s="444">
        <v>44958</v>
      </c>
      <c r="I1748" s="443"/>
      <c r="J1748" s="443"/>
      <c r="K1748" s="443"/>
      <c r="L1748" s="443"/>
      <c r="M1748" s="443">
        <v>2</v>
      </c>
      <c r="N1748" s="443"/>
      <c r="O1748" s="443"/>
      <c r="P1748" s="445">
        <f t="shared" si="24"/>
        <v>2</v>
      </c>
      <c r="Q1748" s="443">
        <v>2</v>
      </c>
      <c r="R1748" s="443"/>
      <c r="S1748" s="443" t="s">
        <v>659</v>
      </c>
      <c r="T1748" s="443" t="s">
        <v>651</v>
      </c>
      <c r="U1748" s="443" t="s">
        <v>673</v>
      </c>
      <c r="V1748" s="443" t="s">
        <v>652</v>
      </c>
      <c r="W1748" s="443" t="s">
        <v>469</v>
      </c>
      <c r="X1748" s="446"/>
    </row>
    <row r="1749" spans="1:24" s="447" customFormat="1" ht="60">
      <c r="A1749" s="443"/>
      <c r="B1749" s="443">
        <v>5462112000</v>
      </c>
      <c r="C1749" s="508" t="s">
        <v>13879</v>
      </c>
      <c r="D1749" s="154" t="s">
        <v>13880</v>
      </c>
      <c r="E1749" s="154" t="s">
        <v>14057</v>
      </c>
      <c r="F1749" s="443" t="s">
        <v>422</v>
      </c>
      <c r="G1749" s="443" t="s">
        <v>655</v>
      </c>
      <c r="H1749" s="444">
        <v>45225</v>
      </c>
      <c r="I1749" s="443"/>
      <c r="J1749" s="443"/>
      <c r="K1749" s="443"/>
      <c r="L1749" s="443"/>
      <c r="M1749" s="443"/>
      <c r="N1749" s="443"/>
      <c r="O1749" s="443">
        <v>1</v>
      </c>
      <c r="P1749" s="445">
        <f t="shared" si="24"/>
        <v>1</v>
      </c>
      <c r="Q1749" s="443">
        <v>1</v>
      </c>
      <c r="R1749" s="443"/>
      <c r="S1749" s="443" t="s">
        <v>659</v>
      </c>
      <c r="T1749" s="443" t="s">
        <v>653</v>
      </c>
      <c r="U1749" s="443" t="s">
        <v>673</v>
      </c>
      <c r="V1749" s="443" t="s">
        <v>652</v>
      </c>
      <c r="W1749" s="443" t="s">
        <v>469</v>
      </c>
      <c r="X1749" s="446"/>
    </row>
    <row r="1750" spans="1:24" s="447" customFormat="1" ht="75">
      <c r="A1750" s="443"/>
      <c r="B1750" s="443">
        <v>3512101400</v>
      </c>
      <c r="C1750" s="508" t="s">
        <v>14058</v>
      </c>
      <c r="D1750" s="154" t="s">
        <v>14059</v>
      </c>
      <c r="E1750" s="154" t="s">
        <v>14060</v>
      </c>
      <c r="F1750" s="443" t="s">
        <v>422</v>
      </c>
      <c r="G1750" s="443" t="s">
        <v>655</v>
      </c>
      <c r="H1750" s="444">
        <v>45028</v>
      </c>
      <c r="I1750" s="443"/>
      <c r="J1750" s="443"/>
      <c r="K1750" s="443"/>
      <c r="L1750" s="443"/>
      <c r="M1750" s="443"/>
      <c r="N1750" s="443"/>
      <c r="O1750" s="443">
        <v>2</v>
      </c>
      <c r="P1750" s="445">
        <f t="shared" ref="P1750:P1813" si="25">SUM($I1750:$O1750)</f>
        <v>2</v>
      </c>
      <c r="Q1750" s="443">
        <v>2</v>
      </c>
      <c r="R1750" s="443"/>
      <c r="S1750" s="443" t="s">
        <v>659</v>
      </c>
      <c r="T1750" s="443" t="s">
        <v>653</v>
      </c>
      <c r="U1750" s="443" t="s">
        <v>673</v>
      </c>
      <c r="V1750" s="443" t="s">
        <v>652</v>
      </c>
      <c r="W1750" s="443" t="s">
        <v>469</v>
      </c>
      <c r="X1750" s="446"/>
    </row>
    <row r="1751" spans="1:24" s="447" customFormat="1" ht="90">
      <c r="A1751" s="443"/>
      <c r="B1751" s="443">
        <v>4503840100</v>
      </c>
      <c r="C1751" s="508" t="s">
        <v>14061</v>
      </c>
      <c r="D1751" s="154" t="s">
        <v>14062</v>
      </c>
      <c r="E1751" s="154" t="s">
        <v>14063</v>
      </c>
      <c r="F1751" s="443" t="s">
        <v>422</v>
      </c>
      <c r="G1751" s="443" t="s">
        <v>655</v>
      </c>
      <c r="H1751" s="444">
        <v>45194</v>
      </c>
      <c r="I1751" s="443"/>
      <c r="J1751" s="443"/>
      <c r="K1751" s="443"/>
      <c r="L1751" s="443"/>
      <c r="M1751" s="443"/>
      <c r="N1751" s="443"/>
      <c r="O1751" s="443">
        <v>1</v>
      </c>
      <c r="P1751" s="445">
        <f t="shared" si="25"/>
        <v>1</v>
      </c>
      <c r="Q1751" s="443">
        <v>1</v>
      </c>
      <c r="R1751" s="443"/>
      <c r="S1751" s="443" t="s">
        <v>659</v>
      </c>
      <c r="T1751" s="443" t="s">
        <v>653</v>
      </c>
      <c r="U1751" s="443" t="s">
        <v>673</v>
      </c>
      <c r="V1751" s="443" t="s">
        <v>652</v>
      </c>
      <c r="W1751" s="443" t="s">
        <v>469</v>
      </c>
      <c r="X1751" s="446"/>
    </row>
    <row r="1752" spans="1:24" s="447" customFormat="1" ht="75">
      <c r="A1752" s="443"/>
      <c r="B1752" s="443">
        <v>4154430300</v>
      </c>
      <c r="C1752" s="508" t="s">
        <v>14064</v>
      </c>
      <c r="D1752" s="154" t="s">
        <v>14065</v>
      </c>
      <c r="E1752" s="154" t="s">
        <v>14066</v>
      </c>
      <c r="F1752" s="443" t="s">
        <v>422</v>
      </c>
      <c r="G1752" s="443" t="s">
        <v>655</v>
      </c>
      <c r="H1752" s="444">
        <v>45047</v>
      </c>
      <c r="I1752" s="443"/>
      <c r="J1752" s="443"/>
      <c r="K1752" s="443"/>
      <c r="L1752" s="443"/>
      <c r="M1752" s="443"/>
      <c r="N1752" s="443"/>
      <c r="O1752" s="443">
        <v>2</v>
      </c>
      <c r="P1752" s="445">
        <f t="shared" si="25"/>
        <v>2</v>
      </c>
      <c r="Q1752" s="443">
        <v>2</v>
      </c>
      <c r="R1752" s="443"/>
      <c r="S1752" s="443" t="s">
        <v>659</v>
      </c>
      <c r="T1752" s="443" t="s">
        <v>653</v>
      </c>
      <c r="U1752" s="443" t="s">
        <v>673</v>
      </c>
      <c r="V1752" s="443" t="s">
        <v>652</v>
      </c>
      <c r="W1752" s="443" t="s">
        <v>469</v>
      </c>
      <c r="X1752" s="446"/>
    </row>
    <row r="1753" spans="1:24" s="447" customFormat="1" ht="60">
      <c r="A1753" s="443"/>
      <c r="B1753" s="443">
        <v>4475911200</v>
      </c>
      <c r="C1753" s="508" t="s">
        <v>5936</v>
      </c>
      <c r="D1753" s="154" t="s">
        <v>5937</v>
      </c>
      <c r="E1753" s="154" t="s">
        <v>2638</v>
      </c>
      <c r="F1753" s="443" t="s">
        <v>422</v>
      </c>
      <c r="G1753" s="443" t="s">
        <v>655</v>
      </c>
      <c r="H1753" s="444">
        <v>45008</v>
      </c>
      <c r="I1753" s="443"/>
      <c r="J1753" s="443"/>
      <c r="K1753" s="443"/>
      <c r="L1753" s="443"/>
      <c r="M1753" s="443"/>
      <c r="N1753" s="443"/>
      <c r="O1753" s="443">
        <v>2</v>
      </c>
      <c r="P1753" s="445">
        <f t="shared" si="25"/>
        <v>2</v>
      </c>
      <c r="Q1753" s="443">
        <v>2</v>
      </c>
      <c r="R1753" s="443"/>
      <c r="S1753" s="443" t="s">
        <v>659</v>
      </c>
      <c r="T1753" s="443" t="s">
        <v>653</v>
      </c>
      <c r="U1753" s="443" t="s">
        <v>673</v>
      </c>
      <c r="V1753" s="443" t="s">
        <v>652</v>
      </c>
      <c r="W1753" s="443" t="s">
        <v>469</v>
      </c>
      <c r="X1753" s="446"/>
    </row>
    <row r="1754" spans="1:24" s="447" customFormat="1" ht="90">
      <c r="A1754" s="443"/>
      <c r="B1754" s="443">
        <v>5837603300</v>
      </c>
      <c r="C1754" s="508" t="s">
        <v>14067</v>
      </c>
      <c r="D1754" s="154" t="s">
        <v>14068</v>
      </c>
      <c r="E1754" s="154" t="s">
        <v>14069</v>
      </c>
      <c r="F1754" s="443" t="s">
        <v>422</v>
      </c>
      <c r="G1754" s="443" t="s">
        <v>655</v>
      </c>
      <c r="H1754" s="444">
        <v>45050</v>
      </c>
      <c r="I1754" s="443"/>
      <c r="J1754" s="443"/>
      <c r="K1754" s="443"/>
      <c r="L1754" s="443"/>
      <c r="M1754" s="443"/>
      <c r="N1754" s="443"/>
      <c r="O1754" s="443">
        <v>1</v>
      </c>
      <c r="P1754" s="445">
        <f t="shared" si="25"/>
        <v>1</v>
      </c>
      <c r="Q1754" s="443">
        <v>1</v>
      </c>
      <c r="R1754" s="443"/>
      <c r="S1754" s="443" t="s">
        <v>659</v>
      </c>
      <c r="T1754" s="443" t="s">
        <v>653</v>
      </c>
      <c r="U1754" s="443" t="s">
        <v>673</v>
      </c>
      <c r="V1754" s="443" t="s">
        <v>652</v>
      </c>
      <c r="W1754" s="443" t="s">
        <v>469</v>
      </c>
      <c r="X1754" s="446"/>
    </row>
    <row r="1755" spans="1:24" s="447" customFormat="1" ht="60">
      <c r="A1755" s="443"/>
      <c r="B1755" s="443">
        <v>5463301300</v>
      </c>
      <c r="C1755" s="508" t="s">
        <v>14070</v>
      </c>
      <c r="D1755" s="154" t="s">
        <v>14071</v>
      </c>
      <c r="E1755" s="154" t="s">
        <v>14072</v>
      </c>
      <c r="F1755" s="443" t="s">
        <v>422</v>
      </c>
      <c r="G1755" s="443" t="s">
        <v>655</v>
      </c>
      <c r="H1755" s="444">
        <v>45097</v>
      </c>
      <c r="I1755" s="443"/>
      <c r="J1755" s="443"/>
      <c r="K1755" s="443"/>
      <c r="L1755" s="443"/>
      <c r="M1755" s="443"/>
      <c r="N1755" s="443"/>
      <c r="O1755" s="443">
        <v>2</v>
      </c>
      <c r="P1755" s="445">
        <f t="shared" si="25"/>
        <v>2</v>
      </c>
      <c r="Q1755" s="443">
        <v>2</v>
      </c>
      <c r="R1755" s="443"/>
      <c r="S1755" s="443" t="s">
        <v>659</v>
      </c>
      <c r="T1755" s="443" t="s">
        <v>653</v>
      </c>
      <c r="U1755" s="443" t="s">
        <v>673</v>
      </c>
      <c r="V1755" s="443" t="s">
        <v>652</v>
      </c>
      <c r="W1755" s="443" t="s">
        <v>469</v>
      </c>
      <c r="X1755" s="446"/>
    </row>
    <row r="1756" spans="1:24" s="447" customFormat="1" ht="60">
      <c r="A1756" s="443"/>
      <c r="B1756" s="443">
        <v>4315910100</v>
      </c>
      <c r="C1756" s="508" t="s">
        <v>14073</v>
      </c>
      <c r="D1756" s="154" t="s">
        <v>14074</v>
      </c>
      <c r="E1756" s="154" t="s">
        <v>14075</v>
      </c>
      <c r="F1756" s="443" t="s">
        <v>422</v>
      </c>
      <c r="G1756" s="443" t="s">
        <v>655</v>
      </c>
      <c r="H1756" s="444">
        <v>45257</v>
      </c>
      <c r="I1756" s="443"/>
      <c r="J1756" s="443"/>
      <c r="K1756" s="443"/>
      <c r="L1756" s="443"/>
      <c r="M1756" s="443"/>
      <c r="N1756" s="443"/>
      <c r="O1756" s="443">
        <v>2</v>
      </c>
      <c r="P1756" s="445">
        <f t="shared" si="25"/>
        <v>2</v>
      </c>
      <c r="Q1756" s="443">
        <v>2</v>
      </c>
      <c r="R1756" s="443"/>
      <c r="S1756" s="443" t="s">
        <v>659</v>
      </c>
      <c r="T1756" s="443" t="s">
        <v>653</v>
      </c>
      <c r="U1756" s="443" t="s">
        <v>673</v>
      </c>
      <c r="V1756" s="443" t="s">
        <v>652</v>
      </c>
      <c r="W1756" s="443" t="s">
        <v>469</v>
      </c>
      <c r="X1756" s="446"/>
    </row>
    <row r="1757" spans="1:24" s="447" customFormat="1" ht="75">
      <c r="A1757" s="443"/>
      <c r="B1757" s="443">
        <v>4211210400</v>
      </c>
      <c r="C1757" s="508" t="s">
        <v>8487</v>
      </c>
      <c r="D1757" s="154" t="s">
        <v>8488</v>
      </c>
      <c r="E1757" s="154" t="s">
        <v>4080</v>
      </c>
      <c r="F1757" s="443" t="s">
        <v>422</v>
      </c>
      <c r="G1757" s="443" t="s">
        <v>655</v>
      </c>
      <c r="H1757" s="444">
        <v>45056</v>
      </c>
      <c r="I1757" s="443"/>
      <c r="J1757" s="443"/>
      <c r="K1757" s="443"/>
      <c r="L1757" s="443"/>
      <c r="M1757" s="443"/>
      <c r="N1757" s="443"/>
      <c r="O1757" s="443">
        <v>1</v>
      </c>
      <c r="P1757" s="445">
        <f t="shared" si="25"/>
        <v>1</v>
      </c>
      <c r="Q1757" s="443">
        <v>1</v>
      </c>
      <c r="R1757" s="443"/>
      <c r="S1757" s="443" t="s">
        <v>659</v>
      </c>
      <c r="T1757" s="443" t="s">
        <v>653</v>
      </c>
      <c r="U1757" s="443" t="s">
        <v>673</v>
      </c>
      <c r="V1757" s="443" t="s">
        <v>652</v>
      </c>
      <c r="W1757" s="443" t="s">
        <v>469</v>
      </c>
      <c r="X1757" s="446"/>
    </row>
    <row r="1758" spans="1:24" s="447" customFormat="1" ht="75">
      <c r="A1758" s="443"/>
      <c r="B1758" s="443">
        <v>4763511200</v>
      </c>
      <c r="C1758" s="508" t="s">
        <v>14076</v>
      </c>
      <c r="D1758" s="154" t="s">
        <v>13844</v>
      </c>
      <c r="E1758" s="154" t="s">
        <v>14077</v>
      </c>
      <c r="F1758" s="443" t="s">
        <v>422</v>
      </c>
      <c r="G1758" s="443" t="s">
        <v>655</v>
      </c>
      <c r="H1758" s="444">
        <v>45054</v>
      </c>
      <c r="I1758" s="443"/>
      <c r="J1758" s="443"/>
      <c r="K1758" s="443"/>
      <c r="L1758" s="443"/>
      <c r="M1758" s="443"/>
      <c r="N1758" s="443"/>
      <c r="O1758" s="443">
        <v>1</v>
      </c>
      <c r="P1758" s="445">
        <f t="shared" si="25"/>
        <v>1</v>
      </c>
      <c r="Q1758" s="443">
        <v>1</v>
      </c>
      <c r="R1758" s="443"/>
      <c r="S1758" s="443" t="s">
        <v>659</v>
      </c>
      <c r="T1758" s="443" t="s">
        <v>653</v>
      </c>
      <c r="U1758" s="443" t="s">
        <v>673</v>
      </c>
      <c r="V1758" s="443" t="s">
        <v>652</v>
      </c>
      <c r="W1758" s="443" t="s">
        <v>469</v>
      </c>
      <c r="X1758" s="446"/>
    </row>
    <row r="1759" spans="1:24" s="447" customFormat="1" ht="60">
      <c r="A1759" s="443"/>
      <c r="B1759" s="443">
        <v>5331760400</v>
      </c>
      <c r="C1759" s="508" t="s">
        <v>13948</v>
      </c>
      <c r="D1759" s="154" t="s">
        <v>13949</v>
      </c>
      <c r="E1759" s="154" t="s">
        <v>14078</v>
      </c>
      <c r="F1759" s="443" t="s">
        <v>422</v>
      </c>
      <c r="G1759" s="443" t="s">
        <v>655</v>
      </c>
      <c r="H1759" s="444">
        <v>44985</v>
      </c>
      <c r="I1759" s="443"/>
      <c r="J1759" s="443"/>
      <c r="K1759" s="443"/>
      <c r="L1759" s="443"/>
      <c r="M1759" s="443"/>
      <c r="N1759" s="443"/>
      <c r="O1759" s="443">
        <v>2</v>
      </c>
      <c r="P1759" s="445">
        <f t="shared" si="25"/>
        <v>2</v>
      </c>
      <c r="Q1759" s="443">
        <v>2</v>
      </c>
      <c r="R1759" s="443"/>
      <c r="S1759" s="443" t="s">
        <v>659</v>
      </c>
      <c r="T1759" s="443" t="s">
        <v>653</v>
      </c>
      <c r="U1759" s="443" t="s">
        <v>673</v>
      </c>
      <c r="V1759" s="443" t="s">
        <v>652</v>
      </c>
      <c r="W1759" s="443" t="s">
        <v>469</v>
      </c>
      <c r="X1759" s="446"/>
    </row>
    <row r="1760" spans="1:24" s="447" customFormat="1" ht="60">
      <c r="A1760" s="443"/>
      <c r="B1760" s="443">
        <v>3593240500</v>
      </c>
      <c r="C1760" s="508" t="s">
        <v>5974</v>
      </c>
      <c r="D1760" s="154" t="s">
        <v>5975</v>
      </c>
      <c r="E1760" s="154" t="s">
        <v>2666</v>
      </c>
      <c r="F1760" s="443" t="s">
        <v>422</v>
      </c>
      <c r="G1760" s="443" t="s">
        <v>655</v>
      </c>
      <c r="H1760" s="444">
        <v>45006</v>
      </c>
      <c r="I1760" s="443"/>
      <c r="J1760" s="443"/>
      <c r="K1760" s="443"/>
      <c r="L1760" s="443"/>
      <c r="M1760" s="443"/>
      <c r="N1760" s="443"/>
      <c r="O1760" s="443">
        <v>2</v>
      </c>
      <c r="P1760" s="445">
        <f t="shared" si="25"/>
        <v>2</v>
      </c>
      <c r="Q1760" s="443">
        <v>2</v>
      </c>
      <c r="R1760" s="443"/>
      <c r="S1760" s="443" t="s">
        <v>659</v>
      </c>
      <c r="T1760" s="443" t="s">
        <v>653</v>
      </c>
      <c r="U1760" s="443" t="s">
        <v>673</v>
      </c>
      <c r="V1760" s="443" t="s">
        <v>652</v>
      </c>
      <c r="W1760" s="443" t="s">
        <v>469</v>
      </c>
      <c r="X1760" s="446"/>
    </row>
    <row r="1761" spans="1:24" s="447" customFormat="1" ht="60">
      <c r="A1761" s="443"/>
      <c r="B1761" s="443">
        <v>4512421100</v>
      </c>
      <c r="C1761" s="508" t="s">
        <v>14079</v>
      </c>
      <c r="D1761" s="154" t="s">
        <v>14080</v>
      </c>
      <c r="E1761" s="154" t="s">
        <v>14081</v>
      </c>
      <c r="F1761" s="443" t="s">
        <v>422</v>
      </c>
      <c r="G1761" s="443" t="s">
        <v>655</v>
      </c>
      <c r="H1761" s="444">
        <v>45279</v>
      </c>
      <c r="I1761" s="443"/>
      <c r="J1761" s="443"/>
      <c r="K1761" s="443"/>
      <c r="L1761" s="443"/>
      <c r="M1761" s="443"/>
      <c r="N1761" s="443"/>
      <c r="O1761" s="443">
        <v>1</v>
      </c>
      <c r="P1761" s="445">
        <f t="shared" si="25"/>
        <v>1</v>
      </c>
      <c r="Q1761" s="443">
        <v>1</v>
      </c>
      <c r="R1761" s="443"/>
      <c r="S1761" s="443" t="s">
        <v>659</v>
      </c>
      <c r="T1761" s="443" t="s">
        <v>653</v>
      </c>
      <c r="U1761" s="443" t="s">
        <v>673</v>
      </c>
      <c r="V1761" s="443" t="s">
        <v>652</v>
      </c>
      <c r="W1761" s="443" t="s">
        <v>469</v>
      </c>
      <c r="X1761" s="446"/>
    </row>
    <row r="1762" spans="1:24" s="447" customFormat="1" ht="75">
      <c r="A1762" s="443"/>
      <c r="B1762" s="443">
        <v>3151150100</v>
      </c>
      <c r="C1762" s="508" t="s">
        <v>14082</v>
      </c>
      <c r="D1762" s="154" t="s">
        <v>14083</v>
      </c>
      <c r="E1762" s="154" t="s">
        <v>14084</v>
      </c>
      <c r="F1762" s="443" t="s">
        <v>422</v>
      </c>
      <c r="G1762" s="443" t="s">
        <v>655</v>
      </c>
      <c r="H1762" s="444">
        <v>45128</v>
      </c>
      <c r="I1762" s="443"/>
      <c r="J1762" s="443"/>
      <c r="K1762" s="443"/>
      <c r="L1762" s="443"/>
      <c r="M1762" s="443"/>
      <c r="N1762" s="443"/>
      <c r="O1762" s="443">
        <v>2</v>
      </c>
      <c r="P1762" s="445">
        <f t="shared" si="25"/>
        <v>2</v>
      </c>
      <c r="Q1762" s="443">
        <v>2</v>
      </c>
      <c r="R1762" s="443"/>
      <c r="S1762" s="443" t="s">
        <v>659</v>
      </c>
      <c r="T1762" s="443" t="s">
        <v>653</v>
      </c>
      <c r="U1762" s="443" t="s">
        <v>673</v>
      </c>
      <c r="V1762" s="443" t="s">
        <v>652</v>
      </c>
      <c r="W1762" s="443" t="s">
        <v>469</v>
      </c>
      <c r="X1762" s="446"/>
    </row>
    <row r="1763" spans="1:24" s="447" customFormat="1" ht="75">
      <c r="A1763" s="443"/>
      <c r="B1763" s="443">
        <v>5871010200</v>
      </c>
      <c r="C1763" s="508" t="s">
        <v>14085</v>
      </c>
      <c r="D1763" s="154" t="s">
        <v>14086</v>
      </c>
      <c r="E1763" s="154" t="s">
        <v>14087</v>
      </c>
      <c r="F1763" s="443" t="s">
        <v>422</v>
      </c>
      <c r="G1763" s="443" t="s">
        <v>655</v>
      </c>
      <c r="H1763" s="444">
        <v>45261</v>
      </c>
      <c r="I1763" s="443"/>
      <c r="J1763" s="443"/>
      <c r="K1763" s="443"/>
      <c r="L1763" s="443"/>
      <c r="M1763" s="443"/>
      <c r="N1763" s="443"/>
      <c r="O1763" s="443">
        <v>1</v>
      </c>
      <c r="P1763" s="445">
        <f t="shared" si="25"/>
        <v>1</v>
      </c>
      <c r="Q1763" s="443">
        <v>1</v>
      </c>
      <c r="R1763" s="443"/>
      <c r="S1763" s="443" t="s">
        <v>659</v>
      </c>
      <c r="T1763" s="443" t="s">
        <v>653</v>
      </c>
      <c r="U1763" s="443" t="s">
        <v>673</v>
      </c>
      <c r="V1763" s="443" t="s">
        <v>652</v>
      </c>
      <c r="W1763" s="443" t="s">
        <v>469</v>
      </c>
      <c r="X1763" s="446"/>
    </row>
    <row r="1764" spans="1:24" s="447" customFormat="1" ht="60">
      <c r="A1764" s="443"/>
      <c r="B1764" s="443">
        <v>4432500100</v>
      </c>
      <c r="C1764" s="508" t="s">
        <v>14088</v>
      </c>
      <c r="D1764" s="154" t="s">
        <v>14089</v>
      </c>
      <c r="E1764" s="154" t="s">
        <v>14090</v>
      </c>
      <c r="F1764" s="443" t="s">
        <v>422</v>
      </c>
      <c r="G1764" s="443" t="s">
        <v>655</v>
      </c>
      <c r="H1764" s="444">
        <v>44935</v>
      </c>
      <c r="I1764" s="443"/>
      <c r="J1764" s="443"/>
      <c r="K1764" s="443"/>
      <c r="L1764" s="443"/>
      <c r="M1764" s="443"/>
      <c r="N1764" s="443"/>
      <c r="O1764" s="443">
        <v>1</v>
      </c>
      <c r="P1764" s="445">
        <f t="shared" si="25"/>
        <v>1</v>
      </c>
      <c r="Q1764" s="443">
        <v>1</v>
      </c>
      <c r="R1764" s="443"/>
      <c r="S1764" s="443" t="s">
        <v>659</v>
      </c>
      <c r="T1764" s="443" t="s">
        <v>653</v>
      </c>
      <c r="U1764" s="443" t="s">
        <v>673</v>
      </c>
      <c r="V1764" s="443" t="s">
        <v>652</v>
      </c>
      <c r="W1764" s="443" t="s">
        <v>469</v>
      </c>
      <c r="X1764" s="446"/>
    </row>
    <row r="1765" spans="1:24" s="447" customFormat="1" ht="60">
      <c r="A1765" s="443"/>
      <c r="B1765" s="443">
        <v>3614522200</v>
      </c>
      <c r="C1765" s="508" t="s">
        <v>14091</v>
      </c>
      <c r="D1765" s="154" t="s">
        <v>14092</v>
      </c>
      <c r="E1765" s="154" t="s">
        <v>14093</v>
      </c>
      <c r="F1765" s="443" t="s">
        <v>422</v>
      </c>
      <c r="G1765" s="443" t="s">
        <v>655</v>
      </c>
      <c r="H1765" s="444">
        <v>45259</v>
      </c>
      <c r="I1765" s="443"/>
      <c r="J1765" s="443"/>
      <c r="K1765" s="443"/>
      <c r="L1765" s="443"/>
      <c r="M1765" s="443"/>
      <c r="N1765" s="443"/>
      <c r="O1765" s="443">
        <v>1</v>
      </c>
      <c r="P1765" s="445">
        <f t="shared" si="25"/>
        <v>1</v>
      </c>
      <c r="Q1765" s="443">
        <v>1</v>
      </c>
      <c r="R1765" s="443"/>
      <c r="S1765" s="443" t="s">
        <v>659</v>
      </c>
      <c r="T1765" s="443" t="s">
        <v>653</v>
      </c>
      <c r="U1765" s="443" t="s">
        <v>673</v>
      </c>
      <c r="V1765" s="443" t="s">
        <v>652</v>
      </c>
      <c r="W1765" s="443" t="s">
        <v>469</v>
      </c>
      <c r="X1765" s="446"/>
    </row>
    <row r="1766" spans="1:24" s="447" customFormat="1" ht="60">
      <c r="A1766" s="443"/>
      <c r="B1766" s="443">
        <v>5381302300</v>
      </c>
      <c r="C1766" s="508" t="s">
        <v>14094</v>
      </c>
      <c r="D1766" s="154" t="s">
        <v>14095</v>
      </c>
      <c r="E1766" s="154" t="s">
        <v>14096</v>
      </c>
      <c r="F1766" s="443" t="s">
        <v>422</v>
      </c>
      <c r="G1766" s="443" t="s">
        <v>655</v>
      </c>
      <c r="H1766" s="444">
        <v>45273</v>
      </c>
      <c r="I1766" s="443"/>
      <c r="J1766" s="443"/>
      <c r="K1766" s="443"/>
      <c r="L1766" s="443"/>
      <c r="M1766" s="443"/>
      <c r="N1766" s="443"/>
      <c r="O1766" s="443">
        <v>1</v>
      </c>
      <c r="P1766" s="445">
        <f t="shared" si="25"/>
        <v>1</v>
      </c>
      <c r="Q1766" s="443">
        <v>1</v>
      </c>
      <c r="R1766" s="443"/>
      <c r="S1766" s="443" t="s">
        <v>659</v>
      </c>
      <c r="T1766" s="443" t="s">
        <v>653</v>
      </c>
      <c r="U1766" s="443" t="s">
        <v>673</v>
      </c>
      <c r="V1766" s="443" t="s">
        <v>652</v>
      </c>
      <c r="W1766" s="443" t="s">
        <v>469</v>
      </c>
      <c r="X1766" s="446"/>
    </row>
    <row r="1767" spans="1:24" s="447" customFormat="1" ht="60">
      <c r="A1767" s="443"/>
      <c r="B1767" s="443">
        <v>5381302300</v>
      </c>
      <c r="C1767" s="508" t="s">
        <v>14097</v>
      </c>
      <c r="D1767" s="154" t="s">
        <v>14095</v>
      </c>
      <c r="E1767" s="154" t="s">
        <v>14098</v>
      </c>
      <c r="F1767" s="443" t="s">
        <v>422</v>
      </c>
      <c r="G1767" s="443" t="s">
        <v>655</v>
      </c>
      <c r="H1767" s="444">
        <v>45273</v>
      </c>
      <c r="I1767" s="443"/>
      <c r="J1767" s="443"/>
      <c r="K1767" s="443"/>
      <c r="L1767" s="443"/>
      <c r="M1767" s="443"/>
      <c r="N1767" s="443"/>
      <c r="O1767" s="443">
        <v>1</v>
      </c>
      <c r="P1767" s="445">
        <f t="shared" si="25"/>
        <v>1</v>
      </c>
      <c r="Q1767" s="443">
        <v>1</v>
      </c>
      <c r="R1767" s="443"/>
      <c r="S1767" s="443" t="s">
        <v>659</v>
      </c>
      <c r="T1767" s="443" t="s">
        <v>653</v>
      </c>
      <c r="U1767" s="443" t="s">
        <v>673</v>
      </c>
      <c r="V1767" s="443" t="s">
        <v>652</v>
      </c>
      <c r="W1767" s="443" t="s">
        <v>469</v>
      </c>
      <c r="X1767" s="446"/>
    </row>
    <row r="1768" spans="1:24" s="447" customFormat="1" ht="45">
      <c r="A1768" s="443"/>
      <c r="B1768" s="443">
        <v>4457110501</v>
      </c>
      <c r="C1768" s="508" t="s">
        <v>14099</v>
      </c>
      <c r="D1768" s="154" t="s">
        <v>14100</v>
      </c>
      <c r="E1768" s="154" t="s">
        <v>14101</v>
      </c>
      <c r="F1768" s="443" t="s">
        <v>422</v>
      </c>
      <c r="G1768" s="443" t="s">
        <v>655</v>
      </c>
      <c r="H1768" s="444">
        <v>45229</v>
      </c>
      <c r="I1768" s="443"/>
      <c r="J1768" s="443"/>
      <c r="K1768" s="443"/>
      <c r="L1768" s="443"/>
      <c r="M1768" s="443"/>
      <c r="N1768" s="443"/>
      <c r="O1768" s="443">
        <v>1</v>
      </c>
      <c r="P1768" s="445">
        <f t="shared" si="25"/>
        <v>1</v>
      </c>
      <c r="Q1768" s="443">
        <v>1</v>
      </c>
      <c r="R1768" s="443"/>
      <c r="S1768" s="443" t="s">
        <v>659</v>
      </c>
      <c r="T1768" s="443" t="s">
        <v>653</v>
      </c>
      <c r="U1768" s="443" t="s">
        <v>673</v>
      </c>
      <c r="V1768" s="443" t="s">
        <v>652</v>
      </c>
      <c r="W1768" s="443" t="s">
        <v>469</v>
      </c>
      <c r="X1768" s="446"/>
    </row>
    <row r="1769" spans="1:24" s="447" customFormat="1" ht="60">
      <c r="A1769" s="443"/>
      <c r="B1769" s="443">
        <v>4663621100</v>
      </c>
      <c r="C1769" s="508" t="s">
        <v>6780</v>
      </c>
      <c r="D1769" s="154" t="s">
        <v>14102</v>
      </c>
      <c r="E1769" s="154" t="s">
        <v>14103</v>
      </c>
      <c r="F1769" s="443" t="s">
        <v>422</v>
      </c>
      <c r="G1769" s="443" t="s">
        <v>655</v>
      </c>
      <c r="H1769" s="444">
        <v>44966</v>
      </c>
      <c r="I1769" s="443"/>
      <c r="J1769" s="443"/>
      <c r="K1769" s="443"/>
      <c r="L1769" s="443"/>
      <c r="M1769" s="443"/>
      <c r="N1769" s="443"/>
      <c r="O1769" s="443">
        <v>1</v>
      </c>
      <c r="P1769" s="445">
        <f t="shared" si="25"/>
        <v>1</v>
      </c>
      <c r="Q1769" s="443">
        <v>1</v>
      </c>
      <c r="R1769" s="443"/>
      <c r="S1769" s="443" t="s">
        <v>659</v>
      </c>
      <c r="T1769" s="443" t="s">
        <v>653</v>
      </c>
      <c r="U1769" s="443" t="s">
        <v>673</v>
      </c>
      <c r="V1769" s="443" t="s">
        <v>652</v>
      </c>
      <c r="W1769" s="443" t="s">
        <v>469</v>
      </c>
      <c r="X1769" s="446"/>
    </row>
    <row r="1770" spans="1:24" s="447" customFormat="1" ht="60">
      <c r="A1770" s="443"/>
      <c r="B1770" s="443">
        <v>5390220600</v>
      </c>
      <c r="C1770" s="508" t="s">
        <v>14104</v>
      </c>
      <c r="D1770" s="154" t="s">
        <v>14105</v>
      </c>
      <c r="E1770" s="154" t="s">
        <v>14106</v>
      </c>
      <c r="F1770" s="443" t="s">
        <v>422</v>
      </c>
      <c r="G1770" s="443" t="s">
        <v>655</v>
      </c>
      <c r="H1770" s="444">
        <v>45091</v>
      </c>
      <c r="I1770" s="443"/>
      <c r="J1770" s="443"/>
      <c r="K1770" s="443"/>
      <c r="L1770" s="443"/>
      <c r="M1770" s="443"/>
      <c r="N1770" s="443"/>
      <c r="O1770" s="443">
        <v>2</v>
      </c>
      <c r="P1770" s="445">
        <f t="shared" si="25"/>
        <v>2</v>
      </c>
      <c r="Q1770" s="443">
        <v>2</v>
      </c>
      <c r="R1770" s="443"/>
      <c r="S1770" s="443" t="s">
        <v>659</v>
      </c>
      <c r="T1770" s="443" t="s">
        <v>653</v>
      </c>
      <c r="U1770" s="443" t="s">
        <v>673</v>
      </c>
      <c r="V1770" s="443" t="s">
        <v>652</v>
      </c>
      <c r="W1770" s="443" t="s">
        <v>469</v>
      </c>
      <c r="X1770" s="446"/>
    </row>
    <row r="1771" spans="1:24" s="447" customFormat="1" ht="60">
      <c r="A1771" s="443"/>
      <c r="B1771" s="443">
        <v>4522132900</v>
      </c>
      <c r="C1771" s="508" t="s">
        <v>14107</v>
      </c>
      <c r="D1771" s="154" t="s">
        <v>14108</v>
      </c>
      <c r="E1771" s="154" t="s">
        <v>14109</v>
      </c>
      <c r="F1771" s="443" t="s">
        <v>422</v>
      </c>
      <c r="G1771" s="443" t="s">
        <v>655</v>
      </c>
      <c r="H1771" s="444">
        <v>45257</v>
      </c>
      <c r="I1771" s="443"/>
      <c r="J1771" s="443"/>
      <c r="K1771" s="443"/>
      <c r="L1771" s="443"/>
      <c r="M1771" s="443"/>
      <c r="N1771" s="443"/>
      <c r="O1771" s="443">
        <v>1</v>
      </c>
      <c r="P1771" s="445">
        <f t="shared" si="25"/>
        <v>1</v>
      </c>
      <c r="Q1771" s="443">
        <v>1</v>
      </c>
      <c r="R1771" s="443"/>
      <c r="S1771" s="443" t="s">
        <v>659</v>
      </c>
      <c r="T1771" s="443" t="s">
        <v>653</v>
      </c>
      <c r="U1771" s="443" t="s">
        <v>673</v>
      </c>
      <c r="V1771" s="443" t="s">
        <v>652</v>
      </c>
      <c r="W1771" s="443" t="s">
        <v>469</v>
      </c>
      <c r="X1771" s="446"/>
    </row>
    <row r="1772" spans="1:24" s="447" customFormat="1" ht="60">
      <c r="A1772" s="443"/>
      <c r="B1772" s="443">
        <v>5391022500</v>
      </c>
      <c r="C1772" s="508" t="s">
        <v>14110</v>
      </c>
      <c r="D1772" s="154" t="s">
        <v>14111</v>
      </c>
      <c r="E1772" s="154" t="s">
        <v>14112</v>
      </c>
      <c r="F1772" s="443" t="s">
        <v>422</v>
      </c>
      <c r="G1772" s="443" t="s">
        <v>655</v>
      </c>
      <c r="H1772" s="444">
        <v>45098</v>
      </c>
      <c r="I1772" s="443"/>
      <c r="J1772" s="443"/>
      <c r="K1772" s="443"/>
      <c r="L1772" s="443"/>
      <c r="M1772" s="443"/>
      <c r="N1772" s="443"/>
      <c r="O1772" s="443">
        <v>1</v>
      </c>
      <c r="P1772" s="445">
        <f t="shared" si="25"/>
        <v>1</v>
      </c>
      <c r="Q1772" s="443">
        <v>1</v>
      </c>
      <c r="R1772" s="443"/>
      <c r="S1772" s="443" t="s">
        <v>659</v>
      </c>
      <c r="T1772" s="443" t="s">
        <v>653</v>
      </c>
      <c r="U1772" s="443" t="s">
        <v>673</v>
      </c>
      <c r="V1772" s="443" t="s">
        <v>652</v>
      </c>
      <c r="W1772" s="443" t="s">
        <v>469</v>
      </c>
      <c r="X1772" s="446"/>
    </row>
    <row r="1773" spans="1:24" s="447" customFormat="1" ht="60">
      <c r="A1773" s="443"/>
      <c r="B1773" s="443">
        <v>4544020500</v>
      </c>
      <c r="C1773" s="508" t="s">
        <v>14113</v>
      </c>
      <c r="D1773" s="154" t="s">
        <v>14114</v>
      </c>
      <c r="E1773" s="154" t="s">
        <v>14115</v>
      </c>
      <c r="F1773" s="443" t="s">
        <v>422</v>
      </c>
      <c r="G1773" s="443" t="s">
        <v>655</v>
      </c>
      <c r="H1773" s="444">
        <v>45180</v>
      </c>
      <c r="I1773" s="443"/>
      <c r="J1773" s="443"/>
      <c r="K1773" s="443"/>
      <c r="L1773" s="443"/>
      <c r="M1773" s="443"/>
      <c r="N1773" s="443"/>
      <c r="O1773" s="443">
        <v>1</v>
      </c>
      <c r="P1773" s="445">
        <f t="shared" si="25"/>
        <v>1</v>
      </c>
      <c r="Q1773" s="443">
        <v>1</v>
      </c>
      <c r="R1773" s="443"/>
      <c r="S1773" s="443" t="s">
        <v>659</v>
      </c>
      <c r="T1773" s="443" t="s">
        <v>653</v>
      </c>
      <c r="U1773" s="443" t="s">
        <v>673</v>
      </c>
      <c r="V1773" s="443" t="s">
        <v>652</v>
      </c>
      <c r="W1773" s="443" t="s">
        <v>469</v>
      </c>
      <c r="X1773" s="446"/>
    </row>
    <row r="1774" spans="1:24" s="447" customFormat="1" ht="60">
      <c r="A1774" s="443"/>
      <c r="B1774" s="443">
        <v>3601000800</v>
      </c>
      <c r="C1774" s="508" t="s">
        <v>14116</v>
      </c>
      <c r="D1774" s="154" t="s">
        <v>14117</v>
      </c>
      <c r="E1774" s="154" t="s">
        <v>14118</v>
      </c>
      <c r="F1774" s="443" t="s">
        <v>422</v>
      </c>
      <c r="G1774" s="443" t="s">
        <v>655</v>
      </c>
      <c r="H1774" s="444">
        <v>45038</v>
      </c>
      <c r="I1774" s="443"/>
      <c r="J1774" s="443"/>
      <c r="K1774" s="443"/>
      <c r="L1774" s="443"/>
      <c r="M1774" s="443"/>
      <c r="N1774" s="443"/>
      <c r="O1774" s="443">
        <v>1</v>
      </c>
      <c r="P1774" s="445">
        <f t="shared" si="25"/>
        <v>1</v>
      </c>
      <c r="Q1774" s="443">
        <v>1</v>
      </c>
      <c r="R1774" s="443"/>
      <c r="S1774" s="443" t="s">
        <v>659</v>
      </c>
      <c r="T1774" s="443" t="s">
        <v>653</v>
      </c>
      <c r="U1774" s="443" t="s">
        <v>673</v>
      </c>
      <c r="V1774" s="443" t="s">
        <v>652</v>
      </c>
      <c r="W1774" s="443" t="s">
        <v>469</v>
      </c>
      <c r="X1774" s="446"/>
    </row>
    <row r="1775" spans="1:24" s="447" customFormat="1" ht="60">
      <c r="A1775" s="443"/>
      <c r="B1775" s="443">
        <v>4211740500</v>
      </c>
      <c r="C1775" s="508" t="s">
        <v>6378</v>
      </c>
      <c r="D1775" s="154" t="s">
        <v>6379</v>
      </c>
      <c r="E1775" s="154" t="s">
        <v>2888</v>
      </c>
      <c r="F1775" s="443" t="s">
        <v>422</v>
      </c>
      <c r="G1775" s="443" t="s">
        <v>655</v>
      </c>
      <c r="H1775" s="444">
        <v>44947</v>
      </c>
      <c r="I1775" s="443"/>
      <c r="J1775" s="443"/>
      <c r="K1775" s="443"/>
      <c r="L1775" s="443"/>
      <c r="M1775" s="443"/>
      <c r="N1775" s="443"/>
      <c r="O1775" s="443">
        <v>1</v>
      </c>
      <c r="P1775" s="445">
        <f t="shared" si="25"/>
        <v>1</v>
      </c>
      <c r="Q1775" s="443">
        <v>1</v>
      </c>
      <c r="R1775" s="443"/>
      <c r="S1775" s="443" t="s">
        <v>659</v>
      </c>
      <c r="T1775" s="443" t="s">
        <v>653</v>
      </c>
      <c r="U1775" s="443" t="s">
        <v>673</v>
      </c>
      <c r="V1775" s="443" t="s">
        <v>652</v>
      </c>
      <c r="W1775" s="443" t="s">
        <v>469</v>
      </c>
      <c r="X1775" s="446"/>
    </row>
    <row r="1776" spans="1:24" s="447" customFormat="1" ht="60">
      <c r="A1776" s="443"/>
      <c r="B1776" s="443">
        <v>3593020300</v>
      </c>
      <c r="C1776" s="508" t="s">
        <v>14119</v>
      </c>
      <c r="D1776" s="154" t="s">
        <v>14120</v>
      </c>
      <c r="E1776" s="154" t="s">
        <v>14121</v>
      </c>
      <c r="F1776" s="443" t="s">
        <v>422</v>
      </c>
      <c r="G1776" s="443" t="s">
        <v>655</v>
      </c>
      <c r="H1776" s="444">
        <v>45259</v>
      </c>
      <c r="I1776" s="443"/>
      <c r="J1776" s="443"/>
      <c r="K1776" s="443"/>
      <c r="L1776" s="443"/>
      <c r="M1776" s="443"/>
      <c r="N1776" s="443"/>
      <c r="O1776" s="443">
        <v>1</v>
      </c>
      <c r="P1776" s="445">
        <f t="shared" si="25"/>
        <v>1</v>
      </c>
      <c r="Q1776" s="443">
        <v>1</v>
      </c>
      <c r="R1776" s="443"/>
      <c r="S1776" s="443" t="s">
        <v>659</v>
      </c>
      <c r="T1776" s="443" t="s">
        <v>653</v>
      </c>
      <c r="U1776" s="443" t="s">
        <v>673</v>
      </c>
      <c r="V1776" s="443" t="s">
        <v>652</v>
      </c>
      <c r="W1776" s="443" t="s">
        <v>469</v>
      </c>
      <c r="X1776" s="446"/>
    </row>
    <row r="1777" spans="1:24" s="447" customFormat="1" ht="60">
      <c r="A1777" s="443"/>
      <c r="B1777" s="443">
        <v>5493803400</v>
      </c>
      <c r="C1777" s="508" t="s">
        <v>14122</v>
      </c>
      <c r="D1777" s="154" t="s">
        <v>14123</v>
      </c>
      <c r="E1777" s="154" t="s">
        <v>14124</v>
      </c>
      <c r="F1777" s="443" t="s">
        <v>422</v>
      </c>
      <c r="G1777" s="443" t="s">
        <v>655</v>
      </c>
      <c r="H1777" s="444">
        <v>45203</v>
      </c>
      <c r="I1777" s="443"/>
      <c r="J1777" s="443"/>
      <c r="K1777" s="443"/>
      <c r="L1777" s="443"/>
      <c r="M1777" s="443"/>
      <c r="N1777" s="443"/>
      <c r="O1777" s="443">
        <v>1</v>
      </c>
      <c r="P1777" s="445">
        <f t="shared" si="25"/>
        <v>1</v>
      </c>
      <c r="Q1777" s="443">
        <v>1</v>
      </c>
      <c r="R1777" s="443"/>
      <c r="S1777" s="443" t="s">
        <v>659</v>
      </c>
      <c r="T1777" s="443" t="s">
        <v>653</v>
      </c>
      <c r="U1777" s="443" t="s">
        <v>673</v>
      </c>
      <c r="V1777" s="443" t="s">
        <v>652</v>
      </c>
      <c r="W1777" s="443" t="s">
        <v>469</v>
      </c>
      <c r="X1777" s="446"/>
    </row>
    <row r="1778" spans="1:24" s="447" customFormat="1" ht="60">
      <c r="A1778" s="443"/>
      <c r="B1778" s="443">
        <v>6302514000</v>
      </c>
      <c r="C1778" s="508" t="s">
        <v>14125</v>
      </c>
      <c r="D1778" s="154" t="s">
        <v>14126</v>
      </c>
      <c r="E1778" s="154" t="s">
        <v>14127</v>
      </c>
      <c r="F1778" s="443" t="s">
        <v>422</v>
      </c>
      <c r="G1778" s="443" t="s">
        <v>655</v>
      </c>
      <c r="H1778" s="444">
        <v>44949</v>
      </c>
      <c r="I1778" s="443"/>
      <c r="J1778" s="443"/>
      <c r="K1778" s="443"/>
      <c r="L1778" s="443"/>
      <c r="M1778" s="443">
        <v>2</v>
      </c>
      <c r="N1778" s="443"/>
      <c r="O1778" s="443">
        <v>3</v>
      </c>
      <c r="P1778" s="445">
        <f t="shared" si="25"/>
        <v>5</v>
      </c>
      <c r="Q1778" s="443">
        <v>5</v>
      </c>
      <c r="R1778" s="443"/>
      <c r="S1778" s="443" t="s">
        <v>659</v>
      </c>
      <c r="T1778" s="443" t="s">
        <v>651</v>
      </c>
      <c r="U1778" s="443" t="s">
        <v>673</v>
      </c>
      <c r="V1778" s="443" t="s">
        <v>652</v>
      </c>
      <c r="W1778" s="443" t="s">
        <v>469</v>
      </c>
      <c r="X1778" s="446"/>
    </row>
    <row r="1779" spans="1:24" s="447" customFormat="1" ht="60">
      <c r="A1779" s="443"/>
      <c r="B1779" s="443">
        <v>5392322000</v>
      </c>
      <c r="C1779" s="508" t="s">
        <v>14128</v>
      </c>
      <c r="D1779" s="154" t="s">
        <v>14129</v>
      </c>
      <c r="E1779" s="154" t="s">
        <v>14130</v>
      </c>
      <c r="F1779" s="443" t="s">
        <v>422</v>
      </c>
      <c r="G1779" s="443" t="s">
        <v>655</v>
      </c>
      <c r="H1779" s="444">
        <v>45195</v>
      </c>
      <c r="I1779" s="443"/>
      <c r="J1779" s="443"/>
      <c r="K1779" s="443"/>
      <c r="L1779" s="443"/>
      <c r="M1779" s="443"/>
      <c r="N1779" s="443"/>
      <c r="O1779" s="443">
        <v>1</v>
      </c>
      <c r="P1779" s="445">
        <f t="shared" si="25"/>
        <v>1</v>
      </c>
      <c r="Q1779" s="443">
        <v>1</v>
      </c>
      <c r="R1779" s="443"/>
      <c r="S1779" s="443" t="s">
        <v>659</v>
      </c>
      <c r="T1779" s="443" t="s">
        <v>653</v>
      </c>
      <c r="U1779" s="443" t="s">
        <v>673</v>
      </c>
      <c r="V1779" s="443" t="s">
        <v>652</v>
      </c>
      <c r="W1779" s="443" t="s">
        <v>469</v>
      </c>
      <c r="X1779" s="446"/>
    </row>
    <row r="1780" spans="1:24" s="447" customFormat="1" ht="45">
      <c r="A1780" s="443"/>
      <c r="B1780" s="443">
        <v>6734622100</v>
      </c>
      <c r="C1780" s="508" t="s">
        <v>14131</v>
      </c>
      <c r="D1780" s="154" t="s">
        <v>14132</v>
      </c>
      <c r="E1780" s="154" t="s">
        <v>14133</v>
      </c>
      <c r="F1780" s="443" t="s">
        <v>422</v>
      </c>
      <c r="G1780" s="443" t="s">
        <v>655</v>
      </c>
      <c r="H1780" s="444">
        <v>45271</v>
      </c>
      <c r="I1780" s="443"/>
      <c r="J1780" s="443"/>
      <c r="K1780" s="443"/>
      <c r="L1780" s="443"/>
      <c r="M1780" s="443"/>
      <c r="N1780" s="443"/>
      <c r="O1780" s="443">
        <v>1</v>
      </c>
      <c r="P1780" s="445">
        <f t="shared" si="25"/>
        <v>1</v>
      </c>
      <c r="Q1780" s="443">
        <v>1</v>
      </c>
      <c r="R1780" s="443"/>
      <c r="S1780" s="443" t="s">
        <v>659</v>
      </c>
      <c r="T1780" s="443" t="s">
        <v>653</v>
      </c>
      <c r="U1780" s="443" t="s">
        <v>673</v>
      </c>
      <c r="V1780" s="443" t="s">
        <v>652</v>
      </c>
      <c r="W1780" s="443" t="s">
        <v>469</v>
      </c>
      <c r="X1780" s="446"/>
    </row>
    <row r="1781" spans="1:24" s="447" customFormat="1" ht="60">
      <c r="A1781" s="443"/>
      <c r="B1781" s="443">
        <v>4235221000</v>
      </c>
      <c r="C1781" s="508" t="s">
        <v>7166</v>
      </c>
      <c r="D1781" s="154" t="s">
        <v>7167</v>
      </c>
      <c r="E1781" s="154" t="s">
        <v>3336</v>
      </c>
      <c r="F1781" s="443" t="s">
        <v>422</v>
      </c>
      <c r="G1781" s="443" t="s">
        <v>655</v>
      </c>
      <c r="H1781" s="444">
        <v>44974</v>
      </c>
      <c r="I1781" s="443"/>
      <c r="J1781" s="443"/>
      <c r="K1781" s="443"/>
      <c r="L1781" s="443"/>
      <c r="M1781" s="443"/>
      <c r="N1781" s="443"/>
      <c r="O1781" s="443">
        <v>1</v>
      </c>
      <c r="P1781" s="445">
        <f t="shared" si="25"/>
        <v>1</v>
      </c>
      <c r="Q1781" s="443">
        <v>1</v>
      </c>
      <c r="R1781" s="443"/>
      <c r="S1781" s="443" t="s">
        <v>659</v>
      </c>
      <c r="T1781" s="443" t="s">
        <v>653</v>
      </c>
      <c r="U1781" s="443" t="s">
        <v>673</v>
      </c>
      <c r="V1781" s="443" t="s">
        <v>652</v>
      </c>
      <c r="W1781" s="443" t="s">
        <v>469</v>
      </c>
      <c r="X1781" s="446"/>
    </row>
    <row r="1782" spans="1:24" s="447" customFormat="1" ht="60">
      <c r="A1782" s="443"/>
      <c r="B1782" s="443">
        <v>4194530700</v>
      </c>
      <c r="C1782" s="508" t="s">
        <v>14134</v>
      </c>
      <c r="D1782" s="154" t="s">
        <v>14135</v>
      </c>
      <c r="E1782" s="154" t="s">
        <v>14136</v>
      </c>
      <c r="F1782" s="443" t="s">
        <v>422</v>
      </c>
      <c r="G1782" s="443" t="s">
        <v>655</v>
      </c>
      <c r="H1782" s="444">
        <v>45036</v>
      </c>
      <c r="I1782" s="443"/>
      <c r="J1782" s="443"/>
      <c r="K1782" s="443"/>
      <c r="L1782" s="443"/>
      <c r="M1782" s="443"/>
      <c r="N1782" s="443"/>
      <c r="O1782" s="443">
        <v>1</v>
      </c>
      <c r="P1782" s="445">
        <f t="shared" si="25"/>
        <v>1</v>
      </c>
      <c r="Q1782" s="443">
        <v>1</v>
      </c>
      <c r="R1782" s="443"/>
      <c r="S1782" s="443" t="s">
        <v>659</v>
      </c>
      <c r="T1782" s="443" t="s">
        <v>653</v>
      </c>
      <c r="U1782" s="443" t="s">
        <v>673</v>
      </c>
      <c r="V1782" s="443" t="s">
        <v>652</v>
      </c>
      <c r="W1782" s="443" t="s">
        <v>469</v>
      </c>
      <c r="X1782" s="446"/>
    </row>
    <row r="1783" spans="1:24" s="447" customFormat="1" ht="60">
      <c r="A1783" s="443"/>
      <c r="B1783" s="443">
        <v>5390220600</v>
      </c>
      <c r="C1783" s="508" t="s">
        <v>14104</v>
      </c>
      <c r="D1783" s="154" t="s">
        <v>14105</v>
      </c>
      <c r="E1783" s="154" t="s">
        <v>14137</v>
      </c>
      <c r="F1783" s="443" t="s">
        <v>422</v>
      </c>
      <c r="G1783" s="443" t="s">
        <v>655</v>
      </c>
      <c r="H1783" s="444">
        <v>45091</v>
      </c>
      <c r="I1783" s="443"/>
      <c r="J1783" s="443"/>
      <c r="K1783" s="443"/>
      <c r="L1783" s="443"/>
      <c r="M1783" s="443"/>
      <c r="N1783" s="443"/>
      <c r="O1783" s="443">
        <v>1</v>
      </c>
      <c r="P1783" s="445">
        <f t="shared" si="25"/>
        <v>1</v>
      </c>
      <c r="Q1783" s="443">
        <v>1</v>
      </c>
      <c r="R1783" s="443"/>
      <c r="S1783" s="443" t="s">
        <v>659</v>
      </c>
      <c r="T1783" s="443" t="s">
        <v>653</v>
      </c>
      <c r="U1783" s="443" t="s">
        <v>673</v>
      </c>
      <c r="V1783" s="443" t="s">
        <v>652</v>
      </c>
      <c r="W1783" s="443" t="s">
        <v>469</v>
      </c>
      <c r="X1783" s="446"/>
    </row>
    <row r="1784" spans="1:24" s="447" customFormat="1" ht="60">
      <c r="A1784" s="443"/>
      <c r="B1784" s="443">
        <v>4735800500</v>
      </c>
      <c r="C1784" s="508" t="s">
        <v>14138</v>
      </c>
      <c r="D1784" s="154" t="s">
        <v>14139</v>
      </c>
      <c r="E1784" s="154" t="s">
        <v>14140</v>
      </c>
      <c r="F1784" s="443" t="s">
        <v>422</v>
      </c>
      <c r="G1784" s="443" t="s">
        <v>655</v>
      </c>
      <c r="H1784" s="444">
        <v>45013</v>
      </c>
      <c r="I1784" s="443"/>
      <c r="J1784" s="443"/>
      <c r="K1784" s="443"/>
      <c r="L1784" s="443"/>
      <c r="M1784" s="443"/>
      <c r="N1784" s="443"/>
      <c r="O1784" s="443">
        <v>1</v>
      </c>
      <c r="P1784" s="445">
        <f t="shared" si="25"/>
        <v>1</v>
      </c>
      <c r="Q1784" s="443">
        <v>1</v>
      </c>
      <c r="R1784" s="443"/>
      <c r="S1784" s="443" t="s">
        <v>659</v>
      </c>
      <c r="T1784" s="443" t="s">
        <v>653</v>
      </c>
      <c r="U1784" s="443" t="s">
        <v>673</v>
      </c>
      <c r="V1784" s="443" t="s">
        <v>652</v>
      </c>
      <c r="W1784" s="443" t="s">
        <v>469</v>
      </c>
      <c r="X1784" s="446"/>
    </row>
    <row r="1785" spans="1:24" s="447" customFormat="1" ht="60">
      <c r="A1785" s="443"/>
      <c r="B1785" s="443">
        <v>4544020500</v>
      </c>
      <c r="C1785" s="508" t="s">
        <v>14141</v>
      </c>
      <c r="D1785" s="154" t="s">
        <v>14114</v>
      </c>
      <c r="E1785" s="154" t="s">
        <v>14142</v>
      </c>
      <c r="F1785" s="443" t="s">
        <v>422</v>
      </c>
      <c r="G1785" s="443" t="s">
        <v>655</v>
      </c>
      <c r="H1785" s="444">
        <v>45180</v>
      </c>
      <c r="I1785" s="443"/>
      <c r="J1785" s="443"/>
      <c r="K1785" s="443"/>
      <c r="L1785" s="443"/>
      <c r="M1785" s="443"/>
      <c r="N1785" s="443"/>
      <c r="O1785" s="443">
        <v>2</v>
      </c>
      <c r="P1785" s="445">
        <f t="shared" si="25"/>
        <v>2</v>
      </c>
      <c r="Q1785" s="443">
        <v>2</v>
      </c>
      <c r="R1785" s="443"/>
      <c r="S1785" s="443" t="s">
        <v>659</v>
      </c>
      <c r="T1785" s="443" t="s">
        <v>653</v>
      </c>
      <c r="U1785" s="443" t="s">
        <v>673</v>
      </c>
      <c r="V1785" s="443" t="s">
        <v>652</v>
      </c>
      <c r="W1785" s="443" t="s">
        <v>469</v>
      </c>
      <c r="X1785" s="446"/>
    </row>
    <row r="1786" spans="1:24" s="447" customFormat="1" ht="60">
      <c r="A1786" s="443"/>
      <c r="B1786" s="443">
        <v>3583810500</v>
      </c>
      <c r="C1786" s="508" t="s">
        <v>14143</v>
      </c>
      <c r="D1786" s="154" t="s">
        <v>14144</v>
      </c>
      <c r="E1786" s="154" t="s">
        <v>14145</v>
      </c>
      <c r="F1786" s="443" t="s">
        <v>422</v>
      </c>
      <c r="G1786" s="443" t="s">
        <v>655</v>
      </c>
      <c r="H1786" s="444">
        <v>45124</v>
      </c>
      <c r="I1786" s="443"/>
      <c r="J1786" s="443"/>
      <c r="K1786" s="443"/>
      <c r="L1786" s="443"/>
      <c r="M1786" s="443"/>
      <c r="N1786" s="443"/>
      <c r="O1786" s="443">
        <v>1</v>
      </c>
      <c r="P1786" s="445">
        <f t="shared" si="25"/>
        <v>1</v>
      </c>
      <c r="Q1786" s="443">
        <v>1</v>
      </c>
      <c r="R1786" s="443"/>
      <c r="S1786" s="443" t="s">
        <v>659</v>
      </c>
      <c r="T1786" s="443" t="s">
        <v>653</v>
      </c>
      <c r="U1786" s="443" t="s">
        <v>673</v>
      </c>
      <c r="V1786" s="443" t="s">
        <v>652</v>
      </c>
      <c r="W1786" s="443" t="s">
        <v>469</v>
      </c>
      <c r="X1786" s="446"/>
    </row>
    <row r="1787" spans="1:24" s="447" customFormat="1" ht="60">
      <c r="A1787" s="443"/>
      <c r="B1787" s="443">
        <v>4542320500</v>
      </c>
      <c r="C1787" s="508" t="s">
        <v>14146</v>
      </c>
      <c r="D1787" s="154" t="s">
        <v>14147</v>
      </c>
      <c r="E1787" s="154" t="s">
        <v>14148</v>
      </c>
      <c r="F1787" s="443" t="s">
        <v>422</v>
      </c>
      <c r="G1787" s="443" t="s">
        <v>655</v>
      </c>
      <c r="H1787" s="444">
        <v>45061</v>
      </c>
      <c r="I1787" s="443"/>
      <c r="J1787" s="443"/>
      <c r="K1787" s="443">
        <v>2</v>
      </c>
      <c r="L1787" s="443"/>
      <c r="M1787" s="443"/>
      <c r="N1787" s="443"/>
      <c r="O1787" s="443"/>
      <c r="P1787" s="445">
        <f t="shared" si="25"/>
        <v>2</v>
      </c>
      <c r="Q1787" s="443">
        <v>2</v>
      </c>
      <c r="R1787" s="443"/>
      <c r="S1787" s="443" t="s">
        <v>659</v>
      </c>
      <c r="T1787" s="443" t="s">
        <v>651</v>
      </c>
      <c r="U1787" s="443" t="s">
        <v>673</v>
      </c>
      <c r="V1787" s="443" t="s">
        <v>652</v>
      </c>
      <c r="W1787" s="443" t="s">
        <v>469</v>
      </c>
      <c r="X1787" s="446"/>
    </row>
    <row r="1788" spans="1:24" s="447" customFormat="1" ht="60">
      <c r="A1788" s="443"/>
      <c r="B1788" s="443">
        <v>4212801700</v>
      </c>
      <c r="C1788" s="508" t="s">
        <v>14149</v>
      </c>
      <c r="D1788" s="154" t="s">
        <v>14150</v>
      </c>
      <c r="E1788" s="154" t="s">
        <v>14151</v>
      </c>
      <c r="F1788" s="443" t="s">
        <v>422</v>
      </c>
      <c r="G1788" s="443" t="s">
        <v>655</v>
      </c>
      <c r="H1788" s="444">
        <v>45131</v>
      </c>
      <c r="I1788" s="443"/>
      <c r="J1788" s="443"/>
      <c r="K1788" s="443"/>
      <c r="L1788" s="443"/>
      <c r="M1788" s="443"/>
      <c r="N1788" s="443"/>
      <c r="O1788" s="443">
        <v>1</v>
      </c>
      <c r="P1788" s="445">
        <f t="shared" si="25"/>
        <v>1</v>
      </c>
      <c r="Q1788" s="443">
        <v>1</v>
      </c>
      <c r="R1788" s="443"/>
      <c r="S1788" s="443" t="s">
        <v>659</v>
      </c>
      <c r="T1788" s="443" t="s">
        <v>653</v>
      </c>
      <c r="U1788" s="443" t="s">
        <v>673</v>
      </c>
      <c r="V1788" s="443" t="s">
        <v>652</v>
      </c>
      <c r="W1788" s="443" t="s">
        <v>469</v>
      </c>
      <c r="X1788" s="446"/>
    </row>
    <row r="1789" spans="1:24" s="447" customFormat="1" ht="60">
      <c r="A1789" s="443"/>
      <c r="B1789" s="443">
        <v>4534521800</v>
      </c>
      <c r="C1789" s="508" t="s">
        <v>14152</v>
      </c>
      <c r="D1789" s="154" t="s">
        <v>14153</v>
      </c>
      <c r="E1789" s="154" t="s">
        <v>14154</v>
      </c>
      <c r="F1789" s="443" t="s">
        <v>422</v>
      </c>
      <c r="G1789" s="443" t="s">
        <v>655</v>
      </c>
      <c r="H1789" s="444">
        <v>44930</v>
      </c>
      <c r="I1789" s="443"/>
      <c r="J1789" s="443"/>
      <c r="K1789" s="443"/>
      <c r="L1789" s="443"/>
      <c r="M1789" s="443"/>
      <c r="N1789" s="443"/>
      <c r="O1789" s="443">
        <v>1</v>
      </c>
      <c r="P1789" s="445">
        <f t="shared" si="25"/>
        <v>1</v>
      </c>
      <c r="Q1789" s="443">
        <v>1</v>
      </c>
      <c r="R1789" s="443"/>
      <c r="S1789" s="443" t="s">
        <v>659</v>
      </c>
      <c r="T1789" s="443" t="s">
        <v>653</v>
      </c>
      <c r="U1789" s="443" t="s">
        <v>673</v>
      </c>
      <c r="V1789" s="443" t="s">
        <v>652</v>
      </c>
      <c r="W1789" s="443" t="s">
        <v>469</v>
      </c>
      <c r="X1789" s="446"/>
    </row>
    <row r="1790" spans="1:24" s="447" customFormat="1" ht="60">
      <c r="A1790" s="443"/>
      <c r="B1790" s="443">
        <v>5474600300</v>
      </c>
      <c r="C1790" s="508" t="s">
        <v>14155</v>
      </c>
      <c r="D1790" s="154" t="s">
        <v>14156</v>
      </c>
      <c r="E1790" s="154" t="s">
        <v>14157</v>
      </c>
      <c r="F1790" s="443" t="s">
        <v>422</v>
      </c>
      <c r="G1790" s="443" t="s">
        <v>655</v>
      </c>
      <c r="H1790" s="444">
        <v>45242</v>
      </c>
      <c r="I1790" s="443"/>
      <c r="J1790" s="443"/>
      <c r="K1790" s="443"/>
      <c r="L1790" s="443"/>
      <c r="M1790" s="443"/>
      <c r="N1790" s="443"/>
      <c r="O1790" s="443">
        <v>1</v>
      </c>
      <c r="P1790" s="445">
        <f t="shared" si="25"/>
        <v>1</v>
      </c>
      <c r="Q1790" s="443">
        <v>1</v>
      </c>
      <c r="R1790" s="443"/>
      <c r="S1790" s="443" t="s">
        <v>659</v>
      </c>
      <c r="T1790" s="443" t="s">
        <v>653</v>
      </c>
      <c r="U1790" s="443" t="s">
        <v>673</v>
      </c>
      <c r="V1790" s="443" t="s">
        <v>652</v>
      </c>
      <c r="W1790" s="443" t="s">
        <v>469</v>
      </c>
      <c r="X1790" s="446"/>
    </row>
    <row r="1791" spans="1:24" s="447" customFormat="1" ht="60">
      <c r="A1791" s="443"/>
      <c r="B1791" s="443">
        <v>3182505800</v>
      </c>
      <c r="C1791" s="508" t="s">
        <v>14158</v>
      </c>
      <c r="D1791" s="154" t="s">
        <v>14159</v>
      </c>
      <c r="E1791" s="154" t="s">
        <v>14160</v>
      </c>
      <c r="F1791" s="443" t="s">
        <v>422</v>
      </c>
      <c r="G1791" s="443" t="s">
        <v>655</v>
      </c>
      <c r="H1791" s="444">
        <v>45243</v>
      </c>
      <c r="I1791" s="443"/>
      <c r="J1791" s="443"/>
      <c r="K1791" s="443"/>
      <c r="L1791" s="443"/>
      <c r="M1791" s="443"/>
      <c r="N1791" s="443"/>
      <c r="O1791" s="443">
        <v>1</v>
      </c>
      <c r="P1791" s="445">
        <f t="shared" si="25"/>
        <v>1</v>
      </c>
      <c r="Q1791" s="443">
        <v>1</v>
      </c>
      <c r="R1791" s="443"/>
      <c r="S1791" s="443" t="s">
        <v>659</v>
      </c>
      <c r="T1791" s="443" t="s">
        <v>653</v>
      </c>
      <c r="U1791" s="443" t="s">
        <v>673</v>
      </c>
      <c r="V1791" s="443" t="s">
        <v>652</v>
      </c>
      <c r="W1791" s="443" t="s">
        <v>469</v>
      </c>
      <c r="X1791" s="446"/>
    </row>
    <row r="1792" spans="1:24" s="447" customFormat="1" ht="60">
      <c r="A1792" s="443"/>
      <c r="B1792" s="443">
        <v>5832631100</v>
      </c>
      <c r="C1792" s="508" t="s">
        <v>14161</v>
      </c>
      <c r="D1792" s="154" t="s">
        <v>14162</v>
      </c>
      <c r="E1792" s="154" t="s">
        <v>14163</v>
      </c>
      <c r="F1792" s="443" t="s">
        <v>422</v>
      </c>
      <c r="G1792" s="443" t="s">
        <v>655</v>
      </c>
      <c r="H1792" s="444">
        <v>45182</v>
      </c>
      <c r="I1792" s="443"/>
      <c r="J1792" s="443"/>
      <c r="K1792" s="443"/>
      <c r="L1792" s="443"/>
      <c r="M1792" s="443"/>
      <c r="N1792" s="443"/>
      <c r="O1792" s="443">
        <v>1</v>
      </c>
      <c r="P1792" s="445">
        <f t="shared" si="25"/>
        <v>1</v>
      </c>
      <c r="Q1792" s="443">
        <v>1</v>
      </c>
      <c r="R1792" s="443"/>
      <c r="S1792" s="443" t="s">
        <v>659</v>
      </c>
      <c r="T1792" s="443" t="s">
        <v>653</v>
      </c>
      <c r="U1792" s="443" t="s">
        <v>673</v>
      </c>
      <c r="V1792" s="443" t="s">
        <v>652</v>
      </c>
      <c r="W1792" s="443" t="s">
        <v>469</v>
      </c>
      <c r="X1792" s="446"/>
    </row>
    <row r="1793" spans="1:24" s="447" customFormat="1" ht="60">
      <c r="A1793" s="443"/>
      <c r="B1793" s="443">
        <v>3601000800</v>
      </c>
      <c r="C1793" s="508" t="s">
        <v>14116</v>
      </c>
      <c r="D1793" s="154" t="s">
        <v>14117</v>
      </c>
      <c r="E1793" s="154" t="s">
        <v>14164</v>
      </c>
      <c r="F1793" s="443" t="s">
        <v>422</v>
      </c>
      <c r="G1793" s="443" t="s">
        <v>655</v>
      </c>
      <c r="H1793" s="444">
        <v>45038</v>
      </c>
      <c r="I1793" s="443"/>
      <c r="J1793" s="443"/>
      <c r="K1793" s="443"/>
      <c r="L1793" s="443"/>
      <c r="M1793" s="443"/>
      <c r="N1793" s="443"/>
      <c r="O1793" s="443">
        <v>1</v>
      </c>
      <c r="P1793" s="445">
        <f t="shared" si="25"/>
        <v>1</v>
      </c>
      <c r="Q1793" s="443">
        <v>1</v>
      </c>
      <c r="R1793" s="443"/>
      <c r="S1793" s="443" t="s">
        <v>659</v>
      </c>
      <c r="T1793" s="443" t="s">
        <v>653</v>
      </c>
      <c r="U1793" s="443" t="s">
        <v>673</v>
      </c>
      <c r="V1793" s="443" t="s">
        <v>652</v>
      </c>
      <c r="W1793" s="443" t="s">
        <v>469</v>
      </c>
      <c r="X1793" s="446"/>
    </row>
    <row r="1794" spans="1:24" s="447" customFormat="1" ht="60">
      <c r="A1794" s="443"/>
      <c r="B1794" s="443">
        <v>4542320500</v>
      </c>
      <c r="C1794" s="508" t="s">
        <v>14146</v>
      </c>
      <c r="D1794" s="154" t="s">
        <v>14147</v>
      </c>
      <c r="E1794" s="154" t="s">
        <v>14165</v>
      </c>
      <c r="F1794" s="443" t="s">
        <v>422</v>
      </c>
      <c r="G1794" s="443" t="s">
        <v>655</v>
      </c>
      <c r="H1794" s="444">
        <v>45061</v>
      </c>
      <c r="I1794" s="443"/>
      <c r="J1794" s="443"/>
      <c r="K1794" s="443"/>
      <c r="L1794" s="443"/>
      <c r="M1794" s="443">
        <v>1</v>
      </c>
      <c r="N1794" s="443"/>
      <c r="O1794" s="443">
        <v>1</v>
      </c>
      <c r="P1794" s="445">
        <f t="shared" si="25"/>
        <v>2</v>
      </c>
      <c r="Q1794" s="443">
        <v>2</v>
      </c>
      <c r="R1794" s="443"/>
      <c r="S1794" s="443" t="s">
        <v>659</v>
      </c>
      <c r="T1794" s="443" t="s">
        <v>651</v>
      </c>
      <c r="U1794" s="443" t="s">
        <v>673</v>
      </c>
      <c r="V1794" s="443" t="s">
        <v>652</v>
      </c>
      <c r="W1794" s="443" t="s">
        <v>469</v>
      </c>
      <c r="X1794" s="446"/>
    </row>
    <row r="1795" spans="1:24" s="447" customFormat="1" ht="60">
      <c r="A1795" s="443"/>
      <c r="B1795" s="443">
        <v>4437630400</v>
      </c>
      <c r="C1795" s="508" t="s">
        <v>14166</v>
      </c>
      <c r="D1795" s="154" t="s">
        <v>14167</v>
      </c>
      <c r="E1795" s="154" t="s">
        <v>14168</v>
      </c>
      <c r="F1795" s="443" t="s">
        <v>422</v>
      </c>
      <c r="G1795" s="443" t="s">
        <v>655</v>
      </c>
      <c r="H1795" s="444">
        <v>45287</v>
      </c>
      <c r="I1795" s="443"/>
      <c r="J1795" s="443"/>
      <c r="K1795" s="443"/>
      <c r="L1795" s="443"/>
      <c r="M1795" s="443"/>
      <c r="N1795" s="443"/>
      <c r="O1795" s="443">
        <v>1</v>
      </c>
      <c r="P1795" s="445">
        <f t="shared" si="25"/>
        <v>1</v>
      </c>
      <c r="Q1795" s="443">
        <v>1</v>
      </c>
      <c r="R1795" s="443"/>
      <c r="S1795" s="443" t="s">
        <v>659</v>
      </c>
      <c r="T1795" s="443" t="s">
        <v>653</v>
      </c>
      <c r="U1795" s="443" t="s">
        <v>673</v>
      </c>
      <c r="V1795" s="443" t="s">
        <v>652</v>
      </c>
      <c r="W1795" s="443" t="s">
        <v>469</v>
      </c>
      <c r="X1795" s="446"/>
    </row>
    <row r="1796" spans="1:24" s="447" customFormat="1" ht="60">
      <c r="A1796" s="443"/>
      <c r="B1796" s="443">
        <v>3510250400</v>
      </c>
      <c r="C1796" s="508" t="s">
        <v>6219</v>
      </c>
      <c r="D1796" s="154" t="s">
        <v>6220</v>
      </c>
      <c r="E1796" s="154" t="s">
        <v>2802</v>
      </c>
      <c r="F1796" s="443" t="s">
        <v>422</v>
      </c>
      <c r="G1796" s="443" t="s">
        <v>655</v>
      </c>
      <c r="H1796" s="444">
        <v>45167</v>
      </c>
      <c r="I1796" s="443"/>
      <c r="J1796" s="443"/>
      <c r="K1796" s="443"/>
      <c r="L1796" s="443"/>
      <c r="M1796" s="443"/>
      <c r="N1796" s="443"/>
      <c r="O1796" s="443">
        <v>1</v>
      </c>
      <c r="P1796" s="445">
        <f t="shared" si="25"/>
        <v>1</v>
      </c>
      <c r="Q1796" s="443">
        <v>1</v>
      </c>
      <c r="R1796" s="443"/>
      <c r="S1796" s="443" t="s">
        <v>659</v>
      </c>
      <c r="T1796" s="443" t="s">
        <v>653</v>
      </c>
      <c r="U1796" s="443" t="s">
        <v>673</v>
      </c>
      <c r="V1796" s="443" t="s">
        <v>652</v>
      </c>
      <c r="W1796" s="443" t="s">
        <v>469</v>
      </c>
      <c r="X1796" s="446"/>
    </row>
    <row r="1797" spans="1:24" s="447" customFormat="1" ht="60">
      <c r="A1797" s="443"/>
      <c r="B1797" s="443">
        <v>2741400900</v>
      </c>
      <c r="C1797" s="508" t="s">
        <v>14169</v>
      </c>
      <c r="D1797" s="154" t="s">
        <v>14170</v>
      </c>
      <c r="E1797" s="154" t="s">
        <v>14171</v>
      </c>
      <c r="F1797" s="443" t="s">
        <v>422</v>
      </c>
      <c r="G1797" s="443" t="s">
        <v>655</v>
      </c>
      <c r="H1797" s="444">
        <v>44951</v>
      </c>
      <c r="I1797" s="443"/>
      <c r="J1797" s="443"/>
      <c r="K1797" s="443"/>
      <c r="L1797" s="443"/>
      <c r="M1797" s="443"/>
      <c r="N1797" s="443"/>
      <c r="O1797" s="443">
        <v>1</v>
      </c>
      <c r="P1797" s="445">
        <f t="shared" si="25"/>
        <v>1</v>
      </c>
      <c r="Q1797" s="443">
        <v>1</v>
      </c>
      <c r="R1797" s="443"/>
      <c r="S1797" s="443" t="s">
        <v>659</v>
      </c>
      <c r="T1797" s="443" t="s">
        <v>653</v>
      </c>
      <c r="U1797" s="443" t="s">
        <v>673</v>
      </c>
      <c r="V1797" s="443" t="s">
        <v>652</v>
      </c>
      <c r="W1797" s="443" t="s">
        <v>469</v>
      </c>
      <c r="X1797" s="446"/>
    </row>
    <row r="1798" spans="1:24" s="447" customFormat="1" ht="60">
      <c r="A1798" s="443"/>
      <c r="B1798" s="443">
        <v>4155610800</v>
      </c>
      <c r="C1798" s="508" t="s">
        <v>6960</v>
      </c>
      <c r="D1798" s="154" t="s">
        <v>6961</v>
      </c>
      <c r="E1798" s="154" t="s">
        <v>3202</v>
      </c>
      <c r="F1798" s="443" t="s">
        <v>422</v>
      </c>
      <c r="G1798" s="443" t="s">
        <v>655</v>
      </c>
      <c r="H1798" s="444">
        <v>45180</v>
      </c>
      <c r="I1798" s="443"/>
      <c r="J1798" s="443"/>
      <c r="K1798" s="443"/>
      <c r="L1798" s="443"/>
      <c r="M1798" s="443"/>
      <c r="N1798" s="443"/>
      <c r="O1798" s="443">
        <v>1</v>
      </c>
      <c r="P1798" s="445">
        <f t="shared" si="25"/>
        <v>1</v>
      </c>
      <c r="Q1798" s="443">
        <v>1</v>
      </c>
      <c r="R1798" s="443"/>
      <c r="S1798" s="443" t="s">
        <v>659</v>
      </c>
      <c r="T1798" s="443" t="s">
        <v>653</v>
      </c>
      <c r="U1798" s="443" t="s">
        <v>673</v>
      </c>
      <c r="V1798" s="443" t="s">
        <v>652</v>
      </c>
      <c r="W1798" s="443" t="s">
        <v>469</v>
      </c>
      <c r="X1798" s="446"/>
    </row>
    <row r="1799" spans="1:24" s="447" customFormat="1" ht="60">
      <c r="A1799" s="443"/>
      <c r="B1799" s="443">
        <v>5303510700</v>
      </c>
      <c r="C1799" s="508" t="s">
        <v>14172</v>
      </c>
      <c r="D1799" s="154" t="s">
        <v>14173</v>
      </c>
      <c r="E1799" s="154" t="s">
        <v>14174</v>
      </c>
      <c r="F1799" s="443" t="s">
        <v>422</v>
      </c>
      <c r="G1799" s="443" t="s">
        <v>655</v>
      </c>
      <c r="H1799" s="444">
        <v>45061</v>
      </c>
      <c r="I1799" s="443"/>
      <c r="J1799" s="443"/>
      <c r="K1799" s="443"/>
      <c r="L1799" s="443"/>
      <c r="M1799" s="443"/>
      <c r="N1799" s="443"/>
      <c r="O1799" s="443">
        <v>6</v>
      </c>
      <c r="P1799" s="445">
        <f t="shared" si="25"/>
        <v>6</v>
      </c>
      <c r="Q1799" s="443">
        <v>6</v>
      </c>
      <c r="R1799" s="443"/>
      <c r="S1799" s="443" t="s">
        <v>659</v>
      </c>
      <c r="T1799" s="443" t="s">
        <v>653</v>
      </c>
      <c r="U1799" s="443" t="s">
        <v>673</v>
      </c>
      <c r="V1799" s="443" t="s">
        <v>652</v>
      </c>
      <c r="W1799" s="443" t="s">
        <v>469</v>
      </c>
      <c r="X1799" s="446"/>
    </row>
    <row r="1800" spans="1:24" s="447" customFormat="1" ht="60">
      <c r="A1800" s="443"/>
      <c r="B1800" s="443">
        <v>4764200100</v>
      </c>
      <c r="C1800" s="508" t="s">
        <v>14175</v>
      </c>
      <c r="D1800" s="154" t="s">
        <v>14176</v>
      </c>
      <c r="E1800" s="154" t="s">
        <v>14177</v>
      </c>
      <c r="F1800" s="443" t="s">
        <v>422</v>
      </c>
      <c r="G1800" s="443" t="s">
        <v>655</v>
      </c>
      <c r="H1800" s="444">
        <v>45203</v>
      </c>
      <c r="I1800" s="443"/>
      <c r="J1800" s="443"/>
      <c r="K1800" s="443"/>
      <c r="L1800" s="443"/>
      <c r="M1800" s="443"/>
      <c r="N1800" s="443"/>
      <c r="O1800" s="443">
        <v>1</v>
      </c>
      <c r="P1800" s="445">
        <f t="shared" si="25"/>
        <v>1</v>
      </c>
      <c r="Q1800" s="443">
        <v>1</v>
      </c>
      <c r="R1800" s="443"/>
      <c r="S1800" s="443" t="s">
        <v>659</v>
      </c>
      <c r="T1800" s="443" t="s">
        <v>653</v>
      </c>
      <c r="U1800" s="443" t="s">
        <v>673</v>
      </c>
      <c r="V1800" s="443" t="s">
        <v>652</v>
      </c>
      <c r="W1800" s="443" t="s">
        <v>469</v>
      </c>
      <c r="X1800" s="446"/>
    </row>
    <row r="1801" spans="1:24" s="447" customFormat="1" ht="60">
      <c r="A1801" s="443"/>
      <c r="B1801" s="443">
        <v>4765803800</v>
      </c>
      <c r="C1801" s="508" t="s">
        <v>14178</v>
      </c>
      <c r="D1801" s="154" t="s">
        <v>14179</v>
      </c>
      <c r="E1801" s="154" t="s">
        <v>14180</v>
      </c>
      <c r="F1801" s="443" t="s">
        <v>422</v>
      </c>
      <c r="G1801" s="443" t="s">
        <v>655</v>
      </c>
      <c r="H1801" s="444">
        <v>45002</v>
      </c>
      <c r="I1801" s="443"/>
      <c r="J1801" s="443"/>
      <c r="K1801" s="443"/>
      <c r="L1801" s="443"/>
      <c r="M1801" s="443"/>
      <c r="N1801" s="443"/>
      <c r="O1801" s="443">
        <v>1</v>
      </c>
      <c r="P1801" s="445">
        <f t="shared" si="25"/>
        <v>1</v>
      </c>
      <c r="Q1801" s="443">
        <v>1</v>
      </c>
      <c r="R1801" s="443"/>
      <c r="S1801" s="443" t="s">
        <v>659</v>
      </c>
      <c r="T1801" s="443" t="s">
        <v>653</v>
      </c>
      <c r="U1801" s="443" t="s">
        <v>673</v>
      </c>
      <c r="V1801" s="443" t="s">
        <v>652</v>
      </c>
      <c r="W1801" s="443" t="s">
        <v>469</v>
      </c>
      <c r="X1801" s="446"/>
    </row>
    <row r="1802" spans="1:24" s="447" customFormat="1" ht="60">
      <c r="A1802" s="443"/>
      <c r="B1802" s="443">
        <v>3593820100</v>
      </c>
      <c r="C1802" s="508" t="s">
        <v>7220</v>
      </c>
      <c r="D1802" s="154" t="s">
        <v>7221</v>
      </c>
      <c r="E1802" s="154" t="s">
        <v>3363</v>
      </c>
      <c r="F1802" s="443" t="s">
        <v>422</v>
      </c>
      <c r="G1802" s="443" t="s">
        <v>655</v>
      </c>
      <c r="H1802" s="444">
        <v>44998</v>
      </c>
      <c r="I1802" s="443"/>
      <c r="J1802" s="443"/>
      <c r="K1802" s="443"/>
      <c r="L1802" s="443"/>
      <c r="M1802" s="443"/>
      <c r="N1802" s="443"/>
      <c r="O1802" s="443">
        <v>1</v>
      </c>
      <c r="P1802" s="445">
        <f t="shared" si="25"/>
        <v>1</v>
      </c>
      <c r="Q1802" s="443">
        <v>1</v>
      </c>
      <c r="R1802" s="443"/>
      <c r="S1802" s="443" t="s">
        <v>659</v>
      </c>
      <c r="T1802" s="443" t="s">
        <v>653</v>
      </c>
      <c r="U1802" s="443" t="s">
        <v>673</v>
      </c>
      <c r="V1802" s="443" t="s">
        <v>652</v>
      </c>
      <c r="W1802" s="443" t="s">
        <v>469</v>
      </c>
      <c r="X1802" s="446"/>
    </row>
    <row r="1803" spans="1:24" s="447" customFormat="1" ht="60">
      <c r="A1803" s="443"/>
      <c r="B1803" s="443">
        <v>4710102700</v>
      </c>
      <c r="C1803" s="508" t="s">
        <v>14181</v>
      </c>
      <c r="D1803" s="154" t="s">
        <v>14182</v>
      </c>
      <c r="E1803" s="154" t="s">
        <v>14183</v>
      </c>
      <c r="F1803" s="443" t="s">
        <v>422</v>
      </c>
      <c r="G1803" s="443" t="s">
        <v>655</v>
      </c>
      <c r="H1803" s="444">
        <v>45219</v>
      </c>
      <c r="I1803" s="443"/>
      <c r="J1803" s="443"/>
      <c r="K1803" s="443"/>
      <c r="L1803" s="443"/>
      <c r="M1803" s="443"/>
      <c r="N1803" s="443"/>
      <c r="O1803" s="443">
        <v>1</v>
      </c>
      <c r="P1803" s="445">
        <f t="shared" si="25"/>
        <v>1</v>
      </c>
      <c r="Q1803" s="443">
        <v>1</v>
      </c>
      <c r="R1803" s="443"/>
      <c r="S1803" s="443" t="s">
        <v>659</v>
      </c>
      <c r="T1803" s="443" t="s">
        <v>653</v>
      </c>
      <c r="U1803" s="443" t="s">
        <v>673</v>
      </c>
      <c r="V1803" s="443" t="s">
        <v>652</v>
      </c>
      <c r="W1803" s="443" t="s">
        <v>469</v>
      </c>
      <c r="X1803" s="446"/>
    </row>
    <row r="1804" spans="1:24" s="447" customFormat="1" ht="60">
      <c r="A1804" s="443"/>
      <c r="B1804" s="443">
        <v>3572021100</v>
      </c>
      <c r="C1804" s="508" t="s">
        <v>8866</v>
      </c>
      <c r="D1804" s="154" t="s">
        <v>8867</v>
      </c>
      <c r="E1804" s="154" t="s">
        <v>4301</v>
      </c>
      <c r="F1804" s="443" t="s">
        <v>422</v>
      </c>
      <c r="G1804" s="443" t="s">
        <v>655</v>
      </c>
      <c r="H1804" s="444">
        <v>45141</v>
      </c>
      <c r="I1804" s="443"/>
      <c r="J1804" s="443"/>
      <c r="K1804" s="443"/>
      <c r="L1804" s="443"/>
      <c r="M1804" s="443"/>
      <c r="N1804" s="443"/>
      <c r="O1804" s="443">
        <v>1</v>
      </c>
      <c r="P1804" s="445">
        <f t="shared" si="25"/>
        <v>1</v>
      </c>
      <c r="Q1804" s="443">
        <v>1</v>
      </c>
      <c r="R1804" s="443"/>
      <c r="S1804" s="443" t="s">
        <v>659</v>
      </c>
      <c r="T1804" s="443" t="s">
        <v>653</v>
      </c>
      <c r="U1804" s="443" t="s">
        <v>673</v>
      </c>
      <c r="V1804" s="443" t="s">
        <v>652</v>
      </c>
      <c r="W1804" s="443" t="s">
        <v>469</v>
      </c>
      <c r="X1804" s="446"/>
    </row>
    <row r="1805" spans="1:24" s="447" customFormat="1" ht="60">
      <c r="A1805" s="443"/>
      <c r="B1805" s="443">
        <v>3486605200</v>
      </c>
      <c r="C1805" s="508" t="s">
        <v>6327</v>
      </c>
      <c r="D1805" s="154" t="s">
        <v>6328</v>
      </c>
      <c r="E1805" s="154" t="s">
        <v>2860</v>
      </c>
      <c r="F1805" s="443" t="s">
        <v>422</v>
      </c>
      <c r="G1805" s="443" t="s">
        <v>655</v>
      </c>
      <c r="H1805" s="444">
        <v>44979</v>
      </c>
      <c r="I1805" s="443"/>
      <c r="J1805" s="443"/>
      <c r="K1805" s="443"/>
      <c r="L1805" s="443"/>
      <c r="M1805" s="443"/>
      <c r="N1805" s="443"/>
      <c r="O1805" s="443">
        <v>1</v>
      </c>
      <c r="P1805" s="445">
        <f t="shared" si="25"/>
        <v>1</v>
      </c>
      <c r="Q1805" s="443">
        <v>1</v>
      </c>
      <c r="R1805" s="443"/>
      <c r="S1805" s="443" t="s">
        <v>659</v>
      </c>
      <c r="T1805" s="443" t="s">
        <v>653</v>
      </c>
      <c r="U1805" s="443" t="s">
        <v>673</v>
      </c>
      <c r="V1805" s="443" t="s">
        <v>652</v>
      </c>
      <c r="W1805" s="443" t="s">
        <v>469</v>
      </c>
      <c r="X1805" s="446"/>
    </row>
    <row r="1806" spans="1:24" s="447" customFormat="1" ht="60">
      <c r="A1806" s="443"/>
      <c r="B1806" s="443">
        <v>4664111300</v>
      </c>
      <c r="C1806" s="508" t="s">
        <v>14184</v>
      </c>
      <c r="D1806" s="154" t="s">
        <v>14185</v>
      </c>
      <c r="E1806" s="154" t="s">
        <v>14186</v>
      </c>
      <c r="F1806" s="443" t="s">
        <v>422</v>
      </c>
      <c r="G1806" s="443" t="s">
        <v>655</v>
      </c>
      <c r="H1806" s="444">
        <v>45251</v>
      </c>
      <c r="I1806" s="443"/>
      <c r="J1806" s="443"/>
      <c r="K1806" s="443"/>
      <c r="L1806" s="443"/>
      <c r="M1806" s="443"/>
      <c r="N1806" s="443"/>
      <c r="O1806" s="443">
        <v>1</v>
      </c>
      <c r="P1806" s="445">
        <f t="shared" si="25"/>
        <v>1</v>
      </c>
      <c r="Q1806" s="443">
        <v>1</v>
      </c>
      <c r="R1806" s="443"/>
      <c r="S1806" s="443" t="s">
        <v>659</v>
      </c>
      <c r="T1806" s="443" t="s">
        <v>653</v>
      </c>
      <c r="U1806" s="443" t="s">
        <v>673</v>
      </c>
      <c r="V1806" s="443" t="s">
        <v>652</v>
      </c>
      <c r="W1806" s="443" t="s">
        <v>469</v>
      </c>
      <c r="X1806" s="446"/>
    </row>
    <row r="1807" spans="1:24" s="447" customFormat="1" ht="60">
      <c r="A1807" s="443"/>
      <c r="B1807" s="443">
        <v>3522500800</v>
      </c>
      <c r="C1807" s="508" t="s">
        <v>14187</v>
      </c>
      <c r="D1807" s="154" t="s">
        <v>14188</v>
      </c>
      <c r="E1807" s="154" t="s">
        <v>14189</v>
      </c>
      <c r="F1807" s="443" t="s">
        <v>422</v>
      </c>
      <c r="G1807" s="443" t="s">
        <v>655</v>
      </c>
      <c r="H1807" s="444">
        <v>44993</v>
      </c>
      <c r="I1807" s="443"/>
      <c r="J1807" s="443"/>
      <c r="K1807" s="443"/>
      <c r="L1807" s="443"/>
      <c r="M1807" s="443"/>
      <c r="N1807" s="443"/>
      <c r="O1807" s="443">
        <v>1</v>
      </c>
      <c r="P1807" s="445">
        <f t="shared" si="25"/>
        <v>1</v>
      </c>
      <c r="Q1807" s="443">
        <v>1</v>
      </c>
      <c r="R1807" s="443"/>
      <c r="S1807" s="443" t="s">
        <v>659</v>
      </c>
      <c r="T1807" s="443" t="s">
        <v>653</v>
      </c>
      <c r="U1807" s="443" t="s">
        <v>673</v>
      </c>
      <c r="V1807" s="443" t="s">
        <v>652</v>
      </c>
      <c r="W1807" s="443" t="s">
        <v>469</v>
      </c>
      <c r="X1807" s="446"/>
    </row>
    <row r="1808" spans="1:24" s="447" customFormat="1" ht="60">
      <c r="A1808" s="443"/>
      <c r="B1808" s="443">
        <v>5492925300</v>
      </c>
      <c r="C1808" s="508" t="s">
        <v>14190</v>
      </c>
      <c r="D1808" s="154" t="s">
        <v>14191</v>
      </c>
      <c r="E1808" s="154" t="s">
        <v>14192</v>
      </c>
      <c r="F1808" s="443" t="s">
        <v>422</v>
      </c>
      <c r="G1808" s="443" t="s">
        <v>655</v>
      </c>
      <c r="H1808" s="444">
        <v>45079</v>
      </c>
      <c r="I1808" s="443"/>
      <c r="J1808" s="443"/>
      <c r="K1808" s="443"/>
      <c r="L1808" s="443"/>
      <c r="M1808" s="443"/>
      <c r="N1808" s="443"/>
      <c r="O1808" s="443">
        <v>1</v>
      </c>
      <c r="P1808" s="445">
        <f t="shared" si="25"/>
        <v>1</v>
      </c>
      <c r="Q1808" s="443">
        <v>1</v>
      </c>
      <c r="R1808" s="443"/>
      <c r="S1808" s="443" t="s">
        <v>659</v>
      </c>
      <c r="T1808" s="443" t="s">
        <v>653</v>
      </c>
      <c r="U1808" s="443" t="s">
        <v>673</v>
      </c>
      <c r="V1808" s="443" t="s">
        <v>652</v>
      </c>
      <c r="W1808" s="443" t="s">
        <v>469</v>
      </c>
      <c r="X1808" s="446"/>
    </row>
    <row r="1809" spans="1:24" s="447" customFormat="1" ht="60">
      <c r="A1809" s="443"/>
      <c r="B1809" s="443">
        <v>4485821500</v>
      </c>
      <c r="C1809" s="508" t="s">
        <v>14193</v>
      </c>
      <c r="D1809" s="154" t="s">
        <v>14194</v>
      </c>
      <c r="E1809" s="154" t="s">
        <v>14195</v>
      </c>
      <c r="F1809" s="443" t="s">
        <v>422</v>
      </c>
      <c r="G1809" s="443" t="s">
        <v>655</v>
      </c>
      <c r="H1809" s="444">
        <v>45218</v>
      </c>
      <c r="I1809" s="443"/>
      <c r="J1809" s="443"/>
      <c r="K1809" s="443"/>
      <c r="L1809" s="443"/>
      <c r="M1809" s="443"/>
      <c r="N1809" s="443"/>
      <c r="O1809" s="443">
        <v>1</v>
      </c>
      <c r="P1809" s="445">
        <f t="shared" si="25"/>
        <v>1</v>
      </c>
      <c r="Q1809" s="443">
        <v>1</v>
      </c>
      <c r="R1809" s="443"/>
      <c r="S1809" s="443" t="s">
        <v>659</v>
      </c>
      <c r="T1809" s="443" t="s">
        <v>653</v>
      </c>
      <c r="U1809" s="443" t="s">
        <v>673</v>
      </c>
      <c r="V1809" s="443" t="s">
        <v>652</v>
      </c>
      <c r="W1809" s="443" t="s">
        <v>469</v>
      </c>
      <c r="X1809" s="446"/>
    </row>
    <row r="1810" spans="1:24" s="447" customFormat="1" ht="60">
      <c r="A1810" s="443"/>
      <c r="B1810" s="443">
        <v>4456710100</v>
      </c>
      <c r="C1810" s="508" t="s">
        <v>14196</v>
      </c>
      <c r="D1810" s="154" t="s">
        <v>14197</v>
      </c>
      <c r="E1810" s="154" t="s">
        <v>14198</v>
      </c>
      <c r="F1810" s="443" t="s">
        <v>422</v>
      </c>
      <c r="G1810" s="443" t="s">
        <v>655</v>
      </c>
      <c r="H1810" s="444">
        <v>45139</v>
      </c>
      <c r="I1810" s="443"/>
      <c r="J1810" s="443"/>
      <c r="K1810" s="443"/>
      <c r="L1810" s="443"/>
      <c r="M1810" s="443"/>
      <c r="N1810" s="443"/>
      <c r="O1810" s="443">
        <v>2</v>
      </c>
      <c r="P1810" s="445">
        <f t="shared" si="25"/>
        <v>2</v>
      </c>
      <c r="Q1810" s="443">
        <v>2</v>
      </c>
      <c r="R1810" s="443"/>
      <c r="S1810" s="443" t="s">
        <v>659</v>
      </c>
      <c r="T1810" s="443" t="s">
        <v>653</v>
      </c>
      <c r="U1810" s="443" t="s">
        <v>673</v>
      </c>
      <c r="V1810" s="443" t="s">
        <v>652</v>
      </c>
      <c r="W1810" s="443" t="s">
        <v>469</v>
      </c>
      <c r="X1810" s="446"/>
    </row>
    <row r="1811" spans="1:24" s="447" customFormat="1" ht="60">
      <c r="A1811" s="443"/>
      <c r="B1811" s="443">
        <v>4474821500</v>
      </c>
      <c r="C1811" s="508" t="s">
        <v>14199</v>
      </c>
      <c r="D1811" s="154" t="s">
        <v>14200</v>
      </c>
      <c r="E1811" s="154" t="s">
        <v>14201</v>
      </c>
      <c r="F1811" s="443" t="s">
        <v>422</v>
      </c>
      <c r="G1811" s="443" t="s">
        <v>655</v>
      </c>
      <c r="H1811" s="444">
        <v>45167</v>
      </c>
      <c r="I1811" s="443"/>
      <c r="J1811" s="443"/>
      <c r="K1811" s="443"/>
      <c r="L1811" s="443"/>
      <c r="M1811" s="443"/>
      <c r="N1811" s="443"/>
      <c r="O1811" s="443">
        <v>1</v>
      </c>
      <c r="P1811" s="445">
        <f t="shared" si="25"/>
        <v>1</v>
      </c>
      <c r="Q1811" s="443">
        <v>1</v>
      </c>
      <c r="R1811" s="443"/>
      <c r="S1811" s="443" t="s">
        <v>659</v>
      </c>
      <c r="T1811" s="443" t="s">
        <v>653</v>
      </c>
      <c r="U1811" s="443" t="s">
        <v>673</v>
      </c>
      <c r="V1811" s="443" t="s">
        <v>652</v>
      </c>
      <c r="W1811" s="443" t="s">
        <v>469</v>
      </c>
      <c r="X1811" s="446"/>
    </row>
    <row r="1812" spans="1:24" s="447" customFormat="1" ht="60">
      <c r="A1812" s="443"/>
      <c r="B1812" s="443">
        <v>6311543300</v>
      </c>
      <c r="C1812" s="508" t="s">
        <v>14202</v>
      </c>
      <c r="D1812" s="154" t="s">
        <v>14203</v>
      </c>
      <c r="E1812" s="154" t="s">
        <v>14204</v>
      </c>
      <c r="F1812" s="443" t="s">
        <v>422</v>
      </c>
      <c r="G1812" s="443" t="s">
        <v>655</v>
      </c>
      <c r="H1812" s="444">
        <v>44979</v>
      </c>
      <c r="I1812" s="443"/>
      <c r="J1812" s="443"/>
      <c r="K1812" s="443"/>
      <c r="L1812" s="443"/>
      <c r="M1812" s="443"/>
      <c r="N1812" s="443"/>
      <c r="O1812" s="443">
        <v>1</v>
      </c>
      <c r="P1812" s="445">
        <f t="shared" si="25"/>
        <v>1</v>
      </c>
      <c r="Q1812" s="443">
        <v>1</v>
      </c>
      <c r="R1812" s="443"/>
      <c r="S1812" s="443" t="s">
        <v>659</v>
      </c>
      <c r="T1812" s="443" t="s">
        <v>653</v>
      </c>
      <c r="U1812" s="443" t="s">
        <v>673</v>
      </c>
      <c r="V1812" s="443" t="s">
        <v>652</v>
      </c>
      <c r="W1812" s="443" t="s">
        <v>469</v>
      </c>
      <c r="X1812" s="446"/>
    </row>
    <row r="1813" spans="1:24" s="447" customFormat="1" ht="60">
      <c r="A1813" s="443"/>
      <c r="B1813" s="443">
        <v>4474822600</v>
      </c>
      <c r="C1813" s="508" t="s">
        <v>14205</v>
      </c>
      <c r="D1813" s="154" t="s">
        <v>14206</v>
      </c>
      <c r="E1813" s="154" t="s">
        <v>14207</v>
      </c>
      <c r="F1813" s="443" t="s">
        <v>422</v>
      </c>
      <c r="G1813" s="443" t="s">
        <v>655</v>
      </c>
      <c r="H1813" s="444">
        <v>45142</v>
      </c>
      <c r="I1813" s="443"/>
      <c r="J1813" s="443"/>
      <c r="K1813" s="443"/>
      <c r="L1813" s="443"/>
      <c r="M1813" s="443"/>
      <c r="N1813" s="443"/>
      <c r="O1813" s="443">
        <v>1</v>
      </c>
      <c r="P1813" s="445">
        <f t="shared" si="25"/>
        <v>1</v>
      </c>
      <c r="Q1813" s="443">
        <v>1</v>
      </c>
      <c r="R1813" s="443"/>
      <c r="S1813" s="443" t="s">
        <v>659</v>
      </c>
      <c r="T1813" s="443" t="s">
        <v>653</v>
      </c>
      <c r="U1813" s="443" t="s">
        <v>673</v>
      </c>
      <c r="V1813" s="443" t="s">
        <v>652</v>
      </c>
      <c r="W1813" s="443" t="s">
        <v>469</v>
      </c>
      <c r="X1813" s="446"/>
    </row>
    <row r="1814" spans="1:24" s="447" customFormat="1" ht="60">
      <c r="A1814" s="443"/>
      <c r="B1814" s="443">
        <v>4475540900</v>
      </c>
      <c r="C1814" s="508" t="s">
        <v>14208</v>
      </c>
      <c r="D1814" s="154" t="s">
        <v>14209</v>
      </c>
      <c r="E1814" s="154" t="s">
        <v>14210</v>
      </c>
      <c r="F1814" s="443" t="s">
        <v>422</v>
      </c>
      <c r="G1814" s="443" t="s">
        <v>655</v>
      </c>
      <c r="H1814" s="444">
        <v>45035</v>
      </c>
      <c r="I1814" s="443"/>
      <c r="J1814" s="443"/>
      <c r="K1814" s="443"/>
      <c r="L1814" s="443"/>
      <c r="M1814" s="443">
        <v>1</v>
      </c>
      <c r="N1814" s="443"/>
      <c r="O1814" s="443">
        <v>1</v>
      </c>
      <c r="P1814" s="445">
        <f t="shared" ref="P1814:P1877" si="26">SUM($I1814:$O1814)</f>
        <v>2</v>
      </c>
      <c r="Q1814" s="443">
        <v>2</v>
      </c>
      <c r="R1814" s="443"/>
      <c r="S1814" s="443" t="s">
        <v>659</v>
      </c>
      <c r="T1814" s="443" t="s">
        <v>651</v>
      </c>
      <c r="U1814" s="443" t="s">
        <v>673</v>
      </c>
      <c r="V1814" s="443" t="s">
        <v>652</v>
      </c>
      <c r="W1814" s="443" t="s">
        <v>469</v>
      </c>
      <c r="X1814" s="446"/>
    </row>
    <row r="1815" spans="1:24" s="447" customFormat="1" ht="60">
      <c r="A1815" s="443"/>
      <c r="B1815" s="443">
        <v>5313041100</v>
      </c>
      <c r="C1815" s="508" t="s">
        <v>14211</v>
      </c>
      <c r="D1815" s="154" t="s">
        <v>14212</v>
      </c>
      <c r="E1815" s="154" t="s">
        <v>14213</v>
      </c>
      <c r="F1815" s="443" t="s">
        <v>422</v>
      </c>
      <c r="G1815" s="443" t="s">
        <v>655</v>
      </c>
      <c r="H1815" s="444">
        <v>44971</v>
      </c>
      <c r="I1815" s="443"/>
      <c r="J1815" s="443"/>
      <c r="K1815" s="443"/>
      <c r="L1815" s="443"/>
      <c r="M1815" s="443"/>
      <c r="N1815" s="443"/>
      <c r="O1815" s="443">
        <v>3</v>
      </c>
      <c r="P1815" s="445">
        <f t="shared" si="26"/>
        <v>3</v>
      </c>
      <c r="Q1815" s="443">
        <v>3</v>
      </c>
      <c r="R1815" s="443"/>
      <c r="S1815" s="443" t="s">
        <v>659</v>
      </c>
      <c r="T1815" s="443" t="s">
        <v>653</v>
      </c>
      <c r="U1815" s="443" t="s">
        <v>673</v>
      </c>
      <c r="V1815" s="443" t="s">
        <v>652</v>
      </c>
      <c r="W1815" s="443" t="s">
        <v>469</v>
      </c>
      <c r="X1815" s="446"/>
    </row>
    <row r="1816" spans="1:24" s="447" customFormat="1" ht="60">
      <c r="A1816" s="443"/>
      <c r="B1816" s="443">
        <v>4498605200</v>
      </c>
      <c r="C1816" s="508" t="s">
        <v>14214</v>
      </c>
      <c r="D1816" s="154" t="s">
        <v>14215</v>
      </c>
      <c r="E1816" s="154" t="s">
        <v>14216</v>
      </c>
      <c r="F1816" s="443" t="s">
        <v>422</v>
      </c>
      <c r="G1816" s="443" t="s">
        <v>655</v>
      </c>
      <c r="H1816" s="444">
        <v>45055</v>
      </c>
      <c r="I1816" s="443"/>
      <c r="J1816" s="443"/>
      <c r="K1816" s="443"/>
      <c r="L1816" s="443"/>
      <c r="M1816" s="443">
        <v>1</v>
      </c>
      <c r="N1816" s="443"/>
      <c r="O1816" s="443">
        <v>2</v>
      </c>
      <c r="P1816" s="445">
        <f t="shared" si="26"/>
        <v>3</v>
      </c>
      <c r="Q1816" s="443">
        <v>3</v>
      </c>
      <c r="R1816" s="443"/>
      <c r="S1816" s="443" t="s">
        <v>659</v>
      </c>
      <c r="T1816" s="443" t="s">
        <v>651</v>
      </c>
      <c r="U1816" s="443" t="s">
        <v>673</v>
      </c>
      <c r="V1816" s="443" t="s">
        <v>652</v>
      </c>
      <c r="W1816" s="443" t="s">
        <v>469</v>
      </c>
      <c r="X1816" s="446"/>
    </row>
    <row r="1817" spans="1:24" s="447" customFormat="1" ht="60">
      <c r="A1817" s="443"/>
      <c r="B1817" s="443">
        <v>3153712300</v>
      </c>
      <c r="C1817" s="508" t="s">
        <v>14217</v>
      </c>
      <c r="D1817" s="154" t="s">
        <v>14218</v>
      </c>
      <c r="E1817" s="154" t="s">
        <v>14219</v>
      </c>
      <c r="F1817" s="443" t="s">
        <v>422</v>
      </c>
      <c r="G1817" s="443" t="s">
        <v>655</v>
      </c>
      <c r="H1817" s="444">
        <v>45110</v>
      </c>
      <c r="I1817" s="443"/>
      <c r="J1817" s="443"/>
      <c r="K1817" s="443"/>
      <c r="L1817" s="443"/>
      <c r="M1817" s="443"/>
      <c r="N1817" s="443"/>
      <c r="O1817" s="443">
        <v>1</v>
      </c>
      <c r="P1817" s="445">
        <f t="shared" si="26"/>
        <v>1</v>
      </c>
      <c r="Q1817" s="443">
        <v>1</v>
      </c>
      <c r="R1817" s="443"/>
      <c r="S1817" s="443" t="s">
        <v>659</v>
      </c>
      <c r="T1817" s="443" t="s">
        <v>653</v>
      </c>
      <c r="U1817" s="443" t="s">
        <v>673</v>
      </c>
      <c r="V1817" s="443" t="s">
        <v>652</v>
      </c>
      <c r="W1817" s="443" t="s">
        <v>469</v>
      </c>
      <c r="X1817" s="446"/>
    </row>
    <row r="1818" spans="1:24" s="447" customFormat="1" ht="60">
      <c r="A1818" s="443"/>
      <c r="B1818" s="443">
        <v>5773511800</v>
      </c>
      <c r="C1818" s="508" t="s">
        <v>14220</v>
      </c>
      <c r="D1818" s="154" t="s">
        <v>14221</v>
      </c>
      <c r="E1818" s="154" t="s">
        <v>14222</v>
      </c>
      <c r="F1818" s="443" t="s">
        <v>422</v>
      </c>
      <c r="G1818" s="443" t="s">
        <v>655</v>
      </c>
      <c r="H1818" s="444">
        <v>45131</v>
      </c>
      <c r="I1818" s="443"/>
      <c r="J1818" s="443"/>
      <c r="K1818" s="443"/>
      <c r="L1818" s="443"/>
      <c r="M1818" s="443"/>
      <c r="N1818" s="443"/>
      <c r="O1818" s="443">
        <v>1</v>
      </c>
      <c r="P1818" s="445">
        <f t="shared" si="26"/>
        <v>1</v>
      </c>
      <c r="Q1818" s="443">
        <v>1</v>
      </c>
      <c r="R1818" s="443"/>
      <c r="S1818" s="443" t="s">
        <v>659</v>
      </c>
      <c r="T1818" s="443" t="s">
        <v>653</v>
      </c>
      <c r="U1818" s="443" t="s">
        <v>673</v>
      </c>
      <c r="V1818" s="443" t="s">
        <v>652</v>
      </c>
      <c r="W1818" s="443" t="s">
        <v>469</v>
      </c>
      <c r="X1818" s="446"/>
    </row>
    <row r="1819" spans="1:24" s="447" customFormat="1" ht="60">
      <c r="A1819" s="443"/>
      <c r="B1819" s="443">
        <v>4582210200</v>
      </c>
      <c r="C1819" s="508" t="s">
        <v>14223</v>
      </c>
      <c r="D1819" s="154" t="s">
        <v>14224</v>
      </c>
      <c r="E1819" s="154" t="s">
        <v>14225</v>
      </c>
      <c r="F1819" s="443" t="s">
        <v>422</v>
      </c>
      <c r="G1819" s="443" t="s">
        <v>655</v>
      </c>
      <c r="H1819" s="444">
        <v>45197</v>
      </c>
      <c r="I1819" s="443"/>
      <c r="J1819" s="443"/>
      <c r="K1819" s="443"/>
      <c r="L1819" s="443"/>
      <c r="M1819" s="443"/>
      <c r="N1819" s="443"/>
      <c r="O1819" s="443">
        <v>1</v>
      </c>
      <c r="P1819" s="445">
        <f t="shared" si="26"/>
        <v>1</v>
      </c>
      <c r="Q1819" s="443">
        <v>1</v>
      </c>
      <c r="R1819" s="443"/>
      <c r="S1819" s="443" t="s">
        <v>659</v>
      </c>
      <c r="T1819" s="443" t="s">
        <v>653</v>
      </c>
      <c r="U1819" s="443" t="s">
        <v>673</v>
      </c>
      <c r="V1819" s="443" t="s">
        <v>652</v>
      </c>
      <c r="W1819" s="443" t="s">
        <v>469</v>
      </c>
      <c r="X1819" s="446"/>
    </row>
    <row r="1820" spans="1:24" s="447" customFormat="1" ht="60">
      <c r="A1820" s="443"/>
      <c r="B1820" s="443">
        <v>4496940400</v>
      </c>
      <c r="C1820" s="508" t="s">
        <v>14226</v>
      </c>
      <c r="D1820" s="154" t="s">
        <v>14227</v>
      </c>
      <c r="E1820" s="154" t="s">
        <v>14228</v>
      </c>
      <c r="F1820" s="443" t="s">
        <v>422</v>
      </c>
      <c r="G1820" s="443" t="s">
        <v>655</v>
      </c>
      <c r="H1820" s="444">
        <v>45159</v>
      </c>
      <c r="I1820" s="443"/>
      <c r="J1820" s="443"/>
      <c r="K1820" s="443"/>
      <c r="L1820" s="443"/>
      <c r="M1820" s="443"/>
      <c r="N1820" s="443"/>
      <c r="O1820" s="443">
        <v>1</v>
      </c>
      <c r="P1820" s="445">
        <f t="shared" si="26"/>
        <v>1</v>
      </c>
      <c r="Q1820" s="443">
        <v>1</v>
      </c>
      <c r="R1820" s="443"/>
      <c r="S1820" s="443" t="s">
        <v>659</v>
      </c>
      <c r="T1820" s="443" t="s">
        <v>653</v>
      </c>
      <c r="U1820" s="443" t="s">
        <v>673</v>
      </c>
      <c r="V1820" s="443" t="s">
        <v>652</v>
      </c>
      <c r="W1820" s="443" t="s">
        <v>469</v>
      </c>
      <c r="X1820" s="446"/>
    </row>
    <row r="1821" spans="1:24" s="447" customFormat="1" ht="60">
      <c r="A1821" s="443"/>
      <c r="B1821" s="443">
        <v>4496940400</v>
      </c>
      <c r="C1821" s="508" t="s">
        <v>14226</v>
      </c>
      <c r="D1821" s="154" t="s">
        <v>14227</v>
      </c>
      <c r="E1821" s="154" t="s">
        <v>14229</v>
      </c>
      <c r="F1821" s="443" t="s">
        <v>422</v>
      </c>
      <c r="G1821" s="443" t="s">
        <v>655</v>
      </c>
      <c r="H1821" s="444">
        <v>45159</v>
      </c>
      <c r="I1821" s="443"/>
      <c r="J1821" s="443"/>
      <c r="K1821" s="443"/>
      <c r="L1821" s="443"/>
      <c r="M1821" s="443"/>
      <c r="N1821" s="443"/>
      <c r="O1821" s="443">
        <v>1</v>
      </c>
      <c r="P1821" s="445">
        <f t="shared" si="26"/>
        <v>1</v>
      </c>
      <c r="Q1821" s="443">
        <v>1</v>
      </c>
      <c r="R1821" s="443"/>
      <c r="S1821" s="443" t="s">
        <v>659</v>
      </c>
      <c r="T1821" s="443" t="s">
        <v>653</v>
      </c>
      <c r="U1821" s="443" t="s">
        <v>673</v>
      </c>
      <c r="V1821" s="443" t="s">
        <v>652</v>
      </c>
      <c r="W1821" s="443" t="s">
        <v>469</v>
      </c>
      <c r="X1821" s="446"/>
    </row>
    <row r="1822" spans="1:24" s="447" customFormat="1" ht="60">
      <c r="A1822" s="443"/>
      <c r="B1822" s="443">
        <v>4475540900</v>
      </c>
      <c r="C1822" s="508" t="s">
        <v>14230</v>
      </c>
      <c r="D1822" s="154" t="s">
        <v>14209</v>
      </c>
      <c r="E1822" s="154" t="s">
        <v>14231</v>
      </c>
      <c r="F1822" s="443" t="s">
        <v>422</v>
      </c>
      <c r="G1822" s="443" t="s">
        <v>655</v>
      </c>
      <c r="H1822" s="444">
        <v>45035</v>
      </c>
      <c r="I1822" s="443"/>
      <c r="J1822" s="443"/>
      <c r="K1822" s="443"/>
      <c r="L1822" s="443"/>
      <c r="M1822" s="443">
        <v>1</v>
      </c>
      <c r="N1822" s="443"/>
      <c r="O1822" s="443">
        <v>1</v>
      </c>
      <c r="P1822" s="445">
        <f t="shared" si="26"/>
        <v>2</v>
      </c>
      <c r="Q1822" s="443">
        <v>2</v>
      </c>
      <c r="R1822" s="443"/>
      <c r="S1822" s="443" t="s">
        <v>659</v>
      </c>
      <c r="T1822" s="443" t="s">
        <v>651</v>
      </c>
      <c r="U1822" s="443" t="s">
        <v>673</v>
      </c>
      <c r="V1822" s="443" t="s">
        <v>652</v>
      </c>
      <c r="W1822" s="443" t="s">
        <v>469</v>
      </c>
      <c r="X1822" s="446"/>
    </row>
    <row r="1823" spans="1:24" s="447" customFormat="1" ht="60">
      <c r="A1823" s="443"/>
      <c r="B1823" s="443">
        <v>4163111900</v>
      </c>
      <c r="C1823" s="508" t="s">
        <v>14232</v>
      </c>
      <c r="D1823" s="154" t="s">
        <v>14233</v>
      </c>
      <c r="E1823" s="154" t="s">
        <v>14234</v>
      </c>
      <c r="F1823" s="443" t="s">
        <v>422</v>
      </c>
      <c r="G1823" s="443" t="s">
        <v>655</v>
      </c>
      <c r="H1823" s="444">
        <v>45211</v>
      </c>
      <c r="I1823" s="443"/>
      <c r="J1823" s="443"/>
      <c r="K1823" s="443"/>
      <c r="L1823" s="443"/>
      <c r="M1823" s="443"/>
      <c r="N1823" s="443"/>
      <c r="O1823" s="443">
        <v>1</v>
      </c>
      <c r="P1823" s="445">
        <f t="shared" si="26"/>
        <v>1</v>
      </c>
      <c r="Q1823" s="443">
        <v>1</v>
      </c>
      <c r="R1823" s="443"/>
      <c r="S1823" s="443" t="s">
        <v>659</v>
      </c>
      <c r="T1823" s="443" t="s">
        <v>653</v>
      </c>
      <c r="U1823" s="443" t="s">
        <v>673</v>
      </c>
      <c r="V1823" s="443" t="s">
        <v>652</v>
      </c>
      <c r="W1823" s="443" t="s">
        <v>469</v>
      </c>
      <c r="X1823" s="446"/>
    </row>
    <row r="1824" spans="1:24" s="447" customFormat="1" ht="60">
      <c r="A1824" s="443"/>
      <c r="B1824" s="443">
        <v>5773701700</v>
      </c>
      <c r="C1824" s="508" t="s">
        <v>14235</v>
      </c>
      <c r="D1824" s="154" t="s">
        <v>14236</v>
      </c>
      <c r="E1824" s="154" t="s">
        <v>14237</v>
      </c>
      <c r="F1824" s="443" t="s">
        <v>422</v>
      </c>
      <c r="G1824" s="443" t="s">
        <v>655</v>
      </c>
      <c r="H1824" s="444">
        <v>45274</v>
      </c>
      <c r="I1824" s="443"/>
      <c r="J1824" s="443"/>
      <c r="K1824" s="443"/>
      <c r="L1824" s="443"/>
      <c r="M1824" s="443"/>
      <c r="N1824" s="443"/>
      <c r="O1824" s="443">
        <v>1</v>
      </c>
      <c r="P1824" s="445">
        <f t="shared" si="26"/>
        <v>1</v>
      </c>
      <c r="Q1824" s="443">
        <v>1</v>
      </c>
      <c r="R1824" s="443"/>
      <c r="S1824" s="443" t="s">
        <v>659</v>
      </c>
      <c r="T1824" s="443" t="s">
        <v>653</v>
      </c>
      <c r="U1824" s="443" t="s">
        <v>673</v>
      </c>
      <c r="V1824" s="443" t="s">
        <v>652</v>
      </c>
      <c r="W1824" s="443" t="s">
        <v>469</v>
      </c>
      <c r="X1824" s="446"/>
    </row>
    <row r="1825" spans="1:24" s="447" customFormat="1" ht="60">
      <c r="A1825" s="443"/>
      <c r="B1825" s="443">
        <v>3524200300</v>
      </c>
      <c r="C1825" s="508" t="s">
        <v>14238</v>
      </c>
      <c r="D1825" s="154" t="s">
        <v>14239</v>
      </c>
      <c r="E1825" s="154" t="s">
        <v>14240</v>
      </c>
      <c r="F1825" s="443" t="s">
        <v>422</v>
      </c>
      <c r="G1825" s="443" t="s">
        <v>655</v>
      </c>
      <c r="H1825" s="444">
        <v>45071</v>
      </c>
      <c r="I1825" s="443"/>
      <c r="J1825" s="443"/>
      <c r="K1825" s="443"/>
      <c r="L1825" s="443"/>
      <c r="M1825" s="443"/>
      <c r="N1825" s="443"/>
      <c r="O1825" s="443">
        <v>1</v>
      </c>
      <c r="P1825" s="445">
        <f t="shared" si="26"/>
        <v>1</v>
      </c>
      <c r="Q1825" s="443">
        <v>1</v>
      </c>
      <c r="R1825" s="443"/>
      <c r="S1825" s="443" t="s">
        <v>659</v>
      </c>
      <c r="T1825" s="443" t="s">
        <v>653</v>
      </c>
      <c r="U1825" s="443" t="s">
        <v>673</v>
      </c>
      <c r="V1825" s="443" t="s">
        <v>652</v>
      </c>
      <c r="W1825" s="443" t="s">
        <v>469</v>
      </c>
      <c r="X1825" s="446"/>
    </row>
    <row r="1826" spans="1:24" s="447" customFormat="1" ht="60">
      <c r="A1826" s="443"/>
      <c r="B1826" s="443">
        <v>4771531600</v>
      </c>
      <c r="C1826" s="508" t="s">
        <v>14241</v>
      </c>
      <c r="D1826" s="154" t="s">
        <v>14242</v>
      </c>
      <c r="E1826" s="154" t="s">
        <v>14243</v>
      </c>
      <c r="F1826" s="443" t="s">
        <v>422</v>
      </c>
      <c r="G1826" s="443" t="s">
        <v>655</v>
      </c>
      <c r="H1826" s="444">
        <v>45226</v>
      </c>
      <c r="I1826" s="443"/>
      <c r="J1826" s="443"/>
      <c r="K1826" s="443"/>
      <c r="L1826" s="443"/>
      <c r="M1826" s="443"/>
      <c r="N1826" s="443"/>
      <c r="O1826" s="443">
        <v>1</v>
      </c>
      <c r="P1826" s="445">
        <f t="shared" si="26"/>
        <v>1</v>
      </c>
      <c r="Q1826" s="443">
        <v>1</v>
      </c>
      <c r="R1826" s="443"/>
      <c r="S1826" s="443" t="s">
        <v>659</v>
      </c>
      <c r="T1826" s="443" t="s">
        <v>653</v>
      </c>
      <c r="U1826" s="443" t="s">
        <v>673</v>
      </c>
      <c r="V1826" s="443" t="s">
        <v>652</v>
      </c>
      <c r="W1826" s="443" t="s">
        <v>469</v>
      </c>
      <c r="X1826" s="446"/>
    </row>
    <row r="1827" spans="1:24" s="447" customFormat="1" ht="60">
      <c r="A1827" s="443"/>
      <c r="B1827" s="443">
        <v>4481211200</v>
      </c>
      <c r="C1827" s="508" t="s">
        <v>14244</v>
      </c>
      <c r="D1827" s="154" t="s">
        <v>14245</v>
      </c>
      <c r="E1827" s="154" t="s">
        <v>14246</v>
      </c>
      <c r="F1827" s="443" t="s">
        <v>422</v>
      </c>
      <c r="G1827" s="443" t="s">
        <v>655</v>
      </c>
      <c r="H1827" s="444">
        <v>45281</v>
      </c>
      <c r="I1827" s="443"/>
      <c r="J1827" s="443"/>
      <c r="K1827" s="443"/>
      <c r="L1827" s="443"/>
      <c r="M1827" s="443"/>
      <c r="N1827" s="443"/>
      <c r="O1827" s="443">
        <v>1</v>
      </c>
      <c r="P1827" s="445">
        <f t="shared" si="26"/>
        <v>1</v>
      </c>
      <c r="Q1827" s="443">
        <v>1</v>
      </c>
      <c r="R1827" s="443"/>
      <c r="S1827" s="443" t="s">
        <v>659</v>
      </c>
      <c r="T1827" s="443" t="s">
        <v>653</v>
      </c>
      <c r="U1827" s="443" t="s">
        <v>673</v>
      </c>
      <c r="V1827" s="443" t="s">
        <v>652</v>
      </c>
      <c r="W1827" s="443" t="s">
        <v>469</v>
      </c>
      <c r="X1827" s="446"/>
    </row>
    <row r="1828" spans="1:24" s="447" customFormat="1" ht="60">
      <c r="A1828" s="443"/>
      <c r="B1828" s="443">
        <v>4233501500</v>
      </c>
      <c r="C1828" s="508" t="s">
        <v>8917</v>
      </c>
      <c r="D1828" s="154" t="s">
        <v>8918</v>
      </c>
      <c r="E1828" s="154" t="s">
        <v>4338</v>
      </c>
      <c r="F1828" s="443" t="s">
        <v>422</v>
      </c>
      <c r="G1828" s="443" t="s">
        <v>655</v>
      </c>
      <c r="H1828" s="444">
        <v>45071</v>
      </c>
      <c r="I1828" s="443"/>
      <c r="J1828" s="443"/>
      <c r="K1828" s="443"/>
      <c r="L1828" s="443"/>
      <c r="M1828" s="443"/>
      <c r="N1828" s="443"/>
      <c r="O1828" s="443">
        <v>1</v>
      </c>
      <c r="P1828" s="445">
        <f t="shared" si="26"/>
        <v>1</v>
      </c>
      <c r="Q1828" s="443">
        <v>1</v>
      </c>
      <c r="R1828" s="443"/>
      <c r="S1828" s="443" t="s">
        <v>659</v>
      </c>
      <c r="T1828" s="443" t="s">
        <v>653</v>
      </c>
      <c r="U1828" s="443" t="s">
        <v>673</v>
      </c>
      <c r="V1828" s="443" t="s">
        <v>652</v>
      </c>
      <c r="W1828" s="443" t="s">
        <v>469</v>
      </c>
      <c r="X1828" s="446"/>
    </row>
    <row r="1829" spans="1:24" s="447" customFormat="1" ht="60">
      <c r="A1829" s="443"/>
      <c r="B1829" s="443">
        <v>4162431500</v>
      </c>
      <c r="C1829" s="508" t="s">
        <v>14247</v>
      </c>
      <c r="D1829" s="154" t="s">
        <v>14248</v>
      </c>
      <c r="E1829" s="154" t="s">
        <v>14249</v>
      </c>
      <c r="F1829" s="443" t="s">
        <v>422</v>
      </c>
      <c r="G1829" s="443" t="s">
        <v>655</v>
      </c>
      <c r="H1829" s="444">
        <v>44938</v>
      </c>
      <c r="I1829" s="443"/>
      <c r="J1829" s="443"/>
      <c r="K1829" s="443"/>
      <c r="L1829" s="443"/>
      <c r="M1829" s="443"/>
      <c r="N1829" s="443"/>
      <c r="O1829" s="443">
        <v>2</v>
      </c>
      <c r="P1829" s="445">
        <f t="shared" si="26"/>
        <v>2</v>
      </c>
      <c r="Q1829" s="443">
        <v>2</v>
      </c>
      <c r="R1829" s="443"/>
      <c r="S1829" s="443" t="s">
        <v>659</v>
      </c>
      <c r="T1829" s="443" t="s">
        <v>653</v>
      </c>
      <c r="U1829" s="443" t="s">
        <v>673</v>
      </c>
      <c r="V1829" s="443" t="s">
        <v>652</v>
      </c>
      <c r="W1829" s="443" t="s">
        <v>469</v>
      </c>
      <c r="X1829" s="446"/>
    </row>
    <row r="1830" spans="1:24" s="447" customFormat="1" ht="60">
      <c r="A1830" s="443"/>
      <c r="B1830" s="443">
        <v>5451740700</v>
      </c>
      <c r="C1830" s="508" t="s">
        <v>14250</v>
      </c>
      <c r="D1830" s="154" t="s">
        <v>14251</v>
      </c>
      <c r="E1830" s="154" t="s">
        <v>14252</v>
      </c>
      <c r="F1830" s="443" t="s">
        <v>422</v>
      </c>
      <c r="G1830" s="443" t="s">
        <v>655</v>
      </c>
      <c r="H1830" s="444">
        <v>44970</v>
      </c>
      <c r="I1830" s="443"/>
      <c r="J1830" s="443"/>
      <c r="K1830" s="443"/>
      <c r="L1830" s="443"/>
      <c r="M1830" s="443"/>
      <c r="N1830" s="443"/>
      <c r="O1830" s="443">
        <v>2</v>
      </c>
      <c r="P1830" s="445">
        <f t="shared" si="26"/>
        <v>2</v>
      </c>
      <c r="Q1830" s="443">
        <v>2</v>
      </c>
      <c r="R1830" s="443"/>
      <c r="S1830" s="443" t="s">
        <v>659</v>
      </c>
      <c r="T1830" s="443" t="s">
        <v>653</v>
      </c>
      <c r="U1830" s="443" t="s">
        <v>673</v>
      </c>
      <c r="V1830" s="443" t="s">
        <v>652</v>
      </c>
      <c r="W1830" s="443" t="s">
        <v>469</v>
      </c>
      <c r="X1830" s="446"/>
    </row>
    <row r="1831" spans="1:24" s="447" customFormat="1" ht="60">
      <c r="A1831" s="443"/>
      <c r="B1831" s="443">
        <v>5422130900</v>
      </c>
      <c r="C1831" s="508" t="s">
        <v>14253</v>
      </c>
      <c r="D1831" s="154" t="s">
        <v>14254</v>
      </c>
      <c r="E1831" s="154" t="s">
        <v>14255</v>
      </c>
      <c r="F1831" s="443" t="s">
        <v>422</v>
      </c>
      <c r="G1831" s="443" t="s">
        <v>655</v>
      </c>
      <c r="H1831" s="444">
        <v>45112</v>
      </c>
      <c r="I1831" s="443"/>
      <c r="J1831" s="443"/>
      <c r="K1831" s="443"/>
      <c r="L1831" s="443"/>
      <c r="M1831" s="443"/>
      <c r="N1831" s="443"/>
      <c r="O1831" s="443">
        <v>1</v>
      </c>
      <c r="P1831" s="445">
        <f t="shared" si="26"/>
        <v>1</v>
      </c>
      <c r="Q1831" s="443">
        <v>1</v>
      </c>
      <c r="R1831" s="443"/>
      <c r="S1831" s="443" t="s">
        <v>659</v>
      </c>
      <c r="T1831" s="443" t="s">
        <v>653</v>
      </c>
      <c r="U1831" s="443" t="s">
        <v>673</v>
      </c>
      <c r="V1831" s="443" t="s">
        <v>652</v>
      </c>
      <c r="W1831" s="443" t="s">
        <v>469</v>
      </c>
      <c r="X1831" s="446"/>
    </row>
    <row r="1832" spans="1:24" s="447" customFormat="1" ht="60">
      <c r="A1832" s="443"/>
      <c r="B1832" s="443">
        <v>5440614300</v>
      </c>
      <c r="C1832" s="508" t="s">
        <v>14256</v>
      </c>
      <c r="D1832" s="154" t="s">
        <v>14257</v>
      </c>
      <c r="E1832" s="154" t="s">
        <v>14258</v>
      </c>
      <c r="F1832" s="443" t="s">
        <v>422</v>
      </c>
      <c r="G1832" s="443" t="s">
        <v>655</v>
      </c>
      <c r="H1832" s="444">
        <v>45257</v>
      </c>
      <c r="I1832" s="443"/>
      <c r="J1832" s="443"/>
      <c r="K1832" s="443"/>
      <c r="L1832" s="443"/>
      <c r="M1832" s="443"/>
      <c r="N1832" s="443"/>
      <c r="O1832" s="443">
        <v>1</v>
      </c>
      <c r="P1832" s="445">
        <f t="shared" si="26"/>
        <v>1</v>
      </c>
      <c r="Q1832" s="443">
        <v>1</v>
      </c>
      <c r="R1832" s="443"/>
      <c r="S1832" s="443" t="s">
        <v>659</v>
      </c>
      <c r="T1832" s="443" t="s">
        <v>653</v>
      </c>
      <c r="U1832" s="443" t="s">
        <v>673</v>
      </c>
      <c r="V1832" s="443" t="s">
        <v>652</v>
      </c>
      <c r="W1832" s="443" t="s">
        <v>469</v>
      </c>
      <c r="X1832" s="446"/>
    </row>
    <row r="1833" spans="1:24" s="447" customFormat="1" ht="60">
      <c r="A1833" s="443"/>
      <c r="B1833" s="443">
        <v>4163810800</v>
      </c>
      <c r="C1833" s="508" t="s">
        <v>14259</v>
      </c>
      <c r="D1833" s="154" t="s">
        <v>14260</v>
      </c>
      <c r="E1833" s="154" t="s">
        <v>14261</v>
      </c>
      <c r="F1833" s="443" t="s">
        <v>422</v>
      </c>
      <c r="G1833" s="443" t="s">
        <v>655</v>
      </c>
      <c r="H1833" s="444">
        <v>45190</v>
      </c>
      <c r="I1833" s="443"/>
      <c r="J1833" s="443"/>
      <c r="K1833" s="443"/>
      <c r="L1833" s="443"/>
      <c r="M1833" s="443"/>
      <c r="N1833" s="443"/>
      <c r="O1833" s="443">
        <v>1</v>
      </c>
      <c r="P1833" s="445">
        <f t="shared" si="26"/>
        <v>1</v>
      </c>
      <c r="Q1833" s="443">
        <v>1</v>
      </c>
      <c r="R1833" s="443"/>
      <c r="S1833" s="443" t="s">
        <v>659</v>
      </c>
      <c r="T1833" s="443" t="s">
        <v>653</v>
      </c>
      <c r="U1833" s="443" t="s">
        <v>673</v>
      </c>
      <c r="V1833" s="443" t="s">
        <v>652</v>
      </c>
      <c r="W1833" s="443" t="s">
        <v>469</v>
      </c>
      <c r="X1833" s="446"/>
    </row>
    <row r="1834" spans="1:24" s="447" customFormat="1" ht="60">
      <c r="A1834" s="443"/>
      <c r="B1834" s="443">
        <v>4717420400</v>
      </c>
      <c r="C1834" s="508" t="s">
        <v>14262</v>
      </c>
      <c r="D1834" s="154" t="s">
        <v>14263</v>
      </c>
      <c r="E1834" s="154" t="s">
        <v>14264</v>
      </c>
      <c r="F1834" s="443" t="s">
        <v>422</v>
      </c>
      <c r="G1834" s="443" t="s">
        <v>655</v>
      </c>
      <c r="H1834" s="444">
        <v>45160</v>
      </c>
      <c r="I1834" s="443"/>
      <c r="J1834" s="443"/>
      <c r="K1834" s="443"/>
      <c r="L1834" s="443"/>
      <c r="M1834" s="443"/>
      <c r="N1834" s="443"/>
      <c r="O1834" s="443">
        <v>1</v>
      </c>
      <c r="P1834" s="445">
        <f t="shared" si="26"/>
        <v>1</v>
      </c>
      <c r="Q1834" s="443">
        <v>1</v>
      </c>
      <c r="R1834" s="443"/>
      <c r="S1834" s="443" t="s">
        <v>659</v>
      </c>
      <c r="T1834" s="443" t="s">
        <v>653</v>
      </c>
      <c r="U1834" s="443" t="s">
        <v>673</v>
      </c>
      <c r="V1834" s="443" t="s">
        <v>652</v>
      </c>
      <c r="W1834" s="443" t="s">
        <v>469</v>
      </c>
      <c r="X1834" s="446"/>
    </row>
    <row r="1835" spans="1:24" s="447" customFormat="1" ht="60">
      <c r="A1835" s="443"/>
      <c r="B1835" s="443">
        <v>5832320800</v>
      </c>
      <c r="C1835" s="508" t="s">
        <v>14265</v>
      </c>
      <c r="D1835" s="154" t="s">
        <v>14266</v>
      </c>
      <c r="E1835" s="154" t="s">
        <v>14267</v>
      </c>
      <c r="F1835" s="443" t="s">
        <v>422</v>
      </c>
      <c r="G1835" s="443" t="s">
        <v>655</v>
      </c>
      <c r="H1835" s="444">
        <v>45278</v>
      </c>
      <c r="I1835" s="443"/>
      <c r="J1835" s="443"/>
      <c r="K1835" s="443"/>
      <c r="L1835" s="443"/>
      <c r="M1835" s="443"/>
      <c r="N1835" s="443"/>
      <c r="O1835" s="443">
        <v>1</v>
      </c>
      <c r="P1835" s="445">
        <f t="shared" si="26"/>
        <v>1</v>
      </c>
      <c r="Q1835" s="443">
        <v>1</v>
      </c>
      <c r="R1835" s="443"/>
      <c r="S1835" s="443" t="s">
        <v>659</v>
      </c>
      <c r="T1835" s="443" t="s">
        <v>653</v>
      </c>
      <c r="U1835" s="443" t="s">
        <v>673</v>
      </c>
      <c r="V1835" s="443" t="s">
        <v>652</v>
      </c>
      <c r="W1835" s="443" t="s">
        <v>469</v>
      </c>
      <c r="X1835" s="446"/>
    </row>
    <row r="1836" spans="1:24" s="447" customFormat="1" ht="60">
      <c r="A1836" s="443"/>
      <c r="B1836" s="443">
        <v>4483820400</v>
      </c>
      <c r="C1836" s="508" t="s">
        <v>14268</v>
      </c>
      <c r="D1836" s="154" t="s">
        <v>14269</v>
      </c>
      <c r="E1836" s="154" t="s">
        <v>14270</v>
      </c>
      <c r="F1836" s="443" t="s">
        <v>422</v>
      </c>
      <c r="G1836" s="443" t="s">
        <v>655</v>
      </c>
      <c r="H1836" s="444">
        <v>45232</v>
      </c>
      <c r="I1836" s="443"/>
      <c r="J1836" s="443"/>
      <c r="K1836" s="443"/>
      <c r="L1836" s="443"/>
      <c r="M1836" s="443"/>
      <c r="N1836" s="443"/>
      <c r="O1836" s="443">
        <v>2</v>
      </c>
      <c r="P1836" s="445">
        <f t="shared" si="26"/>
        <v>2</v>
      </c>
      <c r="Q1836" s="443">
        <v>2</v>
      </c>
      <c r="R1836" s="443"/>
      <c r="S1836" s="443" t="s">
        <v>659</v>
      </c>
      <c r="T1836" s="443" t="s">
        <v>653</v>
      </c>
      <c r="U1836" s="443" t="s">
        <v>673</v>
      </c>
      <c r="V1836" s="443" t="s">
        <v>652</v>
      </c>
      <c r="W1836" s="443" t="s">
        <v>469</v>
      </c>
      <c r="X1836" s="446"/>
    </row>
    <row r="1837" spans="1:24" s="447" customFormat="1" ht="60">
      <c r="A1837" s="443"/>
      <c r="B1837" s="443">
        <v>3513603600</v>
      </c>
      <c r="C1837" s="508" t="s">
        <v>14271</v>
      </c>
      <c r="D1837" s="154" t="s">
        <v>14272</v>
      </c>
      <c r="E1837" s="154" t="s">
        <v>14273</v>
      </c>
      <c r="F1837" s="443" t="s">
        <v>422</v>
      </c>
      <c r="G1837" s="443" t="s">
        <v>655</v>
      </c>
      <c r="H1837" s="444">
        <v>45147</v>
      </c>
      <c r="I1837" s="443"/>
      <c r="J1837" s="443"/>
      <c r="K1837" s="443"/>
      <c r="L1837" s="443"/>
      <c r="M1837" s="443"/>
      <c r="N1837" s="443"/>
      <c r="O1837" s="443">
        <v>2</v>
      </c>
      <c r="P1837" s="445">
        <f t="shared" si="26"/>
        <v>2</v>
      </c>
      <c r="Q1837" s="443">
        <v>2</v>
      </c>
      <c r="R1837" s="443"/>
      <c r="S1837" s="443" t="s">
        <v>659</v>
      </c>
      <c r="T1837" s="443" t="s">
        <v>653</v>
      </c>
      <c r="U1837" s="443" t="s">
        <v>673</v>
      </c>
      <c r="V1837" s="443" t="s">
        <v>652</v>
      </c>
      <c r="W1837" s="443" t="s">
        <v>469</v>
      </c>
      <c r="X1837" s="446"/>
    </row>
    <row r="1838" spans="1:24" s="447" customFormat="1" ht="60">
      <c r="A1838" s="443"/>
      <c r="B1838" s="443">
        <v>5344210500</v>
      </c>
      <c r="C1838" s="508" t="s">
        <v>14274</v>
      </c>
      <c r="D1838" s="154" t="s">
        <v>14275</v>
      </c>
      <c r="E1838" s="154" t="s">
        <v>14276</v>
      </c>
      <c r="F1838" s="443" t="s">
        <v>422</v>
      </c>
      <c r="G1838" s="443" t="s">
        <v>655</v>
      </c>
      <c r="H1838" s="444">
        <v>45048</v>
      </c>
      <c r="I1838" s="443"/>
      <c r="J1838" s="443"/>
      <c r="K1838" s="443"/>
      <c r="L1838" s="443"/>
      <c r="M1838" s="443"/>
      <c r="N1838" s="443"/>
      <c r="O1838" s="443">
        <v>2</v>
      </c>
      <c r="P1838" s="445">
        <f t="shared" si="26"/>
        <v>2</v>
      </c>
      <c r="Q1838" s="443">
        <v>2</v>
      </c>
      <c r="R1838" s="443"/>
      <c r="S1838" s="443" t="s">
        <v>659</v>
      </c>
      <c r="T1838" s="443" t="s">
        <v>653</v>
      </c>
      <c r="U1838" s="443" t="s">
        <v>673</v>
      </c>
      <c r="V1838" s="443" t="s">
        <v>652</v>
      </c>
      <c r="W1838" s="443" t="s">
        <v>469</v>
      </c>
      <c r="X1838" s="446"/>
    </row>
    <row r="1839" spans="1:24" s="447" customFormat="1" ht="60">
      <c r="A1839" s="443"/>
      <c r="B1839" s="443">
        <v>4234011800</v>
      </c>
      <c r="C1839" s="508" t="s">
        <v>14277</v>
      </c>
      <c r="D1839" s="154" t="s">
        <v>14278</v>
      </c>
      <c r="E1839" s="154" t="s">
        <v>14279</v>
      </c>
      <c r="F1839" s="443" t="s">
        <v>422</v>
      </c>
      <c r="G1839" s="443" t="s">
        <v>655</v>
      </c>
      <c r="H1839" s="444">
        <v>45224</v>
      </c>
      <c r="I1839" s="443"/>
      <c r="J1839" s="443"/>
      <c r="K1839" s="443"/>
      <c r="L1839" s="443"/>
      <c r="M1839" s="443"/>
      <c r="N1839" s="443"/>
      <c r="O1839" s="443">
        <v>1</v>
      </c>
      <c r="P1839" s="445">
        <f t="shared" si="26"/>
        <v>1</v>
      </c>
      <c r="Q1839" s="443">
        <v>1</v>
      </c>
      <c r="R1839" s="443"/>
      <c r="S1839" s="443" t="s">
        <v>659</v>
      </c>
      <c r="T1839" s="443" t="s">
        <v>653</v>
      </c>
      <c r="U1839" s="443" t="s">
        <v>673</v>
      </c>
      <c r="V1839" s="443" t="s">
        <v>652</v>
      </c>
      <c r="W1839" s="443" t="s">
        <v>469</v>
      </c>
      <c r="X1839" s="446"/>
    </row>
    <row r="1840" spans="1:24" s="447" customFormat="1" ht="60">
      <c r="A1840" s="443"/>
      <c r="B1840" s="443">
        <v>4725310600</v>
      </c>
      <c r="C1840" s="508" t="s">
        <v>8453</v>
      </c>
      <c r="D1840" s="154" t="s">
        <v>8454</v>
      </c>
      <c r="E1840" s="154" t="s">
        <v>4063</v>
      </c>
      <c r="F1840" s="443" t="s">
        <v>422</v>
      </c>
      <c r="G1840" s="443" t="s">
        <v>655</v>
      </c>
      <c r="H1840" s="444">
        <v>45043</v>
      </c>
      <c r="I1840" s="443"/>
      <c r="J1840" s="443"/>
      <c r="K1840" s="443"/>
      <c r="L1840" s="443"/>
      <c r="M1840" s="443"/>
      <c r="N1840" s="443"/>
      <c r="O1840" s="443">
        <v>1</v>
      </c>
      <c r="P1840" s="445">
        <f t="shared" si="26"/>
        <v>1</v>
      </c>
      <c r="Q1840" s="443">
        <v>1</v>
      </c>
      <c r="R1840" s="443"/>
      <c r="S1840" s="443" t="s">
        <v>659</v>
      </c>
      <c r="T1840" s="443" t="s">
        <v>653</v>
      </c>
      <c r="U1840" s="443" t="s">
        <v>673</v>
      </c>
      <c r="V1840" s="443" t="s">
        <v>652</v>
      </c>
      <c r="W1840" s="443" t="s">
        <v>469</v>
      </c>
      <c r="X1840" s="446"/>
    </row>
    <row r="1841" spans="1:24" s="447" customFormat="1" ht="60">
      <c r="A1841" s="443"/>
      <c r="B1841" s="443">
        <v>4475540900</v>
      </c>
      <c r="C1841" s="508" t="s">
        <v>14280</v>
      </c>
      <c r="D1841" s="154" t="s">
        <v>14209</v>
      </c>
      <c r="E1841" s="154" t="s">
        <v>14281</v>
      </c>
      <c r="F1841" s="443" t="s">
        <v>422</v>
      </c>
      <c r="G1841" s="443" t="s">
        <v>655</v>
      </c>
      <c r="H1841" s="444">
        <v>45035</v>
      </c>
      <c r="I1841" s="443"/>
      <c r="J1841" s="443"/>
      <c r="K1841" s="443"/>
      <c r="L1841" s="443"/>
      <c r="M1841" s="443">
        <v>1</v>
      </c>
      <c r="N1841" s="443"/>
      <c r="O1841" s="443">
        <v>1</v>
      </c>
      <c r="P1841" s="445">
        <f t="shared" si="26"/>
        <v>2</v>
      </c>
      <c r="Q1841" s="443">
        <v>2</v>
      </c>
      <c r="R1841" s="443"/>
      <c r="S1841" s="443" t="s">
        <v>659</v>
      </c>
      <c r="T1841" s="443" t="s">
        <v>651</v>
      </c>
      <c r="U1841" s="443" t="s">
        <v>673</v>
      </c>
      <c r="V1841" s="443" t="s">
        <v>652</v>
      </c>
      <c r="W1841" s="443" t="s">
        <v>469</v>
      </c>
      <c r="X1841" s="446"/>
    </row>
    <row r="1842" spans="1:24" s="447" customFormat="1" ht="60">
      <c r="A1842" s="443"/>
      <c r="B1842" s="443">
        <v>4464933400</v>
      </c>
      <c r="C1842" s="508" t="s">
        <v>14282</v>
      </c>
      <c r="D1842" s="154" t="s">
        <v>10987</v>
      </c>
      <c r="E1842" s="154" t="s">
        <v>14283</v>
      </c>
      <c r="F1842" s="443" t="s">
        <v>422</v>
      </c>
      <c r="G1842" s="443" t="s">
        <v>655</v>
      </c>
      <c r="H1842" s="444">
        <v>45159</v>
      </c>
      <c r="I1842" s="443"/>
      <c r="J1842" s="443"/>
      <c r="K1842" s="443"/>
      <c r="L1842" s="443"/>
      <c r="M1842" s="443"/>
      <c r="N1842" s="443"/>
      <c r="O1842" s="443">
        <v>1</v>
      </c>
      <c r="P1842" s="445">
        <f t="shared" si="26"/>
        <v>1</v>
      </c>
      <c r="Q1842" s="443">
        <v>1</v>
      </c>
      <c r="R1842" s="443"/>
      <c r="S1842" s="443" t="s">
        <v>659</v>
      </c>
      <c r="T1842" s="443" t="s">
        <v>653</v>
      </c>
      <c r="U1842" s="443" t="s">
        <v>673</v>
      </c>
      <c r="V1842" s="443" t="s">
        <v>652</v>
      </c>
      <c r="W1842" s="443" t="s">
        <v>469</v>
      </c>
      <c r="X1842" s="446"/>
    </row>
    <row r="1843" spans="1:24" s="447" customFormat="1" ht="60">
      <c r="A1843" s="443"/>
      <c r="B1843" s="443">
        <v>4433400100</v>
      </c>
      <c r="C1843" s="508" t="s">
        <v>14284</v>
      </c>
      <c r="D1843" s="154" t="s">
        <v>14285</v>
      </c>
      <c r="E1843" s="154" t="s">
        <v>14286</v>
      </c>
      <c r="F1843" s="443" t="s">
        <v>422</v>
      </c>
      <c r="G1843" s="443" t="s">
        <v>655</v>
      </c>
      <c r="H1843" s="444">
        <v>45279</v>
      </c>
      <c r="I1843" s="443"/>
      <c r="J1843" s="443"/>
      <c r="K1843" s="443"/>
      <c r="L1843" s="443"/>
      <c r="M1843" s="443"/>
      <c r="N1843" s="443"/>
      <c r="O1843" s="443">
        <v>1</v>
      </c>
      <c r="P1843" s="445">
        <f t="shared" si="26"/>
        <v>1</v>
      </c>
      <c r="Q1843" s="443">
        <v>1</v>
      </c>
      <c r="R1843" s="443"/>
      <c r="S1843" s="443" t="s">
        <v>659</v>
      </c>
      <c r="T1843" s="443" t="s">
        <v>653</v>
      </c>
      <c r="U1843" s="443" t="s">
        <v>673</v>
      </c>
      <c r="V1843" s="443" t="s">
        <v>652</v>
      </c>
      <c r="W1843" s="443" t="s">
        <v>469</v>
      </c>
      <c r="X1843" s="446"/>
    </row>
    <row r="1844" spans="1:24" s="447" customFormat="1" ht="60">
      <c r="A1844" s="443"/>
      <c r="B1844" s="443">
        <v>5344210500</v>
      </c>
      <c r="C1844" s="508" t="s">
        <v>14287</v>
      </c>
      <c r="D1844" s="154" t="s">
        <v>14275</v>
      </c>
      <c r="E1844" s="154" t="s">
        <v>14288</v>
      </c>
      <c r="F1844" s="443" t="s">
        <v>422</v>
      </c>
      <c r="G1844" s="443" t="s">
        <v>655</v>
      </c>
      <c r="H1844" s="444">
        <v>45048</v>
      </c>
      <c r="I1844" s="443"/>
      <c r="J1844" s="443"/>
      <c r="K1844" s="443"/>
      <c r="L1844" s="443"/>
      <c r="M1844" s="443"/>
      <c r="N1844" s="443"/>
      <c r="O1844" s="443">
        <v>4</v>
      </c>
      <c r="P1844" s="445">
        <f t="shared" si="26"/>
        <v>4</v>
      </c>
      <c r="Q1844" s="443">
        <v>4</v>
      </c>
      <c r="R1844" s="443"/>
      <c r="S1844" s="443" t="s">
        <v>659</v>
      </c>
      <c r="T1844" s="443" t="s">
        <v>653</v>
      </c>
      <c r="U1844" s="443" t="s">
        <v>673</v>
      </c>
      <c r="V1844" s="443" t="s">
        <v>652</v>
      </c>
      <c r="W1844" s="443" t="s">
        <v>469</v>
      </c>
      <c r="X1844" s="446"/>
    </row>
    <row r="1845" spans="1:24" s="447" customFormat="1" ht="60">
      <c r="A1845" s="443"/>
      <c r="B1845" s="443">
        <v>4303720300</v>
      </c>
      <c r="C1845" s="508" t="s">
        <v>7902</v>
      </c>
      <c r="D1845" s="154" t="s">
        <v>7903</v>
      </c>
      <c r="E1845" s="154" t="s">
        <v>3787</v>
      </c>
      <c r="F1845" s="443" t="s">
        <v>422</v>
      </c>
      <c r="G1845" s="443" t="s">
        <v>655</v>
      </c>
      <c r="H1845" s="444">
        <v>44936</v>
      </c>
      <c r="I1845" s="443"/>
      <c r="J1845" s="443"/>
      <c r="K1845" s="443"/>
      <c r="L1845" s="443"/>
      <c r="M1845" s="443"/>
      <c r="N1845" s="443"/>
      <c r="O1845" s="443">
        <v>1</v>
      </c>
      <c r="P1845" s="445">
        <f t="shared" si="26"/>
        <v>1</v>
      </c>
      <c r="Q1845" s="443">
        <v>1</v>
      </c>
      <c r="R1845" s="443"/>
      <c r="S1845" s="443" t="s">
        <v>659</v>
      </c>
      <c r="T1845" s="443" t="s">
        <v>653</v>
      </c>
      <c r="U1845" s="443" t="s">
        <v>673</v>
      </c>
      <c r="V1845" s="443" t="s">
        <v>652</v>
      </c>
      <c r="W1845" s="443" t="s">
        <v>469</v>
      </c>
      <c r="X1845" s="446"/>
    </row>
    <row r="1846" spans="1:24" s="447" customFormat="1" ht="60">
      <c r="A1846" s="443"/>
      <c r="B1846" s="443">
        <v>4242420900</v>
      </c>
      <c r="C1846" s="508" t="s">
        <v>14289</v>
      </c>
      <c r="D1846" s="154" t="s">
        <v>14290</v>
      </c>
      <c r="E1846" s="154" t="s">
        <v>14291</v>
      </c>
      <c r="F1846" s="443" t="s">
        <v>422</v>
      </c>
      <c r="G1846" s="443" t="s">
        <v>655</v>
      </c>
      <c r="H1846" s="444">
        <v>45215</v>
      </c>
      <c r="I1846" s="443"/>
      <c r="J1846" s="443"/>
      <c r="K1846" s="443"/>
      <c r="L1846" s="443"/>
      <c r="M1846" s="443"/>
      <c r="N1846" s="443"/>
      <c r="O1846" s="443">
        <v>1</v>
      </c>
      <c r="P1846" s="445">
        <f t="shared" si="26"/>
        <v>1</v>
      </c>
      <c r="Q1846" s="443">
        <v>1</v>
      </c>
      <c r="R1846" s="443"/>
      <c r="S1846" s="443" t="s">
        <v>659</v>
      </c>
      <c r="T1846" s="443" t="s">
        <v>653</v>
      </c>
      <c r="U1846" s="443" t="s">
        <v>673</v>
      </c>
      <c r="V1846" s="443" t="s">
        <v>652</v>
      </c>
      <c r="W1846" s="443" t="s">
        <v>469</v>
      </c>
      <c r="X1846" s="446"/>
    </row>
    <row r="1847" spans="1:24" s="447" customFormat="1" ht="60">
      <c r="A1847" s="443"/>
      <c r="B1847" s="443">
        <v>4666100400</v>
      </c>
      <c r="C1847" s="508" t="s">
        <v>14292</v>
      </c>
      <c r="D1847" s="154" t="s">
        <v>14293</v>
      </c>
      <c r="E1847" s="154" t="s">
        <v>14294</v>
      </c>
      <c r="F1847" s="443" t="s">
        <v>422</v>
      </c>
      <c r="G1847" s="443" t="s">
        <v>655</v>
      </c>
      <c r="H1847" s="444">
        <v>44978</v>
      </c>
      <c r="I1847" s="443"/>
      <c r="J1847" s="443"/>
      <c r="K1847" s="443"/>
      <c r="L1847" s="443"/>
      <c r="M1847" s="443"/>
      <c r="N1847" s="443"/>
      <c r="O1847" s="443">
        <v>1</v>
      </c>
      <c r="P1847" s="445">
        <f t="shared" si="26"/>
        <v>1</v>
      </c>
      <c r="Q1847" s="443">
        <v>1</v>
      </c>
      <c r="R1847" s="443"/>
      <c r="S1847" s="443" t="s">
        <v>659</v>
      </c>
      <c r="T1847" s="443" t="s">
        <v>653</v>
      </c>
      <c r="U1847" s="443" t="s">
        <v>673</v>
      </c>
      <c r="V1847" s="443" t="s">
        <v>652</v>
      </c>
      <c r="W1847" s="443" t="s">
        <v>469</v>
      </c>
      <c r="X1847" s="446"/>
    </row>
    <row r="1848" spans="1:24" s="447" customFormat="1" ht="60">
      <c r="A1848" s="443"/>
      <c r="B1848" s="443">
        <v>4666100400</v>
      </c>
      <c r="C1848" s="508" t="s">
        <v>14292</v>
      </c>
      <c r="D1848" s="154" t="s">
        <v>14293</v>
      </c>
      <c r="E1848" s="154" t="s">
        <v>14295</v>
      </c>
      <c r="F1848" s="443" t="s">
        <v>422</v>
      </c>
      <c r="G1848" s="443" t="s">
        <v>655</v>
      </c>
      <c r="H1848" s="444">
        <v>44978</v>
      </c>
      <c r="I1848" s="443"/>
      <c r="J1848" s="443"/>
      <c r="K1848" s="443"/>
      <c r="L1848" s="443"/>
      <c r="M1848" s="443"/>
      <c r="N1848" s="443"/>
      <c r="O1848" s="443">
        <v>1</v>
      </c>
      <c r="P1848" s="445">
        <f t="shared" si="26"/>
        <v>1</v>
      </c>
      <c r="Q1848" s="443">
        <v>1</v>
      </c>
      <c r="R1848" s="443"/>
      <c r="S1848" s="443" t="s">
        <v>659</v>
      </c>
      <c r="T1848" s="443" t="s">
        <v>653</v>
      </c>
      <c r="U1848" s="443" t="s">
        <v>673</v>
      </c>
      <c r="V1848" s="443" t="s">
        <v>652</v>
      </c>
      <c r="W1848" s="443" t="s">
        <v>469</v>
      </c>
      <c r="X1848" s="446"/>
    </row>
    <row r="1849" spans="1:24" s="447" customFormat="1" ht="60">
      <c r="A1849" s="443"/>
      <c r="B1849" s="443">
        <v>5453011000</v>
      </c>
      <c r="C1849" s="508" t="s">
        <v>5934</v>
      </c>
      <c r="D1849" s="154" t="s">
        <v>5935</v>
      </c>
      <c r="E1849" s="154" t="s">
        <v>2637</v>
      </c>
      <c r="F1849" s="443" t="s">
        <v>422</v>
      </c>
      <c r="G1849" s="443" t="s">
        <v>655</v>
      </c>
      <c r="H1849" s="444">
        <v>45000</v>
      </c>
      <c r="I1849" s="443"/>
      <c r="J1849" s="443"/>
      <c r="K1849" s="443"/>
      <c r="L1849" s="443"/>
      <c r="M1849" s="443"/>
      <c r="N1849" s="443"/>
      <c r="O1849" s="443">
        <v>2</v>
      </c>
      <c r="P1849" s="445">
        <f t="shared" si="26"/>
        <v>2</v>
      </c>
      <c r="Q1849" s="443">
        <v>2</v>
      </c>
      <c r="R1849" s="443"/>
      <c r="S1849" s="443" t="s">
        <v>659</v>
      </c>
      <c r="T1849" s="443" t="s">
        <v>653</v>
      </c>
      <c r="U1849" s="443" t="s">
        <v>673</v>
      </c>
      <c r="V1849" s="443" t="s">
        <v>652</v>
      </c>
      <c r="W1849" s="443" t="s">
        <v>469</v>
      </c>
      <c r="X1849" s="446"/>
    </row>
    <row r="1850" spans="1:24" s="447" customFormat="1" ht="60">
      <c r="A1850" s="443"/>
      <c r="B1850" s="443">
        <v>4531901100</v>
      </c>
      <c r="C1850" s="508" t="s">
        <v>14296</v>
      </c>
      <c r="D1850" s="154" t="s">
        <v>14297</v>
      </c>
      <c r="E1850" s="154" t="s">
        <v>14298</v>
      </c>
      <c r="F1850" s="443" t="s">
        <v>422</v>
      </c>
      <c r="G1850" s="443" t="s">
        <v>655</v>
      </c>
      <c r="H1850" s="444">
        <v>45057</v>
      </c>
      <c r="I1850" s="443"/>
      <c r="J1850" s="443"/>
      <c r="K1850" s="443"/>
      <c r="L1850" s="443"/>
      <c r="M1850" s="443"/>
      <c r="N1850" s="443"/>
      <c r="O1850" s="443">
        <v>2</v>
      </c>
      <c r="P1850" s="445">
        <f t="shared" si="26"/>
        <v>2</v>
      </c>
      <c r="Q1850" s="443">
        <v>2</v>
      </c>
      <c r="R1850" s="443"/>
      <c r="S1850" s="443" t="s">
        <v>659</v>
      </c>
      <c r="T1850" s="443" t="s">
        <v>653</v>
      </c>
      <c r="U1850" s="443" t="s">
        <v>673</v>
      </c>
      <c r="V1850" s="443" t="s">
        <v>652</v>
      </c>
      <c r="W1850" s="443" t="s">
        <v>469</v>
      </c>
      <c r="X1850" s="446"/>
    </row>
    <row r="1851" spans="1:24" s="447" customFormat="1" ht="60">
      <c r="A1851" s="443"/>
      <c r="B1851" s="443">
        <v>4717420400</v>
      </c>
      <c r="C1851" s="508" t="s">
        <v>14299</v>
      </c>
      <c r="D1851" s="154" t="s">
        <v>14263</v>
      </c>
      <c r="E1851" s="154" t="s">
        <v>14300</v>
      </c>
      <c r="F1851" s="443" t="s">
        <v>422</v>
      </c>
      <c r="G1851" s="443" t="s">
        <v>655</v>
      </c>
      <c r="H1851" s="444">
        <v>45160</v>
      </c>
      <c r="I1851" s="443"/>
      <c r="J1851" s="443"/>
      <c r="K1851" s="443"/>
      <c r="L1851" s="443"/>
      <c r="M1851" s="443"/>
      <c r="N1851" s="443"/>
      <c r="O1851" s="443">
        <v>1</v>
      </c>
      <c r="P1851" s="445">
        <f t="shared" si="26"/>
        <v>1</v>
      </c>
      <c r="Q1851" s="443">
        <v>1</v>
      </c>
      <c r="R1851" s="443"/>
      <c r="S1851" s="443" t="s">
        <v>659</v>
      </c>
      <c r="T1851" s="443" t="s">
        <v>653</v>
      </c>
      <c r="U1851" s="443" t="s">
        <v>673</v>
      </c>
      <c r="V1851" s="443" t="s">
        <v>652</v>
      </c>
      <c r="W1851" s="443" t="s">
        <v>469</v>
      </c>
      <c r="X1851" s="446"/>
    </row>
    <row r="1852" spans="1:24" s="447" customFormat="1" ht="60">
      <c r="A1852" s="443"/>
      <c r="B1852" s="443">
        <v>5481610500</v>
      </c>
      <c r="C1852" s="508" t="s">
        <v>14301</v>
      </c>
      <c r="D1852" s="154" t="s">
        <v>14302</v>
      </c>
      <c r="E1852" s="154" t="s">
        <v>14303</v>
      </c>
      <c r="F1852" s="443" t="s">
        <v>422</v>
      </c>
      <c r="G1852" s="443" t="s">
        <v>655</v>
      </c>
      <c r="H1852" s="444">
        <v>45183</v>
      </c>
      <c r="I1852" s="443"/>
      <c r="J1852" s="443"/>
      <c r="K1852" s="443"/>
      <c r="L1852" s="443"/>
      <c r="M1852" s="443"/>
      <c r="N1852" s="443"/>
      <c r="O1852" s="443">
        <v>1</v>
      </c>
      <c r="P1852" s="445">
        <f t="shared" si="26"/>
        <v>1</v>
      </c>
      <c r="Q1852" s="443">
        <v>1</v>
      </c>
      <c r="R1852" s="443"/>
      <c r="S1852" s="443" t="s">
        <v>659</v>
      </c>
      <c r="T1852" s="443" t="s">
        <v>653</v>
      </c>
      <c r="U1852" s="443" t="s">
        <v>673</v>
      </c>
      <c r="V1852" s="443" t="s">
        <v>652</v>
      </c>
      <c r="W1852" s="443" t="s">
        <v>469</v>
      </c>
      <c r="X1852" s="446"/>
    </row>
    <row r="1853" spans="1:24" s="447" customFormat="1" ht="60">
      <c r="A1853" s="443"/>
      <c r="B1853" s="443">
        <v>5395713300</v>
      </c>
      <c r="C1853" s="508" t="s">
        <v>6392</v>
      </c>
      <c r="D1853" s="154" t="s">
        <v>6393</v>
      </c>
      <c r="E1853" s="154" t="s">
        <v>2897</v>
      </c>
      <c r="F1853" s="443" t="s">
        <v>422</v>
      </c>
      <c r="G1853" s="443" t="s">
        <v>655</v>
      </c>
      <c r="H1853" s="444">
        <v>44929</v>
      </c>
      <c r="I1853" s="443"/>
      <c r="J1853" s="443"/>
      <c r="K1853" s="443"/>
      <c r="L1853" s="443"/>
      <c r="M1853" s="443"/>
      <c r="N1853" s="443"/>
      <c r="O1853" s="443">
        <v>1</v>
      </c>
      <c r="P1853" s="445">
        <f t="shared" si="26"/>
        <v>1</v>
      </c>
      <c r="Q1853" s="443">
        <v>1</v>
      </c>
      <c r="R1853" s="443"/>
      <c r="S1853" s="443" t="s">
        <v>659</v>
      </c>
      <c r="T1853" s="443" t="s">
        <v>653</v>
      </c>
      <c r="U1853" s="443" t="s">
        <v>673</v>
      </c>
      <c r="V1853" s="443" t="s">
        <v>652</v>
      </c>
      <c r="W1853" s="443" t="s">
        <v>469</v>
      </c>
      <c r="X1853" s="446"/>
    </row>
    <row r="1854" spans="1:24" s="447" customFormat="1" ht="60">
      <c r="A1854" s="443"/>
      <c r="B1854" s="443">
        <v>5481610500</v>
      </c>
      <c r="C1854" s="508" t="s">
        <v>14304</v>
      </c>
      <c r="D1854" s="154" t="s">
        <v>14302</v>
      </c>
      <c r="E1854" s="154" t="s">
        <v>14305</v>
      </c>
      <c r="F1854" s="443" t="s">
        <v>422</v>
      </c>
      <c r="G1854" s="443" t="s">
        <v>655</v>
      </c>
      <c r="H1854" s="444">
        <v>45183</v>
      </c>
      <c r="I1854" s="443"/>
      <c r="J1854" s="443"/>
      <c r="K1854" s="443"/>
      <c r="L1854" s="443"/>
      <c r="M1854" s="443"/>
      <c r="N1854" s="443"/>
      <c r="O1854" s="443">
        <v>1</v>
      </c>
      <c r="P1854" s="445">
        <f t="shared" si="26"/>
        <v>1</v>
      </c>
      <c r="Q1854" s="443">
        <v>1</v>
      </c>
      <c r="R1854" s="443"/>
      <c r="S1854" s="443" t="s">
        <v>659</v>
      </c>
      <c r="T1854" s="443" t="s">
        <v>653</v>
      </c>
      <c r="U1854" s="443" t="s">
        <v>673</v>
      </c>
      <c r="V1854" s="443" t="s">
        <v>652</v>
      </c>
      <c r="W1854" s="443" t="s">
        <v>469</v>
      </c>
      <c r="X1854" s="446"/>
    </row>
    <row r="1855" spans="1:24" s="447" customFormat="1" ht="60">
      <c r="A1855" s="443"/>
      <c r="B1855" s="443">
        <v>5425823900</v>
      </c>
      <c r="C1855" s="508" t="s">
        <v>14306</v>
      </c>
      <c r="D1855" s="154" t="s">
        <v>14307</v>
      </c>
      <c r="E1855" s="154" t="s">
        <v>14308</v>
      </c>
      <c r="F1855" s="443" t="s">
        <v>422</v>
      </c>
      <c r="G1855" s="443" t="s">
        <v>655</v>
      </c>
      <c r="H1855" s="444">
        <v>45273</v>
      </c>
      <c r="I1855" s="443"/>
      <c r="J1855" s="443"/>
      <c r="K1855" s="443"/>
      <c r="L1855" s="443"/>
      <c r="M1855" s="443"/>
      <c r="N1855" s="443"/>
      <c r="O1855" s="443">
        <v>1</v>
      </c>
      <c r="P1855" s="445">
        <f t="shared" si="26"/>
        <v>1</v>
      </c>
      <c r="Q1855" s="443">
        <v>1</v>
      </c>
      <c r="R1855" s="443"/>
      <c r="S1855" s="443" t="s">
        <v>659</v>
      </c>
      <c r="T1855" s="443" t="s">
        <v>653</v>
      </c>
      <c r="U1855" s="443" t="s">
        <v>673</v>
      </c>
      <c r="V1855" s="443" t="s">
        <v>652</v>
      </c>
      <c r="W1855" s="443" t="s">
        <v>469</v>
      </c>
      <c r="X1855" s="446"/>
    </row>
    <row r="1856" spans="1:24" s="447" customFormat="1" ht="60">
      <c r="A1856" s="443"/>
      <c r="B1856" s="443">
        <v>4250220100</v>
      </c>
      <c r="C1856" s="508" t="s">
        <v>14309</v>
      </c>
      <c r="D1856" s="154" t="s">
        <v>14310</v>
      </c>
      <c r="E1856" s="154" t="s">
        <v>14311</v>
      </c>
      <c r="F1856" s="443" t="s">
        <v>422</v>
      </c>
      <c r="G1856" s="443" t="s">
        <v>655</v>
      </c>
      <c r="H1856" s="444">
        <v>44931</v>
      </c>
      <c r="I1856" s="443"/>
      <c r="J1856" s="443"/>
      <c r="K1856" s="443"/>
      <c r="L1856" s="443"/>
      <c r="M1856" s="443"/>
      <c r="N1856" s="443"/>
      <c r="O1856" s="443">
        <v>1</v>
      </c>
      <c r="P1856" s="445">
        <f t="shared" si="26"/>
        <v>1</v>
      </c>
      <c r="Q1856" s="443">
        <v>1</v>
      </c>
      <c r="R1856" s="443"/>
      <c r="S1856" s="443" t="s">
        <v>659</v>
      </c>
      <c r="T1856" s="443" t="s">
        <v>653</v>
      </c>
      <c r="U1856" s="443" t="s">
        <v>673</v>
      </c>
      <c r="V1856" s="443" t="s">
        <v>652</v>
      </c>
      <c r="W1856" s="443" t="s">
        <v>469</v>
      </c>
      <c r="X1856" s="446"/>
    </row>
    <row r="1857" spans="1:24" s="447" customFormat="1" ht="60">
      <c r="A1857" s="443"/>
      <c r="B1857" s="443">
        <v>4531730700</v>
      </c>
      <c r="C1857" s="508" t="s">
        <v>14312</v>
      </c>
      <c r="D1857" s="154" t="s">
        <v>14313</v>
      </c>
      <c r="E1857" s="154" t="s">
        <v>14314</v>
      </c>
      <c r="F1857" s="443" t="s">
        <v>422</v>
      </c>
      <c r="G1857" s="443" t="s">
        <v>655</v>
      </c>
      <c r="H1857" s="444">
        <v>45156</v>
      </c>
      <c r="I1857" s="443"/>
      <c r="J1857" s="443"/>
      <c r="K1857" s="443"/>
      <c r="L1857" s="443"/>
      <c r="M1857" s="443"/>
      <c r="N1857" s="443"/>
      <c r="O1857" s="443">
        <v>4</v>
      </c>
      <c r="P1857" s="445">
        <f t="shared" si="26"/>
        <v>4</v>
      </c>
      <c r="Q1857" s="443">
        <v>4</v>
      </c>
      <c r="R1857" s="443"/>
      <c r="S1857" s="443" t="s">
        <v>659</v>
      </c>
      <c r="T1857" s="443" t="s">
        <v>653</v>
      </c>
      <c r="U1857" s="443" t="s">
        <v>673</v>
      </c>
      <c r="V1857" s="443" t="s">
        <v>652</v>
      </c>
      <c r="W1857" s="443" t="s">
        <v>469</v>
      </c>
      <c r="X1857" s="446"/>
    </row>
    <row r="1858" spans="1:24" s="447" customFormat="1" ht="60">
      <c r="A1858" s="443"/>
      <c r="B1858" s="443">
        <v>4242422000</v>
      </c>
      <c r="C1858" s="508" t="s">
        <v>14315</v>
      </c>
      <c r="D1858" s="154" t="s">
        <v>14316</v>
      </c>
      <c r="E1858" s="154" t="s">
        <v>14317</v>
      </c>
      <c r="F1858" s="443" t="s">
        <v>422</v>
      </c>
      <c r="G1858" s="443" t="s">
        <v>655</v>
      </c>
      <c r="H1858" s="444">
        <v>45180</v>
      </c>
      <c r="I1858" s="443"/>
      <c r="J1858" s="443"/>
      <c r="K1858" s="443"/>
      <c r="L1858" s="443"/>
      <c r="M1858" s="443"/>
      <c r="N1858" s="443"/>
      <c r="O1858" s="443">
        <v>1</v>
      </c>
      <c r="P1858" s="445">
        <f t="shared" si="26"/>
        <v>1</v>
      </c>
      <c r="Q1858" s="443">
        <v>1</v>
      </c>
      <c r="R1858" s="443"/>
      <c r="S1858" s="443" t="s">
        <v>659</v>
      </c>
      <c r="T1858" s="443" t="s">
        <v>653</v>
      </c>
      <c r="U1858" s="443" t="s">
        <v>673</v>
      </c>
      <c r="V1858" s="443" t="s">
        <v>652</v>
      </c>
      <c r="W1858" s="443" t="s">
        <v>469</v>
      </c>
      <c r="X1858" s="446"/>
    </row>
    <row r="1859" spans="1:24" s="447" customFormat="1" ht="60">
      <c r="A1859" s="443"/>
      <c r="B1859" s="443">
        <v>3410931400</v>
      </c>
      <c r="C1859" s="508" t="s">
        <v>14318</v>
      </c>
      <c r="D1859" s="154" t="s">
        <v>14319</v>
      </c>
      <c r="E1859" s="154" t="s">
        <v>14320</v>
      </c>
      <c r="F1859" s="443" t="s">
        <v>422</v>
      </c>
      <c r="G1859" s="443" t="s">
        <v>655</v>
      </c>
      <c r="H1859" s="444">
        <v>45068</v>
      </c>
      <c r="I1859" s="443"/>
      <c r="J1859" s="443"/>
      <c r="K1859" s="443"/>
      <c r="L1859" s="443"/>
      <c r="M1859" s="443"/>
      <c r="N1859" s="443"/>
      <c r="O1859" s="443">
        <v>1</v>
      </c>
      <c r="P1859" s="445">
        <f t="shared" si="26"/>
        <v>1</v>
      </c>
      <c r="Q1859" s="443">
        <v>1</v>
      </c>
      <c r="R1859" s="443"/>
      <c r="S1859" s="443" t="s">
        <v>659</v>
      </c>
      <c r="T1859" s="443" t="s">
        <v>653</v>
      </c>
      <c r="U1859" s="443" t="s">
        <v>673</v>
      </c>
      <c r="V1859" s="443" t="s">
        <v>652</v>
      </c>
      <c r="W1859" s="443" t="s">
        <v>469</v>
      </c>
      <c r="X1859" s="446"/>
    </row>
    <row r="1860" spans="1:24" s="447" customFormat="1" ht="60">
      <c r="A1860" s="443"/>
      <c r="B1860" s="443">
        <v>5425823900</v>
      </c>
      <c r="C1860" s="508" t="s">
        <v>14306</v>
      </c>
      <c r="D1860" s="154" t="s">
        <v>14307</v>
      </c>
      <c r="E1860" s="154" t="s">
        <v>14321</v>
      </c>
      <c r="F1860" s="443" t="s">
        <v>422</v>
      </c>
      <c r="G1860" s="443" t="s">
        <v>655</v>
      </c>
      <c r="H1860" s="444">
        <v>45273</v>
      </c>
      <c r="I1860" s="443"/>
      <c r="J1860" s="443"/>
      <c r="K1860" s="443"/>
      <c r="L1860" s="443"/>
      <c r="M1860" s="443"/>
      <c r="N1860" s="443"/>
      <c r="O1860" s="443">
        <v>1</v>
      </c>
      <c r="P1860" s="445">
        <f t="shared" si="26"/>
        <v>1</v>
      </c>
      <c r="Q1860" s="443">
        <v>1</v>
      </c>
      <c r="R1860" s="443"/>
      <c r="S1860" s="443" t="s">
        <v>659</v>
      </c>
      <c r="T1860" s="443" t="s">
        <v>653</v>
      </c>
      <c r="U1860" s="443" t="s">
        <v>673</v>
      </c>
      <c r="V1860" s="443" t="s">
        <v>652</v>
      </c>
      <c r="W1860" s="443" t="s">
        <v>469</v>
      </c>
      <c r="X1860" s="446"/>
    </row>
    <row r="1861" spans="1:24" s="447" customFormat="1" ht="60">
      <c r="A1861" s="443"/>
      <c r="B1861" s="443">
        <v>6753500100</v>
      </c>
      <c r="C1861" s="508" t="s">
        <v>14322</v>
      </c>
      <c r="D1861" s="154" t="s">
        <v>14323</v>
      </c>
      <c r="E1861" s="154" t="s">
        <v>14324</v>
      </c>
      <c r="F1861" s="443" t="s">
        <v>422</v>
      </c>
      <c r="G1861" s="443" t="s">
        <v>655</v>
      </c>
      <c r="H1861" s="444">
        <v>44964</v>
      </c>
      <c r="I1861" s="443"/>
      <c r="J1861" s="443"/>
      <c r="K1861" s="443"/>
      <c r="L1861" s="443"/>
      <c r="M1861" s="443"/>
      <c r="N1861" s="443"/>
      <c r="O1861" s="443">
        <v>1</v>
      </c>
      <c r="P1861" s="445">
        <f t="shared" si="26"/>
        <v>1</v>
      </c>
      <c r="Q1861" s="443">
        <v>1</v>
      </c>
      <c r="R1861" s="443"/>
      <c r="S1861" s="443" t="s">
        <v>659</v>
      </c>
      <c r="T1861" s="443" t="s">
        <v>653</v>
      </c>
      <c r="U1861" s="443" t="s">
        <v>673</v>
      </c>
      <c r="V1861" s="443" t="s">
        <v>652</v>
      </c>
      <c r="W1861" s="443" t="s">
        <v>469</v>
      </c>
      <c r="X1861" s="446"/>
    </row>
    <row r="1862" spans="1:24" s="447" customFormat="1" ht="60">
      <c r="A1862" s="443"/>
      <c r="B1862" s="443">
        <v>4163821800</v>
      </c>
      <c r="C1862" s="508" t="s">
        <v>14325</v>
      </c>
      <c r="D1862" s="154" t="s">
        <v>14326</v>
      </c>
      <c r="E1862" s="154" t="s">
        <v>14327</v>
      </c>
      <c r="F1862" s="443" t="s">
        <v>422</v>
      </c>
      <c r="G1862" s="443" t="s">
        <v>655</v>
      </c>
      <c r="H1862" s="444">
        <v>44980</v>
      </c>
      <c r="I1862" s="443"/>
      <c r="J1862" s="443"/>
      <c r="K1862" s="443"/>
      <c r="L1862" s="443"/>
      <c r="M1862" s="443"/>
      <c r="N1862" s="443"/>
      <c r="O1862" s="443">
        <v>1</v>
      </c>
      <c r="P1862" s="445">
        <f t="shared" si="26"/>
        <v>1</v>
      </c>
      <c r="Q1862" s="443">
        <v>1</v>
      </c>
      <c r="R1862" s="443"/>
      <c r="S1862" s="443" t="s">
        <v>659</v>
      </c>
      <c r="T1862" s="443" t="s">
        <v>653</v>
      </c>
      <c r="U1862" s="443" t="s">
        <v>673</v>
      </c>
      <c r="V1862" s="443" t="s">
        <v>652</v>
      </c>
      <c r="W1862" s="443" t="s">
        <v>469</v>
      </c>
      <c r="X1862" s="446"/>
    </row>
    <row r="1863" spans="1:24" s="447" customFormat="1" ht="60">
      <c r="A1863" s="443"/>
      <c r="B1863" s="443">
        <v>4537733100</v>
      </c>
      <c r="C1863" s="508" t="s">
        <v>14328</v>
      </c>
      <c r="D1863" s="154" t="s">
        <v>14329</v>
      </c>
      <c r="E1863" s="154" t="s">
        <v>14330</v>
      </c>
      <c r="F1863" s="443" t="s">
        <v>422</v>
      </c>
      <c r="G1863" s="443" t="s">
        <v>655</v>
      </c>
      <c r="H1863" s="444">
        <v>45037</v>
      </c>
      <c r="I1863" s="443"/>
      <c r="J1863" s="443"/>
      <c r="K1863" s="443"/>
      <c r="L1863" s="443"/>
      <c r="M1863" s="443"/>
      <c r="N1863" s="443"/>
      <c r="O1863" s="443">
        <v>1</v>
      </c>
      <c r="P1863" s="445">
        <f t="shared" si="26"/>
        <v>1</v>
      </c>
      <c r="Q1863" s="443">
        <v>1</v>
      </c>
      <c r="R1863" s="443"/>
      <c r="S1863" s="443" t="s">
        <v>659</v>
      </c>
      <c r="T1863" s="443" t="s">
        <v>653</v>
      </c>
      <c r="U1863" s="443" t="s">
        <v>673</v>
      </c>
      <c r="V1863" s="443" t="s">
        <v>652</v>
      </c>
      <c r="W1863" s="443" t="s">
        <v>469</v>
      </c>
      <c r="X1863" s="446"/>
    </row>
    <row r="1864" spans="1:24" s="447" customFormat="1" ht="60">
      <c r="A1864" s="443"/>
      <c r="B1864" s="443">
        <v>6712530400</v>
      </c>
      <c r="C1864" s="508" t="s">
        <v>14331</v>
      </c>
      <c r="D1864" s="154" t="s">
        <v>14332</v>
      </c>
      <c r="E1864" s="154" t="s">
        <v>14333</v>
      </c>
      <c r="F1864" s="443" t="s">
        <v>422</v>
      </c>
      <c r="G1864" s="443" t="s">
        <v>655</v>
      </c>
      <c r="H1864" s="444">
        <v>45261</v>
      </c>
      <c r="I1864" s="443"/>
      <c r="J1864" s="443"/>
      <c r="K1864" s="443"/>
      <c r="L1864" s="443"/>
      <c r="M1864" s="443"/>
      <c r="N1864" s="443"/>
      <c r="O1864" s="443">
        <v>1</v>
      </c>
      <c r="P1864" s="445">
        <f t="shared" si="26"/>
        <v>1</v>
      </c>
      <c r="Q1864" s="443">
        <v>1</v>
      </c>
      <c r="R1864" s="443"/>
      <c r="S1864" s="443" t="s">
        <v>659</v>
      </c>
      <c r="T1864" s="443" t="s">
        <v>653</v>
      </c>
      <c r="U1864" s="443" t="s">
        <v>673</v>
      </c>
      <c r="V1864" s="443" t="s">
        <v>652</v>
      </c>
      <c r="W1864" s="443" t="s">
        <v>469</v>
      </c>
      <c r="X1864" s="446"/>
    </row>
    <row r="1865" spans="1:24" s="447" customFormat="1" ht="60">
      <c r="A1865" s="443"/>
      <c r="B1865" s="443">
        <v>5496223500</v>
      </c>
      <c r="C1865" s="508" t="s">
        <v>7244</v>
      </c>
      <c r="D1865" s="154" t="s">
        <v>7245</v>
      </c>
      <c r="E1865" s="154" t="s">
        <v>3375</v>
      </c>
      <c r="F1865" s="443" t="s">
        <v>422</v>
      </c>
      <c r="G1865" s="443" t="s">
        <v>655</v>
      </c>
      <c r="H1865" s="444">
        <v>45057</v>
      </c>
      <c r="I1865" s="443"/>
      <c r="J1865" s="443"/>
      <c r="K1865" s="443"/>
      <c r="L1865" s="443"/>
      <c r="M1865" s="443"/>
      <c r="N1865" s="443"/>
      <c r="O1865" s="443">
        <v>1</v>
      </c>
      <c r="P1865" s="445">
        <f t="shared" si="26"/>
        <v>1</v>
      </c>
      <c r="Q1865" s="443">
        <v>1</v>
      </c>
      <c r="R1865" s="443"/>
      <c r="S1865" s="443" t="s">
        <v>659</v>
      </c>
      <c r="T1865" s="443" t="s">
        <v>653</v>
      </c>
      <c r="U1865" s="443" t="s">
        <v>673</v>
      </c>
      <c r="V1865" s="443" t="s">
        <v>652</v>
      </c>
      <c r="W1865" s="443" t="s">
        <v>469</v>
      </c>
      <c r="X1865" s="446"/>
    </row>
    <row r="1866" spans="1:24" s="447" customFormat="1" ht="60">
      <c r="A1866" s="443"/>
      <c r="B1866" s="443">
        <v>4309020700</v>
      </c>
      <c r="C1866" s="508" t="s">
        <v>14334</v>
      </c>
      <c r="D1866" s="154" t="s">
        <v>14335</v>
      </c>
      <c r="E1866" s="154" t="s">
        <v>14336</v>
      </c>
      <c r="F1866" s="443" t="s">
        <v>422</v>
      </c>
      <c r="G1866" s="443" t="s">
        <v>655</v>
      </c>
      <c r="H1866" s="444">
        <v>45190</v>
      </c>
      <c r="I1866" s="443"/>
      <c r="J1866" s="443"/>
      <c r="K1866" s="443"/>
      <c r="L1866" s="443"/>
      <c r="M1866" s="443"/>
      <c r="N1866" s="443"/>
      <c r="O1866" s="443">
        <v>2</v>
      </c>
      <c r="P1866" s="445">
        <f t="shared" si="26"/>
        <v>2</v>
      </c>
      <c r="Q1866" s="443">
        <v>2</v>
      </c>
      <c r="R1866" s="443"/>
      <c r="S1866" s="443" t="s">
        <v>659</v>
      </c>
      <c r="T1866" s="443" t="s">
        <v>653</v>
      </c>
      <c r="U1866" s="443" t="s">
        <v>673</v>
      </c>
      <c r="V1866" s="443" t="s">
        <v>652</v>
      </c>
      <c r="W1866" s="443" t="s">
        <v>469</v>
      </c>
      <c r="X1866" s="446"/>
    </row>
    <row r="1867" spans="1:24" s="447" customFormat="1" ht="60">
      <c r="A1867" s="443"/>
      <c r="B1867" s="443">
        <v>3133211400</v>
      </c>
      <c r="C1867" s="508" t="s">
        <v>14337</v>
      </c>
      <c r="D1867" s="154" t="s">
        <v>14338</v>
      </c>
      <c r="E1867" s="154" t="s">
        <v>14339</v>
      </c>
      <c r="F1867" s="443" t="s">
        <v>422</v>
      </c>
      <c r="G1867" s="443" t="s">
        <v>655</v>
      </c>
      <c r="H1867" s="444">
        <v>45288</v>
      </c>
      <c r="I1867" s="443"/>
      <c r="J1867" s="443"/>
      <c r="K1867" s="443"/>
      <c r="L1867" s="443"/>
      <c r="M1867" s="443"/>
      <c r="N1867" s="443"/>
      <c r="O1867" s="443">
        <v>1</v>
      </c>
      <c r="P1867" s="445">
        <f t="shared" si="26"/>
        <v>1</v>
      </c>
      <c r="Q1867" s="443">
        <v>1</v>
      </c>
      <c r="R1867" s="443"/>
      <c r="S1867" s="443" t="s">
        <v>659</v>
      </c>
      <c r="T1867" s="443" t="s">
        <v>653</v>
      </c>
      <c r="U1867" s="443" t="s">
        <v>673</v>
      </c>
      <c r="V1867" s="443" t="s">
        <v>652</v>
      </c>
      <c r="W1867" s="443" t="s">
        <v>469</v>
      </c>
      <c r="X1867" s="446"/>
    </row>
    <row r="1868" spans="1:24" s="447" customFormat="1" ht="60">
      <c r="A1868" s="443"/>
      <c r="B1868" s="443">
        <v>3604020800</v>
      </c>
      <c r="C1868" s="508" t="s">
        <v>14340</v>
      </c>
      <c r="D1868" s="154" t="s">
        <v>14341</v>
      </c>
      <c r="E1868" s="154" t="s">
        <v>14342</v>
      </c>
      <c r="F1868" s="443" t="s">
        <v>422</v>
      </c>
      <c r="G1868" s="443" t="s">
        <v>655</v>
      </c>
      <c r="H1868" s="444">
        <v>45135</v>
      </c>
      <c r="I1868" s="443"/>
      <c r="J1868" s="443"/>
      <c r="K1868" s="443"/>
      <c r="L1868" s="443"/>
      <c r="M1868" s="443"/>
      <c r="N1868" s="443"/>
      <c r="O1868" s="443">
        <v>1</v>
      </c>
      <c r="P1868" s="445">
        <f t="shared" si="26"/>
        <v>1</v>
      </c>
      <c r="Q1868" s="443">
        <v>1</v>
      </c>
      <c r="R1868" s="443"/>
      <c r="S1868" s="443" t="s">
        <v>659</v>
      </c>
      <c r="T1868" s="443" t="s">
        <v>653</v>
      </c>
      <c r="U1868" s="443" t="s">
        <v>673</v>
      </c>
      <c r="V1868" s="443" t="s">
        <v>652</v>
      </c>
      <c r="W1868" s="443" t="s">
        <v>469</v>
      </c>
      <c r="X1868" s="446"/>
    </row>
    <row r="1869" spans="1:24" s="447" customFormat="1" ht="60">
      <c r="A1869" s="443"/>
      <c r="B1869" s="443">
        <v>3604020800</v>
      </c>
      <c r="C1869" s="508" t="s">
        <v>14343</v>
      </c>
      <c r="D1869" s="154" t="s">
        <v>14341</v>
      </c>
      <c r="E1869" s="154" t="s">
        <v>14344</v>
      </c>
      <c r="F1869" s="443" t="s">
        <v>422</v>
      </c>
      <c r="G1869" s="443" t="s">
        <v>655</v>
      </c>
      <c r="H1869" s="444">
        <v>45135</v>
      </c>
      <c r="I1869" s="443"/>
      <c r="J1869" s="443"/>
      <c r="K1869" s="443"/>
      <c r="L1869" s="443"/>
      <c r="M1869" s="443"/>
      <c r="N1869" s="443"/>
      <c r="O1869" s="443">
        <v>1</v>
      </c>
      <c r="P1869" s="445">
        <f t="shared" si="26"/>
        <v>1</v>
      </c>
      <c r="Q1869" s="443">
        <v>1</v>
      </c>
      <c r="R1869" s="443"/>
      <c r="S1869" s="443" t="s">
        <v>659</v>
      </c>
      <c r="T1869" s="443" t="s">
        <v>653</v>
      </c>
      <c r="U1869" s="443" t="s">
        <v>673</v>
      </c>
      <c r="V1869" s="443" t="s">
        <v>652</v>
      </c>
      <c r="W1869" s="443" t="s">
        <v>469</v>
      </c>
      <c r="X1869" s="446"/>
    </row>
    <row r="1870" spans="1:24" s="447" customFormat="1" ht="60">
      <c r="A1870" s="443"/>
      <c r="B1870" s="443">
        <v>5461251200</v>
      </c>
      <c r="C1870" s="508" t="s">
        <v>14345</v>
      </c>
      <c r="D1870" s="154" t="s">
        <v>14346</v>
      </c>
      <c r="E1870" s="154" t="s">
        <v>14347</v>
      </c>
      <c r="F1870" s="443" t="s">
        <v>422</v>
      </c>
      <c r="G1870" s="443" t="s">
        <v>655</v>
      </c>
      <c r="H1870" s="444">
        <v>45057</v>
      </c>
      <c r="I1870" s="443"/>
      <c r="J1870" s="443"/>
      <c r="K1870" s="443"/>
      <c r="L1870" s="443"/>
      <c r="M1870" s="443"/>
      <c r="N1870" s="443"/>
      <c r="O1870" s="443">
        <v>1</v>
      </c>
      <c r="P1870" s="445">
        <f t="shared" si="26"/>
        <v>1</v>
      </c>
      <c r="Q1870" s="443">
        <v>1</v>
      </c>
      <c r="R1870" s="443"/>
      <c r="S1870" s="443" t="s">
        <v>659</v>
      </c>
      <c r="T1870" s="443" t="s">
        <v>653</v>
      </c>
      <c r="U1870" s="443" t="s">
        <v>673</v>
      </c>
      <c r="V1870" s="443" t="s">
        <v>652</v>
      </c>
      <c r="W1870" s="443" t="s">
        <v>469</v>
      </c>
      <c r="X1870" s="446"/>
    </row>
    <row r="1871" spans="1:24" s="447" customFormat="1" ht="60">
      <c r="A1871" s="443"/>
      <c r="B1871" s="443">
        <v>4404300400</v>
      </c>
      <c r="C1871" s="508" t="s">
        <v>14348</v>
      </c>
      <c r="D1871" s="154" t="s">
        <v>14349</v>
      </c>
      <c r="E1871" s="154" t="s">
        <v>14350</v>
      </c>
      <c r="F1871" s="443" t="s">
        <v>422</v>
      </c>
      <c r="G1871" s="443" t="s">
        <v>655</v>
      </c>
      <c r="H1871" s="444">
        <v>45120</v>
      </c>
      <c r="I1871" s="443"/>
      <c r="J1871" s="443"/>
      <c r="K1871" s="443"/>
      <c r="L1871" s="443"/>
      <c r="M1871" s="443"/>
      <c r="N1871" s="443"/>
      <c r="O1871" s="443">
        <v>2</v>
      </c>
      <c r="P1871" s="445">
        <f t="shared" si="26"/>
        <v>2</v>
      </c>
      <c r="Q1871" s="443">
        <v>2</v>
      </c>
      <c r="R1871" s="443"/>
      <c r="S1871" s="443" t="s">
        <v>659</v>
      </c>
      <c r="T1871" s="443" t="s">
        <v>653</v>
      </c>
      <c r="U1871" s="443" t="s">
        <v>673</v>
      </c>
      <c r="V1871" s="443" t="s">
        <v>652</v>
      </c>
      <c r="W1871" s="443" t="s">
        <v>469</v>
      </c>
      <c r="X1871" s="446"/>
    </row>
    <row r="1872" spans="1:24" s="447" customFormat="1" ht="60">
      <c r="A1872" s="443"/>
      <c r="B1872" s="443">
        <v>5425823900</v>
      </c>
      <c r="C1872" s="508" t="s">
        <v>14306</v>
      </c>
      <c r="D1872" s="154" t="s">
        <v>14307</v>
      </c>
      <c r="E1872" s="154" t="s">
        <v>14351</v>
      </c>
      <c r="F1872" s="443" t="s">
        <v>422</v>
      </c>
      <c r="G1872" s="443" t="s">
        <v>655</v>
      </c>
      <c r="H1872" s="444">
        <v>45273</v>
      </c>
      <c r="I1872" s="443"/>
      <c r="J1872" s="443"/>
      <c r="K1872" s="443"/>
      <c r="L1872" s="443"/>
      <c r="M1872" s="443"/>
      <c r="N1872" s="443"/>
      <c r="O1872" s="443">
        <v>1</v>
      </c>
      <c r="P1872" s="445">
        <f t="shared" si="26"/>
        <v>1</v>
      </c>
      <c r="Q1872" s="443">
        <v>1</v>
      </c>
      <c r="R1872" s="443"/>
      <c r="S1872" s="443" t="s">
        <v>659</v>
      </c>
      <c r="T1872" s="443" t="s">
        <v>653</v>
      </c>
      <c r="U1872" s="443" t="s">
        <v>673</v>
      </c>
      <c r="V1872" s="443" t="s">
        <v>652</v>
      </c>
      <c r="W1872" s="443" t="s">
        <v>469</v>
      </c>
      <c r="X1872" s="446"/>
    </row>
    <row r="1873" spans="1:24" s="447" customFormat="1" ht="60">
      <c r="A1873" s="443"/>
      <c r="B1873" s="443">
        <v>4154710603</v>
      </c>
      <c r="C1873" s="508" t="s">
        <v>14352</v>
      </c>
      <c r="D1873" s="154" t="s">
        <v>14353</v>
      </c>
      <c r="E1873" s="154" t="s">
        <v>14354</v>
      </c>
      <c r="F1873" s="443" t="s">
        <v>422</v>
      </c>
      <c r="G1873" s="443" t="s">
        <v>655</v>
      </c>
      <c r="H1873" s="444">
        <v>45251</v>
      </c>
      <c r="I1873" s="443"/>
      <c r="J1873" s="443"/>
      <c r="K1873" s="443"/>
      <c r="L1873" s="443"/>
      <c r="M1873" s="443"/>
      <c r="N1873" s="443"/>
      <c r="O1873" s="443">
        <v>1</v>
      </c>
      <c r="P1873" s="445">
        <f t="shared" si="26"/>
        <v>1</v>
      </c>
      <c r="Q1873" s="443">
        <v>1</v>
      </c>
      <c r="R1873" s="443"/>
      <c r="S1873" s="443" t="s">
        <v>659</v>
      </c>
      <c r="T1873" s="443" t="s">
        <v>653</v>
      </c>
      <c r="U1873" s="443" t="s">
        <v>673</v>
      </c>
      <c r="V1873" s="443" t="s">
        <v>652</v>
      </c>
      <c r="W1873" s="443" t="s">
        <v>469</v>
      </c>
      <c r="X1873" s="446"/>
    </row>
    <row r="1874" spans="1:24" s="447" customFormat="1" ht="60">
      <c r="A1874" s="443"/>
      <c r="B1874" s="443">
        <v>5455023100</v>
      </c>
      <c r="C1874" s="508" t="s">
        <v>14355</v>
      </c>
      <c r="D1874" s="154" t="s">
        <v>14356</v>
      </c>
      <c r="E1874" s="154" t="s">
        <v>14357</v>
      </c>
      <c r="F1874" s="443" t="s">
        <v>422</v>
      </c>
      <c r="G1874" s="443" t="s">
        <v>655</v>
      </c>
      <c r="H1874" s="444">
        <v>44967</v>
      </c>
      <c r="I1874" s="443"/>
      <c r="J1874" s="443"/>
      <c r="K1874" s="443"/>
      <c r="L1874" s="443"/>
      <c r="M1874" s="443"/>
      <c r="N1874" s="443"/>
      <c r="O1874" s="443">
        <v>1</v>
      </c>
      <c r="P1874" s="445">
        <f t="shared" si="26"/>
        <v>1</v>
      </c>
      <c r="Q1874" s="443">
        <v>1</v>
      </c>
      <c r="R1874" s="443"/>
      <c r="S1874" s="443" t="s">
        <v>659</v>
      </c>
      <c r="T1874" s="443" t="s">
        <v>653</v>
      </c>
      <c r="U1874" s="443" t="s">
        <v>673</v>
      </c>
      <c r="V1874" s="443" t="s">
        <v>652</v>
      </c>
      <c r="W1874" s="443" t="s">
        <v>469</v>
      </c>
      <c r="X1874" s="446"/>
    </row>
    <row r="1875" spans="1:24" s="447" customFormat="1" ht="60">
      <c r="A1875" s="443"/>
      <c r="B1875" s="443">
        <v>6270620600</v>
      </c>
      <c r="C1875" s="508" t="s">
        <v>14358</v>
      </c>
      <c r="D1875" s="154" t="s">
        <v>14359</v>
      </c>
      <c r="E1875" s="154" t="s">
        <v>14360</v>
      </c>
      <c r="F1875" s="443" t="s">
        <v>422</v>
      </c>
      <c r="G1875" s="443" t="s">
        <v>655</v>
      </c>
      <c r="H1875" s="444">
        <v>44971</v>
      </c>
      <c r="I1875" s="443"/>
      <c r="J1875" s="443"/>
      <c r="K1875" s="443"/>
      <c r="L1875" s="443"/>
      <c r="M1875" s="443"/>
      <c r="N1875" s="443"/>
      <c r="O1875" s="443">
        <v>1</v>
      </c>
      <c r="P1875" s="445">
        <f t="shared" si="26"/>
        <v>1</v>
      </c>
      <c r="Q1875" s="443">
        <v>1</v>
      </c>
      <c r="R1875" s="443"/>
      <c r="S1875" s="443" t="s">
        <v>659</v>
      </c>
      <c r="T1875" s="443" t="s">
        <v>653</v>
      </c>
      <c r="U1875" s="443" t="s">
        <v>673</v>
      </c>
      <c r="V1875" s="443" t="s">
        <v>652</v>
      </c>
      <c r="W1875" s="443" t="s">
        <v>469</v>
      </c>
      <c r="X1875" s="446"/>
    </row>
    <row r="1876" spans="1:24" s="447" customFormat="1" ht="60">
      <c r="A1876" s="443"/>
      <c r="B1876" s="443">
        <v>6270620600</v>
      </c>
      <c r="C1876" s="508" t="s">
        <v>14358</v>
      </c>
      <c r="D1876" s="154" t="s">
        <v>14359</v>
      </c>
      <c r="E1876" s="154" t="s">
        <v>14361</v>
      </c>
      <c r="F1876" s="443" t="s">
        <v>422</v>
      </c>
      <c r="G1876" s="443" t="s">
        <v>655</v>
      </c>
      <c r="H1876" s="444">
        <v>44971</v>
      </c>
      <c r="I1876" s="443"/>
      <c r="J1876" s="443"/>
      <c r="K1876" s="443"/>
      <c r="L1876" s="443"/>
      <c r="M1876" s="443"/>
      <c r="N1876" s="443"/>
      <c r="O1876" s="443">
        <v>1</v>
      </c>
      <c r="P1876" s="445">
        <f t="shared" si="26"/>
        <v>1</v>
      </c>
      <c r="Q1876" s="443">
        <v>1</v>
      </c>
      <c r="R1876" s="443"/>
      <c r="S1876" s="443" t="s">
        <v>659</v>
      </c>
      <c r="T1876" s="443" t="s">
        <v>653</v>
      </c>
      <c r="U1876" s="443" t="s">
        <v>673</v>
      </c>
      <c r="V1876" s="443" t="s">
        <v>652</v>
      </c>
      <c r="W1876" s="443" t="s">
        <v>469</v>
      </c>
      <c r="X1876" s="446"/>
    </row>
    <row r="1877" spans="1:24" s="447" customFormat="1" ht="75">
      <c r="A1877" s="443"/>
      <c r="B1877" s="443">
        <v>4475411500</v>
      </c>
      <c r="C1877" s="508" t="s">
        <v>7102</v>
      </c>
      <c r="D1877" s="154" t="s">
        <v>7103</v>
      </c>
      <c r="E1877" s="154" t="s">
        <v>3304</v>
      </c>
      <c r="F1877" s="443" t="s">
        <v>422</v>
      </c>
      <c r="G1877" s="443" t="s">
        <v>655</v>
      </c>
      <c r="H1877" s="444">
        <v>44974</v>
      </c>
      <c r="I1877" s="443"/>
      <c r="J1877" s="443"/>
      <c r="K1877" s="443"/>
      <c r="L1877" s="443"/>
      <c r="M1877" s="443"/>
      <c r="N1877" s="443"/>
      <c r="O1877" s="443">
        <v>1</v>
      </c>
      <c r="P1877" s="445">
        <f t="shared" si="26"/>
        <v>1</v>
      </c>
      <c r="Q1877" s="443">
        <v>1</v>
      </c>
      <c r="R1877" s="443"/>
      <c r="S1877" s="443" t="s">
        <v>659</v>
      </c>
      <c r="T1877" s="443" t="s">
        <v>653</v>
      </c>
      <c r="U1877" s="443" t="s">
        <v>673</v>
      </c>
      <c r="V1877" s="443" t="s">
        <v>652</v>
      </c>
      <c r="W1877" s="443" t="s">
        <v>469</v>
      </c>
      <c r="X1877" s="446"/>
    </row>
    <row r="1878" spans="1:24" s="447" customFormat="1" ht="75">
      <c r="A1878" s="443"/>
      <c r="B1878" s="443">
        <v>5815140100</v>
      </c>
      <c r="C1878" s="508" t="s">
        <v>14362</v>
      </c>
      <c r="D1878" s="154" t="s">
        <v>14363</v>
      </c>
      <c r="E1878" s="154" t="s">
        <v>14364</v>
      </c>
      <c r="F1878" s="443" t="s">
        <v>422</v>
      </c>
      <c r="G1878" s="443" t="s">
        <v>655</v>
      </c>
      <c r="H1878" s="444">
        <v>45110</v>
      </c>
      <c r="I1878" s="443"/>
      <c r="J1878" s="443"/>
      <c r="K1878" s="443"/>
      <c r="L1878" s="443"/>
      <c r="M1878" s="443"/>
      <c r="N1878" s="443"/>
      <c r="O1878" s="443">
        <v>1</v>
      </c>
      <c r="P1878" s="445">
        <f t="shared" ref="P1878:P1941" si="27">SUM($I1878:$O1878)</f>
        <v>1</v>
      </c>
      <c r="Q1878" s="443">
        <v>1</v>
      </c>
      <c r="R1878" s="443"/>
      <c r="S1878" s="443" t="s">
        <v>659</v>
      </c>
      <c r="T1878" s="443" t="s">
        <v>653</v>
      </c>
      <c r="U1878" s="443" t="s">
        <v>673</v>
      </c>
      <c r="V1878" s="443" t="s">
        <v>652</v>
      </c>
      <c r="W1878" s="443" t="s">
        <v>469</v>
      </c>
      <c r="X1878" s="446"/>
    </row>
    <row r="1879" spans="1:24" s="447" customFormat="1" ht="90">
      <c r="A1879" s="443"/>
      <c r="B1879" s="443">
        <v>5837010300</v>
      </c>
      <c r="C1879" s="508" t="s">
        <v>8591</v>
      </c>
      <c r="D1879" s="154" t="s">
        <v>8592</v>
      </c>
      <c r="E1879" s="154" t="s">
        <v>4133</v>
      </c>
      <c r="F1879" s="443" t="s">
        <v>422</v>
      </c>
      <c r="G1879" s="443" t="s">
        <v>655</v>
      </c>
      <c r="H1879" s="444">
        <v>45106</v>
      </c>
      <c r="I1879" s="443"/>
      <c r="J1879" s="443"/>
      <c r="K1879" s="443"/>
      <c r="L1879" s="443"/>
      <c r="M1879" s="443"/>
      <c r="N1879" s="443"/>
      <c r="O1879" s="443">
        <v>1</v>
      </c>
      <c r="P1879" s="445">
        <f t="shared" si="27"/>
        <v>1</v>
      </c>
      <c r="Q1879" s="443">
        <v>1</v>
      </c>
      <c r="R1879" s="443"/>
      <c r="S1879" s="443" t="s">
        <v>659</v>
      </c>
      <c r="T1879" s="443" t="s">
        <v>653</v>
      </c>
      <c r="U1879" s="443" t="s">
        <v>673</v>
      </c>
      <c r="V1879" s="443" t="s">
        <v>652</v>
      </c>
      <c r="W1879" s="443" t="s">
        <v>469</v>
      </c>
      <c r="X1879" s="446"/>
    </row>
    <row r="1880" spans="1:24" s="447" customFormat="1" ht="60">
      <c r="A1880" s="443"/>
      <c r="B1880" s="443">
        <v>4501020800</v>
      </c>
      <c r="C1880" s="508" t="s">
        <v>14365</v>
      </c>
      <c r="D1880" s="154" t="s">
        <v>14366</v>
      </c>
      <c r="E1880" s="154" t="s">
        <v>14367</v>
      </c>
      <c r="F1880" s="443" t="s">
        <v>422</v>
      </c>
      <c r="G1880" s="443" t="s">
        <v>655</v>
      </c>
      <c r="H1880" s="444">
        <v>44973</v>
      </c>
      <c r="I1880" s="443"/>
      <c r="J1880" s="443"/>
      <c r="K1880" s="443"/>
      <c r="L1880" s="443"/>
      <c r="M1880" s="443"/>
      <c r="N1880" s="443"/>
      <c r="O1880" s="443">
        <v>1</v>
      </c>
      <c r="P1880" s="445">
        <f t="shared" si="27"/>
        <v>1</v>
      </c>
      <c r="Q1880" s="443">
        <v>1</v>
      </c>
      <c r="R1880" s="443"/>
      <c r="S1880" s="443" t="s">
        <v>659</v>
      </c>
      <c r="T1880" s="443" t="s">
        <v>653</v>
      </c>
      <c r="U1880" s="443" t="s">
        <v>673</v>
      </c>
      <c r="V1880" s="443" t="s">
        <v>652</v>
      </c>
      <c r="W1880" s="443" t="s">
        <v>469</v>
      </c>
      <c r="X1880" s="446"/>
    </row>
    <row r="1881" spans="1:24" s="447" customFormat="1" ht="75">
      <c r="A1881" s="443"/>
      <c r="B1881" s="443">
        <v>3031822200</v>
      </c>
      <c r="C1881" s="508" t="s">
        <v>14368</v>
      </c>
      <c r="D1881" s="154" t="s">
        <v>14369</v>
      </c>
      <c r="E1881" s="154" t="s">
        <v>14370</v>
      </c>
      <c r="F1881" s="443" t="s">
        <v>422</v>
      </c>
      <c r="G1881" s="443" t="s">
        <v>655</v>
      </c>
      <c r="H1881" s="444">
        <v>45086</v>
      </c>
      <c r="I1881" s="443"/>
      <c r="J1881" s="443"/>
      <c r="K1881" s="443"/>
      <c r="L1881" s="443"/>
      <c r="M1881" s="443"/>
      <c r="N1881" s="443"/>
      <c r="O1881" s="443">
        <v>1</v>
      </c>
      <c r="P1881" s="445">
        <f t="shared" si="27"/>
        <v>1</v>
      </c>
      <c r="Q1881" s="443">
        <v>1</v>
      </c>
      <c r="R1881" s="443"/>
      <c r="S1881" s="443" t="s">
        <v>659</v>
      </c>
      <c r="T1881" s="443" t="s">
        <v>653</v>
      </c>
      <c r="U1881" s="443" t="s">
        <v>673</v>
      </c>
      <c r="V1881" s="443" t="s">
        <v>652</v>
      </c>
      <c r="W1881" s="443" t="s">
        <v>469</v>
      </c>
      <c r="X1881" s="446"/>
    </row>
    <row r="1882" spans="1:24" s="447" customFormat="1" ht="60">
      <c r="A1882" s="443"/>
      <c r="B1882" s="443">
        <v>4517340100</v>
      </c>
      <c r="C1882" s="508" t="s">
        <v>14371</v>
      </c>
      <c r="D1882" s="154" t="s">
        <v>14372</v>
      </c>
      <c r="E1882" s="154" t="s">
        <v>14373</v>
      </c>
      <c r="F1882" s="443" t="s">
        <v>422</v>
      </c>
      <c r="G1882" s="443" t="s">
        <v>655</v>
      </c>
      <c r="H1882" s="444">
        <v>45089</v>
      </c>
      <c r="I1882" s="443"/>
      <c r="J1882" s="443"/>
      <c r="K1882" s="443"/>
      <c r="L1882" s="443"/>
      <c r="M1882" s="443"/>
      <c r="N1882" s="443"/>
      <c r="O1882" s="443">
        <v>1</v>
      </c>
      <c r="P1882" s="445">
        <f t="shared" si="27"/>
        <v>1</v>
      </c>
      <c r="Q1882" s="443">
        <v>1</v>
      </c>
      <c r="R1882" s="443"/>
      <c r="S1882" s="443" t="s">
        <v>659</v>
      </c>
      <c r="T1882" s="443" t="s">
        <v>653</v>
      </c>
      <c r="U1882" s="443" t="s">
        <v>673</v>
      </c>
      <c r="V1882" s="443" t="s">
        <v>652</v>
      </c>
      <c r="W1882" s="443" t="s">
        <v>469</v>
      </c>
      <c r="X1882" s="446"/>
    </row>
    <row r="1883" spans="1:24" s="447" customFormat="1" ht="75">
      <c r="A1883" s="443"/>
      <c r="B1883" s="443">
        <v>4163910200</v>
      </c>
      <c r="C1883" s="508" t="s">
        <v>7174</v>
      </c>
      <c r="D1883" s="154" t="s">
        <v>7175</v>
      </c>
      <c r="E1883" s="154" t="s">
        <v>3340</v>
      </c>
      <c r="F1883" s="443" t="s">
        <v>422</v>
      </c>
      <c r="G1883" s="443" t="s">
        <v>655</v>
      </c>
      <c r="H1883" s="444">
        <v>44984</v>
      </c>
      <c r="I1883" s="443"/>
      <c r="J1883" s="443"/>
      <c r="K1883" s="443"/>
      <c r="L1883" s="443"/>
      <c r="M1883" s="443"/>
      <c r="N1883" s="443"/>
      <c r="O1883" s="443">
        <v>1</v>
      </c>
      <c r="P1883" s="445">
        <f t="shared" si="27"/>
        <v>1</v>
      </c>
      <c r="Q1883" s="443">
        <v>1</v>
      </c>
      <c r="R1883" s="443"/>
      <c r="S1883" s="443" t="s">
        <v>659</v>
      </c>
      <c r="T1883" s="443" t="s">
        <v>653</v>
      </c>
      <c r="U1883" s="443" t="s">
        <v>673</v>
      </c>
      <c r="V1883" s="443" t="s">
        <v>652</v>
      </c>
      <c r="W1883" s="443" t="s">
        <v>469</v>
      </c>
      <c r="X1883" s="446"/>
    </row>
    <row r="1884" spans="1:24" s="447" customFormat="1" ht="90">
      <c r="A1884" s="443"/>
      <c r="B1884" s="443">
        <v>3613230100</v>
      </c>
      <c r="C1884" s="508" t="s">
        <v>6930</v>
      </c>
      <c r="D1884" s="154" t="s">
        <v>6931</v>
      </c>
      <c r="E1884" s="154" t="s">
        <v>3187</v>
      </c>
      <c r="F1884" s="443" t="s">
        <v>422</v>
      </c>
      <c r="G1884" s="443" t="s">
        <v>655</v>
      </c>
      <c r="H1884" s="444">
        <v>45181</v>
      </c>
      <c r="I1884" s="443"/>
      <c r="J1884" s="443"/>
      <c r="K1884" s="443"/>
      <c r="L1884" s="443"/>
      <c r="M1884" s="443"/>
      <c r="N1884" s="443"/>
      <c r="O1884" s="443">
        <v>1</v>
      </c>
      <c r="P1884" s="445">
        <f t="shared" si="27"/>
        <v>1</v>
      </c>
      <c r="Q1884" s="443">
        <v>1</v>
      </c>
      <c r="R1884" s="443"/>
      <c r="S1884" s="443" t="s">
        <v>659</v>
      </c>
      <c r="T1884" s="443" t="s">
        <v>653</v>
      </c>
      <c r="U1884" s="443" t="s">
        <v>673</v>
      </c>
      <c r="V1884" s="443" t="s">
        <v>652</v>
      </c>
      <c r="W1884" s="443" t="s">
        <v>469</v>
      </c>
      <c r="X1884" s="446"/>
    </row>
    <row r="1885" spans="1:24" s="447" customFormat="1" ht="90">
      <c r="A1885" s="443"/>
      <c r="B1885" s="443">
        <v>4681520800</v>
      </c>
      <c r="C1885" s="508" t="s">
        <v>8397</v>
      </c>
      <c r="D1885" s="154" t="s">
        <v>8398</v>
      </c>
      <c r="E1885" s="154" t="s">
        <v>4035</v>
      </c>
      <c r="F1885" s="443" t="s">
        <v>422</v>
      </c>
      <c r="G1885" s="443" t="s">
        <v>655</v>
      </c>
      <c r="H1885" s="444">
        <v>45027</v>
      </c>
      <c r="I1885" s="443"/>
      <c r="J1885" s="443"/>
      <c r="K1885" s="443"/>
      <c r="L1885" s="443"/>
      <c r="M1885" s="443"/>
      <c r="N1885" s="443"/>
      <c r="O1885" s="443">
        <v>1</v>
      </c>
      <c r="P1885" s="445">
        <f t="shared" si="27"/>
        <v>1</v>
      </c>
      <c r="Q1885" s="443">
        <v>1</v>
      </c>
      <c r="R1885" s="443"/>
      <c r="S1885" s="443" t="s">
        <v>659</v>
      </c>
      <c r="T1885" s="443" t="s">
        <v>653</v>
      </c>
      <c r="U1885" s="443" t="s">
        <v>673</v>
      </c>
      <c r="V1885" s="443" t="s">
        <v>652</v>
      </c>
      <c r="W1885" s="443" t="s">
        <v>469</v>
      </c>
      <c r="X1885" s="446"/>
    </row>
    <row r="1886" spans="1:24" s="447" customFormat="1" ht="75">
      <c r="A1886" s="443"/>
      <c r="B1886" s="443">
        <v>5894314200</v>
      </c>
      <c r="C1886" s="508" t="s">
        <v>14374</v>
      </c>
      <c r="D1886" s="154" t="s">
        <v>14375</v>
      </c>
      <c r="E1886" s="154" t="s">
        <v>14376</v>
      </c>
      <c r="F1886" s="443" t="s">
        <v>422</v>
      </c>
      <c r="G1886" s="443" t="s">
        <v>655</v>
      </c>
      <c r="H1886" s="444">
        <v>45014</v>
      </c>
      <c r="I1886" s="443"/>
      <c r="J1886" s="443"/>
      <c r="K1886" s="443"/>
      <c r="L1886" s="443"/>
      <c r="M1886" s="443"/>
      <c r="N1886" s="443"/>
      <c r="O1886" s="443">
        <v>1</v>
      </c>
      <c r="P1886" s="445">
        <f t="shared" si="27"/>
        <v>1</v>
      </c>
      <c r="Q1886" s="443">
        <v>1</v>
      </c>
      <c r="R1886" s="443"/>
      <c r="S1886" s="443" t="s">
        <v>659</v>
      </c>
      <c r="T1886" s="443" t="s">
        <v>653</v>
      </c>
      <c r="U1886" s="443" t="s">
        <v>673</v>
      </c>
      <c r="V1886" s="443" t="s">
        <v>652</v>
      </c>
      <c r="W1886" s="443" t="s">
        <v>469</v>
      </c>
      <c r="X1886" s="446"/>
    </row>
    <row r="1887" spans="1:24" s="447" customFormat="1" ht="75">
      <c r="A1887" s="443"/>
      <c r="B1887" s="443">
        <v>5773610300</v>
      </c>
      <c r="C1887" s="508" t="s">
        <v>14377</v>
      </c>
      <c r="D1887" s="154" t="s">
        <v>14378</v>
      </c>
      <c r="E1887" s="154" t="s">
        <v>14379</v>
      </c>
      <c r="F1887" s="443" t="s">
        <v>422</v>
      </c>
      <c r="G1887" s="443" t="s">
        <v>655</v>
      </c>
      <c r="H1887" s="444">
        <v>45155</v>
      </c>
      <c r="I1887" s="443"/>
      <c r="J1887" s="443"/>
      <c r="K1887" s="443"/>
      <c r="L1887" s="443"/>
      <c r="M1887" s="443"/>
      <c r="N1887" s="443"/>
      <c r="O1887" s="443">
        <v>2</v>
      </c>
      <c r="P1887" s="445">
        <f t="shared" si="27"/>
        <v>2</v>
      </c>
      <c r="Q1887" s="443">
        <v>2</v>
      </c>
      <c r="R1887" s="443"/>
      <c r="S1887" s="443" t="s">
        <v>659</v>
      </c>
      <c r="T1887" s="443" t="s">
        <v>653</v>
      </c>
      <c r="U1887" s="443" t="s">
        <v>673</v>
      </c>
      <c r="V1887" s="443" t="s">
        <v>652</v>
      </c>
      <c r="W1887" s="443" t="s">
        <v>469</v>
      </c>
      <c r="X1887" s="446"/>
    </row>
    <row r="1888" spans="1:24" s="447" customFormat="1" ht="75">
      <c r="A1888" s="443"/>
      <c r="B1888" s="443">
        <v>5833601300</v>
      </c>
      <c r="C1888" s="508" t="s">
        <v>14380</v>
      </c>
      <c r="D1888" s="154" t="s">
        <v>14381</v>
      </c>
      <c r="E1888" s="154" t="s">
        <v>14382</v>
      </c>
      <c r="F1888" s="443" t="s">
        <v>422</v>
      </c>
      <c r="G1888" s="443" t="s">
        <v>655</v>
      </c>
      <c r="H1888" s="444">
        <v>44985</v>
      </c>
      <c r="I1888" s="443"/>
      <c r="J1888" s="443"/>
      <c r="K1888" s="443"/>
      <c r="L1888" s="443"/>
      <c r="M1888" s="443"/>
      <c r="N1888" s="443"/>
      <c r="O1888" s="443">
        <v>1</v>
      </c>
      <c r="P1888" s="445">
        <f t="shared" si="27"/>
        <v>1</v>
      </c>
      <c r="Q1888" s="443">
        <v>1</v>
      </c>
      <c r="R1888" s="443"/>
      <c r="S1888" s="443" t="s">
        <v>659</v>
      </c>
      <c r="T1888" s="443" t="s">
        <v>653</v>
      </c>
      <c r="U1888" s="443" t="s">
        <v>673</v>
      </c>
      <c r="V1888" s="443" t="s">
        <v>652</v>
      </c>
      <c r="W1888" s="443" t="s">
        <v>469</v>
      </c>
      <c r="X1888" s="446"/>
    </row>
    <row r="1889" spans="1:24" s="447" customFormat="1" ht="60">
      <c r="A1889" s="443"/>
      <c r="B1889" s="443">
        <v>4154110300</v>
      </c>
      <c r="C1889" s="508" t="s">
        <v>14383</v>
      </c>
      <c r="D1889" s="154" t="s">
        <v>14384</v>
      </c>
      <c r="E1889" s="154" t="s">
        <v>14385</v>
      </c>
      <c r="F1889" s="443" t="s">
        <v>422</v>
      </c>
      <c r="G1889" s="443" t="s">
        <v>655</v>
      </c>
      <c r="H1889" s="444">
        <v>45169</v>
      </c>
      <c r="I1889" s="443"/>
      <c r="J1889" s="443"/>
      <c r="K1889" s="443"/>
      <c r="L1889" s="443"/>
      <c r="M1889" s="443"/>
      <c r="N1889" s="443"/>
      <c r="O1889" s="443">
        <v>1</v>
      </c>
      <c r="P1889" s="445">
        <f t="shared" si="27"/>
        <v>1</v>
      </c>
      <c r="Q1889" s="443">
        <v>1</v>
      </c>
      <c r="R1889" s="443"/>
      <c r="S1889" s="443" t="s">
        <v>659</v>
      </c>
      <c r="T1889" s="443" t="s">
        <v>653</v>
      </c>
      <c r="U1889" s="443" t="s">
        <v>673</v>
      </c>
      <c r="V1889" s="443" t="s">
        <v>652</v>
      </c>
      <c r="W1889" s="443" t="s">
        <v>469</v>
      </c>
      <c r="X1889" s="446"/>
    </row>
    <row r="1890" spans="1:24" s="447" customFormat="1" ht="75">
      <c r="A1890" s="443"/>
      <c r="B1890" s="443">
        <v>4311700400</v>
      </c>
      <c r="C1890" s="508" t="s">
        <v>6418</v>
      </c>
      <c r="D1890" s="154" t="s">
        <v>6419</v>
      </c>
      <c r="E1890" s="154" t="s">
        <v>2912</v>
      </c>
      <c r="F1890" s="443" t="s">
        <v>422</v>
      </c>
      <c r="G1890" s="443" t="s">
        <v>655</v>
      </c>
      <c r="H1890" s="444">
        <v>45204</v>
      </c>
      <c r="I1890" s="443"/>
      <c r="J1890" s="443"/>
      <c r="K1890" s="443"/>
      <c r="L1890" s="443"/>
      <c r="M1890" s="443"/>
      <c r="N1890" s="443"/>
      <c r="O1890" s="443">
        <v>1</v>
      </c>
      <c r="P1890" s="445">
        <f t="shared" si="27"/>
        <v>1</v>
      </c>
      <c r="Q1890" s="443">
        <v>1</v>
      </c>
      <c r="R1890" s="443"/>
      <c r="S1890" s="443" t="s">
        <v>659</v>
      </c>
      <c r="T1890" s="443" t="s">
        <v>653</v>
      </c>
      <c r="U1890" s="443" t="s">
        <v>673</v>
      </c>
      <c r="V1890" s="443" t="s">
        <v>652</v>
      </c>
      <c r="W1890" s="443" t="s">
        <v>469</v>
      </c>
      <c r="X1890" s="446"/>
    </row>
    <row r="1891" spans="1:24" s="447" customFormat="1" ht="60">
      <c r="A1891" s="443"/>
      <c r="B1891" s="443">
        <v>4534431300</v>
      </c>
      <c r="C1891" s="508" t="s">
        <v>8112</v>
      </c>
      <c r="D1891" s="154" t="s">
        <v>8113</v>
      </c>
      <c r="E1891" s="154" t="s">
        <v>3892</v>
      </c>
      <c r="F1891" s="443" t="s">
        <v>422</v>
      </c>
      <c r="G1891" s="443" t="s">
        <v>655</v>
      </c>
      <c r="H1891" s="444">
        <v>44991</v>
      </c>
      <c r="I1891" s="443"/>
      <c r="J1891" s="443"/>
      <c r="K1891" s="443"/>
      <c r="L1891" s="443"/>
      <c r="M1891" s="443"/>
      <c r="N1891" s="443"/>
      <c r="O1891" s="443">
        <v>1</v>
      </c>
      <c r="P1891" s="445">
        <f t="shared" si="27"/>
        <v>1</v>
      </c>
      <c r="Q1891" s="443">
        <v>1</v>
      </c>
      <c r="R1891" s="443"/>
      <c r="S1891" s="443" t="s">
        <v>659</v>
      </c>
      <c r="T1891" s="443" t="s">
        <v>653</v>
      </c>
      <c r="U1891" s="443" t="s">
        <v>673</v>
      </c>
      <c r="V1891" s="443" t="s">
        <v>652</v>
      </c>
      <c r="W1891" s="443" t="s">
        <v>469</v>
      </c>
      <c r="X1891" s="446"/>
    </row>
    <row r="1892" spans="1:24" s="447" customFormat="1" ht="75">
      <c r="A1892" s="443"/>
      <c r="B1892" s="443">
        <v>5410500800</v>
      </c>
      <c r="C1892" s="508" t="s">
        <v>14386</v>
      </c>
      <c r="D1892" s="154" t="s">
        <v>14387</v>
      </c>
      <c r="E1892" s="154" t="s">
        <v>14388</v>
      </c>
      <c r="F1892" s="443" t="s">
        <v>422</v>
      </c>
      <c r="G1892" s="443" t="s">
        <v>655</v>
      </c>
      <c r="H1892" s="444">
        <v>45243</v>
      </c>
      <c r="I1892" s="443"/>
      <c r="J1892" s="443"/>
      <c r="K1892" s="443"/>
      <c r="L1892" s="443"/>
      <c r="M1892" s="443"/>
      <c r="N1892" s="443"/>
      <c r="O1892" s="443">
        <v>1</v>
      </c>
      <c r="P1892" s="445">
        <f t="shared" si="27"/>
        <v>1</v>
      </c>
      <c r="Q1892" s="443">
        <v>1</v>
      </c>
      <c r="R1892" s="443"/>
      <c r="S1892" s="443" t="s">
        <v>659</v>
      </c>
      <c r="T1892" s="443" t="s">
        <v>653</v>
      </c>
      <c r="U1892" s="443" t="s">
        <v>673</v>
      </c>
      <c r="V1892" s="443" t="s">
        <v>652</v>
      </c>
      <c r="W1892" s="443" t="s">
        <v>469</v>
      </c>
      <c r="X1892" s="446"/>
    </row>
    <row r="1893" spans="1:24" s="447" customFormat="1" ht="75">
      <c r="A1893" s="443"/>
      <c r="B1893" s="443">
        <v>3112922600</v>
      </c>
      <c r="C1893" s="508" t="s">
        <v>14389</v>
      </c>
      <c r="D1893" s="154" t="s">
        <v>14390</v>
      </c>
      <c r="E1893" s="154" t="s">
        <v>14391</v>
      </c>
      <c r="F1893" s="443" t="s">
        <v>422</v>
      </c>
      <c r="G1893" s="443" t="s">
        <v>655</v>
      </c>
      <c r="H1893" s="444">
        <v>45236</v>
      </c>
      <c r="I1893" s="443"/>
      <c r="J1893" s="443"/>
      <c r="K1893" s="443"/>
      <c r="L1893" s="443"/>
      <c r="M1893" s="443"/>
      <c r="N1893" s="443"/>
      <c r="O1893" s="443">
        <v>1</v>
      </c>
      <c r="P1893" s="445">
        <f t="shared" si="27"/>
        <v>1</v>
      </c>
      <c r="Q1893" s="443">
        <v>1</v>
      </c>
      <c r="R1893" s="443"/>
      <c r="S1893" s="443" t="s">
        <v>659</v>
      </c>
      <c r="T1893" s="443" t="s">
        <v>653</v>
      </c>
      <c r="U1893" s="443" t="s">
        <v>673</v>
      </c>
      <c r="V1893" s="443" t="s">
        <v>652</v>
      </c>
      <c r="W1893" s="443" t="s">
        <v>469</v>
      </c>
      <c r="X1893" s="446"/>
    </row>
    <row r="1894" spans="1:24" s="447" customFormat="1" ht="75">
      <c r="A1894" s="443"/>
      <c r="B1894" s="443">
        <v>4192610600</v>
      </c>
      <c r="C1894" s="508" t="s">
        <v>14392</v>
      </c>
      <c r="D1894" s="154" t="s">
        <v>14393</v>
      </c>
      <c r="E1894" s="154" t="s">
        <v>14394</v>
      </c>
      <c r="F1894" s="443" t="s">
        <v>422</v>
      </c>
      <c r="G1894" s="443" t="s">
        <v>655</v>
      </c>
      <c r="H1894" s="444">
        <v>45047</v>
      </c>
      <c r="I1894" s="443"/>
      <c r="J1894" s="443"/>
      <c r="K1894" s="443"/>
      <c r="L1894" s="443"/>
      <c r="M1894" s="443"/>
      <c r="N1894" s="443"/>
      <c r="O1894" s="443">
        <v>1</v>
      </c>
      <c r="P1894" s="445">
        <f t="shared" si="27"/>
        <v>1</v>
      </c>
      <c r="Q1894" s="443">
        <v>1</v>
      </c>
      <c r="R1894" s="443"/>
      <c r="S1894" s="443" t="s">
        <v>659</v>
      </c>
      <c r="T1894" s="443" t="s">
        <v>653</v>
      </c>
      <c r="U1894" s="443" t="s">
        <v>673</v>
      </c>
      <c r="V1894" s="443" t="s">
        <v>652</v>
      </c>
      <c r="W1894" s="443" t="s">
        <v>469</v>
      </c>
      <c r="X1894" s="446"/>
    </row>
    <row r="1895" spans="1:24" s="447" customFormat="1" ht="75">
      <c r="A1895" s="443"/>
      <c r="B1895" s="443">
        <v>4192610600</v>
      </c>
      <c r="C1895" s="508" t="s">
        <v>14392</v>
      </c>
      <c r="D1895" s="154" t="s">
        <v>14393</v>
      </c>
      <c r="E1895" s="154" t="s">
        <v>14395</v>
      </c>
      <c r="F1895" s="443" t="s">
        <v>422</v>
      </c>
      <c r="G1895" s="443" t="s">
        <v>655</v>
      </c>
      <c r="H1895" s="444">
        <v>45047</v>
      </c>
      <c r="I1895" s="443"/>
      <c r="J1895" s="443"/>
      <c r="K1895" s="443"/>
      <c r="L1895" s="443"/>
      <c r="M1895" s="443"/>
      <c r="N1895" s="443"/>
      <c r="O1895" s="443">
        <v>1</v>
      </c>
      <c r="P1895" s="445">
        <f t="shared" si="27"/>
        <v>1</v>
      </c>
      <c r="Q1895" s="443">
        <v>1</v>
      </c>
      <c r="R1895" s="443"/>
      <c r="S1895" s="443" t="s">
        <v>659</v>
      </c>
      <c r="T1895" s="443" t="s">
        <v>653</v>
      </c>
      <c r="U1895" s="443" t="s">
        <v>673</v>
      </c>
      <c r="V1895" s="443" t="s">
        <v>652</v>
      </c>
      <c r="W1895" s="443" t="s">
        <v>469</v>
      </c>
      <c r="X1895" s="446"/>
    </row>
    <row r="1896" spans="1:24" s="447" customFormat="1" ht="60">
      <c r="A1896" s="443"/>
      <c r="B1896" s="443">
        <v>4538341600</v>
      </c>
      <c r="C1896" s="508" t="s">
        <v>14396</v>
      </c>
      <c r="D1896" s="154" t="s">
        <v>14397</v>
      </c>
      <c r="E1896" s="154" t="s">
        <v>14398</v>
      </c>
      <c r="F1896" s="443" t="s">
        <v>422</v>
      </c>
      <c r="G1896" s="443" t="s">
        <v>655</v>
      </c>
      <c r="H1896" s="444">
        <v>45278</v>
      </c>
      <c r="I1896" s="443"/>
      <c r="J1896" s="443"/>
      <c r="K1896" s="443"/>
      <c r="L1896" s="443"/>
      <c r="M1896" s="443"/>
      <c r="N1896" s="443"/>
      <c r="O1896" s="443">
        <v>2</v>
      </c>
      <c r="P1896" s="445">
        <f t="shared" si="27"/>
        <v>2</v>
      </c>
      <c r="Q1896" s="443">
        <v>2</v>
      </c>
      <c r="R1896" s="443"/>
      <c r="S1896" s="443" t="s">
        <v>659</v>
      </c>
      <c r="T1896" s="443" t="s">
        <v>653</v>
      </c>
      <c r="U1896" s="443" t="s">
        <v>673</v>
      </c>
      <c r="V1896" s="443" t="s">
        <v>652</v>
      </c>
      <c r="W1896" s="443" t="s">
        <v>469</v>
      </c>
      <c r="X1896" s="446"/>
    </row>
    <row r="1897" spans="1:24" s="447" customFormat="1" ht="60">
      <c r="A1897" s="443"/>
      <c r="B1897" s="443">
        <v>3594102100</v>
      </c>
      <c r="C1897" s="508" t="s">
        <v>14399</v>
      </c>
      <c r="D1897" s="154" t="s">
        <v>14400</v>
      </c>
      <c r="E1897" s="154" t="s">
        <v>14401</v>
      </c>
      <c r="F1897" s="443" t="s">
        <v>422</v>
      </c>
      <c r="G1897" s="443" t="s">
        <v>655</v>
      </c>
      <c r="H1897" s="444">
        <v>44959</v>
      </c>
      <c r="I1897" s="443"/>
      <c r="J1897" s="443"/>
      <c r="K1897" s="443"/>
      <c r="L1897" s="443"/>
      <c r="M1897" s="443"/>
      <c r="N1897" s="443"/>
      <c r="O1897" s="443">
        <v>1</v>
      </c>
      <c r="P1897" s="445">
        <f t="shared" si="27"/>
        <v>1</v>
      </c>
      <c r="Q1897" s="443">
        <v>1</v>
      </c>
      <c r="R1897" s="443"/>
      <c r="S1897" s="443" t="s">
        <v>659</v>
      </c>
      <c r="T1897" s="443" t="s">
        <v>653</v>
      </c>
      <c r="U1897" s="443" t="s">
        <v>673</v>
      </c>
      <c r="V1897" s="443" t="s">
        <v>652</v>
      </c>
      <c r="W1897" s="443" t="s">
        <v>469</v>
      </c>
      <c r="X1897" s="446"/>
    </row>
    <row r="1898" spans="1:24" s="447" customFormat="1" ht="75">
      <c r="A1898" s="443"/>
      <c r="B1898" s="443">
        <v>5391220200</v>
      </c>
      <c r="C1898" s="508" t="s">
        <v>14402</v>
      </c>
      <c r="D1898" s="154" t="s">
        <v>14403</v>
      </c>
      <c r="E1898" s="154" t="s">
        <v>14404</v>
      </c>
      <c r="F1898" s="443" t="s">
        <v>422</v>
      </c>
      <c r="G1898" s="443" t="s">
        <v>655</v>
      </c>
      <c r="H1898" s="444">
        <v>44959</v>
      </c>
      <c r="I1898" s="443"/>
      <c r="J1898" s="443"/>
      <c r="K1898" s="443"/>
      <c r="L1898" s="443"/>
      <c r="M1898" s="443"/>
      <c r="N1898" s="443"/>
      <c r="O1898" s="443">
        <v>1</v>
      </c>
      <c r="P1898" s="445">
        <f t="shared" si="27"/>
        <v>1</v>
      </c>
      <c r="Q1898" s="443">
        <v>1</v>
      </c>
      <c r="R1898" s="443"/>
      <c r="S1898" s="443" t="s">
        <v>659</v>
      </c>
      <c r="T1898" s="443" t="s">
        <v>653</v>
      </c>
      <c r="U1898" s="443" t="s">
        <v>673</v>
      </c>
      <c r="V1898" s="443" t="s">
        <v>652</v>
      </c>
      <c r="W1898" s="443" t="s">
        <v>469</v>
      </c>
      <c r="X1898" s="446"/>
    </row>
    <row r="1899" spans="1:24" s="447" customFormat="1" ht="60">
      <c r="A1899" s="443"/>
      <c r="B1899" s="443">
        <v>4534920800</v>
      </c>
      <c r="C1899" s="508" t="s">
        <v>5885</v>
      </c>
      <c r="D1899" s="154" t="s">
        <v>5886</v>
      </c>
      <c r="E1899" s="154" t="s">
        <v>3279</v>
      </c>
      <c r="F1899" s="443" t="s">
        <v>422</v>
      </c>
      <c r="G1899" s="443" t="s">
        <v>655</v>
      </c>
      <c r="H1899" s="444">
        <v>45135</v>
      </c>
      <c r="I1899" s="443"/>
      <c r="J1899" s="443"/>
      <c r="K1899" s="443"/>
      <c r="L1899" s="443"/>
      <c r="M1899" s="443">
        <v>1</v>
      </c>
      <c r="N1899" s="443"/>
      <c r="O1899" s="443"/>
      <c r="P1899" s="445">
        <f t="shared" si="27"/>
        <v>1</v>
      </c>
      <c r="Q1899" s="443">
        <v>1</v>
      </c>
      <c r="R1899" s="443"/>
      <c r="S1899" s="443" t="s">
        <v>659</v>
      </c>
      <c r="T1899" s="443" t="s">
        <v>653</v>
      </c>
      <c r="U1899" s="443" t="s">
        <v>673</v>
      </c>
      <c r="V1899" s="443" t="s">
        <v>652</v>
      </c>
      <c r="W1899" s="443" t="s">
        <v>469</v>
      </c>
      <c r="X1899" s="446"/>
    </row>
    <row r="1900" spans="1:24" s="447" customFormat="1" ht="75">
      <c r="A1900" s="443"/>
      <c r="B1900" s="443">
        <v>6270511900</v>
      </c>
      <c r="C1900" s="508" t="s">
        <v>14405</v>
      </c>
      <c r="D1900" s="154" t="s">
        <v>14406</v>
      </c>
      <c r="E1900" s="154" t="s">
        <v>14407</v>
      </c>
      <c r="F1900" s="443" t="s">
        <v>422</v>
      </c>
      <c r="G1900" s="443" t="s">
        <v>655</v>
      </c>
      <c r="H1900" s="444">
        <v>45084</v>
      </c>
      <c r="I1900" s="443"/>
      <c r="J1900" s="443"/>
      <c r="K1900" s="443"/>
      <c r="L1900" s="443"/>
      <c r="M1900" s="443"/>
      <c r="N1900" s="443"/>
      <c r="O1900" s="443">
        <v>2</v>
      </c>
      <c r="P1900" s="445">
        <f t="shared" si="27"/>
        <v>2</v>
      </c>
      <c r="Q1900" s="443">
        <v>2</v>
      </c>
      <c r="R1900" s="443"/>
      <c r="S1900" s="443" t="s">
        <v>659</v>
      </c>
      <c r="T1900" s="443" t="s">
        <v>653</v>
      </c>
      <c r="U1900" s="443" t="s">
        <v>673</v>
      </c>
      <c r="V1900" s="443" t="s">
        <v>652</v>
      </c>
      <c r="W1900" s="443" t="s">
        <v>469</v>
      </c>
      <c r="X1900" s="446"/>
    </row>
    <row r="1901" spans="1:24" s="447" customFormat="1" ht="60">
      <c r="A1901" s="443"/>
      <c r="B1901" s="443">
        <v>4463021300</v>
      </c>
      <c r="C1901" s="508" t="s">
        <v>5704</v>
      </c>
      <c r="D1901" s="154" t="s">
        <v>5705</v>
      </c>
      <c r="E1901" s="154" t="s">
        <v>2477</v>
      </c>
      <c r="F1901" s="443" t="s">
        <v>422</v>
      </c>
      <c r="G1901" s="443" t="s">
        <v>655</v>
      </c>
      <c r="H1901" s="444">
        <v>44929</v>
      </c>
      <c r="I1901" s="443"/>
      <c r="J1901" s="443"/>
      <c r="K1901" s="443"/>
      <c r="L1901" s="443"/>
      <c r="M1901" s="443">
        <v>1</v>
      </c>
      <c r="N1901" s="443"/>
      <c r="O1901" s="443">
        <v>1</v>
      </c>
      <c r="P1901" s="445">
        <f t="shared" si="27"/>
        <v>2</v>
      </c>
      <c r="Q1901" s="443">
        <v>2</v>
      </c>
      <c r="R1901" s="443"/>
      <c r="S1901" s="443" t="s">
        <v>659</v>
      </c>
      <c r="T1901" s="443" t="s">
        <v>651</v>
      </c>
      <c r="U1901" s="443" t="s">
        <v>673</v>
      </c>
      <c r="V1901" s="443" t="s">
        <v>652</v>
      </c>
      <c r="W1901" s="443" t="s">
        <v>469</v>
      </c>
      <c r="X1901" s="446"/>
    </row>
    <row r="1902" spans="1:24" s="447" customFormat="1" ht="60">
      <c r="A1902" s="443"/>
      <c r="B1902" s="443">
        <v>4237341400</v>
      </c>
      <c r="C1902" s="508" t="s">
        <v>14408</v>
      </c>
      <c r="D1902" s="154" t="s">
        <v>14409</v>
      </c>
      <c r="E1902" s="154" t="s">
        <v>14410</v>
      </c>
      <c r="F1902" s="443" t="s">
        <v>422</v>
      </c>
      <c r="G1902" s="443" t="s">
        <v>655</v>
      </c>
      <c r="H1902" s="444">
        <v>45069</v>
      </c>
      <c r="I1902" s="443"/>
      <c r="J1902" s="443"/>
      <c r="K1902" s="443"/>
      <c r="L1902" s="443"/>
      <c r="M1902" s="443"/>
      <c r="N1902" s="443"/>
      <c r="O1902" s="443">
        <v>1</v>
      </c>
      <c r="P1902" s="445">
        <f t="shared" si="27"/>
        <v>1</v>
      </c>
      <c r="Q1902" s="443">
        <v>1</v>
      </c>
      <c r="R1902" s="443"/>
      <c r="S1902" s="443" t="s">
        <v>659</v>
      </c>
      <c r="T1902" s="443" t="s">
        <v>653</v>
      </c>
      <c r="U1902" s="443" t="s">
        <v>673</v>
      </c>
      <c r="V1902" s="443" t="s">
        <v>652</v>
      </c>
      <c r="W1902" s="443" t="s">
        <v>469</v>
      </c>
      <c r="X1902" s="446"/>
    </row>
    <row r="1903" spans="1:24" s="447" customFormat="1" ht="75">
      <c r="A1903" s="443"/>
      <c r="B1903" s="443">
        <v>5870720100</v>
      </c>
      <c r="C1903" s="508" t="s">
        <v>14411</v>
      </c>
      <c r="D1903" s="154" t="s">
        <v>14412</v>
      </c>
      <c r="E1903" s="154" t="s">
        <v>14413</v>
      </c>
      <c r="F1903" s="443" t="s">
        <v>422</v>
      </c>
      <c r="G1903" s="443" t="s">
        <v>655</v>
      </c>
      <c r="H1903" s="444">
        <v>45061</v>
      </c>
      <c r="I1903" s="443"/>
      <c r="J1903" s="443"/>
      <c r="K1903" s="443"/>
      <c r="L1903" s="443"/>
      <c r="M1903" s="443"/>
      <c r="N1903" s="443"/>
      <c r="O1903" s="443">
        <v>1</v>
      </c>
      <c r="P1903" s="445">
        <f t="shared" si="27"/>
        <v>1</v>
      </c>
      <c r="Q1903" s="443">
        <v>1</v>
      </c>
      <c r="R1903" s="443"/>
      <c r="S1903" s="443" t="s">
        <v>659</v>
      </c>
      <c r="T1903" s="443" t="s">
        <v>653</v>
      </c>
      <c r="U1903" s="443" t="s">
        <v>673</v>
      </c>
      <c r="V1903" s="443" t="s">
        <v>652</v>
      </c>
      <c r="W1903" s="443" t="s">
        <v>469</v>
      </c>
      <c r="X1903" s="446"/>
    </row>
    <row r="1904" spans="1:24" s="447" customFormat="1" ht="60">
      <c r="A1904" s="443"/>
      <c r="B1904" s="443">
        <v>5352301300</v>
      </c>
      <c r="C1904" s="508" t="s">
        <v>14414</v>
      </c>
      <c r="D1904" s="154" t="s">
        <v>14415</v>
      </c>
      <c r="E1904" s="154" t="s">
        <v>14416</v>
      </c>
      <c r="F1904" s="443" t="s">
        <v>422</v>
      </c>
      <c r="G1904" s="443" t="s">
        <v>655</v>
      </c>
      <c r="H1904" s="444">
        <v>45028</v>
      </c>
      <c r="I1904" s="443"/>
      <c r="J1904" s="443"/>
      <c r="K1904" s="443"/>
      <c r="L1904" s="443"/>
      <c r="M1904" s="443"/>
      <c r="N1904" s="443"/>
      <c r="O1904" s="443">
        <v>2</v>
      </c>
      <c r="P1904" s="445">
        <f t="shared" si="27"/>
        <v>2</v>
      </c>
      <c r="Q1904" s="443">
        <v>2</v>
      </c>
      <c r="R1904" s="443"/>
      <c r="S1904" s="443" t="s">
        <v>659</v>
      </c>
      <c r="T1904" s="443" t="s">
        <v>653</v>
      </c>
      <c r="U1904" s="443" t="s">
        <v>673</v>
      </c>
      <c r="V1904" s="443" t="s">
        <v>652</v>
      </c>
      <c r="W1904" s="443" t="s">
        <v>469</v>
      </c>
      <c r="X1904" s="446"/>
    </row>
    <row r="1905" spans="1:24" s="447" customFormat="1" ht="75">
      <c r="A1905" s="443"/>
      <c r="B1905" s="443">
        <v>4155722000</v>
      </c>
      <c r="C1905" s="508" t="s">
        <v>14417</v>
      </c>
      <c r="D1905" s="154" t="s">
        <v>14418</v>
      </c>
      <c r="E1905" s="154" t="s">
        <v>14419</v>
      </c>
      <c r="F1905" s="443" t="s">
        <v>422</v>
      </c>
      <c r="G1905" s="443" t="s">
        <v>655</v>
      </c>
      <c r="H1905" s="444">
        <v>45027</v>
      </c>
      <c r="I1905" s="443"/>
      <c r="J1905" s="443"/>
      <c r="K1905" s="443"/>
      <c r="L1905" s="443"/>
      <c r="M1905" s="443"/>
      <c r="N1905" s="443"/>
      <c r="O1905" s="443">
        <v>1</v>
      </c>
      <c r="P1905" s="445">
        <f t="shared" si="27"/>
        <v>1</v>
      </c>
      <c r="Q1905" s="443">
        <v>1</v>
      </c>
      <c r="R1905" s="443"/>
      <c r="S1905" s="443" t="s">
        <v>659</v>
      </c>
      <c r="T1905" s="443" t="s">
        <v>653</v>
      </c>
      <c r="U1905" s="443" t="s">
        <v>673</v>
      </c>
      <c r="V1905" s="443" t="s">
        <v>652</v>
      </c>
      <c r="W1905" s="443" t="s">
        <v>469</v>
      </c>
      <c r="X1905" s="446"/>
    </row>
    <row r="1906" spans="1:24" s="447" customFormat="1" ht="75">
      <c r="A1906" s="443"/>
      <c r="B1906" s="443">
        <v>4381621300</v>
      </c>
      <c r="C1906" s="508" t="s">
        <v>14420</v>
      </c>
      <c r="D1906" s="154" t="s">
        <v>14421</v>
      </c>
      <c r="E1906" s="154" t="s">
        <v>14422</v>
      </c>
      <c r="F1906" s="443" t="s">
        <v>422</v>
      </c>
      <c r="G1906" s="443" t="s">
        <v>655</v>
      </c>
      <c r="H1906" s="444">
        <v>45006</v>
      </c>
      <c r="I1906" s="443"/>
      <c r="J1906" s="443"/>
      <c r="K1906" s="443"/>
      <c r="L1906" s="443"/>
      <c r="M1906" s="443"/>
      <c r="N1906" s="443"/>
      <c r="O1906" s="443">
        <v>1</v>
      </c>
      <c r="P1906" s="445">
        <f t="shared" si="27"/>
        <v>1</v>
      </c>
      <c r="Q1906" s="443">
        <v>1</v>
      </c>
      <c r="R1906" s="443"/>
      <c r="S1906" s="443" t="s">
        <v>659</v>
      </c>
      <c r="T1906" s="443" t="s">
        <v>653</v>
      </c>
      <c r="U1906" s="443" t="s">
        <v>673</v>
      </c>
      <c r="V1906" s="443" t="s">
        <v>652</v>
      </c>
      <c r="W1906" s="443" t="s">
        <v>469</v>
      </c>
      <c r="X1906" s="446"/>
    </row>
    <row r="1907" spans="1:24" s="447" customFormat="1" ht="75">
      <c r="A1907" s="443"/>
      <c r="B1907" s="443">
        <v>3193630600</v>
      </c>
      <c r="C1907" s="508" t="s">
        <v>14423</v>
      </c>
      <c r="D1907" s="154" t="s">
        <v>14424</v>
      </c>
      <c r="E1907" s="154" t="s">
        <v>14425</v>
      </c>
      <c r="F1907" s="443" t="s">
        <v>422</v>
      </c>
      <c r="G1907" s="443" t="s">
        <v>655</v>
      </c>
      <c r="H1907" s="444">
        <v>45180</v>
      </c>
      <c r="I1907" s="443"/>
      <c r="J1907" s="443"/>
      <c r="K1907" s="443"/>
      <c r="L1907" s="443"/>
      <c r="M1907" s="443"/>
      <c r="N1907" s="443"/>
      <c r="O1907" s="443">
        <v>1</v>
      </c>
      <c r="P1907" s="445">
        <f t="shared" si="27"/>
        <v>1</v>
      </c>
      <c r="Q1907" s="443">
        <v>1</v>
      </c>
      <c r="R1907" s="443"/>
      <c r="S1907" s="443" t="s">
        <v>659</v>
      </c>
      <c r="T1907" s="443" t="s">
        <v>653</v>
      </c>
      <c r="U1907" s="443" t="s">
        <v>673</v>
      </c>
      <c r="V1907" s="443" t="s">
        <v>652</v>
      </c>
      <c r="W1907" s="443" t="s">
        <v>469</v>
      </c>
      <c r="X1907" s="446"/>
    </row>
    <row r="1908" spans="1:24" s="447" customFormat="1" ht="75">
      <c r="A1908" s="443"/>
      <c r="B1908" s="443">
        <v>6720401500</v>
      </c>
      <c r="C1908" s="508" t="s">
        <v>14426</v>
      </c>
      <c r="D1908" s="154" t="s">
        <v>14427</v>
      </c>
      <c r="E1908" s="154" t="s">
        <v>14428</v>
      </c>
      <c r="F1908" s="443" t="s">
        <v>422</v>
      </c>
      <c r="G1908" s="443" t="s">
        <v>655</v>
      </c>
      <c r="H1908" s="444">
        <v>45105</v>
      </c>
      <c r="I1908" s="443"/>
      <c r="J1908" s="443"/>
      <c r="K1908" s="443"/>
      <c r="L1908" s="443"/>
      <c r="M1908" s="443"/>
      <c r="N1908" s="443"/>
      <c r="O1908" s="443">
        <v>2</v>
      </c>
      <c r="P1908" s="445">
        <f t="shared" si="27"/>
        <v>2</v>
      </c>
      <c r="Q1908" s="443">
        <v>2</v>
      </c>
      <c r="R1908" s="443"/>
      <c r="S1908" s="443" t="s">
        <v>659</v>
      </c>
      <c r="T1908" s="443" t="s">
        <v>653</v>
      </c>
      <c r="U1908" s="443" t="s">
        <v>673</v>
      </c>
      <c r="V1908" s="443" t="s">
        <v>652</v>
      </c>
      <c r="W1908" s="443" t="s">
        <v>469</v>
      </c>
      <c r="X1908" s="446"/>
    </row>
    <row r="1909" spans="1:24" s="447" customFormat="1" ht="75">
      <c r="A1909" s="443"/>
      <c r="B1909" s="443">
        <v>4762721400</v>
      </c>
      <c r="C1909" s="508" t="s">
        <v>8401</v>
      </c>
      <c r="D1909" s="154" t="s">
        <v>8402</v>
      </c>
      <c r="E1909" s="154" t="s">
        <v>4037</v>
      </c>
      <c r="F1909" s="443" t="s">
        <v>422</v>
      </c>
      <c r="G1909" s="443" t="s">
        <v>655</v>
      </c>
      <c r="H1909" s="444">
        <v>45029</v>
      </c>
      <c r="I1909" s="443"/>
      <c r="J1909" s="443"/>
      <c r="K1909" s="443"/>
      <c r="L1909" s="443"/>
      <c r="M1909" s="443"/>
      <c r="N1909" s="443"/>
      <c r="O1909" s="443">
        <v>1</v>
      </c>
      <c r="P1909" s="445">
        <f t="shared" si="27"/>
        <v>1</v>
      </c>
      <c r="Q1909" s="443">
        <v>1</v>
      </c>
      <c r="R1909" s="443"/>
      <c r="S1909" s="443" t="s">
        <v>659</v>
      </c>
      <c r="T1909" s="443" t="s">
        <v>653</v>
      </c>
      <c r="U1909" s="443" t="s">
        <v>673</v>
      </c>
      <c r="V1909" s="443" t="s">
        <v>652</v>
      </c>
      <c r="W1909" s="443" t="s">
        <v>469</v>
      </c>
      <c r="X1909" s="446"/>
    </row>
    <row r="1910" spans="1:24" s="447" customFormat="1" ht="75">
      <c r="A1910" s="443"/>
      <c r="B1910" s="443">
        <v>6770360700</v>
      </c>
      <c r="C1910" s="508" t="s">
        <v>14429</v>
      </c>
      <c r="D1910" s="154" t="s">
        <v>14430</v>
      </c>
      <c r="E1910" s="154" t="s">
        <v>14431</v>
      </c>
      <c r="F1910" s="443" t="s">
        <v>422</v>
      </c>
      <c r="G1910" s="443" t="s">
        <v>655</v>
      </c>
      <c r="H1910" s="444">
        <v>45035</v>
      </c>
      <c r="I1910" s="443"/>
      <c r="J1910" s="443"/>
      <c r="K1910" s="443"/>
      <c r="L1910" s="443"/>
      <c r="M1910" s="443"/>
      <c r="N1910" s="443"/>
      <c r="O1910" s="443">
        <v>1</v>
      </c>
      <c r="P1910" s="445">
        <f t="shared" si="27"/>
        <v>1</v>
      </c>
      <c r="Q1910" s="443">
        <v>1</v>
      </c>
      <c r="R1910" s="443"/>
      <c r="S1910" s="443" t="s">
        <v>659</v>
      </c>
      <c r="T1910" s="443" t="s">
        <v>653</v>
      </c>
      <c r="U1910" s="443" t="s">
        <v>673</v>
      </c>
      <c r="V1910" s="443" t="s">
        <v>652</v>
      </c>
      <c r="W1910" s="443" t="s">
        <v>469</v>
      </c>
      <c r="X1910" s="446"/>
    </row>
    <row r="1911" spans="1:24" s="447" customFormat="1" ht="75">
      <c r="A1911" s="443"/>
      <c r="B1911" s="443">
        <v>4436200500</v>
      </c>
      <c r="C1911" s="508" t="s">
        <v>14432</v>
      </c>
      <c r="D1911" s="154" t="s">
        <v>14433</v>
      </c>
      <c r="E1911" s="154" t="s">
        <v>14434</v>
      </c>
      <c r="F1911" s="443" t="s">
        <v>422</v>
      </c>
      <c r="G1911" s="443" t="s">
        <v>655</v>
      </c>
      <c r="H1911" s="444">
        <v>45237</v>
      </c>
      <c r="I1911" s="443"/>
      <c r="J1911" s="443"/>
      <c r="K1911" s="443"/>
      <c r="L1911" s="443"/>
      <c r="M1911" s="443"/>
      <c r="N1911" s="443"/>
      <c r="O1911" s="443">
        <v>1</v>
      </c>
      <c r="P1911" s="445">
        <f t="shared" si="27"/>
        <v>1</v>
      </c>
      <c r="Q1911" s="443">
        <v>1</v>
      </c>
      <c r="R1911" s="443"/>
      <c r="S1911" s="443" t="s">
        <v>659</v>
      </c>
      <c r="T1911" s="443" t="s">
        <v>653</v>
      </c>
      <c r="U1911" s="443" t="s">
        <v>673</v>
      </c>
      <c r="V1911" s="443" t="s">
        <v>652</v>
      </c>
      <c r="W1911" s="443" t="s">
        <v>469</v>
      </c>
      <c r="X1911" s="446"/>
    </row>
    <row r="1912" spans="1:24" s="447" customFormat="1" ht="75">
      <c r="A1912" s="443"/>
      <c r="B1912" s="443">
        <v>3110612000</v>
      </c>
      <c r="C1912" s="508" t="s">
        <v>14435</v>
      </c>
      <c r="D1912" s="154" t="s">
        <v>14436</v>
      </c>
      <c r="E1912" s="154" t="s">
        <v>14437</v>
      </c>
      <c r="F1912" s="443" t="s">
        <v>422</v>
      </c>
      <c r="G1912" s="443" t="s">
        <v>655</v>
      </c>
      <c r="H1912" s="444">
        <v>45211</v>
      </c>
      <c r="I1912" s="443"/>
      <c r="J1912" s="443"/>
      <c r="K1912" s="443"/>
      <c r="L1912" s="443"/>
      <c r="M1912" s="443"/>
      <c r="N1912" s="443"/>
      <c r="O1912" s="443">
        <v>1</v>
      </c>
      <c r="P1912" s="445">
        <f t="shared" si="27"/>
        <v>1</v>
      </c>
      <c r="Q1912" s="443">
        <v>1</v>
      </c>
      <c r="R1912" s="443"/>
      <c r="S1912" s="443" t="s">
        <v>659</v>
      </c>
      <c r="T1912" s="443" t="s">
        <v>653</v>
      </c>
      <c r="U1912" s="443" t="s">
        <v>673</v>
      </c>
      <c r="V1912" s="443" t="s">
        <v>652</v>
      </c>
      <c r="W1912" s="443" t="s">
        <v>469</v>
      </c>
      <c r="X1912" s="446"/>
    </row>
    <row r="1913" spans="1:24" s="447" customFormat="1" ht="90">
      <c r="A1913" s="443"/>
      <c r="B1913" s="443">
        <v>3093512900</v>
      </c>
      <c r="C1913" s="508" t="s">
        <v>6167</v>
      </c>
      <c r="D1913" s="154" t="s">
        <v>6168</v>
      </c>
      <c r="E1913" s="154" t="s">
        <v>2768</v>
      </c>
      <c r="F1913" s="443" t="s">
        <v>422</v>
      </c>
      <c r="G1913" s="443" t="s">
        <v>655</v>
      </c>
      <c r="H1913" s="444">
        <v>45047</v>
      </c>
      <c r="I1913" s="443"/>
      <c r="J1913" s="443"/>
      <c r="K1913" s="443"/>
      <c r="L1913" s="443"/>
      <c r="M1913" s="443"/>
      <c r="N1913" s="443"/>
      <c r="O1913" s="443">
        <v>1</v>
      </c>
      <c r="P1913" s="445">
        <f t="shared" si="27"/>
        <v>1</v>
      </c>
      <c r="Q1913" s="443">
        <v>1</v>
      </c>
      <c r="R1913" s="443"/>
      <c r="S1913" s="443" t="s">
        <v>659</v>
      </c>
      <c r="T1913" s="443" t="s">
        <v>653</v>
      </c>
      <c r="U1913" s="443" t="s">
        <v>673</v>
      </c>
      <c r="V1913" s="443" t="s">
        <v>652</v>
      </c>
      <c r="W1913" s="443" t="s">
        <v>469</v>
      </c>
      <c r="X1913" s="446"/>
    </row>
    <row r="1914" spans="1:24" s="447" customFormat="1" ht="60">
      <c r="A1914" s="443"/>
      <c r="B1914" s="443">
        <v>4301110600</v>
      </c>
      <c r="C1914" s="508" t="s">
        <v>14438</v>
      </c>
      <c r="D1914" s="154" t="s">
        <v>14439</v>
      </c>
      <c r="E1914" s="154" t="s">
        <v>14440</v>
      </c>
      <c r="F1914" s="443" t="s">
        <v>422</v>
      </c>
      <c r="G1914" s="443" t="s">
        <v>655</v>
      </c>
      <c r="H1914" s="444">
        <v>45064</v>
      </c>
      <c r="I1914" s="443"/>
      <c r="J1914" s="443"/>
      <c r="K1914" s="443"/>
      <c r="L1914" s="443"/>
      <c r="M1914" s="443">
        <v>1</v>
      </c>
      <c r="N1914" s="443"/>
      <c r="O1914" s="443"/>
      <c r="P1914" s="445">
        <f t="shared" si="27"/>
        <v>1</v>
      </c>
      <c r="Q1914" s="443">
        <v>1</v>
      </c>
      <c r="R1914" s="443"/>
      <c r="S1914" s="443" t="s">
        <v>659</v>
      </c>
      <c r="T1914" s="443" t="s">
        <v>651</v>
      </c>
      <c r="U1914" s="443" t="s">
        <v>673</v>
      </c>
      <c r="V1914" s="443" t="s">
        <v>652</v>
      </c>
      <c r="W1914" s="443" t="s">
        <v>469</v>
      </c>
      <c r="X1914" s="446"/>
    </row>
    <row r="1915" spans="1:24" s="447" customFormat="1" ht="60">
      <c r="A1915" s="443"/>
      <c r="B1915" s="443">
        <v>5874010100</v>
      </c>
      <c r="C1915" s="508" t="s">
        <v>14441</v>
      </c>
      <c r="D1915" s="154" t="s">
        <v>14442</v>
      </c>
      <c r="E1915" s="154" t="s">
        <v>14443</v>
      </c>
      <c r="F1915" s="443" t="s">
        <v>422</v>
      </c>
      <c r="G1915" s="443" t="s">
        <v>655</v>
      </c>
      <c r="H1915" s="444">
        <v>45264</v>
      </c>
      <c r="I1915" s="443"/>
      <c r="J1915" s="443"/>
      <c r="K1915" s="443"/>
      <c r="L1915" s="443"/>
      <c r="M1915" s="443"/>
      <c r="N1915" s="443"/>
      <c r="O1915" s="443">
        <v>1</v>
      </c>
      <c r="P1915" s="445">
        <f t="shared" si="27"/>
        <v>1</v>
      </c>
      <c r="Q1915" s="443">
        <v>1</v>
      </c>
      <c r="R1915" s="443"/>
      <c r="S1915" s="443" t="s">
        <v>659</v>
      </c>
      <c r="T1915" s="443" t="s">
        <v>653</v>
      </c>
      <c r="U1915" s="443" t="s">
        <v>673</v>
      </c>
      <c r="V1915" s="443" t="s">
        <v>652</v>
      </c>
      <c r="W1915" s="443" t="s">
        <v>469</v>
      </c>
      <c r="X1915" s="446"/>
    </row>
    <row r="1916" spans="1:24" s="447" customFormat="1" ht="60">
      <c r="A1916" s="443"/>
      <c r="B1916" s="443">
        <v>4720112400</v>
      </c>
      <c r="C1916" s="508" t="s">
        <v>14444</v>
      </c>
      <c r="D1916" s="154" t="s">
        <v>14445</v>
      </c>
      <c r="E1916" s="154" t="s">
        <v>14446</v>
      </c>
      <c r="F1916" s="443" t="s">
        <v>422</v>
      </c>
      <c r="G1916" s="443" t="s">
        <v>655</v>
      </c>
      <c r="H1916" s="444">
        <v>44938</v>
      </c>
      <c r="I1916" s="443"/>
      <c r="J1916" s="443"/>
      <c r="K1916" s="443"/>
      <c r="L1916" s="443"/>
      <c r="M1916" s="443"/>
      <c r="N1916" s="443"/>
      <c r="O1916" s="443">
        <v>1</v>
      </c>
      <c r="P1916" s="445">
        <f t="shared" si="27"/>
        <v>1</v>
      </c>
      <c r="Q1916" s="443">
        <v>1</v>
      </c>
      <c r="R1916" s="443"/>
      <c r="S1916" s="443" t="s">
        <v>659</v>
      </c>
      <c r="T1916" s="443" t="s">
        <v>653</v>
      </c>
      <c r="U1916" s="443" t="s">
        <v>673</v>
      </c>
      <c r="V1916" s="443" t="s">
        <v>652</v>
      </c>
      <c r="W1916" s="443" t="s">
        <v>469</v>
      </c>
      <c r="X1916" s="446"/>
    </row>
    <row r="1917" spans="1:24" s="447" customFormat="1" ht="75">
      <c r="A1917" s="443"/>
      <c r="B1917" s="443">
        <v>5441814400</v>
      </c>
      <c r="C1917" s="508" t="s">
        <v>14447</v>
      </c>
      <c r="D1917" s="154" t="s">
        <v>14448</v>
      </c>
      <c r="E1917" s="154" t="s">
        <v>14449</v>
      </c>
      <c r="F1917" s="443" t="s">
        <v>422</v>
      </c>
      <c r="G1917" s="443" t="s">
        <v>655</v>
      </c>
      <c r="H1917" s="444">
        <v>45114</v>
      </c>
      <c r="I1917" s="443"/>
      <c r="J1917" s="443"/>
      <c r="K1917" s="443"/>
      <c r="L1917" s="443"/>
      <c r="M1917" s="443"/>
      <c r="N1917" s="443"/>
      <c r="O1917" s="443">
        <v>1</v>
      </c>
      <c r="P1917" s="445">
        <f t="shared" si="27"/>
        <v>1</v>
      </c>
      <c r="Q1917" s="443">
        <v>1</v>
      </c>
      <c r="R1917" s="443"/>
      <c r="S1917" s="443" t="s">
        <v>659</v>
      </c>
      <c r="T1917" s="443" t="s">
        <v>653</v>
      </c>
      <c r="U1917" s="443" t="s">
        <v>673</v>
      </c>
      <c r="V1917" s="443" t="s">
        <v>652</v>
      </c>
      <c r="W1917" s="443" t="s">
        <v>469</v>
      </c>
      <c r="X1917" s="446"/>
    </row>
    <row r="1918" spans="1:24" s="447" customFormat="1" ht="75">
      <c r="A1918" s="443"/>
      <c r="B1918" s="443">
        <v>4622010300</v>
      </c>
      <c r="C1918" s="508" t="s">
        <v>7128</v>
      </c>
      <c r="D1918" s="154" t="s">
        <v>7129</v>
      </c>
      <c r="E1918" s="154" t="s">
        <v>3317</v>
      </c>
      <c r="F1918" s="443" t="s">
        <v>422</v>
      </c>
      <c r="G1918" s="443" t="s">
        <v>655</v>
      </c>
      <c r="H1918" s="444">
        <v>44960</v>
      </c>
      <c r="I1918" s="443"/>
      <c r="J1918" s="443"/>
      <c r="K1918" s="443"/>
      <c r="L1918" s="443"/>
      <c r="M1918" s="443"/>
      <c r="N1918" s="443"/>
      <c r="O1918" s="443">
        <v>1</v>
      </c>
      <c r="P1918" s="445">
        <f t="shared" si="27"/>
        <v>1</v>
      </c>
      <c r="Q1918" s="443">
        <v>1</v>
      </c>
      <c r="R1918" s="443"/>
      <c r="S1918" s="443" t="s">
        <v>659</v>
      </c>
      <c r="T1918" s="443" t="s">
        <v>653</v>
      </c>
      <c r="U1918" s="443" t="s">
        <v>673</v>
      </c>
      <c r="V1918" s="443" t="s">
        <v>652</v>
      </c>
      <c r="W1918" s="443" t="s">
        <v>469</v>
      </c>
      <c r="X1918" s="446"/>
    </row>
    <row r="1919" spans="1:24" s="447" customFormat="1" ht="60">
      <c r="A1919" s="443"/>
      <c r="B1919" s="443">
        <v>4470910900</v>
      </c>
      <c r="C1919" s="508" t="s">
        <v>6305</v>
      </c>
      <c r="D1919" s="154" t="s">
        <v>6306</v>
      </c>
      <c r="E1919" s="154" t="s">
        <v>14450</v>
      </c>
      <c r="F1919" s="443" t="s">
        <v>422</v>
      </c>
      <c r="G1919" s="443" t="s">
        <v>655</v>
      </c>
      <c r="H1919" s="444">
        <v>44972</v>
      </c>
      <c r="I1919" s="443"/>
      <c r="J1919" s="443"/>
      <c r="K1919" s="443"/>
      <c r="L1919" s="443"/>
      <c r="M1919" s="443"/>
      <c r="N1919" s="443"/>
      <c r="O1919" s="443">
        <v>1</v>
      </c>
      <c r="P1919" s="445">
        <f t="shared" si="27"/>
        <v>1</v>
      </c>
      <c r="Q1919" s="443">
        <v>1</v>
      </c>
      <c r="R1919" s="443"/>
      <c r="S1919" s="443" t="s">
        <v>659</v>
      </c>
      <c r="T1919" s="443" t="s">
        <v>653</v>
      </c>
      <c r="U1919" s="443" t="s">
        <v>673</v>
      </c>
      <c r="V1919" s="443" t="s">
        <v>652</v>
      </c>
      <c r="W1919" s="443" t="s">
        <v>469</v>
      </c>
      <c r="X1919" s="446"/>
    </row>
    <row r="1920" spans="1:24" s="447" customFormat="1" ht="60">
      <c r="A1920" s="443"/>
      <c r="B1920" s="443">
        <v>4463021300</v>
      </c>
      <c r="C1920" s="508" t="s">
        <v>5704</v>
      </c>
      <c r="D1920" s="154" t="s">
        <v>5705</v>
      </c>
      <c r="E1920" s="154" t="s">
        <v>2478</v>
      </c>
      <c r="F1920" s="443" t="s">
        <v>422</v>
      </c>
      <c r="G1920" s="443" t="s">
        <v>655</v>
      </c>
      <c r="H1920" s="444">
        <v>44929</v>
      </c>
      <c r="I1920" s="443"/>
      <c r="J1920" s="443"/>
      <c r="K1920" s="443"/>
      <c r="L1920" s="443"/>
      <c r="M1920" s="443">
        <v>1</v>
      </c>
      <c r="N1920" s="443"/>
      <c r="O1920" s="443">
        <v>1</v>
      </c>
      <c r="P1920" s="445">
        <f t="shared" si="27"/>
        <v>2</v>
      </c>
      <c r="Q1920" s="443">
        <v>2</v>
      </c>
      <c r="R1920" s="443"/>
      <c r="S1920" s="443" t="s">
        <v>659</v>
      </c>
      <c r="T1920" s="443" t="s">
        <v>651</v>
      </c>
      <c r="U1920" s="443" t="s">
        <v>673</v>
      </c>
      <c r="V1920" s="443" t="s">
        <v>652</v>
      </c>
      <c r="W1920" s="443" t="s">
        <v>469</v>
      </c>
      <c r="X1920" s="446"/>
    </row>
    <row r="1921" spans="1:24" s="447" customFormat="1" ht="90">
      <c r="A1921" s="443"/>
      <c r="B1921" s="443">
        <v>4451521200</v>
      </c>
      <c r="C1921" s="508" t="s">
        <v>8535</v>
      </c>
      <c r="D1921" s="154" t="s">
        <v>8536</v>
      </c>
      <c r="E1921" s="154" t="s">
        <v>4105</v>
      </c>
      <c r="F1921" s="443" t="s">
        <v>422</v>
      </c>
      <c r="G1921" s="443" t="s">
        <v>655</v>
      </c>
      <c r="H1921" s="444">
        <v>45082</v>
      </c>
      <c r="I1921" s="443"/>
      <c r="J1921" s="443"/>
      <c r="K1921" s="443"/>
      <c r="L1921" s="443"/>
      <c r="M1921" s="443"/>
      <c r="N1921" s="443"/>
      <c r="O1921" s="443">
        <v>1</v>
      </c>
      <c r="P1921" s="445">
        <f t="shared" si="27"/>
        <v>1</v>
      </c>
      <c r="Q1921" s="443">
        <v>1</v>
      </c>
      <c r="R1921" s="443"/>
      <c r="S1921" s="443" t="s">
        <v>659</v>
      </c>
      <c r="T1921" s="443" t="s">
        <v>653</v>
      </c>
      <c r="U1921" s="443" t="s">
        <v>673</v>
      </c>
      <c r="V1921" s="443" t="s">
        <v>652</v>
      </c>
      <c r="W1921" s="443" t="s">
        <v>469</v>
      </c>
      <c r="X1921" s="446"/>
    </row>
    <row r="1922" spans="1:24" s="447" customFormat="1" ht="60">
      <c r="A1922" s="443"/>
      <c r="B1922" s="443">
        <v>5390530800</v>
      </c>
      <c r="C1922" s="508" t="s">
        <v>8714</v>
      </c>
      <c r="D1922" s="154" t="s">
        <v>8715</v>
      </c>
      <c r="E1922" s="154" t="s">
        <v>4195</v>
      </c>
      <c r="F1922" s="443" t="s">
        <v>422</v>
      </c>
      <c r="G1922" s="443" t="s">
        <v>655</v>
      </c>
      <c r="H1922" s="444">
        <v>45140</v>
      </c>
      <c r="I1922" s="443"/>
      <c r="J1922" s="443"/>
      <c r="K1922" s="443"/>
      <c r="L1922" s="443"/>
      <c r="M1922" s="443"/>
      <c r="N1922" s="443"/>
      <c r="O1922" s="443">
        <v>1</v>
      </c>
      <c r="P1922" s="445">
        <f t="shared" si="27"/>
        <v>1</v>
      </c>
      <c r="Q1922" s="443">
        <v>1</v>
      </c>
      <c r="R1922" s="443"/>
      <c r="S1922" s="443" t="s">
        <v>659</v>
      </c>
      <c r="T1922" s="443" t="s">
        <v>653</v>
      </c>
      <c r="U1922" s="443" t="s">
        <v>673</v>
      </c>
      <c r="V1922" s="443" t="s">
        <v>652</v>
      </c>
      <c r="W1922" s="443" t="s">
        <v>469</v>
      </c>
      <c r="X1922" s="446"/>
    </row>
    <row r="1923" spans="1:24" s="447" customFormat="1" ht="60">
      <c r="A1923" s="443"/>
      <c r="B1923" s="443">
        <v>5313640900</v>
      </c>
      <c r="C1923" s="508" t="s">
        <v>14451</v>
      </c>
      <c r="D1923" s="154" t="s">
        <v>14452</v>
      </c>
      <c r="E1923" s="154" t="s">
        <v>14453</v>
      </c>
      <c r="F1923" s="443" t="s">
        <v>422</v>
      </c>
      <c r="G1923" s="443" t="s">
        <v>655</v>
      </c>
      <c r="H1923" s="444">
        <v>44960</v>
      </c>
      <c r="I1923" s="443"/>
      <c r="J1923" s="443"/>
      <c r="K1923" s="443">
        <v>1</v>
      </c>
      <c r="L1923" s="443"/>
      <c r="M1923" s="443"/>
      <c r="N1923" s="443"/>
      <c r="O1923" s="443">
        <v>12</v>
      </c>
      <c r="P1923" s="445">
        <f t="shared" si="27"/>
        <v>13</v>
      </c>
      <c r="Q1923" s="443">
        <v>13</v>
      </c>
      <c r="R1923" s="443"/>
      <c r="S1923" s="443" t="s">
        <v>659</v>
      </c>
      <c r="T1923" s="443" t="s">
        <v>651</v>
      </c>
      <c r="U1923" s="443" t="s">
        <v>673</v>
      </c>
      <c r="V1923" s="443" t="s">
        <v>652</v>
      </c>
      <c r="W1923" s="443" t="s">
        <v>469</v>
      </c>
      <c r="X1923" s="446"/>
    </row>
    <row r="1924" spans="1:24" s="447" customFormat="1" ht="75">
      <c r="A1924" s="443"/>
      <c r="B1924" s="443">
        <v>4152422400</v>
      </c>
      <c r="C1924" s="508" t="s">
        <v>7200</v>
      </c>
      <c r="D1924" s="154" t="s">
        <v>7201</v>
      </c>
      <c r="E1924" s="154" t="s">
        <v>3353</v>
      </c>
      <c r="F1924" s="443" t="s">
        <v>422</v>
      </c>
      <c r="G1924" s="443" t="s">
        <v>655</v>
      </c>
      <c r="H1924" s="444">
        <v>44991</v>
      </c>
      <c r="I1924" s="443"/>
      <c r="J1924" s="443"/>
      <c r="K1924" s="443"/>
      <c r="L1924" s="443"/>
      <c r="M1924" s="443"/>
      <c r="N1924" s="443"/>
      <c r="O1924" s="443">
        <v>1</v>
      </c>
      <c r="P1924" s="445">
        <f t="shared" si="27"/>
        <v>1</v>
      </c>
      <c r="Q1924" s="443">
        <v>1</v>
      </c>
      <c r="R1924" s="443"/>
      <c r="S1924" s="443" t="s">
        <v>659</v>
      </c>
      <c r="T1924" s="443" t="s">
        <v>653</v>
      </c>
      <c r="U1924" s="443" t="s">
        <v>673</v>
      </c>
      <c r="V1924" s="443" t="s">
        <v>652</v>
      </c>
      <c r="W1924" s="443" t="s">
        <v>469</v>
      </c>
      <c r="X1924" s="446"/>
    </row>
    <row r="1925" spans="1:24" s="447" customFormat="1" ht="75">
      <c r="A1925" s="443"/>
      <c r="B1925" s="443">
        <v>6761700700</v>
      </c>
      <c r="C1925" s="508" t="s">
        <v>14454</v>
      </c>
      <c r="D1925" s="154" t="s">
        <v>14455</v>
      </c>
      <c r="E1925" s="154" t="s">
        <v>14456</v>
      </c>
      <c r="F1925" s="443" t="s">
        <v>422</v>
      </c>
      <c r="G1925" s="443" t="s">
        <v>655</v>
      </c>
      <c r="H1925" s="444">
        <v>45133</v>
      </c>
      <c r="I1925" s="443"/>
      <c r="J1925" s="443"/>
      <c r="K1925" s="443"/>
      <c r="L1925" s="443"/>
      <c r="M1925" s="443"/>
      <c r="N1925" s="443"/>
      <c r="O1925" s="443">
        <v>1</v>
      </c>
      <c r="P1925" s="445">
        <f t="shared" si="27"/>
        <v>1</v>
      </c>
      <c r="Q1925" s="443">
        <v>1</v>
      </c>
      <c r="R1925" s="443"/>
      <c r="S1925" s="443" t="s">
        <v>659</v>
      </c>
      <c r="T1925" s="443" t="s">
        <v>653</v>
      </c>
      <c r="U1925" s="443" t="s">
        <v>673</v>
      </c>
      <c r="V1925" s="443" t="s">
        <v>652</v>
      </c>
      <c r="W1925" s="443" t="s">
        <v>469</v>
      </c>
      <c r="X1925" s="446"/>
    </row>
    <row r="1926" spans="1:24" s="447" customFormat="1" ht="90">
      <c r="A1926" s="443"/>
      <c r="B1926" s="443">
        <v>3483300800</v>
      </c>
      <c r="C1926" s="508" t="s">
        <v>14457</v>
      </c>
      <c r="D1926" s="154" t="s">
        <v>14458</v>
      </c>
      <c r="E1926" s="154" t="s">
        <v>14459</v>
      </c>
      <c r="F1926" s="443" t="s">
        <v>422</v>
      </c>
      <c r="G1926" s="443" t="s">
        <v>655</v>
      </c>
      <c r="H1926" s="444">
        <v>45197</v>
      </c>
      <c r="I1926" s="443"/>
      <c r="J1926" s="443"/>
      <c r="K1926" s="443"/>
      <c r="L1926" s="443"/>
      <c r="M1926" s="443"/>
      <c r="N1926" s="443"/>
      <c r="O1926" s="443">
        <v>1</v>
      </c>
      <c r="P1926" s="445">
        <f t="shared" si="27"/>
        <v>1</v>
      </c>
      <c r="Q1926" s="443">
        <v>1</v>
      </c>
      <c r="R1926" s="443"/>
      <c r="S1926" s="443" t="s">
        <v>659</v>
      </c>
      <c r="T1926" s="443" t="s">
        <v>653</v>
      </c>
      <c r="U1926" s="443" t="s">
        <v>673</v>
      </c>
      <c r="V1926" s="443" t="s">
        <v>652</v>
      </c>
      <c r="W1926" s="443" t="s">
        <v>469</v>
      </c>
      <c r="X1926" s="446"/>
    </row>
    <row r="1927" spans="1:24" s="447" customFormat="1" ht="90">
      <c r="A1927" s="443"/>
      <c r="B1927" s="443">
        <v>4614600200</v>
      </c>
      <c r="C1927" s="508" t="s">
        <v>6962</v>
      </c>
      <c r="D1927" s="154" t="s">
        <v>6963</v>
      </c>
      <c r="E1927" s="154" t="s">
        <v>3203</v>
      </c>
      <c r="F1927" s="443" t="s">
        <v>422</v>
      </c>
      <c r="G1927" s="443" t="s">
        <v>655</v>
      </c>
      <c r="H1927" s="444">
        <v>45181</v>
      </c>
      <c r="I1927" s="443"/>
      <c r="J1927" s="443"/>
      <c r="K1927" s="443"/>
      <c r="L1927" s="443"/>
      <c r="M1927" s="443"/>
      <c r="N1927" s="443"/>
      <c r="O1927" s="443">
        <v>1</v>
      </c>
      <c r="P1927" s="445">
        <f t="shared" si="27"/>
        <v>1</v>
      </c>
      <c r="Q1927" s="443">
        <v>1</v>
      </c>
      <c r="R1927" s="443"/>
      <c r="S1927" s="443" t="s">
        <v>659</v>
      </c>
      <c r="T1927" s="443" t="s">
        <v>653</v>
      </c>
      <c r="U1927" s="443" t="s">
        <v>673</v>
      </c>
      <c r="V1927" s="443" t="s">
        <v>652</v>
      </c>
      <c r="W1927" s="443" t="s">
        <v>469</v>
      </c>
      <c r="X1927" s="446"/>
    </row>
    <row r="1928" spans="1:24" s="447" customFormat="1" ht="75">
      <c r="A1928" s="443"/>
      <c r="B1928" s="443">
        <v>4580920600</v>
      </c>
      <c r="C1928" s="508" t="s">
        <v>6176</v>
      </c>
      <c r="D1928" s="154" t="s">
        <v>6177</v>
      </c>
      <c r="E1928" s="154" t="s">
        <v>2773</v>
      </c>
      <c r="F1928" s="443" t="s">
        <v>422</v>
      </c>
      <c r="G1928" s="443" t="s">
        <v>655</v>
      </c>
      <c r="H1928" s="444">
        <v>45034</v>
      </c>
      <c r="I1928" s="443"/>
      <c r="J1928" s="443"/>
      <c r="K1928" s="443"/>
      <c r="L1928" s="443"/>
      <c r="M1928" s="443"/>
      <c r="N1928" s="443"/>
      <c r="O1928" s="443">
        <v>1</v>
      </c>
      <c r="P1928" s="445">
        <f t="shared" si="27"/>
        <v>1</v>
      </c>
      <c r="Q1928" s="443">
        <v>1</v>
      </c>
      <c r="R1928" s="443"/>
      <c r="S1928" s="443" t="s">
        <v>659</v>
      </c>
      <c r="T1928" s="443" t="s">
        <v>653</v>
      </c>
      <c r="U1928" s="443" t="s">
        <v>673</v>
      </c>
      <c r="V1928" s="443" t="s">
        <v>652</v>
      </c>
      <c r="W1928" s="443" t="s">
        <v>469</v>
      </c>
      <c r="X1928" s="446"/>
    </row>
    <row r="1929" spans="1:24" s="447" customFormat="1" ht="90">
      <c r="A1929" s="443"/>
      <c r="B1929" s="443">
        <v>3412523700</v>
      </c>
      <c r="C1929" s="508" t="s">
        <v>7192</v>
      </c>
      <c r="D1929" s="154" t="s">
        <v>7193</v>
      </c>
      <c r="E1929" s="154" t="s">
        <v>3349</v>
      </c>
      <c r="F1929" s="443" t="s">
        <v>422</v>
      </c>
      <c r="G1929" s="443" t="s">
        <v>655</v>
      </c>
      <c r="H1929" s="444">
        <v>44986</v>
      </c>
      <c r="I1929" s="443"/>
      <c r="J1929" s="443"/>
      <c r="K1929" s="443"/>
      <c r="L1929" s="443"/>
      <c r="M1929" s="443"/>
      <c r="N1929" s="443"/>
      <c r="O1929" s="443">
        <v>1</v>
      </c>
      <c r="P1929" s="445">
        <f t="shared" si="27"/>
        <v>1</v>
      </c>
      <c r="Q1929" s="443">
        <v>1</v>
      </c>
      <c r="R1929" s="443"/>
      <c r="S1929" s="443" t="s">
        <v>659</v>
      </c>
      <c r="T1929" s="443" t="s">
        <v>653</v>
      </c>
      <c r="U1929" s="443" t="s">
        <v>673</v>
      </c>
      <c r="V1929" s="443" t="s">
        <v>652</v>
      </c>
      <c r="W1929" s="443" t="s">
        <v>469</v>
      </c>
      <c r="X1929" s="446"/>
    </row>
    <row r="1930" spans="1:24" s="447" customFormat="1" ht="75">
      <c r="A1930" s="443"/>
      <c r="B1930" s="443">
        <v>4291120300</v>
      </c>
      <c r="C1930" s="508" t="s">
        <v>14460</v>
      </c>
      <c r="D1930" s="154" t="s">
        <v>14461</v>
      </c>
      <c r="E1930" s="154" t="s">
        <v>14462</v>
      </c>
      <c r="F1930" s="443" t="s">
        <v>422</v>
      </c>
      <c r="G1930" s="443" t="s">
        <v>655</v>
      </c>
      <c r="H1930" s="444">
        <v>45135</v>
      </c>
      <c r="I1930" s="443"/>
      <c r="J1930" s="443"/>
      <c r="K1930" s="443"/>
      <c r="L1930" s="443"/>
      <c r="M1930" s="443"/>
      <c r="N1930" s="443"/>
      <c r="O1930" s="443">
        <v>1</v>
      </c>
      <c r="P1930" s="445">
        <f t="shared" si="27"/>
        <v>1</v>
      </c>
      <c r="Q1930" s="443">
        <v>1</v>
      </c>
      <c r="R1930" s="443"/>
      <c r="S1930" s="443" t="s">
        <v>659</v>
      </c>
      <c r="T1930" s="443" t="s">
        <v>653</v>
      </c>
      <c r="U1930" s="443" t="s">
        <v>673</v>
      </c>
      <c r="V1930" s="443" t="s">
        <v>652</v>
      </c>
      <c r="W1930" s="443" t="s">
        <v>469</v>
      </c>
      <c r="X1930" s="446"/>
    </row>
    <row r="1931" spans="1:24" s="447" customFormat="1" ht="90">
      <c r="A1931" s="443"/>
      <c r="B1931" s="443">
        <v>4362413400</v>
      </c>
      <c r="C1931" s="508" t="s">
        <v>6952</v>
      </c>
      <c r="D1931" s="154" t="s">
        <v>6953</v>
      </c>
      <c r="E1931" s="154" t="s">
        <v>3198</v>
      </c>
      <c r="F1931" s="443" t="s">
        <v>422</v>
      </c>
      <c r="G1931" s="443" t="s">
        <v>655</v>
      </c>
      <c r="H1931" s="444">
        <v>45141</v>
      </c>
      <c r="I1931" s="443"/>
      <c r="J1931" s="443"/>
      <c r="K1931" s="443"/>
      <c r="L1931" s="443"/>
      <c r="M1931" s="443"/>
      <c r="N1931" s="443"/>
      <c r="O1931" s="443">
        <v>1</v>
      </c>
      <c r="P1931" s="445">
        <f t="shared" si="27"/>
        <v>1</v>
      </c>
      <c r="Q1931" s="443">
        <v>1</v>
      </c>
      <c r="R1931" s="443"/>
      <c r="S1931" s="443" t="s">
        <v>659</v>
      </c>
      <c r="T1931" s="443" t="s">
        <v>653</v>
      </c>
      <c r="U1931" s="443" t="s">
        <v>673</v>
      </c>
      <c r="V1931" s="443" t="s">
        <v>652</v>
      </c>
      <c r="W1931" s="443" t="s">
        <v>469</v>
      </c>
      <c r="X1931" s="446"/>
    </row>
    <row r="1932" spans="1:24" s="447" customFormat="1" ht="90">
      <c r="A1932" s="443"/>
      <c r="B1932" s="443">
        <v>5393850300</v>
      </c>
      <c r="C1932" s="508" t="s">
        <v>7180</v>
      </c>
      <c r="D1932" s="154" t="s">
        <v>7181</v>
      </c>
      <c r="E1932" s="154" t="s">
        <v>3343</v>
      </c>
      <c r="F1932" s="443" t="s">
        <v>422</v>
      </c>
      <c r="G1932" s="443" t="s">
        <v>655</v>
      </c>
      <c r="H1932" s="444">
        <v>44984</v>
      </c>
      <c r="I1932" s="443"/>
      <c r="J1932" s="443"/>
      <c r="K1932" s="443"/>
      <c r="L1932" s="443"/>
      <c r="M1932" s="443"/>
      <c r="N1932" s="443"/>
      <c r="O1932" s="443">
        <v>1</v>
      </c>
      <c r="P1932" s="445">
        <f t="shared" si="27"/>
        <v>1</v>
      </c>
      <c r="Q1932" s="443">
        <v>1</v>
      </c>
      <c r="R1932" s="443"/>
      <c r="S1932" s="443" t="s">
        <v>659</v>
      </c>
      <c r="T1932" s="443" t="s">
        <v>653</v>
      </c>
      <c r="U1932" s="443" t="s">
        <v>673</v>
      </c>
      <c r="V1932" s="443" t="s">
        <v>652</v>
      </c>
      <c r="W1932" s="443" t="s">
        <v>469</v>
      </c>
      <c r="X1932" s="446"/>
    </row>
    <row r="1933" spans="1:24" s="447" customFormat="1" ht="60">
      <c r="A1933" s="443"/>
      <c r="B1933" s="443">
        <v>4304841300</v>
      </c>
      <c r="C1933" s="508" t="s">
        <v>14463</v>
      </c>
      <c r="D1933" s="154" t="s">
        <v>14464</v>
      </c>
      <c r="E1933" s="154" t="s">
        <v>14465</v>
      </c>
      <c r="F1933" s="443" t="s">
        <v>422</v>
      </c>
      <c r="G1933" s="443" t="s">
        <v>655</v>
      </c>
      <c r="H1933" s="444">
        <v>45070</v>
      </c>
      <c r="I1933" s="443"/>
      <c r="J1933" s="443"/>
      <c r="K1933" s="443"/>
      <c r="L1933" s="443"/>
      <c r="M1933" s="443"/>
      <c r="N1933" s="443"/>
      <c r="O1933" s="443">
        <v>1</v>
      </c>
      <c r="P1933" s="445">
        <f t="shared" si="27"/>
        <v>1</v>
      </c>
      <c r="Q1933" s="443">
        <v>1</v>
      </c>
      <c r="R1933" s="443"/>
      <c r="S1933" s="443" t="s">
        <v>659</v>
      </c>
      <c r="T1933" s="443" t="s">
        <v>653</v>
      </c>
      <c r="U1933" s="443" t="s">
        <v>673</v>
      </c>
      <c r="V1933" s="443" t="s">
        <v>652</v>
      </c>
      <c r="W1933" s="443" t="s">
        <v>469</v>
      </c>
      <c r="X1933" s="446"/>
    </row>
    <row r="1934" spans="1:24" s="447" customFormat="1" ht="75">
      <c r="A1934" s="443"/>
      <c r="B1934" s="443">
        <v>4490520900</v>
      </c>
      <c r="C1934" s="508" t="s">
        <v>14466</v>
      </c>
      <c r="D1934" s="154" t="s">
        <v>14467</v>
      </c>
      <c r="E1934" s="154" t="s">
        <v>14468</v>
      </c>
      <c r="F1934" s="443" t="s">
        <v>422</v>
      </c>
      <c r="G1934" s="443" t="s">
        <v>655</v>
      </c>
      <c r="H1934" s="444">
        <v>45054</v>
      </c>
      <c r="I1934" s="443"/>
      <c r="J1934" s="443"/>
      <c r="K1934" s="443"/>
      <c r="L1934" s="443"/>
      <c r="M1934" s="443"/>
      <c r="N1934" s="443"/>
      <c r="O1934" s="443">
        <v>1</v>
      </c>
      <c r="P1934" s="445">
        <f t="shared" si="27"/>
        <v>1</v>
      </c>
      <c r="Q1934" s="443">
        <v>1</v>
      </c>
      <c r="R1934" s="443"/>
      <c r="S1934" s="443" t="s">
        <v>659</v>
      </c>
      <c r="T1934" s="443" t="s">
        <v>653</v>
      </c>
      <c r="U1934" s="443" t="s">
        <v>673</v>
      </c>
      <c r="V1934" s="443" t="s">
        <v>652</v>
      </c>
      <c r="W1934" s="443" t="s">
        <v>469</v>
      </c>
      <c r="X1934" s="446"/>
    </row>
    <row r="1935" spans="1:24" s="447" customFormat="1" ht="60">
      <c r="A1935" s="443"/>
      <c r="B1935" s="443">
        <v>4714722900</v>
      </c>
      <c r="C1935" s="508" t="s">
        <v>14469</v>
      </c>
      <c r="D1935" s="154" t="s">
        <v>14470</v>
      </c>
      <c r="E1935" s="154" t="s">
        <v>14471</v>
      </c>
      <c r="F1935" s="443" t="s">
        <v>422</v>
      </c>
      <c r="G1935" s="443" t="s">
        <v>655</v>
      </c>
      <c r="H1935" s="444">
        <v>45245</v>
      </c>
      <c r="I1935" s="443"/>
      <c r="J1935" s="443"/>
      <c r="K1935" s="443">
        <v>2</v>
      </c>
      <c r="L1935" s="443"/>
      <c r="M1935" s="443"/>
      <c r="N1935" s="443"/>
      <c r="O1935" s="443">
        <v>2</v>
      </c>
      <c r="P1935" s="445">
        <f t="shared" si="27"/>
        <v>4</v>
      </c>
      <c r="Q1935" s="443">
        <v>4</v>
      </c>
      <c r="R1935" s="443"/>
      <c r="S1935" s="443" t="s">
        <v>659</v>
      </c>
      <c r="T1935" s="443" t="s">
        <v>651</v>
      </c>
      <c r="U1935" s="443" t="s">
        <v>673</v>
      </c>
      <c r="V1935" s="443" t="s">
        <v>652</v>
      </c>
      <c r="W1935" s="443" t="s">
        <v>469</v>
      </c>
      <c r="X1935" s="446"/>
    </row>
    <row r="1936" spans="1:24" s="447" customFormat="1" ht="75">
      <c r="A1936" s="443"/>
      <c r="B1936" s="443">
        <v>4181220200</v>
      </c>
      <c r="C1936" s="508" t="s">
        <v>14472</v>
      </c>
      <c r="D1936" s="154" t="s">
        <v>14473</v>
      </c>
      <c r="E1936" s="154" t="s">
        <v>14474</v>
      </c>
      <c r="F1936" s="443" t="s">
        <v>422</v>
      </c>
      <c r="G1936" s="443" t="s">
        <v>655</v>
      </c>
      <c r="H1936" s="444">
        <v>45237</v>
      </c>
      <c r="I1936" s="443"/>
      <c r="J1936" s="443"/>
      <c r="K1936" s="443"/>
      <c r="L1936" s="443"/>
      <c r="M1936" s="443"/>
      <c r="N1936" s="443"/>
      <c r="O1936" s="443">
        <v>1</v>
      </c>
      <c r="P1936" s="445">
        <f t="shared" si="27"/>
        <v>1</v>
      </c>
      <c r="Q1936" s="443">
        <v>1</v>
      </c>
      <c r="R1936" s="443"/>
      <c r="S1936" s="443" t="s">
        <v>659</v>
      </c>
      <c r="T1936" s="443" t="s">
        <v>653</v>
      </c>
      <c r="U1936" s="443" t="s">
        <v>673</v>
      </c>
      <c r="V1936" s="443" t="s">
        <v>652</v>
      </c>
      <c r="W1936" s="443" t="s">
        <v>469</v>
      </c>
      <c r="X1936" s="446"/>
    </row>
    <row r="1937" spans="1:24" s="447" customFormat="1" ht="60">
      <c r="A1937" s="443"/>
      <c r="B1937" s="443">
        <v>3135703300</v>
      </c>
      <c r="C1937" s="508" t="s">
        <v>14475</v>
      </c>
      <c r="D1937" s="154" t="s">
        <v>14476</v>
      </c>
      <c r="E1937" s="154" t="s">
        <v>14477</v>
      </c>
      <c r="F1937" s="443" t="s">
        <v>422</v>
      </c>
      <c r="G1937" s="443" t="s">
        <v>655</v>
      </c>
      <c r="H1937" s="444">
        <v>45218</v>
      </c>
      <c r="I1937" s="443"/>
      <c r="J1937" s="443"/>
      <c r="K1937" s="443"/>
      <c r="L1937" s="443"/>
      <c r="M1937" s="443"/>
      <c r="N1937" s="443"/>
      <c r="O1937" s="443">
        <v>1</v>
      </c>
      <c r="P1937" s="445">
        <f t="shared" si="27"/>
        <v>1</v>
      </c>
      <c r="Q1937" s="443">
        <v>1</v>
      </c>
      <c r="R1937" s="443"/>
      <c r="S1937" s="443" t="s">
        <v>659</v>
      </c>
      <c r="T1937" s="443" t="s">
        <v>653</v>
      </c>
      <c r="U1937" s="443" t="s">
        <v>673</v>
      </c>
      <c r="V1937" s="443" t="s">
        <v>652</v>
      </c>
      <c r="W1937" s="443" t="s">
        <v>469</v>
      </c>
      <c r="X1937" s="446"/>
    </row>
    <row r="1938" spans="1:24" s="447" customFormat="1" ht="75">
      <c r="A1938" s="443"/>
      <c r="B1938" s="443">
        <v>5457020800</v>
      </c>
      <c r="C1938" s="508" t="s">
        <v>14478</v>
      </c>
      <c r="D1938" s="154" t="s">
        <v>14479</v>
      </c>
      <c r="E1938" s="154" t="s">
        <v>14480</v>
      </c>
      <c r="F1938" s="443" t="s">
        <v>422</v>
      </c>
      <c r="G1938" s="443" t="s">
        <v>655</v>
      </c>
      <c r="H1938" s="444">
        <v>45251</v>
      </c>
      <c r="I1938" s="443"/>
      <c r="J1938" s="443"/>
      <c r="K1938" s="443"/>
      <c r="L1938" s="443"/>
      <c r="M1938" s="443">
        <v>1</v>
      </c>
      <c r="N1938" s="443"/>
      <c r="O1938" s="443">
        <v>1</v>
      </c>
      <c r="P1938" s="445">
        <f t="shared" si="27"/>
        <v>2</v>
      </c>
      <c r="Q1938" s="443">
        <v>2</v>
      </c>
      <c r="R1938" s="443"/>
      <c r="S1938" s="443" t="s">
        <v>659</v>
      </c>
      <c r="T1938" s="443" t="s">
        <v>651</v>
      </c>
      <c r="U1938" s="443" t="s">
        <v>673</v>
      </c>
      <c r="V1938" s="443" t="s">
        <v>652</v>
      </c>
      <c r="W1938" s="443" t="s">
        <v>469</v>
      </c>
      <c r="X1938" s="446"/>
    </row>
    <row r="1939" spans="1:24" s="447" customFormat="1" ht="60">
      <c r="A1939" s="443"/>
      <c r="B1939" s="443">
        <v>4763120700</v>
      </c>
      <c r="C1939" s="508" t="s">
        <v>6404</v>
      </c>
      <c r="D1939" s="154" t="s">
        <v>6405</v>
      </c>
      <c r="E1939" s="154" t="s">
        <v>2904</v>
      </c>
      <c r="F1939" s="443" t="s">
        <v>422</v>
      </c>
      <c r="G1939" s="443" t="s">
        <v>655</v>
      </c>
      <c r="H1939" s="444">
        <v>44972</v>
      </c>
      <c r="I1939" s="443"/>
      <c r="J1939" s="443"/>
      <c r="K1939" s="443"/>
      <c r="L1939" s="443"/>
      <c r="M1939" s="443"/>
      <c r="N1939" s="443"/>
      <c r="O1939" s="443">
        <v>1</v>
      </c>
      <c r="P1939" s="445">
        <f t="shared" si="27"/>
        <v>1</v>
      </c>
      <c r="Q1939" s="443">
        <v>1</v>
      </c>
      <c r="R1939" s="443"/>
      <c r="S1939" s="443" t="s">
        <v>659</v>
      </c>
      <c r="T1939" s="443" t="s">
        <v>653</v>
      </c>
      <c r="U1939" s="443" t="s">
        <v>673</v>
      </c>
      <c r="V1939" s="443" t="s">
        <v>652</v>
      </c>
      <c r="W1939" s="443" t="s">
        <v>469</v>
      </c>
      <c r="X1939" s="446"/>
    </row>
    <row r="1940" spans="1:24" s="447" customFormat="1" ht="90">
      <c r="A1940" s="443"/>
      <c r="B1940" s="443">
        <v>5421240600</v>
      </c>
      <c r="C1940" s="508" t="s">
        <v>6431</v>
      </c>
      <c r="D1940" s="154" t="s">
        <v>6432</v>
      </c>
      <c r="E1940" s="154" t="s">
        <v>2920</v>
      </c>
      <c r="F1940" s="443" t="s">
        <v>422</v>
      </c>
      <c r="G1940" s="443" t="s">
        <v>655</v>
      </c>
      <c r="H1940" s="444">
        <v>45120</v>
      </c>
      <c r="I1940" s="443"/>
      <c r="J1940" s="443"/>
      <c r="K1940" s="443"/>
      <c r="L1940" s="443"/>
      <c r="M1940" s="443"/>
      <c r="N1940" s="443"/>
      <c r="O1940" s="443">
        <v>1</v>
      </c>
      <c r="P1940" s="445">
        <f t="shared" si="27"/>
        <v>1</v>
      </c>
      <c r="Q1940" s="443">
        <v>1</v>
      </c>
      <c r="R1940" s="443"/>
      <c r="S1940" s="443" t="s">
        <v>659</v>
      </c>
      <c r="T1940" s="443" t="s">
        <v>653</v>
      </c>
      <c r="U1940" s="443" t="s">
        <v>673</v>
      </c>
      <c r="V1940" s="443" t="s">
        <v>652</v>
      </c>
      <c r="W1940" s="443" t="s">
        <v>469</v>
      </c>
      <c r="X1940" s="446"/>
    </row>
    <row r="1941" spans="1:24" s="447" customFormat="1" ht="75">
      <c r="A1941" s="443"/>
      <c r="B1941" s="443">
        <v>4257970500</v>
      </c>
      <c r="C1941" s="508" t="s">
        <v>8581</v>
      </c>
      <c r="D1941" s="154" t="s">
        <v>8582</v>
      </c>
      <c r="E1941" s="154" t="s">
        <v>4128</v>
      </c>
      <c r="F1941" s="443" t="s">
        <v>422</v>
      </c>
      <c r="G1941" s="443" t="s">
        <v>655</v>
      </c>
      <c r="H1941" s="444">
        <v>45098</v>
      </c>
      <c r="I1941" s="443"/>
      <c r="J1941" s="443"/>
      <c r="K1941" s="443"/>
      <c r="L1941" s="443"/>
      <c r="M1941" s="443"/>
      <c r="N1941" s="443"/>
      <c r="O1941" s="443">
        <v>1</v>
      </c>
      <c r="P1941" s="445">
        <f t="shared" si="27"/>
        <v>1</v>
      </c>
      <c r="Q1941" s="443">
        <v>1</v>
      </c>
      <c r="R1941" s="443"/>
      <c r="S1941" s="443" t="s">
        <v>659</v>
      </c>
      <c r="T1941" s="443" t="s">
        <v>653</v>
      </c>
      <c r="U1941" s="443" t="s">
        <v>673</v>
      </c>
      <c r="V1941" s="443" t="s">
        <v>652</v>
      </c>
      <c r="W1941" s="443" t="s">
        <v>469</v>
      </c>
      <c r="X1941" s="446"/>
    </row>
    <row r="1942" spans="1:24" s="447" customFormat="1" ht="75">
      <c r="A1942" s="443"/>
      <c r="B1942" s="443">
        <v>4487612000</v>
      </c>
      <c r="C1942" s="508" t="s">
        <v>6936</v>
      </c>
      <c r="D1942" s="154" t="s">
        <v>6937</v>
      </c>
      <c r="E1942" s="154" t="s">
        <v>3190</v>
      </c>
      <c r="F1942" s="443" t="s">
        <v>422</v>
      </c>
      <c r="G1942" s="443" t="s">
        <v>655</v>
      </c>
      <c r="H1942" s="444">
        <v>45139</v>
      </c>
      <c r="I1942" s="443"/>
      <c r="J1942" s="443"/>
      <c r="K1942" s="443"/>
      <c r="L1942" s="443"/>
      <c r="M1942" s="443"/>
      <c r="N1942" s="443"/>
      <c r="O1942" s="443">
        <v>1</v>
      </c>
      <c r="P1942" s="445">
        <f t="shared" ref="P1942:P2005" si="28">SUM($I1942:$O1942)</f>
        <v>1</v>
      </c>
      <c r="Q1942" s="443">
        <v>1</v>
      </c>
      <c r="R1942" s="443"/>
      <c r="S1942" s="443" t="s">
        <v>659</v>
      </c>
      <c r="T1942" s="443" t="s">
        <v>653</v>
      </c>
      <c r="U1942" s="443" t="s">
        <v>673</v>
      </c>
      <c r="V1942" s="443" t="s">
        <v>652</v>
      </c>
      <c r="W1942" s="443" t="s">
        <v>469</v>
      </c>
      <c r="X1942" s="446"/>
    </row>
    <row r="1943" spans="1:24" s="447" customFormat="1" ht="90">
      <c r="A1943" s="443"/>
      <c r="B1943" s="443">
        <v>4662420400</v>
      </c>
      <c r="C1943" s="508" t="s">
        <v>7194</v>
      </c>
      <c r="D1943" s="154" t="s">
        <v>7195</v>
      </c>
      <c r="E1943" s="154" t="s">
        <v>3350</v>
      </c>
      <c r="F1943" s="443" t="s">
        <v>422</v>
      </c>
      <c r="G1943" s="443" t="s">
        <v>655</v>
      </c>
      <c r="H1943" s="444">
        <v>44993</v>
      </c>
      <c r="I1943" s="443"/>
      <c r="J1943" s="443"/>
      <c r="K1943" s="443"/>
      <c r="L1943" s="443"/>
      <c r="M1943" s="443"/>
      <c r="N1943" s="443"/>
      <c r="O1943" s="443">
        <v>1</v>
      </c>
      <c r="P1943" s="445">
        <f t="shared" si="28"/>
        <v>1</v>
      </c>
      <c r="Q1943" s="443">
        <v>1</v>
      </c>
      <c r="R1943" s="443"/>
      <c r="S1943" s="443" t="s">
        <v>659</v>
      </c>
      <c r="T1943" s="443" t="s">
        <v>653</v>
      </c>
      <c r="U1943" s="443" t="s">
        <v>673</v>
      </c>
      <c r="V1943" s="443" t="s">
        <v>652</v>
      </c>
      <c r="W1943" s="443" t="s">
        <v>469</v>
      </c>
      <c r="X1943" s="446"/>
    </row>
    <row r="1944" spans="1:24" s="447" customFormat="1" ht="60">
      <c r="A1944" s="443"/>
      <c r="B1944" s="443">
        <v>4154110300</v>
      </c>
      <c r="C1944" s="508" t="s">
        <v>14481</v>
      </c>
      <c r="D1944" s="154" t="s">
        <v>14384</v>
      </c>
      <c r="E1944" s="154" t="s">
        <v>14482</v>
      </c>
      <c r="F1944" s="443" t="s">
        <v>422</v>
      </c>
      <c r="G1944" s="443" t="s">
        <v>655</v>
      </c>
      <c r="H1944" s="444">
        <v>45169</v>
      </c>
      <c r="I1944" s="443"/>
      <c r="J1944" s="443"/>
      <c r="K1944" s="443"/>
      <c r="L1944" s="443"/>
      <c r="M1944" s="443"/>
      <c r="N1944" s="443"/>
      <c r="O1944" s="443">
        <v>1</v>
      </c>
      <c r="P1944" s="445">
        <f t="shared" si="28"/>
        <v>1</v>
      </c>
      <c r="Q1944" s="443">
        <v>1</v>
      </c>
      <c r="R1944" s="443"/>
      <c r="S1944" s="443" t="s">
        <v>659</v>
      </c>
      <c r="T1944" s="443" t="s">
        <v>653</v>
      </c>
      <c r="U1944" s="443" t="s">
        <v>673</v>
      </c>
      <c r="V1944" s="443" t="s">
        <v>652</v>
      </c>
      <c r="W1944" s="443" t="s">
        <v>469</v>
      </c>
      <c r="X1944" s="446"/>
    </row>
    <row r="1945" spans="1:24" s="447" customFormat="1" ht="60">
      <c r="A1945" s="443"/>
      <c r="B1945" s="443">
        <v>4361221100</v>
      </c>
      <c r="C1945" s="508" t="s">
        <v>7083</v>
      </c>
      <c r="D1945" s="154" t="s">
        <v>7084</v>
      </c>
      <c r="E1945" s="154" t="s">
        <v>3289</v>
      </c>
      <c r="F1945" s="443" t="s">
        <v>422</v>
      </c>
      <c r="G1945" s="443" t="s">
        <v>655</v>
      </c>
      <c r="H1945" s="444">
        <v>45022</v>
      </c>
      <c r="I1945" s="443"/>
      <c r="J1945" s="443"/>
      <c r="K1945" s="443"/>
      <c r="L1945" s="443"/>
      <c r="M1945" s="443"/>
      <c r="N1945" s="443"/>
      <c r="O1945" s="443">
        <v>1</v>
      </c>
      <c r="P1945" s="445">
        <f t="shared" si="28"/>
        <v>1</v>
      </c>
      <c r="Q1945" s="443">
        <v>1</v>
      </c>
      <c r="R1945" s="443"/>
      <c r="S1945" s="443" t="s">
        <v>659</v>
      </c>
      <c r="T1945" s="443" t="s">
        <v>653</v>
      </c>
      <c r="U1945" s="443" t="s">
        <v>673</v>
      </c>
      <c r="V1945" s="443" t="s">
        <v>652</v>
      </c>
      <c r="W1945" s="443" t="s">
        <v>469</v>
      </c>
      <c r="X1945" s="446"/>
    </row>
    <row r="1946" spans="1:24" s="447" customFormat="1" ht="75">
      <c r="A1946" s="443"/>
      <c r="B1946" s="443">
        <v>3640723400</v>
      </c>
      <c r="C1946" s="508" t="s">
        <v>14483</v>
      </c>
      <c r="D1946" s="154" t="s">
        <v>14484</v>
      </c>
      <c r="E1946" s="154" t="s">
        <v>14485</v>
      </c>
      <c r="F1946" s="443" t="s">
        <v>422</v>
      </c>
      <c r="G1946" s="443" t="s">
        <v>655</v>
      </c>
      <c r="H1946" s="444">
        <v>45002</v>
      </c>
      <c r="I1946" s="443"/>
      <c r="J1946" s="443"/>
      <c r="K1946" s="443"/>
      <c r="L1946" s="443"/>
      <c r="M1946" s="443"/>
      <c r="N1946" s="443"/>
      <c r="O1946" s="443">
        <v>1</v>
      </c>
      <c r="P1946" s="445">
        <f t="shared" si="28"/>
        <v>1</v>
      </c>
      <c r="Q1946" s="443">
        <v>1</v>
      </c>
      <c r="R1946" s="443"/>
      <c r="S1946" s="443" t="s">
        <v>659</v>
      </c>
      <c r="T1946" s="443" t="s">
        <v>653</v>
      </c>
      <c r="U1946" s="443" t="s">
        <v>673</v>
      </c>
      <c r="V1946" s="443" t="s">
        <v>652</v>
      </c>
      <c r="W1946" s="443" t="s">
        <v>469</v>
      </c>
      <c r="X1946" s="446"/>
    </row>
    <row r="1947" spans="1:24" s="447" customFormat="1" ht="75">
      <c r="A1947" s="443"/>
      <c r="B1947" s="443">
        <v>4764412100</v>
      </c>
      <c r="C1947" s="508" t="s">
        <v>6416</v>
      </c>
      <c r="D1947" s="154" t="s">
        <v>6417</v>
      </c>
      <c r="E1947" s="154" t="s">
        <v>2911</v>
      </c>
      <c r="F1947" s="443" t="s">
        <v>422</v>
      </c>
      <c r="G1947" s="443" t="s">
        <v>655</v>
      </c>
      <c r="H1947" s="444">
        <v>45042</v>
      </c>
      <c r="I1947" s="443"/>
      <c r="J1947" s="443"/>
      <c r="K1947" s="443"/>
      <c r="L1947" s="443"/>
      <c r="M1947" s="443"/>
      <c r="N1947" s="443"/>
      <c r="O1947" s="443">
        <v>1</v>
      </c>
      <c r="P1947" s="445">
        <f t="shared" si="28"/>
        <v>1</v>
      </c>
      <c r="Q1947" s="443">
        <v>1</v>
      </c>
      <c r="R1947" s="443"/>
      <c r="S1947" s="443" t="s">
        <v>659</v>
      </c>
      <c r="T1947" s="443" t="s">
        <v>653</v>
      </c>
      <c r="U1947" s="443" t="s">
        <v>673</v>
      </c>
      <c r="V1947" s="443" t="s">
        <v>652</v>
      </c>
      <c r="W1947" s="443" t="s">
        <v>469</v>
      </c>
      <c r="X1947" s="446"/>
    </row>
    <row r="1948" spans="1:24" s="447" customFormat="1" ht="75">
      <c r="A1948" s="443"/>
      <c r="B1948" s="443">
        <v>3412522900</v>
      </c>
      <c r="C1948" s="508" t="s">
        <v>6125</v>
      </c>
      <c r="D1948" s="154" t="s">
        <v>6126</v>
      </c>
      <c r="E1948" s="154" t="s">
        <v>2745</v>
      </c>
      <c r="F1948" s="443" t="s">
        <v>422</v>
      </c>
      <c r="G1948" s="443" t="s">
        <v>655</v>
      </c>
      <c r="H1948" s="444">
        <v>45056</v>
      </c>
      <c r="I1948" s="443"/>
      <c r="J1948" s="443"/>
      <c r="K1948" s="443"/>
      <c r="L1948" s="443"/>
      <c r="M1948" s="443"/>
      <c r="N1948" s="443"/>
      <c r="O1948" s="443">
        <v>2</v>
      </c>
      <c r="P1948" s="445">
        <f t="shared" si="28"/>
        <v>2</v>
      </c>
      <c r="Q1948" s="443">
        <v>2</v>
      </c>
      <c r="R1948" s="443"/>
      <c r="S1948" s="443" t="s">
        <v>659</v>
      </c>
      <c r="T1948" s="443" t="s">
        <v>653</v>
      </c>
      <c r="U1948" s="443" t="s">
        <v>673</v>
      </c>
      <c r="V1948" s="443" t="s">
        <v>652</v>
      </c>
      <c r="W1948" s="443" t="s">
        <v>469</v>
      </c>
      <c r="X1948" s="446"/>
    </row>
    <row r="1949" spans="1:24" s="447" customFormat="1" ht="60">
      <c r="A1949" s="443"/>
      <c r="B1949" s="443">
        <v>4776800400</v>
      </c>
      <c r="C1949" s="508" t="s">
        <v>8431</v>
      </c>
      <c r="D1949" s="154" t="s">
        <v>8432</v>
      </c>
      <c r="E1949" s="154" t="s">
        <v>4052</v>
      </c>
      <c r="F1949" s="443" t="s">
        <v>422</v>
      </c>
      <c r="G1949" s="443" t="s">
        <v>655</v>
      </c>
      <c r="H1949" s="444">
        <v>45037</v>
      </c>
      <c r="I1949" s="443"/>
      <c r="J1949" s="443"/>
      <c r="K1949" s="443"/>
      <c r="L1949" s="443"/>
      <c r="M1949" s="443"/>
      <c r="N1949" s="443"/>
      <c r="O1949" s="443">
        <v>1</v>
      </c>
      <c r="P1949" s="445">
        <f t="shared" si="28"/>
        <v>1</v>
      </c>
      <c r="Q1949" s="443">
        <v>1</v>
      </c>
      <c r="R1949" s="443"/>
      <c r="S1949" s="443" t="s">
        <v>659</v>
      </c>
      <c r="T1949" s="443" t="s">
        <v>653</v>
      </c>
      <c r="U1949" s="443" t="s">
        <v>673</v>
      </c>
      <c r="V1949" s="443" t="s">
        <v>652</v>
      </c>
      <c r="W1949" s="443" t="s">
        <v>469</v>
      </c>
      <c r="X1949" s="446"/>
    </row>
    <row r="1950" spans="1:24" s="447" customFormat="1" ht="60">
      <c r="A1950" s="443"/>
      <c r="B1950" s="443">
        <v>5442251400</v>
      </c>
      <c r="C1950" s="508" t="s">
        <v>14486</v>
      </c>
      <c r="D1950" s="154" t="s">
        <v>14487</v>
      </c>
      <c r="E1950" s="154" t="s">
        <v>14488</v>
      </c>
      <c r="F1950" s="443" t="s">
        <v>422</v>
      </c>
      <c r="G1950" s="443" t="s">
        <v>655</v>
      </c>
      <c r="H1950" s="444">
        <v>45281</v>
      </c>
      <c r="I1950" s="443"/>
      <c r="J1950" s="443"/>
      <c r="K1950" s="443"/>
      <c r="L1950" s="443"/>
      <c r="M1950" s="443"/>
      <c r="N1950" s="443"/>
      <c r="O1950" s="443">
        <v>1</v>
      </c>
      <c r="P1950" s="445">
        <f t="shared" si="28"/>
        <v>1</v>
      </c>
      <c r="Q1950" s="443">
        <v>1</v>
      </c>
      <c r="R1950" s="443"/>
      <c r="S1950" s="443" t="s">
        <v>659</v>
      </c>
      <c r="T1950" s="443" t="s">
        <v>653</v>
      </c>
      <c r="U1950" s="443" t="s">
        <v>673</v>
      </c>
      <c r="V1950" s="443" t="s">
        <v>652</v>
      </c>
      <c r="W1950" s="443" t="s">
        <v>469</v>
      </c>
      <c r="X1950" s="446"/>
    </row>
    <row r="1951" spans="1:24" s="447" customFormat="1" ht="75">
      <c r="A1951" s="443"/>
      <c r="B1951" s="443">
        <v>5811310100</v>
      </c>
      <c r="C1951" s="508" t="s">
        <v>14489</v>
      </c>
      <c r="D1951" s="154" t="s">
        <v>14490</v>
      </c>
      <c r="E1951" s="154" t="s">
        <v>14491</v>
      </c>
      <c r="F1951" s="443" t="s">
        <v>422</v>
      </c>
      <c r="G1951" s="443" t="s">
        <v>655</v>
      </c>
      <c r="H1951" s="444">
        <v>45217</v>
      </c>
      <c r="I1951" s="443"/>
      <c r="J1951" s="443"/>
      <c r="K1951" s="443"/>
      <c r="L1951" s="443"/>
      <c r="M1951" s="443"/>
      <c r="N1951" s="443"/>
      <c r="O1951" s="443">
        <v>1</v>
      </c>
      <c r="P1951" s="445">
        <f t="shared" si="28"/>
        <v>1</v>
      </c>
      <c r="Q1951" s="443">
        <v>1</v>
      </c>
      <c r="R1951" s="443"/>
      <c r="S1951" s="443" t="s">
        <v>659</v>
      </c>
      <c r="T1951" s="443" t="s">
        <v>653</v>
      </c>
      <c r="U1951" s="443" t="s">
        <v>673</v>
      </c>
      <c r="V1951" s="443" t="s">
        <v>652</v>
      </c>
      <c r="W1951" s="443" t="s">
        <v>469</v>
      </c>
      <c r="X1951" s="446"/>
    </row>
    <row r="1952" spans="1:24" s="447" customFormat="1" ht="75">
      <c r="A1952" s="443"/>
      <c r="B1952" s="443">
        <v>5457020800</v>
      </c>
      <c r="C1952" s="508" t="s">
        <v>14492</v>
      </c>
      <c r="D1952" s="154" t="s">
        <v>14479</v>
      </c>
      <c r="E1952" s="154" t="s">
        <v>14493</v>
      </c>
      <c r="F1952" s="443" t="s">
        <v>422</v>
      </c>
      <c r="G1952" s="443" t="s">
        <v>655</v>
      </c>
      <c r="H1952" s="444">
        <v>45251</v>
      </c>
      <c r="I1952" s="443"/>
      <c r="J1952" s="443"/>
      <c r="K1952" s="443"/>
      <c r="L1952" s="443"/>
      <c r="M1952" s="443">
        <v>1</v>
      </c>
      <c r="N1952" s="443"/>
      <c r="O1952" s="443">
        <v>1</v>
      </c>
      <c r="P1952" s="445">
        <f t="shared" si="28"/>
        <v>2</v>
      </c>
      <c r="Q1952" s="443">
        <v>2</v>
      </c>
      <c r="R1952" s="443"/>
      <c r="S1952" s="443" t="s">
        <v>659</v>
      </c>
      <c r="T1952" s="443" t="s">
        <v>651</v>
      </c>
      <c r="U1952" s="443" t="s">
        <v>673</v>
      </c>
      <c r="V1952" s="443" t="s">
        <v>652</v>
      </c>
      <c r="W1952" s="443" t="s">
        <v>469</v>
      </c>
      <c r="X1952" s="446"/>
    </row>
    <row r="1953" spans="1:24" s="447" customFormat="1" ht="75">
      <c r="A1953" s="443"/>
      <c r="B1953" s="443">
        <v>4284401300</v>
      </c>
      <c r="C1953" s="508" t="s">
        <v>14494</v>
      </c>
      <c r="D1953" s="154" t="s">
        <v>14495</v>
      </c>
      <c r="E1953" s="154" t="s">
        <v>14496</v>
      </c>
      <c r="F1953" s="443" t="s">
        <v>422</v>
      </c>
      <c r="G1953" s="443" t="s">
        <v>655</v>
      </c>
      <c r="H1953" s="444">
        <v>45121</v>
      </c>
      <c r="I1953" s="443"/>
      <c r="J1953" s="443"/>
      <c r="K1953" s="443"/>
      <c r="L1953" s="443"/>
      <c r="M1953" s="443"/>
      <c r="N1953" s="443"/>
      <c r="O1953" s="443">
        <v>1</v>
      </c>
      <c r="P1953" s="445">
        <f t="shared" si="28"/>
        <v>1</v>
      </c>
      <c r="Q1953" s="443">
        <v>1</v>
      </c>
      <c r="R1953" s="443"/>
      <c r="S1953" s="443" t="s">
        <v>659</v>
      </c>
      <c r="T1953" s="443" t="s">
        <v>653</v>
      </c>
      <c r="U1953" s="443" t="s">
        <v>673</v>
      </c>
      <c r="V1953" s="443" t="s">
        <v>652</v>
      </c>
      <c r="W1953" s="443" t="s">
        <v>469</v>
      </c>
      <c r="X1953" s="446"/>
    </row>
    <row r="1954" spans="1:24" s="447" customFormat="1" ht="60">
      <c r="A1954" s="443"/>
      <c r="B1954" s="443">
        <v>4763120700</v>
      </c>
      <c r="C1954" s="508" t="s">
        <v>6406</v>
      </c>
      <c r="D1954" s="154" t="s">
        <v>6405</v>
      </c>
      <c r="E1954" s="154" t="s">
        <v>2905</v>
      </c>
      <c r="F1954" s="443" t="s">
        <v>422</v>
      </c>
      <c r="G1954" s="443" t="s">
        <v>655</v>
      </c>
      <c r="H1954" s="444">
        <v>44972</v>
      </c>
      <c r="I1954" s="443"/>
      <c r="J1954" s="443"/>
      <c r="K1954" s="443"/>
      <c r="L1954" s="443"/>
      <c r="M1954" s="443"/>
      <c r="N1954" s="443"/>
      <c r="O1954" s="443">
        <v>1</v>
      </c>
      <c r="P1954" s="445">
        <f t="shared" si="28"/>
        <v>1</v>
      </c>
      <c r="Q1954" s="443">
        <v>1</v>
      </c>
      <c r="R1954" s="443"/>
      <c r="S1954" s="443" t="s">
        <v>659</v>
      </c>
      <c r="T1954" s="443" t="s">
        <v>653</v>
      </c>
      <c r="U1954" s="443" t="s">
        <v>673</v>
      </c>
      <c r="V1954" s="443" t="s">
        <v>652</v>
      </c>
      <c r="W1954" s="443" t="s">
        <v>469</v>
      </c>
      <c r="X1954" s="446"/>
    </row>
    <row r="1955" spans="1:24" s="447" customFormat="1" ht="60">
      <c r="A1955" s="443"/>
      <c r="B1955" s="443">
        <v>3514010800</v>
      </c>
      <c r="C1955" s="508" t="s">
        <v>14497</v>
      </c>
      <c r="D1955" s="154" t="s">
        <v>14498</v>
      </c>
      <c r="E1955" s="154" t="s">
        <v>14499</v>
      </c>
      <c r="F1955" s="443" t="s">
        <v>422</v>
      </c>
      <c r="G1955" s="443" t="s">
        <v>655</v>
      </c>
      <c r="H1955" s="444">
        <v>45119</v>
      </c>
      <c r="I1955" s="443"/>
      <c r="J1955" s="443"/>
      <c r="K1955" s="443"/>
      <c r="L1955" s="443"/>
      <c r="M1955" s="443"/>
      <c r="N1955" s="443"/>
      <c r="O1955" s="443">
        <v>1</v>
      </c>
      <c r="P1955" s="445">
        <f t="shared" si="28"/>
        <v>1</v>
      </c>
      <c r="Q1955" s="443">
        <v>1</v>
      </c>
      <c r="R1955" s="443"/>
      <c r="S1955" s="443" t="s">
        <v>659</v>
      </c>
      <c r="T1955" s="443" t="s">
        <v>653</v>
      </c>
      <c r="U1955" s="443" t="s">
        <v>673</v>
      </c>
      <c r="V1955" s="443" t="s">
        <v>652</v>
      </c>
      <c r="W1955" s="443" t="s">
        <v>469</v>
      </c>
      <c r="X1955" s="446"/>
    </row>
    <row r="1956" spans="1:24" s="447" customFormat="1" ht="75">
      <c r="A1956" s="443"/>
      <c r="B1956" s="443">
        <v>5354911400</v>
      </c>
      <c r="C1956" s="508" t="s">
        <v>14500</v>
      </c>
      <c r="D1956" s="154" t="s">
        <v>14501</v>
      </c>
      <c r="E1956" s="154" t="s">
        <v>14502</v>
      </c>
      <c r="F1956" s="443" t="s">
        <v>422</v>
      </c>
      <c r="G1956" s="443" t="s">
        <v>655</v>
      </c>
      <c r="H1956" s="444">
        <v>44998</v>
      </c>
      <c r="I1956" s="443"/>
      <c r="J1956" s="443"/>
      <c r="K1956" s="443"/>
      <c r="L1956" s="443"/>
      <c r="M1956" s="443"/>
      <c r="N1956" s="443"/>
      <c r="O1956" s="443">
        <v>1</v>
      </c>
      <c r="P1956" s="445">
        <f t="shared" si="28"/>
        <v>1</v>
      </c>
      <c r="Q1956" s="443">
        <v>1</v>
      </c>
      <c r="R1956" s="443"/>
      <c r="S1956" s="443" t="s">
        <v>659</v>
      </c>
      <c r="T1956" s="443" t="s">
        <v>653</v>
      </c>
      <c r="U1956" s="443" t="s">
        <v>673</v>
      </c>
      <c r="V1956" s="443" t="s">
        <v>652</v>
      </c>
      <c r="W1956" s="443" t="s">
        <v>469</v>
      </c>
      <c r="X1956" s="446"/>
    </row>
    <row r="1957" spans="1:24" s="447" customFormat="1" ht="75">
      <c r="A1957" s="443"/>
      <c r="B1957" s="443">
        <v>4780700300</v>
      </c>
      <c r="C1957" s="508" t="s">
        <v>7136</v>
      </c>
      <c r="D1957" s="154" t="s">
        <v>7137</v>
      </c>
      <c r="E1957" s="154" t="s">
        <v>3321</v>
      </c>
      <c r="F1957" s="443" t="s">
        <v>422</v>
      </c>
      <c r="G1957" s="443" t="s">
        <v>655</v>
      </c>
      <c r="H1957" s="444">
        <v>44972</v>
      </c>
      <c r="I1957" s="443"/>
      <c r="J1957" s="443"/>
      <c r="K1957" s="443"/>
      <c r="L1957" s="443"/>
      <c r="M1957" s="443"/>
      <c r="N1957" s="443"/>
      <c r="O1957" s="443">
        <v>1</v>
      </c>
      <c r="P1957" s="445">
        <f t="shared" si="28"/>
        <v>1</v>
      </c>
      <c r="Q1957" s="443">
        <v>1</v>
      </c>
      <c r="R1957" s="443"/>
      <c r="S1957" s="443" t="s">
        <v>659</v>
      </c>
      <c r="T1957" s="443" t="s">
        <v>653</v>
      </c>
      <c r="U1957" s="443" t="s">
        <v>673</v>
      </c>
      <c r="V1957" s="443" t="s">
        <v>652</v>
      </c>
      <c r="W1957" s="443" t="s">
        <v>469</v>
      </c>
      <c r="X1957" s="446"/>
    </row>
    <row r="1958" spans="1:24" s="447" customFormat="1" ht="75">
      <c r="A1958" s="443"/>
      <c r="B1958" s="443">
        <v>6704001600</v>
      </c>
      <c r="C1958" s="508" t="s">
        <v>14503</v>
      </c>
      <c r="D1958" s="154" t="s">
        <v>14504</v>
      </c>
      <c r="E1958" s="154" t="s">
        <v>14505</v>
      </c>
      <c r="F1958" s="443" t="s">
        <v>422</v>
      </c>
      <c r="G1958" s="443" t="s">
        <v>655</v>
      </c>
      <c r="H1958" s="444">
        <v>45177</v>
      </c>
      <c r="I1958" s="443"/>
      <c r="J1958" s="443"/>
      <c r="K1958" s="443"/>
      <c r="L1958" s="443"/>
      <c r="M1958" s="443"/>
      <c r="N1958" s="443"/>
      <c r="O1958" s="443">
        <v>2</v>
      </c>
      <c r="P1958" s="445">
        <f t="shared" si="28"/>
        <v>2</v>
      </c>
      <c r="Q1958" s="443">
        <v>2</v>
      </c>
      <c r="R1958" s="443"/>
      <c r="S1958" s="443" t="s">
        <v>659</v>
      </c>
      <c r="T1958" s="443" t="s">
        <v>653</v>
      </c>
      <c r="U1958" s="443" t="s">
        <v>673</v>
      </c>
      <c r="V1958" s="443" t="s">
        <v>652</v>
      </c>
      <c r="W1958" s="443" t="s">
        <v>469</v>
      </c>
      <c r="X1958" s="446"/>
    </row>
    <row r="1959" spans="1:24" s="447" customFormat="1" ht="90">
      <c r="A1959" s="443"/>
      <c r="B1959" s="443">
        <v>6712131300</v>
      </c>
      <c r="C1959" s="508" t="s">
        <v>6966</v>
      </c>
      <c r="D1959" s="154" t="s">
        <v>6967</v>
      </c>
      <c r="E1959" s="154" t="s">
        <v>3205</v>
      </c>
      <c r="F1959" s="443" t="s">
        <v>422</v>
      </c>
      <c r="G1959" s="443" t="s">
        <v>655</v>
      </c>
      <c r="H1959" s="444">
        <v>45049</v>
      </c>
      <c r="I1959" s="443"/>
      <c r="J1959" s="443"/>
      <c r="K1959" s="443"/>
      <c r="L1959" s="443"/>
      <c r="M1959" s="443"/>
      <c r="N1959" s="443"/>
      <c r="O1959" s="443">
        <v>1</v>
      </c>
      <c r="P1959" s="445">
        <f t="shared" si="28"/>
        <v>1</v>
      </c>
      <c r="Q1959" s="443">
        <v>1</v>
      </c>
      <c r="R1959" s="443"/>
      <c r="S1959" s="443" t="s">
        <v>659</v>
      </c>
      <c r="T1959" s="443" t="s">
        <v>653</v>
      </c>
      <c r="U1959" s="443" t="s">
        <v>673</v>
      </c>
      <c r="V1959" s="443" t="s">
        <v>652</v>
      </c>
      <c r="W1959" s="443" t="s">
        <v>469</v>
      </c>
      <c r="X1959" s="446"/>
    </row>
    <row r="1960" spans="1:24" s="447" customFormat="1" ht="75">
      <c r="A1960" s="443"/>
      <c r="B1960" s="443">
        <v>5502020600</v>
      </c>
      <c r="C1960" s="508" t="s">
        <v>8415</v>
      </c>
      <c r="D1960" s="154" t="s">
        <v>8416</v>
      </c>
      <c r="E1960" s="154" t="s">
        <v>4044</v>
      </c>
      <c r="F1960" s="443" t="s">
        <v>422</v>
      </c>
      <c r="G1960" s="443" t="s">
        <v>655</v>
      </c>
      <c r="H1960" s="444">
        <v>45047</v>
      </c>
      <c r="I1960" s="443"/>
      <c r="J1960" s="443"/>
      <c r="K1960" s="443"/>
      <c r="L1960" s="443"/>
      <c r="M1960" s="443"/>
      <c r="N1960" s="443"/>
      <c r="O1960" s="443">
        <v>1</v>
      </c>
      <c r="P1960" s="445">
        <f t="shared" si="28"/>
        <v>1</v>
      </c>
      <c r="Q1960" s="443">
        <v>1</v>
      </c>
      <c r="R1960" s="443"/>
      <c r="S1960" s="443" t="s">
        <v>659</v>
      </c>
      <c r="T1960" s="443" t="s">
        <v>653</v>
      </c>
      <c r="U1960" s="443" t="s">
        <v>673</v>
      </c>
      <c r="V1960" s="443" t="s">
        <v>652</v>
      </c>
      <c r="W1960" s="443" t="s">
        <v>469</v>
      </c>
      <c r="X1960" s="446"/>
    </row>
    <row r="1961" spans="1:24" s="447" customFormat="1" ht="60">
      <c r="A1961" s="443"/>
      <c r="B1961" s="443">
        <v>4761821200</v>
      </c>
      <c r="C1961" s="508" t="s">
        <v>14506</v>
      </c>
      <c r="D1961" s="154" t="s">
        <v>14507</v>
      </c>
      <c r="E1961" s="154" t="s">
        <v>14508</v>
      </c>
      <c r="F1961" s="443" t="s">
        <v>422</v>
      </c>
      <c r="G1961" s="443" t="s">
        <v>655</v>
      </c>
      <c r="H1961" s="444">
        <v>45055</v>
      </c>
      <c r="I1961" s="443"/>
      <c r="J1961" s="443"/>
      <c r="K1961" s="443"/>
      <c r="L1961" s="443"/>
      <c r="M1961" s="443"/>
      <c r="N1961" s="443"/>
      <c r="O1961" s="443">
        <v>1</v>
      </c>
      <c r="P1961" s="445">
        <f t="shared" si="28"/>
        <v>1</v>
      </c>
      <c r="Q1961" s="443">
        <v>1</v>
      </c>
      <c r="R1961" s="443"/>
      <c r="S1961" s="443" t="s">
        <v>659</v>
      </c>
      <c r="T1961" s="443" t="s">
        <v>653</v>
      </c>
      <c r="U1961" s="443" t="s">
        <v>673</v>
      </c>
      <c r="V1961" s="443" t="s">
        <v>652</v>
      </c>
      <c r="W1961" s="443" t="s">
        <v>469</v>
      </c>
      <c r="X1961" s="446"/>
    </row>
    <row r="1962" spans="1:24" s="447" customFormat="1" ht="60">
      <c r="A1962" s="443"/>
      <c r="B1962" s="443">
        <v>6302630800</v>
      </c>
      <c r="C1962" s="508" t="s">
        <v>14509</v>
      </c>
      <c r="D1962" s="154" t="s">
        <v>14510</v>
      </c>
      <c r="E1962" s="154" t="s">
        <v>14511</v>
      </c>
      <c r="F1962" s="443" t="s">
        <v>422</v>
      </c>
      <c r="G1962" s="443" t="s">
        <v>655</v>
      </c>
      <c r="H1962" s="444">
        <v>45237</v>
      </c>
      <c r="I1962" s="443"/>
      <c r="J1962" s="443"/>
      <c r="K1962" s="443"/>
      <c r="L1962" s="443"/>
      <c r="M1962" s="443"/>
      <c r="N1962" s="443"/>
      <c r="O1962" s="443">
        <v>1</v>
      </c>
      <c r="P1962" s="445">
        <f t="shared" si="28"/>
        <v>1</v>
      </c>
      <c r="Q1962" s="443">
        <v>1</v>
      </c>
      <c r="R1962" s="443"/>
      <c r="S1962" s="443" t="s">
        <v>659</v>
      </c>
      <c r="T1962" s="443" t="s">
        <v>653</v>
      </c>
      <c r="U1962" s="443" t="s">
        <v>673</v>
      </c>
      <c r="V1962" s="443" t="s">
        <v>652</v>
      </c>
      <c r="W1962" s="443" t="s">
        <v>469</v>
      </c>
      <c r="X1962" s="446"/>
    </row>
    <row r="1963" spans="1:24" s="447" customFormat="1" ht="75">
      <c r="A1963" s="443"/>
      <c r="B1963" s="443">
        <v>5321320200</v>
      </c>
      <c r="C1963" s="508" t="s">
        <v>14512</v>
      </c>
      <c r="D1963" s="154" t="s">
        <v>14513</v>
      </c>
      <c r="E1963" s="154" t="s">
        <v>14514</v>
      </c>
      <c r="F1963" s="443" t="s">
        <v>422</v>
      </c>
      <c r="G1963" s="443" t="s">
        <v>655</v>
      </c>
      <c r="H1963" s="444">
        <v>45275</v>
      </c>
      <c r="I1963" s="443"/>
      <c r="J1963" s="443"/>
      <c r="K1963" s="443"/>
      <c r="L1963" s="443"/>
      <c r="M1963" s="443"/>
      <c r="N1963" s="443"/>
      <c r="O1963" s="443">
        <v>1</v>
      </c>
      <c r="P1963" s="445">
        <f t="shared" si="28"/>
        <v>1</v>
      </c>
      <c r="Q1963" s="443">
        <v>1</v>
      </c>
      <c r="R1963" s="443"/>
      <c r="S1963" s="443" t="s">
        <v>659</v>
      </c>
      <c r="T1963" s="443" t="s">
        <v>653</v>
      </c>
      <c r="U1963" s="443" t="s">
        <v>673</v>
      </c>
      <c r="V1963" s="443" t="s">
        <v>652</v>
      </c>
      <c r="W1963" s="443" t="s">
        <v>469</v>
      </c>
      <c r="X1963" s="446"/>
    </row>
    <row r="1964" spans="1:24" s="447" customFormat="1" ht="75">
      <c r="A1964" s="443"/>
      <c r="B1964" s="443">
        <v>3411742700</v>
      </c>
      <c r="C1964" s="508" t="s">
        <v>14515</v>
      </c>
      <c r="D1964" s="154" t="s">
        <v>14516</v>
      </c>
      <c r="E1964" s="154" t="s">
        <v>14517</v>
      </c>
      <c r="F1964" s="443" t="s">
        <v>422</v>
      </c>
      <c r="G1964" s="443" t="s">
        <v>655</v>
      </c>
      <c r="H1964" s="444">
        <v>45057</v>
      </c>
      <c r="I1964" s="443"/>
      <c r="J1964" s="443"/>
      <c r="K1964" s="443"/>
      <c r="L1964" s="443"/>
      <c r="M1964" s="443"/>
      <c r="N1964" s="443"/>
      <c r="O1964" s="443">
        <v>1</v>
      </c>
      <c r="P1964" s="445">
        <f t="shared" si="28"/>
        <v>1</v>
      </c>
      <c r="Q1964" s="443">
        <v>1</v>
      </c>
      <c r="R1964" s="443"/>
      <c r="S1964" s="443" t="s">
        <v>659</v>
      </c>
      <c r="T1964" s="443" t="s">
        <v>653</v>
      </c>
      <c r="U1964" s="443" t="s">
        <v>673</v>
      </c>
      <c r="V1964" s="443" t="s">
        <v>652</v>
      </c>
      <c r="W1964" s="443" t="s">
        <v>469</v>
      </c>
      <c r="X1964" s="446"/>
    </row>
    <row r="1965" spans="1:24" s="447" customFormat="1" ht="75">
      <c r="A1965" s="443"/>
      <c r="B1965" s="443">
        <v>5457020800</v>
      </c>
      <c r="C1965" s="508" t="s">
        <v>14518</v>
      </c>
      <c r="D1965" s="154" t="s">
        <v>14479</v>
      </c>
      <c r="E1965" s="154" t="s">
        <v>14519</v>
      </c>
      <c r="F1965" s="443" t="s">
        <v>422</v>
      </c>
      <c r="G1965" s="443" t="s">
        <v>655</v>
      </c>
      <c r="H1965" s="444">
        <v>45251</v>
      </c>
      <c r="I1965" s="443"/>
      <c r="J1965" s="443"/>
      <c r="K1965" s="443"/>
      <c r="L1965" s="443"/>
      <c r="M1965" s="443"/>
      <c r="N1965" s="443"/>
      <c r="O1965" s="443">
        <v>2</v>
      </c>
      <c r="P1965" s="445">
        <f t="shared" si="28"/>
        <v>2</v>
      </c>
      <c r="Q1965" s="443">
        <v>2</v>
      </c>
      <c r="R1965" s="443"/>
      <c r="S1965" s="443" t="s">
        <v>659</v>
      </c>
      <c r="T1965" s="443" t="s">
        <v>653</v>
      </c>
      <c r="U1965" s="443" t="s">
        <v>673</v>
      </c>
      <c r="V1965" s="443" t="s">
        <v>652</v>
      </c>
      <c r="W1965" s="443" t="s">
        <v>469</v>
      </c>
      <c r="X1965" s="446"/>
    </row>
    <row r="1966" spans="1:24" s="447" customFormat="1" ht="75">
      <c r="A1966" s="443"/>
      <c r="B1966" s="443">
        <v>5457020800</v>
      </c>
      <c r="C1966" s="508" t="s">
        <v>14520</v>
      </c>
      <c r="D1966" s="154" t="s">
        <v>14479</v>
      </c>
      <c r="E1966" s="154" t="s">
        <v>14521</v>
      </c>
      <c r="F1966" s="443" t="s">
        <v>422</v>
      </c>
      <c r="G1966" s="443" t="s">
        <v>655</v>
      </c>
      <c r="H1966" s="444">
        <v>45251</v>
      </c>
      <c r="I1966" s="443"/>
      <c r="J1966" s="443"/>
      <c r="K1966" s="443"/>
      <c r="L1966" s="443"/>
      <c r="M1966" s="443">
        <v>1</v>
      </c>
      <c r="N1966" s="443"/>
      <c r="O1966" s="443">
        <v>1</v>
      </c>
      <c r="P1966" s="445">
        <f t="shared" si="28"/>
        <v>2</v>
      </c>
      <c r="Q1966" s="443">
        <v>2</v>
      </c>
      <c r="R1966" s="443"/>
      <c r="S1966" s="443" t="s">
        <v>659</v>
      </c>
      <c r="T1966" s="443" t="s">
        <v>651</v>
      </c>
      <c r="U1966" s="443" t="s">
        <v>673</v>
      </c>
      <c r="V1966" s="443" t="s">
        <v>652</v>
      </c>
      <c r="W1966" s="443" t="s">
        <v>469</v>
      </c>
      <c r="X1966" s="446"/>
    </row>
    <row r="1967" spans="1:24" s="447" customFormat="1" ht="75">
      <c r="A1967" s="443"/>
      <c r="B1967" s="443">
        <v>4533124600</v>
      </c>
      <c r="C1967" s="508" t="s">
        <v>14522</v>
      </c>
      <c r="D1967" s="154" t="s">
        <v>14523</v>
      </c>
      <c r="E1967" s="154" t="s">
        <v>14524</v>
      </c>
      <c r="F1967" s="443" t="s">
        <v>422</v>
      </c>
      <c r="G1967" s="443" t="s">
        <v>655</v>
      </c>
      <c r="H1967" s="444">
        <v>45117</v>
      </c>
      <c r="I1967" s="443"/>
      <c r="J1967" s="443"/>
      <c r="K1967" s="443"/>
      <c r="L1967" s="443"/>
      <c r="M1967" s="443"/>
      <c r="N1967" s="443"/>
      <c r="O1967" s="443">
        <v>1</v>
      </c>
      <c r="P1967" s="445">
        <f t="shared" si="28"/>
        <v>1</v>
      </c>
      <c r="Q1967" s="443">
        <v>1</v>
      </c>
      <c r="R1967" s="443"/>
      <c r="S1967" s="443" t="s">
        <v>659</v>
      </c>
      <c r="T1967" s="443" t="s">
        <v>653</v>
      </c>
      <c r="U1967" s="443" t="s">
        <v>673</v>
      </c>
      <c r="V1967" s="443" t="s">
        <v>652</v>
      </c>
      <c r="W1967" s="443" t="s">
        <v>469</v>
      </c>
      <c r="X1967" s="446"/>
    </row>
    <row r="1968" spans="1:24" s="447" customFormat="1" ht="75">
      <c r="A1968" s="443"/>
      <c r="B1968" s="443">
        <v>3486850200</v>
      </c>
      <c r="C1968" s="508" t="s">
        <v>14525</v>
      </c>
      <c r="D1968" s="154" t="s">
        <v>14526</v>
      </c>
      <c r="E1968" s="154" t="s">
        <v>14527</v>
      </c>
      <c r="F1968" s="443" t="s">
        <v>422</v>
      </c>
      <c r="G1968" s="443" t="s">
        <v>655</v>
      </c>
      <c r="H1968" s="444">
        <v>45216</v>
      </c>
      <c r="I1968" s="443"/>
      <c r="J1968" s="443"/>
      <c r="K1968" s="443"/>
      <c r="L1968" s="443"/>
      <c r="M1968" s="443"/>
      <c r="N1968" s="443"/>
      <c r="O1968" s="443">
        <v>1</v>
      </c>
      <c r="P1968" s="445">
        <f t="shared" si="28"/>
        <v>1</v>
      </c>
      <c r="Q1968" s="443">
        <v>1</v>
      </c>
      <c r="R1968" s="443"/>
      <c r="S1968" s="443" t="s">
        <v>659</v>
      </c>
      <c r="T1968" s="443" t="s">
        <v>653</v>
      </c>
      <c r="U1968" s="443" t="s">
        <v>673</v>
      </c>
      <c r="V1968" s="443" t="s">
        <v>652</v>
      </c>
      <c r="W1968" s="443" t="s">
        <v>469</v>
      </c>
      <c r="X1968" s="446"/>
    </row>
    <row r="1969" spans="1:24" s="447" customFormat="1" ht="75">
      <c r="A1969" s="443"/>
      <c r="B1969" s="443">
        <v>4202120900</v>
      </c>
      <c r="C1969" s="508" t="s">
        <v>8541</v>
      </c>
      <c r="D1969" s="154" t="s">
        <v>8542</v>
      </c>
      <c r="E1969" s="154" t="s">
        <v>4108</v>
      </c>
      <c r="F1969" s="443" t="s">
        <v>422</v>
      </c>
      <c r="G1969" s="443" t="s">
        <v>655</v>
      </c>
      <c r="H1969" s="444">
        <v>45082</v>
      </c>
      <c r="I1969" s="443"/>
      <c r="J1969" s="443"/>
      <c r="K1969" s="443"/>
      <c r="L1969" s="443"/>
      <c r="M1969" s="443"/>
      <c r="N1969" s="443"/>
      <c r="O1969" s="443">
        <v>1</v>
      </c>
      <c r="P1969" s="445">
        <f t="shared" si="28"/>
        <v>1</v>
      </c>
      <c r="Q1969" s="443">
        <v>1</v>
      </c>
      <c r="R1969" s="443"/>
      <c r="S1969" s="443" t="s">
        <v>659</v>
      </c>
      <c r="T1969" s="443" t="s">
        <v>653</v>
      </c>
      <c r="U1969" s="443" t="s">
        <v>673</v>
      </c>
      <c r="V1969" s="443" t="s">
        <v>652</v>
      </c>
      <c r="W1969" s="443" t="s">
        <v>469</v>
      </c>
      <c r="X1969" s="446"/>
    </row>
    <row r="1970" spans="1:24" s="447" customFormat="1" ht="60">
      <c r="A1970" s="443"/>
      <c r="B1970" s="443">
        <v>4456710200</v>
      </c>
      <c r="C1970" s="508" t="s">
        <v>14528</v>
      </c>
      <c r="D1970" s="154" t="s">
        <v>14529</v>
      </c>
      <c r="E1970" s="154" t="s">
        <v>14530</v>
      </c>
      <c r="F1970" s="443" t="s">
        <v>422</v>
      </c>
      <c r="G1970" s="443" t="s">
        <v>655</v>
      </c>
      <c r="H1970" s="444">
        <v>45098</v>
      </c>
      <c r="I1970" s="443"/>
      <c r="J1970" s="443"/>
      <c r="K1970" s="443"/>
      <c r="L1970" s="443"/>
      <c r="M1970" s="443"/>
      <c r="N1970" s="443"/>
      <c r="O1970" s="443">
        <v>2</v>
      </c>
      <c r="P1970" s="445">
        <f t="shared" si="28"/>
        <v>2</v>
      </c>
      <c r="Q1970" s="443">
        <v>2</v>
      </c>
      <c r="R1970" s="443"/>
      <c r="S1970" s="443" t="s">
        <v>659</v>
      </c>
      <c r="T1970" s="443" t="s">
        <v>653</v>
      </c>
      <c r="U1970" s="443" t="s">
        <v>673</v>
      </c>
      <c r="V1970" s="443" t="s">
        <v>652</v>
      </c>
      <c r="W1970" s="443" t="s">
        <v>469</v>
      </c>
      <c r="X1970" s="446"/>
    </row>
    <row r="1971" spans="1:24" s="447" customFormat="1" ht="60">
      <c r="A1971" s="443"/>
      <c r="B1971" s="443">
        <v>3576601800</v>
      </c>
      <c r="C1971" s="508" t="s">
        <v>14531</v>
      </c>
      <c r="D1971" s="154" t="s">
        <v>14532</v>
      </c>
      <c r="E1971" s="154" t="s">
        <v>14533</v>
      </c>
      <c r="F1971" s="443" t="s">
        <v>422</v>
      </c>
      <c r="G1971" s="443" t="s">
        <v>655</v>
      </c>
      <c r="H1971" s="444">
        <v>45076</v>
      </c>
      <c r="I1971" s="443"/>
      <c r="J1971" s="443"/>
      <c r="K1971" s="443"/>
      <c r="L1971" s="443"/>
      <c r="M1971" s="443"/>
      <c r="N1971" s="443"/>
      <c r="O1971" s="443">
        <v>1</v>
      </c>
      <c r="P1971" s="445">
        <f t="shared" si="28"/>
        <v>1</v>
      </c>
      <c r="Q1971" s="443">
        <v>1</v>
      </c>
      <c r="R1971" s="443"/>
      <c r="S1971" s="443" t="s">
        <v>659</v>
      </c>
      <c r="T1971" s="443" t="s">
        <v>653</v>
      </c>
      <c r="U1971" s="443" t="s">
        <v>673</v>
      </c>
      <c r="V1971" s="443" t="s">
        <v>652</v>
      </c>
      <c r="W1971" s="443" t="s">
        <v>469</v>
      </c>
      <c r="X1971" s="446"/>
    </row>
    <row r="1972" spans="1:24" s="447" customFormat="1" ht="60">
      <c r="A1972" s="443"/>
      <c r="B1972" s="443">
        <v>4502630300</v>
      </c>
      <c r="C1972" s="508" t="s">
        <v>7874</v>
      </c>
      <c r="D1972" s="154" t="s">
        <v>7875</v>
      </c>
      <c r="E1972" s="154" t="s">
        <v>3773</v>
      </c>
      <c r="F1972" s="443" t="s">
        <v>422</v>
      </c>
      <c r="G1972" s="443" t="s">
        <v>655</v>
      </c>
      <c r="H1972" s="444">
        <v>44978</v>
      </c>
      <c r="I1972" s="443"/>
      <c r="J1972" s="443"/>
      <c r="K1972" s="443"/>
      <c r="L1972" s="443"/>
      <c r="M1972" s="443"/>
      <c r="N1972" s="443"/>
      <c r="O1972" s="443">
        <v>1</v>
      </c>
      <c r="P1972" s="445">
        <f t="shared" si="28"/>
        <v>1</v>
      </c>
      <c r="Q1972" s="443">
        <v>1</v>
      </c>
      <c r="R1972" s="443"/>
      <c r="S1972" s="443" t="s">
        <v>659</v>
      </c>
      <c r="T1972" s="443" t="s">
        <v>653</v>
      </c>
      <c r="U1972" s="443" t="s">
        <v>673</v>
      </c>
      <c r="V1972" s="443" t="s">
        <v>652</v>
      </c>
      <c r="W1972" s="443" t="s">
        <v>469</v>
      </c>
      <c r="X1972" s="446"/>
    </row>
    <row r="1973" spans="1:24" s="447" customFormat="1" ht="60">
      <c r="A1973" s="443"/>
      <c r="B1973" s="443">
        <v>6311904800</v>
      </c>
      <c r="C1973" s="508" t="s">
        <v>7118</v>
      </c>
      <c r="D1973" s="154" t="s">
        <v>7119</v>
      </c>
      <c r="E1973" s="154" t="s">
        <v>3312</v>
      </c>
      <c r="F1973" s="443" t="s">
        <v>422</v>
      </c>
      <c r="G1973" s="443" t="s">
        <v>655</v>
      </c>
      <c r="H1973" s="444">
        <v>45099</v>
      </c>
      <c r="I1973" s="443"/>
      <c r="J1973" s="443"/>
      <c r="K1973" s="443"/>
      <c r="L1973" s="443"/>
      <c r="M1973" s="443"/>
      <c r="N1973" s="443"/>
      <c r="O1973" s="443">
        <v>1</v>
      </c>
      <c r="P1973" s="445">
        <f t="shared" si="28"/>
        <v>1</v>
      </c>
      <c r="Q1973" s="443">
        <v>1</v>
      </c>
      <c r="R1973" s="443"/>
      <c r="S1973" s="443" t="s">
        <v>659</v>
      </c>
      <c r="T1973" s="443" t="s">
        <v>653</v>
      </c>
      <c r="U1973" s="443" t="s">
        <v>673</v>
      </c>
      <c r="V1973" s="443" t="s">
        <v>652</v>
      </c>
      <c r="W1973" s="443" t="s">
        <v>469</v>
      </c>
      <c r="X1973" s="446"/>
    </row>
    <row r="1974" spans="1:24" s="447" customFormat="1" ht="75">
      <c r="A1974" s="443"/>
      <c r="B1974" s="443">
        <v>3044901100</v>
      </c>
      <c r="C1974" s="508" t="s">
        <v>14534</v>
      </c>
      <c r="D1974" s="154" t="s">
        <v>14535</v>
      </c>
      <c r="E1974" s="154" t="s">
        <v>14536</v>
      </c>
      <c r="F1974" s="443" t="s">
        <v>422</v>
      </c>
      <c r="G1974" s="443" t="s">
        <v>655</v>
      </c>
      <c r="H1974" s="444">
        <v>45061</v>
      </c>
      <c r="I1974" s="443"/>
      <c r="J1974" s="443"/>
      <c r="K1974" s="443"/>
      <c r="L1974" s="443"/>
      <c r="M1974" s="443"/>
      <c r="N1974" s="443"/>
      <c r="O1974" s="443">
        <v>1</v>
      </c>
      <c r="P1974" s="445">
        <f t="shared" si="28"/>
        <v>1</v>
      </c>
      <c r="Q1974" s="443">
        <v>1</v>
      </c>
      <c r="R1974" s="443"/>
      <c r="S1974" s="443" t="s">
        <v>659</v>
      </c>
      <c r="T1974" s="443" t="s">
        <v>653</v>
      </c>
      <c r="U1974" s="443" t="s">
        <v>673</v>
      </c>
      <c r="V1974" s="443" t="s">
        <v>652</v>
      </c>
      <c r="W1974" s="443" t="s">
        <v>469</v>
      </c>
      <c r="X1974" s="446"/>
    </row>
    <row r="1975" spans="1:24" s="447" customFormat="1" ht="45">
      <c r="A1975" s="443"/>
      <c r="B1975" s="443">
        <v>4735501200</v>
      </c>
      <c r="C1975" s="508" t="s">
        <v>14537</v>
      </c>
      <c r="D1975" s="154" t="s">
        <v>14538</v>
      </c>
      <c r="E1975" s="154" t="s">
        <v>14539</v>
      </c>
      <c r="F1975" s="443" t="s">
        <v>422</v>
      </c>
      <c r="G1975" s="443" t="s">
        <v>655</v>
      </c>
      <c r="H1975" s="444">
        <v>45239</v>
      </c>
      <c r="I1975" s="443"/>
      <c r="J1975" s="443"/>
      <c r="K1975" s="443"/>
      <c r="L1975" s="443"/>
      <c r="M1975" s="443">
        <v>1</v>
      </c>
      <c r="N1975" s="443"/>
      <c r="O1975" s="443">
        <v>2</v>
      </c>
      <c r="P1975" s="445">
        <f t="shared" si="28"/>
        <v>3</v>
      </c>
      <c r="Q1975" s="443">
        <v>3</v>
      </c>
      <c r="R1975" s="443"/>
      <c r="S1975" s="443" t="s">
        <v>659</v>
      </c>
      <c r="T1975" s="443" t="s">
        <v>651</v>
      </c>
      <c r="U1975" s="443" t="s">
        <v>673</v>
      </c>
      <c r="V1975" s="443" t="s">
        <v>652</v>
      </c>
      <c r="W1975" s="443" t="s">
        <v>469</v>
      </c>
      <c r="X1975" s="446"/>
    </row>
    <row r="1976" spans="1:24" s="447" customFormat="1" ht="60">
      <c r="A1976" s="443"/>
      <c r="B1976" s="443">
        <v>5393650700</v>
      </c>
      <c r="C1976" s="508" t="s">
        <v>14540</v>
      </c>
      <c r="D1976" s="154" t="s">
        <v>14541</v>
      </c>
      <c r="E1976" s="154" t="s">
        <v>14542</v>
      </c>
      <c r="F1976" s="443" t="s">
        <v>422</v>
      </c>
      <c r="G1976" s="443" t="s">
        <v>655</v>
      </c>
      <c r="H1976" s="444">
        <v>45219</v>
      </c>
      <c r="I1976" s="443"/>
      <c r="J1976" s="443"/>
      <c r="K1976" s="443"/>
      <c r="L1976" s="443"/>
      <c r="M1976" s="443"/>
      <c r="N1976" s="443"/>
      <c r="O1976" s="443">
        <v>1</v>
      </c>
      <c r="P1976" s="445">
        <f t="shared" si="28"/>
        <v>1</v>
      </c>
      <c r="Q1976" s="443">
        <v>1</v>
      </c>
      <c r="R1976" s="443"/>
      <c r="S1976" s="443" t="s">
        <v>659</v>
      </c>
      <c r="T1976" s="443" t="s">
        <v>653</v>
      </c>
      <c r="U1976" s="443" t="s">
        <v>673</v>
      </c>
      <c r="V1976" s="443" t="s">
        <v>652</v>
      </c>
      <c r="W1976" s="443" t="s">
        <v>469</v>
      </c>
      <c r="X1976" s="446"/>
    </row>
    <row r="1977" spans="1:24" s="447" customFormat="1" ht="75">
      <c r="A1977" s="443"/>
      <c r="B1977" s="443">
        <v>4685220500</v>
      </c>
      <c r="C1977" s="508" t="s">
        <v>14543</v>
      </c>
      <c r="D1977" s="154" t="s">
        <v>14544</v>
      </c>
      <c r="E1977" s="154" t="s">
        <v>14545</v>
      </c>
      <c r="F1977" s="443" t="s">
        <v>422</v>
      </c>
      <c r="G1977" s="443" t="s">
        <v>655</v>
      </c>
      <c r="H1977" s="444">
        <v>45166</v>
      </c>
      <c r="I1977" s="443"/>
      <c r="J1977" s="443"/>
      <c r="K1977" s="443"/>
      <c r="L1977" s="443"/>
      <c r="M1977" s="443"/>
      <c r="N1977" s="443"/>
      <c r="O1977" s="443">
        <v>1</v>
      </c>
      <c r="P1977" s="445">
        <f t="shared" si="28"/>
        <v>1</v>
      </c>
      <c r="Q1977" s="443">
        <v>1</v>
      </c>
      <c r="R1977" s="443"/>
      <c r="S1977" s="443" t="s">
        <v>659</v>
      </c>
      <c r="T1977" s="443" t="s">
        <v>653</v>
      </c>
      <c r="U1977" s="443" t="s">
        <v>673</v>
      </c>
      <c r="V1977" s="443" t="s">
        <v>652</v>
      </c>
      <c r="W1977" s="443" t="s">
        <v>469</v>
      </c>
      <c r="X1977" s="446"/>
    </row>
    <row r="1978" spans="1:24" s="447" customFormat="1" ht="75">
      <c r="A1978" s="443"/>
      <c r="B1978" s="443">
        <v>3485402900</v>
      </c>
      <c r="C1978" s="508" t="s">
        <v>14546</v>
      </c>
      <c r="D1978" s="154" t="s">
        <v>14547</v>
      </c>
      <c r="E1978" s="154" t="s">
        <v>14548</v>
      </c>
      <c r="F1978" s="443" t="s">
        <v>422</v>
      </c>
      <c r="G1978" s="443" t="s">
        <v>655</v>
      </c>
      <c r="H1978" s="444">
        <v>45176</v>
      </c>
      <c r="I1978" s="443"/>
      <c r="J1978" s="443"/>
      <c r="K1978" s="443"/>
      <c r="L1978" s="443"/>
      <c r="M1978" s="443"/>
      <c r="N1978" s="443"/>
      <c r="O1978" s="443">
        <v>1</v>
      </c>
      <c r="P1978" s="445">
        <f t="shared" si="28"/>
        <v>1</v>
      </c>
      <c r="Q1978" s="443">
        <v>1</v>
      </c>
      <c r="R1978" s="443"/>
      <c r="S1978" s="443" t="s">
        <v>659</v>
      </c>
      <c r="T1978" s="443" t="s">
        <v>653</v>
      </c>
      <c r="U1978" s="443" t="s">
        <v>673</v>
      </c>
      <c r="V1978" s="443" t="s">
        <v>652</v>
      </c>
      <c r="W1978" s="443" t="s">
        <v>469</v>
      </c>
      <c r="X1978" s="446"/>
    </row>
    <row r="1979" spans="1:24" s="447" customFormat="1" ht="60">
      <c r="A1979" s="443"/>
      <c r="B1979" s="443">
        <v>6371881200</v>
      </c>
      <c r="C1979" s="508" t="s">
        <v>14549</v>
      </c>
      <c r="D1979" s="154" t="s">
        <v>14550</v>
      </c>
      <c r="E1979" s="154" t="s">
        <v>14551</v>
      </c>
      <c r="F1979" s="443" t="s">
        <v>422</v>
      </c>
      <c r="G1979" s="443" t="s">
        <v>655</v>
      </c>
      <c r="H1979" s="444">
        <v>45242</v>
      </c>
      <c r="I1979" s="443"/>
      <c r="J1979" s="443"/>
      <c r="K1979" s="443"/>
      <c r="L1979" s="443"/>
      <c r="M1979" s="443"/>
      <c r="N1979" s="443"/>
      <c r="O1979" s="443">
        <v>1</v>
      </c>
      <c r="P1979" s="445">
        <f t="shared" si="28"/>
        <v>1</v>
      </c>
      <c r="Q1979" s="443">
        <v>1</v>
      </c>
      <c r="R1979" s="443"/>
      <c r="S1979" s="443" t="s">
        <v>659</v>
      </c>
      <c r="T1979" s="443" t="s">
        <v>653</v>
      </c>
      <c r="U1979" s="443" t="s">
        <v>673</v>
      </c>
      <c r="V1979" s="443" t="s">
        <v>652</v>
      </c>
      <c r="W1979" s="443" t="s">
        <v>469</v>
      </c>
      <c r="X1979" s="446"/>
    </row>
    <row r="1980" spans="1:24" s="447" customFormat="1" ht="75">
      <c r="A1980" s="443"/>
      <c r="B1980" s="443">
        <v>5390801700</v>
      </c>
      <c r="C1980" s="508" t="s">
        <v>8449</v>
      </c>
      <c r="D1980" s="154" t="s">
        <v>8450</v>
      </c>
      <c r="E1980" s="154" t="s">
        <v>4061</v>
      </c>
      <c r="F1980" s="443" t="s">
        <v>422</v>
      </c>
      <c r="G1980" s="443" t="s">
        <v>655</v>
      </c>
      <c r="H1980" s="444">
        <v>45050</v>
      </c>
      <c r="I1980" s="443"/>
      <c r="J1980" s="443"/>
      <c r="K1980" s="443"/>
      <c r="L1980" s="443"/>
      <c r="M1980" s="443"/>
      <c r="N1980" s="443"/>
      <c r="O1980" s="443">
        <v>1</v>
      </c>
      <c r="P1980" s="445">
        <f t="shared" si="28"/>
        <v>1</v>
      </c>
      <c r="Q1980" s="443">
        <v>1</v>
      </c>
      <c r="R1980" s="443"/>
      <c r="S1980" s="443" t="s">
        <v>659</v>
      </c>
      <c r="T1980" s="443" t="s">
        <v>653</v>
      </c>
      <c r="U1980" s="443" t="s">
        <v>673</v>
      </c>
      <c r="V1980" s="443" t="s">
        <v>652</v>
      </c>
      <c r="W1980" s="443" t="s">
        <v>469</v>
      </c>
      <c r="X1980" s="446"/>
    </row>
    <row r="1981" spans="1:24" s="447" customFormat="1" ht="60">
      <c r="A1981" s="443"/>
      <c r="B1981" s="443">
        <v>3151205500</v>
      </c>
      <c r="C1981" s="508" t="s">
        <v>14552</v>
      </c>
      <c r="D1981" s="154" t="s">
        <v>14553</v>
      </c>
      <c r="E1981" s="154" t="s">
        <v>14554</v>
      </c>
      <c r="F1981" s="443" t="s">
        <v>422</v>
      </c>
      <c r="G1981" s="443" t="s">
        <v>655</v>
      </c>
      <c r="H1981" s="444">
        <v>45271</v>
      </c>
      <c r="I1981" s="443"/>
      <c r="J1981" s="443"/>
      <c r="K1981" s="443"/>
      <c r="L1981" s="443"/>
      <c r="M1981" s="443"/>
      <c r="N1981" s="443"/>
      <c r="O1981" s="443">
        <v>1</v>
      </c>
      <c r="P1981" s="445">
        <f t="shared" si="28"/>
        <v>1</v>
      </c>
      <c r="Q1981" s="443">
        <v>1</v>
      </c>
      <c r="R1981" s="443"/>
      <c r="S1981" s="443" t="s">
        <v>659</v>
      </c>
      <c r="T1981" s="443" t="s">
        <v>653</v>
      </c>
      <c r="U1981" s="443" t="s">
        <v>673</v>
      </c>
      <c r="V1981" s="443" t="s">
        <v>652</v>
      </c>
      <c r="W1981" s="443" t="s">
        <v>469</v>
      </c>
      <c r="X1981" s="446"/>
    </row>
    <row r="1982" spans="1:24" s="447" customFormat="1" ht="75">
      <c r="A1982" s="443"/>
      <c r="B1982" s="443">
        <v>6270420800</v>
      </c>
      <c r="C1982" s="508" t="s">
        <v>14555</v>
      </c>
      <c r="D1982" s="154" t="s">
        <v>14556</v>
      </c>
      <c r="E1982" s="154" t="s">
        <v>14557</v>
      </c>
      <c r="F1982" s="443" t="s">
        <v>422</v>
      </c>
      <c r="G1982" s="443" t="s">
        <v>655</v>
      </c>
      <c r="H1982" s="444">
        <v>45106</v>
      </c>
      <c r="I1982" s="443"/>
      <c r="J1982" s="443"/>
      <c r="K1982" s="443"/>
      <c r="L1982" s="443"/>
      <c r="M1982" s="443"/>
      <c r="N1982" s="443"/>
      <c r="O1982" s="443">
        <v>1</v>
      </c>
      <c r="P1982" s="445">
        <f t="shared" si="28"/>
        <v>1</v>
      </c>
      <c r="Q1982" s="443">
        <v>1</v>
      </c>
      <c r="R1982" s="443"/>
      <c r="S1982" s="443" t="s">
        <v>659</v>
      </c>
      <c r="T1982" s="443" t="s">
        <v>653</v>
      </c>
      <c r="U1982" s="443" t="s">
        <v>673</v>
      </c>
      <c r="V1982" s="443" t="s">
        <v>652</v>
      </c>
      <c r="W1982" s="443" t="s">
        <v>469</v>
      </c>
      <c r="X1982" s="446"/>
    </row>
    <row r="1983" spans="1:24" s="447" customFormat="1" ht="75">
      <c r="A1983" s="443"/>
      <c r="B1983" s="443">
        <v>4663620100</v>
      </c>
      <c r="C1983" s="508" t="s">
        <v>14558</v>
      </c>
      <c r="D1983" s="154" t="s">
        <v>14559</v>
      </c>
      <c r="E1983" s="154" t="s">
        <v>14560</v>
      </c>
      <c r="F1983" s="443" t="s">
        <v>422</v>
      </c>
      <c r="G1983" s="443" t="s">
        <v>655</v>
      </c>
      <c r="H1983" s="444">
        <v>45076</v>
      </c>
      <c r="I1983" s="443"/>
      <c r="J1983" s="443"/>
      <c r="K1983" s="443"/>
      <c r="L1983" s="443"/>
      <c r="M1983" s="443"/>
      <c r="N1983" s="443"/>
      <c r="O1983" s="443">
        <v>1</v>
      </c>
      <c r="P1983" s="445">
        <f t="shared" si="28"/>
        <v>1</v>
      </c>
      <c r="Q1983" s="443">
        <v>1</v>
      </c>
      <c r="R1983" s="443"/>
      <c r="S1983" s="443" t="s">
        <v>659</v>
      </c>
      <c r="T1983" s="443" t="s">
        <v>653</v>
      </c>
      <c r="U1983" s="443" t="s">
        <v>673</v>
      </c>
      <c r="V1983" s="443" t="s">
        <v>652</v>
      </c>
      <c r="W1983" s="443" t="s">
        <v>469</v>
      </c>
      <c r="X1983" s="446"/>
    </row>
    <row r="1984" spans="1:24" s="447" customFormat="1" ht="60">
      <c r="A1984" s="443"/>
      <c r="B1984" s="443">
        <v>4463021300</v>
      </c>
      <c r="C1984" s="508" t="s">
        <v>6332</v>
      </c>
      <c r="D1984" s="154" t="s">
        <v>5705</v>
      </c>
      <c r="E1984" s="154" t="s">
        <v>2864</v>
      </c>
      <c r="F1984" s="443" t="s">
        <v>422</v>
      </c>
      <c r="G1984" s="443" t="s">
        <v>655</v>
      </c>
      <c r="H1984" s="444">
        <v>44929</v>
      </c>
      <c r="I1984" s="443"/>
      <c r="J1984" s="443"/>
      <c r="K1984" s="443"/>
      <c r="L1984" s="443"/>
      <c r="M1984" s="443"/>
      <c r="N1984" s="443"/>
      <c r="O1984" s="443">
        <v>1</v>
      </c>
      <c r="P1984" s="445">
        <f t="shared" si="28"/>
        <v>1</v>
      </c>
      <c r="Q1984" s="443">
        <v>1</v>
      </c>
      <c r="R1984" s="443"/>
      <c r="S1984" s="443" t="s">
        <v>659</v>
      </c>
      <c r="T1984" s="443" t="s">
        <v>653</v>
      </c>
      <c r="U1984" s="443" t="s">
        <v>673</v>
      </c>
      <c r="V1984" s="443" t="s">
        <v>652</v>
      </c>
      <c r="W1984" s="443" t="s">
        <v>469</v>
      </c>
      <c r="X1984" s="446"/>
    </row>
    <row r="1985" spans="1:24" s="447" customFormat="1" ht="75">
      <c r="A1985" s="443"/>
      <c r="B1985" s="443">
        <v>6371862800</v>
      </c>
      <c r="C1985" s="508" t="s">
        <v>14561</v>
      </c>
      <c r="D1985" s="154" t="s">
        <v>14562</v>
      </c>
      <c r="E1985" s="154" t="s">
        <v>14563</v>
      </c>
      <c r="F1985" s="443" t="s">
        <v>422</v>
      </c>
      <c r="G1985" s="443" t="s">
        <v>655</v>
      </c>
      <c r="H1985" s="444">
        <v>45127</v>
      </c>
      <c r="I1985" s="443"/>
      <c r="J1985" s="443"/>
      <c r="K1985" s="443"/>
      <c r="L1985" s="443"/>
      <c r="M1985" s="443"/>
      <c r="N1985" s="443"/>
      <c r="O1985" s="443">
        <v>1</v>
      </c>
      <c r="P1985" s="445">
        <f t="shared" si="28"/>
        <v>1</v>
      </c>
      <c r="Q1985" s="443">
        <v>1</v>
      </c>
      <c r="R1985" s="443"/>
      <c r="S1985" s="443" t="s">
        <v>659</v>
      </c>
      <c r="T1985" s="443" t="s">
        <v>653</v>
      </c>
      <c r="U1985" s="443" t="s">
        <v>673</v>
      </c>
      <c r="V1985" s="443" t="s">
        <v>652</v>
      </c>
      <c r="W1985" s="443" t="s">
        <v>469</v>
      </c>
      <c r="X1985" s="446"/>
    </row>
    <row r="1986" spans="1:24" s="447" customFormat="1" ht="75">
      <c r="A1986" s="443"/>
      <c r="B1986" s="443">
        <v>5426001300</v>
      </c>
      <c r="C1986" s="508" t="s">
        <v>14564</v>
      </c>
      <c r="D1986" s="154" t="s">
        <v>14565</v>
      </c>
      <c r="E1986" s="154" t="s">
        <v>14566</v>
      </c>
      <c r="F1986" s="443" t="s">
        <v>422</v>
      </c>
      <c r="G1986" s="443" t="s">
        <v>655</v>
      </c>
      <c r="H1986" s="444">
        <v>45006</v>
      </c>
      <c r="I1986" s="443"/>
      <c r="J1986" s="443"/>
      <c r="K1986" s="443"/>
      <c r="L1986" s="443"/>
      <c r="M1986" s="443"/>
      <c r="N1986" s="443"/>
      <c r="O1986" s="443">
        <v>2</v>
      </c>
      <c r="P1986" s="445">
        <f t="shared" si="28"/>
        <v>2</v>
      </c>
      <c r="Q1986" s="443">
        <v>2</v>
      </c>
      <c r="R1986" s="443"/>
      <c r="S1986" s="443" t="s">
        <v>659</v>
      </c>
      <c r="T1986" s="443" t="s">
        <v>653</v>
      </c>
      <c r="U1986" s="443" t="s">
        <v>673</v>
      </c>
      <c r="V1986" s="443" t="s">
        <v>652</v>
      </c>
      <c r="W1986" s="443" t="s">
        <v>469</v>
      </c>
      <c r="X1986" s="446"/>
    </row>
    <row r="1987" spans="1:24" s="447" customFormat="1" ht="60">
      <c r="A1987" s="443"/>
      <c r="B1987" s="443">
        <v>3610330200</v>
      </c>
      <c r="C1987" s="508" t="s">
        <v>14567</v>
      </c>
      <c r="D1987" s="154" t="s">
        <v>14568</v>
      </c>
      <c r="E1987" s="154" t="s">
        <v>14569</v>
      </c>
      <c r="F1987" s="443" t="s">
        <v>422</v>
      </c>
      <c r="G1987" s="443" t="s">
        <v>655</v>
      </c>
      <c r="H1987" s="444">
        <v>45149</v>
      </c>
      <c r="I1987" s="443"/>
      <c r="J1987" s="443"/>
      <c r="K1987" s="443"/>
      <c r="L1987" s="443"/>
      <c r="M1987" s="443"/>
      <c r="N1987" s="443"/>
      <c r="O1987" s="443">
        <v>1</v>
      </c>
      <c r="P1987" s="445">
        <f t="shared" si="28"/>
        <v>1</v>
      </c>
      <c r="Q1987" s="443">
        <v>1</v>
      </c>
      <c r="R1987" s="443"/>
      <c r="S1987" s="443" t="s">
        <v>659</v>
      </c>
      <c r="T1987" s="443" t="s">
        <v>653</v>
      </c>
      <c r="U1987" s="443" t="s">
        <v>673</v>
      </c>
      <c r="V1987" s="443" t="s">
        <v>652</v>
      </c>
      <c r="W1987" s="443" t="s">
        <v>469</v>
      </c>
      <c r="X1987" s="446"/>
    </row>
    <row r="1988" spans="1:24" s="447" customFormat="1" ht="60">
      <c r="A1988" s="443"/>
      <c r="B1988" s="443">
        <v>4533011100</v>
      </c>
      <c r="C1988" s="508" t="s">
        <v>14570</v>
      </c>
      <c r="D1988" s="154" t="s">
        <v>14571</v>
      </c>
      <c r="E1988" s="154" t="s">
        <v>14572</v>
      </c>
      <c r="F1988" s="443" t="s">
        <v>422</v>
      </c>
      <c r="G1988" s="443" t="s">
        <v>655</v>
      </c>
      <c r="H1988" s="444">
        <v>45203</v>
      </c>
      <c r="I1988" s="443"/>
      <c r="J1988" s="443"/>
      <c r="K1988" s="443"/>
      <c r="L1988" s="443"/>
      <c r="M1988" s="443"/>
      <c r="N1988" s="443"/>
      <c r="O1988" s="443">
        <v>1</v>
      </c>
      <c r="P1988" s="445">
        <f t="shared" si="28"/>
        <v>1</v>
      </c>
      <c r="Q1988" s="443">
        <v>1</v>
      </c>
      <c r="R1988" s="443"/>
      <c r="S1988" s="443" t="s">
        <v>659</v>
      </c>
      <c r="T1988" s="443" t="s">
        <v>653</v>
      </c>
      <c r="U1988" s="443" t="s">
        <v>673</v>
      </c>
      <c r="V1988" s="443" t="s">
        <v>652</v>
      </c>
      <c r="W1988" s="443" t="s">
        <v>469</v>
      </c>
      <c r="X1988" s="446"/>
    </row>
    <row r="1989" spans="1:24" s="447" customFormat="1" ht="75">
      <c r="A1989" s="443"/>
      <c r="B1989" s="443">
        <v>3411411200</v>
      </c>
      <c r="C1989" s="508" t="s">
        <v>14573</v>
      </c>
      <c r="D1989" s="154" t="s">
        <v>14574</v>
      </c>
      <c r="E1989" s="154" t="s">
        <v>14575</v>
      </c>
      <c r="F1989" s="443" t="s">
        <v>422</v>
      </c>
      <c r="G1989" s="443" t="s">
        <v>655</v>
      </c>
      <c r="H1989" s="444">
        <v>45190</v>
      </c>
      <c r="I1989" s="443"/>
      <c r="J1989" s="443"/>
      <c r="K1989" s="443"/>
      <c r="L1989" s="443"/>
      <c r="M1989" s="443"/>
      <c r="N1989" s="443"/>
      <c r="O1989" s="443">
        <v>1</v>
      </c>
      <c r="P1989" s="445">
        <f t="shared" si="28"/>
        <v>1</v>
      </c>
      <c r="Q1989" s="443">
        <v>1</v>
      </c>
      <c r="R1989" s="443"/>
      <c r="S1989" s="443" t="s">
        <v>659</v>
      </c>
      <c r="T1989" s="443" t="s">
        <v>653</v>
      </c>
      <c r="U1989" s="443" t="s">
        <v>673</v>
      </c>
      <c r="V1989" s="443" t="s">
        <v>652</v>
      </c>
      <c r="W1989" s="443" t="s">
        <v>469</v>
      </c>
      <c r="X1989" s="446"/>
    </row>
    <row r="1990" spans="1:24" s="447" customFormat="1" ht="75">
      <c r="A1990" s="443"/>
      <c r="B1990" s="443">
        <v>4434411500</v>
      </c>
      <c r="C1990" s="508" t="s">
        <v>8475</v>
      </c>
      <c r="D1990" s="154" t="s">
        <v>8476</v>
      </c>
      <c r="E1990" s="154" t="s">
        <v>4074</v>
      </c>
      <c r="F1990" s="443" t="s">
        <v>422</v>
      </c>
      <c r="G1990" s="443" t="s">
        <v>655</v>
      </c>
      <c r="H1990" s="444">
        <v>45054</v>
      </c>
      <c r="I1990" s="443"/>
      <c r="J1990" s="443"/>
      <c r="K1990" s="443"/>
      <c r="L1990" s="443"/>
      <c r="M1990" s="443"/>
      <c r="N1990" s="443"/>
      <c r="O1990" s="443">
        <v>1</v>
      </c>
      <c r="P1990" s="445">
        <f t="shared" si="28"/>
        <v>1</v>
      </c>
      <c r="Q1990" s="443">
        <v>1</v>
      </c>
      <c r="R1990" s="443"/>
      <c r="S1990" s="443" t="s">
        <v>659</v>
      </c>
      <c r="T1990" s="443" t="s">
        <v>653</v>
      </c>
      <c r="U1990" s="443" t="s">
        <v>673</v>
      </c>
      <c r="V1990" s="443" t="s">
        <v>652</v>
      </c>
      <c r="W1990" s="443" t="s">
        <v>469</v>
      </c>
      <c r="X1990" s="446"/>
    </row>
    <row r="1991" spans="1:24" s="447" customFormat="1" ht="60">
      <c r="A1991" s="443"/>
      <c r="B1991" s="443">
        <v>4673202200</v>
      </c>
      <c r="C1991" s="508" t="s">
        <v>8435</v>
      </c>
      <c r="D1991" s="154" t="s">
        <v>8436</v>
      </c>
      <c r="E1991" s="154" t="s">
        <v>4054</v>
      </c>
      <c r="F1991" s="443" t="s">
        <v>422</v>
      </c>
      <c r="G1991" s="443" t="s">
        <v>655</v>
      </c>
      <c r="H1991" s="444">
        <v>45077</v>
      </c>
      <c r="I1991" s="443"/>
      <c r="J1991" s="443"/>
      <c r="K1991" s="443"/>
      <c r="L1991" s="443"/>
      <c r="M1991" s="443"/>
      <c r="N1991" s="443"/>
      <c r="O1991" s="443">
        <v>1</v>
      </c>
      <c r="P1991" s="445">
        <f t="shared" si="28"/>
        <v>1</v>
      </c>
      <c r="Q1991" s="443">
        <v>1</v>
      </c>
      <c r="R1991" s="443"/>
      <c r="S1991" s="443" t="s">
        <v>659</v>
      </c>
      <c r="T1991" s="443" t="s">
        <v>653</v>
      </c>
      <c r="U1991" s="443" t="s">
        <v>673</v>
      </c>
      <c r="V1991" s="443" t="s">
        <v>652</v>
      </c>
      <c r="W1991" s="443" t="s">
        <v>469</v>
      </c>
      <c r="X1991" s="446"/>
    </row>
    <row r="1992" spans="1:24" s="447" customFormat="1" ht="60">
      <c r="A1992" s="443"/>
      <c r="B1992" s="443">
        <v>3112630800</v>
      </c>
      <c r="C1992" s="508" t="s">
        <v>8445</v>
      </c>
      <c r="D1992" s="154" t="s">
        <v>8446</v>
      </c>
      <c r="E1992" s="154" t="s">
        <v>4059</v>
      </c>
      <c r="F1992" s="443" t="s">
        <v>422</v>
      </c>
      <c r="G1992" s="443" t="s">
        <v>655</v>
      </c>
      <c r="H1992" s="444">
        <v>45047</v>
      </c>
      <c r="I1992" s="443"/>
      <c r="J1992" s="443"/>
      <c r="K1992" s="443"/>
      <c r="L1992" s="443"/>
      <c r="M1992" s="443"/>
      <c r="N1992" s="443"/>
      <c r="O1992" s="443">
        <v>1</v>
      </c>
      <c r="P1992" s="445">
        <f t="shared" si="28"/>
        <v>1</v>
      </c>
      <c r="Q1992" s="443">
        <v>1</v>
      </c>
      <c r="R1992" s="443"/>
      <c r="S1992" s="443" t="s">
        <v>659</v>
      </c>
      <c r="T1992" s="443" t="s">
        <v>653</v>
      </c>
      <c r="U1992" s="443" t="s">
        <v>673</v>
      </c>
      <c r="V1992" s="443" t="s">
        <v>652</v>
      </c>
      <c r="W1992" s="443" t="s">
        <v>469</v>
      </c>
      <c r="X1992" s="446"/>
    </row>
    <row r="1993" spans="1:24" s="447" customFormat="1" ht="60">
      <c r="A1993" s="443"/>
      <c r="B1993" s="443">
        <v>3153251300</v>
      </c>
      <c r="C1993" s="508" t="s">
        <v>7758</v>
      </c>
      <c r="D1993" s="154" t="s">
        <v>7759</v>
      </c>
      <c r="E1993" s="154" t="s">
        <v>3715</v>
      </c>
      <c r="F1993" s="443" t="s">
        <v>422</v>
      </c>
      <c r="G1993" s="443" t="s">
        <v>655</v>
      </c>
      <c r="H1993" s="444">
        <v>44933</v>
      </c>
      <c r="I1993" s="443"/>
      <c r="J1993" s="443"/>
      <c r="K1993" s="443"/>
      <c r="L1993" s="443"/>
      <c r="M1993" s="443"/>
      <c r="N1993" s="443"/>
      <c r="O1993" s="443">
        <v>1</v>
      </c>
      <c r="P1993" s="445">
        <f t="shared" si="28"/>
        <v>1</v>
      </c>
      <c r="Q1993" s="443">
        <v>1</v>
      </c>
      <c r="R1993" s="443"/>
      <c r="S1993" s="443" t="s">
        <v>659</v>
      </c>
      <c r="T1993" s="443" t="s">
        <v>653</v>
      </c>
      <c r="U1993" s="443" t="s">
        <v>673</v>
      </c>
      <c r="V1993" s="443" t="s">
        <v>652</v>
      </c>
      <c r="W1993" s="443" t="s">
        <v>469</v>
      </c>
      <c r="X1993" s="446"/>
    </row>
    <row r="1994" spans="1:24" s="447" customFormat="1" ht="60">
      <c r="A1994" s="443"/>
      <c r="B1994" s="443">
        <v>5315721000</v>
      </c>
      <c r="C1994" s="508" t="s">
        <v>8491</v>
      </c>
      <c r="D1994" s="154" t="s">
        <v>8492</v>
      </c>
      <c r="E1994" s="154" t="s">
        <v>4082</v>
      </c>
      <c r="F1994" s="443" t="s">
        <v>422</v>
      </c>
      <c r="G1994" s="443" t="s">
        <v>655</v>
      </c>
      <c r="H1994" s="444">
        <v>45055</v>
      </c>
      <c r="I1994" s="443"/>
      <c r="J1994" s="443"/>
      <c r="K1994" s="443"/>
      <c r="L1994" s="443"/>
      <c r="M1994" s="443"/>
      <c r="N1994" s="443"/>
      <c r="O1994" s="443">
        <v>1</v>
      </c>
      <c r="P1994" s="445">
        <f t="shared" si="28"/>
        <v>1</v>
      </c>
      <c r="Q1994" s="443">
        <v>1</v>
      </c>
      <c r="R1994" s="443"/>
      <c r="S1994" s="443" t="s">
        <v>659</v>
      </c>
      <c r="T1994" s="443" t="s">
        <v>653</v>
      </c>
      <c r="U1994" s="443" t="s">
        <v>673</v>
      </c>
      <c r="V1994" s="443" t="s">
        <v>652</v>
      </c>
      <c r="W1994" s="443" t="s">
        <v>469</v>
      </c>
      <c r="X1994" s="446"/>
    </row>
    <row r="1995" spans="1:24" s="447" customFormat="1" ht="75">
      <c r="A1995" s="443"/>
      <c r="B1995" s="443">
        <v>4520141000</v>
      </c>
      <c r="C1995" s="508" t="s">
        <v>14576</v>
      </c>
      <c r="D1995" s="154" t="s">
        <v>14577</v>
      </c>
      <c r="E1995" s="154" t="s">
        <v>14578</v>
      </c>
      <c r="F1995" s="443" t="s">
        <v>422</v>
      </c>
      <c r="G1995" s="443" t="s">
        <v>655</v>
      </c>
      <c r="H1995" s="444">
        <v>45110</v>
      </c>
      <c r="I1995" s="443"/>
      <c r="J1995" s="443"/>
      <c r="K1995" s="443"/>
      <c r="L1995" s="443"/>
      <c r="M1995" s="443"/>
      <c r="N1995" s="443"/>
      <c r="O1995" s="443">
        <v>2</v>
      </c>
      <c r="P1995" s="445">
        <f t="shared" si="28"/>
        <v>2</v>
      </c>
      <c r="Q1995" s="443">
        <v>2</v>
      </c>
      <c r="R1995" s="443"/>
      <c r="S1995" s="443" t="s">
        <v>659</v>
      </c>
      <c r="T1995" s="443" t="s">
        <v>653</v>
      </c>
      <c r="U1995" s="443" t="s">
        <v>673</v>
      </c>
      <c r="V1995" s="443" t="s">
        <v>652</v>
      </c>
      <c r="W1995" s="443" t="s">
        <v>469</v>
      </c>
      <c r="X1995" s="446"/>
    </row>
    <row r="1996" spans="1:24" s="447" customFormat="1" ht="60">
      <c r="A1996" s="443"/>
      <c r="B1996" s="443">
        <v>5481811400</v>
      </c>
      <c r="C1996" s="508" t="s">
        <v>14579</v>
      </c>
      <c r="D1996" s="154" t="s">
        <v>14580</v>
      </c>
      <c r="E1996" s="154" t="s">
        <v>14581</v>
      </c>
      <c r="F1996" s="443" t="s">
        <v>422</v>
      </c>
      <c r="G1996" s="443" t="s">
        <v>655</v>
      </c>
      <c r="H1996" s="444">
        <v>45097</v>
      </c>
      <c r="I1996" s="443"/>
      <c r="J1996" s="443"/>
      <c r="K1996" s="443"/>
      <c r="L1996" s="443"/>
      <c r="M1996" s="443"/>
      <c r="N1996" s="443"/>
      <c r="O1996" s="443">
        <v>1</v>
      </c>
      <c r="P1996" s="445">
        <f t="shared" si="28"/>
        <v>1</v>
      </c>
      <c r="Q1996" s="443">
        <v>1</v>
      </c>
      <c r="R1996" s="443"/>
      <c r="S1996" s="443" t="s">
        <v>659</v>
      </c>
      <c r="T1996" s="443" t="s">
        <v>653</v>
      </c>
      <c r="U1996" s="443" t="s">
        <v>673</v>
      </c>
      <c r="V1996" s="443" t="s">
        <v>652</v>
      </c>
      <c r="W1996" s="443" t="s">
        <v>469</v>
      </c>
      <c r="X1996" s="446"/>
    </row>
    <row r="1997" spans="1:24" s="447" customFormat="1" ht="60">
      <c r="A1997" s="443"/>
      <c r="B1997" s="443">
        <v>4493100900</v>
      </c>
      <c r="C1997" s="508" t="s">
        <v>14582</v>
      </c>
      <c r="D1997" s="154" t="s">
        <v>14583</v>
      </c>
      <c r="E1997" s="154" t="s">
        <v>14584</v>
      </c>
      <c r="F1997" s="443" t="s">
        <v>422</v>
      </c>
      <c r="G1997" s="443" t="s">
        <v>655</v>
      </c>
      <c r="H1997" s="444">
        <v>45119</v>
      </c>
      <c r="I1997" s="443"/>
      <c r="J1997" s="443"/>
      <c r="K1997" s="443"/>
      <c r="L1997" s="443"/>
      <c r="M1997" s="443"/>
      <c r="N1997" s="443"/>
      <c r="O1997" s="443">
        <v>1</v>
      </c>
      <c r="P1997" s="445">
        <f t="shared" si="28"/>
        <v>1</v>
      </c>
      <c r="Q1997" s="443">
        <v>1</v>
      </c>
      <c r="R1997" s="443"/>
      <c r="S1997" s="443" t="s">
        <v>659</v>
      </c>
      <c r="T1997" s="443" t="s">
        <v>653</v>
      </c>
      <c r="U1997" s="443" t="s">
        <v>673</v>
      </c>
      <c r="V1997" s="443" t="s">
        <v>652</v>
      </c>
      <c r="W1997" s="443" t="s">
        <v>469</v>
      </c>
      <c r="X1997" s="446"/>
    </row>
    <row r="1998" spans="1:24" s="447" customFormat="1" ht="90">
      <c r="A1998" s="443"/>
      <c r="B1998" s="443">
        <v>5501302500</v>
      </c>
      <c r="C1998" s="508" t="s">
        <v>7904</v>
      </c>
      <c r="D1998" s="154" t="s">
        <v>7905</v>
      </c>
      <c r="E1998" s="154" t="s">
        <v>3788</v>
      </c>
      <c r="F1998" s="443" t="s">
        <v>422</v>
      </c>
      <c r="G1998" s="443" t="s">
        <v>655</v>
      </c>
      <c r="H1998" s="444">
        <v>44970</v>
      </c>
      <c r="I1998" s="443"/>
      <c r="J1998" s="443"/>
      <c r="K1998" s="443"/>
      <c r="L1998" s="443"/>
      <c r="M1998" s="443"/>
      <c r="N1998" s="443"/>
      <c r="O1998" s="443">
        <v>2</v>
      </c>
      <c r="P1998" s="445">
        <f t="shared" si="28"/>
        <v>2</v>
      </c>
      <c r="Q1998" s="443">
        <v>2</v>
      </c>
      <c r="R1998" s="443"/>
      <c r="S1998" s="443" t="s">
        <v>659</v>
      </c>
      <c r="T1998" s="443" t="s">
        <v>653</v>
      </c>
      <c r="U1998" s="443" t="s">
        <v>673</v>
      </c>
      <c r="V1998" s="443" t="s">
        <v>652</v>
      </c>
      <c r="W1998" s="443" t="s">
        <v>469</v>
      </c>
      <c r="X1998" s="446"/>
    </row>
    <row r="1999" spans="1:24" s="447" customFormat="1" ht="75">
      <c r="A1999" s="443"/>
      <c r="B1999" s="443">
        <v>4251810500</v>
      </c>
      <c r="C1999" s="508" t="s">
        <v>14585</v>
      </c>
      <c r="D1999" s="154" t="s">
        <v>14586</v>
      </c>
      <c r="E1999" s="154" t="s">
        <v>14587</v>
      </c>
      <c r="F1999" s="443" t="s">
        <v>422</v>
      </c>
      <c r="G1999" s="443" t="s">
        <v>655</v>
      </c>
      <c r="H1999" s="444">
        <v>45069</v>
      </c>
      <c r="I1999" s="443"/>
      <c r="J1999" s="443"/>
      <c r="K1999" s="443"/>
      <c r="L1999" s="443"/>
      <c r="M1999" s="443"/>
      <c r="N1999" s="443"/>
      <c r="O1999" s="443">
        <v>1</v>
      </c>
      <c r="P1999" s="445">
        <f t="shared" si="28"/>
        <v>1</v>
      </c>
      <c r="Q1999" s="443">
        <v>1</v>
      </c>
      <c r="R1999" s="443"/>
      <c r="S1999" s="443" t="s">
        <v>659</v>
      </c>
      <c r="T1999" s="443" t="s">
        <v>653</v>
      </c>
      <c r="U1999" s="443" t="s">
        <v>673</v>
      </c>
      <c r="V1999" s="443" t="s">
        <v>652</v>
      </c>
      <c r="W1999" s="443" t="s">
        <v>469</v>
      </c>
      <c r="X1999" s="446"/>
    </row>
    <row r="2000" spans="1:24" s="447" customFormat="1" ht="75">
      <c r="A2000" s="443"/>
      <c r="B2000" s="443">
        <v>3031822200</v>
      </c>
      <c r="C2000" s="508" t="s">
        <v>14588</v>
      </c>
      <c r="D2000" s="154" t="s">
        <v>14369</v>
      </c>
      <c r="E2000" s="154" t="s">
        <v>14589</v>
      </c>
      <c r="F2000" s="443" t="s">
        <v>422</v>
      </c>
      <c r="G2000" s="443" t="s">
        <v>655</v>
      </c>
      <c r="H2000" s="444">
        <v>45086</v>
      </c>
      <c r="I2000" s="443"/>
      <c r="J2000" s="443"/>
      <c r="K2000" s="443"/>
      <c r="L2000" s="443"/>
      <c r="M2000" s="443"/>
      <c r="N2000" s="443"/>
      <c r="O2000" s="443">
        <v>1</v>
      </c>
      <c r="P2000" s="445">
        <f t="shared" si="28"/>
        <v>1</v>
      </c>
      <c r="Q2000" s="443">
        <v>1</v>
      </c>
      <c r="R2000" s="443"/>
      <c r="S2000" s="443" t="s">
        <v>659</v>
      </c>
      <c r="T2000" s="443" t="s">
        <v>653</v>
      </c>
      <c r="U2000" s="443" t="s">
        <v>673</v>
      </c>
      <c r="V2000" s="443" t="s">
        <v>652</v>
      </c>
      <c r="W2000" s="443" t="s">
        <v>469</v>
      </c>
      <c r="X2000" s="446"/>
    </row>
    <row r="2001" spans="1:24" s="447" customFormat="1" ht="60">
      <c r="A2001" s="443"/>
      <c r="B2001" s="443">
        <v>5451720800</v>
      </c>
      <c r="C2001" s="508" t="s">
        <v>14590</v>
      </c>
      <c r="D2001" s="154" t="s">
        <v>14591</v>
      </c>
      <c r="E2001" s="154" t="s">
        <v>14592</v>
      </c>
      <c r="F2001" s="443" t="s">
        <v>422</v>
      </c>
      <c r="G2001" s="443" t="s">
        <v>655</v>
      </c>
      <c r="H2001" s="444">
        <v>45208</v>
      </c>
      <c r="I2001" s="443"/>
      <c r="J2001" s="443"/>
      <c r="K2001" s="443"/>
      <c r="L2001" s="443"/>
      <c r="M2001" s="443"/>
      <c r="N2001" s="443"/>
      <c r="O2001" s="443">
        <v>2</v>
      </c>
      <c r="P2001" s="445">
        <f t="shared" si="28"/>
        <v>2</v>
      </c>
      <c r="Q2001" s="443">
        <v>2</v>
      </c>
      <c r="R2001" s="443"/>
      <c r="S2001" s="443" t="s">
        <v>659</v>
      </c>
      <c r="T2001" s="443" t="s">
        <v>653</v>
      </c>
      <c r="U2001" s="443" t="s">
        <v>673</v>
      </c>
      <c r="V2001" s="443" t="s">
        <v>652</v>
      </c>
      <c r="W2001" s="443" t="s">
        <v>469</v>
      </c>
      <c r="X2001" s="446"/>
    </row>
    <row r="2002" spans="1:24" s="447" customFormat="1" ht="90">
      <c r="A2002" s="443"/>
      <c r="B2002" s="443">
        <v>3003622500</v>
      </c>
      <c r="C2002" s="508" t="s">
        <v>7848</v>
      </c>
      <c r="D2002" s="154" t="s">
        <v>7849</v>
      </c>
      <c r="E2002" s="154" t="s">
        <v>3760</v>
      </c>
      <c r="F2002" s="443" t="s">
        <v>422</v>
      </c>
      <c r="G2002" s="443" t="s">
        <v>655</v>
      </c>
      <c r="H2002" s="444">
        <v>45072</v>
      </c>
      <c r="I2002" s="443"/>
      <c r="J2002" s="443"/>
      <c r="K2002" s="443"/>
      <c r="L2002" s="443"/>
      <c r="M2002" s="443"/>
      <c r="N2002" s="443"/>
      <c r="O2002" s="443">
        <v>1</v>
      </c>
      <c r="P2002" s="445">
        <f t="shared" si="28"/>
        <v>1</v>
      </c>
      <c r="Q2002" s="443">
        <v>1</v>
      </c>
      <c r="R2002" s="443"/>
      <c r="S2002" s="443" t="s">
        <v>659</v>
      </c>
      <c r="T2002" s="443" t="s">
        <v>653</v>
      </c>
      <c r="U2002" s="443" t="s">
        <v>673</v>
      </c>
      <c r="V2002" s="443" t="s">
        <v>652</v>
      </c>
      <c r="W2002" s="443" t="s">
        <v>469</v>
      </c>
      <c r="X2002" s="446"/>
    </row>
    <row r="2003" spans="1:24" s="447" customFormat="1" ht="60">
      <c r="A2003" s="443"/>
      <c r="B2003" s="443">
        <v>5482040700</v>
      </c>
      <c r="C2003" s="508" t="s">
        <v>14593</v>
      </c>
      <c r="D2003" s="154" t="s">
        <v>14594</v>
      </c>
      <c r="E2003" s="154" t="s">
        <v>14595</v>
      </c>
      <c r="F2003" s="443" t="s">
        <v>422</v>
      </c>
      <c r="G2003" s="443" t="s">
        <v>655</v>
      </c>
      <c r="H2003" s="444">
        <v>45065</v>
      </c>
      <c r="I2003" s="443">
        <v>1</v>
      </c>
      <c r="J2003" s="443"/>
      <c r="K2003" s="443"/>
      <c r="L2003" s="443"/>
      <c r="M2003" s="443">
        <v>8</v>
      </c>
      <c r="N2003" s="443"/>
      <c r="O2003" s="443">
        <v>25</v>
      </c>
      <c r="P2003" s="445">
        <f t="shared" si="28"/>
        <v>34</v>
      </c>
      <c r="Q2003" s="443">
        <v>34</v>
      </c>
      <c r="R2003" s="443"/>
      <c r="S2003" s="443" t="s">
        <v>659</v>
      </c>
      <c r="T2003" s="443" t="s">
        <v>651</v>
      </c>
      <c r="U2003" s="443" t="s">
        <v>673</v>
      </c>
      <c r="V2003" s="443" t="s">
        <v>652</v>
      </c>
      <c r="W2003" s="443" t="s">
        <v>469</v>
      </c>
      <c r="X2003" s="446"/>
    </row>
    <row r="2004" spans="1:24" s="447" customFormat="1" ht="90">
      <c r="A2004" s="443"/>
      <c r="B2004" s="443">
        <v>4715911700</v>
      </c>
      <c r="C2004" s="508" t="s">
        <v>8551</v>
      </c>
      <c r="D2004" s="154" t="s">
        <v>8552</v>
      </c>
      <c r="E2004" s="154" t="s">
        <v>4113</v>
      </c>
      <c r="F2004" s="443" t="s">
        <v>422</v>
      </c>
      <c r="G2004" s="443" t="s">
        <v>655</v>
      </c>
      <c r="H2004" s="444">
        <v>45085</v>
      </c>
      <c r="I2004" s="443"/>
      <c r="J2004" s="443"/>
      <c r="K2004" s="443"/>
      <c r="L2004" s="443"/>
      <c r="M2004" s="443"/>
      <c r="N2004" s="443"/>
      <c r="O2004" s="443">
        <v>1</v>
      </c>
      <c r="P2004" s="445">
        <f t="shared" si="28"/>
        <v>1</v>
      </c>
      <c r="Q2004" s="443">
        <v>1</v>
      </c>
      <c r="R2004" s="443"/>
      <c r="S2004" s="443" t="s">
        <v>659</v>
      </c>
      <c r="T2004" s="443" t="s">
        <v>653</v>
      </c>
      <c r="U2004" s="443" t="s">
        <v>673</v>
      </c>
      <c r="V2004" s="443" t="s">
        <v>652</v>
      </c>
      <c r="W2004" s="443" t="s">
        <v>469</v>
      </c>
      <c r="X2004" s="446"/>
    </row>
    <row r="2005" spans="1:24" s="447" customFormat="1" ht="60">
      <c r="A2005" s="443"/>
      <c r="B2005" s="443">
        <v>4166200500</v>
      </c>
      <c r="C2005" s="508" t="s">
        <v>14596</v>
      </c>
      <c r="D2005" s="154" t="s">
        <v>14597</v>
      </c>
      <c r="E2005" s="154" t="s">
        <v>14598</v>
      </c>
      <c r="F2005" s="443" t="s">
        <v>422</v>
      </c>
      <c r="G2005" s="443" t="s">
        <v>655</v>
      </c>
      <c r="H2005" s="444">
        <v>44984</v>
      </c>
      <c r="I2005" s="443"/>
      <c r="J2005" s="443"/>
      <c r="K2005" s="443"/>
      <c r="L2005" s="443"/>
      <c r="M2005" s="443"/>
      <c r="N2005" s="443"/>
      <c r="O2005" s="443">
        <v>1</v>
      </c>
      <c r="P2005" s="445">
        <f t="shared" si="28"/>
        <v>1</v>
      </c>
      <c r="Q2005" s="443">
        <v>1</v>
      </c>
      <c r="R2005" s="443"/>
      <c r="S2005" s="443" t="s">
        <v>659</v>
      </c>
      <c r="T2005" s="443" t="s">
        <v>653</v>
      </c>
      <c r="U2005" s="443" t="s">
        <v>673</v>
      </c>
      <c r="V2005" s="443" t="s">
        <v>652</v>
      </c>
      <c r="W2005" s="443" t="s">
        <v>469</v>
      </c>
      <c r="X2005" s="446"/>
    </row>
    <row r="2006" spans="1:24" s="447" customFormat="1" ht="75">
      <c r="A2006" s="443"/>
      <c r="B2006" s="443">
        <v>6712730200</v>
      </c>
      <c r="C2006" s="508" t="s">
        <v>14599</v>
      </c>
      <c r="D2006" s="154" t="s">
        <v>14600</v>
      </c>
      <c r="E2006" s="154" t="s">
        <v>14601</v>
      </c>
      <c r="F2006" s="443" t="s">
        <v>422</v>
      </c>
      <c r="G2006" s="443" t="s">
        <v>655</v>
      </c>
      <c r="H2006" s="444">
        <v>45246</v>
      </c>
      <c r="I2006" s="443"/>
      <c r="J2006" s="443"/>
      <c r="K2006" s="443"/>
      <c r="L2006" s="443"/>
      <c r="M2006" s="443"/>
      <c r="N2006" s="443"/>
      <c r="O2006" s="443">
        <v>1</v>
      </c>
      <c r="P2006" s="445">
        <f t="shared" ref="P2006:P2069" si="29">SUM($I2006:$O2006)</f>
        <v>1</v>
      </c>
      <c r="Q2006" s="443">
        <v>1</v>
      </c>
      <c r="R2006" s="443"/>
      <c r="S2006" s="443" t="s">
        <v>659</v>
      </c>
      <c r="T2006" s="443" t="s">
        <v>653</v>
      </c>
      <c r="U2006" s="443" t="s">
        <v>673</v>
      </c>
      <c r="V2006" s="443" t="s">
        <v>652</v>
      </c>
      <c r="W2006" s="443" t="s">
        <v>469</v>
      </c>
      <c r="X2006" s="446"/>
    </row>
    <row r="2007" spans="1:24" s="447" customFormat="1" ht="60">
      <c r="A2007" s="443"/>
      <c r="B2007" s="443">
        <v>4257601700</v>
      </c>
      <c r="C2007" s="508" t="s">
        <v>14602</v>
      </c>
      <c r="D2007" s="154" t="s">
        <v>14603</v>
      </c>
      <c r="E2007" s="154" t="s">
        <v>14604</v>
      </c>
      <c r="F2007" s="443" t="s">
        <v>422</v>
      </c>
      <c r="G2007" s="443" t="s">
        <v>655</v>
      </c>
      <c r="H2007" s="444">
        <v>45154</v>
      </c>
      <c r="I2007" s="443"/>
      <c r="J2007" s="443"/>
      <c r="K2007" s="443"/>
      <c r="L2007" s="443"/>
      <c r="M2007" s="443"/>
      <c r="N2007" s="443"/>
      <c r="O2007" s="443">
        <v>1</v>
      </c>
      <c r="P2007" s="445">
        <f t="shared" si="29"/>
        <v>1</v>
      </c>
      <c r="Q2007" s="443">
        <v>1</v>
      </c>
      <c r="R2007" s="443"/>
      <c r="S2007" s="443" t="s">
        <v>659</v>
      </c>
      <c r="T2007" s="443" t="s">
        <v>653</v>
      </c>
      <c r="U2007" s="443" t="s">
        <v>673</v>
      </c>
      <c r="V2007" s="443" t="s">
        <v>652</v>
      </c>
      <c r="W2007" s="443" t="s">
        <v>469</v>
      </c>
      <c r="X2007" s="446"/>
    </row>
    <row r="2008" spans="1:24" s="447" customFormat="1" ht="75">
      <c r="A2008" s="443"/>
      <c r="B2008" s="443">
        <v>4234640900</v>
      </c>
      <c r="C2008" s="508" t="s">
        <v>6356</v>
      </c>
      <c r="D2008" s="154" t="s">
        <v>6357</v>
      </c>
      <c r="E2008" s="154" t="s">
        <v>2877</v>
      </c>
      <c r="F2008" s="443" t="s">
        <v>422</v>
      </c>
      <c r="G2008" s="443" t="s">
        <v>655</v>
      </c>
      <c r="H2008" s="444">
        <v>45215</v>
      </c>
      <c r="I2008" s="443"/>
      <c r="J2008" s="443"/>
      <c r="K2008" s="443"/>
      <c r="L2008" s="443"/>
      <c r="M2008" s="443"/>
      <c r="N2008" s="443"/>
      <c r="O2008" s="443">
        <v>1</v>
      </c>
      <c r="P2008" s="445">
        <f t="shared" si="29"/>
        <v>1</v>
      </c>
      <c r="Q2008" s="443">
        <v>1</v>
      </c>
      <c r="R2008" s="443"/>
      <c r="S2008" s="443" t="s">
        <v>659</v>
      </c>
      <c r="T2008" s="443" t="s">
        <v>653</v>
      </c>
      <c r="U2008" s="443" t="s">
        <v>673</v>
      </c>
      <c r="V2008" s="443" t="s">
        <v>652</v>
      </c>
      <c r="W2008" s="443" t="s">
        <v>469</v>
      </c>
      <c r="X2008" s="446"/>
    </row>
    <row r="2009" spans="1:24" s="447" customFormat="1" ht="75">
      <c r="A2009" s="443"/>
      <c r="B2009" s="443">
        <v>4716921200</v>
      </c>
      <c r="C2009" s="508" t="s">
        <v>14605</v>
      </c>
      <c r="D2009" s="154" t="s">
        <v>14606</v>
      </c>
      <c r="E2009" s="154" t="s">
        <v>14607</v>
      </c>
      <c r="F2009" s="443" t="s">
        <v>422</v>
      </c>
      <c r="G2009" s="443" t="s">
        <v>655</v>
      </c>
      <c r="H2009" s="444">
        <v>45061</v>
      </c>
      <c r="I2009" s="443"/>
      <c r="J2009" s="443"/>
      <c r="K2009" s="443"/>
      <c r="L2009" s="443"/>
      <c r="M2009" s="443"/>
      <c r="N2009" s="443"/>
      <c r="O2009" s="443">
        <v>2</v>
      </c>
      <c r="P2009" s="445">
        <f t="shared" si="29"/>
        <v>2</v>
      </c>
      <c r="Q2009" s="443">
        <v>2</v>
      </c>
      <c r="R2009" s="443"/>
      <c r="S2009" s="443" t="s">
        <v>659</v>
      </c>
      <c r="T2009" s="443" t="s">
        <v>653</v>
      </c>
      <c r="U2009" s="443" t="s">
        <v>673</v>
      </c>
      <c r="V2009" s="443" t="s">
        <v>652</v>
      </c>
      <c r="W2009" s="443" t="s">
        <v>469</v>
      </c>
      <c r="X2009" s="446"/>
    </row>
    <row r="2010" spans="1:24" s="447" customFormat="1" ht="75">
      <c r="A2010" s="443"/>
      <c r="B2010" s="443">
        <v>4667310600</v>
      </c>
      <c r="C2010" s="508" t="s">
        <v>14608</v>
      </c>
      <c r="D2010" s="154" t="s">
        <v>14609</v>
      </c>
      <c r="E2010" s="154" t="s">
        <v>14610</v>
      </c>
      <c r="F2010" s="443" t="s">
        <v>422</v>
      </c>
      <c r="G2010" s="443" t="s">
        <v>655</v>
      </c>
      <c r="H2010" s="444">
        <v>45272</v>
      </c>
      <c r="I2010" s="443"/>
      <c r="J2010" s="443"/>
      <c r="K2010" s="443"/>
      <c r="L2010" s="443"/>
      <c r="M2010" s="443"/>
      <c r="N2010" s="443"/>
      <c r="O2010" s="443">
        <v>1</v>
      </c>
      <c r="P2010" s="445">
        <f t="shared" si="29"/>
        <v>1</v>
      </c>
      <c r="Q2010" s="443">
        <v>1</v>
      </c>
      <c r="R2010" s="443"/>
      <c r="S2010" s="443" t="s">
        <v>659</v>
      </c>
      <c r="T2010" s="443" t="s">
        <v>653</v>
      </c>
      <c r="U2010" s="443" t="s">
        <v>673</v>
      </c>
      <c r="V2010" s="443" t="s">
        <v>652</v>
      </c>
      <c r="W2010" s="443" t="s">
        <v>469</v>
      </c>
      <c r="X2010" s="446"/>
    </row>
    <row r="2011" spans="1:24" s="447" customFormat="1" ht="75">
      <c r="A2011" s="443"/>
      <c r="B2011" s="443">
        <v>5413940400</v>
      </c>
      <c r="C2011" s="508" t="s">
        <v>14611</v>
      </c>
      <c r="D2011" s="154" t="s">
        <v>14612</v>
      </c>
      <c r="E2011" s="154" t="s">
        <v>14613</v>
      </c>
      <c r="F2011" s="443" t="s">
        <v>422</v>
      </c>
      <c r="G2011" s="443" t="s">
        <v>655</v>
      </c>
      <c r="H2011" s="444">
        <v>44935</v>
      </c>
      <c r="I2011" s="443"/>
      <c r="J2011" s="443"/>
      <c r="K2011" s="443"/>
      <c r="L2011" s="443"/>
      <c r="M2011" s="443"/>
      <c r="N2011" s="443"/>
      <c r="O2011" s="443">
        <v>1</v>
      </c>
      <c r="P2011" s="445">
        <f t="shared" si="29"/>
        <v>1</v>
      </c>
      <c r="Q2011" s="443">
        <v>1</v>
      </c>
      <c r="R2011" s="443"/>
      <c r="S2011" s="443" t="s">
        <v>659</v>
      </c>
      <c r="T2011" s="443" t="s">
        <v>653</v>
      </c>
      <c r="U2011" s="443" t="s">
        <v>673</v>
      </c>
      <c r="V2011" s="443" t="s">
        <v>652</v>
      </c>
      <c r="W2011" s="443" t="s">
        <v>469</v>
      </c>
      <c r="X2011" s="446"/>
    </row>
    <row r="2012" spans="1:24" s="447" customFormat="1" ht="60">
      <c r="A2012" s="443"/>
      <c r="B2012" s="443">
        <v>4485910100</v>
      </c>
      <c r="C2012" s="508" t="s">
        <v>14614</v>
      </c>
      <c r="D2012" s="154" t="s">
        <v>14615</v>
      </c>
      <c r="E2012" s="154" t="s">
        <v>14616</v>
      </c>
      <c r="F2012" s="443" t="s">
        <v>422</v>
      </c>
      <c r="G2012" s="443" t="s">
        <v>655</v>
      </c>
      <c r="H2012" s="444">
        <v>45266</v>
      </c>
      <c r="I2012" s="443"/>
      <c r="J2012" s="443"/>
      <c r="K2012" s="443"/>
      <c r="L2012" s="443"/>
      <c r="M2012" s="443"/>
      <c r="N2012" s="443"/>
      <c r="O2012" s="443">
        <v>1</v>
      </c>
      <c r="P2012" s="445">
        <f t="shared" si="29"/>
        <v>1</v>
      </c>
      <c r="Q2012" s="443">
        <v>1</v>
      </c>
      <c r="R2012" s="443"/>
      <c r="S2012" s="443" t="s">
        <v>659</v>
      </c>
      <c r="T2012" s="443" t="s">
        <v>653</v>
      </c>
      <c r="U2012" s="443" t="s">
        <v>673</v>
      </c>
      <c r="V2012" s="443" t="s">
        <v>652</v>
      </c>
      <c r="W2012" s="443" t="s">
        <v>469</v>
      </c>
      <c r="X2012" s="446"/>
    </row>
    <row r="2013" spans="1:24" s="447" customFormat="1" ht="60">
      <c r="A2013" s="443"/>
      <c r="B2013" s="443">
        <v>4312104600</v>
      </c>
      <c r="C2013" s="508" t="s">
        <v>14617</v>
      </c>
      <c r="D2013" s="154" t="s">
        <v>14618</v>
      </c>
      <c r="E2013" s="154" t="s">
        <v>14619</v>
      </c>
      <c r="F2013" s="443" t="s">
        <v>422</v>
      </c>
      <c r="G2013" s="443" t="s">
        <v>655</v>
      </c>
      <c r="H2013" s="444">
        <v>45181</v>
      </c>
      <c r="I2013" s="443"/>
      <c r="J2013" s="443"/>
      <c r="K2013" s="443"/>
      <c r="L2013" s="443"/>
      <c r="M2013" s="443"/>
      <c r="N2013" s="443"/>
      <c r="O2013" s="443">
        <v>12</v>
      </c>
      <c r="P2013" s="445">
        <f t="shared" si="29"/>
        <v>12</v>
      </c>
      <c r="Q2013" s="443">
        <v>12</v>
      </c>
      <c r="R2013" s="443"/>
      <c r="S2013" s="443" t="s">
        <v>659</v>
      </c>
      <c r="T2013" s="443" t="s">
        <v>653</v>
      </c>
      <c r="U2013" s="443" t="s">
        <v>673</v>
      </c>
      <c r="V2013" s="443" t="s">
        <v>652</v>
      </c>
      <c r="W2013" s="443" t="s">
        <v>469</v>
      </c>
      <c r="X2013" s="446"/>
    </row>
    <row r="2014" spans="1:24" s="447" customFormat="1" ht="60">
      <c r="A2014" s="443"/>
      <c r="B2014" s="443">
        <v>3003833200</v>
      </c>
      <c r="C2014" s="508" t="s">
        <v>14620</v>
      </c>
      <c r="D2014" s="154" t="s">
        <v>14621</v>
      </c>
      <c r="E2014" s="154" t="s">
        <v>14622</v>
      </c>
      <c r="F2014" s="443" t="s">
        <v>422</v>
      </c>
      <c r="G2014" s="443" t="s">
        <v>655</v>
      </c>
      <c r="H2014" s="444">
        <v>45275</v>
      </c>
      <c r="I2014" s="443"/>
      <c r="J2014" s="443"/>
      <c r="K2014" s="443"/>
      <c r="L2014" s="443"/>
      <c r="M2014" s="443"/>
      <c r="N2014" s="443"/>
      <c r="O2014" s="443">
        <v>1</v>
      </c>
      <c r="P2014" s="445">
        <f t="shared" si="29"/>
        <v>1</v>
      </c>
      <c r="Q2014" s="443">
        <v>1</v>
      </c>
      <c r="R2014" s="443"/>
      <c r="S2014" s="443" t="s">
        <v>659</v>
      </c>
      <c r="T2014" s="443" t="s">
        <v>653</v>
      </c>
      <c r="U2014" s="443" t="s">
        <v>673</v>
      </c>
      <c r="V2014" s="443" t="s">
        <v>652</v>
      </c>
      <c r="W2014" s="443" t="s">
        <v>469</v>
      </c>
      <c r="X2014" s="446"/>
    </row>
    <row r="2015" spans="1:24" s="447" customFormat="1" ht="60">
      <c r="A2015" s="443"/>
      <c r="B2015" s="443">
        <v>3485005000</v>
      </c>
      <c r="C2015" s="508" t="s">
        <v>14623</v>
      </c>
      <c r="D2015" s="154" t="s">
        <v>14624</v>
      </c>
      <c r="E2015" s="154" t="s">
        <v>14625</v>
      </c>
      <c r="F2015" s="443" t="s">
        <v>422</v>
      </c>
      <c r="G2015" s="443" t="s">
        <v>655</v>
      </c>
      <c r="H2015" s="444">
        <v>45068</v>
      </c>
      <c r="I2015" s="443"/>
      <c r="J2015" s="443"/>
      <c r="K2015" s="443"/>
      <c r="L2015" s="443"/>
      <c r="M2015" s="443"/>
      <c r="N2015" s="443"/>
      <c r="O2015" s="443">
        <v>1</v>
      </c>
      <c r="P2015" s="445">
        <f t="shared" si="29"/>
        <v>1</v>
      </c>
      <c r="Q2015" s="443">
        <v>1</v>
      </c>
      <c r="R2015" s="443"/>
      <c r="S2015" s="443" t="s">
        <v>659</v>
      </c>
      <c r="T2015" s="443" t="s">
        <v>653</v>
      </c>
      <c r="U2015" s="443" t="s">
        <v>673</v>
      </c>
      <c r="V2015" s="443" t="s">
        <v>652</v>
      </c>
      <c r="W2015" s="443" t="s">
        <v>469</v>
      </c>
      <c r="X2015" s="446"/>
    </row>
    <row r="2016" spans="1:24" s="447" customFormat="1" ht="60">
      <c r="A2016" s="443"/>
      <c r="B2016" s="443">
        <v>4461230800</v>
      </c>
      <c r="C2016" s="508" t="s">
        <v>14626</v>
      </c>
      <c r="D2016" s="154" t="s">
        <v>14627</v>
      </c>
      <c r="E2016" s="154" t="s">
        <v>14628</v>
      </c>
      <c r="F2016" s="443" t="s">
        <v>422</v>
      </c>
      <c r="G2016" s="443" t="s">
        <v>655</v>
      </c>
      <c r="H2016" s="444">
        <v>45100</v>
      </c>
      <c r="I2016" s="443"/>
      <c r="J2016" s="443"/>
      <c r="K2016" s="443"/>
      <c r="L2016" s="443"/>
      <c r="M2016" s="443">
        <v>2</v>
      </c>
      <c r="N2016" s="443"/>
      <c r="O2016" s="443">
        <v>3</v>
      </c>
      <c r="P2016" s="445">
        <f t="shared" si="29"/>
        <v>5</v>
      </c>
      <c r="Q2016" s="443">
        <v>5</v>
      </c>
      <c r="R2016" s="443"/>
      <c r="S2016" s="443" t="s">
        <v>659</v>
      </c>
      <c r="T2016" s="443" t="s">
        <v>651</v>
      </c>
      <c r="U2016" s="443" t="s">
        <v>673</v>
      </c>
      <c r="V2016" s="443" t="s">
        <v>652</v>
      </c>
      <c r="W2016" s="443" t="s">
        <v>469</v>
      </c>
      <c r="X2016" s="446"/>
    </row>
    <row r="2017" spans="1:24" s="447" customFormat="1" ht="60">
      <c r="A2017" s="443"/>
      <c r="B2017" s="443">
        <v>3411511500</v>
      </c>
      <c r="C2017" s="508" t="s">
        <v>14629</v>
      </c>
      <c r="D2017" s="154" t="s">
        <v>14630</v>
      </c>
      <c r="E2017" s="154" t="s">
        <v>14631</v>
      </c>
      <c r="F2017" s="443" t="s">
        <v>422</v>
      </c>
      <c r="G2017" s="443" t="s">
        <v>655</v>
      </c>
      <c r="H2017" s="444">
        <v>45194</v>
      </c>
      <c r="I2017" s="443"/>
      <c r="J2017" s="443"/>
      <c r="K2017" s="443"/>
      <c r="L2017" s="443"/>
      <c r="M2017" s="443"/>
      <c r="N2017" s="443"/>
      <c r="O2017" s="443">
        <v>1</v>
      </c>
      <c r="P2017" s="445">
        <f t="shared" si="29"/>
        <v>1</v>
      </c>
      <c r="Q2017" s="443">
        <v>1</v>
      </c>
      <c r="R2017" s="443"/>
      <c r="S2017" s="443" t="s">
        <v>659</v>
      </c>
      <c r="T2017" s="443" t="s">
        <v>653</v>
      </c>
      <c r="U2017" s="443" t="s">
        <v>673</v>
      </c>
      <c r="V2017" s="443" t="s">
        <v>652</v>
      </c>
      <c r="W2017" s="443" t="s">
        <v>469</v>
      </c>
      <c r="X2017" s="446"/>
    </row>
    <row r="2018" spans="1:24" s="447" customFormat="1" ht="60">
      <c r="A2018" s="443"/>
      <c r="B2018" s="443">
        <v>4530523600</v>
      </c>
      <c r="C2018" s="508" t="s">
        <v>14632</v>
      </c>
      <c r="D2018" s="154" t="s">
        <v>14633</v>
      </c>
      <c r="E2018" s="154" t="s">
        <v>14634</v>
      </c>
      <c r="F2018" s="443" t="s">
        <v>422</v>
      </c>
      <c r="G2018" s="443" t="s">
        <v>655</v>
      </c>
      <c r="H2018" s="444">
        <v>45181</v>
      </c>
      <c r="I2018" s="443"/>
      <c r="J2018" s="443"/>
      <c r="K2018" s="443"/>
      <c r="L2018" s="443"/>
      <c r="M2018" s="443"/>
      <c r="N2018" s="443"/>
      <c r="O2018" s="443">
        <v>1</v>
      </c>
      <c r="P2018" s="445">
        <f t="shared" si="29"/>
        <v>1</v>
      </c>
      <c r="Q2018" s="443">
        <v>1</v>
      </c>
      <c r="R2018" s="443"/>
      <c r="S2018" s="443" t="s">
        <v>659</v>
      </c>
      <c r="T2018" s="443" t="s">
        <v>653</v>
      </c>
      <c r="U2018" s="443" t="s">
        <v>673</v>
      </c>
      <c r="V2018" s="443" t="s">
        <v>652</v>
      </c>
      <c r="W2018" s="443" t="s">
        <v>469</v>
      </c>
      <c r="X2018" s="446"/>
    </row>
    <row r="2019" spans="1:24" s="447" customFormat="1" ht="60">
      <c r="A2019" s="443"/>
      <c r="B2019" s="443">
        <v>3640812700</v>
      </c>
      <c r="C2019" s="508" t="s">
        <v>14635</v>
      </c>
      <c r="D2019" s="154" t="s">
        <v>14636</v>
      </c>
      <c r="E2019" s="154" t="s">
        <v>14637</v>
      </c>
      <c r="F2019" s="443" t="s">
        <v>422</v>
      </c>
      <c r="G2019" s="443" t="s">
        <v>655</v>
      </c>
      <c r="H2019" s="444">
        <v>45267</v>
      </c>
      <c r="I2019" s="443"/>
      <c r="J2019" s="443"/>
      <c r="K2019" s="443"/>
      <c r="L2019" s="443"/>
      <c r="M2019" s="443"/>
      <c r="N2019" s="443"/>
      <c r="O2019" s="443">
        <v>1</v>
      </c>
      <c r="P2019" s="445">
        <f t="shared" si="29"/>
        <v>1</v>
      </c>
      <c r="Q2019" s="443">
        <v>1</v>
      </c>
      <c r="R2019" s="443"/>
      <c r="S2019" s="443" t="s">
        <v>659</v>
      </c>
      <c r="T2019" s="443" t="s">
        <v>653</v>
      </c>
      <c r="U2019" s="443" t="s">
        <v>673</v>
      </c>
      <c r="V2019" s="443" t="s">
        <v>652</v>
      </c>
      <c r="W2019" s="443" t="s">
        <v>469</v>
      </c>
      <c r="X2019" s="446"/>
    </row>
    <row r="2020" spans="1:24" s="447" customFormat="1" ht="60">
      <c r="A2020" s="443"/>
      <c r="B2020" s="443">
        <v>5870321000</v>
      </c>
      <c r="C2020" s="508" t="s">
        <v>14638</v>
      </c>
      <c r="D2020" s="154" t="s">
        <v>14639</v>
      </c>
      <c r="E2020" s="154" t="s">
        <v>14640</v>
      </c>
      <c r="F2020" s="443" t="s">
        <v>422</v>
      </c>
      <c r="G2020" s="443" t="s">
        <v>655</v>
      </c>
      <c r="H2020" s="444">
        <v>45208</v>
      </c>
      <c r="I2020" s="443"/>
      <c r="J2020" s="443"/>
      <c r="K2020" s="443"/>
      <c r="L2020" s="443"/>
      <c r="M2020" s="443"/>
      <c r="N2020" s="443"/>
      <c r="O2020" s="443">
        <v>1</v>
      </c>
      <c r="P2020" s="445">
        <f t="shared" si="29"/>
        <v>1</v>
      </c>
      <c r="Q2020" s="443">
        <v>1</v>
      </c>
      <c r="R2020" s="443"/>
      <c r="S2020" s="443" t="s">
        <v>659</v>
      </c>
      <c r="T2020" s="443" t="s">
        <v>653</v>
      </c>
      <c r="U2020" s="443" t="s">
        <v>673</v>
      </c>
      <c r="V2020" s="443" t="s">
        <v>652</v>
      </c>
      <c r="W2020" s="443" t="s">
        <v>469</v>
      </c>
      <c r="X2020" s="446"/>
    </row>
    <row r="2021" spans="1:24" s="447" customFormat="1" ht="45">
      <c r="A2021" s="443"/>
      <c r="B2021" s="443">
        <v>4672501300</v>
      </c>
      <c r="C2021" s="508" t="s">
        <v>14641</v>
      </c>
      <c r="D2021" s="154" t="s">
        <v>14642</v>
      </c>
      <c r="E2021" s="154" t="s">
        <v>14643</v>
      </c>
      <c r="F2021" s="443" t="s">
        <v>422</v>
      </c>
      <c r="G2021" s="443" t="s">
        <v>655</v>
      </c>
      <c r="H2021" s="444">
        <v>45278</v>
      </c>
      <c r="I2021" s="443"/>
      <c r="J2021" s="443"/>
      <c r="K2021" s="443"/>
      <c r="L2021" s="443"/>
      <c r="M2021" s="443"/>
      <c r="N2021" s="443"/>
      <c r="O2021" s="443">
        <v>1</v>
      </c>
      <c r="P2021" s="445">
        <f t="shared" si="29"/>
        <v>1</v>
      </c>
      <c r="Q2021" s="443">
        <v>1</v>
      </c>
      <c r="R2021" s="443"/>
      <c r="S2021" s="443" t="s">
        <v>659</v>
      </c>
      <c r="T2021" s="443" t="s">
        <v>653</v>
      </c>
      <c r="U2021" s="443" t="s">
        <v>673</v>
      </c>
      <c r="V2021" s="443" t="s">
        <v>652</v>
      </c>
      <c r="W2021" s="443" t="s">
        <v>469</v>
      </c>
      <c r="X2021" s="446"/>
    </row>
    <row r="2022" spans="1:24" s="447" customFormat="1" ht="60">
      <c r="A2022" s="443"/>
      <c r="B2022" s="443">
        <v>4632400300</v>
      </c>
      <c r="C2022" s="508" t="s">
        <v>14644</v>
      </c>
      <c r="D2022" s="154" t="s">
        <v>14645</v>
      </c>
      <c r="E2022" s="154" t="s">
        <v>14646</v>
      </c>
      <c r="F2022" s="443" t="s">
        <v>422</v>
      </c>
      <c r="G2022" s="443" t="s">
        <v>655</v>
      </c>
      <c r="H2022" s="444">
        <v>45250</v>
      </c>
      <c r="I2022" s="443"/>
      <c r="J2022" s="443"/>
      <c r="K2022" s="443"/>
      <c r="L2022" s="443"/>
      <c r="M2022" s="443"/>
      <c r="N2022" s="443"/>
      <c r="O2022" s="443">
        <v>1</v>
      </c>
      <c r="P2022" s="445">
        <f t="shared" si="29"/>
        <v>1</v>
      </c>
      <c r="Q2022" s="443">
        <v>1</v>
      </c>
      <c r="R2022" s="443"/>
      <c r="S2022" s="443" t="s">
        <v>659</v>
      </c>
      <c r="T2022" s="443" t="s">
        <v>653</v>
      </c>
      <c r="U2022" s="443" t="s">
        <v>673</v>
      </c>
      <c r="V2022" s="443" t="s">
        <v>652</v>
      </c>
      <c r="W2022" s="443" t="s">
        <v>469</v>
      </c>
      <c r="X2022" s="446"/>
    </row>
    <row r="2023" spans="1:24" s="447" customFormat="1" ht="60">
      <c r="A2023" s="443"/>
      <c r="B2023" s="443">
        <v>4164820200</v>
      </c>
      <c r="C2023" s="508" t="s">
        <v>14647</v>
      </c>
      <c r="D2023" s="154" t="s">
        <v>14648</v>
      </c>
      <c r="E2023" s="154" t="s">
        <v>14649</v>
      </c>
      <c r="F2023" s="443" t="s">
        <v>422</v>
      </c>
      <c r="G2023" s="443" t="s">
        <v>655</v>
      </c>
      <c r="H2023" s="444">
        <v>44973</v>
      </c>
      <c r="I2023" s="443"/>
      <c r="J2023" s="443"/>
      <c r="K2023" s="443"/>
      <c r="L2023" s="443"/>
      <c r="M2023" s="443"/>
      <c r="N2023" s="443"/>
      <c r="O2023" s="443">
        <v>2</v>
      </c>
      <c r="P2023" s="445">
        <f t="shared" si="29"/>
        <v>2</v>
      </c>
      <c r="Q2023" s="443">
        <v>2</v>
      </c>
      <c r="R2023" s="443"/>
      <c r="S2023" s="443" t="s">
        <v>659</v>
      </c>
      <c r="T2023" s="443" t="s">
        <v>653</v>
      </c>
      <c r="U2023" s="443" t="s">
        <v>673</v>
      </c>
      <c r="V2023" s="443" t="s">
        <v>652</v>
      </c>
      <c r="W2023" s="443" t="s">
        <v>469</v>
      </c>
      <c r="X2023" s="446"/>
    </row>
    <row r="2024" spans="1:24" s="447" customFormat="1" ht="60">
      <c r="A2024" s="443"/>
      <c r="B2024" s="443">
        <v>5483320600</v>
      </c>
      <c r="C2024" s="508" t="s">
        <v>8517</v>
      </c>
      <c r="D2024" s="154" t="s">
        <v>8518</v>
      </c>
      <c r="E2024" s="154" t="s">
        <v>4096</v>
      </c>
      <c r="F2024" s="443" t="s">
        <v>422</v>
      </c>
      <c r="G2024" s="443" t="s">
        <v>655</v>
      </c>
      <c r="H2024" s="444">
        <v>45064</v>
      </c>
      <c r="I2024" s="443"/>
      <c r="J2024" s="443"/>
      <c r="K2024" s="443"/>
      <c r="L2024" s="443"/>
      <c r="M2024" s="443"/>
      <c r="N2024" s="443"/>
      <c r="O2024" s="443">
        <v>1</v>
      </c>
      <c r="P2024" s="445">
        <f t="shared" si="29"/>
        <v>1</v>
      </c>
      <c r="Q2024" s="443">
        <v>1</v>
      </c>
      <c r="R2024" s="443"/>
      <c r="S2024" s="443" t="s">
        <v>659</v>
      </c>
      <c r="T2024" s="443" t="s">
        <v>653</v>
      </c>
      <c r="U2024" s="443" t="s">
        <v>673</v>
      </c>
      <c r="V2024" s="443" t="s">
        <v>652</v>
      </c>
      <c r="W2024" s="443" t="s">
        <v>469</v>
      </c>
      <c r="X2024" s="446"/>
    </row>
    <row r="2025" spans="1:24" s="447" customFormat="1" ht="60">
      <c r="A2025" s="443"/>
      <c r="B2025" s="443">
        <v>4712530700</v>
      </c>
      <c r="C2025" s="508" t="s">
        <v>8403</v>
      </c>
      <c r="D2025" s="154" t="s">
        <v>8404</v>
      </c>
      <c r="E2025" s="154" t="s">
        <v>4038</v>
      </c>
      <c r="F2025" s="443" t="s">
        <v>422</v>
      </c>
      <c r="G2025" s="443" t="s">
        <v>655</v>
      </c>
      <c r="H2025" s="444">
        <v>45028</v>
      </c>
      <c r="I2025" s="443"/>
      <c r="J2025" s="443"/>
      <c r="K2025" s="443"/>
      <c r="L2025" s="443"/>
      <c r="M2025" s="443"/>
      <c r="N2025" s="443"/>
      <c r="O2025" s="443">
        <v>1</v>
      </c>
      <c r="P2025" s="445">
        <f t="shared" si="29"/>
        <v>1</v>
      </c>
      <c r="Q2025" s="443">
        <v>1</v>
      </c>
      <c r="R2025" s="443"/>
      <c r="S2025" s="443" t="s">
        <v>659</v>
      </c>
      <c r="T2025" s="443" t="s">
        <v>653</v>
      </c>
      <c r="U2025" s="443" t="s">
        <v>673</v>
      </c>
      <c r="V2025" s="443" t="s">
        <v>652</v>
      </c>
      <c r="W2025" s="443" t="s">
        <v>469</v>
      </c>
      <c r="X2025" s="446"/>
    </row>
    <row r="2026" spans="1:24" s="447" customFormat="1" ht="60">
      <c r="A2026" s="443"/>
      <c r="B2026" s="443">
        <v>5460522200</v>
      </c>
      <c r="C2026" s="508" t="s">
        <v>14650</v>
      </c>
      <c r="D2026" s="154" t="s">
        <v>14651</v>
      </c>
      <c r="E2026" s="154" t="s">
        <v>14652</v>
      </c>
      <c r="F2026" s="443" t="s">
        <v>422</v>
      </c>
      <c r="G2026" s="443" t="s">
        <v>655</v>
      </c>
      <c r="H2026" s="444">
        <v>45093</v>
      </c>
      <c r="I2026" s="443"/>
      <c r="J2026" s="443"/>
      <c r="K2026" s="443"/>
      <c r="L2026" s="443"/>
      <c r="M2026" s="443">
        <v>2</v>
      </c>
      <c r="N2026" s="443"/>
      <c r="O2026" s="443"/>
      <c r="P2026" s="445">
        <f t="shared" si="29"/>
        <v>2</v>
      </c>
      <c r="Q2026" s="443">
        <v>2</v>
      </c>
      <c r="R2026" s="443"/>
      <c r="S2026" s="443" t="s">
        <v>659</v>
      </c>
      <c r="T2026" s="443" t="s">
        <v>651</v>
      </c>
      <c r="U2026" s="443" t="s">
        <v>673</v>
      </c>
      <c r="V2026" s="443" t="s">
        <v>652</v>
      </c>
      <c r="W2026" s="443" t="s">
        <v>469</v>
      </c>
      <c r="X2026" s="446"/>
    </row>
    <row r="2027" spans="1:24" s="447" customFormat="1" ht="60">
      <c r="A2027" s="443"/>
      <c r="B2027" s="443">
        <v>4481141500</v>
      </c>
      <c r="C2027" s="508" t="s">
        <v>14653</v>
      </c>
      <c r="D2027" s="154" t="s">
        <v>14654</v>
      </c>
      <c r="E2027" s="154" t="s">
        <v>14655</v>
      </c>
      <c r="F2027" s="443" t="s">
        <v>422</v>
      </c>
      <c r="G2027" s="443" t="s">
        <v>655</v>
      </c>
      <c r="H2027" s="444">
        <v>44957</v>
      </c>
      <c r="I2027" s="443"/>
      <c r="J2027" s="443"/>
      <c r="K2027" s="443"/>
      <c r="L2027" s="443"/>
      <c r="M2027" s="443"/>
      <c r="N2027" s="443"/>
      <c r="O2027" s="443">
        <v>1</v>
      </c>
      <c r="P2027" s="445">
        <f t="shared" si="29"/>
        <v>1</v>
      </c>
      <c r="Q2027" s="443">
        <v>1</v>
      </c>
      <c r="R2027" s="443"/>
      <c r="S2027" s="443" t="s">
        <v>659</v>
      </c>
      <c r="T2027" s="443" t="s">
        <v>653</v>
      </c>
      <c r="U2027" s="443" t="s">
        <v>673</v>
      </c>
      <c r="V2027" s="443" t="s">
        <v>652</v>
      </c>
      <c r="W2027" s="443" t="s">
        <v>469</v>
      </c>
      <c r="X2027" s="446"/>
    </row>
    <row r="2028" spans="1:24" s="447" customFormat="1" ht="60">
      <c r="A2028" s="443"/>
      <c r="B2028" s="443">
        <v>4632114100</v>
      </c>
      <c r="C2028" s="508" t="s">
        <v>6226</v>
      </c>
      <c r="D2028" s="154" t="s">
        <v>6227</v>
      </c>
      <c r="E2028" s="154" t="s">
        <v>2806</v>
      </c>
      <c r="F2028" s="443" t="s">
        <v>422</v>
      </c>
      <c r="G2028" s="443" t="s">
        <v>655</v>
      </c>
      <c r="H2028" s="444">
        <v>44973</v>
      </c>
      <c r="I2028" s="443"/>
      <c r="J2028" s="443"/>
      <c r="K2028" s="443"/>
      <c r="L2028" s="443"/>
      <c r="M2028" s="443"/>
      <c r="N2028" s="443"/>
      <c r="O2028" s="443">
        <v>1</v>
      </c>
      <c r="P2028" s="445">
        <f t="shared" si="29"/>
        <v>1</v>
      </c>
      <c r="Q2028" s="443">
        <v>1</v>
      </c>
      <c r="R2028" s="443"/>
      <c r="S2028" s="443" t="s">
        <v>659</v>
      </c>
      <c r="T2028" s="443" t="s">
        <v>653</v>
      </c>
      <c r="U2028" s="443" t="s">
        <v>673</v>
      </c>
      <c r="V2028" s="443" t="s">
        <v>652</v>
      </c>
      <c r="W2028" s="443" t="s">
        <v>469</v>
      </c>
      <c r="X2028" s="446"/>
    </row>
    <row r="2029" spans="1:24" s="447" customFormat="1" ht="60">
      <c r="A2029" s="443"/>
      <c r="B2029" s="443">
        <v>3615230100</v>
      </c>
      <c r="C2029" s="508" t="s">
        <v>14656</v>
      </c>
      <c r="D2029" s="154" t="s">
        <v>12483</v>
      </c>
      <c r="E2029" s="154" t="s">
        <v>14657</v>
      </c>
      <c r="F2029" s="443" t="s">
        <v>422</v>
      </c>
      <c r="G2029" s="443" t="s">
        <v>655</v>
      </c>
      <c r="H2029" s="444">
        <v>45225</v>
      </c>
      <c r="I2029" s="443"/>
      <c r="J2029" s="443"/>
      <c r="K2029" s="443"/>
      <c r="L2029" s="443"/>
      <c r="M2029" s="443"/>
      <c r="N2029" s="443"/>
      <c r="O2029" s="443">
        <v>1</v>
      </c>
      <c r="P2029" s="445">
        <f t="shared" si="29"/>
        <v>1</v>
      </c>
      <c r="Q2029" s="443">
        <v>1</v>
      </c>
      <c r="R2029" s="443"/>
      <c r="S2029" s="443" t="s">
        <v>659</v>
      </c>
      <c r="T2029" s="443" t="s">
        <v>653</v>
      </c>
      <c r="U2029" s="443" t="s">
        <v>673</v>
      </c>
      <c r="V2029" s="443" t="s">
        <v>652</v>
      </c>
      <c r="W2029" s="443" t="s">
        <v>469</v>
      </c>
      <c r="X2029" s="446"/>
    </row>
    <row r="2030" spans="1:24" s="447" customFormat="1" ht="60">
      <c r="A2030" s="443"/>
      <c r="B2030" s="443">
        <v>4252921000</v>
      </c>
      <c r="C2030" s="508" t="s">
        <v>14658</v>
      </c>
      <c r="D2030" s="154" t="s">
        <v>14659</v>
      </c>
      <c r="E2030" s="154" t="s">
        <v>14660</v>
      </c>
      <c r="F2030" s="443" t="s">
        <v>422</v>
      </c>
      <c r="G2030" s="443" t="s">
        <v>655</v>
      </c>
      <c r="H2030" s="444">
        <v>45128</v>
      </c>
      <c r="I2030" s="443"/>
      <c r="J2030" s="443"/>
      <c r="K2030" s="443"/>
      <c r="L2030" s="443"/>
      <c r="M2030" s="443"/>
      <c r="N2030" s="443"/>
      <c r="O2030" s="443">
        <v>1</v>
      </c>
      <c r="P2030" s="445">
        <f t="shared" si="29"/>
        <v>1</v>
      </c>
      <c r="Q2030" s="443">
        <v>1</v>
      </c>
      <c r="R2030" s="443"/>
      <c r="S2030" s="443" t="s">
        <v>659</v>
      </c>
      <c r="T2030" s="443" t="s">
        <v>653</v>
      </c>
      <c r="U2030" s="443" t="s">
        <v>673</v>
      </c>
      <c r="V2030" s="443" t="s">
        <v>652</v>
      </c>
      <c r="W2030" s="443" t="s">
        <v>469</v>
      </c>
      <c r="X2030" s="446"/>
    </row>
    <row r="2031" spans="1:24" s="447" customFormat="1" ht="60">
      <c r="A2031" s="443"/>
      <c r="B2031" s="443">
        <v>5460522200</v>
      </c>
      <c r="C2031" s="508" t="s">
        <v>14650</v>
      </c>
      <c r="D2031" s="154" t="s">
        <v>14651</v>
      </c>
      <c r="E2031" s="154" t="s">
        <v>14661</v>
      </c>
      <c r="F2031" s="443" t="s">
        <v>422</v>
      </c>
      <c r="G2031" s="443" t="s">
        <v>655</v>
      </c>
      <c r="H2031" s="444">
        <v>45093</v>
      </c>
      <c r="I2031" s="443"/>
      <c r="J2031" s="443"/>
      <c r="K2031" s="443"/>
      <c r="L2031" s="443"/>
      <c r="M2031" s="443"/>
      <c r="N2031" s="443"/>
      <c r="O2031" s="443">
        <v>1</v>
      </c>
      <c r="P2031" s="445">
        <f t="shared" si="29"/>
        <v>1</v>
      </c>
      <c r="Q2031" s="443">
        <v>1</v>
      </c>
      <c r="R2031" s="443"/>
      <c r="S2031" s="443" t="s">
        <v>659</v>
      </c>
      <c r="T2031" s="443" t="s">
        <v>653</v>
      </c>
      <c r="U2031" s="443" t="s">
        <v>673</v>
      </c>
      <c r="V2031" s="443" t="s">
        <v>652</v>
      </c>
      <c r="W2031" s="443" t="s">
        <v>469</v>
      </c>
      <c r="X2031" s="446"/>
    </row>
    <row r="2032" spans="1:24" s="447" customFormat="1" ht="60">
      <c r="A2032" s="443"/>
      <c r="B2032" s="443">
        <v>3486101800</v>
      </c>
      <c r="C2032" s="508" t="s">
        <v>14662</v>
      </c>
      <c r="D2032" s="154" t="s">
        <v>14663</v>
      </c>
      <c r="E2032" s="154" t="s">
        <v>14664</v>
      </c>
      <c r="F2032" s="443" t="s">
        <v>422</v>
      </c>
      <c r="G2032" s="443" t="s">
        <v>655</v>
      </c>
      <c r="H2032" s="444">
        <v>45187</v>
      </c>
      <c r="I2032" s="443"/>
      <c r="J2032" s="443"/>
      <c r="K2032" s="443"/>
      <c r="L2032" s="443"/>
      <c r="M2032" s="443"/>
      <c r="N2032" s="443"/>
      <c r="O2032" s="443">
        <v>1</v>
      </c>
      <c r="P2032" s="445">
        <f t="shared" si="29"/>
        <v>1</v>
      </c>
      <c r="Q2032" s="443">
        <v>1</v>
      </c>
      <c r="R2032" s="443"/>
      <c r="S2032" s="443" t="s">
        <v>659</v>
      </c>
      <c r="T2032" s="443" t="s">
        <v>653</v>
      </c>
      <c r="U2032" s="443" t="s">
        <v>673</v>
      </c>
      <c r="V2032" s="443" t="s">
        <v>652</v>
      </c>
      <c r="W2032" s="443" t="s">
        <v>469</v>
      </c>
      <c r="X2032" s="446"/>
    </row>
    <row r="2033" spans="1:24" s="447" customFormat="1" ht="60">
      <c r="A2033" s="443"/>
      <c r="B2033" s="443">
        <v>4230522300</v>
      </c>
      <c r="C2033" s="508" t="s">
        <v>14665</v>
      </c>
      <c r="D2033" s="154" t="s">
        <v>14666</v>
      </c>
      <c r="E2033" s="154" t="s">
        <v>14667</v>
      </c>
      <c r="F2033" s="443" t="s">
        <v>422</v>
      </c>
      <c r="G2033" s="443" t="s">
        <v>655</v>
      </c>
      <c r="H2033" s="444">
        <v>45085</v>
      </c>
      <c r="I2033" s="443"/>
      <c r="J2033" s="443"/>
      <c r="K2033" s="443"/>
      <c r="L2033" s="443"/>
      <c r="M2033" s="443"/>
      <c r="N2033" s="443"/>
      <c r="O2033" s="443">
        <v>1</v>
      </c>
      <c r="P2033" s="445">
        <f t="shared" si="29"/>
        <v>1</v>
      </c>
      <c r="Q2033" s="443">
        <v>1</v>
      </c>
      <c r="R2033" s="443"/>
      <c r="S2033" s="443" t="s">
        <v>659</v>
      </c>
      <c r="T2033" s="443" t="s">
        <v>653</v>
      </c>
      <c r="U2033" s="443" t="s">
        <v>673</v>
      </c>
      <c r="V2033" s="443" t="s">
        <v>652</v>
      </c>
      <c r="W2033" s="443" t="s">
        <v>469</v>
      </c>
      <c r="X2033" s="446"/>
    </row>
    <row r="2034" spans="1:24" s="447" customFormat="1" ht="75">
      <c r="A2034" s="443"/>
      <c r="B2034" s="443">
        <v>6452520300</v>
      </c>
      <c r="C2034" s="508" t="s">
        <v>14668</v>
      </c>
      <c r="D2034" s="154" t="s">
        <v>14669</v>
      </c>
      <c r="E2034" s="154" t="s">
        <v>14670</v>
      </c>
      <c r="F2034" s="443" t="s">
        <v>422</v>
      </c>
      <c r="G2034" s="443" t="s">
        <v>655</v>
      </c>
      <c r="H2034" s="444">
        <v>45000</v>
      </c>
      <c r="I2034" s="443"/>
      <c r="J2034" s="443"/>
      <c r="K2034" s="443"/>
      <c r="L2034" s="443"/>
      <c r="M2034" s="443"/>
      <c r="N2034" s="443"/>
      <c r="O2034" s="443">
        <v>1</v>
      </c>
      <c r="P2034" s="445">
        <f t="shared" si="29"/>
        <v>1</v>
      </c>
      <c r="Q2034" s="443">
        <v>1</v>
      </c>
      <c r="R2034" s="443"/>
      <c r="S2034" s="443" t="s">
        <v>659</v>
      </c>
      <c r="T2034" s="443" t="s">
        <v>653</v>
      </c>
      <c r="U2034" s="443" t="s">
        <v>673</v>
      </c>
      <c r="V2034" s="443" t="s">
        <v>652</v>
      </c>
      <c r="W2034" s="443" t="s">
        <v>469</v>
      </c>
      <c r="X2034" s="446"/>
    </row>
    <row r="2035" spans="1:24" s="447" customFormat="1" ht="60">
      <c r="A2035" s="443"/>
      <c r="B2035" s="443">
        <v>3463720700</v>
      </c>
      <c r="C2035" s="508" t="s">
        <v>14671</v>
      </c>
      <c r="D2035" s="154" t="s">
        <v>14672</v>
      </c>
      <c r="E2035" s="154" t="s">
        <v>14673</v>
      </c>
      <c r="F2035" s="443" t="s">
        <v>422</v>
      </c>
      <c r="G2035" s="443" t="s">
        <v>655</v>
      </c>
      <c r="H2035" s="444">
        <v>45027</v>
      </c>
      <c r="I2035" s="443"/>
      <c r="J2035" s="443"/>
      <c r="K2035" s="443"/>
      <c r="L2035" s="443"/>
      <c r="M2035" s="443"/>
      <c r="N2035" s="443"/>
      <c r="O2035" s="443">
        <v>1</v>
      </c>
      <c r="P2035" s="445">
        <f t="shared" si="29"/>
        <v>1</v>
      </c>
      <c r="Q2035" s="443">
        <v>1</v>
      </c>
      <c r="R2035" s="443"/>
      <c r="S2035" s="443" t="s">
        <v>659</v>
      </c>
      <c r="T2035" s="443" t="s">
        <v>653</v>
      </c>
      <c r="U2035" s="443" t="s">
        <v>673</v>
      </c>
      <c r="V2035" s="443" t="s">
        <v>652</v>
      </c>
      <c r="W2035" s="443" t="s">
        <v>469</v>
      </c>
      <c r="X2035" s="446"/>
    </row>
    <row r="2036" spans="1:24" s="447" customFormat="1" ht="60">
      <c r="A2036" s="443"/>
      <c r="B2036" s="443">
        <v>4662100500</v>
      </c>
      <c r="C2036" s="508" t="s">
        <v>14674</v>
      </c>
      <c r="D2036" s="154" t="s">
        <v>14675</v>
      </c>
      <c r="E2036" s="154" t="s">
        <v>14676</v>
      </c>
      <c r="F2036" s="443" t="s">
        <v>422</v>
      </c>
      <c r="G2036" s="443" t="s">
        <v>655</v>
      </c>
      <c r="H2036" s="444">
        <v>44937</v>
      </c>
      <c r="I2036" s="443"/>
      <c r="J2036" s="443"/>
      <c r="K2036" s="443"/>
      <c r="L2036" s="443"/>
      <c r="M2036" s="443"/>
      <c r="N2036" s="443"/>
      <c r="O2036" s="443">
        <v>1</v>
      </c>
      <c r="P2036" s="445">
        <f t="shared" si="29"/>
        <v>1</v>
      </c>
      <c r="Q2036" s="443">
        <v>1</v>
      </c>
      <c r="R2036" s="443"/>
      <c r="S2036" s="443" t="s">
        <v>659</v>
      </c>
      <c r="T2036" s="443" t="s">
        <v>653</v>
      </c>
      <c r="U2036" s="443" t="s">
        <v>673</v>
      </c>
      <c r="V2036" s="443" t="s">
        <v>652</v>
      </c>
      <c r="W2036" s="443" t="s">
        <v>469</v>
      </c>
      <c r="X2036" s="446"/>
    </row>
    <row r="2037" spans="1:24" s="447" customFormat="1" ht="60">
      <c r="A2037" s="443"/>
      <c r="B2037" s="443">
        <v>3121814200</v>
      </c>
      <c r="C2037" s="508" t="s">
        <v>14677</v>
      </c>
      <c r="D2037" s="154" t="s">
        <v>14678</v>
      </c>
      <c r="E2037" s="154" t="s">
        <v>14679</v>
      </c>
      <c r="F2037" s="443" t="s">
        <v>422</v>
      </c>
      <c r="G2037" s="443" t="s">
        <v>655</v>
      </c>
      <c r="H2037" s="444">
        <v>45289</v>
      </c>
      <c r="I2037" s="443"/>
      <c r="J2037" s="443"/>
      <c r="K2037" s="443"/>
      <c r="L2037" s="443"/>
      <c r="M2037" s="443"/>
      <c r="N2037" s="443"/>
      <c r="O2037" s="443">
        <v>1</v>
      </c>
      <c r="P2037" s="445">
        <f t="shared" si="29"/>
        <v>1</v>
      </c>
      <c r="Q2037" s="443">
        <v>1</v>
      </c>
      <c r="R2037" s="443"/>
      <c r="S2037" s="443" t="s">
        <v>659</v>
      </c>
      <c r="T2037" s="443" t="s">
        <v>653</v>
      </c>
      <c r="U2037" s="443" t="s">
        <v>673</v>
      </c>
      <c r="V2037" s="443" t="s">
        <v>652</v>
      </c>
      <c r="W2037" s="443" t="s">
        <v>469</v>
      </c>
      <c r="X2037" s="446"/>
    </row>
    <row r="2038" spans="1:24" s="447" customFormat="1" ht="60">
      <c r="A2038" s="443"/>
      <c r="B2038" s="443">
        <v>4316721300</v>
      </c>
      <c r="C2038" s="508" t="s">
        <v>14680</v>
      </c>
      <c r="D2038" s="154" t="s">
        <v>14681</v>
      </c>
      <c r="E2038" s="154" t="s">
        <v>14682</v>
      </c>
      <c r="F2038" s="443" t="s">
        <v>422</v>
      </c>
      <c r="G2038" s="443" t="s">
        <v>655</v>
      </c>
      <c r="H2038" s="444">
        <v>45147</v>
      </c>
      <c r="I2038" s="443"/>
      <c r="J2038" s="443"/>
      <c r="K2038" s="443"/>
      <c r="L2038" s="443"/>
      <c r="M2038" s="443"/>
      <c r="N2038" s="443"/>
      <c r="O2038" s="443">
        <v>1</v>
      </c>
      <c r="P2038" s="445">
        <f t="shared" si="29"/>
        <v>1</v>
      </c>
      <c r="Q2038" s="443">
        <v>1</v>
      </c>
      <c r="R2038" s="443"/>
      <c r="S2038" s="443" t="s">
        <v>659</v>
      </c>
      <c r="T2038" s="443" t="s">
        <v>653</v>
      </c>
      <c r="U2038" s="443" t="s">
        <v>673</v>
      </c>
      <c r="V2038" s="443" t="s">
        <v>652</v>
      </c>
      <c r="W2038" s="443" t="s">
        <v>469</v>
      </c>
      <c r="X2038" s="446"/>
    </row>
    <row r="2039" spans="1:24" s="447" customFormat="1" ht="60">
      <c r="A2039" s="443"/>
      <c r="B2039" s="443">
        <v>5460522200</v>
      </c>
      <c r="C2039" s="508" t="s">
        <v>14650</v>
      </c>
      <c r="D2039" s="154" t="s">
        <v>14651</v>
      </c>
      <c r="E2039" s="154" t="s">
        <v>14683</v>
      </c>
      <c r="F2039" s="443" t="s">
        <v>422</v>
      </c>
      <c r="G2039" s="443" t="s">
        <v>655</v>
      </c>
      <c r="H2039" s="444">
        <v>45093</v>
      </c>
      <c r="I2039" s="443"/>
      <c r="J2039" s="443"/>
      <c r="K2039" s="443"/>
      <c r="L2039" s="443"/>
      <c r="M2039" s="443">
        <v>2</v>
      </c>
      <c r="N2039" s="443"/>
      <c r="O2039" s="443"/>
      <c r="P2039" s="445">
        <f t="shared" si="29"/>
        <v>2</v>
      </c>
      <c r="Q2039" s="443">
        <v>2</v>
      </c>
      <c r="R2039" s="443"/>
      <c r="S2039" s="443" t="s">
        <v>659</v>
      </c>
      <c r="T2039" s="443" t="s">
        <v>653</v>
      </c>
      <c r="U2039" s="443" t="s">
        <v>673</v>
      </c>
      <c r="V2039" s="443" t="s">
        <v>652</v>
      </c>
      <c r="W2039" s="443" t="s">
        <v>469</v>
      </c>
      <c r="X2039" s="446"/>
    </row>
    <row r="2040" spans="1:24" s="447" customFormat="1" ht="60">
      <c r="A2040" s="443"/>
      <c r="B2040" s="443">
        <v>6270520700</v>
      </c>
      <c r="C2040" s="508" t="s">
        <v>14684</v>
      </c>
      <c r="D2040" s="154" t="s">
        <v>14685</v>
      </c>
      <c r="E2040" s="154" t="s">
        <v>14686</v>
      </c>
      <c r="F2040" s="443" t="s">
        <v>422</v>
      </c>
      <c r="G2040" s="443" t="s">
        <v>655</v>
      </c>
      <c r="H2040" s="444">
        <v>45154</v>
      </c>
      <c r="I2040" s="443"/>
      <c r="J2040" s="443"/>
      <c r="K2040" s="443"/>
      <c r="L2040" s="443"/>
      <c r="M2040" s="443"/>
      <c r="N2040" s="443"/>
      <c r="O2040" s="443">
        <v>4</v>
      </c>
      <c r="P2040" s="445">
        <f t="shared" si="29"/>
        <v>4</v>
      </c>
      <c r="Q2040" s="443">
        <v>4</v>
      </c>
      <c r="R2040" s="443"/>
      <c r="S2040" s="443" t="s">
        <v>659</v>
      </c>
      <c r="T2040" s="443" t="s">
        <v>653</v>
      </c>
      <c r="U2040" s="443" t="s">
        <v>673</v>
      </c>
      <c r="V2040" s="443" t="s">
        <v>652</v>
      </c>
      <c r="W2040" s="443" t="s">
        <v>469</v>
      </c>
      <c r="X2040" s="446"/>
    </row>
    <row r="2041" spans="1:24" s="447" customFormat="1" ht="60">
      <c r="A2041" s="443"/>
      <c r="B2041" s="443">
        <v>4511720300</v>
      </c>
      <c r="C2041" s="508" t="s">
        <v>14687</v>
      </c>
      <c r="D2041" s="154" t="s">
        <v>14688</v>
      </c>
      <c r="E2041" s="154" t="s">
        <v>14689</v>
      </c>
      <c r="F2041" s="443" t="s">
        <v>422</v>
      </c>
      <c r="G2041" s="443" t="s">
        <v>655</v>
      </c>
      <c r="H2041" s="444">
        <v>45229</v>
      </c>
      <c r="I2041" s="443"/>
      <c r="J2041" s="443"/>
      <c r="K2041" s="443"/>
      <c r="L2041" s="443"/>
      <c r="M2041" s="443"/>
      <c r="N2041" s="443"/>
      <c r="O2041" s="443">
        <v>1</v>
      </c>
      <c r="P2041" s="445">
        <f t="shared" si="29"/>
        <v>1</v>
      </c>
      <c r="Q2041" s="443">
        <v>1</v>
      </c>
      <c r="R2041" s="443"/>
      <c r="S2041" s="443" t="s">
        <v>659</v>
      </c>
      <c r="T2041" s="443" t="s">
        <v>653</v>
      </c>
      <c r="U2041" s="443" t="s">
        <v>673</v>
      </c>
      <c r="V2041" s="443" t="s">
        <v>652</v>
      </c>
      <c r="W2041" s="443" t="s">
        <v>469</v>
      </c>
      <c r="X2041" s="446"/>
    </row>
    <row r="2042" spans="1:24" s="447" customFormat="1" ht="60">
      <c r="A2042" s="443"/>
      <c r="B2042" s="443">
        <v>4672502300</v>
      </c>
      <c r="C2042" s="508" t="s">
        <v>14690</v>
      </c>
      <c r="D2042" s="154" t="s">
        <v>14691</v>
      </c>
      <c r="E2042" s="154" t="s">
        <v>14692</v>
      </c>
      <c r="F2042" s="443" t="s">
        <v>422</v>
      </c>
      <c r="G2042" s="443" t="s">
        <v>655</v>
      </c>
      <c r="H2042" s="444">
        <v>45190</v>
      </c>
      <c r="I2042" s="443"/>
      <c r="J2042" s="443"/>
      <c r="K2042" s="443"/>
      <c r="L2042" s="443"/>
      <c r="M2042" s="443"/>
      <c r="N2042" s="443"/>
      <c r="O2042" s="443">
        <v>1</v>
      </c>
      <c r="P2042" s="445">
        <f t="shared" si="29"/>
        <v>1</v>
      </c>
      <c r="Q2042" s="443">
        <v>1</v>
      </c>
      <c r="R2042" s="443"/>
      <c r="S2042" s="443" t="s">
        <v>659</v>
      </c>
      <c r="T2042" s="443" t="s">
        <v>653</v>
      </c>
      <c r="U2042" s="443" t="s">
        <v>673</v>
      </c>
      <c r="V2042" s="443" t="s">
        <v>652</v>
      </c>
      <c r="W2042" s="443" t="s">
        <v>469</v>
      </c>
      <c r="X2042" s="446"/>
    </row>
    <row r="2043" spans="1:24" s="447" customFormat="1" ht="60">
      <c r="A2043" s="443"/>
      <c r="B2043" s="443">
        <v>4258230500</v>
      </c>
      <c r="C2043" s="508" t="s">
        <v>14693</v>
      </c>
      <c r="D2043" s="154" t="s">
        <v>14694</v>
      </c>
      <c r="E2043" s="154" t="s">
        <v>14695</v>
      </c>
      <c r="F2043" s="443" t="s">
        <v>422</v>
      </c>
      <c r="G2043" s="443" t="s">
        <v>655</v>
      </c>
      <c r="H2043" s="444">
        <v>45087</v>
      </c>
      <c r="I2043" s="443"/>
      <c r="J2043" s="443"/>
      <c r="K2043" s="443"/>
      <c r="L2043" s="443"/>
      <c r="M2043" s="443"/>
      <c r="N2043" s="443"/>
      <c r="O2043" s="443">
        <v>1</v>
      </c>
      <c r="P2043" s="445">
        <f t="shared" si="29"/>
        <v>1</v>
      </c>
      <c r="Q2043" s="443">
        <v>1</v>
      </c>
      <c r="R2043" s="443"/>
      <c r="S2043" s="443" t="s">
        <v>659</v>
      </c>
      <c r="T2043" s="443" t="s">
        <v>653</v>
      </c>
      <c r="U2043" s="443" t="s">
        <v>673</v>
      </c>
      <c r="V2043" s="443" t="s">
        <v>652</v>
      </c>
      <c r="W2043" s="443" t="s">
        <v>469</v>
      </c>
      <c r="X2043" s="446"/>
    </row>
    <row r="2044" spans="1:24" s="447" customFormat="1" ht="60">
      <c r="A2044" s="443"/>
      <c r="B2044" s="443">
        <v>4775551100</v>
      </c>
      <c r="C2044" s="508" t="s">
        <v>8831</v>
      </c>
      <c r="D2044" s="154" t="s">
        <v>8832</v>
      </c>
      <c r="E2044" s="154" t="s">
        <v>4274</v>
      </c>
      <c r="F2044" s="443" t="s">
        <v>422</v>
      </c>
      <c r="G2044" s="443" t="s">
        <v>655</v>
      </c>
      <c r="H2044" s="444">
        <v>45110</v>
      </c>
      <c r="I2044" s="443"/>
      <c r="J2044" s="443"/>
      <c r="K2044" s="443"/>
      <c r="L2044" s="443"/>
      <c r="M2044" s="443"/>
      <c r="N2044" s="443"/>
      <c r="O2044" s="443">
        <v>1</v>
      </c>
      <c r="P2044" s="445">
        <f t="shared" si="29"/>
        <v>1</v>
      </c>
      <c r="Q2044" s="443">
        <v>1</v>
      </c>
      <c r="R2044" s="443"/>
      <c r="S2044" s="443" t="s">
        <v>659</v>
      </c>
      <c r="T2044" s="443" t="s">
        <v>653</v>
      </c>
      <c r="U2044" s="443" t="s">
        <v>673</v>
      </c>
      <c r="V2044" s="443" t="s">
        <v>652</v>
      </c>
      <c r="W2044" s="443" t="s">
        <v>469</v>
      </c>
      <c r="X2044" s="446"/>
    </row>
    <row r="2045" spans="1:24" s="447" customFormat="1" ht="60">
      <c r="A2045" s="443"/>
      <c r="B2045" s="443">
        <v>5454012100</v>
      </c>
      <c r="C2045" s="508" t="s">
        <v>14696</v>
      </c>
      <c r="D2045" s="154" t="s">
        <v>14697</v>
      </c>
      <c r="E2045" s="154" t="s">
        <v>14698</v>
      </c>
      <c r="F2045" s="443" t="s">
        <v>422</v>
      </c>
      <c r="G2045" s="443" t="s">
        <v>655</v>
      </c>
      <c r="H2045" s="444">
        <v>45132</v>
      </c>
      <c r="I2045" s="443"/>
      <c r="J2045" s="443"/>
      <c r="K2045" s="443"/>
      <c r="L2045" s="443"/>
      <c r="M2045" s="443"/>
      <c r="N2045" s="443"/>
      <c r="O2045" s="443">
        <v>8</v>
      </c>
      <c r="P2045" s="445">
        <f t="shared" si="29"/>
        <v>8</v>
      </c>
      <c r="Q2045" s="443">
        <v>8</v>
      </c>
      <c r="R2045" s="443"/>
      <c r="S2045" s="443" t="s">
        <v>659</v>
      </c>
      <c r="T2045" s="443" t="s">
        <v>653</v>
      </c>
      <c r="U2045" s="443" t="s">
        <v>673</v>
      </c>
      <c r="V2045" s="443" t="s">
        <v>652</v>
      </c>
      <c r="W2045" s="443" t="s">
        <v>469</v>
      </c>
      <c r="X2045" s="446"/>
    </row>
    <row r="2046" spans="1:24" s="447" customFormat="1" ht="60">
      <c r="A2046" s="443"/>
      <c r="B2046" s="443">
        <v>5460522200</v>
      </c>
      <c r="C2046" s="508" t="s">
        <v>14650</v>
      </c>
      <c r="D2046" s="154" t="s">
        <v>14651</v>
      </c>
      <c r="E2046" s="154" t="s">
        <v>14699</v>
      </c>
      <c r="F2046" s="443" t="s">
        <v>422</v>
      </c>
      <c r="G2046" s="443" t="s">
        <v>655</v>
      </c>
      <c r="H2046" s="444">
        <v>45093</v>
      </c>
      <c r="I2046" s="443"/>
      <c r="J2046" s="443"/>
      <c r="K2046" s="443"/>
      <c r="L2046" s="443"/>
      <c r="M2046" s="443"/>
      <c r="N2046" s="443"/>
      <c r="O2046" s="443">
        <v>1</v>
      </c>
      <c r="P2046" s="445">
        <f t="shared" si="29"/>
        <v>1</v>
      </c>
      <c r="Q2046" s="443">
        <v>1</v>
      </c>
      <c r="R2046" s="443"/>
      <c r="S2046" s="443" t="s">
        <v>659</v>
      </c>
      <c r="T2046" s="443" t="s">
        <v>653</v>
      </c>
      <c r="U2046" s="443" t="s">
        <v>673</v>
      </c>
      <c r="V2046" s="443" t="s">
        <v>652</v>
      </c>
      <c r="W2046" s="443" t="s">
        <v>469</v>
      </c>
      <c r="X2046" s="446"/>
    </row>
    <row r="2047" spans="1:24" s="447" customFormat="1" ht="60">
      <c r="A2047" s="443"/>
      <c r="B2047" s="443">
        <v>5386000200</v>
      </c>
      <c r="C2047" s="508" t="s">
        <v>7692</v>
      </c>
      <c r="D2047" s="154" t="s">
        <v>7693</v>
      </c>
      <c r="E2047" s="154" t="s">
        <v>3682</v>
      </c>
      <c r="F2047" s="443" t="s">
        <v>422</v>
      </c>
      <c r="G2047" s="443" t="s">
        <v>655</v>
      </c>
      <c r="H2047" s="444">
        <v>44993</v>
      </c>
      <c r="I2047" s="443"/>
      <c r="J2047" s="443"/>
      <c r="K2047" s="443"/>
      <c r="L2047" s="443"/>
      <c r="M2047" s="443"/>
      <c r="N2047" s="443"/>
      <c r="O2047" s="443">
        <v>1</v>
      </c>
      <c r="P2047" s="445">
        <f t="shared" si="29"/>
        <v>1</v>
      </c>
      <c r="Q2047" s="443">
        <v>1</v>
      </c>
      <c r="R2047" s="443"/>
      <c r="S2047" s="443" t="s">
        <v>659</v>
      </c>
      <c r="T2047" s="443" t="s">
        <v>653</v>
      </c>
      <c r="U2047" s="443" t="s">
        <v>673</v>
      </c>
      <c r="V2047" s="443" t="s">
        <v>652</v>
      </c>
      <c r="W2047" s="443" t="s">
        <v>469</v>
      </c>
      <c r="X2047" s="446"/>
    </row>
    <row r="2048" spans="1:24" s="447" customFormat="1" ht="60">
      <c r="A2048" s="443"/>
      <c r="B2048" s="443">
        <v>5322220900</v>
      </c>
      <c r="C2048" s="508" t="s">
        <v>14700</v>
      </c>
      <c r="D2048" s="154" t="s">
        <v>14701</v>
      </c>
      <c r="E2048" s="154" t="s">
        <v>14702</v>
      </c>
      <c r="F2048" s="443" t="s">
        <v>422</v>
      </c>
      <c r="G2048" s="443" t="s">
        <v>655</v>
      </c>
      <c r="H2048" s="444">
        <v>45219</v>
      </c>
      <c r="I2048" s="443"/>
      <c r="J2048" s="443"/>
      <c r="K2048" s="443"/>
      <c r="L2048" s="443"/>
      <c r="M2048" s="443"/>
      <c r="N2048" s="443"/>
      <c r="O2048" s="443">
        <v>1</v>
      </c>
      <c r="P2048" s="445">
        <f t="shared" si="29"/>
        <v>1</v>
      </c>
      <c r="Q2048" s="443">
        <v>1</v>
      </c>
      <c r="R2048" s="443"/>
      <c r="S2048" s="443" t="s">
        <v>659</v>
      </c>
      <c r="T2048" s="443" t="s">
        <v>653</v>
      </c>
      <c r="U2048" s="443" t="s">
        <v>673</v>
      </c>
      <c r="V2048" s="443" t="s">
        <v>652</v>
      </c>
      <c r="W2048" s="443" t="s">
        <v>469</v>
      </c>
      <c r="X2048" s="446"/>
    </row>
    <row r="2049" spans="1:24" s="447" customFormat="1" ht="60">
      <c r="A2049" s="443"/>
      <c r="B2049" s="443">
        <v>3594450400</v>
      </c>
      <c r="C2049" s="508" t="s">
        <v>14703</v>
      </c>
      <c r="D2049" s="154" t="s">
        <v>14704</v>
      </c>
      <c r="E2049" s="154" t="s">
        <v>14705</v>
      </c>
      <c r="F2049" s="443" t="s">
        <v>422</v>
      </c>
      <c r="G2049" s="443" t="s">
        <v>655</v>
      </c>
      <c r="H2049" s="444">
        <v>45126</v>
      </c>
      <c r="I2049" s="443"/>
      <c r="J2049" s="443"/>
      <c r="K2049" s="443"/>
      <c r="L2049" s="443"/>
      <c r="M2049" s="443"/>
      <c r="N2049" s="443"/>
      <c r="O2049" s="443">
        <v>1</v>
      </c>
      <c r="P2049" s="445">
        <f t="shared" si="29"/>
        <v>1</v>
      </c>
      <c r="Q2049" s="443">
        <v>1</v>
      </c>
      <c r="R2049" s="443"/>
      <c r="S2049" s="443" t="s">
        <v>659</v>
      </c>
      <c r="T2049" s="443" t="s">
        <v>653</v>
      </c>
      <c r="U2049" s="443" t="s">
        <v>673</v>
      </c>
      <c r="V2049" s="443" t="s">
        <v>652</v>
      </c>
      <c r="W2049" s="443" t="s">
        <v>469</v>
      </c>
      <c r="X2049" s="446"/>
    </row>
    <row r="2050" spans="1:24" s="447" customFormat="1" ht="60">
      <c r="A2050" s="443"/>
      <c r="B2050" s="443">
        <v>4485511100</v>
      </c>
      <c r="C2050" s="508" t="s">
        <v>14706</v>
      </c>
      <c r="D2050" s="154" t="s">
        <v>14707</v>
      </c>
      <c r="E2050" s="154" t="s">
        <v>14708</v>
      </c>
      <c r="F2050" s="443" t="s">
        <v>422</v>
      </c>
      <c r="G2050" s="443" t="s">
        <v>655</v>
      </c>
      <c r="H2050" s="444">
        <v>45145</v>
      </c>
      <c r="I2050" s="443"/>
      <c r="J2050" s="443"/>
      <c r="K2050" s="443"/>
      <c r="L2050" s="443"/>
      <c r="M2050" s="443"/>
      <c r="N2050" s="443"/>
      <c r="O2050" s="443">
        <v>1</v>
      </c>
      <c r="P2050" s="445">
        <f t="shared" si="29"/>
        <v>1</v>
      </c>
      <c r="Q2050" s="443">
        <v>1</v>
      </c>
      <c r="R2050" s="443"/>
      <c r="S2050" s="443" t="s">
        <v>659</v>
      </c>
      <c r="T2050" s="443" t="s">
        <v>653</v>
      </c>
      <c r="U2050" s="443" t="s">
        <v>673</v>
      </c>
      <c r="V2050" s="443" t="s">
        <v>652</v>
      </c>
      <c r="W2050" s="443" t="s">
        <v>469</v>
      </c>
      <c r="X2050" s="446"/>
    </row>
    <row r="2051" spans="1:24" s="447" customFormat="1" ht="60">
      <c r="A2051" s="443"/>
      <c r="B2051" s="443">
        <v>5882922500</v>
      </c>
      <c r="C2051" s="508" t="s">
        <v>14709</v>
      </c>
      <c r="D2051" s="154" t="s">
        <v>14710</v>
      </c>
      <c r="E2051" s="154" t="s">
        <v>14711</v>
      </c>
      <c r="F2051" s="443" t="s">
        <v>422</v>
      </c>
      <c r="G2051" s="443" t="s">
        <v>655</v>
      </c>
      <c r="H2051" s="444">
        <v>44991</v>
      </c>
      <c r="I2051" s="443"/>
      <c r="J2051" s="443"/>
      <c r="K2051" s="443"/>
      <c r="L2051" s="443"/>
      <c r="M2051" s="443"/>
      <c r="N2051" s="443"/>
      <c r="O2051" s="443">
        <v>1</v>
      </c>
      <c r="P2051" s="445">
        <f t="shared" si="29"/>
        <v>1</v>
      </c>
      <c r="Q2051" s="443">
        <v>1</v>
      </c>
      <c r="R2051" s="443"/>
      <c r="S2051" s="443" t="s">
        <v>659</v>
      </c>
      <c r="T2051" s="443" t="s">
        <v>653</v>
      </c>
      <c r="U2051" s="443" t="s">
        <v>673</v>
      </c>
      <c r="V2051" s="443" t="s">
        <v>652</v>
      </c>
      <c r="W2051" s="443" t="s">
        <v>469</v>
      </c>
      <c r="X2051" s="446"/>
    </row>
    <row r="2052" spans="1:24" s="447" customFormat="1" ht="60">
      <c r="A2052" s="443"/>
      <c r="B2052" s="443">
        <v>5460522200</v>
      </c>
      <c r="C2052" s="508" t="s">
        <v>14650</v>
      </c>
      <c r="D2052" s="154" t="s">
        <v>14651</v>
      </c>
      <c r="E2052" s="154" t="s">
        <v>14712</v>
      </c>
      <c r="F2052" s="443" t="s">
        <v>422</v>
      </c>
      <c r="G2052" s="443" t="s">
        <v>655</v>
      </c>
      <c r="H2052" s="444">
        <v>45093</v>
      </c>
      <c r="I2052" s="443"/>
      <c r="J2052" s="443"/>
      <c r="K2052" s="443"/>
      <c r="L2052" s="443"/>
      <c r="M2052" s="443"/>
      <c r="N2052" s="443"/>
      <c r="O2052" s="443">
        <v>1</v>
      </c>
      <c r="P2052" s="445">
        <f t="shared" si="29"/>
        <v>1</v>
      </c>
      <c r="Q2052" s="443">
        <v>1</v>
      </c>
      <c r="R2052" s="443"/>
      <c r="S2052" s="443" t="s">
        <v>659</v>
      </c>
      <c r="T2052" s="443" t="s">
        <v>653</v>
      </c>
      <c r="U2052" s="443" t="s">
        <v>673</v>
      </c>
      <c r="V2052" s="443" t="s">
        <v>652</v>
      </c>
      <c r="W2052" s="443" t="s">
        <v>469</v>
      </c>
      <c r="X2052" s="446"/>
    </row>
    <row r="2053" spans="1:24" s="447" customFormat="1" ht="45">
      <c r="A2053" s="443"/>
      <c r="B2053" s="443">
        <v>4672501300</v>
      </c>
      <c r="C2053" s="508" t="s">
        <v>14641</v>
      </c>
      <c r="D2053" s="154" t="s">
        <v>14642</v>
      </c>
      <c r="E2053" s="154" t="s">
        <v>14713</v>
      </c>
      <c r="F2053" s="443" t="s">
        <v>422</v>
      </c>
      <c r="G2053" s="443" t="s">
        <v>655</v>
      </c>
      <c r="H2053" s="444">
        <v>45275</v>
      </c>
      <c r="I2053" s="443"/>
      <c r="J2053" s="443"/>
      <c r="K2053" s="443"/>
      <c r="L2053" s="443"/>
      <c r="M2053" s="443"/>
      <c r="N2053" s="443"/>
      <c r="O2053" s="443">
        <v>1</v>
      </c>
      <c r="P2053" s="445">
        <f t="shared" si="29"/>
        <v>1</v>
      </c>
      <c r="Q2053" s="443">
        <v>1</v>
      </c>
      <c r="R2053" s="443"/>
      <c r="S2053" s="443" t="s">
        <v>659</v>
      </c>
      <c r="T2053" s="443" t="s">
        <v>653</v>
      </c>
      <c r="U2053" s="443" t="s">
        <v>673</v>
      </c>
      <c r="V2053" s="443" t="s">
        <v>652</v>
      </c>
      <c r="W2053" s="443" t="s">
        <v>469</v>
      </c>
      <c r="X2053" s="446"/>
    </row>
    <row r="2054" spans="1:24" s="447" customFormat="1" ht="60">
      <c r="A2054" s="443"/>
      <c r="B2054" s="443">
        <v>5401120400</v>
      </c>
      <c r="C2054" s="508" t="s">
        <v>14714</v>
      </c>
      <c r="D2054" s="154" t="s">
        <v>14715</v>
      </c>
      <c r="E2054" s="154" t="s">
        <v>14716</v>
      </c>
      <c r="F2054" s="443" t="s">
        <v>422</v>
      </c>
      <c r="G2054" s="443" t="s">
        <v>655</v>
      </c>
      <c r="H2054" s="444">
        <v>44981</v>
      </c>
      <c r="I2054" s="443"/>
      <c r="J2054" s="443"/>
      <c r="K2054" s="443"/>
      <c r="L2054" s="443"/>
      <c r="M2054" s="443"/>
      <c r="N2054" s="443"/>
      <c r="O2054" s="443">
        <v>1</v>
      </c>
      <c r="P2054" s="445">
        <f t="shared" si="29"/>
        <v>1</v>
      </c>
      <c r="Q2054" s="443">
        <v>1</v>
      </c>
      <c r="R2054" s="443"/>
      <c r="S2054" s="443" t="s">
        <v>659</v>
      </c>
      <c r="T2054" s="443" t="s">
        <v>653</v>
      </c>
      <c r="U2054" s="443" t="s">
        <v>673</v>
      </c>
      <c r="V2054" s="443" t="s">
        <v>652</v>
      </c>
      <c r="W2054" s="443" t="s">
        <v>469</v>
      </c>
      <c r="X2054" s="446"/>
    </row>
    <row r="2055" spans="1:24" s="447" customFormat="1" ht="60">
      <c r="A2055" s="443"/>
      <c r="B2055" s="443">
        <v>4473412200</v>
      </c>
      <c r="C2055" s="508" t="s">
        <v>14717</v>
      </c>
      <c r="D2055" s="154" t="s">
        <v>14718</v>
      </c>
      <c r="E2055" s="154" t="s">
        <v>14719</v>
      </c>
      <c r="F2055" s="443" t="s">
        <v>422</v>
      </c>
      <c r="G2055" s="443" t="s">
        <v>655</v>
      </c>
      <c r="H2055" s="444">
        <v>45266</v>
      </c>
      <c r="I2055" s="443"/>
      <c r="J2055" s="443"/>
      <c r="K2055" s="443"/>
      <c r="L2055" s="443"/>
      <c r="M2055" s="443"/>
      <c r="N2055" s="443"/>
      <c r="O2055" s="443">
        <v>1</v>
      </c>
      <c r="P2055" s="445">
        <f t="shared" si="29"/>
        <v>1</v>
      </c>
      <c r="Q2055" s="443">
        <v>1</v>
      </c>
      <c r="R2055" s="443"/>
      <c r="S2055" s="443" t="s">
        <v>659</v>
      </c>
      <c r="T2055" s="443" t="s">
        <v>653</v>
      </c>
      <c r="U2055" s="443" t="s">
        <v>673</v>
      </c>
      <c r="V2055" s="443" t="s">
        <v>652</v>
      </c>
      <c r="W2055" s="443" t="s">
        <v>469</v>
      </c>
      <c r="X2055" s="446"/>
    </row>
    <row r="2056" spans="1:24" s="447" customFormat="1" ht="60">
      <c r="A2056" s="443"/>
      <c r="B2056" s="443">
        <v>4316721300</v>
      </c>
      <c r="C2056" s="508" t="s">
        <v>14680</v>
      </c>
      <c r="D2056" s="154" t="s">
        <v>14681</v>
      </c>
      <c r="E2056" s="154" t="s">
        <v>14720</v>
      </c>
      <c r="F2056" s="443" t="s">
        <v>422</v>
      </c>
      <c r="G2056" s="443" t="s">
        <v>655</v>
      </c>
      <c r="H2056" s="444">
        <v>45147</v>
      </c>
      <c r="I2056" s="443"/>
      <c r="J2056" s="443"/>
      <c r="K2056" s="443"/>
      <c r="L2056" s="443"/>
      <c r="M2056" s="443"/>
      <c r="N2056" s="443"/>
      <c r="O2056" s="443">
        <v>1</v>
      </c>
      <c r="P2056" s="445">
        <f t="shared" si="29"/>
        <v>1</v>
      </c>
      <c r="Q2056" s="443">
        <v>1</v>
      </c>
      <c r="R2056" s="443"/>
      <c r="S2056" s="443" t="s">
        <v>659</v>
      </c>
      <c r="T2056" s="443" t="s">
        <v>653</v>
      </c>
      <c r="U2056" s="443" t="s">
        <v>673</v>
      </c>
      <c r="V2056" s="443" t="s">
        <v>652</v>
      </c>
      <c r="W2056" s="443" t="s">
        <v>469</v>
      </c>
      <c r="X2056" s="446"/>
    </row>
    <row r="2057" spans="1:24" s="447" customFormat="1" ht="60">
      <c r="A2057" s="443"/>
      <c r="B2057" s="443">
        <v>5454012100</v>
      </c>
      <c r="C2057" s="508" t="s">
        <v>14696</v>
      </c>
      <c r="D2057" s="154" t="s">
        <v>14697</v>
      </c>
      <c r="E2057" s="154" t="s">
        <v>14721</v>
      </c>
      <c r="F2057" s="443" t="s">
        <v>422</v>
      </c>
      <c r="G2057" s="443" t="s">
        <v>655</v>
      </c>
      <c r="H2057" s="444">
        <v>45132</v>
      </c>
      <c r="I2057" s="443"/>
      <c r="J2057" s="443"/>
      <c r="K2057" s="443"/>
      <c r="L2057" s="443"/>
      <c r="M2057" s="443">
        <v>8</v>
      </c>
      <c r="N2057" s="443"/>
      <c r="O2057" s="443">
        <v>6</v>
      </c>
      <c r="P2057" s="445">
        <f t="shared" si="29"/>
        <v>14</v>
      </c>
      <c r="Q2057" s="443">
        <v>14</v>
      </c>
      <c r="R2057" s="443"/>
      <c r="S2057" s="443" t="s">
        <v>659</v>
      </c>
      <c r="T2057" s="443" t="s">
        <v>651</v>
      </c>
      <c r="U2057" s="443" t="s">
        <v>673</v>
      </c>
      <c r="V2057" s="443" t="s">
        <v>652</v>
      </c>
      <c r="W2057" s="443" t="s">
        <v>469</v>
      </c>
      <c r="X2057" s="446"/>
    </row>
    <row r="2058" spans="1:24" s="447" customFormat="1" ht="60">
      <c r="A2058" s="443"/>
      <c r="B2058" s="443">
        <v>5352421200</v>
      </c>
      <c r="C2058" s="508" t="s">
        <v>14722</v>
      </c>
      <c r="D2058" s="154" t="s">
        <v>14723</v>
      </c>
      <c r="E2058" s="154" t="s">
        <v>14724</v>
      </c>
      <c r="F2058" s="443" t="s">
        <v>422</v>
      </c>
      <c r="G2058" s="443" t="s">
        <v>655</v>
      </c>
      <c r="H2058" s="444">
        <v>45216</v>
      </c>
      <c r="I2058" s="443"/>
      <c r="J2058" s="443"/>
      <c r="K2058" s="443"/>
      <c r="L2058" s="443"/>
      <c r="M2058" s="443"/>
      <c r="N2058" s="443"/>
      <c r="O2058" s="443">
        <v>1</v>
      </c>
      <c r="P2058" s="445">
        <f t="shared" si="29"/>
        <v>1</v>
      </c>
      <c r="Q2058" s="443">
        <v>1</v>
      </c>
      <c r="R2058" s="443"/>
      <c r="S2058" s="443" t="s">
        <v>659</v>
      </c>
      <c r="T2058" s="443" t="s">
        <v>653</v>
      </c>
      <c r="U2058" s="443" t="s">
        <v>673</v>
      </c>
      <c r="V2058" s="443" t="s">
        <v>652</v>
      </c>
      <c r="W2058" s="443" t="s">
        <v>469</v>
      </c>
      <c r="X2058" s="446"/>
    </row>
    <row r="2059" spans="1:24" s="447" customFormat="1" ht="60">
      <c r="A2059" s="443"/>
      <c r="B2059" s="443">
        <v>4490705600</v>
      </c>
      <c r="C2059" s="508" t="s">
        <v>14725</v>
      </c>
      <c r="D2059" s="154" t="s">
        <v>14726</v>
      </c>
      <c r="E2059" s="154" t="s">
        <v>14727</v>
      </c>
      <c r="F2059" s="443" t="s">
        <v>422</v>
      </c>
      <c r="G2059" s="443" t="s">
        <v>655</v>
      </c>
      <c r="H2059" s="444">
        <v>45274</v>
      </c>
      <c r="I2059" s="443"/>
      <c r="J2059" s="443"/>
      <c r="K2059" s="443"/>
      <c r="L2059" s="443"/>
      <c r="M2059" s="443"/>
      <c r="N2059" s="443"/>
      <c r="O2059" s="443">
        <v>1</v>
      </c>
      <c r="P2059" s="445">
        <f t="shared" si="29"/>
        <v>1</v>
      </c>
      <c r="Q2059" s="443">
        <v>1</v>
      </c>
      <c r="R2059" s="443"/>
      <c r="S2059" s="443" t="s">
        <v>659</v>
      </c>
      <c r="T2059" s="443" t="s">
        <v>653</v>
      </c>
      <c r="U2059" s="443" t="s">
        <v>673</v>
      </c>
      <c r="V2059" s="443" t="s">
        <v>652</v>
      </c>
      <c r="W2059" s="443" t="s">
        <v>469</v>
      </c>
      <c r="X2059" s="446"/>
    </row>
    <row r="2060" spans="1:24" s="447" customFormat="1" ht="60">
      <c r="A2060" s="443"/>
      <c r="B2060" s="443">
        <v>4632401100</v>
      </c>
      <c r="C2060" s="508" t="s">
        <v>14728</v>
      </c>
      <c r="D2060" s="154" t="s">
        <v>14729</v>
      </c>
      <c r="E2060" s="154" t="s">
        <v>14730</v>
      </c>
      <c r="F2060" s="443" t="s">
        <v>422</v>
      </c>
      <c r="G2060" s="443" t="s">
        <v>655</v>
      </c>
      <c r="H2060" s="444">
        <v>45261</v>
      </c>
      <c r="I2060" s="443"/>
      <c r="J2060" s="443"/>
      <c r="K2060" s="443"/>
      <c r="L2060" s="443"/>
      <c r="M2060" s="443">
        <v>1</v>
      </c>
      <c r="N2060" s="443"/>
      <c r="O2060" s="443">
        <v>1</v>
      </c>
      <c r="P2060" s="445">
        <f t="shared" si="29"/>
        <v>2</v>
      </c>
      <c r="Q2060" s="443">
        <v>2</v>
      </c>
      <c r="R2060" s="443"/>
      <c r="S2060" s="443" t="s">
        <v>659</v>
      </c>
      <c r="T2060" s="443" t="s">
        <v>651</v>
      </c>
      <c r="U2060" s="443" t="s">
        <v>673</v>
      </c>
      <c r="V2060" s="443" t="s">
        <v>652</v>
      </c>
      <c r="W2060" s="443" t="s">
        <v>469</v>
      </c>
      <c r="X2060" s="446"/>
    </row>
    <row r="2061" spans="1:24" s="447" customFormat="1" ht="75">
      <c r="A2061" s="443"/>
      <c r="B2061" s="443">
        <v>4400701800</v>
      </c>
      <c r="C2061" s="508" t="s">
        <v>14731</v>
      </c>
      <c r="D2061" s="154" t="s">
        <v>14732</v>
      </c>
      <c r="E2061" s="154" t="s">
        <v>14733</v>
      </c>
      <c r="F2061" s="443" t="s">
        <v>422</v>
      </c>
      <c r="G2061" s="443" t="s">
        <v>655</v>
      </c>
      <c r="H2061" s="444">
        <v>45257</v>
      </c>
      <c r="I2061" s="443"/>
      <c r="J2061" s="443"/>
      <c r="K2061" s="443"/>
      <c r="L2061" s="443"/>
      <c r="M2061" s="443"/>
      <c r="N2061" s="443"/>
      <c r="O2061" s="443">
        <v>1</v>
      </c>
      <c r="P2061" s="445">
        <f t="shared" si="29"/>
        <v>1</v>
      </c>
      <c r="Q2061" s="443">
        <v>1</v>
      </c>
      <c r="R2061" s="443"/>
      <c r="S2061" s="443" t="s">
        <v>659</v>
      </c>
      <c r="T2061" s="443" t="s">
        <v>653</v>
      </c>
      <c r="U2061" s="443" t="s">
        <v>673</v>
      </c>
      <c r="V2061" s="443" t="s">
        <v>652</v>
      </c>
      <c r="W2061" s="443" t="s">
        <v>469</v>
      </c>
      <c r="X2061" s="446"/>
    </row>
    <row r="2062" spans="1:24" s="447" customFormat="1" ht="60">
      <c r="A2062" s="443"/>
      <c r="B2062" s="443">
        <v>4173012200</v>
      </c>
      <c r="C2062" s="508" t="s">
        <v>14734</v>
      </c>
      <c r="D2062" s="154" t="s">
        <v>14735</v>
      </c>
      <c r="E2062" s="154" t="s">
        <v>14736</v>
      </c>
      <c r="F2062" s="443" t="s">
        <v>422</v>
      </c>
      <c r="G2062" s="443" t="s">
        <v>655</v>
      </c>
      <c r="H2062" s="444">
        <v>45194</v>
      </c>
      <c r="I2062" s="443"/>
      <c r="J2062" s="443"/>
      <c r="K2062" s="443"/>
      <c r="L2062" s="443"/>
      <c r="M2062" s="443"/>
      <c r="N2062" s="443"/>
      <c r="O2062" s="443">
        <v>1</v>
      </c>
      <c r="P2062" s="445">
        <f t="shared" si="29"/>
        <v>1</v>
      </c>
      <c r="Q2062" s="443">
        <v>1</v>
      </c>
      <c r="R2062" s="443"/>
      <c r="S2062" s="443" t="s">
        <v>659</v>
      </c>
      <c r="T2062" s="443" t="s">
        <v>653</v>
      </c>
      <c r="U2062" s="443" t="s">
        <v>673</v>
      </c>
      <c r="V2062" s="443" t="s">
        <v>652</v>
      </c>
      <c r="W2062" s="443" t="s">
        <v>469</v>
      </c>
      <c r="X2062" s="446"/>
    </row>
    <row r="2063" spans="1:24" s="447" customFormat="1" ht="60">
      <c r="A2063" s="443"/>
      <c r="B2063" s="443">
        <v>5882922500</v>
      </c>
      <c r="C2063" s="508" t="s">
        <v>14709</v>
      </c>
      <c r="D2063" s="154" t="s">
        <v>14710</v>
      </c>
      <c r="E2063" s="154" t="s">
        <v>14737</v>
      </c>
      <c r="F2063" s="443" t="s">
        <v>422</v>
      </c>
      <c r="G2063" s="443" t="s">
        <v>655</v>
      </c>
      <c r="H2063" s="444">
        <v>44991</v>
      </c>
      <c r="I2063" s="443"/>
      <c r="J2063" s="443"/>
      <c r="K2063" s="443"/>
      <c r="L2063" s="443"/>
      <c r="M2063" s="443"/>
      <c r="N2063" s="443"/>
      <c r="O2063" s="443">
        <v>1</v>
      </c>
      <c r="P2063" s="445">
        <f t="shared" si="29"/>
        <v>1</v>
      </c>
      <c r="Q2063" s="443">
        <v>1</v>
      </c>
      <c r="R2063" s="443"/>
      <c r="S2063" s="443" t="s">
        <v>659</v>
      </c>
      <c r="T2063" s="443" t="s">
        <v>653</v>
      </c>
      <c r="U2063" s="443" t="s">
        <v>673</v>
      </c>
      <c r="V2063" s="443" t="s">
        <v>652</v>
      </c>
      <c r="W2063" s="443" t="s">
        <v>469</v>
      </c>
      <c r="X2063" s="446"/>
    </row>
    <row r="2064" spans="1:24" s="447" customFormat="1" ht="60">
      <c r="A2064" s="443"/>
      <c r="B2064" s="443">
        <v>4316721300</v>
      </c>
      <c r="C2064" s="508" t="s">
        <v>14680</v>
      </c>
      <c r="D2064" s="154" t="s">
        <v>14681</v>
      </c>
      <c r="E2064" s="154" t="s">
        <v>14738</v>
      </c>
      <c r="F2064" s="443" t="s">
        <v>422</v>
      </c>
      <c r="G2064" s="443" t="s">
        <v>655</v>
      </c>
      <c r="H2064" s="444">
        <v>45147</v>
      </c>
      <c r="I2064" s="443"/>
      <c r="J2064" s="443"/>
      <c r="K2064" s="443"/>
      <c r="L2064" s="443"/>
      <c r="M2064" s="443"/>
      <c r="N2064" s="443"/>
      <c r="O2064" s="443">
        <v>2</v>
      </c>
      <c r="P2064" s="445">
        <f t="shared" si="29"/>
        <v>2</v>
      </c>
      <c r="Q2064" s="443">
        <v>2</v>
      </c>
      <c r="R2064" s="443"/>
      <c r="S2064" s="443" t="s">
        <v>659</v>
      </c>
      <c r="T2064" s="443" t="s">
        <v>653</v>
      </c>
      <c r="U2064" s="443" t="s">
        <v>673</v>
      </c>
      <c r="V2064" s="443" t="s">
        <v>652</v>
      </c>
      <c r="W2064" s="443" t="s">
        <v>469</v>
      </c>
      <c r="X2064" s="446"/>
    </row>
    <row r="2065" spans="1:24" s="447" customFormat="1" ht="60">
      <c r="A2065" s="443"/>
      <c r="B2065" s="443">
        <v>4258230500</v>
      </c>
      <c r="C2065" s="508" t="s">
        <v>14739</v>
      </c>
      <c r="D2065" s="154" t="s">
        <v>14694</v>
      </c>
      <c r="E2065" s="154" t="s">
        <v>14740</v>
      </c>
      <c r="F2065" s="443" t="s">
        <v>422</v>
      </c>
      <c r="G2065" s="443" t="s">
        <v>655</v>
      </c>
      <c r="H2065" s="444">
        <v>45047</v>
      </c>
      <c r="I2065" s="443"/>
      <c r="J2065" s="443"/>
      <c r="K2065" s="443"/>
      <c r="L2065" s="443"/>
      <c r="M2065" s="443"/>
      <c r="N2065" s="443"/>
      <c r="O2065" s="443">
        <v>2</v>
      </c>
      <c r="P2065" s="445">
        <f t="shared" si="29"/>
        <v>2</v>
      </c>
      <c r="Q2065" s="443">
        <v>2</v>
      </c>
      <c r="R2065" s="443"/>
      <c r="S2065" s="443" t="s">
        <v>659</v>
      </c>
      <c r="T2065" s="443" t="s">
        <v>653</v>
      </c>
      <c r="U2065" s="443" t="s">
        <v>673</v>
      </c>
      <c r="V2065" s="443" t="s">
        <v>652</v>
      </c>
      <c r="W2065" s="443" t="s">
        <v>469</v>
      </c>
      <c r="X2065" s="446"/>
    </row>
    <row r="2066" spans="1:24" s="447" customFormat="1" ht="60">
      <c r="A2066" s="443"/>
      <c r="B2066" s="443">
        <v>4522133500</v>
      </c>
      <c r="C2066" s="508" t="s">
        <v>14741</v>
      </c>
      <c r="D2066" s="154" t="s">
        <v>14742</v>
      </c>
      <c r="E2066" s="154" t="s">
        <v>14743</v>
      </c>
      <c r="F2066" s="443" t="s">
        <v>422</v>
      </c>
      <c r="G2066" s="443" t="s">
        <v>655</v>
      </c>
      <c r="H2066" s="444">
        <v>44932</v>
      </c>
      <c r="I2066" s="443"/>
      <c r="J2066" s="443"/>
      <c r="K2066" s="443"/>
      <c r="L2066" s="443"/>
      <c r="M2066" s="443"/>
      <c r="N2066" s="443"/>
      <c r="O2066" s="443">
        <v>1</v>
      </c>
      <c r="P2066" s="445">
        <f t="shared" si="29"/>
        <v>1</v>
      </c>
      <c r="Q2066" s="443">
        <v>1</v>
      </c>
      <c r="R2066" s="443"/>
      <c r="S2066" s="443" t="s">
        <v>659</v>
      </c>
      <c r="T2066" s="443" t="s">
        <v>653</v>
      </c>
      <c r="U2066" s="443" t="s">
        <v>673</v>
      </c>
      <c r="V2066" s="443" t="s">
        <v>652</v>
      </c>
      <c r="W2066" s="443" t="s">
        <v>469</v>
      </c>
      <c r="X2066" s="446"/>
    </row>
    <row r="2067" spans="1:24" s="447" customFormat="1" ht="60">
      <c r="A2067" s="443"/>
      <c r="B2067" s="443">
        <v>4547342000</v>
      </c>
      <c r="C2067" s="508" t="s">
        <v>14744</v>
      </c>
      <c r="D2067" s="154" t="s">
        <v>14745</v>
      </c>
      <c r="E2067" s="154" t="s">
        <v>14746</v>
      </c>
      <c r="F2067" s="443" t="s">
        <v>422</v>
      </c>
      <c r="G2067" s="443" t="s">
        <v>655</v>
      </c>
      <c r="H2067" s="444">
        <v>45072</v>
      </c>
      <c r="I2067" s="443"/>
      <c r="J2067" s="443"/>
      <c r="K2067" s="443"/>
      <c r="L2067" s="443"/>
      <c r="M2067" s="443"/>
      <c r="N2067" s="443"/>
      <c r="O2067" s="443">
        <v>1</v>
      </c>
      <c r="P2067" s="445">
        <f t="shared" si="29"/>
        <v>1</v>
      </c>
      <c r="Q2067" s="443">
        <v>1</v>
      </c>
      <c r="R2067" s="443"/>
      <c r="S2067" s="443" t="s">
        <v>659</v>
      </c>
      <c r="T2067" s="443" t="s">
        <v>653</v>
      </c>
      <c r="U2067" s="443" t="s">
        <v>673</v>
      </c>
      <c r="V2067" s="443" t="s">
        <v>652</v>
      </c>
      <c r="W2067" s="443" t="s">
        <v>469</v>
      </c>
      <c r="X2067" s="446"/>
    </row>
    <row r="2068" spans="1:24" s="447" customFormat="1" ht="60">
      <c r="A2068" s="443"/>
      <c r="B2068" s="443">
        <v>4392520400</v>
      </c>
      <c r="C2068" s="508" t="s">
        <v>14747</v>
      </c>
      <c r="D2068" s="154" t="s">
        <v>14748</v>
      </c>
      <c r="E2068" s="154" t="s">
        <v>14749</v>
      </c>
      <c r="F2068" s="443" t="s">
        <v>422</v>
      </c>
      <c r="G2068" s="443" t="s">
        <v>655</v>
      </c>
      <c r="H2068" s="444">
        <v>45117</v>
      </c>
      <c r="I2068" s="443"/>
      <c r="J2068" s="443"/>
      <c r="K2068" s="443"/>
      <c r="L2068" s="443"/>
      <c r="M2068" s="443">
        <v>1</v>
      </c>
      <c r="N2068" s="443"/>
      <c r="O2068" s="443">
        <v>1</v>
      </c>
      <c r="P2068" s="445">
        <f t="shared" si="29"/>
        <v>2</v>
      </c>
      <c r="Q2068" s="443">
        <v>2</v>
      </c>
      <c r="R2068" s="443"/>
      <c r="S2068" s="443" t="s">
        <v>659</v>
      </c>
      <c r="T2068" s="443" t="s">
        <v>651</v>
      </c>
      <c r="U2068" s="443" t="s">
        <v>673</v>
      </c>
      <c r="V2068" s="443" t="s">
        <v>652</v>
      </c>
      <c r="W2068" s="443" t="s">
        <v>469</v>
      </c>
      <c r="X2068" s="446"/>
    </row>
    <row r="2069" spans="1:24" s="447" customFormat="1" ht="60">
      <c r="A2069" s="443"/>
      <c r="B2069" s="443">
        <v>4392520400</v>
      </c>
      <c r="C2069" s="508" t="s">
        <v>14747</v>
      </c>
      <c r="D2069" s="154" t="s">
        <v>14748</v>
      </c>
      <c r="E2069" s="154" t="s">
        <v>14750</v>
      </c>
      <c r="F2069" s="443" t="s">
        <v>422</v>
      </c>
      <c r="G2069" s="443" t="s">
        <v>655</v>
      </c>
      <c r="H2069" s="444">
        <v>45117</v>
      </c>
      <c r="I2069" s="443"/>
      <c r="J2069" s="443"/>
      <c r="K2069" s="443"/>
      <c r="L2069" s="443"/>
      <c r="M2069" s="443">
        <v>1</v>
      </c>
      <c r="N2069" s="443"/>
      <c r="O2069" s="443">
        <v>1</v>
      </c>
      <c r="P2069" s="445">
        <f t="shared" si="29"/>
        <v>2</v>
      </c>
      <c r="Q2069" s="443">
        <v>2</v>
      </c>
      <c r="R2069" s="443"/>
      <c r="S2069" s="443" t="s">
        <v>659</v>
      </c>
      <c r="T2069" s="443" t="s">
        <v>651</v>
      </c>
      <c r="U2069" s="443" t="s">
        <v>673</v>
      </c>
      <c r="V2069" s="443" t="s">
        <v>652</v>
      </c>
      <c r="W2069" s="443" t="s">
        <v>469</v>
      </c>
      <c r="X2069" s="446"/>
    </row>
    <row r="2070" spans="1:24" s="447" customFormat="1" ht="60">
      <c r="A2070" s="443"/>
      <c r="B2070" s="443">
        <v>3602822800</v>
      </c>
      <c r="C2070" s="508" t="s">
        <v>14751</v>
      </c>
      <c r="D2070" s="154" t="s">
        <v>14752</v>
      </c>
      <c r="E2070" s="154" t="s">
        <v>14753</v>
      </c>
      <c r="F2070" s="443" t="s">
        <v>422</v>
      </c>
      <c r="G2070" s="443" t="s">
        <v>655</v>
      </c>
      <c r="H2070" s="444">
        <v>44973</v>
      </c>
      <c r="I2070" s="443"/>
      <c r="J2070" s="443"/>
      <c r="K2070" s="443"/>
      <c r="L2070" s="443"/>
      <c r="M2070" s="443"/>
      <c r="N2070" s="443"/>
      <c r="O2070" s="443">
        <v>1</v>
      </c>
      <c r="P2070" s="445">
        <f t="shared" ref="P2070:P2133" si="30">SUM($I2070:$O2070)</f>
        <v>1</v>
      </c>
      <c r="Q2070" s="443">
        <v>1</v>
      </c>
      <c r="R2070" s="443"/>
      <c r="S2070" s="443" t="s">
        <v>659</v>
      </c>
      <c r="T2070" s="443" t="s">
        <v>653</v>
      </c>
      <c r="U2070" s="443" t="s">
        <v>673</v>
      </c>
      <c r="V2070" s="443" t="s">
        <v>652</v>
      </c>
      <c r="W2070" s="443" t="s">
        <v>469</v>
      </c>
      <c r="X2070" s="446"/>
    </row>
    <row r="2071" spans="1:24" s="447" customFormat="1" ht="45">
      <c r="A2071" s="443"/>
      <c r="B2071" s="443">
        <v>4371100500</v>
      </c>
      <c r="C2071" s="508" t="s">
        <v>14754</v>
      </c>
      <c r="D2071" s="154" t="s">
        <v>14755</v>
      </c>
      <c r="E2071" s="154" t="s">
        <v>14756</v>
      </c>
      <c r="F2071" s="443" t="s">
        <v>422</v>
      </c>
      <c r="G2071" s="443" t="s">
        <v>655</v>
      </c>
      <c r="H2071" s="444">
        <v>45217</v>
      </c>
      <c r="I2071" s="443"/>
      <c r="J2071" s="443"/>
      <c r="K2071" s="443"/>
      <c r="L2071" s="443"/>
      <c r="M2071" s="443"/>
      <c r="N2071" s="443"/>
      <c r="O2071" s="443">
        <v>2</v>
      </c>
      <c r="P2071" s="445">
        <f t="shared" si="30"/>
        <v>2</v>
      </c>
      <c r="Q2071" s="443">
        <v>2</v>
      </c>
      <c r="R2071" s="443"/>
      <c r="S2071" s="443" t="s">
        <v>659</v>
      </c>
      <c r="T2071" s="443" t="s">
        <v>653</v>
      </c>
      <c r="U2071" s="443" t="s">
        <v>673</v>
      </c>
      <c r="V2071" s="443" t="s">
        <v>652</v>
      </c>
      <c r="W2071" s="443" t="s">
        <v>469</v>
      </c>
      <c r="X2071" s="446"/>
    </row>
    <row r="2072" spans="1:24" s="447" customFormat="1" ht="60">
      <c r="A2072" s="443"/>
      <c r="B2072" s="443">
        <v>4242411300</v>
      </c>
      <c r="C2072" s="508" t="s">
        <v>14757</v>
      </c>
      <c r="D2072" s="154" t="s">
        <v>14758</v>
      </c>
      <c r="E2072" s="154" t="s">
        <v>14759</v>
      </c>
      <c r="F2072" s="443" t="s">
        <v>422</v>
      </c>
      <c r="G2072" s="443" t="s">
        <v>655</v>
      </c>
      <c r="H2072" s="444">
        <v>45233</v>
      </c>
      <c r="I2072" s="443"/>
      <c r="J2072" s="443"/>
      <c r="K2072" s="443"/>
      <c r="L2072" s="443"/>
      <c r="M2072" s="443"/>
      <c r="N2072" s="443"/>
      <c r="O2072" s="443">
        <v>2</v>
      </c>
      <c r="P2072" s="445">
        <f t="shared" si="30"/>
        <v>2</v>
      </c>
      <c r="Q2072" s="443">
        <v>2</v>
      </c>
      <c r="R2072" s="443"/>
      <c r="S2072" s="443" t="s">
        <v>659</v>
      </c>
      <c r="T2072" s="443" t="s">
        <v>653</v>
      </c>
      <c r="U2072" s="443" t="s">
        <v>673</v>
      </c>
      <c r="V2072" s="443" t="s">
        <v>652</v>
      </c>
      <c r="W2072" s="443" t="s">
        <v>469</v>
      </c>
      <c r="X2072" s="446"/>
    </row>
    <row r="2073" spans="1:24" s="447" customFormat="1" ht="60">
      <c r="A2073" s="443"/>
      <c r="B2073" s="443">
        <v>4544810600</v>
      </c>
      <c r="C2073" s="508" t="s">
        <v>14760</v>
      </c>
      <c r="D2073" s="154" t="s">
        <v>14761</v>
      </c>
      <c r="E2073" s="154" t="s">
        <v>14762</v>
      </c>
      <c r="F2073" s="443" t="s">
        <v>422</v>
      </c>
      <c r="G2073" s="443" t="s">
        <v>655</v>
      </c>
      <c r="H2073" s="444">
        <v>45190</v>
      </c>
      <c r="I2073" s="443"/>
      <c r="J2073" s="443"/>
      <c r="K2073" s="443"/>
      <c r="L2073" s="443"/>
      <c r="M2073" s="443"/>
      <c r="N2073" s="443"/>
      <c r="O2073" s="443">
        <v>1</v>
      </c>
      <c r="P2073" s="445">
        <f t="shared" si="30"/>
        <v>1</v>
      </c>
      <c r="Q2073" s="443">
        <v>1</v>
      </c>
      <c r="R2073" s="443"/>
      <c r="S2073" s="443" t="s">
        <v>659</v>
      </c>
      <c r="T2073" s="443" t="s">
        <v>653</v>
      </c>
      <c r="U2073" s="443" t="s">
        <v>673</v>
      </c>
      <c r="V2073" s="443" t="s">
        <v>652</v>
      </c>
      <c r="W2073" s="443" t="s">
        <v>469</v>
      </c>
      <c r="X2073" s="446"/>
    </row>
    <row r="2074" spans="1:24" s="447" customFormat="1" ht="60">
      <c r="A2074" s="443"/>
      <c r="B2074" s="443">
        <v>5490721500</v>
      </c>
      <c r="C2074" s="508" t="s">
        <v>14763</v>
      </c>
      <c r="D2074" s="154" t="s">
        <v>14764</v>
      </c>
      <c r="E2074" s="154" t="s">
        <v>14765</v>
      </c>
      <c r="F2074" s="443" t="s">
        <v>422</v>
      </c>
      <c r="G2074" s="443" t="s">
        <v>655</v>
      </c>
      <c r="H2074" s="444">
        <v>45180</v>
      </c>
      <c r="I2074" s="443"/>
      <c r="J2074" s="443"/>
      <c r="K2074" s="443"/>
      <c r="L2074" s="443"/>
      <c r="M2074" s="443"/>
      <c r="N2074" s="443"/>
      <c r="O2074" s="443">
        <v>2</v>
      </c>
      <c r="P2074" s="445">
        <f t="shared" si="30"/>
        <v>2</v>
      </c>
      <c r="Q2074" s="443">
        <v>2</v>
      </c>
      <c r="R2074" s="443"/>
      <c r="S2074" s="443" t="s">
        <v>659</v>
      </c>
      <c r="T2074" s="443" t="s">
        <v>653</v>
      </c>
      <c r="U2074" s="443" t="s">
        <v>673</v>
      </c>
      <c r="V2074" s="443" t="s">
        <v>652</v>
      </c>
      <c r="W2074" s="443" t="s">
        <v>469</v>
      </c>
      <c r="X2074" s="446"/>
    </row>
    <row r="2075" spans="1:24" s="447" customFormat="1" ht="60">
      <c r="A2075" s="443"/>
      <c r="B2075" s="443">
        <v>4661501200</v>
      </c>
      <c r="C2075" s="508" t="s">
        <v>14766</v>
      </c>
      <c r="D2075" s="154" t="s">
        <v>14767</v>
      </c>
      <c r="E2075" s="154" t="s">
        <v>14768</v>
      </c>
      <c r="F2075" s="443" t="s">
        <v>422</v>
      </c>
      <c r="G2075" s="443" t="s">
        <v>655</v>
      </c>
      <c r="H2075" s="444">
        <v>45229</v>
      </c>
      <c r="I2075" s="443"/>
      <c r="J2075" s="443"/>
      <c r="K2075" s="443"/>
      <c r="L2075" s="443"/>
      <c r="M2075" s="443">
        <v>1</v>
      </c>
      <c r="N2075" s="443"/>
      <c r="O2075" s="443">
        <v>1</v>
      </c>
      <c r="P2075" s="445">
        <f t="shared" si="30"/>
        <v>2</v>
      </c>
      <c r="Q2075" s="443">
        <v>2</v>
      </c>
      <c r="R2075" s="443"/>
      <c r="S2075" s="443" t="s">
        <v>659</v>
      </c>
      <c r="T2075" s="443" t="s">
        <v>651</v>
      </c>
      <c r="U2075" s="443" t="s">
        <v>673</v>
      </c>
      <c r="V2075" s="443" t="s">
        <v>652</v>
      </c>
      <c r="W2075" s="443" t="s">
        <v>469</v>
      </c>
      <c r="X2075" s="446"/>
    </row>
    <row r="2076" spans="1:24" s="447" customFormat="1" ht="45">
      <c r="A2076" s="443"/>
      <c r="B2076" s="443">
        <v>5483320300</v>
      </c>
      <c r="C2076" s="508" t="s">
        <v>14769</v>
      </c>
      <c r="D2076" s="154" t="s">
        <v>14770</v>
      </c>
      <c r="E2076" s="154" t="s">
        <v>14771</v>
      </c>
      <c r="F2076" s="443" t="s">
        <v>422</v>
      </c>
      <c r="G2076" s="443" t="s">
        <v>655</v>
      </c>
      <c r="H2076" s="444">
        <v>45261</v>
      </c>
      <c r="I2076" s="443"/>
      <c r="J2076" s="443"/>
      <c r="K2076" s="443"/>
      <c r="L2076" s="443"/>
      <c r="M2076" s="443"/>
      <c r="N2076" s="443"/>
      <c r="O2076" s="443">
        <v>1</v>
      </c>
      <c r="P2076" s="445">
        <f t="shared" si="30"/>
        <v>1</v>
      </c>
      <c r="Q2076" s="443">
        <v>1</v>
      </c>
      <c r="R2076" s="443"/>
      <c r="S2076" s="443" t="s">
        <v>659</v>
      </c>
      <c r="T2076" s="443" t="s">
        <v>653</v>
      </c>
      <c r="U2076" s="443" t="s">
        <v>673</v>
      </c>
      <c r="V2076" s="443" t="s">
        <v>652</v>
      </c>
      <c r="W2076" s="443" t="s">
        <v>469</v>
      </c>
      <c r="X2076" s="446"/>
    </row>
    <row r="2077" spans="1:24" s="447" customFormat="1" ht="60">
      <c r="A2077" s="443"/>
      <c r="B2077" s="443">
        <v>4536322000</v>
      </c>
      <c r="C2077" s="508" t="s">
        <v>14772</v>
      </c>
      <c r="D2077" s="154" t="s">
        <v>14773</v>
      </c>
      <c r="E2077" s="154" t="s">
        <v>14774</v>
      </c>
      <c r="F2077" s="443" t="s">
        <v>422</v>
      </c>
      <c r="G2077" s="443" t="s">
        <v>655</v>
      </c>
      <c r="H2077" s="444">
        <v>44980</v>
      </c>
      <c r="I2077" s="443"/>
      <c r="J2077" s="443"/>
      <c r="K2077" s="443"/>
      <c r="L2077" s="443"/>
      <c r="M2077" s="443"/>
      <c r="N2077" s="443"/>
      <c r="O2077" s="443">
        <v>1</v>
      </c>
      <c r="P2077" s="445">
        <f t="shared" si="30"/>
        <v>1</v>
      </c>
      <c r="Q2077" s="443">
        <v>1</v>
      </c>
      <c r="R2077" s="443"/>
      <c r="S2077" s="443" t="s">
        <v>659</v>
      </c>
      <c r="T2077" s="443" t="s">
        <v>653</v>
      </c>
      <c r="U2077" s="443" t="s">
        <v>673</v>
      </c>
      <c r="V2077" s="443" t="s">
        <v>652</v>
      </c>
      <c r="W2077" s="443" t="s">
        <v>469</v>
      </c>
      <c r="X2077" s="446"/>
    </row>
    <row r="2078" spans="1:24" s="447" customFormat="1" ht="60">
      <c r="A2078" s="443"/>
      <c r="B2078" s="443">
        <v>4201400100</v>
      </c>
      <c r="C2078" s="508" t="s">
        <v>14775</v>
      </c>
      <c r="D2078" s="154" t="s">
        <v>14776</v>
      </c>
      <c r="E2078" s="154" t="s">
        <v>14777</v>
      </c>
      <c r="F2078" s="443" t="s">
        <v>422</v>
      </c>
      <c r="G2078" s="443" t="s">
        <v>655</v>
      </c>
      <c r="H2078" s="444">
        <v>44995</v>
      </c>
      <c r="I2078" s="443"/>
      <c r="J2078" s="443"/>
      <c r="K2078" s="443"/>
      <c r="L2078" s="443"/>
      <c r="M2078" s="443"/>
      <c r="N2078" s="443"/>
      <c r="O2078" s="443">
        <v>2</v>
      </c>
      <c r="P2078" s="445">
        <f t="shared" si="30"/>
        <v>2</v>
      </c>
      <c r="Q2078" s="443">
        <v>2</v>
      </c>
      <c r="R2078" s="443"/>
      <c r="S2078" s="443" t="s">
        <v>659</v>
      </c>
      <c r="T2078" s="443" t="s">
        <v>653</v>
      </c>
      <c r="U2078" s="443" t="s">
        <v>673</v>
      </c>
      <c r="V2078" s="443" t="s">
        <v>652</v>
      </c>
      <c r="W2078" s="443" t="s">
        <v>469</v>
      </c>
      <c r="X2078" s="446"/>
    </row>
    <row r="2079" spans="1:24" s="447" customFormat="1" ht="60">
      <c r="A2079" s="443"/>
      <c r="B2079" s="443">
        <v>6310810800</v>
      </c>
      <c r="C2079" s="508" t="s">
        <v>14778</v>
      </c>
      <c r="D2079" s="154" t="s">
        <v>14779</v>
      </c>
      <c r="E2079" s="154" t="s">
        <v>14780</v>
      </c>
      <c r="F2079" s="443" t="s">
        <v>422</v>
      </c>
      <c r="G2079" s="443" t="s">
        <v>655</v>
      </c>
      <c r="H2079" s="444">
        <v>45194</v>
      </c>
      <c r="I2079" s="443"/>
      <c r="J2079" s="443"/>
      <c r="K2079" s="443"/>
      <c r="L2079" s="443"/>
      <c r="M2079" s="443"/>
      <c r="N2079" s="443"/>
      <c r="O2079" s="443">
        <v>1</v>
      </c>
      <c r="P2079" s="445">
        <f t="shared" si="30"/>
        <v>1</v>
      </c>
      <c r="Q2079" s="443">
        <v>1</v>
      </c>
      <c r="R2079" s="443"/>
      <c r="S2079" s="443" t="s">
        <v>659</v>
      </c>
      <c r="T2079" s="443" t="s">
        <v>653</v>
      </c>
      <c r="U2079" s="443" t="s">
        <v>673</v>
      </c>
      <c r="V2079" s="443" t="s">
        <v>652</v>
      </c>
      <c r="W2079" s="443" t="s">
        <v>469</v>
      </c>
      <c r="X2079" s="446"/>
    </row>
    <row r="2080" spans="1:24" s="447" customFormat="1" ht="60">
      <c r="A2080" s="443"/>
      <c r="B2080" s="443">
        <v>4402420700</v>
      </c>
      <c r="C2080" s="508" t="s">
        <v>14781</v>
      </c>
      <c r="D2080" s="154" t="s">
        <v>14782</v>
      </c>
      <c r="E2080" s="154" t="s">
        <v>14783</v>
      </c>
      <c r="F2080" s="443" t="s">
        <v>422</v>
      </c>
      <c r="G2080" s="443" t="s">
        <v>655</v>
      </c>
      <c r="H2080" s="444">
        <v>44984</v>
      </c>
      <c r="I2080" s="443"/>
      <c r="J2080" s="443"/>
      <c r="K2080" s="443"/>
      <c r="L2080" s="443"/>
      <c r="M2080" s="443"/>
      <c r="N2080" s="443"/>
      <c r="O2080" s="443">
        <v>1</v>
      </c>
      <c r="P2080" s="445">
        <f t="shared" si="30"/>
        <v>1</v>
      </c>
      <c r="Q2080" s="443">
        <v>1</v>
      </c>
      <c r="R2080" s="443"/>
      <c r="S2080" s="443" t="s">
        <v>659</v>
      </c>
      <c r="T2080" s="443" t="s">
        <v>653</v>
      </c>
      <c r="U2080" s="443" t="s">
        <v>673</v>
      </c>
      <c r="V2080" s="443" t="s">
        <v>652</v>
      </c>
      <c r="W2080" s="443" t="s">
        <v>469</v>
      </c>
      <c r="X2080" s="446"/>
    </row>
    <row r="2081" spans="1:24" s="447" customFormat="1" ht="60">
      <c r="A2081" s="443"/>
      <c r="B2081" s="443">
        <v>6340920100</v>
      </c>
      <c r="C2081" s="508" t="s">
        <v>6463</v>
      </c>
      <c r="D2081" s="154" t="s">
        <v>5721</v>
      </c>
      <c r="E2081" s="154" t="s">
        <v>2945</v>
      </c>
      <c r="F2081" s="443" t="s">
        <v>422</v>
      </c>
      <c r="G2081" s="443" t="s">
        <v>655</v>
      </c>
      <c r="H2081" s="444">
        <v>45049</v>
      </c>
      <c r="I2081" s="443"/>
      <c r="J2081" s="443"/>
      <c r="K2081" s="443">
        <v>1</v>
      </c>
      <c r="L2081" s="443"/>
      <c r="M2081" s="443"/>
      <c r="N2081" s="443"/>
      <c r="O2081" s="443">
        <v>2</v>
      </c>
      <c r="P2081" s="445">
        <f t="shared" si="30"/>
        <v>3</v>
      </c>
      <c r="Q2081" s="443">
        <v>3</v>
      </c>
      <c r="R2081" s="443"/>
      <c r="S2081" s="443" t="s">
        <v>659</v>
      </c>
      <c r="T2081" s="443" t="s">
        <v>651</v>
      </c>
      <c r="U2081" s="443" t="s">
        <v>673</v>
      </c>
      <c r="V2081" s="443" t="s">
        <v>652</v>
      </c>
      <c r="W2081" s="443" t="s">
        <v>469</v>
      </c>
      <c r="X2081" s="446"/>
    </row>
    <row r="2082" spans="1:24" s="447" customFormat="1" ht="60">
      <c r="A2082" s="443"/>
      <c r="B2082" s="443">
        <v>6340920100</v>
      </c>
      <c r="C2082" s="508" t="s">
        <v>6450</v>
      </c>
      <c r="D2082" s="154" t="s">
        <v>5721</v>
      </c>
      <c r="E2082" s="154" t="s">
        <v>2934</v>
      </c>
      <c r="F2082" s="443" t="s">
        <v>422</v>
      </c>
      <c r="G2082" s="443" t="s">
        <v>655</v>
      </c>
      <c r="H2082" s="444">
        <v>45049</v>
      </c>
      <c r="I2082" s="443"/>
      <c r="J2082" s="443"/>
      <c r="K2082" s="443">
        <v>1</v>
      </c>
      <c r="L2082" s="443"/>
      <c r="M2082" s="443"/>
      <c r="N2082" s="443"/>
      <c r="O2082" s="443">
        <v>2</v>
      </c>
      <c r="P2082" s="445">
        <f t="shared" si="30"/>
        <v>3</v>
      </c>
      <c r="Q2082" s="443">
        <v>3</v>
      </c>
      <c r="R2082" s="443"/>
      <c r="S2082" s="443" t="s">
        <v>659</v>
      </c>
      <c r="T2082" s="443" t="s">
        <v>653</v>
      </c>
      <c r="U2082" s="443" t="s">
        <v>673</v>
      </c>
      <c r="V2082" s="443" t="s">
        <v>652</v>
      </c>
      <c r="W2082" s="443" t="s">
        <v>469</v>
      </c>
      <c r="X2082" s="446"/>
    </row>
    <row r="2083" spans="1:24" s="447" customFormat="1" ht="60">
      <c r="A2083" s="443"/>
      <c r="B2083" s="443">
        <v>6340920100</v>
      </c>
      <c r="C2083" s="508" t="s">
        <v>6446</v>
      </c>
      <c r="D2083" s="154" t="s">
        <v>5721</v>
      </c>
      <c r="E2083" s="154" t="s">
        <v>2930</v>
      </c>
      <c r="F2083" s="443" t="s">
        <v>422</v>
      </c>
      <c r="G2083" s="443" t="s">
        <v>655</v>
      </c>
      <c r="H2083" s="444">
        <v>45049</v>
      </c>
      <c r="I2083" s="443"/>
      <c r="J2083" s="443"/>
      <c r="K2083" s="443">
        <v>1</v>
      </c>
      <c r="L2083" s="443"/>
      <c r="M2083" s="443"/>
      <c r="N2083" s="443"/>
      <c r="O2083" s="443">
        <v>2</v>
      </c>
      <c r="P2083" s="445">
        <f t="shared" si="30"/>
        <v>3</v>
      </c>
      <c r="Q2083" s="443">
        <v>3</v>
      </c>
      <c r="R2083" s="443"/>
      <c r="S2083" s="443" t="s">
        <v>659</v>
      </c>
      <c r="T2083" s="443" t="s">
        <v>653</v>
      </c>
      <c r="U2083" s="443" t="s">
        <v>673</v>
      </c>
      <c r="V2083" s="443" t="s">
        <v>652</v>
      </c>
      <c r="W2083" s="443" t="s">
        <v>469</v>
      </c>
      <c r="X2083" s="446"/>
    </row>
    <row r="2084" spans="1:24" s="447" customFormat="1" ht="60">
      <c r="A2084" s="443"/>
      <c r="B2084" s="443">
        <v>5321121100</v>
      </c>
      <c r="C2084" s="508" t="s">
        <v>14784</v>
      </c>
      <c r="D2084" s="154" t="s">
        <v>14785</v>
      </c>
      <c r="E2084" s="154" t="s">
        <v>14786</v>
      </c>
      <c r="F2084" s="443" t="s">
        <v>422</v>
      </c>
      <c r="G2084" s="443" t="s">
        <v>655</v>
      </c>
      <c r="H2084" s="444">
        <v>45181</v>
      </c>
      <c r="I2084" s="443"/>
      <c r="J2084" s="443"/>
      <c r="K2084" s="443"/>
      <c r="L2084" s="443"/>
      <c r="M2084" s="443"/>
      <c r="N2084" s="443"/>
      <c r="O2084" s="443">
        <v>1</v>
      </c>
      <c r="P2084" s="445">
        <f t="shared" si="30"/>
        <v>1</v>
      </c>
      <c r="Q2084" s="443">
        <v>1</v>
      </c>
      <c r="R2084" s="443"/>
      <c r="S2084" s="443" t="s">
        <v>659</v>
      </c>
      <c r="T2084" s="443" t="s">
        <v>653</v>
      </c>
      <c r="U2084" s="443" t="s">
        <v>673</v>
      </c>
      <c r="V2084" s="443" t="s">
        <v>652</v>
      </c>
      <c r="W2084" s="443" t="s">
        <v>469</v>
      </c>
      <c r="X2084" s="446"/>
    </row>
    <row r="2085" spans="1:24" s="447" customFormat="1" ht="60">
      <c r="A2085" s="443"/>
      <c r="B2085" s="443">
        <v>4530222200</v>
      </c>
      <c r="C2085" s="508" t="s">
        <v>8523</v>
      </c>
      <c r="D2085" s="154" t="s">
        <v>8524</v>
      </c>
      <c r="E2085" s="154" t="s">
        <v>4099</v>
      </c>
      <c r="F2085" s="443" t="s">
        <v>422</v>
      </c>
      <c r="G2085" s="443" t="s">
        <v>655</v>
      </c>
      <c r="H2085" s="444">
        <v>45069</v>
      </c>
      <c r="I2085" s="443"/>
      <c r="J2085" s="443"/>
      <c r="K2085" s="443"/>
      <c r="L2085" s="443"/>
      <c r="M2085" s="443"/>
      <c r="N2085" s="443"/>
      <c r="O2085" s="443">
        <v>1</v>
      </c>
      <c r="P2085" s="445">
        <f t="shared" si="30"/>
        <v>1</v>
      </c>
      <c r="Q2085" s="443">
        <v>1</v>
      </c>
      <c r="R2085" s="443"/>
      <c r="S2085" s="443" t="s">
        <v>659</v>
      </c>
      <c r="T2085" s="443" t="s">
        <v>653</v>
      </c>
      <c r="U2085" s="443" t="s">
        <v>673</v>
      </c>
      <c r="V2085" s="443" t="s">
        <v>652</v>
      </c>
      <c r="W2085" s="443" t="s">
        <v>469</v>
      </c>
      <c r="X2085" s="446"/>
    </row>
    <row r="2086" spans="1:24" s="447" customFormat="1" ht="60">
      <c r="A2086" s="443"/>
      <c r="B2086" s="443">
        <v>6370664300</v>
      </c>
      <c r="C2086" s="508" t="s">
        <v>7196</v>
      </c>
      <c r="D2086" s="154" t="s">
        <v>7197</v>
      </c>
      <c r="E2086" s="154" t="s">
        <v>3351</v>
      </c>
      <c r="F2086" s="443" t="s">
        <v>422</v>
      </c>
      <c r="G2086" s="443" t="s">
        <v>655</v>
      </c>
      <c r="H2086" s="444">
        <v>44991</v>
      </c>
      <c r="I2086" s="443"/>
      <c r="J2086" s="443"/>
      <c r="K2086" s="443"/>
      <c r="L2086" s="443"/>
      <c r="M2086" s="443"/>
      <c r="N2086" s="443"/>
      <c r="O2086" s="443">
        <v>1</v>
      </c>
      <c r="P2086" s="445">
        <f t="shared" si="30"/>
        <v>1</v>
      </c>
      <c r="Q2086" s="443">
        <v>1</v>
      </c>
      <c r="R2086" s="443"/>
      <c r="S2086" s="443" t="s">
        <v>659</v>
      </c>
      <c r="T2086" s="443" t="s">
        <v>653</v>
      </c>
      <c r="U2086" s="443" t="s">
        <v>673</v>
      </c>
      <c r="V2086" s="443" t="s">
        <v>652</v>
      </c>
      <c r="W2086" s="443" t="s">
        <v>469</v>
      </c>
      <c r="X2086" s="446"/>
    </row>
    <row r="2087" spans="1:24" s="447" customFormat="1" ht="45">
      <c r="A2087" s="443"/>
      <c r="B2087" s="443">
        <v>4371100500</v>
      </c>
      <c r="C2087" s="508" t="s">
        <v>14787</v>
      </c>
      <c r="D2087" s="154" t="s">
        <v>14755</v>
      </c>
      <c r="E2087" s="154" t="s">
        <v>14788</v>
      </c>
      <c r="F2087" s="443" t="s">
        <v>422</v>
      </c>
      <c r="G2087" s="443" t="s">
        <v>655</v>
      </c>
      <c r="H2087" s="444">
        <v>45217</v>
      </c>
      <c r="I2087" s="443"/>
      <c r="J2087" s="443"/>
      <c r="K2087" s="443"/>
      <c r="L2087" s="443"/>
      <c r="M2087" s="443">
        <v>2</v>
      </c>
      <c r="N2087" s="443"/>
      <c r="O2087" s="443"/>
      <c r="P2087" s="445">
        <f t="shared" si="30"/>
        <v>2</v>
      </c>
      <c r="Q2087" s="443">
        <v>2</v>
      </c>
      <c r="R2087" s="443"/>
      <c r="S2087" s="443" t="s">
        <v>659</v>
      </c>
      <c r="T2087" s="443" t="s">
        <v>653</v>
      </c>
      <c r="U2087" s="443" t="s">
        <v>673</v>
      </c>
      <c r="V2087" s="443" t="s">
        <v>652</v>
      </c>
      <c r="W2087" s="443" t="s">
        <v>469</v>
      </c>
      <c r="X2087" s="446"/>
    </row>
    <row r="2088" spans="1:24" s="447" customFormat="1" ht="60">
      <c r="A2088" s="443"/>
      <c r="B2088" s="443">
        <v>6340920100</v>
      </c>
      <c r="C2088" s="508" t="s">
        <v>6462</v>
      </c>
      <c r="D2088" s="154" t="s">
        <v>5721</v>
      </c>
      <c r="E2088" s="154" t="s">
        <v>2944</v>
      </c>
      <c r="F2088" s="443" t="s">
        <v>422</v>
      </c>
      <c r="G2088" s="443" t="s">
        <v>655</v>
      </c>
      <c r="H2088" s="444">
        <v>45049</v>
      </c>
      <c r="I2088" s="443"/>
      <c r="J2088" s="443"/>
      <c r="K2088" s="443">
        <v>1</v>
      </c>
      <c r="L2088" s="443"/>
      <c r="M2088" s="443"/>
      <c r="N2088" s="443"/>
      <c r="O2088" s="443">
        <v>2</v>
      </c>
      <c r="P2088" s="445">
        <f t="shared" si="30"/>
        <v>3</v>
      </c>
      <c r="Q2088" s="443">
        <v>3</v>
      </c>
      <c r="R2088" s="443"/>
      <c r="S2088" s="443" t="s">
        <v>659</v>
      </c>
      <c r="T2088" s="443" t="s">
        <v>651</v>
      </c>
      <c r="U2088" s="443" t="s">
        <v>673</v>
      </c>
      <c r="V2088" s="443" t="s">
        <v>652</v>
      </c>
      <c r="W2088" s="443" t="s">
        <v>469</v>
      </c>
      <c r="X2088" s="446"/>
    </row>
    <row r="2089" spans="1:24" s="447" customFormat="1" ht="60">
      <c r="A2089" s="443"/>
      <c r="B2089" s="443">
        <v>6340920100</v>
      </c>
      <c r="C2089" s="508" t="s">
        <v>6452</v>
      </c>
      <c r="D2089" s="154" t="s">
        <v>5721</v>
      </c>
      <c r="E2089" s="154" t="s">
        <v>2936</v>
      </c>
      <c r="F2089" s="443" t="s">
        <v>422</v>
      </c>
      <c r="G2089" s="443" t="s">
        <v>655</v>
      </c>
      <c r="H2089" s="444">
        <v>45049</v>
      </c>
      <c r="I2089" s="443"/>
      <c r="J2089" s="443"/>
      <c r="K2089" s="443"/>
      <c r="L2089" s="443"/>
      <c r="M2089" s="443">
        <v>1</v>
      </c>
      <c r="N2089" s="443"/>
      <c r="O2089" s="443">
        <v>2</v>
      </c>
      <c r="P2089" s="445">
        <f t="shared" si="30"/>
        <v>3</v>
      </c>
      <c r="Q2089" s="443">
        <v>3</v>
      </c>
      <c r="R2089" s="443"/>
      <c r="S2089" s="443" t="s">
        <v>659</v>
      </c>
      <c r="T2089" s="443" t="s">
        <v>651</v>
      </c>
      <c r="U2089" s="443" t="s">
        <v>673</v>
      </c>
      <c r="V2089" s="443" t="s">
        <v>652</v>
      </c>
      <c r="W2089" s="443" t="s">
        <v>469</v>
      </c>
      <c r="X2089" s="446"/>
    </row>
    <row r="2090" spans="1:24" s="447" customFormat="1" ht="60">
      <c r="A2090" s="443"/>
      <c r="B2090" s="443">
        <v>6340920100</v>
      </c>
      <c r="C2090" s="508" t="s">
        <v>6443</v>
      </c>
      <c r="D2090" s="154" t="s">
        <v>5721</v>
      </c>
      <c r="E2090" s="154" t="s">
        <v>2927</v>
      </c>
      <c r="F2090" s="443" t="s">
        <v>422</v>
      </c>
      <c r="G2090" s="443" t="s">
        <v>655</v>
      </c>
      <c r="H2090" s="444">
        <v>45049</v>
      </c>
      <c r="I2090" s="443"/>
      <c r="J2090" s="443"/>
      <c r="K2090" s="443"/>
      <c r="L2090" s="443"/>
      <c r="M2090" s="443">
        <v>1</v>
      </c>
      <c r="N2090" s="443"/>
      <c r="O2090" s="443">
        <v>2</v>
      </c>
      <c r="P2090" s="445">
        <f t="shared" si="30"/>
        <v>3</v>
      </c>
      <c r="Q2090" s="443">
        <v>3</v>
      </c>
      <c r="R2090" s="443"/>
      <c r="S2090" s="443" t="s">
        <v>659</v>
      </c>
      <c r="T2090" s="443" t="s">
        <v>651</v>
      </c>
      <c r="U2090" s="443" t="s">
        <v>673</v>
      </c>
      <c r="V2090" s="443" t="s">
        <v>652</v>
      </c>
      <c r="W2090" s="443" t="s">
        <v>469</v>
      </c>
      <c r="X2090" s="446"/>
    </row>
    <row r="2091" spans="1:24" s="447" customFormat="1" ht="60">
      <c r="A2091" s="443"/>
      <c r="B2091" s="443">
        <v>4485120600</v>
      </c>
      <c r="C2091" s="508" t="s">
        <v>14789</v>
      </c>
      <c r="D2091" s="154" t="s">
        <v>14790</v>
      </c>
      <c r="E2091" s="154" t="s">
        <v>14791</v>
      </c>
      <c r="F2091" s="443" t="s">
        <v>422</v>
      </c>
      <c r="G2091" s="443" t="s">
        <v>655</v>
      </c>
      <c r="H2091" s="444">
        <v>45155</v>
      </c>
      <c r="I2091" s="443"/>
      <c r="J2091" s="443"/>
      <c r="K2091" s="443"/>
      <c r="L2091" s="443"/>
      <c r="M2091" s="443"/>
      <c r="N2091" s="443"/>
      <c r="O2091" s="443">
        <v>1</v>
      </c>
      <c r="P2091" s="445">
        <f t="shared" si="30"/>
        <v>1</v>
      </c>
      <c r="Q2091" s="443">
        <v>1</v>
      </c>
      <c r="R2091" s="443"/>
      <c r="S2091" s="443" t="s">
        <v>659</v>
      </c>
      <c r="T2091" s="443" t="s">
        <v>653</v>
      </c>
      <c r="U2091" s="443" t="s">
        <v>673</v>
      </c>
      <c r="V2091" s="443" t="s">
        <v>652</v>
      </c>
      <c r="W2091" s="443" t="s">
        <v>469</v>
      </c>
      <c r="X2091" s="446"/>
    </row>
    <row r="2092" spans="1:24" s="447" customFormat="1" ht="60">
      <c r="A2092" s="443"/>
      <c r="B2092" s="443">
        <v>4764311000</v>
      </c>
      <c r="C2092" s="508" t="s">
        <v>14792</v>
      </c>
      <c r="D2092" s="154" t="s">
        <v>14793</v>
      </c>
      <c r="E2092" s="154" t="s">
        <v>14794</v>
      </c>
      <c r="F2092" s="443" t="s">
        <v>422</v>
      </c>
      <c r="G2092" s="443" t="s">
        <v>655</v>
      </c>
      <c r="H2092" s="444">
        <v>45229</v>
      </c>
      <c r="I2092" s="443"/>
      <c r="J2092" s="443"/>
      <c r="K2092" s="443"/>
      <c r="L2092" s="443"/>
      <c r="M2092" s="443"/>
      <c r="N2092" s="443"/>
      <c r="O2092" s="443">
        <v>1</v>
      </c>
      <c r="P2092" s="445">
        <f t="shared" si="30"/>
        <v>1</v>
      </c>
      <c r="Q2092" s="443">
        <v>1</v>
      </c>
      <c r="R2092" s="443"/>
      <c r="S2092" s="443" t="s">
        <v>659</v>
      </c>
      <c r="T2092" s="443" t="s">
        <v>653</v>
      </c>
      <c r="U2092" s="443" t="s">
        <v>673</v>
      </c>
      <c r="V2092" s="443" t="s">
        <v>652</v>
      </c>
      <c r="W2092" s="443" t="s">
        <v>469</v>
      </c>
      <c r="X2092" s="446"/>
    </row>
    <row r="2093" spans="1:24" s="447" customFormat="1" ht="60">
      <c r="A2093" s="443"/>
      <c r="B2093" s="443">
        <v>4463222400</v>
      </c>
      <c r="C2093" s="508" t="s">
        <v>14795</v>
      </c>
      <c r="D2093" s="154" t="s">
        <v>14796</v>
      </c>
      <c r="E2093" s="154" t="s">
        <v>14797</v>
      </c>
      <c r="F2093" s="443" t="s">
        <v>422</v>
      </c>
      <c r="G2093" s="443" t="s">
        <v>655</v>
      </c>
      <c r="H2093" s="444">
        <v>44949</v>
      </c>
      <c r="I2093" s="443"/>
      <c r="J2093" s="443"/>
      <c r="K2093" s="443"/>
      <c r="L2093" s="443"/>
      <c r="M2093" s="443"/>
      <c r="N2093" s="443"/>
      <c r="O2093" s="443">
        <v>2</v>
      </c>
      <c r="P2093" s="445">
        <f t="shared" si="30"/>
        <v>2</v>
      </c>
      <c r="Q2093" s="443">
        <v>2</v>
      </c>
      <c r="R2093" s="443"/>
      <c r="S2093" s="443" t="s">
        <v>659</v>
      </c>
      <c r="T2093" s="443" t="s">
        <v>653</v>
      </c>
      <c r="U2093" s="443" t="s">
        <v>673</v>
      </c>
      <c r="V2093" s="443" t="s">
        <v>652</v>
      </c>
      <c r="W2093" s="443" t="s">
        <v>469</v>
      </c>
      <c r="X2093" s="446"/>
    </row>
    <row r="2094" spans="1:24" s="447" customFormat="1" ht="60">
      <c r="A2094" s="443"/>
      <c r="B2094" s="443">
        <v>6340920100</v>
      </c>
      <c r="C2094" s="508" t="s">
        <v>6448</v>
      </c>
      <c r="D2094" s="154" t="s">
        <v>5721</v>
      </c>
      <c r="E2094" s="154" t="s">
        <v>2932</v>
      </c>
      <c r="F2094" s="443" t="s">
        <v>422</v>
      </c>
      <c r="G2094" s="443" t="s">
        <v>655</v>
      </c>
      <c r="H2094" s="444">
        <v>45049</v>
      </c>
      <c r="I2094" s="443"/>
      <c r="J2094" s="443"/>
      <c r="K2094" s="443"/>
      <c r="L2094" s="443"/>
      <c r="M2094" s="443">
        <v>1</v>
      </c>
      <c r="N2094" s="443"/>
      <c r="O2094" s="443">
        <v>2</v>
      </c>
      <c r="P2094" s="445">
        <f t="shared" si="30"/>
        <v>3</v>
      </c>
      <c r="Q2094" s="443">
        <v>3</v>
      </c>
      <c r="R2094" s="443"/>
      <c r="S2094" s="443" t="s">
        <v>659</v>
      </c>
      <c r="T2094" s="443" t="s">
        <v>651</v>
      </c>
      <c r="U2094" s="443" t="s">
        <v>673</v>
      </c>
      <c r="V2094" s="443" t="s">
        <v>652</v>
      </c>
      <c r="W2094" s="443" t="s">
        <v>469</v>
      </c>
      <c r="X2094" s="446"/>
    </row>
    <row r="2095" spans="1:24" s="447" customFormat="1" ht="60">
      <c r="A2095" s="443"/>
      <c r="B2095" s="443">
        <v>6340920100</v>
      </c>
      <c r="C2095" s="508" t="s">
        <v>6449</v>
      </c>
      <c r="D2095" s="154" t="s">
        <v>5721</v>
      </c>
      <c r="E2095" s="154" t="s">
        <v>2933</v>
      </c>
      <c r="F2095" s="443" t="s">
        <v>422</v>
      </c>
      <c r="G2095" s="443" t="s">
        <v>655</v>
      </c>
      <c r="H2095" s="444">
        <v>45049</v>
      </c>
      <c r="I2095" s="443"/>
      <c r="J2095" s="443"/>
      <c r="K2095" s="443"/>
      <c r="L2095" s="443"/>
      <c r="M2095" s="443">
        <v>1</v>
      </c>
      <c r="N2095" s="443"/>
      <c r="O2095" s="443">
        <v>2</v>
      </c>
      <c r="P2095" s="445">
        <f t="shared" si="30"/>
        <v>3</v>
      </c>
      <c r="Q2095" s="443">
        <v>3</v>
      </c>
      <c r="R2095" s="443"/>
      <c r="S2095" s="443" t="s">
        <v>659</v>
      </c>
      <c r="T2095" s="443" t="s">
        <v>651</v>
      </c>
      <c r="U2095" s="443" t="s">
        <v>673</v>
      </c>
      <c r="V2095" s="443" t="s">
        <v>652</v>
      </c>
      <c r="W2095" s="443" t="s">
        <v>469</v>
      </c>
      <c r="X2095" s="446"/>
    </row>
    <row r="2096" spans="1:24" s="447" customFormat="1" ht="60">
      <c r="A2096" s="443"/>
      <c r="B2096" s="443">
        <v>6340920100</v>
      </c>
      <c r="C2096" s="508" t="s">
        <v>6444</v>
      </c>
      <c r="D2096" s="154" t="s">
        <v>5721</v>
      </c>
      <c r="E2096" s="154" t="s">
        <v>2928</v>
      </c>
      <c r="F2096" s="443" t="s">
        <v>422</v>
      </c>
      <c r="G2096" s="443" t="s">
        <v>655</v>
      </c>
      <c r="H2096" s="444">
        <v>45049</v>
      </c>
      <c r="I2096" s="443"/>
      <c r="J2096" s="443"/>
      <c r="K2096" s="443"/>
      <c r="L2096" s="443"/>
      <c r="M2096" s="443">
        <v>1</v>
      </c>
      <c r="N2096" s="443"/>
      <c r="O2096" s="443">
        <v>2</v>
      </c>
      <c r="P2096" s="445">
        <f t="shared" si="30"/>
        <v>3</v>
      </c>
      <c r="Q2096" s="443">
        <v>3</v>
      </c>
      <c r="R2096" s="443"/>
      <c r="S2096" s="443" t="s">
        <v>659</v>
      </c>
      <c r="T2096" s="443" t="s">
        <v>651</v>
      </c>
      <c r="U2096" s="443" t="s">
        <v>673</v>
      </c>
      <c r="V2096" s="443" t="s">
        <v>652</v>
      </c>
      <c r="W2096" s="443" t="s">
        <v>469</v>
      </c>
      <c r="X2096" s="446"/>
    </row>
    <row r="2097" spans="1:24" s="447" customFormat="1" ht="60">
      <c r="A2097" s="443"/>
      <c r="B2097" s="443">
        <v>5301412900</v>
      </c>
      <c r="C2097" s="508" t="s">
        <v>14798</v>
      </c>
      <c r="D2097" s="154" t="s">
        <v>14799</v>
      </c>
      <c r="E2097" s="154" t="s">
        <v>14800</v>
      </c>
      <c r="F2097" s="443" t="s">
        <v>422</v>
      </c>
      <c r="G2097" s="443" t="s">
        <v>655</v>
      </c>
      <c r="H2097" s="444">
        <v>45282</v>
      </c>
      <c r="I2097" s="443"/>
      <c r="J2097" s="443"/>
      <c r="K2097" s="443"/>
      <c r="L2097" s="443"/>
      <c r="M2097" s="443"/>
      <c r="N2097" s="443"/>
      <c r="O2097" s="443">
        <v>1</v>
      </c>
      <c r="P2097" s="445">
        <f t="shared" si="30"/>
        <v>1</v>
      </c>
      <c r="Q2097" s="443">
        <v>1</v>
      </c>
      <c r="R2097" s="443"/>
      <c r="S2097" s="443" t="s">
        <v>659</v>
      </c>
      <c r="T2097" s="443" t="s">
        <v>653</v>
      </c>
      <c r="U2097" s="443" t="s">
        <v>673</v>
      </c>
      <c r="V2097" s="443" t="s">
        <v>652</v>
      </c>
      <c r="W2097" s="443" t="s">
        <v>469</v>
      </c>
      <c r="X2097" s="446"/>
    </row>
    <row r="2098" spans="1:24" s="447" customFormat="1" ht="60">
      <c r="A2098" s="443"/>
      <c r="B2098" s="443">
        <v>3251200700</v>
      </c>
      <c r="C2098" s="508" t="s">
        <v>13540</v>
      </c>
      <c r="D2098" s="154" t="s">
        <v>13541</v>
      </c>
      <c r="E2098" s="154" t="s">
        <v>14801</v>
      </c>
      <c r="F2098" s="443" t="s">
        <v>422</v>
      </c>
      <c r="G2098" s="443" t="s">
        <v>655</v>
      </c>
      <c r="H2098" s="444">
        <v>44960</v>
      </c>
      <c r="I2098" s="443"/>
      <c r="J2098" s="443"/>
      <c r="K2098" s="443"/>
      <c r="L2098" s="443"/>
      <c r="M2098" s="443"/>
      <c r="N2098" s="443"/>
      <c r="O2098" s="443">
        <v>1</v>
      </c>
      <c r="P2098" s="445">
        <f t="shared" si="30"/>
        <v>1</v>
      </c>
      <c r="Q2098" s="443">
        <v>1</v>
      </c>
      <c r="R2098" s="443"/>
      <c r="S2098" s="443" t="s">
        <v>659</v>
      </c>
      <c r="T2098" s="443" t="s">
        <v>653</v>
      </c>
      <c r="U2098" s="443" t="s">
        <v>673</v>
      </c>
      <c r="V2098" s="443" t="s">
        <v>652</v>
      </c>
      <c r="W2098" s="443" t="s">
        <v>469</v>
      </c>
      <c r="X2098" s="446"/>
    </row>
    <row r="2099" spans="1:24" s="447" customFormat="1" ht="60">
      <c r="A2099" s="443"/>
      <c r="B2099" s="443">
        <v>5300531200</v>
      </c>
      <c r="C2099" s="508" t="s">
        <v>14802</v>
      </c>
      <c r="D2099" s="154" t="s">
        <v>14803</v>
      </c>
      <c r="E2099" s="154" t="s">
        <v>14804</v>
      </c>
      <c r="F2099" s="443" t="s">
        <v>422</v>
      </c>
      <c r="G2099" s="443" t="s">
        <v>655</v>
      </c>
      <c r="H2099" s="444">
        <v>44956</v>
      </c>
      <c r="I2099" s="443"/>
      <c r="J2099" s="443"/>
      <c r="K2099" s="443"/>
      <c r="L2099" s="443"/>
      <c r="M2099" s="443"/>
      <c r="N2099" s="443"/>
      <c r="O2099" s="443">
        <v>2</v>
      </c>
      <c r="P2099" s="445">
        <f t="shared" si="30"/>
        <v>2</v>
      </c>
      <c r="Q2099" s="443">
        <v>2</v>
      </c>
      <c r="R2099" s="443"/>
      <c r="S2099" s="443" t="s">
        <v>659</v>
      </c>
      <c r="T2099" s="443" t="s">
        <v>653</v>
      </c>
      <c r="U2099" s="443" t="s">
        <v>673</v>
      </c>
      <c r="V2099" s="443" t="s">
        <v>652</v>
      </c>
      <c r="W2099" s="443" t="s">
        <v>469</v>
      </c>
      <c r="X2099" s="446"/>
    </row>
    <row r="2100" spans="1:24" s="447" customFormat="1" ht="60">
      <c r="A2100" s="443"/>
      <c r="B2100" s="443">
        <v>4373402600</v>
      </c>
      <c r="C2100" s="508" t="s">
        <v>14805</v>
      </c>
      <c r="D2100" s="154" t="s">
        <v>14806</v>
      </c>
      <c r="E2100" s="154" t="s">
        <v>14807</v>
      </c>
      <c r="F2100" s="443" t="s">
        <v>422</v>
      </c>
      <c r="G2100" s="443" t="s">
        <v>655</v>
      </c>
      <c r="H2100" s="444">
        <v>44941</v>
      </c>
      <c r="I2100" s="443">
        <v>3</v>
      </c>
      <c r="J2100" s="443"/>
      <c r="K2100" s="443"/>
      <c r="L2100" s="443"/>
      <c r="M2100" s="443">
        <v>16</v>
      </c>
      <c r="N2100" s="443"/>
      <c r="O2100" s="443">
        <v>37</v>
      </c>
      <c r="P2100" s="445">
        <f t="shared" si="30"/>
        <v>56</v>
      </c>
      <c r="Q2100" s="443">
        <v>56</v>
      </c>
      <c r="R2100" s="443"/>
      <c r="S2100" s="443" t="s">
        <v>659</v>
      </c>
      <c r="T2100" s="443" t="s">
        <v>651</v>
      </c>
      <c r="U2100" s="443" t="s">
        <v>673</v>
      </c>
      <c r="V2100" s="443" t="s">
        <v>652</v>
      </c>
      <c r="W2100" s="443" t="s">
        <v>469</v>
      </c>
      <c r="X2100" s="446"/>
    </row>
    <row r="2101" spans="1:24" s="447" customFormat="1" ht="60">
      <c r="A2101" s="443"/>
      <c r="B2101" s="443">
        <v>6340920100</v>
      </c>
      <c r="C2101" s="508" t="s">
        <v>6162</v>
      </c>
      <c r="D2101" s="154" t="s">
        <v>5721</v>
      </c>
      <c r="E2101" s="154" t="s">
        <v>2765</v>
      </c>
      <c r="F2101" s="443" t="s">
        <v>422</v>
      </c>
      <c r="G2101" s="443" t="s">
        <v>655</v>
      </c>
      <c r="H2101" s="444">
        <v>45049</v>
      </c>
      <c r="I2101" s="443"/>
      <c r="J2101" s="443"/>
      <c r="K2101" s="443"/>
      <c r="L2101" s="443"/>
      <c r="M2101" s="443"/>
      <c r="N2101" s="443"/>
      <c r="O2101" s="443">
        <v>2</v>
      </c>
      <c r="P2101" s="445">
        <f t="shared" si="30"/>
        <v>2</v>
      </c>
      <c r="Q2101" s="443">
        <v>2</v>
      </c>
      <c r="R2101" s="443"/>
      <c r="S2101" s="443" t="s">
        <v>659</v>
      </c>
      <c r="T2101" s="443" t="s">
        <v>653</v>
      </c>
      <c r="U2101" s="443" t="s">
        <v>673</v>
      </c>
      <c r="V2101" s="443" t="s">
        <v>652</v>
      </c>
      <c r="W2101" s="443" t="s">
        <v>469</v>
      </c>
      <c r="X2101" s="446"/>
    </row>
    <row r="2102" spans="1:24" s="447" customFormat="1" ht="60">
      <c r="A2102" s="443"/>
      <c r="B2102" s="443">
        <v>6340920100</v>
      </c>
      <c r="C2102" s="508" t="s">
        <v>6447</v>
      </c>
      <c r="D2102" s="154" t="s">
        <v>5721</v>
      </c>
      <c r="E2102" s="154" t="s">
        <v>2931</v>
      </c>
      <c r="F2102" s="443" t="s">
        <v>422</v>
      </c>
      <c r="G2102" s="443" t="s">
        <v>655</v>
      </c>
      <c r="H2102" s="444">
        <v>45049</v>
      </c>
      <c r="I2102" s="443"/>
      <c r="J2102" s="443"/>
      <c r="K2102" s="443"/>
      <c r="L2102" s="443"/>
      <c r="M2102" s="443">
        <v>1</v>
      </c>
      <c r="N2102" s="443"/>
      <c r="O2102" s="443">
        <v>2</v>
      </c>
      <c r="P2102" s="445">
        <f t="shared" si="30"/>
        <v>3</v>
      </c>
      <c r="Q2102" s="443">
        <v>3</v>
      </c>
      <c r="R2102" s="443"/>
      <c r="S2102" s="443" t="s">
        <v>659</v>
      </c>
      <c r="T2102" s="443" t="s">
        <v>651</v>
      </c>
      <c r="U2102" s="443" t="s">
        <v>673</v>
      </c>
      <c r="V2102" s="443" t="s">
        <v>652</v>
      </c>
      <c r="W2102" s="443" t="s">
        <v>469</v>
      </c>
      <c r="X2102" s="446"/>
    </row>
    <row r="2103" spans="1:24" s="447" customFormat="1" ht="60">
      <c r="A2103" s="443"/>
      <c r="B2103" s="443">
        <v>5473240900</v>
      </c>
      <c r="C2103" s="508" t="s">
        <v>14808</v>
      </c>
      <c r="D2103" s="154" t="s">
        <v>14809</v>
      </c>
      <c r="E2103" s="154" t="s">
        <v>14810</v>
      </c>
      <c r="F2103" s="443" t="s">
        <v>422</v>
      </c>
      <c r="G2103" s="443" t="s">
        <v>655</v>
      </c>
      <c r="H2103" s="444">
        <v>45050</v>
      </c>
      <c r="I2103" s="443"/>
      <c r="J2103" s="443"/>
      <c r="K2103" s="443">
        <v>1</v>
      </c>
      <c r="L2103" s="443"/>
      <c r="M2103" s="443">
        <v>3</v>
      </c>
      <c r="N2103" s="443"/>
      <c r="O2103" s="443">
        <v>16</v>
      </c>
      <c r="P2103" s="445">
        <f t="shared" si="30"/>
        <v>20</v>
      </c>
      <c r="Q2103" s="443">
        <v>20</v>
      </c>
      <c r="R2103" s="443"/>
      <c r="S2103" s="443" t="s">
        <v>659</v>
      </c>
      <c r="T2103" s="443" t="s">
        <v>651</v>
      </c>
      <c r="U2103" s="443" t="s">
        <v>673</v>
      </c>
      <c r="V2103" s="443" t="s">
        <v>652</v>
      </c>
      <c r="W2103" s="443" t="s">
        <v>469</v>
      </c>
      <c r="X2103" s="446"/>
    </row>
    <row r="2104" spans="1:24" s="447" customFormat="1" ht="45">
      <c r="A2104" s="443"/>
      <c r="B2104" s="443">
        <v>4371100500</v>
      </c>
      <c r="C2104" s="508" t="s">
        <v>14811</v>
      </c>
      <c r="D2104" s="154" t="s">
        <v>14755</v>
      </c>
      <c r="E2104" s="154" t="s">
        <v>14812</v>
      </c>
      <c r="F2104" s="443" t="s">
        <v>422</v>
      </c>
      <c r="G2104" s="443" t="s">
        <v>655</v>
      </c>
      <c r="H2104" s="444">
        <v>45217</v>
      </c>
      <c r="I2104" s="443"/>
      <c r="J2104" s="443"/>
      <c r="K2104" s="443"/>
      <c r="L2104" s="443"/>
      <c r="M2104" s="443"/>
      <c r="N2104" s="443"/>
      <c r="O2104" s="443">
        <v>2</v>
      </c>
      <c r="P2104" s="445">
        <f t="shared" si="30"/>
        <v>2</v>
      </c>
      <c r="Q2104" s="443">
        <v>2</v>
      </c>
      <c r="R2104" s="443"/>
      <c r="S2104" s="443" t="s">
        <v>659</v>
      </c>
      <c r="T2104" s="443" t="s">
        <v>653</v>
      </c>
      <c r="U2104" s="443" t="s">
        <v>673</v>
      </c>
      <c r="V2104" s="443" t="s">
        <v>652</v>
      </c>
      <c r="W2104" s="443" t="s">
        <v>469</v>
      </c>
      <c r="X2104" s="446"/>
    </row>
    <row r="2105" spans="1:24" s="447" customFormat="1" ht="60">
      <c r="A2105" s="443"/>
      <c r="B2105" s="443">
        <v>6340920100</v>
      </c>
      <c r="C2105" s="508" t="s">
        <v>6461</v>
      </c>
      <c r="D2105" s="154" t="s">
        <v>5721</v>
      </c>
      <c r="E2105" s="154" t="s">
        <v>2943</v>
      </c>
      <c r="F2105" s="443" t="s">
        <v>422</v>
      </c>
      <c r="G2105" s="443" t="s">
        <v>655</v>
      </c>
      <c r="H2105" s="444">
        <v>45049</v>
      </c>
      <c r="I2105" s="443"/>
      <c r="J2105" s="443"/>
      <c r="K2105" s="443"/>
      <c r="L2105" s="443"/>
      <c r="M2105" s="443">
        <v>1</v>
      </c>
      <c r="N2105" s="443"/>
      <c r="O2105" s="443">
        <v>2</v>
      </c>
      <c r="P2105" s="445">
        <f t="shared" si="30"/>
        <v>3</v>
      </c>
      <c r="Q2105" s="443">
        <v>3</v>
      </c>
      <c r="R2105" s="443"/>
      <c r="S2105" s="443" t="s">
        <v>659</v>
      </c>
      <c r="T2105" s="443" t="s">
        <v>651</v>
      </c>
      <c r="U2105" s="443" t="s">
        <v>673</v>
      </c>
      <c r="V2105" s="443" t="s">
        <v>652</v>
      </c>
      <c r="W2105" s="443" t="s">
        <v>469</v>
      </c>
      <c r="X2105" s="446"/>
    </row>
    <row r="2106" spans="1:24" s="447" customFormat="1" ht="60">
      <c r="A2106" s="443"/>
      <c r="B2106" s="443">
        <v>6340920100</v>
      </c>
      <c r="C2106" s="508" t="s">
        <v>6445</v>
      </c>
      <c r="D2106" s="154" t="s">
        <v>5721</v>
      </c>
      <c r="E2106" s="154" t="s">
        <v>2929</v>
      </c>
      <c r="F2106" s="443" t="s">
        <v>422</v>
      </c>
      <c r="G2106" s="443" t="s">
        <v>655</v>
      </c>
      <c r="H2106" s="444">
        <v>45049</v>
      </c>
      <c r="I2106" s="443"/>
      <c r="J2106" s="443"/>
      <c r="K2106" s="443"/>
      <c r="L2106" s="443"/>
      <c r="M2106" s="443">
        <v>1</v>
      </c>
      <c r="N2106" s="443"/>
      <c r="O2106" s="443">
        <v>2</v>
      </c>
      <c r="P2106" s="445">
        <f t="shared" si="30"/>
        <v>3</v>
      </c>
      <c r="Q2106" s="443">
        <v>3</v>
      </c>
      <c r="R2106" s="443"/>
      <c r="S2106" s="443" t="s">
        <v>659</v>
      </c>
      <c r="T2106" s="443" t="s">
        <v>651</v>
      </c>
      <c r="U2106" s="443" t="s">
        <v>673</v>
      </c>
      <c r="V2106" s="443" t="s">
        <v>652</v>
      </c>
      <c r="W2106" s="443" t="s">
        <v>469</v>
      </c>
      <c r="X2106" s="446"/>
    </row>
    <row r="2107" spans="1:24" s="447" customFormat="1" ht="60">
      <c r="A2107" s="443"/>
      <c r="B2107" s="443">
        <v>6340920100</v>
      </c>
      <c r="C2107" s="508" t="s">
        <v>6453</v>
      </c>
      <c r="D2107" s="154" t="s">
        <v>5721</v>
      </c>
      <c r="E2107" s="154" t="s">
        <v>2937</v>
      </c>
      <c r="F2107" s="443" t="s">
        <v>422</v>
      </c>
      <c r="G2107" s="443" t="s">
        <v>655</v>
      </c>
      <c r="H2107" s="444">
        <v>45049</v>
      </c>
      <c r="I2107" s="443"/>
      <c r="J2107" s="443"/>
      <c r="K2107" s="443"/>
      <c r="L2107" s="443"/>
      <c r="M2107" s="443">
        <v>1</v>
      </c>
      <c r="N2107" s="443"/>
      <c r="O2107" s="443">
        <v>2</v>
      </c>
      <c r="P2107" s="445">
        <f t="shared" si="30"/>
        <v>3</v>
      </c>
      <c r="Q2107" s="443">
        <v>3</v>
      </c>
      <c r="R2107" s="443"/>
      <c r="S2107" s="443" t="s">
        <v>659</v>
      </c>
      <c r="T2107" s="443" t="s">
        <v>651</v>
      </c>
      <c r="U2107" s="443" t="s">
        <v>673</v>
      </c>
      <c r="V2107" s="443" t="s">
        <v>652</v>
      </c>
      <c r="W2107" s="443" t="s">
        <v>469</v>
      </c>
      <c r="X2107" s="446"/>
    </row>
    <row r="2108" spans="1:24" s="447" customFormat="1" ht="60">
      <c r="A2108" s="443"/>
      <c r="B2108" s="443">
        <v>5304301300</v>
      </c>
      <c r="C2108" s="508" t="s">
        <v>14813</v>
      </c>
      <c r="D2108" s="154" t="s">
        <v>14814</v>
      </c>
      <c r="E2108" s="154" t="s">
        <v>14815</v>
      </c>
      <c r="F2108" s="443" t="s">
        <v>422</v>
      </c>
      <c r="G2108" s="443" t="s">
        <v>655</v>
      </c>
      <c r="H2108" s="444">
        <v>45272</v>
      </c>
      <c r="I2108" s="443"/>
      <c r="J2108" s="443"/>
      <c r="K2108" s="443"/>
      <c r="L2108" s="443"/>
      <c r="M2108" s="443"/>
      <c r="N2108" s="443"/>
      <c r="O2108" s="443">
        <v>1</v>
      </c>
      <c r="P2108" s="445">
        <f t="shared" si="30"/>
        <v>1</v>
      </c>
      <c r="Q2108" s="443">
        <v>1</v>
      </c>
      <c r="R2108" s="443"/>
      <c r="S2108" s="443" t="s">
        <v>659</v>
      </c>
      <c r="T2108" s="443" t="s">
        <v>653</v>
      </c>
      <c r="U2108" s="443" t="s">
        <v>673</v>
      </c>
      <c r="V2108" s="443" t="s">
        <v>652</v>
      </c>
      <c r="W2108" s="443" t="s">
        <v>469</v>
      </c>
      <c r="X2108" s="446"/>
    </row>
    <row r="2109" spans="1:24" s="447" customFormat="1" ht="60">
      <c r="A2109" s="443"/>
      <c r="B2109" s="443">
        <v>5393650100</v>
      </c>
      <c r="C2109" s="508" t="s">
        <v>14816</v>
      </c>
      <c r="D2109" s="154" t="s">
        <v>14817</v>
      </c>
      <c r="E2109" s="154" t="s">
        <v>14818</v>
      </c>
      <c r="F2109" s="443" t="s">
        <v>422</v>
      </c>
      <c r="G2109" s="443" t="s">
        <v>655</v>
      </c>
      <c r="H2109" s="444">
        <v>45260</v>
      </c>
      <c r="I2109" s="443"/>
      <c r="J2109" s="443"/>
      <c r="K2109" s="443"/>
      <c r="L2109" s="443"/>
      <c r="M2109" s="443"/>
      <c r="N2109" s="443"/>
      <c r="O2109" s="443">
        <v>1</v>
      </c>
      <c r="P2109" s="445">
        <f t="shared" si="30"/>
        <v>1</v>
      </c>
      <c r="Q2109" s="443">
        <v>1</v>
      </c>
      <c r="R2109" s="443"/>
      <c r="S2109" s="443" t="s">
        <v>659</v>
      </c>
      <c r="T2109" s="443" t="s">
        <v>653</v>
      </c>
      <c r="U2109" s="443" t="s">
        <v>673</v>
      </c>
      <c r="V2109" s="443" t="s">
        <v>652</v>
      </c>
      <c r="W2109" s="443" t="s">
        <v>469</v>
      </c>
      <c r="X2109" s="446"/>
    </row>
    <row r="2110" spans="1:24" s="447" customFormat="1" ht="60">
      <c r="A2110" s="443"/>
      <c r="B2110" s="443">
        <v>4155020300</v>
      </c>
      <c r="C2110" s="508" t="s">
        <v>14819</v>
      </c>
      <c r="D2110" s="154" t="s">
        <v>14820</v>
      </c>
      <c r="E2110" s="154" t="s">
        <v>14821</v>
      </c>
      <c r="F2110" s="443" t="s">
        <v>422</v>
      </c>
      <c r="G2110" s="443" t="s">
        <v>655</v>
      </c>
      <c r="H2110" s="444">
        <v>45230</v>
      </c>
      <c r="I2110" s="443"/>
      <c r="J2110" s="443"/>
      <c r="K2110" s="443"/>
      <c r="L2110" s="443"/>
      <c r="M2110" s="443"/>
      <c r="N2110" s="443"/>
      <c r="O2110" s="443">
        <v>1</v>
      </c>
      <c r="P2110" s="445">
        <f t="shared" si="30"/>
        <v>1</v>
      </c>
      <c r="Q2110" s="443">
        <v>1</v>
      </c>
      <c r="R2110" s="443"/>
      <c r="S2110" s="443" t="s">
        <v>659</v>
      </c>
      <c r="T2110" s="443" t="s">
        <v>653</v>
      </c>
      <c r="U2110" s="443" t="s">
        <v>673</v>
      </c>
      <c r="V2110" s="443" t="s">
        <v>652</v>
      </c>
      <c r="W2110" s="443" t="s">
        <v>469</v>
      </c>
      <c r="X2110" s="446"/>
    </row>
    <row r="2111" spans="1:24" s="447" customFormat="1" ht="60">
      <c r="A2111" s="443"/>
      <c r="B2111" s="443">
        <v>5492921400</v>
      </c>
      <c r="C2111" s="508" t="s">
        <v>7208</v>
      </c>
      <c r="D2111" s="154" t="s">
        <v>7209</v>
      </c>
      <c r="E2111" s="154" t="s">
        <v>3357</v>
      </c>
      <c r="F2111" s="443" t="s">
        <v>422</v>
      </c>
      <c r="G2111" s="443" t="s">
        <v>655</v>
      </c>
      <c r="H2111" s="444">
        <v>44991</v>
      </c>
      <c r="I2111" s="443"/>
      <c r="J2111" s="443"/>
      <c r="K2111" s="443"/>
      <c r="L2111" s="443"/>
      <c r="M2111" s="443"/>
      <c r="N2111" s="443"/>
      <c r="O2111" s="443">
        <v>1</v>
      </c>
      <c r="P2111" s="445">
        <f t="shared" si="30"/>
        <v>1</v>
      </c>
      <c r="Q2111" s="443">
        <v>1</v>
      </c>
      <c r="R2111" s="443"/>
      <c r="S2111" s="443" t="s">
        <v>659</v>
      </c>
      <c r="T2111" s="443" t="s">
        <v>653</v>
      </c>
      <c r="U2111" s="443" t="s">
        <v>673</v>
      </c>
      <c r="V2111" s="443" t="s">
        <v>652</v>
      </c>
      <c r="W2111" s="443" t="s">
        <v>469</v>
      </c>
      <c r="X2111" s="446"/>
    </row>
    <row r="2112" spans="1:24" s="447" customFormat="1" ht="60">
      <c r="A2112" s="443"/>
      <c r="B2112" s="443">
        <v>4304921800</v>
      </c>
      <c r="C2112" s="508" t="s">
        <v>14822</v>
      </c>
      <c r="D2112" s="154" t="s">
        <v>14823</v>
      </c>
      <c r="E2112" s="154" t="s">
        <v>14824</v>
      </c>
      <c r="F2112" s="443" t="s">
        <v>422</v>
      </c>
      <c r="G2112" s="443" t="s">
        <v>655</v>
      </c>
      <c r="H2112" s="444">
        <v>44998</v>
      </c>
      <c r="I2112" s="443"/>
      <c r="J2112" s="443"/>
      <c r="K2112" s="443"/>
      <c r="L2112" s="443"/>
      <c r="M2112" s="443"/>
      <c r="N2112" s="443"/>
      <c r="O2112" s="443">
        <v>2</v>
      </c>
      <c r="P2112" s="445">
        <f t="shared" si="30"/>
        <v>2</v>
      </c>
      <c r="Q2112" s="443">
        <v>2</v>
      </c>
      <c r="R2112" s="443"/>
      <c r="S2112" s="443" t="s">
        <v>659</v>
      </c>
      <c r="T2112" s="443" t="s">
        <v>653</v>
      </c>
      <c r="U2112" s="443" t="s">
        <v>673</v>
      </c>
      <c r="V2112" s="443" t="s">
        <v>652</v>
      </c>
      <c r="W2112" s="443" t="s">
        <v>469</v>
      </c>
      <c r="X2112" s="446"/>
    </row>
    <row r="2113" spans="1:24" s="447" customFormat="1" ht="60">
      <c r="A2113" s="443"/>
      <c r="B2113" s="443">
        <v>4463222400</v>
      </c>
      <c r="C2113" s="508" t="s">
        <v>14795</v>
      </c>
      <c r="D2113" s="154" t="s">
        <v>14796</v>
      </c>
      <c r="E2113" s="154" t="s">
        <v>14825</v>
      </c>
      <c r="F2113" s="443" t="s">
        <v>422</v>
      </c>
      <c r="G2113" s="443" t="s">
        <v>655</v>
      </c>
      <c r="H2113" s="444">
        <v>44949</v>
      </c>
      <c r="I2113" s="443"/>
      <c r="J2113" s="443"/>
      <c r="K2113" s="443"/>
      <c r="L2113" s="443"/>
      <c r="M2113" s="443">
        <v>2</v>
      </c>
      <c r="N2113" s="443"/>
      <c r="O2113" s="443">
        <v>5</v>
      </c>
      <c r="P2113" s="445">
        <f t="shared" si="30"/>
        <v>7</v>
      </c>
      <c r="Q2113" s="443">
        <v>7</v>
      </c>
      <c r="R2113" s="443"/>
      <c r="S2113" s="443" t="s">
        <v>659</v>
      </c>
      <c r="T2113" s="443" t="s">
        <v>651</v>
      </c>
      <c r="U2113" s="443" t="s">
        <v>673</v>
      </c>
      <c r="V2113" s="443" t="s">
        <v>652</v>
      </c>
      <c r="W2113" s="443" t="s">
        <v>469</v>
      </c>
      <c r="X2113" s="446"/>
    </row>
    <row r="2114" spans="1:24" s="447" customFormat="1" ht="60">
      <c r="A2114" s="443"/>
      <c r="B2114" s="443">
        <v>6340920100</v>
      </c>
      <c r="C2114" s="508" t="s">
        <v>6460</v>
      </c>
      <c r="D2114" s="154" t="s">
        <v>5721</v>
      </c>
      <c r="E2114" s="154" t="s">
        <v>2942</v>
      </c>
      <c r="F2114" s="443" t="s">
        <v>422</v>
      </c>
      <c r="G2114" s="443" t="s">
        <v>655</v>
      </c>
      <c r="H2114" s="444">
        <v>45049</v>
      </c>
      <c r="I2114" s="443"/>
      <c r="J2114" s="443"/>
      <c r="K2114" s="443"/>
      <c r="L2114" s="443"/>
      <c r="M2114" s="443">
        <v>1</v>
      </c>
      <c r="N2114" s="443"/>
      <c r="O2114" s="443">
        <v>2</v>
      </c>
      <c r="P2114" s="445">
        <f t="shared" si="30"/>
        <v>3</v>
      </c>
      <c r="Q2114" s="443">
        <v>3</v>
      </c>
      <c r="R2114" s="443"/>
      <c r="S2114" s="443" t="s">
        <v>659</v>
      </c>
      <c r="T2114" s="443" t="s">
        <v>651</v>
      </c>
      <c r="U2114" s="443" t="s">
        <v>673</v>
      </c>
      <c r="V2114" s="443" t="s">
        <v>652</v>
      </c>
      <c r="W2114" s="443" t="s">
        <v>469</v>
      </c>
      <c r="X2114" s="446"/>
    </row>
    <row r="2115" spans="1:24" s="447" customFormat="1" ht="60">
      <c r="A2115" s="443"/>
      <c r="B2115" s="443">
        <v>6340920100</v>
      </c>
      <c r="C2115" s="508" t="s">
        <v>6451</v>
      </c>
      <c r="D2115" s="154" t="s">
        <v>5721</v>
      </c>
      <c r="E2115" s="154" t="s">
        <v>2935</v>
      </c>
      <c r="F2115" s="443" t="s">
        <v>422</v>
      </c>
      <c r="G2115" s="443" t="s">
        <v>655</v>
      </c>
      <c r="H2115" s="444">
        <v>45049</v>
      </c>
      <c r="I2115" s="443"/>
      <c r="J2115" s="443"/>
      <c r="K2115" s="443"/>
      <c r="L2115" s="443"/>
      <c r="M2115" s="443">
        <v>1</v>
      </c>
      <c r="N2115" s="443"/>
      <c r="O2115" s="443">
        <v>2</v>
      </c>
      <c r="P2115" s="445">
        <f t="shared" si="30"/>
        <v>3</v>
      </c>
      <c r="Q2115" s="443">
        <v>3</v>
      </c>
      <c r="R2115" s="443"/>
      <c r="S2115" s="443" t="s">
        <v>659</v>
      </c>
      <c r="T2115" s="443" t="s">
        <v>651</v>
      </c>
      <c r="U2115" s="443" t="s">
        <v>673</v>
      </c>
      <c r="V2115" s="443" t="s">
        <v>652</v>
      </c>
      <c r="W2115" s="443" t="s">
        <v>469</v>
      </c>
      <c r="X2115" s="446"/>
    </row>
    <row r="2116" spans="1:24" s="447" customFormat="1" ht="60">
      <c r="A2116" s="443"/>
      <c r="B2116" s="443">
        <v>4272213300</v>
      </c>
      <c r="C2116" s="508" t="s">
        <v>14826</v>
      </c>
      <c r="D2116" s="154" t="s">
        <v>14827</v>
      </c>
      <c r="E2116" s="154" t="s">
        <v>14828</v>
      </c>
      <c r="F2116" s="443" t="s">
        <v>422</v>
      </c>
      <c r="G2116" s="443" t="s">
        <v>655</v>
      </c>
      <c r="H2116" s="444">
        <v>45180</v>
      </c>
      <c r="I2116" s="443"/>
      <c r="J2116" s="443"/>
      <c r="K2116" s="443"/>
      <c r="L2116" s="443"/>
      <c r="M2116" s="443"/>
      <c r="N2116" s="443"/>
      <c r="O2116" s="443">
        <v>1</v>
      </c>
      <c r="P2116" s="445">
        <f t="shared" si="30"/>
        <v>1</v>
      </c>
      <c r="Q2116" s="443">
        <v>1</v>
      </c>
      <c r="R2116" s="443"/>
      <c r="S2116" s="443" t="s">
        <v>659</v>
      </c>
      <c r="T2116" s="443" t="s">
        <v>653</v>
      </c>
      <c r="U2116" s="443" t="s">
        <v>673</v>
      </c>
      <c r="V2116" s="443" t="s">
        <v>652</v>
      </c>
      <c r="W2116" s="443" t="s">
        <v>469</v>
      </c>
      <c r="X2116" s="446"/>
    </row>
    <row r="2117" spans="1:24" s="447" customFormat="1" ht="60">
      <c r="A2117" s="443"/>
      <c r="B2117" s="443">
        <v>4533330900</v>
      </c>
      <c r="C2117" s="508" t="s">
        <v>14829</v>
      </c>
      <c r="D2117" s="154" t="s">
        <v>14830</v>
      </c>
      <c r="E2117" s="154" t="s">
        <v>14831</v>
      </c>
      <c r="F2117" s="443" t="s">
        <v>422</v>
      </c>
      <c r="G2117" s="443" t="s">
        <v>655</v>
      </c>
      <c r="H2117" s="444">
        <v>45126</v>
      </c>
      <c r="I2117" s="443"/>
      <c r="J2117" s="443"/>
      <c r="K2117" s="443"/>
      <c r="L2117" s="443"/>
      <c r="M2117" s="443"/>
      <c r="N2117" s="443"/>
      <c r="O2117" s="443">
        <v>2</v>
      </c>
      <c r="P2117" s="445">
        <f t="shared" si="30"/>
        <v>2</v>
      </c>
      <c r="Q2117" s="443">
        <v>2</v>
      </c>
      <c r="R2117" s="443"/>
      <c r="S2117" s="443" t="s">
        <v>659</v>
      </c>
      <c r="T2117" s="443" t="s">
        <v>653</v>
      </c>
      <c r="U2117" s="443" t="s">
        <v>673</v>
      </c>
      <c r="V2117" s="443" t="s">
        <v>652</v>
      </c>
      <c r="W2117" s="443" t="s">
        <v>469</v>
      </c>
      <c r="X2117" s="446"/>
    </row>
    <row r="2118" spans="1:24" s="447" customFormat="1" ht="60">
      <c r="A2118" s="443"/>
      <c r="B2118" s="443">
        <v>5531130700</v>
      </c>
      <c r="C2118" s="508" t="s">
        <v>14832</v>
      </c>
      <c r="D2118" s="154" t="s">
        <v>14833</v>
      </c>
      <c r="E2118" s="154" t="s">
        <v>14834</v>
      </c>
      <c r="F2118" s="443" t="s">
        <v>422</v>
      </c>
      <c r="G2118" s="443" t="s">
        <v>655</v>
      </c>
      <c r="H2118" s="444">
        <v>45278</v>
      </c>
      <c r="I2118" s="443"/>
      <c r="J2118" s="443"/>
      <c r="K2118" s="443"/>
      <c r="L2118" s="443"/>
      <c r="M2118" s="443"/>
      <c r="N2118" s="443"/>
      <c r="O2118" s="443">
        <v>1</v>
      </c>
      <c r="P2118" s="445">
        <f t="shared" si="30"/>
        <v>1</v>
      </c>
      <c r="Q2118" s="443">
        <v>1</v>
      </c>
      <c r="R2118" s="443"/>
      <c r="S2118" s="443" t="s">
        <v>659</v>
      </c>
      <c r="T2118" s="443" t="s">
        <v>653</v>
      </c>
      <c r="U2118" s="443" t="s">
        <v>673</v>
      </c>
      <c r="V2118" s="443" t="s">
        <v>652</v>
      </c>
      <c r="W2118" s="443" t="s">
        <v>469</v>
      </c>
      <c r="X2118" s="446"/>
    </row>
    <row r="2119" spans="1:24" s="447" customFormat="1" ht="60">
      <c r="A2119" s="443"/>
      <c r="B2119" s="443">
        <v>4452233300</v>
      </c>
      <c r="C2119" s="508" t="s">
        <v>14835</v>
      </c>
      <c r="D2119" s="154" t="s">
        <v>14836</v>
      </c>
      <c r="E2119" s="154" t="s">
        <v>14837</v>
      </c>
      <c r="F2119" s="443" t="s">
        <v>422</v>
      </c>
      <c r="G2119" s="443" t="s">
        <v>655</v>
      </c>
      <c r="H2119" s="444">
        <v>45126</v>
      </c>
      <c r="I2119" s="443"/>
      <c r="J2119" s="443"/>
      <c r="K2119" s="443"/>
      <c r="L2119" s="443"/>
      <c r="M2119" s="443"/>
      <c r="N2119" s="443"/>
      <c r="O2119" s="443">
        <v>3</v>
      </c>
      <c r="P2119" s="445">
        <f t="shared" si="30"/>
        <v>3</v>
      </c>
      <c r="Q2119" s="443">
        <v>3</v>
      </c>
      <c r="R2119" s="443"/>
      <c r="S2119" s="443" t="s">
        <v>659</v>
      </c>
      <c r="T2119" s="443" t="s">
        <v>653</v>
      </c>
      <c r="U2119" s="443" t="s">
        <v>673</v>
      </c>
      <c r="V2119" s="443" t="s">
        <v>652</v>
      </c>
      <c r="W2119" s="443" t="s">
        <v>469</v>
      </c>
      <c r="X2119" s="446"/>
    </row>
    <row r="2120" spans="1:24" s="447" customFormat="1" ht="60">
      <c r="A2120" s="443"/>
      <c r="B2120" s="443">
        <v>4774821500</v>
      </c>
      <c r="C2120" s="508" t="s">
        <v>14838</v>
      </c>
      <c r="D2120" s="154" t="s">
        <v>14839</v>
      </c>
      <c r="E2120" s="154" t="s">
        <v>14840</v>
      </c>
      <c r="F2120" s="443" t="s">
        <v>422</v>
      </c>
      <c r="G2120" s="443" t="s">
        <v>655</v>
      </c>
      <c r="H2120" s="444">
        <v>45049</v>
      </c>
      <c r="I2120" s="443"/>
      <c r="J2120" s="443"/>
      <c r="K2120" s="443"/>
      <c r="L2120" s="443"/>
      <c r="M2120" s="443"/>
      <c r="N2120" s="443"/>
      <c r="O2120" s="443">
        <v>1</v>
      </c>
      <c r="P2120" s="445">
        <f t="shared" si="30"/>
        <v>1</v>
      </c>
      <c r="Q2120" s="443">
        <v>1</v>
      </c>
      <c r="R2120" s="443"/>
      <c r="S2120" s="443" t="s">
        <v>659</v>
      </c>
      <c r="T2120" s="443" t="s">
        <v>653</v>
      </c>
      <c r="U2120" s="443" t="s">
        <v>673</v>
      </c>
      <c r="V2120" s="443" t="s">
        <v>652</v>
      </c>
      <c r="W2120" s="443" t="s">
        <v>469</v>
      </c>
      <c r="X2120" s="446"/>
    </row>
    <row r="2121" spans="1:24" s="447" customFormat="1" ht="60">
      <c r="A2121" s="443"/>
      <c r="B2121" s="443">
        <v>3070510600</v>
      </c>
      <c r="C2121" s="508" t="s">
        <v>14841</v>
      </c>
      <c r="D2121" s="154" t="s">
        <v>14842</v>
      </c>
      <c r="E2121" s="154" t="s">
        <v>14843</v>
      </c>
      <c r="F2121" s="443" t="s">
        <v>422</v>
      </c>
      <c r="G2121" s="443" t="s">
        <v>655</v>
      </c>
      <c r="H2121" s="444">
        <v>45145</v>
      </c>
      <c r="I2121" s="443"/>
      <c r="J2121" s="443"/>
      <c r="K2121" s="443"/>
      <c r="L2121" s="443"/>
      <c r="M2121" s="443"/>
      <c r="N2121" s="443"/>
      <c r="O2121" s="443">
        <v>5</v>
      </c>
      <c r="P2121" s="445">
        <f t="shared" si="30"/>
        <v>5</v>
      </c>
      <c r="Q2121" s="443">
        <v>5</v>
      </c>
      <c r="R2121" s="443"/>
      <c r="S2121" s="443" t="s">
        <v>659</v>
      </c>
      <c r="T2121" s="443" t="s">
        <v>653</v>
      </c>
      <c r="U2121" s="443" t="s">
        <v>673</v>
      </c>
      <c r="V2121" s="443" t="s">
        <v>652</v>
      </c>
      <c r="W2121" s="443" t="s">
        <v>469</v>
      </c>
      <c r="X2121" s="446"/>
    </row>
    <row r="2122" spans="1:24" s="447" customFormat="1" ht="60">
      <c r="A2122" s="443"/>
      <c r="B2122" s="443">
        <v>5395422300</v>
      </c>
      <c r="C2122" s="508" t="s">
        <v>14844</v>
      </c>
      <c r="D2122" s="154" t="s">
        <v>14845</v>
      </c>
      <c r="E2122" s="154" t="s">
        <v>14846</v>
      </c>
      <c r="F2122" s="443" t="s">
        <v>422</v>
      </c>
      <c r="G2122" s="443" t="s">
        <v>655</v>
      </c>
      <c r="H2122" s="444">
        <v>45100</v>
      </c>
      <c r="I2122" s="443"/>
      <c r="J2122" s="443"/>
      <c r="K2122" s="443"/>
      <c r="L2122" s="443"/>
      <c r="M2122" s="443">
        <v>5</v>
      </c>
      <c r="N2122" s="443"/>
      <c r="O2122" s="443"/>
      <c r="P2122" s="445">
        <f t="shared" si="30"/>
        <v>5</v>
      </c>
      <c r="Q2122" s="443">
        <v>5</v>
      </c>
      <c r="R2122" s="443"/>
      <c r="S2122" s="443" t="s">
        <v>659</v>
      </c>
      <c r="T2122" s="443" t="s">
        <v>651</v>
      </c>
      <c r="U2122" s="443" t="s">
        <v>673</v>
      </c>
      <c r="V2122" s="443" t="s">
        <v>652</v>
      </c>
      <c r="W2122" s="443" t="s">
        <v>469</v>
      </c>
      <c r="X2122" s="446"/>
    </row>
    <row r="2123" spans="1:24" s="447" customFormat="1" ht="60">
      <c r="A2123" s="443"/>
      <c r="B2123" s="443">
        <v>4777011700</v>
      </c>
      <c r="C2123" s="508" t="s">
        <v>7204</v>
      </c>
      <c r="D2123" s="154" t="s">
        <v>7205</v>
      </c>
      <c r="E2123" s="154" t="s">
        <v>3355</v>
      </c>
      <c r="F2123" s="443" t="s">
        <v>422</v>
      </c>
      <c r="G2123" s="443" t="s">
        <v>655</v>
      </c>
      <c r="H2123" s="444">
        <v>44994</v>
      </c>
      <c r="I2123" s="443"/>
      <c r="J2123" s="443"/>
      <c r="K2123" s="443"/>
      <c r="L2123" s="443"/>
      <c r="M2123" s="443"/>
      <c r="N2123" s="443"/>
      <c r="O2123" s="443">
        <v>1</v>
      </c>
      <c r="P2123" s="445">
        <f t="shared" si="30"/>
        <v>1</v>
      </c>
      <c r="Q2123" s="443">
        <v>1</v>
      </c>
      <c r="R2123" s="443"/>
      <c r="S2123" s="443" t="s">
        <v>659</v>
      </c>
      <c r="T2123" s="443" t="s">
        <v>653</v>
      </c>
      <c r="U2123" s="443" t="s">
        <v>673</v>
      </c>
      <c r="V2123" s="443" t="s">
        <v>652</v>
      </c>
      <c r="W2123" s="443" t="s">
        <v>469</v>
      </c>
      <c r="X2123" s="446"/>
    </row>
    <row r="2124" spans="1:24" s="447" customFormat="1" ht="60">
      <c r="A2124" s="443"/>
      <c r="B2124" s="443">
        <v>6340920100</v>
      </c>
      <c r="C2124" s="508" t="s">
        <v>6454</v>
      </c>
      <c r="D2124" s="154" t="s">
        <v>5721</v>
      </c>
      <c r="E2124" s="154" t="s">
        <v>2938</v>
      </c>
      <c r="F2124" s="443" t="s">
        <v>422</v>
      </c>
      <c r="G2124" s="443" t="s">
        <v>655</v>
      </c>
      <c r="H2124" s="444">
        <v>45049</v>
      </c>
      <c r="I2124" s="443"/>
      <c r="J2124" s="443"/>
      <c r="K2124" s="443"/>
      <c r="L2124" s="443"/>
      <c r="M2124" s="443">
        <v>1</v>
      </c>
      <c r="N2124" s="443"/>
      <c r="O2124" s="443">
        <v>2</v>
      </c>
      <c r="P2124" s="445">
        <f t="shared" si="30"/>
        <v>3</v>
      </c>
      <c r="Q2124" s="443">
        <v>3</v>
      </c>
      <c r="R2124" s="443"/>
      <c r="S2124" s="443" t="s">
        <v>659</v>
      </c>
      <c r="T2124" s="443" t="s">
        <v>651</v>
      </c>
      <c r="U2124" s="443" t="s">
        <v>673</v>
      </c>
      <c r="V2124" s="443" t="s">
        <v>652</v>
      </c>
      <c r="W2124" s="443" t="s">
        <v>469</v>
      </c>
      <c r="X2124" s="446"/>
    </row>
    <row r="2125" spans="1:24" s="447" customFormat="1" ht="60">
      <c r="A2125" s="443"/>
      <c r="B2125" s="443">
        <v>6340920100</v>
      </c>
      <c r="C2125" s="508" t="s">
        <v>6457</v>
      </c>
      <c r="D2125" s="154" t="s">
        <v>5721</v>
      </c>
      <c r="E2125" s="154" t="s">
        <v>2940</v>
      </c>
      <c r="F2125" s="443" t="s">
        <v>422</v>
      </c>
      <c r="G2125" s="443" t="s">
        <v>655</v>
      </c>
      <c r="H2125" s="444">
        <v>45049</v>
      </c>
      <c r="I2125" s="443"/>
      <c r="J2125" s="443"/>
      <c r="K2125" s="443"/>
      <c r="L2125" s="443"/>
      <c r="M2125" s="443">
        <v>1</v>
      </c>
      <c r="N2125" s="443"/>
      <c r="O2125" s="443">
        <v>2</v>
      </c>
      <c r="P2125" s="445">
        <f t="shared" si="30"/>
        <v>3</v>
      </c>
      <c r="Q2125" s="443">
        <v>3</v>
      </c>
      <c r="R2125" s="443"/>
      <c r="S2125" s="443" t="s">
        <v>659</v>
      </c>
      <c r="T2125" s="443" t="s">
        <v>651</v>
      </c>
      <c r="U2125" s="443" t="s">
        <v>673</v>
      </c>
      <c r="V2125" s="443" t="s">
        <v>652</v>
      </c>
      <c r="W2125" s="443" t="s">
        <v>469</v>
      </c>
      <c r="X2125" s="446"/>
    </row>
    <row r="2126" spans="1:24" s="447" customFormat="1" ht="60">
      <c r="A2126" s="443"/>
      <c r="B2126" s="443">
        <v>3603230500</v>
      </c>
      <c r="C2126" s="508" t="s">
        <v>8795</v>
      </c>
      <c r="D2126" s="154" t="s">
        <v>8796</v>
      </c>
      <c r="E2126" s="154" t="s">
        <v>4257</v>
      </c>
      <c r="F2126" s="443" t="s">
        <v>422</v>
      </c>
      <c r="G2126" s="443" t="s">
        <v>655</v>
      </c>
      <c r="H2126" s="444">
        <v>44996</v>
      </c>
      <c r="I2126" s="443"/>
      <c r="J2126" s="443"/>
      <c r="K2126" s="443"/>
      <c r="L2126" s="443"/>
      <c r="M2126" s="443"/>
      <c r="N2126" s="443"/>
      <c r="O2126" s="443">
        <v>1</v>
      </c>
      <c r="P2126" s="445">
        <f t="shared" si="30"/>
        <v>1</v>
      </c>
      <c r="Q2126" s="443">
        <v>1</v>
      </c>
      <c r="R2126" s="443"/>
      <c r="S2126" s="443" t="s">
        <v>659</v>
      </c>
      <c r="T2126" s="443" t="s">
        <v>653</v>
      </c>
      <c r="U2126" s="443" t="s">
        <v>673</v>
      </c>
      <c r="V2126" s="443" t="s">
        <v>652</v>
      </c>
      <c r="W2126" s="443" t="s">
        <v>469</v>
      </c>
      <c r="X2126" s="446"/>
    </row>
    <row r="2127" spans="1:24" s="447" customFormat="1" ht="60">
      <c r="A2127" s="443"/>
      <c r="B2127" s="443">
        <v>4436821300</v>
      </c>
      <c r="C2127" s="508" t="s">
        <v>14847</v>
      </c>
      <c r="D2127" s="154" t="s">
        <v>14848</v>
      </c>
      <c r="E2127" s="154" t="s">
        <v>14849</v>
      </c>
      <c r="F2127" s="443" t="s">
        <v>422</v>
      </c>
      <c r="G2127" s="443" t="s">
        <v>655</v>
      </c>
      <c r="H2127" s="444">
        <v>45271</v>
      </c>
      <c r="I2127" s="443"/>
      <c r="J2127" s="443"/>
      <c r="K2127" s="443"/>
      <c r="L2127" s="443"/>
      <c r="M2127" s="443"/>
      <c r="N2127" s="443"/>
      <c r="O2127" s="443">
        <v>1</v>
      </c>
      <c r="P2127" s="445">
        <f t="shared" si="30"/>
        <v>1</v>
      </c>
      <c r="Q2127" s="443">
        <v>1</v>
      </c>
      <c r="R2127" s="443"/>
      <c r="S2127" s="443" t="s">
        <v>659</v>
      </c>
      <c r="T2127" s="443" t="s">
        <v>653</v>
      </c>
      <c r="U2127" s="443" t="s">
        <v>673</v>
      </c>
      <c r="V2127" s="443" t="s">
        <v>652</v>
      </c>
      <c r="W2127" s="443" t="s">
        <v>469</v>
      </c>
      <c r="X2127" s="446"/>
    </row>
    <row r="2128" spans="1:24" s="447" customFormat="1" ht="60">
      <c r="A2128" s="443"/>
      <c r="B2128" s="443">
        <v>6342002300</v>
      </c>
      <c r="C2128" s="508" t="s">
        <v>14850</v>
      </c>
      <c r="D2128" s="154" t="s">
        <v>14851</v>
      </c>
      <c r="E2128" s="154" t="s">
        <v>14852</v>
      </c>
      <c r="F2128" s="443" t="s">
        <v>422</v>
      </c>
      <c r="G2128" s="443" t="s">
        <v>655</v>
      </c>
      <c r="H2128" s="444">
        <v>45077</v>
      </c>
      <c r="I2128" s="443"/>
      <c r="J2128" s="443"/>
      <c r="K2128" s="443"/>
      <c r="L2128" s="443"/>
      <c r="M2128" s="443"/>
      <c r="N2128" s="443"/>
      <c r="O2128" s="443">
        <v>1</v>
      </c>
      <c r="P2128" s="445">
        <f t="shared" si="30"/>
        <v>1</v>
      </c>
      <c r="Q2128" s="443">
        <v>1</v>
      </c>
      <c r="R2128" s="443"/>
      <c r="S2128" s="443" t="s">
        <v>659</v>
      </c>
      <c r="T2128" s="443" t="s">
        <v>653</v>
      </c>
      <c r="U2128" s="443" t="s">
        <v>673</v>
      </c>
      <c r="V2128" s="443" t="s">
        <v>652</v>
      </c>
      <c r="W2128" s="443" t="s">
        <v>469</v>
      </c>
      <c r="X2128" s="446"/>
    </row>
    <row r="2129" spans="1:24" s="447" customFormat="1" ht="60">
      <c r="A2129" s="443"/>
      <c r="B2129" s="443">
        <v>4675000100</v>
      </c>
      <c r="C2129" s="508" t="s">
        <v>14853</v>
      </c>
      <c r="D2129" s="154" t="s">
        <v>14854</v>
      </c>
      <c r="E2129" s="154" t="s">
        <v>14855</v>
      </c>
      <c r="F2129" s="443" t="s">
        <v>422</v>
      </c>
      <c r="G2129" s="443" t="s">
        <v>655</v>
      </c>
      <c r="H2129" s="444">
        <v>45131</v>
      </c>
      <c r="I2129" s="443"/>
      <c r="J2129" s="443"/>
      <c r="K2129" s="443"/>
      <c r="L2129" s="443"/>
      <c r="M2129" s="443"/>
      <c r="N2129" s="443"/>
      <c r="O2129" s="443">
        <v>1</v>
      </c>
      <c r="P2129" s="445">
        <f t="shared" si="30"/>
        <v>1</v>
      </c>
      <c r="Q2129" s="443">
        <v>1</v>
      </c>
      <c r="R2129" s="443"/>
      <c r="S2129" s="443" t="s">
        <v>659</v>
      </c>
      <c r="T2129" s="443" t="s">
        <v>653</v>
      </c>
      <c r="U2129" s="443" t="s">
        <v>673</v>
      </c>
      <c r="V2129" s="443" t="s">
        <v>652</v>
      </c>
      <c r="W2129" s="443" t="s">
        <v>469</v>
      </c>
      <c r="X2129" s="446"/>
    </row>
    <row r="2130" spans="1:24" s="447" customFormat="1" ht="60">
      <c r="A2130" s="443"/>
      <c r="B2130" s="443">
        <v>4370900900</v>
      </c>
      <c r="C2130" s="508" t="s">
        <v>14856</v>
      </c>
      <c r="D2130" s="154" t="s">
        <v>14857</v>
      </c>
      <c r="E2130" s="154" t="s">
        <v>14858</v>
      </c>
      <c r="F2130" s="443" t="s">
        <v>422</v>
      </c>
      <c r="G2130" s="443" t="s">
        <v>655</v>
      </c>
      <c r="H2130" s="444">
        <v>45237</v>
      </c>
      <c r="I2130" s="443"/>
      <c r="J2130" s="443"/>
      <c r="K2130" s="443"/>
      <c r="L2130" s="443"/>
      <c r="M2130" s="443"/>
      <c r="N2130" s="443"/>
      <c r="O2130" s="443">
        <v>1</v>
      </c>
      <c r="P2130" s="445">
        <f t="shared" si="30"/>
        <v>1</v>
      </c>
      <c r="Q2130" s="443">
        <v>1</v>
      </c>
      <c r="R2130" s="443"/>
      <c r="S2130" s="443" t="s">
        <v>659</v>
      </c>
      <c r="T2130" s="443" t="s">
        <v>653</v>
      </c>
      <c r="U2130" s="443" t="s">
        <v>673</v>
      </c>
      <c r="V2130" s="443" t="s">
        <v>652</v>
      </c>
      <c r="W2130" s="443" t="s">
        <v>469</v>
      </c>
      <c r="X2130" s="446"/>
    </row>
    <row r="2131" spans="1:24" s="447" customFormat="1" ht="60">
      <c r="A2131" s="443"/>
      <c r="B2131" s="443">
        <v>3486304400</v>
      </c>
      <c r="C2131" s="508" t="s">
        <v>7792</v>
      </c>
      <c r="D2131" s="154" t="s">
        <v>7793</v>
      </c>
      <c r="E2131" s="154" t="s">
        <v>3732</v>
      </c>
      <c r="F2131" s="443" t="s">
        <v>422</v>
      </c>
      <c r="G2131" s="443" t="s">
        <v>655</v>
      </c>
      <c r="H2131" s="444">
        <v>44938</v>
      </c>
      <c r="I2131" s="443"/>
      <c r="J2131" s="443"/>
      <c r="K2131" s="443"/>
      <c r="L2131" s="443"/>
      <c r="M2131" s="443"/>
      <c r="N2131" s="443"/>
      <c r="O2131" s="443">
        <v>1</v>
      </c>
      <c r="P2131" s="445">
        <f t="shared" si="30"/>
        <v>1</v>
      </c>
      <c r="Q2131" s="443">
        <v>1</v>
      </c>
      <c r="R2131" s="443"/>
      <c r="S2131" s="443" t="s">
        <v>659</v>
      </c>
      <c r="T2131" s="443" t="s">
        <v>653</v>
      </c>
      <c r="U2131" s="443" t="s">
        <v>673</v>
      </c>
      <c r="V2131" s="443" t="s">
        <v>652</v>
      </c>
      <c r="W2131" s="443" t="s">
        <v>469</v>
      </c>
      <c r="X2131" s="446"/>
    </row>
    <row r="2132" spans="1:24" s="447" customFormat="1" ht="60">
      <c r="A2132" s="443"/>
      <c r="B2132" s="443">
        <v>3512423200</v>
      </c>
      <c r="C2132" s="508" t="s">
        <v>7212</v>
      </c>
      <c r="D2132" s="154" t="s">
        <v>7213</v>
      </c>
      <c r="E2132" s="154" t="s">
        <v>3359</v>
      </c>
      <c r="F2132" s="443" t="s">
        <v>422</v>
      </c>
      <c r="G2132" s="443" t="s">
        <v>655</v>
      </c>
      <c r="H2132" s="444">
        <v>44992</v>
      </c>
      <c r="I2132" s="443"/>
      <c r="J2132" s="443"/>
      <c r="K2132" s="443"/>
      <c r="L2132" s="443"/>
      <c r="M2132" s="443"/>
      <c r="N2132" s="443"/>
      <c r="O2132" s="443">
        <v>1</v>
      </c>
      <c r="P2132" s="445">
        <f t="shared" si="30"/>
        <v>1</v>
      </c>
      <c r="Q2132" s="443">
        <v>1</v>
      </c>
      <c r="R2132" s="443"/>
      <c r="S2132" s="443" t="s">
        <v>659</v>
      </c>
      <c r="T2132" s="443" t="s">
        <v>653</v>
      </c>
      <c r="U2132" s="443" t="s">
        <v>673</v>
      </c>
      <c r="V2132" s="443" t="s">
        <v>652</v>
      </c>
      <c r="W2132" s="443" t="s">
        <v>469</v>
      </c>
      <c r="X2132" s="446"/>
    </row>
    <row r="2133" spans="1:24" s="447" customFormat="1" ht="60">
      <c r="A2133" s="443"/>
      <c r="B2133" s="443">
        <v>4152011400</v>
      </c>
      <c r="C2133" s="508" t="s">
        <v>14859</v>
      </c>
      <c r="D2133" s="154" t="s">
        <v>14860</v>
      </c>
      <c r="E2133" s="154" t="s">
        <v>14861</v>
      </c>
      <c r="F2133" s="443" t="s">
        <v>422</v>
      </c>
      <c r="G2133" s="443" t="s">
        <v>655</v>
      </c>
      <c r="H2133" s="444">
        <v>44984</v>
      </c>
      <c r="I2133" s="443"/>
      <c r="J2133" s="443"/>
      <c r="K2133" s="443"/>
      <c r="L2133" s="443"/>
      <c r="M2133" s="443"/>
      <c r="N2133" s="443"/>
      <c r="O2133" s="443">
        <v>1</v>
      </c>
      <c r="P2133" s="445">
        <f t="shared" si="30"/>
        <v>1</v>
      </c>
      <c r="Q2133" s="443">
        <v>1</v>
      </c>
      <c r="R2133" s="443"/>
      <c r="S2133" s="443" t="s">
        <v>659</v>
      </c>
      <c r="T2133" s="443" t="s">
        <v>653</v>
      </c>
      <c r="U2133" s="443" t="s">
        <v>673</v>
      </c>
      <c r="V2133" s="443" t="s">
        <v>652</v>
      </c>
      <c r="W2133" s="443" t="s">
        <v>469</v>
      </c>
      <c r="X2133" s="446"/>
    </row>
    <row r="2134" spans="1:24" s="447" customFormat="1" ht="60">
      <c r="A2134" s="443"/>
      <c r="B2134" s="443">
        <v>4660800300</v>
      </c>
      <c r="C2134" s="508" t="s">
        <v>6232</v>
      </c>
      <c r="D2134" s="154" t="s">
        <v>6233</v>
      </c>
      <c r="E2134" s="154" t="s">
        <v>2809</v>
      </c>
      <c r="F2134" s="443" t="s">
        <v>422</v>
      </c>
      <c r="G2134" s="443" t="s">
        <v>655</v>
      </c>
      <c r="H2134" s="444">
        <v>45267</v>
      </c>
      <c r="I2134" s="443"/>
      <c r="J2134" s="443"/>
      <c r="K2134" s="443"/>
      <c r="L2134" s="443"/>
      <c r="M2134" s="443"/>
      <c r="N2134" s="443"/>
      <c r="O2134" s="443">
        <v>1</v>
      </c>
      <c r="P2134" s="445">
        <f t="shared" ref="P2134:P2197" si="31">SUM($I2134:$O2134)</f>
        <v>1</v>
      </c>
      <c r="Q2134" s="443">
        <v>1</v>
      </c>
      <c r="R2134" s="443"/>
      <c r="S2134" s="443" t="s">
        <v>659</v>
      </c>
      <c r="T2134" s="443" t="s">
        <v>653</v>
      </c>
      <c r="U2134" s="443" t="s">
        <v>673</v>
      </c>
      <c r="V2134" s="443" t="s">
        <v>652</v>
      </c>
      <c r="W2134" s="443" t="s">
        <v>469</v>
      </c>
      <c r="X2134" s="446"/>
    </row>
    <row r="2135" spans="1:24" s="447" customFormat="1" ht="60">
      <c r="A2135" s="443"/>
      <c r="B2135" s="443">
        <v>4543311300</v>
      </c>
      <c r="C2135" s="508" t="s">
        <v>14862</v>
      </c>
      <c r="D2135" s="154" t="s">
        <v>14863</v>
      </c>
      <c r="E2135" s="154" t="s">
        <v>14864</v>
      </c>
      <c r="F2135" s="443" t="s">
        <v>422</v>
      </c>
      <c r="G2135" s="443" t="s">
        <v>655</v>
      </c>
      <c r="H2135" s="444">
        <v>45258</v>
      </c>
      <c r="I2135" s="443"/>
      <c r="J2135" s="443"/>
      <c r="K2135" s="443"/>
      <c r="L2135" s="443"/>
      <c r="M2135" s="443"/>
      <c r="N2135" s="443"/>
      <c r="O2135" s="443">
        <v>1</v>
      </c>
      <c r="P2135" s="445">
        <f t="shared" si="31"/>
        <v>1</v>
      </c>
      <c r="Q2135" s="443">
        <v>1</v>
      </c>
      <c r="R2135" s="443"/>
      <c r="S2135" s="443" t="s">
        <v>659</v>
      </c>
      <c r="T2135" s="443" t="s">
        <v>653</v>
      </c>
      <c r="U2135" s="443" t="s">
        <v>673</v>
      </c>
      <c r="V2135" s="443" t="s">
        <v>652</v>
      </c>
      <c r="W2135" s="443" t="s">
        <v>469</v>
      </c>
      <c r="X2135" s="446"/>
    </row>
    <row r="2136" spans="1:24" s="447" customFormat="1" ht="60">
      <c r="A2136" s="443"/>
      <c r="B2136" s="443">
        <v>3512423200</v>
      </c>
      <c r="C2136" s="508" t="s">
        <v>14865</v>
      </c>
      <c r="D2136" s="154" t="s">
        <v>7213</v>
      </c>
      <c r="E2136" s="154" t="s">
        <v>14866</v>
      </c>
      <c r="F2136" s="443" t="s">
        <v>422</v>
      </c>
      <c r="G2136" s="443" t="s">
        <v>655</v>
      </c>
      <c r="H2136" s="444">
        <v>44992</v>
      </c>
      <c r="I2136" s="443"/>
      <c r="J2136" s="443"/>
      <c r="K2136" s="443"/>
      <c r="L2136" s="443"/>
      <c r="M2136" s="443"/>
      <c r="N2136" s="443"/>
      <c r="O2136" s="443">
        <v>1</v>
      </c>
      <c r="P2136" s="445">
        <f t="shared" si="31"/>
        <v>1</v>
      </c>
      <c r="Q2136" s="443">
        <v>1</v>
      </c>
      <c r="R2136" s="443"/>
      <c r="S2136" s="443" t="s">
        <v>659</v>
      </c>
      <c r="T2136" s="443" t="s">
        <v>653</v>
      </c>
      <c r="U2136" s="443" t="s">
        <v>673</v>
      </c>
      <c r="V2136" s="443" t="s">
        <v>652</v>
      </c>
      <c r="W2136" s="443" t="s">
        <v>469</v>
      </c>
      <c r="X2136" s="446"/>
    </row>
    <row r="2137" spans="1:24" s="447" customFormat="1" ht="60">
      <c r="A2137" s="443"/>
      <c r="B2137" s="443">
        <v>5313410400</v>
      </c>
      <c r="C2137" s="508" t="s">
        <v>14867</v>
      </c>
      <c r="D2137" s="154" t="s">
        <v>14868</v>
      </c>
      <c r="E2137" s="154" t="s">
        <v>14869</v>
      </c>
      <c r="F2137" s="443" t="s">
        <v>422</v>
      </c>
      <c r="G2137" s="443" t="s">
        <v>655</v>
      </c>
      <c r="H2137" s="444">
        <v>45216</v>
      </c>
      <c r="I2137" s="443"/>
      <c r="J2137" s="443"/>
      <c r="K2137" s="443"/>
      <c r="L2137" s="443"/>
      <c r="M2137" s="443"/>
      <c r="N2137" s="443"/>
      <c r="O2137" s="443">
        <v>2</v>
      </c>
      <c r="P2137" s="445">
        <f t="shared" si="31"/>
        <v>2</v>
      </c>
      <c r="Q2137" s="443">
        <v>2</v>
      </c>
      <c r="R2137" s="443"/>
      <c r="S2137" s="443" t="s">
        <v>659</v>
      </c>
      <c r="T2137" s="443" t="s">
        <v>653</v>
      </c>
      <c r="U2137" s="443" t="s">
        <v>673</v>
      </c>
      <c r="V2137" s="443" t="s">
        <v>652</v>
      </c>
      <c r="W2137" s="443" t="s">
        <v>469</v>
      </c>
      <c r="X2137" s="446"/>
    </row>
    <row r="2138" spans="1:24" s="447" customFormat="1" ht="60">
      <c r="A2138" s="443"/>
      <c r="B2138" s="443">
        <v>6772511000</v>
      </c>
      <c r="C2138" s="508" t="s">
        <v>14870</v>
      </c>
      <c r="D2138" s="154" t="s">
        <v>14871</v>
      </c>
      <c r="E2138" s="154" t="s">
        <v>14872</v>
      </c>
      <c r="F2138" s="443" t="s">
        <v>422</v>
      </c>
      <c r="G2138" s="443" t="s">
        <v>655</v>
      </c>
      <c r="H2138" s="444">
        <v>45261</v>
      </c>
      <c r="I2138" s="443"/>
      <c r="J2138" s="443"/>
      <c r="K2138" s="443"/>
      <c r="L2138" s="443"/>
      <c r="M2138" s="443"/>
      <c r="N2138" s="443"/>
      <c r="O2138" s="443">
        <v>1</v>
      </c>
      <c r="P2138" s="445">
        <f t="shared" si="31"/>
        <v>1</v>
      </c>
      <c r="Q2138" s="443">
        <v>1</v>
      </c>
      <c r="R2138" s="443"/>
      <c r="S2138" s="443" t="s">
        <v>659</v>
      </c>
      <c r="T2138" s="443" t="s">
        <v>653</v>
      </c>
      <c r="U2138" s="443" t="s">
        <v>673</v>
      </c>
      <c r="V2138" s="443" t="s">
        <v>652</v>
      </c>
      <c r="W2138" s="443" t="s">
        <v>469</v>
      </c>
      <c r="X2138" s="446"/>
    </row>
    <row r="2139" spans="1:24" s="447" customFormat="1" ht="60">
      <c r="A2139" s="443"/>
      <c r="B2139" s="443">
        <v>5454621400</v>
      </c>
      <c r="C2139" s="508" t="s">
        <v>14873</v>
      </c>
      <c r="D2139" s="154" t="s">
        <v>14874</v>
      </c>
      <c r="E2139" s="154" t="s">
        <v>14875</v>
      </c>
      <c r="F2139" s="443" t="s">
        <v>422</v>
      </c>
      <c r="G2139" s="443" t="s">
        <v>655</v>
      </c>
      <c r="H2139" s="444">
        <v>44943</v>
      </c>
      <c r="I2139" s="443"/>
      <c r="J2139" s="443"/>
      <c r="K2139" s="443"/>
      <c r="L2139" s="443"/>
      <c r="M2139" s="443"/>
      <c r="N2139" s="443"/>
      <c r="O2139" s="443">
        <v>1</v>
      </c>
      <c r="P2139" s="445">
        <f t="shared" si="31"/>
        <v>1</v>
      </c>
      <c r="Q2139" s="443">
        <v>1</v>
      </c>
      <c r="R2139" s="443"/>
      <c r="S2139" s="443" t="s">
        <v>659</v>
      </c>
      <c r="T2139" s="443" t="s">
        <v>653</v>
      </c>
      <c r="U2139" s="443" t="s">
        <v>673</v>
      </c>
      <c r="V2139" s="443" t="s">
        <v>652</v>
      </c>
      <c r="W2139" s="443" t="s">
        <v>469</v>
      </c>
      <c r="X2139" s="446"/>
    </row>
    <row r="2140" spans="1:24" s="447" customFormat="1" ht="60">
      <c r="A2140" s="443"/>
      <c r="B2140" s="443">
        <v>4714910200</v>
      </c>
      <c r="C2140" s="508" t="s">
        <v>14876</v>
      </c>
      <c r="D2140" s="154" t="s">
        <v>14877</v>
      </c>
      <c r="E2140" s="154" t="s">
        <v>14878</v>
      </c>
      <c r="F2140" s="443" t="s">
        <v>422</v>
      </c>
      <c r="G2140" s="443" t="s">
        <v>655</v>
      </c>
      <c r="H2140" s="444">
        <v>45267</v>
      </c>
      <c r="I2140" s="443"/>
      <c r="J2140" s="443"/>
      <c r="K2140" s="443"/>
      <c r="L2140" s="443"/>
      <c r="M2140" s="443"/>
      <c r="N2140" s="443"/>
      <c r="O2140" s="443">
        <v>1</v>
      </c>
      <c r="P2140" s="445">
        <f t="shared" si="31"/>
        <v>1</v>
      </c>
      <c r="Q2140" s="443">
        <v>1</v>
      </c>
      <c r="R2140" s="443"/>
      <c r="S2140" s="443" t="s">
        <v>659</v>
      </c>
      <c r="T2140" s="443" t="s">
        <v>653</v>
      </c>
      <c r="U2140" s="443" t="s">
        <v>673</v>
      </c>
      <c r="V2140" s="443" t="s">
        <v>652</v>
      </c>
      <c r="W2140" s="443" t="s">
        <v>469</v>
      </c>
      <c r="X2140" s="446"/>
    </row>
    <row r="2141" spans="1:24" s="447" customFormat="1" ht="60">
      <c r="A2141" s="443"/>
      <c r="B2141" s="443">
        <v>4543311300</v>
      </c>
      <c r="C2141" s="508" t="s">
        <v>14862</v>
      </c>
      <c r="D2141" s="154" t="s">
        <v>14863</v>
      </c>
      <c r="E2141" s="154" t="s">
        <v>14879</v>
      </c>
      <c r="F2141" s="443" t="s">
        <v>422</v>
      </c>
      <c r="G2141" s="443" t="s">
        <v>655</v>
      </c>
      <c r="H2141" s="444">
        <v>45258</v>
      </c>
      <c r="I2141" s="443"/>
      <c r="J2141" s="443"/>
      <c r="K2141" s="443"/>
      <c r="L2141" s="443"/>
      <c r="M2141" s="443"/>
      <c r="N2141" s="443"/>
      <c r="O2141" s="443">
        <v>1</v>
      </c>
      <c r="P2141" s="445">
        <f t="shared" si="31"/>
        <v>1</v>
      </c>
      <c r="Q2141" s="443">
        <v>1</v>
      </c>
      <c r="R2141" s="443"/>
      <c r="S2141" s="443" t="s">
        <v>659</v>
      </c>
      <c r="T2141" s="443" t="s">
        <v>653</v>
      </c>
      <c r="U2141" s="443" t="s">
        <v>673</v>
      </c>
      <c r="V2141" s="443" t="s">
        <v>652</v>
      </c>
      <c r="W2141" s="443" t="s">
        <v>469</v>
      </c>
      <c r="X2141" s="446"/>
    </row>
    <row r="2142" spans="1:24" s="447" customFormat="1" ht="75">
      <c r="A2142" s="443"/>
      <c r="B2142" s="443">
        <v>4391801600</v>
      </c>
      <c r="C2142" s="508" t="s">
        <v>7168</v>
      </c>
      <c r="D2142" s="154" t="s">
        <v>7169</v>
      </c>
      <c r="E2142" s="154" t="s">
        <v>3337</v>
      </c>
      <c r="F2142" s="443" t="s">
        <v>422</v>
      </c>
      <c r="G2142" s="443" t="s">
        <v>655</v>
      </c>
      <c r="H2142" s="444">
        <v>44978</v>
      </c>
      <c r="I2142" s="443"/>
      <c r="J2142" s="443"/>
      <c r="K2142" s="443"/>
      <c r="L2142" s="443"/>
      <c r="M2142" s="443"/>
      <c r="N2142" s="443"/>
      <c r="O2142" s="443">
        <v>1</v>
      </c>
      <c r="P2142" s="445">
        <f t="shared" si="31"/>
        <v>1</v>
      </c>
      <c r="Q2142" s="443">
        <v>1</v>
      </c>
      <c r="R2142" s="443"/>
      <c r="S2142" s="443" t="s">
        <v>659</v>
      </c>
      <c r="T2142" s="443" t="s">
        <v>653</v>
      </c>
      <c r="U2142" s="443" t="s">
        <v>673</v>
      </c>
      <c r="V2142" s="443" t="s">
        <v>652</v>
      </c>
      <c r="W2142" s="443" t="s">
        <v>469</v>
      </c>
      <c r="X2142" s="446"/>
    </row>
    <row r="2143" spans="1:24" s="447" customFormat="1" ht="60">
      <c r="A2143" s="443"/>
      <c r="B2143" s="443">
        <v>6371602100</v>
      </c>
      <c r="C2143" s="508" t="s">
        <v>14880</v>
      </c>
      <c r="D2143" s="154" t="s">
        <v>14881</v>
      </c>
      <c r="E2143" s="154" t="s">
        <v>14882</v>
      </c>
      <c r="F2143" s="443" t="s">
        <v>422</v>
      </c>
      <c r="G2143" s="443" t="s">
        <v>655</v>
      </c>
      <c r="H2143" s="444">
        <v>45287</v>
      </c>
      <c r="I2143" s="443"/>
      <c r="J2143" s="443"/>
      <c r="K2143" s="443"/>
      <c r="L2143" s="443"/>
      <c r="M2143" s="443"/>
      <c r="N2143" s="443"/>
      <c r="O2143" s="443">
        <v>1</v>
      </c>
      <c r="P2143" s="445">
        <f t="shared" si="31"/>
        <v>1</v>
      </c>
      <c r="Q2143" s="443">
        <v>1</v>
      </c>
      <c r="R2143" s="443"/>
      <c r="S2143" s="443" t="s">
        <v>659</v>
      </c>
      <c r="T2143" s="443" t="s">
        <v>653</v>
      </c>
      <c r="U2143" s="443" t="s">
        <v>673</v>
      </c>
      <c r="V2143" s="443" t="s">
        <v>652</v>
      </c>
      <c r="W2143" s="443" t="s">
        <v>469</v>
      </c>
      <c r="X2143" s="446"/>
    </row>
    <row r="2144" spans="1:24" s="447" customFormat="1" ht="60">
      <c r="A2144" s="443"/>
      <c r="B2144" s="443">
        <v>5515031400</v>
      </c>
      <c r="C2144" s="508" t="s">
        <v>14883</v>
      </c>
      <c r="D2144" s="154" t="s">
        <v>14884</v>
      </c>
      <c r="E2144" s="154" t="s">
        <v>14885</v>
      </c>
      <c r="F2144" s="443" t="s">
        <v>422</v>
      </c>
      <c r="G2144" s="443" t="s">
        <v>655</v>
      </c>
      <c r="H2144" s="444">
        <v>45082</v>
      </c>
      <c r="I2144" s="443"/>
      <c r="J2144" s="443"/>
      <c r="K2144" s="443"/>
      <c r="L2144" s="443"/>
      <c r="M2144" s="443"/>
      <c r="N2144" s="443"/>
      <c r="O2144" s="443">
        <v>1</v>
      </c>
      <c r="P2144" s="445">
        <f t="shared" si="31"/>
        <v>1</v>
      </c>
      <c r="Q2144" s="443">
        <v>1</v>
      </c>
      <c r="R2144" s="443"/>
      <c r="S2144" s="443" t="s">
        <v>659</v>
      </c>
      <c r="T2144" s="443" t="s">
        <v>653</v>
      </c>
      <c r="U2144" s="443" t="s">
        <v>673</v>
      </c>
      <c r="V2144" s="443" t="s">
        <v>652</v>
      </c>
      <c r="W2144" s="443" t="s">
        <v>469</v>
      </c>
      <c r="X2144" s="446"/>
    </row>
    <row r="2145" spans="1:24" s="447" customFormat="1" ht="60">
      <c r="A2145" s="443"/>
      <c r="B2145" s="443">
        <v>5313410400</v>
      </c>
      <c r="C2145" s="508" t="s">
        <v>14886</v>
      </c>
      <c r="D2145" s="154" t="s">
        <v>14868</v>
      </c>
      <c r="E2145" s="154" t="s">
        <v>14887</v>
      </c>
      <c r="F2145" s="443" t="s">
        <v>422</v>
      </c>
      <c r="G2145" s="443" t="s">
        <v>655</v>
      </c>
      <c r="H2145" s="444">
        <v>45216</v>
      </c>
      <c r="I2145" s="443"/>
      <c r="J2145" s="443"/>
      <c r="K2145" s="443"/>
      <c r="L2145" s="443"/>
      <c r="M2145" s="443"/>
      <c r="N2145" s="443"/>
      <c r="O2145" s="443">
        <v>2</v>
      </c>
      <c r="P2145" s="445">
        <f t="shared" si="31"/>
        <v>2</v>
      </c>
      <c r="Q2145" s="443">
        <v>2</v>
      </c>
      <c r="R2145" s="443"/>
      <c r="S2145" s="443" t="s">
        <v>659</v>
      </c>
      <c r="T2145" s="443" t="s">
        <v>653</v>
      </c>
      <c r="U2145" s="443" t="s">
        <v>673</v>
      </c>
      <c r="V2145" s="443" t="s">
        <v>652</v>
      </c>
      <c r="W2145" s="443" t="s">
        <v>469</v>
      </c>
      <c r="X2145" s="446"/>
    </row>
    <row r="2146" spans="1:24" s="447" customFormat="1" ht="60">
      <c r="A2146" s="443"/>
      <c r="B2146" s="443">
        <v>3123113500</v>
      </c>
      <c r="C2146" s="508" t="s">
        <v>14888</v>
      </c>
      <c r="D2146" s="154" t="s">
        <v>14889</v>
      </c>
      <c r="E2146" s="154" t="s">
        <v>14890</v>
      </c>
      <c r="F2146" s="443" t="s">
        <v>422</v>
      </c>
      <c r="G2146" s="443" t="s">
        <v>655</v>
      </c>
      <c r="H2146" s="444">
        <v>45147</v>
      </c>
      <c r="I2146" s="443"/>
      <c r="J2146" s="443"/>
      <c r="K2146" s="443"/>
      <c r="L2146" s="443"/>
      <c r="M2146" s="443"/>
      <c r="N2146" s="443"/>
      <c r="O2146" s="443">
        <v>1</v>
      </c>
      <c r="P2146" s="445">
        <f t="shared" si="31"/>
        <v>1</v>
      </c>
      <c r="Q2146" s="443">
        <v>1</v>
      </c>
      <c r="R2146" s="443"/>
      <c r="S2146" s="443" t="s">
        <v>659</v>
      </c>
      <c r="T2146" s="443" t="s">
        <v>653</v>
      </c>
      <c r="U2146" s="443" t="s">
        <v>673</v>
      </c>
      <c r="V2146" s="443" t="s">
        <v>652</v>
      </c>
      <c r="W2146" s="443" t="s">
        <v>469</v>
      </c>
      <c r="X2146" s="446"/>
    </row>
    <row r="2147" spans="1:24" s="447" customFormat="1" ht="60">
      <c r="A2147" s="443"/>
      <c r="B2147" s="443">
        <v>5514311100</v>
      </c>
      <c r="C2147" s="508" t="s">
        <v>8595</v>
      </c>
      <c r="D2147" s="154" t="s">
        <v>8596</v>
      </c>
      <c r="E2147" s="154" t="s">
        <v>4135</v>
      </c>
      <c r="F2147" s="443" t="s">
        <v>422</v>
      </c>
      <c r="G2147" s="443" t="s">
        <v>655</v>
      </c>
      <c r="H2147" s="444">
        <v>45117</v>
      </c>
      <c r="I2147" s="443"/>
      <c r="J2147" s="443"/>
      <c r="K2147" s="443"/>
      <c r="L2147" s="443"/>
      <c r="M2147" s="443"/>
      <c r="N2147" s="443"/>
      <c r="O2147" s="443">
        <v>1</v>
      </c>
      <c r="P2147" s="445">
        <f t="shared" si="31"/>
        <v>1</v>
      </c>
      <c r="Q2147" s="443">
        <v>1</v>
      </c>
      <c r="R2147" s="443"/>
      <c r="S2147" s="443" t="s">
        <v>659</v>
      </c>
      <c r="T2147" s="443" t="s">
        <v>653</v>
      </c>
      <c r="U2147" s="443" t="s">
        <v>673</v>
      </c>
      <c r="V2147" s="443" t="s">
        <v>652</v>
      </c>
      <c r="W2147" s="443" t="s">
        <v>469</v>
      </c>
      <c r="X2147" s="446"/>
    </row>
    <row r="2148" spans="1:24" s="447" customFormat="1" ht="60">
      <c r="A2148" s="443"/>
      <c r="B2148" s="443">
        <v>5474020600</v>
      </c>
      <c r="C2148" s="508" t="s">
        <v>6329</v>
      </c>
      <c r="D2148" s="154" t="s">
        <v>6330</v>
      </c>
      <c r="E2148" s="154" t="s">
        <v>2861</v>
      </c>
      <c r="F2148" s="443" t="s">
        <v>422</v>
      </c>
      <c r="G2148" s="443" t="s">
        <v>655</v>
      </c>
      <c r="H2148" s="444">
        <v>44967</v>
      </c>
      <c r="I2148" s="443"/>
      <c r="J2148" s="443"/>
      <c r="K2148" s="443"/>
      <c r="L2148" s="443"/>
      <c r="M2148" s="443"/>
      <c r="N2148" s="443"/>
      <c r="O2148" s="443">
        <v>1</v>
      </c>
      <c r="P2148" s="445">
        <f t="shared" si="31"/>
        <v>1</v>
      </c>
      <c r="Q2148" s="443">
        <v>1</v>
      </c>
      <c r="R2148" s="443"/>
      <c r="S2148" s="443" t="s">
        <v>659</v>
      </c>
      <c r="T2148" s="443" t="s">
        <v>653</v>
      </c>
      <c r="U2148" s="443" t="s">
        <v>673</v>
      </c>
      <c r="V2148" s="443" t="s">
        <v>652</v>
      </c>
      <c r="W2148" s="443" t="s">
        <v>469</v>
      </c>
      <c r="X2148" s="446"/>
    </row>
    <row r="2149" spans="1:24" s="447" customFormat="1" ht="60">
      <c r="A2149" s="443"/>
      <c r="B2149" s="443">
        <v>4451623700</v>
      </c>
      <c r="C2149" s="508" t="s">
        <v>14891</v>
      </c>
      <c r="D2149" s="154" t="s">
        <v>14892</v>
      </c>
      <c r="E2149" s="154" t="s">
        <v>14893</v>
      </c>
      <c r="F2149" s="443" t="s">
        <v>422</v>
      </c>
      <c r="G2149" s="443" t="s">
        <v>655</v>
      </c>
      <c r="H2149" s="444">
        <v>45218</v>
      </c>
      <c r="I2149" s="443"/>
      <c r="J2149" s="443"/>
      <c r="K2149" s="443"/>
      <c r="L2149" s="443"/>
      <c r="M2149" s="443"/>
      <c r="N2149" s="443"/>
      <c r="O2149" s="443">
        <v>1</v>
      </c>
      <c r="P2149" s="445">
        <f t="shared" si="31"/>
        <v>1</v>
      </c>
      <c r="Q2149" s="443">
        <v>1</v>
      </c>
      <c r="R2149" s="443"/>
      <c r="S2149" s="443" t="s">
        <v>659</v>
      </c>
      <c r="T2149" s="443" t="s">
        <v>653</v>
      </c>
      <c r="U2149" s="443" t="s">
        <v>673</v>
      </c>
      <c r="V2149" s="443" t="s">
        <v>652</v>
      </c>
      <c r="W2149" s="443" t="s">
        <v>469</v>
      </c>
      <c r="X2149" s="446"/>
    </row>
    <row r="2150" spans="1:24" s="447" customFormat="1" ht="60">
      <c r="A2150" s="443"/>
      <c r="B2150" s="443">
        <v>4454800400</v>
      </c>
      <c r="C2150" s="508" t="s">
        <v>14894</v>
      </c>
      <c r="D2150" s="154" t="s">
        <v>14895</v>
      </c>
      <c r="E2150" s="154" t="s">
        <v>14896</v>
      </c>
      <c r="F2150" s="443" t="s">
        <v>422</v>
      </c>
      <c r="G2150" s="443" t="s">
        <v>655</v>
      </c>
      <c r="H2150" s="444">
        <v>45282</v>
      </c>
      <c r="I2150" s="443"/>
      <c r="J2150" s="443"/>
      <c r="K2150" s="443"/>
      <c r="L2150" s="443"/>
      <c r="M2150" s="443"/>
      <c r="N2150" s="443"/>
      <c r="O2150" s="443">
        <v>1</v>
      </c>
      <c r="P2150" s="445">
        <f t="shared" si="31"/>
        <v>1</v>
      </c>
      <c r="Q2150" s="443">
        <v>1</v>
      </c>
      <c r="R2150" s="443"/>
      <c r="S2150" s="443" t="s">
        <v>659</v>
      </c>
      <c r="T2150" s="443" t="s">
        <v>653</v>
      </c>
      <c r="U2150" s="443" t="s">
        <v>673</v>
      </c>
      <c r="V2150" s="443" t="s">
        <v>652</v>
      </c>
      <c r="W2150" s="443" t="s">
        <v>469</v>
      </c>
      <c r="X2150" s="446"/>
    </row>
    <row r="2151" spans="1:24" s="447" customFormat="1" ht="60">
      <c r="A2151" s="443"/>
      <c r="B2151" s="443">
        <v>4723830100</v>
      </c>
      <c r="C2151" s="508" t="s">
        <v>14897</v>
      </c>
      <c r="D2151" s="154" t="s">
        <v>14898</v>
      </c>
      <c r="E2151" s="154" t="s">
        <v>14899</v>
      </c>
      <c r="F2151" s="443" t="s">
        <v>422</v>
      </c>
      <c r="G2151" s="443" t="s">
        <v>655</v>
      </c>
      <c r="H2151" s="444">
        <v>45260</v>
      </c>
      <c r="I2151" s="443"/>
      <c r="J2151" s="443"/>
      <c r="K2151" s="443"/>
      <c r="L2151" s="443"/>
      <c r="M2151" s="443"/>
      <c r="N2151" s="443"/>
      <c r="O2151" s="443">
        <v>1</v>
      </c>
      <c r="P2151" s="445">
        <f t="shared" si="31"/>
        <v>1</v>
      </c>
      <c r="Q2151" s="443">
        <v>1</v>
      </c>
      <c r="R2151" s="443"/>
      <c r="S2151" s="443" t="s">
        <v>659</v>
      </c>
      <c r="T2151" s="443" t="s">
        <v>653</v>
      </c>
      <c r="U2151" s="443" t="s">
        <v>673</v>
      </c>
      <c r="V2151" s="443" t="s">
        <v>652</v>
      </c>
      <c r="W2151" s="443" t="s">
        <v>469</v>
      </c>
      <c r="X2151" s="446"/>
    </row>
    <row r="2152" spans="1:24" s="447" customFormat="1" ht="60">
      <c r="A2152" s="443"/>
      <c r="B2152" s="443">
        <v>6333504200</v>
      </c>
      <c r="C2152" s="508" t="s">
        <v>14900</v>
      </c>
      <c r="D2152" s="154" t="s">
        <v>14901</v>
      </c>
      <c r="E2152" s="154" t="s">
        <v>14902</v>
      </c>
      <c r="F2152" s="443" t="s">
        <v>422</v>
      </c>
      <c r="G2152" s="443" t="s">
        <v>655</v>
      </c>
      <c r="H2152" s="444">
        <v>45145</v>
      </c>
      <c r="I2152" s="443"/>
      <c r="J2152" s="443"/>
      <c r="K2152" s="443"/>
      <c r="L2152" s="443"/>
      <c r="M2152" s="443"/>
      <c r="N2152" s="443"/>
      <c r="O2152" s="443">
        <v>1</v>
      </c>
      <c r="P2152" s="445">
        <f t="shared" si="31"/>
        <v>1</v>
      </c>
      <c r="Q2152" s="443">
        <v>1</v>
      </c>
      <c r="R2152" s="443"/>
      <c r="S2152" s="443" t="s">
        <v>659</v>
      </c>
      <c r="T2152" s="443" t="s">
        <v>653</v>
      </c>
      <c r="U2152" s="443" t="s">
        <v>673</v>
      </c>
      <c r="V2152" s="443" t="s">
        <v>652</v>
      </c>
      <c r="W2152" s="443" t="s">
        <v>469</v>
      </c>
      <c r="X2152" s="446"/>
    </row>
    <row r="2153" spans="1:24" s="447" customFormat="1" ht="60">
      <c r="A2153" s="443"/>
      <c r="B2153" s="443">
        <v>3506021000</v>
      </c>
      <c r="C2153" s="508" t="s">
        <v>14903</v>
      </c>
      <c r="D2153" s="154" t="s">
        <v>14904</v>
      </c>
      <c r="E2153" s="154" t="s">
        <v>14905</v>
      </c>
      <c r="F2153" s="443" t="s">
        <v>422</v>
      </c>
      <c r="G2153" s="443" t="s">
        <v>655</v>
      </c>
      <c r="H2153" s="444">
        <v>45282</v>
      </c>
      <c r="I2153" s="443"/>
      <c r="J2153" s="443"/>
      <c r="K2153" s="443"/>
      <c r="L2153" s="443"/>
      <c r="M2153" s="443"/>
      <c r="N2153" s="443"/>
      <c r="O2153" s="443">
        <v>1</v>
      </c>
      <c r="P2153" s="445">
        <f t="shared" si="31"/>
        <v>1</v>
      </c>
      <c r="Q2153" s="443">
        <v>1</v>
      </c>
      <c r="R2153" s="443"/>
      <c r="S2153" s="443" t="s">
        <v>659</v>
      </c>
      <c r="T2153" s="443" t="s">
        <v>653</v>
      </c>
      <c r="U2153" s="443" t="s">
        <v>673</v>
      </c>
      <c r="V2153" s="443" t="s">
        <v>652</v>
      </c>
      <c r="W2153" s="443" t="s">
        <v>469</v>
      </c>
      <c r="X2153" s="446"/>
    </row>
    <row r="2154" spans="1:24" s="447" customFormat="1" ht="60">
      <c r="A2154" s="443"/>
      <c r="B2154" s="443">
        <v>4493302100</v>
      </c>
      <c r="C2154" s="508" t="s">
        <v>14906</v>
      </c>
      <c r="D2154" s="154" t="s">
        <v>14907</v>
      </c>
      <c r="E2154" s="154" t="s">
        <v>14908</v>
      </c>
      <c r="F2154" s="443" t="s">
        <v>422</v>
      </c>
      <c r="G2154" s="443" t="s">
        <v>655</v>
      </c>
      <c r="H2154" s="444">
        <v>44966</v>
      </c>
      <c r="I2154" s="443"/>
      <c r="J2154" s="443"/>
      <c r="K2154" s="443"/>
      <c r="L2154" s="443"/>
      <c r="M2154" s="443"/>
      <c r="N2154" s="443"/>
      <c r="O2154" s="443">
        <v>1</v>
      </c>
      <c r="P2154" s="445">
        <f t="shared" si="31"/>
        <v>1</v>
      </c>
      <c r="Q2154" s="443">
        <v>1</v>
      </c>
      <c r="R2154" s="443"/>
      <c r="S2154" s="443" t="s">
        <v>659</v>
      </c>
      <c r="T2154" s="443" t="s">
        <v>653</v>
      </c>
      <c r="U2154" s="443" t="s">
        <v>673</v>
      </c>
      <c r="V2154" s="443" t="s">
        <v>652</v>
      </c>
      <c r="W2154" s="443" t="s">
        <v>469</v>
      </c>
      <c r="X2154" s="446"/>
    </row>
    <row r="2155" spans="1:24" s="447" customFormat="1" ht="60">
      <c r="A2155" s="443"/>
      <c r="B2155" s="443">
        <v>4493302100</v>
      </c>
      <c r="C2155" s="508" t="s">
        <v>14906</v>
      </c>
      <c r="D2155" s="154" t="s">
        <v>14907</v>
      </c>
      <c r="E2155" s="154" t="s">
        <v>14909</v>
      </c>
      <c r="F2155" s="443" t="s">
        <v>422</v>
      </c>
      <c r="G2155" s="443" t="s">
        <v>655</v>
      </c>
      <c r="H2155" s="444">
        <v>44966</v>
      </c>
      <c r="I2155" s="443"/>
      <c r="J2155" s="443"/>
      <c r="K2155" s="443"/>
      <c r="L2155" s="443"/>
      <c r="M2155" s="443"/>
      <c r="N2155" s="443"/>
      <c r="O2155" s="443">
        <v>1</v>
      </c>
      <c r="P2155" s="445">
        <f t="shared" si="31"/>
        <v>1</v>
      </c>
      <c r="Q2155" s="443">
        <v>1</v>
      </c>
      <c r="R2155" s="443"/>
      <c r="S2155" s="443" t="s">
        <v>659</v>
      </c>
      <c r="T2155" s="443" t="s">
        <v>653</v>
      </c>
      <c r="U2155" s="443" t="s">
        <v>673</v>
      </c>
      <c r="V2155" s="443" t="s">
        <v>652</v>
      </c>
      <c r="W2155" s="443" t="s">
        <v>469</v>
      </c>
      <c r="X2155" s="446"/>
    </row>
    <row r="2156" spans="1:24" s="447" customFormat="1" ht="60">
      <c r="A2156" s="443"/>
      <c r="B2156" s="443">
        <v>5456511700</v>
      </c>
      <c r="C2156" s="508" t="s">
        <v>7178</v>
      </c>
      <c r="D2156" s="154" t="s">
        <v>7179</v>
      </c>
      <c r="E2156" s="154" t="s">
        <v>3342</v>
      </c>
      <c r="F2156" s="443" t="s">
        <v>422</v>
      </c>
      <c r="G2156" s="443" t="s">
        <v>655</v>
      </c>
      <c r="H2156" s="444">
        <v>44980</v>
      </c>
      <c r="I2156" s="443"/>
      <c r="J2156" s="443"/>
      <c r="K2156" s="443"/>
      <c r="L2156" s="443"/>
      <c r="M2156" s="443"/>
      <c r="N2156" s="443"/>
      <c r="O2156" s="443">
        <v>1</v>
      </c>
      <c r="P2156" s="445">
        <f t="shared" si="31"/>
        <v>1</v>
      </c>
      <c r="Q2156" s="443">
        <v>1</v>
      </c>
      <c r="R2156" s="443"/>
      <c r="S2156" s="443" t="s">
        <v>659</v>
      </c>
      <c r="T2156" s="443" t="s">
        <v>653</v>
      </c>
      <c r="U2156" s="443" t="s">
        <v>673</v>
      </c>
      <c r="V2156" s="443" t="s">
        <v>652</v>
      </c>
      <c r="W2156" s="443" t="s">
        <v>469</v>
      </c>
      <c r="X2156" s="446"/>
    </row>
    <row r="2157" spans="1:24" s="447" customFormat="1" ht="60">
      <c r="A2157" s="443"/>
      <c r="B2157" s="443">
        <v>4441310400</v>
      </c>
      <c r="C2157" s="508" t="s">
        <v>14910</v>
      </c>
      <c r="D2157" s="154" t="s">
        <v>14911</v>
      </c>
      <c r="E2157" s="154" t="s">
        <v>14912</v>
      </c>
      <c r="F2157" s="443" t="s">
        <v>422</v>
      </c>
      <c r="G2157" s="443" t="s">
        <v>655</v>
      </c>
      <c r="H2157" s="444">
        <v>45223</v>
      </c>
      <c r="I2157" s="443"/>
      <c r="J2157" s="443"/>
      <c r="K2157" s="443"/>
      <c r="L2157" s="443"/>
      <c r="M2157" s="443"/>
      <c r="N2157" s="443"/>
      <c r="O2157" s="443">
        <v>1</v>
      </c>
      <c r="P2157" s="445">
        <f t="shared" si="31"/>
        <v>1</v>
      </c>
      <c r="Q2157" s="443">
        <v>1</v>
      </c>
      <c r="R2157" s="443"/>
      <c r="S2157" s="443" t="s">
        <v>659</v>
      </c>
      <c r="T2157" s="443" t="s">
        <v>653</v>
      </c>
      <c r="U2157" s="443" t="s">
        <v>673</v>
      </c>
      <c r="V2157" s="443" t="s">
        <v>652</v>
      </c>
      <c r="W2157" s="443" t="s">
        <v>469</v>
      </c>
      <c r="X2157" s="446"/>
    </row>
    <row r="2158" spans="1:24" s="447" customFormat="1" ht="60">
      <c r="A2158" s="443"/>
      <c r="B2158" s="443">
        <v>5393920300</v>
      </c>
      <c r="C2158" s="508" t="s">
        <v>14913</v>
      </c>
      <c r="D2158" s="154" t="s">
        <v>14914</v>
      </c>
      <c r="E2158" s="154" t="s">
        <v>14915</v>
      </c>
      <c r="F2158" s="443" t="s">
        <v>422</v>
      </c>
      <c r="G2158" s="443" t="s">
        <v>655</v>
      </c>
      <c r="H2158" s="444">
        <v>45051</v>
      </c>
      <c r="I2158" s="443"/>
      <c r="J2158" s="443"/>
      <c r="K2158" s="443"/>
      <c r="L2158" s="443"/>
      <c r="M2158" s="443"/>
      <c r="N2158" s="443"/>
      <c r="O2158" s="443">
        <v>1</v>
      </c>
      <c r="P2158" s="445">
        <f t="shared" si="31"/>
        <v>1</v>
      </c>
      <c r="Q2158" s="443">
        <v>1</v>
      </c>
      <c r="R2158" s="443"/>
      <c r="S2158" s="443" t="s">
        <v>659</v>
      </c>
      <c r="T2158" s="443" t="s">
        <v>653</v>
      </c>
      <c r="U2158" s="443" t="s">
        <v>673</v>
      </c>
      <c r="V2158" s="443" t="s">
        <v>652</v>
      </c>
      <c r="W2158" s="443" t="s">
        <v>469</v>
      </c>
      <c r="X2158" s="446"/>
    </row>
    <row r="2159" spans="1:24" s="447" customFormat="1" ht="60">
      <c r="A2159" s="443"/>
      <c r="B2159" s="443">
        <v>4452222000</v>
      </c>
      <c r="C2159" s="508" t="s">
        <v>14916</v>
      </c>
      <c r="D2159" s="154" t="s">
        <v>14917</v>
      </c>
      <c r="E2159" s="154" t="s">
        <v>14918</v>
      </c>
      <c r="F2159" s="443" t="s">
        <v>422</v>
      </c>
      <c r="G2159" s="443" t="s">
        <v>655</v>
      </c>
      <c r="H2159" s="444">
        <v>45133</v>
      </c>
      <c r="I2159" s="443"/>
      <c r="J2159" s="443"/>
      <c r="K2159" s="443"/>
      <c r="L2159" s="443"/>
      <c r="M2159" s="443"/>
      <c r="N2159" s="443"/>
      <c r="O2159" s="443">
        <v>2</v>
      </c>
      <c r="P2159" s="445">
        <f t="shared" si="31"/>
        <v>2</v>
      </c>
      <c r="Q2159" s="443">
        <v>2</v>
      </c>
      <c r="R2159" s="443"/>
      <c r="S2159" s="443" t="s">
        <v>659</v>
      </c>
      <c r="T2159" s="443" t="s">
        <v>653</v>
      </c>
      <c r="U2159" s="443" t="s">
        <v>673</v>
      </c>
      <c r="V2159" s="443" t="s">
        <v>652</v>
      </c>
      <c r="W2159" s="443" t="s">
        <v>469</v>
      </c>
      <c r="X2159" s="446"/>
    </row>
    <row r="2160" spans="1:24" s="447" customFormat="1" ht="60">
      <c r="A2160" s="443"/>
      <c r="B2160" s="443">
        <v>4725021800</v>
      </c>
      <c r="C2160" s="508" t="s">
        <v>5930</v>
      </c>
      <c r="D2160" s="154" t="s">
        <v>5931</v>
      </c>
      <c r="E2160" s="154" t="s">
        <v>2635</v>
      </c>
      <c r="F2160" s="443" t="s">
        <v>422</v>
      </c>
      <c r="G2160" s="443" t="s">
        <v>655</v>
      </c>
      <c r="H2160" s="444">
        <v>44993</v>
      </c>
      <c r="I2160" s="443"/>
      <c r="J2160" s="443"/>
      <c r="K2160" s="443"/>
      <c r="L2160" s="443"/>
      <c r="M2160" s="443"/>
      <c r="N2160" s="443"/>
      <c r="O2160" s="443">
        <v>2</v>
      </c>
      <c r="P2160" s="445">
        <f t="shared" si="31"/>
        <v>2</v>
      </c>
      <c r="Q2160" s="443">
        <v>2</v>
      </c>
      <c r="R2160" s="443"/>
      <c r="S2160" s="443" t="s">
        <v>659</v>
      </c>
      <c r="T2160" s="443" t="s">
        <v>653</v>
      </c>
      <c r="U2160" s="443" t="s">
        <v>673</v>
      </c>
      <c r="V2160" s="443" t="s">
        <v>652</v>
      </c>
      <c r="W2160" s="443" t="s">
        <v>469</v>
      </c>
      <c r="X2160" s="446"/>
    </row>
    <row r="2161" spans="1:24" s="447" customFormat="1" ht="60">
      <c r="A2161" s="443"/>
      <c r="B2161" s="443">
        <v>5893014000</v>
      </c>
      <c r="C2161" s="508" t="s">
        <v>14919</v>
      </c>
      <c r="D2161" s="154" t="s">
        <v>14920</v>
      </c>
      <c r="E2161" s="154" t="s">
        <v>14921</v>
      </c>
      <c r="F2161" s="443" t="s">
        <v>422</v>
      </c>
      <c r="G2161" s="443" t="s">
        <v>655</v>
      </c>
      <c r="H2161" s="444">
        <v>45191</v>
      </c>
      <c r="I2161" s="443"/>
      <c r="J2161" s="443"/>
      <c r="K2161" s="443"/>
      <c r="L2161" s="443"/>
      <c r="M2161" s="443"/>
      <c r="N2161" s="443"/>
      <c r="O2161" s="443">
        <v>1</v>
      </c>
      <c r="P2161" s="445">
        <f t="shared" si="31"/>
        <v>1</v>
      </c>
      <c r="Q2161" s="443">
        <v>1</v>
      </c>
      <c r="R2161" s="443"/>
      <c r="S2161" s="443" t="s">
        <v>659</v>
      </c>
      <c r="T2161" s="443" t="s">
        <v>653</v>
      </c>
      <c r="U2161" s="443" t="s">
        <v>673</v>
      </c>
      <c r="V2161" s="443" t="s">
        <v>652</v>
      </c>
      <c r="W2161" s="443" t="s">
        <v>469</v>
      </c>
      <c r="X2161" s="446"/>
    </row>
    <row r="2162" spans="1:24" s="447" customFormat="1" ht="60">
      <c r="A2162" s="443"/>
      <c r="B2162" s="443">
        <v>3506021000</v>
      </c>
      <c r="C2162" s="508" t="s">
        <v>14903</v>
      </c>
      <c r="D2162" s="154" t="s">
        <v>14904</v>
      </c>
      <c r="E2162" s="154" t="s">
        <v>14922</v>
      </c>
      <c r="F2162" s="443" t="s">
        <v>422</v>
      </c>
      <c r="G2162" s="443" t="s">
        <v>655</v>
      </c>
      <c r="H2162" s="444">
        <v>45282</v>
      </c>
      <c r="I2162" s="443"/>
      <c r="J2162" s="443"/>
      <c r="K2162" s="443"/>
      <c r="L2162" s="443"/>
      <c r="M2162" s="443"/>
      <c r="N2162" s="443"/>
      <c r="O2162" s="443">
        <v>1</v>
      </c>
      <c r="P2162" s="445">
        <f t="shared" si="31"/>
        <v>1</v>
      </c>
      <c r="Q2162" s="443">
        <v>1</v>
      </c>
      <c r="R2162" s="443"/>
      <c r="S2162" s="443" t="s">
        <v>659</v>
      </c>
      <c r="T2162" s="443" t="s">
        <v>653</v>
      </c>
      <c r="U2162" s="443" t="s">
        <v>673</v>
      </c>
      <c r="V2162" s="443" t="s">
        <v>652</v>
      </c>
      <c r="W2162" s="443" t="s">
        <v>469</v>
      </c>
      <c r="X2162" s="446"/>
    </row>
    <row r="2163" spans="1:24" s="447" customFormat="1" ht="60">
      <c r="A2163" s="443"/>
      <c r="B2163" s="443">
        <v>4171312200</v>
      </c>
      <c r="C2163" s="508" t="s">
        <v>14923</v>
      </c>
      <c r="D2163" s="154" t="s">
        <v>14924</v>
      </c>
      <c r="E2163" s="154" t="s">
        <v>14925</v>
      </c>
      <c r="F2163" s="443" t="s">
        <v>422</v>
      </c>
      <c r="G2163" s="443" t="s">
        <v>655</v>
      </c>
      <c r="H2163" s="444">
        <v>45117</v>
      </c>
      <c r="I2163" s="443"/>
      <c r="J2163" s="443"/>
      <c r="K2163" s="443"/>
      <c r="L2163" s="443"/>
      <c r="M2163" s="443"/>
      <c r="N2163" s="443"/>
      <c r="O2163" s="443">
        <v>1</v>
      </c>
      <c r="P2163" s="445">
        <f t="shared" si="31"/>
        <v>1</v>
      </c>
      <c r="Q2163" s="443">
        <v>1</v>
      </c>
      <c r="R2163" s="443"/>
      <c r="S2163" s="443" t="s">
        <v>659</v>
      </c>
      <c r="T2163" s="443" t="s">
        <v>653</v>
      </c>
      <c r="U2163" s="443" t="s">
        <v>673</v>
      </c>
      <c r="V2163" s="443" t="s">
        <v>652</v>
      </c>
      <c r="W2163" s="443" t="s">
        <v>469</v>
      </c>
      <c r="X2163" s="446"/>
    </row>
    <row r="2164" spans="1:24" s="447" customFormat="1" ht="60">
      <c r="A2164" s="443"/>
      <c r="B2164" s="443">
        <v>4498611300</v>
      </c>
      <c r="C2164" s="508" t="s">
        <v>14926</v>
      </c>
      <c r="D2164" s="154" t="s">
        <v>14927</v>
      </c>
      <c r="E2164" s="154" t="s">
        <v>14928</v>
      </c>
      <c r="F2164" s="443" t="s">
        <v>422</v>
      </c>
      <c r="G2164" s="443" t="s">
        <v>655</v>
      </c>
      <c r="H2164" s="444">
        <v>45105</v>
      </c>
      <c r="I2164" s="443"/>
      <c r="J2164" s="443"/>
      <c r="K2164" s="443"/>
      <c r="L2164" s="443"/>
      <c r="M2164" s="443"/>
      <c r="N2164" s="443"/>
      <c r="O2164" s="443">
        <v>1</v>
      </c>
      <c r="P2164" s="445">
        <f t="shared" si="31"/>
        <v>1</v>
      </c>
      <c r="Q2164" s="443">
        <v>1</v>
      </c>
      <c r="R2164" s="443"/>
      <c r="S2164" s="443" t="s">
        <v>659</v>
      </c>
      <c r="T2164" s="443" t="s">
        <v>653</v>
      </c>
      <c r="U2164" s="443" t="s">
        <v>673</v>
      </c>
      <c r="V2164" s="443" t="s">
        <v>652</v>
      </c>
      <c r="W2164" s="443" t="s">
        <v>469</v>
      </c>
      <c r="X2164" s="446"/>
    </row>
    <row r="2165" spans="1:24" s="447" customFormat="1" ht="75">
      <c r="A2165" s="443"/>
      <c r="B2165" s="443">
        <v>4253400400</v>
      </c>
      <c r="C2165" s="508" t="s">
        <v>14929</v>
      </c>
      <c r="D2165" s="154" t="s">
        <v>14930</v>
      </c>
      <c r="E2165" s="154" t="s">
        <v>14931</v>
      </c>
      <c r="F2165" s="443" t="s">
        <v>422</v>
      </c>
      <c r="G2165" s="443" t="s">
        <v>655</v>
      </c>
      <c r="H2165" s="444">
        <v>45082</v>
      </c>
      <c r="I2165" s="443"/>
      <c r="J2165" s="443"/>
      <c r="K2165" s="443"/>
      <c r="L2165" s="443"/>
      <c r="M2165" s="443"/>
      <c r="N2165" s="443"/>
      <c r="O2165" s="443">
        <v>1</v>
      </c>
      <c r="P2165" s="445">
        <f t="shared" si="31"/>
        <v>1</v>
      </c>
      <c r="Q2165" s="443">
        <v>1</v>
      </c>
      <c r="R2165" s="443"/>
      <c r="S2165" s="443" t="s">
        <v>659</v>
      </c>
      <c r="T2165" s="443" t="s">
        <v>653</v>
      </c>
      <c r="U2165" s="443" t="s">
        <v>673</v>
      </c>
      <c r="V2165" s="443" t="s">
        <v>652</v>
      </c>
      <c r="W2165" s="443" t="s">
        <v>469</v>
      </c>
      <c r="X2165" s="446"/>
    </row>
    <row r="2166" spans="1:24" s="447" customFormat="1" ht="45">
      <c r="A2166" s="443"/>
      <c r="B2166" s="443">
        <v>4674020900</v>
      </c>
      <c r="C2166" s="508" t="s">
        <v>14932</v>
      </c>
      <c r="D2166" s="154" t="s">
        <v>14933</v>
      </c>
      <c r="E2166" s="154" t="s">
        <v>14934</v>
      </c>
      <c r="F2166" s="443" t="s">
        <v>422</v>
      </c>
      <c r="G2166" s="443" t="s">
        <v>655</v>
      </c>
      <c r="H2166" s="444">
        <v>45083</v>
      </c>
      <c r="I2166" s="443"/>
      <c r="J2166" s="443"/>
      <c r="K2166" s="443"/>
      <c r="L2166" s="443"/>
      <c r="M2166" s="443"/>
      <c r="N2166" s="443"/>
      <c r="O2166" s="443">
        <v>2</v>
      </c>
      <c r="P2166" s="445">
        <f t="shared" si="31"/>
        <v>2</v>
      </c>
      <c r="Q2166" s="443">
        <v>2</v>
      </c>
      <c r="R2166" s="443"/>
      <c r="S2166" s="443" t="s">
        <v>659</v>
      </c>
      <c r="T2166" s="443" t="s">
        <v>653</v>
      </c>
      <c r="U2166" s="443" t="s">
        <v>673</v>
      </c>
      <c r="V2166" s="443" t="s">
        <v>652</v>
      </c>
      <c r="W2166" s="443" t="s">
        <v>469</v>
      </c>
      <c r="X2166" s="446"/>
    </row>
    <row r="2167" spans="1:24" s="447" customFormat="1" ht="75">
      <c r="A2167" s="443"/>
      <c r="B2167" s="443">
        <v>3092342200</v>
      </c>
      <c r="C2167" s="508" t="s">
        <v>7890</v>
      </c>
      <c r="D2167" s="154" t="s">
        <v>7891</v>
      </c>
      <c r="E2167" s="154" t="s">
        <v>3781</v>
      </c>
      <c r="F2167" s="443" t="s">
        <v>422</v>
      </c>
      <c r="G2167" s="443" t="s">
        <v>655</v>
      </c>
      <c r="H2167" s="444">
        <v>44935</v>
      </c>
      <c r="I2167" s="443"/>
      <c r="J2167" s="443"/>
      <c r="K2167" s="443"/>
      <c r="L2167" s="443"/>
      <c r="M2167" s="443"/>
      <c r="N2167" s="443"/>
      <c r="O2167" s="443">
        <v>1</v>
      </c>
      <c r="P2167" s="445">
        <f t="shared" si="31"/>
        <v>1</v>
      </c>
      <c r="Q2167" s="443">
        <v>1</v>
      </c>
      <c r="R2167" s="443"/>
      <c r="S2167" s="443" t="s">
        <v>659</v>
      </c>
      <c r="T2167" s="443" t="s">
        <v>653</v>
      </c>
      <c r="U2167" s="443" t="s">
        <v>673</v>
      </c>
      <c r="V2167" s="443" t="s">
        <v>652</v>
      </c>
      <c r="W2167" s="443" t="s">
        <v>469</v>
      </c>
      <c r="X2167" s="446"/>
    </row>
    <row r="2168" spans="1:24" s="447" customFormat="1" ht="60">
      <c r="A2168" s="443"/>
      <c r="B2168" s="443">
        <v>4483212500</v>
      </c>
      <c r="C2168" s="508" t="s">
        <v>6274</v>
      </c>
      <c r="D2168" s="154" t="s">
        <v>6275</v>
      </c>
      <c r="E2168" s="154" t="s">
        <v>2832</v>
      </c>
      <c r="F2168" s="443" t="s">
        <v>422</v>
      </c>
      <c r="G2168" s="443" t="s">
        <v>655</v>
      </c>
      <c r="H2168" s="444">
        <v>44967</v>
      </c>
      <c r="I2168" s="443"/>
      <c r="J2168" s="443"/>
      <c r="K2168" s="443"/>
      <c r="L2168" s="443"/>
      <c r="M2168" s="443"/>
      <c r="N2168" s="443"/>
      <c r="O2168" s="443">
        <v>1</v>
      </c>
      <c r="P2168" s="445">
        <f t="shared" si="31"/>
        <v>1</v>
      </c>
      <c r="Q2168" s="443">
        <v>1</v>
      </c>
      <c r="R2168" s="443"/>
      <c r="S2168" s="443" t="s">
        <v>659</v>
      </c>
      <c r="T2168" s="443" t="s">
        <v>653</v>
      </c>
      <c r="U2168" s="443" t="s">
        <v>673</v>
      </c>
      <c r="V2168" s="443" t="s">
        <v>652</v>
      </c>
      <c r="W2168" s="443" t="s">
        <v>469</v>
      </c>
      <c r="X2168" s="446"/>
    </row>
    <row r="2169" spans="1:24" s="447" customFormat="1" ht="75">
      <c r="A2169" s="443"/>
      <c r="B2169" s="443">
        <v>3150920600</v>
      </c>
      <c r="C2169" s="508" t="s">
        <v>7838</v>
      </c>
      <c r="D2169" s="154" t="s">
        <v>7839</v>
      </c>
      <c r="E2169" s="154" t="s">
        <v>3755</v>
      </c>
      <c r="F2169" s="443" t="s">
        <v>422</v>
      </c>
      <c r="G2169" s="443" t="s">
        <v>655</v>
      </c>
      <c r="H2169" s="444">
        <v>44959</v>
      </c>
      <c r="I2169" s="443"/>
      <c r="J2169" s="443"/>
      <c r="K2169" s="443"/>
      <c r="L2169" s="443"/>
      <c r="M2169" s="443"/>
      <c r="N2169" s="443"/>
      <c r="O2169" s="443">
        <v>1</v>
      </c>
      <c r="P2169" s="445">
        <f t="shared" si="31"/>
        <v>1</v>
      </c>
      <c r="Q2169" s="443">
        <v>1</v>
      </c>
      <c r="R2169" s="443"/>
      <c r="S2169" s="443" t="s">
        <v>659</v>
      </c>
      <c r="T2169" s="443" t="s">
        <v>653</v>
      </c>
      <c r="U2169" s="443" t="s">
        <v>673</v>
      </c>
      <c r="V2169" s="443" t="s">
        <v>652</v>
      </c>
      <c r="W2169" s="443" t="s">
        <v>469</v>
      </c>
      <c r="X2169" s="446"/>
    </row>
    <row r="2170" spans="1:24" s="447" customFormat="1" ht="60">
      <c r="A2170" s="443"/>
      <c r="B2170" s="443">
        <v>5312402100</v>
      </c>
      <c r="C2170" s="508" t="s">
        <v>14935</v>
      </c>
      <c r="D2170" s="154" t="s">
        <v>14936</v>
      </c>
      <c r="E2170" s="154" t="s">
        <v>14937</v>
      </c>
      <c r="F2170" s="443" t="s">
        <v>422</v>
      </c>
      <c r="G2170" s="443" t="s">
        <v>655</v>
      </c>
      <c r="H2170" s="444">
        <v>44971</v>
      </c>
      <c r="I2170" s="443"/>
      <c r="J2170" s="443"/>
      <c r="K2170" s="443"/>
      <c r="L2170" s="443"/>
      <c r="M2170" s="443"/>
      <c r="N2170" s="443"/>
      <c r="O2170" s="443">
        <v>1</v>
      </c>
      <c r="P2170" s="445">
        <f t="shared" si="31"/>
        <v>1</v>
      </c>
      <c r="Q2170" s="443">
        <v>1</v>
      </c>
      <c r="R2170" s="443"/>
      <c r="S2170" s="443" t="s">
        <v>659</v>
      </c>
      <c r="T2170" s="443" t="s">
        <v>653</v>
      </c>
      <c r="U2170" s="443" t="s">
        <v>673</v>
      </c>
      <c r="V2170" s="443" t="s">
        <v>652</v>
      </c>
      <c r="W2170" s="443" t="s">
        <v>469</v>
      </c>
      <c r="X2170" s="446"/>
    </row>
    <row r="2171" spans="1:24" s="447" customFormat="1" ht="75">
      <c r="A2171" s="443"/>
      <c r="B2171" s="443">
        <v>3574321700</v>
      </c>
      <c r="C2171" s="508" t="s">
        <v>8529</v>
      </c>
      <c r="D2171" s="154" t="s">
        <v>8530</v>
      </c>
      <c r="E2171" s="154" t="s">
        <v>4102</v>
      </c>
      <c r="F2171" s="443" t="s">
        <v>422</v>
      </c>
      <c r="G2171" s="443" t="s">
        <v>655</v>
      </c>
      <c r="H2171" s="444">
        <v>45083</v>
      </c>
      <c r="I2171" s="443"/>
      <c r="J2171" s="443"/>
      <c r="K2171" s="443"/>
      <c r="L2171" s="443"/>
      <c r="M2171" s="443"/>
      <c r="N2171" s="443"/>
      <c r="O2171" s="443">
        <v>1</v>
      </c>
      <c r="P2171" s="445">
        <f t="shared" si="31"/>
        <v>1</v>
      </c>
      <c r="Q2171" s="443">
        <v>1</v>
      </c>
      <c r="R2171" s="443"/>
      <c r="S2171" s="443" t="s">
        <v>659</v>
      </c>
      <c r="T2171" s="443" t="s">
        <v>653</v>
      </c>
      <c r="U2171" s="443" t="s">
        <v>673</v>
      </c>
      <c r="V2171" s="443" t="s">
        <v>652</v>
      </c>
      <c r="W2171" s="443" t="s">
        <v>469</v>
      </c>
      <c r="X2171" s="446"/>
    </row>
    <row r="2172" spans="1:24" s="447" customFormat="1" ht="60">
      <c r="A2172" s="443"/>
      <c r="B2172" s="443">
        <v>4450610800</v>
      </c>
      <c r="C2172" s="508" t="s">
        <v>14938</v>
      </c>
      <c r="D2172" s="154" t="s">
        <v>14939</v>
      </c>
      <c r="E2172" s="154" t="s">
        <v>14940</v>
      </c>
      <c r="F2172" s="443" t="s">
        <v>422</v>
      </c>
      <c r="G2172" s="443" t="s">
        <v>655</v>
      </c>
      <c r="H2172" s="444">
        <v>45181</v>
      </c>
      <c r="I2172" s="443"/>
      <c r="J2172" s="443"/>
      <c r="K2172" s="443"/>
      <c r="L2172" s="443"/>
      <c r="M2172" s="443"/>
      <c r="N2172" s="443"/>
      <c r="O2172" s="443">
        <v>2</v>
      </c>
      <c r="P2172" s="445">
        <f t="shared" si="31"/>
        <v>2</v>
      </c>
      <c r="Q2172" s="443">
        <v>2</v>
      </c>
      <c r="R2172" s="443"/>
      <c r="S2172" s="443" t="s">
        <v>659</v>
      </c>
      <c r="T2172" s="443" t="s">
        <v>653</v>
      </c>
      <c r="U2172" s="443" t="s">
        <v>673</v>
      </c>
      <c r="V2172" s="443" t="s">
        <v>652</v>
      </c>
      <c r="W2172" s="443" t="s">
        <v>469</v>
      </c>
      <c r="X2172" s="446"/>
    </row>
    <row r="2173" spans="1:24" s="447" customFormat="1" ht="90">
      <c r="A2173" s="443"/>
      <c r="B2173" s="443">
        <v>4731220900</v>
      </c>
      <c r="C2173" s="508" t="s">
        <v>6311</v>
      </c>
      <c r="D2173" s="154" t="s">
        <v>6312</v>
      </c>
      <c r="E2173" s="154" t="s">
        <v>2852</v>
      </c>
      <c r="F2173" s="443" t="s">
        <v>422</v>
      </c>
      <c r="G2173" s="443" t="s">
        <v>655</v>
      </c>
      <c r="H2173" s="444">
        <v>45194</v>
      </c>
      <c r="I2173" s="443"/>
      <c r="J2173" s="443"/>
      <c r="K2173" s="443"/>
      <c r="L2173" s="443"/>
      <c r="M2173" s="443"/>
      <c r="N2173" s="443"/>
      <c r="O2173" s="443">
        <v>1</v>
      </c>
      <c r="P2173" s="445">
        <f t="shared" si="31"/>
        <v>1</v>
      </c>
      <c r="Q2173" s="443">
        <v>1</v>
      </c>
      <c r="R2173" s="443"/>
      <c r="S2173" s="443" t="s">
        <v>659</v>
      </c>
      <c r="T2173" s="443" t="s">
        <v>653</v>
      </c>
      <c r="U2173" s="443" t="s">
        <v>673</v>
      </c>
      <c r="V2173" s="443" t="s">
        <v>652</v>
      </c>
      <c r="W2173" s="443" t="s">
        <v>469</v>
      </c>
      <c r="X2173" s="446"/>
    </row>
    <row r="2174" spans="1:24" s="447" customFormat="1" ht="60">
      <c r="A2174" s="443"/>
      <c r="B2174" s="443">
        <v>4654520100</v>
      </c>
      <c r="C2174" s="508" t="s">
        <v>14941</v>
      </c>
      <c r="D2174" s="154" t="s">
        <v>14942</v>
      </c>
      <c r="E2174" s="154" t="s">
        <v>14943</v>
      </c>
      <c r="F2174" s="443" t="s">
        <v>422</v>
      </c>
      <c r="G2174" s="443" t="s">
        <v>655</v>
      </c>
      <c r="H2174" s="444">
        <v>45205</v>
      </c>
      <c r="I2174" s="443"/>
      <c r="J2174" s="443"/>
      <c r="K2174" s="443"/>
      <c r="L2174" s="443"/>
      <c r="M2174" s="443"/>
      <c r="N2174" s="443"/>
      <c r="O2174" s="443">
        <v>1</v>
      </c>
      <c r="P2174" s="445">
        <f t="shared" si="31"/>
        <v>1</v>
      </c>
      <c r="Q2174" s="443">
        <v>1</v>
      </c>
      <c r="R2174" s="443"/>
      <c r="S2174" s="443" t="s">
        <v>659</v>
      </c>
      <c r="T2174" s="443" t="s">
        <v>653</v>
      </c>
      <c r="U2174" s="443" t="s">
        <v>673</v>
      </c>
      <c r="V2174" s="443" t="s">
        <v>652</v>
      </c>
      <c r="W2174" s="443" t="s">
        <v>469</v>
      </c>
      <c r="X2174" s="446"/>
    </row>
    <row r="2175" spans="1:24" s="447" customFormat="1" ht="75">
      <c r="A2175" s="443"/>
      <c r="B2175" s="443">
        <v>4531821200</v>
      </c>
      <c r="C2175" s="508" t="s">
        <v>14944</v>
      </c>
      <c r="D2175" s="154" t="s">
        <v>14945</v>
      </c>
      <c r="E2175" s="154" t="s">
        <v>14946</v>
      </c>
      <c r="F2175" s="443" t="s">
        <v>422</v>
      </c>
      <c r="G2175" s="443" t="s">
        <v>655</v>
      </c>
      <c r="H2175" s="444">
        <v>44939</v>
      </c>
      <c r="I2175" s="443"/>
      <c r="J2175" s="443"/>
      <c r="K2175" s="443"/>
      <c r="L2175" s="443"/>
      <c r="M2175" s="443"/>
      <c r="N2175" s="443"/>
      <c r="O2175" s="443">
        <v>1</v>
      </c>
      <c r="P2175" s="445">
        <f t="shared" si="31"/>
        <v>1</v>
      </c>
      <c r="Q2175" s="443">
        <v>1</v>
      </c>
      <c r="R2175" s="443"/>
      <c r="S2175" s="443" t="s">
        <v>659</v>
      </c>
      <c r="T2175" s="443" t="s">
        <v>653</v>
      </c>
      <c r="U2175" s="443" t="s">
        <v>673</v>
      </c>
      <c r="V2175" s="443" t="s">
        <v>652</v>
      </c>
      <c r="W2175" s="443" t="s">
        <v>469</v>
      </c>
      <c r="X2175" s="446"/>
    </row>
    <row r="2176" spans="1:24" s="447" customFormat="1" ht="60">
      <c r="A2176" s="443"/>
      <c r="B2176" s="443">
        <v>4455020300</v>
      </c>
      <c r="C2176" s="508" t="s">
        <v>14947</v>
      </c>
      <c r="D2176" s="154" t="s">
        <v>14948</v>
      </c>
      <c r="E2176" s="154" t="s">
        <v>14949</v>
      </c>
      <c r="F2176" s="443" t="s">
        <v>422</v>
      </c>
      <c r="G2176" s="443" t="s">
        <v>655</v>
      </c>
      <c r="H2176" s="444">
        <v>45237</v>
      </c>
      <c r="I2176" s="443"/>
      <c r="J2176" s="443"/>
      <c r="K2176" s="443"/>
      <c r="L2176" s="443"/>
      <c r="M2176" s="443"/>
      <c r="N2176" s="443"/>
      <c r="O2176" s="443">
        <v>1</v>
      </c>
      <c r="P2176" s="445">
        <f t="shared" si="31"/>
        <v>1</v>
      </c>
      <c r="Q2176" s="443">
        <v>1</v>
      </c>
      <c r="R2176" s="443"/>
      <c r="S2176" s="443" t="s">
        <v>659</v>
      </c>
      <c r="T2176" s="443" t="s">
        <v>653</v>
      </c>
      <c r="U2176" s="443" t="s">
        <v>673</v>
      </c>
      <c r="V2176" s="443" t="s">
        <v>652</v>
      </c>
      <c r="W2176" s="443" t="s">
        <v>469</v>
      </c>
      <c r="X2176" s="446"/>
    </row>
    <row r="2177" spans="1:24" s="447" customFormat="1" ht="75">
      <c r="A2177" s="443"/>
      <c r="B2177" s="443">
        <v>5322240500</v>
      </c>
      <c r="C2177" s="508" t="s">
        <v>14950</v>
      </c>
      <c r="D2177" s="154" t="s">
        <v>14951</v>
      </c>
      <c r="E2177" s="154" t="s">
        <v>14952</v>
      </c>
      <c r="F2177" s="443" t="s">
        <v>422</v>
      </c>
      <c r="G2177" s="443" t="s">
        <v>655</v>
      </c>
      <c r="H2177" s="444">
        <v>45145</v>
      </c>
      <c r="I2177" s="443"/>
      <c r="J2177" s="443"/>
      <c r="K2177" s="443"/>
      <c r="L2177" s="443"/>
      <c r="M2177" s="443"/>
      <c r="N2177" s="443"/>
      <c r="O2177" s="443">
        <v>1</v>
      </c>
      <c r="P2177" s="445">
        <f t="shared" si="31"/>
        <v>1</v>
      </c>
      <c r="Q2177" s="443">
        <v>1</v>
      </c>
      <c r="R2177" s="443"/>
      <c r="S2177" s="443" t="s">
        <v>659</v>
      </c>
      <c r="T2177" s="443" t="s">
        <v>653</v>
      </c>
      <c r="U2177" s="443" t="s">
        <v>673</v>
      </c>
      <c r="V2177" s="443" t="s">
        <v>652</v>
      </c>
      <c r="W2177" s="443" t="s">
        <v>469</v>
      </c>
      <c r="X2177" s="446"/>
    </row>
    <row r="2178" spans="1:24" s="447" customFormat="1" ht="90">
      <c r="A2178" s="443"/>
      <c r="B2178" s="443">
        <v>5882830700</v>
      </c>
      <c r="C2178" s="508" t="s">
        <v>6187</v>
      </c>
      <c r="D2178" s="154" t="s">
        <v>6188</v>
      </c>
      <c r="E2178" s="154" t="s">
        <v>2779</v>
      </c>
      <c r="F2178" s="443" t="s">
        <v>422</v>
      </c>
      <c r="G2178" s="443" t="s">
        <v>655</v>
      </c>
      <c r="H2178" s="444">
        <v>45138</v>
      </c>
      <c r="I2178" s="443"/>
      <c r="J2178" s="443"/>
      <c r="K2178" s="443"/>
      <c r="L2178" s="443"/>
      <c r="M2178" s="443"/>
      <c r="N2178" s="443"/>
      <c r="O2178" s="443">
        <v>1</v>
      </c>
      <c r="P2178" s="445">
        <f t="shared" si="31"/>
        <v>1</v>
      </c>
      <c r="Q2178" s="443">
        <v>1</v>
      </c>
      <c r="R2178" s="443"/>
      <c r="S2178" s="443" t="s">
        <v>659</v>
      </c>
      <c r="T2178" s="443" t="s">
        <v>653</v>
      </c>
      <c r="U2178" s="443" t="s">
        <v>673</v>
      </c>
      <c r="V2178" s="443" t="s">
        <v>652</v>
      </c>
      <c r="W2178" s="443" t="s">
        <v>469</v>
      </c>
      <c r="X2178" s="446"/>
    </row>
    <row r="2179" spans="1:24" s="447" customFormat="1" ht="75">
      <c r="A2179" s="443"/>
      <c r="B2179" s="443">
        <v>4401310600</v>
      </c>
      <c r="C2179" s="508" t="s">
        <v>14953</v>
      </c>
      <c r="D2179" s="154" t="s">
        <v>14954</v>
      </c>
      <c r="E2179" s="154" t="s">
        <v>14955</v>
      </c>
      <c r="F2179" s="443" t="s">
        <v>422</v>
      </c>
      <c r="G2179" s="443" t="s">
        <v>655</v>
      </c>
      <c r="H2179" s="444">
        <v>44999</v>
      </c>
      <c r="I2179" s="443"/>
      <c r="J2179" s="443"/>
      <c r="K2179" s="443"/>
      <c r="L2179" s="443"/>
      <c r="M2179" s="443"/>
      <c r="N2179" s="443"/>
      <c r="O2179" s="443">
        <v>1</v>
      </c>
      <c r="P2179" s="445">
        <f t="shared" si="31"/>
        <v>1</v>
      </c>
      <c r="Q2179" s="443">
        <v>1</v>
      </c>
      <c r="R2179" s="443"/>
      <c r="S2179" s="443" t="s">
        <v>659</v>
      </c>
      <c r="T2179" s="443" t="s">
        <v>653</v>
      </c>
      <c r="U2179" s="443" t="s">
        <v>673</v>
      </c>
      <c r="V2179" s="443" t="s">
        <v>652</v>
      </c>
      <c r="W2179" s="443" t="s">
        <v>469</v>
      </c>
      <c r="X2179" s="446"/>
    </row>
    <row r="2180" spans="1:24" s="447" customFormat="1" ht="90">
      <c r="A2180" s="443"/>
      <c r="B2180" s="443">
        <v>4533620100</v>
      </c>
      <c r="C2180" s="508" t="s">
        <v>8465</v>
      </c>
      <c r="D2180" s="154" t="s">
        <v>8466</v>
      </c>
      <c r="E2180" s="154" t="s">
        <v>4069</v>
      </c>
      <c r="F2180" s="443" t="s">
        <v>422</v>
      </c>
      <c r="G2180" s="443" t="s">
        <v>655</v>
      </c>
      <c r="H2180" s="444">
        <v>45048</v>
      </c>
      <c r="I2180" s="443"/>
      <c r="J2180" s="443"/>
      <c r="K2180" s="443"/>
      <c r="L2180" s="443"/>
      <c r="M2180" s="443"/>
      <c r="N2180" s="443"/>
      <c r="O2180" s="443">
        <v>1</v>
      </c>
      <c r="P2180" s="445">
        <f t="shared" si="31"/>
        <v>1</v>
      </c>
      <c r="Q2180" s="443">
        <v>1</v>
      </c>
      <c r="R2180" s="443"/>
      <c r="S2180" s="443" t="s">
        <v>659</v>
      </c>
      <c r="T2180" s="443" t="s">
        <v>653</v>
      </c>
      <c r="U2180" s="443" t="s">
        <v>673</v>
      </c>
      <c r="V2180" s="443" t="s">
        <v>652</v>
      </c>
      <c r="W2180" s="443" t="s">
        <v>469</v>
      </c>
      <c r="X2180" s="446"/>
    </row>
    <row r="2181" spans="1:24" s="447" customFormat="1" ht="75">
      <c r="A2181" s="443"/>
      <c r="B2181" s="443">
        <v>4571102700</v>
      </c>
      <c r="C2181" s="508" t="s">
        <v>14956</v>
      </c>
      <c r="D2181" s="154" t="s">
        <v>14957</v>
      </c>
      <c r="E2181" s="154" t="s">
        <v>14958</v>
      </c>
      <c r="F2181" s="443" t="s">
        <v>422</v>
      </c>
      <c r="G2181" s="443" t="s">
        <v>655</v>
      </c>
      <c r="H2181" s="444">
        <v>44929</v>
      </c>
      <c r="I2181" s="443"/>
      <c r="J2181" s="443"/>
      <c r="K2181" s="443"/>
      <c r="L2181" s="443"/>
      <c r="M2181" s="443"/>
      <c r="N2181" s="443"/>
      <c r="O2181" s="443">
        <v>1</v>
      </c>
      <c r="P2181" s="445">
        <f t="shared" si="31"/>
        <v>1</v>
      </c>
      <c r="Q2181" s="443">
        <v>1</v>
      </c>
      <c r="R2181" s="443"/>
      <c r="S2181" s="443" t="s">
        <v>659</v>
      </c>
      <c r="T2181" s="443" t="s">
        <v>653</v>
      </c>
      <c r="U2181" s="443" t="s">
        <v>673</v>
      </c>
      <c r="V2181" s="443" t="s">
        <v>652</v>
      </c>
      <c r="W2181" s="443" t="s">
        <v>469</v>
      </c>
      <c r="X2181" s="446"/>
    </row>
    <row r="2182" spans="1:24" s="447" customFormat="1" ht="75">
      <c r="A2182" s="443"/>
      <c r="B2182" s="443">
        <v>4434220500</v>
      </c>
      <c r="C2182" s="508" t="s">
        <v>7788</v>
      </c>
      <c r="D2182" s="154" t="s">
        <v>7789</v>
      </c>
      <c r="E2182" s="154" t="s">
        <v>3730</v>
      </c>
      <c r="F2182" s="443" t="s">
        <v>422</v>
      </c>
      <c r="G2182" s="443" t="s">
        <v>655</v>
      </c>
      <c r="H2182" s="444">
        <v>44978</v>
      </c>
      <c r="I2182" s="443"/>
      <c r="J2182" s="443"/>
      <c r="K2182" s="443"/>
      <c r="L2182" s="443"/>
      <c r="M2182" s="443"/>
      <c r="N2182" s="443"/>
      <c r="O2182" s="443">
        <v>1</v>
      </c>
      <c r="P2182" s="445">
        <f t="shared" si="31"/>
        <v>1</v>
      </c>
      <c r="Q2182" s="443">
        <v>1</v>
      </c>
      <c r="R2182" s="443"/>
      <c r="S2182" s="443" t="s">
        <v>659</v>
      </c>
      <c r="T2182" s="443" t="s">
        <v>653</v>
      </c>
      <c r="U2182" s="443" t="s">
        <v>673</v>
      </c>
      <c r="V2182" s="443" t="s">
        <v>652</v>
      </c>
      <c r="W2182" s="443" t="s">
        <v>469</v>
      </c>
      <c r="X2182" s="446"/>
    </row>
    <row r="2183" spans="1:24" s="447" customFormat="1" ht="60">
      <c r="A2183" s="443"/>
      <c r="B2183" s="443">
        <v>5460621600</v>
      </c>
      <c r="C2183" s="508" t="s">
        <v>14959</v>
      </c>
      <c r="D2183" s="154" t="s">
        <v>14960</v>
      </c>
      <c r="E2183" s="154" t="s">
        <v>14961</v>
      </c>
      <c r="F2183" s="443" t="s">
        <v>422</v>
      </c>
      <c r="G2183" s="443" t="s">
        <v>655</v>
      </c>
      <c r="H2183" s="444">
        <v>45233</v>
      </c>
      <c r="I2183" s="443"/>
      <c r="J2183" s="443"/>
      <c r="K2183" s="443"/>
      <c r="L2183" s="443"/>
      <c r="M2183" s="443"/>
      <c r="N2183" s="443"/>
      <c r="O2183" s="443">
        <v>2</v>
      </c>
      <c r="P2183" s="445">
        <f t="shared" si="31"/>
        <v>2</v>
      </c>
      <c r="Q2183" s="443">
        <v>2</v>
      </c>
      <c r="R2183" s="443"/>
      <c r="S2183" s="443" t="s">
        <v>659</v>
      </c>
      <c r="T2183" s="443" t="s">
        <v>653</v>
      </c>
      <c r="U2183" s="443" t="s">
        <v>673</v>
      </c>
      <c r="V2183" s="443" t="s">
        <v>652</v>
      </c>
      <c r="W2183" s="443" t="s">
        <v>469</v>
      </c>
      <c r="X2183" s="446"/>
    </row>
    <row r="2184" spans="1:24" s="447" customFormat="1" ht="60">
      <c r="A2184" s="443"/>
      <c r="B2184" s="443">
        <v>3614211300</v>
      </c>
      <c r="C2184" s="508" t="s">
        <v>7142</v>
      </c>
      <c r="D2184" s="154" t="s">
        <v>7143</v>
      </c>
      <c r="E2184" s="154" t="s">
        <v>3324</v>
      </c>
      <c r="F2184" s="443" t="s">
        <v>422</v>
      </c>
      <c r="G2184" s="443" t="s">
        <v>655</v>
      </c>
      <c r="H2184" s="444">
        <v>44972</v>
      </c>
      <c r="I2184" s="443"/>
      <c r="J2184" s="443"/>
      <c r="K2184" s="443"/>
      <c r="L2184" s="443"/>
      <c r="M2184" s="443"/>
      <c r="N2184" s="443"/>
      <c r="O2184" s="443">
        <v>1</v>
      </c>
      <c r="P2184" s="445">
        <f t="shared" si="31"/>
        <v>1</v>
      </c>
      <c r="Q2184" s="443">
        <v>1</v>
      </c>
      <c r="R2184" s="443"/>
      <c r="S2184" s="443" t="s">
        <v>659</v>
      </c>
      <c r="T2184" s="443" t="s">
        <v>653</v>
      </c>
      <c r="U2184" s="443" t="s">
        <v>673</v>
      </c>
      <c r="V2184" s="443" t="s">
        <v>652</v>
      </c>
      <c r="W2184" s="443" t="s">
        <v>469</v>
      </c>
      <c r="X2184" s="446"/>
    </row>
    <row r="2185" spans="1:24" s="447" customFormat="1" ht="60">
      <c r="A2185" s="443"/>
      <c r="B2185" s="443">
        <v>4244010200</v>
      </c>
      <c r="C2185" s="508" t="s">
        <v>8573</v>
      </c>
      <c r="D2185" s="154" t="s">
        <v>8574</v>
      </c>
      <c r="E2185" s="154" t="s">
        <v>4124</v>
      </c>
      <c r="F2185" s="443" t="s">
        <v>422</v>
      </c>
      <c r="G2185" s="443" t="s">
        <v>655</v>
      </c>
      <c r="H2185" s="444">
        <v>45097</v>
      </c>
      <c r="I2185" s="443"/>
      <c r="J2185" s="443"/>
      <c r="K2185" s="443"/>
      <c r="L2185" s="443"/>
      <c r="M2185" s="443"/>
      <c r="N2185" s="443"/>
      <c r="O2185" s="443">
        <v>1</v>
      </c>
      <c r="P2185" s="445">
        <f t="shared" si="31"/>
        <v>1</v>
      </c>
      <c r="Q2185" s="443">
        <v>1</v>
      </c>
      <c r="R2185" s="443"/>
      <c r="S2185" s="443" t="s">
        <v>659</v>
      </c>
      <c r="T2185" s="443" t="s">
        <v>653</v>
      </c>
      <c r="U2185" s="443" t="s">
        <v>673</v>
      </c>
      <c r="V2185" s="443" t="s">
        <v>652</v>
      </c>
      <c r="W2185" s="443" t="s">
        <v>469</v>
      </c>
      <c r="X2185" s="446"/>
    </row>
    <row r="2186" spans="1:24" s="447" customFormat="1" ht="75">
      <c r="A2186" s="443"/>
      <c r="B2186" s="443">
        <v>4683712000</v>
      </c>
      <c r="C2186" s="508" t="s">
        <v>14962</v>
      </c>
      <c r="D2186" s="154" t="s">
        <v>14963</v>
      </c>
      <c r="E2186" s="154" t="s">
        <v>14964</v>
      </c>
      <c r="F2186" s="443" t="s">
        <v>422</v>
      </c>
      <c r="G2186" s="443" t="s">
        <v>655</v>
      </c>
      <c r="H2186" s="444">
        <v>45068</v>
      </c>
      <c r="I2186" s="443"/>
      <c r="J2186" s="443"/>
      <c r="K2186" s="443"/>
      <c r="L2186" s="443"/>
      <c r="M2186" s="443"/>
      <c r="N2186" s="443"/>
      <c r="O2186" s="443">
        <v>1</v>
      </c>
      <c r="P2186" s="445">
        <f t="shared" si="31"/>
        <v>1</v>
      </c>
      <c r="Q2186" s="443">
        <v>1</v>
      </c>
      <c r="R2186" s="443"/>
      <c r="S2186" s="443" t="s">
        <v>659</v>
      </c>
      <c r="T2186" s="443" t="s">
        <v>653</v>
      </c>
      <c r="U2186" s="443" t="s">
        <v>673</v>
      </c>
      <c r="V2186" s="443" t="s">
        <v>652</v>
      </c>
      <c r="W2186" s="443" t="s">
        <v>469</v>
      </c>
      <c r="X2186" s="446"/>
    </row>
    <row r="2187" spans="1:24" s="447" customFormat="1" ht="60">
      <c r="A2187" s="443"/>
      <c r="B2187" s="443">
        <v>3506010402</v>
      </c>
      <c r="C2187" s="508" t="s">
        <v>14965</v>
      </c>
      <c r="D2187" s="154" t="s">
        <v>14966</v>
      </c>
      <c r="E2187" s="154" t="s">
        <v>14967</v>
      </c>
      <c r="F2187" s="443" t="s">
        <v>422</v>
      </c>
      <c r="G2187" s="443" t="s">
        <v>655</v>
      </c>
      <c r="H2187" s="444">
        <v>45128</v>
      </c>
      <c r="I2187" s="443"/>
      <c r="J2187" s="443"/>
      <c r="K2187" s="443"/>
      <c r="L2187" s="443"/>
      <c r="M2187" s="443"/>
      <c r="N2187" s="443"/>
      <c r="O2187" s="443">
        <v>1</v>
      </c>
      <c r="P2187" s="445">
        <f t="shared" si="31"/>
        <v>1</v>
      </c>
      <c r="Q2187" s="443">
        <v>1</v>
      </c>
      <c r="R2187" s="443"/>
      <c r="S2187" s="443" t="s">
        <v>659</v>
      </c>
      <c r="T2187" s="443" t="s">
        <v>653</v>
      </c>
      <c r="U2187" s="443" t="s">
        <v>673</v>
      </c>
      <c r="V2187" s="443" t="s">
        <v>652</v>
      </c>
      <c r="W2187" s="443" t="s">
        <v>469</v>
      </c>
      <c r="X2187" s="446"/>
    </row>
    <row r="2188" spans="1:24" s="447" customFormat="1" ht="75">
      <c r="A2188" s="443"/>
      <c r="B2188" s="443">
        <v>3600501100</v>
      </c>
      <c r="C2188" s="508" t="s">
        <v>14968</v>
      </c>
      <c r="D2188" s="154" t="s">
        <v>14969</v>
      </c>
      <c r="E2188" s="154" t="s">
        <v>14970</v>
      </c>
      <c r="F2188" s="443" t="s">
        <v>422</v>
      </c>
      <c r="G2188" s="443" t="s">
        <v>655</v>
      </c>
      <c r="H2188" s="444">
        <v>45015</v>
      </c>
      <c r="I2188" s="443"/>
      <c r="J2188" s="443"/>
      <c r="K2188" s="443"/>
      <c r="L2188" s="443"/>
      <c r="M2188" s="443"/>
      <c r="N2188" s="443"/>
      <c r="O2188" s="443">
        <v>2</v>
      </c>
      <c r="P2188" s="445">
        <f t="shared" si="31"/>
        <v>2</v>
      </c>
      <c r="Q2188" s="443">
        <v>2</v>
      </c>
      <c r="R2188" s="443"/>
      <c r="S2188" s="443" t="s">
        <v>659</v>
      </c>
      <c r="T2188" s="443" t="s">
        <v>653</v>
      </c>
      <c r="U2188" s="443" t="s">
        <v>673</v>
      </c>
      <c r="V2188" s="443" t="s">
        <v>652</v>
      </c>
      <c r="W2188" s="443" t="s">
        <v>469</v>
      </c>
      <c r="X2188" s="446"/>
    </row>
    <row r="2189" spans="1:24" s="447" customFormat="1" ht="60">
      <c r="A2189" s="443"/>
      <c r="B2189" s="443">
        <v>5413920600</v>
      </c>
      <c r="C2189" s="508" t="s">
        <v>14971</v>
      </c>
      <c r="D2189" s="154" t="s">
        <v>14972</v>
      </c>
      <c r="E2189" s="154" t="s">
        <v>14973</v>
      </c>
      <c r="F2189" s="443" t="s">
        <v>422</v>
      </c>
      <c r="G2189" s="443" t="s">
        <v>655</v>
      </c>
      <c r="H2189" s="444">
        <v>45046</v>
      </c>
      <c r="I2189" s="443"/>
      <c r="J2189" s="443"/>
      <c r="K2189" s="443"/>
      <c r="L2189" s="443"/>
      <c r="M2189" s="443"/>
      <c r="N2189" s="443"/>
      <c r="O2189" s="443">
        <v>1</v>
      </c>
      <c r="P2189" s="445">
        <f t="shared" si="31"/>
        <v>1</v>
      </c>
      <c r="Q2189" s="443">
        <v>1</v>
      </c>
      <c r="R2189" s="443"/>
      <c r="S2189" s="443" t="s">
        <v>659</v>
      </c>
      <c r="T2189" s="443" t="s">
        <v>653</v>
      </c>
      <c r="U2189" s="443" t="s">
        <v>673</v>
      </c>
      <c r="V2189" s="443" t="s">
        <v>652</v>
      </c>
      <c r="W2189" s="443" t="s">
        <v>469</v>
      </c>
      <c r="X2189" s="446"/>
    </row>
    <row r="2190" spans="1:24" s="447" customFormat="1" ht="60">
      <c r="A2190" s="443"/>
      <c r="B2190" s="443">
        <v>5413920600</v>
      </c>
      <c r="C2190" s="508" t="s">
        <v>14974</v>
      </c>
      <c r="D2190" s="154" t="s">
        <v>14972</v>
      </c>
      <c r="E2190" s="154" t="s">
        <v>14975</v>
      </c>
      <c r="F2190" s="443" t="s">
        <v>422</v>
      </c>
      <c r="G2190" s="443" t="s">
        <v>655</v>
      </c>
      <c r="H2190" s="444">
        <v>45046</v>
      </c>
      <c r="I2190" s="443"/>
      <c r="J2190" s="443"/>
      <c r="K2190" s="443"/>
      <c r="L2190" s="443"/>
      <c r="M2190" s="443"/>
      <c r="N2190" s="443"/>
      <c r="O2190" s="443">
        <v>1</v>
      </c>
      <c r="P2190" s="445">
        <f t="shared" si="31"/>
        <v>1</v>
      </c>
      <c r="Q2190" s="443">
        <v>1</v>
      </c>
      <c r="R2190" s="443"/>
      <c r="S2190" s="443" t="s">
        <v>659</v>
      </c>
      <c r="T2190" s="443" t="s">
        <v>653</v>
      </c>
      <c r="U2190" s="443" t="s">
        <v>673</v>
      </c>
      <c r="V2190" s="443" t="s">
        <v>652</v>
      </c>
      <c r="W2190" s="443" t="s">
        <v>469</v>
      </c>
      <c r="X2190" s="446"/>
    </row>
    <row r="2191" spans="1:24" s="447" customFormat="1" ht="75">
      <c r="A2191" s="443"/>
      <c r="B2191" s="443">
        <v>4307720600</v>
      </c>
      <c r="C2191" s="508" t="s">
        <v>14976</v>
      </c>
      <c r="D2191" s="154" t="s">
        <v>14977</v>
      </c>
      <c r="E2191" s="154" t="s">
        <v>14978</v>
      </c>
      <c r="F2191" s="443" t="s">
        <v>422</v>
      </c>
      <c r="G2191" s="443" t="s">
        <v>655</v>
      </c>
      <c r="H2191" s="444">
        <v>44998</v>
      </c>
      <c r="I2191" s="443"/>
      <c r="J2191" s="443"/>
      <c r="K2191" s="443"/>
      <c r="L2191" s="443"/>
      <c r="M2191" s="443"/>
      <c r="N2191" s="443"/>
      <c r="O2191" s="443">
        <v>1</v>
      </c>
      <c r="P2191" s="445">
        <f t="shared" si="31"/>
        <v>1</v>
      </c>
      <c r="Q2191" s="443">
        <v>1</v>
      </c>
      <c r="R2191" s="443"/>
      <c r="S2191" s="443" t="s">
        <v>659</v>
      </c>
      <c r="T2191" s="443" t="s">
        <v>653</v>
      </c>
      <c r="U2191" s="443" t="s">
        <v>673</v>
      </c>
      <c r="V2191" s="443" t="s">
        <v>652</v>
      </c>
      <c r="W2191" s="443" t="s">
        <v>469</v>
      </c>
      <c r="X2191" s="446"/>
    </row>
    <row r="2192" spans="1:24" s="447" customFormat="1" ht="60">
      <c r="A2192" s="443"/>
      <c r="B2192" s="443">
        <v>4533311000</v>
      </c>
      <c r="C2192" s="508" t="s">
        <v>14979</v>
      </c>
      <c r="D2192" s="154" t="s">
        <v>14980</v>
      </c>
      <c r="E2192" s="154" t="s">
        <v>14981</v>
      </c>
      <c r="F2192" s="443" t="s">
        <v>422</v>
      </c>
      <c r="G2192" s="443" t="s">
        <v>655</v>
      </c>
      <c r="H2192" s="444">
        <v>45147</v>
      </c>
      <c r="I2192" s="443"/>
      <c r="J2192" s="443"/>
      <c r="K2192" s="443"/>
      <c r="L2192" s="443"/>
      <c r="M2192" s="443"/>
      <c r="N2192" s="443"/>
      <c r="O2192" s="443">
        <v>2</v>
      </c>
      <c r="P2192" s="445">
        <f t="shared" si="31"/>
        <v>2</v>
      </c>
      <c r="Q2192" s="443">
        <v>2</v>
      </c>
      <c r="R2192" s="443"/>
      <c r="S2192" s="443" t="s">
        <v>659</v>
      </c>
      <c r="T2192" s="443" t="s">
        <v>653</v>
      </c>
      <c r="U2192" s="443" t="s">
        <v>673</v>
      </c>
      <c r="V2192" s="443" t="s">
        <v>652</v>
      </c>
      <c r="W2192" s="443" t="s">
        <v>469</v>
      </c>
      <c r="X2192" s="446"/>
    </row>
    <row r="2193" spans="1:24" s="447" customFormat="1" ht="90">
      <c r="A2193" s="443"/>
      <c r="B2193" s="443">
        <v>4851701300</v>
      </c>
      <c r="C2193" s="508" t="s">
        <v>14982</v>
      </c>
      <c r="D2193" s="154" t="s">
        <v>14983</v>
      </c>
      <c r="E2193" s="154" t="s">
        <v>14984</v>
      </c>
      <c r="F2193" s="443" t="s">
        <v>422</v>
      </c>
      <c r="G2193" s="443" t="s">
        <v>655</v>
      </c>
      <c r="H2193" s="444">
        <v>45175</v>
      </c>
      <c r="I2193" s="443"/>
      <c r="J2193" s="443"/>
      <c r="K2193" s="443"/>
      <c r="L2193" s="443"/>
      <c r="M2193" s="443"/>
      <c r="N2193" s="443"/>
      <c r="O2193" s="443">
        <v>1</v>
      </c>
      <c r="P2193" s="445">
        <f t="shared" si="31"/>
        <v>1</v>
      </c>
      <c r="Q2193" s="443">
        <v>1</v>
      </c>
      <c r="R2193" s="443"/>
      <c r="S2193" s="443" t="s">
        <v>659</v>
      </c>
      <c r="T2193" s="443" t="s">
        <v>653</v>
      </c>
      <c r="U2193" s="443" t="s">
        <v>673</v>
      </c>
      <c r="V2193" s="443" t="s">
        <v>652</v>
      </c>
      <c r="W2193" s="443" t="s">
        <v>469</v>
      </c>
      <c r="X2193" s="446"/>
    </row>
    <row r="2194" spans="1:24" s="447" customFormat="1" ht="90">
      <c r="A2194" s="443"/>
      <c r="B2194" s="443">
        <v>6650603200</v>
      </c>
      <c r="C2194" s="508" t="s">
        <v>6360</v>
      </c>
      <c r="D2194" s="154" t="s">
        <v>6361</v>
      </c>
      <c r="E2194" s="154" t="s">
        <v>2879</v>
      </c>
      <c r="F2194" s="443" t="s">
        <v>422</v>
      </c>
      <c r="G2194" s="443" t="s">
        <v>655</v>
      </c>
      <c r="H2194" s="444">
        <v>45210</v>
      </c>
      <c r="I2194" s="443"/>
      <c r="J2194" s="443"/>
      <c r="K2194" s="443"/>
      <c r="L2194" s="443"/>
      <c r="M2194" s="443"/>
      <c r="N2194" s="443"/>
      <c r="O2194" s="443">
        <v>1</v>
      </c>
      <c r="P2194" s="445">
        <f t="shared" si="31"/>
        <v>1</v>
      </c>
      <c r="Q2194" s="443">
        <v>1</v>
      </c>
      <c r="R2194" s="443"/>
      <c r="S2194" s="443" t="s">
        <v>659</v>
      </c>
      <c r="T2194" s="443" t="s">
        <v>653</v>
      </c>
      <c r="U2194" s="443" t="s">
        <v>673</v>
      </c>
      <c r="V2194" s="443" t="s">
        <v>652</v>
      </c>
      <c r="W2194" s="443" t="s">
        <v>469</v>
      </c>
      <c r="X2194" s="446"/>
    </row>
    <row r="2195" spans="1:24" s="447" customFormat="1" ht="75">
      <c r="A2195" s="443"/>
      <c r="B2195" s="443">
        <v>4512800500</v>
      </c>
      <c r="C2195" s="508" t="s">
        <v>14985</v>
      </c>
      <c r="D2195" s="154" t="s">
        <v>14986</v>
      </c>
      <c r="E2195" s="154" t="s">
        <v>14987</v>
      </c>
      <c r="F2195" s="443" t="s">
        <v>422</v>
      </c>
      <c r="G2195" s="443" t="s">
        <v>655</v>
      </c>
      <c r="H2195" s="444">
        <v>45042</v>
      </c>
      <c r="I2195" s="443"/>
      <c r="J2195" s="443"/>
      <c r="K2195" s="443"/>
      <c r="L2195" s="443"/>
      <c r="M2195" s="443"/>
      <c r="N2195" s="443"/>
      <c r="O2195" s="443">
        <v>1</v>
      </c>
      <c r="P2195" s="445">
        <f t="shared" si="31"/>
        <v>1</v>
      </c>
      <c r="Q2195" s="443">
        <v>1</v>
      </c>
      <c r="R2195" s="443"/>
      <c r="S2195" s="443" t="s">
        <v>659</v>
      </c>
      <c r="T2195" s="443" t="s">
        <v>653</v>
      </c>
      <c r="U2195" s="443" t="s">
        <v>673</v>
      </c>
      <c r="V2195" s="443" t="s">
        <v>652</v>
      </c>
      <c r="W2195" s="443" t="s">
        <v>469</v>
      </c>
      <c r="X2195" s="446"/>
    </row>
    <row r="2196" spans="1:24" s="447" customFormat="1" ht="60">
      <c r="A2196" s="443"/>
      <c r="B2196" s="443">
        <v>4541720500</v>
      </c>
      <c r="C2196" s="508" t="s">
        <v>14988</v>
      </c>
      <c r="D2196" s="154" t="s">
        <v>14989</v>
      </c>
      <c r="E2196" s="154" t="s">
        <v>14990</v>
      </c>
      <c r="F2196" s="443" t="s">
        <v>422</v>
      </c>
      <c r="G2196" s="443" t="s">
        <v>655</v>
      </c>
      <c r="H2196" s="444">
        <v>45266</v>
      </c>
      <c r="I2196" s="443"/>
      <c r="J2196" s="443"/>
      <c r="K2196" s="443"/>
      <c r="L2196" s="443"/>
      <c r="M2196" s="443"/>
      <c r="N2196" s="443"/>
      <c r="O2196" s="443">
        <v>1</v>
      </c>
      <c r="P2196" s="445">
        <f t="shared" si="31"/>
        <v>1</v>
      </c>
      <c r="Q2196" s="443">
        <v>1</v>
      </c>
      <c r="R2196" s="443"/>
      <c r="S2196" s="443" t="s">
        <v>659</v>
      </c>
      <c r="T2196" s="443" t="s">
        <v>653</v>
      </c>
      <c r="U2196" s="443" t="s">
        <v>673</v>
      </c>
      <c r="V2196" s="443" t="s">
        <v>652</v>
      </c>
      <c r="W2196" s="443" t="s">
        <v>469</v>
      </c>
      <c r="X2196" s="446"/>
    </row>
    <row r="2197" spans="1:24" s="447" customFormat="1" ht="60">
      <c r="A2197" s="443"/>
      <c r="B2197" s="443">
        <v>4765521500</v>
      </c>
      <c r="C2197" s="508" t="s">
        <v>6321</v>
      </c>
      <c r="D2197" s="154" t="s">
        <v>6322</v>
      </c>
      <c r="E2197" s="154" t="s">
        <v>2857</v>
      </c>
      <c r="F2197" s="443" t="s">
        <v>422</v>
      </c>
      <c r="G2197" s="443" t="s">
        <v>655</v>
      </c>
      <c r="H2197" s="444">
        <v>45079</v>
      </c>
      <c r="I2197" s="443"/>
      <c r="J2197" s="443"/>
      <c r="K2197" s="443"/>
      <c r="L2197" s="443"/>
      <c r="M2197" s="443"/>
      <c r="N2197" s="443"/>
      <c r="O2197" s="443">
        <v>1</v>
      </c>
      <c r="P2197" s="445">
        <f t="shared" si="31"/>
        <v>1</v>
      </c>
      <c r="Q2197" s="443">
        <v>1</v>
      </c>
      <c r="R2197" s="443"/>
      <c r="S2197" s="443" t="s">
        <v>659</v>
      </c>
      <c r="T2197" s="443" t="s">
        <v>653</v>
      </c>
      <c r="U2197" s="443" t="s">
        <v>673</v>
      </c>
      <c r="V2197" s="443" t="s">
        <v>652</v>
      </c>
      <c r="W2197" s="443" t="s">
        <v>469</v>
      </c>
      <c r="X2197" s="446"/>
    </row>
    <row r="2198" spans="1:24" s="447" customFormat="1" ht="75">
      <c r="A2198" s="443"/>
      <c r="B2198" s="443">
        <v>4181220300</v>
      </c>
      <c r="C2198" s="508" t="s">
        <v>8533</v>
      </c>
      <c r="D2198" s="154" t="s">
        <v>8534</v>
      </c>
      <c r="E2198" s="154" t="s">
        <v>4104</v>
      </c>
      <c r="F2198" s="443" t="s">
        <v>422</v>
      </c>
      <c r="G2198" s="443" t="s">
        <v>655</v>
      </c>
      <c r="H2198" s="444">
        <v>45082</v>
      </c>
      <c r="I2198" s="443"/>
      <c r="J2198" s="443"/>
      <c r="K2198" s="443"/>
      <c r="L2198" s="443"/>
      <c r="M2198" s="443"/>
      <c r="N2198" s="443"/>
      <c r="O2198" s="443">
        <v>1</v>
      </c>
      <c r="P2198" s="445">
        <f t="shared" ref="P2198:P2261" si="32">SUM($I2198:$O2198)</f>
        <v>1</v>
      </c>
      <c r="Q2198" s="443">
        <v>1</v>
      </c>
      <c r="R2198" s="443"/>
      <c r="S2198" s="443" t="s">
        <v>659</v>
      </c>
      <c r="T2198" s="443" t="s">
        <v>653</v>
      </c>
      <c r="U2198" s="443" t="s">
        <v>673</v>
      </c>
      <c r="V2198" s="443" t="s">
        <v>652</v>
      </c>
      <c r="W2198" s="443" t="s">
        <v>469</v>
      </c>
      <c r="X2198" s="446"/>
    </row>
    <row r="2199" spans="1:24" s="447" customFormat="1" ht="75">
      <c r="A2199" s="443"/>
      <c r="B2199" s="443">
        <v>4651800500</v>
      </c>
      <c r="C2199" s="508" t="s">
        <v>7898</v>
      </c>
      <c r="D2199" s="154" t="s">
        <v>7899</v>
      </c>
      <c r="E2199" s="154" t="s">
        <v>3785</v>
      </c>
      <c r="F2199" s="443" t="s">
        <v>422</v>
      </c>
      <c r="G2199" s="443" t="s">
        <v>655</v>
      </c>
      <c r="H2199" s="444">
        <v>44966</v>
      </c>
      <c r="I2199" s="443"/>
      <c r="J2199" s="443"/>
      <c r="K2199" s="443"/>
      <c r="L2199" s="443"/>
      <c r="M2199" s="443"/>
      <c r="N2199" s="443"/>
      <c r="O2199" s="443">
        <v>1</v>
      </c>
      <c r="P2199" s="445">
        <f t="shared" si="32"/>
        <v>1</v>
      </c>
      <c r="Q2199" s="443">
        <v>1</v>
      </c>
      <c r="R2199" s="443"/>
      <c r="S2199" s="443" t="s">
        <v>659</v>
      </c>
      <c r="T2199" s="443" t="s">
        <v>653</v>
      </c>
      <c r="U2199" s="443" t="s">
        <v>673</v>
      </c>
      <c r="V2199" s="443" t="s">
        <v>652</v>
      </c>
      <c r="W2199" s="443" t="s">
        <v>469</v>
      </c>
      <c r="X2199" s="446"/>
    </row>
    <row r="2200" spans="1:24" s="447" customFormat="1" ht="90">
      <c r="A2200" s="443"/>
      <c r="B2200" s="443">
        <v>3581440100</v>
      </c>
      <c r="C2200" s="508" t="s">
        <v>14991</v>
      </c>
      <c r="D2200" s="154" t="s">
        <v>14992</v>
      </c>
      <c r="E2200" s="154" t="s">
        <v>14993</v>
      </c>
      <c r="F2200" s="443" t="s">
        <v>422</v>
      </c>
      <c r="G2200" s="443" t="s">
        <v>655</v>
      </c>
      <c r="H2200" s="444">
        <v>45070</v>
      </c>
      <c r="I2200" s="443"/>
      <c r="J2200" s="443"/>
      <c r="K2200" s="443"/>
      <c r="L2200" s="443"/>
      <c r="M2200" s="443"/>
      <c r="N2200" s="443"/>
      <c r="O2200" s="443">
        <v>2</v>
      </c>
      <c r="P2200" s="445">
        <f t="shared" si="32"/>
        <v>2</v>
      </c>
      <c r="Q2200" s="443">
        <v>2</v>
      </c>
      <c r="R2200" s="443"/>
      <c r="S2200" s="443" t="s">
        <v>659</v>
      </c>
      <c r="T2200" s="443" t="s">
        <v>653</v>
      </c>
      <c r="U2200" s="443" t="s">
        <v>673</v>
      </c>
      <c r="V2200" s="443" t="s">
        <v>652</v>
      </c>
      <c r="W2200" s="443" t="s">
        <v>469</v>
      </c>
      <c r="X2200" s="446"/>
    </row>
    <row r="2201" spans="1:24" s="447" customFormat="1" ht="75">
      <c r="A2201" s="443"/>
      <c r="B2201" s="443">
        <v>5300711300</v>
      </c>
      <c r="C2201" s="508" t="s">
        <v>14994</v>
      </c>
      <c r="D2201" s="154" t="s">
        <v>14995</v>
      </c>
      <c r="E2201" s="154" t="s">
        <v>14996</v>
      </c>
      <c r="F2201" s="443" t="s">
        <v>422</v>
      </c>
      <c r="G2201" s="443" t="s">
        <v>655</v>
      </c>
      <c r="H2201" s="444">
        <v>45098</v>
      </c>
      <c r="I2201" s="443"/>
      <c r="J2201" s="443"/>
      <c r="K2201" s="443"/>
      <c r="L2201" s="443"/>
      <c r="M2201" s="443"/>
      <c r="N2201" s="443"/>
      <c r="O2201" s="443">
        <v>1</v>
      </c>
      <c r="P2201" s="445">
        <f t="shared" si="32"/>
        <v>1</v>
      </c>
      <c r="Q2201" s="443">
        <v>1</v>
      </c>
      <c r="R2201" s="443"/>
      <c r="S2201" s="443" t="s">
        <v>659</v>
      </c>
      <c r="T2201" s="443" t="s">
        <v>653</v>
      </c>
      <c r="U2201" s="443" t="s">
        <v>673</v>
      </c>
      <c r="V2201" s="443" t="s">
        <v>652</v>
      </c>
      <c r="W2201" s="443" t="s">
        <v>469</v>
      </c>
      <c r="X2201" s="446"/>
    </row>
    <row r="2202" spans="1:24" s="447" customFormat="1" ht="60">
      <c r="A2202" s="443"/>
      <c r="B2202" s="443">
        <v>4498660700</v>
      </c>
      <c r="C2202" s="508" t="s">
        <v>11033</v>
      </c>
      <c r="D2202" s="154" t="s">
        <v>11034</v>
      </c>
      <c r="E2202" s="154" t="s">
        <v>14997</v>
      </c>
      <c r="F2202" s="443" t="s">
        <v>422</v>
      </c>
      <c r="G2202" s="443" t="s">
        <v>655</v>
      </c>
      <c r="H2202" s="444">
        <v>44930</v>
      </c>
      <c r="I2202" s="443"/>
      <c r="J2202" s="443"/>
      <c r="K2202" s="443"/>
      <c r="L2202" s="443"/>
      <c r="M2202" s="443"/>
      <c r="N2202" s="443"/>
      <c r="O2202" s="443">
        <v>1</v>
      </c>
      <c r="P2202" s="445">
        <f t="shared" si="32"/>
        <v>1</v>
      </c>
      <c r="Q2202" s="443">
        <v>1</v>
      </c>
      <c r="R2202" s="443"/>
      <c r="S2202" s="443" t="s">
        <v>659</v>
      </c>
      <c r="T2202" s="443" t="s">
        <v>653</v>
      </c>
      <c r="U2202" s="443" t="s">
        <v>673</v>
      </c>
      <c r="V2202" s="443" t="s">
        <v>652</v>
      </c>
      <c r="W2202" s="443" t="s">
        <v>469</v>
      </c>
      <c r="X2202" s="446"/>
    </row>
    <row r="2203" spans="1:24" s="447" customFormat="1" ht="75">
      <c r="A2203" s="443"/>
      <c r="B2203" s="443">
        <v>5837011200</v>
      </c>
      <c r="C2203" s="508" t="s">
        <v>14998</v>
      </c>
      <c r="D2203" s="154" t="s">
        <v>14999</v>
      </c>
      <c r="E2203" s="154" t="s">
        <v>15000</v>
      </c>
      <c r="F2203" s="443" t="s">
        <v>422</v>
      </c>
      <c r="G2203" s="443" t="s">
        <v>655</v>
      </c>
      <c r="H2203" s="444">
        <v>45013</v>
      </c>
      <c r="I2203" s="443"/>
      <c r="J2203" s="443"/>
      <c r="K2203" s="443"/>
      <c r="L2203" s="443"/>
      <c r="M2203" s="443"/>
      <c r="N2203" s="443"/>
      <c r="O2203" s="443">
        <v>1</v>
      </c>
      <c r="P2203" s="445">
        <f t="shared" si="32"/>
        <v>1</v>
      </c>
      <c r="Q2203" s="443">
        <v>1</v>
      </c>
      <c r="R2203" s="443"/>
      <c r="S2203" s="443" t="s">
        <v>659</v>
      </c>
      <c r="T2203" s="443" t="s">
        <v>653</v>
      </c>
      <c r="U2203" s="443" t="s">
        <v>673</v>
      </c>
      <c r="V2203" s="443" t="s">
        <v>652</v>
      </c>
      <c r="W2203" s="443" t="s">
        <v>469</v>
      </c>
      <c r="X2203" s="446"/>
    </row>
    <row r="2204" spans="1:24" s="447" customFormat="1" ht="60">
      <c r="A2204" s="443"/>
      <c r="B2204" s="443">
        <v>4308200100</v>
      </c>
      <c r="C2204" s="508" t="s">
        <v>6950</v>
      </c>
      <c r="D2204" s="154" t="s">
        <v>6951</v>
      </c>
      <c r="E2204" s="154" t="s">
        <v>3197</v>
      </c>
      <c r="F2204" s="443" t="s">
        <v>422</v>
      </c>
      <c r="G2204" s="443" t="s">
        <v>655</v>
      </c>
      <c r="H2204" s="444">
        <v>45160</v>
      </c>
      <c r="I2204" s="443"/>
      <c r="J2204" s="443"/>
      <c r="K2204" s="443"/>
      <c r="L2204" s="443"/>
      <c r="M2204" s="443"/>
      <c r="N2204" s="443"/>
      <c r="O2204" s="443">
        <v>1</v>
      </c>
      <c r="P2204" s="445">
        <f t="shared" si="32"/>
        <v>1</v>
      </c>
      <c r="Q2204" s="443">
        <v>1</v>
      </c>
      <c r="R2204" s="443"/>
      <c r="S2204" s="443" t="s">
        <v>659</v>
      </c>
      <c r="T2204" s="443" t="s">
        <v>653</v>
      </c>
      <c r="U2204" s="443" t="s">
        <v>673</v>
      </c>
      <c r="V2204" s="443" t="s">
        <v>652</v>
      </c>
      <c r="W2204" s="443" t="s">
        <v>469</v>
      </c>
      <c r="X2204" s="446"/>
    </row>
    <row r="2205" spans="1:24" s="447" customFormat="1" ht="90">
      <c r="A2205" s="443"/>
      <c r="B2205" s="443">
        <v>4760220100</v>
      </c>
      <c r="C2205" s="508" t="s">
        <v>7248</v>
      </c>
      <c r="D2205" s="154" t="s">
        <v>7249</v>
      </c>
      <c r="E2205" s="154" t="s">
        <v>3377</v>
      </c>
      <c r="F2205" s="443" t="s">
        <v>422</v>
      </c>
      <c r="G2205" s="443" t="s">
        <v>655</v>
      </c>
      <c r="H2205" s="444">
        <v>45026</v>
      </c>
      <c r="I2205" s="443"/>
      <c r="J2205" s="443"/>
      <c r="K2205" s="443"/>
      <c r="L2205" s="443"/>
      <c r="M2205" s="443"/>
      <c r="N2205" s="443"/>
      <c r="O2205" s="443">
        <v>1</v>
      </c>
      <c r="P2205" s="445">
        <f t="shared" si="32"/>
        <v>1</v>
      </c>
      <c r="Q2205" s="443">
        <v>1</v>
      </c>
      <c r="R2205" s="443"/>
      <c r="S2205" s="443" t="s">
        <v>659</v>
      </c>
      <c r="T2205" s="443" t="s">
        <v>653</v>
      </c>
      <c r="U2205" s="443" t="s">
        <v>673</v>
      </c>
      <c r="V2205" s="443" t="s">
        <v>652</v>
      </c>
      <c r="W2205" s="443" t="s">
        <v>469</v>
      </c>
      <c r="X2205" s="446"/>
    </row>
    <row r="2206" spans="1:24" s="447" customFormat="1" ht="75">
      <c r="A2206" s="443"/>
      <c r="B2206" s="443">
        <v>3575421500</v>
      </c>
      <c r="C2206" s="508" t="s">
        <v>15001</v>
      </c>
      <c r="D2206" s="154" t="s">
        <v>15002</v>
      </c>
      <c r="E2206" s="154" t="s">
        <v>15003</v>
      </c>
      <c r="F2206" s="443" t="s">
        <v>422</v>
      </c>
      <c r="G2206" s="443" t="s">
        <v>655</v>
      </c>
      <c r="H2206" s="444">
        <v>45184</v>
      </c>
      <c r="I2206" s="443"/>
      <c r="J2206" s="443"/>
      <c r="K2206" s="443"/>
      <c r="L2206" s="443"/>
      <c r="M2206" s="443"/>
      <c r="N2206" s="443"/>
      <c r="O2206" s="443">
        <v>1</v>
      </c>
      <c r="P2206" s="445">
        <f t="shared" si="32"/>
        <v>1</v>
      </c>
      <c r="Q2206" s="443">
        <v>1</v>
      </c>
      <c r="R2206" s="443"/>
      <c r="S2206" s="443" t="s">
        <v>659</v>
      </c>
      <c r="T2206" s="443" t="s">
        <v>653</v>
      </c>
      <c r="U2206" s="443" t="s">
        <v>673</v>
      </c>
      <c r="V2206" s="443" t="s">
        <v>652</v>
      </c>
      <c r="W2206" s="443" t="s">
        <v>469</v>
      </c>
      <c r="X2206" s="446"/>
    </row>
    <row r="2207" spans="1:24" s="447" customFormat="1" ht="45">
      <c r="A2207" s="443"/>
      <c r="B2207" s="443">
        <v>5451802500</v>
      </c>
      <c r="C2207" s="508" t="s">
        <v>15004</v>
      </c>
      <c r="D2207" s="154" t="s">
        <v>15005</v>
      </c>
      <c r="E2207" s="154" t="s">
        <v>15006</v>
      </c>
      <c r="F2207" s="443" t="s">
        <v>422</v>
      </c>
      <c r="G2207" s="443" t="s">
        <v>655</v>
      </c>
      <c r="H2207" s="444">
        <v>45036</v>
      </c>
      <c r="I2207" s="443"/>
      <c r="J2207" s="443"/>
      <c r="K2207" s="443"/>
      <c r="L2207" s="443"/>
      <c r="M2207" s="443"/>
      <c r="N2207" s="443"/>
      <c r="O2207" s="443">
        <v>2</v>
      </c>
      <c r="P2207" s="445">
        <f t="shared" si="32"/>
        <v>2</v>
      </c>
      <c r="Q2207" s="443">
        <v>2</v>
      </c>
      <c r="R2207" s="443"/>
      <c r="S2207" s="443" t="s">
        <v>659</v>
      </c>
      <c r="T2207" s="443" t="s">
        <v>653</v>
      </c>
      <c r="U2207" s="443" t="s">
        <v>673</v>
      </c>
      <c r="V2207" s="443" t="s">
        <v>652</v>
      </c>
      <c r="W2207" s="443" t="s">
        <v>469</v>
      </c>
      <c r="X2207" s="446"/>
    </row>
    <row r="2208" spans="1:24" s="447" customFormat="1" ht="90">
      <c r="A2208" s="443"/>
      <c r="B2208" s="443">
        <v>4404221900</v>
      </c>
      <c r="C2208" s="508" t="s">
        <v>15007</v>
      </c>
      <c r="D2208" s="154" t="s">
        <v>15008</v>
      </c>
      <c r="E2208" s="154" t="s">
        <v>15009</v>
      </c>
      <c r="F2208" s="443" t="s">
        <v>422</v>
      </c>
      <c r="G2208" s="443" t="s">
        <v>655</v>
      </c>
      <c r="H2208" s="444">
        <v>45027</v>
      </c>
      <c r="I2208" s="443"/>
      <c r="J2208" s="443"/>
      <c r="K2208" s="443"/>
      <c r="L2208" s="443"/>
      <c r="M2208" s="443"/>
      <c r="N2208" s="443"/>
      <c r="O2208" s="443">
        <v>1</v>
      </c>
      <c r="P2208" s="445">
        <f t="shared" si="32"/>
        <v>1</v>
      </c>
      <c r="Q2208" s="443">
        <v>1</v>
      </c>
      <c r="R2208" s="443"/>
      <c r="S2208" s="443" t="s">
        <v>659</v>
      </c>
      <c r="T2208" s="443" t="s">
        <v>653</v>
      </c>
      <c r="U2208" s="443" t="s">
        <v>673</v>
      </c>
      <c r="V2208" s="443" t="s">
        <v>652</v>
      </c>
      <c r="W2208" s="443" t="s">
        <v>469</v>
      </c>
      <c r="X2208" s="446"/>
    </row>
    <row r="2209" spans="1:24" s="447" customFormat="1" ht="75">
      <c r="A2209" s="443"/>
      <c r="B2209" s="443">
        <v>6693230500</v>
      </c>
      <c r="C2209" s="508" t="s">
        <v>15010</v>
      </c>
      <c r="D2209" s="154" t="s">
        <v>15011</v>
      </c>
      <c r="E2209" s="154" t="s">
        <v>15012</v>
      </c>
      <c r="F2209" s="443" t="s">
        <v>422</v>
      </c>
      <c r="G2209" s="443" t="s">
        <v>655</v>
      </c>
      <c r="H2209" s="444">
        <v>45212</v>
      </c>
      <c r="I2209" s="443"/>
      <c r="J2209" s="443"/>
      <c r="K2209" s="443"/>
      <c r="L2209" s="443"/>
      <c r="M2209" s="443"/>
      <c r="N2209" s="443"/>
      <c r="O2209" s="443">
        <v>1</v>
      </c>
      <c r="P2209" s="445">
        <f t="shared" si="32"/>
        <v>1</v>
      </c>
      <c r="Q2209" s="443">
        <v>1</v>
      </c>
      <c r="R2209" s="443"/>
      <c r="S2209" s="443" t="s">
        <v>659</v>
      </c>
      <c r="T2209" s="443" t="s">
        <v>653</v>
      </c>
      <c r="U2209" s="443" t="s">
        <v>673</v>
      </c>
      <c r="V2209" s="443" t="s">
        <v>652</v>
      </c>
      <c r="W2209" s="443" t="s">
        <v>469</v>
      </c>
      <c r="X2209" s="446"/>
    </row>
    <row r="2210" spans="1:24" s="447" customFormat="1" ht="75">
      <c r="A2210" s="443"/>
      <c r="B2210" s="443">
        <v>3555252700</v>
      </c>
      <c r="C2210" s="508" t="s">
        <v>15013</v>
      </c>
      <c r="D2210" s="154" t="s">
        <v>15014</v>
      </c>
      <c r="E2210" s="154" t="s">
        <v>15015</v>
      </c>
      <c r="F2210" s="443" t="s">
        <v>422</v>
      </c>
      <c r="G2210" s="443" t="s">
        <v>655</v>
      </c>
      <c r="H2210" s="444">
        <v>45274</v>
      </c>
      <c r="I2210" s="443"/>
      <c r="J2210" s="443"/>
      <c r="K2210" s="443"/>
      <c r="L2210" s="443"/>
      <c r="M2210" s="443"/>
      <c r="N2210" s="443"/>
      <c r="O2210" s="443">
        <v>1</v>
      </c>
      <c r="P2210" s="445">
        <f t="shared" si="32"/>
        <v>1</v>
      </c>
      <c r="Q2210" s="443">
        <v>1</v>
      </c>
      <c r="R2210" s="443"/>
      <c r="S2210" s="443" t="s">
        <v>659</v>
      </c>
      <c r="T2210" s="443" t="s">
        <v>653</v>
      </c>
      <c r="U2210" s="443" t="s">
        <v>673</v>
      </c>
      <c r="V2210" s="443" t="s">
        <v>652</v>
      </c>
      <c r="W2210" s="443" t="s">
        <v>469</v>
      </c>
      <c r="X2210" s="446"/>
    </row>
    <row r="2211" spans="1:24" s="447" customFormat="1" ht="75">
      <c r="A2211" s="443"/>
      <c r="B2211" s="443">
        <v>4772111800</v>
      </c>
      <c r="C2211" s="508" t="s">
        <v>6206</v>
      </c>
      <c r="D2211" s="154" t="s">
        <v>6207</v>
      </c>
      <c r="E2211" s="154" t="s">
        <v>2795</v>
      </c>
      <c r="F2211" s="443" t="s">
        <v>422</v>
      </c>
      <c r="G2211" s="443" t="s">
        <v>655</v>
      </c>
      <c r="H2211" s="444">
        <v>45056</v>
      </c>
      <c r="I2211" s="443"/>
      <c r="J2211" s="443"/>
      <c r="K2211" s="443"/>
      <c r="L2211" s="443"/>
      <c r="M2211" s="443"/>
      <c r="N2211" s="443"/>
      <c r="O2211" s="443">
        <v>1</v>
      </c>
      <c r="P2211" s="445">
        <f t="shared" si="32"/>
        <v>1</v>
      </c>
      <c r="Q2211" s="443">
        <v>1</v>
      </c>
      <c r="R2211" s="443"/>
      <c r="S2211" s="443" t="s">
        <v>659</v>
      </c>
      <c r="T2211" s="443" t="s">
        <v>653</v>
      </c>
      <c r="U2211" s="443" t="s">
        <v>673</v>
      </c>
      <c r="V2211" s="443" t="s">
        <v>652</v>
      </c>
      <c r="W2211" s="443" t="s">
        <v>469</v>
      </c>
      <c r="X2211" s="446"/>
    </row>
    <row r="2212" spans="1:24" s="447" customFormat="1" ht="75">
      <c r="A2212" s="443"/>
      <c r="B2212" s="443">
        <v>4772111800</v>
      </c>
      <c r="C2212" s="508" t="s">
        <v>6208</v>
      </c>
      <c r="D2212" s="154" t="s">
        <v>6207</v>
      </c>
      <c r="E2212" s="154" t="s">
        <v>2796</v>
      </c>
      <c r="F2212" s="443" t="s">
        <v>422</v>
      </c>
      <c r="G2212" s="443" t="s">
        <v>655</v>
      </c>
      <c r="H2212" s="444">
        <v>45056</v>
      </c>
      <c r="I2212" s="443"/>
      <c r="J2212" s="443"/>
      <c r="K2212" s="443"/>
      <c r="L2212" s="443"/>
      <c r="M2212" s="443"/>
      <c r="N2212" s="443"/>
      <c r="O2212" s="443">
        <v>1</v>
      </c>
      <c r="P2212" s="445">
        <f t="shared" si="32"/>
        <v>1</v>
      </c>
      <c r="Q2212" s="443">
        <v>1</v>
      </c>
      <c r="R2212" s="443"/>
      <c r="S2212" s="443" t="s">
        <v>659</v>
      </c>
      <c r="T2212" s="443" t="s">
        <v>653</v>
      </c>
      <c r="U2212" s="443" t="s">
        <v>673</v>
      </c>
      <c r="V2212" s="443" t="s">
        <v>652</v>
      </c>
      <c r="W2212" s="443" t="s">
        <v>469</v>
      </c>
      <c r="X2212" s="446"/>
    </row>
    <row r="2213" spans="1:24" s="447" customFormat="1" ht="60">
      <c r="A2213" s="443"/>
      <c r="B2213" s="443">
        <v>4541720500</v>
      </c>
      <c r="C2213" s="508" t="s">
        <v>14988</v>
      </c>
      <c r="D2213" s="154" t="s">
        <v>14989</v>
      </c>
      <c r="E2213" s="154" t="s">
        <v>15016</v>
      </c>
      <c r="F2213" s="443" t="s">
        <v>422</v>
      </c>
      <c r="G2213" s="443" t="s">
        <v>655</v>
      </c>
      <c r="H2213" s="444">
        <v>45266</v>
      </c>
      <c r="I2213" s="443"/>
      <c r="J2213" s="443"/>
      <c r="K2213" s="443"/>
      <c r="L2213" s="443"/>
      <c r="M2213" s="443"/>
      <c r="N2213" s="443"/>
      <c r="O2213" s="443">
        <v>1</v>
      </c>
      <c r="P2213" s="445">
        <f t="shared" si="32"/>
        <v>1</v>
      </c>
      <c r="Q2213" s="443">
        <v>1</v>
      </c>
      <c r="R2213" s="443"/>
      <c r="S2213" s="443" t="s">
        <v>659</v>
      </c>
      <c r="T2213" s="443" t="s">
        <v>653</v>
      </c>
      <c r="U2213" s="443" t="s">
        <v>673</v>
      </c>
      <c r="V2213" s="443" t="s">
        <v>652</v>
      </c>
      <c r="W2213" s="443" t="s">
        <v>469</v>
      </c>
      <c r="X2213" s="446"/>
    </row>
    <row r="2214" spans="1:24" s="447" customFormat="1" ht="60">
      <c r="A2214" s="443"/>
      <c r="B2214" s="443">
        <v>5884501900</v>
      </c>
      <c r="C2214" s="508" t="s">
        <v>15017</v>
      </c>
      <c r="D2214" s="154" t="s">
        <v>15018</v>
      </c>
      <c r="E2214" s="154" t="s">
        <v>15019</v>
      </c>
      <c r="F2214" s="443" t="s">
        <v>422</v>
      </c>
      <c r="G2214" s="443" t="s">
        <v>655</v>
      </c>
      <c r="H2214" s="444">
        <v>45135</v>
      </c>
      <c r="I2214" s="443"/>
      <c r="J2214" s="443"/>
      <c r="K2214" s="443"/>
      <c r="L2214" s="443"/>
      <c r="M2214" s="443"/>
      <c r="N2214" s="443"/>
      <c r="O2214" s="443">
        <v>1</v>
      </c>
      <c r="P2214" s="445">
        <f t="shared" si="32"/>
        <v>1</v>
      </c>
      <c r="Q2214" s="443">
        <v>1</v>
      </c>
      <c r="R2214" s="443"/>
      <c r="S2214" s="443" t="s">
        <v>659</v>
      </c>
      <c r="T2214" s="443" t="s">
        <v>653</v>
      </c>
      <c r="U2214" s="443" t="s">
        <v>673</v>
      </c>
      <c r="V2214" s="443" t="s">
        <v>652</v>
      </c>
      <c r="W2214" s="443" t="s">
        <v>469</v>
      </c>
      <c r="X2214" s="446"/>
    </row>
    <row r="2215" spans="1:24" s="447" customFormat="1" ht="75">
      <c r="A2215" s="443"/>
      <c r="B2215" s="443">
        <v>3612310500</v>
      </c>
      <c r="C2215" s="508" t="s">
        <v>15020</v>
      </c>
      <c r="D2215" s="154" t="s">
        <v>15021</v>
      </c>
      <c r="E2215" s="154" t="s">
        <v>15022</v>
      </c>
      <c r="F2215" s="443" t="s">
        <v>422</v>
      </c>
      <c r="G2215" s="443" t="s">
        <v>655</v>
      </c>
      <c r="H2215" s="444">
        <v>45236</v>
      </c>
      <c r="I2215" s="443"/>
      <c r="J2215" s="443"/>
      <c r="K2215" s="443"/>
      <c r="L2215" s="443"/>
      <c r="M2215" s="443"/>
      <c r="N2215" s="443"/>
      <c r="O2215" s="443">
        <v>1</v>
      </c>
      <c r="P2215" s="445">
        <f t="shared" si="32"/>
        <v>1</v>
      </c>
      <c r="Q2215" s="443">
        <v>1</v>
      </c>
      <c r="R2215" s="443"/>
      <c r="S2215" s="443" t="s">
        <v>659</v>
      </c>
      <c r="T2215" s="443" t="s">
        <v>653</v>
      </c>
      <c r="U2215" s="443" t="s">
        <v>673</v>
      </c>
      <c r="V2215" s="443" t="s">
        <v>652</v>
      </c>
      <c r="W2215" s="443" t="s">
        <v>469</v>
      </c>
      <c r="X2215" s="446"/>
    </row>
    <row r="2216" spans="1:24" s="447" customFormat="1" ht="75">
      <c r="A2216" s="443"/>
      <c r="B2216" s="443">
        <v>5344041000</v>
      </c>
      <c r="C2216" s="508" t="s">
        <v>15023</v>
      </c>
      <c r="D2216" s="154" t="s">
        <v>15024</v>
      </c>
      <c r="E2216" s="154" t="s">
        <v>15025</v>
      </c>
      <c r="F2216" s="443" t="s">
        <v>422</v>
      </c>
      <c r="G2216" s="443" t="s">
        <v>655</v>
      </c>
      <c r="H2216" s="444">
        <v>45023</v>
      </c>
      <c r="I2216" s="443"/>
      <c r="J2216" s="443"/>
      <c r="K2216" s="443"/>
      <c r="L2216" s="443"/>
      <c r="M2216" s="443"/>
      <c r="N2216" s="443"/>
      <c r="O2216" s="443">
        <v>1</v>
      </c>
      <c r="P2216" s="445">
        <f t="shared" si="32"/>
        <v>1</v>
      </c>
      <c r="Q2216" s="443">
        <v>1</v>
      </c>
      <c r="R2216" s="443"/>
      <c r="S2216" s="443" t="s">
        <v>659</v>
      </c>
      <c r="T2216" s="443" t="s">
        <v>653</v>
      </c>
      <c r="U2216" s="443" t="s">
        <v>673</v>
      </c>
      <c r="V2216" s="443" t="s">
        <v>652</v>
      </c>
      <c r="W2216" s="443" t="s">
        <v>469</v>
      </c>
      <c r="X2216" s="446"/>
    </row>
    <row r="2217" spans="1:24" s="447" customFormat="1" ht="75">
      <c r="A2217" s="443"/>
      <c r="B2217" s="443">
        <v>4481130300</v>
      </c>
      <c r="C2217" s="508" t="s">
        <v>15026</v>
      </c>
      <c r="D2217" s="154" t="s">
        <v>15027</v>
      </c>
      <c r="E2217" s="154" t="s">
        <v>15028</v>
      </c>
      <c r="F2217" s="443" t="s">
        <v>422</v>
      </c>
      <c r="G2217" s="443" t="s">
        <v>655</v>
      </c>
      <c r="H2217" s="444">
        <v>45047</v>
      </c>
      <c r="I2217" s="443"/>
      <c r="J2217" s="443"/>
      <c r="K2217" s="443"/>
      <c r="L2217" s="443"/>
      <c r="M2217" s="443"/>
      <c r="N2217" s="443"/>
      <c r="O2217" s="443">
        <v>1</v>
      </c>
      <c r="P2217" s="445">
        <f t="shared" si="32"/>
        <v>1</v>
      </c>
      <c r="Q2217" s="443">
        <v>1</v>
      </c>
      <c r="R2217" s="443"/>
      <c r="S2217" s="443" t="s">
        <v>659</v>
      </c>
      <c r="T2217" s="443" t="s">
        <v>653</v>
      </c>
      <c r="U2217" s="443" t="s">
        <v>673</v>
      </c>
      <c r="V2217" s="443" t="s">
        <v>652</v>
      </c>
      <c r="W2217" s="443" t="s">
        <v>469</v>
      </c>
      <c r="X2217" s="446"/>
    </row>
    <row r="2218" spans="1:24" s="447" customFormat="1" ht="75">
      <c r="A2218" s="443"/>
      <c r="B2218" s="443">
        <v>4653460500</v>
      </c>
      <c r="C2218" s="508" t="s">
        <v>8419</v>
      </c>
      <c r="D2218" s="154" t="s">
        <v>8420</v>
      </c>
      <c r="E2218" s="154" t="s">
        <v>4046</v>
      </c>
      <c r="F2218" s="443" t="s">
        <v>422</v>
      </c>
      <c r="G2218" s="443" t="s">
        <v>655</v>
      </c>
      <c r="H2218" s="444">
        <v>45036</v>
      </c>
      <c r="I2218" s="443"/>
      <c r="J2218" s="443"/>
      <c r="K2218" s="443"/>
      <c r="L2218" s="443"/>
      <c r="M2218" s="443"/>
      <c r="N2218" s="443"/>
      <c r="O2218" s="443">
        <v>1</v>
      </c>
      <c r="P2218" s="445">
        <f t="shared" si="32"/>
        <v>1</v>
      </c>
      <c r="Q2218" s="443">
        <v>1</v>
      </c>
      <c r="R2218" s="443"/>
      <c r="S2218" s="443" t="s">
        <v>659</v>
      </c>
      <c r="T2218" s="443" t="s">
        <v>653</v>
      </c>
      <c r="U2218" s="443" t="s">
        <v>673</v>
      </c>
      <c r="V2218" s="443" t="s">
        <v>652</v>
      </c>
      <c r="W2218" s="443" t="s">
        <v>469</v>
      </c>
      <c r="X2218" s="446"/>
    </row>
    <row r="2219" spans="1:24" s="447" customFormat="1" ht="75">
      <c r="A2219" s="443"/>
      <c r="B2219" s="443">
        <v>3610130300</v>
      </c>
      <c r="C2219" s="508" t="s">
        <v>6946</v>
      </c>
      <c r="D2219" s="154" t="s">
        <v>6947</v>
      </c>
      <c r="E2219" s="154" t="s">
        <v>3195</v>
      </c>
      <c r="F2219" s="443" t="s">
        <v>422</v>
      </c>
      <c r="G2219" s="443" t="s">
        <v>655</v>
      </c>
      <c r="H2219" s="444">
        <v>45161</v>
      </c>
      <c r="I2219" s="443"/>
      <c r="J2219" s="443"/>
      <c r="K2219" s="443"/>
      <c r="L2219" s="443"/>
      <c r="M2219" s="443"/>
      <c r="N2219" s="443"/>
      <c r="O2219" s="443">
        <v>1</v>
      </c>
      <c r="P2219" s="445">
        <f t="shared" si="32"/>
        <v>1</v>
      </c>
      <c r="Q2219" s="443">
        <v>1</v>
      </c>
      <c r="R2219" s="443"/>
      <c r="S2219" s="443" t="s">
        <v>659</v>
      </c>
      <c r="T2219" s="443" t="s">
        <v>653</v>
      </c>
      <c r="U2219" s="443" t="s">
        <v>673</v>
      </c>
      <c r="V2219" s="443" t="s">
        <v>652</v>
      </c>
      <c r="W2219" s="443" t="s">
        <v>469</v>
      </c>
      <c r="X2219" s="446"/>
    </row>
    <row r="2220" spans="1:24" s="447" customFormat="1" ht="45">
      <c r="A2220" s="443"/>
      <c r="B2220" s="443">
        <v>5451802500</v>
      </c>
      <c r="C2220" s="508" t="s">
        <v>15029</v>
      </c>
      <c r="D2220" s="154" t="s">
        <v>15005</v>
      </c>
      <c r="E2220" s="154" t="s">
        <v>15030</v>
      </c>
      <c r="F2220" s="443" t="s">
        <v>422</v>
      </c>
      <c r="G2220" s="443" t="s">
        <v>655</v>
      </c>
      <c r="H2220" s="444">
        <v>45036</v>
      </c>
      <c r="I2220" s="443"/>
      <c r="J2220" s="443"/>
      <c r="K2220" s="443"/>
      <c r="L2220" s="443"/>
      <c r="M2220" s="443">
        <v>8</v>
      </c>
      <c r="N2220" s="443"/>
      <c r="O2220" s="443">
        <v>4</v>
      </c>
      <c r="P2220" s="445">
        <f t="shared" si="32"/>
        <v>12</v>
      </c>
      <c r="Q2220" s="443">
        <v>12</v>
      </c>
      <c r="R2220" s="443"/>
      <c r="S2220" s="443" t="s">
        <v>659</v>
      </c>
      <c r="T2220" s="443" t="s">
        <v>651</v>
      </c>
      <c r="U2220" s="443" t="s">
        <v>673</v>
      </c>
      <c r="V2220" s="443" t="s">
        <v>652</v>
      </c>
      <c r="W2220" s="443" t="s">
        <v>469</v>
      </c>
      <c r="X2220" s="446"/>
    </row>
    <row r="2221" spans="1:24" s="447" customFormat="1" ht="75">
      <c r="A2221" s="443"/>
      <c r="B2221" s="443">
        <v>4493302100</v>
      </c>
      <c r="C2221" s="508" t="s">
        <v>7206</v>
      </c>
      <c r="D2221" s="154" t="s">
        <v>7207</v>
      </c>
      <c r="E2221" s="154" t="s">
        <v>3356</v>
      </c>
      <c r="F2221" s="443" t="s">
        <v>422</v>
      </c>
      <c r="G2221" s="443" t="s">
        <v>655</v>
      </c>
      <c r="H2221" s="444">
        <v>44988</v>
      </c>
      <c r="I2221" s="443"/>
      <c r="J2221" s="443"/>
      <c r="K2221" s="443"/>
      <c r="L2221" s="443"/>
      <c r="M2221" s="443"/>
      <c r="N2221" s="443"/>
      <c r="O2221" s="443">
        <v>1</v>
      </c>
      <c r="P2221" s="445">
        <f t="shared" si="32"/>
        <v>1</v>
      </c>
      <c r="Q2221" s="443">
        <v>1</v>
      </c>
      <c r="R2221" s="443"/>
      <c r="S2221" s="443" t="s">
        <v>659</v>
      </c>
      <c r="T2221" s="443" t="s">
        <v>653</v>
      </c>
      <c r="U2221" s="443" t="s">
        <v>673</v>
      </c>
      <c r="V2221" s="443" t="s">
        <v>652</v>
      </c>
      <c r="W2221" s="443" t="s">
        <v>469</v>
      </c>
      <c r="X2221" s="446"/>
    </row>
    <row r="2222" spans="1:24" s="447" customFormat="1" ht="60">
      <c r="A2222" s="443"/>
      <c r="B2222" s="443">
        <v>6722804700</v>
      </c>
      <c r="C2222" s="508" t="s">
        <v>15031</v>
      </c>
      <c r="D2222" s="154" t="s">
        <v>15032</v>
      </c>
      <c r="E2222" s="154" t="s">
        <v>15033</v>
      </c>
      <c r="F2222" s="443" t="s">
        <v>422</v>
      </c>
      <c r="G2222" s="443" t="s">
        <v>655</v>
      </c>
      <c r="H2222" s="444">
        <v>45146</v>
      </c>
      <c r="I2222" s="443"/>
      <c r="J2222" s="443"/>
      <c r="K2222" s="443"/>
      <c r="L2222" s="443"/>
      <c r="M2222" s="443"/>
      <c r="N2222" s="443"/>
      <c r="O2222" s="443">
        <v>1</v>
      </c>
      <c r="P2222" s="445">
        <f t="shared" si="32"/>
        <v>1</v>
      </c>
      <c r="Q2222" s="443">
        <v>1</v>
      </c>
      <c r="R2222" s="443"/>
      <c r="S2222" s="443" t="s">
        <v>659</v>
      </c>
      <c r="T2222" s="443" t="s">
        <v>653</v>
      </c>
      <c r="U2222" s="443" t="s">
        <v>673</v>
      </c>
      <c r="V2222" s="443" t="s">
        <v>652</v>
      </c>
      <c r="W2222" s="443" t="s">
        <v>469</v>
      </c>
      <c r="X2222" s="446"/>
    </row>
    <row r="2223" spans="1:24" s="447" customFormat="1" ht="75">
      <c r="A2223" s="443"/>
      <c r="B2223" s="443">
        <v>5301431000</v>
      </c>
      <c r="C2223" s="508" t="s">
        <v>15034</v>
      </c>
      <c r="D2223" s="154" t="s">
        <v>15035</v>
      </c>
      <c r="E2223" s="154" t="s">
        <v>15036</v>
      </c>
      <c r="F2223" s="443" t="s">
        <v>422</v>
      </c>
      <c r="G2223" s="443" t="s">
        <v>655</v>
      </c>
      <c r="H2223" s="444">
        <v>45145</v>
      </c>
      <c r="I2223" s="443"/>
      <c r="J2223" s="443"/>
      <c r="K2223" s="443"/>
      <c r="L2223" s="443"/>
      <c r="M2223" s="443"/>
      <c r="N2223" s="443"/>
      <c r="O2223" s="443">
        <v>1</v>
      </c>
      <c r="P2223" s="445">
        <f t="shared" si="32"/>
        <v>1</v>
      </c>
      <c r="Q2223" s="443">
        <v>1</v>
      </c>
      <c r="R2223" s="443"/>
      <c r="S2223" s="443" t="s">
        <v>659</v>
      </c>
      <c r="T2223" s="443" t="s">
        <v>653</v>
      </c>
      <c r="U2223" s="443" t="s">
        <v>673</v>
      </c>
      <c r="V2223" s="443" t="s">
        <v>652</v>
      </c>
      <c r="W2223" s="443" t="s">
        <v>469</v>
      </c>
      <c r="X2223" s="446"/>
    </row>
    <row r="2224" spans="1:24" s="447" customFormat="1" ht="75">
      <c r="A2224" s="443"/>
      <c r="B2224" s="443">
        <v>5391621200</v>
      </c>
      <c r="C2224" s="508" t="s">
        <v>6400</v>
      </c>
      <c r="D2224" s="154" t="s">
        <v>6401</v>
      </c>
      <c r="E2224" s="154" t="s">
        <v>2902</v>
      </c>
      <c r="F2224" s="443" t="s">
        <v>422</v>
      </c>
      <c r="G2224" s="443" t="s">
        <v>655</v>
      </c>
      <c r="H2224" s="444">
        <v>45055</v>
      </c>
      <c r="I2224" s="443"/>
      <c r="J2224" s="443"/>
      <c r="K2224" s="443"/>
      <c r="L2224" s="443"/>
      <c r="M2224" s="443"/>
      <c r="N2224" s="443"/>
      <c r="O2224" s="443">
        <v>1</v>
      </c>
      <c r="P2224" s="445">
        <f t="shared" si="32"/>
        <v>1</v>
      </c>
      <c r="Q2224" s="443">
        <v>1</v>
      </c>
      <c r="R2224" s="443"/>
      <c r="S2224" s="443" t="s">
        <v>659</v>
      </c>
      <c r="T2224" s="443" t="s">
        <v>653</v>
      </c>
      <c r="U2224" s="443" t="s">
        <v>673</v>
      </c>
      <c r="V2224" s="443" t="s">
        <v>652</v>
      </c>
      <c r="W2224" s="443" t="s">
        <v>469</v>
      </c>
      <c r="X2224" s="446"/>
    </row>
    <row r="2225" spans="1:24" s="447" customFormat="1" ht="60">
      <c r="A2225" s="443"/>
      <c r="B2225" s="443">
        <v>5451303900</v>
      </c>
      <c r="C2225" s="508" t="s">
        <v>15037</v>
      </c>
      <c r="D2225" s="154" t="s">
        <v>15038</v>
      </c>
      <c r="E2225" s="154" t="s">
        <v>15039</v>
      </c>
      <c r="F2225" s="443" t="s">
        <v>422</v>
      </c>
      <c r="G2225" s="443" t="s">
        <v>655</v>
      </c>
      <c r="H2225" s="444">
        <v>45049</v>
      </c>
      <c r="I2225" s="443"/>
      <c r="J2225" s="443"/>
      <c r="K2225" s="443"/>
      <c r="L2225" s="443"/>
      <c r="M2225" s="443"/>
      <c r="N2225" s="443"/>
      <c r="O2225" s="443">
        <v>1</v>
      </c>
      <c r="P2225" s="445">
        <f t="shared" si="32"/>
        <v>1</v>
      </c>
      <c r="Q2225" s="443">
        <v>1</v>
      </c>
      <c r="R2225" s="443"/>
      <c r="S2225" s="443" t="s">
        <v>659</v>
      </c>
      <c r="T2225" s="443" t="s">
        <v>653</v>
      </c>
      <c r="U2225" s="443" t="s">
        <v>673</v>
      </c>
      <c r="V2225" s="443" t="s">
        <v>652</v>
      </c>
      <c r="W2225" s="443" t="s">
        <v>469</v>
      </c>
      <c r="X2225" s="446"/>
    </row>
    <row r="2226" spans="1:24" s="447" customFormat="1" ht="60">
      <c r="A2226" s="443"/>
      <c r="B2226" s="443">
        <v>5451303900</v>
      </c>
      <c r="C2226" s="508" t="s">
        <v>15040</v>
      </c>
      <c r="D2226" s="154" t="s">
        <v>15038</v>
      </c>
      <c r="E2226" s="154" t="s">
        <v>15041</v>
      </c>
      <c r="F2226" s="443" t="s">
        <v>422</v>
      </c>
      <c r="G2226" s="443" t="s">
        <v>655</v>
      </c>
      <c r="H2226" s="444">
        <v>45058</v>
      </c>
      <c r="I2226" s="443"/>
      <c r="J2226" s="443"/>
      <c r="K2226" s="443"/>
      <c r="L2226" s="443"/>
      <c r="M2226" s="443"/>
      <c r="N2226" s="443"/>
      <c r="O2226" s="443">
        <v>1</v>
      </c>
      <c r="P2226" s="445">
        <f t="shared" si="32"/>
        <v>1</v>
      </c>
      <c r="Q2226" s="443">
        <v>1</v>
      </c>
      <c r="R2226" s="443"/>
      <c r="S2226" s="443" t="s">
        <v>659</v>
      </c>
      <c r="T2226" s="443" t="s">
        <v>653</v>
      </c>
      <c r="U2226" s="443" t="s">
        <v>673</v>
      </c>
      <c r="V2226" s="443" t="s">
        <v>652</v>
      </c>
      <c r="W2226" s="443" t="s">
        <v>469</v>
      </c>
      <c r="X2226" s="446"/>
    </row>
    <row r="2227" spans="1:24" s="447" customFormat="1" ht="60">
      <c r="A2227" s="443"/>
      <c r="B2227" s="443">
        <v>4765521500</v>
      </c>
      <c r="C2227" s="508" t="s">
        <v>15042</v>
      </c>
      <c r="D2227" s="154" t="s">
        <v>6322</v>
      </c>
      <c r="E2227" s="154" t="s">
        <v>15043</v>
      </c>
      <c r="F2227" s="443" t="s">
        <v>422</v>
      </c>
      <c r="G2227" s="443" t="s">
        <v>655</v>
      </c>
      <c r="H2227" s="444">
        <v>45079</v>
      </c>
      <c r="I2227" s="443"/>
      <c r="J2227" s="443"/>
      <c r="K2227" s="443"/>
      <c r="L2227" s="443"/>
      <c r="M2227" s="443"/>
      <c r="N2227" s="443"/>
      <c r="O2227" s="443">
        <v>2</v>
      </c>
      <c r="P2227" s="445">
        <f t="shared" si="32"/>
        <v>2</v>
      </c>
      <c r="Q2227" s="443">
        <v>2</v>
      </c>
      <c r="R2227" s="443"/>
      <c r="S2227" s="443" t="s">
        <v>659</v>
      </c>
      <c r="T2227" s="443" t="s">
        <v>653</v>
      </c>
      <c r="U2227" s="443" t="s">
        <v>673</v>
      </c>
      <c r="V2227" s="443" t="s">
        <v>652</v>
      </c>
      <c r="W2227" s="443" t="s">
        <v>469</v>
      </c>
      <c r="X2227" s="446"/>
    </row>
    <row r="2228" spans="1:24" s="447" customFormat="1" ht="60">
      <c r="A2228" s="443"/>
      <c r="B2228" s="443">
        <v>4763122300</v>
      </c>
      <c r="C2228" s="508" t="s">
        <v>6922</v>
      </c>
      <c r="D2228" s="154" t="s">
        <v>6923</v>
      </c>
      <c r="E2228" s="154" t="s">
        <v>3182</v>
      </c>
      <c r="F2228" s="443" t="s">
        <v>422</v>
      </c>
      <c r="G2228" s="443" t="s">
        <v>655</v>
      </c>
      <c r="H2228" s="444">
        <v>45196</v>
      </c>
      <c r="I2228" s="443"/>
      <c r="J2228" s="443"/>
      <c r="K2228" s="443"/>
      <c r="L2228" s="443"/>
      <c r="M2228" s="443"/>
      <c r="N2228" s="443"/>
      <c r="O2228" s="443">
        <v>1</v>
      </c>
      <c r="P2228" s="445">
        <f t="shared" si="32"/>
        <v>1</v>
      </c>
      <c r="Q2228" s="443">
        <v>1</v>
      </c>
      <c r="R2228" s="443"/>
      <c r="S2228" s="443" t="s">
        <v>659</v>
      </c>
      <c r="T2228" s="443" t="s">
        <v>653</v>
      </c>
      <c r="U2228" s="443" t="s">
        <v>673</v>
      </c>
      <c r="V2228" s="443" t="s">
        <v>652</v>
      </c>
      <c r="W2228" s="443" t="s">
        <v>469</v>
      </c>
      <c r="X2228" s="446"/>
    </row>
    <row r="2229" spans="1:24" s="447" customFormat="1" ht="75">
      <c r="A2229" s="443"/>
      <c r="B2229" s="443">
        <v>3183221400</v>
      </c>
      <c r="C2229" s="508" t="s">
        <v>15044</v>
      </c>
      <c r="D2229" s="154" t="s">
        <v>15045</v>
      </c>
      <c r="E2229" s="154" t="s">
        <v>15046</v>
      </c>
      <c r="F2229" s="443" t="s">
        <v>422</v>
      </c>
      <c r="G2229" s="443" t="s">
        <v>655</v>
      </c>
      <c r="H2229" s="444">
        <v>45099</v>
      </c>
      <c r="I2229" s="443"/>
      <c r="J2229" s="443"/>
      <c r="K2229" s="443"/>
      <c r="L2229" s="443"/>
      <c r="M2229" s="443"/>
      <c r="N2229" s="443"/>
      <c r="O2229" s="443">
        <v>1</v>
      </c>
      <c r="P2229" s="445">
        <f t="shared" si="32"/>
        <v>1</v>
      </c>
      <c r="Q2229" s="443">
        <v>1</v>
      </c>
      <c r="R2229" s="443"/>
      <c r="S2229" s="443" t="s">
        <v>659</v>
      </c>
      <c r="T2229" s="443" t="s">
        <v>653</v>
      </c>
      <c r="U2229" s="443" t="s">
        <v>673</v>
      </c>
      <c r="V2229" s="443" t="s">
        <v>652</v>
      </c>
      <c r="W2229" s="443" t="s">
        <v>469</v>
      </c>
      <c r="X2229" s="446"/>
    </row>
    <row r="2230" spans="1:24" s="447" customFormat="1" ht="75">
      <c r="A2230" s="443"/>
      <c r="B2230" s="443">
        <v>4721552300</v>
      </c>
      <c r="C2230" s="508" t="s">
        <v>7870</v>
      </c>
      <c r="D2230" s="154" t="s">
        <v>7871</v>
      </c>
      <c r="E2230" s="154" t="s">
        <v>3771</v>
      </c>
      <c r="F2230" s="443" t="s">
        <v>422</v>
      </c>
      <c r="G2230" s="443" t="s">
        <v>655</v>
      </c>
      <c r="H2230" s="444">
        <v>44937</v>
      </c>
      <c r="I2230" s="443"/>
      <c r="J2230" s="443"/>
      <c r="K2230" s="443"/>
      <c r="L2230" s="443"/>
      <c r="M2230" s="443"/>
      <c r="N2230" s="443"/>
      <c r="O2230" s="443">
        <v>1</v>
      </c>
      <c r="P2230" s="445">
        <f t="shared" si="32"/>
        <v>1</v>
      </c>
      <c r="Q2230" s="443">
        <v>1</v>
      </c>
      <c r="R2230" s="443"/>
      <c r="S2230" s="443" t="s">
        <v>659</v>
      </c>
      <c r="T2230" s="443" t="s">
        <v>653</v>
      </c>
      <c r="U2230" s="443" t="s">
        <v>673</v>
      </c>
      <c r="V2230" s="443" t="s">
        <v>652</v>
      </c>
      <c r="W2230" s="443" t="s">
        <v>469</v>
      </c>
      <c r="X2230" s="446"/>
    </row>
    <row r="2231" spans="1:24" s="447" customFormat="1" ht="75">
      <c r="A2231" s="443"/>
      <c r="B2231" s="443">
        <v>4721401100</v>
      </c>
      <c r="C2231" s="508" t="s">
        <v>15047</v>
      </c>
      <c r="D2231" s="154" t="s">
        <v>15048</v>
      </c>
      <c r="E2231" s="154" t="s">
        <v>15049</v>
      </c>
      <c r="F2231" s="443" t="s">
        <v>422</v>
      </c>
      <c r="G2231" s="443" t="s">
        <v>655</v>
      </c>
      <c r="H2231" s="444">
        <v>45170</v>
      </c>
      <c r="I2231" s="443"/>
      <c r="J2231" s="443"/>
      <c r="K2231" s="443"/>
      <c r="L2231" s="443"/>
      <c r="M2231" s="443"/>
      <c r="N2231" s="443"/>
      <c r="O2231" s="443">
        <v>1</v>
      </c>
      <c r="P2231" s="445">
        <f t="shared" si="32"/>
        <v>1</v>
      </c>
      <c r="Q2231" s="443">
        <v>1</v>
      </c>
      <c r="R2231" s="443"/>
      <c r="S2231" s="443" t="s">
        <v>659</v>
      </c>
      <c r="T2231" s="443" t="s">
        <v>653</v>
      </c>
      <c r="U2231" s="443" t="s">
        <v>673</v>
      </c>
      <c r="V2231" s="443" t="s">
        <v>652</v>
      </c>
      <c r="W2231" s="443" t="s">
        <v>469</v>
      </c>
      <c r="X2231" s="446"/>
    </row>
    <row r="2232" spans="1:24" s="447" customFormat="1" ht="75">
      <c r="A2232" s="443"/>
      <c r="B2232" s="443">
        <v>3130800300</v>
      </c>
      <c r="C2232" s="508" t="s">
        <v>7240</v>
      </c>
      <c r="D2232" s="154" t="s">
        <v>7241</v>
      </c>
      <c r="E2232" s="154" t="s">
        <v>3373</v>
      </c>
      <c r="F2232" s="443" t="s">
        <v>422</v>
      </c>
      <c r="G2232" s="443" t="s">
        <v>655</v>
      </c>
      <c r="H2232" s="444">
        <v>45037</v>
      </c>
      <c r="I2232" s="443"/>
      <c r="J2232" s="443"/>
      <c r="K2232" s="443"/>
      <c r="L2232" s="443"/>
      <c r="M2232" s="443"/>
      <c r="N2232" s="443"/>
      <c r="O2232" s="443">
        <v>1</v>
      </c>
      <c r="P2232" s="445">
        <f t="shared" si="32"/>
        <v>1</v>
      </c>
      <c r="Q2232" s="443">
        <v>1</v>
      </c>
      <c r="R2232" s="443"/>
      <c r="S2232" s="443" t="s">
        <v>659</v>
      </c>
      <c r="T2232" s="443" t="s">
        <v>653</v>
      </c>
      <c r="U2232" s="443" t="s">
        <v>673</v>
      </c>
      <c r="V2232" s="443" t="s">
        <v>652</v>
      </c>
      <c r="W2232" s="443" t="s">
        <v>469</v>
      </c>
      <c r="X2232" s="446"/>
    </row>
    <row r="2233" spans="1:24" s="447" customFormat="1" ht="60">
      <c r="A2233" s="443"/>
      <c r="B2233" s="443">
        <v>5501121200</v>
      </c>
      <c r="C2233" s="508" t="s">
        <v>15050</v>
      </c>
      <c r="D2233" s="154" t="s">
        <v>15051</v>
      </c>
      <c r="E2233" s="154" t="s">
        <v>15052</v>
      </c>
      <c r="F2233" s="443" t="s">
        <v>422</v>
      </c>
      <c r="G2233" s="443" t="s">
        <v>655</v>
      </c>
      <c r="H2233" s="444">
        <v>44930</v>
      </c>
      <c r="I2233" s="443"/>
      <c r="J2233" s="443"/>
      <c r="K2233" s="443"/>
      <c r="L2233" s="443"/>
      <c r="M2233" s="443"/>
      <c r="N2233" s="443"/>
      <c r="O2233" s="443">
        <v>1</v>
      </c>
      <c r="P2233" s="445">
        <f t="shared" si="32"/>
        <v>1</v>
      </c>
      <c r="Q2233" s="443">
        <v>1</v>
      </c>
      <c r="R2233" s="443"/>
      <c r="S2233" s="443" t="s">
        <v>659</v>
      </c>
      <c r="T2233" s="443" t="s">
        <v>653</v>
      </c>
      <c r="U2233" s="443" t="s">
        <v>673</v>
      </c>
      <c r="V2233" s="443" t="s">
        <v>652</v>
      </c>
      <c r="W2233" s="443" t="s">
        <v>469</v>
      </c>
      <c r="X2233" s="446"/>
    </row>
    <row r="2234" spans="1:24" s="447" customFormat="1" ht="75">
      <c r="A2234" s="443"/>
      <c r="B2234" s="443">
        <v>3472110400</v>
      </c>
      <c r="C2234" s="508" t="s">
        <v>15053</v>
      </c>
      <c r="D2234" s="154" t="s">
        <v>15054</v>
      </c>
      <c r="E2234" s="154" t="s">
        <v>15055</v>
      </c>
      <c r="F2234" s="443" t="s">
        <v>422</v>
      </c>
      <c r="G2234" s="443" t="s">
        <v>655</v>
      </c>
      <c r="H2234" s="444">
        <v>45212</v>
      </c>
      <c r="I2234" s="443"/>
      <c r="J2234" s="443"/>
      <c r="K2234" s="443"/>
      <c r="L2234" s="443"/>
      <c r="M2234" s="443"/>
      <c r="N2234" s="443"/>
      <c r="O2234" s="443">
        <v>1</v>
      </c>
      <c r="P2234" s="445">
        <f t="shared" si="32"/>
        <v>1</v>
      </c>
      <c r="Q2234" s="443">
        <v>1</v>
      </c>
      <c r="R2234" s="443"/>
      <c r="S2234" s="443" t="s">
        <v>659</v>
      </c>
      <c r="T2234" s="443" t="s">
        <v>653</v>
      </c>
      <c r="U2234" s="443" t="s">
        <v>673</v>
      </c>
      <c r="V2234" s="443" t="s">
        <v>652</v>
      </c>
      <c r="W2234" s="443" t="s">
        <v>469</v>
      </c>
      <c r="X2234" s="446"/>
    </row>
    <row r="2235" spans="1:24" s="447" customFormat="1" ht="90">
      <c r="A2235" s="443"/>
      <c r="B2235" s="443">
        <v>5481910500</v>
      </c>
      <c r="C2235" s="508" t="s">
        <v>8477</v>
      </c>
      <c r="D2235" s="154" t="s">
        <v>8478</v>
      </c>
      <c r="E2235" s="154" t="s">
        <v>4075</v>
      </c>
      <c r="F2235" s="443" t="s">
        <v>422</v>
      </c>
      <c r="G2235" s="443" t="s">
        <v>655</v>
      </c>
      <c r="H2235" s="444">
        <v>45054</v>
      </c>
      <c r="I2235" s="443"/>
      <c r="J2235" s="443"/>
      <c r="K2235" s="443"/>
      <c r="L2235" s="443"/>
      <c r="M2235" s="443"/>
      <c r="N2235" s="443"/>
      <c r="O2235" s="443">
        <v>1</v>
      </c>
      <c r="P2235" s="445">
        <f t="shared" si="32"/>
        <v>1</v>
      </c>
      <c r="Q2235" s="443">
        <v>1</v>
      </c>
      <c r="R2235" s="443"/>
      <c r="S2235" s="443" t="s">
        <v>659</v>
      </c>
      <c r="T2235" s="443" t="s">
        <v>653</v>
      </c>
      <c r="U2235" s="443" t="s">
        <v>673</v>
      </c>
      <c r="V2235" s="443" t="s">
        <v>652</v>
      </c>
      <c r="W2235" s="443" t="s">
        <v>469</v>
      </c>
      <c r="X2235" s="446"/>
    </row>
    <row r="2236" spans="1:24" s="447" customFormat="1" ht="60">
      <c r="A2236" s="443"/>
      <c r="B2236" s="443">
        <v>4251920300</v>
      </c>
      <c r="C2236" s="508" t="s">
        <v>15056</v>
      </c>
      <c r="D2236" s="154" t="s">
        <v>15057</v>
      </c>
      <c r="E2236" s="154" t="s">
        <v>15058</v>
      </c>
      <c r="F2236" s="443" t="s">
        <v>422</v>
      </c>
      <c r="G2236" s="443" t="s">
        <v>655</v>
      </c>
      <c r="H2236" s="444">
        <v>45054</v>
      </c>
      <c r="I2236" s="443"/>
      <c r="J2236" s="443"/>
      <c r="K2236" s="443"/>
      <c r="L2236" s="443"/>
      <c r="M2236" s="443"/>
      <c r="N2236" s="443"/>
      <c r="O2236" s="443">
        <v>2</v>
      </c>
      <c r="P2236" s="445">
        <f t="shared" si="32"/>
        <v>2</v>
      </c>
      <c r="Q2236" s="443">
        <v>2</v>
      </c>
      <c r="R2236" s="443"/>
      <c r="S2236" s="443" t="s">
        <v>659</v>
      </c>
      <c r="T2236" s="443" t="s">
        <v>653</v>
      </c>
      <c r="U2236" s="443" t="s">
        <v>673</v>
      </c>
      <c r="V2236" s="443" t="s">
        <v>652</v>
      </c>
      <c r="W2236" s="443" t="s">
        <v>469</v>
      </c>
      <c r="X2236" s="446"/>
    </row>
    <row r="2237" spans="1:24" s="447" customFormat="1" ht="60">
      <c r="A2237" s="443"/>
      <c r="B2237" s="443">
        <v>4471722300</v>
      </c>
      <c r="C2237" s="508" t="s">
        <v>15059</v>
      </c>
      <c r="D2237" s="154" t="s">
        <v>15060</v>
      </c>
      <c r="E2237" s="154" t="s">
        <v>15061</v>
      </c>
      <c r="F2237" s="443" t="s">
        <v>422</v>
      </c>
      <c r="G2237" s="443" t="s">
        <v>655</v>
      </c>
      <c r="H2237" s="444">
        <v>45054</v>
      </c>
      <c r="I2237" s="443"/>
      <c r="J2237" s="443"/>
      <c r="K2237" s="443">
        <v>2</v>
      </c>
      <c r="L2237" s="443"/>
      <c r="M2237" s="443"/>
      <c r="N2237" s="443"/>
      <c r="O2237" s="443">
        <v>2</v>
      </c>
      <c r="P2237" s="445">
        <f t="shared" si="32"/>
        <v>4</v>
      </c>
      <c r="Q2237" s="443">
        <v>4</v>
      </c>
      <c r="R2237" s="443"/>
      <c r="S2237" s="443" t="s">
        <v>659</v>
      </c>
      <c r="T2237" s="443" t="s">
        <v>651</v>
      </c>
      <c r="U2237" s="443" t="s">
        <v>673</v>
      </c>
      <c r="V2237" s="443" t="s">
        <v>652</v>
      </c>
      <c r="W2237" s="443" t="s">
        <v>469</v>
      </c>
      <c r="X2237" s="446"/>
    </row>
    <row r="2238" spans="1:24" s="447" customFormat="1" ht="60">
      <c r="A2238" s="443"/>
      <c r="B2238" s="443">
        <v>3113333800</v>
      </c>
      <c r="C2238" s="508" t="s">
        <v>15062</v>
      </c>
      <c r="D2238" s="154" t="s">
        <v>15063</v>
      </c>
      <c r="E2238" s="154" t="s">
        <v>15064</v>
      </c>
      <c r="F2238" s="443" t="s">
        <v>422</v>
      </c>
      <c r="G2238" s="443" t="s">
        <v>655</v>
      </c>
      <c r="H2238" s="444">
        <v>45238</v>
      </c>
      <c r="I2238" s="443"/>
      <c r="J2238" s="443"/>
      <c r="K2238" s="443"/>
      <c r="L2238" s="443"/>
      <c r="M2238" s="443"/>
      <c r="N2238" s="443"/>
      <c r="O2238" s="443">
        <v>1</v>
      </c>
      <c r="P2238" s="445">
        <f t="shared" si="32"/>
        <v>1</v>
      </c>
      <c r="Q2238" s="443">
        <v>1</v>
      </c>
      <c r="R2238" s="443"/>
      <c r="S2238" s="443" t="s">
        <v>659</v>
      </c>
      <c r="T2238" s="443" t="s">
        <v>653</v>
      </c>
      <c r="U2238" s="443" t="s">
        <v>673</v>
      </c>
      <c r="V2238" s="443" t="s">
        <v>652</v>
      </c>
      <c r="W2238" s="443" t="s">
        <v>469</v>
      </c>
      <c r="X2238" s="446"/>
    </row>
    <row r="2239" spans="1:24" s="447" customFormat="1" ht="60">
      <c r="A2239" s="443"/>
      <c r="B2239" s="443">
        <v>4476913100</v>
      </c>
      <c r="C2239" s="508" t="s">
        <v>663</v>
      </c>
      <c r="D2239" s="154" t="s">
        <v>15065</v>
      </c>
      <c r="E2239" s="154" t="s">
        <v>15066</v>
      </c>
      <c r="F2239" s="443" t="s">
        <v>422</v>
      </c>
      <c r="G2239" s="443" t="s">
        <v>655</v>
      </c>
      <c r="H2239" s="444">
        <v>44974</v>
      </c>
      <c r="I2239" s="443"/>
      <c r="J2239" s="443"/>
      <c r="K2239" s="443"/>
      <c r="L2239" s="443"/>
      <c r="M2239" s="443"/>
      <c r="N2239" s="443"/>
      <c r="O2239" s="443">
        <v>2</v>
      </c>
      <c r="P2239" s="445">
        <f t="shared" si="32"/>
        <v>2</v>
      </c>
      <c r="Q2239" s="443">
        <v>2</v>
      </c>
      <c r="R2239" s="443"/>
      <c r="S2239" s="443" t="s">
        <v>659</v>
      </c>
      <c r="T2239" s="443" t="s">
        <v>653</v>
      </c>
      <c r="U2239" s="443" t="s">
        <v>673</v>
      </c>
      <c r="V2239" s="443" t="s">
        <v>652</v>
      </c>
      <c r="W2239" s="443" t="s">
        <v>469</v>
      </c>
      <c r="X2239" s="446"/>
    </row>
    <row r="2240" spans="1:24" s="447" customFormat="1" ht="60">
      <c r="A2240" s="443"/>
      <c r="B2240" s="443">
        <v>6660902300</v>
      </c>
      <c r="C2240" s="508" t="s">
        <v>12969</v>
      </c>
      <c r="D2240" s="154" t="s">
        <v>15067</v>
      </c>
      <c r="E2240" s="154" t="s">
        <v>15068</v>
      </c>
      <c r="F2240" s="443" t="s">
        <v>422</v>
      </c>
      <c r="G2240" s="443" t="s">
        <v>655</v>
      </c>
      <c r="H2240" s="444">
        <v>44963</v>
      </c>
      <c r="I2240" s="443"/>
      <c r="J2240" s="443"/>
      <c r="K2240" s="443"/>
      <c r="L2240" s="443"/>
      <c r="M2240" s="443">
        <v>4</v>
      </c>
      <c r="N2240" s="443"/>
      <c r="O2240" s="443"/>
      <c r="P2240" s="445">
        <f t="shared" si="32"/>
        <v>4</v>
      </c>
      <c r="Q2240" s="443">
        <v>4</v>
      </c>
      <c r="R2240" s="443"/>
      <c r="S2240" s="443" t="s">
        <v>659</v>
      </c>
      <c r="T2240" s="443" t="s">
        <v>651</v>
      </c>
      <c r="U2240" s="443" t="s">
        <v>673</v>
      </c>
      <c r="V2240" s="443" t="s">
        <v>652</v>
      </c>
      <c r="W2240" s="443" t="s">
        <v>469</v>
      </c>
      <c r="X2240" s="446"/>
    </row>
    <row r="2241" spans="1:24" s="447" customFormat="1" ht="60">
      <c r="A2241" s="443"/>
      <c r="B2241" s="443">
        <v>6660902300</v>
      </c>
      <c r="C2241" s="508" t="s">
        <v>12969</v>
      </c>
      <c r="D2241" s="154" t="s">
        <v>15067</v>
      </c>
      <c r="E2241" s="154" t="s">
        <v>15069</v>
      </c>
      <c r="F2241" s="443" t="s">
        <v>422</v>
      </c>
      <c r="G2241" s="443" t="s">
        <v>655</v>
      </c>
      <c r="H2241" s="444">
        <v>44963</v>
      </c>
      <c r="I2241" s="443"/>
      <c r="J2241" s="443"/>
      <c r="K2241" s="443"/>
      <c r="L2241" s="443"/>
      <c r="M2241" s="443"/>
      <c r="N2241" s="443"/>
      <c r="O2241" s="443">
        <v>1</v>
      </c>
      <c r="P2241" s="445">
        <f t="shared" si="32"/>
        <v>1</v>
      </c>
      <c r="Q2241" s="443">
        <v>1</v>
      </c>
      <c r="R2241" s="443"/>
      <c r="S2241" s="443" t="s">
        <v>659</v>
      </c>
      <c r="T2241" s="443" t="s">
        <v>653</v>
      </c>
      <c r="U2241" s="443" t="s">
        <v>673</v>
      </c>
      <c r="V2241" s="443" t="s">
        <v>652</v>
      </c>
      <c r="W2241" s="443" t="s">
        <v>469</v>
      </c>
      <c r="X2241" s="446"/>
    </row>
    <row r="2242" spans="1:24" s="447" customFormat="1" ht="90">
      <c r="A2242" s="443"/>
      <c r="B2242" s="443">
        <v>4404410300</v>
      </c>
      <c r="C2242" s="508" t="s">
        <v>7892</v>
      </c>
      <c r="D2242" s="154" t="s">
        <v>7893</v>
      </c>
      <c r="E2242" s="154" t="s">
        <v>3782</v>
      </c>
      <c r="F2242" s="443" t="s">
        <v>422</v>
      </c>
      <c r="G2242" s="443" t="s">
        <v>655</v>
      </c>
      <c r="H2242" s="444">
        <v>44966</v>
      </c>
      <c r="I2242" s="443"/>
      <c r="J2242" s="443"/>
      <c r="K2242" s="443"/>
      <c r="L2242" s="443"/>
      <c r="M2242" s="443"/>
      <c r="N2242" s="443"/>
      <c r="O2242" s="443">
        <v>1</v>
      </c>
      <c r="P2242" s="445">
        <f t="shared" si="32"/>
        <v>1</v>
      </c>
      <c r="Q2242" s="443">
        <v>1</v>
      </c>
      <c r="R2242" s="443"/>
      <c r="S2242" s="443" t="s">
        <v>659</v>
      </c>
      <c r="T2242" s="443" t="s">
        <v>653</v>
      </c>
      <c r="U2242" s="443" t="s">
        <v>673</v>
      </c>
      <c r="V2242" s="443" t="s">
        <v>652</v>
      </c>
      <c r="W2242" s="443" t="s">
        <v>469</v>
      </c>
      <c r="X2242" s="446"/>
    </row>
    <row r="2243" spans="1:24" s="447" customFormat="1" ht="75">
      <c r="A2243" s="443"/>
      <c r="B2243" s="443">
        <v>5334332800</v>
      </c>
      <c r="C2243" s="508" t="s">
        <v>15070</v>
      </c>
      <c r="D2243" s="154" t="s">
        <v>15071</v>
      </c>
      <c r="E2243" s="154" t="s">
        <v>15072</v>
      </c>
      <c r="F2243" s="443" t="s">
        <v>422</v>
      </c>
      <c r="G2243" s="443" t="s">
        <v>655</v>
      </c>
      <c r="H2243" s="444">
        <v>45079</v>
      </c>
      <c r="I2243" s="443"/>
      <c r="J2243" s="443"/>
      <c r="K2243" s="443"/>
      <c r="L2243" s="443"/>
      <c r="M2243" s="443"/>
      <c r="N2243" s="443"/>
      <c r="O2243" s="443">
        <v>2</v>
      </c>
      <c r="P2243" s="445">
        <f t="shared" si="32"/>
        <v>2</v>
      </c>
      <c r="Q2243" s="443">
        <v>2</v>
      </c>
      <c r="R2243" s="443"/>
      <c r="S2243" s="443" t="s">
        <v>659</v>
      </c>
      <c r="T2243" s="443" t="s">
        <v>653</v>
      </c>
      <c r="U2243" s="443" t="s">
        <v>673</v>
      </c>
      <c r="V2243" s="443" t="s">
        <v>652</v>
      </c>
      <c r="W2243" s="443" t="s">
        <v>469</v>
      </c>
      <c r="X2243" s="446"/>
    </row>
    <row r="2244" spans="1:24" s="447" customFormat="1" ht="90">
      <c r="A2244" s="443"/>
      <c r="B2244" s="443">
        <v>4717011200</v>
      </c>
      <c r="C2244" s="508" t="s">
        <v>15073</v>
      </c>
      <c r="D2244" s="154" t="s">
        <v>15074</v>
      </c>
      <c r="E2244" s="154" t="s">
        <v>15075</v>
      </c>
      <c r="F2244" s="443" t="s">
        <v>422</v>
      </c>
      <c r="G2244" s="443" t="s">
        <v>655</v>
      </c>
      <c r="H2244" s="444">
        <v>45112</v>
      </c>
      <c r="I2244" s="443"/>
      <c r="J2244" s="443"/>
      <c r="K2244" s="443"/>
      <c r="L2244" s="443"/>
      <c r="M2244" s="443"/>
      <c r="N2244" s="443"/>
      <c r="O2244" s="443">
        <v>1</v>
      </c>
      <c r="P2244" s="445">
        <f t="shared" si="32"/>
        <v>1</v>
      </c>
      <c r="Q2244" s="443">
        <v>1</v>
      </c>
      <c r="R2244" s="443"/>
      <c r="S2244" s="443" t="s">
        <v>659</v>
      </c>
      <c r="T2244" s="443" t="s">
        <v>653</v>
      </c>
      <c r="U2244" s="443" t="s">
        <v>673</v>
      </c>
      <c r="V2244" s="443" t="s">
        <v>652</v>
      </c>
      <c r="W2244" s="443" t="s">
        <v>469</v>
      </c>
      <c r="X2244" s="446"/>
    </row>
    <row r="2245" spans="1:24" s="447" customFormat="1" ht="90">
      <c r="A2245" s="443"/>
      <c r="B2245" s="443">
        <v>4533501400</v>
      </c>
      <c r="C2245" s="508" t="s">
        <v>15076</v>
      </c>
      <c r="D2245" s="154" t="s">
        <v>15077</v>
      </c>
      <c r="E2245" s="154" t="s">
        <v>15078</v>
      </c>
      <c r="F2245" s="443" t="s">
        <v>422</v>
      </c>
      <c r="G2245" s="443" t="s">
        <v>655</v>
      </c>
      <c r="H2245" s="444">
        <v>45023</v>
      </c>
      <c r="I2245" s="443"/>
      <c r="J2245" s="443"/>
      <c r="K2245" s="443"/>
      <c r="L2245" s="443"/>
      <c r="M2245" s="443"/>
      <c r="N2245" s="443"/>
      <c r="O2245" s="443">
        <v>1</v>
      </c>
      <c r="P2245" s="445">
        <f t="shared" si="32"/>
        <v>1</v>
      </c>
      <c r="Q2245" s="443">
        <v>1</v>
      </c>
      <c r="R2245" s="443"/>
      <c r="S2245" s="443" t="s">
        <v>659</v>
      </c>
      <c r="T2245" s="443" t="s">
        <v>653</v>
      </c>
      <c r="U2245" s="443" t="s">
        <v>673</v>
      </c>
      <c r="V2245" s="443" t="s">
        <v>652</v>
      </c>
      <c r="W2245" s="443" t="s">
        <v>469</v>
      </c>
      <c r="X2245" s="446"/>
    </row>
    <row r="2246" spans="1:24" s="447" customFormat="1" ht="90">
      <c r="A2246" s="443"/>
      <c r="B2246" s="443">
        <v>4200302200</v>
      </c>
      <c r="C2246" s="508" t="s">
        <v>6334</v>
      </c>
      <c r="D2246" s="154" t="s">
        <v>6335</v>
      </c>
      <c r="E2246" s="154" t="s">
        <v>2866</v>
      </c>
      <c r="F2246" s="443" t="s">
        <v>422</v>
      </c>
      <c r="G2246" s="443" t="s">
        <v>655</v>
      </c>
      <c r="H2246" s="444">
        <v>45125</v>
      </c>
      <c r="I2246" s="443"/>
      <c r="J2246" s="443"/>
      <c r="K2246" s="443"/>
      <c r="L2246" s="443"/>
      <c r="M2246" s="443"/>
      <c r="N2246" s="443"/>
      <c r="O2246" s="443">
        <v>1</v>
      </c>
      <c r="P2246" s="445">
        <f t="shared" si="32"/>
        <v>1</v>
      </c>
      <c r="Q2246" s="443">
        <v>1</v>
      </c>
      <c r="R2246" s="443"/>
      <c r="S2246" s="443" t="s">
        <v>659</v>
      </c>
      <c r="T2246" s="443" t="s">
        <v>653</v>
      </c>
      <c r="U2246" s="443" t="s">
        <v>673</v>
      </c>
      <c r="V2246" s="443" t="s">
        <v>652</v>
      </c>
      <c r="W2246" s="443" t="s">
        <v>469</v>
      </c>
      <c r="X2246" s="446"/>
    </row>
    <row r="2247" spans="1:24" s="447" customFormat="1" ht="60">
      <c r="A2247" s="443"/>
      <c r="B2247" s="443">
        <v>4231230900</v>
      </c>
      <c r="C2247" s="508" t="s">
        <v>6121</v>
      </c>
      <c r="D2247" s="154" t="s">
        <v>6122</v>
      </c>
      <c r="E2247" s="154" t="s">
        <v>2743</v>
      </c>
      <c r="F2247" s="443" t="s">
        <v>422</v>
      </c>
      <c r="G2247" s="443" t="s">
        <v>655</v>
      </c>
      <c r="H2247" s="444">
        <v>45132</v>
      </c>
      <c r="I2247" s="443"/>
      <c r="J2247" s="443"/>
      <c r="K2247" s="443"/>
      <c r="L2247" s="443"/>
      <c r="M2247" s="443"/>
      <c r="N2247" s="443"/>
      <c r="O2247" s="443">
        <v>2</v>
      </c>
      <c r="P2247" s="445">
        <f t="shared" si="32"/>
        <v>2</v>
      </c>
      <c r="Q2247" s="443">
        <v>2</v>
      </c>
      <c r="R2247" s="443"/>
      <c r="S2247" s="443" t="s">
        <v>659</v>
      </c>
      <c r="T2247" s="443" t="s">
        <v>653</v>
      </c>
      <c r="U2247" s="443" t="s">
        <v>673</v>
      </c>
      <c r="V2247" s="443" t="s">
        <v>652</v>
      </c>
      <c r="W2247" s="443" t="s">
        <v>469</v>
      </c>
      <c r="X2247" s="446"/>
    </row>
    <row r="2248" spans="1:24" s="447" customFormat="1" ht="60">
      <c r="A2248" s="443"/>
      <c r="B2248" s="443">
        <v>4533311000</v>
      </c>
      <c r="C2248" s="508" t="s">
        <v>15079</v>
      </c>
      <c r="D2248" s="154" t="s">
        <v>14980</v>
      </c>
      <c r="E2248" s="154" t="s">
        <v>15080</v>
      </c>
      <c r="F2248" s="443" t="s">
        <v>422</v>
      </c>
      <c r="G2248" s="443" t="s">
        <v>655</v>
      </c>
      <c r="H2248" s="444">
        <v>45147</v>
      </c>
      <c r="I2248" s="443"/>
      <c r="J2248" s="443"/>
      <c r="K2248" s="443"/>
      <c r="L2248" s="443"/>
      <c r="M2248" s="443"/>
      <c r="N2248" s="443"/>
      <c r="O2248" s="443">
        <v>1</v>
      </c>
      <c r="P2248" s="445">
        <f t="shared" si="32"/>
        <v>1</v>
      </c>
      <c r="Q2248" s="443">
        <v>1</v>
      </c>
      <c r="R2248" s="443"/>
      <c r="S2248" s="443" t="s">
        <v>659</v>
      </c>
      <c r="T2248" s="443" t="s">
        <v>653</v>
      </c>
      <c r="U2248" s="443" t="s">
        <v>673</v>
      </c>
      <c r="V2248" s="443" t="s">
        <v>652</v>
      </c>
      <c r="W2248" s="443" t="s">
        <v>469</v>
      </c>
      <c r="X2248" s="446"/>
    </row>
    <row r="2249" spans="1:24" s="447" customFormat="1" ht="75">
      <c r="A2249" s="443"/>
      <c r="B2249" s="443">
        <v>4446140700</v>
      </c>
      <c r="C2249" s="508" t="s">
        <v>15081</v>
      </c>
      <c r="D2249" s="154" t="s">
        <v>15082</v>
      </c>
      <c r="E2249" s="154" t="s">
        <v>15083</v>
      </c>
      <c r="F2249" s="443" t="s">
        <v>422</v>
      </c>
      <c r="G2249" s="443" t="s">
        <v>655</v>
      </c>
      <c r="H2249" s="444">
        <v>45180</v>
      </c>
      <c r="I2249" s="443"/>
      <c r="J2249" s="443"/>
      <c r="K2249" s="443"/>
      <c r="L2249" s="443"/>
      <c r="M2249" s="443"/>
      <c r="N2249" s="443"/>
      <c r="O2249" s="443">
        <v>1</v>
      </c>
      <c r="P2249" s="445">
        <f t="shared" si="32"/>
        <v>1</v>
      </c>
      <c r="Q2249" s="443">
        <v>1</v>
      </c>
      <c r="R2249" s="443"/>
      <c r="S2249" s="443" t="s">
        <v>659</v>
      </c>
      <c r="T2249" s="443" t="s">
        <v>653</v>
      </c>
      <c r="U2249" s="443" t="s">
        <v>673</v>
      </c>
      <c r="V2249" s="443" t="s">
        <v>652</v>
      </c>
      <c r="W2249" s="443" t="s">
        <v>469</v>
      </c>
      <c r="X2249" s="446"/>
    </row>
    <row r="2250" spans="1:24" s="447" customFormat="1" ht="75">
      <c r="A2250" s="443"/>
      <c r="B2250" s="443">
        <v>4294200500</v>
      </c>
      <c r="C2250" s="508" t="s">
        <v>8433</v>
      </c>
      <c r="D2250" s="154" t="s">
        <v>8434</v>
      </c>
      <c r="E2250" s="154" t="s">
        <v>4053</v>
      </c>
      <c r="F2250" s="443" t="s">
        <v>422</v>
      </c>
      <c r="G2250" s="443" t="s">
        <v>655</v>
      </c>
      <c r="H2250" s="444">
        <v>45037</v>
      </c>
      <c r="I2250" s="443"/>
      <c r="J2250" s="443"/>
      <c r="K2250" s="443"/>
      <c r="L2250" s="443"/>
      <c r="M2250" s="443"/>
      <c r="N2250" s="443"/>
      <c r="O2250" s="443">
        <v>1</v>
      </c>
      <c r="P2250" s="445">
        <f t="shared" si="32"/>
        <v>1</v>
      </c>
      <c r="Q2250" s="443">
        <v>1</v>
      </c>
      <c r="R2250" s="443"/>
      <c r="S2250" s="443" t="s">
        <v>659</v>
      </c>
      <c r="T2250" s="443" t="s">
        <v>653</v>
      </c>
      <c r="U2250" s="443" t="s">
        <v>673</v>
      </c>
      <c r="V2250" s="443" t="s">
        <v>652</v>
      </c>
      <c r="W2250" s="443" t="s">
        <v>469</v>
      </c>
      <c r="X2250" s="446"/>
    </row>
    <row r="2251" spans="1:24" s="447" customFormat="1" ht="75">
      <c r="A2251" s="443"/>
      <c r="B2251" s="443">
        <v>3555252700</v>
      </c>
      <c r="C2251" s="508" t="s">
        <v>15084</v>
      </c>
      <c r="D2251" s="154" t="s">
        <v>15014</v>
      </c>
      <c r="E2251" s="154" t="s">
        <v>15085</v>
      </c>
      <c r="F2251" s="443" t="s">
        <v>422</v>
      </c>
      <c r="G2251" s="443" t="s">
        <v>655</v>
      </c>
      <c r="H2251" s="444">
        <v>45274</v>
      </c>
      <c r="I2251" s="443"/>
      <c r="J2251" s="443"/>
      <c r="K2251" s="443"/>
      <c r="L2251" s="443"/>
      <c r="M2251" s="443"/>
      <c r="N2251" s="443"/>
      <c r="O2251" s="443">
        <v>1</v>
      </c>
      <c r="P2251" s="445">
        <f t="shared" si="32"/>
        <v>1</v>
      </c>
      <c r="Q2251" s="443">
        <v>1</v>
      </c>
      <c r="R2251" s="443"/>
      <c r="S2251" s="443" t="s">
        <v>659</v>
      </c>
      <c r="T2251" s="443" t="s">
        <v>653</v>
      </c>
      <c r="U2251" s="443" t="s">
        <v>673</v>
      </c>
      <c r="V2251" s="443" t="s">
        <v>652</v>
      </c>
      <c r="W2251" s="443" t="s">
        <v>469</v>
      </c>
      <c r="X2251" s="446"/>
    </row>
    <row r="2252" spans="1:24" s="447" customFormat="1" ht="60">
      <c r="A2252" s="443"/>
      <c r="B2252" s="443">
        <v>6333503400</v>
      </c>
      <c r="C2252" s="508" t="s">
        <v>15086</v>
      </c>
      <c r="D2252" s="154" t="s">
        <v>15087</v>
      </c>
      <c r="E2252" s="154" t="s">
        <v>15088</v>
      </c>
      <c r="F2252" s="443" t="s">
        <v>422</v>
      </c>
      <c r="G2252" s="443" t="s">
        <v>655</v>
      </c>
      <c r="H2252" s="444">
        <v>45077</v>
      </c>
      <c r="I2252" s="443"/>
      <c r="J2252" s="443"/>
      <c r="K2252" s="443"/>
      <c r="L2252" s="443"/>
      <c r="M2252" s="443"/>
      <c r="N2252" s="443"/>
      <c r="O2252" s="443">
        <v>1</v>
      </c>
      <c r="P2252" s="445">
        <f t="shared" si="32"/>
        <v>1</v>
      </c>
      <c r="Q2252" s="443">
        <v>1</v>
      </c>
      <c r="R2252" s="443"/>
      <c r="S2252" s="443" t="s">
        <v>659</v>
      </c>
      <c r="T2252" s="443" t="s">
        <v>653</v>
      </c>
      <c r="U2252" s="443" t="s">
        <v>673</v>
      </c>
      <c r="V2252" s="443" t="s">
        <v>652</v>
      </c>
      <c r="W2252" s="443" t="s">
        <v>469</v>
      </c>
      <c r="X2252" s="446"/>
    </row>
    <row r="2253" spans="1:24" s="447" customFormat="1" ht="60">
      <c r="A2253" s="443"/>
      <c r="B2253" s="443">
        <v>4721221800</v>
      </c>
      <c r="C2253" s="508" t="s">
        <v>15089</v>
      </c>
      <c r="D2253" s="154" t="s">
        <v>15090</v>
      </c>
      <c r="E2253" s="154" t="s">
        <v>15091</v>
      </c>
      <c r="F2253" s="443" t="s">
        <v>422</v>
      </c>
      <c r="G2253" s="443" t="s">
        <v>655</v>
      </c>
      <c r="H2253" s="444">
        <v>45279</v>
      </c>
      <c r="I2253" s="443"/>
      <c r="J2253" s="443"/>
      <c r="K2253" s="443"/>
      <c r="L2253" s="443"/>
      <c r="M2253" s="443"/>
      <c r="N2253" s="443"/>
      <c r="O2253" s="443">
        <v>1</v>
      </c>
      <c r="P2253" s="445">
        <f t="shared" si="32"/>
        <v>1</v>
      </c>
      <c r="Q2253" s="443">
        <v>1</v>
      </c>
      <c r="R2253" s="443"/>
      <c r="S2253" s="443" t="s">
        <v>659</v>
      </c>
      <c r="T2253" s="443" t="s">
        <v>653</v>
      </c>
      <c r="U2253" s="443" t="s">
        <v>673</v>
      </c>
      <c r="V2253" s="443" t="s">
        <v>652</v>
      </c>
      <c r="W2253" s="443" t="s">
        <v>469</v>
      </c>
      <c r="X2253" s="446"/>
    </row>
    <row r="2254" spans="1:24" s="447" customFormat="1" ht="75">
      <c r="A2254" s="443"/>
      <c r="B2254" s="443">
        <v>6692641000</v>
      </c>
      <c r="C2254" s="508" t="s">
        <v>15092</v>
      </c>
      <c r="D2254" s="154" t="s">
        <v>15093</v>
      </c>
      <c r="E2254" s="154" t="s">
        <v>15094</v>
      </c>
      <c r="F2254" s="443" t="s">
        <v>422</v>
      </c>
      <c r="G2254" s="443" t="s">
        <v>655</v>
      </c>
      <c r="H2254" s="444">
        <v>45069</v>
      </c>
      <c r="I2254" s="443"/>
      <c r="J2254" s="443"/>
      <c r="K2254" s="443"/>
      <c r="L2254" s="443"/>
      <c r="M2254" s="443"/>
      <c r="N2254" s="443"/>
      <c r="O2254" s="443">
        <v>1</v>
      </c>
      <c r="P2254" s="445">
        <f t="shared" si="32"/>
        <v>1</v>
      </c>
      <c r="Q2254" s="443">
        <v>1</v>
      </c>
      <c r="R2254" s="443"/>
      <c r="S2254" s="443" t="s">
        <v>659</v>
      </c>
      <c r="T2254" s="443" t="s">
        <v>653</v>
      </c>
      <c r="U2254" s="443" t="s">
        <v>673</v>
      </c>
      <c r="V2254" s="443" t="s">
        <v>652</v>
      </c>
      <c r="W2254" s="443" t="s">
        <v>469</v>
      </c>
      <c r="X2254" s="446"/>
    </row>
    <row r="2255" spans="1:24" s="447" customFormat="1" ht="75">
      <c r="A2255" s="443"/>
      <c r="B2255" s="443">
        <v>5302110200</v>
      </c>
      <c r="C2255" s="508" t="s">
        <v>15095</v>
      </c>
      <c r="D2255" s="154" t="s">
        <v>15096</v>
      </c>
      <c r="E2255" s="154" t="s">
        <v>15097</v>
      </c>
      <c r="F2255" s="443" t="s">
        <v>422</v>
      </c>
      <c r="G2255" s="443" t="s">
        <v>655</v>
      </c>
      <c r="H2255" s="444">
        <v>44963</v>
      </c>
      <c r="I2255" s="443"/>
      <c r="J2255" s="443"/>
      <c r="K2255" s="443"/>
      <c r="L2255" s="443"/>
      <c r="M2255" s="443"/>
      <c r="N2255" s="443"/>
      <c r="O2255" s="443">
        <v>1</v>
      </c>
      <c r="P2255" s="445">
        <f t="shared" si="32"/>
        <v>1</v>
      </c>
      <c r="Q2255" s="443">
        <v>1</v>
      </c>
      <c r="R2255" s="443"/>
      <c r="S2255" s="443" t="s">
        <v>659</v>
      </c>
      <c r="T2255" s="443" t="s">
        <v>653</v>
      </c>
      <c r="U2255" s="443" t="s">
        <v>673</v>
      </c>
      <c r="V2255" s="443" t="s">
        <v>652</v>
      </c>
      <c r="W2255" s="443" t="s">
        <v>469</v>
      </c>
      <c r="X2255" s="446"/>
    </row>
    <row r="2256" spans="1:24" s="447" customFormat="1" ht="60">
      <c r="A2256" s="443"/>
      <c r="B2256" s="443">
        <v>3506010402</v>
      </c>
      <c r="C2256" s="508" t="s">
        <v>15098</v>
      </c>
      <c r="D2256" s="154" t="s">
        <v>14966</v>
      </c>
      <c r="E2256" s="154" t="s">
        <v>15099</v>
      </c>
      <c r="F2256" s="443" t="s">
        <v>422</v>
      </c>
      <c r="G2256" s="443" t="s">
        <v>655</v>
      </c>
      <c r="H2256" s="444">
        <v>45113</v>
      </c>
      <c r="I2256" s="443"/>
      <c r="J2256" s="443"/>
      <c r="K2256" s="443"/>
      <c r="L2256" s="443"/>
      <c r="M2256" s="443"/>
      <c r="N2256" s="443"/>
      <c r="O2256" s="443">
        <v>1</v>
      </c>
      <c r="P2256" s="445">
        <f t="shared" si="32"/>
        <v>1</v>
      </c>
      <c r="Q2256" s="443">
        <v>1</v>
      </c>
      <c r="R2256" s="443"/>
      <c r="S2256" s="443" t="s">
        <v>659</v>
      </c>
      <c r="T2256" s="443" t="s">
        <v>653</v>
      </c>
      <c r="U2256" s="443" t="s">
        <v>673</v>
      </c>
      <c r="V2256" s="443" t="s">
        <v>652</v>
      </c>
      <c r="W2256" s="443" t="s">
        <v>469</v>
      </c>
      <c r="X2256" s="446"/>
    </row>
    <row r="2257" spans="1:24" s="447" customFormat="1" ht="75">
      <c r="A2257" s="443"/>
      <c r="B2257" s="443">
        <v>4772322600</v>
      </c>
      <c r="C2257" s="508" t="s">
        <v>15100</v>
      </c>
      <c r="D2257" s="154" t="s">
        <v>15101</v>
      </c>
      <c r="E2257" s="154" t="s">
        <v>15102</v>
      </c>
      <c r="F2257" s="443" t="s">
        <v>422</v>
      </c>
      <c r="G2257" s="443" t="s">
        <v>655</v>
      </c>
      <c r="H2257" s="444">
        <v>45232</v>
      </c>
      <c r="I2257" s="443"/>
      <c r="J2257" s="443"/>
      <c r="K2257" s="443"/>
      <c r="L2257" s="443"/>
      <c r="M2257" s="443"/>
      <c r="N2257" s="443"/>
      <c r="O2257" s="443">
        <v>1</v>
      </c>
      <c r="P2257" s="445">
        <f t="shared" si="32"/>
        <v>1</v>
      </c>
      <c r="Q2257" s="443">
        <v>1</v>
      </c>
      <c r="R2257" s="443"/>
      <c r="S2257" s="443" t="s">
        <v>659</v>
      </c>
      <c r="T2257" s="443" t="s">
        <v>653</v>
      </c>
      <c r="U2257" s="443" t="s">
        <v>673</v>
      </c>
      <c r="V2257" s="443" t="s">
        <v>652</v>
      </c>
      <c r="W2257" s="443" t="s">
        <v>469</v>
      </c>
      <c r="X2257" s="446"/>
    </row>
    <row r="2258" spans="1:24" s="447" customFormat="1" ht="75">
      <c r="A2258" s="443"/>
      <c r="B2258" s="443">
        <v>4655220900</v>
      </c>
      <c r="C2258" s="508" t="s">
        <v>6286</v>
      </c>
      <c r="D2258" s="154" t="s">
        <v>6285</v>
      </c>
      <c r="E2258" s="154" t="s">
        <v>2838</v>
      </c>
      <c r="F2258" s="443" t="s">
        <v>422</v>
      </c>
      <c r="G2258" s="443" t="s">
        <v>655</v>
      </c>
      <c r="H2258" s="444">
        <v>45025</v>
      </c>
      <c r="I2258" s="443"/>
      <c r="J2258" s="443"/>
      <c r="K2258" s="443"/>
      <c r="L2258" s="443"/>
      <c r="M2258" s="443"/>
      <c r="N2258" s="443"/>
      <c r="O2258" s="443">
        <v>1</v>
      </c>
      <c r="P2258" s="445">
        <f t="shared" si="32"/>
        <v>1</v>
      </c>
      <c r="Q2258" s="443">
        <v>1</v>
      </c>
      <c r="R2258" s="443"/>
      <c r="S2258" s="443" t="s">
        <v>659</v>
      </c>
      <c r="T2258" s="443" t="s">
        <v>653</v>
      </c>
      <c r="U2258" s="443" t="s">
        <v>673</v>
      </c>
      <c r="V2258" s="443" t="s">
        <v>652</v>
      </c>
      <c r="W2258" s="443" t="s">
        <v>469</v>
      </c>
      <c r="X2258" s="446"/>
    </row>
    <row r="2259" spans="1:24" s="447" customFormat="1" ht="60">
      <c r="A2259" s="443"/>
      <c r="B2259" s="443">
        <v>5821811300</v>
      </c>
      <c r="C2259" s="508" t="s">
        <v>15103</v>
      </c>
      <c r="D2259" s="154" t="s">
        <v>15104</v>
      </c>
      <c r="E2259" s="154" t="s">
        <v>15105</v>
      </c>
      <c r="F2259" s="443" t="s">
        <v>422</v>
      </c>
      <c r="G2259" s="443" t="s">
        <v>655</v>
      </c>
      <c r="H2259" s="444">
        <v>45175</v>
      </c>
      <c r="I2259" s="443"/>
      <c r="J2259" s="443"/>
      <c r="K2259" s="443"/>
      <c r="L2259" s="443"/>
      <c r="M2259" s="443"/>
      <c r="N2259" s="443"/>
      <c r="O2259" s="443">
        <v>2</v>
      </c>
      <c r="P2259" s="445">
        <f t="shared" si="32"/>
        <v>2</v>
      </c>
      <c r="Q2259" s="443">
        <v>2</v>
      </c>
      <c r="R2259" s="443"/>
      <c r="S2259" s="443" t="s">
        <v>659</v>
      </c>
      <c r="T2259" s="443" t="s">
        <v>653</v>
      </c>
      <c r="U2259" s="443" t="s">
        <v>673</v>
      </c>
      <c r="V2259" s="443" t="s">
        <v>652</v>
      </c>
      <c r="W2259" s="443" t="s">
        <v>469</v>
      </c>
      <c r="X2259" s="446"/>
    </row>
    <row r="2260" spans="1:24" s="447" customFormat="1" ht="75">
      <c r="A2260" s="443"/>
      <c r="B2260" s="443">
        <v>5454021200</v>
      </c>
      <c r="C2260" s="508" t="s">
        <v>15106</v>
      </c>
      <c r="D2260" s="154" t="s">
        <v>15107</v>
      </c>
      <c r="E2260" s="154" t="s">
        <v>15108</v>
      </c>
      <c r="F2260" s="443" t="s">
        <v>422</v>
      </c>
      <c r="G2260" s="443" t="s">
        <v>655</v>
      </c>
      <c r="H2260" s="444">
        <v>45009</v>
      </c>
      <c r="I2260" s="443"/>
      <c r="J2260" s="443"/>
      <c r="K2260" s="443"/>
      <c r="L2260" s="443"/>
      <c r="M2260" s="443"/>
      <c r="N2260" s="443"/>
      <c r="O2260" s="443">
        <v>1</v>
      </c>
      <c r="P2260" s="445">
        <f t="shared" si="32"/>
        <v>1</v>
      </c>
      <c r="Q2260" s="443">
        <v>1</v>
      </c>
      <c r="R2260" s="443"/>
      <c r="S2260" s="443" t="s">
        <v>659</v>
      </c>
      <c r="T2260" s="443" t="s">
        <v>653</v>
      </c>
      <c r="U2260" s="443" t="s">
        <v>673</v>
      </c>
      <c r="V2260" s="443" t="s">
        <v>652</v>
      </c>
      <c r="W2260" s="443" t="s">
        <v>469</v>
      </c>
      <c r="X2260" s="446"/>
    </row>
    <row r="2261" spans="1:24" s="447" customFormat="1" ht="75">
      <c r="A2261" s="443"/>
      <c r="B2261" s="443">
        <v>3576222600</v>
      </c>
      <c r="C2261" s="508" t="s">
        <v>15109</v>
      </c>
      <c r="D2261" s="154" t="s">
        <v>15110</v>
      </c>
      <c r="E2261" s="154" t="s">
        <v>15111</v>
      </c>
      <c r="F2261" s="443" t="s">
        <v>422</v>
      </c>
      <c r="G2261" s="443" t="s">
        <v>655</v>
      </c>
      <c r="H2261" s="444">
        <v>45184</v>
      </c>
      <c r="I2261" s="443"/>
      <c r="J2261" s="443"/>
      <c r="K2261" s="443"/>
      <c r="L2261" s="443"/>
      <c r="M2261" s="443"/>
      <c r="N2261" s="443"/>
      <c r="O2261" s="443">
        <v>1</v>
      </c>
      <c r="P2261" s="445">
        <f t="shared" si="32"/>
        <v>1</v>
      </c>
      <c r="Q2261" s="443">
        <v>1</v>
      </c>
      <c r="R2261" s="443"/>
      <c r="S2261" s="443" t="s">
        <v>659</v>
      </c>
      <c r="T2261" s="443" t="s">
        <v>653</v>
      </c>
      <c r="U2261" s="443" t="s">
        <v>673</v>
      </c>
      <c r="V2261" s="443" t="s">
        <v>652</v>
      </c>
      <c r="W2261" s="443" t="s">
        <v>469</v>
      </c>
      <c r="X2261" s="446"/>
    </row>
    <row r="2262" spans="1:24" s="447" customFormat="1" ht="75">
      <c r="A2262" s="443"/>
      <c r="B2262" s="443">
        <v>4201840300</v>
      </c>
      <c r="C2262" s="508" t="s">
        <v>15112</v>
      </c>
      <c r="D2262" s="154" t="s">
        <v>15113</v>
      </c>
      <c r="E2262" s="154" t="s">
        <v>15114</v>
      </c>
      <c r="F2262" s="443" t="s">
        <v>422</v>
      </c>
      <c r="G2262" s="443" t="s">
        <v>655</v>
      </c>
      <c r="H2262" s="444">
        <v>45222</v>
      </c>
      <c r="I2262" s="443"/>
      <c r="J2262" s="443"/>
      <c r="K2262" s="443"/>
      <c r="L2262" s="443"/>
      <c r="M2262" s="443"/>
      <c r="N2262" s="443"/>
      <c r="O2262" s="443">
        <v>1</v>
      </c>
      <c r="P2262" s="445">
        <f t="shared" ref="P2262:P2325" si="33">SUM($I2262:$O2262)</f>
        <v>1</v>
      </c>
      <c r="Q2262" s="443">
        <v>1</v>
      </c>
      <c r="R2262" s="443"/>
      <c r="S2262" s="443" t="s">
        <v>659</v>
      </c>
      <c r="T2262" s="443" t="s">
        <v>653</v>
      </c>
      <c r="U2262" s="443" t="s">
        <v>673</v>
      </c>
      <c r="V2262" s="443" t="s">
        <v>652</v>
      </c>
      <c r="W2262" s="443" t="s">
        <v>469</v>
      </c>
      <c r="X2262" s="446"/>
    </row>
    <row r="2263" spans="1:24" s="447" customFormat="1" ht="75">
      <c r="A2263" s="443"/>
      <c r="B2263" s="443">
        <v>4392620900</v>
      </c>
      <c r="C2263" s="508" t="s">
        <v>15115</v>
      </c>
      <c r="D2263" s="154" t="s">
        <v>15116</v>
      </c>
      <c r="E2263" s="154" t="s">
        <v>15117</v>
      </c>
      <c r="F2263" s="443" t="s">
        <v>422</v>
      </c>
      <c r="G2263" s="443" t="s">
        <v>655</v>
      </c>
      <c r="H2263" s="444">
        <v>45055</v>
      </c>
      <c r="I2263" s="443"/>
      <c r="J2263" s="443"/>
      <c r="K2263" s="443"/>
      <c r="L2263" s="443"/>
      <c r="M2263" s="443"/>
      <c r="N2263" s="443"/>
      <c r="O2263" s="443">
        <v>1</v>
      </c>
      <c r="P2263" s="445">
        <f t="shared" si="33"/>
        <v>1</v>
      </c>
      <c r="Q2263" s="443">
        <v>1</v>
      </c>
      <c r="R2263" s="443"/>
      <c r="S2263" s="443" t="s">
        <v>659</v>
      </c>
      <c r="T2263" s="443" t="s">
        <v>653</v>
      </c>
      <c r="U2263" s="443" t="s">
        <v>673</v>
      </c>
      <c r="V2263" s="443" t="s">
        <v>652</v>
      </c>
      <c r="W2263" s="443" t="s">
        <v>469</v>
      </c>
      <c r="X2263" s="446"/>
    </row>
    <row r="2264" spans="1:24" s="447" customFormat="1" ht="75">
      <c r="A2264" s="443"/>
      <c r="B2264" s="443">
        <v>4481722500</v>
      </c>
      <c r="C2264" s="508" t="s">
        <v>15118</v>
      </c>
      <c r="D2264" s="154" t="s">
        <v>15119</v>
      </c>
      <c r="E2264" s="154" t="s">
        <v>15120</v>
      </c>
      <c r="F2264" s="443" t="s">
        <v>422</v>
      </c>
      <c r="G2264" s="443" t="s">
        <v>655</v>
      </c>
      <c r="H2264" s="444">
        <v>45249</v>
      </c>
      <c r="I2264" s="443"/>
      <c r="J2264" s="443"/>
      <c r="K2264" s="443"/>
      <c r="L2264" s="443"/>
      <c r="M2264" s="443"/>
      <c r="N2264" s="443"/>
      <c r="O2264" s="443">
        <v>2</v>
      </c>
      <c r="P2264" s="445">
        <f t="shared" si="33"/>
        <v>2</v>
      </c>
      <c r="Q2264" s="443">
        <v>2</v>
      </c>
      <c r="R2264" s="443"/>
      <c r="S2264" s="443" t="s">
        <v>659</v>
      </c>
      <c r="T2264" s="443" t="s">
        <v>653</v>
      </c>
      <c r="U2264" s="443" t="s">
        <v>673</v>
      </c>
      <c r="V2264" s="443" t="s">
        <v>652</v>
      </c>
      <c r="W2264" s="443" t="s">
        <v>469</v>
      </c>
      <c r="X2264" s="446"/>
    </row>
    <row r="2265" spans="1:24" s="447" customFormat="1" ht="60">
      <c r="A2265" s="443"/>
      <c r="B2265" s="443">
        <v>5507111300</v>
      </c>
      <c r="C2265" s="508" t="s">
        <v>8455</v>
      </c>
      <c r="D2265" s="154" t="s">
        <v>8456</v>
      </c>
      <c r="E2265" s="154" t="s">
        <v>4064</v>
      </c>
      <c r="F2265" s="443" t="s">
        <v>422</v>
      </c>
      <c r="G2265" s="443" t="s">
        <v>655</v>
      </c>
      <c r="H2265" s="444">
        <v>45043</v>
      </c>
      <c r="I2265" s="443"/>
      <c r="J2265" s="443"/>
      <c r="K2265" s="443"/>
      <c r="L2265" s="443"/>
      <c r="M2265" s="443"/>
      <c r="N2265" s="443"/>
      <c r="O2265" s="443">
        <v>1</v>
      </c>
      <c r="P2265" s="445">
        <f t="shared" si="33"/>
        <v>1</v>
      </c>
      <c r="Q2265" s="443">
        <v>1</v>
      </c>
      <c r="R2265" s="443"/>
      <c r="S2265" s="443" t="s">
        <v>659</v>
      </c>
      <c r="T2265" s="443" t="s">
        <v>653</v>
      </c>
      <c r="U2265" s="443" t="s">
        <v>673</v>
      </c>
      <c r="V2265" s="443" t="s">
        <v>652</v>
      </c>
      <c r="W2265" s="443" t="s">
        <v>469</v>
      </c>
      <c r="X2265" s="446"/>
    </row>
    <row r="2266" spans="1:24" s="447" customFormat="1" ht="60">
      <c r="A2266" s="443"/>
      <c r="B2266" s="443">
        <v>4541720500</v>
      </c>
      <c r="C2266" s="508" t="s">
        <v>14988</v>
      </c>
      <c r="D2266" s="154" t="s">
        <v>14989</v>
      </c>
      <c r="E2266" s="154" t="s">
        <v>15121</v>
      </c>
      <c r="F2266" s="443" t="s">
        <v>422</v>
      </c>
      <c r="G2266" s="443" t="s">
        <v>655</v>
      </c>
      <c r="H2266" s="444">
        <v>45266</v>
      </c>
      <c r="I2266" s="443"/>
      <c r="J2266" s="443"/>
      <c r="K2266" s="443"/>
      <c r="L2266" s="443"/>
      <c r="M2266" s="443"/>
      <c r="N2266" s="443"/>
      <c r="O2266" s="443">
        <v>1</v>
      </c>
      <c r="P2266" s="445">
        <f t="shared" si="33"/>
        <v>1</v>
      </c>
      <c r="Q2266" s="443">
        <v>1</v>
      </c>
      <c r="R2266" s="443"/>
      <c r="S2266" s="443" t="s">
        <v>659</v>
      </c>
      <c r="T2266" s="443" t="s">
        <v>653</v>
      </c>
      <c r="U2266" s="443" t="s">
        <v>673</v>
      </c>
      <c r="V2266" s="443" t="s">
        <v>652</v>
      </c>
      <c r="W2266" s="443" t="s">
        <v>469</v>
      </c>
      <c r="X2266" s="446"/>
    </row>
    <row r="2267" spans="1:24" s="447" customFormat="1" ht="75">
      <c r="A2267" s="443"/>
      <c r="B2267" s="443">
        <v>3501910700</v>
      </c>
      <c r="C2267" s="508" t="s">
        <v>7906</v>
      </c>
      <c r="D2267" s="154" t="s">
        <v>7907</v>
      </c>
      <c r="E2267" s="154" t="s">
        <v>3789</v>
      </c>
      <c r="F2267" s="443" t="s">
        <v>422</v>
      </c>
      <c r="G2267" s="443" t="s">
        <v>655</v>
      </c>
      <c r="H2267" s="444">
        <v>44949</v>
      </c>
      <c r="I2267" s="443"/>
      <c r="J2267" s="443"/>
      <c r="K2267" s="443"/>
      <c r="L2267" s="443"/>
      <c r="M2267" s="443"/>
      <c r="N2267" s="443"/>
      <c r="O2267" s="443">
        <v>1</v>
      </c>
      <c r="P2267" s="445">
        <f t="shared" si="33"/>
        <v>1</v>
      </c>
      <c r="Q2267" s="443">
        <v>1</v>
      </c>
      <c r="R2267" s="443"/>
      <c r="S2267" s="443" t="s">
        <v>659</v>
      </c>
      <c r="T2267" s="443" t="s">
        <v>653</v>
      </c>
      <c r="U2267" s="443" t="s">
        <v>673</v>
      </c>
      <c r="V2267" s="443" t="s">
        <v>652</v>
      </c>
      <c r="W2267" s="443" t="s">
        <v>469</v>
      </c>
      <c r="X2267" s="446"/>
    </row>
    <row r="2268" spans="1:24" s="447" customFormat="1" ht="75">
      <c r="A2268" s="443"/>
      <c r="B2268" s="443">
        <v>5425402300</v>
      </c>
      <c r="C2268" s="508" t="s">
        <v>7116</v>
      </c>
      <c r="D2268" s="154" t="s">
        <v>7117</v>
      </c>
      <c r="E2268" s="154" t="s">
        <v>3311</v>
      </c>
      <c r="F2268" s="443" t="s">
        <v>422</v>
      </c>
      <c r="G2268" s="443" t="s">
        <v>655</v>
      </c>
      <c r="H2268" s="444">
        <v>44951</v>
      </c>
      <c r="I2268" s="443"/>
      <c r="J2268" s="443"/>
      <c r="K2268" s="443"/>
      <c r="L2268" s="443"/>
      <c r="M2268" s="443"/>
      <c r="N2268" s="443"/>
      <c r="O2268" s="443">
        <v>1</v>
      </c>
      <c r="P2268" s="445">
        <f t="shared" si="33"/>
        <v>1</v>
      </c>
      <c r="Q2268" s="443">
        <v>1</v>
      </c>
      <c r="R2268" s="443"/>
      <c r="S2268" s="443" t="s">
        <v>659</v>
      </c>
      <c r="T2268" s="443" t="s">
        <v>653</v>
      </c>
      <c r="U2268" s="443" t="s">
        <v>673</v>
      </c>
      <c r="V2268" s="443" t="s">
        <v>652</v>
      </c>
      <c r="W2268" s="443" t="s">
        <v>469</v>
      </c>
      <c r="X2268" s="446"/>
    </row>
    <row r="2269" spans="1:24" s="447" customFormat="1" ht="60">
      <c r="A2269" s="443"/>
      <c r="B2269" s="443">
        <v>4544120100</v>
      </c>
      <c r="C2269" s="508" t="s">
        <v>6017</v>
      </c>
      <c r="D2269" s="154" t="s">
        <v>6018</v>
      </c>
      <c r="E2269" s="154" t="s">
        <v>2691</v>
      </c>
      <c r="F2269" s="443" t="s">
        <v>422</v>
      </c>
      <c r="G2269" s="443" t="s">
        <v>655</v>
      </c>
      <c r="H2269" s="444">
        <v>44952</v>
      </c>
      <c r="I2269" s="443"/>
      <c r="J2269" s="443"/>
      <c r="K2269" s="443"/>
      <c r="L2269" s="443"/>
      <c r="M2269" s="443"/>
      <c r="N2269" s="443"/>
      <c r="O2269" s="443">
        <v>2</v>
      </c>
      <c r="P2269" s="445">
        <f t="shared" si="33"/>
        <v>2</v>
      </c>
      <c r="Q2269" s="443">
        <v>2</v>
      </c>
      <c r="R2269" s="443"/>
      <c r="S2269" s="443" t="s">
        <v>659</v>
      </c>
      <c r="T2269" s="443" t="s">
        <v>653</v>
      </c>
      <c r="U2269" s="443" t="s">
        <v>673</v>
      </c>
      <c r="V2269" s="443" t="s">
        <v>652</v>
      </c>
      <c r="W2269" s="443" t="s">
        <v>469</v>
      </c>
      <c r="X2269" s="446"/>
    </row>
    <row r="2270" spans="1:24" s="447" customFormat="1" ht="60">
      <c r="A2270" s="443"/>
      <c r="B2270" s="443">
        <v>5315210300</v>
      </c>
      <c r="C2270" s="508" t="s">
        <v>15122</v>
      </c>
      <c r="D2270" s="154" t="s">
        <v>15123</v>
      </c>
      <c r="E2270" s="154" t="s">
        <v>15124</v>
      </c>
      <c r="F2270" s="443" t="s">
        <v>422</v>
      </c>
      <c r="G2270" s="443" t="s">
        <v>655</v>
      </c>
      <c r="H2270" s="444">
        <v>45147</v>
      </c>
      <c r="I2270" s="443"/>
      <c r="J2270" s="443"/>
      <c r="K2270" s="443"/>
      <c r="L2270" s="443"/>
      <c r="M2270" s="443"/>
      <c r="N2270" s="443"/>
      <c r="O2270" s="443">
        <v>1</v>
      </c>
      <c r="P2270" s="445">
        <f t="shared" si="33"/>
        <v>1</v>
      </c>
      <c r="Q2270" s="443">
        <v>1</v>
      </c>
      <c r="R2270" s="443"/>
      <c r="S2270" s="443" t="s">
        <v>659</v>
      </c>
      <c r="T2270" s="443" t="s">
        <v>653</v>
      </c>
      <c r="U2270" s="443" t="s">
        <v>673</v>
      </c>
      <c r="V2270" s="443" t="s">
        <v>652</v>
      </c>
      <c r="W2270" s="443" t="s">
        <v>469</v>
      </c>
      <c r="X2270" s="446"/>
    </row>
    <row r="2271" spans="1:24" s="447" customFormat="1" ht="75">
      <c r="A2271" s="443"/>
      <c r="B2271" s="443">
        <v>4371801700</v>
      </c>
      <c r="C2271" s="508" t="s">
        <v>15125</v>
      </c>
      <c r="D2271" s="154" t="s">
        <v>15126</v>
      </c>
      <c r="E2271" s="154" t="s">
        <v>15127</v>
      </c>
      <c r="F2271" s="443" t="s">
        <v>422</v>
      </c>
      <c r="G2271" s="443" t="s">
        <v>655</v>
      </c>
      <c r="H2271" s="444">
        <v>44932</v>
      </c>
      <c r="I2271" s="443"/>
      <c r="J2271" s="443"/>
      <c r="K2271" s="443"/>
      <c r="L2271" s="443"/>
      <c r="M2271" s="443"/>
      <c r="N2271" s="443"/>
      <c r="O2271" s="443">
        <v>1</v>
      </c>
      <c r="P2271" s="445">
        <f t="shared" si="33"/>
        <v>1</v>
      </c>
      <c r="Q2271" s="443">
        <v>1</v>
      </c>
      <c r="R2271" s="443"/>
      <c r="S2271" s="443" t="s">
        <v>659</v>
      </c>
      <c r="T2271" s="443" t="s">
        <v>653</v>
      </c>
      <c r="U2271" s="443" t="s">
        <v>673</v>
      </c>
      <c r="V2271" s="443" t="s">
        <v>652</v>
      </c>
      <c r="W2271" s="443" t="s">
        <v>469</v>
      </c>
      <c r="X2271" s="446"/>
    </row>
    <row r="2272" spans="1:24" s="447" customFormat="1" ht="45">
      <c r="A2272" s="443"/>
      <c r="B2272" s="443">
        <v>4257320100</v>
      </c>
      <c r="C2272" s="508" t="s">
        <v>15128</v>
      </c>
      <c r="D2272" s="154" t="s">
        <v>15129</v>
      </c>
      <c r="E2272" s="154" t="s">
        <v>15130</v>
      </c>
      <c r="F2272" s="443" t="s">
        <v>422</v>
      </c>
      <c r="G2272" s="443" t="s">
        <v>655</v>
      </c>
      <c r="H2272" s="444">
        <v>44980</v>
      </c>
      <c r="I2272" s="443"/>
      <c r="J2272" s="443"/>
      <c r="K2272" s="443"/>
      <c r="L2272" s="443"/>
      <c r="M2272" s="443"/>
      <c r="N2272" s="443"/>
      <c r="O2272" s="443">
        <v>1</v>
      </c>
      <c r="P2272" s="445">
        <f t="shared" si="33"/>
        <v>1</v>
      </c>
      <c r="Q2272" s="443">
        <v>1</v>
      </c>
      <c r="R2272" s="443"/>
      <c r="S2272" s="443" t="s">
        <v>659</v>
      </c>
      <c r="T2272" s="443" t="s">
        <v>653</v>
      </c>
      <c r="U2272" s="443" t="s">
        <v>673</v>
      </c>
      <c r="V2272" s="443" t="s">
        <v>652</v>
      </c>
      <c r="W2272" s="443" t="s">
        <v>469</v>
      </c>
      <c r="X2272" s="446"/>
    </row>
    <row r="2273" spans="1:24" s="447" customFormat="1" ht="75">
      <c r="A2273" s="443"/>
      <c r="B2273" s="443">
        <v>5837011200</v>
      </c>
      <c r="C2273" s="508" t="s">
        <v>15131</v>
      </c>
      <c r="D2273" s="154" t="s">
        <v>14999</v>
      </c>
      <c r="E2273" s="154" t="s">
        <v>15132</v>
      </c>
      <c r="F2273" s="443" t="s">
        <v>422</v>
      </c>
      <c r="G2273" s="443" t="s">
        <v>655</v>
      </c>
      <c r="H2273" s="444">
        <v>45013</v>
      </c>
      <c r="I2273" s="443"/>
      <c r="J2273" s="443"/>
      <c r="K2273" s="443"/>
      <c r="L2273" s="443"/>
      <c r="M2273" s="443"/>
      <c r="N2273" s="443"/>
      <c r="O2273" s="443">
        <v>1</v>
      </c>
      <c r="P2273" s="445">
        <f t="shared" si="33"/>
        <v>1</v>
      </c>
      <c r="Q2273" s="443">
        <v>1</v>
      </c>
      <c r="R2273" s="443"/>
      <c r="S2273" s="443" t="s">
        <v>659</v>
      </c>
      <c r="T2273" s="443" t="s">
        <v>653</v>
      </c>
      <c r="U2273" s="443" t="s">
        <v>673</v>
      </c>
      <c r="V2273" s="443" t="s">
        <v>652</v>
      </c>
      <c r="W2273" s="443" t="s">
        <v>469</v>
      </c>
      <c r="X2273" s="446"/>
    </row>
    <row r="2274" spans="1:24" s="447" customFormat="1" ht="75">
      <c r="A2274" s="443"/>
      <c r="B2274" s="443">
        <v>3151500700</v>
      </c>
      <c r="C2274" s="508" t="s">
        <v>15133</v>
      </c>
      <c r="D2274" s="154" t="s">
        <v>15134</v>
      </c>
      <c r="E2274" s="154" t="s">
        <v>15135</v>
      </c>
      <c r="F2274" s="443" t="s">
        <v>422</v>
      </c>
      <c r="G2274" s="443" t="s">
        <v>655</v>
      </c>
      <c r="H2274" s="444">
        <v>45176</v>
      </c>
      <c r="I2274" s="443"/>
      <c r="J2274" s="443"/>
      <c r="K2274" s="443"/>
      <c r="L2274" s="443"/>
      <c r="M2274" s="443"/>
      <c r="N2274" s="443"/>
      <c r="O2274" s="443">
        <v>2</v>
      </c>
      <c r="P2274" s="445">
        <f t="shared" si="33"/>
        <v>2</v>
      </c>
      <c r="Q2274" s="443">
        <v>2</v>
      </c>
      <c r="R2274" s="443"/>
      <c r="S2274" s="443" t="s">
        <v>659</v>
      </c>
      <c r="T2274" s="443" t="s">
        <v>653</v>
      </c>
      <c r="U2274" s="443" t="s">
        <v>673</v>
      </c>
      <c r="V2274" s="443" t="s">
        <v>652</v>
      </c>
      <c r="W2274" s="443" t="s">
        <v>469</v>
      </c>
      <c r="X2274" s="446"/>
    </row>
    <row r="2275" spans="1:24" s="447" customFormat="1" ht="75">
      <c r="A2275" s="443"/>
      <c r="B2275" s="443">
        <v>3600501100</v>
      </c>
      <c r="C2275" s="508" t="s">
        <v>15136</v>
      </c>
      <c r="D2275" s="154" t="s">
        <v>14969</v>
      </c>
      <c r="E2275" s="154" t="s">
        <v>15137</v>
      </c>
      <c r="F2275" s="443" t="s">
        <v>422</v>
      </c>
      <c r="G2275" s="443" t="s">
        <v>655</v>
      </c>
      <c r="H2275" s="444">
        <v>45015</v>
      </c>
      <c r="I2275" s="443"/>
      <c r="J2275" s="443"/>
      <c r="K2275" s="443"/>
      <c r="L2275" s="443"/>
      <c r="M2275" s="443"/>
      <c r="N2275" s="443"/>
      <c r="O2275" s="443">
        <v>1</v>
      </c>
      <c r="P2275" s="445">
        <f t="shared" si="33"/>
        <v>1</v>
      </c>
      <c r="Q2275" s="443">
        <v>1</v>
      </c>
      <c r="R2275" s="443"/>
      <c r="S2275" s="443" t="s">
        <v>659</v>
      </c>
      <c r="T2275" s="443" t="s">
        <v>653</v>
      </c>
      <c r="U2275" s="443" t="s">
        <v>673</v>
      </c>
      <c r="V2275" s="443" t="s">
        <v>652</v>
      </c>
      <c r="W2275" s="443" t="s">
        <v>469</v>
      </c>
      <c r="X2275" s="446"/>
    </row>
    <row r="2276" spans="1:24" s="447" customFormat="1" ht="75">
      <c r="A2276" s="443"/>
      <c r="B2276" s="443">
        <v>3600501100</v>
      </c>
      <c r="C2276" s="508" t="s">
        <v>14968</v>
      </c>
      <c r="D2276" s="154" t="s">
        <v>14969</v>
      </c>
      <c r="E2276" s="154" t="s">
        <v>15138</v>
      </c>
      <c r="F2276" s="443" t="s">
        <v>422</v>
      </c>
      <c r="G2276" s="443" t="s">
        <v>655</v>
      </c>
      <c r="H2276" s="444">
        <v>45015</v>
      </c>
      <c r="I2276" s="443"/>
      <c r="J2276" s="443"/>
      <c r="K2276" s="443"/>
      <c r="L2276" s="443"/>
      <c r="M2276" s="443"/>
      <c r="N2276" s="443"/>
      <c r="O2276" s="443">
        <v>1</v>
      </c>
      <c r="P2276" s="445">
        <f t="shared" si="33"/>
        <v>1</v>
      </c>
      <c r="Q2276" s="443">
        <v>1</v>
      </c>
      <c r="R2276" s="443"/>
      <c r="S2276" s="443" t="s">
        <v>659</v>
      </c>
      <c r="T2276" s="443" t="s">
        <v>653</v>
      </c>
      <c r="U2276" s="443" t="s">
        <v>673</v>
      </c>
      <c r="V2276" s="443" t="s">
        <v>652</v>
      </c>
      <c r="W2276" s="443" t="s">
        <v>469</v>
      </c>
      <c r="X2276" s="446"/>
    </row>
    <row r="2277" spans="1:24" s="447" customFormat="1" ht="75">
      <c r="A2277" s="443"/>
      <c r="B2277" s="443">
        <v>3600501100</v>
      </c>
      <c r="C2277" s="508" t="s">
        <v>15136</v>
      </c>
      <c r="D2277" s="154" t="s">
        <v>14969</v>
      </c>
      <c r="E2277" s="154" t="s">
        <v>15139</v>
      </c>
      <c r="F2277" s="443" t="s">
        <v>422</v>
      </c>
      <c r="G2277" s="443" t="s">
        <v>655</v>
      </c>
      <c r="H2277" s="444">
        <v>45015</v>
      </c>
      <c r="I2277" s="443"/>
      <c r="J2277" s="443"/>
      <c r="K2277" s="443"/>
      <c r="L2277" s="443"/>
      <c r="M2277" s="443"/>
      <c r="N2277" s="443"/>
      <c r="O2277" s="443">
        <v>2</v>
      </c>
      <c r="P2277" s="445">
        <f t="shared" si="33"/>
        <v>2</v>
      </c>
      <c r="Q2277" s="443">
        <v>2</v>
      </c>
      <c r="R2277" s="443"/>
      <c r="S2277" s="443" t="s">
        <v>659</v>
      </c>
      <c r="T2277" s="443" t="s">
        <v>653</v>
      </c>
      <c r="U2277" s="443" t="s">
        <v>673</v>
      </c>
      <c r="V2277" s="443" t="s">
        <v>652</v>
      </c>
      <c r="W2277" s="443" t="s">
        <v>469</v>
      </c>
      <c r="X2277" s="446"/>
    </row>
    <row r="2278" spans="1:24" s="447" customFormat="1" ht="75">
      <c r="A2278" s="443"/>
      <c r="B2278" s="443">
        <v>3091021300</v>
      </c>
      <c r="C2278" s="508" t="s">
        <v>15140</v>
      </c>
      <c r="D2278" s="154" t="s">
        <v>15141</v>
      </c>
      <c r="E2278" s="154" t="s">
        <v>15142</v>
      </c>
      <c r="F2278" s="443" t="s">
        <v>422</v>
      </c>
      <c r="G2278" s="443" t="s">
        <v>655</v>
      </c>
      <c r="H2278" s="444">
        <v>45176</v>
      </c>
      <c r="I2278" s="443"/>
      <c r="J2278" s="443"/>
      <c r="K2278" s="443"/>
      <c r="L2278" s="443"/>
      <c r="M2278" s="443"/>
      <c r="N2278" s="443"/>
      <c r="O2278" s="443">
        <v>2</v>
      </c>
      <c r="P2278" s="445">
        <f t="shared" si="33"/>
        <v>2</v>
      </c>
      <c r="Q2278" s="443">
        <v>2</v>
      </c>
      <c r="R2278" s="443"/>
      <c r="S2278" s="443" t="s">
        <v>659</v>
      </c>
      <c r="T2278" s="443" t="s">
        <v>653</v>
      </c>
      <c r="U2278" s="443" t="s">
        <v>673</v>
      </c>
      <c r="V2278" s="443" t="s">
        <v>652</v>
      </c>
      <c r="W2278" s="443" t="s">
        <v>469</v>
      </c>
      <c r="X2278" s="446"/>
    </row>
    <row r="2279" spans="1:24" s="447" customFormat="1" ht="75">
      <c r="A2279" s="443"/>
      <c r="B2279" s="443">
        <v>4476910200</v>
      </c>
      <c r="C2279" s="508" t="s">
        <v>15143</v>
      </c>
      <c r="D2279" s="154" t="s">
        <v>15144</v>
      </c>
      <c r="E2279" s="154" t="s">
        <v>15145</v>
      </c>
      <c r="F2279" s="443" t="s">
        <v>422</v>
      </c>
      <c r="G2279" s="443" t="s">
        <v>655</v>
      </c>
      <c r="H2279" s="444">
        <v>45028</v>
      </c>
      <c r="I2279" s="443"/>
      <c r="J2279" s="443"/>
      <c r="K2279" s="443"/>
      <c r="L2279" s="443"/>
      <c r="M2279" s="443"/>
      <c r="N2279" s="443"/>
      <c r="O2279" s="443">
        <v>2</v>
      </c>
      <c r="P2279" s="445">
        <f t="shared" si="33"/>
        <v>2</v>
      </c>
      <c r="Q2279" s="443">
        <v>2</v>
      </c>
      <c r="R2279" s="443"/>
      <c r="S2279" s="443" t="s">
        <v>659</v>
      </c>
      <c r="T2279" s="443" t="s">
        <v>653</v>
      </c>
      <c r="U2279" s="443" t="s">
        <v>673</v>
      </c>
      <c r="V2279" s="443" t="s">
        <v>652</v>
      </c>
      <c r="W2279" s="443" t="s">
        <v>469</v>
      </c>
      <c r="X2279" s="446"/>
    </row>
    <row r="2280" spans="1:24" s="447" customFormat="1" ht="60">
      <c r="A2280" s="443"/>
      <c r="B2280" s="443">
        <v>4404021900</v>
      </c>
      <c r="C2280" s="508" t="s">
        <v>15146</v>
      </c>
      <c r="D2280" s="154" t="s">
        <v>15147</v>
      </c>
      <c r="E2280" s="154" t="s">
        <v>15148</v>
      </c>
      <c r="F2280" s="443" t="s">
        <v>422</v>
      </c>
      <c r="G2280" s="443" t="s">
        <v>655</v>
      </c>
      <c r="H2280" s="444">
        <v>45136</v>
      </c>
      <c r="I2280" s="443"/>
      <c r="J2280" s="443"/>
      <c r="K2280" s="443"/>
      <c r="L2280" s="443"/>
      <c r="M2280" s="443"/>
      <c r="N2280" s="443"/>
      <c r="O2280" s="443">
        <v>1</v>
      </c>
      <c r="P2280" s="445">
        <f t="shared" si="33"/>
        <v>1</v>
      </c>
      <c r="Q2280" s="443">
        <v>1</v>
      </c>
      <c r="R2280" s="443"/>
      <c r="S2280" s="443" t="s">
        <v>659</v>
      </c>
      <c r="T2280" s="443" t="s">
        <v>653</v>
      </c>
      <c r="U2280" s="443" t="s">
        <v>673</v>
      </c>
      <c r="V2280" s="443" t="s">
        <v>652</v>
      </c>
      <c r="W2280" s="443" t="s">
        <v>469</v>
      </c>
      <c r="X2280" s="446"/>
    </row>
    <row r="2281" spans="1:24" s="447" customFormat="1" ht="75">
      <c r="A2281" s="443"/>
      <c r="B2281" s="443">
        <v>4243224400</v>
      </c>
      <c r="C2281" s="508" t="s">
        <v>15149</v>
      </c>
      <c r="D2281" s="154" t="s">
        <v>15150</v>
      </c>
      <c r="E2281" s="154" t="s">
        <v>15151</v>
      </c>
      <c r="F2281" s="443" t="s">
        <v>422</v>
      </c>
      <c r="G2281" s="443" t="s">
        <v>655</v>
      </c>
      <c r="H2281" s="444">
        <v>45112</v>
      </c>
      <c r="I2281" s="443"/>
      <c r="J2281" s="443"/>
      <c r="K2281" s="443"/>
      <c r="L2281" s="443"/>
      <c r="M2281" s="443"/>
      <c r="N2281" s="443"/>
      <c r="O2281" s="443">
        <v>1</v>
      </c>
      <c r="P2281" s="445">
        <f t="shared" si="33"/>
        <v>1</v>
      </c>
      <c r="Q2281" s="443">
        <v>1</v>
      </c>
      <c r="R2281" s="443"/>
      <c r="S2281" s="443" t="s">
        <v>659</v>
      </c>
      <c r="T2281" s="443" t="s">
        <v>653</v>
      </c>
      <c r="U2281" s="443" t="s">
        <v>673</v>
      </c>
      <c r="V2281" s="443" t="s">
        <v>652</v>
      </c>
      <c r="W2281" s="443" t="s">
        <v>469</v>
      </c>
      <c r="X2281" s="446"/>
    </row>
    <row r="2282" spans="1:24" s="447" customFormat="1" ht="75">
      <c r="A2282" s="443"/>
      <c r="B2282" s="443">
        <v>3091264200</v>
      </c>
      <c r="C2282" s="508" t="s">
        <v>15152</v>
      </c>
      <c r="D2282" s="154" t="s">
        <v>15153</v>
      </c>
      <c r="E2282" s="154" t="s">
        <v>15154</v>
      </c>
      <c r="F2282" s="443" t="s">
        <v>422</v>
      </c>
      <c r="G2282" s="443" t="s">
        <v>655</v>
      </c>
      <c r="H2282" s="444">
        <v>45232</v>
      </c>
      <c r="I2282" s="443"/>
      <c r="J2282" s="443"/>
      <c r="K2282" s="443"/>
      <c r="L2282" s="443"/>
      <c r="M2282" s="443"/>
      <c r="N2282" s="443"/>
      <c r="O2282" s="443">
        <v>1</v>
      </c>
      <c r="P2282" s="445">
        <f t="shared" si="33"/>
        <v>1</v>
      </c>
      <c r="Q2282" s="443">
        <v>1</v>
      </c>
      <c r="R2282" s="443"/>
      <c r="S2282" s="443" t="s">
        <v>659</v>
      </c>
      <c r="T2282" s="443" t="s">
        <v>653</v>
      </c>
      <c r="U2282" s="443" t="s">
        <v>673</v>
      </c>
      <c r="V2282" s="443" t="s">
        <v>652</v>
      </c>
      <c r="W2282" s="443" t="s">
        <v>469</v>
      </c>
      <c r="X2282" s="446"/>
    </row>
    <row r="2283" spans="1:24" s="447" customFormat="1" ht="60">
      <c r="A2283" s="443"/>
      <c r="B2283" s="443">
        <v>4633700300</v>
      </c>
      <c r="C2283" s="508" t="s">
        <v>7810</v>
      </c>
      <c r="D2283" s="154" t="s">
        <v>7811</v>
      </c>
      <c r="E2283" s="154" t="s">
        <v>3741</v>
      </c>
      <c r="F2283" s="443" t="s">
        <v>422</v>
      </c>
      <c r="G2283" s="443" t="s">
        <v>655</v>
      </c>
      <c r="H2283" s="444">
        <v>44967</v>
      </c>
      <c r="I2283" s="443"/>
      <c r="J2283" s="443"/>
      <c r="K2283" s="443"/>
      <c r="L2283" s="443"/>
      <c r="M2283" s="443"/>
      <c r="N2283" s="443"/>
      <c r="O2283" s="443">
        <v>1</v>
      </c>
      <c r="P2283" s="445">
        <f t="shared" si="33"/>
        <v>1</v>
      </c>
      <c r="Q2283" s="443">
        <v>1</v>
      </c>
      <c r="R2283" s="443"/>
      <c r="S2283" s="443" t="s">
        <v>659</v>
      </c>
      <c r="T2283" s="443" t="s">
        <v>653</v>
      </c>
      <c r="U2283" s="443" t="s">
        <v>673</v>
      </c>
      <c r="V2283" s="443" t="s">
        <v>652</v>
      </c>
      <c r="W2283" s="443" t="s">
        <v>469</v>
      </c>
      <c r="X2283" s="446"/>
    </row>
    <row r="2284" spans="1:24" s="447" customFormat="1" ht="75">
      <c r="A2284" s="443"/>
      <c r="B2284" s="443">
        <v>3161550100</v>
      </c>
      <c r="C2284" s="508" t="s">
        <v>15155</v>
      </c>
      <c r="D2284" s="154" t="s">
        <v>7049</v>
      </c>
      <c r="E2284" s="154" t="s">
        <v>3262</v>
      </c>
      <c r="F2284" s="443" t="s">
        <v>422</v>
      </c>
      <c r="G2284" s="443" t="s">
        <v>655</v>
      </c>
      <c r="H2284" s="444">
        <v>45006</v>
      </c>
      <c r="I2284" s="443"/>
      <c r="J2284" s="443"/>
      <c r="K2284" s="443"/>
      <c r="L2284" s="443"/>
      <c r="M2284" s="443"/>
      <c r="N2284" s="443"/>
      <c r="O2284" s="443">
        <v>1</v>
      </c>
      <c r="P2284" s="445">
        <f t="shared" si="33"/>
        <v>1</v>
      </c>
      <c r="Q2284" s="443">
        <v>1</v>
      </c>
      <c r="R2284" s="443"/>
      <c r="S2284" s="443" t="s">
        <v>659</v>
      </c>
      <c r="T2284" s="443" t="s">
        <v>653</v>
      </c>
      <c r="U2284" s="443" t="s">
        <v>673</v>
      </c>
      <c r="V2284" s="443" t="s">
        <v>652</v>
      </c>
      <c r="W2284" s="443" t="s">
        <v>469</v>
      </c>
      <c r="X2284" s="446"/>
    </row>
    <row r="2285" spans="1:24" s="447" customFormat="1" ht="60">
      <c r="A2285" s="443"/>
      <c r="B2285" s="443">
        <v>4471011100</v>
      </c>
      <c r="C2285" s="508" t="s">
        <v>15156</v>
      </c>
      <c r="D2285" s="154" t="s">
        <v>15157</v>
      </c>
      <c r="E2285" s="154" t="s">
        <v>15158</v>
      </c>
      <c r="F2285" s="443" t="s">
        <v>422</v>
      </c>
      <c r="G2285" s="443" t="s">
        <v>655</v>
      </c>
      <c r="H2285" s="444">
        <v>45056</v>
      </c>
      <c r="I2285" s="443"/>
      <c r="J2285" s="443"/>
      <c r="K2285" s="443"/>
      <c r="L2285" s="443"/>
      <c r="M2285" s="443"/>
      <c r="N2285" s="443"/>
      <c r="O2285" s="443">
        <v>1</v>
      </c>
      <c r="P2285" s="445">
        <f t="shared" si="33"/>
        <v>1</v>
      </c>
      <c r="Q2285" s="443">
        <v>1</v>
      </c>
      <c r="R2285" s="443"/>
      <c r="S2285" s="443" t="s">
        <v>659</v>
      </c>
      <c r="T2285" s="443" t="s">
        <v>653</v>
      </c>
      <c r="U2285" s="443" t="s">
        <v>673</v>
      </c>
      <c r="V2285" s="443" t="s">
        <v>652</v>
      </c>
      <c r="W2285" s="443" t="s">
        <v>469</v>
      </c>
      <c r="X2285" s="446"/>
    </row>
    <row r="2286" spans="1:24" s="447" customFormat="1" ht="75">
      <c r="A2286" s="443"/>
      <c r="B2286" s="443">
        <v>3111131100</v>
      </c>
      <c r="C2286" s="508" t="s">
        <v>7790</v>
      </c>
      <c r="D2286" s="154" t="s">
        <v>7791</v>
      </c>
      <c r="E2286" s="154" t="s">
        <v>3731</v>
      </c>
      <c r="F2286" s="443" t="s">
        <v>422</v>
      </c>
      <c r="G2286" s="443" t="s">
        <v>655</v>
      </c>
      <c r="H2286" s="444">
        <v>44937</v>
      </c>
      <c r="I2286" s="443"/>
      <c r="J2286" s="443"/>
      <c r="K2286" s="443"/>
      <c r="L2286" s="443"/>
      <c r="M2286" s="443"/>
      <c r="N2286" s="443"/>
      <c r="O2286" s="443">
        <v>1</v>
      </c>
      <c r="P2286" s="445">
        <f t="shared" si="33"/>
        <v>1</v>
      </c>
      <c r="Q2286" s="443">
        <v>1</v>
      </c>
      <c r="R2286" s="443"/>
      <c r="S2286" s="443" t="s">
        <v>659</v>
      </c>
      <c r="T2286" s="443" t="s">
        <v>653</v>
      </c>
      <c r="U2286" s="443" t="s">
        <v>673</v>
      </c>
      <c r="V2286" s="443" t="s">
        <v>652</v>
      </c>
      <c r="W2286" s="443" t="s">
        <v>469</v>
      </c>
      <c r="X2286" s="446"/>
    </row>
    <row r="2287" spans="1:24" s="447" customFormat="1" ht="60">
      <c r="A2287" s="443"/>
      <c r="B2287" s="443">
        <v>4541720500</v>
      </c>
      <c r="C2287" s="508" t="s">
        <v>14988</v>
      </c>
      <c r="D2287" s="154" t="s">
        <v>14989</v>
      </c>
      <c r="E2287" s="154" t="s">
        <v>15159</v>
      </c>
      <c r="F2287" s="443" t="s">
        <v>422</v>
      </c>
      <c r="G2287" s="443" t="s">
        <v>655</v>
      </c>
      <c r="H2287" s="444">
        <v>45266</v>
      </c>
      <c r="I2287" s="443"/>
      <c r="J2287" s="443"/>
      <c r="K2287" s="443"/>
      <c r="L2287" s="443"/>
      <c r="M2287" s="443"/>
      <c r="N2287" s="443"/>
      <c r="O2287" s="443">
        <v>1</v>
      </c>
      <c r="P2287" s="445">
        <f t="shared" si="33"/>
        <v>1</v>
      </c>
      <c r="Q2287" s="443">
        <v>1</v>
      </c>
      <c r="R2287" s="443"/>
      <c r="S2287" s="443" t="s">
        <v>659</v>
      </c>
      <c r="T2287" s="443" t="s">
        <v>653</v>
      </c>
      <c r="U2287" s="443" t="s">
        <v>673</v>
      </c>
      <c r="V2287" s="443" t="s">
        <v>652</v>
      </c>
      <c r="W2287" s="443" t="s">
        <v>469</v>
      </c>
      <c r="X2287" s="446"/>
    </row>
    <row r="2288" spans="1:24" s="447" customFormat="1" ht="60">
      <c r="A2288" s="443"/>
      <c r="B2288" s="443">
        <v>4677000400</v>
      </c>
      <c r="C2288" s="508" t="s">
        <v>15160</v>
      </c>
      <c r="D2288" s="154" t="s">
        <v>15161</v>
      </c>
      <c r="E2288" s="154" t="s">
        <v>15162</v>
      </c>
      <c r="F2288" s="443" t="s">
        <v>422</v>
      </c>
      <c r="G2288" s="443" t="s">
        <v>655</v>
      </c>
      <c r="H2288" s="444">
        <v>45180</v>
      </c>
      <c r="I2288" s="443"/>
      <c r="J2288" s="443"/>
      <c r="K2288" s="443"/>
      <c r="L2288" s="443"/>
      <c r="M2288" s="443">
        <v>1</v>
      </c>
      <c r="N2288" s="443"/>
      <c r="O2288" s="443">
        <v>1</v>
      </c>
      <c r="P2288" s="445">
        <f t="shared" si="33"/>
        <v>2</v>
      </c>
      <c r="Q2288" s="443">
        <v>2</v>
      </c>
      <c r="R2288" s="443"/>
      <c r="S2288" s="443" t="s">
        <v>659</v>
      </c>
      <c r="T2288" s="443" t="s">
        <v>651</v>
      </c>
      <c r="U2288" s="443" t="s">
        <v>673</v>
      </c>
      <c r="V2288" s="443" t="s">
        <v>652</v>
      </c>
      <c r="W2288" s="443" t="s">
        <v>469</v>
      </c>
      <c r="X2288" s="446"/>
    </row>
    <row r="2289" spans="1:24" s="447" customFormat="1" ht="60">
      <c r="A2289" s="443"/>
      <c r="B2289" s="443">
        <v>4677000400</v>
      </c>
      <c r="C2289" s="508" t="s">
        <v>15163</v>
      </c>
      <c r="D2289" s="154" t="s">
        <v>15161</v>
      </c>
      <c r="E2289" s="154" t="s">
        <v>15164</v>
      </c>
      <c r="F2289" s="443" t="s">
        <v>422</v>
      </c>
      <c r="G2289" s="443" t="s">
        <v>655</v>
      </c>
      <c r="H2289" s="444">
        <v>45180</v>
      </c>
      <c r="I2289" s="443"/>
      <c r="J2289" s="443"/>
      <c r="K2289" s="443"/>
      <c r="L2289" s="443"/>
      <c r="M2289" s="443">
        <v>1</v>
      </c>
      <c r="N2289" s="443"/>
      <c r="O2289" s="443">
        <v>1</v>
      </c>
      <c r="P2289" s="445">
        <f t="shared" si="33"/>
        <v>2</v>
      </c>
      <c r="Q2289" s="443">
        <v>2</v>
      </c>
      <c r="R2289" s="443"/>
      <c r="S2289" s="443" t="s">
        <v>659</v>
      </c>
      <c r="T2289" s="443" t="s">
        <v>651</v>
      </c>
      <c r="U2289" s="443" t="s">
        <v>673</v>
      </c>
      <c r="V2289" s="443" t="s">
        <v>652</v>
      </c>
      <c r="W2289" s="443" t="s">
        <v>469</v>
      </c>
      <c r="X2289" s="446"/>
    </row>
    <row r="2290" spans="1:24" s="447" customFormat="1" ht="60">
      <c r="A2290" s="443"/>
      <c r="B2290" s="443">
        <v>5432313400</v>
      </c>
      <c r="C2290" s="508" t="s">
        <v>15165</v>
      </c>
      <c r="D2290" s="154" t="s">
        <v>15166</v>
      </c>
      <c r="E2290" s="154" t="s">
        <v>15167</v>
      </c>
      <c r="F2290" s="443" t="s">
        <v>422</v>
      </c>
      <c r="G2290" s="443" t="s">
        <v>655</v>
      </c>
      <c r="H2290" s="444">
        <v>45167</v>
      </c>
      <c r="I2290" s="443"/>
      <c r="J2290" s="443"/>
      <c r="K2290" s="443"/>
      <c r="L2290" s="443"/>
      <c r="M2290" s="443"/>
      <c r="N2290" s="443"/>
      <c r="O2290" s="443">
        <v>1</v>
      </c>
      <c r="P2290" s="445">
        <f t="shared" si="33"/>
        <v>1</v>
      </c>
      <c r="Q2290" s="443">
        <v>1</v>
      </c>
      <c r="R2290" s="443"/>
      <c r="S2290" s="443" t="s">
        <v>659</v>
      </c>
      <c r="T2290" s="443" t="s">
        <v>653</v>
      </c>
      <c r="U2290" s="443" t="s">
        <v>673</v>
      </c>
      <c r="V2290" s="443" t="s">
        <v>652</v>
      </c>
      <c r="W2290" s="443" t="s">
        <v>469</v>
      </c>
      <c r="X2290" s="446"/>
    </row>
    <row r="2291" spans="1:24" s="447" customFormat="1" ht="60">
      <c r="A2291" s="443"/>
      <c r="B2291" s="443">
        <v>4764202400</v>
      </c>
      <c r="C2291" s="508" t="s">
        <v>15168</v>
      </c>
      <c r="D2291" s="154" t="s">
        <v>15169</v>
      </c>
      <c r="E2291" s="154" t="s">
        <v>15170</v>
      </c>
      <c r="F2291" s="443" t="s">
        <v>422</v>
      </c>
      <c r="G2291" s="443" t="s">
        <v>655</v>
      </c>
      <c r="H2291" s="444">
        <v>45236</v>
      </c>
      <c r="I2291" s="443"/>
      <c r="J2291" s="443"/>
      <c r="K2291" s="443"/>
      <c r="L2291" s="443"/>
      <c r="M2291" s="443"/>
      <c r="N2291" s="443"/>
      <c r="O2291" s="443">
        <v>1</v>
      </c>
      <c r="P2291" s="445">
        <f t="shared" si="33"/>
        <v>1</v>
      </c>
      <c r="Q2291" s="443">
        <v>1</v>
      </c>
      <c r="R2291" s="443"/>
      <c r="S2291" s="443" t="s">
        <v>659</v>
      </c>
      <c r="T2291" s="443" t="s">
        <v>653</v>
      </c>
      <c r="U2291" s="443" t="s">
        <v>673</v>
      </c>
      <c r="V2291" s="443" t="s">
        <v>652</v>
      </c>
      <c r="W2291" s="443" t="s">
        <v>469</v>
      </c>
      <c r="X2291" s="446"/>
    </row>
    <row r="2292" spans="1:24" s="447" customFormat="1" ht="60">
      <c r="A2292" s="443"/>
      <c r="B2292" s="443">
        <v>5426001100</v>
      </c>
      <c r="C2292" s="508" t="s">
        <v>15171</v>
      </c>
      <c r="D2292" s="154" t="s">
        <v>15172</v>
      </c>
      <c r="E2292" s="154" t="s">
        <v>15173</v>
      </c>
      <c r="F2292" s="443" t="s">
        <v>422</v>
      </c>
      <c r="G2292" s="443" t="s">
        <v>655</v>
      </c>
      <c r="H2292" s="444">
        <v>45216</v>
      </c>
      <c r="I2292" s="443"/>
      <c r="J2292" s="443"/>
      <c r="K2292" s="443"/>
      <c r="L2292" s="443"/>
      <c r="M2292" s="443">
        <v>1</v>
      </c>
      <c r="N2292" s="443"/>
      <c r="O2292" s="443">
        <v>1</v>
      </c>
      <c r="P2292" s="445">
        <f t="shared" si="33"/>
        <v>2</v>
      </c>
      <c r="Q2292" s="443">
        <v>2</v>
      </c>
      <c r="R2292" s="443"/>
      <c r="S2292" s="443" t="s">
        <v>659</v>
      </c>
      <c r="T2292" s="443" t="s">
        <v>651</v>
      </c>
      <c r="U2292" s="443" t="s">
        <v>673</v>
      </c>
      <c r="V2292" s="443" t="s">
        <v>652</v>
      </c>
      <c r="W2292" s="443" t="s">
        <v>469</v>
      </c>
      <c r="X2292" s="446"/>
    </row>
    <row r="2293" spans="1:24" s="447" customFormat="1" ht="60">
      <c r="A2293" s="443"/>
      <c r="B2293" s="443">
        <v>3591201200</v>
      </c>
      <c r="C2293" s="508" t="s">
        <v>15174</v>
      </c>
      <c r="D2293" s="154" t="s">
        <v>15175</v>
      </c>
      <c r="E2293" s="154" t="s">
        <v>15176</v>
      </c>
      <c r="F2293" s="443" t="s">
        <v>422</v>
      </c>
      <c r="G2293" s="443" t="s">
        <v>655</v>
      </c>
      <c r="H2293" s="444">
        <v>45107</v>
      </c>
      <c r="I2293" s="443"/>
      <c r="J2293" s="443"/>
      <c r="K2293" s="443"/>
      <c r="L2293" s="443"/>
      <c r="M2293" s="443">
        <v>1</v>
      </c>
      <c r="N2293" s="443"/>
      <c r="O2293" s="443">
        <v>1</v>
      </c>
      <c r="P2293" s="445">
        <f t="shared" si="33"/>
        <v>2</v>
      </c>
      <c r="Q2293" s="443">
        <v>2</v>
      </c>
      <c r="R2293" s="443"/>
      <c r="S2293" s="443" t="s">
        <v>659</v>
      </c>
      <c r="T2293" s="443" t="s">
        <v>651</v>
      </c>
      <c r="U2293" s="443" t="s">
        <v>673</v>
      </c>
      <c r="V2293" s="443" t="s">
        <v>652</v>
      </c>
      <c r="W2293" s="443" t="s">
        <v>469</v>
      </c>
      <c r="X2293" s="446"/>
    </row>
    <row r="2294" spans="1:24" s="447" customFormat="1" ht="60">
      <c r="A2294" s="443"/>
      <c r="B2294" s="443">
        <v>5316810700</v>
      </c>
      <c r="C2294" s="508" t="s">
        <v>15177</v>
      </c>
      <c r="D2294" s="154" t="s">
        <v>15178</v>
      </c>
      <c r="E2294" s="154" t="s">
        <v>15179</v>
      </c>
      <c r="F2294" s="443" t="s">
        <v>422</v>
      </c>
      <c r="G2294" s="443" t="s">
        <v>655</v>
      </c>
      <c r="H2294" s="444">
        <v>44963</v>
      </c>
      <c r="I2294" s="443"/>
      <c r="J2294" s="443"/>
      <c r="K2294" s="443"/>
      <c r="L2294" s="443"/>
      <c r="M2294" s="443"/>
      <c r="N2294" s="443"/>
      <c r="O2294" s="443">
        <v>1</v>
      </c>
      <c r="P2294" s="445">
        <f t="shared" si="33"/>
        <v>1</v>
      </c>
      <c r="Q2294" s="443">
        <v>1</v>
      </c>
      <c r="R2294" s="443"/>
      <c r="S2294" s="443" t="s">
        <v>659</v>
      </c>
      <c r="T2294" s="443" t="s">
        <v>653</v>
      </c>
      <c r="U2294" s="443" t="s">
        <v>673</v>
      </c>
      <c r="V2294" s="443" t="s">
        <v>652</v>
      </c>
      <c r="W2294" s="443" t="s">
        <v>469</v>
      </c>
      <c r="X2294" s="446"/>
    </row>
    <row r="2295" spans="1:24" s="447" customFormat="1" ht="60">
      <c r="A2295" s="443"/>
      <c r="B2295" s="443">
        <v>5513410400</v>
      </c>
      <c r="C2295" s="508" t="s">
        <v>15180</v>
      </c>
      <c r="D2295" s="154" t="s">
        <v>15181</v>
      </c>
      <c r="E2295" s="154" t="s">
        <v>15182</v>
      </c>
      <c r="F2295" s="443" t="s">
        <v>422</v>
      </c>
      <c r="G2295" s="443" t="s">
        <v>655</v>
      </c>
      <c r="H2295" s="444">
        <v>45250</v>
      </c>
      <c r="I2295" s="443"/>
      <c r="J2295" s="443"/>
      <c r="K2295" s="443"/>
      <c r="L2295" s="443"/>
      <c r="M2295" s="443"/>
      <c r="N2295" s="443"/>
      <c r="O2295" s="443">
        <v>4</v>
      </c>
      <c r="P2295" s="445">
        <f t="shared" si="33"/>
        <v>4</v>
      </c>
      <c r="Q2295" s="443">
        <v>4</v>
      </c>
      <c r="R2295" s="443"/>
      <c r="S2295" s="443" t="s">
        <v>659</v>
      </c>
      <c r="T2295" s="443" t="s">
        <v>653</v>
      </c>
      <c r="U2295" s="443" t="s">
        <v>673</v>
      </c>
      <c r="V2295" s="443" t="s">
        <v>652</v>
      </c>
      <c r="W2295" s="443" t="s">
        <v>469</v>
      </c>
      <c r="X2295" s="446"/>
    </row>
    <row r="2296" spans="1:24" s="447" customFormat="1" ht="60">
      <c r="A2296" s="443"/>
      <c r="B2296" s="443">
        <v>4371031000</v>
      </c>
      <c r="C2296" s="508" t="s">
        <v>15183</v>
      </c>
      <c r="D2296" s="154" t="s">
        <v>15184</v>
      </c>
      <c r="E2296" s="154" t="s">
        <v>15185</v>
      </c>
      <c r="F2296" s="443" t="s">
        <v>422</v>
      </c>
      <c r="G2296" s="443" t="s">
        <v>655</v>
      </c>
      <c r="H2296" s="444">
        <v>45274</v>
      </c>
      <c r="I2296" s="443"/>
      <c r="J2296" s="443"/>
      <c r="K2296" s="443">
        <v>1</v>
      </c>
      <c r="L2296" s="443"/>
      <c r="M2296" s="443"/>
      <c r="N2296" s="443"/>
      <c r="O2296" s="443">
        <v>1</v>
      </c>
      <c r="P2296" s="445">
        <f t="shared" si="33"/>
        <v>2</v>
      </c>
      <c r="Q2296" s="443">
        <v>2</v>
      </c>
      <c r="R2296" s="443"/>
      <c r="S2296" s="443" t="s">
        <v>659</v>
      </c>
      <c r="T2296" s="443" t="s">
        <v>651</v>
      </c>
      <c r="U2296" s="443" t="s">
        <v>673</v>
      </c>
      <c r="V2296" s="443" t="s">
        <v>652</v>
      </c>
      <c r="W2296" s="443" t="s">
        <v>469</v>
      </c>
      <c r="X2296" s="446"/>
    </row>
    <row r="2297" spans="1:24" s="447" customFormat="1" ht="60">
      <c r="A2297" s="443"/>
      <c r="B2297" s="443">
        <v>4538010200</v>
      </c>
      <c r="C2297" s="508" t="s">
        <v>15186</v>
      </c>
      <c r="D2297" s="154" t="s">
        <v>15187</v>
      </c>
      <c r="E2297" s="154" t="s">
        <v>15188</v>
      </c>
      <c r="F2297" s="443" t="s">
        <v>422</v>
      </c>
      <c r="G2297" s="443" t="s">
        <v>655</v>
      </c>
      <c r="H2297" s="444">
        <v>44980</v>
      </c>
      <c r="I2297" s="443"/>
      <c r="J2297" s="443"/>
      <c r="K2297" s="443"/>
      <c r="L2297" s="443"/>
      <c r="M2297" s="443"/>
      <c r="N2297" s="443"/>
      <c r="O2297" s="443">
        <v>2</v>
      </c>
      <c r="P2297" s="445">
        <f t="shared" si="33"/>
        <v>2</v>
      </c>
      <c r="Q2297" s="443">
        <v>2</v>
      </c>
      <c r="R2297" s="443"/>
      <c r="S2297" s="443" t="s">
        <v>659</v>
      </c>
      <c r="T2297" s="443" t="s">
        <v>653</v>
      </c>
      <c r="U2297" s="443" t="s">
        <v>673</v>
      </c>
      <c r="V2297" s="443" t="s">
        <v>652</v>
      </c>
      <c r="W2297" s="443" t="s">
        <v>469</v>
      </c>
      <c r="X2297" s="446"/>
    </row>
    <row r="2298" spans="1:24" s="447" customFormat="1" ht="60">
      <c r="A2298" s="443"/>
      <c r="B2298" s="443">
        <v>6381614100</v>
      </c>
      <c r="C2298" s="508" t="s">
        <v>15189</v>
      </c>
      <c r="D2298" s="154" t="s">
        <v>15190</v>
      </c>
      <c r="E2298" s="154" t="s">
        <v>15191</v>
      </c>
      <c r="F2298" s="443" t="s">
        <v>422</v>
      </c>
      <c r="G2298" s="443" t="s">
        <v>655</v>
      </c>
      <c r="H2298" s="444">
        <v>44994</v>
      </c>
      <c r="I2298" s="443"/>
      <c r="J2298" s="443"/>
      <c r="K2298" s="443"/>
      <c r="L2298" s="443"/>
      <c r="M2298" s="443">
        <v>1</v>
      </c>
      <c r="N2298" s="443"/>
      <c r="O2298" s="443">
        <v>1</v>
      </c>
      <c r="P2298" s="445">
        <f t="shared" si="33"/>
        <v>2</v>
      </c>
      <c r="Q2298" s="443">
        <v>2</v>
      </c>
      <c r="R2298" s="443"/>
      <c r="S2298" s="443" t="s">
        <v>659</v>
      </c>
      <c r="T2298" s="443" t="s">
        <v>651</v>
      </c>
      <c r="U2298" s="443" t="s">
        <v>673</v>
      </c>
      <c r="V2298" s="443" t="s">
        <v>652</v>
      </c>
      <c r="W2298" s="443" t="s">
        <v>469</v>
      </c>
      <c r="X2298" s="446"/>
    </row>
    <row r="2299" spans="1:24" s="447" customFormat="1" ht="60">
      <c r="A2299" s="443"/>
      <c r="B2299" s="443">
        <v>4534040500</v>
      </c>
      <c r="C2299" s="508" t="s">
        <v>7152</v>
      </c>
      <c r="D2299" s="154" t="s">
        <v>7153</v>
      </c>
      <c r="E2299" s="154" t="s">
        <v>3329</v>
      </c>
      <c r="F2299" s="443" t="s">
        <v>422</v>
      </c>
      <c r="G2299" s="443" t="s">
        <v>655</v>
      </c>
      <c r="H2299" s="444">
        <v>44972</v>
      </c>
      <c r="I2299" s="443"/>
      <c r="J2299" s="443"/>
      <c r="K2299" s="443"/>
      <c r="L2299" s="443"/>
      <c r="M2299" s="443"/>
      <c r="N2299" s="443"/>
      <c r="O2299" s="443">
        <v>1</v>
      </c>
      <c r="P2299" s="445">
        <f t="shared" si="33"/>
        <v>1</v>
      </c>
      <c r="Q2299" s="443">
        <v>1</v>
      </c>
      <c r="R2299" s="443"/>
      <c r="S2299" s="443" t="s">
        <v>659</v>
      </c>
      <c r="T2299" s="443" t="s">
        <v>653</v>
      </c>
      <c r="U2299" s="443" t="s">
        <v>673</v>
      </c>
      <c r="V2299" s="443" t="s">
        <v>652</v>
      </c>
      <c r="W2299" s="443" t="s">
        <v>469</v>
      </c>
      <c r="X2299" s="446"/>
    </row>
    <row r="2300" spans="1:24" s="447" customFormat="1" ht="60">
      <c r="A2300" s="443"/>
      <c r="B2300" s="443">
        <v>4473612600</v>
      </c>
      <c r="C2300" s="508" t="s">
        <v>15192</v>
      </c>
      <c r="D2300" s="154" t="s">
        <v>15193</v>
      </c>
      <c r="E2300" s="154" t="s">
        <v>15194</v>
      </c>
      <c r="F2300" s="443" t="s">
        <v>422</v>
      </c>
      <c r="G2300" s="443" t="s">
        <v>655</v>
      </c>
      <c r="H2300" s="444">
        <v>45040</v>
      </c>
      <c r="I2300" s="443">
        <v>2</v>
      </c>
      <c r="J2300" s="443"/>
      <c r="K2300" s="443"/>
      <c r="L2300" s="443"/>
      <c r="M2300" s="443"/>
      <c r="N2300" s="443"/>
      <c r="O2300" s="443">
        <v>2</v>
      </c>
      <c r="P2300" s="445">
        <f t="shared" si="33"/>
        <v>4</v>
      </c>
      <c r="Q2300" s="443">
        <v>4</v>
      </c>
      <c r="R2300" s="443"/>
      <c r="S2300" s="443" t="s">
        <v>659</v>
      </c>
      <c r="T2300" s="443" t="s">
        <v>651</v>
      </c>
      <c r="U2300" s="443" t="s">
        <v>673</v>
      </c>
      <c r="V2300" s="443" t="s">
        <v>652</v>
      </c>
      <c r="W2300" s="443" t="s">
        <v>469</v>
      </c>
      <c r="X2300" s="446"/>
    </row>
    <row r="2301" spans="1:24" s="447" customFormat="1" ht="60">
      <c r="A2301" s="443"/>
      <c r="B2301" s="443">
        <v>5426001100</v>
      </c>
      <c r="C2301" s="508" t="s">
        <v>15195</v>
      </c>
      <c r="D2301" s="154" t="s">
        <v>15172</v>
      </c>
      <c r="E2301" s="154" t="s">
        <v>15196</v>
      </c>
      <c r="F2301" s="443" t="s">
        <v>422</v>
      </c>
      <c r="G2301" s="443" t="s">
        <v>655</v>
      </c>
      <c r="H2301" s="444">
        <v>45216</v>
      </c>
      <c r="I2301" s="443"/>
      <c r="J2301" s="443"/>
      <c r="K2301" s="443"/>
      <c r="L2301" s="443"/>
      <c r="M2301" s="443">
        <v>1</v>
      </c>
      <c r="N2301" s="443"/>
      <c r="O2301" s="443">
        <v>1</v>
      </c>
      <c r="P2301" s="445">
        <f t="shared" si="33"/>
        <v>2</v>
      </c>
      <c r="Q2301" s="443">
        <v>2</v>
      </c>
      <c r="R2301" s="443"/>
      <c r="S2301" s="443" t="s">
        <v>659</v>
      </c>
      <c r="T2301" s="443" t="s">
        <v>651</v>
      </c>
      <c r="U2301" s="443" t="s">
        <v>673</v>
      </c>
      <c r="V2301" s="443" t="s">
        <v>652</v>
      </c>
      <c r="W2301" s="443" t="s">
        <v>469</v>
      </c>
      <c r="X2301" s="446"/>
    </row>
    <row r="2302" spans="1:24" s="447" customFormat="1" ht="60">
      <c r="A2302" s="443"/>
      <c r="B2302" s="443">
        <v>4473520500</v>
      </c>
      <c r="C2302" s="508" t="s">
        <v>8030</v>
      </c>
      <c r="D2302" s="154" t="s">
        <v>8031</v>
      </c>
      <c r="E2302" s="154" t="s">
        <v>3851</v>
      </c>
      <c r="F2302" s="443" t="s">
        <v>422</v>
      </c>
      <c r="G2302" s="443" t="s">
        <v>655</v>
      </c>
      <c r="H2302" s="444">
        <v>44932</v>
      </c>
      <c r="I2302" s="443"/>
      <c r="J2302" s="443"/>
      <c r="K2302" s="443"/>
      <c r="L2302" s="443"/>
      <c r="M2302" s="443"/>
      <c r="N2302" s="443"/>
      <c r="O2302" s="443">
        <v>1</v>
      </c>
      <c r="P2302" s="445">
        <f t="shared" si="33"/>
        <v>1</v>
      </c>
      <c r="Q2302" s="443">
        <v>1</v>
      </c>
      <c r="R2302" s="443"/>
      <c r="S2302" s="443" t="s">
        <v>659</v>
      </c>
      <c r="T2302" s="443" t="s">
        <v>653</v>
      </c>
      <c r="U2302" s="443" t="s">
        <v>673</v>
      </c>
      <c r="V2302" s="443" t="s">
        <v>652</v>
      </c>
      <c r="W2302" s="443" t="s">
        <v>469</v>
      </c>
      <c r="X2302" s="446"/>
    </row>
    <row r="2303" spans="1:24" s="447" customFormat="1" ht="60">
      <c r="A2303" s="443"/>
      <c r="B2303" s="443">
        <v>4481623200</v>
      </c>
      <c r="C2303" s="508" t="s">
        <v>6272</v>
      </c>
      <c r="D2303" s="154" t="s">
        <v>6273</v>
      </c>
      <c r="E2303" s="154" t="s">
        <v>2831</v>
      </c>
      <c r="F2303" s="443" t="s">
        <v>422</v>
      </c>
      <c r="G2303" s="443" t="s">
        <v>655</v>
      </c>
      <c r="H2303" s="444">
        <v>45219</v>
      </c>
      <c r="I2303" s="443"/>
      <c r="J2303" s="443"/>
      <c r="K2303" s="443"/>
      <c r="L2303" s="443"/>
      <c r="M2303" s="443"/>
      <c r="N2303" s="443"/>
      <c r="O2303" s="443">
        <v>1</v>
      </c>
      <c r="P2303" s="445">
        <f t="shared" si="33"/>
        <v>1</v>
      </c>
      <c r="Q2303" s="443">
        <v>1</v>
      </c>
      <c r="R2303" s="443"/>
      <c r="S2303" s="443" t="s">
        <v>659</v>
      </c>
      <c r="T2303" s="443" t="s">
        <v>653</v>
      </c>
      <c r="U2303" s="443" t="s">
        <v>673</v>
      </c>
      <c r="V2303" s="443" t="s">
        <v>652</v>
      </c>
      <c r="W2303" s="443" t="s">
        <v>469</v>
      </c>
      <c r="X2303" s="446"/>
    </row>
    <row r="2304" spans="1:24" s="447" customFormat="1" ht="60">
      <c r="A2304" s="443"/>
      <c r="B2304" s="443">
        <v>5773211000</v>
      </c>
      <c r="C2304" s="508" t="s">
        <v>15197</v>
      </c>
      <c r="D2304" s="154" t="s">
        <v>15198</v>
      </c>
      <c r="E2304" s="154" t="s">
        <v>15199</v>
      </c>
      <c r="F2304" s="443" t="s">
        <v>422</v>
      </c>
      <c r="G2304" s="443" t="s">
        <v>655</v>
      </c>
      <c r="H2304" s="444">
        <v>45190</v>
      </c>
      <c r="I2304" s="443"/>
      <c r="J2304" s="443"/>
      <c r="K2304" s="443"/>
      <c r="L2304" s="443"/>
      <c r="M2304" s="443"/>
      <c r="N2304" s="443"/>
      <c r="O2304" s="443">
        <v>1</v>
      </c>
      <c r="P2304" s="445">
        <f t="shared" si="33"/>
        <v>1</v>
      </c>
      <c r="Q2304" s="443">
        <v>1</v>
      </c>
      <c r="R2304" s="443"/>
      <c r="S2304" s="443" t="s">
        <v>659</v>
      </c>
      <c r="T2304" s="443" t="s">
        <v>653</v>
      </c>
      <c r="U2304" s="443" t="s">
        <v>673</v>
      </c>
      <c r="V2304" s="443" t="s">
        <v>652</v>
      </c>
      <c r="W2304" s="443" t="s">
        <v>469</v>
      </c>
      <c r="X2304" s="446"/>
    </row>
    <row r="2305" spans="1:24" s="447" customFormat="1" ht="60">
      <c r="A2305" s="443"/>
      <c r="B2305" s="443">
        <v>4677000400</v>
      </c>
      <c r="C2305" s="508" t="s">
        <v>15200</v>
      </c>
      <c r="D2305" s="154" t="s">
        <v>15161</v>
      </c>
      <c r="E2305" s="154" t="s">
        <v>15201</v>
      </c>
      <c r="F2305" s="443" t="s">
        <v>422</v>
      </c>
      <c r="G2305" s="443" t="s">
        <v>655</v>
      </c>
      <c r="H2305" s="444">
        <v>45180</v>
      </c>
      <c r="I2305" s="443"/>
      <c r="J2305" s="443"/>
      <c r="K2305" s="443"/>
      <c r="L2305" s="443"/>
      <c r="M2305" s="443">
        <v>1</v>
      </c>
      <c r="N2305" s="443"/>
      <c r="O2305" s="443">
        <v>1</v>
      </c>
      <c r="P2305" s="445">
        <f t="shared" si="33"/>
        <v>2</v>
      </c>
      <c r="Q2305" s="443">
        <v>2</v>
      </c>
      <c r="R2305" s="443"/>
      <c r="S2305" s="443" t="s">
        <v>659</v>
      </c>
      <c r="T2305" s="443" t="s">
        <v>651</v>
      </c>
      <c r="U2305" s="443" t="s">
        <v>673</v>
      </c>
      <c r="V2305" s="443" t="s">
        <v>652</v>
      </c>
      <c r="W2305" s="443" t="s">
        <v>469</v>
      </c>
      <c r="X2305" s="446"/>
    </row>
    <row r="2306" spans="1:24" s="447" customFormat="1" ht="60">
      <c r="A2306" s="443"/>
      <c r="B2306" s="443">
        <v>4765511000</v>
      </c>
      <c r="C2306" s="508" t="s">
        <v>15202</v>
      </c>
      <c r="D2306" s="154" t="s">
        <v>15203</v>
      </c>
      <c r="E2306" s="154" t="s">
        <v>15204</v>
      </c>
      <c r="F2306" s="443" t="s">
        <v>422</v>
      </c>
      <c r="G2306" s="443" t="s">
        <v>655</v>
      </c>
      <c r="H2306" s="444">
        <v>45113</v>
      </c>
      <c r="I2306" s="443"/>
      <c r="J2306" s="443"/>
      <c r="K2306" s="443"/>
      <c r="L2306" s="443"/>
      <c r="M2306" s="443"/>
      <c r="N2306" s="443"/>
      <c r="O2306" s="443">
        <v>2</v>
      </c>
      <c r="P2306" s="445">
        <f t="shared" si="33"/>
        <v>2</v>
      </c>
      <c r="Q2306" s="443">
        <v>2</v>
      </c>
      <c r="R2306" s="443"/>
      <c r="S2306" s="443" t="s">
        <v>659</v>
      </c>
      <c r="T2306" s="443" t="s">
        <v>653</v>
      </c>
      <c r="U2306" s="443" t="s">
        <v>673</v>
      </c>
      <c r="V2306" s="443" t="s">
        <v>652</v>
      </c>
      <c r="W2306" s="443" t="s">
        <v>469</v>
      </c>
      <c r="X2306" s="446"/>
    </row>
    <row r="2307" spans="1:24" s="447" customFormat="1" ht="60">
      <c r="A2307" s="443"/>
      <c r="B2307" s="443">
        <v>4542423400</v>
      </c>
      <c r="C2307" s="508" t="s">
        <v>15205</v>
      </c>
      <c r="D2307" s="154" t="s">
        <v>15206</v>
      </c>
      <c r="E2307" s="154" t="s">
        <v>15207</v>
      </c>
      <c r="F2307" s="443" t="s">
        <v>422</v>
      </c>
      <c r="G2307" s="443" t="s">
        <v>655</v>
      </c>
      <c r="H2307" s="444">
        <v>45229</v>
      </c>
      <c r="I2307" s="443"/>
      <c r="J2307" s="443"/>
      <c r="K2307" s="443"/>
      <c r="L2307" s="443"/>
      <c r="M2307" s="443"/>
      <c r="N2307" s="443"/>
      <c r="O2307" s="443">
        <v>1</v>
      </c>
      <c r="P2307" s="445">
        <f t="shared" si="33"/>
        <v>1</v>
      </c>
      <c r="Q2307" s="443">
        <v>1</v>
      </c>
      <c r="R2307" s="443"/>
      <c r="S2307" s="443" t="s">
        <v>659</v>
      </c>
      <c r="T2307" s="443" t="s">
        <v>653</v>
      </c>
      <c r="U2307" s="443" t="s">
        <v>673</v>
      </c>
      <c r="V2307" s="443" t="s">
        <v>652</v>
      </c>
      <c r="W2307" s="443" t="s">
        <v>469</v>
      </c>
      <c r="X2307" s="446"/>
    </row>
    <row r="2308" spans="1:24" s="447" customFormat="1" ht="60">
      <c r="A2308" s="443"/>
      <c r="B2308" s="443">
        <v>4371031000</v>
      </c>
      <c r="C2308" s="508" t="s">
        <v>15208</v>
      </c>
      <c r="D2308" s="154" t="s">
        <v>15184</v>
      </c>
      <c r="E2308" s="154" t="s">
        <v>15209</v>
      </c>
      <c r="F2308" s="443" t="s">
        <v>422</v>
      </c>
      <c r="G2308" s="443" t="s">
        <v>655</v>
      </c>
      <c r="H2308" s="444">
        <v>45274</v>
      </c>
      <c r="I2308" s="443"/>
      <c r="J2308" s="443"/>
      <c r="K2308" s="443">
        <v>1</v>
      </c>
      <c r="L2308" s="443"/>
      <c r="M2308" s="443"/>
      <c r="N2308" s="443"/>
      <c r="O2308" s="443">
        <v>1</v>
      </c>
      <c r="P2308" s="445">
        <f t="shared" si="33"/>
        <v>2</v>
      </c>
      <c r="Q2308" s="443">
        <v>2</v>
      </c>
      <c r="R2308" s="443"/>
      <c r="S2308" s="443" t="s">
        <v>659</v>
      </c>
      <c r="T2308" s="443" t="s">
        <v>651</v>
      </c>
      <c r="U2308" s="443" t="s">
        <v>673</v>
      </c>
      <c r="V2308" s="443" t="s">
        <v>652</v>
      </c>
      <c r="W2308" s="443" t="s">
        <v>469</v>
      </c>
      <c r="X2308" s="446"/>
    </row>
    <row r="2309" spans="1:24" s="447" customFormat="1" ht="60">
      <c r="A2309" s="443"/>
      <c r="B2309" s="443">
        <v>5402902000</v>
      </c>
      <c r="C2309" s="508" t="s">
        <v>15210</v>
      </c>
      <c r="D2309" s="154" t="s">
        <v>15211</v>
      </c>
      <c r="E2309" s="154" t="s">
        <v>15212</v>
      </c>
      <c r="F2309" s="443" t="s">
        <v>422</v>
      </c>
      <c r="G2309" s="443" t="s">
        <v>655</v>
      </c>
      <c r="H2309" s="444">
        <v>45281</v>
      </c>
      <c r="I2309" s="443"/>
      <c r="J2309" s="443"/>
      <c r="K2309" s="443"/>
      <c r="L2309" s="443"/>
      <c r="M2309" s="443"/>
      <c r="N2309" s="443"/>
      <c r="O2309" s="443">
        <v>1</v>
      </c>
      <c r="P2309" s="445">
        <f t="shared" si="33"/>
        <v>1</v>
      </c>
      <c r="Q2309" s="443">
        <v>1</v>
      </c>
      <c r="R2309" s="443"/>
      <c r="S2309" s="443" t="s">
        <v>659</v>
      </c>
      <c r="T2309" s="443" t="s">
        <v>653</v>
      </c>
      <c r="U2309" s="443" t="s">
        <v>673</v>
      </c>
      <c r="V2309" s="443" t="s">
        <v>652</v>
      </c>
      <c r="W2309" s="443" t="s">
        <v>469</v>
      </c>
      <c r="X2309" s="446"/>
    </row>
    <row r="2310" spans="1:24" s="447" customFormat="1" ht="60">
      <c r="A2310" s="443"/>
      <c r="B2310" s="443">
        <v>5451610700</v>
      </c>
      <c r="C2310" s="508" t="s">
        <v>15213</v>
      </c>
      <c r="D2310" s="154" t="s">
        <v>15214</v>
      </c>
      <c r="E2310" s="154" t="s">
        <v>15215</v>
      </c>
      <c r="F2310" s="443" t="s">
        <v>422</v>
      </c>
      <c r="G2310" s="443" t="s">
        <v>655</v>
      </c>
      <c r="H2310" s="444">
        <v>44978</v>
      </c>
      <c r="I2310" s="443"/>
      <c r="J2310" s="443"/>
      <c r="K2310" s="443"/>
      <c r="L2310" s="443"/>
      <c r="M2310" s="443"/>
      <c r="N2310" s="443"/>
      <c r="O2310" s="443">
        <v>1</v>
      </c>
      <c r="P2310" s="445">
        <f t="shared" si="33"/>
        <v>1</v>
      </c>
      <c r="Q2310" s="443">
        <v>1</v>
      </c>
      <c r="R2310" s="443"/>
      <c r="S2310" s="443" t="s">
        <v>659</v>
      </c>
      <c r="T2310" s="443" t="s">
        <v>653</v>
      </c>
      <c r="U2310" s="443" t="s">
        <v>673</v>
      </c>
      <c r="V2310" s="443" t="s">
        <v>652</v>
      </c>
      <c r="W2310" s="443" t="s">
        <v>469</v>
      </c>
      <c r="X2310" s="446"/>
    </row>
    <row r="2311" spans="1:24" s="447" customFormat="1" ht="60">
      <c r="A2311" s="443"/>
      <c r="B2311" s="443">
        <v>4677000400</v>
      </c>
      <c r="C2311" s="508" t="s">
        <v>15216</v>
      </c>
      <c r="D2311" s="154" t="s">
        <v>15161</v>
      </c>
      <c r="E2311" s="154" t="s">
        <v>15217</v>
      </c>
      <c r="F2311" s="443" t="s">
        <v>422</v>
      </c>
      <c r="G2311" s="443" t="s">
        <v>655</v>
      </c>
      <c r="H2311" s="444">
        <v>45180</v>
      </c>
      <c r="I2311" s="443"/>
      <c r="J2311" s="443"/>
      <c r="K2311" s="443"/>
      <c r="L2311" s="443"/>
      <c r="M2311" s="443">
        <v>1</v>
      </c>
      <c r="N2311" s="443"/>
      <c r="O2311" s="443">
        <v>1</v>
      </c>
      <c r="P2311" s="445">
        <f t="shared" si="33"/>
        <v>2</v>
      </c>
      <c r="Q2311" s="443">
        <v>2</v>
      </c>
      <c r="R2311" s="443"/>
      <c r="S2311" s="443" t="s">
        <v>659</v>
      </c>
      <c r="T2311" s="443" t="s">
        <v>651</v>
      </c>
      <c r="U2311" s="443" t="s">
        <v>673</v>
      </c>
      <c r="V2311" s="443" t="s">
        <v>652</v>
      </c>
      <c r="W2311" s="443" t="s">
        <v>469</v>
      </c>
      <c r="X2311" s="446"/>
    </row>
    <row r="2312" spans="1:24" s="447" customFormat="1" ht="60">
      <c r="A2312" s="443"/>
      <c r="B2312" s="443">
        <v>4546414100</v>
      </c>
      <c r="C2312" s="508" t="s">
        <v>15218</v>
      </c>
      <c r="D2312" s="154" t="s">
        <v>15219</v>
      </c>
      <c r="E2312" s="154" t="s">
        <v>15220</v>
      </c>
      <c r="F2312" s="443" t="s">
        <v>422</v>
      </c>
      <c r="G2312" s="443" t="s">
        <v>655</v>
      </c>
      <c r="H2312" s="444">
        <v>44971</v>
      </c>
      <c r="I2312" s="443"/>
      <c r="J2312" s="443"/>
      <c r="K2312" s="443"/>
      <c r="L2312" s="443"/>
      <c r="M2312" s="443"/>
      <c r="N2312" s="443"/>
      <c r="O2312" s="443">
        <v>2</v>
      </c>
      <c r="P2312" s="445">
        <f t="shared" si="33"/>
        <v>2</v>
      </c>
      <c r="Q2312" s="443">
        <v>2</v>
      </c>
      <c r="R2312" s="443"/>
      <c r="S2312" s="443" t="s">
        <v>659</v>
      </c>
      <c r="T2312" s="443" t="s">
        <v>653</v>
      </c>
      <c r="U2312" s="443" t="s">
        <v>673</v>
      </c>
      <c r="V2312" s="443" t="s">
        <v>652</v>
      </c>
      <c r="W2312" s="443" t="s">
        <v>469</v>
      </c>
      <c r="X2312" s="446"/>
    </row>
    <row r="2313" spans="1:24" s="447" customFormat="1" ht="60">
      <c r="A2313" s="443"/>
      <c r="B2313" s="443">
        <v>4775530400</v>
      </c>
      <c r="C2313" s="508" t="s">
        <v>15221</v>
      </c>
      <c r="D2313" s="154" t="s">
        <v>15222</v>
      </c>
      <c r="E2313" s="154" t="s">
        <v>15223</v>
      </c>
      <c r="F2313" s="443" t="s">
        <v>422</v>
      </c>
      <c r="G2313" s="443" t="s">
        <v>655</v>
      </c>
      <c r="H2313" s="444">
        <v>45055</v>
      </c>
      <c r="I2313" s="443"/>
      <c r="J2313" s="443"/>
      <c r="K2313" s="443"/>
      <c r="L2313" s="443"/>
      <c r="M2313" s="443"/>
      <c r="N2313" s="443"/>
      <c r="O2313" s="443">
        <v>1</v>
      </c>
      <c r="P2313" s="445">
        <f t="shared" si="33"/>
        <v>1</v>
      </c>
      <c r="Q2313" s="443">
        <v>1</v>
      </c>
      <c r="R2313" s="443"/>
      <c r="S2313" s="443" t="s">
        <v>659</v>
      </c>
      <c r="T2313" s="443" t="s">
        <v>653</v>
      </c>
      <c r="U2313" s="443" t="s">
        <v>673</v>
      </c>
      <c r="V2313" s="443" t="s">
        <v>652</v>
      </c>
      <c r="W2313" s="443" t="s">
        <v>469</v>
      </c>
      <c r="X2313" s="446"/>
    </row>
    <row r="2314" spans="1:24" s="447" customFormat="1" ht="60">
      <c r="A2314" s="443"/>
      <c r="B2314" s="443">
        <v>2747403700</v>
      </c>
      <c r="C2314" s="508" t="s">
        <v>15224</v>
      </c>
      <c r="D2314" s="154" t="s">
        <v>15225</v>
      </c>
      <c r="E2314" s="154" t="s">
        <v>15226</v>
      </c>
      <c r="F2314" s="443" t="s">
        <v>422</v>
      </c>
      <c r="G2314" s="443" t="s">
        <v>655</v>
      </c>
      <c r="H2314" s="444">
        <v>44970</v>
      </c>
      <c r="I2314" s="443"/>
      <c r="J2314" s="443"/>
      <c r="K2314" s="443"/>
      <c r="L2314" s="443"/>
      <c r="M2314" s="443">
        <v>1</v>
      </c>
      <c r="N2314" s="443"/>
      <c r="O2314" s="443"/>
      <c r="P2314" s="445">
        <f t="shared" si="33"/>
        <v>1</v>
      </c>
      <c r="Q2314" s="443">
        <v>1</v>
      </c>
      <c r="R2314" s="443"/>
      <c r="S2314" s="443" t="s">
        <v>659</v>
      </c>
      <c r="T2314" s="443" t="s">
        <v>651</v>
      </c>
      <c r="U2314" s="443" t="s">
        <v>673</v>
      </c>
      <c r="V2314" s="443" t="s">
        <v>652</v>
      </c>
      <c r="W2314" s="443" t="s">
        <v>469</v>
      </c>
      <c r="X2314" s="446"/>
    </row>
    <row r="2315" spans="1:24" s="447" customFormat="1" ht="60">
      <c r="A2315" s="443"/>
      <c r="B2315" s="443">
        <v>4257030300</v>
      </c>
      <c r="C2315" s="508" t="s">
        <v>15227</v>
      </c>
      <c r="D2315" s="154" t="s">
        <v>15228</v>
      </c>
      <c r="E2315" s="154" t="s">
        <v>15229</v>
      </c>
      <c r="F2315" s="443" t="s">
        <v>422</v>
      </c>
      <c r="G2315" s="443" t="s">
        <v>655</v>
      </c>
      <c r="H2315" s="444">
        <v>45093</v>
      </c>
      <c r="I2315" s="443"/>
      <c r="J2315" s="443"/>
      <c r="K2315" s="443"/>
      <c r="L2315" s="443"/>
      <c r="M2315" s="443"/>
      <c r="N2315" s="443"/>
      <c r="O2315" s="443">
        <v>1</v>
      </c>
      <c r="P2315" s="445">
        <f t="shared" si="33"/>
        <v>1</v>
      </c>
      <c r="Q2315" s="443">
        <v>1</v>
      </c>
      <c r="R2315" s="443"/>
      <c r="S2315" s="443" t="s">
        <v>659</v>
      </c>
      <c r="T2315" s="443" t="s">
        <v>653</v>
      </c>
      <c r="U2315" s="443" t="s">
        <v>673</v>
      </c>
      <c r="V2315" s="443" t="s">
        <v>652</v>
      </c>
      <c r="W2315" s="443" t="s">
        <v>469</v>
      </c>
      <c r="X2315" s="446"/>
    </row>
    <row r="2316" spans="1:24" s="447" customFormat="1" ht="60">
      <c r="A2316" s="443"/>
      <c r="B2316" s="443">
        <v>4632630100</v>
      </c>
      <c r="C2316" s="508" t="s">
        <v>15230</v>
      </c>
      <c r="D2316" s="154" t="s">
        <v>15231</v>
      </c>
      <c r="E2316" s="154" t="s">
        <v>15232</v>
      </c>
      <c r="F2316" s="443" t="s">
        <v>422</v>
      </c>
      <c r="G2316" s="443" t="s">
        <v>655</v>
      </c>
      <c r="H2316" s="444">
        <v>45218</v>
      </c>
      <c r="I2316" s="443"/>
      <c r="J2316" s="443"/>
      <c r="K2316" s="443"/>
      <c r="L2316" s="443"/>
      <c r="M2316" s="443"/>
      <c r="N2316" s="443"/>
      <c r="O2316" s="443">
        <v>1</v>
      </c>
      <c r="P2316" s="445">
        <f t="shared" si="33"/>
        <v>1</v>
      </c>
      <c r="Q2316" s="443">
        <v>1</v>
      </c>
      <c r="R2316" s="443"/>
      <c r="S2316" s="443" t="s">
        <v>659</v>
      </c>
      <c r="T2316" s="443" t="s">
        <v>653</v>
      </c>
      <c r="U2316" s="443" t="s">
        <v>673</v>
      </c>
      <c r="V2316" s="443" t="s">
        <v>652</v>
      </c>
      <c r="W2316" s="443" t="s">
        <v>469</v>
      </c>
      <c r="X2316" s="446"/>
    </row>
    <row r="2317" spans="1:24" s="447" customFormat="1" ht="60">
      <c r="A2317" s="443"/>
      <c r="B2317" s="443">
        <v>4371031000</v>
      </c>
      <c r="C2317" s="508" t="s">
        <v>15233</v>
      </c>
      <c r="D2317" s="154" t="s">
        <v>15184</v>
      </c>
      <c r="E2317" s="154" t="s">
        <v>15234</v>
      </c>
      <c r="F2317" s="443" t="s">
        <v>422</v>
      </c>
      <c r="G2317" s="443" t="s">
        <v>655</v>
      </c>
      <c r="H2317" s="444">
        <v>45274</v>
      </c>
      <c r="I2317" s="443"/>
      <c r="J2317" s="443"/>
      <c r="K2317" s="443">
        <v>1</v>
      </c>
      <c r="L2317" s="443"/>
      <c r="M2317" s="443"/>
      <c r="N2317" s="443"/>
      <c r="O2317" s="443">
        <v>1</v>
      </c>
      <c r="P2317" s="445">
        <f t="shared" si="33"/>
        <v>2</v>
      </c>
      <c r="Q2317" s="443">
        <v>2</v>
      </c>
      <c r="R2317" s="443"/>
      <c r="S2317" s="443" t="s">
        <v>659</v>
      </c>
      <c r="T2317" s="443" t="s">
        <v>651</v>
      </c>
      <c r="U2317" s="443" t="s">
        <v>673</v>
      </c>
      <c r="V2317" s="443" t="s">
        <v>652</v>
      </c>
      <c r="W2317" s="443" t="s">
        <v>469</v>
      </c>
      <c r="X2317" s="446"/>
    </row>
    <row r="2318" spans="1:24" s="447" customFormat="1" ht="60">
      <c r="A2318" s="443"/>
      <c r="B2318" s="443">
        <v>4530420300</v>
      </c>
      <c r="C2318" s="508" t="s">
        <v>15235</v>
      </c>
      <c r="D2318" s="154" t="s">
        <v>15236</v>
      </c>
      <c r="E2318" s="154" t="s">
        <v>15237</v>
      </c>
      <c r="F2318" s="443" t="s">
        <v>422</v>
      </c>
      <c r="G2318" s="443" t="s">
        <v>655</v>
      </c>
      <c r="H2318" s="444">
        <v>44960</v>
      </c>
      <c r="I2318" s="443"/>
      <c r="J2318" s="443"/>
      <c r="K2318" s="443"/>
      <c r="L2318" s="443"/>
      <c r="M2318" s="443"/>
      <c r="N2318" s="443"/>
      <c r="O2318" s="443">
        <v>1</v>
      </c>
      <c r="P2318" s="445">
        <f t="shared" si="33"/>
        <v>1</v>
      </c>
      <c r="Q2318" s="443">
        <v>1</v>
      </c>
      <c r="R2318" s="443"/>
      <c r="S2318" s="443" t="s">
        <v>659</v>
      </c>
      <c r="T2318" s="443" t="s">
        <v>653</v>
      </c>
      <c r="U2318" s="443" t="s">
        <v>673</v>
      </c>
      <c r="V2318" s="443" t="s">
        <v>652</v>
      </c>
      <c r="W2318" s="443" t="s">
        <v>469</v>
      </c>
      <c r="X2318" s="446"/>
    </row>
    <row r="2319" spans="1:24" s="447" customFormat="1" ht="60">
      <c r="A2319" s="443"/>
      <c r="B2319" s="443">
        <v>4530420300</v>
      </c>
      <c r="C2319" s="508" t="s">
        <v>15235</v>
      </c>
      <c r="D2319" s="154" t="s">
        <v>15236</v>
      </c>
      <c r="E2319" s="154" t="s">
        <v>15238</v>
      </c>
      <c r="F2319" s="443" t="s">
        <v>422</v>
      </c>
      <c r="G2319" s="443" t="s">
        <v>655</v>
      </c>
      <c r="H2319" s="444">
        <v>44960</v>
      </c>
      <c r="I2319" s="443"/>
      <c r="J2319" s="443"/>
      <c r="K2319" s="443"/>
      <c r="L2319" s="443"/>
      <c r="M2319" s="443"/>
      <c r="N2319" s="443"/>
      <c r="O2319" s="443">
        <v>2</v>
      </c>
      <c r="P2319" s="445">
        <f t="shared" si="33"/>
        <v>2</v>
      </c>
      <c r="Q2319" s="443">
        <v>2</v>
      </c>
      <c r="R2319" s="443"/>
      <c r="S2319" s="443" t="s">
        <v>659</v>
      </c>
      <c r="T2319" s="443" t="s">
        <v>653</v>
      </c>
      <c r="U2319" s="443" t="s">
        <v>673</v>
      </c>
      <c r="V2319" s="443" t="s">
        <v>652</v>
      </c>
      <c r="W2319" s="443" t="s">
        <v>469</v>
      </c>
      <c r="X2319" s="446"/>
    </row>
    <row r="2320" spans="1:24" s="447" customFormat="1" ht="60">
      <c r="A2320" s="443"/>
      <c r="B2320" s="443">
        <v>5425810800</v>
      </c>
      <c r="C2320" s="508" t="s">
        <v>15239</v>
      </c>
      <c r="D2320" s="154" t="s">
        <v>15240</v>
      </c>
      <c r="E2320" s="154" t="s">
        <v>15241</v>
      </c>
      <c r="F2320" s="443" t="s">
        <v>422</v>
      </c>
      <c r="G2320" s="443" t="s">
        <v>655</v>
      </c>
      <c r="H2320" s="444">
        <v>44932</v>
      </c>
      <c r="I2320" s="443"/>
      <c r="J2320" s="443"/>
      <c r="K2320" s="443"/>
      <c r="L2320" s="443"/>
      <c r="M2320" s="443"/>
      <c r="N2320" s="443"/>
      <c r="O2320" s="443">
        <v>2</v>
      </c>
      <c r="P2320" s="445">
        <f t="shared" si="33"/>
        <v>2</v>
      </c>
      <c r="Q2320" s="443">
        <v>2</v>
      </c>
      <c r="R2320" s="443"/>
      <c r="S2320" s="443" t="s">
        <v>659</v>
      </c>
      <c r="T2320" s="443" t="s">
        <v>653</v>
      </c>
      <c r="U2320" s="443" t="s">
        <v>673</v>
      </c>
      <c r="V2320" s="443" t="s">
        <v>652</v>
      </c>
      <c r="W2320" s="443" t="s">
        <v>469</v>
      </c>
      <c r="X2320" s="446"/>
    </row>
    <row r="2321" spans="1:24" s="447" customFormat="1" ht="60">
      <c r="A2321" s="443"/>
      <c r="B2321" s="443">
        <v>4677000400</v>
      </c>
      <c r="C2321" s="508" t="s">
        <v>15242</v>
      </c>
      <c r="D2321" s="154" t="s">
        <v>15161</v>
      </c>
      <c r="E2321" s="154" t="s">
        <v>15243</v>
      </c>
      <c r="F2321" s="443" t="s">
        <v>422</v>
      </c>
      <c r="G2321" s="443" t="s">
        <v>655</v>
      </c>
      <c r="H2321" s="444">
        <v>45180</v>
      </c>
      <c r="I2321" s="443"/>
      <c r="J2321" s="443"/>
      <c r="K2321" s="443"/>
      <c r="L2321" s="443"/>
      <c r="M2321" s="443">
        <v>1</v>
      </c>
      <c r="N2321" s="443"/>
      <c r="O2321" s="443">
        <v>1</v>
      </c>
      <c r="P2321" s="445">
        <f t="shared" si="33"/>
        <v>2</v>
      </c>
      <c r="Q2321" s="443">
        <v>2</v>
      </c>
      <c r="R2321" s="443"/>
      <c r="S2321" s="443" t="s">
        <v>659</v>
      </c>
      <c r="T2321" s="443" t="s">
        <v>651</v>
      </c>
      <c r="U2321" s="443" t="s">
        <v>673</v>
      </c>
      <c r="V2321" s="443" t="s">
        <v>652</v>
      </c>
      <c r="W2321" s="443" t="s">
        <v>469</v>
      </c>
      <c r="X2321" s="446"/>
    </row>
    <row r="2322" spans="1:24" s="447" customFormat="1" ht="60">
      <c r="A2322" s="443"/>
      <c r="B2322" s="443">
        <v>4677000400</v>
      </c>
      <c r="C2322" s="508" t="s">
        <v>15244</v>
      </c>
      <c r="D2322" s="154" t="s">
        <v>15161</v>
      </c>
      <c r="E2322" s="154" t="s">
        <v>15245</v>
      </c>
      <c r="F2322" s="443" t="s">
        <v>422</v>
      </c>
      <c r="G2322" s="443" t="s">
        <v>655</v>
      </c>
      <c r="H2322" s="444">
        <v>45180</v>
      </c>
      <c r="I2322" s="443"/>
      <c r="J2322" s="443"/>
      <c r="K2322" s="443"/>
      <c r="L2322" s="443"/>
      <c r="M2322" s="443"/>
      <c r="N2322" s="443"/>
      <c r="O2322" s="443">
        <v>1</v>
      </c>
      <c r="P2322" s="445">
        <f t="shared" si="33"/>
        <v>1</v>
      </c>
      <c r="Q2322" s="443">
        <v>1</v>
      </c>
      <c r="R2322" s="443"/>
      <c r="S2322" s="443" t="s">
        <v>659</v>
      </c>
      <c r="T2322" s="443" t="s">
        <v>653</v>
      </c>
      <c r="U2322" s="443" t="s">
        <v>673</v>
      </c>
      <c r="V2322" s="443" t="s">
        <v>652</v>
      </c>
      <c r="W2322" s="443" t="s">
        <v>469</v>
      </c>
      <c r="X2322" s="446"/>
    </row>
    <row r="2323" spans="1:24" s="447" customFormat="1" ht="60">
      <c r="A2323" s="443"/>
      <c r="B2323" s="443">
        <v>4717813700</v>
      </c>
      <c r="C2323" s="508" t="s">
        <v>15246</v>
      </c>
      <c r="D2323" s="154" t="s">
        <v>15247</v>
      </c>
      <c r="E2323" s="154" t="s">
        <v>15248</v>
      </c>
      <c r="F2323" s="443" t="s">
        <v>422</v>
      </c>
      <c r="G2323" s="443" t="s">
        <v>655</v>
      </c>
      <c r="H2323" s="444">
        <v>45282</v>
      </c>
      <c r="I2323" s="443"/>
      <c r="J2323" s="443"/>
      <c r="K2323" s="443"/>
      <c r="L2323" s="443"/>
      <c r="M2323" s="443"/>
      <c r="N2323" s="443"/>
      <c r="O2323" s="443">
        <v>2</v>
      </c>
      <c r="P2323" s="445">
        <f t="shared" si="33"/>
        <v>2</v>
      </c>
      <c r="Q2323" s="443">
        <v>2</v>
      </c>
      <c r="R2323" s="443"/>
      <c r="S2323" s="443" t="s">
        <v>659</v>
      </c>
      <c r="T2323" s="443" t="s">
        <v>653</v>
      </c>
      <c r="U2323" s="443" t="s">
        <v>673</v>
      </c>
      <c r="V2323" s="443" t="s">
        <v>652</v>
      </c>
      <c r="W2323" s="443" t="s">
        <v>469</v>
      </c>
      <c r="X2323" s="446"/>
    </row>
    <row r="2324" spans="1:24" s="447" customFormat="1" ht="60">
      <c r="A2324" s="443"/>
      <c r="B2324" s="443">
        <v>4717813700</v>
      </c>
      <c r="C2324" s="508" t="s">
        <v>15246</v>
      </c>
      <c r="D2324" s="154" t="s">
        <v>15247</v>
      </c>
      <c r="E2324" s="154" t="s">
        <v>15249</v>
      </c>
      <c r="F2324" s="443" t="s">
        <v>422</v>
      </c>
      <c r="G2324" s="443" t="s">
        <v>655</v>
      </c>
      <c r="H2324" s="444">
        <v>45282</v>
      </c>
      <c r="I2324" s="443"/>
      <c r="J2324" s="443"/>
      <c r="K2324" s="443"/>
      <c r="L2324" s="443"/>
      <c r="M2324" s="443"/>
      <c r="N2324" s="443"/>
      <c r="O2324" s="443">
        <v>1</v>
      </c>
      <c r="P2324" s="445">
        <f t="shared" si="33"/>
        <v>1</v>
      </c>
      <c r="Q2324" s="443">
        <v>1</v>
      </c>
      <c r="R2324" s="443"/>
      <c r="S2324" s="443" t="s">
        <v>659</v>
      </c>
      <c r="T2324" s="443" t="s">
        <v>653</v>
      </c>
      <c r="U2324" s="443" t="s">
        <v>673</v>
      </c>
      <c r="V2324" s="443" t="s">
        <v>652</v>
      </c>
      <c r="W2324" s="443" t="s">
        <v>469</v>
      </c>
      <c r="X2324" s="446"/>
    </row>
    <row r="2325" spans="1:24" s="447" customFormat="1" ht="60">
      <c r="A2325" s="443"/>
      <c r="B2325" s="443">
        <v>4465112500</v>
      </c>
      <c r="C2325" s="508" t="s">
        <v>15250</v>
      </c>
      <c r="D2325" s="154" t="s">
        <v>15251</v>
      </c>
      <c r="E2325" s="154" t="s">
        <v>15252</v>
      </c>
      <c r="F2325" s="443" t="s">
        <v>422</v>
      </c>
      <c r="G2325" s="443" t="s">
        <v>655</v>
      </c>
      <c r="H2325" s="444">
        <v>45079</v>
      </c>
      <c r="I2325" s="443"/>
      <c r="J2325" s="443"/>
      <c r="K2325" s="443"/>
      <c r="L2325" s="443"/>
      <c r="M2325" s="443"/>
      <c r="N2325" s="443"/>
      <c r="O2325" s="443">
        <v>1</v>
      </c>
      <c r="P2325" s="445">
        <f t="shared" si="33"/>
        <v>1</v>
      </c>
      <c r="Q2325" s="443">
        <v>1</v>
      </c>
      <c r="R2325" s="443"/>
      <c r="S2325" s="443" t="s">
        <v>659</v>
      </c>
      <c r="T2325" s="443" t="s">
        <v>653</v>
      </c>
      <c r="U2325" s="443" t="s">
        <v>673</v>
      </c>
      <c r="V2325" s="443" t="s">
        <v>652</v>
      </c>
      <c r="W2325" s="443" t="s">
        <v>469</v>
      </c>
      <c r="X2325" s="446"/>
    </row>
    <row r="2326" spans="1:24" s="447" customFormat="1" ht="60">
      <c r="A2326" s="443"/>
      <c r="B2326" s="443">
        <v>5521121500</v>
      </c>
      <c r="C2326" s="508" t="s">
        <v>6221</v>
      </c>
      <c r="D2326" s="154" t="s">
        <v>6222</v>
      </c>
      <c r="E2326" s="154" t="s">
        <v>2803</v>
      </c>
      <c r="F2326" s="443" t="s">
        <v>422</v>
      </c>
      <c r="G2326" s="443" t="s">
        <v>655</v>
      </c>
      <c r="H2326" s="444">
        <v>45146</v>
      </c>
      <c r="I2326" s="443"/>
      <c r="J2326" s="443"/>
      <c r="K2326" s="443"/>
      <c r="L2326" s="443"/>
      <c r="M2326" s="443"/>
      <c r="N2326" s="443"/>
      <c r="O2326" s="443">
        <v>1</v>
      </c>
      <c r="P2326" s="445">
        <f t="shared" ref="P2326:P2389" si="34">SUM($I2326:$O2326)</f>
        <v>1</v>
      </c>
      <c r="Q2326" s="443">
        <v>1</v>
      </c>
      <c r="R2326" s="443"/>
      <c r="S2326" s="443" t="s">
        <v>659</v>
      </c>
      <c r="T2326" s="443" t="s">
        <v>653</v>
      </c>
      <c r="U2326" s="443" t="s">
        <v>673</v>
      </c>
      <c r="V2326" s="443" t="s">
        <v>652</v>
      </c>
      <c r="W2326" s="443" t="s">
        <v>469</v>
      </c>
      <c r="X2326" s="446"/>
    </row>
    <row r="2327" spans="1:24" s="447" customFormat="1" ht="60">
      <c r="A2327" s="443"/>
      <c r="B2327" s="443">
        <v>6381614100</v>
      </c>
      <c r="C2327" s="508" t="s">
        <v>15189</v>
      </c>
      <c r="D2327" s="154" t="s">
        <v>15190</v>
      </c>
      <c r="E2327" s="154" t="s">
        <v>15253</v>
      </c>
      <c r="F2327" s="443" t="s">
        <v>422</v>
      </c>
      <c r="G2327" s="443" t="s">
        <v>655</v>
      </c>
      <c r="H2327" s="444">
        <v>44994</v>
      </c>
      <c r="I2327" s="443"/>
      <c r="J2327" s="443"/>
      <c r="K2327" s="443"/>
      <c r="L2327" s="443"/>
      <c r="M2327" s="443">
        <v>1</v>
      </c>
      <c r="N2327" s="443"/>
      <c r="O2327" s="443"/>
      <c r="P2327" s="445">
        <f t="shared" si="34"/>
        <v>1</v>
      </c>
      <c r="Q2327" s="443">
        <v>1</v>
      </c>
      <c r="R2327" s="443"/>
      <c r="S2327" s="443" t="s">
        <v>659</v>
      </c>
      <c r="T2327" s="443" t="s">
        <v>651</v>
      </c>
      <c r="U2327" s="443" t="s">
        <v>673</v>
      </c>
      <c r="V2327" s="443" t="s">
        <v>652</v>
      </c>
      <c r="W2327" s="443" t="s">
        <v>469</v>
      </c>
      <c r="X2327" s="446"/>
    </row>
    <row r="2328" spans="1:24" s="447" customFormat="1" ht="60">
      <c r="A2328" s="443"/>
      <c r="B2328" s="443">
        <v>4482221300</v>
      </c>
      <c r="C2328" s="508" t="s">
        <v>15254</v>
      </c>
      <c r="D2328" s="154" t="s">
        <v>15255</v>
      </c>
      <c r="E2328" s="154" t="s">
        <v>15256</v>
      </c>
      <c r="F2328" s="443" t="s">
        <v>422</v>
      </c>
      <c r="G2328" s="443" t="s">
        <v>655</v>
      </c>
      <c r="H2328" s="444">
        <v>44932</v>
      </c>
      <c r="I2328" s="443"/>
      <c r="J2328" s="443"/>
      <c r="K2328" s="443"/>
      <c r="L2328" s="443"/>
      <c r="M2328" s="443"/>
      <c r="N2328" s="443"/>
      <c r="O2328" s="443">
        <v>2</v>
      </c>
      <c r="P2328" s="445">
        <f t="shared" si="34"/>
        <v>2</v>
      </c>
      <c r="Q2328" s="443">
        <v>2</v>
      </c>
      <c r="R2328" s="443"/>
      <c r="S2328" s="443" t="s">
        <v>659</v>
      </c>
      <c r="T2328" s="443" t="s">
        <v>653</v>
      </c>
      <c r="U2328" s="443" t="s">
        <v>673</v>
      </c>
      <c r="V2328" s="443" t="s">
        <v>652</v>
      </c>
      <c r="W2328" s="443" t="s">
        <v>469</v>
      </c>
      <c r="X2328" s="446"/>
    </row>
    <row r="2329" spans="1:24" s="447" customFormat="1" ht="60">
      <c r="A2329" s="443"/>
      <c r="B2329" s="443">
        <v>4677000400</v>
      </c>
      <c r="C2329" s="508" t="s">
        <v>15257</v>
      </c>
      <c r="D2329" s="154" t="s">
        <v>15161</v>
      </c>
      <c r="E2329" s="154" t="s">
        <v>15258</v>
      </c>
      <c r="F2329" s="443" t="s">
        <v>422</v>
      </c>
      <c r="G2329" s="443" t="s">
        <v>655</v>
      </c>
      <c r="H2329" s="444">
        <v>45180</v>
      </c>
      <c r="I2329" s="443"/>
      <c r="J2329" s="443"/>
      <c r="K2329" s="443"/>
      <c r="L2329" s="443"/>
      <c r="M2329" s="443">
        <v>1</v>
      </c>
      <c r="N2329" s="443"/>
      <c r="O2329" s="443">
        <v>1</v>
      </c>
      <c r="P2329" s="445">
        <f t="shared" si="34"/>
        <v>2</v>
      </c>
      <c r="Q2329" s="443">
        <v>2</v>
      </c>
      <c r="R2329" s="443"/>
      <c r="S2329" s="443" t="s">
        <v>659</v>
      </c>
      <c r="T2329" s="443" t="s">
        <v>651</v>
      </c>
      <c r="U2329" s="443" t="s">
        <v>673</v>
      </c>
      <c r="V2329" s="443" t="s">
        <v>652</v>
      </c>
      <c r="W2329" s="443" t="s">
        <v>469</v>
      </c>
      <c r="X2329" s="446"/>
    </row>
    <row r="2330" spans="1:24" s="447" customFormat="1" ht="60">
      <c r="A2330" s="443"/>
      <c r="B2330" s="443">
        <v>6381613500</v>
      </c>
      <c r="C2330" s="508" t="s">
        <v>15259</v>
      </c>
      <c r="D2330" s="154" t="s">
        <v>15260</v>
      </c>
      <c r="E2330" s="154" t="s">
        <v>15261</v>
      </c>
      <c r="F2330" s="443" t="s">
        <v>422</v>
      </c>
      <c r="G2330" s="443" t="s">
        <v>655</v>
      </c>
      <c r="H2330" s="444">
        <v>44985</v>
      </c>
      <c r="I2330" s="443"/>
      <c r="J2330" s="443"/>
      <c r="K2330" s="443"/>
      <c r="L2330" s="443"/>
      <c r="M2330" s="443">
        <v>1</v>
      </c>
      <c r="N2330" s="443"/>
      <c r="O2330" s="443"/>
      <c r="P2330" s="445">
        <f t="shared" si="34"/>
        <v>1</v>
      </c>
      <c r="Q2330" s="443">
        <v>1</v>
      </c>
      <c r="R2330" s="443"/>
      <c r="S2330" s="443" t="s">
        <v>659</v>
      </c>
      <c r="T2330" s="443" t="s">
        <v>651</v>
      </c>
      <c r="U2330" s="443" t="s">
        <v>673</v>
      </c>
      <c r="V2330" s="443" t="s">
        <v>652</v>
      </c>
      <c r="W2330" s="443" t="s">
        <v>469</v>
      </c>
      <c r="X2330" s="446"/>
    </row>
    <row r="2331" spans="1:24" s="447" customFormat="1" ht="60">
      <c r="A2331" s="443"/>
      <c r="B2331" s="443">
        <v>5426001100</v>
      </c>
      <c r="C2331" s="508" t="s">
        <v>15262</v>
      </c>
      <c r="D2331" s="154" t="s">
        <v>15172</v>
      </c>
      <c r="E2331" s="154" t="s">
        <v>15263</v>
      </c>
      <c r="F2331" s="443" t="s">
        <v>422</v>
      </c>
      <c r="G2331" s="443" t="s">
        <v>655</v>
      </c>
      <c r="H2331" s="444">
        <v>45216</v>
      </c>
      <c r="I2331" s="443"/>
      <c r="J2331" s="443"/>
      <c r="K2331" s="443"/>
      <c r="L2331" s="443"/>
      <c r="M2331" s="443">
        <v>1</v>
      </c>
      <c r="N2331" s="443"/>
      <c r="O2331" s="443">
        <v>1</v>
      </c>
      <c r="P2331" s="445">
        <f t="shared" si="34"/>
        <v>2</v>
      </c>
      <c r="Q2331" s="443">
        <v>2</v>
      </c>
      <c r="R2331" s="443"/>
      <c r="S2331" s="443" t="s">
        <v>659</v>
      </c>
      <c r="T2331" s="443" t="s">
        <v>651</v>
      </c>
      <c r="U2331" s="443" t="s">
        <v>673</v>
      </c>
      <c r="V2331" s="443" t="s">
        <v>652</v>
      </c>
      <c r="W2331" s="443" t="s">
        <v>469</v>
      </c>
      <c r="X2331" s="446"/>
    </row>
    <row r="2332" spans="1:24" s="447" customFormat="1" ht="60">
      <c r="A2332" s="443"/>
      <c r="B2332" s="443">
        <v>5354620500</v>
      </c>
      <c r="C2332" s="508" t="s">
        <v>15264</v>
      </c>
      <c r="D2332" s="154" t="s">
        <v>15265</v>
      </c>
      <c r="E2332" s="154" t="s">
        <v>15266</v>
      </c>
      <c r="F2332" s="443" t="s">
        <v>422</v>
      </c>
      <c r="G2332" s="443" t="s">
        <v>655</v>
      </c>
      <c r="H2332" s="444">
        <v>45265</v>
      </c>
      <c r="I2332" s="443"/>
      <c r="J2332" s="443"/>
      <c r="K2332" s="443"/>
      <c r="L2332" s="443"/>
      <c r="M2332" s="443"/>
      <c r="N2332" s="443"/>
      <c r="O2332" s="443">
        <v>2</v>
      </c>
      <c r="P2332" s="445">
        <f t="shared" si="34"/>
        <v>2</v>
      </c>
      <c r="Q2332" s="443">
        <v>2</v>
      </c>
      <c r="R2332" s="443"/>
      <c r="S2332" s="443" t="s">
        <v>659</v>
      </c>
      <c r="T2332" s="443" t="s">
        <v>653</v>
      </c>
      <c r="U2332" s="443" t="s">
        <v>673</v>
      </c>
      <c r="V2332" s="443" t="s">
        <v>652</v>
      </c>
      <c r="W2332" s="443" t="s">
        <v>469</v>
      </c>
      <c r="X2332" s="446"/>
    </row>
    <row r="2333" spans="1:24" s="447" customFormat="1" ht="60">
      <c r="A2333" s="443"/>
      <c r="B2333" s="443">
        <v>4510600700</v>
      </c>
      <c r="C2333" s="508" t="s">
        <v>15267</v>
      </c>
      <c r="D2333" s="154" t="s">
        <v>15268</v>
      </c>
      <c r="E2333" s="154" t="s">
        <v>15269</v>
      </c>
      <c r="F2333" s="443" t="s">
        <v>422</v>
      </c>
      <c r="G2333" s="443" t="s">
        <v>655</v>
      </c>
      <c r="H2333" s="444">
        <v>44967</v>
      </c>
      <c r="I2333" s="443"/>
      <c r="J2333" s="443"/>
      <c r="K2333" s="443"/>
      <c r="L2333" s="443"/>
      <c r="M2333" s="443"/>
      <c r="N2333" s="443"/>
      <c r="O2333" s="443">
        <v>1</v>
      </c>
      <c r="P2333" s="445">
        <f t="shared" si="34"/>
        <v>1</v>
      </c>
      <c r="Q2333" s="443">
        <v>1</v>
      </c>
      <c r="R2333" s="443"/>
      <c r="S2333" s="443" t="s">
        <v>659</v>
      </c>
      <c r="T2333" s="443" t="s">
        <v>653</v>
      </c>
      <c r="U2333" s="443" t="s">
        <v>673</v>
      </c>
      <c r="V2333" s="443" t="s">
        <v>652</v>
      </c>
      <c r="W2333" s="443" t="s">
        <v>469</v>
      </c>
      <c r="X2333" s="446"/>
    </row>
    <row r="2334" spans="1:24" s="447" customFormat="1" ht="60">
      <c r="A2334" s="443"/>
      <c r="B2334" s="443">
        <v>3591201200</v>
      </c>
      <c r="C2334" s="508" t="s">
        <v>15270</v>
      </c>
      <c r="D2334" s="154" t="s">
        <v>15175</v>
      </c>
      <c r="E2334" s="154" t="s">
        <v>15271</v>
      </c>
      <c r="F2334" s="443" t="s">
        <v>422</v>
      </c>
      <c r="G2334" s="443" t="s">
        <v>655</v>
      </c>
      <c r="H2334" s="444">
        <v>45121</v>
      </c>
      <c r="I2334" s="443"/>
      <c r="J2334" s="443"/>
      <c r="K2334" s="443"/>
      <c r="L2334" s="443"/>
      <c r="M2334" s="443"/>
      <c r="N2334" s="443"/>
      <c r="O2334" s="443">
        <v>4</v>
      </c>
      <c r="P2334" s="445">
        <f t="shared" si="34"/>
        <v>4</v>
      </c>
      <c r="Q2334" s="443">
        <v>4</v>
      </c>
      <c r="R2334" s="443"/>
      <c r="S2334" s="443" t="s">
        <v>659</v>
      </c>
      <c r="T2334" s="443" t="s">
        <v>653</v>
      </c>
      <c r="U2334" s="443" t="s">
        <v>673</v>
      </c>
      <c r="V2334" s="443" t="s">
        <v>652</v>
      </c>
      <c r="W2334" s="443" t="s">
        <v>469</v>
      </c>
      <c r="X2334" s="446"/>
    </row>
    <row r="2335" spans="1:24" s="447" customFormat="1" ht="60">
      <c r="A2335" s="443"/>
      <c r="B2335" s="443">
        <v>4496700300</v>
      </c>
      <c r="C2335" s="508" t="s">
        <v>15272</v>
      </c>
      <c r="D2335" s="154" t="s">
        <v>15273</v>
      </c>
      <c r="E2335" s="154" t="s">
        <v>15274</v>
      </c>
      <c r="F2335" s="443" t="s">
        <v>422</v>
      </c>
      <c r="G2335" s="443" t="s">
        <v>655</v>
      </c>
      <c r="H2335" s="444">
        <v>44981</v>
      </c>
      <c r="I2335" s="443"/>
      <c r="J2335" s="443"/>
      <c r="K2335" s="443"/>
      <c r="L2335" s="443"/>
      <c r="M2335" s="443"/>
      <c r="N2335" s="443"/>
      <c r="O2335" s="443">
        <v>1</v>
      </c>
      <c r="P2335" s="445">
        <f t="shared" si="34"/>
        <v>1</v>
      </c>
      <c r="Q2335" s="443">
        <v>1</v>
      </c>
      <c r="R2335" s="443"/>
      <c r="S2335" s="443" t="s">
        <v>659</v>
      </c>
      <c r="T2335" s="443" t="s">
        <v>653</v>
      </c>
      <c r="U2335" s="443" t="s">
        <v>673</v>
      </c>
      <c r="V2335" s="443" t="s">
        <v>652</v>
      </c>
      <c r="W2335" s="443" t="s">
        <v>469</v>
      </c>
      <c r="X2335" s="446"/>
    </row>
    <row r="2336" spans="1:24" s="447" customFormat="1" ht="60">
      <c r="A2336" s="443"/>
      <c r="B2336" s="443">
        <v>4777023200</v>
      </c>
      <c r="C2336" s="508" t="s">
        <v>15275</v>
      </c>
      <c r="D2336" s="154" t="s">
        <v>15276</v>
      </c>
      <c r="E2336" s="154" t="s">
        <v>15277</v>
      </c>
      <c r="F2336" s="443" t="s">
        <v>422</v>
      </c>
      <c r="G2336" s="443" t="s">
        <v>655</v>
      </c>
      <c r="H2336" s="444">
        <v>45278</v>
      </c>
      <c r="I2336" s="443"/>
      <c r="J2336" s="443"/>
      <c r="K2336" s="443"/>
      <c r="L2336" s="443"/>
      <c r="M2336" s="443"/>
      <c r="N2336" s="443"/>
      <c r="O2336" s="443">
        <v>1</v>
      </c>
      <c r="P2336" s="445">
        <f t="shared" si="34"/>
        <v>1</v>
      </c>
      <c r="Q2336" s="443">
        <v>1</v>
      </c>
      <c r="R2336" s="443"/>
      <c r="S2336" s="443" t="s">
        <v>659</v>
      </c>
      <c r="T2336" s="443" t="s">
        <v>653</v>
      </c>
      <c r="U2336" s="443" t="s">
        <v>673</v>
      </c>
      <c r="V2336" s="443" t="s">
        <v>652</v>
      </c>
      <c r="W2336" s="443" t="s">
        <v>469</v>
      </c>
      <c r="X2336" s="446"/>
    </row>
    <row r="2337" spans="1:24" s="447" customFormat="1" ht="60">
      <c r="A2337" s="443"/>
      <c r="B2337" s="443">
        <v>4371031000</v>
      </c>
      <c r="C2337" s="508" t="s">
        <v>15278</v>
      </c>
      <c r="D2337" s="154" t="s">
        <v>15184</v>
      </c>
      <c r="E2337" s="154" t="s">
        <v>15279</v>
      </c>
      <c r="F2337" s="443" t="s">
        <v>422</v>
      </c>
      <c r="G2337" s="443" t="s">
        <v>655</v>
      </c>
      <c r="H2337" s="444">
        <v>45274</v>
      </c>
      <c r="I2337" s="443"/>
      <c r="J2337" s="443"/>
      <c r="K2337" s="443">
        <v>1</v>
      </c>
      <c r="L2337" s="443"/>
      <c r="M2337" s="443"/>
      <c r="N2337" s="443"/>
      <c r="O2337" s="443">
        <v>1</v>
      </c>
      <c r="P2337" s="445">
        <f t="shared" si="34"/>
        <v>2</v>
      </c>
      <c r="Q2337" s="443">
        <v>2</v>
      </c>
      <c r="R2337" s="443"/>
      <c r="S2337" s="443" t="s">
        <v>659</v>
      </c>
      <c r="T2337" s="443" t="s">
        <v>651</v>
      </c>
      <c r="U2337" s="443" t="s">
        <v>673</v>
      </c>
      <c r="V2337" s="443" t="s">
        <v>652</v>
      </c>
      <c r="W2337" s="443" t="s">
        <v>469</v>
      </c>
      <c r="X2337" s="446"/>
    </row>
    <row r="2338" spans="1:24" s="447" customFormat="1" ht="60">
      <c r="A2338" s="443"/>
      <c r="B2338" s="443">
        <v>4371031000</v>
      </c>
      <c r="C2338" s="508" t="s">
        <v>15280</v>
      </c>
      <c r="D2338" s="154" t="s">
        <v>15184</v>
      </c>
      <c r="E2338" s="154" t="s">
        <v>15281</v>
      </c>
      <c r="F2338" s="443" t="s">
        <v>422</v>
      </c>
      <c r="G2338" s="443" t="s">
        <v>655</v>
      </c>
      <c r="H2338" s="444">
        <v>45274</v>
      </c>
      <c r="I2338" s="443"/>
      <c r="J2338" s="443"/>
      <c r="K2338" s="443">
        <v>1</v>
      </c>
      <c r="L2338" s="443"/>
      <c r="M2338" s="443"/>
      <c r="N2338" s="443"/>
      <c r="O2338" s="443">
        <v>1</v>
      </c>
      <c r="P2338" s="445">
        <f t="shared" si="34"/>
        <v>2</v>
      </c>
      <c r="Q2338" s="443">
        <v>2</v>
      </c>
      <c r="R2338" s="443"/>
      <c r="S2338" s="443" t="s">
        <v>659</v>
      </c>
      <c r="T2338" s="443" t="s">
        <v>651</v>
      </c>
      <c r="U2338" s="443" t="s">
        <v>673</v>
      </c>
      <c r="V2338" s="443" t="s">
        <v>652</v>
      </c>
      <c r="W2338" s="443" t="s">
        <v>469</v>
      </c>
      <c r="X2338" s="446"/>
    </row>
    <row r="2339" spans="1:24" s="447" customFormat="1" ht="60">
      <c r="A2339" s="443"/>
      <c r="B2339" s="443">
        <v>4371031000</v>
      </c>
      <c r="C2339" s="508" t="s">
        <v>15282</v>
      </c>
      <c r="D2339" s="154" t="s">
        <v>15184</v>
      </c>
      <c r="E2339" s="154" t="s">
        <v>15283</v>
      </c>
      <c r="F2339" s="443" t="s">
        <v>422</v>
      </c>
      <c r="G2339" s="443" t="s">
        <v>655</v>
      </c>
      <c r="H2339" s="444">
        <v>45274</v>
      </c>
      <c r="I2339" s="443"/>
      <c r="J2339" s="443"/>
      <c r="K2339" s="443">
        <v>1</v>
      </c>
      <c r="L2339" s="443"/>
      <c r="M2339" s="443"/>
      <c r="N2339" s="443"/>
      <c r="O2339" s="443">
        <v>1</v>
      </c>
      <c r="P2339" s="445">
        <f t="shared" si="34"/>
        <v>2</v>
      </c>
      <c r="Q2339" s="443">
        <v>2</v>
      </c>
      <c r="R2339" s="443"/>
      <c r="S2339" s="443" t="s">
        <v>659</v>
      </c>
      <c r="T2339" s="443" t="s">
        <v>651</v>
      </c>
      <c r="U2339" s="443" t="s">
        <v>673</v>
      </c>
      <c r="V2339" s="443" t="s">
        <v>652</v>
      </c>
      <c r="W2339" s="443" t="s">
        <v>469</v>
      </c>
      <c r="X2339" s="446"/>
    </row>
    <row r="2340" spans="1:24" s="447" customFormat="1" ht="60">
      <c r="A2340" s="443"/>
      <c r="B2340" s="443">
        <v>4486850400</v>
      </c>
      <c r="C2340" s="508" t="s">
        <v>15284</v>
      </c>
      <c r="D2340" s="154" t="s">
        <v>15285</v>
      </c>
      <c r="E2340" s="154" t="s">
        <v>15286</v>
      </c>
      <c r="F2340" s="443" t="s">
        <v>422</v>
      </c>
      <c r="G2340" s="443" t="s">
        <v>655</v>
      </c>
      <c r="H2340" s="444">
        <v>45243</v>
      </c>
      <c r="I2340" s="443"/>
      <c r="J2340" s="443"/>
      <c r="K2340" s="443"/>
      <c r="L2340" s="443"/>
      <c r="M2340" s="443"/>
      <c r="N2340" s="443"/>
      <c r="O2340" s="443">
        <v>1</v>
      </c>
      <c r="P2340" s="445">
        <f t="shared" si="34"/>
        <v>1</v>
      </c>
      <c r="Q2340" s="443">
        <v>1</v>
      </c>
      <c r="R2340" s="443"/>
      <c r="S2340" s="443" t="s">
        <v>659</v>
      </c>
      <c r="T2340" s="443" t="s">
        <v>653</v>
      </c>
      <c r="U2340" s="443" t="s">
        <v>673</v>
      </c>
      <c r="V2340" s="443" t="s">
        <v>652</v>
      </c>
      <c r="W2340" s="443" t="s">
        <v>469</v>
      </c>
      <c r="X2340" s="446"/>
    </row>
    <row r="2341" spans="1:24" s="447" customFormat="1" ht="60">
      <c r="A2341" s="443"/>
      <c r="B2341" s="443">
        <v>4496700300</v>
      </c>
      <c r="C2341" s="508" t="s">
        <v>15272</v>
      </c>
      <c r="D2341" s="154" t="s">
        <v>15273</v>
      </c>
      <c r="E2341" s="154" t="s">
        <v>15287</v>
      </c>
      <c r="F2341" s="443" t="s">
        <v>422</v>
      </c>
      <c r="G2341" s="443" t="s">
        <v>655</v>
      </c>
      <c r="H2341" s="444">
        <v>44981</v>
      </c>
      <c r="I2341" s="443"/>
      <c r="J2341" s="443"/>
      <c r="K2341" s="443"/>
      <c r="L2341" s="443"/>
      <c r="M2341" s="443"/>
      <c r="N2341" s="443"/>
      <c r="O2341" s="443">
        <v>1</v>
      </c>
      <c r="P2341" s="445">
        <f t="shared" si="34"/>
        <v>1</v>
      </c>
      <c r="Q2341" s="443">
        <v>1</v>
      </c>
      <c r="R2341" s="443"/>
      <c r="S2341" s="443" t="s">
        <v>659</v>
      </c>
      <c r="T2341" s="443" t="s">
        <v>653</v>
      </c>
      <c r="U2341" s="443" t="s">
        <v>673</v>
      </c>
      <c r="V2341" s="443" t="s">
        <v>652</v>
      </c>
      <c r="W2341" s="443" t="s">
        <v>469</v>
      </c>
      <c r="X2341" s="446"/>
    </row>
    <row r="2342" spans="1:24" s="447" customFormat="1" ht="60">
      <c r="A2342" s="443"/>
      <c r="B2342" s="443">
        <v>4231911400</v>
      </c>
      <c r="C2342" s="508" t="s">
        <v>5722</v>
      </c>
      <c r="D2342" s="154" t="s">
        <v>5723</v>
      </c>
      <c r="E2342" s="154" t="s">
        <v>2504</v>
      </c>
      <c r="F2342" s="443" t="s">
        <v>422</v>
      </c>
      <c r="G2342" s="443" t="s">
        <v>655</v>
      </c>
      <c r="H2342" s="444">
        <v>45050</v>
      </c>
      <c r="I2342" s="443"/>
      <c r="J2342" s="443"/>
      <c r="K2342" s="443"/>
      <c r="L2342" s="443"/>
      <c r="M2342" s="443"/>
      <c r="N2342" s="443"/>
      <c r="O2342" s="443">
        <v>2</v>
      </c>
      <c r="P2342" s="445">
        <f t="shared" si="34"/>
        <v>2</v>
      </c>
      <c r="Q2342" s="443">
        <v>2</v>
      </c>
      <c r="R2342" s="443"/>
      <c r="S2342" s="443" t="s">
        <v>659</v>
      </c>
      <c r="T2342" s="443" t="s">
        <v>653</v>
      </c>
      <c r="U2342" s="443" t="s">
        <v>673</v>
      </c>
      <c r="V2342" s="443" t="s">
        <v>652</v>
      </c>
      <c r="W2342" s="443" t="s">
        <v>469</v>
      </c>
      <c r="X2342" s="446"/>
    </row>
    <row r="2343" spans="1:24" s="447" customFormat="1" ht="60">
      <c r="A2343" s="443"/>
      <c r="B2343" s="443">
        <v>5300511400</v>
      </c>
      <c r="C2343" s="508" t="s">
        <v>15288</v>
      </c>
      <c r="D2343" s="154" t="s">
        <v>15289</v>
      </c>
      <c r="E2343" s="154" t="s">
        <v>15290</v>
      </c>
      <c r="F2343" s="443" t="s">
        <v>422</v>
      </c>
      <c r="G2343" s="443" t="s">
        <v>655</v>
      </c>
      <c r="H2343" s="444">
        <v>45260</v>
      </c>
      <c r="I2343" s="443"/>
      <c r="J2343" s="443"/>
      <c r="K2343" s="443"/>
      <c r="L2343" s="443"/>
      <c r="M2343" s="443"/>
      <c r="N2343" s="443"/>
      <c r="O2343" s="443">
        <v>1</v>
      </c>
      <c r="P2343" s="445">
        <f t="shared" si="34"/>
        <v>1</v>
      </c>
      <c r="Q2343" s="443">
        <v>1</v>
      </c>
      <c r="R2343" s="443"/>
      <c r="S2343" s="443" t="s">
        <v>659</v>
      </c>
      <c r="T2343" s="443" t="s">
        <v>653</v>
      </c>
      <c r="U2343" s="443" t="s">
        <v>673</v>
      </c>
      <c r="V2343" s="443" t="s">
        <v>652</v>
      </c>
      <c r="W2343" s="443" t="s">
        <v>469</v>
      </c>
      <c r="X2343" s="446"/>
    </row>
    <row r="2344" spans="1:24" s="447" customFormat="1" ht="60">
      <c r="A2344" s="443"/>
      <c r="B2344" s="443">
        <v>4532211100</v>
      </c>
      <c r="C2344" s="508" t="s">
        <v>15291</v>
      </c>
      <c r="D2344" s="154" t="s">
        <v>15292</v>
      </c>
      <c r="E2344" s="154" t="s">
        <v>15293</v>
      </c>
      <c r="F2344" s="443" t="s">
        <v>422</v>
      </c>
      <c r="G2344" s="443" t="s">
        <v>655</v>
      </c>
      <c r="H2344" s="444">
        <v>45196</v>
      </c>
      <c r="I2344" s="443"/>
      <c r="J2344" s="443"/>
      <c r="K2344" s="443"/>
      <c r="L2344" s="443"/>
      <c r="M2344" s="443"/>
      <c r="N2344" s="443"/>
      <c r="O2344" s="443">
        <v>1</v>
      </c>
      <c r="P2344" s="445">
        <f t="shared" si="34"/>
        <v>1</v>
      </c>
      <c r="Q2344" s="443">
        <v>1</v>
      </c>
      <c r="R2344" s="443"/>
      <c r="S2344" s="443" t="s">
        <v>659</v>
      </c>
      <c r="T2344" s="443" t="s">
        <v>653</v>
      </c>
      <c r="U2344" s="443" t="s">
        <v>673</v>
      </c>
      <c r="V2344" s="443" t="s">
        <v>652</v>
      </c>
      <c r="W2344" s="443" t="s">
        <v>469</v>
      </c>
      <c r="X2344" s="446"/>
    </row>
    <row r="2345" spans="1:24" s="447" customFormat="1" ht="60">
      <c r="A2345" s="443"/>
      <c r="B2345" s="443">
        <v>4233300900</v>
      </c>
      <c r="C2345" s="508" t="s">
        <v>15294</v>
      </c>
      <c r="D2345" s="154" t="s">
        <v>15295</v>
      </c>
      <c r="E2345" s="154" t="s">
        <v>15296</v>
      </c>
      <c r="F2345" s="443" t="s">
        <v>422</v>
      </c>
      <c r="G2345" s="443" t="s">
        <v>655</v>
      </c>
      <c r="H2345" s="444">
        <v>45190</v>
      </c>
      <c r="I2345" s="443"/>
      <c r="J2345" s="443"/>
      <c r="K2345" s="443"/>
      <c r="L2345" s="443"/>
      <c r="M2345" s="443"/>
      <c r="N2345" s="443"/>
      <c r="O2345" s="443">
        <v>2</v>
      </c>
      <c r="P2345" s="445">
        <f t="shared" si="34"/>
        <v>2</v>
      </c>
      <c r="Q2345" s="443">
        <v>2</v>
      </c>
      <c r="R2345" s="443"/>
      <c r="S2345" s="443" t="s">
        <v>659</v>
      </c>
      <c r="T2345" s="443" t="s">
        <v>653</v>
      </c>
      <c r="U2345" s="443" t="s">
        <v>673</v>
      </c>
      <c r="V2345" s="443" t="s">
        <v>652</v>
      </c>
      <c r="W2345" s="443" t="s">
        <v>469</v>
      </c>
      <c r="X2345" s="446"/>
    </row>
    <row r="2346" spans="1:24" s="447" customFormat="1" ht="60">
      <c r="A2346" s="443"/>
      <c r="B2346" s="443">
        <v>5451613000</v>
      </c>
      <c r="C2346" s="508" t="s">
        <v>15297</v>
      </c>
      <c r="D2346" s="154" t="s">
        <v>15298</v>
      </c>
      <c r="E2346" s="154" t="s">
        <v>15299</v>
      </c>
      <c r="F2346" s="443" t="s">
        <v>422</v>
      </c>
      <c r="G2346" s="443" t="s">
        <v>655</v>
      </c>
      <c r="H2346" s="444">
        <v>45139</v>
      </c>
      <c r="I2346" s="443"/>
      <c r="J2346" s="443"/>
      <c r="K2346" s="443">
        <v>1</v>
      </c>
      <c r="L2346" s="443"/>
      <c r="M2346" s="443"/>
      <c r="N2346" s="443"/>
      <c r="O2346" s="443">
        <v>9</v>
      </c>
      <c r="P2346" s="445">
        <f t="shared" si="34"/>
        <v>10</v>
      </c>
      <c r="Q2346" s="443">
        <v>10</v>
      </c>
      <c r="R2346" s="443"/>
      <c r="S2346" s="443" t="s">
        <v>659</v>
      </c>
      <c r="T2346" s="443" t="s">
        <v>651</v>
      </c>
      <c r="U2346" s="443" t="s">
        <v>673</v>
      </c>
      <c r="V2346" s="443" t="s">
        <v>652</v>
      </c>
      <c r="W2346" s="443" t="s">
        <v>469</v>
      </c>
      <c r="X2346" s="446"/>
    </row>
    <row r="2347" spans="1:24" s="447" customFormat="1" ht="60">
      <c r="A2347" s="443"/>
      <c r="B2347" s="443">
        <v>4231730600</v>
      </c>
      <c r="C2347" s="508" t="s">
        <v>15300</v>
      </c>
      <c r="D2347" s="154" t="s">
        <v>15301</v>
      </c>
      <c r="E2347" s="154" t="s">
        <v>15302</v>
      </c>
      <c r="F2347" s="443" t="s">
        <v>422</v>
      </c>
      <c r="G2347" s="443" t="s">
        <v>655</v>
      </c>
      <c r="H2347" s="444">
        <v>45216</v>
      </c>
      <c r="I2347" s="443"/>
      <c r="J2347" s="443"/>
      <c r="K2347" s="443"/>
      <c r="L2347" s="443"/>
      <c r="M2347" s="443"/>
      <c r="N2347" s="443"/>
      <c r="O2347" s="443">
        <v>1</v>
      </c>
      <c r="P2347" s="445">
        <f t="shared" si="34"/>
        <v>1</v>
      </c>
      <c r="Q2347" s="443">
        <v>1</v>
      </c>
      <c r="R2347" s="443"/>
      <c r="S2347" s="443" t="s">
        <v>659</v>
      </c>
      <c r="T2347" s="443" t="s">
        <v>653</v>
      </c>
      <c r="U2347" s="443" t="s">
        <v>673</v>
      </c>
      <c r="V2347" s="443" t="s">
        <v>652</v>
      </c>
      <c r="W2347" s="443" t="s">
        <v>469</v>
      </c>
      <c r="X2347" s="446"/>
    </row>
    <row r="2348" spans="1:24" s="447" customFormat="1" ht="60">
      <c r="A2348" s="443"/>
      <c r="B2348" s="443">
        <v>4671721300</v>
      </c>
      <c r="C2348" s="508" t="s">
        <v>15303</v>
      </c>
      <c r="D2348" s="154" t="s">
        <v>15304</v>
      </c>
      <c r="E2348" s="154" t="s">
        <v>15305</v>
      </c>
      <c r="F2348" s="443" t="s">
        <v>422</v>
      </c>
      <c r="G2348" s="443" t="s">
        <v>655</v>
      </c>
      <c r="H2348" s="444">
        <v>44952</v>
      </c>
      <c r="I2348" s="443"/>
      <c r="J2348" s="443"/>
      <c r="K2348" s="443"/>
      <c r="L2348" s="443"/>
      <c r="M2348" s="443"/>
      <c r="N2348" s="443"/>
      <c r="O2348" s="443">
        <v>1</v>
      </c>
      <c r="P2348" s="445">
        <f t="shared" si="34"/>
        <v>1</v>
      </c>
      <c r="Q2348" s="443">
        <v>1</v>
      </c>
      <c r="R2348" s="443"/>
      <c r="S2348" s="443" t="s">
        <v>659</v>
      </c>
      <c r="T2348" s="443" t="s">
        <v>653</v>
      </c>
      <c r="U2348" s="443" t="s">
        <v>673</v>
      </c>
      <c r="V2348" s="443" t="s">
        <v>652</v>
      </c>
      <c r="W2348" s="443" t="s">
        <v>469</v>
      </c>
      <c r="X2348" s="446"/>
    </row>
    <row r="2349" spans="1:24" s="447" customFormat="1" ht="60">
      <c r="A2349" s="443"/>
      <c r="B2349" s="443">
        <v>4543311600</v>
      </c>
      <c r="C2349" s="508" t="s">
        <v>15306</v>
      </c>
      <c r="D2349" s="154" t="s">
        <v>15307</v>
      </c>
      <c r="E2349" s="154" t="s">
        <v>15308</v>
      </c>
      <c r="F2349" s="443" t="s">
        <v>422</v>
      </c>
      <c r="G2349" s="443" t="s">
        <v>655</v>
      </c>
      <c r="H2349" s="444">
        <v>45260</v>
      </c>
      <c r="I2349" s="443"/>
      <c r="J2349" s="443"/>
      <c r="K2349" s="443"/>
      <c r="L2349" s="443"/>
      <c r="M2349" s="443">
        <v>1</v>
      </c>
      <c r="N2349" s="443"/>
      <c r="O2349" s="443">
        <v>1</v>
      </c>
      <c r="P2349" s="445">
        <f t="shared" si="34"/>
        <v>2</v>
      </c>
      <c r="Q2349" s="443">
        <v>2</v>
      </c>
      <c r="R2349" s="443"/>
      <c r="S2349" s="443" t="s">
        <v>659</v>
      </c>
      <c r="T2349" s="443" t="s">
        <v>651</v>
      </c>
      <c r="U2349" s="443" t="s">
        <v>673</v>
      </c>
      <c r="V2349" s="443" t="s">
        <v>652</v>
      </c>
      <c r="W2349" s="443" t="s">
        <v>469</v>
      </c>
      <c r="X2349" s="446"/>
    </row>
    <row r="2350" spans="1:24" s="447" customFormat="1" ht="60">
      <c r="A2350" s="443"/>
      <c r="B2350" s="443">
        <v>4253701600</v>
      </c>
      <c r="C2350" s="508" t="s">
        <v>15309</v>
      </c>
      <c r="D2350" s="154" t="s">
        <v>15310</v>
      </c>
      <c r="E2350" s="154" t="s">
        <v>15311</v>
      </c>
      <c r="F2350" s="443" t="s">
        <v>422</v>
      </c>
      <c r="G2350" s="443" t="s">
        <v>655</v>
      </c>
      <c r="H2350" s="444">
        <v>45085</v>
      </c>
      <c r="I2350" s="443"/>
      <c r="J2350" s="443"/>
      <c r="K2350" s="443"/>
      <c r="L2350" s="443"/>
      <c r="M2350" s="443"/>
      <c r="N2350" s="443"/>
      <c r="O2350" s="443">
        <v>3</v>
      </c>
      <c r="P2350" s="445">
        <f t="shared" si="34"/>
        <v>3</v>
      </c>
      <c r="Q2350" s="443">
        <v>3</v>
      </c>
      <c r="R2350" s="443"/>
      <c r="S2350" s="443" t="s">
        <v>659</v>
      </c>
      <c r="T2350" s="443" t="s">
        <v>653</v>
      </c>
      <c r="U2350" s="443" t="s">
        <v>673</v>
      </c>
      <c r="V2350" s="443" t="s">
        <v>652</v>
      </c>
      <c r="W2350" s="443" t="s">
        <v>469</v>
      </c>
      <c r="X2350" s="446"/>
    </row>
    <row r="2351" spans="1:24" s="447" customFormat="1" ht="60">
      <c r="A2351" s="443"/>
      <c r="B2351" s="443">
        <v>4253701600</v>
      </c>
      <c r="C2351" s="508" t="s">
        <v>15312</v>
      </c>
      <c r="D2351" s="154" t="s">
        <v>15310</v>
      </c>
      <c r="E2351" s="154" t="s">
        <v>15313</v>
      </c>
      <c r="F2351" s="443" t="s">
        <v>422</v>
      </c>
      <c r="G2351" s="443" t="s">
        <v>655</v>
      </c>
      <c r="H2351" s="444">
        <v>45085</v>
      </c>
      <c r="I2351" s="443"/>
      <c r="J2351" s="443"/>
      <c r="K2351" s="443"/>
      <c r="L2351" s="443"/>
      <c r="M2351" s="443"/>
      <c r="N2351" s="443"/>
      <c r="O2351" s="443">
        <v>3</v>
      </c>
      <c r="P2351" s="445">
        <f t="shared" si="34"/>
        <v>3</v>
      </c>
      <c r="Q2351" s="443">
        <v>3</v>
      </c>
      <c r="R2351" s="443"/>
      <c r="S2351" s="443" t="s">
        <v>659</v>
      </c>
      <c r="T2351" s="443" t="s">
        <v>653</v>
      </c>
      <c r="U2351" s="443" t="s">
        <v>673</v>
      </c>
      <c r="V2351" s="443" t="s">
        <v>652</v>
      </c>
      <c r="W2351" s="443" t="s">
        <v>469</v>
      </c>
      <c r="X2351" s="446"/>
    </row>
    <row r="2352" spans="1:24" s="447" customFormat="1" ht="60">
      <c r="A2352" s="443"/>
      <c r="B2352" s="443">
        <v>4521541100</v>
      </c>
      <c r="C2352" s="508" t="s">
        <v>15314</v>
      </c>
      <c r="D2352" s="154" t="s">
        <v>15315</v>
      </c>
      <c r="E2352" s="154" t="s">
        <v>15316</v>
      </c>
      <c r="F2352" s="443" t="s">
        <v>422</v>
      </c>
      <c r="G2352" s="443" t="s">
        <v>655</v>
      </c>
      <c r="H2352" s="444">
        <v>45252</v>
      </c>
      <c r="I2352" s="443"/>
      <c r="J2352" s="443"/>
      <c r="K2352" s="443"/>
      <c r="L2352" s="443"/>
      <c r="M2352" s="443"/>
      <c r="N2352" s="443"/>
      <c r="O2352" s="443">
        <v>2</v>
      </c>
      <c r="P2352" s="445">
        <f t="shared" si="34"/>
        <v>2</v>
      </c>
      <c r="Q2352" s="443">
        <v>2</v>
      </c>
      <c r="R2352" s="443"/>
      <c r="S2352" s="443" t="s">
        <v>659</v>
      </c>
      <c r="T2352" s="443" t="s">
        <v>653</v>
      </c>
      <c r="U2352" s="443" t="s">
        <v>673</v>
      </c>
      <c r="V2352" s="443" t="s">
        <v>652</v>
      </c>
      <c r="W2352" s="443" t="s">
        <v>469</v>
      </c>
      <c r="X2352" s="446"/>
    </row>
    <row r="2353" spans="1:24" s="447" customFormat="1" ht="60">
      <c r="A2353" s="443"/>
      <c r="B2353" s="443">
        <v>5392821400</v>
      </c>
      <c r="C2353" s="508" t="s">
        <v>15317</v>
      </c>
      <c r="D2353" s="154" t="s">
        <v>15318</v>
      </c>
      <c r="E2353" s="154" t="s">
        <v>15319</v>
      </c>
      <c r="F2353" s="443" t="s">
        <v>422</v>
      </c>
      <c r="G2353" s="443" t="s">
        <v>655</v>
      </c>
      <c r="H2353" s="444">
        <v>44946</v>
      </c>
      <c r="I2353" s="443"/>
      <c r="J2353" s="443"/>
      <c r="K2353" s="443"/>
      <c r="L2353" s="443"/>
      <c r="M2353" s="443"/>
      <c r="N2353" s="443"/>
      <c r="O2353" s="443">
        <v>1</v>
      </c>
      <c r="P2353" s="445">
        <f t="shared" si="34"/>
        <v>1</v>
      </c>
      <c r="Q2353" s="443">
        <v>1</v>
      </c>
      <c r="R2353" s="443"/>
      <c r="S2353" s="443" t="s">
        <v>659</v>
      </c>
      <c r="T2353" s="443" t="s">
        <v>653</v>
      </c>
      <c r="U2353" s="443" t="s">
        <v>673</v>
      </c>
      <c r="V2353" s="443" t="s">
        <v>652</v>
      </c>
      <c r="W2353" s="443" t="s">
        <v>469</v>
      </c>
      <c r="X2353" s="446"/>
    </row>
    <row r="2354" spans="1:24" s="447" customFormat="1" ht="60">
      <c r="A2354" s="443"/>
      <c r="B2354" s="443">
        <v>3412651500</v>
      </c>
      <c r="C2354" s="508" t="s">
        <v>15320</v>
      </c>
      <c r="D2354" s="154" t="s">
        <v>15321</v>
      </c>
      <c r="E2354" s="154" t="s">
        <v>15322</v>
      </c>
      <c r="F2354" s="443" t="s">
        <v>422</v>
      </c>
      <c r="G2354" s="443" t="s">
        <v>655</v>
      </c>
      <c r="H2354" s="444">
        <v>45124</v>
      </c>
      <c r="I2354" s="443"/>
      <c r="J2354" s="443"/>
      <c r="K2354" s="443"/>
      <c r="L2354" s="443"/>
      <c r="M2354" s="443"/>
      <c r="N2354" s="443"/>
      <c r="O2354" s="443">
        <v>2</v>
      </c>
      <c r="P2354" s="445">
        <f t="shared" si="34"/>
        <v>2</v>
      </c>
      <c r="Q2354" s="443">
        <v>2</v>
      </c>
      <c r="R2354" s="443"/>
      <c r="S2354" s="443" t="s">
        <v>659</v>
      </c>
      <c r="T2354" s="443" t="s">
        <v>653</v>
      </c>
      <c r="U2354" s="443" t="s">
        <v>673</v>
      </c>
      <c r="V2354" s="443" t="s">
        <v>652</v>
      </c>
      <c r="W2354" s="443" t="s">
        <v>469</v>
      </c>
      <c r="X2354" s="446"/>
    </row>
    <row r="2355" spans="1:24" s="447" customFormat="1" ht="60">
      <c r="A2355" s="443"/>
      <c r="B2355" s="443">
        <v>4682600200</v>
      </c>
      <c r="C2355" s="508" t="s">
        <v>6013</v>
      </c>
      <c r="D2355" s="154" t="s">
        <v>6014</v>
      </c>
      <c r="E2355" s="154" t="s">
        <v>2689</v>
      </c>
      <c r="F2355" s="443" t="s">
        <v>422</v>
      </c>
      <c r="G2355" s="443" t="s">
        <v>655</v>
      </c>
      <c r="H2355" s="444">
        <v>44956</v>
      </c>
      <c r="I2355" s="443"/>
      <c r="J2355" s="443"/>
      <c r="K2355" s="443"/>
      <c r="L2355" s="443"/>
      <c r="M2355" s="443"/>
      <c r="N2355" s="443"/>
      <c r="O2355" s="443">
        <v>2</v>
      </c>
      <c r="P2355" s="445">
        <f t="shared" si="34"/>
        <v>2</v>
      </c>
      <c r="Q2355" s="443">
        <v>2</v>
      </c>
      <c r="R2355" s="443"/>
      <c r="S2355" s="443" t="s">
        <v>659</v>
      </c>
      <c r="T2355" s="443" t="s">
        <v>653</v>
      </c>
      <c r="U2355" s="443" t="s">
        <v>673</v>
      </c>
      <c r="V2355" s="443" t="s">
        <v>652</v>
      </c>
      <c r="W2355" s="443" t="s">
        <v>469</v>
      </c>
      <c r="X2355" s="446"/>
    </row>
    <row r="2356" spans="1:24" s="447" customFormat="1" ht="75">
      <c r="A2356" s="443"/>
      <c r="B2356" s="443">
        <v>4402900100</v>
      </c>
      <c r="C2356" s="508" t="s">
        <v>8788</v>
      </c>
      <c r="D2356" s="154" t="s">
        <v>8789</v>
      </c>
      <c r="E2356" s="154" t="s">
        <v>4253</v>
      </c>
      <c r="F2356" s="443" t="s">
        <v>422</v>
      </c>
      <c r="G2356" s="443" t="s">
        <v>655</v>
      </c>
      <c r="H2356" s="444">
        <v>45047</v>
      </c>
      <c r="I2356" s="443"/>
      <c r="J2356" s="443"/>
      <c r="K2356" s="443"/>
      <c r="L2356" s="443"/>
      <c r="M2356" s="443"/>
      <c r="N2356" s="443"/>
      <c r="O2356" s="443">
        <v>1</v>
      </c>
      <c r="P2356" s="445">
        <f t="shared" si="34"/>
        <v>1</v>
      </c>
      <c r="Q2356" s="443">
        <v>1</v>
      </c>
      <c r="R2356" s="443"/>
      <c r="S2356" s="443" t="s">
        <v>659</v>
      </c>
      <c r="T2356" s="443" t="s">
        <v>653</v>
      </c>
      <c r="U2356" s="443" t="s">
        <v>673</v>
      </c>
      <c r="V2356" s="443" t="s">
        <v>652</v>
      </c>
      <c r="W2356" s="443" t="s">
        <v>469</v>
      </c>
      <c r="X2356" s="446"/>
    </row>
    <row r="2357" spans="1:24" s="447" customFormat="1" ht="60">
      <c r="A2357" s="443"/>
      <c r="B2357" s="443">
        <v>4258230700</v>
      </c>
      <c r="C2357" s="508" t="s">
        <v>15323</v>
      </c>
      <c r="D2357" s="154" t="s">
        <v>15324</v>
      </c>
      <c r="E2357" s="154" t="s">
        <v>15325</v>
      </c>
      <c r="F2357" s="443" t="s">
        <v>422</v>
      </c>
      <c r="G2357" s="443" t="s">
        <v>655</v>
      </c>
      <c r="H2357" s="444">
        <v>44967</v>
      </c>
      <c r="I2357" s="443"/>
      <c r="J2357" s="443"/>
      <c r="K2357" s="443"/>
      <c r="L2357" s="443"/>
      <c r="M2357" s="443"/>
      <c r="N2357" s="443"/>
      <c r="O2357" s="443">
        <v>4</v>
      </c>
      <c r="P2357" s="445">
        <f t="shared" si="34"/>
        <v>4</v>
      </c>
      <c r="Q2357" s="443">
        <v>4</v>
      </c>
      <c r="R2357" s="443"/>
      <c r="S2357" s="443" t="s">
        <v>659</v>
      </c>
      <c r="T2357" s="443" t="s">
        <v>653</v>
      </c>
      <c r="U2357" s="443" t="s">
        <v>673</v>
      </c>
      <c r="V2357" s="443" t="s">
        <v>652</v>
      </c>
      <c r="W2357" s="443" t="s">
        <v>469</v>
      </c>
      <c r="X2357" s="446"/>
    </row>
    <row r="2358" spans="1:24" s="447" customFormat="1" ht="60">
      <c r="A2358" s="443"/>
      <c r="B2358" s="443">
        <v>4231730600</v>
      </c>
      <c r="C2358" s="508" t="s">
        <v>15326</v>
      </c>
      <c r="D2358" s="154" t="s">
        <v>15301</v>
      </c>
      <c r="E2358" s="154" t="s">
        <v>15327</v>
      </c>
      <c r="F2358" s="443" t="s">
        <v>422</v>
      </c>
      <c r="G2358" s="443" t="s">
        <v>655</v>
      </c>
      <c r="H2358" s="444">
        <v>45216</v>
      </c>
      <c r="I2358" s="443"/>
      <c r="J2358" s="443"/>
      <c r="K2358" s="443"/>
      <c r="L2358" s="443"/>
      <c r="M2358" s="443"/>
      <c r="N2358" s="443"/>
      <c r="O2358" s="443">
        <v>1</v>
      </c>
      <c r="P2358" s="445">
        <f t="shared" si="34"/>
        <v>1</v>
      </c>
      <c r="Q2358" s="443">
        <v>1</v>
      </c>
      <c r="R2358" s="443"/>
      <c r="S2358" s="443" t="s">
        <v>659</v>
      </c>
      <c r="T2358" s="443" t="s">
        <v>653</v>
      </c>
      <c r="U2358" s="443" t="s">
        <v>673</v>
      </c>
      <c r="V2358" s="443" t="s">
        <v>652</v>
      </c>
      <c r="W2358" s="443" t="s">
        <v>469</v>
      </c>
      <c r="X2358" s="446"/>
    </row>
    <row r="2359" spans="1:24" s="447" customFormat="1" ht="60">
      <c r="A2359" s="443"/>
      <c r="B2359" s="443">
        <v>4761312500</v>
      </c>
      <c r="C2359" s="508" t="s">
        <v>15328</v>
      </c>
      <c r="D2359" s="154" t="s">
        <v>15329</v>
      </c>
      <c r="E2359" s="154" t="s">
        <v>15330</v>
      </c>
      <c r="F2359" s="443" t="s">
        <v>422</v>
      </c>
      <c r="G2359" s="443" t="s">
        <v>655</v>
      </c>
      <c r="H2359" s="444">
        <v>45238</v>
      </c>
      <c r="I2359" s="443"/>
      <c r="J2359" s="443"/>
      <c r="K2359" s="443"/>
      <c r="L2359" s="443"/>
      <c r="M2359" s="443"/>
      <c r="N2359" s="443"/>
      <c r="O2359" s="443">
        <v>3</v>
      </c>
      <c r="P2359" s="445">
        <f t="shared" si="34"/>
        <v>3</v>
      </c>
      <c r="Q2359" s="443">
        <v>3</v>
      </c>
      <c r="R2359" s="443"/>
      <c r="S2359" s="443" t="s">
        <v>659</v>
      </c>
      <c r="T2359" s="443" t="s">
        <v>653</v>
      </c>
      <c r="U2359" s="443" t="s">
        <v>673</v>
      </c>
      <c r="V2359" s="443" t="s">
        <v>652</v>
      </c>
      <c r="W2359" s="443" t="s">
        <v>469</v>
      </c>
      <c r="X2359" s="446"/>
    </row>
    <row r="2360" spans="1:24" s="447" customFormat="1" ht="60">
      <c r="A2360" s="443"/>
      <c r="B2360" s="443">
        <v>5522010500</v>
      </c>
      <c r="C2360" s="508" t="s">
        <v>15331</v>
      </c>
      <c r="D2360" s="154" t="s">
        <v>15332</v>
      </c>
      <c r="E2360" s="154" t="s">
        <v>15333</v>
      </c>
      <c r="F2360" s="443" t="s">
        <v>422</v>
      </c>
      <c r="G2360" s="443" t="s">
        <v>655</v>
      </c>
      <c r="H2360" s="444">
        <v>45280</v>
      </c>
      <c r="I2360" s="443"/>
      <c r="J2360" s="443"/>
      <c r="K2360" s="443"/>
      <c r="L2360" s="443"/>
      <c r="M2360" s="443"/>
      <c r="N2360" s="443"/>
      <c r="O2360" s="443">
        <v>1</v>
      </c>
      <c r="P2360" s="445">
        <f t="shared" si="34"/>
        <v>1</v>
      </c>
      <c r="Q2360" s="443">
        <v>1</v>
      </c>
      <c r="R2360" s="443"/>
      <c r="S2360" s="443" t="s">
        <v>659</v>
      </c>
      <c r="T2360" s="443" t="s">
        <v>653</v>
      </c>
      <c r="U2360" s="443" t="s">
        <v>673</v>
      </c>
      <c r="V2360" s="443" t="s">
        <v>652</v>
      </c>
      <c r="W2360" s="443" t="s">
        <v>469</v>
      </c>
      <c r="X2360" s="446"/>
    </row>
    <row r="2361" spans="1:24" s="447" customFormat="1" ht="60">
      <c r="A2361" s="443"/>
      <c r="B2361" s="443">
        <v>3073722900</v>
      </c>
      <c r="C2361" s="508" t="s">
        <v>15334</v>
      </c>
      <c r="D2361" s="154" t="s">
        <v>15335</v>
      </c>
      <c r="E2361" s="154" t="s">
        <v>15336</v>
      </c>
      <c r="F2361" s="443" t="s">
        <v>422</v>
      </c>
      <c r="G2361" s="443" t="s">
        <v>655</v>
      </c>
      <c r="H2361" s="444">
        <v>45204</v>
      </c>
      <c r="I2361" s="443"/>
      <c r="J2361" s="443"/>
      <c r="K2361" s="443"/>
      <c r="L2361" s="443"/>
      <c r="M2361" s="443"/>
      <c r="N2361" s="443"/>
      <c r="O2361" s="443">
        <v>5</v>
      </c>
      <c r="P2361" s="445">
        <f t="shared" si="34"/>
        <v>5</v>
      </c>
      <c r="Q2361" s="443">
        <v>5</v>
      </c>
      <c r="R2361" s="443"/>
      <c r="S2361" s="443" t="s">
        <v>659</v>
      </c>
      <c r="T2361" s="443" t="s">
        <v>653</v>
      </c>
      <c r="U2361" s="443" t="s">
        <v>673</v>
      </c>
      <c r="V2361" s="443" t="s">
        <v>652</v>
      </c>
      <c r="W2361" s="443" t="s">
        <v>469</v>
      </c>
      <c r="X2361" s="446"/>
    </row>
    <row r="2362" spans="1:24" s="447" customFormat="1" ht="60">
      <c r="A2362" s="443"/>
      <c r="B2362" s="443">
        <v>4434610700</v>
      </c>
      <c r="C2362" s="508" t="s">
        <v>15337</v>
      </c>
      <c r="D2362" s="154" t="s">
        <v>15338</v>
      </c>
      <c r="E2362" s="154" t="s">
        <v>15339</v>
      </c>
      <c r="F2362" s="443" t="s">
        <v>422</v>
      </c>
      <c r="G2362" s="443" t="s">
        <v>655</v>
      </c>
      <c r="H2362" s="444">
        <v>45279</v>
      </c>
      <c r="I2362" s="443"/>
      <c r="J2362" s="443"/>
      <c r="K2362" s="443"/>
      <c r="L2362" s="443"/>
      <c r="M2362" s="443"/>
      <c r="N2362" s="443"/>
      <c r="O2362" s="443">
        <v>1</v>
      </c>
      <c r="P2362" s="445">
        <f t="shared" si="34"/>
        <v>1</v>
      </c>
      <c r="Q2362" s="443">
        <v>1</v>
      </c>
      <c r="R2362" s="443"/>
      <c r="S2362" s="443" t="s">
        <v>659</v>
      </c>
      <c r="T2362" s="443" t="s">
        <v>653</v>
      </c>
      <c r="U2362" s="443" t="s">
        <v>673</v>
      </c>
      <c r="V2362" s="443" t="s">
        <v>652</v>
      </c>
      <c r="W2362" s="443" t="s">
        <v>469</v>
      </c>
      <c r="X2362" s="446"/>
    </row>
    <row r="2363" spans="1:24" s="447" customFormat="1" ht="60">
      <c r="A2363" s="443"/>
      <c r="B2363" s="443">
        <v>4181320200</v>
      </c>
      <c r="C2363" s="508" t="s">
        <v>15340</v>
      </c>
      <c r="D2363" s="154" t="s">
        <v>15341</v>
      </c>
      <c r="E2363" s="154" t="s">
        <v>15342</v>
      </c>
      <c r="F2363" s="443" t="s">
        <v>422</v>
      </c>
      <c r="G2363" s="443" t="s">
        <v>655</v>
      </c>
      <c r="H2363" s="444">
        <v>45289</v>
      </c>
      <c r="I2363" s="443"/>
      <c r="J2363" s="443"/>
      <c r="K2363" s="443"/>
      <c r="L2363" s="443"/>
      <c r="M2363" s="443"/>
      <c r="N2363" s="443"/>
      <c r="O2363" s="443">
        <v>1</v>
      </c>
      <c r="P2363" s="445">
        <f t="shared" si="34"/>
        <v>1</v>
      </c>
      <c r="Q2363" s="443">
        <v>1</v>
      </c>
      <c r="R2363" s="443"/>
      <c r="S2363" s="443" t="s">
        <v>659</v>
      </c>
      <c r="T2363" s="443" t="s">
        <v>653</v>
      </c>
      <c r="U2363" s="443" t="s">
        <v>673</v>
      </c>
      <c r="V2363" s="443" t="s">
        <v>652</v>
      </c>
      <c r="W2363" s="443" t="s">
        <v>469</v>
      </c>
      <c r="X2363" s="446"/>
    </row>
    <row r="2364" spans="1:24" s="447" customFormat="1" ht="60">
      <c r="A2364" s="443"/>
      <c r="B2364" s="443">
        <v>5405907400</v>
      </c>
      <c r="C2364" s="508" t="s">
        <v>5713</v>
      </c>
      <c r="D2364" s="154" t="s">
        <v>5714</v>
      </c>
      <c r="E2364" s="154" t="s">
        <v>2482</v>
      </c>
      <c r="F2364" s="443" t="s">
        <v>422</v>
      </c>
      <c r="G2364" s="443" t="s">
        <v>655</v>
      </c>
      <c r="H2364" s="444">
        <v>45243</v>
      </c>
      <c r="I2364" s="443"/>
      <c r="J2364" s="443"/>
      <c r="K2364" s="443"/>
      <c r="L2364" s="443"/>
      <c r="M2364" s="443"/>
      <c r="N2364" s="443"/>
      <c r="O2364" s="443">
        <v>2</v>
      </c>
      <c r="P2364" s="445">
        <f t="shared" si="34"/>
        <v>2</v>
      </c>
      <c r="Q2364" s="443">
        <v>2</v>
      </c>
      <c r="R2364" s="443"/>
      <c r="S2364" s="443" t="s">
        <v>659</v>
      </c>
      <c r="T2364" s="443" t="s">
        <v>653</v>
      </c>
      <c r="U2364" s="443" t="s">
        <v>673</v>
      </c>
      <c r="V2364" s="443" t="s">
        <v>652</v>
      </c>
      <c r="W2364" s="443" t="s">
        <v>469</v>
      </c>
      <c r="X2364" s="446"/>
    </row>
    <row r="2365" spans="1:24" s="447" customFormat="1" ht="60">
      <c r="A2365" s="443"/>
      <c r="B2365" s="443">
        <v>4166400500</v>
      </c>
      <c r="C2365" s="508" t="s">
        <v>15343</v>
      </c>
      <c r="D2365" s="154" t="s">
        <v>15344</v>
      </c>
      <c r="E2365" s="154" t="s">
        <v>15345</v>
      </c>
      <c r="F2365" s="443" t="s">
        <v>424</v>
      </c>
      <c r="G2365" s="443" t="s">
        <v>666</v>
      </c>
      <c r="H2365" s="444">
        <v>45203</v>
      </c>
      <c r="I2365" s="443"/>
      <c r="J2365" s="443"/>
      <c r="K2365" s="443"/>
      <c r="L2365" s="443"/>
      <c r="M2365" s="443"/>
      <c r="N2365" s="443"/>
      <c r="O2365" s="443">
        <v>1</v>
      </c>
      <c r="P2365" s="445">
        <f t="shared" si="34"/>
        <v>1</v>
      </c>
      <c r="Q2365" s="443">
        <v>1</v>
      </c>
      <c r="R2365" s="443"/>
      <c r="S2365" s="443" t="s">
        <v>659</v>
      </c>
      <c r="T2365" s="443" t="s">
        <v>653</v>
      </c>
      <c r="U2365" s="443" t="s">
        <v>673</v>
      </c>
      <c r="V2365" s="443" t="s">
        <v>652</v>
      </c>
      <c r="W2365" s="443" t="s">
        <v>469</v>
      </c>
      <c r="X2365" s="446"/>
    </row>
    <row r="2366" spans="1:24" s="447" customFormat="1" ht="60">
      <c r="A2366" s="443"/>
      <c r="B2366" s="443">
        <v>5500122700</v>
      </c>
      <c r="C2366" s="508" t="s">
        <v>8425</v>
      </c>
      <c r="D2366" s="154" t="s">
        <v>8426</v>
      </c>
      <c r="E2366" s="154" t="s">
        <v>4049</v>
      </c>
      <c r="F2366" s="443" t="s">
        <v>422</v>
      </c>
      <c r="G2366" s="443" t="s">
        <v>655</v>
      </c>
      <c r="H2366" s="444">
        <v>45040</v>
      </c>
      <c r="I2366" s="443"/>
      <c r="J2366" s="443"/>
      <c r="K2366" s="443"/>
      <c r="L2366" s="443"/>
      <c r="M2366" s="443"/>
      <c r="N2366" s="443"/>
      <c r="O2366" s="443">
        <v>1</v>
      </c>
      <c r="P2366" s="445">
        <f t="shared" si="34"/>
        <v>1</v>
      </c>
      <c r="Q2366" s="443">
        <v>1</v>
      </c>
      <c r="R2366" s="443"/>
      <c r="S2366" s="443" t="s">
        <v>659</v>
      </c>
      <c r="T2366" s="443" t="s">
        <v>653</v>
      </c>
      <c r="U2366" s="443" t="s">
        <v>673</v>
      </c>
      <c r="V2366" s="443" t="s">
        <v>652</v>
      </c>
      <c r="W2366" s="443" t="s">
        <v>469</v>
      </c>
      <c r="X2366" s="446"/>
    </row>
    <row r="2367" spans="1:24" s="447" customFormat="1" ht="60">
      <c r="A2367" s="443"/>
      <c r="B2367" s="443">
        <v>5392120300</v>
      </c>
      <c r="C2367" s="508" t="s">
        <v>15346</v>
      </c>
      <c r="D2367" s="154" t="s">
        <v>15347</v>
      </c>
      <c r="E2367" s="154" t="s">
        <v>15348</v>
      </c>
      <c r="F2367" s="443" t="s">
        <v>422</v>
      </c>
      <c r="G2367" s="443" t="s">
        <v>655</v>
      </c>
      <c r="H2367" s="444">
        <v>45055</v>
      </c>
      <c r="I2367" s="443"/>
      <c r="J2367" s="443"/>
      <c r="K2367" s="443"/>
      <c r="L2367" s="443"/>
      <c r="M2367" s="443"/>
      <c r="N2367" s="443"/>
      <c r="O2367" s="443">
        <v>1</v>
      </c>
      <c r="P2367" s="445">
        <f t="shared" si="34"/>
        <v>1</v>
      </c>
      <c r="Q2367" s="443">
        <v>1</v>
      </c>
      <c r="R2367" s="443"/>
      <c r="S2367" s="443" t="s">
        <v>659</v>
      </c>
      <c r="T2367" s="443" t="s">
        <v>653</v>
      </c>
      <c r="U2367" s="443" t="s">
        <v>673</v>
      </c>
      <c r="V2367" s="443" t="s">
        <v>652</v>
      </c>
      <c r="W2367" s="443" t="s">
        <v>469</v>
      </c>
      <c r="X2367" s="446"/>
    </row>
    <row r="2368" spans="1:24" s="447" customFormat="1" ht="60">
      <c r="A2368" s="443"/>
      <c r="B2368" s="443">
        <v>5861121400</v>
      </c>
      <c r="C2368" s="508" t="s">
        <v>7798</v>
      </c>
      <c r="D2368" s="154" t="s">
        <v>7799</v>
      </c>
      <c r="E2368" s="154" t="s">
        <v>3735</v>
      </c>
      <c r="F2368" s="443" t="s">
        <v>422</v>
      </c>
      <c r="G2368" s="443" t="s">
        <v>655</v>
      </c>
      <c r="H2368" s="444">
        <v>44941</v>
      </c>
      <c r="I2368" s="443"/>
      <c r="J2368" s="443"/>
      <c r="K2368" s="443"/>
      <c r="L2368" s="443"/>
      <c r="M2368" s="443"/>
      <c r="N2368" s="443"/>
      <c r="O2368" s="443">
        <v>1</v>
      </c>
      <c r="P2368" s="445">
        <f t="shared" si="34"/>
        <v>1</v>
      </c>
      <c r="Q2368" s="443">
        <v>1</v>
      </c>
      <c r="R2368" s="443"/>
      <c r="S2368" s="443" t="s">
        <v>659</v>
      </c>
      <c r="T2368" s="443" t="s">
        <v>653</v>
      </c>
      <c r="U2368" s="443" t="s">
        <v>673</v>
      </c>
      <c r="V2368" s="443" t="s">
        <v>652</v>
      </c>
      <c r="W2368" s="443" t="s">
        <v>469</v>
      </c>
      <c r="X2368" s="446"/>
    </row>
    <row r="2369" spans="1:24" s="447" customFormat="1" ht="60">
      <c r="A2369" s="443"/>
      <c r="B2369" s="443">
        <v>5522010500</v>
      </c>
      <c r="C2369" s="508" t="s">
        <v>15331</v>
      </c>
      <c r="D2369" s="154" t="s">
        <v>15332</v>
      </c>
      <c r="E2369" s="154" t="s">
        <v>15349</v>
      </c>
      <c r="F2369" s="443" t="s">
        <v>422</v>
      </c>
      <c r="G2369" s="443" t="s">
        <v>655</v>
      </c>
      <c r="H2369" s="444">
        <v>45280</v>
      </c>
      <c r="I2369" s="443"/>
      <c r="J2369" s="443"/>
      <c r="K2369" s="443"/>
      <c r="L2369" s="443"/>
      <c r="M2369" s="443"/>
      <c r="N2369" s="443"/>
      <c r="O2369" s="443">
        <v>1</v>
      </c>
      <c r="P2369" s="445">
        <f t="shared" si="34"/>
        <v>1</v>
      </c>
      <c r="Q2369" s="443">
        <v>1</v>
      </c>
      <c r="R2369" s="443"/>
      <c r="S2369" s="443" t="s">
        <v>659</v>
      </c>
      <c r="T2369" s="443" t="s">
        <v>653</v>
      </c>
      <c r="U2369" s="443" t="s">
        <v>673</v>
      </c>
      <c r="V2369" s="443" t="s">
        <v>652</v>
      </c>
      <c r="W2369" s="443" t="s">
        <v>469</v>
      </c>
      <c r="X2369" s="446"/>
    </row>
    <row r="2370" spans="1:24" s="447" customFormat="1" ht="60">
      <c r="A2370" s="443"/>
      <c r="B2370" s="443">
        <v>4280540300</v>
      </c>
      <c r="C2370" s="508" t="s">
        <v>15350</v>
      </c>
      <c r="D2370" s="154" t="s">
        <v>15351</v>
      </c>
      <c r="E2370" s="154" t="s">
        <v>15352</v>
      </c>
      <c r="F2370" s="443" t="s">
        <v>422</v>
      </c>
      <c r="G2370" s="443" t="s">
        <v>655</v>
      </c>
      <c r="H2370" s="444">
        <v>44985</v>
      </c>
      <c r="I2370" s="443"/>
      <c r="J2370" s="443"/>
      <c r="K2370" s="443"/>
      <c r="L2370" s="443"/>
      <c r="M2370" s="443"/>
      <c r="N2370" s="443"/>
      <c r="O2370" s="443">
        <v>1</v>
      </c>
      <c r="P2370" s="445">
        <f t="shared" si="34"/>
        <v>1</v>
      </c>
      <c r="Q2370" s="443">
        <v>1</v>
      </c>
      <c r="R2370" s="443"/>
      <c r="S2370" s="443" t="s">
        <v>659</v>
      </c>
      <c r="T2370" s="443" t="s">
        <v>653</v>
      </c>
      <c r="U2370" s="443" t="s">
        <v>673</v>
      </c>
      <c r="V2370" s="443" t="s">
        <v>652</v>
      </c>
      <c r="W2370" s="443" t="s">
        <v>469</v>
      </c>
      <c r="X2370" s="446"/>
    </row>
    <row r="2371" spans="1:24" s="447" customFormat="1" ht="60">
      <c r="A2371" s="443"/>
      <c r="B2371" s="443">
        <v>4635601600</v>
      </c>
      <c r="C2371" s="508" t="s">
        <v>15353</v>
      </c>
      <c r="D2371" s="154" t="s">
        <v>15354</v>
      </c>
      <c r="E2371" s="154" t="s">
        <v>15355</v>
      </c>
      <c r="F2371" s="443" t="s">
        <v>422</v>
      </c>
      <c r="G2371" s="443" t="s">
        <v>655</v>
      </c>
      <c r="H2371" s="444">
        <v>45176</v>
      </c>
      <c r="I2371" s="443"/>
      <c r="J2371" s="443"/>
      <c r="K2371" s="443"/>
      <c r="L2371" s="443"/>
      <c r="M2371" s="443"/>
      <c r="N2371" s="443"/>
      <c r="O2371" s="443">
        <v>1</v>
      </c>
      <c r="P2371" s="445">
        <f t="shared" si="34"/>
        <v>1</v>
      </c>
      <c r="Q2371" s="443">
        <v>1</v>
      </c>
      <c r="R2371" s="443"/>
      <c r="S2371" s="443" t="s">
        <v>659</v>
      </c>
      <c r="T2371" s="443" t="s">
        <v>653</v>
      </c>
      <c r="U2371" s="443" t="s">
        <v>673</v>
      </c>
      <c r="V2371" s="443" t="s">
        <v>652</v>
      </c>
      <c r="W2371" s="443" t="s">
        <v>469</v>
      </c>
      <c r="X2371" s="446"/>
    </row>
    <row r="2372" spans="1:24" s="447" customFormat="1" ht="60">
      <c r="A2372" s="443"/>
      <c r="B2372" s="443">
        <v>4675811000</v>
      </c>
      <c r="C2372" s="508" t="s">
        <v>15356</v>
      </c>
      <c r="D2372" s="154" t="s">
        <v>15357</v>
      </c>
      <c r="E2372" s="154" t="s">
        <v>15358</v>
      </c>
      <c r="F2372" s="443" t="s">
        <v>422</v>
      </c>
      <c r="G2372" s="443" t="s">
        <v>655</v>
      </c>
      <c r="H2372" s="444">
        <v>45252</v>
      </c>
      <c r="I2372" s="443"/>
      <c r="J2372" s="443"/>
      <c r="K2372" s="443"/>
      <c r="L2372" s="443"/>
      <c r="M2372" s="443"/>
      <c r="N2372" s="443"/>
      <c r="O2372" s="443">
        <v>1</v>
      </c>
      <c r="P2372" s="445">
        <f t="shared" si="34"/>
        <v>1</v>
      </c>
      <c r="Q2372" s="443">
        <v>1</v>
      </c>
      <c r="R2372" s="443"/>
      <c r="S2372" s="443" t="s">
        <v>659</v>
      </c>
      <c r="T2372" s="443" t="s">
        <v>653</v>
      </c>
      <c r="U2372" s="443" t="s">
        <v>673</v>
      </c>
      <c r="V2372" s="443" t="s">
        <v>652</v>
      </c>
      <c r="W2372" s="443" t="s">
        <v>469</v>
      </c>
      <c r="X2372" s="446"/>
    </row>
    <row r="2373" spans="1:24" s="447" customFormat="1" ht="60">
      <c r="A2373" s="443"/>
      <c r="B2373" s="443">
        <v>5452821100</v>
      </c>
      <c r="C2373" s="508" t="s">
        <v>15359</v>
      </c>
      <c r="D2373" s="154" t="s">
        <v>15360</v>
      </c>
      <c r="E2373" s="154" t="s">
        <v>15361</v>
      </c>
      <c r="F2373" s="443" t="s">
        <v>422</v>
      </c>
      <c r="G2373" s="443" t="s">
        <v>655</v>
      </c>
      <c r="H2373" s="444">
        <v>45219</v>
      </c>
      <c r="I2373" s="443"/>
      <c r="J2373" s="443"/>
      <c r="K2373" s="443"/>
      <c r="L2373" s="443"/>
      <c r="M2373" s="443">
        <v>3</v>
      </c>
      <c r="N2373" s="443"/>
      <c r="O2373" s="443">
        <v>2</v>
      </c>
      <c r="P2373" s="445">
        <f t="shared" si="34"/>
        <v>5</v>
      </c>
      <c r="Q2373" s="443">
        <v>5</v>
      </c>
      <c r="R2373" s="443"/>
      <c r="S2373" s="443" t="s">
        <v>659</v>
      </c>
      <c r="T2373" s="443" t="s">
        <v>651</v>
      </c>
      <c r="U2373" s="443" t="s">
        <v>673</v>
      </c>
      <c r="V2373" s="443" t="s">
        <v>652</v>
      </c>
      <c r="W2373" s="443" t="s">
        <v>469</v>
      </c>
      <c r="X2373" s="446"/>
    </row>
    <row r="2374" spans="1:24" s="447" customFormat="1" ht="60">
      <c r="A2374" s="443"/>
      <c r="B2374" s="443">
        <v>4404020500</v>
      </c>
      <c r="C2374" s="508" t="s">
        <v>15362</v>
      </c>
      <c r="D2374" s="154" t="s">
        <v>15363</v>
      </c>
      <c r="E2374" s="154" t="s">
        <v>15364</v>
      </c>
      <c r="F2374" s="443" t="s">
        <v>422</v>
      </c>
      <c r="G2374" s="443" t="s">
        <v>655</v>
      </c>
      <c r="H2374" s="444">
        <v>45236</v>
      </c>
      <c r="I2374" s="443"/>
      <c r="J2374" s="443"/>
      <c r="K2374" s="443"/>
      <c r="L2374" s="443"/>
      <c r="M2374" s="443"/>
      <c r="N2374" s="443"/>
      <c r="O2374" s="443">
        <v>2</v>
      </c>
      <c r="P2374" s="445">
        <f t="shared" si="34"/>
        <v>2</v>
      </c>
      <c r="Q2374" s="443">
        <v>2</v>
      </c>
      <c r="R2374" s="443"/>
      <c r="S2374" s="443" t="s">
        <v>659</v>
      </c>
      <c r="T2374" s="443" t="s">
        <v>653</v>
      </c>
      <c r="U2374" s="443" t="s">
        <v>673</v>
      </c>
      <c r="V2374" s="443" t="s">
        <v>652</v>
      </c>
      <c r="W2374" s="443" t="s">
        <v>469</v>
      </c>
      <c r="X2374" s="446"/>
    </row>
    <row r="2375" spans="1:24" s="447" customFormat="1" ht="60">
      <c r="A2375" s="443"/>
      <c r="B2375" s="443">
        <v>5816004400</v>
      </c>
      <c r="C2375" s="508" t="s">
        <v>6147</v>
      </c>
      <c r="D2375" s="154" t="s">
        <v>6148</v>
      </c>
      <c r="E2375" s="154" t="s">
        <v>2758</v>
      </c>
      <c r="F2375" s="443" t="s">
        <v>422</v>
      </c>
      <c r="G2375" s="443" t="s">
        <v>655</v>
      </c>
      <c r="H2375" s="444">
        <v>44938</v>
      </c>
      <c r="I2375" s="443"/>
      <c r="J2375" s="443"/>
      <c r="K2375" s="443"/>
      <c r="L2375" s="443"/>
      <c r="M2375" s="443"/>
      <c r="N2375" s="443"/>
      <c r="O2375" s="443">
        <v>1</v>
      </c>
      <c r="P2375" s="445">
        <f t="shared" si="34"/>
        <v>1</v>
      </c>
      <c r="Q2375" s="443">
        <v>1</v>
      </c>
      <c r="R2375" s="443"/>
      <c r="S2375" s="443" t="s">
        <v>659</v>
      </c>
      <c r="T2375" s="443" t="s">
        <v>653</v>
      </c>
      <c r="U2375" s="443" t="s">
        <v>673</v>
      </c>
      <c r="V2375" s="443" t="s">
        <v>652</v>
      </c>
      <c r="W2375" s="443" t="s">
        <v>469</v>
      </c>
      <c r="X2375" s="446"/>
    </row>
    <row r="2376" spans="1:24" s="447" customFormat="1" ht="60">
      <c r="A2376" s="443"/>
      <c r="B2376" s="443">
        <v>3071803200</v>
      </c>
      <c r="C2376" s="508" t="s">
        <v>15365</v>
      </c>
      <c r="D2376" s="154" t="s">
        <v>15366</v>
      </c>
      <c r="E2376" s="154" t="s">
        <v>15367</v>
      </c>
      <c r="F2376" s="443" t="s">
        <v>422</v>
      </c>
      <c r="G2376" s="443" t="s">
        <v>655</v>
      </c>
      <c r="H2376" s="444">
        <v>45176</v>
      </c>
      <c r="I2376" s="443"/>
      <c r="J2376" s="443"/>
      <c r="K2376" s="443"/>
      <c r="L2376" s="443"/>
      <c r="M2376" s="443"/>
      <c r="N2376" s="443"/>
      <c r="O2376" s="443">
        <v>2</v>
      </c>
      <c r="P2376" s="445">
        <f t="shared" si="34"/>
        <v>2</v>
      </c>
      <c r="Q2376" s="443">
        <v>2</v>
      </c>
      <c r="R2376" s="443"/>
      <c r="S2376" s="443" t="s">
        <v>659</v>
      </c>
      <c r="T2376" s="443" t="s">
        <v>653</v>
      </c>
      <c r="U2376" s="443" t="s">
        <v>673</v>
      </c>
      <c r="V2376" s="443" t="s">
        <v>652</v>
      </c>
      <c r="W2376" s="443" t="s">
        <v>469</v>
      </c>
      <c r="X2376" s="446"/>
    </row>
    <row r="2377" spans="1:24" s="447" customFormat="1" ht="60">
      <c r="A2377" s="443"/>
      <c r="B2377" s="443">
        <v>4258230700</v>
      </c>
      <c r="C2377" s="508" t="s">
        <v>15368</v>
      </c>
      <c r="D2377" s="154" t="s">
        <v>15324</v>
      </c>
      <c r="E2377" s="154" t="s">
        <v>15369</v>
      </c>
      <c r="F2377" s="443" t="s">
        <v>422</v>
      </c>
      <c r="G2377" s="443" t="s">
        <v>655</v>
      </c>
      <c r="H2377" s="444">
        <v>44967</v>
      </c>
      <c r="I2377" s="443"/>
      <c r="J2377" s="443"/>
      <c r="K2377" s="443"/>
      <c r="L2377" s="443"/>
      <c r="M2377" s="443"/>
      <c r="N2377" s="443"/>
      <c r="O2377" s="443">
        <v>2</v>
      </c>
      <c r="P2377" s="445">
        <f t="shared" si="34"/>
        <v>2</v>
      </c>
      <c r="Q2377" s="443">
        <v>2</v>
      </c>
      <c r="R2377" s="443"/>
      <c r="S2377" s="443" t="s">
        <v>659</v>
      </c>
      <c r="T2377" s="443" t="s">
        <v>653</v>
      </c>
      <c r="U2377" s="443" t="s">
        <v>673</v>
      </c>
      <c r="V2377" s="443" t="s">
        <v>652</v>
      </c>
      <c r="W2377" s="443" t="s">
        <v>469</v>
      </c>
      <c r="X2377" s="446"/>
    </row>
    <row r="2378" spans="1:24" s="447" customFormat="1" ht="60">
      <c r="A2378" s="443"/>
      <c r="B2378" s="443">
        <v>3410921800</v>
      </c>
      <c r="C2378" s="508" t="s">
        <v>6489</v>
      </c>
      <c r="D2378" s="154" t="s">
        <v>6490</v>
      </c>
      <c r="E2378" s="154" t="s">
        <v>2963</v>
      </c>
      <c r="F2378" s="443" t="s">
        <v>422</v>
      </c>
      <c r="G2378" s="443" t="s">
        <v>655</v>
      </c>
      <c r="H2378" s="444">
        <v>45000</v>
      </c>
      <c r="I2378" s="443"/>
      <c r="J2378" s="443"/>
      <c r="K2378" s="443"/>
      <c r="L2378" s="443"/>
      <c r="M2378" s="443"/>
      <c r="N2378" s="443"/>
      <c r="O2378" s="443">
        <v>1</v>
      </c>
      <c r="P2378" s="445">
        <f t="shared" si="34"/>
        <v>1</v>
      </c>
      <c r="Q2378" s="443">
        <v>1</v>
      </c>
      <c r="R2378" s="443"/>
      <c r="S2378" s="443" t="s">
        <v>659</v>
      </c>
      <c r="T2378" s="443" t="s">
        <v>653</v>
      </c>
      <c r="U2378" s="443" t="s">
        <v>673</v>
      </c>
      <c r="V2378" s="443" t="s">
        <v>652</v>
      </c>
      <c r="W2378" s="443" t="s">
        <v>469</v>
      </c>
      <c r="X2378" s="446"/>
    </row>
    <row r="2379" spans="1:24" s="447" customFormat="1" ht="60">
      <c r="A2379" s="443"/>
      <c r="B2379" s="443">
        <v>4777022800</v>
      </c>
      <c r="C2379" s="508" t="s">
        <v>15370</v>
      </c>
      <c r="D2379" s="154" t="s">
        <v>15371</v>
      </c>
      <c r="E2379" s="154" t="s">
        <v>15372</v>
      </c>
      <c r="F2379" s="443" t="s">
        <v>422</v>
      </c>
      <c r="G2379" s="443" t="s">
        <v>655</v>
      </c>
      <c r="H2379" s="444">
        <v>45078</v>
      </c>
      <c r="I2379" s="443"/>
      <c r="J2379" s="443"/>
      <c r="K2379" s="443"/>
      <c r="L2379" s="443"/>
      <c r="M2379" s="443"/>
      <c r="N2379" s="443"/>
      <c r="O2379" s="443">
        <v>1</v>
      </c>
      <c r="P2379" s="445">
        <f t="shared" si="34"/>
        <v>1</v>
      </c>
      <c r="Q2379" s="443">
        <v>1</v>
      </c>
      <c r="R2379" s="443"/>
      <c r="S2379" s="443" t="s">
        <v>659</v>
      </c>
      <c r="T2379" s="443" t="s">
        <v>653</v>
      </c>
      <c r="U2379" s="443" t="s">
        <v>673</v>
      </c>
      <c r="V2379" s="443" t="s">
        <v>652</v>
      </c>
      <c r="W2379" s="443" t="s">
        <v>469</v>
      </c>
      <c r="X2379" s="446"/>
    </row>
    <row r="2380" spans="1:24" s="447" customFormat="1" ht="60">
      <c r="A2380" s="443"/>
      <c r="B2380" s="443">
        <v>3471620100</v>
      </c>
      <c r="C2380" s="508" t="s">
        <v>15373</v>
      </c>
      <c r="D2380" s="154" t="s">
        <v>15374</v>
      </c>
      <c r="E2380" s="154" t="s">
        <v>15375</v>
      </c>
      <c r="F2380" s="443" t="s">
        <v>422</v>
      </c>
      <c r="G2380" s="443" t="s">
        <v>655</v>
      </c>
      <c r="H2380" s="444">
        <v>44951</v>
      </c>
      <c r="I2380" s="443"/>
      <c r="J2380" s="443"/>
      <c r="K2380" s="443"/>
      <c r="L2380" s="443"/>
      <c r="M2380" s="443"/>
      <c r="N2380" s="443"/>
      <c r="O2380" s="443">
        <v>1</v>
      </c>
      <c r="P2380" s="445">
        <f t="shared" si="34"/>
        <v>1</v>
      </c>
      <c r="Q2380" s="443">
        <v>1</v>
      </c>
      <c r="R2380" s="443"/>
      <c r="S2380" s="443" t="s">
        <v>659</v>
      </c>
      <c r="T2380" s="443" t="s">
        <v>653</v>
      </c>
      <c r="U2380" s="443" t="s">
        <v>673</v>
      </c>
      <c r="V2380" s="443" t="s">
        <v>652</v>
      </c>
      <c r="W2380" s="443" t="s">
        <v>469</v>
      </c>
      <c r="X2380" s="446"/>
    </row>
    <row r="2381" spans="1:24" s="447" customFormat="1" ht="60">
      <c r="A2381" s="443"/>
      <c r="B2381" s="443">
        <v>6381301003</v>
      </c>
      <c r="C2381" s="508" t="s">
        <v>15376</v>
      </c>
      <c r="D2381" s="154" t="s">
        <v>15377</v>
      </c>
      <c r="E2381" s="154" t="s">
        <v>15378</v>
      </c>
      <c r="F2381" s="443" t="s">
        <v>422</v>
      </c>
      <c r="G2381" s="443" t="s">
        <v>655</v>
      </c>
      <c r="H2381" s="444">
        <v>44988</v>
      </c>
      <c r="I2381" s="443"/>
      <c r="J2381" s="443"/>
      <c r="K2381" s="443"/>
      <c r="L2381" s="443"/>
      <c r="M2381" s="443"/>
      <c r="N2381" s="443"/>
      <c r="O2381" s="443">
        <v>1</v>
      </c>
      <c r="P2381" s="445">
        <f t="shared" si="34"/>
        <v>1</v>
      </c>
      <c r="Q2381" s="443">
        <v>1</v>
      </c>
      <c r="R2381" s="443"/>
      <c r="S2381" s="443" t="s">
        <v>659</v>
      </c>
      <c r="T2381" s="443" t="s">
        <v>653</v>
      </c>
      <c r="U2381" s="443" t="s">
        <v>673</v>
      </c>
      <c r="V2381" s="443" t="s">
        <v>652</v>
      </c>
      <c r="W2381" s="443" t="s">
        <v>469</v>
      </c>
      <c r="X2381" s="446"/>
    </row>
    <row r="2382" spans="1:24" s="447" customFormat="1" ht="60">
      <c r="A2382" s="443"/>
      <c r="B2382" s="443">
        <v>5530400200</v>
      </c>
      <c r="C2382" s="508" t="s">
        <v>15379</v>
      </c>
      <c r="D2382" s="154" t="s">
        <v>15380</v>
      </c>
      <c r="E2382" s="154" t="s">
        <v>15381</v>
      </c>
      <c r="F2382" s="443" t="s">
        <v>422</v>
      </c>
      <c r="G2382" s="443" t="s">
        <v>655</v>
      </c>
      <c r="H2382" s="444">
        <v>45176</v>
      </c>
      <c r="I2382" s="443"/>
      <c r="J2382" s="443"/>
      <c r="K2382" s="443"/>
      <c r="L2382" s="443"/>
      <c r="M2382" s="443"/>
      <c r="N2382" s="443"/>
      <c r="O2382" s="443">
        <v>2</v>
      </c>
      <c r="P2382" s="445">
        <f t="shared" si="34"/>
        <v>2</v>
      </c>
      <c r="Q2382" s="443">
        <v>2</v>
      </c>
      <c r="R2382" s="443"/>
      <c r="S2382" s="443" t="s">
        <v>659</v>
      </c>
      <c r="T2382" s="443" t="s">
        <v>653</v>
      </c>
      <c r="U2382" s="443" t="s">
        <v>673</v>
      </c>
      <c r="V2382" s="443" t="s">
        <v>652</v>
      </c>
      <c r="W2382" s="443" t="s">
        <v>469</v>
      </c>
      <c r="X2382" s="446"/>
    </row>
    <row r="2383" spans="1:24" s="447" customFormat="1" ht="60">
      <c r="A2383" s="443"/>
      <c r="B2383" s="443">
        <v>4484111700</v>
      </c>
      <c r="C2383" s="508" t="s">
        <v>15382</v>
      </c>
      <c r="D2383" s="154" t="s">
        <v>15383</v>
      </c>
      <c r="E2383" s="154" t="s">
        <v>15384</v>
      </c>
      <c r="F2383" s="443" t="s">
        <v>422</v>
      </c>
      <c r="G2383" s="443" t="s">
        <v>655</v>
      </c>
      <c r="H2383" s="444">
        <v>45169</v>
      </c>
      <c r="I2383" s="443"/>
      <c r="J2383" s="443"/>
      <c r="K2383" s="443"/>
      <c r="L2383" s="443"/>
      <c r="M2383" s="443"/>
      <c r="N2383" s="443"/>
      <c r="O2383" s="443">
        <v>1</v>
      </c>
      <c r="P2383" s="445">
        <f t="shared" si="34"/>
        <v>1</v>
      </c>
      <c r="Q2383" s="443">
        <v>1</v>
      </c>
      <c r="R2383" s="443"/>
      <c r="S2383" s="443" t="s">
        <v>659</v>
      </c>
      <c r="T2383" s="443" t="s">
        <v>653</v>
      </c>
      <c r="U2383" s="443" t="s">
        <v>673</v>
      </c>
      <c r="V2383" s="443" t="s">
        <v>652</v>
      </c>
      <c r="W2383" s="443" t="s">
        <v>469</v>
      </c>
      <c r="X2383" s="446"/>
    </row>
    <row r="2384" spans="1:24" s="447" customFormat="1" ht="60">
      <c r="A2384" s="443"/>
      <c r="B2384" s="443">
        <v>3615832300</v>
      </c>
      <c r="C2384" s="508" t="s">
        <v>6276</v>
      </c>
      <c r="D2384" s="154" t="s">
        <v>6277</v>
      </c>
      <c r="E2384" s="154" t="s">
        <v>2833</v>
      </c>
      <c r="F2384" s="443" t="s">
        <v>422</v>
      </c>
      <c r="G2384" s="443" t="s">
        <v>655</v>
      </c>
      <c r="H2384" s="444">
        <v>45203</v>
      </c>
      <c r="I2384" s="443"/>
      <c r="J2384" s="443"/>
      <c r="K2384" s="443"/>
      <c r="L2384" s="443"/>
      <c r="M2384" s="443"/>
      <c r="N2384" s="443"/>
      <c r="O2384" s="443">
        <v>1</v>
      </c>
      <c r="P2384" s="445">
        <f t="shared" si="34"/>
        <v>1</v>
      </c>
      <c r="Q2384" s="443">
        <v>1</v>
      </c>
      <c r="R2384" s="443"/>
      <c r="S2384" s="443" t="s">
        <v>659</v>
      </c>
      <c r="T2384" s="443" t="s">
        <v>653</v>
      </c>
      <c r="U2384" s="443" t="s">
        <v>673</v>
      </c>
      <c r="V2384" s="443" t="s">
        <v>652</v>
      </c>
      <c r="W2384" s="443" t="s">
        <v>469</v>
      </c>
      <c r="X2384" s="446"/>
    </row>
    <row r="2385" spans="1:24" s="447" customFormat="1" ht="60">
      <c r="A2385" s="443"/>
      <c r="B2385" s="443">
        <v>5471100200</v>
      </c>
      <c r="C2385" s="508" t="s">
        <v>6323</v>
      </c>
      <c r="D2385" s="154" t="s">
        <v>6324</v>
      </c>
      <c r="E2385" s="154" t="s">
        <v>2858</v>
      </c>
      <c r="F2385" s="443" t="s">
        <v>422</v>
      </c>
      <c r="G2385" s="443" t="s">
        <v>655</v>
      </c>
      <c r="H2385" s="444">
        <v>45118</v>
      </c>
      <c r="I2385" s="443"/>
      <c r="J2385" s="443"/>
      <c r="K2385" s="443"/>
      <c r="L2385" s="443"/>
      <c r="M2385" s="443"/>
      <c r="N2385" s="443"/>
      <c r="O2385" s="443">
        <v>1</v>
      </c>
      <c r="P2385" s="445">
        <f t="shared" si="34"/>
        <v>1</v>
      </c>
      <c r="Q2385" s="443">
        <v>1</v>
      </c>
      <c r="R2385" s="443"/>
      <c r="S2385" s="443" t="s">
        <v>659</v>
      </c>
      <c r="T2385" s="443" t="s">
        <v>653</v>
      </c>
      <c r="U2385" s="443" t="s">
        <v>673</v>
      </c>
      <c r="V2385" s="443" t="s">
        <v>652</v>
      </c>
      <c r="W2385" s="443" t="s">
        <v>469</v>
      </c>
      <c r="X2385" s="446"/>
    </row>
    <row r="2386" spans="1:24" s="447" customFormat="1" ht="60">
      <c r="A2386" s="443"/>
      <c r="B2386" s="443">
        <v>4315121900</v>
      </c>
      <c r="C2386" s="508" t="s">
        <v>15385</v>
      </c>
      <c r="D2386" s="154" t="s">
        <v>15386</v>
      </c>
      <c r="E2386" s="154" t="s">
        <v>15387</v>
      </c>
      <c r="F2386" s="443" t="s">
        <v>422</v>
      </c>
      <c r="G2386" s="443" t="s">
        <v>655</v>
      </c>
      <c r="H2386" s="444">
        <v>45134</v>
      </c>
      <c r="I2386" s="443"/>
      <c r="J2386" s="443"/>
      <c r="K2386" s="443"/>
      <c r="L2386" s="443"/>
      <c r="M2386" s="443"/>
      <c r="N2386" s="443"/>
      <c r="O2386" s="443">
        <v>2</v>
      </c>
      <c r="P2386" s="445">
        <f t="shared" si="34"/>
        <v>2</v>
      </c>
      <c r="Q2386" s="443">
        <v>2</v>
      </c>
      <c r="R2386" s="443"/>
      <c r="S2386" s="443" t="s">
        <v>659</v>
      </c>
      <c r="T2386" s="443" t="s">
        <v>653</v>
      </c>
      <c r="U2386" s="443" t="s">
        <v>673</v>
      </c>
      <c r="V2386" s="443" t="s">
        <v>652</v>
      </c>
      <c r="W2386" s="443" t="s">
        <v>469</v>
      </c>
      <c r="X2386" s="446"/>
    </row>
    <row r="2387" spans="1:24" s="447" customFormat="1" ht="60">
      <c r="A2387" s="443"/>
      <c r="B2387" s="443">
        <v>3594610100</v>
      </c>
      <c r="C2387" s="508" t="s">
        <v>15388</v>
      </c>
      <c r="D2387" s="154" t="s">
        <v>15389</v>
      </c>
      <c r="E2387" s="154" t="s">
        <v>15390</v>
      </c>
      <c r="F2387" s="443" t="s">
        <v>422</v>
      </c>
      <c r="G2387" s="443" t="s">
        <v>655</v>
      </c>
      <c r="H2387" s="444">
        <v>44966</v>
      </c>
      <c r="I2387" s="443"/>
      <c r="J2387" s="443"/>
      <c r="K2387" s="443"/>
      <c r="L2387" s="443"/>
      <c r="M2387" s="443"/>
      <c r="N2387" s="443"/>
      <c r="O2387" s="443">
        <v>1</v>
      </c>
      <c r="P2387" s="445">
        <f t="shared" si="34"/>
        <v>1</v>
      </c>
      <c r="Q2387" s="443">
        <v>1</v>
      </c>
      <c r="R2387" s="443"/>
      <c r="S2387" s="443" t="s">
        <v>659</v>
      </c>
      <c r="T2387" s="443" t="s">
        <v>653</v>
      </c>
      <c r="U2387" s="443" t="s">
        <v>673</v>
      </c>
      <c r="V2387" s="443" t="s">
        <v>652</v>
      </c>
      <c r="W2387" s="443" t="s">
        <v>469</v>
      </c>
      <c r="X2387" s="446"/>
    </row>
    <row r="2388" spans="1:24" s="447" customFormat="1" ht="60">
      <c r="A2388" s="443"/>
      <c r="B2388" s="443">
        <v>5391510800</v>
      </c>
      <c r="C2388" s="508" t="s">
        <v>15391</v>
      </c>
      <c r="D2388" s="154" t="s">
        <v>15392</v>
      </c>
      <c r="E2388" s="154" t="s">
        <v>15393</v>
      </c>
      <c r="F2388" s="443" t="s">
        <v>422</v>
      </c>
      <c r="G2388" s="443" t="s">
        <v>655</v>
      </c>
      <c r="H2388" s="444">
        <v>45237</v>
      </c>
      <c r="I2388" s="443"/>
      <c r="J2388" s="443"/>
      <c r="K2388" s="443"/>
      <c r="L2388" s="443"/>
      <c r="M2388" s="443"/>
      <c r="N2388" s="443"/>
      <c r="O2388" s="443">
        <v>1</v>
      </c>
      <c r="P2388" s="445">
        <f t="shared" si="34"/>
        <v>1</v>
      </c>
      <c r="Q2388" s="443">
        <v>1</v>
      </c>
      <c r="R2388" s="443"/>
      <c r="S2388" s="443" t="s">
        <v>659</v>
      </c>
      <c r="T2388" s="443" t="s">
        <v>653</v>
      </c>
      <c r="U2388" s="443" t="s">
        <v>673</v>
      </c>
      <c r="V2388" s="443" t="s">
        <v>652</v>
      </c>
      <c r="W2388" s="443" t="s">
        <v>469</v>
      </c>
      <c r="X2388" s="446"/>
    </row>
    <row r="2389" spans="1:24" s="447" customFormat="1" ht="60">
      <c r="A2389" s="443"/>
      <c r="B2389" s="443">
        <v>4154721500</v>
      </c>
      <c r="C2389" s="508" t="s">
        <v>15394</v>
      </c>
      <c r="D2389" s="154" t="s">
        <v>15395</v>
      </c>
      <c r="E2389" s="154" t="s">
        <v>15396</v>
      </c>
      <c r="F2389" s="443" t="s">
        <v>422</v>
      </c>
      <c r="G2389" s="443" t="s">
        <v>655</v>
      </c>
      <c r="H2389" s="444">
        <v>44956</v>
      </c>
      <c r="I2389" s="443"/>
      <c r="J2389" s="443"/>
      <c r="K2389" s="443"/>
      <c r="L2389" s="443"/>
      <c r="M2389" s="443"/>
      <c r="N2389" s="443"/>
      <c r="O2389" s="443">
        <v>4</v>
      </c>
      <c r="P2389" s="445">
        <f t="shared" si="34"/>
        <v>4</v>
      </c>
      <c r="Q2389" s="443">
        <v>4</v>
      </c>
      <c r="R2389" s="443"/>
      <c r="S2389" s="443" t="s">
        <v>659</v>
      </c>
      <c r="T2389" s="443" t="s">
        <v>653</v>
      </c>
      <c r="U2389" s="443" t="s">
        <v>673</v>
      </c>
      <c r="V2389" s="443" t="s">
        <v>652</v>
      </c>
      <c r="W2389" s="443" t="s">
        <v>469</v>
      </c>
      <c r="X2389" s="446"/>
    </row>
    <row r="2390" spans="1:24" s="447" customFormat="1" ht="60">
      <c r="A2390" s="443"/>
      <c r="B2390" s="443">
        <v>5530400200</v>
      </c>
      <c r="C2390" s="508" t="s">
        <v>15397</v>
      </c>
      <c r="D2390" s="154" t="s">
        <v>15380</v>
      </c>
      <c r="E2390" s="154" t="s">
        <v>15398</v>
      </c>
      <c r="F2390" s="443" t="s">
        <v>422</v>
      </c>
      <c r="G2390" s="443" t="s">
        <v>655</v>
      </c>
      <c r="H2390" s="444">
        <v>45176</v>
      </c>
      <c r="I2390" s="443"/>
      <c r="J2390" s="443"/>
      <c r="K2390" s="443"/>
      <c r="L2390" s="443"/>
      <c r="M2390" s="443"/>
      <c r="N2390" s="443"/>
      <c r="O2390" s="443">
        <v>2</v>
      </c>
      <c r="P2390" s="445">
        <f t="shared" ref="P2390:P2453" si="35">SUM($I2390:$O2390)</f>
        <v>2</v>
      </c>
      <c r="Q2390" s="443">
        <v>2</v>
      </c>
      <c r="R2390" s="443"/>
      <c r="S2390" s="443" t="s">
        <v>659</v>
      </c>
      <c r="T2390" s="443" t="s">
        <v>653</v>
      </c>
      <c r="U2390" s="443" t="s">
        <v>673</v>
      </c>
      <c r="V2390" s="443" t="s">
        <v>652</v>
      </c>
      <c r="W2390" s="443" t="s">
        <v>469</v>
      </c>
      <c r="X2390" s="446"/>
    </row>
    <row r="2391" spans="1:24" s="447" customFormat="1" ht="60">
      <c r="A2391" s="443"/>
      <c r="B2391" s="443">
        <v>4432700900</v>
      </c>
      <c r="C2391" s="508" t="s">
        <v>15399</v>
      </c>
      <c r="D2391" s="154" t="s">
        <v>15400</v>
      </c>
      <c r="E2391" s="154" t="s">
        <v>15401</v>
      </c>
      <c r="F2391" s="443" t="s">
        <v>422</v>
      </c>
      <c r="G2391" s="443" t="s">
        <v>655</v>
      </c>
      <c r="H2391" s="444">
        <v>45202</v>
      </c>
      <c r="I2391" s="443"/>
      <c r="J2391" s="443"/>
      <c r="K2391" s="443"/>
      <c r="L2391" s="443"/>
      <c r="M2391" s="443"/>
      <c r="N2391" s="443"/>
      <c r="O2391" s="443">
        <v>1</v>
      </c>
      <c r="P2391" s="445">
        <f t="shared" si="35"/>
        <v>1</v>
      </c>
      <c r="Q2391" s="443">
        <v>1</v>
      </c>
      <c r="R2391" s="443"/>
      <c r="S2391" s="443" t="s">
        <v>659</v>
      </c>
      <c r="T2391" s="443" t="s">
        <v>653</v>
      </c>
      <c r="U2391" s="443" t="s">
        <v>673</v>
      </c>
      <c r="V2391" s="443" t="s">
        <v>652</v>
      </c>
      <c r="W2391" s="443" t="s">
        <v>469</v>
      </c>
      <c r="X2391" s="446"/>
    </row>
    <row r="2392" spans="1:24" s="447" customFormat="1" ht="60">
      <c r="A2392" s="443"/>
      <c r="B2392" s="443">
        <v>4231730600</v>
      </c>
      <c r="C2392" s="508" t="s">
        <v>15402</v>
      </c>
      <c r="D2392" s="154" t="s">
        <v>15301</v>
      </c>
      <c r="E2392" s="154" t="s">
        <v>15403</v>
      </c>
      <c r="F2392" s="443" t="s">
        <v>422</v>
      </c>
      <c r="G2392" s="443" t="s">
        <v>655</v>
      </c>
      <c r="H2392" s="444">
        <v>45216</v>
      </c>
      <c r="I2392" s="443"/>
      <c r="J2392" s="443"/>
      <c r="K2392" s="443"/>
      <c r="L2392" s="443"/>
      <c r="M2392" s="443"/>
      <c r="N2392" s="443"/>
      <c r="O2392" s="443">
        <v>1</v>
      </c>
      <c r="P2392" s="445">
        <f t="shared" si="35"/>
        <v>1</v>
      </c>
      <c r="Q2392" s="443">
        <v>1</v>
      </c>
      <c r="R2392" s="443"/>
      <c r="S2392" s="443" t="s">
        <v>659</v>
      </c>
      <c r="T2392" s="443" t="s">
        <v>653</v>
      </c>
      <c r="U2392" s="443" t="s">
        <v>673</v>
      </c>
      <c r="V2392" s="443" t="s">
        <v>652</v>
      </c>
      <c r="W2392" s="443" t="s">
        <v>469</v>
      </c>
      <c r="X2392" s="446"/>
    </row>
    <row r="2393" spans="1:24" s="447" customFormat="1" ht="60">
      <c r="A2393" s="443"/>
      <c r="B2393" s="443">
        <v>4231730600</v>
      </c>
      <c r="C2393" s="508" t="s">
        <v>15404</v>
      </c>
      <c r="D2393" s="154" t="s">
        <v>15301</v>
      </c>
      <c r="E2393" s="154" t="s">
        <v>15405</v>
      </c>
      <c r="F2393" s="443" t="s">
        <v>422</v>
      </c>
      <c r="G2393" s="443" t="s">
        <v>655</v>
      </c>
      <c r="H2393" s="444">
        <v>45216</v>
      </c>
      <c r="I2393" s="443"/>
      <c r="J2393" s="443"/>
      <c r="K2393" s="443"/>
      <c r="L2393" s="443"/>
      <c r="M2393" s="443"/>
      <c r="N2393" s="443"/>
      <c r="O2393" s="443">
        <v>1</v>
      </c>
      <c r="P2393" s="445">
        <f t="shared" si="35"/>
        <v>1</v>
      </c>
      <c r="Q2393" s="443">
        <v>1</v>
      </c>
      <c r="R2393" s="443"/>
      <c r="S2393" s="443" t="s">
        <v>659</v>
      </c>
      <c r="T2393" s="443" t="s">
        <v>653</v>
      </c>
      <c r="U2393" s="443" t="s">
        <v>673</v>
      </c>
      <c r="V2393" s="443" t="s">
        <v>652</v>
      </c>
      <c r="W2393" s="443" t="s">
        <v>469</v>
      </c>
      <c r="X2393" s="446"/>
    </row>
    <row r="2394" spans="1:24" s="447" customFormat="1" ht="60">
      <c r="A2394" s="443"/>
      <c r="B2394" s="443">
        <v>3471620100</v>
      </c>
      <c r="C2394" s="508" t="s">
        <v>15373</v>
      </c>
      <c r="D2394" s="154" t="s">
        <v>15374</v>
      </c>
      <c r="E2394" s="154" t="s">
        <v>15406</v>
      </c>
      <c r="F2394" s="443" t="s">
        <v>422</v>
      </c>
      <c r="G2394" s="443" t="s">
        <v>655</v>
      </c>
      <c r="H2394" s="444">
        <v>44951</v>
      </c>
      <c r="I2394" s="443"/>
      <c r="J2394" s="443"/>
      <c r="K2394" s="443"/>
      <c r="L2394" s="443"/>
      <c r="M2394" s="443"/>
      <c r="N2394" s="443"/>
      <c r="O2394" s="443">
        <v>2</v>
      </c>
      <c r="P2394" s="445">
        <f t="shared" si="35"/>
        <v>2</v>
      </c>
      <c r="Q2394" s="443">
        <v>2</v>
      </c>
      <c r="R2394" s="443"/>
      <c r="S2394" s="443" t="s">
        <v>659</v>
      </c>
      <c r="T2394" s="443" t="s">
        <v>653</v>
      </c>
      <c r="U2394" s="443" t="s">
        <v>673</v>
      </c>
      <c r="V2394" s="443" t="s">
        <v>652</v>
      </c>
      <c r="W2394" s="443" t="s">
        <v>469</v>
      </c>
      <c r="X2394" s="446"/>
    </row>
    <row r="2395" spans="1:24" s="447" customFormat="1" ht="60">
      <c r="A2395" s="443"/>
      <c r="B2395" s="443">
        <v>3152841800</v>
      </c>
      <c r="C2395" s="508" t="s">
        <v>15407</v>
      </c>
      <c r="D2395" s="154" t="s">
        <v>15408</v>
      </c>
      <c r="E2395" s="154" t="s">
        <v>15409</v>
      </c>
      <c r="F2395" s="443" t="s">
        <v>422</v>
      </c>
      <c r="G2395" s="443" t="s">
        <v>655</v>
      </c>
      <c r="H2395" s="444">
        <v>45275</v>
      </c>
      <c r="I2395" s="443"/>
      <c r="J2395" s="443"/>
      <c r="K2395" s="443"/>
      <c r="L2395" s="443"/>
      <c r="M2395" s="443"/>
      <c r="N2395" s="443"/>
      <c r="O2395" s="443">
        <v>1</v>
      </c>
      <c r="P2395" s="445">
        <f t="shared" si="35"/>
        <v>1</v>
      </c>
      <c r="Q2395" s="443">
        <v>1</v>
      </c>
      <c r="R2395" s="443"/>
      <c r="S2395" s="443" t="s">
        <v>659</v>
      </c>
      <c r="T2395" s="443" t="s">
        <v>653</v>
      </c>
      <c r="U2395" s="443" t="s">
        <v>673</v>
      </c>
      <c r="V2395" s="443" t="s">
        <v>652</v>
      </c>
      <c r="W2395" s="443" t="s">
        <v>469</v>
      </c>
      <c r="X2395" s="446"/>
    </row>
    <row r="2396" spans="1:24" s="447" customFormat="1" ht="60">
      <c r="A2396" s="443"/>
      <c r="B2396" s="443">
        <v>6380911000</v>
      </c>
      <c r="C2396" s="508" t="s">
        <v>15410</v>
      </c>
      <c r="D2396" s="154" t="s">
        <v>15411</v>
      </c>
      <c r="E2396" s="154" t="s">
        <v>15412</v>
      </c>
      <c r="F2396" s="443" t="s">
        <v>422</v>
      </c>
      <c r="G2396" s="443" t="s">
        <v>655</v>
      </c>
      <c r="H2396" s="444">
        <v>45022</v>
      </c>
      <c r="I2396" s="443"/>
      <c r="J2396" s="443"/>
      <c r="K2396" s="443"/>
      <c r="L2396" s="443"/>
      <c r="M2396" s="443"/>
      <c r="N2396" s="443"/>
      <c r="O2396" s="443">
        <v>1</v>
      </c>
      <c r="P2396" s="445">
        <f t="shared" si="35"/>
        <v>1</v>
      </c>
      <c r="Q2396" s="443">
        <v>1</v>
      </c>
      <c r="R2396" s="443"/>
      <c r="S2396" s="443" t="s">
        <v>659</v>
      </c>
      <c r="T2396" s="443" t="s">
        <v>653</v>
      </c>
      <c r="U2396" s="443" t="s">
        <v>673</v>
      </c>
      <c r="V2396" s="443" t="s">
        <v>652</v>
      </c>
      <c r="W2396" s="443" t="s">
        <v>469</v>
      </c>
      <c r="X2396" s="446"/>
    </row>
    <row r="2397" spans="1:24" s="447" customFormat="1" ht="60">
      <c r="A2397" s="443"/>
      <c r="B2397" s="443">
        <v>4731621600</v>
      </c>
      <c r="C2397" s="508" t="s">
        <v>15413</v>
      </c>
      <c r="D2397" s="154" t="s">
        <v>15414</v>
      </c>
      <c r="E2397" s="154" t="s">
        <v>15415</v>
      </c>
      <c r="F2397" s="443" t="s">
        <v>422</v>
      </c>
      <c r="G2397" s="443" t="s">
        <v>655</v>
      </c>
      <c r="H2397" s="444">
        <v>44930</v>
      </c>
      <c r="I2397" s="443"/>
      <c r="J2397" s="443"/>
      <c r="K2397" s="443"/>
      <c r="L2397" s="443"/>
      <c r="M2397" s="443"/>
      <c r="N2397" s="443"/>
      <c r="O2397" s="443">
        <v>1</v>
      </c>
      <c r="P2397" s="445">
        <f t="shared" si="35"/>
        <v>1</v>
      </c>
      <c r="Q2397" s="443">
        <v>1</v>
      </c>
      <c r="R2397" s="443"/>
      <c r="S2397" s="443" t="s">
        <v>659</v>
      </c>
      <c r="T2397" s="443" t="s">
        <v>653</v>
      </c>
      <c r="U2397" s="443" t="s">
        <v>673</v>
      </c>
      <c r="V2397" s="443" t="s">
        <v>652</v>
      </c>
      <c r="W2397" s="443" t="s">
        <v>469</v>
      </c>
      <c r="X2397" s="446"/>
    </row>
    <row r="2398" spans="1:24" s="447" customFormat="1" ht="60">
      <c r="A2398" s="443"/>
      <c r="B2398" s="443">
        <v>5391810500</v>
      </c>
      <c r="C2398" s="508" t="s">
        <v>15416</v>
      </c>
      <c r="D2398" s="154" t="s">
        <v>15417</v>
      </c>
      <c r="E2398" s="154" t="s">
        <v>15418</v>
      </c>
      <c r="F2398" s="443" t="s">
        <v>422</v>
      </c>
      <c r="G2398" s="443" t="s">
        <v>655</v>
      </c>
      <c r="H2398" s="444">
        <v>45063</v>
      </c>
      <c r="I2398" s="443"/>
      <c r="J2398" s="443"/>
      <c r="K2398" s="443"/>
      <c r="L2398" s="443"/>
      <c r="M2398" s="443"/>
      <c r="N2398" s="443"/>
      <c r="O2398" s="443">
        <v>1</v>
      </c>
      <c r="P2398" s="445">
        <f t="shared" si="35"/>
        <v>1</v>
      </c>
      <c r="Q2398" s="443">
        <v>1</v>
      </c>
      <c r="R2398" s="443"/>
      <c r="S2398" s="443" t="s">
        <v>659</v>
      </c>
      <c r="T2398" s="443" t="s">
        <v>653</v>
      </c>
      <c r="U2398" s="443" t="s">
        <v>673</v>
      </c>
      <c r="V2398" s="443" t="s">
        <v>652</v>
      </c>
      <c r="W2398" s="443" t="s">
        <v>469</v>
      </c>
      <c r="X2398" s="446"/>
    </row>
    <row r="2399" spans="1:24" s="447" customFormat="1" ht="60">
      <c r="A2399" s="443"/>
      <c r="B2399" s="443">
        <v>4480321100</v>
      </c>
      <c r="C2399" s="508" t="s">
        <v>15419</v>
      </c>
      <c r="D2399" s="154" t="s">
        <v>15420</v>
      </c>
      <c r="E2399" s="154" t="s">
        <v>15421</v>
      </c>
      <c r="F2399" s="443" t="s">
        <v>422</v>
      </c>
      <c r="G2399" s="443" t="s">
        <v>655</v>
      </c>
      <c r="H2399" s="444">
        <v>44998</v>
      </c>
      <c r="I2399" s="443"/>
      <c r="J2399" s="443"/>
      <c r="K2399" s="443"/>
      <c r="L2399" s="443"/>
      <c r="M2399" s="443"/>
      <c r="N2399" s="443"/>
      <c r="O2399" s="443">
        <v>1</v>
      </c>
      <c r="P2399" s="445">
        <f t="shared" si="35"/>
        <v>1</v>
      </c>
      <c r="Q2399" s="443">
        <v>1</v>
      </c>
      <c r="R2399" s="443"/>
      <c r="S2399" s="443" t="s">
        <v>659</v>
      </c>
      <c r="T2399" s="443" t="s">
        <v>653</v>
      </c>
      <c r="U2399" s="443" t="s">
        <v>673</v>
      </c>
      <c r="V2399" s="443" t="s">
        <v>652</v>
      </c>
      <c r="W2399" s="443" t="s">
        <v>469</v>
      </c>
      <c r="X2399" s="446"/>
    </row>
    <row r="2400" spans="1:24" s="447" customFormat="1" ht="60">
      <c r="A2400" s="443"/>
      <c r="B2400" s="443">
        <v>4777105800</v>
      </c>
      <c r="C2400" s="508" t="s">
        <v>6972</v>
      </c>
      <c r="D2400" s="154" t="s">
        <v>6973</v>
      </c>
      <c r="E2400" s="154" t="s">
        <v>3208</v>
      </c>
      <c r="F2400" s="443" t="s">
        <v>422</v>
      </c>
      <c r="G2400" s="443" t="s">
        <v>655</v>
      </c>
      <c r="H2400" s="444">
        <v>45189</v>
      </c>
      <c r="I2400" s="443"/>
      <c r="J2400" s="443"/>
      <c r="K2400" s="443"/>
      <c r="L2400" s="443"/>
      <c r="M2400" s="443"/>
      <c r="N2400" s="443"/>
      <c r="O2400" s="443">
        <v>1</v>
      </c>
      <c r="P2400" s="445">
        <f t="shared" si="35"/>
        <v>1</v>
      </c>
      <c r="Q2400" s="443">
        <v>1</v>
      </c>
      <c r="R2400" s="443"/>
      <c r="S2400" s="443" t="s">
        <v>659</v>
      </c>
      <c r="T2400" s="443" t="s">
        <v>653</v>
      </c>
      <c r="U2400" s="443" t="s">
        <v>673</v>
      </c>
      <c r="V2400" s="443" t="s">
        <v>652</v>
      </c>
      <c r="W2400" s="443" t="s">
        <v>469</v>
      </c>
      <c r="X2400" s="446"/>
    </row>
    <row r="2401" spans="1:24" s="447" customFormat="1" ht="60">
      <c r="A2401" s="443"/>
      <c r="B2401" s="443">
        <v>5863852100</v>
      </c>
      <c r="C2401" s="508" t="s">
        <v>15422</v>
      </c>
      <c r="D2401" s="154" t="s">
        <v>15423</v>
      </c>
      <c r="E2401" s="154" t="s">
        <v>15424</v>
      </c>
      <c r="F2401" s="443" t="s">
        <v>422</v>
      </c>
      <c r="G2401" s="443" t="s">
        <v>655</v>
      </c>
      <c r="H2401" s="444">
        <v>45230</v>
      </c>
      <c r="I2401" s="443"/>
      <c r="J2401" s="443"/>
      <c r="K2401" s="443"/>
      <c r="L2401" s="443"/>
      <c r="M2401" s="443"/>
      <c r="N2401" s="443"/>
      <c r="O2401" s="443">
        <v>1</v>
      </c>
      <c r="P2401" s="445">
        <f t="shared" si="35"/>
        <v>1</v>
      </c>
      <c r="Q2401" s="443">
        <v>1</v>
      </c>
      <c r="R2401" s="443"/>
      <c r="S2401" s="443" t="s">
        <v>659</v>
      </c>
      <c r="T2401" s="443" t="s">
        <v>653</v>
      </c>
      <c r="U2401" s="443" t="s">
        <v>673</v>
      </c>
      <c r="V2401" s="443" t="s">
        <v>652</v>
      </c>
      <c r="W2401" s="443" t="s">
        <v>469</v>
      </c>
      <c r="X2401" s="446"/>
    </row>
    <row r="2402" spans="1:24" s="447" customFormat="1" ht="60">
      <c r="A2402" s="443"/>
      <c r="B2402" s="443">
        <v>6271531400</v>
      </c>
      <c r="C2402" s="508" t="s">
        <v>15425</v>
      </c>
      <c r="D2402" s="154" t="s">
        <v>15426</v>
      </c>
      <c r="E2402" s="154" t="s">
        <v>15427</v>
      </c>
      <c r="F2402" s="443" t="s">
        <v>422</v>
      </c>
      <c r="G2402" s="443" t="s">
        <v>655</v>
      </c>
      <c r="H2402" s="444">
        <v>44985</v>
      </c>
      <c r="I2402" s="443"/>
      <c r="J2402" s="443"/>
      <c r="K2402" s="443"/>
      <c r="L2402" s="443"/>
      <c r="M2402" s="443"/>
      <c r="N2402" s="443"/>
      <c r="O2402" s="443">
        <v>1</v>
      </c>
      <c r="P2402" s="445">
        <f t="shared" si="35"/>
        <v>1</v>
      </c>
      <c r="Q2402" s="443">
        <v>1</v>
      </c>
      <c r="R2402" s="443"/>
      <c r="S2402" s="443" t="s">
        <v>659</v>
      </c>
      <c r="T2402" s="443" t="s">
        <v>653</v>
      </c>
      <c r="U2402" s="443" t="s">
        <v>673</v>
      </c>
      <c r="V2402" s="443" t="s">
        <v>652</v>
      </c>
      <c r="W2402" s="443" t="s">
        <v>469</v>
      </c>
      <c r="X2402" s="446"/>
    </row>
    <row r="2403" spans="1:24" s="447" customFormat="1" ht="60">
      <c r="A2403" s="443"/>
      <c r="B2403" s="443">
        <v>5491013400</v>
      </c>
      <c r="C2403" s="508" t="s">
        <v>15428</v>
      </c>
      <c r="D2403" s="154" t="s">
        <v>15429</v>
      </c>
      <c r="E2403" s="154" t="s">
        <v>15430</v>
      </c>
      <c r="F2403" s="443" t="s">
        <v>422</v>
      </c>
      <c r="G2403" s="443" t="s">
        <v>655</v>
      </c>
      <c r="H2403" s="444">
        <v>44979</v>
      </c>
      <c r="I2403" s="443"/>
      <c r="J2403" s="443"/>
      <c r="K2403" s="443"/>
      <c r="L2403" s="443"/>
      <c r="M2403" s="443"/>
      <c r="N2403" s="443"/>
      <c r="O2403" s="443">
        <v>1</v>
      </c>
      <c r="P2403" s="445">
        <f t="shared" si="35"/>
        <v>1</v>
      </c>
      <c r="Q2403" s="443">
        <v>1</v>
      </c>
      <c r="R2403" s="443"/>
      <c r="S2403" s="443" t="s">
        <v>659</v>
      </c>
      <c r="T2403" s="443" t="s">
        <v>653</v>
      </c>
      <c r="U2403" s="443" t="s">
        <v>673</v>
      </c>
      <c r="V2403" s="443" t="s">
        <v>652</v>
      </c>
      <c r="W2403" s="443" t="s">
        <v>469</v>
      </c>
      <c r="X2403" s="446"/>
    </row>
    <row r="2404" spans="1:24" s="447" customFormat="1" ht="60">
      <c r="A2404" s="443"/>
      <c r="B2404" s="443">
        <v>5824311400</v>
      </c>
      <c r="C2404" s="508" t="s">
        <v>15431</v>
      </c>
      <c r="D2404" s="154" t="s">
        <v>15432</v>
      </c>
      <c r="E2404" s="154" t="s">
        <v>15433</v>
      </c>
      <c r="F2404" s="443" t="s">
        <v>422</v>
      </c>
      <c r="G2404" s="443" t="s">
        <v>655</v>
      </c>
      <c r="H2404" s="444">
        <v>45265</v>
      </c>
      <c r="I2404" s="443"/>
      <c r="J2404" s="443"/>
      <c r="K2404" s="443"/>
      <c r="L2404" s="443"/>
      <c r="M2404" s="443"/>
      <c r="N2404" s="443"/>
      <c r="O2404" s="443">
        <v>1</v>
      </c>
      <c r="P2404" s="445">
        <f t="shared" si="35"/>
        <v>1</v>
      </c>
      <c r="Q2404" s="443">
        <v>1</v>
      </c>
      <c r="R2404" s="443"/>
      <c r="S2404" s="443" t="s">
        <v>659</v>
      </c>
      <c r="T2404" s="443" t="s">
        <v>653</v>
      </c>
      <c r="U2404" s="443" t="s">
        <v>673</v>
      </c>
      <c r="V2404" s="443" t="s">
        <v>652</v>
      </c>
      <c r="W2404" s="443" t="s">
        <v>469</v>
      </c>
      <c r="X2404" s="446"/>
    </row>
    <row r="2405" spans="1:24" s="447" customFormat="1" ht="60">
      <c r="A2405" s="443"/>
      <c r="B2405" s="443">
        <v>4570431200</v>
      </c>
      <c r="C2405" s="508" t="s">
        <v>7866</v>
      </c>
      <c r="D2405" s="154" t="s">
        <v>7867</v>
      </c>
      <c r="E2405" s="154" t="s">
        <v>3769</v>
      </c>
      <c r="F2405" s="443" t="s">
        <v>422</v>
      </c>
      <c r="G2405" s="443" t="s">
        <v>655</v>
      </c>
      <c r="H2405" s="444">
        <v>44964</v>
      </c>
      <c r="I2405" s="443"/>
      <c r="J2405" s="443"/>
      <c r="K2405" s="443"/>
      <c r="L2405" s="443"/>
      <c r="M2405" s="443"/>
      <c r="N2405" s="443"/>
      <c r="O2405" s="443">
        <v>1</v>
      </c>
      <c r="P2405" s="445">
        <f t="shared" si="35"/>
        <v>1</v>
      </c>
      <c r="Q2405" s="443">
        <v>1</v>
      </c>
      <c r="R2405" s="443"/>
      <c r="S2405" s="443" t="s">
        <v>659</v>
      </c>
      <c r="T2405" s="443" t="s">
        <v>653</v>
      </c>
      <c r="U2405" s="443" t="s">
        <v>673</v>
      </c>
      <c r="V2405" s="443" t="s">
        <v>652</v>
      </c>
      <c r="W2405" s="443" t="s">
        <v>469</v>
      </c>
      <c r="X2405" s="446"/>
    </row>
    <row r="2406" spans="1:24" s="447" customFormat="1" ht="60">
      <c r="A2406" s="443"/>
      <c r="B2406" s="443">
        <v>4180831000</v>
      </c>
      <c r="C2406" s="508" t="s">
        <v>15434</v>
      </c>
      <c r="D2406" s="154" t="s">
        <v>15435</v>
      </c>
      <c r="E2406" s="154" t="s">
        <v>15436</v>
      </c>
      <c r="F2406" s="443" t="s">
        <v>422</v>
      </c>
      <c r="G2406" s="443" t="s">
        <v>655</v>
      </c>
      <c r="H2406" s="444">
        <v>44944</v>
      </c>
      <c r="I2406" s="443"/>
      <c r="J2406" s="443"/>
      <c r="K2406" s="443"/>
      <c r="L2406" s="443"/>
      <c r="M2406" s="443">
        <v>1</v>
      </c>
      <c r="N2406" s="443"/>
      <c r="O2406" s="443">
        <v>1</v>
      </c>
      <c r="P2406" s="445">
        <f t="shared" si="35"/>
        <v>2</v>
      </c>
      <c r="Q2406" s="443">
        <v>2</v>
      </c>
      <c r="R2406" s="443"/>
      <c r="S2406" s="443" t="s">
        <v>659</v>
      </c>
      <c r="T2406" s="443" t="s">
        <v>651</v>
      </c>
      <c r="U2406" s="443" t="s">
        <v>673</v>
      </c>
      <c r="V2406" s="443" t="s">
        <v>652</v>
      </c>
      <c r="W2406" s="443" t="s">
        <v>469</v>
      </c>
      <c r="X2406" s="446"/>
    </row>
    <row r="2407" spans="1:24" s="447" customFormat="1" ht="60">
      <c r="A2407" s="443"/>
      <c r="B2407" s="443">
        <v>3415222700</v>
      </c>
      <c r="C2407" s="508" t="s">
        <v>8545</v>
      </c>
      <c r="D2407" s="154" t="s">
        <v>8546</v>
      </c>
      <c r="E2407" s="154" t="s">
        <v>4110</v>
      </c>
      <c r="F2407" s="443" t="s">
        <v>422</v>
      </c>
      <c r="G2407" s="443" t="s">
        <v>655</v>
      </c>
      <c r="H2407" s="444">
        <v>45083</v>
      </c>
      <c r="I2407" s="443"/>
      <c r="J2407" s="443"/>
      <c r="K2407" s="443"/>
      <c r="L2407" s="443"/>
      <c r="M2407" s="443"/>
      <c r="N2407" s="443"/>
      <c r="O2407" s="443">
        <v>1</v>
      </c>
      <c r="P2407" s="445">
        <f t="shared" si="35"/>
        <v>1</v>
      </c>
      <c r="Q2407" s="443">
        <v>1</v>
      </c>
      <c r="R2407" s="443"/>
      <c r="S2407" s="443" t="s">
        <v>659</v>
      </c>
      <c r="T2407" s="443" t="s">
        <v>653</v>
      </c>
      <c r="U2407" s="443" t="s">
        <v>673</v>
      </c>
      <c r="V2407" s="443" t="s">
        <v>652</v>
      </c>
      <c r="W2407" s="443" t="s">
        <v>469</v>
      </c>
      <c r="X2407" s="446"/>
    </row>
    <row r="2408" spans="1:24" s="447" customFormat="1" ht="60">
      <c r="A2408" s="443"/>
      <c r="B2408" s="443">
        <v>4474811000</v>
      </c>
      <c r="C2408" s="508" t="s">
        <v>15437</v>
      </c>
      <c r="D2408" s="154" t="s">
        <v>15438</v>
      </c>
      <c r="E2408" s="154" t="s">
        <v>15439</v>
      </c>
      <c r="F2408" s="443" t="s">
        <v>422</v>
      </c>
      <c r="G2408" s="443" t="s">
        <v>655</v>
      </c>
      <c r="H2408" s="444">
        <v>45023</v>
      </c>
      <c r="I2408" s="443"/>
      <c r="J2408" s="443"/>
      <c r="K2408" s="443"/>
      <c r="L2408" s="443"/>
      <c r="M2408" s="443">
        <v>5</v>
      </c>
      <c r="N2408" s="443"/>
      <c r="O2408" s="443">
        <v>4</v>
      </c>
      <c r="P2408" s="445">
        <f t="shared" si="35"/>
        <v>9</v>
      </c>
      <c r="Q2408" s="443">
        <v>9</v>
      </c>
      <c r="R2408" s="443"/>
      <c r="S2408" s="443" t="s">
        <v>659</v>
      </c>
      <c r="T2408" s="443" t="s">
        <v>651</v>
      </c>
      <c r="U2408" s="443" t="s">
        <v>673</v>
      </c>
      <c r="V2408" s="443" t="s">
        <v>652</v>
      </c>
      <c r="W2408" s="443" t="s">
        <v>469</v>
      </c>
      <c r="X2408" s="446"/>
    </row>
    <row r="2409" spans="1:24" s="447" customFormat="1" ht="60">
      <c r="A2409" s="443"/>
      <c r="B2409" s="443">
        <v>5491030300</v>
      </c>
      <c r="C2409" s="508" t="s">
        <v>15440</v>
      </c>
      <c r="D2409" s="154" t="s">
        <v>15441</v>
      </c>
      <c r="E2409" s="154" t="s">
        <v>15442</v>
      </c>
      <c r="F2409" s="443" t="s">
        <v>422</v>
      </c>
      <c r="G2409" s="443" t="s">
        <v>655</v>
      </c>
      <c r="H2409" s="444">
        <v>45287</v>
      </c>
      <c r="I2409" s="443"/>
      <c r="J2409" s="443"/>
      <c r="K2409" s="443"/>
      <c r="L2409" s="443"/>
      <c r="M2409" s="443"/>
      <c r="N2409" s="443"/>
      <c r="O2409" s="443">
        <v>1</v>
      </c>
      <c r="P2409" s="445">
        <f t="shared" si="35"/>
        <v>1</v>
      </c>
      <c r="Q2409" s="443">
        <v>1</v>
      </c>
      <c r="R2409" s="443"/>
      <c r="S2409" s="443" t="s">
        <v>659</v>
      </c>
      <c r="T2409" s="443" t="s">
        <v>653</v>
      </c>
      <c r="U2409" s="443" t="s">
        <v>673</v>
      </c>
      <c r="V2409" s="443" t="s">
        <v>652</v>
      </c>
      <c r="W2409" s="443" t="s">
        <v>469</v>
      </c>
      <c r="X2409" s="446"/>
    </row>
    <row r="2410" spans="1:24" s="447" customFormat="1" ht="60">
      <c r="A2410" s="443"/>
      <c r="B2410" s="443">
        <v>4484212300</v>
      </c>
      <c r="C2410" s="508" t="s">
        <v>15443</v>
      </c>
      <c r="D2410" s="154" t="s">
        <v>15444</v>
      </c>
      <c r="E2410" s="154" t="s">
        <v>15445</v>
      </c>
      <c r="F2410" s="443" t="s">
        <v>422</v>
      </c>
      <c r="G2410" s="443" t="s">
        <v>655</v>
      </c>
      <c r="H2410" s="444">
        <v>45003</v>
      </c>
      <c r="I2410" s="443"/>
      <c r="J2410" s="443"/>
      <c r="K2410" s="443"/>
      <c r="L2410" s="443"/>
      <c r="M2410" s="443"/>
      <c r="N2410" s="443"/>
      <c r="O2410" s="443">
        <v>1</v>
      </c>
      <c r="P2410" s="445">
        <f t="shared" si="35"/>
        <v>1</v>
      </c>
      <c r="Q2410" s="443">
        <v>1</v>
      </c>
      <c r="R2410" s="443"/>
      <c r="S2410" s="443" t="s">
        <v>659</v>
      </c>
      <c r="T2410" s="443" t="s">
        <v>653</v>
      </c>
      <c r="U2410" s="443" t="s">
        <v>673</v>
      </c>
      <c r="V2410" s="443" t="s">
        <v>652</v>
      </c>
      <c r="W2410" s="443" t="s">
        <v>469</v>
      </c>
      <c r="X2410" s="446"/>
    </row>
    <row r="2411" spans="1:24" s="447" customFormat="1" ht="60">
      <c r="A2411" s="443"/>
      <c r="B2411" s="443">
        <v>6271811900</v>
      </c>
      <c r="C2411" s="508" t="s">
        <v>15446</v>
      </c>
      <c r="D2411" s="154" t="s">
        <v>15447</v>
      </c>
      <c r="E2411" s="154" t="s">
        <v>15448</v>
      </c>
      <c r="F2411" s="443" t="s">
        <v>422</v>
      </c>
      <c r="G2411" s="443" t="s">
        <v>655</v>
      </c>
      <c r="H2411" s="444">
        <v>45174</v>
      </c>
      <c r="I2411" s="443"/>
      <c r="J2411" s="443"/>
      <c r="K2411" s="443"/>
      <c r="L2411" s="443"/>
      <c r="M2411" s="443"/>
      <c r="N2411" s="443"/>
      <c r="O2411" s="443">
        <v>2</v>
      </c>
      <c r="P2411" s="445">
        <f t="shared" si="35"/>
        <v>2</v>
      </c>
      <c r="Q2411" s="443">
        <v>2</v>
      </c>
      <c r="R2411" s="443"/>
      <c r="S2411" s="443" t="s">
        <v>659</v>
      </c>
      <c r="T2411" s="443" t="s">
        <v>653</v>
      </c>
      <c r="U2411" s="443" t="s">
        <v>673</v>
      </c>
      <c r="V2411" s="443" t="s">
        <v>652</v>
      </c>
      <c r="W2411" s="443" t="s">
        <v>469</v>
      </c>
      <c r="X2411" s="446"/>
    </row>
    <row r="2412" spans="1:24" s="447" customFormat="1" ht="60">
      <c r="A2412" s="443"/>
      <c r="B2412" s="443">
        <v>5481812000</v>
      </c>
      <c r="C2412" s="508" t="s">
        <v>15449</v>
      </c>
      <c r="D2412" s="154" t="s">
        <v>15450</v>
      </c>
      <c r="E2412" s="154" t="s">
        <v>15451</v>
      </c>
      <c r="F2412" s="443" t="s">
        <v>422</v>
      </c>
      <c r="G2412" s="443" t="s">
        <v>655</v>
      </c>
      <c r="H2412" s="444">
        <v>45257</v>
      </c>
      <c r="I2412" s="443"/>
      <c r="J2412" s="443"/>
      <c r="K2412" s="443"/>
      <c r="L2412" s="443"/>
      <c r="M2412" s="443"/>
      <c r="N2412" s="443"/>
      <c r="O2412" s="443">
        <v>2</v>
      </c>
      <c r="P2412" s="445">
        <f t="shared" si="35"/>
        <v>2</v>
      </c>
      <c r="Q2412" s="443">
        <v>2</v>
      </c>
      <c r="R2412" s="443"/>
      <c r="S2412" s="443" t="s">
        <v>659</v>
      </c>
      <c r="T2412" s="443" t="s">
        <v>653</v>
      </c>
      <c r="U2412" s="443" t="s">
        <v>673</v>
      </c>
      <c r="V2412" s="443" t="s">
        <v>652</v>
      </c>
      <c r="W2412" s="443" t="s">
        <v>469</v>
      </c>
      <c r="X2412" s="446"/>
    </row>
    <row r="2413" spans="1:24" s="447" customFormat="1" ht="60">
      <c r="A2413" s="443"/>
      <c r="B2413" s="443">
        <v>5300820700</v>
      </c>
      <c r="C2413" s="508" t="s">
        <v>15452</v>
      </c>
      <c r="D2413" s="154" t="s">
        <v>15453</v>
      </c>
      <c r="E2413" s="154" t="s">
        <v>15454</v>
      </c>
      <c r="F2413" s="443" t="s">
        <v>422</v>
      </c>
      <c r="G2413" s="443" t="s">
        <v>655</v>
      </c>
      <c r="H2413" s="444">
        <v>45194</v>
      </c>
      <c r="I2413" s="443"/>
      <c r="J2413" s="443"/>
      <c r="K2413" s="443"/>
      <c r="L2413" s="443"/>
      <c r="M2413" s="443"/>
      <c r="N2413" s="443"/>
      <c r="O2413" s="443">
        <v>1</v>
      </c>
      <c r="P2413" s="445">
        <f t="shared" si="35"/>
        <v>1</v>
      </c>
      <c r="Q2413" s="443">
        <v>1</v>
      </c>
      <c r="R2413" s="443"/>
      <c r="S2413" s="443" t="s">
        <v>659</v>
      </c>
      <c r="T2413" s="443" t="s">
        <v>653</v>
      </c>
      <c r="U2413" s="443" t="s">
        <v>673</v>
      </c>
      <c r="V2413" s="443" t="s">
        <v>652</v>
      </c>
      <c r="W2413" s="443" t="s">
        <v>469</v>
      </c>
      <c r="X2413" s="446"/>
    </row>
    <row r="2414" spans="1:24" s="447" customFormat="1" ht="60">
      <c r="A2414" s="443"/>
      <c r="B2414" s="443">
        <v>4534110700</v>
      </c>
      <c r="C2414" s="508" t="s">
        <v>15455</v>
      </c>
      <c r="D2414" s="154" t="s">
        <v>15456</v>
      </c>
      <c r="E2414" s="154" t="s">
        <v>15457</v>
      </c>
      <c r="F2414" s="443" t="s">
        <v>422</v>
      </c>
      <c r="G2414" s="443" t="s">
        <v>655</v>
      </c>
      <c r="H2414" s="444">
        <v>45181</v>
      </c>
      <c r="I2414" s="443"/>
      <c r="J2414" s="443"/>
      <c r="K2414" s="443"/>
      <c r="L2414" s="443"/>
      <c r="M2414" s="443"/>
      <c r="N2414" s="443"/>
      <c r="O2414" s="443">
        <v>2</v>
      </c>
      <c r="P2414" s="445">
        <f t="shared" si="35"/>
        <v>2</v>
      </c>
      <c r="Q2414" s="443">
        <v>2</v>
      </c>
      <c r="R2414" s="443"/>
      <c r="S2414" s="443" t="s">
        <v>659</v>
      </c>
      <c r="T2414" s="443" t="s">
        <v>653</v>
      </c>
      <c r="U2414" s="443" t="s">
        <v>673</v>
      </c>
      <c r="V2414" s="443" t="s">
        <v>652</v>
      </c>
      <c r="W2414" s="443" t="s">
        <v>469</v>
      </c>
      <c r="X2414" s="446"/>
    </row>
    <row r="2415" spans="1:24" s="447" customFormat="1" ht="60">
      <c r="A2415" s="443"/>
      <c r="B2415" s="443">
        <v>4180831000</v>
      </c>
      <c r="C2415" s="508" t="s">
        <v>15434</v>
      </c>
      <c r="D2415" s="154" t="s">
        <v>15435</v>
      </c>
      <c r="E2415" s="154" t="s">
        <v>15458</v>
      </c>
      <c r="F2415" s="443" t="s">
        <v>422</v>
      </c>
      <c r="G2415" s="443" t="s">
        <v>655</v>
      </c>
      <c r="H2415" s="444">
        <v>44944</v>
      </c>
      <c r="I2415" s="443"/>
      <c r="J2415" s="443"/>
      <c r="K2415" s="443"/>
      <c r="L2415" s="443"/>
      <c r="M2415" s="443">
        <v>1</v>
      </c>
      <c r="N2415" s="443"/>
      <c r="O2415" s="443">
        <v>1</v>
      </c>
      <c r="P2415" s="445">
        <f t="shared" si="35"/>
        <v>2</v>
      </c>
      <c r="Q2415" s="443">
        <v>2</v>
      </c>
      <c r="R2415" s="443"/>
      <c r="S2415" s="443" t="s">
        <v>659</v>
      </c>
      <c r="T2415" s="443" t="s">
        <v>651</v>
      </c>
      <c r="U2415" s="443" t="s">
        <v>673</v>
      </c>
      <c r="V2415" s="443" t="s">
        <v>652</v>
      </c>
      <c r="W2415" s="443" t="s">
        <v>469</v>
      </c>
      <c r="X2415" s="446"/>
    </row>
    <row r="2416" spans="1:24" s="447" customFormat="1" ht="60">
      <c r="A2416" s="443"/>
      <c r="B2416" s="443">
        <v>5524500200</v>
      </c>
      <c r="C2416" s="508" t="s">
        <v>8381</v>
      </c>
      <c r="D2416" s="154" t="s">
        <v>8382</v>
      </c>
      <c r="E2416" s="154" t="s">
        <v>4027</v>
      </c>
      <c r="F2416" s="443" t="s">
        <v>422</v>
      </c>
      <c r="G2416" s="443" t="s">
        <v>655</v>
      </c>
      <c r="H2416" s="444">
        <v>45022</v>
      </c>
      <c r="I2416" s="443"/>
      <c r="J2416" s="443"/>
      <c r="K2416" s="443"/>
      <c r="L2416" s="443"/>
      <c r="M2416" s="443"/>
      <c r="N2416" s="443"/>
      <c r="O2416" s="443">
        <v>1</v>
      </c>
      <c r="P2416" s="445">
        <f t="shared" si="35"/>
        <v>1</v>
      </c>
      <c r="Q2416" s="443">
        <v>1</v>
      </c>
      <c r="R2416" s="443"/>
      <c r="S2416" s="443" t="s">
        <v>659</v>
      </c>
      <c r="T2416" s="443" t="s">
        <v>653</v>
      </c>
      <c r="U2416" s="443" t="s">
        <v>673</v>
      </c>
      <c r="V2416" s="443" t="s">
        <v>652</v>
      </c>
      <c r="W2416" s="443" t="s">
        <v>469</v>
      </c>
      <c r="X2416" s="446"/>
    </row>
    <row r="2417" spans="1:24" s="447" customFormat="1" ht="60">
      <c r="A2417" s="443"/>
      <c r="B2417" s="443">
        <v>3411812400</v>
      </c>
      <c r="C2417" s="508" t="s">
        <v>15459</v>
      </c>
      <c r="D2417" s="154" t="s">
        <v>15460</v>
      </c>
      <c r="E2417" s="154" t="s">
        <v>15461</v>
      </c>
      <c r="F2417" s="443" t="s">
        <v>422</v>
      </c>
      <c r="G2417" s="443" t="s">
        <v>655</v>
      </c>
      <c r="H2417" s="444">
        <v>45125</v>
      </c>
      <c r="I2417" s="443"/>
      <c r="J2417" s="443"/>
      <c r="K2417" s="443">
        <v>1</v>
      </c>
      <c r="L2417" s="443"/>
      <c r="M2417" s="443"/>
      <c r="N2417" s="443"/>
      <c r="O2417" s="443"/>
      <c r="P2417" s="445">
        <f t="shared" si="35"/>
        <v>1</v>
      </c>
      <c r="Q2417" s="443">
        <v>1</v>
      </c>
      <c r="R2417" s="443"/>
      <c r="S2417" s="443" t="s">
        <v>659</v>
      </c>
      <c r="T2417" s="443" t="s">
        <v>651</v>
      </c>
      <c r="U2417" s="443" t="s">
        <v>673</v>
      </c>
      <c r="V2417" s="443" t="s">
        <v>652</v>
      </c>
      <c r="W2417" s="443" t="s">
        <v>469</v>
      </c>
      <c r="X2417" s="446"/>
    </row>
    <row r="2418" spans="1:24" s="447" customFormat="1" ht="60">
      <c r="A2418" s="443"/>
      <c r="B2418" s="443">
        <v>6311400300</v>
      </c>
      <c r="C2418" s="508" t="s">
        <v>15462</v>
      </c>
      <c r="D2418" s="154" t="s">
        <v>15463</v>
      </c>
      <c r="E2418" s="154" t="s">
        <v>15464</v>
      </c>
      <c r="F2418" s="443" t="s">
        <v>422</v>
      </c>
      <c r="G2418" s="443" t="s">
        <v>655</v>
      </c>
      <c r="H2418" s="444">
        <v>45154</v>
      </c>
      <c r="I2418" s="443"/>
      <c r="J2418" s="443"/>
      <c r="K2418" s="443"/>
      <c r="L2418" s="443"/>
      <c r="M2418" s="443"/>
      <c r="N2418" s="443"/>
      <c r="O2418" s="443">
        <v>1</v>
      </c>
      <c r="P2418" s="445">
        <f t="shared" si="35"/>
        <v>1</v>
      </c>
      <c r="Q2418" s="443">
        <v>1</v>
      </c>
      <c r="R2418" s="443"/>
      <c r="S2418" s="443" t="s">
        <v>659</v>
      </c>
      <c r="T2418" s="443" t="s">
        <v>653</v>
      </c>
      <c r="U2418" s="443" t="s">
        <v>673</v>
      </c>
      <c r="V2418" s="443" t="s">
        <v>652</v>
      </c>
      <c r="W2418" s="443" t="s">
        <v>469</v>
      </c>
      <c r="X2418" s="446"/>
    </row>
    <row r="2419" spans="1:24" s="447" customFormat="1" ht="60">
      <c r="A2419" s="443"/>
      <c r="B2419" s="443">
        <v>5395311600</v>
      </c>
      <c r="C2419" s="508" t="s">
        <v>5649</v>
      </c>
      <c r="D2419" s="154" t="s">
        <v>5650</v>
      </c>
      <c r="E2419" s="154" t="s">
        <v>15465</v>
      </c>
      <c r="F2419" s="443" t="s">
        <v>422</v>
      </c>
      <c r="G2419" s="443" t="s">
        <v>655</v>
      </c>
      <c r="H2419" s="444">
        <v>45126</v>
      </c>
      <c r="I2419" s="443"/>
      <c r="J2419" s="443"/>
      <c r="K2419" s="443">
        <v>3</v>
      </c>
      <c r="L2419" s="443"/>
      <c r="M2419" s="443"/>
      <c r="N2419" s="443"/>
      <c r="O2419" s="443">
        <v>3</v>
      </c>
      <c r="P2419" s="445">
        <f t="shared" si="35"/>
        <v>6</v>
      </c>
      <c r="Q2419" s="443">
        <v>6</v>
      </c>
      <c r="R2419" s="443"/>
      <c r="S2419" s="443" t="s">
        <v>659</v>
      </c>
      <c r="T2419" s="443" t="s">
        <v>651</v>
      </c>
      <c r="U2419" s="443" t="s">
        <v>673</v>
      </c>
      <c r="V2419" s="443" t="s">
        <v>652</v>
      </c>
      <c r="W2419" s="443" t="s">
        <v>469</v>
      </c>
      <c r="X2419" s="446"/>
    </row>
    <row r="2420" spans="1:24" s="447" customFormat="1" ht="60">
      <c r="A2420" s="443"/>
      <c r="B2420" s="443">
        <v>5481812000</v>
      </c>
      <c r="C2420" s="508" t="s">
        <v>15449</v>
      </c>
      <c r="D2420" s="154" t="s">
        <v>15450</v>
      </c>
      <c r="E2420" s="154" t="s">
        <v>15466</v>
      </c>
      <c r="F2420" s="443" t="s">
        <v>422</v>
      </c>
      <c r="G2420" s="443" t="s">
        <v>655</v>
      </c>
      <c r="H2420" s="444">
        <v>45257</v>
      </c>
      <c r="I2420" s="443"/>
      <c r="J2420" s="443"/>
      <c r="K2420" s="443">
        <v>1</v>
      </c>
      <c r="L2420" s="443"/>
      <c r="M2420" s="443"/>
      <c r="N2420" s="443"/>
      <c r="O2420" s="443">
        <v>1</v>
      </c>
      <c r="P2420" s="445">
        <f t="shared" si="35"/>
        <v>2</v>
      </c>
      <c r="Q2420" s="443">
        <v>2</v>
      </c>
      <c r="R2420" s="443"/>
      <c r="S2420" s="443" t="s">
        <v>659</v>
      </c>
      <c r="T2420" s="443" t="s">
        <v>651</v>
      </c>
      <c r="U2420" s="443" t="s">
        <v>673</v>
      </c>
      <c r="V2420" s="443" t="s">
        <v>652</v>
      </c>
      <c r="W2420" s="443" t="s">
        <v>469</v>
      </c>
      <c r="X2420" s="446"/>
    </row>
    <row r="2421" spans="1:24" s="447" customFormat="1" ht="60">
      <c r="A2421" s="443"/>
      <c r="B2421" s="443">
        <v>5820430300</v>
      </c>
      <c r="C2421" s="508" t="s">
        <v>15467</v>
      </c>
      <c r="D2421" s="154" t="s">
        <v>15468</v>
      </c>
      <c r="E2421" s="154" t="s">
        <v>15469</v>
      </c>
      <c r="F2421" s="443" t="s">
        <v>422</v>
      </c>
      <c r="G2421" s="443" t="s">
        <v>655</v>
      </c>
      <c r="H2421" s="444">
        <v>45288</v>
      </c>
      <c r="I2421" s="443"/>
      <c r="J2421" s="443"/>
      <c r="K2421" s="443"/>
      <c r="L2421" s="443"/>
      <c r="M2421" s="443"/>
      <c r="N2421" s="443"/>
      <c r="O2421" s="443">
        <v>1</v>
      </c>
      <c r="P2421" s="445">
        <f t="shared" si="35"/>
        <v>1</v>
      </c>
      <c r="Q2421" s="443">
        <v>1</v>
      </c>
      <c r="R2421" s="443"/>
      <c r="S2421" s="443" t="s">
        <v>659</v>
      </c>
      <c r="T2421" s="443" t="s">
        <v>653</v>
      </c>
      <c r="U2421" s="443" t="s">
        <v>673</v>
      </c>
      <c r="V2421" s="443" t="s">
        <v>652</v>
      </c>
      <c r="W2421" s="443" t="s">
        <v>469</v>
      </c>
      <c r="X2421" s="446"/>
    </row>
    <row r="2422" spans="1:24" s="447" customFormat="1" ht="60">
      <c r="A2422" s="443"/>
      <c r="B2422" s="443">
        <v>4180831000</v>
      </c>
      <c r="C2422" s="508" t="s">
        <v>15434</v>
      </c>
      <c r="D2422" s="154" t="s">
        <v>15435</v>
      </c>
      <c r="E2422" s="154" t="s">
        <v>15470</v>
      </c>
      <c r="F2422" s="443" t="s">
        <v>422</v>
      </c>
      <c r="G2422" s="443" t="s">
        <v>655</v>
      </c>
      <c r="H2422" s="444">
        <v>44944</v>
      </c>
      <c r="I2422" s="443"/>
      <c r="J2422" s="443"/>
      <c r="K2422" s="443"/>
      <c r="L2422" s="443"/>
      <c r="M2422" s="443">
        <v>1</v>
      </c>
      <c r="N2422" s="443"/>
      <c r="O2422" s="443">
        <v>1</v>
      </c>
      <c r="P2422" s="445">
        <f t="shared" si="35"/>
        <v>2</v>
      </c>
      <c r="Q2422" s="443">
        <v>2</v>
      </c>
      <c r="R2422" s="443"/>
      <c r="S2422" s="443" t="s">
        <v>659</v>
      </c>
      <c r="T2422" s="443" t="s">
        <v>651</v>
      </c>
      <c r="U2422" s="443" t="s">
        <v>673</v>
      </c>
      <c r="V2422" s="443" t="s">
        <v>652</v>
      </c>
      <c r="W2422" s="443" t="s">
        <v>469</v>
      </c>
      <c r="X2422" s="446"/>
    </row>
    <row r="2423" spans="1:24" s="447" customFormat="1" ht="60">
      <c r="A2423" s="443"/>
      <c r="B2423" s="443">
        <v>4180831000</v>
      </c>
      <c r="C2423" s="508" t="s">
        <v>15434</v>
      </c>
      <c r="D2423" s="154" t="s">
        <v>15435</v>
      </c>
      <c r="E2423" s="154" t="s">
        <v>15471</v>
      </c>
      <c r="F2423" s="443" t="s">
        <v>422</v>
      </c>
      <c r="G2423" s="443" t="s">
        <v>655</v>
      </c>
      <c r="H2423" s="444">
        <v>44944</v>
      </c>
      <c r="I2423" s="443"/>
      <c r="J2423" s="443"/>
      <c r="K2423" s="443"/>
      <c r="L2423" s="443"/>
      <c r="M2423" s="443"/>
      <c r="N2423" s="443"/>
      <c r="O2423" s="443">
        <v>1</v>
      </c>
      <c r="P2423" s="445">
        <f t="shared" si="35"/>
        <v>1</v>
      </c>
      <c r="Q2423" s="443">
        <v>1</v>
      </c>
      <c r="R2423" s="443"/>
      <c r="S2423" s="443" t="s">
        <v>659</v>
      </c>
      <c r="T2423" s="443" t="s">
        <v>653</v>
      </c>
      <c r="U2423" s="443" t="s">
        <v>673</v>
      </c>
      <c r="V2423" s="443" t="s">
        <v>652</v>
      </c>
      <c r="W2423" s="443" t="s">
        <v>469</v>
      </c>
      <c r="X2423" s="446"/>
    </row>
    <row r="2424" spans="1:24" s="447" customFormat="1" ht="60">
      <c r="A2424" s="443"/>
      <c r="B2424" s="443">
        <v>4486920700</v>
      </c>
      <c r="C2424" s="508" t="s">
        <v>15472</v>
      </c>
      <c r="D2424" s="154" t="s">
        <v>15473</v>
      </c>
      <c r="E2424" s="154" t="s">
        <v>15474</v>
      </c>
      <c r="F2424" s="443" t="s">
        <v>422</v>
      </c>
      <c r="G2424" s="443" t="s">
        <v>655</v>
      </c>
      <c r="H2424" s="444">
        <v>44956</v>
      </c>
      <c r="I2424" s="443"/>
      <c r="J2424" s="443"/>
      <c r="K2424" s="443"/>
      <c r="L2424" s="443"/>
      <c r="M2424" s="443"/>
      <c r="N2424" s="443"/>
      <c r="O2424" s="443">
        <v>1</v>
      </c>
      <c r="P2424" s="445">
        <f t="shared" si="35"/>
        <v>1</v>
      </c>
      <c r="Q2424" s="443">
        <v>1</v>
      </c>
      <c r="R2424" s="443"/>
      <c r="S2424" s="443" t="s">
        <v>659</v>
      </c>
      <c r="T2424" s="443" t="s">
        <v>653</v>
      </c>
      <c r="U2424" s="443" t="s">
        <v>673</v>
      </c>
      <c r="V2424" s="443" t="s">
        <v>652</v>
      </c>
      <c r="W2424" s="443" t="s">
        <v>469</v>
      </c>
      <c r="X2424" s="446"/>
    </row>
    <row r="2425" spans="1:24" s="447" customFormat="1" ht="60">
      <c r="A2425" s="443"/>
      <c r="B2425" s="443">
        <v>4244332700</v>
      </c>
      <c r="C2425" s="508" t="s">
        <v>15475</v>
      </c>
      <c r="D2425" s="154" t="s">
        <v>15476</v>
      </c>
      <c r="E2425" s="154" t="s">
        <v>15477</v>
      </c>
      <c r="F2425" s="443" t="s">
        <v>422</v>
      </c>
      <c r="G2425" s="443" t="s">
        <v>655</v>
      </c>
      <c r="H2425" s="444">
        <v>45205</v>
      </c>
      <c r="I2425" s="443"/>
      <c r="J2425" s="443"/>
      <c r="K2425" s="443"/>
      <c r="L2425" s="443"/>
      <c r="M2425" s="443"/>
      <c r="N2425" s="443"/>
      <c r="O2425" s="443">
        <v>30</v>
      </c>
      <c r="P2425" s="445">
        <f t="shared" si="35"/>
        <v>30</v>
      </c>
      <c r="Q2425" s="443">
        <v>30</v>
      </c>
      <c r="R2425" s="443"/>
      <c r="S2425" s="443" t="s">
        <v>659</v>
      </c>
      <c r="T2425" s="443" t="s">
        <v>653</v>
      </c>
      <c r="U2425" s="443" t="s">
        <v>673</v>
      </c>
      <c r="V2425" s="443" t="s">
        <v>652</v>
      </c>
      <c r="W2425" s="443" t="s">
        <v>469</v>
      </c>
      <c r="X2425" s="446"/>
    </row>
    <row r="2426" spans="1:24" s="447" customFormat="1" ht="60">
      <c r="A2426" s="443"/>
      <c r="B2426" s="443">
        <v>5451901600</v>
      </c>
      <c r="C2426" s="508" t="s">
        <v>15478</v>
      </c>
      <c r="D2426" s="154" t="s">
        <v>15479</v>
      </c>
      <c r="E2426" s="154" t="s">
        <v>15480</v>
      </c>
      <c r="F2426" s="443" t="s">
        <v>422</v>
      </c>
      <c r="G2426" s="443" t="s">
        <v>655</v>
      </c>
      <c r="H2426" s="444">
        <v>45288</v>
      </c>
      <c r="I2426" s="443"/>
      <c r="J2426" s="443"/>
      <c r="K2426" s="443"/>
      <c r="L2426" s="443"/>
      <c r="M2426" s="443"/>
      <c r="N2426" s="443"/>
      <c r="O2426" s="443">
        <v>1</v>
      </c>
      <c r="P2426" s="445">
        <f t="shared" si="35"/>
        <v>1</v>
      </c>
      <c r="Q2426" s="443">
        <v>1</v>
      </c>
      <c r="R2426" s="443"/>
      <c r="S2426" s="443" t="s">
        <v>659</v>
      </c>
      <c r="T2426" s="443" t="s">
        <v>653</v>
      </c>
      <c r="U2426" s="443" t="s">
        <v>673</v>
      </c>
      <c r="V2426" s="443" t="s">
        <v>652</v>
      </c>
      <c r="W2426" s="443" t="s">
        <v>469</v>
      </c>
      <c r="X2426" s="446"/>
    </row>
    <row r="2427" spans="1:24" s="447" customFormat="1" ht="60">
      <c r="A2427" s="443"/>
      <c r="B2427" s="443">
        <v>5481812000</v>
      </c>
      <c r="C2427" s="508" t="s">
        <v>15449</v>
      </c>
      <c r="D2427" s="154" t="s">
        <v>15450</v>
      </c>
      <c r="E2427" s="154" t="s">
        <v>15481</v>
      </c>
      <c r="F2427" s="443" t="s">
        <v>422</v>
      </c>
      <c r="G2427" s="443" t="s">
        <v>655</v>
      </c>
      <c r="H2427" s="444">
        <v>45257</v>
      </c>
      <c r="I2427" s="443"/>
      <c r="J2427" s="443"/>
      <c r="K2427" s="443">
        <v>1</v>
      </c>
      <c r="L2427" s="443"/>
      <c r="M2427" s="443"/>
      <c r="N2427" s="443"/>
      <c r="O2427" s="443">
        <v>1</v>
      </c>
      <c r="P2427" s="445">
        <f t="shared" si="35"/>
        <v>2</v>
      </c>
      <c r="Q2427" s="443">
        <v>2</v>
      </c>
      <c r="R2427" s="443"/>
      <c r="S2427" s="443" t="s">
        <v>659</v>
      </c>
      <c r="T2427" s="443" t="s">
        <v>651</v>
      </c>
      <c r="U2427" s="443" t="s">
        <v>673</v>
      </c>
      <c r="V2427" s="443" t="s">
        <v>652</v>
      </c>
      <c r="W2427" s="443" t="s">
        <v>469</v>
      </c>
      <c r="X2427" s="446"/>
    </row>
    <row r="2428" spans="1:24" s="447" customFormat="1" ht="60">
      <c r="A2428" s="443"/>
      <c r="B2428" s="443">
        <v>4362510700</v>
      </c>
      <c r="C2428" s="508" t="s">
        <v>15482</v>
      </c>
      <c r="D2428" s="154" t="s">
        <v>15483</v>
      </c>
      <c r="E2428" s="154" t="s">
        <v>15484</v>
      </c>
      <c r="F2428" s="443" t="s">
        <v>422</v>
      </c>
      <c r="G2428" s="443" t="s">
        <v>655</v>
      </c>
      <c r="H2428" s="444">
        <v>45114</v>
      </c>
      <c r="I2428" s="443"/>
      <c r="J2428" s="443"/>
      <c r="K2428" s="443"/>
      <c r="L2428" s="443"/>
      <c r="M2428" s="443"/>
      <c r="N2428" s="443"/>
      <c r="O2428" s="443">
        <v>1</v>
      </c>
      <c r="P2428" s="445">
        <f t="shared" si="35"/>
        <v>1</v>
      </c>
      <c r="Q2428" s="443">
        <v>1</v>
      </c>
      <c r="R2428" s="443"/>
      <c r="S2428" s="443" t="s">
        <v>659</v>
      </c>
      <c r="T2428" s="443" t="s">
        <v>653</v>
      </c>
      <c r="U2428" s="443" t="s">
        <v>673</v>
      </c>
      <c r="V2428" s="443" t="s">
        <v>652</v>
      </c>
      <c r="W2428" s="443" t="s">
        <v>469</v>
      </c>
      <c r="X2428" s="446"/>
    </row>
    <row r="2429" spans="1:24" s="447" customFormat="1" ht="60">
      <c r="A2429" s="443"/>
      <c r="B2429" s="443">
        <v>6371732600</v>
      </c>
      <c r="C2429" s="508" t="s">
        <v>15485</v>
      </c>
      <c r="D2429" s="154" t="s">
        <v>15486</v>
      </c>
      <c r="E2429" s="154" t="s">
        <v>15487</v>
      </c>
      <c r="F2429" s="443" t="s">
        <v>422</v>
      </c>
      <c r="G2429" s="443" t="s">
        <v>655</v>
      </c>
      <c r="H2429" s="444">
        <v>45148</v>
      </c>
      <c r="I2429" s="443"/>
      <c r="J2429" s="443"/>
      <c r="K2429" s="443"/>
      <c r="L2429" s="443"/>
      <c r="M2429" s="443"/>
      <c r="N2429" s="443"/>
      <c r="O2429" s="443">
        <v>1</v>
      </c>
      <c r="P2429" s="445">
        <f t="shared" si="35"/>
        <v>1</v>
      </c>
      <c r="Q2429" s="443">
        <v>1</v>
      </c>
      <c r="R2429" s="443"/>
      <c r="S2429" s="443" t="s">
        <v>659</v>
      </c>
      <c r="T2429" s="443" t="s">
        <v>653</v>
      </c>
      <c r="U2429" s="443" t="s">
        <v>673</v>
      </c>
      <c r="V2429" s="443" t="s">
        <v>652</v>
      </c>
      <c r="W2429" s="443" t="s">
        <v>469</v>
      </c>
      <c r="X2429" s="446"/>
    </row>
    <row r="2430" spans="1:24" s="447" customFormat="1" ht="60">
      <c r="A2430" s="443"/>
      <c r="B2430" s="443">
        <v>4180831000</v>
      </c>
      <c r="C2430" s="508" t="s">
        <v>15434</v>
      </c>
      <c r="D2430" s="154" t="s">
        <v>15435</v>
      </c>
      <c r="E2430" s="154" t="s">
        <v>15488</v>
      </c>
      <c r="F2430" s="443" t="s">
        <v>422</v>
      </c>
      <c r="G2430" s="443" t="s">
        <v>655</v>
      </c>
      <c r="H2430" s="444">
        <v>44944</v>
      </c>
      <c r="I2430" s="443"/>
      <c r="J2430" s="443"/>
      <c r="K2430" s="443"/>
      <c r="L2430" s="443"/>
      <c r="M2430" s="443">
        <v>1</v>
      </c>
      <c r="N2430" s="443"/>
      <c r="O2430" s="443">
        <v>1</v>
      </c>
      <c r="P2430" s="445">
        <f t="shared" si="35"/>
        <v>2</v>
      </c>
      <c r="Q2430" s="443">
        <v>2</v>
      </c>
      <c r="R2430" s="443"/>
      <c r="S2430" s="443" t="s">
        <v>659</v>
      </c>
      <c r="T2430" s="443" t="s">
        <v>651</v>
      </c>
      <c r="U2430" s="443" t="s">
        <v>673</v>
      </c>
      <c r="V2430" s="443" t="s">
        <v>652</v>
      </c>
      <c r="W2430" s="443" t="s">
        <v>469</v>
      </c>
      <c r="X2430" s="446"/>
    </row>
    <row r="2431" spans="1:24" s="447" customFormat="1" ht="60">
      <c r="A2431" s="443"/>
      <c r="B2431" s="443">
        <v>5322820200</v>
      </c>
      <c r="C2431" s="508" t="s">
        <v>15489</v>
      </c>
      <c r="D2431" s="154" t="s">
        <v>15490</v>
      </c>
      <c r="E2431" s="154" t="s">
        <v>15491</v>
      </c>
      <c r="F2431" s="443" t="s">
        <v>422</v>
      </c>
      <c r="G2431" s="443" t="s">
        <v>655</v>
      </c>
      <c r="H2431" s="444">
        <v>44973</v>
      </c>
      <c r="I2431" s="443"/>
      <c r="J2431" s="443"/>
      <c r="K2431" s="443"/>
      <c r="L2431" s="443"/>
      <c r="M2431" s="443"/>
      <c r="N2431" s="443"/>
      <c r="O2431" s="443">
        <v>1</v>
      </c>
      <c r="P2431" s="445">
        <f t="shared" si="35"/>
        <v>1</v>
      </c>
      <c r="Q2431" s="443">
        <v>1</v>
      </c>
      <c r="R2431" s="443"/>
      <c r="S2431" s="443" t="s">
        <v>659</v>
      </c>
      <c r="T2431" s="443" t="s">
        <v>653</v>
      </c>
      <c r="U2431" s="443" t="s">
        <v>673</v>
      </c>
      <c r="V2431" s="443" t="s">
        <v>652</v>
      </c>
      <c r="W2431" s="443" t="s">
        <v>469</v>
      </c>
      <c r="X2431" s="446"/>
    </row>
    <row r="2432" spans="1:24" s="447" customFormat="1" ht="60">
      <c r="A2432" s="443"/>
      <c r="B2432" s="443">
        <v>4150411800</v>
      </c>
      <c r="C2432" s="508" t="s">
        <v>15492</v>
      </c>
      <c r="D2432" s="154" t="s">
        <v>15493</v>
      </c>
      <c r="E2432" s="154" t="s">
        <v>15494</v>
      </c>
      <c r="F2432" s="443" t="s">
        <v>422</v>
      </c>
      <c r="G2432" s="443" t="s">
        <v>655</v>
      </c>
      <c r="H2432" s="444">
        <v>45189</v>
      </c>
      <c r="I2432" s="443"/>
      <c r="J2432" s="443"/>
      <c r="K2432" s="443"/>
      <c r="L2432" s="443"/>
      <c r="M2432" s="443"/>
      <c r="N2432" s="443"/>
      <c r="O2432" s="443">
        <v>1</v>
      </c>
      <c r="P2432" s="445">
        <f t="shared" si="35"/>
        <v>1</v>
      </c>
      <c r="Q2432" s="443">
        <v>1</v>
      </c>
      <c r="R2432" s="443"/>
      <c r="S2432" s="443" t="s">
        <v>659</v>
      </c>
      <c r="T2432" s="443" t="s">
        <v>653</v>
      </c>
      <c r="U2432" s="443" t="s">
        <v>673</v>
      </c>
      <c r="V2432" s="443" t="s">
        <v>652</v>
      </c>
      <c r="W2432" s="443" t="s">
        <v>469</v>
      </c>
      <c r="X2432" s="446"/>
    </row>
    <row r="2433" spans="1:24" s="447" customFormat="1" ht="60">
      <c r="A2433" s="443"/>
      <c r="B2433" s="443">
        <v>4715710400</v>
      </c>
      <c r="C2433" s="508" t="s">
        <v>15495</v>
      </c>
      <c r="D2433" s="154" t="s">
        <v>15496</v>
      </c>
      <c r="E2433" s="154" t="s">
        <v>15497</v>
      </c>
      <c r="F2433" s="443" t="s">
        <v>422</v>
      </c>
      <c r="G2433" s="443" t="s">
        <v>655</v>
      </c>
      <c r="H2433" s="444">
        <v>45232</v>
      </c>
      <c r="I2433" s="443"/>
      <c r="J2433" s="443"/>
      <c r="K2433" s="443"/>
      <c r="L2433" s="443"/>
      <c r="M2433" s="443"/>
      <c r="N2433" s="443"/>
      <c r="O2433" s="443">
        <v>1</v>
      </c>
      <c r="P2433" s="445">
        <f t="shared" si="35"/>
        <v>1</v>
      </c>
      <c r="Q2433" s="443">
        <v>1</v>
      </c>
      <c r="R2433" s="443"/>
      <c r="S2433" s="443" t="s">
        <v>659</v>
      </c>
      <c r="T2433" s="443" t="s">
        <v>653</v>
      </c>
      <c r="U2433" s="443" t="s">
        <v>673</v>
      </c>
      <c r="V2433" s="443" t="s">
        <v>652</v>
      </c>
      <c r="W2433" s="443" t="s">
        <v>469</v>
      </c>
      <c r="X2433" s="446"/>
    </row>
    <row r="2434" spans="1:24" s="447" customFormat="1" ht="60">
      <c r="A2434" s="443"/>
      <c r="B2434" s="443">
        <v>3586301200</v>
      </c>
      <c r="C2434" s="508" t="s">
        <v>15498</v>
      </c>
      <c r="D2434" s="154" t="s">
        <v>15499</v>
      </c>
      <c r="E2434" s="154" t="s">
        <v>15500</v>
      </c>
      <c r="F2434" s="443" t="s">
        <v>422</v>
      </c>
      <c r="G2434" s="443" t="s">
        <v>655</v>
      </c>
      <c r="H2434" s="444">
        <v>45257</v>
      </c>
      <c r="I2434" s="443"/>
      <c r="J2434" s="443"/>
      <c r="K2434" s="443"/>
      <c r="L2434" s="443"/>
      <c r="M2434" s="443"/>
      <c r="N2434" s="443"/>
      <c r="O2434" s="443">
        <v>1</v>
      </c>
      <c r="P2434" s="445">
        <f t="shared" si="35"/>
        <v>1</v>
      </c>
      <c r="Q2434" s="443">
        <v>1</v>
      </c>
      <c r="R2434" s="443"/>
      <c r="S2434" s="443" t="s">
        <v>659</v>
      </c>
      <c r="T2434" s="443" t="s">
        <v>653</v>
      </c>
      <c r="U2434" s="443" t="s">
        <v>673</v>
      </c>
      <c r="V2434" s="443" t="s">
        <v>652</v>
      </c>
      <c r="W2434" s="443" t="s">
        <v>469</v>
      </c>
      <c r="X2434" s="446"/>
    </row>
    <row r="2435" spans="1:24" s="447" customFormat="1" ht="60">
      <c r="A2435" s="443"/>
      <c r="B2435" s="443">
        <v>5837230600</v>
      </c>
      <c r="C2435" s="508" t="s">
        <v>15501</v>
      </c>
      <c r="D2435" s="154" t="s">
        <v>15502</v>
      </c>
      <c r="E2435" s="154" t="s">
        <v>15503</v>
      </c>
      <c r="F2435" s="443" t="s">
        <v>422</v>
      </c>
      <c r="G2435" s="443" t="s">
        <v>655</v>
      </c>
      <c r="H2435" s="444">
        <v>45090</v>
      </c>
      <c r="I2435" s="443"/>
      <c r="J2435" s="443"/>
      <c r="K2435" s="443"/>
      <c r="L2435" s="443"/>
      <c r="M2435" s="443"/>
      <c r="N2435" s="443"/>
      <c r="O2435" s="443">
        <v>1</v>
      </c>
      <c r="P2435" s="445">
        <f t="shared" si="35"/>
        <v>1</v>
      </c>
      <c r="Q2435" s="443">
        <v>1</v>
      </c>
      <c r="R2435" s="443"/>
      <c r="S2435" s="443" t="s">
        <v>659</v>
      </c>
      <c r="T2435" s="443" t="s">
        <v>653</v>
      </c>
      <c r="U2435" s="443" t="s">
        <v>673</v>
      </c>
      <c r="V2435" s="443" t="s">
        <v>652</v>
      </c>
      <c r="W2435" s="443" t="s">
        <v>469</v>
      </c>
      <c r="X2435" s="446"/>
    </row>
    <row r="2436" spans="1:24" s="447" customFormat="1" ht="60">
      <c r="A2436" s="443"/>
      <c r="B2436" s="443">
        <v>4455411600</v>
      </c>
      <c r="C2436" s="508" t="s">
        <v>15504</v>
      </c>
      <c r="D2436" s="154" t="s">
        <v>15505</v>
      </c>
      <c r="E2436" s="154" t="s">
        <v>15506</v>
      </c>
      <c r="F2436" s="443" t="s">
        <v>422</v>
      </c>
      <c r="G2436" s="443" t="s">
        <v>655</v>
      </c>
      <c r="H2436" s="444">
        <v>45271</v>
      </c>
      <c r="I2436" s="443"/>
      <c r="J2436" s="443"/>
      <c r="K2436" s="443"/>
      <c r="L2436" s="443"/>
      <c r="M2436" s="443"/>
      <c r="N2436" s="443"/>
      <c r="O2436" s="443">
        <v>1</v>
      </c>
      <c r="P2436" s="445">
        <f t="shared" si="35"/>
        <v>1</v>
      </c>
      <c r="Q2436" s="443">
        <v>1</v>
      </c>
      <c r="R2436" s="443"/>
      <c r="S2436" s="443" t="s">
        <v>659</v>
      </c>
      <c r="T2436" s="443" t="s">
        <v>653</v>
      </c>
      <c r="U2436" s="443" t="s">
        <v>673</v>
      </c>
      <c r="V2436" s="443" t="s">
        <v>652</v>
      </c>
      <c r="W2436" s="443" t="s">
        <v>469</v>
      </c>
      <c r="X2436" s="446"/>
    </row>
    <row r="2437" spans="1:24" s="447" customFormat="1" ht="60">
      <c r="A2437" s="443"/>
      <c r="B2437" s="443">
        <v>5391360500</v>
      </c>
      <c r="C2437" s="508" t="s">
        <v>15507</v>
      </c>
      <c r="D2437" s="154" t="s">
        <v>15508</v>
      </c>
      <c r="E2437" s="154" t="s">
        <v>15509</v>
      </c>
      <c r="F2437" s="443" t="s">
        <v>422</v>
      </c>
      <c r="G2437" s="443" t="s">
        <v>655</v>
      </c>
      <c r="H2437" s="444">
        <v>44935</v>
      </c>
      <c r="I2437" s="443"/>
      <c r="J2437" s="443"/>
      <c r="K2437" s="443"/>
      <c r="L2437" s="443"/>
      <c r="M2437" s="443"/>
      <c r="N2437" s="443"/>
      <c r="O2437" s="443">
        <v>1</v>
      </c>
      <c r="P2437" s="445">
        <f t="shared" si="35"/>
        <v>1</v>
      </c>
      <c r="Q2437" s="443">
        <v>1</v>
      </c>
      <c r="R2437" s="443"/>
      <c r="S2437" s="443" t="s">
        <v>659</v>
      </c>
      <c r="T2437" s="443" t="s">
        <v>653</v>
      </c>
      <c r="U2437" s="443" t="s">
        <v>673</v>
      </c>
      <c r="V2437" s="443" t="s">
        <v>652</v>
      </c>
      <c r="W2437" s="443" t="s">
        <v>469</v>
      </c>
      <c r="X2437" s="446"/>
    </row>
    <row r="2438" spans="1:24" s="447" customFormat="1" ht="60">
      <c r="A2438" s="443"/>
      <c r="B2438" s="443">
        <v>4474811000</v>
      </c>
      <c r="C2438" s="508" t="s">
        <v>15437</v>
      </c>
      <c r="D2438" s="154" t="s">
        <v>15438</v>
      </c>
      <c r="E2438" s="154" t="s">
        <v>15510</v>
      </c>
      <c r="F2438" s="443" t="s">
        <v>422</v>
      </c>
      <c r="G2438" s="443" t="s">
        <v>655</v>
      </c>
      <c r="H2438" s="444">
        <v>45023</v>
      </c>
      <c r="I2438" s="443"/>
      <c r="J2438" s="443"/>
      <c r="K2438" s="443"/>
      <c r="L2438" s="443"/>
      <c r="M2438" s="443"/>
      <c r="N2438" s="443"/>
      <c r="O2438" s="443">
        <v>2</v>
      </c>
      <c r="P2438" s="445">
        <f t="shared" si="35"/>
        <v>2</v>
      </c>
      <c r="Q2438" s="443">
        <v>2</v>
      </c>
      <c r="R2438" s="443"/>
      <c r="S2438" s="443" t="s">
        <v>659</v>
      </c>
      <c r="T2438" s="443" t="s">
        <v>653</v>
      </c>
      <c r="U2438" s="443" t="s">
        <v>673</v>
      </c>
      <c r="V2438" s="443" t="s">
        <v>652</v>
      </c>
      <c r="W2438" s="443" t="s">
        <v>469</v>
      </c>
      <c r="X2438" s="446"/>
    </row>
    <row r="2439" spans="1:24" s="447" customFormat="1" ht="60">
      <c r="A2439" s="443"/>
      <c r="B2439" s="443">
        <v>4663701200</v>
      </c>
      <c r="C2439" s="508" t="s">
        <v>15511</v>
      </c>
      <c r="D2439" s="154" t="s">
        <v>15512</v>
      </c>
      <c r="E2439" s="154" t="s">
        <v>15513</v>
      </c>
      <c r="F2439" s="443" t="s">
        <v>422</v>
      </c>
      <c r="G2439" s="443" t="s">
        <v>655</v>
      </c>
      <c r="H2439" s="444">
        <v>45282</v>
      </c>
      <c r="I2439" s="443"/>
      <c r="J2439" s="443"/>
      <c r="K2439" s="443"/>
      <c r="L2439" s="443"/>
      <c r="M2439" s="443"/>
      <c r="N2439" s="443"/>
      <c r="O2439" s="443">
        <v>1</v>
      </c>
      <c r="P2439" s="445">
        <f t="shared" si="35"/>
        <v>1</v>
      </c>
      <c r="Q2439" s="443">
        <v>1</v>
      </c>
      <c r="R2439" s="443"/>
      <c r="S2439" s="443" t="s">
        <v>659</v>
      </c>
      <c r="T2439" s="443" t="s">
        <v>653</v>
      </c>
      <c r="U2439" s="443" t="s">
        <v>673</v>
      </c>
      <c r="V2439" s="443" t="s">
        <v>652</v>
      </c>
      <c r="W2439" s="443" t="s">
        <v>469</v>
      </c>
      <c r="X2439" s="446"/>
    </row>
    <row r="2440" spans="1:24" s="447" customFormat="1" ht="60">
      <c r="A2440" s="443"/>
      <c r="B2440" s="443">
        <v>3553011500</v>
      </c>
      <c r="C2440" s="508" t="s">
        <v>15514</v>
      </c>
      <c r="D2440" s="154" t="s">
        <v>15515</v>
      </c>
      <c r="E2440" s="154" t="s">
        <v>15516</v>
      </c>
      <c r="F2440" s="443" t="s">
        <v>422</v>
      </c>
      <c r="G2440" s="443" t="s">
        <v>655</v>
      </c>
      <c r="H2440" s="444">
        <v>44958</v>
      </c>
      <c r="I2440" s="443"/>
      <c r="J2440" s="443"/>
      <c r="K2440" s="443"/>
      <c r="L2440" s="443"/>
      <c r="M2440" s="443"/>
      <c r="N2440" s="443"/>
      <c r="O2440" s="443">
        <v>1</v>
      </c>
      <c r="P2440" s="445">
        <f t="shared" si="35"/>
        <v>1</v>
      </c>
      <c r="Q2440" s="443">
        <v>1</v>
      </c>
      <c r="R2440" s="443"/>
      <c r="S2440" s="443" t="s">
        <v>659</v>
      </c>
      <c r="T2440" s="443" t="s">
        <v>653</v>
      </c>
      <c r="U2440" s="443" t="s">
        <v>673</v>
      </c>
      <c r="V2440" s="443" t="s">
        <v>652</v>
      </c>
      <c r="W2440" s="443" t="s">
        <v>469</v>
      </c>
      <c r="X2440" s="446"/>
    </row>
    <row r="2441" spans="1:24" s="447" customFormat="1" ht="60">
      <c r="A2441" s="443"/>
      <c r="B2441" s="443">
        <v>6701630800</v>
      </c>
      <c r="C2441" s="508" t="s">
        <v>15517</v>
      </c>
      <c r="D2441" s="154" t="s">
        <v>15518</v>
      </c>
      <c r="E2441" s="154" t="s">
        <v>15519</v>
      </c>
      <c r="F2441" s="443" t="s">
        <v>422</v>
      </c>
      <c r="G2441" s="443" t="s">
        <v>655</v>
      </c>
      <c r="H2441" s="444">
        <v>45260</v>
      </c>
      <c r="I2441" s="443"/>
      <c r="J2441" s="443"/>
      <c r="K2441" s="443"/>
      <c r="L2441" s="443"/>
      <c r="M2441" s="443"/>
      <c r="N2441" s="443"/>
      <c r="O2441" s="443">
        <v>2</v>
      </c>
      <c r="P2441" s="445">
        <f t="shared" si="35"/>
        <v>2</v>
      </c>
      <c r="Q2441" s="443">
        <v>2</v>
      </c>
      <c r="R2441" s="443"/>
      <c r="S2441" s="443" t="s">
        <v>659</v>
      </c>
      <c r="T2441" s="443" t="s">
        <v>653</v>
      </c>
      <c r="U2441" s="443" t="s">
        <v>673</v>
      </c>
      <c r="V2441" s="443" t="s">
        <v>652</v>
      </c>
      <c r="W2441" s="443" t="s">
        <v>469</v>
      </c>
      <c r="X2441" s="446"/>
    </row>
    <row r="2442" spans="1:24" s="447" customFormat="1" ht="60">
      <c r="A2442" s="443"/>
      <c r="B2442" s="443">
        <v>4770911500</v>
      </c>
      <c r="C2442" s="508" t="s">
        <v>15520</v>
      </c>
      <c r="D2442" s="154" t="s">
        <v>15521</v>
      </c>
      <c r="E2442" s="154" t="s">
        <v>15522</v>
      </c>
      <c r="F2442" s="443" t="s">
        <v>422</v>
      </c>
      <c r="G2442" s="443" t="s">
        <v>655</v>
      </c>
      <c r="H2442" s="444">
        <v>45184</v>
      </c>
      <c r="I2442" s="443"/>
      <c r="J2442" s="443"/>
      <c r="K2442" s="443"/>
      <c r="L2442" s="443"/>
      <c r="M2442" s="443"/>
      <c r="N2442" s="443"/>
      <c r="O2442" s="443">
        <v>3</v>
      </c>
      <c r="P2442" s="445">
        <f t="shared" si="35"/>
        <v>3</v>
      </c>
      <c r="Q2442" s="443">
        <v>3</v>
      </c>
      <c r="R2442" s="443"/>
      <c r="S2442" s="443" t="s">
        <v>659</v>
      </c>
      <c r="T2442" s="443" t="s">
        <v>653</v>
      </c>
      <c r="U2442" s="443" t="s">
        <v>673</v>
      </c>
      <c r="V2442" s="443" t="s">
        <v>652</v>
      </c>
      <c r="W2442" s="443" t="s">
        <v>469</v>
      </c>
      <c r="X2442" s="446"/>
    </row>
    <row r="2443" spans="1:24" s="447" customFormat="1" ht="45">
      <c r="A2443" s="443"/>
      <c r="B2443" s="443">
        <v>6270800100</v>
      </c>
      <c r="C2443" s="508" t="s">
        <v>15523</v>
      </c>
      <c r="D2443" s="154" t="s">
        <v>15524</v>
      </c>
      <c r="E2443" s="154" t="s">
        <v>15525</v>
      </c>
      <c r="F2443" s="443" t="s">
        <v>424</v>
      </c>
      <c r="G2443" s="443" t="s">
        <v>666</v>
      </c>
      <c r="H2443" s="444">
        <v>44999</v>
      </c>
      <c r="I2443" s="443"/>
      <c r="J2443" s="443"/>
      <c r="K2443" s="443"/>
      <c r="L2443" s="443"/>
      <c r="M2443" s="443"/>
      <c r="N2443" s="443"/>
      <c r="O2443" s="443">
        <v>1</v>
      </c>
      <c r="P2443" s="445">
        <f t="shared" si="35"/>
        <v>1</v>
      </c>
      <c r="Q2443" s="443">
        <v>1</v>
      </c>
      <c r="R2443" s="443"/>
      <c r="S2443" s="443" t="s">
        <v>659</v>
      </c>
      <c r="T2443" s="443" t="s">
        <v>653</v>
      </c>
      <c r="U2443" s="443" t="s">
        <v>673</v>
      </c>
      <c r="V2443" s="443" t="s">
        <v>652</v>
      </c>
      <c r="W2443" s="443" t="s">
        <v>469</v>
      </c>
      <c r="X2443" s="446"/>
    </row>
    <row r="2444" spans="1:24" s="447" customFormat="1" ht="60">
      <c r="A2444" s="443"/>
      <c r="B2444" s="443">
        <v>4402701000</v>
      </c>
      <c r="C2444" s="508" t="s">
        <v>15526</v>
      </c>
      <c r="D2444" s="154" t="s">
        <v>11114</v>
      </c>
      <c r="E2444" s="154" t="s">
        <v>15527</v>
      </c>
      <c r="F2444" s="443" t="s">
        <v>416</v>
      </c>
      <c r="G2444" s="443" t="s">
        <v>666</v>
      </c>
      <c r="H2444" s="444">
        <v>45201</v>
      </c>
      <c r="I2444" s="443"/>
      <c r="J2444" s="443"/>
      <c r="K2444" s="443"/>
      <c r="L2444" s="443"/>
      <c r="M2444" s="443"/>
      <c r="N2444" s="443"/>
      <c r="O2444" s="443">
        <v>1</v>
      </c>
      <c r="P2444" s="445">
        <f t="shared" si="35"/>
        <v>1</v>
      </c>
      <c r="Q2444" s="443">
        <v>1</v>
      </c>
      <c r="R2444" s="443"/>
      <c r="S2444" s="443" t="s">
        <v>659</v>
      </c>
      <c r="T2444" s="443" t="s">
        <v>653</v>
      </c>
      <c r="U2444" s="443" t="s">
        <v>673</v>
      </c>
      <c r="V2444" s="443" t="s">
        <v>652</v>
      </c>
      <c r="W2444" s="443" t="s">
        <v>469</v>
      </c>
      <c r="X2444" s="446"/>
    </row>
    <row r="2445" spans="1:24" s="447" customFormat="1" ht="75">
      <c r="A2445" s="443"/>
      <c r="B2445" s="443">
        <v>3513704000</v>
      </c>
      <c r="C2445" s="508" t="s">
        <v>15528</v>
      </c>
      <c r="D2445" s="154" t="s">
        <v>15529</v>
      </c>
      <c r="E2445" s="154" t="s">
        <v>15530</v>
      </c>
      <c r="F2445" s="443" t="s">
        <v>416</v>
      </c>
      <c r="G2445" s="443" t="s">
        <v>666</v>
      </c>
      <c r="H2445" s="444">
        <v>45047</v>
      </c>
      <c r="I2445" s="443"/>
      <c r="J2445" s="443"/>
      <c r="K2445" s="443"/>
      <c r="L2445" s="443"/>
      <c r="M2445" s="443"/>
      <c r="N2445" s="443"/>
      <c r="O2445" s="443">
        <v>1</v>
      </c>
      <c r="P2445" s="445">
        <f t="shared" si="35"/>
        <v>1</v>
      </c>
      <c r="Q2445" s="443">
        <v>1</v>
      </c>
      <c r="R2445" s="443"/>
      <c r="S2445" s="443" t="s">
        <v>659</v>
      </c>
      <c r="T2445" s="443" t="s">
        <v>653</v>
      </c>
      <c r="U2445" s="443" t="s">
        <v>673</v>
      </c>
      <c r="V2445" s="443" t="s">
        <v>652</v>
      </c>
      <c r="W2445" s="443" t="s">
        <v>469</v>
      </c>
      <c r="X2445" s="446"/>
    </row>
    <row r="2446" spans="1:24" s="447" customFormat="1" ht="75">
      <c r="A2446" s="443"/>
      <c r="B2446" s="443">
        <v>3513704000</v>
      </c>
      <c r="C2446" s="508" t="s">
        <v>15531</v>
      </c>
      <c r="D2446" s="154" t="s">
        <v>15529</v>
      </c>
      <c r="E2446" s="154" t="s">
        <v>15532</v>
      </c>
      <c r="F2446" s="443" t="s">
        <v>416</v>
      </c>
      <c r="G2446" s="443" t="s">
        <v>666</v>
      </c>
      <c r="H2446" s="444">
        <v>45047</v>
      </c>
      <c r="I2446" s="443"/>
      <c r="J2446" s="443"/>
      <c r="K2446" s="443"/>
      <c r="L2446" s="443"/>
      <c r="M2446" s="443"/>
      <c r="N2446" s="443"/>
      <c r="O2446" s="443">
        <v>1</v>
      </c>
      <c r="P2446" s="445">
        <f t="shared" si="35"/>
        <v>1</v>
      </c>
      <c r="Q2446" s="443">
        <v>1</v>
      </c>
      <c r="R2446" s="443"/>
      <c r="S2446" s="443" t="s">
        <v>659</v>
      </c>
      <c r="T2446" s="443" t="s">
        <v>653</v>
      </c>
      <c r="U2446" s="443" t="s">
        <v>673</v>
      </c>
      <c r="V2446" s="443" t="s">
        <v>652</v>
      </c>
      <c r="W2446" s="443" t="s">
        <v>469</v>
      </c>
      <c r="X2446" s="446"/>
    </row>
    <row r="2447" spans="1:24" s="447" customFormat="1" ht="75">
      <c r="A2447" s="443"/>
      <c r="B2447" s="443">
        <v>5494201200</v>
      </c>
      <c r="C2447" s="508" t="s">
        <v>15533</v>
      </c>
      <c r="D2447" s="154" t="s">
        <v>15534</v>
      </c>
      <c r="E2447" s="154" t="s">
        <v>15535</v>
      </c>
      <c r="F2447" s="443" t="s">
        <v>416</v>
      </c>
      <c r="G2447" s="443" t="s">
        <v>666</v>
      </c>
      <c r="H2447" s="444">
        <v>45057</v>
      </c>
      <c r="I2447" s="443"/>
      <c r="J2447" s="443"/>
      <c r="K2447" s="443"/>
      <c r="L2447" s="443"/>
      <c r="M2447" s="443"/>
      <c r="N2447" s="443"/>
      <c r="O2447" s="443">
        <v>1</v>
      </c>
      <c r="P2447" s="445">
        <f t="shared" si="35"/>
        <v>1</v>
      </c>
      <c r="Q2447" s="443">
        <v>1</v>
      </c>
      <c r="R2447" s="443"/>
      <c r="S2447" s="443" t="s">
        <v>659</v>
      </c>
      <c r="T2447" s="443" t="s">
        <v>653</v>
      </c>
      <c r="U2447" s="443" t="s">
        <v>673</v>
      </c>
      <c r="V2447" s="443" t="s">
        <v>652</v>
      </c>
      <c r="W2447" s="443" t="s">
        <v>469</v>
      </c>
      <c r="X2447" s="446"/>
    </row>
    <row r="2448" spans="1:24" s="447" customFormat="1" ht="75">
      <c r="A2448" s="443"/>
      <c r="B2448" s="443">
        <v>5494201200</v>
      </c>
      <c r="C2448" s="508" t="s">
        <v>15536</v>
      </c>
      <c r="D2448" s="154" t="s">
        <v>15534</v>
      </c>
      <c r="E2448" s="154" t="s">
        <v>15537</v>
      </c>
      <c r="F2448" s="443" t="s">
        <v>416</v>
      </c>
      <c r="G2448" s="443" t="s">
        <v>666</v>
      </c>
      <c r="H2448" s="444">
        <v>45057</v>
      </c>
      <c r="I2448" s="443"/>
      <c r="J2448" s="443"/>
      <c r="K2448" s="443"/>
      <c r="L2448" s="443"/>
      <c r="M2448" s="443"/>
      <c r="N2448" s="443"/>
      <c r="O2448" s="443">
        <v>1</v>
      </c>
      <c r="P2448" s="445">
        <f t="shared" si="35"/>
        <v>1</v>
      </c>
      <c r="Q2448" s="443">
        <v>1</v>
      </c>
      <c r="R2448" s="443"/>
      <c r="S2448" s="443" t="s">
        <v>659</v>
      </c>
      <c r="T2448" s="443" t="s">
        <v>653</v>
      </c>
      <c r="U2448" s="443" t="s">
        <v>673</v>
      </c>
      <c r="V2448" s="443" t="s">
        <v>652</v>
      </c>
      <c r="W2448" s="443" t="s">
        <v>469</v>
      </c>
      <c r="X2448" s="446"/>
    </row>
    <row r="2449" spans="1:24" s="447" customFormat="1" ht="75">
      <c r="A2449" s="443"/>
      <c r="B2449" s="443">
        <v>4235780900</v>
      </c>
      <c r="C2449" s="508" t="s">
        <v>15538</v>
      </c>
      <c r="D2449" s="154" t="s">
        <v>15539</v>
      </c>
      <c r="E2449" s="154" t="s">
        <v>15540</v>
      </c>
      <c r="F2449" s="443" t="s">
        <v>414</v>
      </c>
      <c r="G2449" s="443" t="s">
        <v>666</v>
      </c>
      <c r="H2449" s="444">
        <v>45035</v>
      </c>
      <c r="I2449" s="443"/>
      <c r="J2449" s="443"/>
      <c r="K2449" s="443"/>
      <c r="L2449" s="443"/>
      <c r="M2449" s="443"/>
      <c r="N2449" s="443"/>
      <c r="O2449" s="443">
        <v>2</v>
      </c>
      <c r="P2449" s="445">
        <f t="shared" si="35"/>
        <v>2</v>
      </c>
      <c r="Q2449" s="443">
        <v>2</v>
      </c>
      <c r="R2449" s="443"/>
      <c r="S2449" s="443" t="s">
        <v>659</v>
      </c>
      <c r="T2449" s="443" t="s">
        <v>653</v>
      </c>
      <c r="U2449" s="443" t="s">
        <v>673</v>
      </c>
      <c r="V2449" s="443" t="s">
        <v>652</v>
      </c>
      <c r="W2449" s="443" t="s">
        <v>469</v>
      </c>
      <c r="X2449" s="446"/>
    </row>
    <row r="2450" spans="1:24" s="447" customFormat="1" ht="60">
      <c r="A2450" s="443"/>
      <c r="B2450" s="443">
        <v>4536331300</v>
      </c>
      <c r="C2450" s="508" t="s">
        <v>15541</v>
      </c>
      <c r="D2450" s="154" t="s">
        <v>15542</v>
      </c>
      <c r="E2450" s="154" t="s">
        <v>15543</v>
      </c>
      <c r="F2450" s="443" t="s">
        <v>416</v>
      </c>
      <c r="G2450" s="443" t="s">
        <v>666</v>
      </c>
      <c r="H2450" s="444">
        <v>45208</v>
      </c>
      <c r="I2450" s="443"/>
      <c r="J2450" s="443"/>
      <c r="K2450" s="443"/>
      <c r="L2450" s="443"/>
      <c r="M2450" s="443"/>
      <c r="N2450" s="443"/>
      <c r="O2450" s="443">
        <v>1</v>
      </c>
      <c r="P2450" s="445">
        <f t="shared" si="35"/>
        <v>1</v>
      </c>
      <c r="Q2450" s="443">
        <v>1</v>
      </c>
      <c r="R2450" s="443"/>
      <c r="S2450" s="443" t="s">
        <v>659</v>
      </c>
      <c r="T2450" s="443" t="s">
        <v>653</v>
      </c>
      <c r="U2450" s="443" t="s">
        <v>673</v>
      </c>
      <c r="V2450" s="443" t="s">
        <v>652</v>
      </c>
      <c r="W2450" s="443" t="s">
        <v>469</v>
      </c>
      <c r="X2450" s="446"/>
    </row>
    <row r="2451" spans="1:24" s="447" customFormat="1" ht="60">
      <c r="A2451" s="443"/>
      <c r="B2451" s="443">
        <v>4536331300</v>
      </c>
      <c r="C2451" s="508" t="s">
        <v>15544</v>
      </c>
      <c r="D2451" s="154" t="s">
        <v>15542</v>
      </c>
      <c r="E2451" s="154" t="s">
        <v>15545</v>
      </c>
      <c r="F2451" s="443" t="s">
        <v>416</v>
      </c>
      <c r="G2451" s="443" t="s">
        <v>666</v>
      </c>
      <c r="H2451" s="444">
        <v>45208</v>
      </c>
      <c r="I2451" s="443"/>
      <c r="J2451" s="443"/>
      <c r="K2451" s="443"/>
      <c r="L2451" s="443"/>
      <c r="M2451" s="443"/>
      <c r="N2451" s="443"/>
      <c r="O2451" s="443">
        <v>1</v>
      </c>
      <c r="P2451" s="445">
        <f t="shared" si="35"/>
        <v>1</v>
      </c>
      <c r="Q2451" s="443">
        <v>1</v>
      </c>
      <c r="R2451" s="443"/>
      <c r="S2451" s="443" t="s">
        <v>659</v>
      </c>
      <c r="T2451" s="443" t="s">
        <v>653</v>
      </c>
      <c r="U2451" s="443" t="s">
        <v>673</v>
      </c>
      <c r="V2451" s="443" t="s">
        <v>652</v>
      </c>
      <c r="W2451" s="443" t="s">
        <v>469</v>
      </c>
      <c r="X2451" s="446"/>
    </row>
    <row r="2452" spans="1:24" s="447" customFormat="1" ht="60">
      <c r="A2452" s="443"/>
      <c r="B2452" s="443">
        <v>3461900100</v>
      </c>
      <c r="C2452" s="508" t="s">
        <v>15546</v>
      </c>
      <c r="D2452" s="154" t="s">
        <v>15547</v>
      </c>
      <c r="E2452" s="154" t="s">
        <v>15548</v>
      </c>
      <c r="F2452" s="443" t="s">
        <v>416</v>
      </c>
      <c r="G2452" s="443" t="s">
        <v>666</v>
      </c>
      <c r="H2452" s="444">
        <v>45086</v>
      </c>
      <c r="I2452" s="443"/>
      <c r="J2452" s="443"/>
      <c r="K2452" s="443"/>
      <c r="L2452" s="443"/>
      <c r="M2452" s="443"/>
      <c r="N2452" s="443"/>
      <c r="O2452" s="443">
        <v>1</v>
      </c>
      <c r="P2452" s="445">
        <f t="shared" si="35"/>
        <v>1</v>
      </c>
      <c r="Q2452" s="443">
        <v>1</v>
      </c>
      <c r="R2452" s="443"/>
      <c r="S2452" s="443" t="s">
        <v>659</v>
      </c>
      <c r="T2452" s="443" t="s">
        <v>653</v>
      </c>
      <c r="U2452" s="443" t="s">
        <v>673</v>
      </c>
      <c r="V2452" s="443" t="s">
        <v>652</v>
      </c>
      <c r="W2452" s="443" t="s">
        <v>469</v>
      </c>
      <c r="X2452" s="446"/>
    </row>
    <row r="2453" spans="1:24" s="447" customFormat="1" ht="60">
      <c r="A2453" s="443"/>
      <c r="B2453" s="443">
        <v>4537831100</v>
      </c>
      <c r="C2453" s="508" t="s">
        <v>15549</v>
      </c>
      <c r="D2453" s="154" t="s">
        <v>15550</v>
      </c>
      <c r="E2453" s="154" t="s">
        <v>15551</v>
      </c>
      <c r="F2453" s="443" t="s">
        <v>416</v>
      </c>
      <c r="G2453" s="443" t="s">
        <v>666</v>
      </c>
      <c r="H2453" s="444">
        <v>44931</v>
      </c>
      <c r="I2453" s="443"/>
      <c r="J2453" s="443"/>
      <c r="K2453" s="443"/>
      <c r="L2453" s="443"/>
      <c r="M2453" s="443"/>
      <c r="N2453" s="443"/>
      <c r="O2453" s="443">
        <v>1</v>
      </c>
      <c r="P2453" s="445">
        <f t="shared" si="35"/>
        <v>1</v>
      </c>
      <c r="Q2453" s="443">
        <v>1</v>
      </c>
      <c r="R2453" s="443"/>
      <c r="S2453" s="443" t="s">
        <v>659</v>
      </c>
      <c r="T2453" s="443" t="s">
        <v>653</v>
      </c>
      <c r="U2453" s="443" t="s">
        <v>673</v>
      </c>
      <c r="V2453" s="443" t="s">
        <v>652</v>
      </c>
      <c r="W2453" s="443" t="s">
        <v>469</v>
      </c>
      <c r="X2453" s="446"/>
    </row>
    <row r="2454" spans="1:24" s="447" customFormat="1" ht="75">
      <c r="A2454" s="443"/>
      <c r="B2454" s="443">
        <v>3151611000</v>
      </c>
      <c r="C2454" s="508" t="s">
        <v>15552</v>
      </c>
      <c r="D2454" s="154" t="s">
        <v>15553</v>
      </c>
      <c r="E2454" s="154" t="s">
        <v>15554</v>
      </c>
      <c r="F2454" s="443" t="s">
        <v>416</v>
      </c>
      <c r="G2454" s="443" t="s">
        <v>666</v>
      </c>
      <c r="H2454" s="444">
        <v>45013</v>
      </c>
      <c r="I2454" s="443"/>
      <c r="J2454" s="443"/>
      <c r="K2454" s="443"/>
      <c r="L2454" s="443"/>
      <c r="M2454" s="443"/>
      <c r="N2454" s="443"/>
      <c r="O2454" s="443">
        <v>1</v>
      </c>
      <c r="P2454" s="445">
        <f t="shared" ref="P2454:P2517" si="36">SUM($I2454:$O2454)</f>
        <v>1</v>
      </c>
      <c r="Q2454" s="443">
        <v>1</v>
      </c>
      <c r="R2454" s="443"/>
      <c r="S2454" s="443" t="s">
        <v>659</v>
      </c>
      <c r="T2454" s="443" t="s">
        <v>653</v>
      </c>
      <c r="U2454" s="443" t="s">
        <v>673</v>
      </c>
      <c r="V2454" s="443" t="s">
        <v>652</v>
      </c>
      <c r="W2454" s="443" t="s">
        <v>469</v>
      </c>
      <c r="X2454" s="446"/>
    </row>
    <row r="2455" spans="1:24" s="447" customFormat="1" ht="60">
      <c r="A2455" s="443"/>
      <c r="B2455" s="443">
        <v>5522404800</v>
      </c>
      <c r="C2455" s="508" t="s">
        <v>15555</v>
      </c>
      <c r="D2455" s="154" t="s">
        <v>15556</v>
      </c>
      <c r="E2455" s="154" t="s">
        <v>15557</v>
      </c>
      <c r="F2455" s="443" t="s">
        <v>416</v>
      </c>
      <c r="G2455" s="443" t="s">
        <v>666</v>
      </c>
      <c r="H2455" s="444">
        <v>45203</v>
      </c>
      <c r="I2455" s="443"/>
      <c r="J2455" s="443"/>
      <c r="K2455" s="443"/>
      <c r="L2455" s="443"/>
      <c r="M2455" s="443"/>
      <c r="N2455" s="443"/>
      <c r="O2455" s="443">
        <v>1</v>
      </c>
      <c r="P2455" s="445">
        <f t="shared" si="36"/>
        <v>1</v>
      </c>
      <c r="Q2455" s="443">
        <v>1</v>
      </c>
      <c r="R2455" s="443"/>
      <c r="S2455" s="443" t="s">
        <v>659</v>
      </c>
      <c r="T2455" s="443" t="s">
        <v>653</v>
      </c>
      <c r="U2455" s="443" t="s">
        <v>673</v>
      </c>
      <c r="V2455" s="443" t="s">
        <v>652</v>
      </c>
      <c r="W2455" s="443" t="s">
        <v>469</v>
      </c>
      <c r="X2455" s="446"/>
    </row>
    <row r="2456" spans="1:24" s="447" customFormat="1" ht="60">
      <c r="A2456" s="443"/>
      <c r="B2456" s="443">
        <v>5832630900</v>
      </c>
      <c r="C2456" s="508" t="s">
        <v>15558</v>
      </c>
      <c r="D2456" s="154" t="s">
        <v>15559</v>
      </c>
      <c r="E2456" s="154" t="s">
        <v>15560</v>
      </c>
      <c r="F2456" s="443" t="s">
        <v>414</v>
      </c>
      <c r="G2456" s="443" t="s">
        <v>666</v>
      </c>
      <c r="H2456" s="444">
        <v>44994</v>
      </c>
      <c r="I2456" s="443"/>
      <c r="J2456" s="443"/>
      <c r="K2456" s="443"/>
      <c r="L2456" s="443"/>
      <c r="M2456" s="443"/>
      <c r="N2456" s="443"/>
      <c r="O2456" s="443">
        <v>2</v>
      </c>
      <c r="P2456" s="445">
        <f t="shared" si="36"/>
        <v>2</v>
      </c>
      <c r="Q2456" s="443">
        <v>2</v>
      </c>
      <c r="R2456" s="443"/>
      <c r="S2456" s="443" t="s">
        <v>659</v>
      </c>
      <c r="T2456" s="443" t="s">
        <v>653</v>
      </c>
      <c r="U2456" s="443" t="s">
        <v>673</v>
      </c>
      <c r="V2456" s="443" t="s">
        <v>652</v>
      </c>
      <c r="W2456" s="443" t="s">
        <v>469</v>
      </c>
      <c r="X2456" s="446"/>
    </row>
    <row r="2457" spans="1:24" s="447" customFormat="1" ht="60">
      <c r="A2457" s="443"/>
      <c r="B2457" s="443">
        <v>5491541000</v>
      </c>
      <c r="C2457" s="508" t="s">
        <v>15561</v>
      </c>
      <c r="D2457" s="154" t="s">
        <v>15562</v>
      </c>
      <c r="E2457" s="154" t="s">
        <v>15563</v>
      </c>
      <c r="F2457" s="443" t="s">
        <v>416</v>
      </c>
      <c r="G2457" s="443" t="s">
        <v>666</v>
      </c>
      <c r="H2457" s="444">
        <v>44954</v>
      </c>
      <c r="I2457" s="443"/>
      <c r="J2457" s="443"/>
      <c r="K2457" s="443"/>
      <c r="L2457" s="443"/>
      <c r="M2457" s="443"/>
      <c r="N2457" s="443"/>
      <c r="O2457" s="443">
        <v>1</v>
      </c>
      <c r="P2457" s="445">
        <f t="shared" si="36"/>
        <v>1</v>
      </c>
      <c r="Q2457" s="443">
        <v>1</v>
      </c>
      <c r="R2457" s="443"/>
      <c r="S2457" s="443" t="s">
        <v>659</v>
      </c>
      <c r="T2457" s="443" t="s">
        <v>653</v>
      </c>
      <c r="U2457" s="443" t="s">
        <v>673</v>
      </c>
      <c r="V2457" s="443" t="s">
        <v>652</v>
      </c>
      <c r="W2457" s="443" t="s">
        <v>469</v>
      </c>
      <c r="X2457" s="446"/>
    </row>
    <row r="2458" spans="1:24" s="447" customFormat="1" ht="60">
      <c r="A2458" s="443"/>
      <c r="B2458" s="443">
        <v>4537831100</v>
      </c>
      <c r="C2458" s="508" t="s">
        <v>15564</v>
      </c>
      <c r="D2458" s="154" t="s">
        <v>15550</v>
      </c>
      <c r="E2458" s="154" t="s">
        <v>15565</v>
      </c>
      <c r="F2458" s="443" t="s">
        <v>416</v>
      </c>
      <c r="G2458" s="443" t="s">
        <v>666</v>
      </c>
      <c r="H2458" s="444">
        <v>44931</v>
      </c>
      <c r="I2458" s="443"/>
      <c r="J2458" s="443"/>
      <c r="K2458" s="443"/>
      <c r="L2458" s="443"/>
      <c r="M2458" s="443"/>
      <c r="N2458" s="443"/>
      <c r="O2458" s="443">
        <v>1</v>
      </c>
      <c r="P2458" s="445">
        <f t="shared" si="36"/>
        <v>1</v>
      </c>
      <c r="Q2458" s="443">
        <v>1</v>
      </c>
      <c r="R2458" s="443"/>
      <c r="S2458" s="443" t="s">
        <v>659</v>
      </c>
      <c r="T2458" s="443" t="s">
        <v>653</v>
      </c>
      <c r="U2458" s="443" t="s">
        <v>673</v>
      </c>
      <c r="V2458" s="443" t="s">
        <v>652</v>
      </c>
      <c r="W2458" s="443" t="s">
        <v>469</v>
      </c>
      <c r="X2458" s="446"/>
    </row>
    <row r="2459" spans="1:24" s="447" customFormat="1" ht="60">
      <c r="A2459" s="443"/>
      <c r="B2459" s="443">
        <v>4486521900</v>
      </c>
      <c r="C2459" s="508" t="s">
        <v>7380</v>
      </c>
      <c r="D2459" s="154" t="s">
        <v>7381</v>
      </c>
      <c r="E2459" s="154" t="s">
        <v>3473</v>
      </c>
      <c r="F2459" s="443" t="s">
        <v>416</v>
      </c>
      <c r="G2459" s="443" t="s">
        <v>666</v>
      </c>
      <c r="H2459" s="444">
        <v>45008</v>
      </c>
      <c r="I2459" s="443"/>
      <c r="J2459" s="443"/>
      <c r="K2459" s="443"/>
      <c r="L2459" s="443"/>
      <c r="M2459" s="443"/>
      <c r="N2459" s="443"/>
      <c r="O2459" s="443">
        <v>1</v>
      </c>
      <c r="P2459" s="445">
        <f t="shared" si="36"/>
        <v>1</v>
      </c>
      <c r="Q2459" s="443">
        <v>1</v>
      </c>
      <c r="R2459" s="443"/>
      <c r="S2459" s="443" t="s">
        <v>659</v>
      </c>
      <c r="T2459" s="443" t="s">
        <v>653</v>
      </c>
      <c r="U2459" s="443" t="s">
        <v>673</v>
      </c>
      <c r="V2459" s="443" t="s">
        <v>652</v>
      </c>
      <c r="W2459" s="443" t="s">
        <v>469</v>
      </c>
      <c r="X2459" s="446"/>
    </row>
    <row r="2460" spans="1:24" s="447" customFormat="1" ht="60">
      <c r="A2460" s="443"/>
      <c r="B2460" s="443">
        <v>4486521900</v>
      </c>
      <c r="C2460" s="508" t="s">
        <v>9591</v>
      </c>
      <c r="D2460" s="154" t="s">
        <v>7381</v>
      </c>
      <c r="E2460" s="154" t="s">
        <v>4803</v>
      </c>
      <c r="F2460" s="443" t="s">
        <v>416</v>
      </c>
      <c r="G2460" s="443" t="s">
        <v>666</v>
      </c>
      <c r="H2460" s="444">
        <v>45008</v>
      </c>
      <c r="I2460" s="443"/>
      <c r="J2460" s="443"/>
      <c r="K2460" s="443"/>
      <c r="L2460" s="443"/>
      <c r="M2460" s="443"/>
      <c r="N2460" s="443"/>
      <c r="O2460" s="443">
        <v>1</v>
      </c>
      <c r="P2460" s="445">
        <f t="shared" si="36"/>
        <v>1</v>
      </c>
      <c r="Q2460" s="443">
        <v>1</v>
      </c>
      <c r="R2460" s="443"/>
      <c r="S2460" s="443" t="s">
        <v>659</v>
      </c>
      <c r="T2460" s="443" t="s">
        <v>653</v>
      </c>
      <c r="U2460" s="443" t="s">
        <v>673</v>
      </c>
      <c r="V2460" s="443" t="s">
        <v>652</v>
      </c>
      <c r="W2460" s="443" t="s">
        <v>469</v>
      </c>
      <c r="X2460" s="446"/>
    </row>
    <row r="2461" spans="1:24" s="447" customFormat="1" ht="60">
      <c r="A2461" s="443"/>
      <c r="B2461" s="443">
        <v>4486521900</v>
      </c>
      <c r="C2461" s="508" t="s">
        <v>9592</v>
      </c>
      <c r="D2461" s="154" t="s">
        <v>7381</v>
      </c>
      <c r="E2461" s="154" t="s">
        <v>4804</v>
      </c>
      <c r="F2461" s="443" t="s">
        <v>416</v>
      </c>
      <c r="G2461" s="443" t="s">
        <v>666</v>
      </c>
      <c r="H2461" s="444">
        <v>45008</v>
      </c>
      <c r="I2461" s="443"/>
      <c r="J2461" s="443"/>
      <c r="K2461" s="443"/>
      <c r="L2461" s="443"/>
      <c r="M2461" s="443"/>
      <c r="N2461" s="443"/>
      <c r="O2461" s="443">
        <v>1</v>
      </c>
      <c r="P2461" s="445">
        <f t="shared" si="36"/>
        <v>1</v>
      </c>
      <c r="Q2461" s="443">
        <v>1</v>
      </c>
      <c r="R2461" s="443"/>
      <c r="S2461" s="443" t="s">
        <v>659</v>
      </c>
      <c r="T2461" s="443" t="s">
        <v>653</v>
      </c>
      <c r="U2461" s="443" t="s">
        <v>673</v>
      </c>
      <c r="V2461" s="443" t="s">
        <v>652</v>
      </c>
      <c r="W2461" s="443" t="s">
        <v>469</v>
      </c>
      <c r="X2461" s="446"/>
    </row>
    <row r="2462" spans="1:24" s="447" customFormat="1" ht="60">
      <c r="A2462" s="443"/>
      <c r="B2462" s="443">
        <v>4486521900</v>
      </c>
      <c r="C2462" s="508" t="s">
        <v>9593</v>
      </c>
      <c r="D2462" s="154" t="s">
        <v>7381</v>
      </c>
      <c r="E2462" s="154" t="s">
        <v>4805</v>
      </c>
      <c r="F2462" s="443" t="s">
        <v>416</v>
      </c>
      <c r="G2462" s="443" t="s">
        <v>666</v>
      </c>
      <c r="H2462" s="444">
        <v>45008</v>
      </c>
      <c r="I2462" s="443"/>
      <c r="J2462" s="443"/>
      <c r="K2462" s="443"/>
      <c r="L2462" s="443"/>
      <c r="M2462" s="443"/>
      <c r="N2462" s="443"/>
      <c r="O2462" s="443">
        <v>1</v>
      </c>
      <c r="P2462" s="445">
        <f t="shared" si="36"/>
        <v>1</v>
      </c>
      <c r="Q2462" s="443">
        <v>1</v>
      </c>
      <c r="R2462" s="443"/>
      <c r="S2462" s="443" t="s">
        <v>659</v>
      </c>
      <c r="T2462" s="443" t="s">
        <v>653</v>
      </c>
      <c r="U2462" s="443" t="s">
        <v>673</v>
      </c>
      <c r="V2462" s="443" t="s">
        <v>652</v>
      </c>
      <c r="W2462" s="443" t="s">
        <v>469</v>
      </c>
      <c r="X2462" s="446"/>
    </row>
    <row r="2463" spans="1:24" s="447" customFormat="1" ht="60">
      <c r="A2463" s="443"/>
      <c r="B2463" s="443">
        <v>4486521900</v>
      </c>
      <c r="C2463" s="508" t="s">
        <v>9594</v>
      </c>
      <c r="D2463" s="154" t="s">
        <v>7381</v>
      </c>
      <c r="E2463" s="154" t="s">
        <v>4806</v>
      </c>
      <c r="F2463" s="443" t="s">
        <v>416</v>
      </c>
      <c r="G2463" s="443" t="s">
        <v>666</v>
      </c>
      <c r="H2463" s="444">
        <v>45008</v>
      </c>
      <c r="I2463" s="443"/>
      <c r="J2463" s="443"/>
      <c r="K2463" s="443"/>
      <c r="L2463" s="443"/>
      <c r="M2463" s="443"/>
      <c r="N2463" s="443"/>
      <c r="O2463" s="443">
        <v>1</v>
      </c>
      <c r="P2463" s="445">
        <f t="shared" si="36"/>
        <v>1</v>
      </c>
      <c r="Q2463" s="443">
        <v>1</v>
      </c>
      <c r="R2463" s="443"/>
      <c r="S2463" s="443" t="s">
        <v>659</v>
      </c>
      <c r="T2463" s="443" t="s">
        <v>653</v>
      </c>
      <c r="U2463" s="443" t="s">
        <v>673</v>
      </c>
      <c r="V2463" s="443" t="s">
        <v>652</v>
      </c>
      <c r="W2463" s="443" t="s">
        <v>469</v>
      </c>
      <c r="X2463" s="446"/>
    </row>
    <row r="2464" spans="1:24" s="447" customFormat="1" ht="60">
      <c r="A2464" s="443"/>
      <c r="B2464" s="443">
        <v>3575522400</v>
      </c>
      <c r="C2464" s="508" t="s">
        <v>15566</v>
      </c>
      <c r="D2464" s="154" t="s">
        <v>11465</v>
      </c>
      <c r="E2464" s="154" t="s">
        <v>15567</v>
      </c>
      <c r="F2464" s="443" t="s">
        <v>416</v>
      </c>
      <c r="G2464" s="443" t="s">
        <v>666</v>
      </c>
      <c r="H2464" s="444">
        <v>45236</v>
      </c>
      <c r="I2464" s="443"/>
      <c r="J2464" s="443"/>
      <c r="K2464" s="443"/>
      <c r="L2464" s="443"/>
      <c r="M2464" s="443"/>
      <c r="N2464" s="443"/>
      <c r="O2464" s="443">
        <v>1</v>
      </c>
      <c r="P2464" s="445">
        <f t="shared" si="36"/>
        <v>1</v>
      </c>
      <c r="Q2464" s="443">
        <v>1</v>
      </c>
      <c r="R2464" s="443"/>
      <c r="S2464" s="443" t="s">
        <v>659</v>
      </c>
      <c r="T2464" s="443" t="s">
        <v>653</v>
      </c>
      <c r="U2464" s="443" t="s">
        <v>673</v>
      </c>
      <c r="V2464" s="443" t="s">
        <v>652</v>
      </c>
      <c r="W2464" s="443" t="s">
        <v>469</v>
      </c>
      <c r="X2464" s="446"/>
    </row>
    <row r="2465" spans="1:24" s="447" customFormat="1" ht="60">
      <c r="A2465" s="443"/>
      <c r="B2465" s="443">
        <v>3523511700</v>
      </c>
      <c r="C2465" s="508" t="s">
        <v>15568</v>
      </c>
      <c r="D2465" s="154" t="s">
        <v>15569</v>
      </c>
      <c r="E2465" s="154" t="s">
        <v>15570</v>
      </c>
      <c r="F2465" s="443" t="s">
        <v>416</v>
      </c>
      <c r="G2465" s="443" t="s">
        <v>666</v>
      </c>
      <c r="H2465" s="444">
        <v>45146</v>
      </c>
      <c r="I2465" s="443"/>
      <c r="J2465" s="443"/>
      <c r="K2465" s="443"/>
      <c r="L2465" s="443"/>
      <c r="M2465" s="443"/>
      <c r="N2465" s="443"/>
      <c r="O2465" s="443">
        <v>1</v>
      </c>
      <c r="P2465" s="445">
        <f t="shared" si="36"/>
        <v>1</v>
      </c>
      <c r="Q2465" s="443">
        <v>1</v>
      </c>
      <c r="R2465" s="443"/>
      <c r="S2465" s="443" t="s">
        <v>659</v>
      </c>
      <c r="T2465" s="443" t="s">
        <v>653</v>
      </c>
      <c r="U2465" s="443" t="s">
        <v>673</v>
      </c>
      <c r="V2465" s="443" t="s">
        <v>652</v>
      </c>
      <c r="W2465" s="443" t="s">
        <v>469</v>
      </c>
      <c r="X2465" s="446"/>
    </row>
    <row r="2466" spans="1:24" s="447" customFormat="1" ht="60">
      <c r="A2466" s="443"/>
      <c r="B2466" s="443">
        <v>3523511700</v>
      </c>
      <c r="C2466" s="508" t="s">
        <v>15571</v>
      </c>
      <c r="D2466" s="154" t="s">
        <v>15569</v>
      </c>
      <c r="E2466" s="154" t="s">
        <v>15572</v>
      </c>
      <c r="F2466" s="443" t="s">
        <v>416</v>
      </c>
      <c r="G2466" s="443" t="s">
        <v>666</v>
      </c>
      <c r="H2466" s="444">
        <v>45146</v>
      </c>
      <c r="I2466" s="443"/>
      <c r="J2466" s="443"/>
      <c r="K2466" s="443"/>
      <c r="L2466" s="443"/>
      <c r="M2466" s="443"/>
      <c r="N2466" s="443"/>
      <c r="O2466" s="443">
        <v>1</v>
      </c>
      <c r="P2466" s="445">
        <f t="shared" si="36"/>
        <v>1</v>
      </c>
      <c r="Q2466" s="443">
        <v>1</v>
      </c>
      <c r="R2466" s="443"/>
      <c r="S2466" s="443" t="s">
        <v>659</v>
      </c>
      <c r="T2466" s="443" t="s">
        <v>653</v>
      </c>
      <c r="U2466" s="443" t="s">
        <v>673</v>
      </c>
      <c r="V2466" s="443" t="s">
        <v>652</v>
      </c>
      <c r="W2466" s="443" t="s">
        <v>469</v>
      </c>
      <c r="X2466" s="446"/>
    </row>
    <row r="2467" spans="1:24" s="447" customFormat="1" ht="60">
      <c r="A2467" s="443"/>
      <c r="B2467" s="443">
        <v>6381301500</v>
      </c>
      <c r="C2467" s="508" t="s">
        <v>15573</v>
      </c>
      <c r="D2467" s="154" t="s">
        <v>15574</v>
      </c>
      <c r="E2467" s="154" t="s">
        <v>15575</v>
      </c>
      <c r="F2467" s="443" t="s">
        <v>416</v>
      </c>
      <c r="G2467" s="443" t="s">
        <v>666</v>
      </c>
      <c r="H2467" s="444">
        <v>45257</v>
      </c>
      <c r="I2467" s="443"/>
      <c r="J2467" s="443"/>
      <c r="K2467" s="443"/>
      <c r="L2467" s="443"/>
      <c r="M2467" s="443"/>
      <c r="N2467" s="443"/>
      <c r="O2467" s="443">
        <v>1</v>
      </c>
      <c r="P2467" s="445">
        <f t="shared" si="36"/>
        <v>1</v>
      </c>
      <c r="Q2467" s="443">
        <v>1</v>
      </c>
      <c r="R2467" s="443"/>
      <c r="S2467" s="443" t="s">
        <v>659</v>
      </c>
      <c r="T2467" s="443" t="s">
        <v>653</v>
      </c>
      <c r="U2467" s="443" t="s">
        <v>673</v>
      </c>
      <c r="V2467" s="443" t="s">
        <v>652</v>
      </c>
      <c r="W2467" s="443" t="s">
        <v>469</v>
      </c>
      <c r="X2467" s="446"/>
    </row>
    <row r="2468" spans="1:24" s="447" customFormat="1" ht="60">
      <c r="A2468" s="443"/>
      <c r="B2468" s="443">
        <v>4463642600</v>
      </c>
      <c r="C2468" s="508" t="s">
        <v>15576</v>
      </c>
      <c r="D2468" s="154" t="s">
        <v>15577</v>
      </c>
      <c r="E2468" s="154" t="s">
        <v>15578</v>
      </c>
      <c r="F2468" s="443" t="s">
        <v>414</v>
      </c>
      <c r="G2468" s="443" t="s">
        <v>666</v>
      </c>
      <c r="H2468" s="444">
        <v>45029</v>
      </c>
      <c r="I2468" s="443"/>
      <c r="J2468" s="443"/>
      <c r="K2468" s="443"/>
      <c r="L2468" s="443"/>
      <c r="M2468" s="443"/>
      <c r="N2468" s="443"/>
      <c r="O2468" s="443">
        <v>2</v>
      </c>
      <c r="P2468" s="445">
        <f t="shared" si="36"/>
        <v>2</v>
      </c>
      <c r="Q2468" s="443">
        <v>2</v>
      </c>
      <c r="R2468" s="443"/>
      <c r="S2468" s="443" t="s">
        <v>659</v>
      </c>
      <c r="T2468" s="443" t="s">
        <v>653</v>
      </c>
      <c r="U2468" s="443" t="s">
        <v>673</v>
      </c>
      <c r="V2468" s="443" t="s">
        <v>652</v>
      </c>
      <c r="W2468" s="443" t="s">
        <v>469</v>
      </c>
      <c r="X2468" s="446"/>
    </row>
    <row r="2469" spans="1:24" s="447" customFormat="1" ht="60">
      <c r="A2469" s="443"/>
      <c r="B2469" s="443">
        <v>4463642600</v>
      </c>
      <c r="C2469" s="508" t="s">
        <v>15579</v>
      </c>
      <c r="D2469" s="154" t="s">
        <v>15577</v>
      </c>
      <c r="E2469" s="154" t="s">
        <v>15580</v>
      </c>
      <c r="F2469" s="443" t="s">
        <v>414</v>
      </c>
      <c r="G2469" s="443" t="s">
        <v>666</v>
      </c>
      <c r="H2469" s="444">
        <v>45029</v>
      </c>
      <c r="I2469" s="443"/>
      <c r="J2469" s="443"/>
      <c r="K2469" s="443"/>
      <c r="L2469" s="443"/>
      <c r="M2469" s="443"/>
      <c r="N2469" s="443"/>
      <c r="O2469" s="443">
        <v>1</v>
      </c>
      <c r="P2469" s="445">
        <f t="shared" si="36"/>
        <v>1</v>
      </c>
      <c r="Q2469" s="443">
        <v>1</v>
      </c>
      <c r="R2469" s="443"/>
      <c r="S2469" s="443" t="s">
        <v>659</v>
      </c>
      <c r="T2469" s="443" t="s">
        <v>653</v>
      </c>
      <c r="U2469" s="443" t="s">
        <v>673</v>
      </c>
      <c r="V2469" s="443" t="s">
        <v>652</v>
      </c>
      <c r="W2469" s="443" t="s">
        <v>469</v>
      </c>
      <c r="X2469" s="446"/>
    </row>
    <row r="2470" spans="1:24" s="447" customFormat="1" ht="60">
      <c r="A2470" s="443"/>
      <c r="B2470" s="443">
        <v>3082511100</v>
      </c>
      <c r="C2470" s="508" t="s">
        <v>15581</v>
      </c>
      <c r="D2470" s="154" t="s">
        <v>15582</v>
      </c>
      <c r="E2470" s="154" t="s">
        <v>15583</v>
      </c>
      <c r="F2470" s="443" t="s">
        <v>416</v>
      </c>
      <c r="G2470" s="443" t="s">
        <v>666</v>
      </c>
      <c r="H2470" s="444">
        <v>45278</v>
      </c>
      <c r="I2470" s="443"/>
      <c r="J2470" s="443"/>
      <c r="K2470" s="443"/>
      <c r="L2470" s="443"/>
      <c r="M2470" s="443"/>
      <c r="N2470" s="443"/>
      <c r="O2470" s="443">
        <v>1</v>
      </c>
      <c r="P2470" s="445">
        <f t="shared" si="36"/>
        <v>1</v>
      </c>
      <c r="Q2470" s="443">
        <v>1</v>
      </c>
      <c r="R2470" s="443"/>
      <c r="S2470" s="443" t="s">
        <v>659</v>
      </c>
      <c r="T2470" s="443" t="s">
        <v>653</v>
      </c>
      <c r="U2470" s="443" t="s">
        <v>673</v>
      </c>
      <c r="V2470" s="443" t="s">
        <v>652</v>
      </c>
      <c r="W2470" s="443" t="s">
        <v>469</v>
      </c>
      <c r="X2470" s="446"/>
    </row>
    <row r="2471" spans="1:24" s="447" customFormat="1" ht="60">
      <c r="A2471" s="443"/>
      <c r="B2471" s="443">
        <v>5452922200</v>
      </c>
      <c r="C2471" s="508" t="s">
        <v>5942</v>
      </c>
      <c r="D2471" s="154" t="s">
        <v>5943</v>
      </c>
      <c r="E2471" s="154" t="s">
        <v>3380</v>
      </c>
      <c r="F2471" s="443" t="s">
        <v>416</v>
      </c>
      <c r="G2471" s="443" t="s">
        <v>666</v>
      </c>
      <c r="H2471" s="444">
        <v>45070</v>
      </c>
      <c r="I2471" s="443"/>
      <c r="J2471" s="443"/>
      <c r="K2471" s="443"/>
      <c r="L2471" s="443"/>
      <c r="M2471" s="443"/>
      <c r="N2471" s="443"/>
      <c r="O2471" s="443">
        <v>1</v>
      </c>
      <c r="P2471" s="445">
        <f t="shared" si="36"/>
        <v>1</v>
      </c>
      <c r="Q2471" s="443">
        <v>1</v>
      </c>
      <c r="R2471" s="443"/>
      <c r="S2471" s="443" t="s">
        <v>659</v>
      </c>
      <c r="T2471" s="443" t="s">
        <v>653</v>
      </c>
      <c r="U2471" s="443" t="s">
        <v>673</v>
      </c>
      <c r="V2471" s="443" t="s">
        <v>652</v>
      </c>
      <c r="W2471" s="443" t="s">
        <v>469</v>
      </c>
      <c r="X2471" s="446"/>
    </row>
    <row r="2472" spans="1:24" s="447" customFormat="1" ht="60">
      <c r="A2472" s="443"/>
      <c r="B2472" s="443">
        <v>5530130100</v>
      </c>
      <c r="C2472" s="508" t="s">
        <v>663</v>
      </c>
      <c r="D2472" s="154" t="s">
        <v>11565</v>
      </c>
      <c r="E2472" s="154" t="s">
        <v>15584</v>
      </c>
      <c r="F2472" s="443" t="s">
        <v>416</v>
      </c>
      <c r="G2472" s="443" t="s">
        <v>666</v>
      </c>
      <c r="H2472" s="444">
        <v>44937</v>
      </c>
      <c r="I2472" s="443"/>
      <c r="J2472" s="443"/>
      <c r="K2472" s="443"/>
      <c r="L2472" s="443"/>
      <c r="M2472" s="443"/>
      <c r="N2472" s="443"/>
      <c r="O2472" s="443">
        <v>1</v>
      </c>
      <c r="P2472" s="445">
        <f t="shared" si="36"/>
        <v>1</v>
      </c>
      <c r="Q2472" s="443">
        <v>1</v>
      </c>
      <c r="R2472" s="443"/>
      <c r="S2472" s="443" t="s">
        <v>659</v>
      </c>
      <c r="T2472" s="443" t="s">
        <v>653</v>
      </c>
      <c r="U2472" s="443" t="s">
        <v>673</v>
      </c>
      <c r="V2472" s="443" t="s">
        <v>652</v>
      </c>
      <c r="W2472" s="443" t="s">
        <v>469</v>
      </c>
      <c r="X2472" s="446"/>
    </row>
    <row r="2473" spans="1:24" s="447" customFormat="1" ht="60">
      <c r="A2473" s="443"/>
      <c r="B2473" s="443">
        <v>5323110400</v>
      </c>
      <c r="C2473" s="508" t="s">
        <v>7376</v>
      </c>
      <c r="D2473" s="154" t="s">
        <v>7377</v>
      </c>
      <c r="E2473" s="154" t="s">
        <v>3467</v>
      </c>
      <c r="F2473" s="443" t="s">
        <v>416</v>
      </c>
      <c r="G2473" s="443" t="s">
        <v>666</v>
      </c>
      <c r="H2473" s="444">
        <v>44998</v>
      </c>
      <c r="I2473" s="443"/>
      <c r="J2473" s="443"/>
      <c r="K2473" s="443"/>
      <c r="L2473" s="443"/>
      <c r="M2473" s="443"/>
      <c r="N2473" s="443"/>
      <c r="O2473" s="443">
        <v>1</v>
      </c>
      <c r="P2473" s="445">
        <f t="shared" si="36"/>
        <v>1</v>
      </c>
      <c r="Q2473" s="443">
        <v>1</v>
      </c>
      <c r="R2473" s="443"/>
      <c r="S2473" s="443" t="s">
        <v>659</v>
      </c>
      <c r="T2473" s="443" t="s">
        <v>653</v>
      </c>
      <c r="U2473" s="443" t="s">
        <v>673</v>
      </c>
      <c r="V2473" s="443" t="s">
        <v>652</v>
      </c>
      <c r="W2473" s="443" t="s">
        <v>469</v>
      </c>
      <c r="X2473" s="446"/>
    </row>
    <row r="2474" spans="1:24" s="447" customFormat="1" ht="60">
      <c r="A2474" s="443"/>
      <c r="B2474" s="443">
        <v>3617802500</v>
      </c>
      <c r="C2474" s="508" t="s">
        <v>15585</v>
      </c>
      <c r="D2474" s="154" t="s">
        <v>15586</v>
      </c>
      <c r="E2474" s="154" t="s">
        <v>15587</v>
      </c>
      <c r="F2474" s="443" t="s">
        <v>416</v>
      </c>
      <c r="G2474" s="443" t="s">
        <v>666</v>
      </c>
      <c r="H2474" s="444">
        <v>45107</v>
      </c>
      <c r="I2474" s="443"/>
      <c r="J2474" s="443"/>
      <c r="K2474" s="443"/>
      <c r="L2474" s="443"/>
      <c r="M2474" s="443"/>
      <c r="N2474" s="443"/>
      <c r="O2474" s="443">
        <v>1</v>
      </c>
      <c r="P2474" s="445">
        <f t="shared" si="36"/>
        <v>1</v>
      </c>
      <c r="Q2474" s="443">
        <v>1</v>
      </c>
      <c r="R2474" s="443"/>
      <c r="S2474" s="443" t="s">
        <v>659</v>
      </c>
      <c r="T2474" s="443" t="s">
        <v>653</v>
      </c>
      <c r="U2474" s="443" t="s">
        <v>673</v>
      </c>
      <c r="V2474" s="443" t="s">
        <v>652</v>
      </c>
      <c r="W2474" s="443" t="s">
        <v>469</v>
      </c>
      <c r="X2474" s="446"/>
    </row>
    <row r="2475" spans="1:24" s="447" customFormat="1" ht="45">
      <c r="A2475" s="443"/>
      <c r="B2475" s="443">
        <v>5494501100</v>
      </c>
      <c r="C2475" s="508" t="s">
        <v>15588</v>
      </c>
      <c r="D2475" s="154" t="s">
        <v>15589</v>
      </c>
      <c r="E2475" s="154" t="s">
        <v>15590</v>
      </c>
      <c r="F2475" s="443" t="s">
        <v>416</v>
      </c>
      <c r="G2475" s="443" t="s">
        <v>666</v>
      </c>
      <c r="H2475" s="444">
        <v>45155</v>
      </c>
      <c r="I2475" s="443"/>
      <c r="J2475" s="443"/>
      <c r="K2475" s="443"/>
      <c r="L2475" s="443"/>
      <c r="M2475" s="443"/>
      <c r="N2475" s="443"/>
      <c r="O2475" s="443">
        <v>1</v>
      </c>
      <c r="P2475" s="445">
        <f t="shared" si="36"/>
        <v>1</v>
      </c>
      <c r="Q2475" s="443">
        <v>1</v>
      </c>
      <c r="R2475" s="443"/>
      <c r="S2475" s="443" t="s">
        <v>659</v>
      </c>
      <c r="T2475" s="443" t="s">
        <v>653</v>
      </c>
      <c r="U2475" s="443" t="s">
        <v>673</v>
      </c>
      <c r="V2475" s="443" t="s">
        <v>652</v>
      </c>
      <c r="W2475" s="443" t="s">
        <v>469</v>
      </c>
      <c r="X2475" s="446"/>
    </row>
    <row r="2476" spans="1:24" s="447" customFormat="1" ht="45">
      <c r="A2476" s="443"/>
      <c r="B2476" s="443">
        <v>5494501100</v>
      </c>
      <c r="C2476" s="508" t="s">
        <v>15588</v>
      </c>
      <c r="D2476" s="154" t="s">
        <v>15589</v>
      </c>
      <c r="E2476" s="154" t="s">
        <v>15591</v>
      </c>
      <c r="F2476" s="443" t="s">
        <v>416</v>
      </c>
      <c r="G2476" s="443" t="s">
        <v>666</v>
      </c>
      <c r="H2476" s="444">
        <v>45155</v>
      </c>
      <c r="I2476" s="443"/>
      <c r="J2476" s="443"/>
      <c r="K2476" s="443"/>
      <c r="L2476" s="443"/>
      <c r="M2476" s="443"/>
      <c r="N2476" s="443"/>
      <c r="O2476" s="443">
        <v>1</v>
      </c>
      <c r="P2476" s="445">
        <f t="shared" si="36"/>
        <v>1</v>
      </c>
      <c r="Q2476" s="443">
        <v>1</v>
      </c>
      <c r="R2476" s="443"/>
      <c r="S2476" s="443" t="s">
        <v>659</v>
      </c>
      <c r="T2476" s="443" t="s">
        <v>653</v>
      </c>
      <c r="U2476" s="443" t="s">
        <v>673</v>
      </c>
      <c r="V2476" s="443" t="s">
        <v>652</v>
      </c>
      <c r="W2476" s="443" t="s">
        <v>469</v>
      </c>
      <c r="X2476" s="446"/>
    </row>
    <row r="2477" spans="1:24" s="447" customFormat="1" ht="60">
      <c r="A2477" s="443"/>
      <c r="B2477" s="443">
        <v>3080401300</v>
      </c>
      <c r="C2477" s="508" t="s">
        <v>15592</v>
      </c>
      <c r="D2477" s="154" t="s">
        <v>15593</v>
      </c>
      <c r="E2477" s="154" t="s">
        <v>15594</v>
      </c>
      <c r="F2477" s="443" t="s">
        <v>416</v>
      </c>
      <c r="G2477" s="443" t="s">
        <v>666</v>
      </c>
      <c r="H2477" s="444">
        <v>45247</v>
      </c>
      <c r="I2477" s="443"/>
      <c r="J2477" s="443"/>
      <c r="K2477" s="443"/>
      <c r="L2477" s="443"/>
      <c r="M2477" s="443"/>
      <c r="N2477" s="443"/>
      <c r="O2477" s="443">
        <v>1</v>
      </c>
      <c r="P2477" s="445">
        <f t="shared" si="36"/>
        <v>1</v>
      </c>
      <c r="Q2477" s="443">
        <v>1</v>
      </c>
      <c r="R2477" s="443"/>
      <c r="S2477" s="443" t="s">
        <v>659</v>
      </c>
      <c r="T2477" s="443" t="s">
        <v>653</v>
      </c>
      <c r="U2477" s="443" t="s">
        <v>673</v>
      </c>
      <c r="V2477" s="443" t="s">
        <v>652</v>
      </c>
      <c r="W2477" s="443" t="s">
        <v>469</v>
      </c>
      <c r="X2477" s="446"/>
    </row>
    <row r="2478" spans="1:24" s="447" customFormat="1" ht="75">
      <c r="A2478" s="443"/>
      <c r="B2478" s="443">
        <v>5321321200</v>
      </c>
      <c r="C2478" s="508" t="s">
        <v>15595</v>
      </c>
      <c r="D2478" s="154" t="s">
        <v>11771</v>
      </c>
      <c r="E2478" s="154" t="s">
        <v>15596</v>
      </c>
      <c r="F2478" s="443" t="s">
        <v>416</v>
      </c>
      <c r="G2478" s="443" t="s">
        <v>666</v>
      </c>
      <c r="H2478" s="444">
        <v>45117</v>
      </c>
      <c r="I2478" s="443"/>
      <c r="J2478" s="443"/>
      <c r="K2478" s="443"/>
      <c r="L2478" s="443"/>
      <c r="M2478" s="443"/>
      <c r="N2478" s="443"/>
      <c r="O2478" s="443">
        <v>1</v>
      </c>
      <c r="P2478" s="445">
        <f t="shared" si="36"/>
        <v>1</v>
      </c>
      <c r="Q2478" s="443">
        <v>1</v>
      </c>
      <c r="R2478" s="443"/>
      <c r="S2478" s="443" t="s">
        <v>659</v>
      </c>
      <c r="T2478" s="443" t="s">
        <v>653</v>
      </c>
      <c r="U2478" s="443" t="s">
        <v>673</v>
      </c>
      <c r="V2478" s="443" t="s">
        <v>652</v>
      </c>
      <c r="W2478" s="443" t="s">
        <v>469</v>
      </c>
      <c r="X2478" s="446"/>
    </row>
    <row r="2479" spans="1:24" s="447" customFormat="1" ht="60">
      <c r="A2479" s="443"/>
      <c r="B2479" s="443">
        <v>3080401300</v>
      </c>
      <c r="C2479" s="508" t="s">
        <v>15592</v>
      </c>
      <c r="D2479" s="154" t="s">
        <v>15593</v>
      </c>
      <c r="E2479" s="154" t="s">
        <v>15597</v>
      </c>
      <c r="F2479" s="443" t="s">
        <v>416</v>
      </c>
      <c r="G2479" s="443" t="s">
        <v>666</v>
      </c>
      <c r="H2479" s="444">
        <v>45247</v>
      </c>
      <c r="I2479" s="443"/>
      <c r="J2479" s="443"/>
      <c r="K2479" s="443"/>
      <c r="L2479" s="443"/>
      <c r="M2479" s="443"/>
      <c r="N2479" s="443"/>
      <c r="O2479" s="443">
        <v>1</v>
      </c>
      <c r="P2479" s="445">
        <f t="shared" si="36"/>
        <v>1</v>
      </c>
      <c r="Q2479" s="443">
        <v>1</v>
      </c>
      <c r="R2479" s="443"/>
      <c r="S2479" s="443" t="s">
        <v>659</v>
      </c>
      <c r="T2479" s="443" t="s">
        <v>653</v>
      </c>
      <c r="U2479" s="443" t="s">
        <v>673</v>
      </c>
      <c r="V2479" s="443" t="s">
        <v>652</v>
      </c>
      <c r="W2479" s="443" t="s">
        <v>469</v>
      </c>
      <c r="X2479" s="446"/>
    </row>
    <row r="2480" spans="1:24" s="447" customFormat="1" ht="60">
      <c r="A2480" s="443"/>
      <c r="B2480" s="443">
        <v>3080401300</v>
      </c>
      <c r="C2480" s="508" t="s">
        <v>15592</v>
      </c>
      <c r="D2480" s="154" t="s">
        <v>15593</v>
      </c>
      <c r="E2480" s="154" t="s">
        <v>15598</v>
      </c>
      <c r="F2480" s="443" t="s">
        <v>416</v>
      </c>
      <c r="G2480" s="443" t="s">
        <v>666</v>
      </c>
      <c r="H2480" s="444">
        <v>45247</v>
      </c>
      <c r="I2480" s="443"/>
      <c r="J2480" s="443"/>
      <c r="K2480" s="443"/>
      <c r="L2480" s="443"/>
      <c r="M2480" s="443"/>
      <c r="N2480" s="443"/>
      <c r="O2480" s="443">
        <v>1</v>
      </c>
      <c r="P2480" s="445">
        <f t="shared" si="36"/>
        <v>1</v>
      </c>
      <c r="Q2480" s="443">
        <v>1</v>
      </c>
      <c r="R2480" s="443"/>
      <c r="S2480" s="443" t="s">
        <v>659</v>
      </c>
      <c r="T2480" s="443" t="s">
        <v>653</v>
      </c>
      <c r="U2480" s="443" t="s">
        <v>673</v>
      </c>
      <c r="V2480" s="443" t="s">
        <v>652</v>
      </c>
      <c r="W2480" s="443" t="s">
        <v>469</v>
      </c>
      <c r="X2480" s="446"/>
    </row>
    <row r="2481" spans="1:24" s="447" customFormat="1" ht="60">
      <c r="A2481" s="443"/>
      <c r="B2481" s="443">
        <v>4426920500</v>
      </c>
      <c r="C2481" s="508" t="s">
        <v>15599</v>
      </c>
      <c r="D2481" s="154" t="s">
        <v>15600</v>
      </c>
      <c r="E2481" s="154" t="s">
        <v>15601</v>
      </c>
      <c r="F2481" s="443" t="s">
        <v>416</v>
      </c>
      <c r="G2481" s="443" t="s">
        <v>666</v>
      </c>
      <c r="H2481" s="444">
        <v>45113</v>
      </c>
      <c r="I2481" s="443"/>
      <c r="J2481" s="443"/>
      <c r="K2481" s="443"/>
      <c r="L2481" s="443"/>
      <c r="M2481" s="443"/>
      <c r="N2481" s="443"/>
      <c r="O2481" s="443">
        <v>1</v>
      </c>
      <c r="P2481" s="445">
        <f t="shared" si="36"/>
        <v>1</v>
      </c>
      <c r="Q2481" s="443">
        <v>1</v>
      </c>
      <c r="R2481" s="443"/>
      <c r="S2481" s="443" t="s">
        <v>659</v>
      </c>
      <c r="T2481" s="443" t="s">
        <v>653</v>
      </c>
      <c r="U2481" s="443" t="s">
        <v>673</v>
      </c>
      <c r="V2481" s="443" t="s">
        <v>652</v>
      </c>
      <c r="W2481" s="443" t="s">
        <v>469</v>
      </c>
      <c r="X2481" s="446"/>
    </row>
    <row r="2482" spans="1:24" s="447" customFormat="1" ht="60">
      <c r="A2482" s="443"/>
      <c r="B2482" s="443">
        <v>3080401300</v>
      </c>
      <c r="C2482" s="508" t="s">
        <v>15592</v>
      </c>
      <c r="D2482" s="154" t="s">
        <v>15593</v>
      </c>
      <c r="E2482" s="154" t="s">
        <v>15602</v>
      </c>
      <c r="F2482" s="443" t="s">
        <v>416</v>
      </c>
      <c r="G2482" s="443" t="s">
        <v>666</v>
      </c>
      <c r="H2482" s="444">
        <v>45247</v>
      </c>
      <c r="I2482" s="443"/>
      <c r="J2482" s="443"/>
      <c r="K2482" s="443"/>
      <c r="L2482" s="443"/>
      <c r="M2482" s="443"/>
      <c r="N2482" s="443"/>
      <c r="O2482" s="443">
        <v>1</v>
      </c>
      <c r="P2482" s="445">
        <f t="shared" si="36"/>
        <v>1</v>
      </c>
      <c r="Q2482" s="443">
        <v>1</v>
      </c>
      <c r="R2482" s="443"/>
      <c r="S2482" s="443" t="s">
        <v>659</v>
      </c>
      <c r="T2482" s="443" t="s">
        <v>653</v>
      </c>
      <c r="U2482" s="443" t="s">
        <v>673</v>
      </c>
      <c r="V2482" s="443" t="s">
        <v>652</v>
      </c>
      <c r="W2482" s="443" t="s">
        <v>469</v>
      </c>
      <c r="X2482" s="446"/>
    </row>
    <row r="2483" spans="1:24" s="447" customFormat="1" ht="60">
      <c r="A2483" s="443"/>
      <c r="B2483" s="443">
        <v>3080401300</v>
      </c>
      <c r="C2483" s="508" t="s">
        <v>15592</v>
      </c>
      <c r="D2483" s="154" t="s">
        <v>15593</v>
      </c>
      <c r="E2483" s="154" t="s">
        <v>15603</v>
      </c>
      <c r="F2483" s="443" t="s">
        <v>416</v>
      </c>
      <c r="G2483" s="443" t="s">
        <v>666</v>
      </c>
      <c r="H2483" s="444">
        <v>45247</v>
      </c>
      <c r="I2483" s="443"/>
      <c r="J2483" s="443"/>
      <c r="K2483" s="443"/>
      <c r="L2483" s="443"/>
      <c r="M2483" s="443"/>
      <c r="N2483" s="443"/>
      <c r="O2483" s="443">
        <v>1</v>
      </c>
      <c r="P2483" s="445">
        <f t="shared" si="36"/>
        <v>1</v>
      </c>
      <c r="Q2483" s="443">
        <v>1</v>
      </c>
      <c r="R2483" s="443"/>
      <c r="S2483" s="443" t="s">
        <v>659</v>
      </c>
      <c r="T2483" s="443" t="s">
        <v>653</v>
      </c>
      <c r="U2483" s="443" t="s">
        <v>673</v>
      </c>
      <c r="V2483" s="443" t="s">
        <v>652</v>
      </c>
      <c r="W2483" s="443" t="s">
        <v>469</v>
      </c>
      <c r="X2483" s="446"/>
    </row>
    <row r="2484" spans="1:24" s="447" customFormat="1" ht="60">
      <c r="A2484" s="443"/>
      <c r="B2484" s="443">
        <v>3080401300</v>
      </c>
      <c r="C2484" s="508" t="s">
        <v>15592</v>
      </c>
      <c r="D2484" s="154" t="s">
        <v>15593</v>
      </c>
      <c r="E2484" s="154" t="s">
        <v>15604</v>
      </c>
      <c r="F2484" s="443" t="s">
        <v>416</v>
      </c>
      <c r="G2484" s="443" t="s">
        <v>666</v>
      </c>
      <c r="H2484" s="444">
        <v>45247</v>
      </c>
      <c r="I2484" s="443"/>
      <c r="J2484" s="443"/>
      <c r="K2484" s="443"/>
      <c r="L2484" s="443"/>
      <c r="M2484" s="443"/>
      <c r="N2484" s="443"/>
      <c r="O2484" s="443">
        <v>1</v>
      </c>
      <c r="P2484" s="445">
        <f t="shared" si="36"/>
        <v>1</v>
      </c>
      <c r="Q2484" s="443">
        <v>1</v>
      </c>
      <c r="R2484" s="443"/>
      <c r="S2484" s="443" t="s">
        <v>659</v>
      </c>
      <c r="T2484" s="443" t="s">
        <v>653</v>
      </c>
      <c r="U2484" s="443" t="s">
        <v>673</v>
      </c>
      <c r="V2484" s="443" t="s">
        <v>652</v>
      </c>
      <c r="W2484" s="443" t="s">
        <v>469</v>
      </c>
      <c r="X2484" s="446"/>
    </row>
    <row r="2485" spans="1:24" s="447" customFormat="1" ht="60">
      <c r="A2485" s="443"/>
      <c r="B2485" s="443">
        <v>3080401300</v>
      </c>
      <c r="C2485" s="508" t="s">
        <v>15592</v>
      </c>
      <c r="D2485" s="154" t="s">
        <v>15593</v>
      </c>
      <c r="E2485" s="154" t="s">
        <v>15605</v>
      </c>
      <c r="F2485" s="443" t="s">
        <v>416</v>
      </c>
      <c r="G2485" s="443" t="s">
        <v>666</v>
      </c>
      <c r="H2485" s="444">
        <v>45247</v>
      </c>
      <c r="I2485" s="443"/>
      <c r="J2485" s="443"/>
      <c r="K2485" s="443"/>
      <c r="L2485" s="443"/>
      <c r="M2485" s="443"/>
      <c r="N2485" s="443"/>
      <c r="O2485" s="443">
        <v>1</v>
      </c>
      <c r="P2485" s="445">
        <f t="shared" si="36"/>
        <v>1</v>
      </c>
      <c r="Q2485" s="443">
        <v>1</v>
      </c>
      <c r="R2485" s="443"/>
      <c r="S2485" s="443" t="s">
        <v>659</v>
      </c>
      <c r="T2485" s="443" t="s">
        <v>653</v>
      </c>
      <c r="U2485" s="443" t="s">
        <v>673</v>
      </c>
      <c r="V2485" s="443" t="s">
        <v>652</v>
      </c>
      <c r="W2485" s="443" t="s">
        <v>469</v>
      </c>
      <c r="X2485" s="446"/>
    </row>
    <row r="2486" spans="1:24" s="447" customFormat="1" ht="75">
      <c r="A2486" s="443"/>
      <c r="B2486" s="443">
        <v>4257941200</v>
      </c>
      <c r="C2486" s="508" t="s">
        <v>15606</v>
      </c>
      <c r="D2486" s="154" t="s">
        <v>15607</v>
      </c>
      <c r="E2486" s="154" t="s">
        <v>15608</v>
      </c>
      <c r="F2486" s="443" t="s">
        <v>416</v>
      </c>
      <c r="G2486" s="443" t="s">
        <v>666</v>
      </c>
      <c r="H2486" s="444">
        <v>45048</v>
      </c>
      <c r="I2486" s="443"/>
      <c r="J2486" s="443"/>
      <c r="K2486" s="443"/>
      <c r="L2486" s="443"/>
      <c r="M2486" s="443"/>
      <c r="N2486" s="443"/>
      <c r="O2486" s="443">
        <v>1</v>
      </c>
      <c r="P2486" s="445">
        <f t="shared" si="36"/>
        <v>1</v>
      </c>
      <c r="Q2486" s="443">
        <v>1</v>
      </c>
      <c r="R2486" s="443"/>
      <c r="S2486" s="443" t="s">
        <v>659</v>
      </c>
      <c r="T2486" s="443" t="s">
        <v>653</v>
      </c>
      <c r="U2486" s="443" t="s">
        <v>673</v>
      </c>
      <c r="V2486" s="443" t="s">
        <v>652</v>
      </c>
      <c r="W2486" s="443" t="s">
        <v>469</v>
      </c>
      <c r="X2486" s="446"/>
    </row>
    <row r="2487" spans="1:24" s="447" customFormat="1" ht="60">
      <c r="A2487" s="443"/>
      <c r="B2487" s="443">
        <v>3080401300</v>
      </c>
      <c r="C2487" s="508" t="s">
        <v>15592</v>
      </c>
      <c r="D2487" s="154" t="s">
        <v>15593</v>
      </c>
      <c r="E2487" s="154" t="s">
        <v>15609</v>
      </c>
      <c r="F2487" s="443" t="s">
        <v>416</v>
      </c>
      <c r="G2487" s="443" t="s">
        <v>666</v>
      </c>
      <c r="H2487" s="444">
        <v>45247</v>
      </c>
      <c r="I2487" s="443"/>
      <c r="J2487" s="443"/>
      <c r="K2487" s="443"/>
      <c r="L2487" s="443"/>
      <c r="M2487" s="443"/>
      <c r="N2487" s="443"/>
      <c r="O2487" s="443">
        <v>1</v>
      </c>
      <c r="P2487" s="445">
        <f t="shared" si="36"/>
        <v>1</v>
      </c>
      <c r="Q2487" s="443">
        <v>1</v>
      </c>
      <c r="R2487" s="443"/>
      <c r="S2487" s="443" t="s">
        <v>659</v>
      </c>
      <c r="T2487" s="443" t="s">
        <v>653</v>
      </c>
      <c r="U2487" s="443" t="s">
        <v>673</v>
      </c>
      <c r="V2487" s="443" t="s">
        <v>652</v>
      </c>
      <c r="W2487" s="443" t="s">
        <v>469</v>
      </c>
      <c r="X2487" s="446"/>
    </row>
    <row r="2488" spans="1:24" s="447" customFormat="1" ht="60">
      <c r="A2488" s="443"/>
      <c r="B2488" s="443">
        <v>3462320600</v>
      </c>
      <c r="C2488" s="508" t="s">
        <v>7568</v>
      </c>
      <c r="D2488" s="154" t="s">
        <v>7569</v>
      </c>
      <c r="E2488" s="154" t="s">
        <v>3619</v>
      </c>
      <c r="F2488" s="443" t="s">
        <v>416</v>
      </c>
      <c r="G2488" s="443" t="s">
        <v>666</v>
      </c>
      <c r="H2488" s="444">
        <v>45104</v>
      </c>
      <c r="I2488" s="443"/>
      <c r="J2488" s="443"/>
      <c r="K2488" s="443"/>
      <c r="L2488" s="443"/>
      <c r="M2488" s="443"/>
      <c r="N2488" s="443"/>
      <c r="O2488" s="443">
        <v>1</v>
      </c>
      <c r="P2488" s="445">
        <f t="shared" si="36"/>
        <v>1</v>
      </c>
      <c r="Q2488" s="443">
        <v>1</v>
      </c>
      <c r="R2488" s="443"/>
      <c r="S2488" s="443" t="s">
        <v>659</v>
      </c>
      <c r="T2488" s="443" t="s">
        <v>653</v>
      </c>
      <c r="U2488" s="443" t="s">
        <v>673</v>
      </c>
      <c r="V2488" s="443" t="s">
        <v>652</v>
      </c>
      <c r="W2488" s="443" t="s">
        <v>469</v>
      </c>
      <c r="X2488" s="446"/>
    </row>
    <row r="2489" spans="1:24" s="447" customFormat="1" ht="60">
      <c r="A2489" s="443"/>
      <c r="B2489" s="443">
        <v>4774701800</v>
      </c>
      <c r="C2489" s="508" t="s">
        <v>15610</v>
      </c>
      <c r="D2489" s="154" t="s">
        <v>15611</v>
      </c>
      <c r="E2489" s="154" t="s">
        <v>15612</v>
      </c>
      <c r="F2489" s="443" t="s">
        <v>416</v>
      </c>
      <c r="G2489" s="443" t="s">
        <v>666</v>
      </c>
      <c r="H2489" s="444">
        <v>45268</v>
      </c>
      <c r="I2489" s="443"/>
      <c r="J2489" s="443"/>
      <c r="K2489" s="443"/>
      <c r="L2489" s="443"/>
      <c r="M2489" s="443"/>
      <c r="N2489" s="443"/>
      <c r="O2489" s="443">
        <v>1</v>
      </c>
      <c r="P2489" s="445">
        <f t="shared" si="36"/>
        <v>1</v>
      </c>
      <c r="Q2489" s="443">
        <v>1</v>
      </c>
      <c r="R2489" s="443"/>
      <c r="S2489" s="443" t="s">
        <v>659</v>
      </c>
      <c r="T2489" s="443" t="s">
        <v>653</v>
      </c>
      <c r="U2489" s="443" t="s">
        <v>673</v>
      </c>
      <c r="V2489" s="443" t="s">
        <v>652</v>
      </c>
      <c r="W2489" s="443" t="s">
        <v>469</v>
      </c>
      <c r="X2489" s="446"/>
    </row>
    <row r="2490" spans="1:24" s="447" customFormat="1" ht="60">
      <c r="A2490" s="443"/>
      <c r="B2490" s="443">
        <v>4313310300</v>
      </c>
      <c r="C2490" s="508" t="s">
        <v>15613</v>
      </c>
      <c r="D2490" s="154" t="s">
        <v>11969</v>
      </c>
      <c r="E2490" s="154" t="s">
        <v>15614</v>
      </c>
      <c r="F2490" s="443" t="s">
        <v>416</v>
      </c>
      <c r="G2490" s="443" t="s">
        <v>666</v>
      </c>
      <c r="H2490" s="444">
        <v>45231</v>
      </c>
      <c r="I2490" s="443"/>
      <c r="J2490" s="443"/>
      <c r="K2490" s="443"/>
      <c r="L2490" s="443"/>
      <c r="M2490" s="443"/>
      <c r="N2490" s="443"/>
      <c r="O2490" s="443">
        <v>1</v>
      </c>
      <c r="P2490" s="445">
        <f t="shared" si="36"/>
        <v>1</v>
      </c>
      <c r="Q2490" s="443">
        <v>1</v>
      </c>
      <c r="R2490" s="443"/>
      <c r="S2490" s="443" t="s">
        <v>659</v>
      </c>
      <c r="T2490" s="443" t="s">
        <v>653</v>
      </c>
      <c r="U2490" s="443" t="s">
        <v>673</v>
      </c>
      <c r="V2490" s="443" t="s">
        <v>652</v>
      </c>
      <c r="W2490" s="443" t="s">
        <v>469</v>
      </c>
      <c r="X2490" s="446"/>
    </row>
    <row r="2491" spans="1:24" s="447" customFormat="1" ht="60">
      <c r="A2491" s="443"/>
      <c r="B2491" s="443">
        <v>4774701800</v>
      </c>
      <c r="C2491" s="508" t="s">
        <v>15610</v>
      </c>
      <c r="D2491" s="154" t="s">
        <v>15611</v>
      </c>
      <c r="E2491" s="154" t="s">
        <v>15615</v>
      </c>
      <c r="F2491" s="443" t="s">
        <v>416</v>
      </c>
      <c r="G2491" s="443" t="s">
        <v>666</v>
      </c>
      <c r="H2491" s="444">
        <v>45268</v>
      </c>
      <c r="I2491" s="443"/>
      <c r="J2491" s="443"/>
      <c r="K2491" s="443"/>
      <c r="L2491" s="443"/>
      <c r="M2491" s="443"/>
      <c r="N2491" s="443"/>
      <c r="O2491" s="443">
        <v>1</v>
      </c>
      <c r="P2491" s="445">
        <f t="shared" si="36"/>
        <v>1</v>
      </c>
      <c r="Q2491" s="443">
        <v>1</v>
      </c>
      <c r="R2491" s="443"/>
      <c r="S2491" s="443" t="s">
        <v>659</v>
      </c>
      <c r="T2491" s="443" t="s">
        <v>653</v>
      </c>
      <c r="U2491" s="443" t="s">
        <v>673</v>
      </c>
      <c r="V2491" s="443" t="s">
        <v>652</v>
      </c>
      <c r="W2491" s="443" t="s">
        <v>469</v>
      </c>
      <c r="X2491" s="446"/>
    </row>
    <row r="2492" spans="1:24" s="447" customFormat="1" ht="60">
      <c r="A2492" s="443"/>
      <c r="B2492" s="443">
        <v>4234011900</v>
      </c>
      <c r="C2492" s="508" t="s">
        <v>5280</v>
      </c>
      <c r="D2492" s="154" t="s">
        <v>11957</v>
      </c>
      <c r="E2492" s="154" t="s">
        <v>15616</v>
      </c>
      <c r="F2492" s="443" t="s">
        <v>416</v>
      </c>
      <c r="G2492" s="443" t="s">
        <v>666</v>
      </c>
      <c r="H2492" s="444">
        <v>45271</v>
      </c>
      <c r="I2492" s="443"/>
      <c r="J2492" s="443"/>
      <c r="K2492" s="443"/>
      <c r="L2492" s="443"/>
      <c r="M2492" s="443"/>
      <c r="N2492" s="443"/>
      <c r="O2492" s="443">
        <v>1</v>
      </c>
      <c r="P2492" s="445">
        <f t="shared" si="36"/>
        <v>1</v>
      </c>
      <c r="Q2492" s="443">
        <v>1</v>
      </c>
      <c r="R2492" s="443"/>
      <c r="S2492" s="443" t="s">
        <v>659</v>
      </c>
      <c r="T2492" s="443" t="s">
        <v>653</v>
      </c>
      <c r="U2492" s="443" t="s">
        <v>673</v>
      </c>
      <c r="V2492" s="443" t="s">
        <v>652</v>
      </c>
      <c r="W2492" s="443" t="s">
        <v>469</v>
      </c>
      <c r="X2492" s="446"/>
    </row>
    <row r="2493" spans="1:24" s="447" customFormat="1" ht="60">
      <c r="A2493" s="443"/>
      <c r="B2493" s="443">
        <v>5425922300</v>
      </c>
      <c r="C2493" s="508" t="s">
        <v>15617</v>
      </c>
      <c r="D2493" s="154" t="s">
        <v>15618</v>
      </c>
      <c r="E2493" s="154" t="s">
        <v>15619</v>
      </c>
      <c r="F2493" s="443" t="s">
        <v>414</v>
      </c>
      <c r="G2493" s="443" t="s">
        <v>666</v>
      </c>
      <c r="H2493" s="444">
        <v>45082</v>
      </c>
      <c r="I2493" s="443"/>
      <c r="J2493" s="443"/>
      <c r="K2493" s="443"/>
      <c r="L2493" s="443"/>
      <c r="M2493" s="443"/>
      <c r="N2493" s="443"/>
      <c r="O2493" s="443">
        <v>1</v>
      </c>
      <c r="P2493" s="445">
        <f t="shared" si="36"/>
        <v>1</v>
      </c>
      <c r="Q2493" s="443">
        <v>1</v>
      </c>
      <c r="R2493" s="443"/>
      <c r="S2493" s="443" t="s">
        <v>659</v>
      </c>
      <c r="T2493" s="443" t="s">
        <v>653</v>
      </c>
      <c r="U2493" s="443" t="s">
        <v>673</v>
      </c>
      <c r="V2493" s="443" t="s">
        <v>652</v>
      </c>
      <c r="W2493" s="443" t="s">
        <v>469</v>
      </c>
      <c r="X2493" s="446"/>
    </row>
    <row r="2494" spans="1:24" s="447" customFormat="1" ht="60">
      <c r="A2494" s="443"/>
      <c r="B2494" s="443">
        <v>3580711100</v>
      </c>
      <c r="C2494" s="508" t="s">
        <v>15620</v>
      </c>
      <c r="D2494" s="154" t="s">
        <v>15621</v>
      </c>
      <c r="E2494" s="154" t="s">
        <v>15622</v>
      </c>
      <c r="F2494" s="443" t="s">
        <v>416</v>
      </c>
      <c r="G2494" s="443" t="s">
        <v>666</v>
      </c>
      <c r="H2494" s="444">
        <v>45000</v>
      </c>
      <c r="I2494" s="443"/>
      <c r="J2494" s="443"/>
      <c r="K2494" s="443"/>
      <c r="L2494" s="443"/>
      <c r="M2494" s="443"/>
      <c r="N2494" s="443"/>
      <c r="O2494" s="443">
        <v>1</v>
      </c>
      <c r="P2494" s="445">
        <f t="shared" si="36"/>
        <v>1</v>
      </c>
      <c r="Q2494" s="443">
        <v>1</v>
      </c>
      <c r="R2494" s="443"/>
      <c r="S2494" s="443" t="s">
        <v>659</v>
      </c>
      <c r="T2494" s="443" t="s">
        <v>653</v>
      </c>
      <c r="U2494" s="443" t="s">
        <v>673</v>
      </c>
      <c r="V2494" s="443" t="s">
        <v>652</v>
      </c>
      <c r="W2494" s="443" t="s">
        <v>469</v>
      </c>
      <c r="X2494" s="446"/>
    </row>
    <row r="2495" spans="1:24" s="447" customFormat="1" ht="75">
      <c r="A2495" s="443"/>
      <c r="B2495" s="443">
        <v>3515711100</v>
      </c>
      <c r="C2495" s="508" t="s">
        <v>15623</v>
      </c>
      <c r="D2495" s="154" t="s">
        <v>15624</v>
      </c>
      <c r="E2495" s="154" t="s">
        <v>15625</v>
      </c>
      <c r="F2495" s="443" t="s">
        <v>416</v>
      </c>
      <c r="G2495" s="443" t="s">
        <v>666</v>
      </c>
      <c r="H2495" s="444">
        <v>45105</v>
      </c>
      <c r="I2495" s="443"/>
      <c r="J2495" s="443"/>
      <c r="K2495" s="443"/>
      <c r="L2495" s="443"/>
      <c r="M2495" s="443"/>
      <c r="N2495" s="443"/>
      <c r="O2495" s="443">
        <v>1</v>
      </c>
      <c r="P2495" s="445">
        <f t="shared" si="36"/>
        <v>1</v>
      </c>
      <c r="Q2495" s="443">
        <v>1</v>
      </c>
      <c r="R2495" s="443"/>
      <c r="S2495" s="443" t="s">
        <v>659</v>
      </c>
      <c r="T2495" s="443" t="s">
        <v>653</v>
      </c>
      <c r="U2495" s="443" t="s">
        <v>673</v>
      </c>
      <c r="V2495" s="443" t="s">
        <v>652</v>
      </c>
      <c r="W2495" s="443" t="s">
        <v>469</v>
      </c>
      <c r="X2495" s="446"/>
    </row>
    <row r="2496" spans="1:24" s="447" customFormat="1" ht="60">
      <c r="A2496" s="443"/>
      <c r="B2496" s="443">
        <v>4711212100</v>
      </c>
      <c r="C2496" s="508" t="s">
        <v>7550</v>
      </c>
      <c r="D2496" s="154" t="s">
        <v>7551</v>
      </c>
      <c r="E2496" s="154" t="s">
        <v>3610</v>
      </c>
      <c r="F2496" s="443" t="s">
        <v>416</v>
      </c>
      <c r="G2496" s="443" t="s">
        <v>666</v>
      </c>
      <c r="H2496" s="444">
        <v>44988</v>
      </c>
      <c r="I2496" s="443"/>
      <c r="J2496" s="443"/>
      <c r="K2496" s="443"/>
      <c r="L2496" s="443"/>
      <c r="M2496" s="443"/>
      <c r="N2496" s="443"/>
      <c r="O2496" s="443">
        <v>1</v>
      </c>
      <c r="P2496" s="445">
        <f t="shared" si="36"/>
        <v>1</v>
      </c>
      <c r="Q2496" s="443">
        <v>1</v>
      </c>
      <c r="R2496" s="443"/>
      <c r="S2496" s="443" t="s">
        <v>659</v>
      </c>
      <c r="T2496" s="443" t="s">
        <v>653</v>
      </c>
      <c r="U2496" s="443" t="s">
        <v>673</v>
      </c>
      <c r="V2496" s="443" t="s">
        <v>652</v>
      </c>
      <c r="W2496" s="443" t="s">
        <v>469</v>
      </c>
      <c r="X2496" s="446"/>
    </row>
    <row r="2497" spans="1:24" s="447" customFormat="1" ht="60">
      <c r="A2497" s="443"/>
      <c r="B2497" s="443">
        <v>3525010600</v>
      </c>
      <c r="C2497" s="508" t="s">
        <v>7558</v>
      </c>
      <c r="D2497" s="154" t="s">
        <v>7559</v>
      </c>
      <c r="E2497" s="154" t="s">
        <v>3614</v>
      </c>
      <c r="F2497" s="443" t="s">
        <v>416</v>
      </c>
      <c r="G2497" s="443" t="s">
        <v>666</v>
      </c>
      <c r="H2497" s="444">
        <v>44967</v>
      </c>
      <c r="I2497" s="443"/>
      <c r="J2497" s="443"/>
      <c r="K2497" s="443"/>
      <c r="L2497" s="443"/>
      <c r="M2497" s="443"/>
      <c r="N2497" s="443"/>
      <c r="O2497" s="443">
        <v>1</v>
      </c>
      <c r="P2497" s="445">
        <f t="shared" si="36"/>
        <v>1</v>
      </c>
      <c r="Q2497" s="443">
        <v>1</v>
      </c>
      <c r="R2497" s="443"/>
      <c r="S2497" s="443" t="s">
        <v>659</v>
      </c>
      <c r="T2497" s="443" t="s">
        <v>653</v>
      </c>
      <c r="U2497" s="443" t="s">
        <v>673</v>
      </c>
      <c r="V2497" s="443" t="s">
        <v>652</v>
      </c>
      <c r="W2497" s="443" t="s">
        <v>469</v>
      </c>
      <c r="X2497" s="446"/>
    </row>
    <row r="2498" spans="1:24" s="447" customFormat="1" ht="60">
      <c r="A2498" s="443"/>
      <c r="B2498" s="443">
        <v>4360521900</v>
      </c>
      <c r="C2498" s="508" t="s">
        <v>15626</v>
      </c>
      <c r="D2498" s="154" t="s">
        <v>12183</v>
      </c>
      <c r="E2498" s="154" t="s">
        <v>15627</v>
      </c>
      <c r="F2498" s="443" t="s">
        <v>416</v>
      </c>
      <c r="G2498" s="443" t="s">
        <v>666</v>
      </c>
      <c r="H2498" s="444">
        <v>45267</v>
      </c>
      <c r="I2498" s="443"/>
      <c r="J2498" s="443"/>
      <c r="K2498" s="443"/>
      <c r="L2498" s="443"/>
      <c r="M2498" s="443"/>
      <c r="N2498" s="443"/>
      <c r="O2498" s="443">
        <v>1</v>
      </c>
      <c r="P2498" s="445">
        <f t="shared" si="36"/>
        <v>1</v>
      </c>
      <c r="Q2498" s="443">
        <v>1</v>
      </c>
      <c r="R2498" s="443"/>
      <c r="S2498" s="443" t="s">
        <v>659</v>
      </c>
      <c r="T2498" s="443" t="s">
        <v>653</v>
      </c>
      <c r="U2498" s="443" t="s">
        <v>673</v>
      </c>
      <c r="V2498" s="443" t="s">
        <v>652</v>
      </c>
      <c r="W2498" s="443" t="s">
        <v>469</v>
      </c>
      <c r="X2498" s="446"/>
    </row>
    <row r="2499" spans="1:24" s="447" customFormat="1" ht="60">
      <c r="A2499" s="443"/>
      <c r="B2499" s="443">
        <v>4483611000</v>
      </c>
      <c r="C2499" s="508" t="s">
        <v>7564</v>
      </c>
      <c r="D2499" s="154" t="s">
        <v>7565</v>
      </c>
      <c r="E2499" s="154" t="s">
        <v>3617</v>
      </c>
      <c r="F2499" s="443" t="s">
        <v>416</v>
      </c>
      <c r="G2499" s="443" t="s">
        <v>666</v>
      </c>
      <c r="H2499" s="444">
        <v>45055</v>
      </c>
      <c r="I2499" s="443"/>
      <c r="J2499" s="443"/>
      <c r="K2499" s="443"/>
      <c r="L2499" s="443"/>
      <c r="M2499" s="443"/>
      <c r="N2499" s="443"/>
      <c r="O2499" s="443">
        <v>1</v>
      </c>
      <c r="P2499" s="445">
        <f t="shared" si="36"/>
        <v>1</v>
      </c>
      <c r="Q2499" s="443">
        <v>1</v>
      </c>
      <c r="R2499" s="443"/>
      <c r="S2499" s="443" t="s">
        <v>659</v>
      </c>
      <c r="T2499" s="443" t="s">
        <v>653</v>
      </c>
      <c r="U2499" s="443" t="s">
        <v>673</v>
      </c>
      <c r="V2499" s="443" t="s">
        <v>652</v>
      </c>
      <c r="W2499" s="443" t="s">
        <v>469</v>
      </c>
      <c r="X2499" s="446"/>
    </row>
    <row r="2500" spans="1:24" s="447" customFormat="1" ht="60">
      <c r="A2500" s="443"/>
      <c r="B2500" s="443">
        <v>4153421100</v>
      </c>
      <c r="C2500" s="508" t="s">
        <v>10328</v>
      </c>
      <c r="D2500" s="154" t="s">
        <v>15628</v>
      </c>
      <c r="E2500" s="154" t="s">
        <v>15629</v>
      </c>
      <c r="F2500" s="443" t="s">
        <v>416</v>
      </c>
      <c r="G2500" s="443" t="s">
        <v>666</v>
      </c>
      <c r="H2500" s="444">
        <v>45049</v>
      </c>
      <c r="I2500" s="443"/>
      <c r="J2500" s="443"/>
      <c r="K2500" s="443"/>
      <c r="L2500" s="443"/>
      <c r="M2500" s="443"/>
      <c r="N2500" s="443"/>
      <c r="O2500" s="443">
        <v>1</v>
      </c>
      <c r="P2500" s="445">
        <f t="shared" si="36"/>
        <v>1</v>
      </c>
      <c r="Q2500" s="443">
        <v>1</v>
      </c>
      <c r="R2500" s="443"/>
      <c r="S2500" s="443" t="s">
        <v>659</v>
      </c>
      <c r="T2500" s="443" t="s">
        <v>653</v>
      </c>
      <c r="U2500" s="443" t="s">
        <v>673</v>
      </c>
      <c r="V2500" s="443" t="s">
        <v>652</v>
      </c>
      <c r="W2500" s="443" t="s">
        <v>469</v>
      </c>
      <c r="X2500" s="446"/>
    </row>
    <row r="2501" spans="1:24" s="447" customFormat="1" ht="45">
      <c r="A2501" s="443"/>
      <c r="B2501" s="443">
        <v>5494501100</v>
      </c>
      <c r="C2501" s="508" t="s">
        <v>15588</v>
      </c>
      <c r="D2501" s="154" t="s">
        <v>15589</v>
      </c>
      <c r="E2501" s="154" t="s">
        <v>15630</v>
      </c>
      <c r="F2501" s="443" t="s">
        <v>416</v>
      </c>
      <c r="G2501" s="443" t="s">
        <v>666</v>
      </c>
      <c r="H2501" s="444">
        <v>45155</v>
      </c>
      <c r="I2501" s="443"/>
      <c r="J2501" s="443"/>
      <c r="K2501" s="443"/>
      <c r="L2501" s="443"/>
      <c r="M2501" s="443"/>
      <c r="N2501" s="443"/>
      <c r="O2501" s="443">
        <v>1</v>
      </c>
      <c r="P2501" s="445">
        <f t="shared" si="36"/>
        <v>1</v>
      </c>
      <c r="Q2501" s="443">
        <v>1</v>
      </c>
      <c r="R2501" s="443"/>
      <c r="S2501" s="443" t="s">
        <v>659</v>
      </c>
      <c r="T2501" s="443" t="s">
        <v>653</v>
      </c>
      <c r="U2501" s="443" t="s">
        <v>673</v>
      </c>
      <c r="V2501" s="443" t="s">
        <v>652</v>
      </c>
      <c r="W2501" s="443" t="s">
        <v>469</v>
      </c>
      <c r="X2501" s="446"/>
    </row>
    <row r="2502" spans="1:24" s="447" customFormat="1" ht="30">
      <c r="A2502" s="443"/>
      <c r="B2502" s="443">
        <v>3064504800</v>
      </c>
      <c r="C2502" s="508" t="s">
        <v>9397</v>
      </c>
      <c r="D2502" s="154" t="s">
        <v>15631</v>
      </c>
      <c r="E2502" s="154" t="s">
        <v>15632</v>
      </c>
      <c r="F2502" s="443" t="s">
        <v>416</v>
      </c>
      <c r="G2502" s="443" t="s">
        <v>666</v>
      </c>
      <c r="H2502" s="444">
        <v>44995</v>
      </c>
      <c r="I2502" s="443"/>
      <c r="J2502" s="443"/>
      <c r="K2502" s="443"/>
      <c r="L2502" s="443"/>
      <c r="M2502" s="443"/>
      <c r="N2502" s="443"/>
      <c r="O2502" s="443">
        <v>1</v>
      </c>
      <c r="P2502" s="445">
        <f t="shared" si="36"/>
        <v>1</v>
      </c>
      <c r="Q2502" s="443">
        <v>1</v>
      </c>
      <c r="R2502" s="443"/>
      <c r="S2502" s="443" t="s">
        <v>659</v>
      </c>
      <c r="T2502" s="443" t="s">
        <v>653</v>
      </c>
      <c r="U2502" s="443" t="s">
        <v>673</v>
      </c>
      <c r="V2502" s="443" t="s">
        <v>652</v>
      </c>
      <c r="W2502" s="443" t="s">
        <v>469</v>
      </c>
      <c r="X2502" s="446"/>
    </row>
    <row r="2503" spans="1:24" s="447" customFormat="1" ht="30">
      <c r="A2503" s="443"/>
      <c r="B2503" s="443">
        <v>3064504800</v>
      </c>
      <c r="C2503" s="508" t="s">
        <v>9399</v>
      </c>
      <c r="D2503" s="154" t="s">
        <v>15631</v>
      </c>
      <c r="E2503" s="154" t="s">
        <v>15633</v>
      </c>
      <c r="F2503" s="443" t="s">
        <v>416</v>
      </c>
      <c r="G2503" s="443" t="s">
        <v>666</v>
      </c>
      <c r="H2503" s="444">
        <v>44995</v>
      </c>
      <c r="I2503" s="443"/>
      <c r="J2503" s="443"/>
      <c r="K2503" s="443"/>
      <c r="L2503" s="443"/>
      <c r="M2503" s="443"/>
      <c r="N2503" s="443"/>
      <c r="O2503" s="443">
        <v>1</v>
      </c>
      <c r="P2503" s="445">
        <f t="shared" si="36"/>
        <v>1</v>
      </c>
      <c r="Q2503" s="443">
        <v>1</v>
      </c>
      <c r="R2503" s="443"/>
      <c r="S2503" s="443" t="s">
        <v>659</v>
      </c>
      <c r="T2503" s="443" t="s">
        <v>653</v>
      </c>
      <c r="U2503" s="443" t="s">
        <v>673</v>
      </c>
      <c r="V2503" s="443" t="s">
        <v>652</v>
      </c>
      <c r="W2503" s="443" t="s">
        <v>469</v>
      </c>
      <c r="X2503" s="446"/>
    </row>
    <row r="2504" spans="1:24" s="447" customFormat="1" ht="60">
      <c r="A2504" s="443"/>
      <c r="B2504" s="443">
        <v>4533421000</v>
      </c>
      <c r="C2504" s="508" t="s">
        <v>15634</v>
      </c>
      <c r="D2504" s="154" t="s">
        <v>15635</v>
      </c>
      <c r="E2504" s="154" t="s">
        <v>15636</v>
      </c>
      <c r="F2504" s="443" t="s">
        <v>416</v>
      </c>
      <c r="G2504" s="443" t="s">
        <v>666</v>
      </c>
      <c r="H2504" s="444">
        <v>45218</v>
      </c>
      <c r="I2504" s="443"/>
      <c r="J2504" s="443"/>
      <c r="K2504" s="443"/>
      <c r="L2504" s="443"/>
      <c r="M2504" s="443"/>
      <c r="N2504" s="443"/>
      <c r="O2504" s="443">
        <v>1</v>
      </c>
      <c r="P2504" s="445">
        <f t="shared" si="36"/>
        <v>1</v>
      </c>
      <c r="Q2504" s="443">
        <v>1</v>
      </c>
      <c r="R2504" s="443"/>
      <c r="S2504" s="443" t="s">
        <v>659</v>
      </c>
      <c r="T2504" s="443" t="s">
        <v>653</v>
      </c>
      <c r="U2504" s="443" t="s">
        <v>673</v>
      </c>
      <c r="V2504" s="443" t="s">
        <v>652</v>
      </c>
      <c r="W2504" s="443" t="s">
        <v>469</v>
      </c>
      <c r="X2504" s="446"/>
    </row>
    <row r="2505" spans="1:24" s="447" customFormat="1" ht="60">
      <c r="A2505" s="443"/>
      <c r="B2505" s="443">
        <v>4533421000</v>
      </c>
      <c r="C2505" s="508" t="s">
        <v>15637</v>
      </c>
      <c r="D2505" s="154" t="s">
        <v>15635</v>
      </c>
      <c r="E2505" s="154" t="s">
        <v>15638</v>
      </c>
      <c r="F2505" s="443" t="s">
        <v>416</v>
      </c>
      <c r="G2505" s="443" t="s">
        <v>666</v>
      </c>
      <c r="H2505" s="444">
        <v>45218</v>
      </c>
      <c r="I2505" s="443"/>
      <c r="J2505" s="443"/>
      <c r="K2505" s="443"/>
      <c r="L2505" s="443"/>
      <c r="M2505" s="443"/>
      <c r="N2505" s="443"/>
      <c r="O2505" s="443">
        <v>1</v>
      </c>
      <c r="P2505" s="445">
        <f t="shared" si="36"/>
        <v>1</v>
      </c>
      <c r="Q2505" s="443">
        <v>1</v>
      </c>
      <c r="R2505" s="443"/>
      <c r="S2505" s="443" t="s">
        <v>659</v>
      </c>
      <c r="T2505" s="443" t="s">
        <v>653</v>
      </c>
      <c r="U2505" s="443" t="s">
        <v>673</v>
      </c>
      <c r="V2505" s="443" t="s">
        <v>652</v>
      </c>
      <c r="W2505" s="443" t="s">
        <v>469</v>
      </c>
      <c r="X2505" s="446"/>
    </row>
    <row r="2506" spans="1:24" s="447" customFormat="1" ht="75">
      <c r="A2506" s="443"/>
      <c r="B2506" s="443">
        <v>4670721600</v>
      </c>
      <c r="C2506" s="508" t="s">
        <v>15639</v>
      </c>
      <c r="D2506" s="154" t="s">
        <v>12226</v>
      </c>
      <c r="E2506" s="154" t="s">
        <v>15640</v>
      </c>
      <c r="F2506" s="443" t="s">
        <v>416</v>
      </c>
      <c r="G2506" s="443" t="s">
        <v>666</v>
      </c>
      <c r="H2506" s="444">
        <v>45175</v>
      </c>
      <c r="I2506" s="443"/>
      <c r="J2506" s="443"/>
      <c r="K2506" s="443"/>
      <c r="L2506" s="443"/>
      <c r="M2506" s="443"/>
      <c r="N2506" s="443"/>
      <c r="O2506" s="443">
        <v>1</v>
      </c>
      <c r="P2506" s="445">
        <f t="shared" si="36"/>
        <v>1</v>
      </c>
      <c r="Q2506" s="443">
        <v>1</v>
      </c>
      <c r="R2506" s="443"/>
      <c r="S2506" s="443" t="s">
        <v>659</v>
      </c>
      <c r="T2506" s="443" t="s">
        <v>653</v>
      </c>
      <c r="U2506" s="443" t="s">
        <v>673</v>
      </c>
      <c r="V2506" s="443" t="s">
        <v>652</v>
      </c>
      <c r="W2506" s="443" t="s">
        <v>469</v>
      </c>
      <c r="X2506" s="446"/>
    </row>
    <row r="2507" spans="1:24" s="447" customFormat="1" ht="75">
      <c r="A2507" s="443"/>
      <c r="B2507" s="443">
        <v>4312104300</v>
      </c>
      <c r="C2507" s="508" t="s">
        <v>15641</v>
      </c>
      <c r="D2507" s="154" t="s">
        <v>12285</v>
      </c>
      <c r="E2507" s="154" t="s">
        <v>15642</v>
      </c>
      <c r="F2507" s="443" t="s">
        <v>414</v>
      </c>
      <c r="G2507" s="443" t="s">
        <v>666</v>
      </c>
      <c r="H2507" s="444">
        <v>45054</v>
      </c>
      <c r="I2507" s="443"/>
      <c r="J2507" s="443"/>
      <c r="K2507" s="443"/>
      <c r="L2507" s="443"/>
      <c r="M2507" s="443"/>
      <c r="N2507" s="443"/>
      <c r="O2507" s="443">
        <v>2</v>
      </c>
      <c r="P2507" s="445">
        <f t="shared" si="36"/>
        <v>2</v>
      </c>
      <c r="Q2507" s="443">
        <v>2</v>
      </c>
      <c r="R2507" s="443"/>
      <c r="S2507" s="443" t="s">
        <v>659</v>
      </c>
      <c r="T2507" s="443" t="s">
        <v>653</v>
      </c>
      <c r="U2507" s="443" t="s">
        <v>673</v>
      </c>
      <c r="V2507" s="443" t="s">
        <v>652</v>
      </c>
      <c r="W2507" s="443" t="s">
        <v>469</v>
      </c>
      <c r="X2507" s="446"/>
    </row>
    <row r="2508" spans="1:24" s="447" customFormat="1" ht="60">
      <c r="A2508" s="443"/>
      <c r="B2508" s="443">
        <v>4532821600</v>
      </c>
      <c r="C2508" s="508" t="s">
        <v>15643</v>
      </c>
      <c r="D2508" s="154" t="s">
        <v>15644</v>
      </c>
      <c r="E2508" s="154" t="s">
        <v>15645</v>
      </c>
      <c r="F2508" s="443" t="s">
        <v>414</v>
      </c>
      <c r="G2508" s="443" t="s">
        <v>666</v>
      </c>
      <c r="H2508" s="444">
        <v>45267</v>
      </c>
      <c r="I2508" s="443"/>
      <c r="J2508" s="443"/>
      <c r="K2508" s="443"/>
      <c r="L2508" s="443"/>
      <c r="M2508" s="443"/>
      <c r="N2508" s="443"/>
      <c r="O2508" s="443">
        <v>3</v>
      </c>
      <c r="P2508" s="445">
        <f t="shared" si="36"/>
        <v>3</v>
      </c>
      <c r="Q2508" s="443">
        <v>3</v>
      </c>
      <c r="R2508" s="443"/>
      <c r="S2508" s="443" t="s">
        <v>659</v>
      </c>
      <c r="T2508" s="443" t="s">
        <v>653</v>
      </c>
      <c r="U2508" s="443" t="s">
        <v>673</v>
      </c>
      <c r="V2508" s="443" t="s">
        <v>652</v>
      </c>
      <c r="W2508" s="443" t="s">
        <v>469</v>
      </c>
      <c r="X2508" s="446"/>
    </row>
    <row r="2509" spans="1:24" s="447" customFormat="1" ht="75">
      <c r="A2509" s="443"/>
      <c r="B2509" s="443">
        <v>3595402800</v>
      </c>
      <c r="C2509" s="508" t="s">
        <v>15646</v>
      </c>
      <c r="D2509" s="154" t="s">
        <v>12309</v>
      </c>
      <c r="E2509" s="154" t="s">
        <v>15647</v>
      </c>
      <c r="F2509" s="443" t="s">
        <v>416</v>
      </c>
      <c r="G2509" s="443" t="s">
        <v>666</v>
      </c>
      <c r="H2509" s="444">
        <v>45188</v>
      </c>
      <c r="I2509" s="443"/>
      <c r="J2509" s="443"/>
      <c r="K2509" s="443"/>
      <c r="L2509" s="443"/>
      <c r="M2509" s="443"/>
      <c r="N2509" s="443"/>
      <c r="O2509" s="443">
        <v>1</v>
      </c>
      <c r="P2509" s="445">
        <f t="shared" si="36"/>
        <v>1</v>
      </c>
      <c r="Q2509" s="443">
        <v>1</v>
      </c>
      <c r="R2509" s="443"/>
      <c r="S2509" s="443" t="s">
        <v>659</v>
      </c>
      <c r="T2509" s="443" t="s">
        <v>653</v>
      </c>
      <c r="U2509" s="443" t="s">
        <v>673</v>
      </c>
      <c r="V2509" s="443" t="s">
        <v>652</v>
      </c>
      <c r="W2509" s="443" t="s">
        <v>469</v>
      </c>
      <c r="X2509" s="446"/>
    </row>
    <row r="2510" spans="1:24" s="447" customFormat="1" ht="60">
      <c r="A2510" s="443"/>
      <c r="B2510" s="443">
        <v>4533421000</v>
      </c>
      <c r="C2510" s="508" t="s">
        <v>15648</v>
      </c>
      <c r="D2510" s="154" t="s">
        <v>15635</v>
      </c>
      <c r="E2510" s="154" t="s">
        <v>15649</v>
      </c>
      <c r="F2510" s="443" t="s">
        <v>414</v>
      </c>
      <c r="G2510" s="443" t="s">
        <v>666</v>
      </c>
      <c r="H2510" s="444">
        <v>45218</v>
      </c>
      <c r="I2510" s="443"/>
      <c r="J2510" s="443"/>
      <c r="K2510" s="443"/>
      <c r="L2510" s="443"/>
      <c r="M2510" s="443"/>
      <c r="N2510" s="443"/>
      <c r="O2510" s="443">
        <v>2</v>
      </c>
      <c r="P2510" s="445">
        <f t="shared" si="36"/>
        <v>2</v>
      </c>
      <c r="Q2510" s="443">
        <v>2</v>
      </c>
      <c r="R2510" s="443"/>
      <c r="S2510" s="443" t="s">
        <v>659</v>
      </c>
      <c r="T2510" s="443" t="s">
        <v>653</v>
      </c>
      <c r="U2510" s="443" t="s">
        <v>673</v>
      </c>
      <c r="V2510" s="443" t="s">
        <v>652</v>
      </c>
      <c r="W2510" s="443" t="s">
        <v>469</v>
      </c>
      <c r="X2510" s="446"/>
    </row>
    <row r="2511" spans="1:24" s="447" customFormat="1" ht="60">
      <c r="A2511" s="443"/>
      <c r="B2511" s="443">
        <v>5471430100</v>
      </c>
      <c r="C2511" s="508" t="s">
        <v>7576</v>
      </c>
      <c r="D2511" s="154" t="s">
        <v>7577</v>
      </c>
      <c r="E2511" s="154" t="s">
        <v>3623</v>
      </c>
      <c r="F2511" s="443" t="s">
        <v>416</v>
      </c>
      <c r="G2511" s="443" t="s">
        <v>666</v>
      </c>
      <c r="H2511" s="444">
        <v>45226</v>
      </c>
      <c r="I2511" s="443"/>
      <c r="J2511" s="443"/>
      <c r="K2511" s="443"/>
      <c r="L2511" s="443"/>
      <c r="M2511" s="443"/>
      <c r="N2511" s="443"/>
      <c r="O2511" s="443">
        <v>1</v>
      </c>
      <c r="P2511" s="445">
        <f t="shared" si="36"/>
        <v>1</v>
      </c>
      <c r="Q2511" s="443">
        <v>1</v>
      </c>
      <c r="R2511" s="443"/>
      <c r="S2511" s="443" t="s">
        <v>659</v>
      </c>
      <c r="T2511" s="443" t="s">
        <v>653</v>
      </c>
      <c r="U2511" s="443" t="s">
        <v>673</v>
      </c>
      <c r="V2511" s="443" t="s">
        <v>652</v>
      </c>
      <c r="W2511" s="443" t="s">
        <v>469</v>
      </c>
      <c r="X2511" s="446"/>
    </row>
    <row r="2512" spans="1:24" s="447" customFormat="1" ht="60">
      <c r="A2512" s="443"/>
      <c r="B2512" s="443">
        <v>3460820100</v>
      </c>
      <c r="C2512" s="508" t="s">
        <v>15650</v>
      </c>
      <c r="D2512" s="154" t="s">
        <v>15651</v>
      </c>
      <c r="E2512" s="154" t="s">
        <v>15652</v>
      </c>
      <c r="F2512" s="443" t="s">
        <v>416</v>
      </c>
      <c r="G2512" s="443" t="s">
        <v>666</v>
      </c>
      <c r="H2512" s="444">
        <v>45217</v>
      </c>
      <c r="I2512" s="443"/>
      <c r="J2512" s="443"/>
      <c r="K2512" s="443"/>
      <c r="L2512" s="443"/>
      <c r="M2512" s="443"/>
      <c r="N2512" s="443"/>
      <c r="O2512" s="443">
        <v>1</v>
      </c>
      <c r="P2512" s="445">
        <f t="shared" si="36"/>
        <v>1</v>
      </c>
      <c r="Q2512" s="443">
        <v>1</v>
      </c>
      <c r="R2512" s="443"/>
      <c r="S2512" s="443" t="s">
        <v>659</v>
      </c>
      <c r="T2512" s="443" t="s">
        <v>653</v>
      </c>
      <c r="U2512" s="443" t="s">
        <v>673</v>
      </c>
      <c r="V2512" s="443" t="s">
        <v>652</v>
      </c>
      <c r="W2512" s="443" t="s">
        <v>469</v>
      </c>
      <c r="X2512" s="446"/>
    </row>
    <row r="2513" spans="1:24" s="447" customFormat="1" ht="60">
      <c r="A2513" s="443"/>
      <c r="B2513" s="443">
        <v>5440633000</v>
      </c>
      <c r="C2513" s="508" t="s">
        <v>15653</v>
      </c>
      <c r="D2513" s="154" t="s">
        <v>15654</v>
      </c>
      <c r="E2513" s="154" t="s">
        <v>15655</v>
      </c>
      <c r="F2513" s="443" t="s">
        <v>416</v>
      </c>
      <c r="G2513" s="443" t="s">
        <v>666</v>
      </c>
      <c r="H2513" s="444">
        <v>45203</v>
      </c>
      <c r="I2513" s="443"/>
      <c r="J2513" s="443"/>
      <c r="K2513" s="443"/>
      <c r="L2513" s="443"/>
      <c r="M2513" s="443"/>
      <c r="N2513" s="443"/>
      <c r="O2513" s="443">
        <v>1</v>
      </c>
      <c r="P2513" s="445">
        <f t="shared" si="36"/>
        <v>1</v>
      </c>
      <c r="Q2513" s="443">
        <v>1</v>
      </c>
      <c r="R2513" s="443"/>
      <c r="S2513" s="443" t="s">
        <v>659</v>
      </c>
      <c r="T2513" s="443" t="s">
        <v>653</v>
      </c>
      <c r="U2513" s="443" t="s">
        <v>673</v>
      </c>
      <c r="V2513" s="443" t="s">
        <v>652</v>
      </c>
      <c r="W2513" s="443" t="s">
        <v>469</v>
      </c>
      <c r="X2513" s="446"/>
    </row>
    <row r="2514" spans="1:24" s="447" customFormat="1" ht="60">
      <c r="A2514" s="443"/>
      <c r="B2514" s="443">
        <v>3576602000</v>
      </c>
      <c r="C2514" s="508" t="s">
        <v>12485</v>
      </c>
      <c r="D2514" s="154" t="s">
        <v>12486</v>
      </c>
      <c r="E2514" s="154" t="s">
        <v>15656</v>
      </c>
      <c r="F2514" s="443" t="s">
        <v>416</v>
      </c>
      <c r="G2514" s="443" t="s">
        <v>666</v>
      </c>
      <c r="H2514" s="444">
        <v>44978</v>
      </c>
      <c r="I2514" s="443"/>
      <c r="J2514" s="443"/>
      <c r="K2514" s="443"/>
      <c r="L2514" s="443"/>
      <c r="M2514" s="443"/>
      <c r="N2514" s="443"/>
      <c r="O2514" s="443">
        <v>1</v>
      </c>
      <c r="P2514" s="445">
        <f t="shared" si="36"/>
        <v>1</v>
      </c>
      <c r="Q2514" s="443">
        <v>1</v>
      </c>
      <c r="R2514" s="443"/>
      <c r="S2514" s="443" t="s">
        <v>659</v>
      </c>
      <c r="T2514" s="443" t="s">
        <v>653</v>
      </c>
      <c r="U2514" s="443" t="s">
        <v>673</v>
      </c>
      <c r="V2514" s="443" t="s">
        <v>652</v>
      </c>
      <c r="W2514" s="443" t="s">
        <v>469</v>
      </c>
      <c r="X2514" s="446"/>
    </row>
    <row r="2515" spans="1:24" s="447" customFormat="1" ht="60">
      <c r="A2515" s="443"/>
      <c r="B2515" s="443">
        <v>3573340100</v>
      </c>
      <c r="C2515" s="508" t="s">
        <v>7570</v>
      </c>
      <c r="D2515" s="154" t="s">
        <v>7571</v>
      </c>
      <c r="E2515" s="154" t="s">
        <v>3620</v>
      </c>
      <c r="F2515" s="443" t="s">
        <v>416</v>
      </c>
      <c r="G2515" s="443" t="s">
        <v>666</v>
      </c>
      <c r="H2515" s="444">
        <v>45106</v>
      </c>
      <c r="I2515" s="443"/>
      <c r="J2515" s="443"/>
      <c r="K2515" s="443"/>
      <c r="L2515" s="443"/>
      <c r="M2515" s="443"/>
      <c r="N2515" s="443"/>
      <c r="O2515" s="443">
        <v>1</v>
      </c>
      <c r="P2515" s="445">
        <f t="shared" si="36"/>
        <v>1</v>
      </c>
      <c r="Q2515" s="443">
        <v>1</v>
      </c>
      <c r="R2515" s="443"/>
      <c r="S2515" s="443" t="s">
        <v>659</v>
      </c>
      <c r="T2515" s="443" t="s">
        <v>653</v>
      </c>
      <c r="U2515" s="443" t="s">
        <v>673</v>
      </c>
      <c r="V2515" s="443" t="s">
        <v>652</v>
      </c>
      <c r="W2515" s="443" t="s">
        <v>469</v>
      </c>
      <c r="X2515" s="446"/>
    </row>
    <row r="2516" spans="1:24" s="447" customFormat="1" ht="60">
      <c r="A2516" s="443"/>
      <c r="B2516" s="443">
        <v>4716023800</v>
      </c>
      <c r="C2516" s="508" t="s">
        <v>15657</v>
      </c>
      <c r="D2516" s="154" t="s">
        <v>15658</v>
      </c>
      <c r="E2516" s="154" t="s">
        <v>15659</v>
      </c>
      <c r="F2516" s="443" t="s">
        <v>416</v>
      </c>
      <c r="G2516" s="443" t="s">
        <v>666</v>
      </c>
      <c r="H2516" s="444">
        <v>45159</v>
      </c>
      <c r="I2516" s="443"/>
      <c r="J2516" s="443"/>
      <c r="K2516" s="443"/>
      <c r="L2516" s="443"/>
      <c r="M2516" s="443"/>
      <c r="N2516" s="443"/>
      <c r="O2516" s="443">
        <v>1</v>
      </c>
      <c r="P2516" s="445">
        <f t="shared" si="36"/>
        <v>1</v>
      </c>
      <c r="Q2516" s="443">
        <v>1</v>
      </c>
      <c r="R2516" s="443"/>
      <c r="S2516" s="443" t="s">
        <v>659</v>
      </c>
      <c r="T2516" s="443" t="s">
        <v>653</v>
      </c>
      <c r="U2516" s="443" t="s">
        <v>673</v>
      </c>
      <c r="V2516" s="443" t="s">
        <v>652</v>
      </c>
      <c r="W2516" s="443" t="s">
        <v>469</v>
      </c>
      <c r="X2516" s="446"/>
    </row>
    <row r="2517" spans="1:24" s="447" customFormat="1" ht="60">
      <c r="A2517" s="443"/>
      <c r="B2517" s="443">
        <v>4716023800</v>
      </c>
      <c r="C2517" s="508" t="s">
        <v>15660</v>
      </c>
      <c r="D2517" s="154" t="s">
        <v>15658</v>
      </c>
      <c r="E2517" s="154" t="s">
        <v>15661</v>
      </c>
      <c r="F2517" s="443" t="s">
        <v>416</v>
      </c>
      <c r="G2517" s="443" t="s">
        <v>666</v>
      </c>
      <c r="H2517" s="444">
        <v>45159</v>
      </c>
      <c r="I2517" s="443"/>
      <c r="J2517" s="443"/>
      <c r="K2517" s="443"/>
      <c r="L2517" s="443"/>
      <c r="M2517" s="443"/>
      <c r="N2517" s="443"/>
      <c r="O2517" s="443">
        <v>1</v>
      </c>
      <c r="P2517" s="445">
        <f t="shared" si="36"/>
        <v>1</v>
      </c>
      <c r="Q2517" s="443">
        <v>1</v>
      </c>
      <c r="R2517" s="443"/>
      <c r="S2517" s="443" t="s">
        <v>659</v>
      </c>
      <c r="T2517" s="443" t="s">
        <v>653</v>
      </c>
      <c r="U2517" s="443" t="s">
        <v>673</v>
      </c>
      <c r="V2517" s="443" t="s">
        <v>652</v>
      </c>
      <c r="W2517" s="443" t="s">
        <v>469</v>
      </c>
      <c r="X2517" s="446"/>
    </row>
    <row r="2518" spans="1:24" s="447" customFormat="1" ht="60">
      <c r="A2518" s="443"/>
      <c r="B2518" s="443">
        <v>5440324400</v>
      </c>
      <c r="C2518" s="508" t="s">
        <v>15662</v>
      </c>
      <c r="D2518" s="154" t="s">
        <v>15663</v>
      </c>
      <c r="E2518" s="154" t="s">
        <v>15664</v>
      </c>
      <c r="F2518" s="443" t="s">
        <v>416</v>
      </c>
      <c r="G2518" s="443" t="s">
        <v>666</v>
      </c>
      <c r="H2518" s="444">
        <v>45042</v>
      </c>
      <c r="I2518" s="443"/>
      <c r="J2518" s="443"/>
      <c r="K2518" s="443"/>
      <c r="L2518" s="443"/>
      <c r="M2518" s="443"/>
      <c r="N2518" s="443"/>
      <c r="O2518" s="443">
        <v>1</v>
      </c>
      <c r="P2518" s="445">
        <f t="shared" ref="P2518:P2581" si="37">SUM($I2518:$O2518)</f>
        <v>1</v>
      </c>
      <c r="Q2518" s="443">
        <v>1</v>
      </c>
      <c r="R2518" s="443"/>
      <c r="S2518" s="443" t="s">
        <v>659</v>
      </c>
      <c r="T2518" s="443" t="s">
        <v>653</v>
      </c>
      <c r="U2518" s="443" t="s">
        <v>673</v>
      </c>
      <c r="V2518" s="443" t="s">
        <v>652</v>
      </c>
      <c r="W2518" s="443" t="s">
        <v>469</v>
      </c>
      <c r="X2518" s="446"/>
    </row>
    <row r="2519" spans="1:24" s="447" customFormat="1" ht="60">
      <c r="A2519" s="443"/>
      <c r="B2519" s="443">
        <v>4236431000</v>
      </c>
      <c r="C2519" s="508" t="s">
        <v>15665</v>
      </c>
      <c r="D2519" s="154" t="s">
        <v>15666</v>
      </c>
      <c r="E2519" s="154" t="s">
        <v>15667</v>
      </c>
      <c r="F2519" s="443" t="s">
        <v>416</v>
      </c>
      <c r="G2519" s="443" t="s">
        <v>666</v>
      </c>
      <c r="H2519" s="444">
        <v>45231</v>
      </c>
      <c r="I2519" s="443"/>
      <c r="J2519" s="443"/>
      <c r="K2519" s="443"/>
      <c r="L2519" s="443"/>
      <c r="M2519" s="443"/>
      <c r="N2519" s="443"/>
      <c r="O2519" s="443">
        <v>1</v>
      </c>
      <c r="P2519" s="445">
        <f t="shared" si="37"/>
        <v>1</v>
      </c>
      <c r="Q2519" s="443">
        <v>1</v>
      </c>
      <c r="R2519" s="443"/>
      <c r="S2519" s="443" t="s">
        <v>659</v>
      </c>
      <c r="T2519" s="443" t="s">
        <v>653</v>
      </c>
      <c r="U2519" s="443" t="s">
        <v>673</v>
      </c>
      <c r="V2519" s="443" t="s">
        <v>652</v>
      </c>
      <c r="W2519" s="443" t="s">
        <v>469</v>
      </c>
      <c r="X2519" s="446"/>
    </row>
    <row r="2520" spans="1:24" s="447" customFormat="1" ht="60">
      <c r="A2520" s="443"/>
      <c r="B2520" s="443">
        <v>4484721900</v>
      </c>
      <c r="C2520" s="508" t="s">
        <v>8493</v>
      </c>
      <c r="D2520" s="154" t="s">
        <v>8494</v>
      </c>
      <c r="E2520" s="154" t="s">
        <v>4083</v>
      </c>
      <c r="F2520" s="443" t="s">
        <v>414</v>
      </c>
      <c r="G2520" s="443" t="s">
        <v>666</v>
      </c>
      <c r="H2520" s="444">
        <v>45056</v>
      </c>
      <c r="I2520" s="443"/>
      <c r="J2520" s="443"/>
      <c r="K2520" s="443"/>
      <c r="L2520" s="443"/>
      <c r="M2520" s="443"/>
      <c r="N2520" s="443"/>
      <c r="O2520" s="443">
        <v>1</v>
      </c>
      <c r="P2520" s="445">
        <f t="shared" si="37"/>
        <v>1</v>
      </c>
      <c r="Q2520" s="443">
        <v>1</v>
      </c>
      <c r="R2520" s="443"/>
      <c r="S2520" s="443" t="s">
        <v>659</v>
      </c>
      <c r="T2520" s="443" t="s">
        <v>653</v>
      </c>
      <c r="U2520" s="443" t="s">
        <v>673</v>
      </c>
      <c r="V2520" s="443" t="s">
        <v>652</v>
      </c>
      <c r="W2520" s="443" t="s">
        <v>469</v>
      </c>
      <c r="X2520" s="446"/>
    </row>
    <row r="2521" spans="1:24" s="447" customFormat="1" ht="60">
      <c r="A2521" s="443"/>
      <c r="B2521" s="443">
        <v>5455721300</v>
      </c>
      <c r="C2521" s="508" t="s">
        <v>15668</v>
      </c>
      <c r="D2521" s="154" t="s">
        <v>15669</v>
      </c>
      <c r="E2521" s="154" t="s">
        <v>15670</v>
      </c>
      <c r="F2521" s="443" t="s">
        <v>416</v>
      </c>
      <c r="G2521" s="443" t="s">
        <v>666</v>
      </c>
      <c r="H2521" s="444">
        <v>45269</v>
      </c>
      <c r="I2521" s="443"/>
      <c r="J2521" s="443"/>
      <c r="K2521" s="443"/>
      <c r="L2521" s="443"/>
      <c r="M2521" s="443"/>
      <c r="N2521" s="443"/>
      <c r="O2521" s="443">
        <v>1</v>
      </c>
      <c r="P2521" s="445">
        <f t="shared" si="37"/>
        <v>1</v>
      </c>
      <c r="Q2521" s="443">
        <v>1</v>
      </c>
      <c r="R2521" s="443"/>
      <c r="S2521" s="443" t="s">
        <v>659</v>
      </c>
      <c r="T2521" s="443" t="s">
        <v>653</v>
      </c>
      <c r="U2521" s="443" t="s">
        <v>673</v>
      </c>
      <c r="V2521" s="443" t="s">
        <v>652</v>
      </c>
      <c r="W2521" s="443" t="s">
        <v>469</v>
      </c>
      <c r="X2521" s="446"/>
    </row>
    <row r="2522" spans="1:24" s="447" customFormat="1" ht="75">
      <c r="A2522" s="443"/>
      <c r="B2522" s="443">
        <v>4521310400</v>
      </c>
      <c r="C2522" s="508" t="s">
        <v>7481</v>
      </c>
      <c r="D2522" s="154" t="s">
        <v>7480</v>
      </c>
      <c r="E2522" s="154" t="s">
        <v>3566</v>
      </c>
      <c r="F2522" s="443" t="s">
        <v>416</v>
      </c>
      <c r="G2522" s="443" t="s">
        <v>666</v>
      </c>
      <c r="H2522" s="444">
        <v>45267</v>
      </c>
      <c r="I2522" s="443"/>
      <c r="J2522" s="443"/>
      <c r="K2522" s="443"/>
      <c r="L2522" s="443"/>
      <c r="M2522" s="443"/>
      <c r="N2522" s="443"/>
      <c r="O2522" s="443">
        <v>1</v>
      </c>
      <c r="P2522" s="445">
        <f t="shared" si="37"/>
        <v>1</v>
      </c>
      <c r="Q2522" s="443">
        <v>1</v>
      </c>
      <c r="R2522" s="443"/>
      <c r="S2522" s="443" t="s">
        <v>659</v>
      </c>
      <c r="T2522" s="443" t="s">
        <v>653</v>
      </c>
      <c r="U2522" s="443" t="s">
        <v>673</v>
      </c>
      <c r="V2522" s="443" t="s">
        <v>652</v>
      </c>
      <c r="W2522" s="443" t="s">
        <v>469</v>
      </c>
      <c r="X2522" s="446"/>
    </row>
    <row r="2523" spans="1:24" s="447" customFormat="1" ht="60">
      <c r="A2523" s="443"/>
      <c r="B2523" s="443">
        <v>4512920800</v>
      </c>
      <c r="C2523" s="508" t="s">
        <v>9690</v>
      </c>
      <c r="D2523" s="154" t="s">
        <v>9691</v>
      </c>
      <c r="E2523" s="154" t="s">
        <v>4869</v>
      </c>
      <c r="F2523" s="443" t="s">
        <v>416</v>
      </c>
      <c r="G2523" s="443" t="s">
        <v>666</v>
      </c>
      <c r="H2523" s="444">
        <v>45053</v>
      </c>
      <c r="I2523" s="443"/>
      <c r="J2523" s="443"/>
      <c r="K2523" s="443"/>
      <c r="L2523" s="443"/>
      <c r="M2523" s="443"/>
      <c r="N2523" s="443"/>
      <c r="O2523" s="443">
        <v>1</v>
      </c>
      <c r="P2523" s="445">
        <f t="shared" si="37"/>
        <v>1</v>
      </c>
      <c r="Q2523" s="443">
        <v>1</v>
      </c>
      <c r="R2523" s="443"/>
      <c r="S2523" s="443" t="s">
        <v>659</v>
      </c>
      <c r="T2523" s="443" t="s">
        <v>653</v>
      </c>
      <c r="U2523" s="443" t="s">
        <v>673</v>
      </c>
      <c r="V2523" s="443" t="s">
        <v>652</v>
      </c>
      <c r="W2523" s="443" t="s">
        <v>469</v>
      </c>
      <c r="X2523" s="446"/>
    </row>
    <row r="2524" spans="1:24" s="447" customFormat="1" ht="45">
      <c r="A2524" s="443"/>
      <c r="B2524" s="443">
        <v>5494501100</v>
      </c>
      <c r="C2524" s="508" t="s">
        <v>15588</v>
      </c>
      <c r="D2524" s="154" t="s">
        <v>15589</v>
      </c>
      <c r="E2524" s="154" t="s">
        <v>15671</v>
      </c>
      <c r="F2524" s="443" t="s">
        <v>416</v>
      </c>
      <c r="G2524" s="443" t="s">
        <v>666</v>
      </c>
      <c r="H2524" s="444">
        <v>45155</v>
      </c>
      <c r="I2524" s="443"/>
      <c r="J2524" s="443"/>
      <c r="K2524" s="443"/>
      <c r="L2524" s="443"/>
      <c r="M2524" s="443"/>
      <c r="N2524" s="443"/>
      <c r="O2524" s="443">
        <v>1</v>
      </c>
      <c r="P2524" s="445">
        <f t="shared" si="37"/>
        <v>1</v>
      </c>
      <c r="Q2524" s="443">
        <v>1</v>
      </c>
      <c r="R2524" s="443"/>
      <c r="S2524" s="443" t="s">
        <v>659</v>
      </c>
      <c r="T2524" s="443" t="s">
        <v>653</v>
      </c>
      <c r="U2524" s="443" t="s">
        <v>673</v>
      </c>
      <c r="V2524" s="443" t="s">
        <v>652</v>
      </c>
      <c r="W2524" s="443" t="s">
        <v>469</v>
      </c>
      <c r="X2524" s="446"/>
    </row>
    <row r="2525" spans="1:24" s="447" customFormat="1" ht="75">
      <c r="A2525" s="443"/>
      <c r="B2525" s="443">
        <v>3130600600</v>
      </c>
      <c r="C2525" s="508" t="s">
        <v>15672</v>
      </c>
      <c r="D2525" s="154" t="s">
        <v>15673</v>
      </c>
      <c r="E2525" s="154" t="s">
        <v>15674</v>
      </c>
      <c r="F2525" s="443" t="s">
        <v>414</v>
      </c>
      <c r="G2525" s="443" t="s">
        <v>666</v>
      </c>
      <c r="H2525" s="444">
        <v>44929</v>
      </c>
      <c r="I2525" s="443"/>
      <c r="J2525" s="443"/>
      <c r="K2525" s="443"/>
      <c r="L2525" s="443"/>
      <c r="M2525" s="443"/>
      <c r="N2525" s="443"/>
      <c r="O2525" s="443">
        <v>1</v>
      </c>
      <c r="P2525" s="445">
        <f t="shared" si="37"/>
        <v>1</v>
      </c>
      <c r="Q2525" s="443">
        <v>1</v>
      </c>
      <c r="R2525" s="443"/>
      <c r="S2525" s="443" t="s">
        <v>659</v>
      </c>
      <c r="T2525" s="443" t="s">
        <v>653</v>
      </c>
      <c r="U2525" s="443" t="s">
        <v>673</v>
      </c>
      <c r="V2525" s="443" t="s">
        <v>652</v>
      </c>
      <c r="W2525" s="443" t="s">
        <v>469</v>
      </c>
      <c r="X2525" s="446"/>
    </row>
    <row r="2526" spans="1:24" s="447" customFormat="1" ht="75">
      <c r="A2526" s="443"/>
      <c r="B2526" s="443">
        <v>3130600600</v>
      </c>
      <c r="C2526" s="508" t="s">
        <v>15675</v>
      </c>
      <c r="D2526" s="154" t="s">
        <v>15673</v>
      </c>
      <c r="E2526" s="154" t="s">
        <v>15676</v>
      </c>
      <c r="F2526" s="443" t="s">
        <v>414</v>
      </c>
      <c r="G2526" s="443" t="s">
        <v>666</v>
      </c>
      <c r="H2526" s="444">
        <v>44929</v>
      </c>
      <c r="I2526" s="443"/>
      <c r="J2526" s="443"/>
      <c r="K2526" s="443"/>
      <c r="L2526" s="443"/>
      <c r="M2526" s="443"/>
      <c r="N2526" s="443"/>
      <c r="O2526" s="443">
        <v>1</v>
      </c>
      <c r="P2526" s="445">
        <f t="shared" si="37"/>
        <v>1</v>
      </c>
      <c r="Q2526" s="443">
        <v>1</v>
      </c>
      <c r="R2526" s="443"/>
      <c r="S2526" s="443" t="s">
        <v>659</v>
      </c>
      <c r="T2526" s="443" t="s">
        <v>653</v>
      </c>
      <c r="U2526" s="443" t="s">
        <v>673</v>
      </c>
      <c r="V2526" s="443" t="s">
        <v>652</v>
      </c>
      <c r="W2526" s="443" t="s">
        <v>469</v>
      </c>
      <c r="X2526" s="446"/>
    </row>
    <row r="2527" spans="1:24" s="447" customFormat="1" ht="75">
      <c r="A2527" s="443"/>
      <c r="B2527" s="443">
        <v>3130600600</v>
      </c>
      <c r="C2527" s="508" t="s">
        <v>15677</v>
      </c>
      <c r="D2527" s="154" t="s">
        <v>15673</v>
      </c>
      <c r="E2527" s="154" t="s">
        <v>15678</v>
      </c>
      <c r="F2527" s="443" t="s">
        <v>414</v>
      </c>
      <c r="G2527" s="443" t="s">
        <v>666</v>
      </c>
      <c r="H2527" s="444">
        <v>44928</v>
      </c>
      <c r="I2527" s="443"/>
      <c r="J2527" s="443"/>
      <c r="K2527" s="443"/>
      <c r="L2527" s="443"/>
      <c r="M2527" s="443"/>
      <c r="N2527" s="443"/>
      <c r="O2527" s="443">
        <v>1</v>
      </c>
      <c r="P2527" s="445">
        <f t="shared" si="37"/>
        <v>1</v>
      </c>
      <c r="Q2527" s="443">
        <v>1</v>
      </c>
      <c r="R2527" s="443"/>
      <c r="S2527" s="443" t="s">
        <v>659</v>
      </c>
      <c r="T2527" s="443" t="s">
        <v>653</v>
      </c>
      <c r="U2527" s="443" t="s">
        <v>673</v>
      </c>
      <c r="V2527" s="443" t="s">
        <v>652</v>
      </c>
      <c r="W2527" s="443" t="s">
        <v>469</v>
      </c>
      <c r="X2527" s="446"/>
    </row>
    <row r="2528" spans="1:24" s="447" customFormat="1" ht="75">
      <c r="A2528" s="443"/>
      <c r="B2528" s="443">
        <v>3130600600</v>
      </c>
      <c r="C2528" s="508" t="s">
        <v>15679</v>
      </c>
      <c r="D2528" s="154" t="s">
        <v>15673</v>
      </c>
      <c r="E2528" s="154" t="s">
        <v>15680</v>
      </c>
      <c r="F2528" s="443" t="s">
        <v>414</v>
      </c>
      <c r="G2528" s="443" t="s">
        <v>666</v>
      </c>
      <c r="H2528" s="444">
        <v>44928</v>
      </c>
      <c r="I2528" s="443"/>
      <c r="J2528" s="443"/>
      <c r="K2528" s="443"/>
      <c r="L2528" s="443"/>
      <c r="M2528" s="443"/>
      <c r="N2528" s="443"/>
      <c r="O2528" s="443">
        <v>1</v>
      </c>
      <c r="P2528" s="445">
        <f t="shared" si="37"/>
        <v>1</v>
      </c>
      <c r="Q2528" s="443">
        <v>1</v>
      </c>
      <c r="R2528" s="443"/>
      <c r="S2528" s="443" t="s">
        <v>659</v>
      </c>
      <c r="T2528" s="443" t="s">
        <v>653</v>
      </c>
      <c r="U2528" s="443" t="s">
        <v>673</v>
      </c>
      <c r="V2528" s="443" t="s">
        <v>652</v>
      </c>
      <c r="W2528" s="443" t="s">
        <v>469</v>
      </c>
      <c r="X2528" s="446"/>
    </row>
    <row r="2529" spans="1:24" s="447" customFormat="1" ht="75">
      <c r="A2529" s="443"/>
      <c r="B2529" s="443">
        <v>3130600600</v>
      </c>
      <c r="C2529" s="508" t="s">
        <v>15681</v>
      </c>
      <c r="D2529" s="154" t="s">
        <v>15673</v>
      </c>
      <c r="E2529" s="154" t="s">
        <v>15682</v>
      </c>
      <c r="F2529" s="443" t="s">
        <v>414</v>
      </c>
      <c r="G2529" s="443" t="s">
        <v>666</v>
      </c>
      <c r="H2529" s="444">
        <v>44929</v>
      </c>
      <c r="I2529" s="443"/>
      <c r="J2529" s="443"/>
      <c r="K2529" s="443"/>
      <c r="L2529" s="443"/>
      <c r="M2529" s="443"/>
      <c r="N2529" s="443"/>
      <c r="O2529" s="443">
        <v>1</v>
      </c>
      <c r="P2529" s="445">
        <f t="shared" si="37"/>
        <v>1</v>
      </c>
      <c r="Q2529" s="443">
        <v>1</v>
      </c>
      <c r="R2529" s="443"/>
      <c r="S2529" s="443" t="s">
        <v>659</v>
      </c>
      <c r="T2529" s="443" t="s">
        <v>653</v>
      </c>
      <c r="U2529" s="443" t="s">
        <v>673</v>
      </c>
      <c r="V2529" s="443" t="s">
        <v>652</v>
      </c>
      <c r="W2529" s="443" t="s">
        <v>469</v>
      </c>
      <c r="X2529" s="446"/>
    </row>
    <row r="2530" spans="1:24" s="447" customFormat="1" ht="75">
      <c r="A2530" s="443"/>
      <c r="B2530" s="443">
        <v>3130600600</v>
      </c>
      <c r="C2530" s="508" t="s">
        <v>15683</v>
      </c>
      <c r="D2530" s="154" t="s">
        <v>15673</v>
      </c>
      <c r="E2530" s="154" t="s">
        <v>15684</v>
      </c>
      <c r="F2530" s="443" t="s">
        <v>414</v>
      </c>
      <c r="G2530" s="443" t="s">
        <v>666</v>
      </c>
      <c r="H2530" s="444">
        <v>44929</v>
      </c>
      <c r="I2530" s="443"/>
      <c r="J2530" s="443"/>
      <c r="K2530" s="443"/>
      <c r="L2530" s="443"/>
      <c r="M2530" s="443"/>
      <c r="N2530" s="443"/>
      <c r="O2530" s="443">
        <v>1</v>
      </c>
      <c r="P2530" s="445">
        <f t="shared" si="37"/>
        <v>1</v>
      </c>
      <c r="Q2530" s="443">
        <v>1</v>
      </c>
      <c r="R2530" s="443"/>
      <c r="S2530" s="443" t="s">
        <v>659</v>
      </c>
      <c r="T2530" s="443" t="s">
        <v>653</v>
      </c>
      <c r="U2530" s="443" t="s">
        <v>673</v>
      </c>
      <c r="V2530" s="443" t="s">
        <v>652</v>
      </c>
      <c r="W2530" s="443" t="s">
        <v>469</v>
      </c>
      <c r="X2530" s="446"/>
    </row>
    <row r="2531" spans="1:24" s="447" customFormat="1" ht="75">
      <c r="A2531" s="443"/>
      <c r="B2531" s="443">
        <v>3130600600</v>
      </c>
      <c r="C2531" s="508" t="s">
        <v>15685</v>
      </c>
      <c r="D2531" s="154" t="s">
        <v>15673</v>
      </c>
      <c r="E2531" s="154" t="s">
        <v>15686</v>
      </c>
      <c r="F2531" s="443" t="s">
        <v>414</v>
      </c>
      <c r="G2531" s="443" t="s">
        <v>666</v>
      </c>
      <c r="H2531" s="444">
        <v>44928</v>
      </c>
      <c r="I2531" s="443"/>
      <c r="J2531" s="443"/>
      <c r="K2531" s="443"/>
      <c r="L2531" s="443"/>
      <c r="M2531" s="443"/>
      <c r="N2531" s="443"/>
      <c r="O2531" s="443">
        <v>1</v>
      </c>
      <c r="P2531" s="445">
        <f t="shared" si="37"/>
        <v>1</v>
      </c>
      <c r="Q2531" s="443">
        <v>1</v>
      </c>
      <c r="R2531" s="443"/>
      <c r="S2531" s="443" t="s">
        <v>659</v>
      </c>
      <c r="T2531" s="443" t="s">
        <v>653</v>
      </c>
      <c r="U2531" s="443" t="s">
        <v>673</v>
      </c>
      <c r="V2531" s="443" t="s">
        <v>652</v>
      </c>
      <c r="W2531" s="443" t="s">
        <v>469</v>
      </c>
      <c r="X2531" s="446"/>
    </row>
    <row r="2532" spans="1:24" s="447" customFormat="1" ht="75">
      <c r="A2532" s="443"/>
      <c r="B2532" s="443">
        <v>3130600600</v>
      </c>
      <c r="C2532" s="508" t="s">
        <v>15687</v>
      </c>
      <c r="D2532" s="154" t="s">
        <v>15673</v>
      </c>
      <c r="E2532" s="154" t="s">
        <v>15688</v>
      </c>
      <c r="F2532" s="443" t="s">
        <v>414</v>
      </c>
      <c r="G2532" s="443" t="s">
        <v>666</v>
      </c>
      <c r="H2532" s="444">
        <v>44928</v>
      </c>
      <c r="I2532" s="443"/>
      <c r="J2532" s="443"/>
      <c r="K2532" s="443"/>
      <c r="L2532" s="443"/>
      <c r="M2532" s="443"/>
      <c r="N2532" s="443"/>
      <c r="O2532" s="443">
        <v>1</v>
      </c>
      <c r="P2532" s="445">
        <f t="shared" si="37"/>
        <v>1</v>
      </c>
      <c r="Q2532" s="443">
        <v>1</v>
      </c>
      <c r="R2532" s="443"/>
      <c r="S2532" s="443" t="s">
        <v>659</v>
      </c>
      <c r="T2532" s="443" t="s">
        <v>653</v>
      </c>
      <c r="U2532" s="443" t="s">
        <v>673</v>
      </c>
      <c r="V2532" s="443" t="s">
        <v>652</v>
      </c>
      <c r="W2532" s="443" t="s">
        <v>469</v>
      </c>
      <c r="X2532" s="446"/>
    </row>
    <row r="2533" spans="1:24" s="447" customFormat="1" ht="75">
      <c r="A2533" s="443"/>
      <c r="B2533" s="443">
        <v>3130600600</v>
      </c>
      <c r="C2533" s="508" t="s">
        <v>15689</v>
      </c>
      <c r="D2533" s="154" t="s">
        <v>15673</v>
      </c>
      <c r="E2533" s="154" t="s">
        <v>15690</v>
      </c>
      <c r="F2533" s="443" t="s">
        <v>414</v>
      </c>
      <c r="G2533" s="443" t="s">
        <v>666</v>
      </c>
      <c r="H2533" s="444">
        <v>44929</v>
      </c>
      <c r="I2533" s="443"/>
      <c r="J2533" s="443"/>
      <c r="K2533" s="443"/>
      <c r="L2533" s="443"/>
      <c r="M2533" s="443"/>
      <c r="N2533" s="443"/>
      <c r="O2533" s="443">
        <v>1</v>
      </c>
      <c r="P2533" s="445">
        <f t="shared" si="37"/>
        <v>1</v>
      </c>
      <c r="Q2533" s="443">
        <v>1</v>
      </c>
      <c r="R2533" s="443"/>
      <c r="S2533" s="443" t="s">
        <v>659</v>
      </c>
      <c r="T2533" s="443" t="s">
        <v>653</v>
      </c>
      <c r="U2533" s="443" t="s">
        <v>673</v>
      </c>
      <c r="V2533" s="443" t="s">
        <v>652</v>
      </c>
      <c r="W2533" s="443" t="s">
        <v>469</v>
      </c>
      <c r="X2533" s="446"/>
    </row>
    <row r="2534" spans="1:24" s="447" customFormat="1" ht="60">
      <c r="A2534" s="443"/>
      <c r="B2534" s="443">
        <v>3410504000</v>
      </c>
      <c r="C2534" s="508" t="s">
        <v>15691</v>
      </c>
      <c r="D2534" s="154" t="s">
        <v>15692</v>
      </c>
      <c r="E2534" s="154" t="s">
        <v>15693</v>
      </c>
      <c r="F2534" s="443" t="s">
        <v>414</v>
      </c>
      <c r="G2534" s="443" t="s">
        <v>666</v>
      </c>
      <c r="H2534" s="444">
        <v>45176</v>
      </c>
      <c r="I2534" s="443"/>
      <c r="J2534" s="443"/>
      <c r="K2534" s="443"/>
      <c r="L2534" s="443"/>
      <c r="M2534" s="443"/>
      <c r="N2534" s="443"/>
      <c r="O2534" s="443">
        <v>1</v>
      </c>
      <c r="P2534" s="445">
        <f t="shared" si="37"/>
        <v>1</v>
      </c>
      <c r="Q2534" s="443">
        <v>1</v>
      </c>
      <c r="R2534" s="443"/>
      <c r="S2534" s="443" t="s">
        <v>659</v>
      </c>
      <c r="T2534" s="443" t="s">
        <v>653</v>
      </c>
      <c r="U2534" s="443" t="s">
        <v>673</v>
      </c>
      <c r="V2534" s="443" t="s">
        <v>652</v>
      </c>
      <c r="W2534" s="443" t="s">
        <v>469</v>
      </c>
      <c r="X2534" s="446"/>
    </row>
    <row r="2535" spans="1:24" s="447" customFormat="1" ht="60">
      <c r="A2535" s="443"/>
      <c r="B2535" s="443">
        <v>3410504000</v>
      </c>
      <c r="C2535" s="508" t="s">
        <v>15694</v>
      </c>
      <c r="D2535" s="154" t="s">
        <v>15692</v>
      </c>
      <c r="E2535" s="154" t="s">
        <v>15695</v>
      </c>
      <c r="F2535" s="443" t="s">
        <v>414</v>
      </c>
      <c r="G2535" s="443" t="s">
        <v>666</v>
      </c>
      <c r="H2535" s="444">
        <v>45176</v>
      </c>
      <c r="I2535" s="443"/>
      <c r="J2535" s="443"/>
      <c r="K2535" s="443"/>
      <c r="L2535" s="443"/>
      <c r="M2535" s="443"/>
      <c r="N2535" s="443"/>
      <c r="O2535" s="443">
        <v>1</v>
      </c>
      <c r="P2535" s="445">
        <f t="shared" si="37"/>
        <v>1</v>
      </c>
      <c r="Q2535" s="443">
        <v>1</v>
      </c>
      <c r="R2535" s="443"/>
      <c r="S2535" s="443" t="s">
        <v>659</v>
      </c>
      <c r="T2535" s="443" t="s">
        <v>653</v>
      </c>
      <c r="U2535" s="443" t="s">
        <v>673</v>
      </c>
      <c r="V2535" s="443" t="s">
        <v>652</v>
      </c>
      <c r="W2535" s="443" t="s">
        <v>469</v>
      </c>
      <c r="X2535" s="446"/>
    </row>
    <row r="2536" spans="1:24" s="447" customFormat="1" ht="60">
      <c r="A2536" s="443"/>
      <c r="B2536" s="443">
        <v>3410504000</v>
      </c>
      <c r="C2536" s="508" t="s">
        <v>15696</v>
      </c>
      <c r="D2536" s="154" t="s">
        <v>15692</v>
      </c>
      <c r="E2536" s="154" t="s">
        <v>15697</v>
      </c>
      <c r="F2536" s="443" t="s">
        <v>414</v>
      </c>
      <c r="G2536" s="443" t="s">
        <v>666</v>
      </c>
      <c r="H2536" s="444">
        <v>45176</v>
      </c>
      <c r="I2536" s="443"/>
      <c r="J2536" s="443"/>
      <c r="K2536" s="443"/>
      <c r="L2536" s="443"/>
      <c r="M2536" s="443"/>
      <c r="N2536" s="443"/>
      <c r="O2536" s="443">
        <v>1</v>
      </c>
      <c r="P2536" s="445">
        <f t="shared" si="37"/>
        <v>1</v>
      </c>
      <c r="Q2536" s="443">
        <v>1</v>
      </c>
      <c r="R2536" s="443"/>
      <c r="S2536" s="443" t="s">
        <v>659</v>
      </c>
      <c r="T2536" s="443" t="s">
        <v>653</v>
      </c>
      <c r="U2536" s="443" t="s">
        <v>673</v>
      </c>
      <c r="V2536" s="443" t="s">
        <v>652</v>
      </c>
      <c r="W2536" s="443" t="s">
        <v>469</v>
      </c>
      <c r="X2536" s="446"/>
    </row>
    <row r="2537" spans="1:24" s="447" customFormat="1" ht="60">
      <c r="A2537" s="443"/>
      <c r="B2537" s="443">
        <v>3410504000</v>
      </c>
      <c r="C2537" s="508" t="s">
        <v>15698</v>
      </c>
      <c r="D2537" s="154" t="s">
        <v>15692</v>
      </c>
      <c r="E2537" s="154" t="s">
        <v>15699</v>
      </c>
      <c r="F2537" s="443" t="s">
        <v>414</v>
      </c>
      <c r="G2537" s="443" t="s">
        <v>666</v>
      </c>
      <c r="H2537" s="444">
        <v>45176</v>
      </c>
      <c r="I2537" s="443"/>
      <c r="J2537" s="443"/>
      <c r="K2537" s="443"/>
      <c r="L2537" s="443"/>
      <c r="M2537" s="443"/>
      <c r="N2537" s="443"/>
      <c r="O2537" s="443">
        <v>1</v>
      </c>
      <c r="P2537" s="445">
        <f t="shared" si="37"/>
        <v>1</v>
      </c>
      <c r="Q2537" s="443">
        <v>1</v>
      </c>
      <c r="R2537" s="443"/>
      <c r="S2537" s="443" t="s">
        <v>659</v>
      </c>
      <c r="T2537" s="443" t="s">
        <v>653</v>
      </c>
      <c r="U2537" s="443" t="s">
        <v>673</v>
      </c>
      <c r="V2537" s="443" t="s">
        <v>652</v>
      </c>
      <c r="W2537" s="443" t="s">
        <v>469</v>
      </c>
      <c r="X2537" s="446"/>
    </row>
    <row r="2538" spans="1:24" s="447" customFormat="1" ht="60">
      <c r="A2538" s="443"/>
      <c r="B2538" s="443">
        <v>3410504000</v>
      </c>
      <c r="C2538" s="508" t="s">
        <v>15700</v>
      </c>
      <c r="D2538" s="154" t="s">
        <v>15692</v>
      </c>
      <c r="E2538" s="154" t="s">
        <v>15701</v>
      </c>
      <c r="F2538" s="443" t="s">
        <v>414</v>
      </c>
      <c r="G2538" s="443" t="s">
        <v>666</v>
      </c>
      <c r="H2538" s="444">
        <v>45176</v>
      </c>
      <c r="I2538" s="443"/>
      <c r="J2538" s="443"/>
      <c r="K2538" s="443"/>
      <c r="L2538" s="443"/>
      <c r="M2538" s="443"/>
      <c r="N2538" s="443"/>
      <c r="O2538" s="443">
        <v>1</v>
      </c>
      <c r="P2538" s="445">
        <f t="shared" si="37"/>
        <v>1</v>
      </c>
      <c r="Q2538" s="443">
        <v>1</v>
      </c>
      <c r="R2538" s="443"/>
      <c r="S2538" s="443" t="s">
        <v>659</v>
      </c>
      <c r="T2538" s="443" t="s">
        <v>653</v>
      </c>
      <c r="U2538" s="443" t="s">
        <v>673</v>
      </c>
      <c r="V2538" s="443" t="s">
        <v>652</v>
      </c>
      <c r="W2538" s="443" t="s">
        <v>469</v>
      </c>
      <c r="X2538" s="446"/>
    </row>
    <row r="2539" spans="1:24" s="447" customFormat="1" ht="60">
      <c r="A2539" s="443"/>
      <c r="B2539" s="443">
        <v>3410504000</v>
      </c>
      <c r="C2539" s="508" t="s">
        <v>15702</v>
      </c>
      <c r="D2539" s="154" t="s">
        <v>15692</v>
      </c>
      <c r="E2539" s="154" t="s">
        <v>15703</v>
      </c>
      <c r="F2539" s="443" t="s">
        <v>414</v>
      </c>
      <c r="G2539" s="443" t="s">
        <v>666</v>
      </c>
      <c r="H2539" s="444">
        <v>45176</v>
      </c>
      <c r="I2539" s="443"/>
      <c r="J2539" s="443"/>
      <c r="K2539" s="443"/>
      <c r="L2539" s="443"/>
      <c r="M2539" s="443"/>
      <c r="N2539" s="443"/>
      <c r="O2539" s="443">
        <v>1</v>
      </c>
      <c r="P2539" s="445">
        <f t="shared" si="37"/>
        <v>1</v>
      </c>
      <c r="Q2539" s="443">
        <v>1</v>
      </c>
      <c r="R2539" s="443"/>
      <c r="S2539" s="443" t="s">
        <v>659</v>
      </c>
      <c r="T2539" s="443" t="s">
        <v>653</v>
      </c>
      <c r="U2539" s="443" t="s">
        <v>673</v>
      </c>
      <c r="V2539" s="443" t="s">
        <v>652</v>
      </c>
      <c r="W2539" s="443" t="s">
        <v>469</v>
      </c>
      <c r="X2539" s="446"/>
    </row>
    <row r="2540" spans="1:24" s="447" customFormat="1" ht="75">
      <c r="A2540" s="443"/>
      <c r="B2540" s="443">
        <v>3130600600</v>
      </c>
      <c r="C2540" s="508" t="s">
        <v>15704</v>
      </c>
      <c r="D2540" s="154" t="s">
        <v>15673</v>
      </c>
      <c r="E2540" s="154" t="s">
        <v>15705</v>
      </c>
      <c r="F2540" s="443" t="s">
        <v>414</v>
      </c>
      <c r="G2540" s="443" t="s">
        <v>666</v>
      </c>
      <c r="H2540" s="444">
        <v>44929</v>
      </c>
      <c r="I2540" s="443"/>
      <c r="J2540" s="443"/>
      <c r="K2540" s="443"/>
      <c r="L2540" s="443"/>
      <c r="M2540" s="443"/>
      <c r="N2540" s="443"/>
      <c r="O2540" s="443">
        <v>1</v>
      </c>
      <c r="P2540" s="445">
        <f t="shared" si="37"/>
        <v>1</v>
      </c>
      <c r="Q2540" s="443">
        <v>1</v>
      </c>
      <c r="R2540" s="443"/>
      <c r="S2540" s="443" t="s">
        <v>659</v>
      </c>
      <c r="T2540" s="443" t="s">
        <v>653</v>
      </c>
      <c r="U2540" s="443" t="s">
        <v>673</v>
      </c>
      <c r="V2540" s="443" t="s">
        <v>652</v>
      </c>
      <c r="W2540" s="443" t="s">
        <v>469</v>
      </c>
      <c r="X2540" s="446"/>
    </row>
    <row r="2541" spans="1:24" s="447" customFormat="1" ht="75">
      <c r="A2541" s="443"/>
      <c r="B2541" s="443">
        <v>3130600600</v>
      </c>
      <c r="C2541" s="508" t="s">
        <v>15706</v>
      </c>
      <c r="D2541" s="154" t="s">
        <v>15673</v>
      </c>
      <c r="E2541" s="154" t="s">
        <v>15707</v>
      </c>
      <c r="F2541" s="443" t="s">
        <v>414</v>
      </c>
      <c r="G2541" s="443" t="s">
        <v>666</v>
      </c>
      <c r="H2541" s="444">
        <v>44928</v>
      </c>
      <c r="I2541" s="443"/>
      <c r="J2541" s="443"/>
      <c r="K2541" s="443"/>
      <c r="L2541" s="443"/>
      <c r="M2541" s="443"/>
      <c r="N2541" s="443"/>
      <c r="O2541" s="443">
        <v>1</v>
      </c>
      <c r="P2541" s="445">
        <f t="shared" si="37"/>
        <v>1</v>
      </c>
      <c r="Q2541" s="443">
        <v>1</v>
      </c>
      <c r="R2541" s="443"/>
      <c r="S2541" s="443" t="s">
        <v>659</v>
      </c>
      <c r="T2541" s="443" t="s">
        <v>653</v>
      </c>
      <c r="U2541" s="443" t="s">
        <v>673</v>
      </c>
      <c r="V2541" s="443" t="s">
        <v>652</v>
      </c>
      <c r="W2541" s="443" t="s">
        <v>469</v>
      </c>
      <c r="X2541" s="446"/>
    </row>
    <row r="2542" spans="1:24" s="447" customFormat="1" ht="75">
      <c r="A2542" s="443"/>
      <c r="B2542" s="443">
        <v>3130600600</v>
      </c>
      <c r="C2542" s="508" t="s">
        <v>15708</v>
      </c>
      <c r="D2542" s="154" t="s">
        <v>15673</v>
      </c>
      <c r="E2542" s="154" t="s">
        <v>15709</v>
      </c>
      <c r="F2542" s="443" t="s">
        <v>414</v>
      </c>
      <c r="G2542" s="443" t="s">
        <v>666</v>
      </c>
      <c r="H2542" s="444">
        <v>44928</v>
      </c>
      <c r="I2542" s="443"/>
      <c r="J2542" s="443"/>
      <c r="K2542" s="443"/>
      <c r="L2542" s="443"/>
      <c r="M2542" s="443"/>
      <c r="N2542" s="443"/>
      <c r="O2542" s="443">
        <v>1</v>
      </c>
      <c r="P2542" s="445">
        <f t="shared" si="37"/>
        <v>1</v>
      </c>
      <c r="Q2542" s="443">
        <v>1</v>
      </c>
      <c r="R2542" s="443"/>
      <c r="S2542" s="443" t="s">
        <v>659</v>
      </c>
      <c r="T2542" s="443" t="s">
        <v>653</v>
      </c>
      <c r="U2542" s="443" t="s">
        <v>673</v>
      </c>
      <c r="V2542" s="443" t="s">
        <v>652</v>
      </c>
      <c r="W2542" s="443" t="s">
        <v>469</v>
      </c>
      <c r="X2542" s="446"/>
    </row>
    <row r="2543" spans="1:24" s="447" customFormat="1" ht="75">
      <c r="A2543" s="443"/>
      <c r="B2543" s="443">
        <v>3130600600</v>
      </c>
      <c r="C2543" s="508" t="s">
        <v>15710</v>
      </c>
      <c r="D2543" s="154" t="s">
        <v>15673</v>
      </c>
      <c r="E2543" s="154" t="s">
        <v>15711</v>
      </c>
      <c r="F2543" s="443" t="s">
        <v>414</v>
      </c>
      <c r="G2543" s="443" t="s">
        <v>666</v>
      </c>
      <c r="H2543" s="444">
        <v>44950</v>
      </c>
      <c r="I2543" s="443"/>
      <c r="J2543" s="443"/>
      <c r="K2543" s="443"/>
      <c r="L2543" s="443"/>
      <c r="M2543" s="443"/>
      <c r="N2543" s="443"/>
      <c r="O2543" s="443">
        <v>1</v>
      </c>
      <c r="P2543" s="445">
        <f t="shared" si="37"/>
        <v>1</v>
      </c>
      <c r="Q2543" s="443">
        <v>1</v>
      </c>
      <c r="R2543" s="443"/>
      <c r="S2543" s="443" t="s">
        <v>659</v>
      </c>
      <c r="T2543" s="443" t="s">
        <v>653</v>
      </c>
      <c r="U2543" s="443" t="s">
        <v>673</v>
      </c>
      <c r="V2543" s="443" t="s">
        <v>652</v>
      </c>
      <c r="W2543" s="443" t="s">
        <v>469</v>
      </c>
      <c r="X2543" s="446"/>
    </row>
    <row r="2544" spans="1:24" s="447" customFormat="1" ht="75">
      <c r="A2544" s="443"/>
      <c r="B2544" s="443">
        <v>3130600600</v>
      </c>
      <c r="C2544" s="508" t="s">
        <v>15712</v>
      </c>
      <c r="D2544" s="154" t="s">
        <v>15673</v>
      </c>
      <c r="E2544" s="154" t="s">
        <v>15713</v>
      </c>
      <c r="F2544" s="443" t="s">
        <v>414</v>
      </c>
      <c r="G2544" s="443" t="s">
        <v>666</v>
      </c>
      <c r="H2544" s="444">
        <v>44950</v>
      </c>
      <c r="I2544" s="443"/>
      <c r="J2544" s="443"/>
      <c r="K2544" s="443"/>
      <c r="L2544" s="443"/>
      <c r="M2544" s="443"/>
      <c r="N2544" s="443"/>
      <c r="O2544" s="443">
        <v>1</v>
      </c>
      <c r="P2544" s="445">
        <f t="shared" si="37"/>
        <v>1</v>
      </c>
      <c r="Q2544" s="443">
        <v>1</v>
      </c>
      <c r="R2544" s="443"/>
      <c r="S2544" s="443" t="s">
        <v>659</v>
      </c>
      <c r="T2544" s="443" t="s">
        <v>653</v>
      </c>
      <c r="U2544" s="443" t="s">
        <v>673</v>
      </c>
      <c r="V2544" s="443" t="s">
        <v>652</v>
      </c>
      <c r="W2544" s="443" t="s">
        <v>469</v>
      </c>
      <c r="X2544" s="446"/>
    </row>
    <row r="2545" spans="1:24" s="447" customFormat="1" ht="75">
      <c r="A2545" s="443"/>
      <c r="B2545" s="443">
        <v>3130600600</v>
      </c>
      <c r="C2545" s="508" t="s">
        <v>15714</v>
      </c>
      <c r="D2545" s="154" t="s">
        <v>15673</v>
      </c>
      <c r="E2545" s="154" t="s">
        <v>15715</v>
      </c>
      <c r="F2545" s="443" t="s">
        <v>414</v>
      </c>
      <c r="G2545" s="443" t="s">
        <v>666</v>
      </c>
      <c r="H2545" s="444">
        <v>44928</v>
      </c>
      <c r="I2545" s="443"/>
      <c r="J2545" s="443"/>
      <c r="K2545" s="443"/>
      <c r="L2545" s="443"/>
      <c r="M2545" s="443"/>
      <c r="N2545" s="443"/>
      <c r="O2545" s="443">
        <v>1</v>
      </c>
      <c r="P2545" s="445">
        <f t="shared" si="37"/>
        <v>1</v>
      </c>
      <c r="Q2545" s="443">
        <v>1</v>
      </c>
      <c r="R2545" s="443"/>
      <c r="S2545" s="443" t="s">
        <v>659</v>
      </c>
      <c r="T2545" s="443" t="s">
        <v>653</v>
      </c>
      <c r="U2545" s="443" t="s">
        <v>673</v>
      </c>
      <c r="V2545" s="443" t="s">
        <v>652</v>
      </c>
      <c r="W2545" s="443" t="s">
        <v>469</v>
      </c>
      <c r="X2545" s="446"/>
    </row>
    <row r="2546" spans="1:24" s="447" customFormat="1" ht="75">
      <c r="A2546" s="443"/>
      <c r="B2546" s="443">
        <v>3130600600</v>
      </c>
      <c r="C2546" s="508" t="s">
        <v>15716</v>
      </c>
      <c r="D2546" s="154" t="s">
        <v>15673</v>
      </c>
      <c r="E2546" s="154" t="s">
        <v>15717</v>
      </c>
      <c r="F2546" s="443" t="s">
        <v>414</v>
      </c>
      <c r="G2546" s="443" t="s">
        <v>666</v>
      </c>
      <c r="H2546" s="444">
        <v>44935</v>
      </c>
      <c r="I2546" s="443"/>
      <c r="J2546" s="443"/>
      <c r="K2546" s="443"/>
      <c r="L2546" s="443"/>
      <c r="M2546" s="443"/>
      <c r="N2546" s="443"/>
      <c r="O2546" s="443">
        <v>1</v>
      </c>
      <c r="P2546" s="445">
        <f t="shared" si="37"/>
        <v>1</v>
      </c>
      <c r="Q2546" s="443">
        <v>1</v>
      </c>
      <c r="R2546" s="443"/>
      <c r="S2546" s="443" t="s">
        <v>659</v>
      </c>
      <c r="T2546" s="443" t="s">
        <v>653</v>
      </c>
      <c r="U2546" s="443" t="s">
        <v>673</v>
      </c>
      <c r="V2546" s="443" t="s">
        <v>652</v>
      </c>
      <c r="W2546" s="443" t="s">
        <v>469</v>
      </c>
      <c r="X2546" s="446"/>
    </row>
    <row r="2547" spans="1:24" s="447" customFormat="1" ht="75">
      <c r="A2547" s="443"/>
      <c r="B2547" s="443">
        <v>3130600600</v>
      </c>
      <c r="C2547" s="508" t="s">
        <v>15718</v>
      </c>
      <c r="D2547" s="154" t="s">
        <v>15673</v>
      </c>
      <c r="E2547" s="154" t="s">
        <v>15719</v>
      </c>
      <c r="F2547" s="443" t="s">
        <v>414</v>
      </c>
      <c r="G2547" s="443" t="s">
        <v>666</v>
      </c>
      <c r="H2547" s="444">
        <v>44950</v>
      </c>
      <c r="I2547" s="443"/>
      <c r="J2547" s="443"/>
      <c r="K2547" s="443"/>
      <c r="L2547" s="443"/>
      <c r="M2547" s="443"/>
      <c r="N2547" s="443"/>
      <c r="O2547" s="443">
        <v>1</v>
      </c>
      <c r="P2547" s="445">
        <f t="shared" si="37"/>
        <v>1</v>
      </c>
      <c r="Q2547" s="443">
        <v>1</v>
      </c>
      <c r="R2547" s="443"/>
      <c r="S2547" s="443" t="s">
        <v>659</v>
      </c>
      <c r="T2547" s="443" t="s">
        <v>653</v>
      </c>
      <c r="U2547" s="443" t="s">
        <v>673</v>
      </c>
      <c r="V2547" s="443" t="s">
        <v>652</v>
      </c>
      <c r="W2547" s="443" t="s">
        <v>469</v>
      </c>
      <c r="X2547" s="446"/>
    </row>
    <row r="2548" spans="1:24" s="447" customFormat="1" ht="75">
      <c r="A2548" s="443"/>
      <c r="B2548" s="443">
        <v>3130600600</v>
      </c>
      <c r="C2548" s="508" t="s">
        <v>15720</v>
      </c>
      <c r="D2548" s="154" t="s">
        <v>15673</v>
      </c>
      <c r="E2548" s="154" t="s">
        <v>15721</v>
      </c>
      <c r="F2548" s="443" t="s">
        <v>414</v>
      </c>
      <c r="G2548" s="443" t="s">
        <v>666</v>
      </c>
      <c r="H2548" s="444">
        <v>44950</v>
      </c>
      <c r="I2548" s="443"/>
      <c r="J2548" s="443"/>
      <c r="K2548" s="443"/>
      <c r="L2548" s="443"/>
      <c r="M2548" s="443"/>
      <c r="N2548" s="443"/>
      <c r="O2548" s="443">
        <v>1</v>
      </c>
      <c r="P2548" s="445">
        <f t="shared" si="37"/>
        <v>1</v>
      </c>
      <c r="Q2548" s="443">
        <v>1</v>
      </c>
      <c r="R2548" s="443"/>
      <c r="S2548" s="443" t="s">
        <v>659</v>
      </c>
      <c r="T2548" s="443" t="s">
        <v>653</v>
      </c>
      <c r="U2548" s="443" t="s">
        <v>673</v>
      </c>
      <c r="V2548" s="443" t="s">
        <v>652</v>
      </c>
      <c r="W2548" s="443" t="s">
        <v>469</v>
      </c>
      <c r="X2548" s="446"/>
    </row>
    <row r="2549" spans="1:24" s="447" customFormat="1" ht="75">
      <c r="A2549" s="443"/>
      <c r="B2549" s="443">
        <v>3130600600</v>
      </c>
      <c r="C2549" s="508" t="s">
        <v>15722</v>
      </c>
      <c r="D2549" s="154" t="s">
        <v>15673</v>
      </c>
      <c r="E2549" s="154" t="s">
        <v>15723</v>
      </c>
      <c r="F2549" s="443" t="s">
        <v>414</v>
      </c>
      <c r="G2549" s="443" t="s">
        <v>666</v>
      </c>
      <c r="H2549" s="444">
        <v>44928</v>
      </c>
      <c r="I2549" s="443"/>
      <c r="J2549" s="443"/>
      <c r="K2549" s="443"/>
      <c r="L2549" s="443"/>
      <c r="M2549" s="443"/>
      <c r="N2549" s="443"/>
      <c r="O2549" s="443">
        <v>1</v>
      </c>
      <c r="P2549" s="445">
        <f t="shared" si="37"/>
        <v>1</v>
      </c>
      <c r="Q2549" s="443">
        <v>1</v>
      </c>
      <c r="R2549" s="443"/>
      <c r="S2549" s="443" t="s">
        <v>659</v>
      </c>
      <c r="T2549" s="443" t="s">
        <v>653</v>
      </c>
      <c r="U2549" s="443" t="s">
        <v>673</v>
      </c>
      <c r="V2549" s="443" t="s">
        <v>652</v>
      </c>
      <c r="W2549" s="443" t="s">
        <v>469</v>
      </c>
      <c r="X2549" s="446"/>
    </row>
    <row r="2550" spans="1:24" s="447" customFormat="1" ht="75">
      <c r="A2550" s="443"/>
      <c r="B2550" s="443">
        <v>3130600600</v>
      </c>
      <c r="C2550" s="508" t="s">
        <v>15724</v>
      </c>
      <c r="D2550" s="154" t="s">
        <v>15673</v>
      </c>
      <c r="E2550" s="154" t="s">
        <v>15725</v>
      </c>
      <c r="F2550" s="443" t="s">
        <v>414</v>
      </c>
      <c r="G2550" s="443" t="s">
        <v>666</v>
      </c>
      <c r="H2550" s="444">
        <v>44928</v>
      </c>
      <c r="I2550" s="443"/>
      <c r="J2550" s="443"/>
      <c r="K2550" s="443"/>
      <c r="L2550" s="443"/>
      <c r="M2550" s="443"/>
      <c r="N2550" s="443"/>
      <c r="O2550" s="443">
        <v>1</v>
      </c>
      <c r="P2550" s="445">
        <f t="shared" si="37"/>
        <v>1</v>
      </c>
      <c r="Q2550" s="443">
        <v>1</v>
      </c>
      <c r="R2550" s="443"/>
      <c r="S2550" s="443" t="s">
        <v>659</v>
      </c>
      <c r="T2550" s="443" t="s">
        <v>653</v>
      </c>
      <c r="U2550" s="443" t="s">
        <v>673</v>
      </c>
      <c r="V2550" s="443" t="s">
        <v>652</v>
      </c>
      <c r="W2550" s="443" t="s">
        <v>469</v>
      </c>
      <c r="X2550" s="446"/>
    </row>
    <row r="2551" spans="1:24" s="447" customFormat="1" ht="75">
      <c r="A2551" s="443"/>
      <c r="B2551" s="443">
        <v>3130600600</v>
      </c>
      <c r="C2551" s="508" t="s">
        <v>15726</v>
      </c>
      <c r="D2551" s="154" t="s">
        <v>15673</v>
      </c>
      <c r="E2551" s="154" t="s">
        <v>15727</v>
      </c>
      <c r="F2551" s="443" t="s">
        <v>414</v>
      </c>
      <c r="G2551" s="443" t="s">
        <v>666</v>
      </c>
      <c r="H2551" s="444">
        <v>44928</v>
      </c>
      <c r="I2551" s="443"/>
      <c r="J2551" s="443"/>
      <c r="K2551" s="443"/>
      <c r="L2551" s="443"/>
      <c r="M2551" s="443"/>
      <c r="N2551" s="443"/>
      <c r="O2551" s="443">
        <v>1</v>
      </c>
      <c r="P2551" s="445">
        <f t="shared" si="37"/>
        <v>1</v>
      </c>
      <c r="Q2551" s="443">
        <v>1</v>
      </c>
      <c r="R2551" s="443"/>
      <c r="S2551" s="443" t="s">
        <v>659</v>
      </c>
      <c r="T2551" s="443" t="s">
        <v>653</v>
      </c>
      <c r="U2551" s="443" t="s">
        <v>673</v>
      </c>
      <c r="V2551" s="443" t="s">
        <v>652</v>
      </c>
      <c r="W2551" s="443" t="s">
        <v>469</v>
      </c>
      <c r="X2551" s="446"/>
    </row>
    <row r="2552" spans="1:24" s="447" customFormat="1" ht="60">
      <c r="A2552" s="443"/>
      <c r="B2552" s="443">
        <v>3410504000</v>
      </c>
      <c r="C2552" s="508" t="s">
        <v>15728</v>
      </c>
      <c r="D2552" s="154" t="s">
        <v>15692</v>
      </c>
      <c r="E2552" s="154" t="s">
        <v>15729</v>
      </c>
      <c r="F2552" s="443" t="s">
        <v>414</v>
      </c>
      <c r="G2552" s="443" t="s">
        <v>666</v>
      </c>
      <c r="H2552" s="444">
        <v>45176</v>
      </c>
      <c r="I2552" s="443"/>
      <c r="J2552" s="443"/>
      <c r="K2552" s="443"/>
      <c r="L2552" s="443"/>
      <c r="M2552" s="443"/>
      <c r="N2552" s="443"/>
      <c r="O2552" s="443">
        <v>1</v>
      </c>
      <c r="P2552" s="445">
        <f t="shared" si="37"/>
        <v>1</v>
      </c>
      <c r="Q2552" s="443">
        <v>1</v>
      </c>
      <c r="R2552" s="443"/>
      <c r="S2552" s="443" t="s">
        <v>659</v>
      </c>
      <c r="T2552" s="443" t="s">
        <v>653</v>
      </c>
      <c r="U2552" s="443" t="s">
        <v>673</v>
      </c>
      <c r="V2552" s="443" t="s">
        <v>652</v>
      </c>
      <c r="W2552" s="443" t="s">
        <v>469</v>
      </c>
      <c r="X2552" s="446"/>
    </row>
    <row r="2553" spans="1:24" s="447" customFormat="1" ht="60">
      <c r="A2553" s="443"/>
      <c r="B2553" s="443">
        <v>3410504000</v>
      </c>
      <c r="C2553" s="508" t="s">
        <v>15730</v>
      </c>
      <c r="D2553" s="154" t="s">
        <v>15692</v>
      </c>
      <c r="E2553" s="154" t="s">
        <v>15731</v>
      </c>
      <c r="F2553" s="443" t="s">
        <v>414</v>
      </c>
      <c r="G2553" s="443" t="s">
        <v>666</v>
      </c>
      <c r="H2553" s="444">
        <v>45176</v>
      </c>
      <c r="I2553" s="443"/>
      <c r="J2553" s="443"/>
      <c r="K2553" s="443"/>
      <c r="L2553" s="443"/>
      <c r="M2553" s="443"/>
      <c r="N2553" s="443"/>
      <c r="O2553" s="443">
        <v>1</v>
      </c>
      <c r="P2553" s="445">
        <f t="shared" si="37"/>
        <v>1</v>
      </c>
      <c r="Q2553" s="443">
        <v>1</v>
      </c>
      <c r="R2553" s="443"/>
      <c r="S2553" s="443" t="s">
        <v>659</v>
      </c>
      <c r="T2553" s="443" t="s">
        <v>653</v>
      </c>
      <c r="U2553" s="443" t="s">
        <v>673</v>
      </c>
      <c r="V2553" s="443" t="s">
        <v>652</v>
      </c>
      <c r="W2553" s="443" t="s">
        <v>469</v>
      </c>
      <c r="X2553" s="446"/>
    </row>
    <row r="2554" spans="1:24" s="447" customFormat="1" ht="60">
      <c r="A2554" s="443"/>
      <c r="B2554" s="443">
        <v>3410504000</v>
      </c>
      <c r="C2554" s="508" t="s">
        <v>15732</v>
      </c>
      <c r="D2554" s="154" t="s">
        <v>15692</v>
      </c>
      <c r="E2554" s="154" t="s">
        <v>15733</v>
      </c>
      <c r="F2554" s="443" t="s">
        <v>414</v>
      </c>
      <c r="G2554" s="443" t="s">
        <v>666</v>
      </c>
      <c r="H2554" s="444">
        <v>45176</v>
      </c>
      <c r="I2554" s="443"/>
      <c r="J2554" s="443"/>
      <c r="K2554" s="443"/>
      <c r="L2554" s="443"/>
      <c r="M2554" s="443"/>
      <c r="N2554" s="443"/>
      <c r="O2554" s="443">
        <v>1</v>
      </c>
      <c r="P2554" s="445">
        <f t="shared" si="37"/>
        <v>1</v>
      </c>
      <c r="Q2554" s="443">
        <v>1</v>
      </c>
      <c r="R2554" s="443"/>
      <c r="S2554" s="443" t="s">
        <v>659</v>
      </c>
      <c r="T2554" s="443" t="s">
        <v>653</v>
      </c>
      <c r="U2554" s="443" t="s">
        <v>673</v>
      </c>
      <c r="V2554" s="443" t="s">
        <v>652</v>
      </c>
      <c r="W2554" s="443" t="s">
        <v>469</v>
      </c>
      <c r="X2554" s="446"/>
    </row>
    <row r="2555" spans="1:24" s="447" customFormat="1" ht="75">
      <c r="A2555" s="443"/>
      <c r="B2555" s="443">
        <v>3130600600</v>
      </c>
      <c r="C2555" s="508" t="s">
        <v>15734</v>
      </c>
      <c r="D2555" s="154" t="s">
        <v>15673</v>
      </c>
      <c r="E2555" s="154" t="s">
        <v>15735</v>
      </c>
      <c r="F2555" s="443" t="s">
        <v>414</v>
      </c>
      <c r="G2555" s="443" t="s">
        <v>666</v>
      </c>
      <c r="H2555" s="444">
        <v>44928</v>
      </c>
      <c r="I2555" s="443"/>
      <c r="J2555" s="443"/>
      <c r="K2555" s="443"/>
      <c r="L2555" s="443"/>
      <c r="M2555" s="443"/>
      <c r="N2555" s="443"/>
      <c r="O2555" s="443">
        <v>1</v>
      </c>
      <c r="P2555" s="445">
        <f t="shared" si="37"/>
        <v>1</v>
      </c>
      <c r="Q2555" s="443">
        <v>1</v>
      </c>
      <c r="R2555" s="443"/>
      <c r="S2555" s="443" t="s">
        <v>659</v>
      </c>
      <c r="T2555" s="443" t="s">
        <v>653</v>
      </c>
      <c r="U2555" s="443" t="s">
        <v>673</v>
      </c>
      <c r="V2555" s="443" t="s">
        <v>652</v>
      </c>
      <c r="W2555" s="443" t="s">
        <v>469</v>
      </c>
      <c r="X2555" s="446"/>
    </row>
    <row r="2556" spans="1:24" s="447" customFormat="1" ht="75">
      <c r="A2556" s="443"/>
      <c r="B2556" s="443">
        <v>3130600600</v>
      </c>
      <c r="C2556" s="508" t="s">
        <v>15736</v>
      </c>
      <c r="D2556" s="154" t="s">
        <v>15673</v>
      </c>
      <c r="E2556" s="154" t="s">
        <v>15737</v>
      </c>
      <c r="F2556" s="443" t="s">
        <v>414</v>
      </c>
      <c r="G2556" s="443" t="s">
        <v>666</v>
      </c>
      <c r="H2556" s="444">
        <v>44928</v>
      </c>
      <c r="I2556" s="443"/>
      <c r="J2556" s="443"/>
      <c r="K2556" s="443"/>
      <c r="L2556" s="443"/>
      <c r="M2556" s="443"/>
      <c r="N2556" s="443"/>
      <c r="O2556" s="443">
        <v>1</v>
      </c>
      <c r="P2556" s="445">
        <f t="shared" si="37"/>
        <v>1</v>
      </c>
      <c r="Q2556" s="443">
        <v>1</v>
      </c>
      <c r="R2556" s="443"/>
      <c r="S2556" s="443" t="s">
        <v>659</v>
      </c>
      <c r="T2556" s="443" t="s">
        <v>653</v>
      </c>
      <c r="U2556" s="443" t="s">
        <v>673</v>
      </c>
      <c r="V2556" s="443" t="s">
        <v>652</v>
      </c>
      <c r="W2556" s="443" t="s">
        <v>469</v>
      </c>
      <c r="X2556" s="446"/>
    </row>
    <row r="2557" spans="1:24" s="447" customFormat="1" ht="75">
      <c r="A2557" s="443"/>
      <c r="B2557" s="443">
        <v>3130600600</v>
      </c>
      <c r="C2557" s="508" t="s">
        <v>15738</v>
      </c>
      <c r="D2557" s="154" t="s">
        <v>15673</v>
      </c>
      <c r="E2557" s="154" t="s">
        <v>15739</v>
      </c>
      <c r="F2557" s="443" t="s">
        <v>414</v>
      </c>
      <c r="G2557" s="443" t="s">
        <v>666</v>
      </c>
      <c r="H2557" s="444">
        <v>44929</v>
      </c>
      <c r="I2557" s="443"/>
      <c r="J2557" s="443"/>
      <c r="K2557" s="443"/>
      <c r="L2557" s="443"/>
      <c r="M2557" s="443"/>
      <c r="N2557" s="443"/>
      <c r="O2557" s="443">
        <v>1</v>
      </c>
      <c r="P2557" s="445">
        <f t="shared" si="37"/>
        <v>1</v>
      </c>
      <c r="Q2557" s="443">
        <v>1</v>
      </c>
      <c r="R2557" s="443"/>
      <c r="S2557" s="443" t="s">
        <v>659</v>
      </c>
      <c r="T2557" s="443" t="s">
        <v>653</v>
      </c>
      <c r="U2557" s="443" t="s">
        <v>673</v>
      </c>
      <c r="V2557" s="443" t="s">
        <v>652</v>
      </c>
      <c r="W2557" s="443" t="s">
        <v>469</v>
      </c>
      <c r="X2557" s="446"/>
    </row>
    <row r="2558" spans="1:24" s="447" customFormat="1" ht="75">
      <c r="A2558" s="443"/>
      <c r="B2558" s="443">
        <v>3130600600</v>
      </c>
      <c r="C2558" s="508" t="s">
        <v>15740</v>
      </c>
      <c r="D2558" s="154" t="s">
        <v>15673</v>
      </c>
      <c r="E2558" s="154" t="s">
        <v>15741</v>
      </c>
      <c r="F2558" s="443" t="s">
        <v>414</v>
      </c>
      <c r="G2558" s="443" t="s">
        <v>666</v>
      </c>
      <c r="H2558" s="444">
        <v>44929</v>
      </c>
      <c r="I2558" s="443"/>
      <c r="J2558" s="443"/>
      <c r="K2558" s="443"/>
      <c r="L2558" s="443"/>
      <c r="M2558" s="443"/>
      <c r="N2558" s="443"/>
      <c r="O2558" s="443">
        <v>1</v>
      </c>
      <c r="P2558" s="445">
        <f t="shared" si="37"/>
        <v>1</v>
      </c>
      <c r="Q2558" s="443">
        <v>1</v>
      </c>
      <c r="R2558" s="443"/>
      <c r="S2558" s="443" t="s">
        <v>659</v>
      </c>
      <c r="T2558" s="443" t="s">
        <v>653</v>
      </c>
      <c r="U2558" s="443" t="s">
        <v>673</v>
      </c>
      <c r="V2558" s="443" t="s">
        <v>652</v>
      </c>
      <c r="W2558" s="443" t="s">
        <v>469</v>
      </c>
      <c r="X2558" s="446"/>
    </row>
    <row r="2559" spans="1:24" s="447" customFormat="1" ht="75">
      <c r="A2559" s="443"/>
      <c r="B2559" s="443">
        <v>3130600600</v>
      </c>
      <c r="C2559" s="508" t="s">
        <v>15742</v>
      </c>
      <c r="D2559" s="154" t="s">
        <v>15673</v>
      </c>
      <c r="E2559" s="154" t="s">
        <v>15743</v>
      </c>
      <c r="F2559" s="443" t="s">
        <v>414</v>
      </c>
      <c r="G2559" s="443" t="s">
        <v>666</v>
      </c>
      <c r="H2559" s="444">
        <v>44929</v>
      </c>
      <c r="I2559" s="443"/>
      <c r="J2559" s="443"/>
      <c r="K2559" s="443"/>
      <c r="L2559" s="443"/>
      <c r="M2559" s="443"/>
      <c r="N2559" s="443"/>
      <c r="O2559" s="443">
        <v>1</v>
      </c>
      <c r="P2559" s="445">
        <f t="shared" si="37"/>
        <v>1</v>
      </c>
      <c r="Q2559" s="443">
        <v>1</v>
      </c>
      <c r="R2559" s="443"/>
      <c r="S2559" s="443" t="s">
        <v>659</v>
      </c>
      <c r="T2559" s="443" t="s">
        <v>653</v>
      </c>
      <c r="U2559" s="443" t="s">
        <v>673</v>
      </c>
      <c r="V2559" s="443" t="s">
        <v>652</v>
      </c>
      <c r="W2559" s="443" t="s">
        <v>469</v>
      </c>
      <c r="X2559" s="446"/>
    </row>
    <row r="2560" spans="1:24" s="447" customFormat="1" ht="75">
      <c r="A2560" s="443"/>
      <c r="B2560" s="443">
        <v>3130600600</v>
      </c>
      <c r="C2560" s="508" t="s">
        <v>15744</v>
      </c>
      <c r="D2560" s="154" t="s">
        <v>15673</v>
      </c>
      <c r="E2560" s="154" t="s">
        <v>15745</v>
      </c>
      <c r="F2560" s="443" t="s">
        <v>414</v>
      </c>
      <c r="G2560" s="443" t="s">
        <v>666</v>
      </c>
      <c r="H2560" s="444">
        <v>44929</v>
      </c>
      <c r="I2560" s="443"/>
      <c r="J2560" s="443"/>
      <c r="K2560" s="443"/>
      <c r="L2560" s="443"/>
      <c r="M2560" s="443"/>
      <c r="N2560" s="443"/>
      <c r="O2560" s="443">
        <v>1</v>
      </c>
      <c r="P2560" s="445">
        <f t="shared" si="37"/>
        <v>1</v>
      </c>
      <c r="Q2560" s="443">
        <v>1</v>
      </c>
      <c r="R2560" s="443"/>
      <c r="S2560" s="443" t="s">
        <v>659</v>
      </c>
      <c r="T2560" s="443" t="s">
        <v>653</v>
      </c>
      <c r="U2560" s="443" t="s">
        <v>673</v>
      </c>
      <c r="V2560" s="443" t="s">
        <v>652</v>
      </c>
      <c r="W2560" s="443" t="s">
        <v>469</v>
      </c>
      <c r="X2560" s="446"/>
    </row>
    <row r="2561" spans="1:24" s="447" customFormat="1" ht="75">
      <c r="A2561" s="443"/>
      <c r="B2561" s="443">
        <v>3130600600</v>
      </c>
      <c r="C2561" s="508" t="s">
        <v>15746</v>
      </c>
      <c r="D2561" s="154" t="s">
        <v>15673</v>
      </c>
      <c r="E2561" s="154" t="s">
        <v>15747</v>
      </c>
      <c r="F2561" s="443" t="s">
        <v>414</v>
      </c>
      <c r="G2561" s="443" t="s">
        <v>666</v>
      </c>
      <c r="H2561" s="444">
        <v>44928</v>
      </c>
      <c r="I2561" s="443"/>
      <c r="J2561" s="443"/>
      <c r="K2561" s="443"/>
      <c r="L2561" s="443"/>
      <c r="M2561" s="443"/>
      <c r="N2561" s="443"/>
      <c r="O2561" s="443">
        <v>1</v>
      </c>
      <c r="P2561" s="445">
        <f t="shared" si="37"/>
        <v>1</v>
      </c>
      <c r="Q2561" s="443">
        <v>1</v>
      </c>
      <c r="R2561" s="443"/>
      <c r="S2561" s="443" t="s">
        <v>659</v>
      </c>
      <c r="T2561" s="443" t="s">
        <v>653</v>
      </c>
      <c r="U2561" s="443" t="s">
        <v>673</v>
      </c>
      <c r="V2561" s="443" t="s">
        <v>652</v>
      </c>
      <c r="W2561" s="443" t="s">
        <v>469</v>
      </c>
      <c r="X2561" s="446"/>
    </row>
    <row r="2562" spans="1:24" s="447" customFormat="1" ht="75">
      <c r="A2562" s="443"/>
      <c r="B2562" s="443">
        <v>3130600600</v>
      </c>
      <c r="C2562" s="508" t="s">
        <v>15748</v>
      </c>
      <c r="D2562" s="154" t="s">
        <v>15673</v>
      </c>
      <c r="E2562" s="154" t="s">
        <v>15749</v>
      </c>
      <c r="F2562" s="443" t="s">
        <v>414</v>
      </c>
      <c r="G2562" s="443" t="s">
        <v>666</v>
      </c>
      <c r="H2562" s="444">
        <v>44929</v>
      </c>
      <c r="I2562" s="443"/>
      <c r="J2562" s="443"/>
      <c r="K2562" s="443"/>
      <c r="L2562" s="443"/>
      <c r="M2562" s="443"/>
      <c r="N2562" s="443"/>
      <c r="O2562" s="443">
        <v>1</v>
      </c>
      <c r="P2562" s="445">
        <f t="shared" si="37"/>
        <v>1</v>
      </c>
      <c r="Q2562" s="443">
        <v>1</v>
      </c>
      <c r="R2562" s="443"/>
      <c r="S2562" s="443" t="s">
        <v>659</v>
      </c>
      <c r="T2562" s="443" t="s">
        <v>653</v>
      </c>
      <c r="U2562" s="443" t="s">
        <v>673</v>
      </c>
      <c r="V2562" s="443" t="s">
        <v>652</v>
      </c>
      <c r="W2562" s="443" t="s">
        <v>469</v>
      </c>
      <c r="X2562" s="446"/>
    </row>
    <row r="2563" spans="1:24" s="447" customFormat="1" ht="75">
      <c r="A2563" s="443"/>
      <c r="B2563" s="443">
        <v>3130600600</v>
      </c>
      <c r="C2563" s="508" t="s">
        <v>15750</v>
      </c>
      <c r="D2563" s="154" t="s">
        <v>15673</v>
      </c>
      <c r="E2563" s="154" t="s">
        <v>15751</v>
      </c>
      <c r="F2563" s="443" t="s">
        <v>414</v>
      </c>
      <c r="G2563" s="443" t="s">
        <v>666</v>
      </c>
      <c r="H2563" s="444">
        <v>44929</v>
      </c>
      <c r="I2563" s="443"/>
      <c r="J2563" s="443"/>
      <c r="K2563" s="443"/>
      <c r="L2563" s="443"/>
      <c r="M2563" s="443"/>
      <c r="N2563" s="443"/>
      <c r="O2563" s="443">
        <v>1</v>
      </c>
      <c r="P2563" s="445">
        <f t="shared" si="37"/>
        <v>1</v>
      </c>
      <c r="Q2563" s="443">
        <v>1</v>
      </c>
      <c r="R2563" s="443"/>
      <c r="S2563" s="443" t="s">
        <v>659</v>
      </c>
      <c r="T2563" s="443" t="s">
        <v>653</v>
      </c>
      <c r="U2563" s="443" t="s">
        <v>673</v>
      </c>
      <c r="V2563" s="443" t="s">
        <v>652</v>
      </c>
      <c r="W2563" s="443" t="s">
        <v>469</v>
      </c>
      <c r="X2563" s="446"/>
    </row>
    <row r="2564" spans="1:24" s="447" customFormat="1" ht="75">
      <c r="A2564" s="443"/>
      <c r="B2564" s="443">
        <v>3130600600</v>
      </c>
      <c r="C2564" s="508" t="s">
        <v>15752</v>
      </c>
      <c r="D2564" s="154" t="s">
        <v>15673</v>
      </c>
      <c r="E2564" s="154" t="s">
        <v>15753</v>
      </c>
      <c r="F2564" s="443" t="s">
        <v>414</v>
      </c>
      <c r="G2564" s="443" t="s">
        <v>666</v>
      </c>
      <c r="H2564" s="444">
        <v>44950</v>
      </c>
      <c r="I2564" s="443"/>
      <c r="J2564" s="443"/>
      <c r="K2564" s="443"/>
      <c r="L2564" s="443"/>
      <c r="M2564" s="443"/>
      <c r="N2564" s="443"/>
      <c r="O2564" s="443">
        <v>1</v>
      </c>
      <c r="P2564" s="445">
        <f t="shared" si="37"/>
        <v>1</v>
      </c>
      <c r="Q2564" s="443">
        <v>1</v>
      </c>
      <c r="R2564" s="443"/>
      <c r="S2564" s="443" t="s">
        <v>659</v>
      </c>
      <c r="T2564" s="443" t="s">
        <v>653</v>
      </c>
      <c r="U2564" s="443" t="s">
        <v>673</v>
      </c>
      <c r="V2564" s="443" t="s">
        <v>652</v>
      </c>
      <c r="W2564" s="443" t="s">
        <v>469</v>
      </c>
      <c r="X2564" s="446"/>
    </row>
    <row r="2565" spans="1:24" s="447" customFormat="1" ht="75">
      <c r="A2565" s="443"/>
      <c r="B2565" s="443">
        <v>3130600600</v>
      </c>
      <c r="C2565" s="508" t="s">
        <v>15754</v>
      </c>
      <c r="D2565" s="154" t="s">
        <v>15673</v>
      </c>
      <c r="E2565" s="154" t="s">
        <v>15755</v>
      </c>
      <c r="F2565" s="443" t="s">
        <v>414</v>
      </c>
      <c r="G2565" s="443" t="s">
        <v>666</v>
      </c>
      <c r="H2565" s="444">
        <v>44929</v>
      </c>
      <c r="I2565" s="443"/>
      <c r="J2565" s="443"/>
      <c r="K2565" s="443"/>
      <c r="L2565" s="443"/>
      <c r="M2565" s="443"/>
      <c r="N2565" s="443"/>
      <c r="O2565" s="443">
        <v>1</v>
      </c>
      <c r="P2565" s="445">
        <f t="shared" si="37"/>
        <v>1</v>
      </c>
      <c r="Q2565" s="443">
        <v>1</v>
      </c>
      <c r="R2565" s="443"/>
      <c r="S2565" s="443" t="s">
        <v>659</v>
      </c>
      <c r="T2565" s="443" t="s">
        <v>653</v>
      </c>
      <c r="U2565" s="443" t="s">
        <v>673</v>
      </c>
      <c r="V2565" s="443" t="s">
        <v>652</v>
      </c>
      <c r="W2565" s="443" t="s">
        <v>469</v>
      </c>
      <c r="X2565" s="446"/>
    </row>
    <row r="2566" spans="1:24" s="447" customFormat="1" ht="75">
      <c r="A2566" s="443"/>
      <c r="B2566" s="443">
        <v>3130600600</v>
      </c>
      <c r="C2566" s="508" t="s">
        <v>15756</v>
      </c>
      <c r="D2566" s="154" t="s">
        <v>15673</v>
      </c>
      <c r="E2566" s="154" t="s">
        <v>15757</v>
      </c>
      <c r="F2566" s="443" t="s">
        <v>414</v>
      </c>
      <c r="G2566" s="443" t="s">
        <v>666</v>
      </c>
      <c r="H2566" s="444">
        <v>44928</v>
      </c>
      <c r="I2566" s="443"/>
      <c r="J2566" s="443"/>
      <c r="K2566" s="443"/>
      <c r="L2566" s="443"/>
      <c r="M2566" s="443"/>
      <c r="N2566" s="443"/>
      <c r="O2566" s="443">
        <v>1</v>
      </c>
      <c r="P2566" s="445">
        <f t="shared" si="37"/>
        <v>1</v>
      </c>
      <c r="Q2566" s="443">
        <v>1</v>
      </c>
      <c r="R2566" s="443"/>
      <c r="S2566" s="443" t="s">
        <v>659</v>
      </c>
      <c r="T2566" s="443" t="s">
        <v>653</v>
      </c>
      <c r="U2566" s="443" t="s">
        <v>673</v>
      </c>
      <c r="V2566" s="443" t="s">
        <v>652</v>
      </c>
      <c r="W2566" s="443" t="s">
        <v>469</v>
      </c>
      <c r="X2566" s="446"/>
    </row>
    <row r="2567" spans="1:24" s="447" customFormat="1" ht="75">
      <c r="A2567" s="443"/>
      <c r="B2567" s="443">
        <v>3130600600</v>
      </c>
      <c r="C2567" s="508" t="s">
        <v>15758</v>
      </c>
      <c r="D2567" s="154" t="s">
        <v>15673</v>
      </c>
      <c r="E2567" s="154" t="s">
        <v>15759</v>
      </c>
      <c r="F2567" s="443" t="s">
        <v>414</v>
      </c>
      <c r="G2567" s="443" t="s">
        <v>666</v>
      </c>
      <c r="H2567" s="444">
        <v>44928</v>
      </c>
      <c r="I2567" s="443"/>
      <c r="J2567" s="443"/>
      <c r="K2567" s="443"/>
      <c r="L2567" s="443"/>
      <c r="M2567" s="443"/>
      <c r="N2567" s="443"/>
      <c r="O2567" s="443">
        <v>1</v>
      </c>
      <c r="P2567" s="445">
        <f t="shared" si="37"/>
        <v>1</v>
      </c>
      <c r="Q2567" s="443">
        <v>1</v>
      </c>
      <c r="R2567" s="443"/>
      <c r="S2567" s="443" t="s">
        <v>659</v>
      </c>
      <c r="T2567" s="443" t="s">
        <v>653</v>
      </c>
      <c r="U2567" s="443" t="s">
        <v>673</v>
      </c>
      <c r="V2567" s="443" t="s">
        <v>652</v>
      </c>
      <c r="W2567" s="443" t="s">
        <v>469</v>
      </c>
      <c r="X2567" s="446"/>
    </row>
    <row r="2568" spans="1:24" s="447" customFormat="1" ht="75">
      <c r="A2568" s="443"/>
      <c r="B2568" s="443">
        <v>3130600600</v>
      </c>
      <c r="C2568" s="508" t="s">
        <v>15760</v>
      </c>
      <c r="D2568" s="154" t="s">
        <v>15673</v>
      </c>
      <c r="E2568" s="154" t="s">
        <v>15761</v>
      </c>
      <c r="F2568" s="443" t="s">
        <v>414</v>
      </c>
      <c r="G2568" s="443" t="s">
        <v>666</v>
      </c>
      <c r="H2568" s="444">
        <v>44928</v>
      </c>
      <c r="I2568" s="443"/>
      <c r="J2568" s="443"/>
      <c r="K2568" s="443"/>
      <c r="L2568" s="443"/>
      <c r="M2568" s="443"/>
      <c r="N2568" s="443"/>
      <c r="O2568" s="443">
        <v>1</v>
      </c>
      <c r="P2568" s="445">
        <f t="shared" si="37"/>
        <v>1</v>
      </c>
      <c r="Q2568" s="443">
        <v>1</v>
      </c>
      <c r="R2568" s="443"/>
      <c r="S2568" s="443" t="s">
        <v>659</v>
      </c>
      <c r="T2568" s="443" t="s">
        <v>653</v>
      </c>
      <c r="U2568" s="443" t="s">
        <v>673</v>
      </c>
      <c r="V2568" s="443" t="s">
        <v>652</v>
      </c>
      <c r="W2568" s="443" t="s">
        <v>469</v>
      </c>
      <c r="X2568" s="446"/>
    </row>
    <row r="2569" spans="1:24" s="447" customFormat="1" ht="75">
      <c r="A2569" s="443"/>
      <c r="B2569" s="443">
        <v>3130600600</v>
      </c>
      <c r="C2569" s="508" t="s">
        <v>15762</v>
      </c>
      <c r="D2569" s="154" t="s">
        <v>15673</v>
      </c>
      <c r="E2569" s="154" t="s">
        <v>15763</v>
      </c>
      <c r="F2569" s="443" t="s">
        <v>414</v>
      </c>
      <c r="G2569" s="443" t="s">
        <v>666</v>
      </c>
      <c r="H2569" s="444">
        <v>44928</v>
      </c>
      <c r="I2569" s="443"/>
      <c r="J2569" s="443"/>
      <c r="K2569" s="443"/>
      <c r="L2569" s="443"/>
      <c r="M2569" s="443"/>
      <c r="N2569" s="443"/>
      <c r="O2569" s="443">
        <v>1</v>
      </c>
      <c r="P2569" s="445">
        <f t="shared" si="37"/>
        <v>1</v>
      </c>
      <c r="Q2569" s="443">
        <v>1</v>
      </c>
      <c r="R2569" s="443"/>
      <c r="S2569" s="443" t="s">
        <v>659</v>
      </c>
      <c r="T2569" s="443" t="s">
        <v>653</v>
      </c>
      <c r="U2569" s="443" t="s">
        <v>673</v>
      </c>
      <c r="V2569" s="443" t="s">
        <v>652</v>
      </c>
      <c r="W2569" s="443" t="s">
        <v>469</v>
      </c>
      <c r="X2569" s="446"/>
    </row>
    <row r="2570" spans="1:24" s="447" customFormat="1" ht="75">
      <c r="A2570" s="443"/>
      <c r="B2570" s="443">
        <v>3130600600</v>
      </c>
      <c r="C2570" s="508" t="s">
        <v>15764</v>
      </c>
      <c r="D2570" s="154" t="s">
        <v>15673</v>
      </c>
      <c r="E2570" s="154" t="s">
        <v>15765</v>
      </c>
      <c r="F2570" s="443" t="s">
        <v>414</v>
      </c>
      <c r="G2570" s="443" t="s">
        <v>666</v>
      </c>
      <c r="H2570" s="444">
        <v>44929</v>
      </c>
      <c r="I2570" s="443"/>
      <c r="J2570" s="443"/>
      <c r="K2570" s="443"/>
      <c r="L2570" s="443"/>
      <c r="M2570" s="443"/>
      <c r="N2570" s="443"/>
      <c r="O2570" s="443">
        <v>1</v>
      </c>
      <c r="P2570" s="445">
        <f t="shared" si="37"/>
        <v>1</v>
      </c>
      <c r="Q2570" s="443">
        <v>1</v>
      </c>
      <c r="R2570" s="443"/>
      <c r="S2570" s="443" t="s">
        <v>659</v>
      </c>
      <c r="T2570" s="443" t="s">
        <v>653</v>
      </c>
      <c r="U2570" s="443" t="s">
        <v>673</v>
      </c>
      <c r="V2570" s="443" t="s">
        <v>652</v>
      </c>
      <c r="W2570" s="443" t="s">
        <v>469</v>
      </c>
      <c r="X2570" s="446"/>
    </row>
    <row r="2571" spans="1:24" s="447" customFormat="1" ht="75">
      <c r="A2571" s="443"/>
      <c r="B2571" s="443">
        <v>3130600600</v>
      </c>
      <c r="C2571" s="508" t="s">
        <v>15766</v>
      </c>
      <c r="D2571" s="154" t="s">
        <v>15673</v>
      </c>
      <c r="E2571" s="154" t="s">
        <v>15767</v>
      </c>
      <c r="F2571" s="443" t="s">
        <v>414</v>
      </c>
      <c r="G2571" s="443" t="s">
        <v>666</v>
      </c>
      <c r="H2571" s="444">
        <v>44928</v>
      </c>
      <c r="I2571" s="443"/>
      <c r="J2571" s="443"/>
      <c r="K2571" s="443"/>
      <c r="L2571" s="443"/>
      <c r="M2571" s="443"/>
      <c r="N2571" s="443"/>
      <c r="O2571" s="443">
        <v>1</v>
      </c>
      <c r="P2571" s="445">
        <f t="shared" si="37"/>
        <v>1</v>
      </c>
      <c r="Q2571" s="443">
        <v>1</v>
      </c>
      <c r="R2571" s="443"/>
      <c r="S2571" s="443" t="s">
        <v>659</v>
      </c>
      <c r="T2571" s="443" t="s">
        <v>653</v>
      </c>
      <c r="U2571" s="443" t="s">
        <v>673</v>
      </c>
      <c r="V2571" s="443" t="s">
        <v>652</v>
      </c>
      <c r="W2571" s="443" t="s">
        <v>469</v>
      </c>
      <c r="X2571" s="446"/>
    </row>
    <row r="2572" spans="1:24" s="447" customFormat="1" ht="60">
      <c r="A2572" s="443"/>
      <c r="B2572" s="443">
        <v>3410504000</v>
      </c>
      <c r="C2572" s="508" t="s">
        <v>15768</v>
      </c>
      <c r="D2572" s="154" t="s">
        <v>15692</v>
      </c>
      <c r="E2572" s="154" t="s">
        <v>15769</v>
      </c>
      <c r="F2572" s="443" t="s">
        <v>414</v>
      </c>
      <c r="G2572" s="443" t="s">
        <v>666</v>
      </c>
      <c r="H2572" s="444">
        <v>45176</v>
      </c>
      <c r="I2572" s="443"/>
      <c r="J2572" s="443"/>
      <c r="K2572" s="443"/>
      <c r="L2572" s="443"/>
      <c r="M2572" s="443"/>
      <c r="N2572" s="443"/>
      <c r="O2572" s="443">
        <v>1</v>
      </c>
      <c r="P2572" s="445">
        <f t="shared" si="37"/>
        <v>1</v>
      </c>
      <c r="Q2572" s="443">
        <v>1</v>
      </c>
      <c r="R2572" s="443"/>
      <c r="S2572" s="443" t="s">
        <v>659</v>
      </c>
      <c r="T2572" s="443" t="s">
        <v>653</v>
      </c>
      <c r="U2572" s="443" t="s">
        <v>673</v>
      </c>
      <c r="V2572" s="443" t="s">
        <v>652</v>
      </c>
      <c r="W2572" s="443" t="s">
        <v>469</v>
      </c>
      <c r="X2572" s="446"/>
    </row>
    <row r="2573" spans="1:24" s="447" customFormat="1" ht="60">
      <c r="A2573" s="443"/>
      <c r="B2573" s="443">
        <v>3410504000</v>
      </c>
      <c r="C2573" s="508" t="s">
        <v>15770</v>
      </c>
      <c r="D2573" s="154" t="s">
        <v>15692</v>
      </c>
      <c r="E2573" s="154" t="s">
        <v>15771</v>
      </c>
      <c r="F2573" s="443" t="s">
        <v>414</v>
      </c>
      <c r="G2573" s="443" t="s">
        <v>666</v>
      </c>
      <c r="H2573" s="444">
        <v>45176</v>
      </c>
      <c r="I2573" s="443"/>
      <c r="J2573" s="443"/>
      <c r="K2573" s="443"/>
      <c r="L2573" s="443"/>
      <c r="M2573" s="443"/>
      <c r="N2573" s="443"/>
      <c r="O2573" s="443">
        <v>1</v>
      </c>
      <c r="P2573" s="445">
        <f t="shared" si="37"/>
        <v>1</v>
      </c>
      <c r="Q2573" s="443">
        <v>1</v>
      </c>
      <c r="R2573" s="443"/>
      <c r="S2573" s="443" t="s">
        <v>659</v>
      </c>
      <c r="T2573" s="443" t="s">
        <v>653</v>
      </c>
      <c r="U2573" s="443" t="s">
        <v>673</v>
      </c>
      <c r="V2573" s="443" t="s">
        <v>652</v>
      </c>
      <c r="W2573" s="443" t="s">
        <v>469</v>
      </c>
      <c r="X2573" s="446"/>
    </row>
    <row r="2574" spans="1:24" s="447" customFormat="1" ht="60">
      <c r="A2574" s="443"/>
      <c r="B2574" s="443">
        <v>3410504000</v>
      </c>
      <c r="C2574" s="508" t="s">
        <v>15772</v>
      </c>
      <c r="D2574" s="154" t="s">
        <v>15692</v>
      </c>
      <c r="E2574" s="154" t="s">
        <v>15773</v>
      </c>
      <c r="F2574" s="443" t="s">
        <v>414</v>
      </c>
      <c r="G2574" s="443" t="s">
        <v>666</v>
      </c>
      <c r="H2574" s="444">
        <v>45176</v>
      </c>
      <c r="I2574" s="443"/>
      <c r="J2574" s="443"/>
      <c r="K2574" s="443"/>
      <c r="L2574" s="443"/>
      <c r="M2574" s="443"/>
      <c r="N2574" s="443"/>
      <c r="O2574" s="443">
        <v>1</v>
      </c>
      <c r="P2574" s="445">
        <f t="shared" si="37"/>
        <v>1</v>
      </c>
      <c r="Q2574" s="443">
        <v>1</v>
      </c>
      <c r="R2574" s="443"/>
      <c r="S2574" s="443" t="s">
        <v>659</v>
      </c>
      <c r="T2574" s="443" t="s">
        <v>653</v>
      </c>
      <c r="U2574" s="443" t="s">
        <v>673</v>
      </c>
      <c r="V2574" s="443" t="s">
        <v>652</v>
      </c>
      <c r="W2574" s="443" t="s">
        <v>469</v>
      </c>
      <c r="X2574" s="446"/>
    </row>
    <row r="2575" spans="1:24" s="447" customFormat="1" ht="60">
      <c r="A2575" s="443"/>
      <c r="B2575" s="443">
        <v>3410504000</v>
      </c>
      <c r="C2575" s="508" t="s">
        <v>15774</v>
      </c>
      <c r="D2575" s="154" t="s">
        <v>15692</v>
      </c>
      <c r="E2575" s="154" t="s">
        <v>15775</v>
      </c>
      <c r="F2575" s="443" t="s">
        <v>414</v>
      </c>
      <c r="G2575" s="443" t="s">
        <v>666</v>
      </c>
      <c r="H2575" s="444">
        <v>45176</v>
      </c>
      <c r="I2575" s="443"/>
      <c r="J2575" s="443"/>
      <c r="K2575" s="443"/>
      <c r="L2575" s="443"/>
      <c r="M2575" s="443"/>
      <c r="N2575" s="443"/>
      <c r="O2575" s="443">
        <v>1</v>
      </c>
      <c r="P2575" s="445">
        <f t="shared" si="37"/>
        <v>1</v>
      </c>
      <c r="Q2575" s="443">
        <v>1</v>
      </c>
      <c r="R2575" s="443"/>
      <c r="S2575" s="443" t="s">
        <v>659</v>
      </c>
      <c r="T2575" s="443" t="s">
        <v>653</v>
      </c>
      <c r="U2575" s="443" t="s">
        <v>673</v>
      </c>
      <c r="V2575" s="443" t="s">
        <v>652</v>
      </c>
      <c r="W2575" s="443" t="s">
        <v>469</v>
      </c>
      <c r="X2575" s="446"/>
    </row>
    <row r="2576" spans="1:24" s="447" customFormat="1" ht="60">
      <c r="A2576" s="443"/>
      <c r="B2576" s="443">
        <v>3410504000</v>
      </c>
      <c r="C2576" s="508" t="s">
        <v>15776</v>
      </c>
      <c r="D2576" s="154" t="s">
        <v>15692</v>
      </c>
      <c r="E2576" s="154" t="s">
        <v>15777</v>
      </c>
      <c r="F2576" s="443" t="s">
        <v>414</v>
      </c>
      <c r="G2576" s="443" t="s">
        <v>666</v>
      </c>
      <c r="H2576" s="444">
        <v>45176</v>
      </c>
      <c r="I2576" s="443"/>
      <c r="J2576" s="443"/>
      <c r="K2576" s="443"/>
      <c r="L2576" s="443"/>
      <c r="M2576" s="443"/>
      <c r="N2576" s="443"/>
      <c r="O2576" s="443">
        <v>1</v>
      </c>
      <c r="P2576" s="445">
        <f t="shared" si="37"/>
        <v>1</v>
      </c>
      <c r="Q2576" s="443">
        <v>1</v>
      </c>
      <c r="R2576" s="443"/>
      <c r="S2576" s="443" t="s">
        <v>659</v>
      </c>
      <c r="T2576" s="443" t="s">
        <v>653</v>
      </c>
      <c r="U2576" s="443" t="s">
        <v>673</v>
      </c>
      <c r="V2576" s="443" t="s">
        <v>652</v>
      </c>
      <c r="W2576" s="443" t="s">
        <v>469</v>
      </c>
      <c r="X2576" s="446"/>
    </row>
    <row r="2577" spans="1:24" s="447" customFormat="1" ht="75">
      <c r="A2577" s="443"/>
      <c r="B2577" s="443">
        <v>3130600600</v>
      </c>
      <c r="C2577" s="508" t="s">
        <v>15778</v>
      </c>
      <c r="D2577" s="154" t="s">
        <v>15673</v>
      </c>
      <c r="E2577" s="154" t="s">
        <v>15779</v>
      </c>
      <c r="F2577" s="443" t="s">
        <v>414</v>
      </c>
      <c r="G2577" s="443" t="s">
        <v>666</v>
      </c>
      <c r="H2577" s="444">
        <v>44928</v>
      </c>
      <c r="I2577" s="443"/>
      <c r="J2577" s="443"/>
      <c r="K2577" s="443"/>
      <c r="L2577" s="443"/>
      <c r="M2577" s="443"/>
      <c r="N2577" s="443"/>
      <c r="O2577" s="443">
        <v>1</v>
      </c>
      <c r="P2577" s="445">
        <f t="shared" si="37"/>
        <v>1</v>
      </c>
      <c r="Q2577" s="443">
        <v>1</v>
      </c>
      <c r="R2577" s="443"/>
      <c r="S2577" s="443" t="s">
        <v>659</v>
      </c>
      <c r="T2577" s="443" t="s">
        <v>653</v>
      </c>
      <c r="U2577" s="443" t="s">
        <v>673</v>
      </c>
      <c r="V2577" s="443" t="s">
        <v>652</v>
      </c>
      <c r="W2577" s="443" t="s">
        <v>469</v>
      </c>
      <c r="X2577" s="446"/>
    </row>
    <row r="2578" spans="1:24" s="447" customFormat="1" ht="75">
      <c r="A2578" s="443"/>
      <c r="B2578" s="443">
        <v>3130600600</v>
      </c>
      <c r="C2578" s="508" t="s">
        <v>15780</v>
      </c>
      <c r="D2578" s="154" t="s">
        <v>15673</v>
      </c>
      <c r="E2578" s="154" t="s">
        <v>15781</v>
      </c>
      <c r="F2578" s="443" t="s">
        <v>414</v>
      </c>
      <c r="G2578" s="443" t="s">
        <v>666</v>
      </c>
      <c r="H2578" s="444">
        <v>44929</v>
      </c>
      <c r="I2578" s="443"/>
      <c r="J2578" s="443"/>
      <c r="K2578" s="443"/>
      <c r="L2578" s="443"/>
      <c r="M2578" s="443"/>
      <c r="N2578" s="443"/>
      <c r="O2578" s="443">
        <v>1</v>
      </c>
      <c r="P2578" s="445">
        <f t="shared" si="37"/>
        <v>1</v>
      </c>
      <c r="Q2578" s="443">
        <v>1</v>
      </c>
      <c r="R2578" s="443"/>
      <c r="S2578" s="443" t="s">
        <v>659</v>
      </c>
      <c r="T2578" s="443" t="s">
        <v>653</v>
      </c>
      <c r="U2578" s="443" t="s">
        <v>673</v>
      </c>
      <c r="V2578" s="443" t="s">
        <v>652</v>
      </c>
      <c r="W2578" s="443" t="s">
        <v>469</v>
      </c>
      <c r="X2578" s="446"/>
    </row>
    <row r="2579" spans="1:24" s="447" customFormat="1" ht="75">
      <c r="A2579" s="443"/>
      <c r="B2579" s="443">
        <v>3130600600</v>
      </c>
      <c r="C2579" s="508" t="s">
        <v>15782</v>
      </c>
      <c r="D2579" s="154" t="s">
        <v>15673</v>
      </c>
      <c r="E2579" s="154" t="s">
        <v>15783</v>
      </c>
      <c r="F2579" s="443" t="s">
        <v>414</v>
      </c>
      <c r="G2579" s="443" t="s">
        <v>666</v>
      </c>
      <c r="H2579" s="444">
        <v>44928</v>
      </c>
      <c r="I2579" s="443"/>
      <c r="J2579" s="443"/>
      <c r="K2579" s="443"/>
      <c r="L2579" s="443"/>
      <c r="M2579" s="443"/>
      <c r="N2579" s="443"/>
      <c r="O2579" s="443">
        <v>1</v>
      </c>
      <c r="P2579" s="445">
        <f t="shared" si="37"/>
        <v>1</v>
      </c>
      <c r="Q2579" s="443">
        <v>1</v>
      </c>
      <c r="R2579" s="443"/>
      <c r="S2579" s="443" t="s">
        <v>659</v>
      </c>
      <c r="T2579" s="443" t="s">
        <v>653</v>
      </c>
      <c r="U2579" s="443" t="s">
        <v>673</v>
      </c>
      <c r="V2579" s="443" t="s">
        <v>652</v>
      </c>
      <c r="W2579" s="443" t="s">
        <v>469</v>
      </c>
      <c r="X2579" s="446"/>
    </row>
    <row r="2580" spans="1:24" s="447" customFormat="1" ht="75">
      <c r="A2580" s="443"/>
      <c r="B2580" s="443">
        <v>3130600600</v>
      </c>
      <c r="C2580" s="508" t="s">
        <v>15784</v>
      </c>
      <c r="D2580" s="154" t="s">
        <v>15673</v>
      </c>
      <c r="E2580" s="154" t="s">
        <v>15785</v>
      </c>
      <c r="F2580" s="443" t="s">
        <v>414</v>
      </c>
      <c r="G2580" s="443" t="s">
        <v>666</v>
      </c>
      <c r="H2580" s="444">
        <v>44928</v>
      </c>
      <c r="I2580" s="443"/>
      <c r="J2580" s="443"/>
      <c r="K2580" s="443"/>
      <c r="L2580" s="443"/>
      <c r="M2580" s="443"/>
      <c r="N2580" s="443"/>
      <c r="O2580" s="443">
        <v>1</v>
      </c>
      <c r="P2580" s="445">
        <f t="shared" si="37"/>
        <v>1</v>
      </c>
      <c r="Q2580" s="443">
        <v>1</v>
      </c>
      <c r="R2580" s="443"/>
      <c r="S2580" s="443" t="s">
        <v>659</v>
      </c>
      <c r="T2580" s="443" t="s">
        <v>653</v>
      </c>
      <c r="U2580" s="443" t="s">
        <v>673</v>
      </c>
      <c r="V2580" s="443" t="s">
        <v>652</v>
      </c>
      <c r="W2580" s="443" t="s">
        <v>469</v>
      </c>
      <c r="X2580" s="446"/>
    </row>
    <row r="2581" spans="1:24" s="447" customFormat="1" ht="75">
      <c r="A2581" s="443"/>
      <c r="B2581" s="443">
        <v>3130600600</v>
      </c>
      <c r="C2581" s="508" t="s">
        <v>15786</v>
      </c>
      <c r="D2581" s="154" t="s">
        <v>15673</v>
      </c>
      <c r="E2581" s="154" t="s">
        <v>15787</v>
      </c>
      <c r="F2581" s="443" t="s">
        <v>414</v>
      </c>
      <c r="G2581" s="443" t="s">
        <v>666</v>
      </c>
      <c r="H2581" s="444">
        <v>44928</v>
      </c>
      <c r="I2581" s="443"/>
      <c r="J2581" s="443"/>
      <c r="K2581" s="443"/>
      <c r="L2581" s="443"/>
      <c r="M2581" s="443"/>
      <c r="N2581" s="443"/>
      <c r="O2581" s="443">
        <v>1</v>
      </c>
      <c r="P2581" s="445">
        <f t="shared" si="37"/>
        <v>1</v>
      </c>
      <c r="Q2581" s="443">
        <v>1</v>
      </c>
      <c r="R2581" s="443"/>
      <c r="S2581" s="443" t="s">
        <v>659</v>
      </c>
      <c r="T2581" s="443" t="s">
        <v>653</v>
      </c>
      <c r="U2581" s="443" t="s">
        <v>673</v>
      </c>
      <c r="V2581" s="443" t="s">
        <v>652</v>
      </c>
      <c r="W2581" s="443" t="s">
        <v>469</v>
      </c>
      <c r="X2581" s="446"/>
    </row>
    <row r="2582" spans="1:24" s="447" customFormat="1" ht="75">
      <c r="A2582" s="443"/>
      <c r="B2582" s="443">
        <v>3130600600</v>
      </c>
      <c r="C2582" s="508" t="s">
        <v>15788</v>
      </c>
      <c r="D2582" s="154" t="s">
        <v>15673</v>
      </c>
      <c r="E2582" s="154" t="s">
        <v>15789</v>
      </c>
      <c r="F2582" s="443" t="s">
        <v>414</v>
      </c>
      <c r="G2582" s="443" t="s">
        <v>666</v>
      </c>
      <c r="H2582" s="444">
        <v>44928</v>
      </c>
      <c r="I2582" s="443"/>
      <c r="J2582" s="443"/>
      <c r="K2582" s="443"/>
      <c r="L2582" s="443"/>
      <c r="M2582" s="443"/>
      <c r="N2582" s="443"/>
      <c r="O2582" s="443">
        <v>1</v>
      </c>
      <c r="P2582" s="445">
        <f t="shared" ref="P2582:P2645" si="38">SUM($I2582:$O2582)</f>
        <v>1</v>
      </c>
      <c r="Q2582" s="443">
        <v>1</v>
      </c>
      <c r="R2582" s="443"/>
      <c r="S2582" s="443" t="s">
        <v>659</v>
      </c>
      <c r="T2582" s="443" t="s">
        <v>653</v>
      </c>
      <c r="U2582" s="443" t="s">
        <v>673</v>
      </c>
      <c r="V2582" s="443" t="s">
        <v>652</v>
      </c>
      <c r="W2582" s="443" t="s">
        <v>469</v>
      </c>
      <c r="X2582" s="446"/>
    </row>
    <row r="2583" spans="1:24" s="447" customFormat="1" ht="75">
      <c r="A2583" s="443"/>
      <c r="B2583" s="443">
        <v>3130600600</v>
      </c>
      <c r="C2583" s="508" t="s">
        <v>15790</v>
      </c>
      <c r="D2583" s="154" t="s">
        <v>15673</v>
      </c>
      <c r="E2583" s="154" t="s">
        <v>15791</v>
      </c>
      <c r="F2583" s="443" t="s">
        <v>414</v>
      </c>
      <c r="G2583" s="443" t="s">
        <v>666</v>
      </c>
      <c r="H2583" s="444">
        <v>44950</v>
      </c>
      <c r="I2583" s="443"/>
      <c r="J2583" s="443"/>
      <c r="K2583" s="443"/>
      <c r="L2583" s="443"/>
      <c r="M2583" s="443"/>
      <c r="N2583" s="443"/>
      <c r="O2583" s="443">
        <v>1</v>
      </c>
      <c r="P2583" s="445">
        <f t="shared" si="38"/>
        <v>1</v>
      </c>
      <c r="Q2583" s="443">
        <v>1</v>
      </c>
      <c r="R2583" s="443"/>
      <c r="S2583" s="443" t="s">
        <v>659</v>
      </c>
      <c r="T2583" s="443" t="s">
        <v>653</v>
      </c>
      <c r="U2583" s="443" t="s">
        <v>673</v>
      </c>
      <c r="V2583" s="443" t="s">
        <v>652</v>
      </c>
      <c r="W2583" s="443" t="s">
        <v>469</v>
      </c>
      <c r="X2583" s="446"/>
    </row>
    <row r="2584" spans="1:24" s="447" customFormat="1" ht="75">
      <c r="A2584" s="443"/>
      <c r="B2584" s="443">
        <v>3130600600</v>
      </c>
      <c r="C2584" s="508" t="s">
        <v>15792</v>
      </c>
      <c r="D2584" s="154" t="s">
        <v>15673</v>
      </c>
      <c r="E2584" s="154" t="s">
        <v>15793</v>
      </c>
      <c r="F2584" s="443" t="s">
        <v>414</v>
      </c>
      <c r="G2584" s="443" t="s">
        <v>666</v>
      </c>
      <c r="H2584" s="444">
        <v>44928</v>
      </c>
      <c r="I2584" s="443"/>
      <c r="J2584" s="443"/>
      <c r="K2584" s="443"/>
      <c r="L2584" s="443"/>
      <c r="M2584" s="443"/>
      <c r="N2584" s="443"/>
      <c r="O2584" s="443">
        <v>1</v>
      </c>
      <c r="P2584" s="445">
        <f t="shared" si="38"/>
        <v>1</v>
      </c>
      <c r="Q2584" s="443">
        <v>1</v>
      </c>
      <c r="R2584" s="443"/>
      <c r="S2584" s="443" t="s">
        <v>659</v>
      </c>
      <c r="T2584" s="443" t="s">
        <v>653</v>
      </c>
      <c r="U2584" s="443" t="s">
        <v>673</v>
      </c>
      <c r="V2584" s="443" t="s">
        <v>652</v>
      </c>
      <c r="W2584" s="443" t="s">
        <v>469</v>
      </c>
      <c r="X2584" s="446"/>
    </row>
    <row r="2585" spans="1:24" s="447" customFormat="1" ht="75">
      <c r="A2585" s="443"/>
      <c r="B2585" s="443">
        <v>3130600600</v>
      </c>
      <c r="C2585" s="508" t="s">
        <v>15794</v>
      </c>
      <c r="D2585" s="154" t="s">
        <v>15673</v>
      </c>
      <c r="E2585" s="154" t="s">
        <v>15795</v>
      </c>
      <c r="F2585" s="443" t="s">
        <v>414</v>
      </c>
      <c r="G2585" s="443" t="s">
        <v>666</v>
      </c>
      <c r="H2585" s="444">
        <v>44928</v>
      </c>
      <c r="I2585" s="443"/>
      <c r="J2585" s="443"/>
      <c r="K2585" s="443"/>
      <c r="L2585" s="443"/>
      <c r="M2585" s="443"/>
      <c r="N2585" s="443"/>
      <c r="O2585" s="443">
        <v>1</v>
      </c>
      <c r="P2585" s="445">
        <f t="shared" si="38"/>
        <v>1</v>
      </c>
      <c r="Q2585" s="443">
        <v>1</v>
      </c>
      <c r="R2585" s="443"/>
      <c r="S2585" s="443" t="s">
        <v>659</v>
      </c>
      <c r="T2585" s="443" t="s">
        <v>653</v>
      </c>
      <c r="U2585" s="443" t="s">
        <v>673</v>
      </c>
      <c r="V2585" s="443" t="s">
        <v>652</v>
      </c>
      <c r="W2585" s="443" t="s">
        <v>469</v>
      </c>
      <c r="X2585" s="446"/>
    </row>
    <row r="2586" spans="1:24" s="447" customFormat="1" ht="75">
      <c r="A2586" s="443"/>
      <c r="B2586" s="443">
        <v>3130600600</v>
      </c>
      <c r="C2586" s="508" t="s">
        <v>15796</v>
      </c>
      <c r="D2586" s="154" t="s">
        <v>15673</v>
      </c>
      <c r="E2586" s="154" t="s">
        <v>15797</v>
      </c>
      <c r="F2586" s="443" t="s">
        <v>414</v>
      </c>
      <c r="G2586" s="443" t="s">
        <v>666</v>
      </c>
      <c r="H2586" s="444">
        <v>44929</v>
      </c>
      <c r="I2586" s="443"/>
      <c r="J2586" s="443"/>
      <c r="K2586" s="443"/>
      <c r="L2586" s="443"/>
      <c r="M2586" s="443"/>
      <c r="N2586" s="443"/>
      <c r="O2586" s="443">
        <v>1</v>
      </c>
      <c r="P2586" s="445">
        <f t="shared" si="38"/>
        <v>1</v>
      </c>
      <c r="Q2586" s="443">
        <v>1</v>
      </c>
      <c r="R2586" s="443"/>
      <c r="S2586" s="443" t="s">
        <v>659</v>
      </c>
      <c r="T2586" s="443" t="s">
        <v>653</v>
      </c>
      <c r="U2586" s="443" t="s">
        <v>673</v>
      </c>
      <c r="V2586" s="443" t="s">
        <v>652</v>
      </c>
      <c r="W2586" s="443" t="s">
        <v>469</v>
      </c>
      <c r="X2586" s="446"/>
    </row>
    <row r="2587" spans="1:24" s="447" customFormat="1" ht="75">
      <c r="A2587" s="443"/>
      <c r="B2587" s="443">
        <v>3130600600</v>
      </c>
      <c r="C2587" s="508" t="s">
        <v>15798</v>
      </c>
      <c r="D2587" s="154" t="s">
        <v>15673</v>
      </c>
      <c r="E2587" s="154" t="s">
        <v>15799</v>
      </c>
      <c r="F2587" s="443" t="s">
        <v>414</v>
      </c>
      <c r="G2587" s="443" t="s">
        <v>666</v>
      </c>
      <c r="H2587" s="444">
        <v>44950</v>
      </c>
      <c r="I2587" s="443"/>
      <c r="J2587" s="443"/>
      <c r="K2587" s="443"/>
      <c r="L2587" s="443"/>
      <c r="M2587" s="443"/>
      <c r="N2587" s="443"/>
      <c r="O2587" s="443">
        <v>1</v>
      </c>
      <c r="P2587" s="445">
        <f t="shared" si="38"/>
        <v>1</v>
      </c>
      <c r="Q2587" s="443">
        <v>1</v>
      </c>
      <c r="R2587" s="443"/>
      <c r="S2587" s="443" t="s">
        <v>659</v>
      </c>
      <c r="T2587" s="443" t="s">
        <v>653</v>
      </c>
      <c r="U2587" s="443" t="s">
        <v>673</v>
      </c>
      <c r="V2587" s="443" t="s">
        <v>652</v>
      </c>
      <c r="W2587" s="443" t="s">
        <v>469</v>
      </c>
      <c r="X2587" s="446"/>
    </row>
    <row r="2588" spans="1:24" s="447" customFormat="1" ht="75">
      <c r="A2588" s="443"/>
      <c r="B2588" s="443">
        <v>3130600600</v>
      </c>
      <c r="C2588" s="508" t="s">
        <v>15800</v>
      </c>
      <c r="D2588" s="154" t="s">
        <v>15673</v>
      </c>
      <c r="E2588" s="154" t="s">
        <v>15801</v>
      </c>
      <c r="F2588" s="443" t="s">
        <v>414</v>
      </c>
      <c r="G2588" s="443" t="s">
        <v>666</v>
      </c>
      <c r="H2588" s="444">
        <v>44928</v>
      </c>
      <c r="I2588" s="443"/>
      <c r="J2588" s="443"/>
      <c r="K2588" s="443"/>
      <c r="L2588" s="443"/>
      <c r="M2588" s="443"/>
      <c r="N2588" s="443"/>
      <c r="O2588" s="443">
        <v>1</v>
      </c>
      <c r="P2588" s="445">
        <f t="shared" si="38"/>
        <v>1</v>
      </c>
      <c r="Q2588" s="443">
        <v>1</v>
      </c>
      <c r="R2588" s="443"/>
      <c r="S2588" s="443" t="s">
        <v>659</v>
      </c>
      <c r="T2588" s="443" t="s">
        <v>653</v>
      </c>
      <c r="U2588" s="443" t="s">
        <v>673</v>
      </c>
      <c r="V2588" s="443" t="s">
        <v>652</v>
      </c>
      <c r="W2588" s="443" t="s">
        <v>469</v>
      </c>
      <c r="X2588" s="446"/>
    </row>
    <row r="2589" spans="1:24" s="447" customFormat="1" ht="75">
      <c r="A2589" s="443"/>
      <c r="B2589" s="443">
        <v>3130600600</v>
      </c>
      <c r="C2589" s="508" t="s">
        <v>15802</v>
      </c>
      <c r="D2589" s="154" t="s">
        <v>15673</v>
      </c>
      <c r="E2589" s="154" t="s">
        <v>15803</v>
      </c>
      <c r="F2589" s="443" t="s">
        <v>414</v>
      </c>
      <c r="G2589" s="443" t="s">
        <v>666</v>
      </c>
      <c r="H2589" s="444">
        <v>44929</v>
      </c>
      <c r="I2589" s="443"/>
      <c r="J2589" s="443"/>
      <c r="K2589" s="443"/>
      <c r="L2589" s="443"/>
      <c r="M2589" s="443"/>
      <c r="N2589" s="443"/>
      <c r="O2589" s="443">
        <v>1</v>
      </c>
      <c r="P2589" s="445">
        <f t="shared" si="38"/>
        <v>1</v>
      </c>
      <c r="Q2589" s="443">
        <v>1</v>
      </c>
      <c r="R2589" s="443"/>
      <c r="S2589" s="443" t="s">
        <v>659</v>
      </c>
      <c r="T2589" s="443" t="s">
        <v>653</v>
      </c>
      <c r="U2589" s="443" t="s">
        <v>673</v>
      </c>
      <c r="V2589" s="443" t="s">
        <v>652</v>
      </c>
      <c r="W2589" s="443" t="s">
        <v>469</v>
      </c>
      <c r="X2589" s="446"/>
    </row>
    <row r="2590" spans="1:24" s="447" customFormat="1" ht="75">
      <c r="A2590" s="443"/>
      <c r="B2590" s="443">
        <v>3130600600</v>
      </c>
      <c r="C2590" s="508" t="s">
        <v>15804</v>
      </c>
      <c r="D2590" s="154" t="s">
        <v>15673</v>
      </c>
      <c r="E2590" s="154" t="s">
        <v>15805</v>
      </c>
      <c r="F2590" s="443" t="s">
        <v>414</v>
      </c>
      <c r="G2590" s="443" t="s">
        <v>666</v>
      </c>
      <c r="H2590" s="444">
        <v>44929</v>
      </c>
      <c r="I2590" s="443"/>
      <c r="J2590" s="443"/>
      <c r="K2590" s="443"/>
      <c r="L2590" s="443"/>
      <c r="M2590" s="443"/>
      <c r="N2590" s="443"/>
      <c r="O2590" s="443">
        <v>1</v>
      </c>
      <c r="P2590" s="445">
        <f t="shared" si="38"/>
        <v>1</v>
      </c>
      <c r="Q2590" s="443">
        <v>1</v>
      </c>
      <c r="R2590" s="443"/>
      <c r="S2590" s="443" t="s">
        <v>659</v>
      </c>
      <c r="T2590" s="443" t="s">
        <v>653</v>
      </c>
      <c r="U2590" s="443" t="s">
        <v>673</v>
      </c>
      <c r="V2590" s="443" t="s">
        <v>652</v>
      </c>
      <c r="W2590" s="443" t="s">
        <v>469</v>
      </c>
      <c r="X2590" s="446"/>
    </row>
    <row r="2591" spans="1:24" s="447" customFormat="1" ht="75">
      <c r="A2591" s="443"/>
      <c r="B2591" s="443">
        <v>3130600600</v>
      </c>
      <c r="C2591" s="508" t="s">
        <v>15806</v>
      </c>
      <c r="D2591" s="154" t="s">
        <v>15673</v>
      </c>
      <c r="E2591" s="154" t="s">
        <v>15807</v>
      </c>
      <c r="F2591" s="443" t="s">
        <v>414</v>
      </c>
      <c r="G2591" s="443" t="s">
        <v>666</v>
      </c>
      <c r="H2591" s="444">
        <v>44928</v>
      </c>
      <c r="I2591" s="443"/>
      <c r="J2591" s="443"/>
      <c r="K2591" s="443"/>
      <c r="L2591" s="443"/>
      <c r="M2591" s="443"/>
      <c r="N2591" s="443"/>
      <c r="O2591" s="443">
        <v>1</v>
      </c>
      <c r="P2591" s="445">
        <f t="shared" si="38"/>
        <v>1</v>
      </c>
      <c r="Q2591" s="443">
        <v>1</v>
      </c>
      <c r="R2591" s="443"/>
      <c r="S2591" s="443" t="s">
        <v>659</v>
      </c>
      <c r="T2591" s="443" t="s">
        <v>653</v>
      </c>
      <c r="U2591" s="443" t="s">
        <v>673</v>
      </c>
      <c r="V2591" s="443" t="s">
        <v>652</v>
      </c>
      <c r="W2591" s="443" t="s">
        <v>469</v>
      </c>
      <c r="X2591" s="446"/>
    </row>
    <row r="2592" spans="1:24" s="447" customFormat="1" ht="75">
      <c r="A2592" s="443"/>
      <c r="B2592" s="443">
        <v>3130600600</v>
      </c>
      <c r="C2592" s="508" t="s">
        <v>15808</v>
      </c>
      <c r="D2592" s="154" t="s">
        <v>15673</v>
      </c>
      <c r="E2592" s="154" t="s">
        <v>15809</v>
      </c>
      <c r="F2592" s="443" t="s">
        <v>414</v>
      </c>
      <c r="G2592" s="443" t="s">
        <v>666</v>
      </c>
      <c r="H2592" s="444">
        <v>44950</v>
      </c>
      <c r="I2592" s="443"/>
      <c r="J2592" s="443"/>
      <c r="K2592" s="443"/>
      <c r="L2592" s="443"/>
      <c r="M2592" s="443"/>
      <c r="N2592" s="443"/>
      <c r="O2592" s="443">
        <v>1</v>
      </c>
      <c r="P2592" s="445">
        <f t="shared" si="38"/>
        <v>1</v>
      </c>
      <c r="Q2592" s="443">
        <v>1</v>
      </c>
      <c r="R2592" s="443"/>
      <c r="S2592" s="443" t="s">
        <v>659</v>
      </c>
      <c r="T2592" s="443" t="s">
        <v>653</v>
      </c>
      <c r="U2592" s="443" t="s">
        <v>673</v>
      </c>
      <c r="V2592" s="443" t="s">
        <v>652</v>
      </c>
      <c r="W2592" s="443" t="s">
        <v>469</v>
      </c>
      <c r="X2592" s="446"/>
    </row>
    <row r="2593" spans="1:24" s="447" customFormat="1" ht="75">
      <c r="A2593" s="443"/>
      <c r="B2593" s="443">
        <v>3130600600</v>
      </c>
      <c r="C2593" s="508" t="s">
        <v>15810</v>
      </c>
      <c r="D2593" s="154" t="s">
        <v>15673</v>
      </c>
      <c r="E2593" s="154" t="s">
        <v>15811</v>
      </c>
      <c r="F2593" s="443" t="s">
        <v>414</v>
      </c>
      <c r="G2593" s="443" t="s">
        <v>666</v>
      </c>
      <c r="H2593" s="444">
        <v>44929</v>
      </c>
      <c r="I2593" s="443"/>
      <c r="J2593" s="443"/>
      <c r="K2593" s="443"/>
      <c r="L2593" s="443"/>
      <c r="M2593" s="443"/>
      <c r="N2593" s="443"/>
      <c r="O2593" s="443">
        <v>1</v>
      </c>
      <c r="P2593" s="445">
        <f t="shared" si="38"/>
        <v>1</v>
      </c>
      <c r="Q2593" s="443">
        <v>1</v>
      </c>
      <c r="R2593" s="443"/>
      <c r="S2593" s="443" t="s">
        <v>659</v>
      </c>
      <c r="T2593" s="443" t="s">
        <v>653</v>
      </c>
      <c r="U2593" s="443" t="s">
        <v>673</v>
      </c>
      <c r="V2593" s="443" t="s">
        <v>652</v>
      </c>
      <c r="W2593" s="443" t="s">
        <v>469</v>
      </c>
      <c r="X2593" s="446"/>
    </row>
    <row r="2594" spans="1:24" s="447" customFormat="1" ht="60">
      <c r="A2594" s="443"/>
      <c r="B2594" s="443">
        <v>3410504000</v>
      </c>
      <c r="C2594" s="508" t="s">
        <v>15812</v>
      </c>
      <c r="D2594" s="154" t="s">
        <v>15692</v>
      </c>
      <c r="E2594" s="154" t="s">
        <v>15813</v>
      </c>
      <c r="F2594" s="443" t="s">
        <v>414</v>
      </c>
      <c r="G2594" s="443" t="s">
        <v>666</v>
      </c>
      <c r="H2594" s="444">
        <v>45176</v>
      </c>
      <c r="I2594" s="443"/>
      <c r="J2594" s="443"/>
      <c r="K2594" s="443"/>
      <c r="L2594" s="443"/>
      <c r="M2594" s="443"/>
      <c r="N2594" s="443"/>
      <c r="O2594" s="443">
        <v>1</v>
      </c>
      <c r="P2594" s="445">
        <f t="shared" si="38"/>
        <v>1</v>
      </c>
      <c r="Q2594" s="443">
        <v>1</v>
      </c>
      <c r="R2594" s="443"/>
      <c r="S2594" s="443" t="s">
        <v>659</v>
      </c>
      <c r="T2594" s="443" t="s">
        <v>653</v>
      </c>
      <c r="U2594" s="443" t="s">
        <v>673</v>
      </c>
      <c r="V2594" s="443" t="s">
        <v>652</v>
      </c>
      <c r="W2594" s="443" t="s">
        <v>469</v>
      </c>
      <c r="X2594" s="446"/>
    </row>
    <row r="2595" spans="1:24" s="447" customFormat="1" ht="60">
      <c r="A2595" s="443"/>
      <c r="B2595" s="443">
        <v>3410504000</v>
      </c>
      <c r="C2595" s="508" t="s">
        <v>15814</v>
      </c>
      <c r="D2595" s="154" t="s">
        <v>15692</v>
      </c>
      <c r="E2595" s="154" t="s">
        <v>15815</v>
      </c>
      <c r="F2595" s="443" t="s">
        <v>414</v>
      </c>
      <c r="G2595" s="443" t="s">
        <v>666</v>
      </c>
      <c r="H2595" s="444">
        <v>45176</v>
      </c>
      <c r="I2595" s="443"/>
      <c r="J2595" s="443"/>
      <c r="K2595" s="443"/>
      <c r="L2595" s="443"/>
      <c r="M2595" s="443"/>
      <c r="N2595" s="443"/>
      <c r="O2595" s="443">
        <v>1</v>
      </c>
      <c r="P2595" s="445">
        <f t="shared" si="38"/>
        <v>1</v>
      </c>
      <c r="Q2595" s="443">
        <v>1</v>
      </c>
      <c r="R2595" s="443"/>
      <c r="S2595" s="443" t="s">
        <v>659</v>
      </c>
      <c r="T2595" s="443" t="s">
        <v>653</v>
      </c>
      <c r="U2595" s="443" t="s">
        <v>673</v>
      </c>
      <c r="V2595" s="443" t="s">
        <v>652</v>
      </c>
      <c r="W2595" s="443" t="s">
        <v>469</v>
      </c>
      <c r="X2595" s="446"/>
    </row>
    <row r="2596" spans="1:24" s="447" customFormat="1" ht="60">
      <c r="A2596" s="443"/>
      <c r="B2596" s="443">
        <v>3410504000</v>
      </c>
      <c r="C2596" s="508" t="s">
        <v>15816</v>
      </c>
      <c r="D2596" s="154" t="s">
        <v>15692</v>
      </c>
      <c r="E2596" s="154" t="s">
        <v>15817</v>
      </c>
      <c r="F2596" s="443" t="s">
        <v>414</v>
      </c>
      <c r="G2596" s="443" t="s">
        <v>666</v>
      </c>
      <c r="H2596" s="444">
        <v>45176</v>
      </c>
      <c r="I2596" s="443"/>
      <c r="J2596" s="443"/>
      <c r="K2596" s="443"/>
      <c r="L2596" s="443"/>
      <c r="M2596" s="443"/>
      <c r="N2596" s="443"/>
      <c r="O2596" s="443">
        <v>1</v>
      </c>
      <c r="P2596" s="445">
        <f t="shared" si="38"/>
        <v>1</v>
      </c>
      <c r="Q2596" s="443">
        <v>1</v>
      </c>
      <c r="R2596" s="443"/>
      <c r="S2596" s="443" t="s">
        <v>659</v>
      </c>
      <c r="T2596" s="443" t="s">
        <v>653</v>
      </c>
      <c r="U2596" s="443" t="s">
        <v>673</v>
      </c>
      <c r="V2596" s="443" t="s">
        <v>652</v>
      </c>
      <c r="W2596" s="443" t="s">
        <v>469</v>
      </c>
      <c r="X2596" s="446"/>
    </row>
    <row r="2597" spans="1:24" s="447" customFormat="1" ht="60">
      <c r="A2597" s="443"/>
      <c r="B2597" s="443">
        <v>3410504000</v>
      </c>
      <c r="C2597" s="508" t="s">
        <v>15818</v>
      </c>
      <c r="D2597" s="154" t="s">
        <v>15692</v>
      </c>
      <c r="E2597" s="154" t="s">
        <v>15819</v>
      </c>
      <c r="F2597" s="443" t="s">
        <v>414</v>
      </c>
      <c r="G2597" s="443" t="s">
        <v>666</v>
      </c>
      <c r="H2597" s="444">
        <v>45176</v>
      </c>
      <c r="I2597" s="443"/>
      <c r="J2597" s="443"/>
      <c r="K2597" s="443"/>
      <c r="L2597" s="443"/>
      <c r="M2597" s="443"/>
      <c r="N2597" s="443"/>
      <c r="O2597" s="443">
        <v>1</v>
      </c>
      <c r="P2597" s="445">
        <f t="shared" si="38"/>
        <v>1</v>
      </c>
      <c r="Q2597" s="443">
        <v>1</v>
      </c>
      <c r="R2597" s="443"/>
      <c r="S2597" s="443" t="s">
        <v>659</v>
      </c>
      <c r="T2597" s="443" t="s">
        <v>653</v>
      </c>
      <c r="U2597" s="443" t="s">
        <v>673</v>
      </c>
      <c r="V2597" s="443" t="s">
        <v>652</v>
      </c>
      <c r="W2597" s="443" t="s">
        <v>469</v>
      </c>
      <c r="X2597" s="446"/>
    </row>
    <row r="2598" spans="1:24" s="447" customFormat="1" ht="60">
      <c r="A2598" s="443"/>
      <c r="B2598" s="443">
        <v>3410504000</v>
      </c>
      <c r="C2598" s="508" t="s">
        <v>15820</v>
      </c>
      <c r="D2598" s="154" t="s">
        <v>15692</v>
      </c>
      <c r="E2598" s="154" t="s">
        <v>15821</v>
      </c>
      <c r="F2598" s="443" t="s">
        <v>414</v>
      </c>
      <c r="G2598" s="443" t="s">
        <v>666</v>
      </c>
      <c r="H2598" s="444">
        <v>45176</v>
      </c>
      <c r="I2598" s="443"/>
      <c r="J2598" s="443"/>
      <c r="K2598" s="443"/>
      <c r="L2598" s="443"/>
      <c r="M2598" s="443"/>
      <c r="N2598" s="443"/>
      <c r="O2598" s="443">
        <v>1</v>
      </c>
      <c r="P2598" s="445">
        <f t="shared" si="38"/>
        <v>1</v>
      </c>
      <c r="Q2598" s="443">
        <v>1</v>
      </c>
      <c r="R2598" s="443"/>
      <c r="S2598" s="443" t="s">
        <v>659</v>
      </c>
      <c r="T2598" s="443" t="s">
        <v>653</v>
      </c>
      <c r="U2598" s="443" t="s">
        <v>673</v>
      </c>
      <c r="V2598" s="443" t="s">
        <v>652</v>
      </c>
      <c r="W2598" s="443" t="s">
        <v>469</v>
      </c>
      <c r="X2598" s="446"/>
    </row>
    <row r="2599" spans="1:24" s="447" customFormat="1" ht="75">
      <c r="A2599" s="443"/>
      <c r="B2599" s="443">
        <v>3130600600</v>
      </c>
      <c r="C2599" s="508" t="s">
        <v>15822</v>
      </c>
      <c r="D2599" s="154" t="s">
        <v>15673</v>
      </c>
      <c r="E2599" s="154" t="s">
        <v>15823</v>
      </c>
      <c r="F2599" s="443" t="s">
        <v>414</v>
      </c>
      <c r="G2599" s="443" t="s">
        <v>666</v>
      </c>
      <c r="H2599" s="444">
        <v>44928</v>
      </c>
      <c r="I2599" s="443"/>
      <c r="J2599" s="443"/>
      <c r="K2599" s="443"/>
      <c r="L2599" s="443"/>
      <c r="M2599" s="443"/>
      <c r="N2599" s="443"/>
      <c r="O2599" s="443">
        <v>1</v>
      </c>
      <c r="P2599" s="445">
        <f t="shared" si="38"/>
        <v>1</v>
      </c>
      <c r="Q2599" s="443">
        <v>1</v>
      </c>
      <c r="R2599" s="443"/>
      <c r="S2599" s="443" t="s">
        <v>659</v>
      </c>
      <c r="T2599" s="443" t="s">
        <v>653</v>
      </c>
      <c r="U2599" s="443" t="s">
        <v>673</v>
      </c>
      <c r="V2599" s="443" t="s">
        <v>652</v>
      </c>
      <c r="W2599" s="443" t="s">
        <v>469</v>
      </c>
      <c r="X2599" s="446"/>
    </row>
    <row r="2600" spans="1:24" s="447" customFormat="1" ht="75">
      <c r="A2600" s="443"/>
      <c r="B2600" s="443">
        <v>3130600600</v>
      </c>
      <c r="C2600" s="508" t="s">
        <v>15824</v>
      </c>
      <c r="D2600" s="154" t="s">
        <v>15673</v>
      </c>
      <c r="E2600" s="154" t="s">
        <v>15825</v>
      </c>
      <c r="F2600" s="443" t="s">
        <v>414</v>
      </c>
      <c r="G2600" s="443" t="s">
        <v>666</v>
      </c>
      <c r="H2600" s="444">
        <v>44929</v>
      </c>
      <c r="I2600" s="443"/>
      <c r="J2600" s="443"/>
      <c r="K2600" s="443"/>
      <c r="L2600" s="443"/>
      <c r="M2600" s="443"/>
      <c r="N2600" s="443"/>
      <c r="O2600" s="443">
        <v>1</v>
      </c>
      <c r="P2600" s="445">
        <f t="shared" si="38"/>
        <v>1</v>
      </c>
      <c r="Q2600" s="443">
        <v>1</v>
      </c>
      <c r="R2600" s="443"/>
      <c r="S2600" s="443" t="s">
        <v>659</v>
      </c>
      <c r="T2600" s="443" t="s">
        <v>653</v>
      </c>
      <c r="U2600" s="443" t="s">
        <v>673</v>
      </c>
      <c r="V2600" s="443" t="s">
        <v>652</v>
      </c>
      <c r="W2600" s="443" t="s">
        <v>469</v>
      </c>
      <c r="X2600" s="446"/>
    </row>
    <row r="2601" spans="1:24" s="447" customFormat="1" ht="75">
      <c r="A2601" s="443"/>
      <c r="B2601" s="443">
        <v>3130600600</v>
      </c>
      <c r="C2601" s="508" t="s">
        <v>15826</v>
      </c>
      <c r="D2601" s="154" t="s">
        <v>15673</v>
      </c>
      <c r="E2601" s="154" t="s">
        <v>15827</v>
      </c>
      <c r="F2601" s="443" t="s">
        <v>414</v>
      </c>
      <c r="G2601" s="443" t="s">
        <v>666</v>
      </c>
      <c r="H2601" s="444">
        <v>44929</v>
      </c>
      <c r="I2601" s="443"/>
      <c r="J2601" s="443"/>
      <c r="K2601" s="443"/>
      <c r="L2601" s="443"/>
      <c r="M2601" s="443"/>
      <c r="N2601" s="443"/>
      <c r="O2601" s="443">
        <v>1</v>
      </c>
      <c r="P2601" s="445">
        <f t="shared" si="38"/>
        <v>1</v>
      </c>
      <c r="Q2601" s="443">
        <v>1</v>
      </c>
      <c r="R2601" s="443"/>
      <c r="S2601" s="443" t="s">
        <v>659</v>
      </c>
      <c r="T2601" s="443" t="s">
        <v>653</v>
      </c>
      <c r="U2601" s="443" t="s">
        <v>673</v>
      </c>
      <c r="V2601" s="443" t="s">
        <v>652</v>
      </c>
      <c r="W2601" s="443" t="s">
        <v>469</v>
      </c>
      <c r="X2601" s="446"/>
    </row>
    <row r="2602" spans="1:24" s="447" customFormat="1" ht="75">
      <c r="A2602" s="443"/>
      <c r="B2602" s="443">
        <v>3130600600</v>
      </c>
      <c r="C2602" s="508" t="s">
        <v>15828</v>
      </c>
      <c r="D2602" s="154" t="s">
        <v>15673</v>
      </c>
      <c r="E2602" s="154" t="s">
        <v>15829</v>
      </c>
      <c r="F2602" s="443" t="s">
        <v>414</v>
      </c>
      <c r="G2602" s="443" t="s">
        <v>666</v>
      </c>
      <c r="H2602" s="444">
        <v>44929</v>
      </c>
      <c r="I2602" s="443"/>
      <c r="J2602" s="443"/>
      <c r="K2602" s="443"/>
      <c r="L2602" s="443"/>
      <c r="M2602" s="443"/>
      <c r="N2602" s="443"/>
      <c r="O2602" s="443">
        <v>1</v>
      </c>
      <c r="P2602" s="445">
        <f t="shared" si="38"/>
        <v>1</v>
      </c>
      <c r="Q2602" s="443">
        <v>1</v>
      </c>
      <c r="R2602" s="443"/>
      <c r="S2602" s="443" t="s">
        <v>659</v>
      </c>
      <c r="T2602" s="443" t="s">
        <v>653</v>
      </c>
      <c r="U2602" s="443" t="s">
        <v>673</v>
      </c>
      <c r="V2602" s="443" t="s">
        <v>652</v>
      </c>
      <c r="W2602" s="443" t="s">
        <v>469</v>
      </c>
      <c r="X2602" s="446"/>
    </row>
    <row r="2603" spans="1:24" s="447" customFormat="1" ht="75">
      <c r="A2603" s="443"/>
      <c r="B2603" s="443">
        <v>3130600600</v>
      </c>
      <c r="C2603" s="508" t="s">
        <v>15830</v>
      </c>
      <c r="D2603" s="154" t="s">
        <v>15673</v>
      </c>
      <c r="E2603" s="154" t="s">
        <v>15831</v>
      </c>
      <c r="F2603" s="443" t="s">
        <v>414</v>
      </c>
      <c r="G2603" s="443" t="s">
        <v>666</v>
      </c>
      <c r="H2603" s="444">
        <v>44928</v>
      </c>
      <c r="I2603" s="443"/>
      <c r="J2603" s="443"/>
      <c r="K2603" s="443"/>
      <c r="L2603" s="443"/>
      <c r="M2603" s="443"/>
      <c r="N2603" s="443"/>
      <c r="O2603" s="443">
        <v>1</v>
      </c>
      <c r="P2603" s="445">
        <f t="shared" si="38"/>
        <v>1</v>
      </c>
      <c r="Q2603" s="443">
        <v>1</v>
      </c>
      <c r="R2603" s="443"/>
      <c r="S2603" s="443" t="s">
        <v>659</v>
      </c>
      <c r="T2603" s="443" t="s">
        <v>653</v>
      </c>
      <c r="U2603" s="443" t="s">
        <v>673</v>
      </c>
      <c r="V2603" s="443" t="s">
        <v>652</v>
      </c>
      <c r="W2603" s="443" t="s">
        <v>469</v>
      </c>
      <c r="X2603" s="446"/>
    </row>
    <row r="2604" spans="1:24" s="447" customFormat="1" ht="75">
      <c r="A2604" s="443"/>
      <c r="B2604" s="443">
        <v>3130600600</v>
      </c>
      <c r="C2604" s="508" t="s">
        <v>15832</v>
      </c>
      <c r="D2604" s="154" t="s">
        <v>15673</v>
      </c>
      <c r="E2604" s="154" t="s">
        <v>15833</v>
      </c>
      <c r="F2604" s="443" t="s">
        <v>414</v>
      </c>
      <c r="G2604" s="443" t="s">
        <v>666</v>
      </c>
      <c r="H2604" s="444">
        <v>44928</v>
      </c>
      <c r="I2604" s="443"/>
      <c r="J2604" s="443"/>
      <c r="K2604" s="443"/>
      <c r="L2604" s="443"/>
      <c r="M2604" s="443"/>
      <c r="N2604" s="443"/>
      <c r="O2604" s="443">
        <v>1</v>
      </c>
      <c r="P2604" s="445">
        <f t="shared" si="38"/>
        <v>1</v>
      </c>
      <c r="Q2604" s="443">
        <v>1</v>
      </c>
      <c r="R2604" s="443"/>
      <c r="S2604" s="443" t="s">
        <v>659</v>
      </c>
      <c r="T2604" s="443" t="s">
        <v>653</v>
      </c>
      <c r="U2604" s="443" t="s">
        <v>673</v>
      </c>
      <c r="V2604" s="443" t="s">
        <v>652</v>
      </c>
      <c r="W2604" s="443" t="s">
        <v>469</v>
      </c>
      <c r="X2604" s="446"/>
    </row>
    <row r="2605" spans="1:24" s="447" customFormat="1" ht="75">
      <c r="A2605" s="443"/>
      <c r="B2605" s="443">
        <v>3130600600</v>
      </c>
      <c r="C2605" s="508" t="s">
        <v>15834</v>
      </c>
      <c r="D2605" s="154" t="s">
        <v>15673</v>
      </c>
      <c r="E2605" s="154" t="s">
        <v>15835</v>
      </c>
      <c r="F2605" s="443" t="s">
        <v>414</v>
      </c>
      <c r="G2605" s="443" t="s">
        <v>666</v>
      </c>
      <c r="H2605" s="444">
        <v>44928</v>
      </c>
      <c r="I2605" s="443"/>
      <c r="J2605" s="443"/>
      <c r="K2605" s="443"/>
      <c r="L2605" s="443"/>
      <c r="M2605" s="443"/>
      <c r="N2605" s="443"/>
      <c r="O2605" s="443">
        <v>1</v>
      </c>
      <c r="P2605" s="445">
        <f t="shared" si="38"/>
        <v>1</v>
      </c>
      <c r="Q2605" s="443">
        <v>1</v>
      </c>
      <c r="R2605" s="443"/>
      <c r="S2605" s="443" t="s">
        <v>659</v>
      </c>
      <c r="T2605" s="443" t="s">
        <v>653</v>
      </c>
      <c r="U2605" s="443" t="s">
        <v>673</v>
      </c>
      <c r="V2605" s="443" t="s">
        <v>652</v>
      </c>
      <c r="W2605" s="443" t="s">
        <v>469</v>
      </c>
      <c r="X2605" s="446"/>
    </row>
    <row r="2606" spans="1:24" s="447" customFormat="1" ht="75">
      <c r="A2606" s="443"/>
      <c r="B2606" s="443">
        <v>3130600600</v>
      </c>
      <c r="C2606" s="508" t="s">
        <v>15836</v>
      </c>
      <c r="D2606" s="154" t="s">
        <v>15673</v>
      </c>
      <c r="E2606" s="154" t="s">
        <v>15837</v>
      </c>
      <c r="F2606" s="443" t="s">
        <v>414</v>
      </c>
      <c r="G2606" s="443" t="s">
        <v>666</v>
      </c>
      <c r="H2606" s="444">
        <v>44935</v>
      </c>
      <c r="I2606" s="443"/>
      <c r="J2606" s="443"/>
      <c r="K2606" s="443"/>
      <c r="L2606" s="443"/>
      <c r="M2606" s="443"/>
      <c r="N2606" s="443"/>
      <c r="O2606" s="443">
        <v>1</v>
      </c>
      <c r="P2606" s="445">
        <f t="shared" si="38"/>
        <v>1</v>
      </c>
      <c r="Q2606" s="443">
        <v>1</v>
      </c>
      <c r="R2606" s="443"/>
      <c r="S2606" s="443" t="s">
        <v>659</v>
      </c>
      <c r="T2606" s="443" t="s">
        <v>653</v>
      </c>
      <c r="U2606" s="443" t="s">
        <v>673</v>
      </c>
      <c r="V2606" s="443" t="s">
        <v>652</v>
      </c>
      <c r="W2606" s="443" t="s">
        <v>469</v>
      </c>
      <c r="X2606" s="446"/>
    </row>
    <row r="2607" spans="1:24" s="447" customFormat="1" ht="75">
      <c r="A2607" s="443"/>
      <c r="B2607" s="443">
        <v>3130600600</v>
      </c>
      <c r="C2607" s="508" t="s">
        <v>15838</v>
      </c>
      <c r="D2607" s="154" t="s">
        <v>15673</v>
      </c>
      <c r="E2607" s="154" t="s">
        <v>15839</v>
      </c>
      <c r="F2607" s="443" t="s">
        <v>414</v>
      </c>
      <c r="G2607" s="443" t="s">
        <v>666</v>
      </c>
      <c r="H2607" s="444">
        <v>44950</v>
      </c>
      <c r="I2607" s="443"/>
      <c r="J2607" s="443"/>
      <c r="K2607" s="443"/>
      <c r="L2607" s="443"/>
      <c r="M2607" s="443"/>
      <c r="N2607" s="443"/>
      <c r="O2607" s="443">
        <v>1</v>
      </c>
      <c r="P2607" s="445">
        <f t="shared" si="38"/>
        <v>1</v>
      </c>
      <c r="Q2607" s="443">
        <v>1</v>
      </c>
      <c r="R2607" s="443"/>
      <c r="S2607" s="443" t="s">
        <v>659</v>
      </c>
      <c r="T2607" s="443" t="s">
        <v>653</v>
      </c>
      <c r="U2607" s="443" t="s">
        <v>673</v>
      </c>
      <c r="V2607" s="443" t="s">
        <v>652</v>
      </c>
      <c r="W2607" s="443" t="s">
        <v>469</v>
      </c>
      <c r="X2607" s="446"/>
    </row>
    <row r="2608" spans="1:24" s="447" customFormat="1" ht="75">
      <c r="A2608" s="443"/>
      <c r="B2608" s="443">
        <v>3130600600</v>
      </c>
      <c r="C2608" s="508" t="s">
        <v>15840</v>
      </c>
      <c r="D2608" s="154" t="s">
        <v>15673</v>
      </c>
      <c r="E2608" s="154" t="s">
        <v>15841</v>
      </c>
      <c r="F2608" s="443" t="s">
        <v>414</v>
      </c>
      <c r="G2608" s="443" t="s">
        <v>666</v>
      </c>
      <c r="H2608" s="444">
        <v>44950</v>
      </c>
      <c r="I2608" s="443"/>
      <c r="J2608" s="443"/>
      <c r="K2608" s="443"/>
      <c r="L2608" s="443"/>
      <c r="M2608" s="443"/>
      <c r="N2608" s="443"/>
      <c r="O2608" s="443">
        <v>1</v>
      </c>
      <c r="P2608" s="445">
        <f t="shared" si="38"/>
        <v>1</v>
      </c>
      <c r="Q2608" s="443">
        <v>1</v>
      </c>
      <c r="R2608" s="443"/>
      <c r="S2608" s="443" t="s">
        <v>659</v>
      </c>
      <c r="T2608" s="443" t="s">
        <v>653</v>
      </c>
      <c r="U2608" s="443" t="s">
        <v>673</v>
      </c>
      <c r="V2608" s="443" t="s">
        <v>652</v>
      </c>
      <c r="W2608" s="443" t="s">
        <v>469</v>
      </c>
      <c r="X2608" s="446"/>
    </row>
    <row r="2609" spans="1:24" s="447" customFormat="1" ht="75">
      <c r="A2609" s="443"/>
      <c r="B2609" s="443">
        <v>3130600600</v>
      </c>
      <c r="C2609" s="508" t="s">
        <v>15842</v>
      </c>
      <c r="D2609" s="154" t="s">
        <v>15673</v>
      </c>
      <c r="E2609" s="154" t="s">
        <v>15843</v>
      </c>
      <c r="F2609" s="443" t="s">
        <v>414</v>
      </c>
      <c r="G2609" s="443" t="s">
        <v>666</v>
      </c>
      <c r="H2609" s="444">
        <v>44929</v>
      </c>
      <c r="I2609" s="443"/>
      <c r="J2609" s="443"/>
      <c r="K2609" s="443"/>
      <c r="L2609" s="443"/>
      <c r="M2609" s="443"/>
      <c r="N2609" s="443"/>
      <c r="O2609" s="443">
        <v>1</v>
      </c>
      <c r="P2609" s="445">
        <f t="shared" si="38"/>
        <v>1</v>
      </c>
      <c r="Q2609" s="443">
        <v>1</v>
      </c>
      <c r="R2609" s="443"/>
      <c r="S2609" s="443" t="s">
        <v>659</v>
      </c>
      <c r="T2609" s="443" t="s">
        <v>653</v>
      </c>
      <c r="U2609" s="443" t="s">
        <v>673</v>
      </c>
      <c r="V2609" s="443" t="s">
        <v>652</v>
      </c>
      <c r="W2609" s="443" t="s">
        <v>469</v>
      </c>
      <c r="X2609" s="446"/>
    </row>
    <row r="2610" spans="1:24" s="447" customFormat="1" ht="75">
      <c r="A2610" s="443"/>
      <c r="B2610" s="443">
        <v>3130600600</v>
      </c>
      <c r="C2610" s="508" t="s">
        <v>15844</v>
      </c>
      <c r="D2610" s="154" t="s">
        <v>15673</v>
      </c>
      <c r="E2610" s="154" t="s">
        <v>15845</v>
      </c>
      <c r="F2610" s="443" t="s">
        <v>414</v>
      </c>
      <c r="G2610" s="443" t="s">
        <v>666</v>
      </c>
      <c r="H2610" s="444">
        <v>44950</v>
      </c>
      <c r="I2610" s="443"/>
      <c r="J2610" s="443"/>
      <c r="K2610" s="443"/>
      <c r="L2610" s="443"/>
      <c r="M2610" s="443"/>
      <c r="N2610" s="443"/>
      <c r="O2610" s="443">
        <v>1</v>
      </c>
      <c r="P2610" s="445">
        <f t="shared" si="38"/>
        <v>1</v>
      </c>
      <c r="Q2610" s="443">
        <v>1</v>
      </c>
      <c r="R2610" s="443"/>
      <c r="S2610" s="443" t="s">
        <v>659</v>
      </c>
      <c r="T2610" s="443" t="s">
        <v>653</v>
      </c>
      <c r="U2610" s="443" t="s">
        <v>673</v>
      </c>
      <c r="V2610" s="443" t="s">
        <v>652</v>
      </c>
      <c r="W2610" s="443" t="s">
        <v>469</v>
      </c>
      <c r="X2610" s="446"/>
    </row>
    <row r="2611" spans="1:24" s="447" customFormat="1" ht="60">
      <c r="A2611" s="443"/>
      <c r="B2611" s="443">
        <v>3410504000</v>
      </c>
      <c r="C2611" s="508" t="s">
        <v>15846</v>
      </c>
      <c r="D2611" s="154" t="s">
        <v>15692</v>
      </c>
      <c r="E2611" s="154" t="s">
        <v>15847</v>
      </c>
      <c r="F2611" s="443" t="s">
        <v>414</v>
      </c>
      <c r="G2611" s="443" t="s">
        <v>666</v>
      </c>
      <c r="H2611" s="444">
        <v>45176</v>
      </c>
      <c r="I2611" s="443"/>
      <c r="J2611" s="443"/>
      <c r="K2611" s="443"/>
      <c r="L2611" s="443"/>
      <c r="M2611" s="443"/>
      <c r="N2611" s="443"/>
      <c r="O2611" s="443">
        <v>1</v>
      </c>
      <c r="P2611" s="445">
        <f t="shared" si="38"/>
        <v>1</v>
      </c>
      <c r="Q2611" s="443">
        <v>1</v>
      </c>
      <c r="R2611" s="443"/>
      <c r="S2611" s="443" t="s">
        <v>659</v>
      </c>
      <c r="T2611" s="443" t="s">
        <v>653</v>
      </c>
      <c r="U2611" s="443" t="s">
        <v>673</v>
      </c>
      <c r="V2611" s="443" t="s">
        <v>652</v>
      </c>
      <c r="W2611" s="443" t="s">
        <v>469</v>
      </c>
      <c r="X2611" s="446"/>
    </row>
    <row r="2612" spans="1:24" s="447" customFormat="1" ht="60">
      <c r="A2612" s="443"/>
      <c r="B2612" s="443">
        <v>3410504000</v>
      </c>
      <c r="C2612" s="508" t="s">
        <v>15848</v>
      </c>
      <c r="D2612" s="154" t="s">
        <v>15692</v>
      </c>
      <c r="E2612" s="154" t="s">
        <v>15849</v>
      </c>
      <c r="F2612" s="443" t="s">
        <v>414</v>
      </c>
      <c r="G2612" s="443" t="s">
        <v>666</v>
      </c>
      <c r="H2612" s="444">
        <v>45176</v>
      </c>
      <c r="I2612" s="443"/>
      <c r="J2612" s="443"/>
      <c r="K2612" s="443"/>
      <c r="L2612" s="443"/>
      <c r="M2612" s="443"/>
      <c r="N2612" s="443"/>
      <c r="O2612" s="443">
        <v>1</v>
      </c>
      <c r="P2612" s="445">
        <f t="shared" si="38"/>
        <v>1</v>
      </c>
      <c r="Q2612" s="443">
        <v>1</v>
      </c>
      <c r="R2612" s="443"/>
      <c r="S2612" s="443" t="s">
        <v>659</v>
      </c>
      <c r="T2612" s="443" t="s">
        <v>653</v>
      </c>
      <c r="U2612" s="443" t="s">
        <v>673</v>
      </c>
      <c r="V2612" s="443" t="s">
        <v>652</v>
      </c>
      <c r="W2612" s="443" t="s">
        <v>469</v>
      </c>
      <c r="X2612" s="446"/>
    </row>
    <row r="2613" spans="1:24" s="447" customFormat="1" ht="60">
      <c r="A2613" s="443"/>
      <c r="B2613" s="443">
        <v>3410504000</v>
      </c>
      <c r="C2613" s="508" t="s">
        <v>15850</v>
      </c>
      <c r="D2613" s="154" t="s">
        <v>15692</v>
      </c>
      <c r="E2613" s="154" t="s">
        <v>15851</v>
      </c>
      <c r="F2613" s="443" t="s">
        <v>414</v>
      </c>
      <c r="G2613" s="443" t="s">
        <v>666</v>
      </c>
      <c r="H2613" s="444">
        <v>45176</v>
      </c>
      <c r="I2613" s="443"/>
      <c r="J2613" s="443"/>
      <c r="K2613" s="443"/>
      <c r="L2613" s="443"/>
      <c r="M2613" s="443"/>
      <c r="N2613" s="443"/>
      <c r="O2613" s="443">
        <v>1</v>
      </c>
      <c r="P2613" s="445">
        <f t="shared" si="38"/>
        <v>1</v>
      </c>
      <c r="Q2613" s="443">
        <v>1</v>
      </c>
      <c r="R2613" s="443"/>
      <c r="S2613" s="443" t="s">
        <v>659</v>
      </c>
      <c r="T2613" s="443" t="s">
        <v>653</v>
      </c>
      <c r="U2613" s="443" t="s">
        <v>673</v>
      </c>
      <c r="V2613" s="443" t="s">
        <v>652</v>
      </c>
      <c r="W2613" s="443" t="s">
        <v>469</v>
      </c>
      <c r="X2613" s="446"/>
    </row>
    <row r="2614" spans="1:24" s="447" customFormat="1" ht="75">
      <c r="A2614" s="443"/>
      <c r="B2614" s="443">
        <v>3130600600</v>
      </c>
      <c r="C2614" s="508" t="s">
        <v>15852</v>
      </c>
      <c r="D2614" s="154" t="s">
        <v>15673</v>
      </c>
      <c r="E2614" s="154" t="s">
        <v>15853</v>
      </c>
      <c r="F2614" s="443" t="s">
        <v>414</v>
      </c>
      <c r="G2614" s="443" t="s">
        <v>666</v>
      </c>
      <c r="H2614" s="444">
        <v>44928</v>
      </c>
      <c r="I2614" s="443"/>
      <c r="J2614" s="443"/>
      <c r="K2614" s="443"/>
      <c r="L2614" s="443"/>
      <c r="M2614" s="443"/>
      <c r="N2614" s="443"/>
      <c r="O2614" s="443">
        <v>1</v>
      </c>
      <c r="P2614" s="445">
        <f t="shared" si="38"/>
        <v>1</v>
      </c>
      <c r="Q2614" s="443">
        <v>1</v>
      </c>
      <c r="R2614" s="443"/>
      <c r="S2614" s="443" t="s">
        <v>659</v>
      </c>
      <c r="T2614" s="443" t="s">
        <v>653</v>
      </c>
      <c r="U2614" s="443" t="s">
        <v>673</v>
      </c>
      <c r="V2614" s="443" t="s">
        <v>652</v>
      </c>
      <c r="W2614" s="443" t="s">
        <v>469</v>
      </c>
      <c r="X2614" s="446"/>
    </row>
    <row r="2615" spans="1:24" s="447" customFormat="1" ht="75">
      <c r="A2615" s="443"/>
      <c r="B2615" s="443">
        <v>3130600600</v>
      </c>
      <c r="C2615" s="508" t="s">
        <v>15854</v>
      </c>
      <c r="D2615" s="154" t="s">
        <v>15673</v>
      </c>
      <c r="E2615" s="154" t="s">
        <v>15855</v>
      </c>
      <c r="F2615" s="443" t="s">
        <v>414</v>
      </c>
      <c r="G2615" s="443" t="s">
        <v>666</v>
      </c>
      <c r="H2615" s="444">
        <v>44929</v>
      </c>
      <c r="I2615" s="443"/>
      <c r="J2615" s="443"/>
      <c r="K2615" s="443"/>
      <c r="L2615" s="443"/>
      <c r="M2615" s="443"/>
      <c r="N2615" s="443"/>
      <c r="O2615" s="443">
        <v>1</v>
      </c>
      <c r="P2615" s="445">
        <f t="shared" si="38"/>
        <v>1</v>
      </c>
      <c r="Q2615" s="443">
        <v>1</v>
      </c>
      <c r="R2615" s="443"/>
      <c r="S2615" s="443" t="s">
        <v>659</v>
      </c>
      <c r="T2615" s="443" t="s">
        <v>653</v>
      </c>
      <c r="U2615" s="443" t="s">
        <v>673</v>
      </c>
      <c r="V2615" s="443" t="s">
        <v>652</v>
      </c>
      <c r="W2615" s="443" t="s">
        <v>469</v>
      </c>
      <c r="X2615" s="446"/>
    </row>
    <row r="2616" spans="1:24" s="447" customFormat="1" ht="75">
      <c r="A2616" s="443"/>
      <c r="B2616" s="443">
        <v>3130600600</v>
      </c>
      <c r="C2616" s="508" t="s">
        <v>15856</v>
      </c>
      <c r="D2616" s="154" t="s">
        <v>15673</v>
      </c>
      <c r="E2616" s="154" t="s">
        <v>15857</v>
      </c>
      <c r="F2616" s="443" t="s">
        <v>414</v>
      </c>
      <c r="G2616" s="443" t="s">
        <v>666</v>
      </c>
      <c r="H2616" s="444">
        <v>44929</v>
      </c>
      <c r="I2616" s="443"/>
      <c r="J2616" s="443"/>
      <c r="K2616" s="443"/>
      <c r="L2616" s="443"/>
      <c r="M2616" s="443"/>
      <c r="N2616" s="443"/>
      <c r="O2616" s="443">
        <v>1</v>
      </c>
      <c r="P2616" s="445">
        <f t="shared" si="38"/>
        <v>1</v>
      </c>
      <c r="Q2616" s="443">
        <v>1</v>
      </c>
      <c r="R2616" s="443"/>
      <c r="S2616" s="443" t="s">
        <v>659</v>
      </c>
      <c r="T2616" s="443" t="s">
        <v>653</v>
      </c>
      <c r="U2616" s="443" t="s">
        <v>673</v>
      </c>
      <c r="V2616" s="443" t="s">
        <v>652</v>
      </c>
      <c r="W2616" s="443" t="s">
        <v>469</v>
      </c>
      <c r="X2616" s="446"/>
    </row>
    <row r="2617" spans="1:24" s="447" customFormat="1" ht="75">
      <c r="A2617" s="443"/>
      <c r="B2617" s="443">
        <v>3130600600</v>
      </c>
      <c r="C2617" s="508" t="s">
        <v>15858</v>
      </c>
      <c r="D2617" s="154" t="s">
        <v>15673</v>
      </c>
      <c r="E2617" s="154" t="s">
        <v>15859</v>
      </c>
      <c r="F2617" s="443" t="s">
        <v>414</v>
      </c>
      <c r="G2617" s="443" t="s">
        <v>666</v>
      </c>
      <c r="H2617" s="444">
        <v>44928</v>
      </c>
      <c r="I2617" s="443"/>
      <c r="J2617" s="443"/>
      <c r="K2617" s="443"/>
      <c r="L2617" s="443"/>
      <c r="M2617" s="443"/>
      <c r="N2617" s="443"/>
      <c r="O2617" s="443">
        <v>1</v>
      </c>
      <c r="P2617" s="445">
        <f t="shared" si="38"/>
        <v>1</v>
      </c>
      <c r="Q2617" s="443">
        <v>1</v>
      </c>
      <c r="R2617" s="443"/>
      <c r="S2617" s="443" t="s">
        <v>659</v>
      </c>
      <c r="T2617" s="443" t="s">
        <v>653</v>
      </c>
      <c r="U2617" s="443" t="s">
        <v>673</v>
      </c>
      <c r="V2617" s="443" t="s">
        <v>652</v>
      </c>
      <c r="W2617" s="443" t="s">
        <v>469</v>
      </c>
      <c r="X2617" s="446"/>
    </row>
    <row r="2618" spans="1:24" s="447" customFormat="1" ht="75">
      <c r="A2618" s="443"/>
      <c r="B2618" s="443">
        <v>3130600600</v>
      </c>
      <c r="C2618" s="508" t="s">
        <v>15860</v>
      </c>
      <c r="D2618" s="154" t="s">
        <v>15673</v>
      </c>
      <c r="E2618" s="154" t="s">
        <v>15861</v>
      </c>
      <c r="F2618" s="443" t="s">
        <v>414</v>
      </c>
      <c r="G2618" s="443" t="s">
        <v>666</v>
      </c>
      <c r="H2618" s="444">
        <v>44950</v>
      </c>
      <c r="I2618" s="443"/>
      <c r="J2618" s="443"/>
      <c r="K2618" s="443"/>
      <c r="L2618" s="443"/>
      <c r="M2618" s="443"/>
      <c r="N2618" s="443"/>
      <c r="O2618" s="443">
        <v>1</v>
      </c>
      <c r="P2618" s="445">
        <f t="shared" si="38"/>
        <v>1</v>
      </c>
      <c r="Q2618" s="443">
        <v>1</v>
      </c>
      <c r="R2618" s="443"/>
      <c r="S2618" s="443" t="s">
        <v>659</v>
      </c>
      <c r="T2618" s="443" t="s">
        <v>653</v>
      </c>
      <c r="U2618" s="443" t="s">
        <v>673</v>
      </c>
      <c r="V2618" s="443" t="s">
        <v>652</v>
      </c>
      <c r="W2618" s="443" t="s">
        <v>469</v>
      </c>
      <c r="X2618" s="446"/>
    </row>
    <row r="2619" spans="1:24" s="447" customFormat="1" ht="75">
      <c r="A2619" s="443"/>
      <c r="B2619" s="443">
        <v>3130600600</v>
      </c>
      <c r="C2619" s="508" t="s">
        <v>15862</v>
      </c>
      <c r="D2619" s="154" t="s">
        <v>15673</v>
      </c>
      <c r="E2619" s="154" t="s">
        <v>15863</v>
      </c>
      <c r="F2619" s="443" t="s">
        <v>414</v>
      </c>
      <c r="G2619" s="443" t="s">
        <v>666</v>
      </c>
      <c r="H2619" s="444">
        <v>44929</v>
      </c>
      <c r="I2619" s="443"/>
      <c r="J2619" s="443"/>
      <c r="K2619" s="443"/>
      <c r="L2619" s="443"/>
      <c r="M2619" s="443"/>
      <c r="N2619" s="443"/>
      <c r="O2619" s="443">
        <v>1</v>
      </c>
      <c r="P2619" s="445">
        <f t="shared" si="38"/>
        <v>1</v>
      </c>
      <c r="Q2619" s="443">
        <v>1</v>
      </c>
      <c r="R2619" s="443"/>
      <c r="S2619" s="443" t="s">
        <v>659</v>
      </c>
      <c r="T2619" s="443" t="s">
        <v>653</v>
      </c>
      <c r="U2619" s="443" t="s">
        <v>673</v>
      </c>
      <c r="V2619" s="443" t="s">
        <v>652</v>
      </c>
      <c r="W2619" s="443" t="s">
        <v>469</v>
      </c>
      <c r="X2619" s="446"/>
    </row>
    <row r="2620" spans="1:24" s="447" customFormat="1" ht="75">
      <c r="A2620" s="443"/>
      <c r="B2620" s="443">
        <v>3130600600</v>
      </c>
      <c r="C2620" s="508" t="s">
        <v>15864</v>
      </c>
      <c r="D2620" s="154" t="s">
        <v>15673</v>
      </c>
      <c r="E2620" s="154" t="s">
        <v>15865</v>
      </c>
      <c r="F2620" s="443" t="s">
        <v>414</v>
      </c>
      <c r="G2620" s="443" t="s">
        <v>666</v>
      </c>
      <c r="H2620" s="444">
        <v>44928</v>
      </c>
      <c r="I2620" s="443"/>
      <c r="J2620" s="443"/>
      <c r="K2620" s="443"/>
      <c r="L2620" s="443"/>
      <c r="M2620" s="443"/>
      <c r="N2620" s="443"/>
      <c r="O2620" s="443">
        <v>1</v>
      </c>
      <c r="P2620" s="445">
        <f t="shared" si="38"/>
        <v>1</v>
      </c>
      <c r="Q2620" s="443">
        <v>1</v>
      </c>
      <c r="R2620" s="443"/>
      <c r="S2620" s="443" t="s">
        <v>659</v>
      </c>
      <c r="T2620" s="443" t="s">
        <v>653</v>
      </c>
      <c r="U2620" s="443" t="s">
        <v>673</v>
      </c>
      <c r="V2620" s="443" t="s">
        <v>652</v>
      </c>
      <c r="W2620" s="443" t="s">
        <v>469</v>
      </c>
      <c r="X2620" s="446"/>
    </row>
    <row r="2621" spans="1:24" s="447" customFormat="1" ht="75">
      <c r="A2621" s="443"/>
      <c r="B2621" s="443">
        <v>3130600600</v>
      </c>
      <c r="C2621" s="508" t="s">
        <v>15866</v>
      </c>
      <c r="D2621" s="154" t="s">
        <v>15673</v>
      </c>
      <c r="E2621" s="154" t="s">
        <v>15867</v>
      </c>
      <c r="F2621" s="443" t="s">
        <v>414</v>
      </c>
      <c r="G2621" s="443" t="s">
        <v>666</v>
      </c>
      <c r="H2621" s="444">
        <v>44929</v>
      </c>
      <c r="I2621" s="443"/>
      <c r="J2621" s="443"/>
      <c r="K2621" s="443"/>
      <c r="L2621" s="443"/>
      <c r="M2621" s="443"/>
      <c r="N2621" s="443"/>
      <c r="O2621" s="443">
        <v>1</v>
      </c>
      <c r="P2621" s="445">
        <f t="shared" si="38"/>
        <v>1</v>
      </c>
      <c r="Q2621" s="443">
        <v>1</v>
      </c>
      <c r="R2621" s="443"/>
      <c r="S2621" s="443" t="s">
        <v>659</v>
      </c>
      <c r="T2621" s="443" t="s">
        <v>653</v>
      </c>
      <c r="U2621" s="443" t="s">
        <v>673</v>
      </c>
      <c r="V2621" s="443" t="s">
        <v>652</v>
      </c>
      <c r="W2621" s="443" t="s">
        <v>469</v>
      </c>
      <c r="X2621" s="446"/>
    </row>
    <row r="2622" spans="1:24" s="447" customFormat="1" ht="75">
      <c r="A2622" s="443"/>
      <c r="B2622" s="443">
        <v>3130600600</v>
      </c>
      <c r="C2622" s="508" t="s">
        <v>15868</v>
      </c>
      <c r="D2622" s="154" t="s">
        <v>15673</v>
      </c>
      <c r="E2622" s="154" t="s">
        <v>15869</v>
      </c>
      <c r="F2622" s="443" t="s">
        <v>414</v>
      </c>
      <c r="G2622" s="443" t="s">
        <v>666</v>
      </c>
      <c r="H2622" s="444">
        <v>44929</v>
      </c>
      <c r="I2622" s="443"/>
      <c r="J2622" s="443"/>
      <c r="K2622" s="443"/>
      <c r="L2622" s="443"/>
      <c r="M2622" s="443"/>
      <c r="N2622" s="443"/>
      <c r="O2622" s="443">
        <v>1</v>
      </c>
      <c r="P2622" s="445">
        <f t="shared" si="38"/>
        <v>1</v>
      </c>
      <c r="Q2622" s="443">
        <v>1</v>
      </c>
      <c r="R2622" s="443"/>
      <c r="S2622" s="443" t="s">
        <v>659</v>
      </c>
      <c r="T2622" s="443" t="s">
        <v>653</v>
      </c>
      <c r="U2622" s="443" t="s">
        <v>673</v>
      </c>
      <c r="V2622" s="443" t="s">
        <v>652</v>
      </c>
      <c r="W2622" s="443" t="s">
        <v>469</v>
      </c>
      <c r="X2622" s="446"/>
    </row>
    <row r="2623" spans="1:24" s="447" customFormat="1" ht="75">
      <c r="A2623" s="443"/>
      <c r="B2623" s="443">
        <v>3130600600</v>
      </c>
      <c r="C2623" s="508" t="s">
        <v>15870</v>
      </c>
      <c r="D2623" s="154" t="s">
        <v>15673</v>
      </c>
      <c r="E2623" s="154" t="s">
        <v>15871</v>
      </c>
      <c r="F2623" s="443" t="s">
        <v>414</v>
      </c>
      <c r="G2623" s="443" t="s">
        <v>666</v>
      </c>
      <c r="H2623" s="444">
        <v>44929</v>
      </c>
      <c r="I2623" s="443"/>
      <c r="J2623" s="443"/>
      <c r="K2623" s="443"/>
      <c r="L2623" s="443"/>
      <c r="M2623" s="443"/>
      <c r="N2623" s="443"/>
      <c r="O2623" s="443">
        <v>1</v>
      </c>
      <c r="P2623" s="445">
        <f t="shared" si="38"/>
        <v>1</v>
      </c>
      <c r="Q2623" s="443">
        <v>1</v>
      </c>
      <c r="R2623" s="443"/>
      <c r="S2623" s="443" t="s">
        <v>659</v>
      </c>
      <c r="T2623" s="443" t="s">
        <v>653</v>
      </c>
      <c r="U2623" s="443" t="s">
        <v>673</v>
      </c>
      <c r="V2623" s="443" t="s">
        <v>652</v>
      </c>
      <c r="W2623" s="443" t="s">
        <v>469</v>
      </c>
      <c r="X2623" s="446"/>
    </row>
    <row r="2624" spans="1:24" s="447" customFormat="1" ht="75">
      <c r="A2624" s="443"/>
      <c r="B2624" s="443">
        <v>3130600600</v>
      </c>
      <c r="C2624" s="508" t="s">
        <v>15872</v>
      </c>
      <c r="D2624" s="154" t="s">
        <v>15673</v>
      </c>
      <c r="E2624" s="154" t="s">
        <v>15873</v>
      </c>
      <c r="F2624" s="443" t="s">
        <v>414</v>
      </c>
      <c r="G2624" s="443" t="s">
        <v>666</v>
      </c>
      <c r="H2624" s="444">
        <v>44929</v>
      </c>
      <c r="I2624" s="443"/>
      <c r="J2624" s="443"/>
      <c r="K2624" s="443"/>
      <c r="L2624" s="443"/>
      <c r="M2624" s="443"/>
      <c r="N2624" s="443"/>
      <c r="O2624" s="443">
        <v>1</v>
      </c>
      <c r="P2624" s="445">
        <f t="shared" si="38"/>
        <v>1</v>
      </c>
      <c r="Q2624" s="443">
        <v>1</v>
      </c>
      <c r="R2624" s="443"/>
      <c r="S2624" s="443" t="s">
        <v>659</v>
      </c>
      <c r="T2624" s="443" t="s">
        <v>653</v>
      </c>
      <c r="U2624" s="443" t="s">
        <v>673</v>
      </c>
      <c r="V2624" s="443" t="s">
        <v>652</v>
      </c>
      <c r="W2624" s="443" t="s">
        <v>469</v>
      </c>
      <c r="X2624" s="446"/>
    </row>
    <row r="2625" spans="1:24" s="447" customFormat="1" ht="75">
      <c r="A2625" s="443"/>
      <c r="B2625" s="443">
        <v>3130600600</v>
      </c>
      <c r="C2625" s="508" t="s">
        <v>15874</v>
      </c>
      <c r="D2625" s="154" t="s">
        <v>15673</v>
      </c>
      <c r="E2625" s="154" t="s">
        <v>15875</v>
      </c>
      <c r="F2625" s="443" t="s">
        <v>414</v>
      </c>
      <c r="G2625" s="443" t="s">
        <v>666</v>
      </c>
      <c r="H2625" s="444">
        <v>44935</v>
      </c>
      <c r="I2625" s="443"/>
      <c r="J2625" s="443"/>
      <c r="K2625" s="443"/>
      <c r="L2625" s="443"/>
      <c r="M2625" s="443"/>
      <c r="N2625" s="443"/>
      <c r="O2625" s="443">
        <v>1</v>
      </c>
      <c r="P2625" s="445">
        <f t="shared" si="38"/>
        <v>1</v>
      </c>
      <c r="Q2625" s="443">
        <v>1</v>
      </c>
      <c r="R2625" s="443"/>
      <c r="S2625" s="443" t="s">
        <v>659</v>
      </c>
      <c r="T2625" s="443" t="s">
        <v>653</v>
      </c>
      <c r="U2625" s="443" t="s">
        <v>673</v>
      </c>
      <c r="V2625" s="443" t="s">
        <v>652</v>
      </c>
      <c r="W2625" s="443" t="s">
        <v>469</v>
      </c>
      <c r="X2625" s="446"/>
    </row>
    <row r="2626" spans="1:24" s="447" customFormat="1" ht="75">
      <c r="A2626" s="443"/>
      <c r="B2626" s="443">
        <v>3130600600</v>
      </c>
      <c r="C2626" s="508" t="s">
        <v>15876</v>
      </c>
      <c r="D2626" s="154" t="s">
        <v>15673</v>
      </c>
      <c r="E2626" s="154" t="s">
        <v>15877</v>
      </c>
      <c r="F2626" s="443" t="s">
        <v>414</v>
      </c>
      <c r="G2626" s="443" t="s">
        <v>666</v>
      </c>
      <c r="H2626" s="444">
        <v>44950</v>
      </c>
      <c r="I2626" s="443"/>
      <c r="J2626" s="443"/>
      <c r="K2626" s="443"/>
      <c r="L2626" s="443"/>
      <c r="M2626" s="443"/>
      <c r="N2626" s="443"/>
      <c r="O2626" s="443">
        <v>1</v>
      </c>
      <c r="P2626" s="445">
        <f t="shared" si="38"/>
        <v>1</v>
      </c>
      <c r="Q2626" s="443">
        <v>1</v>
      </c>
      <c r="R2626" s="443"/>
      <c r="S2626" s="443" t="s">
        <v>659</v>
      </c>
      <c r="T2626" s="443" t="s">
        <v>653</v>
      </c>
      <c r="U2626" s="443" t="s">
        <v>673</v>
      </c>
      <c r="V2626" s="443" t="s">
        <v>652</v>
      </c>
      <c r="W2626" s="443" t="s">
        <v>469</v>
      </c>
      <c r="X2626" s="446"/>
    </row>
    <row r="2627" spans="1:24" s="447" customFormat="1" ht="60">
      <c r="A2627" s="443"/>
      <c r="B2627" s="443">
        <v>3410504000</v>
      </c>
      <c r="C2627" s="508" t="s">
        <v>15878</v>
      </c>
      <c r="D2627" s="154" t="s">
        <v>15692</v>
      </c>
      <c r="E2627" s="154" t="s">
        <v>15879</v>
      </c>
      <c r="F2627" s="443" t="s">
        <v>414</v>
      </c>
      <c r="G2627" s="443" t="s">
        <v>666</v>
      </c>
      <c r="H2627" s="444">
        <v>45176</v>
      </c>
      <c r="I2627" s="443"/>
      <c r="J2627" s="443"/>
      <c r="K2627" s="443"/>
      <c r="L2627" s="443"/>
      <c r="M2627" s="443"/>
      <c r="N2627" s="443"/>
      <c r="O2627" s="443">
        <v>1</v>
      </c>
      <c r="P2627" s="445">
        <f t="shared" si="38"/>
        <v>1</v>
      </c>
      <c r="Q2627" s="443">
        <v>1</v>
      </c>
      <c r="R2627" s="443"/>
      <c r="S2627" s="443" t="s">
        <v>659</v>
      </c>
      <c r="T2627" s="443" t="s">
        <v>653</v>
      </c>
      <c r="U2627" s="443" t="s">
        <v>673</v>
      </c>
      <c r="V2627" s="443" t="s">
        <v>652</v>
      </c>
      <c r="W2627" s="443" t="s">
        <v>469</v>
      </c>
      <c r="X2627" s="446"/>
    </row>
    <row r="2628" spans="1:24" s="447" customFormat="1" ht="60">
      <c r="A2628" s="443"/>
      <c r="B2628" s="443">
        <v>3410504000</v>
      </c>
      <c r="C2628" s="508" t="s">
        <v>15880</v>
      </c>
      <c r="D2628" s="154" t="s">
        <v>15692</v>
      </c>
      <c r="E2628" s="154" t="s">
        <v>15881</v>
      </c>
      <c r="F2628" s="443" t="s">
        <v>414</v>
      </c>
      <c r="G2628" s="443" t="s">
        <v>666</v>
      </c>
      <c r="H2628" s="444">
        <v>45176</v>
      </c>
      <c r="I2628" s="443"/>
      <c r="J2628" s="443"/>
      <c r="K2628" s="443"/>
      <c r="L2628" s="443"/>
      <c r="M2628" s="443"/>
      <c r="N2628" s="443"/>
      <c r="O2628" s="443">
        <v>1</v>
      </c>
      <c r="P2628" s="445">
        <f t="shared" si="38"/>
        <v>1</v>
      </c>
      <c r="Q2628" s="443">
        <v>1</v>
      </c>
      <c r="R2628" s="443"/>
      <c r="S2628" s="443" t="s">
        <v>659</v>
      </c>
      <c r="T2628" s="443" t="s">
        <v>653</v>
      </c>
      <c r="U2628" s="443" t="s">
        <v>673</v>
      </c>
      <c r="V2628" s="443" t="s">
        <v>652</v>
      </c>
      <c r="W2628" s="443" t="s">
        <v>469</v>
      </c>
      <c r="X2628" s="446"/>
    </row>
    <row r="2629" spans="1:24" s="447" customFormat="1" ht="60">
      <c r="A2629" s="443"/>
      <c r="B2629" s="443">
        <v>3410504000</v>
      </c>
      <c r="C2629" s="508" t="s">
        <v>15882</v>
      </c>
      <c r="D2629" s="154" t="s">
        <v>15692</v>
      </c>
      <c r="E2629" s="154" t="s">
        <v>15883</v>
      </c>
      <c r="F2629" s="443" t="s">
        <v>414</v>
      </c>
      <c r="G2629" s="443" t="s">
        <v>666</v>
      </c>
      <c r="H2629" s="444">
        <v>45176</v>
      </c>
      <c r="I2629" s="443"/>
      <c r="J2629" s="443"/>
      <c r="K2629" s="443"/>
      <c r="L2629" s="443"/>
      <c r="M2629" s="443"/>
      <c r="N2629" s="443"/>
      <c r="O2629" s="443">
        <v>1</v>
      </c>
      <c r="P2629" s="445">
        <f t="shared" si="38"/>
        <v>1</v>
      </c>
      <c r="Q2629" s="443">
        <v>1</v>
      </c>
      <c r="R2629" s="443"/>
      <c r="S2629" s="443" t="s">
        <v>659</v>
      </c>
      <c r="T2629" s="443" t="s">
        <v>653</v>
      </c>
      <c r="U2629" s="443" t="s">
        <v>673</v>
      </c>
      <c r="V2629" s="443" t="s">
        <v>652</v>
      </c>
      <c r="W2629" s="443" t="s">
        <v>469</v>
      </c>
      <c r="X2629" s="446"/>
    </row>
    <row r="2630" spans="1:24" s="447" customFormat="1" ht="60">
      <c r="A2630" s="443"/>
      <c r="B2630" s="443">
        <v>3410504000</v>
      </c>
      <c r="C2630" s="508" t="s">
        <v>15884</v>
      </c>
      <c r="D2630" s="154" t="s">
        <v>15692</v>
      </c>
      <c r="E2630" s="154" t="s">
        <v>15885</v>
      </c>
      <c r="F2630" s="443" t="s">
        <v>414</v>
      </c>
      <c r="G2630" s="443" t="s">
        <v>666</v>
      </c>
      <c r="H2630" s="444">
        <v>45176</v>
      </c>
      <c r="I2630" s="443"/>
      <c r="J2630" s="443"/>
      <c r="K2630" s="443"/>
      <c r="L2630" s="443"/>
      <c r="M2630" s="443"/>
      <c r="N2630" s="443"/>
      <c r="O2630" s="443">
        <v>1</v>
      </c>
      <c r="P2630" s="445">
        <f t="shared" si="38"/>
        <v>1</v>
      </c>
      <c r="Q2630" s="443">
        <v>1</v>
      </c>
      <c r="R2630" s="443"/>
      <c r="S2630" s="443" t="s">
        <v>659</v>
      </c>
      <c r="T2630" s="443" t="s">
        <v>653</v>
      </c>
      <c r="U2630" s="443" t="s">
        <v>673</v>
      </c>
      <c r="V2630" s="443" t="s">
        <v>652</v>
      </c>
      <c r="W2630" s="443" t="s">
        <v>469</v>
      </c>
      <c r="X2630" s="446"/>
    </row>
    <row r="2631" spans="1:24" s="447" customFormat="1" ht="60">
      <c r="A2631" s="443"/>
      <c r="B2631" s="443">
        <v>3410504000</v>
      </c>
      <c r="C2631" s="508" t="s">
        <v>15886</v>
      </c>
      <c r="D2631" s="154" t="s">
        <v>15692</v>
      </c>
      <c r="E2631" s="154" t="s">
        <v>15887</v>
      </c>
      <c r="F2631" s="443" t="s">
        <v>414</v>
      </c>
      <c r="G2631" s="443" t="s">
        <v>666</v>
      </c>
      <c r="H2631" s="444">
        <v>45176</v>
      </c>
      <c r="I2631" s="443"/>
      <c r="J2631" s="443"/>
      <c r="K2631" s="443"/>
      <c r="L2631" s="443"/>
      <c r="M2631" s="443"/>
      <c r="N2631" s="443"/>
      <c r="O2631" s="443">
        <v>1</v>
      </c>
      <c r="P2631" s="445">
        <f t="shared" si="38"/>
        <v>1</v>
      </c>
      <c r="Q2631" s="443">
        <v>1</v>
      </c>
      <c r="R2631" s="443"/>
      <c r="S2631" s="443" t="s">
        <v>659</v>
      </c>
      <c r="T2631" s="443" t="s">
        <v>653</v>
      </c>
      <c r="U2631" s="443" t="s">
        <v>673</v>
      </c>
      <c r="V2631" s="443" t="s">
        <v>652</v>
      </c>
      <c r="W2631" s="443" t="s">
        <v>469</v>
      </c>
      <c r="X2631" s="446"/>
    </row>
    <row r="2632" spans="1:24" s="447" customFormat="1" ht="60">
      <c r="A2632" s="443"/>
      <c r="B2632" s="443">
        <v>3410504000</v>
      </c>
      <c r="C2632" s="508" t="s">
        <v>15888</v>
      </c>
      <c r="D2632" s="154" t="s">
        <v>15692</v>
      </c>
      <c r="E2632" s="154" t="s">
        <v>15889</v>
      </c>
      <c r="F2632" s="443" t="s">
        <v>414</v>
      </c>
      <c r="G2632" s="443" t="s">
        <v>666</v>
      </c>
      <c r="H2632" s="444">
        <v>45176</v>
      </c>
      <c r="I2632" s="443"/>
      <c r="J2632" s="443"/>
      <c r="K2632" s="443"/>
      <c r="L2632" s="443"/>
      <c r="M2632" s="443"/>
      <c r="N2632" s="443"/>
      <c r="O2632" s="443">
        <v>1</v>
      </c>
      <c r="P2632" s="445">
        <f t="shared" si="38"/>
        <v>1</v>
      </c>
      <c r="Q2632" s="443">
        <v>1</v>
      </c>
      <c r="R2632" s="443"/>
      <c r="S2632" s="443" t="s">
        <v>659</v>
      </c>
      <c r="T2632" s="443" t="s">
        <v>653</v>
      </c>
      <c r="U2632" s="443" t="s">
        <v>673</v>
      </c>
      <c r="V2632" s="443" t="s">
        <v>652</v>
      </c>
      <c r="W2632" s="443" t="s">
        <v>469</v>
      </c>
      <c r="X2632" s="446"/>
    </row>
    <row r="2633" spans="1:24" s="447" customFormat="1" ht="60">
      <c r="A2633" s="443"/>
      <c r="B2633" s="443">
        <v>3410504000</v>
      </c>
      <c r="C2633" s="508" t="s">
        <v>15890</v>
      </c>
      <c r="D2633" s="154" t="s">
        <v>15692</v>
      </c>
      <c r="E2633" s="154" t="s">
        <v>15891</v>
      </c>
      <c r="F2633" s="443" t="s">
        <v>414</v>
      </c>
      <c r="G2633" s="443" t="s">
        <v>666</v>
      </c>
      <c r="H2633" s="444">
        <v>45176</v>
      </c>
      <c r="I2633" s="443"/>
      <c r="J2633" s="443"/>
      <c r="K2633" s="443"/>
      <c r="L2633" s="443"/>
      <c r="M2633" s="443"/>
      <c r="N2633" s="443"/>
      <c r="O2633" s="443">
        <v>1</v>
      </c>
      <c r="P2633" s="445">
        <f t="shared" si="38"/>
        <v>1</v>
      </c>
      <c r="Q2633" s="443">
        <v>1</v>
      </c>
      <c r="R2633" s="443"/>
      <c r="S2633" s="443" t="s">
        <v>659</v>
      </c>
      <c r="T2633" s="443" t="s">
        <v>653</v>
      </c>
      <c r="U2633" s="443" t="s">
        <v>673</v>
      </c>
      <c r="V2633" s="443" t="s">
        <v>652</v>
      </c>
      <c r="W2633" s="443" t="s">
        <v>469</v>
      </c>
      <c r="X2633" s="446"/>
    </row>
    <row r="2634" spans="1:24" s="447" customFormat="1" ht="60">
      <c r="A2634" s="443"/>
      <c r="B2634" s="443">
        <v>4514731200</v>
      </c>
      <c r="C2634" s="508" t="s">
        <v>15892</v>
      </c>
      <c r="D2634" s="154" t="s">
        <v>15893</v>
      </c>
      <c r="E2634" s="154" t="s">
        <v>15894</v>
      </c>
      <c r="F2634" s="443" t="s">
        <v>416</v>
      </c>
      <c r="G2634" s="443" t="s">
        <v>666</v>
      </c>
      <c r="H2634" s="444">
        <v>45281</v>
      </c>
      <c r="I2634" s="443"/>
      <c r="J2634" s="443"/>
      <c r="K2634" s="443"/>
      <c r="L2634" s="443"/>
      <c r="M2634" s="443"/>
      <c r="N2634" s="443"/>
      <c r="O2634" s="443">
        <v>1</v>
      </c>
      <c r="P2634" s="445">
        <f t="shared" si="38"/>
        <v>1</v>
      </c>
      <c r="Q2634" s="443">
        <v>1</v>
      </c>
      <c r="R2634" s="443"/>
      <c r="S2634" s="443" t="s">
        <v>659</v>
      </c>
      <c r="T2634" s="443" t="s">
        <v>653</v>
      </c>
      <c r="U2634" s="443" t="s">
        <v>673</v>
      </c>
      <c r="V2634" s="443" t="s">
        <v>652</v>
      </c>
      <c r="W2634" s="443" t="s">
        <v>469</v>
      </c>
      <c r="X2634" s="446"/>
    </row>
    <row r="2635" spans="1:24" s="447" customFormat="1" ht="75">
      <c r="A2635" s="443"/>
      <c r="B2635" s="443">
        <v>3130600600</v>
      </c>
      <c r="C2635" s="508" t="s">
        <v>15895</v>
      </c>
      <c r="D2635" s="154" t="s">
        <v>15673</v>
      </c>
      <c r="E2635" s="154" t="s">
        <v>15896</v>
      </c>
      <c r="F2635" s="443" t="s">
        <v>414</v>
      </c>
      <c r="G2635" s="443" t="s">
        <v>666</v>
      </c>
      <c r="H2635" s="444">
        <v>44928</v>
      </c>
      <c r="I2635" s="443"/>
      <c r="J2635" s="443"/>
      <c r="K2635" s="443"/>
      <c r="L2635" s="443"/>
      <c r="M2635" s="443"/>
      <c r="N2635" s="443"/>
      <c r="O2635" s="443">
        <v>1</v>
      </c>
      <c r="P2635" s="445">
        <f t="shared" si="38"/>
        <v>1</v>
      </c>
      <c r="Q2635" s="443">
        <v>1</v>
      </c>
      <c r="R2635" s="443"/>
      <c r="S2635" s="443" t="s">
        <v>659</v>
      </c>
      <c r="T2635" s="443" t="s">
        <v>653</v>
      </c>
      <c r="U2635" s="443" t="s">
        <v>673</v>
      </c>
      <c r="V2635" s="443" t="s">
        <v>652</v>
      </c>
      <c r="W2635" s="443" t="s">
        <v>469</v>
      </c>
      <c r="X2635" s="446"/>
    </row>
    <row r="2636" spans="1:24" s="447" customFormat="1" ht="75">
      <c r="A2636" s="443"/>
      <c r="B2636" s="443">
        <v>3130600600</v>
      </c>
      <c r="C2636" s="508" t="s">
        <v>15897</v>
      </c>
      <c r="D2636" s="154" t="s">
        <v>15673</v>
      </c>
      <c r="E2636" s="154" t="s">
        <v>15898</v>
      </c>
      <c r="F2636" s="443" t="s">
        <v>414</v>
      </c>
      <c r="G2636" s="443" t="s">
        <v>666</v>
      </c>
      <c r="H2636" s="444">
        <v>44928</v>
      </c>
      <c r="I2636" s="443"/>
      <c r="J2636" s="443"/>
      <c r="K2636" s="443"/>
      <c r="L2636" s="443"/>
      <c r="M2636" s="443"/>
      <c r="N2636" s="443"/>
      <c r="O2636" s="443">
        <v>1</v>
      </c>
      <c r="P2636" s="445">
        <f t="shared" si="38"/>
        <v>1</v>
      </c>
      <c r="Q2636" s="443">
        <v>1</v>
      </c>
      <c r="R2636" s="443"/>
      <c r="S2636" s="443" t="s">
        <v>659</v>
      </c>
      <c r="T2636" s="443" t="s">
        <v>653</v>
      </c>
      <c r="U2636" s="443" t="s">
        <v>673</v>
      </c>
      <c r="V2636" s="443" t="s">
        <v>652</v>
      </c>
      <c r="W2636" s="443" t="s">
        <v>469</v>
      </c>
      <c r="X2636" s="446"/>
    </row>
    <row r="2637" spans="1:24" s="447" customFormat="1" ht="75">
      <c r="A2637" s="443"/>
      <c r="B2637" s="443">
        <v>3130600600</v>
      </c>
      <c r="C2637" s="508" t="s">
        <v>15899</v>
      </c>
      <c r="D2637" s="154" t="s">
        <v>15673</v>
      </c>
      <c r="E2637" s="154" t="s">
        <v>15900</v>
      </c>
      <c r="F2637" s="443" t="s">
        <v>414</v>
      </c>
      <c r="G2637" s="443" t="s">
        <v>666</v>
      </c>
      <c r="H2637" s="444">
        <v>44928</v>
      </c>
      <c r="I2637" s="443"/>
      <c r="J2637" s="443"/>
      <c r="K2637" s="443"/>
      <c r="L2637" s="443"/>
      <c r="M2637" s="443"/>
      <c r="N2637" s="443"/>
      <c r="O2637" s="443">
        <v>1</v>
      </c>
      <c r="P2637" s="445">
        <f t="shared" si="38"/>
        <v>1</v>
      </c>
      <c r="Q2637" s="443">
        <v>1</v>
      </c>
      <c r="R2637" s="443"/>
      <c r="S2637" s="443" t="s">
        <v>659</v>
      </c>
      <c r="T2637" s="443" t="s">
        <v>653</v>
      </c>
      <c r="U2637" s="443" t="s">
        <v>673</v>
      </c>
      <c r="V2637" s="443" t="s">
        <v>652</v>
      </c>
      <c r="W2637" s="443" t="s">
        <v>469</v>
      </c>
      <c r="X2637" s="446"/>
    </row>
    <row r="2638" spans="1:24" s="447" customFormat="1" ht="75">
      <c r="A2638" s="443"/>
      <c r="B2638" s="443">
        <v>3130600600</v>
      </c>
      <c r="C2638" s="508" t="s">
        <v>15901</v>
      </c>
      <c r="D2638" s="154" t="s">
        <v>15673</v>
      </c>
      <c r="E2638" s="154" t="s">
        <v>15902</v>
      </c>
      <c r="F2638" s="443" t="s">
        <v>414</v>
      </c>
      <c r="G2638" s="443" t="s">
        <v>666</v>
      </c>
      <c r="H2638" s="444">
        <v>44950</v>
      </c>
      <c r="I2638" s="443"/>
      <c r="J2638" s="443"/>
      <c r="K2638" s="443"/>
      <c r="L2638" s="443"/>
      <c r="M2638" s="443"/>
      <c r="N2638" s="443"/>
      <c r="O2638" s="443">
        <v>1</v>
      </c>
      <c r="P2638" s="445">
        <f t="shared" si="38"/>
        <v>1</v>
      </c>
      <c r="Q2638" s="443">
        <v>1</v>
      </c>
      <c r="R2638" s="443"/>
      <c r="S2638" s="443" t="s">
        <v>659</v>
      </c>
      <c r="T2638" s="443" t="s">
        <v>653</v>
      </c>
      <c r="U2638" s="443" t="s">
        <v>673</v>
      </c>
      <c r="V2638" s="443" t="s">
        <v>652</v>
      </c>
      <c r="W2638" s="443" t="s">
        <v>469</v>
      </c>
      <c r="X2638" s="446"/>
    </row>
    <row r="2639" spans="1:24" s="447" customFormat="1" ht="75">
      <c r="A2639" s="443"/>
      <c r="B2639" s="443">
        <v>3130600600</v>
      </c>
      <c r="C2639" s="508" t="s">
        <v>15903</v>
      </c>
      <c r="D2639" s="154" t="s">
        <v>15673</v>
      </c>
      <c r="E2639" s="154" t="s">
        <v>15904</v>
      </c>
      <c r="F2639" s="443" t="s">
        <v>414</v>
      </c>
      <c r="G2639" s="443" t="s">
        <v>666</v>
      </c>
      <c r="H2639" s="444">
        <v>44929</v>
      </c>
      <c r="I2639" s="443"/>
      <c r="J2639" s="443"/>
      <c r="K2639" s="443"/>
      <c r="L2639" s="443"/>
      <c r="M2639" s="443"/>
      <c r="N2639" s="443"/>
      <c r="O2639" s="443">
        <v>1</v>
      </c>
      <c r="P2639" s="445">
        <f t="shared" si="38"/>
        <v>1</v>
      </c>
      <c r="Q2639" s="443">
        <v>1</v>
      </c>
      <c r="R2639" s="443"/>
      <c r="S2639" s="443" t="s">
        <v>659</v>
      </c>
      <c r="T2639" s="443" t="s">
        <v>653</v>
      </c>
      <c r="U2639" s="443" t="s">
        <v>673</v>
      </c>
      <c r="V2639" s="443" t="s">
        <v>652</v>
      </c>
      <c r="W2639" s="443" t="s">
        <v>469</v>
      </c>
      <c r="X2639" s="446"/>
    </row>
    <row r="2640" spans="1:24" s="447" customFormat="1" ht="75">
      <c r="A2640" s="443"/>
      <c r="B2640" s="443">
        <v>3130600600</v>
      </c>
      <c r="C2640" s="508" t="s">
        <v>15905</v>
      </c>
      <c r="D2640" s="154" t="s">
        <v>15673</v>
      </c>
      <c r="E2640" s="154" t="s">
        <v>15906</v>
      </c>
      <c r="F2640" s="443" t="s">
        <v>414</v>
      </c>
      <c r="G2640" s="443" t="s">
        <v>666</v>
      </c>
      <c r="H2640" s="444">
        <v>44928</v>
      </c>
      <c r="I2640" s="443"/>
      <c r="J2640" s="443"/>
      <c r="K2640" s="443"/>
      <c r="L2640" s="443"/>
      <c r="M2640" s="443"/>
      <c r="N2640" s="443"/>
      <c r="O2640" s="443">
        <v>1</v>
      </c>
      <c r="P2640" s="445">
        <f t="shared" si="38"/>
        <v>1</v>
      </c>
      <c r="Q2640" s="443">
        <v>1</v>
      </c>
      <c r="R2640" s="443"/>
      <c r="S2640" s="443" t="s">
        <v>659</v>
      </c>
      <c r="T2640" s="443" t="s">
        <v>653</v>
      </c>
      <c r="U2640" s="443" t="s">
        <v>673</v>
      </c>
      <c r="V2640" s="443" t="s">
        <v>652</v>
      </c>
      <c r="W2640" s="443" t="s">
        <v>469</v>
      </c>
      <c r="X2640" s="446"/>
    </row>
    <row r="2641" spans="1:24" s="447" customFormat="1" ht="75">
      <c r="A2641" s="443"/>
      <c r="B2641" s="443">
        <v>3130600600</v>
      </c>
      <c r="C2641" s="508" t="s">
        <v>15907</v>
      </c>
      <c r="D2641" s="154" t="s">
        <v>15673</v>
      </c>
      <c r="E2641" s="154" t="s">
        <v>15908</v>
      </c>
      <c r="F2641" s="443" t="s">
        <v>414</v>
      </c>
      <c r="G2641" s="443" t="s">
        <v>666</v>
      </c>
      <c r="H2641" s="444">
        <v>44935</v>
      </c>
      <c r="I2641" s="443"/>
      <c r="J2641" s="443"/>
      <c r="K2641" s="443"/>
      <c r="L2641" s="443"/>
      <c r="M2641" s="443"/>
      <c r="N2641" s="443"/>
      <c r="O2641" s="443">
        <v>1</v>
      </c>
      <c r="P2641" s="445">
        <f t="shared" si="38"/>
        <v>1</v>
      </c>
      <c r="Q2641" s="443">
        <v>1</v>
      </c>
      <c r="R2641" s="443"/>
      <c r="S2641" s="443" t="s">
        <v>659</v>
      </c>
      <c r="T2641" s="443" t="s">
        <v>653</v>
      </c>
      <c r="U2641" s="443" t="s">
        <v>673</v>
      </c>
      <c r="V2641" s="443" t="s">
        <v>652</v>
      </c>
      <c r="W2641" s="443" t="s">
        <v>469</v>
      </c>
      <c r="X2641" s="446"/>
    </row>
    <row r="2642" spans="1:24" s="447" customFormat="1" ht="75">
      <c r="A2642" s="443"/>
      <c r="B2642" s="443">
        <v>3130600600</v>
      </c>
      <c r="C2642" s="508" t="s">
        <v>15909</v>
      </c>
      <c r="D2642" s="154" t="s">
        <v>15673</v>
      </c>
      <c r="E2642" s="154" t="s">
        <v>15910</v>
      </c>
      <c r="F2642" s="443" t="s">
        <v>414</v>
      </c>
      <c r="G2642" s="443" t="s">
        <v>666</v>
      </c>
      <c r="H2642" s="444">
        <v>44928</v>
      </c>
      <c r="I2642" s="443"/>
      <c r="J2642" s="443"/>
      <c r="K2642" s="443"/>
      <c r="L2642" s="443"/>
      <c r="M2642" s="443"/>
      <c r="N2642" s="443"/>
      <c r="O2642" s="443">
        <v>1</v>
      </c>
      <c r="P2642" s="445">
        <f t="shared" si="38"/>
        <v>1</v>
      </c>
      <c r="Q2642" s="443">
        <v>1</v>
      </c>
      <c r="R2642" s="443"/>
      <c r="S2642" s="443" t="s">
        <v>659</v>
      </c>
      <c r="T2642" s="443" t="s">
        <v>653</v>
      </c>
      <c r="U2642" s="443" t="s">
        <v>673</v>
      </c>
      <c r="V2642" s="443" t="s">
        <v>652</v>
      </c>
      <c r="W2642" s="443" t="s">
        <v>469</v>
      </c>
      <c r="X2642" s="446"/>
    </row>
    <row r="2643" spans="1:24" s="447" customFormat="1" ht="75">
      <c r="A2643" s="443"/>
      <c r="B2643" s="443">
        <v>3130600600</v>
      </c>
      <c r="C2643" s="508" t="s">
        <v>15911</v>
      </c>
      <c r="D2643" s="154" t="s">
        <v>15673</v>
      </c>
      <c r="E2643" s="154" t="s">
        <v>15912</v>
      </c>
      <c r="F2643" s="443" t="s">
        <v>414</v>
      </c>
      <c r="G2643" s="443" t="s">
        <v>666</v>
      </c>
      <c r="H2643" s="444">
        <v>44928</v>
      </c>
      <c r="I2643" s="443"/>
      <c r="J2643" s="443"/>
      <c r="K2643" s="443"/>
      <c r="L2643" s="443"/>
      <c r="M2643" s="443"/>
      <c r="N2643" s="443"/>
      <c r="O2643" s="443">
        <v>1</v>
      </c>
      <c r="P2643" s="445">
        <f t="shared" si="38"/>
        <v>1</v>
      </c>
      <c r="Q2643" s="443">
        <v>1</v>
      </c>
      <c r="R2643" s="443"/>
      <c r="S2643" s="443" t="s">
        <v>659</v>
      </c>
      <c r="T2643" s="443" t="s">
        <v>653</v>
      </c>
      <c r="U2643" s="443" t="s">
        <v>673</v>
      </c>
      <c r="V2643" s="443" t="s">
        <v>652</v>
      </c>
      <c r="W2643" s="443" t="s">
        <v>469</v>
      </c>
      <c r="X2643" s="446"/>
    </row>
    <row r="2644" spans="1:24" s="447" customFormat="1" ht="75">
      <c r="A2644" s="443"/>
      <c r="B2644" s="443">
        <v>3130600600</v>
      </c>
      <c r="C2644" s="508" t="s">
        <v>15913</v>
      </c>
      <c r="D2644" s="154" t="s">
        <v>15673</v>
      </c>
      <c r="E2644" s="154" t="s">
        <v>15914</v>
      </c>
      <c r="F2644" s="443" t="s">
        <v>414</v>
      </c>
      <c r="G2644" s="443" t="s">
        <v>666</v>
      </c>
      <c r="H2644" s="444">
        <v>44928</v>
      </c>
      <c r="I2644" s="443"/>
      <c r="J2644" s="443"/>
      <c r="K2644" s="443"/>
      <c r="L2644" s="443"/>
      <c r="M2644" s="443"/>
      <c r="N2644" s="443"/>
      <c r="O2644" s="443">
        <v>1</v>
      </c>
      <c r="P2644" s="445">
        <f t="shared" si="38"/>
        <v>1</v>
      </c>
      <c r="Q2644" s="443">
        <v>1</v>
      </c>
      <c r="R2644" s="443"/>
      <c r="S2644" s="443" t="s">
        <v>659</v>
      </c>
      <c r="T2644" s="443" t="s">
        <v>653</v>
      </c>
      <c r="U2644" s="443" t="s">
        <v>673</v>
      </c>
      <c r="V2644" s="443" t="s">
        <v>652</v>
      </c>
      <c r="W2644" s="443" t="s">
        <v>469</v>
      </c>
      <c r="X2644" s="446"/>
    </row>
    <row r="2645" spans="1:24" s="447" customFormat="1" ht="60">
      <c r="A2645" s="443"/>
      <c r="B2645" s="443">
        <v>3410504000</v>
      </c>
      <c r="C2645" s="508" t="s">
        <v>15915</v>
      </c>
      <c r="D2645" s="154" t="s">
        <v>15692</v>
      </c>
      <c r="E2645" s="154" t="s">
        <v>15916</v>
      </c>
      <c r="F2645" s="443" t="s">
        <v>414</v>
      </c>
      <c r="G2645" s="443" t="s">
        <v>666</v>
      </c>
      <c r="H2645" s="444">
        <v>45176</v>
      </c>
      <c r="I2645" s="443"/>
      <c r="J2645" s="443"/>
      <c r="K2645" s="443"/>
      <c r="L2645" s="443"/>
      <c r="M2645" s="443"/>
      <c r="N2645" s="443"/>
      <c r="O2645" s="443">
        <v>1</v>
      </c>
      <c r="P2645" s="445">
        <f t="shared" si="38"/>
        <v>1</v>
      </c>
      <c r="Q2645" s="443">
        <v>1</v>
      </c>
      <c r="R2645" s="443"/>
      <c r="S2645" s="443" t="s">
        <v>659</v>
      </c>
      <c r="T2645" s="443" t="s">
        <v>653</v>
      </c>
      <c r="U2645" s="443" t="s">
        <v>673</v>
      </c>
      <c r="V2645" s="443" t="s">
        <v>652</v>
      </c>
      <c r="W2645" s="443" t="s">
        <v>469</v>
      </c>
      <c r="X2645" s="446"/>
    </row>
    <row r="2646" spans="1:24" s="447" customFormat="1" ht="60">
      <c r="A2646" s="443"/>
      <c r="B2646" s="443">
        <v>3410504000</v>
      </c>
      <c r="C2646" s="508" t="s">
        <v>15917</v>
      </c>
      <c r="D2646" s="154" t="s">
        <v>15692</v>
      </c>
      <c r="E2646" s="154" t="s">
        <v>15918</v>
      </c>
      <c r="F2646" s="443" t="s">
        <v>414</v>
      </c>
      <c r="G2646" s="443" t="s">
        <v>666</v>
      </c>
      <c r="H2646" s="444">
        <v>45176</v>
      </c>
      <c r="I2646" s="443"/>
      <c r="J2646" s="443"/>
      <c r="K2646" s="443"/>
      <c r="L2646" s="443"/>
      <c r="M2646" s="443"/>
      <c r="N2646" s="443"/>
      <c r="O2646" s="443">
        <v>1</v>
      </c>
      <c r="P2646" s="445">
        <f t="shared" ref="P2646:P2709" si="39">SUM($I2646:$O2646)</f>
        <v>1</v>
      </c>
      <c r="Q2646" s="443">
        <v>1</v>
      </c>
      <c r="R2646" s="443"/>
      <c r="S2646" s="443" t="s">
        <v>659</v>
      </c>
      <c r="T2646" s="443" t="s">
        <v>653</v>
      </c>
      <c r="U2646" s="443" t="s">
        <v>673</v>
      </c>
      <c r="V2646" s="443" t="s">
        <v>652</v>
      </c>
      <c r="W2646" s="443" t="s">
        <v>469</v>
      </c>
      <c r="X2646" s="446"/>
    </row>
    <row r="2647" spans="1:24" s="447" customFormat="1" ht="75">
      <c r="A2647" s="443"/>
      <c r="B2647" s="443">
        <v>3130600600</v>
      </c>
      <c r="C2647" s="508" t="s">
        <v>15919</v>
      </c>
      <c r="D2647" s="154" t="s">
        <v>15673</v>
      </c>
      <c r="E2647" s="154" t="s">
        <v>15920</v>
      </c>
      <c r="F2647" s="443" t="s">
        <v>414</v>
      </c>
      <c r="G2647" s="443" t="s">
        <v>666</v>
      </c>
      <c r="H2647" s="444">
        <v>44929</v>
      </c>
      <c r="I2647" s="443"/>
      <c r="J2647" s="443"/>
      <c r="K2647" s="443"/>
      <c r="L2647" s="443"/>
      <c r="M2647" s="443"/>
      <c r="N2647" s="443"/>
      <c r="O2647" s="443">
        <v>1</v>
      </c>
      <c r="P2647" s="445">
        <f t="shared" si="39"/>
        <v>1</v>
      </c>
      <c r="Q2647" s="443">
        <v>1</v>
      </c>
      <c r="R2647" s="443"/>
      <c r="S2647" s="443" t="s">
        <v>659</v>
      </c>
      <c r="T2647" s="443" t="s">
        <v>653</v>
      </c>
      <c r="U2647" s="443" t="s">
        <v>673</v>
      </c>
      <c r="V2647" s="443" t="s">
        <v>652</v>
      </c>
      <c r="W2647" s="443" t="s">
        <v>469</v>
      </c>
      <c r="X2647" s="446"/>
    </row>
    <row r="2648" spans="1:24" s="447" customFormat="1" ht="75">
      <c r="A2648" s="443"/>
      <c r="B2648" s="443">
        <v>3130600600</v>
      </c>
      <c r="C2648" s="508" t="s">
        <v>15921</v>
      </c>
      <c r="D2648" s="154" t="s">
        <v>15673</v>
      </c>
      <c r="E2648" s="154" t="s">
        <v>15922</v>
      </c>
      <c r="F2648" s="443" t="s">
        <v>414</v>
      </c>
      <c r="G2648" s="443" t="s">
        <v>666</v>
      </c>
      <c r="H2648" s="444">
        <v>44929</v>
      </c>
      <c r="I2648" s="443"/>
      <c r="J2648" s="443"/>
      <c r="K2648" s="443"/>
      <c r="L2648" s="443"/>
      <c r="M2648" s="443"/>
      <c r="N2648" s="443"/>
      <c r="O2648" s="443">
        <v>1</v>
      </c>
      <c r="P2648" s="445">
        <f t="shared" si="39"/>
        <v>1</v>
      </c>
      <c r="Q2648" s="443">
        <v>1</v>
      </c>
      <c r="R2648" s="443"/>
      <c r="S2648" s="443" t="s">
        <v>659</v>
      </c>
      <c r="T2648" s="443" t="s">
        <v>653</v>
      </c>
      <c r="U2648" s="443" t="s">
        <v>673</v>
      </c>
      <c r="V2648" s="443" t="s">
        <v>652</v>
      </c>
      <c r="W2648" s="443" t="s">
        <v>469</v>
      </c>
      <c r="X2648" s="446"/>
    </row>
    <row r="2649" spans="1:24" s="447" customFormat="1" ht="75">
      <c r="A2649" s="443"/>
      <c r="B2649" s="443">
        <v>3130600600</v>
      </c>
      <c r="C2649" s="508" t="s">
        <v>15923</v>
      </c>
      <c r="D2649" s="154" t="s">
        <v>15673</v>
      </c>
      <c r="E2649" s="154" t="s">
        <v>15924</v>
      </c>
      <c r="F2649" s="443" t="s">
        <v>414</v>
      </c>
      <c r="G2649" s="443" t="s">
        <v>666</v>
      </c>
      <c r="H2649" s="444">
        <v>44929</v>
      </c>
      <c r="I2649" s="443"/>
      <c r="J2649" s="443"/>
      <c r="K2649" s="443"/>
      <c r="L2649" s="443"/>
      <c r="M2649" s="443"/>
      <c r="N2649" s="443"/>
      <c r="O2649" s="443">
        <v>1</v>
      </c>
      <c r="P2649" s="445">
        <f t="shared" si="39"/>
        <v>1</v>
      </c>
      <c r="Q2649" s="443">
        <v>1</v>
      </c>
      <c r="R2649" s="443"/>
      <c r="S2649" s="443" t="s">
        <v>659</v>
      </c>
      <c r="T2649" s="443" t="s">
        <v>653</v>
      </c>
      <c r="U2649" s="443" t="s">
        <v>673</v>
      </c>
      <c r="V2649" s="443" t="s">
        <v>652</v>
      </c>
      <c r="W2649" s="443" t="s">
        <v>469</v>
      </c>
      <c r="X2649" s="446"/>
    </row>
    <row r="2650" spans="1:24" s="447" customFormat="1" ht="75">
      <c r="A2650" s="443"/>
      <c r="B2650" s="443">
        <v>3130600600</v>
      </c>
      <c r="C2650" s="508" t="s">
        <v>15925</v>
      </c>
      <c r="D2650" s="154" t="s">
        <v>15673</v>
      </c>
      <c r="E2650" s="154" t="s">
        <v>15926</v>
      </c>
      <c r="F2650" s="443" t="s">
        <v>414</v>
      </c>
      <c r="G2650" s="443" t="s">
        <v>666</v>
      </c>
      <c r="H2650" s="444">
        <v>44928</v>
      </c>
      <c r="I2650" s="443"/>
      <c r="J2650" s="443"/>
      <c r="K2650" s="443"/>
      <c r="L2650" s="443"/>
      <c r="M2650" s="443"/>
      <c r="N2650" s="443"/>
      <c r="O2650" s="443">
        <v>1</v>
      </c>
      <c r="P2650" s="445">
        <f t="shared" si="39"/>
        <v>1</v>
      </c>
      <c r="Q2650" s="443">
        <v>1</v>
      </c>
      <c r="R2650" s="443"/>
      <c r="S2650" s="443" t="s">
        <v>659</v>
      </c>
      <c r="T2650" s="443" t="s">
        <v>653</v>
      </c>
      <c r="U2650" s="443" t="s">
        <v>673</v>
      </c>
      <c r="V2650" s="443" t="s">
        <v>652</v>
      </c>
      <c r="W2650" s="443" t="s">
        <v>469</v>
      </c>
      <c r="X2650" s="446"/>
    </row>
    <row r="2651" spans="1:24" s="447" customFormat="1" ht="75">
      <c r="A2651" s="443"/>
      <c r="B2651" s="443">
        <v>3130600600</v>
      </c>
      <c r="C2651" s="508" t="s">
        <v>15927</v>
      </c>
      <c r="D2651" s="154" t="s">
        <v>15673</v>
      </c>
      <c r="E2651" s="154" t="s">
        <v>15928</v>
      </c>
      <c r="F2651" s="443" t="s">
        <v>414</v>
      </c>
      <c r="G2651" s="443" t="s">
        <v>666</v>
      </c>
      <c r="H2651" s="444">
        <v>44928</v>
      </c>
      <c r="I2651" s="443"/>
      <c r="J2651" s="443"/>
      <c r="K2651" s="443"/>
      <c r="L2651" s="443"/>
      <c r="M2651" s="443"/>
      <c r="N2651" s="443"/>
      <c r="O2651" s="443">
        <v>1</v>
      </c>
      <c r="P2651" s="445">
        <f t="shared" si="39"/>
        <v>1</v>
      </c>
      <c r="Q2651" s="443">
        <v>1</v>
      </c>
      <c r="R2651" s="443"/>
      <c r="S2651" s="443" t="s">
        <v>659</v>
      </c>
      <c r="T2651" s="443" t="s">
        <v>653</v>
      </c>
      <c r="U2651" s="443" t="s">
        <v>673</v>
      </c>
      <c r="V2651" s="443" t="s">
        <v>652</v>
      </c>
      <c r="W2651" s="443" t="s">
        <v>469</v>
      </c>
      <c r="X2651" s="446"/>
    </row>
    <row r="2652" spans="1:24" s="447" customFormat="1" ht="75">
      <c r="A2652" s="443"/>
      <c r="B2652" s="443">
        <v>3130600600</v>
      </c>
      <c r="C2652" s="508" t="s">
        <v>15929</v>
      </c>
      <c r="D2652" s="154" t="s">
        <v>15673</v>
      </c>
      <c r="E2652" s="154" t="s">
        <v>15930</v>
      </c>
      <c r="F2652" s="443" t="s">
        <v>414</v>
      </c>
      <c r="G2652" s="443" t="s">
        <v>666</v>
      </c>
      <c r="H2652" s="444">
        <v>44950</v>
      </c>
      <c r="I2652" s="443"/>
      <c r="J2652" s="443"/>
      <c r="K2652" s="443"/>
      <c r="L2652" s="443"/>
      <c r="M2652" s="443"/>
      <c r="N2652" s="443"/>
      <c r="O2652" s="443">
        <v>1</v>
      </c>
      <c r="P2652" s="445">
        <f t="shared" si="39"/>
        <v>1</v>
      </c>
      <c r="Q2652" s="443">
        <v>1</v>
      </c>
      <c r="R2652" s="443"/>
      <c r="S2652" s="443" t="s">
        <v>659</v>
      </c>
      <c r="T2652" s="443" t="s">
        <v>653</v>
      </c>
      <c r="U2652" s="443" t="s">
        <v>673</v>
      </c>
      <c r="V2652" s="443" t="s">
        <v>652</v>
      </c>
      <c r="W2652" s="443" t="s">
        <v>469</v>
      </c>
      <c r="X2652" s="446"/>
    </row>
    <row r="2653" spans="1:24" s="447" customFormat="1" ht="75">
      <c r="A2653" s="443"/>
      <c r="B2653" s="443">
        <v>3130600600</v>
      </c>
      <c r="C2653" s="508" t="s">
        <v>15931</v>
      </c>
      <c r="D2653" s="154" t="s">
        <v>15673</v>
      </c>
      <c r="E2653" s="154" t="s">
        <v>15932</v>
      </c>
      <c r="F2653" s="443" t="s">
        <v>414</v>
      </c>
      <c r="G2653" s="443" t="s">
        <v>666</v>
      </c>
      <c r="H2653" s="444">
        <v>44935</v>
      </c>
      <c r="I2653" s="443"/>
      <c r="J2653" s="443"/>
      <c r="K2653" s="443"/>
      <c r="L2653" s="443"/>
      <c r="M2653" s="443"/>
      <c r="N2653" s="443"/>
      <c r="O2653" s="443">
        <v>1</v>
      </c>
      <c r="P2653" s="445">
        <f t="shared" si="39"/>
        <v>1</v>
      </c>
      <c r="Q2653" s="443">
        <v>1</v>
      </c>
      <c r="R2653" s="443"/>
      <c r="S2653" s="443" t="s">
        <v>659</v>
      </c>
      <c r="T2653" s="443" t="s">
        <v>653</v>
      </c>
      <c r="U2653" s="443" t="s">
        <v>673</v>
      </c>
      <c r="V2653" s="443" t="s">
        <v>652</v>
      </c>
      <c r="W2653" s="443" t="s">
        <v>469</v>
      </c>
      <c r="X2653" s="446"/>
    </row>
    <row r="2654" spans="1:24" s="447" customFormat="1" ht="75">
      <c r="A2654" s="443"/>
      <c r="B2654" s="443">
        <v>3130600600</v>
      </c>
      <c r="C2654" s="508" t="s">
        <v>15933</v>
      </c>
      <c r="D2654" s="154" t="s">
        <v>15673</v>
      </c>
      <c r="E2654" s="154" t="s">
        <v>15934</v>
      </c>
      <c r="F2654" s="443" t="s">
        <v>414</v>
      </c>
      <c r="G2654" s="443" t="s">
        <v>666</v>
      </c>
      <c r="H2654" s="444">
        <v>44929</v>
      </c>
      <c r="I2654" s="443"/>
      <c r="J2654" s="443"/>
      <c r="K2654" s="443"/>
      <c r="L2654" s="443"/>
      <c r="M2654" s="443"/>
      <c r="N2654" s="443"/>
      <c r="O2654" s="443">
        <v>1</v>
      </c>
      <c r="P2654" s="445">
        <f t="shared" si="39"/>
        <v>1</v>
      </c>
      <c r="Q2654" s="443">
        <v>1</v>
      </c>
      <c r="R2654" s="443"/>
      <c r="S2654" s="443" t="s">
        <v>659</v>
      </c>
      <c r="T2654" s="443" t="s">
        <v>653</v>
      </c>
      <c r="U2654" s="443" t="s">
        <v>673</v>
      </c>
      <c r="V2654" s="443" t="s">
        <v>652</v>
      </c>
      <c r="W2654" s="443" t="s">
        <v>469</v>
      </c>
      <c r="X2654" s="446"/>
    </row>
    <row r="2655" spans="1:24" s="447" customFormat="1" ht="75">
      <c r="A2655" s="443"/>
      <c r="B2655" s="443">
        <v>3130600600</v>
      </c>
      <c r="C2655" s="508" t="s">
        <v>15935</v>
      </c>
      <c r="D2655" s="154" t="s">
        <v>15673</v>
      </c>
      <c r="E2655" s="154" t="s">
        <v>15936</v>
      </c>
      <c r="F2655" s="443" t="s">
        <v>414</v>
      </c>
      <c r="G2655" s="443" t="s">
        <v>666</v>
      </c>
      <c r="H2655" s="444">
        <v>44950</v>
      </c>
      <c r="I2655" s="443"/>
      <c r="J2655" s="443"/>
      <c r="K2655" s="443"/>
      <c r="L2655" s="443"/>
      <c r="M2655" s="443"/>
      <c r="N2655" s="443"/>
      <c r="O2655" s="443">
        <v>1</v>
      </c>
      <c r="P2655" s="445">
        <f t="shared" si="39"/>
        <v>1</v>
      </c>
      <c r="Q2655" s="443">
        <v>1</v>
      </c>
      <c r="R2655" s="443"/>
      <c r="S2655" s="443" t="s">
        <v>659</v>
      </c>
      <c r="T2655" s="443" t="s">
        <v>653</v>
      </c>
      <c r="U2655" s="443" t="s">
        <v>673</v>
      </c>
      <c r="V2655" s="443" t="s">
        <v>652</v>
      </c>
      <c r="W2655" s="443" t="s">
        <v>469</v>
      </c>
      <c r="X2655" s="446"/>
    </row>
    <row r="2656" spans="1:24" s="447" customFormat="1" ht="60">
      <c r="A2656" s="443"/>
      <c r="B2656" s="443">
        <v>3410504000</v>
      </c>
      <c r="C2656" s="508" t="s">
        <v>15937</v>
      </c>
      <c r="D2656" s="154" t="s">
        <v>15692</v>
      </c>
      <c r="E2656" s="154" t="s">
        <v>15938</v>
      </c>
      <c r="F2656" s="443" t="s">
        <v>414</v>
      </c>
      <c r="G2656" s="443" t="s">
        <v>666</v>
      </c>
      <c r="H2656" s="444">
        <v>45176</v>
      </c>
      <c r="I2656" s="443"/>
      <c r="J2656" s="443"/>
      <c r="K2656" s="443"/>
      <c r="L2656" s="443"/>
      <c r="M2656" s="443"/>
      <c r="N2656" s="443"/>
      <c r="O2656" s="443">
        <v>1</v>
      </c>
      <c r="P2656" s="445">
        <f t="shared" si="39"/>
        <v>1</v>
      </c>
      <c r="Q2656" s="443">
        <v>1</v>
      </c>
      <c r="R2656" s="443"/>
      <c r="S2656" s="443" t="s">
        <v>659</v>
      </c>
      <c r="T2656" s="443" t="s">
        <v>653</v>
      </c>
      <c r="U2656" s="443" t="s">
        <v>673</v>
      </c>
      <c r="V2656" s="443" t="s">
        <v>652</v>
      </c>
      <c r="W2656" s="443" t="s">
        <v>469</v>
      </c>
      <c r="X2656" s="446"/>
    </row>
    <row r="2657" spans="1:24" s="447" customFormat="1" ht="60">
      <c r="A2657" s="443"/>
      <c r="B2657" s="443">
        <v>3410504000</v>
      </c>
      <c r="C2657" s="508" t="s">
        <v>15939</v>
      </c>
      <c r="D2657" s="154" t="s">
        <v>15692</v>
      </c>
      <c r="E2657" s="154" t="s">
        <v>15940</v>
      </c>
      <c r="F2657" s="443" t="s">
        <v>414</v>
      </c>
      <c r="G2657" s="443" t="s">
        <v>666</v>
      </c>
      <c r="H2657" s="444">
        <v>45176</v>
      </c>
      <c r="I2657" s="443"/>
      <c r="J2657" s="443"/>
      <c r="K2657" s="443"/>
      <c r="L2657" s="443"/>
      <c r="M2657" s="443"/>
      <c r="N2657" s="443"/>
      <c r="O2657" s="443">
        <v>1</v>
      </c>
      <c r="P2657" s="445">
        <f t="shared" si="39"/>
        <v>1</v>
      </c>
      <c r="Q2657" s="443">
        <v>1</v>
      </c>
      <c r="R2657" s="443"/>
      <c r="S2657" s="443" t="s">
        <v>659</v>
      </c>
      <c r="T2657" s="443" t="s">
        <v>653</v>
      </c>
      <c r="U2657" s="443" t="s">
        <v>673</v>
      </c>
      <c r="V2657" s="443" t="s">
        <v>652</v>
      </c>
      <c r="W2657" s="443" t="s">
        <v>469</v>
      </c>
      <c r="X2657" s="446"/>
    </row>
    <row r="2658" spans="1:24" s="447" customFormat="1" ht="60">
      <c r="A2658" s="443"/>
      <c r="B2658" s="443">
        <v>3410504000</v>
      </c>
      <c r="C2658" s="508" t="s">
        <v>15941</v>
      </c>
      <c r="D2658" s="154" t="s">
        <v>15692</v>
      </c>
      <c r="E2658" s="154" t="s">
        <v>15942</v>
      </c>
      <c r="F2658" s="443" t="s">
        <v>414</v>
      </c>
      <c r="G2658" s="443" t="s">
        <v>666</v>
      </c>
      <c r="H2658" s="444">
        <v>45176</v>
      </c>
      <c r="I2658" s="443"/>
      <c r="J2658" s="443"/>
      <c r="K2658" s="443"/>
      <c r="L2658" s="443"/>
      <c r="M2658" s="443"/>
      <c r="N2658" s="443"/>
      <c r="O2658" s="443">
        <v>1</v>
      </c>
      <c r="P2658" s="445">
        <f t="shared" si="39"/>
        <v>1</v>
      </c>
      <c r="Q2658" s="443">
        <v>1</v>
      </c>
      <c r="R2658" s="443"/>
      <c r="S2658" s="443" t="s">
        <v>659</v>
      </c>
      <c r="T2658" s="443" t="s">
        <v>653</v>
      </c>
      <c r="U2658" s="443" t="s">
        <v>673</v>
      </c>
      <c r="V2658" s="443" t="s">
        <v>652</v>
      </c>
      <c r="W2658" s="443" t="s">
        <v>469</v>
      </c>
      <c r="X2658" s="446"/>
    </row>
    <row r="2659" spans="1:24" s="447" customFormat="1" ht="60">
      <c r="A2659" s="443"/>
      <c r="B2659" s="443">
        <v>6380200200</v>
      </c>
      <c r="C2659" s="508" t="s">
        <v>10806</v>
      </c>
      <c r="D2659" s="154" t="s">
        <v>10807</v>
      </c>
      <c r="E2659" s="154" t="s">
        <v>15943</v>
      </c>
      <c r="F2659" s="443" t="s">
        <v>414</v>
      </c>
      <c r="G2659" s="443" t="s">
        <v>666</v>
      </c>
      <c r="H2659" s="444">
        <v>45014</v>
      </c>
      <c r="I2659" s="443"/>
      <c r="J2659" s="443"/>
      <c r="K2659" s="443"/>
      <c r="L2659" s="443"/>
      <c r="M2659" s="443"/>
      <c r="N2659" s="443"/>
      <c r="O2659" s="443">
        <v>2</v>
      </c>
      <c r="P2659" s="445">
        <f t="shared" si="39"/>
        <v>2</v>
      </c>
      <c r="Q2659" s="443">
        <v>2</v>
      </c>
      <c r="R2659" s="443"/>
      <c r="S2659" s="443" t="s">
        <v>659</v>
      </c>
      <c r="T2659" s="443" t="s">
        <v>653</v>
      </c>
      <c r="U2659" s="443" t="s">
        <v>673</v>
      </c>
      <c r="V2659" s="443" t="s">
        <v>652</v>
      </c>
      <c r="W2659" s="443" t="s">
        <v>469</v>
      </c>
      <c r="X2659" s="446"/>
    </row>
    <row r="2660" spans="1:24" s="447" customFormat="1" ht="60">
      <c r="A2660" s="443"/>
      <c r="B2660" s="443">
        <v>6380200200</v>
      </c>
      <c r="C2660" s="508" t="s">
        <v>10806</v>
      </c>
      <c r="D2660" s="154" t="s">
        <v>10807</v>
      </c>
      <c r="E2660" s="154" t="s">
        <v>15944</v>
      </c>
      <c r="F2660" s="443" t="s">
        <v>414</v>
      </c>
      <c r="G2660" s="443" t="s">
        <v>666</v>
      </c>
      <c r="H2660" s="444">
        <v>45014</v>
      </c>
      <c r="I2660" s="443"/>
      <c r="J2660" s="443"/>
      <c r="K2660" s="443"/>
      <c r="L2660" s="443"/>
      <c r="M2660" s="443"/>
      <c r="N2660" s="443"/>
      <c r="O2660" s="443">
        <v>2</v>
      </c>
      <c r="P2660" s="445">
        <f t="shared" si="39"/>
        <v>2</v>
      </c>
      <c r="Q2660" s="443">
        <v>2</v>
      </c>
      <c r="R2660" s="443"/>
      <c r="S2660" s="443" t="s">
        <v>659</v>
      </c>
      <c r="T2660" s="443" t="s">
        <v>653</v>
      </c>
      <c r="U2660" s="443" t="s">
        <v>673</v>
      </c>
      <c r="V2660" s="443" t="s">
        <v>652</v>
      </c>
      <c r="W2660" s="443" t="s">
        <v>469</v>
      </c>
      <c r="X2660" s="446"/>
    </row>
    <row r="2661" spans="1:24" s="447" customFormat="1" ht="60">
      <c r="A2661" s="443"/>
      <c r="B2661" s="443">
        <v>6380200200</v>
      </c>
      <c r="C2661" s="508" t="s">
        <v>10806</v>
      </c>
      <c r="D2661" s="154" t="s">
        <v>10807</v>
      </c>
      <c r="E2661" s="154" t="s">
        <v>15945</v>
      </c>
      <c r="F2661" s="443" t="s">
        <v>414</v>
      </c>
      <c r="G2661" s="443" t="s">
        <v>666</v>
      </c>
      <c r="H2661" s="444">
        <v>45014</v>
      </c>
      <c r="I2661" s="443"/>
      <c r="J2661" s="443"/>
      <c r="K2661" s="443"/>
      <c r="L2661" s="443"/>
      <c r="M2661" s="443"/>
      <c r="N2661" s="443"/>
      <c r="O2661" s="443">
        <v>2</v>
      </c>
      <c r="P2661" s="445">
        <f t="shared" si="39"/>
        <v>2</v>
      </c>
      <c r="Q2661" s="443">
        <v>2</v>
      </c>
      <c r="R2661" s="443"/>
      <c r="S2661" s="443" t="s">
        <v>659</v>
      </c>
      <c r="T2661" s="443" t="s">
        <v>653</v>
      </c>
      <c r="U2661" s="443" t="s">
        <v>673</v>
      </c>
      <c r="V2661" s="443" t="s">
        <v>652</v>
      </c>
      <c r="W2661" s="443" t="s">
        <v>469</v>
      </c>
      <c r="X2661" s="446"/>
    </row>
    <row r="2662" spans="1:24" s="447" customFormat="1" ht="60">
      <c r="A2662" s="443"/>
      <c r="B2662" s="443">
        <v>6380200200</v>
      </c>
      <c r="C2662" s="508" t="s">
        <v>10806</v>
      </c>
      <c r="D2662" s="154" t="s">
        <v>10807</v>
      </c>
      <c r="E2662" s="154" t="s">
        <v>15946</v>
      </c>
      <c r="F2662" s="443" t="s">
        <v>414</v>
      </c>
      <c r="G2662" s="443" t="s">
        <v>666</v>
      </c>
      <c r="H2662" s="444">
        <v>45014</v>
      </c>
      <c r="I2662" s="443"/>
      <c r="J2662" s="443"/>
      <c r="K2662" s="443"/>
      <c r="L2662" s="443"/>
      <c r="M2662" s="443"/>
      <c r="N2662" s="443"/>
      <c r="O2662" s="443">
        <v>2</v>
      </c>
      <c r="P2662" s="445">
        <f t="shared" si="39"/>
        <v>2</v>
      </c>
      <c r="Q2662" s="443">
        <v>2</v>
      </c>
      <c r="R2662" s="443"/>
      <c r="S2662" s="443" t="s">
        <v>659</v>
      </c>
      <c r="T2662" s="443" t="s">
        <v>653</v>
      </c>
      <c r="U2662" s="443" t="s">
        <v>673</v>
      </c>
      <c r="V2662" s="443" t="s">
        <v>652</v>
      </c>
      <c r="W2662" s="443" t="s">
        <v>469</v>
      </c>
      <c r="X2662" s="446"/>
    </row>
    <row r="2663" spans="1:24" s="447" customFormat="1" ht="60">
      <c r="A2663" s="443"/>
      <c r="B2663" s="443">
        <v>6380200200</v>
      </c>
      <c r="C2663" s="508" t="s">
        <v>10806</v>
      </c>
      <c r="D2663" s="154" t="s">
        <v>10807</v>
      </c>
      <c r="E2663" s="154" t="s">
        <v>15947</v>
      </c>
      <c r="F2663" s="443" t="s">
        <v>414</v>
      </c>
      <c r="G2663" s="443" t="s">
        <v>666</v>
      </c>
      <c r="H2663" s="444">
        <v>45014</v>
      </c>
      <c r="I2663" s="443"/>
      <c r="J2663" s="443"/>
      <c r="K2663" s="443"/>
      <c r="L2663" s="443"/>
      <c r="M2663" s="443"/>
      <c r="N2663" s="443"/>
      <c r="O2663" s="443">
        <v>2</v>
      </c>
      <c r="P2663" s="445">
        <f t="shared" si="39"/>
        <v>2</v>
      </c>
      <c r="Q2663" s="443">
        <v>2</v>
      </c>
      <c r="R2663" s="443"/>
      <c r="S2663" s="443" t="s">
        <v>659</v>
      </c>
      <c r="T2663" s="443" t="s">
        <v>653</v>
      </c>
      <c r="U2663" s="443" t="s">
        <v>673</v>
      </c>
      <c r="V2663" s="443" t="s">
        <v>652</v>
      </c>
      <c r="W2663" s="443" t="s">
        <v>469</v>
      </c>
      <c r="X2663" s="446"/>
    </row>
    <row r="2664" spans="1:24" s="447" customFormat="1" ht="60">
      <c r="A2664" s="443"/>
      <c r="B2664" s="443">
        <v>6380200200</v>
      </c>
      <c r="C2664" s="508" t="s">
        <v>10806</v>
      </c>
      <c r="D2664" s="154" t="s">
        <v>10807</v>
      </c>
      <c r="E2664" s="154" t="s">
        <v>15948</v>
      </c>
      <c r="F2664" s="443" t="s">
        <v>414</v>
      </c>
      <c r="G2664" s="443" t="s">
        <v>666</v>
      </c>
      <c r="H2664" s="444">
        <v>45014</v>
      </c>
      <c r="I2664" s="443"/>
      <c r="J2664" s="443"/>
      <c r="K2664" s="443"/>
      <c r="L2664" s="443"/>
      <c r="M2664" s="443"/>
      <c r="N2664" s="443"/>
      <c r="O2664" s="443">
        <v>2</v>
      </c>
      <c r="P2664" s="445">
        <f t="shared" si="39"/>
        <v>2</v>
      </c>
      <c r="Q2664" s="443">
        <v>2</v>
      </c>
      <c r="R2664" s="443"/>
      <c r="S2664" s="443" t="s">
        <v>659</v>
      </c>
      <c r="T2664" s="443" t="s">
        <v>653</v>
      </c>
      <c r="U2664" s="443" t="s">
        <v>673</v>
      </c>
      <c r="V2664" s="443" t="s">
        <v>652</v>
      </c>
      <c r="W2664" s="443" t="s">
        <v>469</v>
      </c>
      <c r="X2664" s="446"/>
    </row>
    <row r="2665" spans="1:24" s="447" customFormat="1" ht="60">
      <c r="A2665" s="443"/>
      <c r="B2665" s="443">
        <v>6380200200</v>
      </c>
      <c r="C2665" s="508" t="s">
        <v>10806</v>
      </c>
      <c r="D2665" s="154" t="s">
        <v>10807</v>
      </c>
      <c r="E2665" s="154" t="s">
        <v>15949</v>
      </c>
      <c r="F2665" s="443" t="s">
        <v>414</v>
      </c>
      <c r="G2665" s="443" t="s">
        <v>666</v>
      </c>
      <c r="H2665" s="444">
        <v>45014</v>
      </c>
      <c r="I2665" s="443"/>
      <c r="J2665" s="443"/>
      <c r="K2665" s="443"/>
      <c r="L2665" s="443"/>
      <c r="M2665" s="443"/>
      <c r="N2665" s="443"/>
      <c r="O2665" s="443">
        <v>2</v>
      </c>
      <c r="P2665" s="445">
        <f t="shared" si="39"/>
        <v>2</v>
      </c>
      <c r="Q2665" s="443">
        <v>2</v>
      </c>
      <c r="R2665" s="443"/>
      <c r="S2665" s="443" t="s">
        <v>659</v>
      </c>
      <c r="T2665" s="443" t="s">
        <v>653</v>
      </c>
      <c r="U2665" s="443" t="s">
        <v>673</v>
      </c>
      <c r="V2665" s="443" t="s">
        <v>652</v>
      </c>
      <c r="W2665" s="443" t="s">
        <v>469</v>
      </c>
      <c r="X2665" s="446"/>
    </row>
    <row r="2666" spans="1:24" s="447" customFormat="1" ht="60">
      <c r="A2666" s="443"/>
      <c r="B2666" s="443">
        <v>6380200200</v>
      </c>
      <c r="C2666" s="508" t="s">
        <v>10806</v>
      </c>
      <c r="D2666" s="154" t="s">
        <v>10807</v>
      </c>
      <c r="E2666" s="154" t="s">
        <v>15950</v>
      </c>
      <c r="F2666" s="443" t="s">
        <v>414</v>
      </c>
      <c r="G2666" s="443" t="s">
        <v>666</v>
      </c>
      <c r="H2666" s="444">
        <v>45014</v>
      </c>
      <c r="I2666" s="443"/>
      <c r="J2666" s="443"/>
      <c r="K2666" s="443"/>
      <c r="L2666" s="443"/>
      <c r="M2666" s="443"/>
      <c r="N2666" s="443"/>
      <c r="O2666" s="443">
        <v>2</v>
      </c>
      <c r="P2666" s="445">
        <f t="shared" si="39"/>
        <v>2</v>
      </c>
      <c r="Q2666" s="443">
        <v>2</v>
      </c>
      <c r="R2666" s="443"/>
      <c r="S2666" s="443" t="s">
        <v>659</v>
      </c>
      <c r="T2666" s="443" t="s">
        <v>653</v>
      </c>
      <c r="U2666" s="443" t="s">
        <v>673</v>
      </c>
      <c r="V2666" s="443" t="s">
        <v>652</v>
      </c>
      <c r="W2666" s="443" t="s">
        <v>469</v>
      </c>
      <c r="X2666" s="446"/>
    </row>
    <row r="2667" spans="1:24" s="447" customFormat="1" ht="60">
      <c r="A2667" s="443"/>
      <c r="B2667" s="443">
        <v>6380200200</v>
      </c>
      <c r="C2667" s="508" t="s">
        <v>10806</v>
      </c>
      <c r="D2667" s="154" t="s">
        <v>10807</v>
      </c>
      <c r="E2667" s="154" t="s">
        <v>15951</v>
      </c>
      <c r="F2667" s="443" t="s">
        <v>414</v>
      </c>
      <c r="G2667" s="443" t="s">
        <v>666</v>
      </c>
      <c r="H2667" s="444">
        <v>45014</v>
      </c>
      <c r="I2667" s="443"/>
      <c r="J2667" s="443"/>
      <c r="K2667" s="443"/>
      <c r="L2667" s="443"/>
      <c r="M2667" s="443"/>
      <c r="N2667" s="443"/>
      <c r="O2667" s="443">
        <v>2</v>
      </c>
      <c r="P2667" s="445">
        <f t="shared" si="39"/>
        <v>2</v>
      </c>
      <c r="Q2667" s="443">
        <v>2</v>
      </c>
      <c r="R2667" s="443"/>
      <c r="S2667" s="443" t="s">
        <v>659</v>
      </c>
      <c r="T2667" s="443" t="s">
        <v>653</v>
      </c>
      <c r="U2667" s="443" t="s">
        <v>673</v>
      </c>
      <c r="V2667" s="443" t="s">
        <v>652</v>
      </c>
      <c r="W2667" s="443" t="s">
        <v>469</v>
      </c>
      <c r="X2667" s="446"/>
    </row>
    <row r="2668" spans="1:24" s="447" customFormat="1" ht="60">
      <c r="A2668" s="443"/>
      <c r="B2668" s="443">
        <v>6380200200</v>
      </c>
      <c r="C2668" s="508" t="s">
        <v>10806</v>
      </c>
      <c r="D2668" s="154" t="s">
        <v>10807</v>
      </c>
      <c r="E2668" s="154" t="s">
        <v>15952</v>
      </c>
      <c r="F2668" s="443" t="s">
        <v>414</v>
      </c>
      <c r="G2668" s="443" t="s">
        <v>666</v>
      </c>
      <c r="H2668" s="444">
        <v>45014</v>
      </c>
      <c r="I2668" s="443"/>
      <c r="J2668" s="443"/>
      <c r="K2668" s="443"/>
      <c r="L2668" s="443"/>
      <c r="M2668" s="443"/>
      <c r="N2668" s="443"/>
      <c r="O2668" s="443">
        <v>2</v>
      </c>
      <c r="P2668" s="445">
        <f t="shared" si="39"/>
        <v>2</v>
      </c>
      <c r="Q2668" s="443">
        <v>2</v>
      </c>
      <c r="R2668" s="443"/>
      <c r="S2668" s="443" t="s">
        <v>659</v>
      </c>
      <c r="T2668" s="443" t="s">
        <v>653</v>
      </c>
      <c r="U2668" s="443" t="s">
        <v>673</v>
      </c>
      <c r="V2668" s="443" t="s">
        <v>652</v>
      </c>
      <c r="W2668" s="443" t="s">
        <v>469</v>
      </c>
      <c r="X2668" s="446"/>
    </row>
    <row r="2669" spans="1:24" s="447" customFormat="1" ht="60">
      <c r="A2669" s="443"/>
      <c r="B2669" s="443">
        <v>6380200200</v>
      </c>
      <c r="C2669" s="508" t="s">
        <v>10806</v>
      </c>
      <c r="D2669" s="154" t="s">
        <v>10807</v>
      </c>
      <c r="E2669" s="154" t="s">
        <v>15953</v>
      </c>
      <c r="F2669" s="443" t="s">
        <v>414</v>
      </c>
      <c r="G2669" s="443" t="s">
        <v>666</v>
      </c>
      <c r="H2669" s="444">
        <v>45014</v>
      </c>
      <c r="I2669" s="443"/>
      <c r="J2669" s="443"/>
      <c r="K2669" s="443"/>
      <c r="L2669" s="443"/>
      <c r="M2669" s="443"/>
      <c r="N2669" s="443"/>
      <c r="O2669" s="443">
        <v>2</v>
      </c>
      <c r="P2669" s="445">
        <f t="shared" si="39"/>
        <v>2</v>
      </c>
      <c r="Q2669" s="443">
        <v>2</v>
      </c>
      <c r="R2669" s="443"/>
      <c r="S2669" s="443" t="s">
        <v>659</v>
      </c>
      <c r="T2669" s="443" t="s">
        <v>653</v>
      </c>
      <c r="U2669" s="443" t="s">
        <v>673</v>
      </c>
      <c r="V2669" s="443" t="s">
        <v>652</v>
      </c>
      <c r="W2669" s="443" t="s">
        <v>469</v>
      </c>
      <c r="X2669" s="446"/>
    </row>
    <row r="2670" spans="1:24" s="447" customFormat="1" ht="60">
      <c r="A2670" s="443"/>
      <c r="B2670" s="443">
        <v>6380200200</v>
      </c>
      <c r="C2670" s="508" t="s">
        <v>10806</v>
      </c>
      <c r="D2670" s="154" t="s">
        <v>10807</v>
      </c>
      <c r="E2670" s="154" t="s">
        <v>15954</v>
      </c>
      <c r="F2670" s="443" t="s">
        <v>414</v>
      </c>
      <c r="G2670" s="443" t="s">
        <v>666</v>
      </c>
      <c r="H2670" s="444">
        <v>45014</v>
      </c>
      <c r="I2670" s="443"/>
      <c r="J2670" s="443"/>
      <c r="K2670" s="443"/>
      <c r="L2670" s="443"/>
      <c r="M2670" s="443"/>
      <c r="N2670" s="443"/>
      <c r="O2670" s="443">
        <v>2</v>
      </c>
      <c r="P2670" s="445">
        <f t="shared" si="39"/>
        <v>2</v>
      </c>
      <c r="Q2670" s="443">
        <v>2</v>
      </c>
      <c r="R2670" s="443"/>
      <c r="S2670" s="443" t="s">
        <v>659</v>
      </c>
      <c r="T2670" s="443" t="s">
        <v>653</v>
      </c>
      <c r="U2670" s="443" t="s">
        <v>673</v>
      </c>
      <c r="V2670" s="443" t="s">
        <v>652</v>
      </c>
      <c r="W2670" s="443" t="s">
        <v>469</v>
      </c>
      <c r="X2670" s="446"/>
    </row>
    <row r="2671" spans="1:24" s="447" customFormat="1" ht="60">
      <c r="A2671" s="443"/>
      <c r="B2671" s="443">
        <v>6380200200</v>
      </c>
      <c r="C2671" s="508" t="s">
        <v>10806</v>
      </c>
      <c r="D2671" s="154" t="s">
        <v>10807</v>
      </c>
      <c r="E2671" s="154" t="s">
        <v>15955</v>
      </c>
      <c r="F2671" s="443" t="s">
        <v>414</v>
      </c>
      <c r="G2671" s="443" t="s">
        <v>666</v>
      </c>
      <c r="H2671" s="444">
        <v>45014</v>
      </c>
      <c r="I2671" s="443"/>
      <c r="J2671" s="443"/>
      <c r="K2671" s="443"/>
      <c r="L2671" s="443"/>
      <c r="M2671" s="443"/>
      <c r="N2671" s="443"/>
      <c r="O2671" s="443">
        <v>2</v>
      </c>
      <c r="P2671" s="445">
        <f t="shared" si="39"/>
        <v>2</v>
      </c>
      <c r="Q2671" s="443">
        <v>2</v>
      </c>
      <c r="R2671" s="443"/>
      <c r="S2671" s="443" t="s">
        <v>659</v>
      </c>
      <c r="T2671" s="443" t="s">
        <v>653</v>
      </c>
      <c r="U2671" s="443" t="s">
        <v>673</v>
      </c>
      <c r="V2671" s="443" t="s">
        <v>652</v>
      </c>
      <c r="W2671" s="443" t="s">
        <v>469</v>
      </c>
      <c r="X2671" s="446"/>
    </row>
    <row r="2672" spans="1:24" s="447" customFormat="1" ht="60">
      <c r="A2672" s="443"/>
      <c r="B2672" s="443">
        <v>6380200200</v>
      </c>
      <c r="C2672" s="508" t="s">
        <v>10806</v>
      </c>
      <c r="D2672" s="154" t="s">
        <v>10807</v>
      </c>
      <c r="E2672" s="154" t="s">
        <v>15956</v>
      </c>
      <c r="F2672" s="443" t="s">
        <v>414</v>
      </c>
      <c r="G2672" s="443" t="s">
        <v>666</v>
      </c>
      <c r="H2672" s="444">
        <v>45014</v>
      </c>
      <c r="I2672" s="443"/>
      <c r="J2672" s="443"/>
      <c r="K2672" s="443"/>
      <c r="L2672" s="443"/>
      <c r="M2672" s="443"/>
      <c r="N2672" s="443"/>
      <c r="O2672" s="443">
        <v>2</v>
      </c>
      <c r="P2672" s="445">
        <f t="shared" si="39"/>
        <v>2</v>
      </c>
      <c r="Q2672" s="443">
        <v>2</v>
      </c>
      <c r="R2672" s="443"/>
      <c r="S2672" s="443" t="s">
        <v>659</v>
      </c>
      <c r="T2672" s="443" t="s">
        <v>653</v>
      </c>
      <c r="U2672" s="443" t="s">
        <v>673</v>
      </c>
      <c r="V2672" s="443" t="s">
        <v>652</v>
      </c>
      <c r="W2672" s="443" t="s">
        <v>469</v>
      </c>
      <c r="X2672" s="446"/>
    </row>
    <row r="2673" spans="1:24" s="447" customFormat="1" ht="60">
      <c r="A2673" s="443"/>
      <c r="B2673" s="443">
        <v>6380200200</v>
      </c>
      <c r="C2673" s="508" t="s">
        <v>10806</v>
      </c>
      <c r="D2673" s="154" t="s">
        <v>10807</v>
      </c>
      <c r="E2673" s="154" t="s">
        <v>15957</v>
      </c>
      <c r="F2673" s="443" t="s">
        <v>414</v>
      </c>
      <c r="G2673" s="443" t="s">
        <v>666</v>
      </c>
      <c r="H2673" s="444">
        <v>45014</v>
      </c>
      <c r="I2673" s="443"/>
      <c r="J2673" s="443"/>
      <c r="K2673" s="443"/>
      <c r="L2673" s="443"/>
      <c r="M2673" s="443"/>
      <c r="N2673" s="443"/>
      <c r="O2673" s="443">
        <v>2</v>
      </c>
      <c r="P2673" s="445">
        <f t="shared" si="39"/>
        <v>2</v>
      </c>
      <c r="Q2673" s="443">
        <v>2</v>
      </c>
      <c r="R2673" s="443"/>
      <c r="S2673" s="443" t="s">
        <v>659</v>
      </c>
      <c r="T2673" s="443" t="s">
        <v>653</v>
      </c>
      <c r="U2673" s="443" t="s">
        <v>673</v>
      </c>
      <c r="V2673" s="443" t="s">
        <v>652</v>
      </c>
      <c r="W2673" s="443" t="s">
        <v>469</v>
      </c>
      <c r="X2673" s="446"/>
    </row>
    <row r="2674" spans="1:24" s="447" customFormat="1" ht="60">
      <c r="A2674" s="443"/>
      <c r="B2674" s="443">
        <v>6380200200</v>
      </c>
      <c r="C2674" s="508" t="s">
        <v>10806</v>
      </c>
      <c r="D2674" s="154" t="s">
        <v>10807</v>
      </c>
      <c r="E2674" s="154" t="s">
        <v>15958</v>
      </c>
      <c r="F2674" s="443" t="s">
        <v>414</v>
      </c>
      <c r="G2674" s="443" t="s">
        <v>666</v>
      </c>
      <c r="H2674" s="444">
        <v>45014</v>
      </c>
      <c r="I2674" s="443"/>
      <c r="J2674" s="443"/>
      <c r="K2674" s="443"/>
      <c r="L2674" s="443"/>
      <c r="M2674" s="443"/>
      <c r="N2674" s="443"/>
      <c r="O2674" s="443">
        <v>2</v>
      </c>
      <c r="P2674" s="445">
        <f t="shared" si="39"/>
        <v>2</v>
      </c>
      <c r="Q2674" s="443">
        <v>2</v>
      </c>
      <c r="R2674" s="443"/>
      <c r="S2674" s="443" t="s">
        <v>659</v>
      </c>
      <c r="T2674" s="443" t="s">
        <v>653</v>
      </c>
      <c r="U2674" s="443" t="s">
        <v>673</v>
      </c>
      <c r="V2674" s="443" t="s">
        <v>652</v>
      </c>
      <c r="W2674" s="443" t="s">
        <v>469</v>
      </c>
      <c r="X2674" s="446"/>
    </row>
    <row r="2675" spans="1:24" s="447" customFormat="1" ht="60">
      <c r="A2675" s="443"/>
      <c r="B2675" s="443">
        <v>5355011400</v>
      </c>
      <c r="C2675" s="508" t="s">
        <v>15959</v>
      </c>
      <c r="D2675" s="154" t="s">
        <v>15960</v>
      </c>
      <c r="E2675" s="154" t="s">
        <v>15961</v>
      </c>
      <c r="F2675" s="443" t="s">
        <v>416</v>
      </c>
      <c r="G2675" s="443" t="s">
        <v>666</v>
      </c>
      <c r="H2675" s="444">
        <v>45035</v>
      </c>
      <c r="I2675" s="443"/>
      <c r="J2675" s="443"/>
      <c r="K2675" s="443"/>
      <c r="L2675" s="443"/>
      <c r="M2675" s="443"/>
      <c r="N2675" s="443"/>
      <c r="O2675" s="443">
        <v>1</v>
      </c>
      <c r="P2675" s="445">
        <f t="shared" si="39"/>
        <v>1</v>
      </c>
      <c r="Q2675" s="443">
        <v>1</v>
      </c>
      <c r="R2675" s="443"/>
      <c r="S2675" s="443" t="s">
        <v>659</v>
      </c>
      <c r="T2675" s="443" t="s">
        <v>653</v>
      </c>
      <c r="U2675" s="443" t="s">
        <v>673</v>
      </c>
      <c r="V2675" s="443" t="s">
        <v>652</v>
      </c>
      <c r="W2675" s="443" t="s">
        <v>469</v>
      </c>
      <c r="X2675" s="446"/>
    </row>
    <row r="2676" spans="1:24" s="447" customFormat="1" ht="60">
      <c r="A2676" s="443"/>
      <c r="B2676" s="443">
        <v>5440623000</v>
      </c>
      <c r="C2676" s="508" t="s">
        <v>15962</v>
      </c>
      <c r="D2676" s="154" t="s">
        <v>12587</v>
      </c>
      <c r="E2676" s="154" t="s">
        <v>15963</v>
      </c>
      <c r="F2676" s="443" t="s">
        <v>416</v>
      </c>
      <c r="G2676" s="443" t="s">
        <v>666</v>
      </c>
      <c r="H2676" s="444">
        <v>45229</v>
      </c>
      <c r="I2676" s="443"/>
      <c r="J2676" s="443"/>
      <c r="K2676" s="443"/>
      <c r="L2676" s="443"/>
      <c r="M2676" s="443"/>
      <c r="N2676" s="443"/>
      <c r="O2676" s="443">
        <v>1</v>
      </c>
      <c r="P2676" s="445">
        <f t="shared" si="39"/>
        <v>1</v>
      </c>
      <c r="Q2676" s="443">
        <v>1</v>
      </c>
      <c r="R2676" s="443"/>
      <c r="S2676" s="443" t="s">
        <v>659</v>
      </c>
      <c r="T2676" s="443" t="s">
        <v>653</v>
      </c>
      <c r="U2676" s="443" t="s">
        <v>673</v>
      </c>
      <c r="V2676" s="443" t="s">
        <v>652</v>
      </c>
      <c r="W2676" s="443" t="s">
        <v>469</v>
      </c>
      <c r="X2676" s="446"/>
    </row>
    <row r="2677" spans="1:24" s="447" customFormat="1" ht="60">
      <c r="A2677" s="443"/>
      <c r="B2677" s="443">
        <v>4234011900</v>
      </c>
      <c r="C2677" s="508" t="s">
        <v>5280</v>
      </c>
      <c r="D2677" s="154" t="s">
        <v>11957</v>
      </c>
      <c r="E2677" s="154" t="s">
        <v>15964</v>
      </c>
      <c r="F2677" s="443" t="s">
        <v>416</v>
      </c>
      <c r="G2677" s="443" t="s">
        <v>666</v>
      </c>
      <c r="H2677" s="444">
        <v>45271</v>
      </c>
      <c r="I2677" s="443"/>
      <c r="J2677" s="443"/>
      <c r="K2677" s="443"/>
      <c r="L2677" s="443"/>
      <c r="M2677" s="443"/>
      <c r="N2677" s="443"/>
      <c r="O2677" s="443">
        <v>1</v>
      </c>
      <c r="P2677" s="445">
        <f t="shared" si="39"/>
        <v>1</v>
      </c>
      <c r="Q2677" s="443">
        <v>1</v>
      </c>
      <c r="R2677" s="443"/>
      <c r="S2677" s="443" t="s">
        <v>659</v>
      </c>
      <c r="T2677" s="443" t="s">
        <v>653</v>
      </c>
      <c r="U2677" s="443" t="s">
        <v>673</v>
      </c>
      <c r="V2677" s="443" t="s">
        <v>652</v>
      </c>
      <c r="W2677" s="443" t="s">
        <v>469</v>
      </c>
      <c r="X2677" s="446"/>
    </row>
    <row r="2678" spans="1:24" s="447" customFormat="1" ht="60">
      <c r="A2678" s="443"/>
      <c r="B2678" s="443">
        <v>5312502100</v>
      </c>
      <c r="C2678" s="508" t="s">
        <v>9692</v>
      </c>
      <c r="D2678" s="154" t="s">
        <v>9693</v>
      </c>
      <c r="E2678" s="154" t="s">
        <v>4870</v>
      </c>
      <c r="F2678" s="443" t="s">
        <v>416</v>
      </c>
      <c r="G2678" s="443" t="s">
        <v>666</v>
      </c>
      <c r="H2678" s="444">
        <v>45055</v>
      </c>
      <c r="I2678" s="443"/>
      <c r="J2678" s="443"/>
      <c r="K2678" s="443"/>
      <c r="L2678" s="443"/>
      <c r="M2678" s="443"/>
      <c r="N2678" s="443"/>
      <c r="O2678" s="443">
        <v>1</v>
      </c>
      <c r="P2678" s="445">
        <f t="shared" si="39"/>
        <v>1</v>
      </c>
      <c r="Q2678" s="443">
        <v>1</v>
      </c>
      <c r="R2678" s="443"/>
      <c r="S2678" s="443" t="s">
        <v>659</v>
      </c>
      <c r="T2678" s="443" t="s">
        <v>653</v>
      </c>
      <c r="U2678" s="443" t="s">
        <v>673</v>
      </c>
      <c r="V2678" s="443" t="s">
        <v>652</v>
      </c>
      <c r="W2678" s="443" t="s">
        <v>469</v>
      </c>
      <c r="X2678" s="446"/>
    </row>
    <row r="2679" spans="1:24" s="447" customFormat="1" ht="45">
      <c r="A2679" s="443"/>
      <c r="B2679" s="443">
        <v>5494501100</v>
      </c>
      <c r="C2679" s="508" t="s">
        <v>15588</v>
      </c>
      <c r="D2679" s="154" t="s">
        <v>15589</v>
      </c>
      <c r="E2679" s="154" t="s">
        <v>15965</v>
      </c>
      <c r="F2679" s="443" t="s">
        <v>416</v>
      </c>
      <c r="G2679" s="443" t="s">
        <v>666</v>
      </c>
      <c r="H2679" s="444">
        <v>45155</v>
      </c>
      <c r="I2679" s="443"/>
      <c r="J2679" s="443"/>
      <c r="K2679" s="443"/>
      <c r="L2679" s="443"/>
      <c r="M2679" s="443"/>
      <c r="N2679" s="443"/>
      <c r="O2679" s="443">
        <v>1</v>
      </c>
      <c r="P2679" s="445">
        <f t="shared" si="39"/>
        <v>1</v>
      </c>
      <c r="Q2679" s="443">
        <v>1</v>
      </c>
      <c r="R2679" s="443"/>
      <c r="S2679" s="443" t="s">
        <v>659</v>
      </c>
      <c r="T2679" s="443" t="s">
        <v>653</v>
      </c>
      <c r="U2679" s="443" t="s">
        <v>673</v>
      </c>
      <c r="V2679" s="443" t="s">
        <v>652</v>
      </c>
      <c r="W2679" s="443" t="s">
        <v>469</v>
      </c>
      <c r="X2679" s="446"/>
    </row>
    <row r="2680" spans="1:24" s="447" customFormat="1" ht="45">
      <c r="A2680" s="443"/>
      <c r="B2680" s="443">
        <v>5494501100</v>
      </c>
      <c r="C2680" s="508" t="s">
        <v>15588</v>
      </c>
      <c r="D2680" s="154" t="s">
        <v>15589</v>
      </c>
      <c r="E2680" s="154" t="s">
        <v>15966</v>
      </c>
      <c r="F2680" s="443" t="s">
        <v>416</v>
      </c>
      <c r="G2680" s="443" t="s">
        <v>666</v>
      </c>
      <c r="H2680" s="444">
        <v>45155</v>
      </c>
      <c r="I2680" s="443"/>
      <c r="J2680" s="443"/>
      <c r="K2680" s="443"/>
      <c r="L2680" s="443"/>
      <c r="M2680" s="443"/>
      <c r="N2680" s="443"/>
      <c r="O2680" s="443">
        <v>1</v>
      </c>
      <c r="P2680" s="445">
        <f t="shared" si="39"/>
        <v>1</v>
      </c>
      <c r="Q2680" s="443">
        <v>1</v>
      </c>
      <c r="R2680" s="443"/>
      <c r="S2680" s="443" t="s">
        <v>659</v>
      </c>
      <c r="T2680" s="443" t="s">
        <v>653</v>
      </c>
      <c r="U2680" s="443" t="s">
        <v>673</v>
      </c>
      <c r="V2680" s="443" t="s">
        <v>652</v>
      </c>
      <c r="W2680" s="443" t="s">
        <v>469</v>
      </c>
      <c r="X2680" s="446"/>
    </row>
    <row r="2681" spans="1:24" s="447" customFormat="1" ht="45">
      <c r="A2681" s="443"/>
      <c r="B2681" s="443">
        <v>5494501100</v>
      </c>
      <c r="C2681" s="508" t="s">
        <v>15588</v>
      </c>
      <c r="D2681" s="154" t="s">
        <v>15589</v>
      </c>
      <c r="E2681" s="154" t="s">
        <v>15967</v>
      </c>
      <c r="F2681" s="443" t="s">
        <v>416</v>
      </c>
      <c r="G2681" s="443" t="s">
        <v>666</v>
      </c>
      <c r="H2681" s="444">
        <v>45155</v>
      </c>
      <c r="I2681" s="443"/>
      <c r="J2681" s="443"/>
      <c r="K2681" s="443"/>
      <c r="L2681" s="443"/>
      <c r="M2681" s="443"/>
      <c r="N2681" s="443"/>
      <c r="O2681" s="443">
        <v>1</v>
      </c>
      <c r="P2681" s="445">
        <f t="shared" si="39"/>
        <v>1</v>
      </c>
      <c r="Q2681" s="443">
        <v>1</v>
      </c>
      <c r="R2681" s="443"/>
      <c r="S2681" s="443" t="s">
        <v>659</v>
      </c>
      <c r="T2681" s="443" t="s">
        <v>653</v>
      </c>
      <c r="U2681" s="443" t="s">
        <v>673</v>
      </c>
      <c r="V2681" s="443" t="s">
        <v>652</v>
      </c>
      <c r="W2681" s="443" t="s">
        <v>469</v>
      </c>
      <c r="X2681" s="446"/>
    </row>
    <row r="2682" spans="1:24" s="447" customFormat="1" ht="45">
      <c r="A2682" s="443"/>
      <c r="B2682" s="443">
        <v>5494501100</v>
      </c>
      <c r="C2682" s="508" t="s">
        <v>15588</v>
      </c>
      <c r="D2682" s="154" t="s">
        <v>15589</v>
      </c>
      <c r="E2682" s="154" t="s">
        <v>15968</v>
      </c>
      <c r="F2682" s="443" t="s">
        <v>416</v>
      </c>
      <c r="G2682" s="443" t="s">
        <v>666</v>
      </c>
      <c r="H2682" s="444">
        <v>45155</v>
      </c>
      <c r="I2682" s="443"/>
      <c r="J2682" s="443"/>
      <c r="K2682" s="443"/>
      <c r="L2682" s="443"/>
      <c r="M2682" s="443"/>
      <c r="N2682" s="443"/>
      <c r="O2682" s="443">
        <v>1</v>
      </c>
      <c r="P2682" s="445">
        <f t="shared" si="39"/>
        <v>1</v>
      </c>
      <c r="Q2682" s="443">
        <v>1</v>
      </c>
      <c r="R2682" s="443"/>
      <c r="S2682" s="443" t="s">
        <v>659</v>
      </c>
      <c r="T2682" s="443" t="s">
        <v>653</v>
      </c>
      <c r="U2682" s="443" t="s">
        <v>673</v>
      </c>
      <c r="V2682" s="443" t="s">
        <v>652</v>
      </c>
      <c r="W2682" s="443" t="s">
        <v>469</v>
      </c>
      <c r="X2682" s="446"/>
    </row>
    <row r="2683" spans="1:24" s="447" customFormat="1" ht="75">
      <c r="A2683" s="443"/>
      <c r="B2683" s="443">
        <v>3002942700</v>
      </c>
      <c r="C2683" s="508" t="s">
        <v>15969</v>
      </c>
      <c r="D2683" s="154" t="s">
        <v>15970</v>
      </c>
      <c r="E2683" s="154" t="s">
        <v>15971</v>
      </c>
      <c r="F2683" s="443" t="s">
        <v>416</v>
      </c>
      <c r="G2683" s="443" t="s">
        <v>666</v>
      </c>
      <c r="H2683" s="444">
        <v>44965</v>
      </c>
      <c r="I2683" s="443"/>
      <c r="J2683" s="443"/>
      <c r="K2683" s="443"/>
      <c r="L2683" s="443"/>
      <c r="M2683" s="443"/>
      <c r="N2683" s="443"/>
      <c r="O2683" s="443">
        <v>1</v>
      </c>
      <c r="P2683" s="445">
        <f t="shared" si="39"/>
        <v>1</v>
      </c>
      <c r="Q2683" s="443">
        <v>1</v>
      </c>
      <c r="R2683" s="443"/>
      <c r="S2683" s="443" t="s">
        <v>659</v>
      </c>
      <c r="T2683" s="443" t="s">
        <v>653</v>
      </c>
      <c r="U2683" s="443" t="s">
        <v>673</v>
      </c>
      <c r="V2683" s="443" t="s">
        <v>652</v>
      </c>
      <c r="W2683" s="443" t="s">
        <v>469</v>
      </c>
      <c r="X2683" s="446"/>
    </row>
    <row r="2684" spans="1:24" s="447" customFormat="1" ht="75">
      <c r="A2684" s="443"/>
      <c r="B2684" s="443">
        <v>2692122900</v>
      </c>
      <c r="C2684" s="508" t="s">
        <v>15972</v>
      </c>
      <c r="D2684" s="154" t="s">
        <v>13385</v>
      </c>
      <c r="E2684" s="154" t="s">
        <v>15973</v>
      </c>
      <c r="F2684" s="443" t="s">
        <v>416</v>
      </c>
      <c r="G2684" s="443" t="s">
        <v>666</v>
      </c>
      <c r="H2684" s="444">
        <v>45047</v>
      </c>
      <c r="I2684" s="443"/>
      <c r="J2684" s="443"/>
      <c r="K2684" s="443"/>
      <c r="L2684" s="443"/>
      <c r="M2684" s="443"/>
      <c r="N2684" s="443"/>
      <c r="O2684" s="443">
        <v>1</v>
      </c>
      <c r="P2684" s="445">
        <f t="shared" si="39"/>
        <v>1</v>
      </c>
      <c r="Q2684" s="443">
        <v>1</v>
      </c>
      <c r="R2684" s="443"/>
      <c r="S2684" s="443" t="s">
        <v>659</v>
      </c>
      <c r="T2684" s="443" t="s">
        <v>653</v>
      </c>
      <c r="U2684" s="443" t="s">
        <v>673</v>
      </c>
      <c r="V2684" s="443" t="s">
        <v>652</v>
      </c>
      <c r="W2684" s="443" t="s">
        <v>469</v>
      </c>
      <c r="X2684" s="446"/>
    </row>
    <row r="2685" spans="1:24" s="447" customFormat="1" ht="60">
      <c r="A2685" s="443"/>
      <c r="B2685" s="443">
        <v>4156020700</v>
      </c>
      <c r="C2685" s="508" t="s">
        <v>15974</v>
      </c>
      <c r="D2685" s="154" t="s">
        <v>15975</v>
      </c>
      <c r="E2685" s="154" t="s">
        <v>15976</v>
      </c>
      <c r="F2685" s="443" t="s">
        <v>414</v>
      </c>
      <c r="G2685" s="443" t="s">
        <v>666</v>
      </c>
      <c r="H2685" s="444">
        <v>45134</v>
      </c>
      <c r="I2685" s="443"/>
      <c r="J2685" s="443"/>
      <c r="K2685" s="443"/>
      <c r="L2685" s="443"/>
      <c r="M2685" s="443"/>
      <c r="N2685" s="443"/>
      <c r="O2685" s="443">
        <v>1</v>
      </c>
      <c r="P2685" s="445">
        <f t="shared" si="39"/>
        <v>1</v>
      </c>
      <c r="Q2685" s="443">
        <v>1</v>
      </c>
      <c r="R2685" s="443"/>
      <c r="S2685" s="443" t="s">
        <v>659</v>
      </c>
      <c r="T2685" s="443" t="s">
        <v>653</v>
      </c>
      <c r="U2685" s="443" t="s">
        <v>673</v>
      </c>
      <c r="V2685" s="443" t="s">
        <v>652</v>
      </c>
      <c r="W2685" s="443" t="s">
        <v>469</v>
      </c>
      <c r="X2685" s="446"/>
    </row>
    <row r="2686" spans="1:24" s="447" customFormat="1" ht="75">
      <c r="A2686" s="443"/>
      <c r="B2686" s="443">
        <v>4495721000</v>
      </c>
      <c r="C2686" s="508" t="s">
        <v>15977</v>
      </c>
      <c r="D2686" s="154" t="s">
        <v>13328</v>
      </c>
      <c r="E2686" s="154" t="s">
        <v>15978</v>
      </c>
      <c r="F2686" s="443" t="s">
        <v>416</v>
      </c>
      <c r="G2686" s="443" t="s">
        <v>666</v>
      </c>
      <c r="H2686" s="444">
        <v>45189</v>
      </c>
      <c r="I2686" s="443"/>
      <c r="J2686" s="443"/>
      <c r="K2686" s="443"/>
      <c r="L2686" s="443"/>
      <c r="M2686" s="443"/>
      <c r="N2686" s="443"/>
      <c r="O2686" s="443">
        <v>1</v>
      </c>
      <c r="P2686" s="445">
        <f t="shared" si="39"/>
        <v>1</v>
      </c>
      <c r="Q2686" s="443">
        <v>1</v>
      </c>
      <c r="R2686" s="443"/>
      <c r="S2686" s="443" t="s">
        <v>659</v>
      </c>
      <c r="T2686" s="443" t="s">
        <v>653</v>
      </c>
      <c r="U2686" s="443" t="s">
        <v>673</v>
      </c>
      <c r="V2686" s="443" t="s">
        <v>652</v>
      </c>
      <c r="W2686" s="443" t="s">
        <v>469</v>
      </c>
      <c r="X2686" s="446"/>
    </row>
    <row r="2687" spans="1:24" s="447" customFormat="1" ht="60">
      <c r="A2687" s="443"/>
      <c r="B2687" s="443">
        <v>4473830700</v>
      </c>
      <c r="C2687" s="508" t="s">
        <v>5876</v>
      </c>
      <c r="D2687" s="154" t="s">
        <v>5877</v>
      </c>
      <c r="E2687" s="154" t="s">
        <v>3266</v>
      </c>
      <c r="F2687" s="443" t="s">
        <v>416</v>
      </c>
      <c r="G2687" s="443" t="s">
        <v>666</v>
      </c>
      <c r="H2687" s="444">
        <v>45138</v>
      </c>
      <c r="I2687" s="443"/>
      <c r="J2687" s="443"/>
      <c r="K2687" s="443"/>
      <c r="L2687" s="443"/>
      <c r="M2687" s="443"/>
      <c r="N2687" s="443"/>
      <c r="O2687" s="443">
        <v>1</v>
      </c>
      <c r="P2687" s="445">
        <f t="shared" si="39"/>
        <v>1</v>
      </c>
      <c r="Q2687" s="443">
        <v>1</v>
      </c>
      <c r="R2687" s="443"/>
      <c r="S2687" s="443" t="s">
        <v>659</v>
      </c>
      <c r="T2687" s="443" t="s">
        <v>653</v>
      </c>
      <c r="U2687" s="443" t="s">
        <v>673</v>
      </c>
      <c r="V2687" s="443" t="s">
        <v>652</v>
      </c>
      <c r="W2687" s="443" t="s">
        <v>469</v>
      </c>
      <c r="X2687" s="446"/>
    </row>
    <row r="2688" spans="1:24" s="447" customFormat="1" ht="60">
      <c r="A2688" s="443"/>
      <c r="B2688" s="443">
        <v>5811440500</v>
      </c>
      <c r="C2688" s="508" t="s">
        <v>15979</v>
      </c>
      <c r="D2688" s="154" t="s">
        <v>15980</v>
      </c>
      <c r="E2688" s="154" t="s">
        <v>15981</v>
      </c>
      <c r="F2688" s="443" t="s">
        <v>416</v>
      </c>
      <c r="G2688" s="443" t="s">
        <v>666</v>
      </c>
      <c r="H2688" s="444">
        <v>45146</v>
      </c>
      <c r="I2688" s="443"/>
      <c r="J2688" s="443"/>
      <c r="K2688" s="443"/>
      <c r="L2688" s="443"/>
      <c r="M2688" s="443"/>
      <c r="N2688" s="443"/>
      <c r="O2688" s="443">
        <v>1</v>
      </c>
      <c r="P2688" s="445">
        <f t="shared" si="39"/>
        <v>1</v>
      </c>
      <c r="Q2688" s="443">
        <v>1</v>
      </c>
      <c r="R2688" s="443"/>
      <c r="S2688" s="443" t="s">
        <v>659</v>
      </c>
      <c r="T2688" s="443" t="s">
        <v>653</v>
      </c>
      <c r="U2688" s="443" t="s">
        <v>673</v>
      </c>
      <c r="V2688" s="443" t="s">
        <v>652</v>
      </c>
      <c r="W2688" s="443" t="s">
        <v>469</v>
      </c>
      <c r="X2688" s="446"/>
    </row>
    <row r="2689" spans="1:24" s="447" customFormat="1" ht="60">
      <c r="A2689" s="443"/>
      <c r="B2689" s="443">
        <v>3464911100</v>
      </c>
      <c r="C2689" s="508" t="s">
        <v>15982</v>
      </c>
      <c r="D2689" s="154" t="s">
        <v>15983</v>
      </c>
      <c r="E2689" s="154" t="s">
        <v>15984</v>
      </c>
      <c r="F2689" s="443" t="s">
        <v>416</v>
      </c>
      <c r="G2689" s="443" t="s">
        <v>666</v>
      </c>
      <c r="H2689" s="444">
        <v>45183</v>
      </c>
      <c r="I2689" s="443"/>
      <c r="J2689" s="443"/>
      <c r="K2689" s="443"/>
      <c r="L2689" s="443"/>
      <c r="M2689" s="443"/>
      <c r="N2689" s="443"/>
      <c r="O2689" s="443">
        <v>1</v>
      </c>
      <c r="P2689" s="445">
        <f t="shared" si="39"/>
        <v>1</v>
      </c>
      <c r="Q2689" s="443">
        <v>1</v>
      </c>
      <c r="R2689" s="443"/>
      <c r="S2689" s="443" t="s">
        <v>659</v>
      </c>
      <c r="T2689" s="443" t="s">
        <v>653</v>
      </c>
      <c r="U2689" s="443" t="s">
        <v>673</v>
      </c>
      <c r="V2689" s="443" t="s">
        <v>652</v>
      </c>
      <c r="W2689" s="443" t="s">
        <v>469</v>
      </c>
      <c r="X2689" s="446"/>
    </row>
    <row r="2690" spans="1:24" s="447" customFormat="1" ht="60">
      <c r="A2690" s="443"/>
      <c r="B2690" s="443">
        <v>5472300700</v>
      </c>
      <c r="C2690" s="508" t="s">
        <v>15985</v>
      </c>
      <c r="D2690" s="154" t="s">
        <v>15986</v>
      </c>
      <c r="E2690" s="154" t="s">
        <v>15987</v>
      </c>
      <c r="F2690" s="443" t="s">
        <v>414</v>
      </c>
      <c r="G2690" s="443" t="s">
        <v>666</v>
      </c>
      <c r="H2690" s="444">
        <v>45128</v>
      </c>
      <c r="I2690" s="443"/>
      <c r="J2690" s="443"/>
      <c r="K2690" s="443"/>
      <c r="L2690" s="443"/>
      <c r="M2690" s="443"/>
      <c r="N2690" s="443"/>
      <c r="O2690" s="443">
        <v>2</v>
      </c>
      <c r="P2690" s="445">
        <f t="shared" si="39"/>
        <v>2</v>
      </c>
      <c r="Q2690" s="443">
        <v>2</v>
      </c>
      <c r="R2690" s="443"/>
      <c r="S2690" s="443" t="s">
        <v>659</v>
      </c>
      <c r="T2690" s="443" t="s">
        <v>653</v>
      </c>
      <c r="U2690" s="443" t="s">
        <v>673</v>
      </c>
      <c r="V2690" s="443" t="s">
        <v>652</v>
      </c>
      <c r="W2690" s="443" t="s">
        <v>469</v>
      </c>
      <c r="X2690" s="446"/>
    </row>
    <row r="2691" spans="1:24" s="447" customFormat="1" ht="60">
      <c r="A2691" s="443"/>
      <c r="B2691" s="443">
        <v>5472300700</v>
      </c>
      <c r="C2691" s="508" t="s">
        <v>15988</v>
      </c>
      <c r="D2691" s="154" t="s">
        <v>15986</v>
      </c>
      <c r="E2691" s="154" t="s">
        <v>15989</v>
      </c>
      <c r="F2691" s="443" t="s">
        <v>414</v>
      </c>
      <c r="G2691" s="443" t="s">
        <v>666</v>
      </c>
      <c r="H2691" s="444">
        <v>45128</v>
      </c>
      <c r="I2691" s="443"/>
      <c r="J2691" s="443"/>
      <c r="K2691" s="443"/>
      <c r="L2691" s="443"/>
      <c r="M2691" s="443"/>
      <c r="N2691" s="443"/>
      <c r="O2691" s="443">
        <v>2</v>
      </c>
      <c r="P2691" s="445">
        <f t="shared" si="39"/>
        <v>2</v>
      </c>
      <c r="Q2691" s="443">
        <v>2</v>
      </c>
      <c r="R2691" s="443"/>
      <c r="S2691" s="443" t="s">
        <v>659</v>
      </c>
      <c r="T2691" s="443" t="s">
        <v>653</v>
      </c>
      <c r="U2691" s="443" t="s">
        <v>673</v>
      </c>
      <c r="V2691" s="443" t="s">
        <v>652</v>
      </c>
      <c r="W2691" s="443" t="s">
        <v>469</v>
      </c>
      <c r="X2691" s="446"/>
    </row>
    <row r="2692" spans="1:24" s="447" customFormat="1" ht="75">
      <c r="A2692" s="443"/>
      <c r="B2692" s="443">
        <v>6734005000</v>
      </c>
      <c r="C2692" s="508" t="s">
        <v>15990</v>
      </c>
      <c r="D2692" s="154" t="s">
        <v>15991</v>
      </c>
      <c r="E2692" s="154" t="s">
        <v>15992</v>
      </c>
      <c r="F2692" s="443" t="s">
        <v>416</v>
      </c>
      <c r="G2692" s="443" t="s">
        <v>666</v>
      </c>
      <c r="H2692" s="444">
        <v>44938</v>
      </c>
      <c r="I2692" s="443"/>
      <c r="J2692" s="443"/>
      <c r="K2692" s="443"/>
      <c r="L2692" s="443"/>
      <c r="M2692" s="443"/>
      <c r="N2692" s="443"/>
      <c r="O2692" s="443">
        <v>1</v>
      </c>
      <c r="P2692" s="445">
        <f t="shared" si="39"/>
        <v>1</v>
      </c>
      <c r="Q2692" s="443">
        <v>1</v>
      </c>
      <c r="R2692" s="443"/>
      <c r="S2692" s="443" t="s">
        <v>659</v>
      </c>
      <c r="T2692" s="443" t="s">
        <v>653</v>
      </c>
      <c r="U2692" s="443" t="s">
        <v>673</v>
      </c>
      <c r="V2692" s="443" t="s">
        <v>652</v>
      </c>
      <c r="W2692" s="443" t="s">
        <v>469</v>
      </c>
      <c r="X2692" s="446"/>
    </row>
    <row r="2693" spans="1:24" s="447" customFormat="1" ht="60">
      <c r="A2693" s="443"/>
      <c r="B2693" s="443">
        <v>4171741200</v>
      </c>
      <c r="C2693" s="508" t="s">
        <v>7578</v>
      </c>
      <c r="D2693" s="154" t="s">
        <v>7579</v>
      </c>
      <c r="E2693" s="154" t="s">
        <v>3624</v>
      </c>
      <c r="F2693" s="443" t="s">
        <v>416</v>
      </c>
      <c r="G2693" s="443" t="s">
        <v>666</v>
      </c>
      <c r="H2693" s="444">
        <v>45243</v>
      </c>
      <c r="I2693" s="443"/>
      <c r="J2693" s="443"/>
      <c r="K2693" s="443"/>
      <c r="L2693" s="443"/>
      <c r="M2693" s="443"/>
      <c r="N2693" s="443"/>
      <c r="O2693" s="443">
        <v>1</v>
      </c>
      <c r="P2693" s="445">
        <f t="shared" si="39"/>
        <v>1</v>
      </c>
      <c r="Q2693" s="443">
        <v>1</v>
      </c>
      <c r="R2693" s="443"/>
      <c r="S2693" s="443" t="s">
        <v>659</v>
      </c>
      <c r="T2693" s="443" t="s">
        <v>653</v>
      </c>
      <c r="U2693" s="443" t="s">
        <v>673</v>
      </c>
      <c r="V2693" s="443" t="s">
        <v>652</v>
      </c>
      <c r="W2693" s="443" t="s">
        <v>469</v>
      </c>
      <c r="X2693" s="446"/>
    </row>
    <row r="2694" spans="1:24" s="447" customFormat="1" ht="60">
      <c r="A2694" s="443"/>
      <c r="B2694" s="443">
        <v>4270710400</v>
      </c>
      <c r="C2694" s="508" t="s">
        <v>15993</v>
      </c>
      <c r="D2694" s="154" t="s">
        <v>15994</v>
      </c>
      <c r="E2694" s="154" t="s">
        <v>15995</v>
      </c>
      <c r="F2694" s="443" t="s">
        <v>414</v>
      </c>
      <c r="G2694" s="443" t="s">
        <v>666</v>
      </c>
      <c r="H2694" s="444">
        <v>45278</v>
      </c>
      <c r="I2694" s="443"/>
      <c r="J2694" s="443"/>
      <c r="K2694" s="443"/>
      <c r="L2694" s="443"/>
      <c r="M2694" s="443"/>
      <c r="N2694" s="443"/>
      <c r="O2694" s="443">
        <v>1</v>
      </c>
      <c r="P2694" s="445">
        <f t="shared" si="39"/>
        <v>1</v>
      </c>
      <c r="Q2694" s="443">
        <v>1</v>
      </c>
      <c r="R2694" s="443"/>
      <c r="S2694" s="443" t="s">
        <v>659</v>
      </c>
      <c r="T2694" s="443" t="s">
        <v>653</v>
      </c>
      <c r="U2694" s="443" t="s">
        <v>673</v>
      </c>
      <c r="V2694" s="443" t="s">
        <v>652</v>
      </c>
      <c r="W2694" s="443" t="s">
        <v>469</v>
      </c>
      <c r="X2694" s="446"/>
    </row>
    <row r="2695" spans="1:24" s="447" customFormat="1" ht="60">
      <c r="A2695" s="443"/>
      <c r="B2695" s="443">
        <v>4245520800</v>
      </c>
      <c r="C2695" s="508" t="s">
        <v>15996</v>
      </c>
      <c r="D2695" s="154" t="s">
        <v>13687</v>
      </c>
      <c r="E2695" s="154" t="s">
        <v>15997</v>
      </c>
      <c r="F2695" s="443" t="s">
        <v>416</v>
      </c>
      <c r="G2695" s="443" t="s">
        <v>666</v>
      </c>
      <c r="H2695" s="444">
        <v>45273</v>
      </c>
      <c r="I2695" s="443"/>
      <c r="J2695" s="443"/>
      <c r="K2695" s="443"/>
      <c r="L2695" s="443"/>
      <c r="M2695" s="443"/>
      <c r="N2695" s="443"/>
      <c r="O2695" s="443">
        <v>1</v>
      </c>
      <c r="P2695" s="445">
        <f t="shared" si="39"/>
        <v>1</v>
      </c>
      <c r="Q2695" s="443">
        <v>1</v>
      </c>
      <c r="R2695" s="443"/>
      <c r="S2695" s="443" t="s">
        <v>659</v>
      </c>
      <c r="T2695" s="443" t="s">
        <v>653</v>
      </c>
      <c r="U2695" s="443" t="s">
        <v>673</v>
      </c>
      <c r="V2695" s="443" t="s">
        <v>652</v>
      </c>
      <c r="W2695" s="443" t="s">
        <v>469</v>
      </c>
      <c r="X2695" s="446"/>
    </row>
    <row r="2696" spans="1:24" s="447" customFormat="1" ht="60">
      <c r="A2696" s="443"/>
      <c r="B2696" s="443">
        <v>3465120700</v>
      </c>
      <c r="C2696" s="508" t="s">
        <v>7556</v>
      </c>
      <c r="D2696" s="154" t="s">
        <v>7557</v>
      </c>
      <c r="E2696" s="154" t="s">
        <v>3613</v>
      </c>
      <c r="F2696" s="443" t="s">
        <v>416</v>
      </c>
      <c r="G2696" s="443" t="s">
        <v>666</v>
      </c>
      <c r="H2696" s="444">
        <v>44973</v>
      </c>
      <c r="I2696" s="443"/>
      <c r="J2696" s="443"/>
      <c r="K2696" s="443"/>
      <c r="L2696" s="443"/>
      <c r="M2696" s="443"/>
      <c r="N2696" s="443"/>
      <c r="O2696" s="443">
        <v>1</v>
      </c>
      <c r="P2696" s="445">
        <f t="shared" si="39"/>
        <v>1</v>
      </c>
      <c r="Q2696" s="443">
        <v>1</v>
      </c>
      <c r="R2696" s="443"/>
      <c r="S2696" s="443" t="s">
        <v>659</v>
      </c>
      <c r="T2696" s="443" t="s">
        <v>653</v>
      </c>
      <c r="U2696" s="443" t="s">
        <v>673</v>
      </c>
      <c r="V2696" s="443" t="s">
        <v>652</v>
      </c>
      <c r="W2696" s="443" t="s">
        <v>469</v>
      </c>
      <c r="X2696" s="446"/>
    </row>
    <row r="2697" spans="1:24" s="447" customFormat="1" ht="60">
      <c r="A2697" s="443"/>
      <c r="B2697" s="443">
        <v>4245520800</v>
      </c>
      <c r="C2697" s="508" t="s">
        <v>15998</v>
      </c>
      <c r="D2697" s="154" t="s">
        <v>13687</v>
      </c>
      <c r="E2697" s="154" t="s">
        <v>15999</v>
      </c>
      <c r="F2697" s="443" t="s">
        <v>416</v>
      </c>
      <c r="G2697" s="443" t="s">
        <v>666</v>
      </c>
      <c r="H2697" s="444">
        <v>45273</v>
      </c>
      <c r="I2697" s="443"/>
      <c r="J2697" s="443"/>
      <c r="K2697" s="443"/>
      <c r="L2697" s="443"/>
      <c r="M2697" s="443"/>
      <c r="N2697" s="443"/>
      <c r="O2697" s="443">
        <v>1</v>
      </c>
      <c r="P2697" s="445">
        <f t="shared" si="39"/>
        <v>1</v>
      </c>
      <c r="Q2697" s="443">
        <v>1</v>
      </c>
      <c r="R2697" s="443"/>
      <c r="S2697" s="443" t="s">
        <v>659</v>
      </c>
      <c r="T2697" s="443" t="s">
        <v>653</v>
      </c>
      <c r="U2697" s="443" t="s">
        <v>673</v>
      </c>
      <c r="V2697" s="443" t="s">
        <v>652</v>
      </c>
      <c r="W2697" s="443" t="s">
        <v>469</v>
      </c>
      <c r="X2697" s="446"/>
    </row>
    <row r="2698" spans="1:24" s="447" customFormat="1" ht="60">
      <c r="A2698" s="443"/>
      <c r="B2698" s="443">
        <v>3002942200</v>
      </c>
      <c r="C2698" s="508" t="s">
        <v>10505</v>
      </c>
      <c r="D2698" s="154" t="s">
        <v>16000</v>
      </c>
      <c r="E2698" s="154" t="s">
        <v>16001</v>
      </c>
      <c r="F2698" s="443" t="s">
        <v>414</v>
      </c>
      <c r="G2698" s="443" t="s">
        <v>666</v>
      </c>
      <c r="H2698" s="444">
        <v>44937</v>
      </c>
      <c r="I2698" s="443"/>
      <c r="J2698" s="443"/>
      <c r="K2698" s="443"/>
      <c r="L2698" s="443"/>
      <c r="M2698" s="443"/>
      <c r="N2698" s="443"/>
      <c r="O2698" s="443">
        <v>2</v>
      </c>
      <c r="P2698" s="445">
        <f t="shared" si="39"/>
        <v>2</v>
      </c>
      <c r="Q2698" s="443">
        <v>2</v>
      </c>
      <c r="R2698" s="443"/>
      <c r="S2698" s="443" t="s">
        <v>659</v>
      </c>
      <c r="T2698" s="443" t="s">
        <v>653</v>
      </c>
      <c r="U2698" s="443" t="s">
        <v>673</v>
      </c>
      <c r="V2698" s="443" t="s">
        <v>652</v>
      </c>
      <c r="W2698" s="443" t="s">
        <v>469</v>
      </c>
      <c r="X2698" s="446"/>
    </row>
    <row r="2699" spans="1:24" s="447" customFormat="1" ht="60">
      <c r="A2699" s="443"/>
      <c r="B2699" s="443">
        <v>5461261300</v>
      </c>
      <c r="C2699" s="508" t="s">
        <v>6455</v>
      </c>
      <c r="D2699" s="154" t="s">
        <v>6456</v>
      </c>
      <c r="E2699" s="154" t="s">
        <v>2939</v>
      </c>
      <c r="F2699" s="443" t="s">
        <v>416</v>
      </c>
      <c r="G2699" s="443" t="s">
        <v>666</v>
      </c>
      <c r="H2699" s="444">
        <v>45124</v>
      </c>
      <c r="I2699" s="443"/>
      <c r="J2699" s="443"/>
      <c r="K2699" s="443"/>
      <c r="L2699" s="443"/>
      <c r="M2699" s="443"/>
      <c r="N2699" s="443"/>
      <c r="O2699" s="443">
        <v>1</v>
      </c>
      <c r="P2699" s="445">
        <f t="shared" si="39"/>
        <v>1</v>
      </c>
      <c r="Q2699" s="443">
        <v>1</v>
      </c>
      <c r="R2699" s="443"/>
      <c r="S2699" s="443" t="s">
        <v>659</v>
      </c>
      <c r="T2699" s="443" t="s">
        <v>653</v>
      </c>
      <c r="U2699" s="443" t="s">
        <v>673</v>
      </c>
      <c r="V2699" s="443" t="s">
        <v>652</v>
      </c>
      <c r="W2699" s="443" t="s">
        <v>469</v>
      </c>
      <c r="X2699" s="446"/>
    </row>
    <row r="2700" spans="1:24" s="447" customFormat="1" ht="60">
      <c r="A2700" s="443"/>
      <c r="B2700" s="443">
        <v>5871720700</v>
      </c>
      <c r="C2700" s="508" t="s">
        <v>16002</v>
      </c>
      <c r="D2700" s="154" t="s">
        <v>16003</v>
      </c>
      <c r="E2700" s="154" t="s">
        <v>16004</v>
      </c>
      <c r="F2700" s="443" t="s">
        <v>416</v>
      </c>
      <c r="G2700" s="443" t="s">
        <v>666</v>
      </c>
      <c r="H2700" s="444">
        <v>45060</v>
      </c>
      <c r="I2700" s="443"/>
      <c r="J2700" s="443"/>
      <c r="K2700" s="443"/>
      <c r="L2700" s="443"/>
      <c r="M2700" s="443"/>
      <c r="N2700" s="443"/>
      <c r="O2700" s="443">
        <v>1</v>
      </c>
      <c r="P2700" s="445">
        <f t="shared" si="39"/>
        <v>1</v>
      </c>
      <c r="Q2700" s="443">
        <v>1</v>
      </c>
      <c r="R2700" s="443"/>
      <c r="S2700" s="443" t="s">
        <v>659</v>
      </c>
      <c r="T2700" s="443" t="s">
        <v>653</v>
      </c>
      <c r="U2700" s="443" t="s">
        <v>673</v>
      </c>
      <c r="V2700" s="443" t="s">
        <v>652</v>
      </c>
      <c r="W2700" s="443" t="s">
        <v>469</v>
      </c>
      <c r="X2700" s="446"/>
    </row>
    <row r="2701" spans="1:24" s="447" customFormat="1" ht="60">
      <c r="A2701" s="443"/>
      <c r="B2701" s="443">
        <v>3521410100</v>
      </c>
      <c r="C2701" s="508" t="s">
        <v>16005</v>
      </c>
      <c r="D2701" s="154" t="s">
        <v>16006</v>
      </c>
      <c r="E2701" s="154" t="s">
        <v>16007</v>
      </c>
      <c r="F2701" s="443" t="s">
        <v>416</v>
      </c>
      <c r="G2701" s="443" t="s">
        <v>666</v>
      </c>
      <c r="H2701" s="444">
        <v>45197</v>
      </c>
      <c r="I2701" s="443"/>
      <c r="J2701" s="443"/>
      <c r="K2701" s="443"/>
      <c r="L2701" s="443"/>
      <c r="M2701" s="443"/>
      <c r="N2701" s="443"/>
      <c r="O2701" s="443">
        <v>1</v>
      </c>
      <c r="P2701" s="445">
        <f t="shared" si="39"/>
        <v>1</v>
      </c>
      <c r="Q2701" s="443">
        <v>1</v>
      </c>
      <c r="R2701" s="443"/>
      <c r="S2701" s="443" t="s">
        <v>659</v>
      </c>
      <c r="T2701" s="443" t="s">
        <v>653</v>
      </c>
      <c r="U2701" s="443" t="s">
        <v>673</v>
      </c>
      <c r="V2701" s="443" t="s">
        <v>652</v>
      </c>
      <c r="W2701" s="443" t="s">
        <v>469</v>
      </c>
      <c r="X2701" s="446"/>
    </row>
    <row r="2702" spans="1:24" s="447" customFormat="1" ht="60">
      <c r="A2702" s="443"/>
      <c r="B2702" s="443">
        <v>5871720700</v>
      </c>
      <c r="C2702" s="508" t="s">
        <v>16008</v>
      </c>
      <c r="D2702" s="154" t="s">
        <v>16003</v>
      </c>
      <c r="E2702" s="154" t="s">
        <v>16009</v>
      </c>
      <c r="F2702" s="443" t="s">
        <v>416</v>
      </c>
      <c r="G2702" s="443" t="s">
        <v>666</v>
      </c>
      <c r="H2702" s="444">
        <v>45060</v>
      </c>
      <c r="I2702" s="443"/>
      <c r="J2702" s="443"/>
      <c r="K2702" s="443"/>
      <c r="L2702" s="443"/>
      <c r="M2702" s="443"/>
      <c r="N2702" s="443"/>
      <c r="O2702" s="443">
        <v>1</v>
      </c>
      <c r="P2702" s="445">
        <f t="shared" si="39"/>
        <v>1</v>
      </c>
      <c r="Q2702" s="443">
        <v>1</v>
      </c>
      <c r="R2702" s="443"/>
      <c r="S2702" s="443" t="s">
        <v>659</v>
      </c>
      <c r="T2702" s="443" t="s">
        <v>653</v>
      </c>
      <c r="U2702" s="443" t="s">
        <v>673</v>
      </c>
      <c r="V2702" s="443" t="s">
        <v>652</v>
      </c>
      <c r="W2702" s="443" t="s">
        <v>469</v>
      </c>
      <c r="X2702" s="446"/>
    </row>
    <row r="2703" spans="1:24" s="447" customFormat="1" ht="60">
      <c r="A2703" s="443"/>
      <c r="B2703" s="443">
        <v>5871720700</v>
      </c>
      <c r="C2703" s="508" t="s">
        <v>16010</v>
      </c>
      <c r="D2703" s="154" t="s">
        <v>16003</v>
      </c>
      <c r="E2703" s="154" t="s">
        <v>16011</v>
      </c>
      <c r="F2703" s="443" t="s">
        <v>416</v>
      </c>
      <c r="G2703" s="443" t="s">
        <v>666</v>
      </c>
      <c r="H2703" s="444">
        <v>45060</v>
      </c>
      <c r="I2703" s="443"/>
      <c r="J2703" s="443"/>
      <c r="K2703" s="443"/>
      <c r="L2703" s="443"/>
      <c r="M2703" s="443"/>
      <c r="N2703" s="443"/>
      <c r="O2703" s="443">
        <v>1</v>
      </c>
      <c r="P2703" s="445">
        <f t="shared" si="39"/>
        <v>1</v>
      </c>
      <c r="Q2703" s="443">
        <v>1</v>
      </c>
      <c r="R2703" s="443"/>
      <c r="S2703" s="443" t="s">
        <v>659</v>
      </c>
      <c r="T2703" s="443" t="s">
        <v>653</v>
      </c>
      <c r="U2703" s="443" t="s">
        <v>673</v>
      </c>
      <c r="V2703" s="443" t="s">
        <v>652</v>
      </c>
      <c r="W2703" s="443" t="s">
        <v>469</v>
      </c>
      <c r="X2703" s="446"/>
    </row>
    <row r="2704" spans="1:24" s="447" customFormat="1" ht="60">
      <c r="A2704" s="443"/>
      <c r="B2704" s="443">
        <v>5871720700</v>
      </c>
      <c r="C2704" s="508" t="s">
        <v>16012</v>
      </c>
      <c r="D2704" s="154" t="s">
        <v>16003</v>
      </c>
      <c r="E2704" s="154" t="s">
        <v>16013</v>
      </c>
      <c r="F2704" s="443" t="s">
        <v>416</v>
      </c>
      <c r="G2704" s="443" t="s">
        <v>666</v>
      </c>
      <c r="H2704" s="444">
        <v>45060</v>
      </c>
      <c r="I2704" s="443"/>
      <c r="J2704" s="443"/>
      <c r="K2704" s="443"/>
      <c r="L2704" s="443"/>
      <c r="M2704" s="443"/>
      <c r="N2704" s="443"/>
      <c r="O2704" s="443">
        <v>1</v>
      </c>
      <c r="P2704" s="445">
        <f t="shared" si="39"/>
        <v>1</v>
      </c>
      <c r="Q2704" s="443">
        <v>1</v>
      </c>
      <c r="R2704" s="443"/>
      <c r="S2704" s="443" t="s">
        <v>659</v>
      </c>
      <c r="T2704" s="443" t="s">
        <v>653</v>
      </c>
      <c r="U2704" s="443" t="s">
        <v>673</v>
      </c>
      <c r="V2704" s="443" t="s">
        <v>652</v>
      </c>
      <c r="W2704" s="443" t="s">
        <v>469</v>
      </c>
      <c r="X2704" s="446"/>
    </row>
    <row r="2705" spans="1:24" s="447" customFormat="1" ht="60">
      <c r="A2705" s="443"/>
      <c r="B2705" s="443">
        <v>3011021400</v>
      </c>
      <c r="C2705" s="508" t="s">
        <v>16014</v>
      </c>
      <c r="D2705" s="154" t="s">
        <v>16015</v>
      </c>
      <c r="E2705" s="154" t="s">
        <v>16016</v>
      </c>
      <c r="F2705" s="443" t="s">
        <v>416</v>
      </c>
      <c r="G2705" s="443" t="s">
        <v>666</v>
      </c>
      <c r="H2705" s="444">
        <v>45068</v>
      </c>
      <c r="I2705" s="443"/>
      <c r="J2705" s="443"/>
      <c r="K2705" s="443"/>
      <c r="L2705" s="443"/>
      <c r="M2705" s="443"/>
      <c r="N2705" s="443"/>
      <c r="O2705" s="443">
        <v>1</v>
      </c>
      <c r="P2705" s="445">
        <f t="shared" si="39"/>
        <v>1</v>
      </c>
      <c r="Q2705" s="443">
        <v>1</v>
      </c>
      <c r="R2705" s="443"/>
      <c r="S2705" s="443" t="s">
        <v>659</v>
      </c>
      <c r="T2705" s="443" t="s">
        <v>653</v>
      </c>
      <c r="U2705" s="443" t="s">
        <v>673</v>
      </c>
      <c r="V2705" s="443" t="s">
        <v>652</v>
      </c>
      <c r="W2705" s="443" t="s">
        <v>469</v>
      </c>
      <c r="X2705" s="446"/>
    </row>
    <row r="2706" spans="1:24" s="447" customFormat="1" ht="60">
      <c r="A2706" s="443"/>
      <c r="B2706" s="443">
        <v>3521410100</v>
      </c>
      <c r="C2706" s="508" t="s">
        <v>16005</v>
      </c>
      <c r="D2706" s="154" t="s">
        <v>16006</v>
      </c>
      <c r="E2706" s="154" t="s">
        <v>16017</v>
      </c>
      <c r="F2706" s="443" t="s">
        <v>416</v>
      </c>
      <c r="G2706" s="443" t="s">
        <v>666</v>
      </c>
      <c r="H2706" s="444">
        <v>45223</v>
      </c>
      <c r="I2706" s="443"/>
      <c r="J2706" s="443"/>
      <c r="K2706" s="443"/>
      <c r="L2706" s="443"/>
      <c r="M2706" s="443"/>
      <c r="N2706" s="443"/>
      <c r="O2706" s="443">
        <v>1</v>
      </c>
      <c r="P2706" s="445">
        <f t="shared" si="39"/>
        <v>1</v>
      </c>
      <c r="Q2706" s="443">
        <v>1</v>
      </c>
      <c r="R2706" s="443"/>
      <c r="S2706" s="443" t="s">
        <v>659</v>
      </c>
      <c r="T2706" s="443" t="s">
        <v>653</v>
      </c>
      <c r="U2706" s="443" t="s">
        <v>673</v>
      </c>
      <c r="V2706" s="443" t="s">
        <v>652</v>
      </c>
      <c r="W2706" s="443" t="s">
        <v>469</v>
      </c>
      <c r="X2706" s="446"/>
    </row>
    <row r="2707" spans="1:24" s="447" customFormat="1" ht="45">
      <c r="A2707" s="443"/>
      <c r="B2707" s="443">
        <v>5494501100</v>
      </c>
      <c r="C2707" s="508" t="s">
        <v>15588</v>
      </c>
      <c r="D2707" s="154" t="s">
        <v>15589</v>
      </c>
      <c r="E2707" s="154" t="s">
        <v>16018</v>
      </c>
      <c r="F2707" s="443" t="s">
        <v>416</v>
      </c>
      <c r="G2707" s="443" t="s">
        <v>666</v>
      </c>
      <c r="H2707" s="444">
        <v>45155</v>
      </c>
      <c r="I2707" s="443"/>
      <c r="J2707" s="443"/>
      <c r="K2707" s="443"/>
      <c r="L2707" s="443"/>
      <c r="M2707" s="443"/>
      <c r="N2707" s="443"/>
      <c r="O2707" s="443">
        <v>1</v>
      </c>
      <c r="P2707" s="445">
        <f t="shared" si="39"/>
        <v>1</v>
      </c>
      <c r="Q2707" s="443">
        <v>1</v>
      </c>
      <c r="R2707" s="443"/>
      <c r="S2707" s="443" t="s">
        <v>659</v>
      </c>
      <c r="T2707" s="443" t="s">
        <v>653</v>
      </c>
      <c r="U2707" s="443" t="s">
        <v>673</v>
      </c>
      <c r="V2707" s="443" t="s">
        <v>652</v>
      </c>
      <c r="W2707" s="443" t="s">
        <v>469</v>
      </c>
      <c r="X2707" s="446"/>
    </row>
    <row r="2708" spans="1:24" s="447" customFormat="1" ht="75">
      <c r="A2708" s="443"/>
      <c r="B2708" s="443">
        <v>3200303100</v>
      </c>
      <c r="C2708" s="508" t="s">
        <v>16019</v>
      </c>
      <c r="D2708" s="154" t="s">
        <v>13883</v>
      </c>
      <c r="E2708" s="154" t="s">
        <v>16020</v>
      </c>
      <c r="F2708" s="443" t="s">
        <v>416</v>
      </c>
      <c r="G2708" s="443" t="s">
        <v>666</v>
      </c>
      <c r="H2708" s="444">
        <v>45142</v>
      </c>
      <c r="I2708" s="443"/>
      <c r="J2708" s="443"/>
      <c r="K2708" s="443"/>
      <c r="L2708" s="443"/>
      <c r="M2708" s="443"/>
      <c r="N2708" s="443"/>
      <c r="O2708" s="443">
        <v>1</v>
      </c>
      <c r="P2708" s="445">
        <f t="shared" si="39"/>
        <v>1</v>
      </c>
      <c r="Q2708" s="443">
        <v>1</v>
      </c>
      <c r="R2708" s="443"/>
      <c r="S2708" s="443" t="s">
        <v>659</v>
      </c>
      <c r="T2708" s="443" t="s">
        <v>653</v>
      </c>
      <c r="U2708" s="443" t="s">
        <v>673</v>
      </c>
      <c r="V2708" s="443" t="s">
        <v>652</v>
      </c>
      <c r="W2708" s="443" t="s">
        <v>469</v>
      </c>
      <c r="X2708" s="446"/>
    </row>
    <row r="2709" spans="1:24" s="447" customFormat="1" ht="75">
      <c r="A2709" s="443"/>
      <c r="B2709" s="443">
        <v>3200303100</v>
      </c>
      <c r="C2709" s="508" t="s">
        <v>16021</v>
      </c>
      <c r="D2709" s="154" t="s">
        <v>13883</v>
      </c>
      <c r="E2709" s="154" t="s">
        <v>16022</v>
      </c>
      <c r="F2709" s="443" t="s">
        <v>416</v>
      </c>
      <c r="G2709" s="443" t="s">
        <v>666</v>
      </c>
      <c r="H2709" s="444">
        <v>45083</v>
      </c>
      <c r="I2709" s="443"/>
      <c r="J2709" s="443"/>
      <c r="K2709" s="443"/>
      <c r="L2709" s="443"/>
      <c r="M2709" s="443"/>
      <c r="N2709" s="443"/>
      <c r="O2709" s="443">
        <v>1</v>
      </c>
      <c r="P2709" s="445">
        <f t="shared" si="39"/>
        <v>1</v>
      </c>
      <c r="Q2709" s="443">
        <v>1</v>
      </c>
      <c r="R2709" s="443"/>
      <c r="S2709" s="443" t="s">
        <v>659</v>
      </c>
      <c r="T2709" s="443" t="s">
        <v>653</v>
      </c>
      <c r="U2709" s="443" t="s">
        <v>673</v>
      </c>
      <c r="V2709" s="443" t="s">
        <v>652</v>
      </c>
      <c r="W2709" s="443" t="s">
        <v>469</v>
      </c>
      <c r="X2709" s="446"/>
    </row>
    <row r="2710" spans="1:24" s="447" customFormat="1" ht="60">
      <c r="A2710" s="443"/>
      <c r="B2710" s="443">
        <v>3510240800</v>
      </c>
      <c r="C2710" s="508" t="s">
        <v>16023</v>
      </c>
      <c r="D2710" s="154" t="s">
        <v>16024</v>
      </c>
      <c r="E2710" s="154" t="s">
        <v>16025</v>
      </c>
      <c r="F2710" s="443" t="s">
        <v>416</v>
      </c>
      <c r="G2710" s="443" t="s">
        <v>666</v>
      </c>
      <c r="H2710" s="444">
        <v>45229</v>
      </c>
      <c r="I2710" s="443"/>
      <c r="J2710" s="443"/>
      <c r="K2710" s="443"/>
      <c r="L2710" s="443"/>
      <c r="M2710" s="443"/>
      <c r="N2710" s="443"/>
      <c r="O2710" s="443">
        <v>1</v>
      </c>
      <c r="P2710" s="445">
        <f t="shared" ref="P2710:P2773" si="40">SUM($I2710:$O2710)</f>
        <v>1</v>
      </c>
      <c r="Q2710" s="443">
        <v>1</v>
      </c>
      <c r="R2710" s="443"/>
      <c r="S2710" s="443" t="s">
        <v>659</v>
      </c>
      <c r="T2710" s="443" t="s">
        <v>653</v>
      </c>
      <c r="U2710" s="443" t="s">
        <v>673</v>
      </c>
      <c r="V2710" s="443" t="s">
        <v>652</v>
      </c>
      <c r="W2710" s="443" t="s">
        <v>469</v>
      </c>
      <c r="X2710" s="446"/>
    </row>
    <row r="2711" spans="1:24" s="447" customFormat="1" ht="60">
      <c r="A2711" s="443"/>
      <c r="B2711" s="443">
        <v>3510240800</v>
      </c>
      <c r="C2711" s="508" t="s">
        <v>16023</v>
      </c>
      <c r="D2711" s="154" t="s">
        <v>16024</v>
      </c>
      <c r="E2711" s="154" t="s">
        <v>16026</v>
      </c>
      <c r="F2711" s="443" t="s">
        <v>416</v>
      </c>
      <c r="G2711" s="443" t="s">
        <v>666</v>
      </c>
      <c r="H2711" s="444">
        <v>45229</v>
      </c>
      <c r="I2711" s="443"/>
      <c r="J2711" s="443"/>
      <c r="K2711" s="443"/>
      <c r="L2711" s="443"/>
      <c r="M2711" s="443"/>
      <c r="N2711" s="443"/>
      <c r="O2711" s="443">
        <v>1</v>
      </c>
      <c r="P2711" s="445">
        <f t="shared" si="40"/>
        <v>1</v>
      </c>
      <c r="Q2711" s="443">
        <v>1</v>
      </c>
      <c r="R2711" s="443"/>
      <c r="S2711" s="443" t="s">
        <v>659</v>
      </c>
      <c r="T2711" s="443" t="s">
        <v>653</v>
      </c>
      <c r="U2711" s="443" t="s">
        <v>673</v>
      </c>
      <c r="V2711" s="443" t="s">
        <v>652</v>
      </c>
      <c r="W2711" s="443" t="s">
        <v>469</v>
      </c>
      <c r="X2711" s="446"/>
    </row>
    <row r="2712" spans="1:24" s="447" customFormat="1" ht="60">
      <c r="A2712" s="443"/>
      <c r="B2712" s="443">
        <v>4232640400</v>
      </c>
      <c r="C2712" s="508" t="s">
        <v>6474</v>
      </c>
      <c r="D2712" s="154" t="s">
        <v>6473</v>
      </c>
      <c r="E2712" s="154" t="s">
        <v>2952</v>
      </c>
      <c r="F2712" s="443" t="s">
        <v>416</v>
      </c>
      <c r="G2712" s="443" t="s">
        <v>666</v>
      </c>
      <c r="H2712" s="444">
        <v>44964</v>
      </c>
      <c r="I2712" s="443"/>
      <c r="J2712" s="443"/>
      <c r="K2712" s="443"/>
      <c r="L2712" s="443"/>
      <c r="M2712" s="443"/>
      <c r="N2712" s="443"/>
      <c r="O2712" s="443">
        <v>1</v>
      </c>
      <c r="P2712" s="445">
        <f t="shared" si="40"/>
        <v>1</v>
      </c>
      <c r="Q2712" s="443">
        <v>1</v>
      </c>
      <c r="R2712" s="443"/>
      <c r="S2712" s="443" t="s">
        <v>659</v>
      </c>
      <c r="T2712" s="443" t="s">
        <v>653</v>
      </c>
      <c r="U2712" s="443" t="s">
        <v>673</v>
      </c>
      <c r="V2712" s="443" t="s">
        <v>652</v>
      </c>
      <c r="W2712" s="443" t="s">
        <v>469</v>
      </c>
      <c r="X2712" s="446"/>
    </row>
    <row r="2713" spans="1:24" s="447" customFormat="1" ht="60">
      <c r="A2713" s="443"/>
      <c r="B2713" s="443">
        <v>4232640400</v>
      </c>
      <c r="C2713" s="508" t="s">
        <v>6476</v>
      </c>
      <c r="D2713" s="154" t="s">
        <v>6473</v>
      </c>
      <c r="E2713" s="154" t="s">
        <v>2954</v>
      </c>
      <c r="F2713" s="443" t="s">
        <v>416</v>
      </c>
      <c r="G2713" s="443" t="s">
        <v>666</v>
      </c>
      <c r="H2713" s="444">
        <v>44964</v>
      </c>
      <c r="I2713" s="443"/>
      <c r="J2713" s="443"/>
      <c r="K2713" s="443"/>
      <c r="L2713" s="443"/>
      <c r="M2713" s="443"/>
      <c r="N2713" s="443"/>
      <c r="O2713" s="443">
        <v>1</v>
      </c>
      <c r="P2713" s="445">
        <f t="shared" si="40"/>
        <v>1</v>
      </c>
      <c r="Q2713" s="443">
        <v>1</v>
      </c>
      <c r="R2713" s="443"/>
      <c r="S2713" s="443" t="s">
        <v>659</v>
      </c>
      <c r="T2713" s="443" t="s">
        <v>653</v>
      </c>
      <c r="U2713" s="443" t="s">
        <v>673</v>
      </c>
      <c r="V2713" s="443" t="s">
        <v>652</v>
      </c>
      <c r="W2713" s="443" t="s">
        <v>469</v>
      </c>
      <c r="X2713" s="446"/>
    </row>
    <row r="2714" spans="1:24" s="447" customFormat="1" ht="75">
      <c r="A2714" s="443"/>
      <c r="B2714" s="443">
        <v>3200303100</v>
      </c>
      <c r="C2714" s="508" t="s">
        <v>16027</v>
      </c>
      <c r="D2714" s="154" t="s">
        <v>13883</v>
      </c>
      <c r="E2714" s="154" t="s">
        <v>16028</v>
      </c>
      <c r="F2714" s="443" t="s">
        <v>416</v>
      </c>
      <c r="G2714" s="443" t="s">
        <v>666</v>
      </c>
      <c r="H2714" s="444">
        <v>45142</v>
      </c>
      <c r="I2714" s="443"/>
      <c r="J2714" s="443"/>
      <c r="K2714" s="443"/>
      <c r="L2714" s="443"/>
      <c r="M2714" s="443"/>
      <c r="N2714" s="443"/>
      <c r="O2714" s="443">
        <v>1</v>
      </c>
      <c r="P2714" s="445">
        <f t="shared" si="40"/>
        <v>1</v>
      </c>
      <c r="Q2714" s="443">
        <v>1</v>
      </c>
      <c r="R2714" s="443"/>
      <c r="S2714" s="443" t="s">
        <v>659</v>
      </c>
      <c r="T2714" s="443" t="s">
        <v>653</v>
      </c>
      <c r="U2714" s="443" t="s">
        <v>673</v>
      </c>
      <c r="V2714" s="443" t="s">
        <v>652</v>
      </c>
      <c r="W2714" s="443" t="s">
        <v>469</v>
      </c>
      <c r="X2714" s="446"/>
    </row>
    <row r="2715" spans="1:24" s="447" customFormat="1" ht="75">
      <c r="A2715" s="443"/>
      <c r="B2715" s="443">
        <v>4311803000</v>
      </c>
      <c r="C2715" s="508" t="s">
        <v>16029</v>
      </c>
      <c r="D2715" s="154" t="s">
        <v>16030</v>
      </c>
      <c r="E2715" s="154" t="s">
        <v>16031</v>
      </c>
      <c r="F2715" s="443" t="s">
        <v>416</v>
      </c>
      <c r="G2715" s="443" t="s">
        <v>666</v>
      </c>
      <c r="H2715" s="444">
        <v>44971</v>
      </c>
      <c r="I2715" s="443"/>
      <c r="J2715" s="443"/>
      <c r="K2715" s="443"/>
      <c r="L2715" s="443"/>
      <c r="M2715" s="443"/>
      <c r="N2715" s="443"/>
      <c r="O2715" s="443">
        <v>1</v>
      </c>
      <c r="P2715" s="445">
        <f t="shared" si="40"/>
        <v>1</v>
      </c>
      <c r="Q2715" s="443">
        <v>1</v>
      </c>
      <c r="R2715" s="443"/>
      <c r="S2715" s="443" t="s">
        <v>659</v>
      </c>
      <c r="T2715" s="443" t="s">
        <v>653</v>
      </c>
      <c r="U2715" s="443" t="s">
        <v>673</v>
      </c>
      <c r="V2715" s="443" t="s">
        <v>652</v>
      </c>
      <c r="W2715" s="443" t="s">
        <v>469</v>
      </c>
      <c r="X2715" s="446"/>
    </row>
    <row r="2716" spans="1:24" s="447" customFormat="1" ht="75">
      <c r="A2716" s="443"/>
      <c r="B2716" s="443">
        <v>3553570500</v>
      </c>
      <c r="C2716" s="508" t="s">
        <v>16032</v>
      </c>
      <c r="D2716" s="154" t="s">
        <v>16033</v>
      </c>
      <c r="E2716" s="154" t="s">
        <v>16034</v>
      </c>
      <c r="F2716" s="443" t="s">
        <v>416</v>
      </c>
      <c r="G2716" s="443" t="s">
        <v>666</v>
      </c>
      <c r="H2716" s="444">
        <v>45141</v>
      </c>
      <c r="I2716" s="443"/>
      <c r="J2716" s="443"/>
      <c r="K2716" s="443"/>
      <c r="L2716" s="443"/>
      <c r="M2716" s="443"/>
      <c r="N2716" s="443"/>
      <c r="O2716" s="443">
        <v>1</v>
      </c>
      <c r="P2716" s="445">
        <f t="shared" si="40"/>
        <v>1</v>
      </c>
      <c r="Q2716" s="443">
        <v>1</v>
      </c>
      <c r="R2716" s="443"/>
      <c r="S2716" s="443" t="s">
        <v>659</v>
      </c>
      <c r="T2716" s="443" t="s">
        <v>653</v>
      </c>
      <c r="U2716" s="443" t="s">
        <v>673</v>
      </c>
      <c r="V2716" s="443" t="s">
        <v>652</v>
      </c>
      <c r="W2716" s="443" t="s">
        <v>469</v>
      </c>
      <c r="X2716" s="446"/>
    </row>
    <row r="2717" spans="1:24" s="447" customFormat="1" ht="60">
      <c r="A2717" s="443"/>
      <c r="B2717" s="443">
        <v>4735800500</v>
      </c>
      <c r="C2717" s="508" t="s">
        <v>16035</v>
      </c>
      <c r="D2717" s="154" t="s">
        <v>14139</v>
      </c>
      <c r="E2717" s="154" t="s">
        <v>16036</v>
      </c>
      <c r="F2717" s="443" t="s">
        <v>416</v>
      </c>
      <c r="G2717" s="443" t="s">
        <v>666</v>
      </c>
      <c r="H2717" s="444">
        <v>45013</v>
      </c>
      <c r="I2717" s="443"/>
      <c r="J2717" s="443"/>
      <c r="K2717" s="443"/>
      <c r="L2717" s="443"/>
      <c r="M2717" s="443"/>
      <c r="N2717" s="443"/>
      <c r="O2717" s="443">
        <v>1</v>
      </c>
      <c r="P2717" s="445">
        <f t="shared" si="40"/>
        <v>1</v>
      </c>
      <c r="Q2717" s="443">
        <v>1</v>
      </c>
      <c r="R2717" s="443"/>
      <c r="S2717" s="443" t="s">
        <v>659</v>
      </c>
      <c r="T2717" s="443" t="s">
        <v>653</v>
      </c>
      <c r="U2717" s="443" t="s">
        <v>673</v>
      </c>
      <c r="V2717" s="443" t="s">
        <v>652</v>
      </c>
      <c r="W2717" s="443" t="s">
        <v>469</v>
      </c>
      <c r="X2717" s="446"/>
    </row>
    <row r="2718" spans="1:24" s="447" customFormat="1" ht="60">
      <c r="A2718" s="443"/>
      <c r="B2718" s="443">
        <v>5393340500</v>
      </c>
      <c r="C2718" s="508" t="s">
        <v>16037</v>
      </c>
      <c r="D2718" s="154" t="s">
        <v>16038</v>
      </c>
      <c r="E2718" s="154" t="s">
        <v>16039</v>
      </c>
      <c r="F2718" s="443" t="s">
        <v>416</v>
      </c>
      <c r="G2718" s="443" t="s">
        <v>666</v>
      </c>
      <c r="H2718" s="444">
        <v>44974</v>
      </c>
      <c r="I2718" s="443"/>
      <c r="J2718" s="443"/>
      <c r="K2718" s="443"/>
      <c r="L2718" s="443"/>
      <c r="M2718" s="443"/>
      <c r="N2718" s="443"/>
      <c r="O2718" s="443">
        <v>1</v>
      </c>
      <c r="P2718" s="445">
        <f t="shared" si="40"/>
        <v>1</v>
      </c>
      <c r="Q2718" s="443">
        <v>1</v>
      </c>
      <c r="R2718" s="443"/>
      <c r="S2718" s="443" t="s">
        <v>659</v>
      </c>
      <c r="T2718" s="443" t="s">
        <v>653</v>
      </c>
      <c r="U2718" s="443" t="s">
        <v>673</v>
      </c>
      <c r="V2718" s="443" t="s">
        <v>652</v>
      </c>
      <c r="W2718" s="443" t="s">
        <v>469</v>
      </c>
      <c r="X2718" s="446"/>
    </row>
    <row r="2719" spans="1:24" s="447" customFormat="1" ht="60">
      <c r="A2719" s="443"/>
      <c r="B2719" s="443">
        <v>5494411700</v>
      </c>
      <c r="C2719" s="508" t="s">
        <v>16040</v>
      </c>
      <c r="D2719" s="154" t="s">
        <v>16041</v>
      </c>
      <c r="E2719" s="154" t="s">
        <v>16042</v>
      </c>
      <c r="F2719" s="443" t="s">
        <v>416</v>
      </c>
      <c r="G2719" s="443" t="s">
        <v>666</v>
      </c>
      <c r="H2719" s="444">
        <v>44974</v>
      </c>
      <c r="I2719" s="443"/>
      <c r="J2719" s="443"/>
      <c r="K2719" s="443"/>
      <c r="L2719" s="443"/>
      <c r="M2719" s="443"/>
      <c r="N2719" s="443"/>
      <c r="O2719" s="443">
        <v>1</v>
      </c>
      <c r="P2719" s="445">
        <f t="shared" si="40"/>
        <v>1</v>
      </c>
      <c r="Q2719" s="443">
        <v>1</v>
      </c>
      <c r="R2719" s="443"/>
      <c r="S2719" s="443" t="s">
        <v>659</v>
      </c>
      <c r="T2719" s="443" t="s">
        <v>653</v>
      </c>
      <c r="U2719" s="443" t="s">
        <v>673</v>
      </c>
      <c r="V2719" s="443" t="s">
        <v>652</v>
      </c>
      <c r="W2719" s="443" t="s">
        <v>469</v>
      </c>
      <c r="X2719" s="446"/>
    </row>
    <row r="2720" spans="1:24" s="447" customFormat="1" ht="60">
      <c r="A2720" s="443"/>
      <c r="B2720" s="443">
        <v>3081803700</v>
      </c>
      <c r="C2720" s="508" t="s">
        <v>16043</v>
      </c>
      <c r="D2720" s="154" t="s">
        <v>12587</v>
      </c>
      <c r="E2720" s="154" t="s">
        <v>16044</v>
      </c>
      <c r="F2720" s="443" t="s">
        <v>416</v>
      </c>
      <c r="G2720" s="443" t="s">
        <v>666</v>
      </c>
      <c r="H2720" s="444">
        <v>45197</v>
      </c>
      <c r="I2720" s="443"/>
      <c r="J2720" s="443"/>
      <c r="K2720" s="443"/>
      <c r="L2720" s="443"/>
      <c r="M2720" s="443"/>
      <c r="N2720" s="443"/>
      <c r="O2720" s="443">
        <v>1</v>
      </c>
      <c r="P2720" s="445">
        <f t="shared" si="40"/>
        <v>1</v>
      </c>
      <c r="Q2720" s="443">
        <v>1</v>
      </c>
      <c r="R2720" s="443"/>
      <c r="S2720" s="443" t="s">
        <v>659</v>
      </c>
      <c r="T2720" s="443" t="s">
        <v>653</v>
      </c>
      <c r="U2720" s="443" t="s">
        <v>673</v>
      </c>
      <c r="V2720" s="443" t="s">
        <v>652</v>
      </c>
      <c r="W2720" s="443" t="s">
        <v>469</v>
      </c>
      <c r="X2720" s="446"/>
    </row>
    <row r="2721" spans="1:24" s="447" customFormat="1" ht="60">
      <c r="A2721" s="443"/>
      <c r="B2721" s="443">
        <v>5334332800</v>
      </c>
      <c r="C2721" s="508" t="s">
        <v>10496</v>
      </c>
      <c r="D2721" s="154" t="s">
        <v>16045</v>
      </c>
      <c r="E2721" s="154" t="s">
        <v>16046</v>
      </c>
      <c r="F2721" s="443" t="s">
        <v>414</v>
      </c>
      <c r="G2721" s="443" t="s">
        <v>666</v>
      </c>
      <c r="H2721" s="444">
        <v>44953</v>
      </c>
      <c r="I2721" s="443"/>
      <c r="J2721" s="443"/>
      <c r="K2721" s="443"/>
      <c r="L2721" s="443"/>
      <c r="M2721" s="443"/>
      <c r="N2721" s="443"/>
      <c r="O2721" s="443">
        <v>2</v>
      </c>
      <c r="P2721" s="445">
        <f t="shared" si="40"/>
        <v>2</v>
      </c>
      <c r="Q2721" s="443">
        <v>2</v>
      </c>
      <c r="R2721" s="443"/>
      <c r="S2721" s="443" t="s">
        <v>659</v>
      </c>
      <c r="T2721" s="443" t="s">
        <v>653</v>
      </c>
      <c r="U2721" s="443" t="s">
        <v>673</v>
      </c>
      <c r="V2721" s="443" t="s">
        <v>652</v>
      </c>
      <c r="W2721" s="443" t="s">
        <v>469</v>
      </c>
      <c r="X2721" s="446"/>
    </row>
    <row r="2722" spans="1:24" s="447" customFormat="1" ht="60">
      <c r="A2722" s="443"/>
      <c r="B2722" s="443">
        <v>4498609000</v>
      </c>
      <c r="C2722" s="508" t="s">
        <v>7306</v>
      </c>
      <c r="D2722" s="154" t="s">
        <v>7307</v>
      </c>
      <c r="E2722" s="154" t="s">
        <v>4787</v>
      </c>
      <c r="F2722" s="443" t="s">
        <v>416</v>
      </c>
      <c r="G2722" s="443" t="s">
        <v>666</v>
      </c>
      <c r="H2722" s="444">
        <v>44949</v>
      </c>
      <c r="I2722" s="443"/>
      <c r="J2722" s="443"/>
      <c r="K2722" s="443"/>
      <c r="L2722" s="443"/>
      <c r="M2722" s="443"/>
      <c r="N2722" s="443"/>
      <c r="O2722" s="443">
        <v>1</v>
      </c>
      <c r="P2722" s="445">
        <f t="shared" si="40"/>
        <v>1</v>
      </c>
      <c r="Q2722" s="443">
        <v>1</v>
      </c>
      <c r="R2722" s="443"/>
      <c r="S2722" s="443" t="s">
        <v>659</v>
      </c>
      <c r="T2722" s="443" t="s">
        <v>653</v>
      </c>
      <c r="U2722" s="443" t="s">
        <v>673</v>
      </c>
      <c r="V2722" s="443" t="s">
        <v>652</v>
      </c>
      <c r="W2722" s="443" t="s">
        <v>469</v>
      </c>
      <c r="X2722" s="446"/>
    </row>
    <row r="2723" spans="1:24" s="447" customFormat="1" ht="60">
      <c r="A2723" s="443"/>
      <c r="B2723" s="443">
        <v>3513603600</v>
      </c>
      <c r="C2723" s="508" t="s">
        <v>14271</v>
      </c>
      <c r="D2723" s="154" t="s">
        <v>14272</v>
      </c>
      <c r="E2723" s="154" t="s">
        <v>16047</v>
      </c>
      <c r="F2723" s="443" t="s">
        <v>416</v>
      </c>
      <c r="G2723" s="443" t="s">
        <v>666</v>
      </c>
      <c r="H2723" s="444">
        <v>45147</v>
      </c>
      <c r="I2723" s="443"/>
      <c r="J2723" s="443"/>
      <c r="K2723" s="443"/>
      <c r="L2723" s="443"/>
      <c r="M2723" s="443"/>
      <c r="N2723" s="443"/>
      <c r="O2723" s="443">
        <v>1</v>
      </c>
      <c r="P2723" s="445">
        <f t="shared" si="40"/>
        <v>1</v>
      </c>
      <c r="Q2723" s="443">
        <v>1</v>
      </c>
      <c r="R2723" s="443"/>
      <c r="S2723" s="443" t="s">
        <v>659</v>
      </c>
      <c r="T2723" s="443" t="s">
        <v>653</v>
      </c>
      <c r="U2723" s="443" t="s">
        <v>673</v>
      </c>
      <c r="V2723" s="443" t="s">
        <v>652</v>
      </c>
      <c r="W2723" s="443" t="s">
        <v>469</v>
      </c>
      <c r="X2723" s="446"/>
    </row>
    <row r="2724" spans="1:24" s="447" customFormat="1" ht="60">
      <c r="A2724" s="443"/>
      <c r="B2724" s="443">
        <v>3460501000</v>
      </c>
      <c r="C2724" s="508" t="s">
        <v>16048</v>
      </c>
      <c r="D2724" s="154" t="s">
        <v>16049</v>
      </c>
      <c r="E2724" s="154" t="s">
        <v>16050</v>
      </c>
      <c r="F2724" s="443" t="s">
        <v>416</v>
      </c>
      <c r="G2724" s="443" t="s">
        <v>666</v>
      </c>
      <c r="H2724" s="444">
        <v>45275</v>
      </c>
      <c r="I2724" s="443"/>
      <c r="J2724" s="443"/>
      <c r="K2724" s="443"/>
      <c r="L2724" s="443"/>
      <c r="M2724" s="443"/>
      <c r="N2724" s="443"/>
      <c r="O2724" s="443">
        <v>1</v>
      </c>
      <c r="P2724" s="445">
        <f t="shared" si="40"/>
        <v>1</v>
      </c>
      <c r="Q2724" s="443">
        <v>1</v>
      </c>
      <c r="R2724" s="443"/>
      <c r="S2724" s="443" t="s">
        <v>659</v>
      </c>
      <c r="T2724" s="443" t="s">
        <v>653</v>
      </c>
      <c r="U2724" s="443" t="s">
        <v>673</v>
      </c>
      <c r="V2724" s="443" t="s">
        <v>652</v>
      </c>
      <c r="W2724" s="443" t="s">
        <v>469</v>
      </c>
      <c r="X2724" s="446"/>
    </row>
    <row r="2725" spans="1:24" s="447" customFormat="1" ht="60">
      <c r="A2725" s="443"/>
      <c r="B2725" s="443">
        <v>5430322200</v>
      </c>
      <c r="C2725" s="508" t="s">
        <v>16051</v>
      </c>
      <c r="D2725" s="154" t="s">
        <v>16052</v>
      </c>
      <c r="E2725" s="154" t="s">
        <v>16053</v>
      </c>
      <c r="F2725" s="443" t="s">
        <v>416</v>
      </c>
      <c r="G2725" s="443" t="s">
        <v>666</v>
      </c>
      <c r="H2725" s="444">
        <v>45104</v>
      </c>
      <c r="I2725" s="443"/>
      <c r="J2725" s="443"/>
      <c r="K2725" s="443"/>
      <c r="L2725" s="443"/>
      <c r="M2725" s="443"/>
      <c r="N2725" s="443"/>
      <c r="O2725" s="443">
        <v>1</v>
      </c>
      <c r="P2725" s="445">
        <f t="shared" si="40"/>
        <v>1</v>
      </c>
      <c r="Q2725" s="443">
        <v>1</v>
      </c>
      <c r="R2725" s="443"/>
      <c r="S2725" s="443" t="s">
        <v>659</v>
      </c>
      <c r="T2725" s="443" t="s">
        <v>653</v>
      </c>
      <c r="U2725" s="443" t="s">
        <v>673</v>
      </c>
      <c r="V2725" s="443" t="s">
        <v>652</v>
      </c>
      <c r="W2725" s="443" t="s">
        <v>469</v>
      </c>
      <c r="X2725" s="446"/>
    </row>
    <row r="2726" spans="1:24" s="447" customFormat="1" ht="60">
      <c r="A2726" s="443"/>
      <c r="B2726" s="443">
        <v>4235770700</v>
      </c>
      <c r="C2726" s="508" t="s">
        <v>16054</v>
      </c>
      <c r="D2726" s="154" t="s">
        <v>16055</v>
      </c>
      <c r="E2726" s="154" t="s">
        <v>16056</v>
      </c>
      <c r="F2726" s="443" t="s">
        <v>416</v>
      </c>
      <c r="G2726" s="443" t="s">
        <v>666</v>
      </c>
      <c r="H2726" s="444">
        <v>45103</v>
      </c>
      <c r="I2726" s="443"/>
      <c r="J2726" s="443"/>
      <c r="K2726" s="443"/>
      <c r="L2726" s="443"/>
      <c r="M2726" s="443"/>
      <c r="N2726" s="443"/>
      <c r="O2726" s="443">
        <v>1</v>
      </c>
      <c r="P2726" s="445">
        <f t="shared" si="40"/>
        <v>1</v>
      </c>
      <c r="Q2726" s="443">
        <v>1</v>
      </c>
      <c r="R2726" s="443"/>
      <c r="S2726" s="443" t="s">
        <v>659</v>
      </c>
      <c r="T2726" s="443" t="s">
        <v>653</v>
      </c>
      <c r="U2726" s="443" t="s">
        <v>673</v>
      </c>
      <c r="V2726" s="443" t="s">
        <v>652</v>
      </c>
      <c r="W2726" s="443" t="s">
        <v>469</v>
      </c>
      <c r="X2726" s="446"/>
    </row>
    <row r="2727" spans="1:24" s="447" customFormat="1" ht="60">
      <c r="A2727" s="443"/>
      <c r="B2727" s="443">
        <v>4498609000</v>
      </c>
      <c r="C2727" s="508" t="s">
        <v>7306</v>
      </c>
      <c r="D2727" s="154" t="s">
        <v>7307</v>
      </c>
      <c r="E2727" s="154" t="s">
        <v>3407</v>
      </c>
      <c r="F2727" s="443" t="s">
        <v>416</v>
      </c>
      <c r="G2727" s="443" t="s">
        <v>666</v>
      </c>
      <c r="H2727" s="444">
        <v>44949</v>
      </c>
      <c r="I2727" s="443"/>
      <c r="J2727" s="443"/>
      <c r="K2727" s="443"/>
      <c r="L2727" s="443"/>
      <c r="M2727" s="443"/>
      <c r="N2727" s="443"/>
      <c r="O2727" s="443">
        <v>1</v>
      </c>
      <c r="P2727" s="445">
        <f t="shared" si="40"/>
        <v>1</v>
      </c>
      <c r="Q2727" s="443">
        <v>1</v>
      </c>
      <c r="R2727" s="443"/>
      <c r="S2727" s="443" t="s">
        <v>659</v>
      </c>
      <c r="T2727" s="443" t="s">
        <v>653</v>
      </c>
      <c r="U2727" s="443" t="s">
        <v>673</v>
      </c>
      <c r="V2727" s="443" t="s">
        <v>652</v>
      </c>
      <c r="W2727" s="443" t="s">
        <v>469</v>
      </c>
      <c r="X2727" s="446"/>
    </row>
    <row r="2728" spans="1:24" s="447" customFormat="1" ht="60">
      <c r="A2728" s="443"/>
      <c r="B2728" s="443">
        <v>3524200300</v>
      </c>
      <c r="C2728" s="508" t="s">
        <v>10452</v>
      </c>
      <c r="D2728" s="154" t="s">
        <v>14239</v>
      </c>
      <c r="E2728" s="154" t="s">
        <v>16057</v>
      </c>
      <c r="F2728" s="443" t="s">
        <v>416</v>
      </c>
      <c r="G2728" s="443" t="s">
        <v>666</v>
      </c>
      <c r="H2728" s="444">
        <v>45071</v>
      </c>
      <c r="I2728" s="443"/>
      <c r="J2728" s="443"/>
      <c r="K2728" s="443"/>
      <c r="L2728" s="443"/>
      <c r="M2728" s="443"/>
      <c r="N2728" s="443"/>
      <c r="O2728" s="443">
        <v>1</v>
      </c>
      <c r="P2728" s="445">
        <f t="shared" si="40"/>
        <v>1</v>
      </c>
      <c r="Q2728" s="443">
        <v>1</v>
      </c>
      <c r="R2728" s="443"/>
      <c r="S2728" s="443" t="s">
        <v>659</v>
      </c>
      <c r="T2728" s="443" t="s">
        <v>653</v>
      </c>
      <c r="U2728" s="443" t="s">
        <v>673</v>
      </c>
      <c r="V2728" s="443" t="s">
        <v>652</v>
      </c>
      <c r="W2728" s="443" t="s">
        <v>469</v>
      </c>
      <c r="X2728" s="446"/>
    </row>
    <row r="2729" spans="1:24" s="447" customFormat="1" ht="60">
      <c r="A2729" s="443"/>
      <c r="B2729" s="443">
        <v>4498609000</v>
      </c>
      <c r="C2729" s="508" t="s">
        <v>7306</v>
      </c>
      <c r="D2729" s="154" t="s">
        <v>7307</v>
      </c>
      <c r="E2729" s="154" t="s">
        <v>3408</v>
      </c>
      <c r="F2729" s="443" t="s">
        <v>416</v>
      </c>
      <c r="G2729" s="443" t="s">
        <v>666</v>
      </c>
      <c r="H2729" s="444">
        <v>44949</v>
      </c>
      <c r="I2729" s="443"/>
      <c r="J2729" s="443"/>
      <c r="K2729" s="443"/>
      <c r="L2729" s="443"/>
      <c r="M2729" s="443"/>
      <c r="N2729" s="443"/>
      <c r="O2729" s="443">
        <v>1</v>
      </c>
      <c r="P2729" s="445">
        <f t="shared" si="40"/>
        <v>1</v>
      </c>
      <c r="Q2729" s="443">
        <v>1</v>
      </c>
      <c r="R2729" s="443"/>
      <c r="S2729" s="443" t="s">
        <v>659</v>
      </c>
      <c r="T2729" s="443" t="s">
        <v>653</v>
      </c>
      <c r="U2729" s="443" t="s">
        <v>673</v>
      </c>
      <c r="V2729" s="443" t="s">
        <v>652</v>
      </c>
      <c r="W2729" s="443" t="s">
        <v>469</v>
      </c>
      <c r="X2729" s="446"/>
    </row>
    <row r="2730" spans="1:24" s="447" customFormat="1" ht="60">
      <c r="A2730" s="443"/>
      <c r="B2730" s="443">
        <v>4498609000</v>
      </c>
      <c r="C2730" s="508" t="s">
        <v>7306</v>
      </c>
      <c r="D2730" s="154" t="s">
        <v>7307</v>
      </c>
      <c r="E2730" s="154" t="s">
        <v>4800</v>
      </c>
      <c r="F2730" s="443" t="s">
        <v>416</v>
      </c>
      <c r="G2730" s="443" t="s">
        <v>666</v>
      </c>
      <c r="H2730" s="444">
        <v>44949</v>
      </c>
      <c r="I2730" s="443"/>
      <c r="J2730" s="443"/>
      <c r="K2730" s="443"/>
      <c r="L2730" s="443"/>
      <c r="M2730" s="443"/>
      <c r="N2730" s="443"/>
      <c r="O2730" s="443">
        <v>1</v>
      </c>
      <c r="P2730" s="445">
        <f t="shared" si="40"/>
        <v>1</v>
      </c>
      <c r="Q2730" s="443">
        <v>1</v>
      </c>
      <c r="R2730" s="443"/>
      <c r="S2730" s="443" t="s">
        <v>659</v>
      </c>
      <c r="T2730" s="443" t="s">
        <v>653</v>
      </c>
      <c r="U2730" s="443" t="s">
        <v>673</v>
      </c>
      <c r="V2730" s="443" t="s">
        <v>652</v>
      </c>
      <c r="W2730" s="443" t="s">
        <v>469</v>
      </c>
      <c r="X2730" s="446"/>
    </row>
    <row r="2731" spans="1:24" s="447" customFormat="1" ht="60">
      <c r="A2731" s="443"/>
      <c r="B2731" s="443">
        <v>6270612000</v>
      </c>
      <c r="C2731" s="508" t="s">
        <v>16058</v>
      </c>
      <c r="D2731" s="154" t="s">
        <v>16059</v>
      </c>
      <c r="E2731" s="154" t="s">
        <v>16060</v>
      </c>
      <c r="F2731" s="443" t="s">
        <v>416</v>
      </c>
      <c r="G2731" s="443" t="s">
        <v>666</v>
      </c>
      <c r="H2731" s="444">
        <v>44929</v>
      </c>
      <c r="I2731" s="443"/>
      <c r="J2731" s="443"/>
      <c r="K2731" s="443"/>
      <c r="L2731" s="443"/>
      <c r="M2731" s="443"/>
      <c r="N2731" s="443"/>
      <c r="O2731" s="443">
        <v>1</v>
      </c>
      <c r="P2731" s="445">
        <f t="shared" si="40"/>
        <v>1</v>
      </c>
      <c r="Q2731" s="443">
        <v>1</v>
      </c>
      <c r="R2731" s="443"/>
      <c r="S2731" s="443" t="s">
        <v>659</v>
      </c>
      <c r="T2731" s="443" t="s">
        <v>653</v>
      </c>
      <c r="U2731" s="443" t="s">
        <v>673</v>
      </c>
      <c r="V2731" s="443" t="s">
        <v>652</v>
      </c>
      <c r="W2731" s="443" t="s">
        <v>469</v>
      </c>
      <c r="X2731" s="446"/>
    </row>
    <row r="2732" spans="1:24" s="447" customFormat="1" ht="60">
      <c r="A2732" s="443"/>
      <c r="B2732" s="443">
        <v>4498609000</v>
      </c>
      <c r="C2732" s="508" t="s">
        <v>7306</v>
      </c>
      <c r="D2732" s="154" t="s">
        <v>7307</v>
      </c>
      <c r="E2732" s="154" t="s">
        <v>3409</v>
      </c>
      <c r="F2732" s="443" t="s">
        <v>416</v>
      </c>
      <c r="G2732" s="443" t="s">
        <v>666</v>
      </c>
      <c r="H2732" s="444">
        <v>44949</v>
      </c>
      <c r="I2732" s="443"/>
      <c r="J2732" s="443"/>
      <c r="K2732" s="443"/>
      <c r="L2732" s="443"/>
      <c r="M2732" s="443"/>
      <c r="N2732" s="443"/>
      <c r="O2732" s="443">
        <v>1</v>
      </c>
      <c r="P2732" s="445">
        <f t="shared" si="40"/>
        <v>1</v>
      </c>
      <c r="Q2732" s="443">
        <v>1</v>
      </c>
      <c r="R2732" s="443"/>
      <c r="S2732" s="443" t="s">
        <v>659</v>
      </c>
      <c r="T2732" s="443" t="s">
        <v>653</v>
      </c>
      <c r="U2732" s="443" t="s">
        <v>673</v>
      </c>
      <c r="V2732" s="443" t="s">
        <v>652</v>
      </c>
      <c r="W2732" s="443" t="s">
        <v>469</v>
      </c>
      <c r="X2732" s="446"/>
    </row>
    <row r="2733" spans="1:24" s="447" customFormat="1" ht="60">
      <c r="A2733" s="443"/>
      <c r="B2733" s="443">
        <v>5300401000</v>
      </c>
      <c r="C2733" s="508" t="s">
        <v>10343</v>
      </c>
      <c r="D2733" s="154" t="s">
        <v>16061</v>
      </c>
      <c r="E2733" s="154" t="s">
        <v>16062</v>
      </c>
      <c r="F2733" s="443" t="s">
        <v>416</v>
      </c>
      <c r="G2733" s="443" t="s">
        <v>666</v>
      </c>
      <c r="H2733" s="444">
        <v>45218</v>
      </c>
      <c r="I2733" s="443"/>
      <c r="J2733" s="443"/>
      <c r="K2733" s="443"/>
      <c r="L2733" s="443"/>
      <c r="M2733" s="443"/>
      <c r="N2733" s="443"/>
      <c r="O2733" s="443">
        <v>1</v>
      </c>
      <c r="P2733" s="445">
        <f t="shared" si="40"/>
        <v>1</v>
      </c>
      <c r="Q2733" s="443">
        <v>1</v>
      </c>
      <c r="R2733" s="443"/>
      <c r="S2733" s="443" t="s">
        <v>659</v>
      </c>
      <c r="T2733" s="443" t="s">
        <v>653</v>
      </c>
      <c r="U2733" s="443" t="s">
        <v>673</v>
      </c>
      <c r="V2733" s="443" t="s">
        <v>652</v>
      </c>
      <c r="W2733" s="443" t="s">
        <v>469</v>
      </c>
      <c r="X2733" s="446"/>
    </row>
    <row r="2734" spans="1:24" s="447" customFormat="1" ht="60">
      <c r="A2734" s="443"/>
      <c r="B2734" s="443">
        <v>5395713300</v>
      </c>
      <c r="C2734" s="508" t="s">
        <v>6392</v>
      </c>
      <c r="D2734" s="154" t="s">
        <v>6393</v>
      </c>
      <c r="E2734" s="154" t="s">
        <v>2898</v>
      </c>
      <c r="F2734" s="443" t="s">
        <v>416</v>
      </c>
      <c r="G2734" s="443" t="s">
        <v>666</v>
      </c>
      <c r="H2734" s="444">
        <v>44929</v>
      </c>
      <c r="I2734" s="443"/>
      <c r="J2734" s="443"/>
      <c r="K2734" s="443"/>
      <c r="L2734" s="443"/>
      <c r="M2734" s="443"/>
      <c r="N2734" s="443"/>
      <c r="O2734" s="443">
        <v>1</v>
      </c>
      <c r="P2734" s="445">
        <f t="shared" si="40"/>
        <v>1</v>
      </c>
      <c r="Q2734" s="443">
        <v>1</v>
      </c>
      <c r="R2734" s="443"/>
      <c r="S2734" s="443" t="s">
        <v>659</v>
      </c>
      <c r="T2734" s="443" t="s">
        <v>653</v>
      </c>
      <c r="U2734" s="443" t="s">
        <v>673</v>
      </c>
      <c r="V2734" s="443" t="s">
        <v>652</v>
      </c>
      <c r="W2734" s="443" t="s">
        <v>469</v>
      </c>
      <c r="X2734" s="446"/>
    </row>
    <row r="2735" spans="1:24" s="447" customFormat="1" ht="60">
      <c r="A2735" s="443"/>
      <c r="B2735" s="443">
        <v>3505410600</v>
      </c>
      <c r="C2735" s="508" t="s">
        <v>16063</v>
      </c>
      <c r="D2735" s="154" t="s">
        <v>12587</v>
      </c>
      <c r="E2735" s="154" t="s">
        <v>16064</v>
      </c>
      <c r="F2735" s="443" t="s">
        <v>416</v>
      </c>
      <c r="G2735" s="443" t="s">
        <v>666</v>
      </c>
      <c r="H2735" s="444">
        <v>45217</v>
      </c>
      <c r="I2735" s="443"/>
      <c r="J2735" s="443"/>
      <c r="K2735" s="443"/>
      <c r="L2735" s="443"/>
      <c r="M2735" s="443"/>
      <c r="N2735" s="443"/>
      <c r="O2735" s="443">
        <v>1</v>
      </c>
      <c r="P2735" s="445">
        <f t="shared" si="40"/>
        <v>1</v>
      </c>
      <c r="Q2735" s="443">
        <v>1</v>
      </c>
      <c r="R2735" s="443"/>
      <c r="S2735" s="443" t="s">
        <v>659</v>
      </c>
      <c r="T2735" s="443" t="s">
        <v>653</v>
      </c>
      <c r="U2735" s="443" t="s">
        <v>673</v>
      </c>
      <c r="V2735" s="443" t="s">
        <v>652</v>
      </c>
      <c r="W2735" s="443" t="s">
        <v>469</v>
      </c>
      <c r="X2735" s="446"/>
    </row>
    <row r="2736" spans="1:24" s="447" customFormat="1" ht="60">
      <c r="A2736" s="443"/>
      <c r="B2736" s="443">
        <v>5312111700</v>
      </c>
      <c r="C2736" s="508" t="s">
        <v>16065</v>
      </c>
      <c r="D2736" s="154" t="s">
        <v>16066</v>
      </c>
      <c r="E2736" s="154" t="s">
        <v>16067</v>
      </c>
      <c r="F2736" s="443" t="s">
        <v>416</v>
      </c>
      <c r="G2736" s="443" t="s">
        <v>666</v>
      </c>
      <c r="H2736" s="444">
        <v>44959</v>
      </c>
      <c r="I2736" s="443"/>
      <c r="J2736" s="443"/>
      <c r="K2736" s="443"/>
      <c r="L2736" s="443"/>
      <c r="M2736" s="443"/>
      <c r="N2736" s="443"/>
      <c r="O2736" s="443">
        <v>1</v>
      </c>
      <c r="P2736" s="445">
        <f t="shared" si="40"/>
        <v>1</v>
      </c>
      <c r="Q2736" s="443">
        <v>1</v>
      </c>
      <c r="R2736" s="443"/>
      <c r="S2736" s="443" t="s">
        <v>659</v>
      </c>
      <c r="T2736" s="443" t="s">
        <v>653</v>
      </c>
      <c r="U2736" s="443" t="s">
        <v>673</v>
      </c>
      <c r="V2736" s="443" t="s">
        <v>652</v>
      </c>
      <c r="W2736" s="443" t="s">
        <v>469</v>
      </c>
      <c r="X2736" s="446"/>
    </row>
    <row r="2737" spans="1:24" s="447" customFormat="1" ht="60">
      <c r="A2737" s="443"/>
      <c r="B2737" s="443">
        <v>3515721400</v>
      </c>
      <c r="C2737" s="508" t="s">
        <v>5340</v>
      </c>
      <c r="D2737" s="154" t="s">
        <v>16068</v>
      </c>
      <c r="E2737" s="154" t="s">
        <v>16069</v>
      </c>
      <c r="F2737" s="443" t="s">
        <v>416</v>
      </c>
      <c r="G2737" s="443" t="s">
        <v>666</v>
      </c>
      <c r="H2737" s="444">
        <v>45015</v>
      </c>
      <c r="I2737" s="443"/>
      <c r="J2737" s="443"/>
      <c r="K2737" s="443"/>
      <c r="L2737" s="443"/>
      <c r="M2737" s="443"/>
      <c r="N2737" s="443"/>
      <c r="O2737" s="443">
        <v>1</v>
      </c>
      <c r="P2737" s="445">
        <f t="shared" si="40"/>
        <v>1</v>
      </c>
      <c r="Q2737" s="443">
        <v>1</v>
      </c>
      <c r="R2737" s="443"/>
      <c r="S2737" s="443" t="s">
        <v>659</v>
      </c>
      <c r="T2737" s="443" t="s">
        <v>653</v>
      </c>
      <c r="U2737" s="443" t="s">
        <v>673</v>
      </c>
      <c r="V2737" s="443" t="s">
        <v>652</v>
      </c>
      <c r="W2737" s="443" t="s">
        <v>469</v>
      </c>
      <c r="X2737" s="446"/>
    </row>
    <row r="2738" spans="1:24" s="447" customFormat="1" ht="60">
      <c r="A2738" s="443"/>
      <c r="B2738" s="443">
        <v>5491520100</v>
      </c>
      <c r="C2738" s="508" t="s">
        <v>16070</v>
      </c>
      <c r="D2738" s="154" t="s">
        <v>16071</v>
      </c>
      <c r="E2738" s="154" t="s">
        <v>16072</v>
      </c>
      <c r="F2738" s="443" t="s">
        <v>414</v>
      </c>
      <c r="G2738" s="443" t="s">
        <v>666</v>
      </c>
      <c r="H2738" s="444">
        <v>45022</v>
      </c>
      <c r="I2738" s="443"/>
      <c r="J2738" s="443"/>
      <c r="K2738" s="443"/>
      <c r="L2738" s="443"/>
      <c r="M2738" s="443"/>
      <c r="N2738" s="443"/>
      <c r="O2738" s="443">
        <v>2</v>
      </c>
      <c r="P2738" s="445">
        <f t="shared" si="40"/>
        <v>2</v>
      </c>
      <c r="Q2738" s="443">
        <v>2</v>
      </c>
      <c r="R2738" s="443"/>
      <c r="S2738" s="443" t="s">
        <v>659</v>
      </c>
      <c r="T2738" s="443" t="s">
        <v>653</v>
      </c>
      <c r="U2738" s="443" t="s">
        <v>673</v>
      </c>
      <c r="V2738" s="443" t="s">
        <v>652</v>
      </c>
      <c r="W2738" s="443" t="s">
        <v>469</v>
      </c>
      <c r="X2738" s="446"/>
    </row>
    <row r="2739" spans="1:24" s="447" customFormat="1" ht="60">
      <c r="A2739" s="443"/>
      <c r="B2739" s="443">
        <v>5491520100</v>
      </c>
      <c r="C2739" s="508" t="s">
        <v>16070</v>
      </c>
      <c r="D2739" s="154" t="s">
        <v>16071</v>
      </c>
      <c r="E2739" s="154" t="s">
        <v>16073</v>
      </c>
      <c r="F2739" s="443" t="s">
        <v>414</v>
      </c>
      <c r="G2739" s="443" t="s">
        <v>666</v>
      </c>
      <c r="H2739" s="444">
        <v>45022</v>
      </c>
      <c r="I2739" s="443"/>
      <c r="J2739" s="443"/>
      <c r="K2739" s="443"/>
      <c r="L2739" s="443"/>
      <c r="M2739" s="443"/>
      <c r="N2739" s="443"/>
      <c r="O2739" s="443">
        <v>2</v>
      </c>
      <c r="P2739" s="445">
        <f t="shared" si="40"/>
        <v>2</v>
      </c>
      <c r="Q2739" s="443">
        <v>2</v>
      </c>
      <c r="R2739" s="443"/>
      <c r="S2739" s="443" t="s">
        <v>659</v>
      </c>
      <c r="T2739" s="443" t="s">
        <v>653</v>
      </c>
      <c r="U2739" s="443" t="s">
        <v>673</v>
      </c>
      <c r="V2739" s="443" t="s">
        <v>652</v>
      </c>
      <c r="W2739" s="443" t="s">
        <v>469</v>
      </c>
      <c r="X2739" s="446"/>
    </row>
    <row r="2740" spans="1:24" s="447" customFormat="1" ht="60">
      <c r="A2740" s="443"/>
      <c r="B2740" s="443">
        <v>5491520100</v>
      </c>
      <c r="C2740" s="508" t="s">
        <v>16070</v>
      </c>
      <c r="D2740" s="154" t="s">
        <v>16071</v>
      </c>
      <c r="E2740" s="154" t="s">
        <v>16074</v>
      </c>
      <c r="F2740" s="443" t="s">
        <v>414</v>
      </c>
      <c r="G2740" s="443" t="s">
        <v>666</v>
      </c>
      <c r="H2740" s="444">
        <v>45022</v>
      </c>
      <c r="I2740" s="443"/>
      <c r="J2740" s="443"/>
      <c r="K2740" s="443"/>
      <c r="L2740" s="443"/>
      <c r="M2740" s="443"/>
      <c r="N2740" s="443"/>
      <c r="O2740" s="443">
        <v>2</v>
      </c>
      <c r="P2740" s="445">
        <f t="shared" si="40"/>
        <v>2</v>
      </c>
      <c r="Q2740" s="443">
        <v>2</v>
      </c>
      <c r="R2740" s="443"/>
      <c r="S2740" s="443" t="s">
        <v>659</v>
      </c>
      <c r="T2740" s="443" t="s">
        <v>653</v>
      </c>
      <c r="U2740" s="443" t="s">
        <v>673</v>
      </c>
      <c r="V2740" s="443" t="s">
        <v>652</v>
      </c>
      <c r="W2740" s="443" t="s">
        <v>469</v>
      </c>
      <c r="X2740" s="446"/>
    </row>
    <row r="2741" spans="1:24" s="447" customFormat="1" ht="60">
      <c r="A2741" s="443"/>
      <c r="B2741" s="443">
        <v>5491520100</v>
      </c>
      <c r="C2741" s="508" t="s">
        <v>16070</v>
      </c>
      <c r="D2741" s="154" t="s">
        <v>16071</v>
      </c>
      <c r="E2741" s="154" t="s">
        <v>16075</v>
      </c>
      <c r="F2741" s="443" t="s">
        <v>414</v>
      </c>
      <c r="G2741" s="443" t="s">
        <v>666</v>
      </c>
      <c r="H2741" s="444">
        <v>45022</v>
      </c>
      <c r="I2741" s="443"/>
      <c r="J2741" s="443"/>
      <c r="K2741" s="443"/>
      <c r="L2741" s="443"/>
      <c r="M2741" s="443"/>
      <c r="N2741" s="443"/>
      <c r="O2741" s="443">
        <v>2</v>
      </c>
      <c r="P2741" s="445">
        <f t="shared" si="40"/>
        <v>2</v>
      </c>
      <c r="Q2741" s="443">
        <v>2</v>
      </c>
      <c r="R2741" s="443"/>
      <c r="S2741" s="443" t="s">
        <v>659</v>
      </c>
      <c r="T2741" s="443" t="s">
        <v>653</v>
      </c>
      <c r="U2741" s="443" t="s">
        <v>673</v>
      </c>
      <c r="V2741" s="443" t="s">
        <v>652</v>
      </c>
      <c r="W2741" s="443" t="s">
        <v>469</v>
      </c>
      <c r="X2741" s="446"/>
    </row>
    <row r="2742" spans="1:24" s="447" customFormat="1" ht="60">
      <c r="A2742" s="443"/>
      <c r="B2742" s="443">
        <v>5491520100</v>
      </c>
      <c r="C2742" s="508" t="s">
        <v>16070</v>
      </c>
      <c r="D2742" s="154" t="s">
        <v>16071</v>
      </c>
      <c r="E2742" s="154" t="s">
        <v>16076</v>
      </c>
      <c r="F2742" s="443" t="s">
        <v>414</v>
      </c>
      <c r="G2742" s="443" t="s">
        <v>666</v>
      </c>
      <c r="H2742" s="444">
        <v>45022</v>
      </c>
      <c r="I2742" s="443"/>
      <c r="J2742" s="443"/>
      <c r="K2742" s="443"/>
      <c r="L2742" s="443"/>
      <c r="M2742" s="443"/>
      <c r="N2742" s="443"/>
      <c r="O2742" s="443">
        <v>2</v>
      </c>
      <c r="P2742" s="445">
        <f t="shared" si="40"/>
        <v>2</v>
      </c>
      <c r="Q2742" s="443">
        <v>2</v>
      </c>
      <c r="R2742" s="443"/>
      <c r="S2742" s="443" t="s">
        <v>659</v>
      </c>
      <c r="T2742" s="443" t="s">
        <v>653</v>
      </c>
      <c r="U2742" s="443" t="s">
        <v>673</v>
      </c>
      <c r="V2742" s="443" t="s">
        <v>652</v>
      </c>
      <c r="W2742" s="443" t="s">
        <v>469</v>
      </c>
      <c r="X2742" s="446"/>
    </row>
    <row r="2743" spans="1:24" s="447" customFormat="1" ht="60">
      <c r="A2743" s="443"/>
      <c r="B2743" s="443">
        <v>5491520100</v>
      </c>
      <c r="C2743" s="508" t="s">
        <v>16070</v>
      </c>
      <c r="D2743" s="154" t="s">
        <v>16071</v>
      </c>
      <c r="E2743" s="154" t="s">
        <v>16077</v>
      </c>
      <c r="F2743" s="443" t="s">
        <v>414</v>
      </c>
      <c r="G2743" s="443" t="s">
        <v>666</v>
      </c>
      <c r="H2743" s="444">
        <v>45022</v>
      </c>
      <c r="I2743" s="443"/>
      <c r="J2743" s="443"/>
      <c r="K2743" s="443"/>
      <c r="L2743" s="443"/>
      <c r="M2743" s="443"/>
      <c r="N2743" s="443"/>
      <c r="O2743" s="443">
        <v>2</v>
      </c>
      <c r="P2743" s="445">
        <f t="shared" si="40"/>
        <v>2</v>
      </c>
      <c r="Q2743" s="443">
        <v>2</v>
      </c>
      <c r="R2743" s="443"/>
      <c r="S2743" s="443" t="s">
        <v>659</v>
      </c>
      <c r="T2743" s="443" t="s">
        <v>653</v>
      </c>
      <c r="U2743" s="443" t="s">
        <v>673</v>
      </c>
      <c r="V2743" s="443" t="s">
        <v>652</v>
      </c>
      <c r="W2743" s="443" t="s">
        <v>469</v>
      </c>
      <c r="X2743" s="446"/>
    </row>
    <row r="2744" spans="1:24" s="447" customFormat="1" ht="60">
      <c r="A2744" s="443"/>
      <c r="B2744" s="443">
        <v>5810330900</v>
      </c>
      <c r="C2744" s="508" t="s">
        <v>16078</v>
      </c>
      <c r="D2744" s="154" t="s">
        <v>16079</v>
      </c>
      <c r="E2744" s="154" t="s">
        <v>16080</v>
      </c>
      <c r="F2744" s="443" t="s">
        <v>416</v>
      </c>
      <c r="G2744" s="443" t="s">
        <v>666</v>
      </c>
      <c r="H2744" s="444">
        <v>45154</v>
      </c>
      <c r="I2744" s="443"/>
      <c r="J2744" s="443"/>
      <c r="K2744" s="443"/>
      <c r="L2744" s="443"/>
      <c r="M2744" s="443"/>
      <c r="N2744" s="443"/>
      <c r="O2744" s="443">
        <v>1</v>
      </c>
      <c r="P2744" s="445">
        <f t="shared" si="40"/>
        <v>1</v>
      </c>
      <c r="Q2744" s="443">
        <v>1</v>
      </c>
      <c r="R2744" s="443"/>
      <c r="S2744" s="443" t="s">
        <v>659</v>
      </c>
      <c r="T2744" s="443" t="s">
        <v>653</v>
      </c>
      <c r="U2744" s="443" t="s">
        <v>673</v>
      </c>
      <c r="V2744" s="443" t="s">
        <v>652</v>
      </c>
      <c r="W2744" s="443" t="s">
        <v>469</v>
      </c>
      <c r="X2744" s="446"/>
    </row>
    <row r="2745" spans="1:24" s="447" customFormat="1" ht="45">
      <c r="A2745" s="443"/>
      <c r="B2745" s="443">
        <v>5494501100</v>
      </c>
      <c r="C2745" s="508" t="s">
        <v>15588</v>
      </c>
      <c r="D2745" s="154" t="s">
        <v>15589</v>
      </c>
      <c r="E2745" s="154" t="s">
        <v>16081</v>
      </c>
      <c r="F2745" s="443" t="s">
        <v>416</v>
      </c>
      <c r="G2745" s="443" t="s">
        <v>666</v>
      </c>
      <c r="H2745" s="444">
        <v>45155</v>
      </c>
      <c r="I2745" s="443"/>
      <c r="J2745" s="443"/>
      <c r="K2745" s="443"/>
      <c r="L2745" s="443"/>
      <c r="M2745" s="443"/>
      <c r="N2745" s="443"/>
      <c r="O2745" s="443">
        <v>1</v>
      </c>
      <c r="P2745" s="445">
        <f t="shared" si="40"/>
        <v>1</v>
      </c>
      <c r="Q2745" s="443">
        <v>1</v>
      </c>
      <c r="R2745" s="443"/>
      <c r="S2745" s="443" t="s">
        <v>659</v>
      </c>
      <c r="T2745" s="443" t="s">
        <v>653</v>
      </c>
      <c r="U2745" s="443" t="s">
        <v>673</v>
      </c>
      <c r="V2745" s="443" t="s">
        <v>652</v>
      </c>
      <c r="W2745" s="443" t="s">
        <v>469</v>
      </c>
      <c r="X2745" s="446"/>
    </row>
    <row r="2746" spans="1:24" s="447" customFormat="1" ht="45">
      <c r="A2746" s="443"/>
      <c r="B2746" s="443">
        <v>5494501100</v>
      </c>
      <c r="C2746" s="508" t="s">
        <v>15588</v>
      </c>
      <c r="D2746" s="154" t="s">
        <v>15589</v>
      </c>
      <c r="E2746" s="154" t="s">
        <v>16082</v>
      </c>
      <c r="F2746" s="443" t="s">
        <v>416</v>
      </c>
      <c r="G2746" s="443" t="s">
        <v>666</v>
      </c>
      <c r="H2746" s="444">
        <v>45155</v>
      </c>
      <c r="I2746" s="443"/>
      <c r="J2746" s="443"/>
      <c r="K2746" s="443"/>
      <c r="L2746" s="443"/>
      <c r="M2746" s="443"/>
      <c r="N2746" s="443"/>
      <c r="O2746" s="443">
        <v>1</v>
      </c>
      <c r="P2746" s="445">
        <f t="shared" si="40"/>
        <v>1</v>
      </c>
      <c r="Q2746" s="443">
        <v>1</v>
      </c>
      <c r="R2746" s="443"/>
      <c r="S2746" s="443" t="s">
        <v>659</v>
      </c>
      <c r="T2746" s="443" t="s">
        <v>653</v>
      </c>
      <c r="U2746" s="443" t="s">
        <v>673</v>
      </c>
      <c r="V2746" s="443" t="s">
        <v>652</v>
      </c>
      <c r="W2746" s="443" t="s">
        <v>469</v>
      </c>
      <c r="X2746" s="446"/>
    </row>
    <row r="2747" spans="1:24" s="447" customFormat="1" ht="45">
      <c r="A2747" s="443"/>
      <c r="B2747" s="443">
        <v>5494501100</v>
      </c>
      <c r="C2747" s="508" t="s">
        <v>15588</v>
      </c>
      <c r="D2747" s="154" t="s">
        <v>15589</v>
      </c>
      <c r="E2747" s="154" t="s">
        <v>16083</v>
      </c>
      <c r="F2747" s="443" t="s">
        <v>416</v>
      </c>
      <c r="G2747" s="443" t="s">
        <v>666</v>
      </c>
      <c r="H2747" s="444">
        <v>45155</v>
      </c>
      <c r="I2747" s="443"/>
      <c r="J2747" s="443"/>
      <c r="K2747" s="443"/>
      <c r="L2747" s="443"/>
      <c r="M2747" s="443"/>
      <c r="N2747" s="443"/>
      <c r="O2747" s="443">
        <v>1</v>
      </c>
      <c r="P2747" s="445">
        <f t="shared" si="40"/>
        <v>1</v>
      </c>
      <c r="Q2747" s="443">
        <v>1</v>
      </c>
      <c r="R2747" s="443"/>
      <c r="S2747" s="443" t="s">
        <v>659</v>
      </c>
      <c r="T2747" s="443" t="s">
        <v>653</v>
      </c>
      <c r="U2747" s="443" t="s">
        <v>673</v>
      </c>
      <c r="V2747" s="443" t="s">
        <v>652</v>
      </c>
      <c r="W2747" s="443" t="s">
        <v>469</v>
      </c>
      <c r="X2747" s="446"/>
    </row>
    <row r="2748" spans="1:24" s="447" customFormat="1" ht="45">
      <c r="A2748" s="443"/>
      <c r="B2748" s="443">
        <v>5494501100</v>
      </c>
      <c r="C2748" s="508" t="s">
        <v>15588</v>
      </c>
      <c r="D2748" s="154" t="s">
        <v>15589</v>
      </c>
      <c r="E2748" s="154" t="s">
        <v>16084</v>
      </c>
      <c r="F2748" s="443" t="s">
        <v>416</v>
      </c>
      <c r="G2748" s="443" t="s">
        <v>666</v>
      </c>
      <c r="H2748" s="444">
        <v>45155</v>
      </c>
      <c r="I2748" s="443"/>
      <c r="J2748" s="443"/>
      <c r="K2748" s="443"/>
      <c r="L2748" s="443"/>
      <c r="M2748" s="443"/>
      <c r="N2748" s="443"/>
      <c r="O2748" s="443">
        <v>1</v>
      </c>
      <c r="P2748" s="445">
        <f t="shared" si="40"/>
        <v>1</v>
      </c>
      <c r="Q2748" s="443">
        <v>1</v>
      </c>
      <c r="R2748" s="443"/>
      <c r="S2748" s="443" t="s">
        <v>659</v>
      </c>
      <c r="T2748" s="443" t="s">
        <v>653</v>
      </c>
      <c r="U2748" s="443" t="s">
        <v>673</v>
      </c>
      <c r="V2748" s="443" t="s">
        <v>652</v>
      </c>
      <c r="W2748" s="443" t="s">
        <v>469</v>
      </c>
      <c r="X2748" s="446"/>
    </row>
    <row r="2749" spans="1:24" s="447" customFormat="1" ht="45">
      <c r="A2749" s="443"/>
      <c r="B2749" s="443">
        <v>5494501100</v>
      </c>
      <c r="C2749" s="508" t="s">
        <v>15588</v>
      </c>
      <c r="D2749" s="154" t="s">
        <v>15589</v>
      </c>
      <c r="E2749" s="154" t="s">
        <v>16085</v>
      </c>
      <c r="F2749" s="443" t="s">
        <v>416</v>
      </c>
      <c r="G2749" s="443" t="s">
        <v>666</v>
      </c>
      <c r="H2749" s="444">
        <v>45155</v>
      </c>
      <c r="I2749" s="443"/>
      <c r="J2749" s="443"/>
      <c r="K2749" s="443"/>
      <c r="L2749" s="443"/>
      <c r="M2749" s="443"/>
      <c r="N2749" s="443"/>
      <c r="O2749" s="443">
        <v>1</v>
      </c>
      <c r="P2749" s="445">
        <f t="shared" si="40"/>
        <v>1</v>
      </c>
      <c r="Q2749" s="443">
        <v>1</v>
      </c>
      <c r="R2749" s="443"/>
      <c r="S2749" s="443" t="s">
        <v>659</v>
      </c>
      <c r="T2749" s="443" t="s">
        <v>653</v>
      </c>
      <c r="U2749" s="443" t="s">
        <v>673</v>
      </c>
      <c r="V2749" s="443" t="s">
        <v>652</v>
      </c>
      <c r="W2749" s="443" t="s">
        <v>469</v>
      </c>
      <c r="X2749" s="446"/>
    </row>
    <row r="2750" spans="1:24" s="447" customFormat="1" ht="45">
      <c r="A2750" s="443"/>
      <c r="B2750" s="443">
        <v>5494501100</v>
      </c>
      <c r="C2750" s="508" t="s">
        <v>15588</v>
      </c>
      <c r="D2750" s="154" t="s">
        <v>15589</v>
      </c>
      <c r="E2750" s="154" t="s">
        <v>16086</v>
      </c>
      <c r="F2750" s="443" t="s">
        <v>416</v>
      </c>
      <c r="G2750" s="443" t="s">
        <v>666</v>
      </c>
      <c r="H2750" s="444">
        <v>45155</v>
      </c>
      <c r="I2750" s="443"/>
      <c r="J2750" s="443"/>
      <c r="K2750" s="443"/>
      <c r="L2750" s="443"/>
      <c r="M2750" s="443"/>
      <c r="N2750" s="443"/>
      <c r="O2750" s="443">
        <v>1</v>
      </c>
      <c r="P2750" s="445">
        <f t="shared" si="40"/>
        <v>1</v>
      </c>
      <c r="Q2750" s="443">
        <v>1</v>
      </c>
      <c r="R2750" s="443"/>
      <c r="S2750" s="443" t="s">
        <v>659</v>
      </c>
      <c r="T2750" s="443" t="s">
        <v>653</v>
      </c>
      <c r="U2750" s="443" t="s">
        <v>673</v>
      </c>
      <c r="V2750" s="443" t="s">
        <v>652</v>
      </c>
      <c r="W2750" s="443" t="s">
        <v>469</v>
      </c>
      <c r="X2750" s="446"/>
    </row>
    <row r="2751" spans="1:24" s="447" customFormat="1" ht="75">
      <c r="A2751" s="443"/>
      <c r="B2751" s="443">
        <v>4320510600</v>
      </c>
      <c r="C2751" s="508" t="s">
        <v>16087</v>
      </c>
      <c r="D2751" s="154" t="s">
        <v>16088</v>
      </c>
      <c r="E2751" s="154" t="s">
        <v>16089</v>
      </c>
      <c r="F2751" s="443" t="s">
        <v>414</v>
      </c>
      <c r="G2751" s="443" t="s">
        <v>666</v>
      </c>
      <c r="H2751" s="444">
        <v>44935</v>
      </c>
      <c r="I2751" s="443"/>
      <c r="J2751" s="443"/>
      <c r="K2751" s="443"/>
      <c r="L2751" s="443"/>
      <c r="M2751" s="443"/>
      <c r="N2751" s="443"/>
      <c r="O2751" s="443">
        <v>2</v>
      </c>
      <c r="P2751" s="445">
        <f t="shared" si="40"/>
        <v>2</v>
      </c>
      <c r="Q2751" s="443">
        <v>2</v>
      </c>
      <c r="R2751" s="443"/>
      <c r="S2751" s="443" t="s">
        <v>659</v>
      </c>
      <c r="T2751" s="443" t="s">
        <v>653</v>
      </c>
      <c r="U2751" s="443" t="s">
        <v>673</v>
      </c>
      <c r="V2751" s="443" t="s">
        <v>652</v>
      </c>
      <c r="W2751" s="443" t="s">
        <v>469</v>
      </c>
      <c r="X2751" s="446"/>
    </row>
    <row r="2752" spans="1:24" s="447" customFormat="1" ht="60">
      <c r="A2752" s="443"/>
      <c r="B2752" s="443">
        <v>3420720600</v>
      </c>
      <c r="C2752" s="508" t="s">
        <v>7554</v>
      </c>
      <c r="D2752" s="154" t="s">
        <v>7555</v>
      </c>
      <c r="E2752" s="154" t="s">
        <v>3612</v>
      </c>
      <c r="F2752" s="443" t="s">
        <v>416</v>
      </c>
      <c r="G2752" s="443" t="s">
        <v>666</v>
      </c>
      <c r="H2752" s="444">
        <v>44959</v>
      </c>
      <c r="I2752" s="443"/>
      <c r="J2752" s="443"/>
      <c r="K2752" s="443"/>
      <c r="L2752" s="443"/>
      <c r="M2752" s="443"/>
      <c r="N2752" s="443"/>
      <c r="O2752" s="443">
        <v>1</v>
      </c>
      <c r="P2752" s="445">
        <f t="shared" si="40"/>
        <v>1</v>
      </c>
      <c r="Q2752" s="443">
        <v>1</v>
      </c>
      <c r="R2752" s="443"/>
      <c r="S2752" s="443" t="s">
        <v>659</v>
      </c>
      <c r="T2752" s="443" t="s">
        <v>653</v>
      </c>
      <c r="U2752" s="443" t="s">
        <v>673</v>
      </c>
      <c r="V2752" s="443" t="s">
        <v>652</v>
      </c>
      <c r="W2752" s="443" t="s">
        <v>469</v>
      </c>
      <c r="X2752" s="446"/>
    </row>
    <row r="2753" spans="1:24" s="447" customFormat="1" ht="60">
      <c r="A2753" s="443"/>
      <c r="B2753" s="443">
        <v>3510611700</v>
      </c>
      <c r="C2753" s="508" t="s">
        <v>16090</v>
      </c>
      <c r="D2753" s="154" t="s">
        <v>16091</v>
      </c>
      <c r="E2753" s="154" t="s">
        <v>16092</v>
      </c>
      <c r="F2753" s="443" t="s">
        <v>416</v>
      </c>
      <c r="G2753" s="443" t="s">
        <v>666</v>
      </c>
      <c r="H2753" s="444">
        <v>45117</v>
      </c>
      <c r="I2753" s="443"/>
      <c r="J2753" s="443"/>
      <c r="K2753" s="443"/>
      <c r="L2753" s="443"/>
      <c r="M2753" s="443"/>
      <c r="N2753" s="443"/>
      <c r="O2753" s="443">
        <v>1</v>
      </c>
      <c r="P2753" s="445">
        <f t="shared" si="40"/>
        <v>1</v>
      </c>
      <c r="Q2753" s="443">
        <v>1</v>
      </c>
      <c r="R2753" s="443"/>
      <c r="S2753" s="443" t="s">
        <v>659</v>
      </c>
      <c r="T2753" s="443" t="s">
        <v>653</v>
      </c>
      <c r="U2753" s="443" t="s">
        <v>673</v>
      </c>
      <c r="V2753" s="443" t="s">
        <v>652</v>
      </c>
      <c r="W2753" s="443" t="s">
        <v>469</v>
      </c>
      <c r="X2753" s="446"/>
    </row>
    <row r="2754" spans="1:24" s="447" customFormat="1" ht="60">
      <c r="A2754" s="443"/>
      <c r="B2754" s="443">
        <v>4252921000</v>
      </c>
      <c r="C2754" s="508" t="s">
        <v>14658</v>
      </c>
      <c r="D2754" s="154" t="s">
        <v>14659</v>
      </c>
      <c r="E2754" s="154" t="s">
        <v>16093</v>
      </c>
      <c r="F2754" s="443" t="s">
        <v>416</v>
      </c>
      <c r="G2754" s="443" t="s">
        <v>666</v>
      </c>
      <c r="H2754" s="444">
        <v>45128</v>
      </c>
      <c r="I2754" s="443"/>
      <c r="J2754" s="443"/>
      <c r="K2754" s="443"/>
      <c r="L2754" s="443"/>
      <c r="M2754" s="443"/>
      <c r="N2754" s="443"/>
      <c r="O2754" s="443">
        <v>1</v>
      </c>
      <c r="P2754" s="445">
        <f t="shared" si="40"/>
        <v>1</v>
      </c>
      <c r="Q2754" s="443">
        <v>1</v>
      </c>
      <c r="R2754" s="443"/>
      <c r="S2754" s="443" t="s">
        <v>659</v>
      </c>
      <c r="T2754" s="443" t="s">
        <v>653</v>
      </c>
      <c r="U2754" s="443" t="s">
        <v>673</v>
      </c>
      <c r="V2754" s="443" t="s">
        <v>652</v>
      </c>
      <c r="W2754" s="443" t="s">
        <v>469</v>
      </c>
      <c r="X2754" s="446"/>
    </row>
    <row r="2755" spans="1:24" s="447" customFormat="1" ht="60">
      <c r="A2755" s="443"/>
      <c r="B2755" s="443">
        <v>3510611700</v>
      </c>
      <c r="C2755" s="508" t="s">
        <v>16090</v>
      </c>
      <c r="D2755" s="154" t="s">
        <v>16091</v>
      </c>
      <c r="E2755" s="154" t="s">
        <v>16094</v>
      </c>
      <c r="F2755" s="443" t="s">
        <v>416</v>
      </c>
      <c r="G2755" s="443" t="s">
        <v>666</v>
      </c>
      <c r="H2755" s="444">
        <v>45117</v>
      </c>
      <c r="I2755" s="443"/>
      <c r="J2755" s="443"/>
      <c r="K2755" s="443"/>
      <c r="L2755" s="443"/>
      <c r="M2755" s="443"/>
      <c r="N2755" s="443"/>
      <c r="O2755" s="443">
        <v>1</v>
      </c>
      <c r="P2755" s="445">
        <f t="shared" si="40"/>
        <v>1</v>
      </c>
      <c r="Q2755" s="443">
        <v>1</v>
      </c>
      <c r="R2755" s="443"/>
      <c r="S2755" s="443" t="s">
        <v>659</v>
      </c>
      <c r="T2755" s="443" t="s">
        <v>653</v>
      </c>
      <c r="U2755" s="443" t="s">
        <v>673</v>
      </c>
      <c r="V2755" s="443" t="s">
        <v>652</v>
      </c>
      <c r="W2755" s="443" t="s">
        <v>469</v>
      </c>
      <c r="X2755" s="446"/>
    </row>
    <row r="2756" spans="1:24" s="447" customFormat="1" ht="60">
      <c r="A2756" s="443"/>
      <c r="B2756" s="443">
        <v>5506011400</v>
      </c>
      <c r="C2756" s="508" t="s">
        <v>16095</v>
      </c>
      <c r="D2756" s="154" t="s">
        <v>16096</v>
      </c>
      <c r="E2756" s="154" t="s">
        <v>16097</v>
      </c>
      <c r="F2756" s="443" t="s">
        <v>416</v>
      </c>
      <c r="G2756" s="443" t="s">
        <v>666</v>
      </c>
      <c r="H2756" s="444">
        <v>45198</v>
      </c>
      <c r="I2756" s="443"/>
      <c r="J2756" s="443"/>
      <c r="K2756" s="443"/>
      <c r="L2756" s="443"/>
      <c r="M2756" s="443"/>
      <c r="N2756" s="443"/>
      <c r="O2756" s="443">
        <v>1</v>
      </c>
      <c r="P2756" s="445">
        <f t="shared" si="40"/>
        <v>1</v>
      </c>
      <c r="Q2756" s="443">
        <v>1</v>
      </c>
      <c r="R2756" s="443"/>
      <c r="S2756" s="443" t="s">
        <v>659</v>
      </c>
      <c r="T2756" s="443" t="s">
        <v>653</v>
      </c>
      <c r="U2756" s="443" t="s">
        <v>673</v>
      </c>
      <c r="V2756" s="443" t="s">
        <v>652</v>
      </c>
      <c r="W2756" s="443" t="s">
        <v>469</v>
      </c>
      <c r="X2756" s="446"/>
    </row>
    <row r="2757" spans="1:24" s="447" customFormat="1" ht="60">
      <c r="A2757" s="443"/>
      <c r="B2757" s="443">
        <v>5490721500</v>
      </c>
      <c r="C2757" s="508" t="s">
        <v>16098</v>
      </c>
      <c r="D2757" s="154" t="s">
        <v>14764</v>
      </c>
      <c r="E2757" s="154" t="s">
        <v>16099</v>
      </c>
      <c r="F2757" s="443" t="s">
        <v>414</v>
      </c>
      <c r="G2757" s="443" t="s">
        <v>666</v>
      </c>
      <c r="H2757" s="444">
        <v>45180</v>
      </c>
      <c r="I2757" s="443"/>
      <c r="J2757" s="443"/>
      <c r="K2757" s="443"/>
      <c r="L2757" s="443"/>
      <c r="M2757" s="443"/>
      <c r="N2757" s="443"/>
      <c r="O2757" s="443">
        <v>2</v>
      </c>
      <c r="P2757" s="445">
        <f t="shared" si="40"/>
        <v>2</v>
      </c>
      <c r="Q2757" s="443">
        <v>2</v>
      </c>
      <c r="R2757" s="443"/>
      <c r="S2757" s="443" t="s">
        <v>659</v>
      </c>
      <c r="T2757" s="443" t="s">
        <v>653</v>
      </c>
      <c r="U2757" s="443" t="s">
        <v>673</v>
      </c>
      <c r="V2757" s="443" t="s">
        <v>652</v>
      </c>
      <c r="W2757" s="443" t="s">
        <v>469</v>
      </c>
      <c r="X2757" s="446"/>
    </row>
    <row r="2758" spans="1:24" s="447" customFormat="1" ht="60">
      <c r="A2758" s="443"/>
      <c r="B2758" s="443">
        <v>4242411300</v>
      </c>
      <c r="C2758" s="508" t="s">
        <v>16100</v>
      </c>
      <c r="D2758" s="154" t="s">
        <v>14758</v>
      </c>
      <c r="E2758" s="154" t="s">
        <v>16101</v>
      </c>
      <c r="F2758" s="443" t="s">
        <v>414</v>
      </c>
      <c r="G2758" s="443" t="s">
        <v>666</v>
      </c>
      <c r="H2758" s="444">
        <v>45232</v>
      </c>
      <c r="I2758" s="443"/>
      <c r="J2758" s="443"/>
      <c r="K2758" s="443"/>
      <c r="L2758" s="443"/>
      <c r="M2758" s="443"/>
      <c r="N2758" s="443"/>
      <c r="O2758" s="443">
        <v>2</v>
      </c>
      <c r="P2758" s="445">
        <f t="shared" si="40"/>
        <v>2</v>
      </c>
      <c r="Q2758" s="443">
        <v>2</v>
      </c>
      <c r="R2758" s="443"/>
      <c r="S2758" s="443" t="s">
        <v>659</v>
      </c>
      <c r="T2758" s="443" t="s">
        <v>653</v>
      </c>
      <c r="U2758" s="443" t="s">
        <v>673</v>
      </c>
      <c r="V2758" s="443" t="s">
        <v>652</v>
      </c>
      <c r="W2758" s="443" t="s">
        <v>469</v>
      </c>
      <c r="X2758" s="446"/>
    </row>
    <row r="2759" spans="1:24" s="447" customFormat="1" ht="60">
      <c r="A2759" s="443"/>
      <c r="B2759" s="443">
        <v>4496711300</v>
      </c>
      <c r="C2759" s="508" t="s">
        <v>16102</v>
      </c>
      <c r="D2759" s="154" t="s">
        <v>16103</v>
      </c>
      <c r="E2759" s="154" t="s">
        <v>16104</v>
      </c>
      <c r="F2759" s="443" t="s">
        <v>416</v>
      </c>
      <c r="G2759" s="443" t="s">
        <v>666</v>
      </c>
      <c r="H2759" s="444">
        <v>44970</v>
      </c>
      <c r="I2759" s="443"/>
      <c r="J2759" s="443"/>
      <c r="K2759" s="443"/>
      <c r="L2759" s="443"/>
      <c r="M2759" s="443"/>
      <c r="N2759" s="443"/>
      <c r="O2759" s="443">
        <v>1</v>
      </c>
      <c r="P2759" s="445">
        <f t="shared" si="40"/>
        <v>1</v>
      </c>
      <c r="Q2759" s="443">
        <v>1</v>
      </c>
      <c r="R2759" s="443"/>
      <c r="S2759" s="443" t="s">
        <v>659</v>
      </c>
      <c r="T2759" s="443" t="s">
        <v>653</v>
      </c>
      <c r="U2759" s="443" t="s">
        <v>673</v>
      </c>
      <c r="V2759" s="443" t="s">
        <v>652</v>
      </c>
      <c r="W2759" s="443" t="s">
        <v>469</v>
      </c>
      <c r="X2759" s="446"/>
    </row>
    <row r="2760" spans="1:24" s="447" customFormat="1" ht="60">
      <c r="A2760" s="443"/>
      <c r="B2760" s="443">
        <v>4484821300</v>
      </c>
      <c r="C2760" s="508" t="s">
        <v>16105</v>
      </c>
      <c r="D2760" s="154" t="s">
        <v>16106</v>
      </c>
      <c r="E2760" s="154" t="s">
        <v>16107</v>
      </c>
      <c r="F2760" s="443" t="s">
        <v>416</v>
      </c>
      <c r="G2760" s="443" t="s">
        <v>666</v>
      </c>
      <c r="H2760" s="444">
        <v>44938</v>
      </c>
      <c r="I2760" s="443"/>
      <c r="J2760" s="443"/>
      <c r="K2760" s="443"/>
      <c r="L2760" s="443"/>
      <c r="M2760" s="443"/>
      <c r="N2760" s="443"/>
      <c r="O2760" s="443">
        <v>1</v>
      </c>
      <c r="P2760" s="445">
        <f t="shared" si="40"/>
        <v>1</v>
      </c>
      <c r="Q2760" s="443">
        <v>1</v>
      </c>
      <c r="R2760" s="443"/>
      <c r="S2760" s="443" t="s">
        <v>659</v>
      </c>
      <c r="T2760" s="443" t="s">
        <v>653</v>
      </c>
      <c r="U2760" s="443" t="s">
        <v>673</v>
      </c>
      <c r="V2760" s="443" t="s">
        <v>652</v>
      </c>
      <c r="W2760" s="443" t="s">
        <v>469</v>
      </c>
      <c r="X2760" s="446"/>
    </row>
    <row r="2761" spans="1:24" s="447" customFormat="1" ht="45">
      <c r="A2761" s="443"/>
      <c r="B2761" s="443">
        <v>5494501100</v>
      </c>
      <c r="C2761" s="508" t="s">
        <v>15588</v>
      </c>
      <c r="D2761" s="154" t="s">
        <v>15589</v>
      </c>
      <c r="E2761" s="154">
        <v>2614923</v>
      </c>
      <c r="F2761" s="443" t="s">
        <v>416</v>
      </c>
      <c r="G2761" s="443" t="s">
        <v>666</v>
      </c>
      <c r="H2761" s="444">
        <v>45155</v>
      </c>
      <c r="I2761" s="443"/>
      <c r="J2761" s="443"/>
      <c r="K2761" s="443"/>
      <c r="L2761" s="443"/>
      <c r="M2761" s="443"/>
      <c r="N2761" s="443"/>
      <c r="O2761" s="443">
        <v>1</v>
      </c>
      <c r="P2761" s="445">
        <f t="shared" si="40"/>
        <v>1</v>
      </c>
      <c r="Q2761" s="443">
        <v>1</v>
      </c>
      <c r="R2761" s="443"/>
      <c r="S2761" s="443" t="s">
        <v>659</v>
      </c>
      <c r="T2761" s="443" t="s">
        <v>653</v>
      </c>
      <c r="U2761" s="443" t="s">
        <v>673</v>
      </c>
      <c r="V2761" s="443" t="s">
        <v>652</v>
      </c>
      <c r="W2761" s="443" t="s">
        <v>469</v>
      </c>
      <c r="X2761" s="446"/>
    </row>
    <row r="2762" spans="1:24" s="447" customFormat="1" ht="45">
      <c r="A2762" s="443"/>
      <c r="B2762" s="443">
        <v>5494501100</v>
      </c>
      <c r="C2762" s="508" t="s">
        <v>15588</v>
      </c>
      <c r="D2762" s="154" t="s">
        <v>15589</v>
      </c>
      <c r="E2762" s="154" t="s">
        <v>16108</v>
      </c>
      <c r="F2762" s="443" t="s">
        <v>416</v>
      </c>
      <c r="G2762" s="443" t="s">
        <v>666</v>
      </c>
      <c r="H2762" s="444">
        <v>45155</v>
      </c>
      <c r="I2762" s="443"/>
      <c r="J2762" s="443"/>
      <c r="K2762" s="443"/>
      <c r="L2762" s="443"/>
      <c r="M2762" s="443"/>
      <c r="N2762" s="443"/>
      <c r="O2762" s="443">
        <v>1</v>
      </c>
      <c r="P2762" s="445">
        <f t="shared" si="40"/>
        <v>1</v>
      </c>
      <c r="Q2762" s="443">
        <v>1</v>
      </c>
      <c r="R2762" s="443"/>
      <c r="S2762" s="443" t="s">
        <v>659</v>
      </c>
      <c r="T2762" s="443" t="s">
        <v>653</v>
      </c>
      <c r="U2762" s="443" t="s">
        <v>673</v>
      </c>
      <c r="V2762" s="443" t="s">
        <v>652</v>
      </c>
      <c r="W2762" s="443" t="s">
        <v>469</v>
      </c>
      <c r="X2762" s="446"/>
    </row>
    <row r="2763" spans="1:24" s="447" customFormat="1" ht="45">
      <c r="A2763" s="443"/>
      <c r="B2763" s="443">
        <v>5494501100</v>
      </c>
      <c r="C2763" s="508" t="s">
        <v>15588</v>
      </c>
      <c r="D2763" s="154" t="s">
        <v>15589</v>
      </c>
      <c r="E2763" s="154" t="s">
        <v>16109</v>
      </c>
      <c r="F2763" s="443" t="s">
        <v>416</v>
      </c>
      <c r="G2763" s="443" t="s">
        <v>666</v>
      </c>
      <c r="H2763" s="444">
        <v>45155</v>
      </c>
      <c r="I2763" s="443"/>
      <c r="J2763" s="443"/>
      <c r="K2763" s="443"/>
      <c r="L2763" s="443"/>
      <c r="M2763" s="443"/>
      <c r="N2763" s="443"/>
      <c r="O2763" s="443">
        <v>1</v>
      </c>
      <c r="P2763" s="445">
        <f t="shared" si="40"/>
        <v>1</v>
      </c>
      <c r="Q2763" s="443">
        <v>1</v>
      </c>
      <c r="R2763" s="443"/>
      <c r="S2763" s="443" t="s">
        <v>659</v>
      </c>
      <c r="T2763" s="443" t="s">
        <v>653</v>
      </c>
      <c r="U2763" s="443" t="s">
        <v>673</v>
      </c>
      <c r="V2763" s="443" t="s">
        <v>652</v>
      </c>
      <c r="W2763" s="443" t="s">
        <v>469</v>
      </c>
      <c r="X2763" s="446"/>
    </row>
    <row r="2764" spans="1:24" s="447" customFormat="1" ht="45">
      <c r="A2764" s="443"/>
      <c r="B2764" s="443">
        <v>5494501100</v>
      </c>
      <c r="C2764" s="508" t="s">
        <v>15588</v>
      </c>
      <c r="D2764" s="154" t="s">
        <v>15589</v>
      </c>
      <c r="E2764" s="154" t="s">
        <v>16110</v>
      </c>
      <c r="F2764" s="443" t="s">
        <v>416</v>
      </c>
      <c r="G2764" s="443" t="s">
        <v>666</v>
      </c>
      <c r="H2764" s="444">
        <v>45155</v>
      </c>
      <c r="I2764" s="443"/>
      <c r="J2764" s="443"/>
      <c r="K2764" s="443"/>
      <c r="L2764" s="443"/>
      <c r="M2764" s="443"/>
      <c r="N2764" s="443"/>
      <c r="O2764" s="443">
        <v>1</v>
      </c>
      <c r="P2764" s="445">
        <f t="shared" si="40"/>
        <v>1</v>
      </c>
      <c r="Q2764" s="443">
        <v>1</v>
      </c>
      <c r="R2764" s="443"/>
      <c r="S2764" s="443" t="s">
        <v>659</v>
      </c>
      <c r="T2764" s="443" t="s">
        <v>653</v>
      </c>
      <c r="U2764" s="443" t="s">
        <v>673</v>
      </c>
      <c r="V2764" s="443" t="s">
        <v>652</v>
      </c>
      <c r="W2764" s="443" t="s">
        <v>469</v>
      </c>
      <c r="X2764" s="446"/>
    </row>
    <row r="2765" spans="1:24" s="447" customFormat="1" ht="60">
      <c r="A2765" s="443"/>
      <c r="B2765" s="443">
        <v>4764920300</v>
      </c>
      <c r="C2765" s="508" t="s">
        <v>16111</v>
      </c>
      <c r="D2765" s="154" t="s">
        <v>16112</v>
      </c>
      <c r="E2765" s="154" t="s">
        <v>16113</v>
      </c>
      <c r="F2765" s="443" t="s">
        <v>416</v>
      </c>
      <c r="G2765" s="443" t="s">
        <v>666</v>
      </c>
      <c r="H2765" s="444">
        <v>44970</v>
      </c>
      <c r="I2765" s="443"/>
      <c r="J2765" s="443"/>
      <c r="K2765" s="443"/>
      <c r="L2765" s="443"/>
      <c r="M2765" s="443"/>
      <c r="N2765" s="443"/>
      <c r="O2765" s="443">
        <v>1</v>
      </c>
      <c r="P2765" s="445">
        <f t="shared" si="40"/>
        <v>1</v>
      </c>
      <c r="Q2765" s="443">
        <v>1</v>
      </c>
      <c r="R2765" s="443"/>
      <c r="S2765" s="443" t="s">
        <v>659</v>
      </c>
      <c r="T2765" s="443" t="s">
        <v>653</v>
      </c>
      <c r="U2765" s="443" t="s">
        <v>673</v>
      </c>
      <c r="V2765" s="443" t="s">
        <v>652</v>
      </c>
      <c r="W2765" s="443" t="s">
        <v>469</v>
      </c>
      <c r="X2765" s="446"/>
    </row>
    <row r="2766" spans="1:24" s="447" customFormat="1" ht="75">
      <c r="A2766" s="443"/>
      <c r="B2766" s="443">
        <v>5300711300</v>
      </c>
      <c r="C2766" s="508" t="s">
        <v>5298</v>
      </c>
      <c r="D2766" s="154" t="s">
        <v>14995</v>
      </c>
      <c r="E2766" s="154" t="s">
        <v>16114</v>
      </c>
      <c r="F2766" s="443" t="s">
        <v>416</v>
      </c>
      <c r="G2766" s="443" t="s">
        <v>666</v>
      </c>
      <c r="H2766" s="444">
        <v>45098</v>
      </c>
      <c r="I2766" s="443"/>
      <c r="J2766" s="443"/>
      <c r="K2766" s="443"/>
      <c r="L2766" s="443"/>
      <c r="M2766" s="443"/>
      <c r="N2766" s="443"/>
      <c r="O2766" s="443">
        <v>1</v>
      </c>
      <c r="P2766" s="445">
        <f t="shared" si="40"/>
        <v>1</v>
      </c>
      <c r="Q2766" s="443">
        <v>1</v>
      </c>
      <c r="R2766" s="443"/>
      <c r="S2766" s="443" t="s">
        <v>659</v>
      </c>
      <c r="T2766" s="443" t="s">
        <v>653</v>
      </c>
      <c r="U2766" s="443" t="s">
        <v>673</v>
      </c>
      <c r="V2766" s="443" t="s">
        <v>652</v>
      </c>
      <c r="W2766" s="443" t="s">
        <v>469</v>
      </c>
      <c r="X2766" s="446"/>
    </row>
    <row r="2767" spans="1:24" s="447" customFormat="1" ht="60">
      <c r="A2767" s="443"/>
      <c r="B2767" s="443">
        <v>4153421100</v>
      </c>
      <c r="C2767" s="508" t="s">
        <v>16115</v>
      </c>
      <c r="D2767" s="154" t="s">
        <v>16116</v>
      </c>
      <c r="E2767" s="154" t="s">
        <v>16117</v>
      </c>
      <c r="F2767" s="443" t="s">
        <v>416</v>
      </c>
      <c r="G2767" s="443" t="s">
        <v>666</v>
      </c>
      <c r="H2767" s="444">
        <v>45049</v>
      </c>
      <c r="I2767" s="443"/>
      <c r="J2767" s="443"/>
      <c r="K2767" s="443"/>
      <c r="L2767" s="443"/>
      <c r="M2767" s="443"/>
      <c r="N2767" s="443"/>
      <c r="O2767" s="443">
        <v>1</v>
      </c>
      <c r="P2767" s="445">
        <f t="shared" si="40"/>
        <v>1</v>
      </c>
      <c r="Q2767" s="443">
        <v>1</v>
      </c>
      <c r="R2767" s="443"/>
      <c r="S2767" s="443" t="s">
        <v>659</v>
      </c>
      <c r="T2767" s="443" t="s">
        <v>653</v>
      </c>
      <c r="U2767" s="443" t="s">
        <v>673</v>
      </c>
      <c r="V2767" s="443" t="s">
        <v>652</v>
      </c>
      <c r="W2767" s="443" t="s">
        <v>469</v>
      </c>
      <c r="X2767" s="446"/>
    </row>
    <row r="2768" spans="1:24" s="447" customFormat="1" ht="75">
      <c r="A2768" s="443"/>
      <c r="B2768" s="443">
        <v>4445902100</v>
      </c>
      <c r="C2768" s="508" t="s">
        <v>16118</v>
      </c>
      <c r="D2768" s="154" t="s">
        <v>16119</v>
      </c>
      <c r="E2768" s="154" t="s">
        <v>16120</v>
      </c>
      <c r="F2768" s="443" t="s">
        <v>414</v>
      </c>
      <c r="G2768" s="443" t="s">
        <v>666</v>
      </c>
      <c r="H2768" s="444">
        <v>44978</v>
      </c>
      <c r="I2768" s="443"/>
      <c r="J2768" s="443"/>
      <c r="K2768" s="443"/>
      <c r="L2768" s="443"/>
      <c r="M2768" s="443"/>
      <c r="N2768" s="443"/>
      <c r="O2768" s="443">
        <v>2</v>
      </c>
      <c r="P2768" s="445">
        <f t="shared" si="40"/>
        <v>2</v>
      </c>
      <c r="Q2768" s="443">
        <v>2</v>
      </c>
      <c r="R2768" s="443"/>
      <c r="S2768" s="443" t="s">
        <v>659</v>
      </c>
      <c r="T2768" s="443" t="s">
        <v>653</v>
      </c>
      <c r="U2768" s="443" t="s">
        <v>673</v>
      </c>
      <c r="V2768" s="443" t="s">
        <v>652</v>
      </c>
      <c r="W2768" s="443" t="s">
        <v>469</v>
      </c>
      <c r="X2768" s="446"/>
    </row>
    <row r="2769" spans="1:24" s="447" customFormat="1" ht="60">
      <c r="A2769" s="443"/>
      <c r="B2769" s="443">
        <v>5426001100</v>
      </c>
      <c r="C2769" s="508" t="s">
        <v>16121</v>
      </c>
      <c r="D2769" s="154" t="s">
        <v>15172</v>
      </c>
      <c r="E2769" s="154" t="s">
        <v>16122</v>
      </c>
      <c r="F2769" s="443" t="s">
        <v>414</v>
      </c>
      <c r="G2769" s="443" t="s">
        <v>666</v>
      </c>
      <c r="H2769" s="444">
        <v>45216</v>
      </c>
      <c r="I2769" s="443"/>
      <c r="J2769" s="443"/>
      <c r="K2769" s="443"/>
      <c r="L2769" s="443"/>
      <c r="M2769" s="443"/>
      <c r="N2769" s="443"/>
      <c r="O2769" s="443">
        <v>2</v>
      </c>
      <c r="P2769" s="445">
        <f t="shared" si="40"/>
        <v>2</v>
      </c>
      <c r="Q2769" s="443">
        <v>2</v>
      </c>
      <c r="R2769" s="443"/>
      <c r="S2769" s="443" t="s">
        <v>659</v>
      </c>
      <c r="T2769" s="443" t="s">
        <v>653</v>
      </c>
      <c r="U2769" s="443" t="s">
        <v>673</v>
      </c>
      <c r="V2769" s="443" t="s">
        <v>652</v>
      </c>
      <c r="W2769" s="443" t="s">
        <v>469</v>
      </c>
      <c r="X2769" s="446"/>
    </row>
    <row r="2770" spans="1:24" s="447" customFormat="1" ht="60">
      <c r="A2770" s="443"/>
      <c r="B2770" s="443">
        <v>5425810800</v>
      </c>
      <c r="C2770" s="508" t="s">
        <v>15239</v>
      </c>
      <c r="D2770" s="154" t="s">
        <v>15240</v>
      </c>
      <c r="E2770" s="154" t="s">
        <v>16123</v>
      </c>
      <c r="F2770" s="443" t="s">
        <v>414</v>
      </c>
      <c r="G2770" s="443" t="s">
        <v>666</v>
      </c>
      <c r="H2770" s="444">
        <v>44932</v>
      </c>
      <c r="I2770" s="443"/>
      <c r="J2770" s="443"/>
      <c r="K2770" s="443"/>
      <c r="L2770" s="443"/>
      <c r="M2770" s="443"/>
      <c r="N2770" s="443"/>
      <c r="O2770" s="443">
        <v>2</v>
      </c>
      <c r="P2770" s="445">
        <f t="shared" si="40"/>
        <v>2</v>
      </c>
      <c r="Q2770" s="443">
        <v>2</v>
      </c>
      <c r="R2770" s="443"/>
      <c r="S2770" s="443" t="s">
        <v>659</v>
      </c>
      <c r="T2770" s="443" t="s">
        <v>653</v>
      </c>
      <c r="U2770" s="443" t="s">
        <v>673</v>
      </c>
      <c r="V2770" s="443" t="s">
        <v>652</v>
      </c>
      <c r="W2770" s="443" t="s">
        <v>469</v>
      </c>
      <c r="X2770" s="446"/>
    </row>
    <row r="2771" spans="1:24" s="447" customFormat="1" ht="60">
      <c r="A2771" s="443"/>
      <c r="B2771" s="443">
        <v>3081803600</v>
      </c>
      <c r="C2771" s="508" t="s">
        <v>16124</v>
      </c>
      <c r="D2771" s="154" t="s">
        <v>16125</v>
      </c>
      <c r="E2771" s="154" t="s">
        <v>16126</v>
      </c>
      <c r="F2771" s="443" t="s">
        <v>416</v>
      </c>
      <c r="G2771" s="443" t="s">
        <v>666</v>
      </c>
      <c r="H2771" s="444">
        <v>45232</v>
      </c>
      <c r="I2771" s="443"/>
      <c r="J2771" s="443"/>
      <c r="K2771" s="443"/>
      <c r="L2771" s="443"/>
      <c r="M2771" s="443"/>
      <c r="N2771" s="443"/>
      <c r="O2771" s="443">
        <v>1</v>
      </c>
      <c r="P2771" s="445">
        <f t="shared" si="40"/>
        <v>1</v>
      </c>
      <c r="Q2771" s="443">
        <v>1</v>
      </c>
      <c r="R2771" s="443"/>
      <c r="S2771" s="443" t="s">
        <v>659</v>
      </c>
      <c r="T2771" s="443" t="s">
        <v>653</v>
      </c>
      <c r="U2771" s="443" t="s">
        <v>673</v>
      </c>
      <c r="V2771" s="443" t="s">
        <v>652</v>
      </c>
      <c r="W2771" s="443" t="s">
        <v>469</v>
      </c>
      <c r="X2771" s="446"/>
    </row>
    <row r="2772" spans="1:24" s="447" customFormat="1" ht="60">
      <c r="A2772" s="443"/>
      <c r="B2772" s="443">
        <v>4487012500</v>
      </c>
      <c r="C2772" s="508" t="s">
        <v>7566</v>
      </c>
      <c r="D2772" s="154" t="s">
        <v>7567</v>
      </c>
      <c r="E2772" s="154" t="s">
        <v>3618</v>
      </c>
      <c r="F2772" s="443" t="s">
        <v>416</v>
      </c>
      <c r="G2772" s="443" t="s">
        <v>666</v>
      </c>
      <c r="H2772" s="444">
        <v>45105</v>
      </c>
      <c r="I2772" s="443"/>
      <c r="J2772" s="443"/>
      <c r="K2772" s="443"/>
      <c r="L2772" s="443"/>
      <c r="M2772" s="443"/>
      <c r="N2772" s="443"/>
      <c r="O2772" s="443">
        <v>1</v>
      </c>
      <c r="P2772" s="445">
        <f t="shared" si="40"/>
        <v>1</v>
      </c>
      <c r="Q2772" s="443">
        <v>1</v>
      </c>
      <c r="R2772" s="443"/>
      <c r="S2772" s="443" t="s">
        <v>659</v>
      </c>
      <c r="T2772" s="443" t="s">
        <v>653</v>
      </c>
      <c r="U2772" s="443" t="s">
        <v>673</v>
      </c>
      <c r="V2772" s="443" t="s">
        <v>652</v>
      </c>
      <c r="W2772" s="443" t="s">
        <v>469</v>
      </c>
      <c r="X2772" s="446"/>
    </row>
    <row r="2773" spans="1:24" s="447" customFormat="1" ht="60">
      <c r="A2773" s="443"/>
      <c r="B2773" s="443">
        <v>3524101000</v>
      </c>
      <c r="C2773" s="508" t="s">
        <v>16127</v>
      </c>
      <c r="D2773" s="154" t="s">
        <v>16128</v>
      </c>
      <c r="E2773" s="154" t="s">
        <v>16129</v>
      </c>
      <c r="F2773" s="443" t="s">
        <v>414</v>
      </c>
      <c r="G2773" s="443" t="s">
        <v>666</v>
      </c>
      <c r="H2773" s="444">
        <v>45142</v>
      </c>
      <c r="I2773" s="443"/>
      <c r="J2773" s="443"/>
      <c r="K2773" s="443"/>
      <c r="L2773" s="443"/>
      <c r="M2773" s="443"/>
      <c r="N2773" s="443"/>
      <c r="O2773" s="443">
        <v>2</v>
      </c>
      <c r="P2773" s="445">
        <f t="shared" si="40"/>
        <v>2</v>
      </c>
      <c r="Q2773" s="443">
        <v>2</v>
      </c>
      <c r="R2773" s="443"/>
      <c r="S2773" s="443" t="s">
        <v>659</v>
      </c>
      <c r="T2773" s="443" t="s">
        <v>653</v>
      </c>
      <c r="U2773" s="443" t="s">
        <v>673</v>
      </c>
      <c r="V2773" s="443" t="s">
        <v>652</v>
      </c>
      <c r="W2773" s="443" t="s">
        <v>469</v>
      </c>
      <c r="X2773" s="446"/>
    </row>
    <row r="2774" spans="1:24" s="447" customFormat="1" ht="60">
      <c r="A2774" s="443"/>
      <c r="B2774" s="443">
        <v>4176003100</v>
      </c>
      <c r="C2774" s="508" t="s">
        <v>663</v>
      </c>
      <c r="D2774" s="154" t="s">
        <v>16130</v>
      </c>
      <c r="E2774" s="154" t="s">
        <v>16131</v>
      </c>
      <c r="F2774" s="443" t="s">
        <v>414</v>
      </c>
      <c r="G2774" s="443" t="s">
        <v>666</v>
      </c>
      <c r="H2774" s="444">
        <v>44936</v>
      </c>
      <c r="I2774" s="443"/>
      <c r="J2774" s="443"/>
      <c r="K2774" s="443"/>
      <c r="L2774" s="443"/>
      <c r="M2774" s="443"/>
      <c r="N2774" s="443"/>
      <c r="O2774" s="443">
        <v>2</v>
      </c>
      <c r="P2774" s="445">
        <f t="shared" ref="P2774:P2800" si="41">SUM($I2774:$O2774)</f>
        <v>2</v>
      </c>
      <c r="Q2774" s="443">
        <v>2</v>
      </c>
      <c r="R2774" s="443"/>
      <c r="S2774" s="443" t="s">
        <v>659</v>
      </c>
      <c r="T2774" s="443" t="s">
        <v>653</v>
      </c>
      <c r="U2774" s="443" t="s">
        <v>673</v>
      </c>
      <c r="V2774" s="443" t="s">
        <v>652</v>
      </c>
      <c r="W2774" s="443" t="s">
        <v>469</v>
      </c>
      <c r="X2774" s="446"/>
    </row>
    <row r="2775" spans="1:24" s="447" customFormat="1" ht="60">
      <c r="A2775" s="443"/>
      <c r="B2775" s="443">
        <v>5506904600</v>
      </c>
      <c r="C2775" s="508" t="s">
        <v>7574</v>
      </c>
      <c r="D2775" s="154" t="s">
        <v>7575</v>
      </c>
      <c r="E2775" s="154" t="s">
        <v>3622</v>
      </c>
      <c r="F2775" s="443" t="s">
        <v>416</v>
      </c>
      <c r="G2775" s="443" t="s">
        <v>666</v>
      </c>
      <c r="H2775" s="444">
        <v>45187</v>
      </c>
      <c r="I2775" s="443"/>
      <c r="J2775" s="443"/>
      <c r="K2775" s="443"/>
      <c r="L2775" s="443"/>
      <c r="M2775" s="443"/>
      <c r="N2775" s="443"/>
      <c r="O2775" s="443">
        <v>1</v>
      </c>
      <c r="P2775" s="445">
        <f t="shared" si="41"/>
        <v>1</v>
      </c>
      <c r="Q2775" s="443">
        <v>1</v>
      </c>
      <c r="R2775" s="443"/>
      <c r="S2775" s="443" t="s">
        <v>659</v>
      </c>
      <c r="T2775" s="443" t="s">
        <v>653</v>
      </c>
      <c r="U2775" s="443" t="s">
        <v>673</v>
      </c>
      <c r="V2775" s="443" t="s">
        <v>652</v>
      </c>
      <c r="W2775" s="443" t="s">
        <v>469</v>
      </c>
      <c r="X2775" s="446"/>
    </row>
    <row r="2776" spans="1:24" s="447" customFormat="1" ht="60">
      <c r="A2776" s="443"/>
      <c r="B2776" s="443">
        <v>3464401000</v>
      </c>
      <c r="C2776" s="508" t="s">
        <v>7572</v>
      </c>
      <c r="D2776" s="154" t="s">
        <v>7573</v>
      </c>
      <c r="E2776" s="154" t="s">
        <v>3621</v>
      </c>
      <c r="F2776" s="443" t="s">
        <v>416</v>
      </c>
      <c r="G2776" s="443" t="s">
        <v>666</v>
      </c>
      <c r="H2776" s="444">
        <v>45154</v>
      </c>
      <c r="I2776" s="443"/>
      <c r="J2776" s="443"/>
      <c r="K2776" s="443"/>
      <c r="L2776" s="443"/>
      <c r="M2776" s="443"/>
      <c r="N2776" s="443"/>
      <c r="O2776" s="443">
        <v>1</v>
      </c>
      <c r="P2776" s="445">
        <f t="shared" si="41"/>
        <v>1</v>
      </c>
      <c r="Q2776" s="443">
        <v>1</v>
      </c>
      <c r="R2776" s="443"/>
      <c r="S2776" s="443" t="s">
        <v>659</v>
      </c>
      <c r="T2776" s="443" t="s">
        <v>653</v>
      </c>
      <c r="U2776" s="443" t="s">
        <v>673</v>
      </c>
      <c r="V2776" s="443" t="s">
        <v>652</v>
      </c>
      <c r="W2776" s="443" t="s">
        <v>469</v>
      </c>
      <c r="X2776" s="446"/>
    </row>
    <row r="2777" spans="1:24" s="447" customFormat="1" ht="60">
      <c r="A2777" s="443"/>
      <c r="B2777" s="443">
        <v>3500701100</v>
      </c>
      <c r="C2777" s="508" t="s">
        <v>16132</v>
      </c>
      <c r="D2777" s="154" t="s">
        <v>16133</v>
      </c>
      <c r="E2777" s="154" t="s">
        <v>16134</v>
      </c>
      <c r="F2777" s="443" t="s">
        <v>414</v>
      </c>
      <c r="G2777" s="443" t="s">
        <v>666</v>
      </c>
      <c r="H2777" s="444">
        <v>45265</v>
      </c>
      <c r="I2777" s="443"/>
      <c r="J2777" s="443"/>
      <c r="K2777" s="443"/>
      <c r="L2777" s="443"/>
      <c r="M2777" s="443"/>
      <c r="N2777" s="443"/>
      <c r="O2777" s="443">
        <v>2</v>
      </c>
      <c r="P2777" s="445">
        <f t="shared" si="41"/>
        <v>2</v>
      </c>
      <c r="Q2777" s="443">
        <v>2</v>
      </c>
      <c r="R2777" s="443"/>
      <c r="S2777" s="443" t="s">
        <v>659</v>
      </c>
      <c r="T2777" s="443" t="s">
        <v>653</v>
      </c>
      <c r="U2777" s="443" t="s">
        <v>673</v>
      </c>
      <c r="V2777" s="443" t="s">
        <v>652</v>
      </c>
      <c r="W2777" s="443" t="s">
        <v>469</v>
      </c>
      <c r="X2777" s="446"/>
    </row>
    <row r="2778" spans="1:24" s="447" customFormat="1" ht="60">
      <c r="A2778" s="443"/>
      <c r="B2778" s="443">
        <v>3472400400</v>
      </c>
      <c r="C2778" s="508" t="s">
        <v>16135</v>
      </c>
      <c r="D2778" s="154" t="s">
        <v>16136</v>
      </c>
      <c r="E2778" s="154" t="s">
        <v>16137</v>
      </c>
      <c r="F2778" s="443" t="s">
        <v>416</v>
      </c>
      <c r="G2778" s="443" t="s">
        <v>666</v>
      </c>
      <c r="H2778" s="444">
        <v>45036</v>
      </c>
      <c r="I2778" s="443"/>
      <c r="J2778" s="443"/>
      <c r="K2778" s="443"/>
      <c r="L2778" s="443"/>
      <c r="M2778" s="443"/>
      <c r="N2778" s="443"/>
      <c r="O2778" s="443">
        <v>1</v>
      </c>
      <c r="P2778" s="445">
        <f t="shared" si="41"/>
        <v>1</v>
      </c>
      <c r="Q2778" s="443">
        <v>1</v>
      </c>
      <c r="R2778" s="443"/>
      <c r="S2778" s="443" t="s">
        <v>659</v>
      </c>
      <c r="T2778" s="443" t="s">
        <v>653</v>
      </c>
      <c r="U2778" s="443" t="s">
        <v>673</v>
      </c>
      <c r="V2778" s="443" t="s">
        <v>652</v>
      </c>
      <c r="W2778" s="443" t="s">
        <v>469</v>
      </c>
      <c r="X2778" s="446"/>
    </row>
    <row r="2779" spans="1:24" s="447" customFormat="1" ht="60">
      <c r="A2779" s="443"/>
      <c r="B2779" s="443">
        <v>5820430300</v>
      </c>
      <c r="C2779" s="508" t="s">
        <v>15467</v>
      </c>
      <c r="D2779" s="154" t="s">
        <v>15468</v>
      </c>
      <c r="E2779" s="154" t="s">
        <v>16138</v>
      </c>
      <c r="F2779" s="443" t="s">
        <v>416</v>
      </c>
      <c r="G2779" s="443" t="s">
        <v>666</v>
      </c>
      <c r="H2779" s="444">
        <v>45288</v>
      </c>
      <c r="I2779" s="443"/>
      <c r="J2779" s="443"/>
      <c r="K2779" s="443"/>
      <c r="L2779" s="443"/>
      <c r="M2779" s="443"/>
      <c r="N2779" s="443"/>
      <c r="O2779" s="443">
        <v>1</v>
      </c>
      <c r="P2779" s="445">
        <f t="shared" si="41"/>
        <v>1</v>
      </c>
      <c r="Q2779" s="443">
        <v>1</v>
      </c>
      <c r="R2779" s="443"/>
      <c r="S2779" s="443" t="s">
        <v>659</v>
      </c>
      <c r="T2779" s="443" t="s">
        <v>653</v>
      </c>
      <c r="U2779" s="443" t="s">
        <v>673</v>
      </c>
      <c r="V2779" s="443" t="s">
        <v>652</v>
      </c>
      <c r="W2779" s="443" t="s">
        <v>469</v>
      </c>
      <c r="X2779" s="446"/>
    </row>
    <row r="2780" spans="1:24" s="447" customFormat="1" ht="60">
      <c r="A2780" s="443"/>
      <c r="B2780" s="443">
        <v>5461110500</v>
      </c>
      <c r="C2780" s="508" t="s">
        <v>16139</v>
      </c>
      <c r="D2780" s="154" t="s">
        <v>16140</v>
      </c>
      <c r="E2780" s="154" t="s">
        <v>16141</v>
      </c>
      <c r="F2780" s="443" t="s">
        <v>414</v>
      </c>
      <c r="G2780" s="443" t="s">
        <v>666</v>
      </c>
      <c r="H2780" s="444">
        <v>44930</v>
      </c>
      <c r="I2780" s="443"/>
      <c r="J2780" s="443"/>
      <c r="K2780" s="443"/>
      <c r="L2780" s="443"/>
      <c r="M2780" s="443"/>
      <c r="N2780" s="443"/>
      <c r="O2780" s="443">
        <v>1</v>
      </c>
      <c r="P2780" s="445">
        <f t="shared" si="41"/>
        <v>1</v>
      </c>
      <c r="Q2780" s="443">
        <v>1</v>
      </c>
      <c r="R2780" s="443"/>
      <c r="S2780" s="443" t="s">
        <v>659</v>
      </c>
      <c r="T2780" s="443" t="s">
        <v>653</v>
      </c>
      <c r="U2780" s="443" t="s">
        <v>673</v>
      </c>
      <c r="V2780" s="443" t="s">
        <v>652</v>
      </c>
      <c r="W2780" s="443" t="s">
        <v>469</v>
      </c>
      <c r="X2780" s="446"/>
    </row>
    <row r="2781" spans="1:24" s="447" customFormat="1" ht="60">
      <c r="A2781" s="443"/>
      <c r="B2781" s="443">
        <v>3011232300</v>
      </c>
      <c r="C2781" s="508" t="s">
        <v>16142</v>
      </c>
      <c r="D2781" s="154" t="s">
        <v>16143</v>
      </c>
      <c r="E2781" s="154" t="s">
        <v>16144</v>
      </c>
      <c r="F2781" s="443" t="s">
        <v>416</v>
      </c>
      <c r="G2781" s="443" t="s">
        <v>666</v>
      </c>
      <c r="H2781" s="444">
        <v>45180</v>
      </c>
      <c r="I2781" s="443"/>
      <c r="J2781" s="443"/>
      <c r="K2781" s="443"/>
      <c r="L2781" s="443"/>
      <c r="M2781" s="443"/>
      <c r="N2781" s="443"/>
      <c r="O2781" s="443">
        <v>1</v>
      </c>
      <c r="P2781" s="445">
        <f t="shared" si="41"/>
        <v>1</v>
      </c>
      <c r="Q2781" s="443">
        <v>1</v>
      </c>
      <c r="R2781" s="443"/>
      <c r="S2781" s="443" t="s">
        <v>659</v>
      </c>
      <c r="T2781" s="443" t="s">
        <v>653</v>
      </c>
      <c r="U2781" s="443" t="s">
        <v>673</v>
      </c>
      <c r="V2781" s="443" t="s">
        <v>652</v>
      </c>
      <c r="W2781" s="443" t="s">
        <v>469</v>
      </c>
      <c r="X2781" s="446"/>
    </row>
    <row r="2782" spans="1:24" s="447" customFormat="1" ht="45">
      <c r="A2782" s="443"/>
      <c r="B2782" s="443">
        <v>5494501100</v>
      </c>
      <c r="C2782" s="508" t="s">
        <v>15588</v>
      </c>
      <c r="D2782" s="154" t="s">
        <v>15589</v>
      </c>
      <c r="E2782" s="154">
        <v>2614917</v>
      </c>
      <c r="F2782" s="443" t="s">
        <v>416</v>
      </c>
      <c r="G2782" s="443" t="s">
        <v>666</v>
      </c>
      <c r="H2782" s="444">
        <v>45155</v>
      </c>
      <c r="I2782" s="443"/>
      <c r="J2782" s="443"/>
      <c r="K2782" s="443"/>
      <c r="L2782" s="443"/>
      <c r="M2782" s="443"/>
      <c r="N2782" s="443"/>
      <c r="O2782" s="443">
        <v>1</v>
      </c>
      <c r="P2782" s="445">
        <f t="shared" si="41"/>
        <v>1</v>
      </c>
      <c r="Q2782" s="443">
        <v>1</v>
      </c>
      <c r="R2782" s="443"/>
      <c r="S2782" s="443" t="s">
        <v>659</v>
      </c>
      <c r="T2782" s="443" t="s">
        <v>653</v>
      </c>
      <c r="U2782" s="443" t="s">
        <v>673</v>
      </c>
      <c r="V2782" s="443" t="s">
        <v>652</v>
      </c>
      <c r="W2782" s="443" t="s">
        <v>469</v>
      </c>
      <c r="X2782" s="446"/>
    </row>
    <row r="2783" spans="1:24" s="447" customFormat="1" ht="15">
      <c r="A2783" s="443"/>
      <c r="B2783" s="443"/>
      <c r="C2783" s="508"/>
      <c r="D2783" s="154"/>
      <c r="E2783" s="154"/>
      <c r="F2783" s="443"/>
      <c r="G2783" s="443"/>
      <c r="H2783" s="444"/>
      <c r="I2783" s="443"/>
      <c r="J2783" s="443"/>
      <c r="K2783" s="443"/>
      <c r="L2783" s="443"/>
      <c r="M2783" s="443"/>
      <c r="N2783" s="443"/>
      <c r="O2783" s="443"/>
      <c r="P2783" s="445">
        <f t="shared" si="41"/>
        <v>0</v>
      </c>
      <c r="Q2783" s="443"/>
      <c r="R2783" s="443"/>
      <c r="S2783" s="443"/>
      <c r="T2783" s="443"/>
      <c r="U2783" s="443"/>
      <c r="V2783" s="443"/>
      <c r="W2783" s="443"/>
      <c r="X2783" s="446"/>
    </row>
    <row r="2784" spans="1:24" s="447" customFormat="1" ht="15">
      <c r="A2784" s="443"/>
      <c r="B2784" s="443"/>
      <c r="C2784" s="508"/>
      <c r="D2784" s="154"/>
      <c r="E2784" s="154"/>
      <c r="F2784" s="443"/>
      <c r="G2784" s="443"/>
      <c r="H2784" s="444"/>
      <c r="I2784" s="443"/>
      <c r="J2784" s="443"/>
      <c r="K2784" s="443"/>
      <c r="L2784" s="443"/>
      <c r="M2784" s="443"/>
      <c r="N2784" s="443"/>
      <c r="O2784" s="443"/>
      <c r="P2784" s="445">
        <f t="shared" si="41"/>
        <v>0</v>
      </c>
      <c r="Q2784" s="443"/>
      <c r="R2784" s="443"/>
      <c r="S2784" s="443"/>
      <c r="T2784" s="443"/>
      <c r="U2784" s="443"/>
      <c r="V2784" s="443"/>
      <c r="W2784" s="443"/>
      <c r="X2784" s="446"/>
    </row>
    <row r="2785" spans="1:24" s="447" customFormat="1" ht="15">
      <c r="A2785" s="443"/>
      <c r="B2785" s="443"/>
      <c r="C2785" s="508"/>
      <c r="D2785" s="154"/>
      <c r="E2785" s="154"/>
      <c r="F2785" s="443"/>
      <c r="G2785" s="443"/>
      <c r="H2785" s="444"/>
      <c r="I2785" s="443"/>
      <c r="J2785" s="443"/>
      <c r="K2785" s="443"/>
      <c r="L2785" s="443"/>
      <c r="M2785" s="443"/>
      <c r="N2785" s="443"/>
      <c r="O2785" s="443"/>
      <c r="P2785" s="445">
        <f t="shared" si="41"/>
        <v>0</v>
      </c>
      <c r="Q2785" s="443"/>
      <c r="R2785" s="443"/>
      <c r="S2785" s="443"/>
      <c r="T2785" s="443"/>
      <c r="U2785" s="443"/>
      <c r="V2785" s="443"/>
      <c r="W2785" s="443"/>
      <c r="X2785" s="446"/>
    </row>
    <row r="2786" spans="1:24" s="447" customFormat="1" ht="15">
      <c r="A2786" s="443"/>
      <c r="B2786" s="443"/>
      <c r="C2786" s="508"/>
      <c r="D2786" s="154"/>
      <c r="E2786" s="154"/>
      <c r="F2786" s="443"/>
      <c r="G2786" s="443"/>
      <c r="H2786" s="444"/>
      <c r="I2786" s="443"/>
      <c r="J2786" s="443"/>
      <c r="K2786" s="443"/>
      <c r="L2786" s="443"/>
      <c r="M2786" s="443"/>
      <c r="N2786" s="443"/>
      <c r="O2786" s="443"/>
      <c r="P2786" s="445">
        <f t="shared" si="41"/>
        <v>0</v>
      </c>
      <c r="Q2786" s="443"/>
      <c r="R2786" s="443"/>
      <c r="S2786" s="443"/>
      <c r="T2786" s="443"/>
      <c r="U2786" s="443"/>
      <c r="V2786" s="443"/>
      <c r="W2786" s="443"/>
      <c r="X2786" s="446"/>
    </row>
    <row r="2787" spans="1:24" s="447" customFormat="1" ht="15">
      <c r="A2787" s="443"/>
      <c r="B2787" s="443"/>
      <c r="C2787" s="508"/>
      <c r="D2787" s="154"/>
      <c r="E2787" s="154"/>
      <c r="F2787" s="443"/>
      <c r="G2787" s="443"/>
      <c r="H2787" s="444"/>
      <c r="I2787" s="443"/>
      <c r="J2787" s="443"/>
      <c r="K2787" s="443"/>
      <c r="L2787" s="443"/>
      <c r="M2787" s="443"/>
      <c r="N2787" s="443"/>
      <c r="O2787" s="443"/>
      <c r="P2787" s="445">
        <f t="shared" si="41"/>
        <v>0</v>
      </c>
      <c r="Q2787" s="443"/>
      <c r="R2787" s="443"/>
      <c r="S2787" s="443"/>
      <c r="T2787" s="443"/>
      <c r="U2787" s="443"/>
      <c r="V2787" s="443"/>
      <c r="W2787" s="443"/>
      <c r="X2787" s="446"/>
    </row>
    <row r="2788" spans="1:24" s="447" customFormat="1" ht="15">
      <c r="A2788" s="443"/>
      <c r="B2788" s="443"/>
      <c r="C2788" s="508"/>
      <c r="D2788" s="154"/>
      <c r="E2788" s="154"/>
      <c r="F2788" s="443"/>
      <c r="G2788" s="443"/>
      <c r="H2788" s="444"/>
      <c r="I2788" s="443"/>
      <c r="J2788" s="443"/>
      <c r="K2788" s="443"/>
      <c r="L2788" s="443"/>
      <c r="M2788" s="443"/>
      <c r="N2788" s="443"/>
      <c r="O2788" s="443"/>
      <c r="P2788" s="445">
        <f t="shared" si="41"/>
        <v>0</v>
      </c>
      <c r="Q2788" s="443"/>
      <c r="R2788" s="443"/>
      <c r="S2788" s="443"/>
      <c r="T2788" s="443"/>
      <c r="U2788" s="443"/>
      <c r="V2788" s="443"/>
      <c r="W2788" s="443"/>
      <c r="X2788" s="446"/>
    </row>
    <row r="2789" spans="1:24" s="447" customFormat="1" ht="15">
      <c r="A2789" s="443"/>
      <c r="B2789" s="443"/>
      <c r="C2789" s="508"/>
      <c r="D2789" s="154"/>
      <c r="E2789" s="154"/>
      <c r="F2789" s="443"/>
      <c r="G2789" s="443"/>
      <c r="H2789" s="444"/>
      <c r="I2789" s="443"/>
      <c r="J2789" s="443"/>
      <c r="K2789" s="443"/>
      <c r="L2789" s="443"/>
      <c r="M2789" s="443"/>
      <c r="N2789" s="443"/>
      <c r="O2789" s="443"/>
      <c r="P2789" s="445">
        <f t="shared" si="41"/>
        <v>0</v>
      </c>
      <c r="Q2789" s="443"/>
      <c r="R2789" s="443"/>
      <c r="S2789" s="443"/>
      <c r="T2789" s="443"/>
      <c r="U2789" s="443"/>
      <c r="V2789" s="443"/>
      <c r="W2789" s="443"/>
      <c r="X2789" s="446"/>
    </row>
    <row r="2790" spans="1:24" s="447" customFormat="1" ht="15">
      <c r="A2790" s="443"/>
      <c r="B2790" s="443"/>
      <c r="C2790" s="508"/>
      <c r="D2790" s="154"/>
      <c r="E2790" s="154"/>
      <c r="F2790" s="443"/>
      <c r="G2790" s="443"/>
      <c r="H2790" s="444"/>
      <c r="I2790" s="443"/>
      <c r="J2790" s="443"/>
      <c r="K2790" s="443"/>
      <c r="L2790" s="443"/>
      <c r="M2790" s="443"/>
      <c r="N2790" s="443"/>
      <c r="O2790" s="443"/>
      <c r="P2790" s="445">
        <f t="shared" si="41"/>
        <v>0</v>
      </c>
      <c r="Q2790" s="443"/>
      <c r="R2790" s="443"/>
      <c r="S2790" s="443"/>
      <c r="T2790" s="443"/>
      <c r="U2790" s="443"/>
      <c r="V2790" s="443"/>
      <c r="W2790" s="443"/>
      <c r="X2790" s="446"/>
    </row>
    <row r="2791" spans="1:24" s="447" customFormat="1" ht="15">
      <c r="A2791" s="443"/>
      <c r="B2791" s="443"/>
      <c r="C2791" s="508"/>
      <c r="D2791" s="154"/>
      <c r="E2791" s="154"/>
      <c r="F2791" s="443"/>
      <c r="G2791" s="443"/>
      <c r="H2791" s="444"/>
      <c r="I2791" s="443"/>
      <c r="J2791" s="443"/>
      <c r="K2791" s="443"/>
      <c r="L2791" s="443"/>
      <c r="M2791" s="443"/>
      <c r="N2791" s="443"/>
      <c r="O2791" s="443"/>
      <c r="P2791" s="445">
        <f t="shared" si="41"/>
        <v>0</v>
      </c>
      <c r="Q2791" s="443"/>
      <c r="R2791" s="443"/>
      <c r="S2791" s="443"/>
      <c r="T2791" s="443"/>
      <c r="U2791" s="443"/>
      <c r="V2791" s="443"/>
      <c r="W2791" s="443"/>
      <c r="X2791" s="446"/>
    </row>
    <row r="2792" spans="1:24" s="447" customFormat="1" ht="15">
      <c r="A2792" s="443"/>
      <c r="B2792" s="443"/>
      <c r="C2792" s="508"/>
      <c r="D2792" s="154"/>
      <c r="E2792" s="154"/>
      <c r="F2792" s="443"/>
      <c r="G2792" s="443"/>
      <c r="H2792" s="444"/>
      <c r="I2792" s="443"/>
      <c r="J2792" s="443"/>
      <c r="K2792" s="443"/>
      <c r="L2792" s="443"/>
      <c r="M2792" s="443"/>
      <c r="N2792" s="443"/>
      <c r="O2792" s="443"/>
      <c r="P2792" s="445">
        <f t="shared" si="41"/>
        <v>0</v>
      </c>
      <c r="Q2792" s="443"/>
      <c r="R2792" s="443"/>
      <c r="S2792" s="443"/>
      <c r="T2792" s="443"/>
      <c r="U2792" s="443"/>
      <c r="V2792" s="443"/>
      <c r="W2792" s="443"/>
      <c r="X2792" s="446"/>
    </row>
    <row r="2793" spans="1:24" s="447" customFormat="1" ht="15">
      <c r="A2793" s="443"/>
      <c r="B2793" s="443"/>
      <c r="C2793" s="508"/>
      <c r="D2793" s="154"/>
      <c r="E2793" s="154"/>
      <c r="F2793" s="443"/>
      <c r="G2793" s="443"/>
      <c r="H2793" s="444"/>
      <c r="I2793" s="443"/>
      <c r="J2793" s="443"/>
      <c r="K2793" s="443"/>
      <c r="L2793" s="443"/>
      <c r="M2793" s="443"/>
      <c r="N2793" s="443"/>
      <c r="O2793" s="443"/>
      <c r="P2793" s="445">
        <f t="shared" si="41"/>
        <v>0</v>
      </c>
      <c r="Q2793" s="443"/>
      <c r="R2793" s="443"/>
      <c r="S2793" s="443"/>
      <c r="T2793" s="443"/>
      <c r="U2793" s="443"/>
      <c r="V2793" s="443"/>
      <c r="W2793" s="443"/>
      <c r="X2793" s="446"/>
    </row>
    <row r="2794" spans="1:24" s="447" customFormat="1" ht="15">
      <c r="A2794" s="443"/>
      <c r="B2794" s="443"/>
      <c r="C2794" s="508"/>
      <c r="D2794" s="154"/>
      <c r="E2794" s="154"/>
      <c r="F2794" s="443"/>
      <c r="G2794" s="443"/>
      <c r="H2794" s="444"/>
      <c r="I2794" s="443"/>
      <c r="J2794" s="443"/>
      <c r="K2794" s="443"/>
      <c r="L2794" s="443"/>
      <c r="M2794" s="443"/>
      <c r="N2794" s="443"/>
      <c r="O2794" s="443"/>
      <c r="P2794" s="445">
        <f t="shared" si="41"/>
        <v>0</v>
      </c>
      <c r="Q2794" s="443"/>
      <c r="R2794" s="443"/>
      <c r="S2794" s="443"/>
      <c r="T2794" s="443"/>
      <c r="U2794" s="443"/>
      <c r="V2794" s="443"/>
      <c r="W2794" s="443"/>
      <c r="X2794" s="446"/>
    </row>
    <row r="2795" spans="1:24" s="447" customFormat="1" ht="15">
      <c r="A2795" s="443"/>
      <c r="B2795" s="443"/>
      <c r="C2795" s="508"/>
      <c r="D2795" s="154"/>
      <c r="E2795" s="154"/>
      <c r="F2795" s="443"/>
      <c r="G2795" s="443"/>
      <c r="H2795" s="444"/>
      <c r="I2795" s="443"/>
      <c r="J2795" s="443"/>
      <c r="K2795" s="443"/>
      <c r="L2795" s="443"/>
      <c r="M2795" s="443"/>
      <c r="N2795" s="443"/>
      <c r="O2795" s="443"/>
      <c r="P2795" s="445">
        <f t="shared" si="41"/>
        <v>0</v>
      </c>
      <c r="Q2795" s="443"/>
      <c r="R2795" s="443"/>
      <c r="S2795" s="443"/>
      <c r="T2795" s="443"/>
      <c r="U2795" s="443"/>
      <c r="V2795" s="443"/>
      <c r="W2795" s="443"/>
      <c r="X2795" s="446"/>
    </row>
    <row r="2796" spans="1:24" s="447" customFormat="1" ht="15">
      <c r="A2796" s="443"/>
      <c r="B2796" s="443"/>
      <c r="C2796" s="508"/>
      <c r="D2796" s="154"/>
      <c r="E2796" s="154"/>
      <c r="F2796" s="443"/>
      <c r="G2796" s="443"/>
      <c r="H2796" s="444"/>
      <c r="I2796" s="443"/>
      <c r="J2796" s="443"/>
      <c r="K2796" s="443"/>
      <c r="L2796" s="443"/>
      <c r="M2796" s="443"/>
      <c r="N2796" s="443"/>
      <c r="O2796" s="443"/>
      <c r="P2796" s="445">
        <f t="shared" si="41"/>
        <v>0</v>
      </c>
      <c r="Q2796" s="443"/>
      <c r="R2796" s="443"/>
      <c r="S2796" s="443"/>
      <c r="T2796" s="443"/>
      <c r="U2796" s="443"/>
      <c r="V2796" s="443"/>
      <c r="W2796" s="443"/>
      <c r="X2796" s="446"/>
    </row>
    <row r="2797" spans="1:24" s="447" customFormat="1" ht="15">
      <c r="A2797" s="443"/>
      <c r="B2797" s="443"/>
      <c r="C2797" s="508"/>
      <c r="D2797" s="154"/>
      <c r="E2797" s="154"/>
      <c r="F2797" s="443"/>
      <c r="G2797" s="443"/>
      <c r="H2797" s="444"/>
      <c r="I2797" s="443"/>
      <c r="J2797" s="443"/>
      <c r="K2797" s="443"/>
      <c r="L2797" s="443"/>
      <c r="M2797" s="443"/>
      <c r="N2797" s="443"/>
      <c r="O2797" s="443"/>
      <c r="P2797" s="445">
        <f t="shared" si="41"/>
        <v>0</v>
      </c>
      <c r="Q2797" s="443"/>
      <c r="R2797" s="443"/>
      <c r="S2797" s="443"/>
      <c r="T2797" s="443"/>
      <c r="U2797" s="443"/>
      <c r="V2797" s="443"/>
      <c r="W2797" s="443"/>
      <c r="X2797" s="446"/>
    </row>
    <row r="2798" spans="1:24" s="447" customFormat="1" ht="15">
      <c r="A2798" s="443"/>
      <c r="B2798" s="443"/>
      <c r="C2798" s="508"/>
      <c r="D2798" s="154"/>
      <c r="E2798" s="154"/>
      <c r="F2798" s="443"/>
      <c r="G2798" s="443"/>
      <c r="H2798" s="444"/>
      <c r="I2798" s="443"/>
      <c r="J2798" s="443"/>
      <c r="K2798" s="443"/>
      <c r="L2798" s="443"/>
      <c r="M2798" s="443"/>
      <c r="N2798" s="443"/>
      <c r="O2798" s="443"/>
      <c r="P2798" s="445">
        <f t="shared" si="41"/>
        <v>0</v>
      </c>
      <c r="Q2798" s="443"/>
      <c r="R2798" s="443"/>
      <c r="S2798" s="443"/>
      <c r="T2798" s="443"/>
      <c r="U2798" s="443"/>
      <c r="V2798" s="443"/>
      <c r="W2798" s="443"/>
      <c r="X2798" s="446"/>
    </row>
    <row r="2799" spans="1:24" s="447" customFormat="1" ht="15">
      <c r="A2799" s="443"/>
      <c r="B2799" s="443"/>
      <c r="C2799" s="508"/>
      <c r="D2799" s="154"/>
      <c r="E2799" s="154"/>
      <c r="F2799" s="443"/>
      <c r="G2799" s="443"/>
      <c r="H2799" s="444"/>
      <c r="I2799" s="443"/>
      <c r="J2799" s="443"/>
      <c r="K2799" s="443"/>
      <c r="L2799" s="443"/>
      <c r="M2799" s="443"/>
      <c r="N2799" s="443"/>
      <c r="O2799" s="443"/>
      <c r="P2799" s="445">
        <f t="shared" si="41"/>
        <v>0</v>
      </c>
      <c r="Q2799" s="443"/>
      <c r="R2799" s="443"/>
      <c r="S2799" s="443"/>
      <c r="T2799" s="443"/>
      <c r="U2799" s="443"/>
      <c r="V2799" s="443"/>
      <c r="W2799" s="443"/>
      <c r="X2799" s="446"/>
    </row>
    <row r="2800" spans="1:24" s="447" customFormat="1" ht="15">
      <c r="A2800" s="443"/>
      <c r="B2800" s="443"/>
      <c r="C2800" s="508"/>
      <c r="D2800" s="154"/>
      <c r="E2800" s="154"/>
      <c r="F2800" s="443"/>
      <c r="G2800" s="443"/>
      <c r="H2800" s="444"/>
      <c r="I2800" s="443"/>
      <c r="J2800" s="443"/>
      <c r="K2800" s="443"/>
      <c r="L2800" s="443"/>
      <c r="M2800" s="443"/>
      <c r="N2800" s="443"/>
      <c r="O2800" s="443"/>
      <c r="P2800" s="445">
        <f t="shared" si="41"/>
        <v>0</v>
      </c>
      <c r="Q2800" s="443"/>
      <c r="R2800" s="443"/>
      <c r="S2800" s="443"/>
      <c r="T2800" s="443"/>
      <c r="U2800" s="443"/>
      <c r="V2800" s="443"/>
      <c r="W2800" s="443"/>
      <c r="X2800" s="446"/>
    </row>
  </sheetData>
  <sheetProtection formatCells="0" formatColumns="0" formatRows="0" insertRows="0" deleteRows="0" sort="0"/>
  <dataConsolidate link="1"/>
  <mergeCells count="11">
    <mergeCell ref="A7:X7"/>
    <mergeCell ref="L2:O2"/>
    <mergeCell ref="I10:O10"/>
    <mergeCell ref="A10:E10"/>
    <mergeCell ref="A9:E9"/>
    <mergeCell ref="F9:G9"/>
    <mergeCell ref="I9:P9"/>
    <mergeCell ref="T9:U9"/>
    <mergeCell ref="T10:U10"/>
    <mergeCell ref="I8:P8"/>
    <mergeCell ref="D3:K3"/>
  </mergeCells>
  <conditionalFormatting sqref="C13:C2800">
    <cfRule type="expression" dxfId="94" priority="22">
      <formula>AND(ISBLANK(C13),SUM(COUNTIF(A13:O13,"&lt;&gt;"&amp;""),COUNTIF(Q13,"&lt;&gt;"&amp;""),COUNTIF(S13:X13,"&lt;&gt;"&amp;"")&gt;0))</formula>
    </cfRule>
  </conditionalFormatting>
  <conditionalFormatting sqref="F13:F2800">
    <cfRule type="expression" dxfId="93" priority="44">
      <formula>AND(ISBLANK(F13),SUM(COUNTIF(A13:O13,"&lt;&gt;"&amp;""),COUNTIF(Q13,"&lt;&gt;"&amp;""),COUNTIF(S13:X13,"&lt;&gt;"&amp;"")&gt;0))</formula>
    </cfRule>
  </conditionalFormatting>
  <conditionalFormatting sqref="G13:G2800">
    <cfRule type="expression" dxfId="92" priority="43">
      <formula>AND(ISBLANK(G13),SUM(COUNTIF(A13:O13,"&lt;&gt;"&amp;""),COUNTIF(Q13,"&lt;&gt;"&amp;""),COUNTIF(S13:X13,"&lt;&gt;"&amp;"")&gt;0))</formula>
    </cfRule>
  </conditionalFormatting>
  <conditionalFormatting sqref="H13:H2800">
    <cfRule type="expression" dxfId="91" priority="24">
      <formula>AND(ISBLANK(H13),SUM(COUNTIF(A13:O13,"&lt;&gt;"&amp;""),COUNTIF(Q13,"&lt;&gt;"&amp;""),COUNTIF(S13:X13,"&lt;&gt;"&amp;"")&gt;0))</formula>
    </cfRule>
    <cfRule type="expression" dxfId="90" priority="42">
      <formula>ISTEXT(H13)</formula>
    </cfRule>
  </conditionalFormatting>
  <conditionalFormatting sqref="S13:S2800">
    <cfRule type="expression" dxfId="89" priority="41">
      <formula>AND(ISBLANK(S13),SUM(COUNTIF(A13:O13,"&lt;&gt;"&amp;""),COUNTIF(Q13,"&lt;&gt;"&amp;""),COUNTIF(S13:X13,"&lt;&gt;"&amp;"")&gt;0))</formula>
    </cfRule>
  </conditionalFormatting>
  <conditionalFormatting sqref="I13:O2800">
    <cfRule type="expression" dxfId="88" priority="39">
      <formula>AND(ISBLANK(I13),SUM(COUNTIF($A13:$O13,"&lt;&gt;"&amp;""),COUNTIF($Q13,"&lt;&gt;"&amp;""),COUNTIF($S13:$X13,"&lt;&gt;"&amp;"")&gt;0))</formula>
    </cfRule>
  </conditionalFormatting>
  <conditionalFormatting sqref="I13:O2800">
    <cfRule type="expression" priority="25" stopIfTrue="1">
      <formula>COUNTIF($I13:$O13,"&lt;&gt;"&amp;"")&gt;0</formula>
    </cfRule>
  </conditionalFormatting>
  <conditionalFormatting sqref="A13:C2800 E13:E2800">
    <cfRule type="expression" dxfId="87" priority="23">
      <formula>LEN(A13)&gt;256</formula>
    </cfRule>
  </conditionalFormatting>
  <conditionalFormatting sqref="B13:B2800">
    <cfRule type="expression" dxfId="86" priority="19">
      <formula>AND(ISBLANK(B13),SUM(COUNTIF(A13:O13,"&lt;&gt;"&amp;""),COUNTIF(Q13,"&lt;&gt;"&amp;""),COUNTIF(S13:X13,"&lt;&gt;"&amp;"")&gt;0))</formula>
    </cfRule>
  </conditionalFormatting>
  <conditionalFormatting sqref="X13:X2800">
    <cfRule type="expression" dxfId="85" priority="18">
      <formula>LEN(X13)&gt;4000</formula>
    </cfRule>
  </conditionalFormatting>
  <conditionalFormatting sqref="T14:T23">
    <cfRule type="expression" dxfId="84" priority="17">
      <formula>AND(ISBLANK(T14),SUM(COUNTIF(A14:O14,"&lt;&gt;"&amp;""),COUNTIF(Q14,"&lt;&gt;"&amp;""),COUNTIF(R14:V14,"&lt;&gt;"&amp;"")&gt;0))</formula>
    </cfRule>
  </conditionalFormatting>
  <conditionalFormatting sqref="U14:U23">
    <cfRule type="expression" dxfId="83" priority="16">
      <formula>AND(ISBLANK(U14),SUM(COUNTIF(A14:O14,"&lt;&gt;"&amp;""),COUNTIF(Q14,"&lt;&gt;"&amp;""),COUNTIF(R14:V14,"&lt;&gt;"&amp;"")&gt;0))</formula>
    </cfRule>
  </conditionalFormatting>
  <conditionalFormatting sqref="T24:T2800">
    <cfRule type="expression" dxfId="82" priority="14">
      <formula>AND(ISBLANK(T24),SUM(COUNTIF(A24:O24,"&lt;&gt;"&amp;""),COUNTIF(Q24,"&lt;&gt;"&amp;""),COUNTIF(R24:X24,"&lt;&gt;"&amp;"")&gt;0))</formula>
    </cfRule>
  </conditionalFormatting>
  <conditionalFormatting sqref="U24:U2800">
    <cfRule type="expression" dxfId="81" priority="13">
      <formula>AND(ISBLANK(U24),SUM(COUNTIF(A24:O24,"&lt;&gt;"&amp;""),COUNTIF(Q24,"&lt;&gt;"&amp;""),COUNTIF(R24:X24,"&lt;&gt;"&amp;"")&gt;0))</formula>
    </cfRule>
  </conditionalFormatting>
  <conditionalFormatting sqref="T13:T2800">
    <cfRule type="expression" dxfId="80" priority="7">
      <formula>AND(ISBLANK(T13),SUM(COUNTIF(A13:O13,"&lt;&gt;"&amp;""),COUNTIF(Q13:S13,"&lt;&gt;"&amp;""),COUNTIF(U13:X13,"&lt;&gt;"&amp;"")&gt;0))</formula>
    </cfRule>
  </conditionalFormatting>
  <conditionalFormatting sqref="U13:U2800">
    <cfRule type="expression" dxfId="79" priority="6">
      <formula>AND(ISBLANK(U13),SUM(COUNTIF(A13:O13,"&lt;&gt;"&amp;""),COUNTIF(Q13:T13,"&lt;&gt;"&amp;""),COUNTIF(V13:X13,"&lt;&gt;"&amp;"")&gt;0))</formula>
    </cfRule>
  </conditionalFormatting>
  <conditionalFormatting sqref="V13:V2800">
    <cfRule type="expression" dxfId="78" priority="5">
      <formula>AND(ISBLANK(V13),SUM(COUNTIF(A13:O13,"&lt;&gt;"&amp;""),COUNTIF(Q13:U13,"&lt;&gt;"&amp;""),COUNTIF(W13:X13,"&lt;&gt;"&amp;"")&gt;0))</formula>
    </cfRule>
  </conditionalFormatting>
  <conditionalFormatting sqref="W13:W2800">
    <cfRule type="expression" dxfId="77" priority="4">
      <formula>AND(ISBLANK(W13),SUM(COUNTIF(A13:O13,"&lt;&gt;"&amp;""),COUNTIF(Q13:V13,"&lt;&gt;"&amp;""),COUNTIF(X13,"&lt;&gt;"&amp;"")&gt;0))</formula>
    </cfRule>
  </conditionalFormatting>
  <conditionalFormatting sqref="E13:E2800">
    <cfRule type="expression" dxfId="76" priority="3">
      <formula>AND(ISBLANK(E13),SUM(COUNTIF(A13:O13,"&lt;&gt;"&amp;""),COUNTIF(Q13,"&lt;&gt;"&amp;""),COUNTIF(S13:X13,"&lt;&gt;"&amp;"")&gt;0))</formula>
    </cfRule>
  </conditionalFormatting>
  <dataValidations count="30">
    <dataValidation type="list" allowBlank="1" showInputMessage="1" showErrorMessage="1" sqref="F1:F2 F2801:F1048576" xr:uid="{00000000-0002-0000-0500-000001000000}">
      <formula1>"SFA,SFD,2 to 4,5+,ADU,MH"</formula1>
    </dataValidation>
    <dataValidation type="date" allowBlank="1" showInputMessage="1" showErrorMessage="1" sqref="H4:H5 H12 H10" xr:uid="{00000000-0002-0000-0500-000002000000}">
      <formula1>18264</formula1>
      <formula2>54789</formula2>
    </dataValidation>
    <dataValidation type="whole" allowBlank="1" showInputMessage="1" showErrorMessage="1" error="Please enter a number greater than 0" sqref="L2 I4:K5 I10:O11 I2801:O1048576" xr:uid="{00000000-0002-0000-0500-000003000000}">
      <formula1>0</formula1>
      <formula2>30000</formula2>
    </dataValidation>
    <dataValidation type="whole" allowBlank="1" showInputMessage="1" showErrorMessage="1" sqref="Q9:Q11 Q4:Q5 Q2801:Q1048576" xr:uid="{00000000-0002-0000-0500-000004000000}">
      <formula1>0</formula1>
      <formula2>20000</formula2>
    </dataValidation>
    <dataValidation allowBlank="1" showInputMessage="1" sqref="L4:O4" xr:uid="{00000000-0002-0000-0500-000007000000}"/>
    <dataValidation allowBlank="1" showInputMessage="1" showErrorMessage="1" error="Please enter &quot;No&quot;,&quot;Yes-But no action taken&quot;, &quot;Yes-Approved&quot; , &quot;Yes-Denied&quot;  " sqref="S1:S6 S9:S12" xr:uid="{00000000-0002-0000-0500-000008000000}"/>
    <dataValidation operator="greaterThanOrEqual" allowBlank="1" showInputMessage="1" showErrorMessage="1" error="Please enter a number." sqref="T11:T12" xr:uid="{071978F1-841E-44F6-9ED0-5D325A60819A}"/>
    <dataValidation type="whole" operator="greaterThanOrEqual" allowBlank="1" showInputMessage="1" showErrorMessage="1" error="Please enter a number" sqref="T12" xr:uid="{151F0C0E-8BC5-4A54-AF13-A45F338F8757}">
      <formula1>0</formula1>
    </dataValidation>
    <dataValidation allowBlank="1" showInputMessage="1" showErrorMessage="1" error="Please enter O for Ownership and R for Renter" sqref="T11" xr:uid="{5FFB4B3B-AF7D-4701-BB8B-A5A3F3A80680}"/>
    <dataValidation type="custom" errorStyle="information" allowBlank="1" showInputMessage="1" showErrorMessage="1" error="Please enter the number of proposed units in section five." sqref="P13:P2800" xr:uid="{00000000-0002-0000-0500-000009000000}">
      <formula1>C13 &lt;&gt; ""</formula1>
    </dataValidation>
    <dataValidation type="list" allowBlank="1" showInputMessage="1" showErrorMessage="1" error="Please enter &quot;No&quot;,&quot;Yes-But no action taken&quot;, &quot;Yes-Approved&quot; , &quot;Yes-Denied&quot;  " sqref="S2801:S1048576" xr:uid="{00000000-0002-0000-0500-000005000000}">
      <formula1>"No,Yes-But no action taken,Yes-Approved,Yes-Denied"</formula1>
    </dataValidation>
    <dataValidation type="list" allowBlank="1" showInputMessage="1" showErrorMessage="1" sqref="G2801:G1048576" xr:uid="{00000000-0002-0000-0500-000000000000}">
      <formula1>"R,O"</formula1>
    </dataValidation>
    <dataValidation type="date" allowBlank="1" showInputMessage="1" showErrorMessage="1" error="Please enter a date" sqref="H2801:H1048576" xr:uid="{00000000-0002-0000-0500-00000A000000}">
      <formula1>18264</formula1>
      <formula2>54789</formula2>
    </dataValidation>
    <dataValidation allowBlank="1" showInputMessage="1" showErrorMessage="1" prompt="Prior APN – Enter an APN previously associated with the parcel if applicable (optional field). Character Limit: 256" sqref="A13:A2800" xr:uid="{84F74F54-28A7-4E6C-A9F2-D52804D934CA}"/>
    <dataValidation allowBlank="1" showInputMessage="1" showErrorMessage="1" prompt="Current APN – Enter the current available APN.  If necessary, enter additional APNs in the notes field._x000a_Character Limit: 256" sqref="B13:B2800" xr:uid="{D47AA8CC-9DB6-4A4A-AF3C-1D6F94542DF8}"/>
    <dataValidation allowBlank="1" showInputMessage="1" showErrorMessage="1" prompt="Street Address – Enter the number and name of street._x000a_Character Limit: 256" sqref="C13:C2800" xr:uid="{28CA8070-6758-48DE-B236-439E907F4412}"/>
    <dataValidation allowBlank="1" showInputMessage="1" showErrorMessage="1" prompt="Project Name – Enter the project name, if available (optional field)._x000a_Character Limit: 256" sqref="D13:D2800" xr:uid="{529A39A7-4C3F-48D8-A21B-D00E73618A62}"/>
    <dataValidation allowBlank="1" showInputMessage="1" showErrorMessage="1" prompt="Local Jurisdiction Tracking ID – This may be the permit number or other identifier._x000a_Character Limit: 256" sqref="E13:E2800" xr:uid="{2ABBE8FA-5DC2-4F72-8E60-9DBE3CA4E385}"/>
    <dataValidation type="date" allowBlank="1" showInputMessage="1" showErrorMessage="1" errorTitle="Please enter a date" error="Please Enter a Date" prompt="Date Application Submitted: Enter the date the housing development application was submitted. If the application was incomplete at the time of submittal, enter the date the application was determined complete." sqref="H13:H2800" xr:uid="{9CE3227C-2D87-4231-8830-50247B04761B}">
      <formula1>18264</formula1>
      <formula2>54789</formula2>
    </dataValidation>
    <dataValidation type="whole" allowBlank="1" showInputMessage="1" showErrorMessage="1" prompt="Total Approved Units by Project: Enter the number of units that the jurisdiction approved for this project application. If the project has not yet been approved, you may leave this blank. _x000a_" sqref="Q13:Q2800" xr:uid="{74B8B843-C563-4F6E-A962-731190F58C2E}">
      <formula1>0</formula1>
      <formula2>20000</formula2>
    </dataValidation>
    <dataValidation allowBlank="1" showInputMessage="1" showErrorMessage="1" prompt="Total Disapproved Units by Project If project was reviewed and disapproved, please enter the number that were disapproved." sqref="R13:R2800" xr:uid="{373BC78C-EB9A-402B-BE87-1D104E92711E}"/>
    <dataValidation allowBlank="1" showInputMessage="1" showErrorMessage="1" prompt="Notes: Use this field to enter any applicable notes about the project or development._x000a_Character Limit: 4000" sqref="X13:X2800" xr:uid="{62ABAEDD-37F1-4932-B1B5-75F6F29135E9}"/>
    <dataValidation allowBlank="1" showInputMessage="1" showErrorMessage="1" prompt="Sum of units reported in this column. The date submitted must have occured during the APR year in order to be counted in this cell. If not seeing expected value in this cell, please check to ensure dates are valid." sqref="I12:O12 Q12:R12" xr:uid="{C17FFEC3-5410-419B-9727-527D068A1E35}"/>
    <dataValidation type="whole" allowBlank="1" showInputMessage="1" showErrorMessage="1" error="Please enter a number greater than 0." prompt="Insert number of units that are very low-income deed restricted" sqref="I13:I2800" xr:uid="{A43A8208-9206-4AD1-B0D4-680480CFD0C7}">
      <formula1>0</formula1>
      <formula2>30000</formula2>
    </dataValidation>
    <dataValidation type="whole" allowBlank="1" showInputMessage="1" showErrorMessage="1" error="Please enter a number greater than 0." prompt="Insert number of units that are very low-income non-deed restricted" sqref="J13:J2800" xr:uid="{C0F5F144-7B28-4A84-A106-2EDD60B5D5FB}">
      <formula1>0</formula1>
      <formula2>30000</formula2>
    </dataValidation>
    <dataValidation type="whole" allowBlank="1" showInputMessage="1" showErrorMessage="1" error="Please enter a number greater than 0." prompt="Insert number of units that are low-income deed restricted" sqref="K13:K2800" xr:uid="{E8D76A4A-8FD6-433B-99DC-FBAC6529E606}">
      <formula1>0</formula1>
      <formula2>30000</formula2>
    </dataValidation>
    <dataValidation type="whole" allowBlank="1" showInputMessage="1" showErrorMessage="1" error="Please enter a number greater than 0." prompt="Insert number of units that are low-income non-deed restricted" sqref="L13:L2800" xr:uid="{FD248CC6-B7C4-4A20-B26D-8C79F3D74243}">
      <formula1>0</formula1>
      <formula2>30000</formula2>
    </dataValidation>
    <dataValidation type="whole" allowBlank="1" showInputMessage="1" showErrorMessage="1" error="Please enter a number greater than 0." prompt="Insert number of units that are moderate-income deed restricted" sqref="M13:M2800" xr:uid="{9449AD10-0DC5-42E5-A6F8-9C71023493DF}">
      <formula1>0</formula1>
      <formula2>30000</formula2>
    </dataValidation>
    <dataValidation type="whole" allowBlank="1" showInputMessage="1" showErrorMessage="1" error="Please enter a number greater than 0." prompt="Insert number of units that are moderate-income non-deed restricted" sqref="N13:N2800" xr:uid="{1F00FB4A-D10F-4F7C-A178-790F85119F1C}">
      <formula1>0</formula1>
      <formula2>30000</formula2>
    </dataValidation>
    <dataValidation type="whole" allowBlank="1" showInputMessage="1" showErrorMessage="1" error="Please enter a number greater than 0." prompt="Insert number of units that are above moderate-income" sqref="O13:O2800" xr:uid="{2D05FB6C-F144-4461-ABFC-AA0D3104A04E}">
      <formula1>0</formula1>
      <formula2>30000</formula2>
    </dataValidation>
  </dataValidations>
  <printOptions horizontalCentered="1"/>
  <pageMargins left="0.7" right="0.7" top="0.75" bottom="0.75" header="0.3" footer="0.3"/>
  <pageSetup scale="41"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2" stopIfTrue="1" id="{2DEECBAA-DCC1-4050-9812-E93D211B4271}">
            <xm:f>Admin!$D$22="FORMATTING OFF"</xm:f>
            <x14:dxf/>
          </x14:cfRule>
          <xm:sqref>A13:O2800 Q13:X2800</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prompt="Unit Types: Each development should be categorized by one of the following codes. Refer to “Unit Category” in the Definitions section for additional descriptions._x000a_" xr:uid="{02D82332-F9A7-4091-9910-89063C3C33CB}">
          <x14:formula1>
            <xm:f>'Deed Rest And Asst Pgm Data'!$H$2:$H$7</xm:f>
          </x14:formula1>
          <xm:sqref>F13:F2800</xm:sqref>
        </x14:dataValidation>
        <x14:dataValidation type="list" allowBlank="1" showInputMessage="1" showErrorMessage="1" prompt="Tenure:   Identify whether the units within the development project are either proposed or planned at initial occupancy for either renters or owners. Use the drop-down menu to select one of the following options:_x000a__x000a_R = Renter Occupied_x000a_O = Owner Occupied" xr:uid="{0B2F8DDF-2C79-46B1-B22D-5F6D3EE23200}">
          <x14:formula1>
            <xm:f>'Deed Rest And Asst Pgm Data'!$J$2:$J$3</xm:f>
          </x14:formula1>
          <xm:sqref>G13:G2800</xm:sqref>
        </x14:dataValidation>
        <x14:dataValidation type="list" allowBlank="1" showInputMessage="1" showErrorMessage="1" prompt="Was a Density Bonus requested for this housing development? Answer yes or no." xr:uid="{454F2535-3560-46EF-9677-1DD8D75DBFE7}">
          <x14:formula1>
            <xm:f>'Deed Rest And Asst Pgm Data'!$D$2:$D$3</xm:f>
          </x14:formula1>
          <xm:sqref>T13:T2800</xm:sqref>
        </x14:dataValidation>
        <x14:dataValidation type="list" allowBlank="1" showInputMessage="1" showErrorMessage="1" prompt="Was a Density Bonus approved for this housing development? Answer yes, no, or N/A" xr:uid="{79F7809C-4BA7-4ED6-A813-567DF5350488}">
          <x14:formula1>
            <xm:f>'Deed Rest And Asst Pgm Data'!$D$2:$D$4</xm:f>
          </x14:formula1>
          <xm:sqref>U13:U2800</xm:sqref>
        </x14:dataValidation>
        <x14:dataValidation type="list" allowBlank="1" showInputMessage="1" showErrorMessage="1" prompt="Ministerial Projects are defined in section 15268 of the 2023 CEQA Guidelines._x000a__x000a_Discretionary Projects are defined in section 15357 of the 2023 CEQA Guidelines_x000a__x000a_https://www.califaep.org/docs/CEQA_Handbook_2023_final.pdf" xr:uid="{BFB4BB4D-1F8D-4586-BA40-14571CD7EC1F}">
          <x14:formula1>
            <xm:f>'Deed Rest And Asst Pgm Data'!$Q$2:$Q$3</xm:f>
          </x14:formula1>
          <xm:sqref>W13:W2800</xm:sqref>
        </x14:dataValidation>
        <x14:dataValidation type="list" allowBlank="1" showInputMessage="1" showErrorMessage="1" error="The value in the cell must be either: NONE, SB 9 (2021) - Duplex in SF Zone, SB 9 (2021) - Residential Lot Split, AB 2011 (2022), SB 6 (2022), SB 35 (2017)" prompt="Select appropriate streamlinig provisions as applicable. Select NONE if none of the available options were used. You may select more than one." xr:uid="{A8080078-E905-44AA-871F-084828F99183}">
          <x14:formula1>
            <xm:f>'Deed Rest And Asst Pgm Data'!$P$2:$P$7</xm:f>
          </x14:formula1>
          <xm:sqref>S13:S2800</xm:sqref>
        </x14:dataValidation>
        <x14:dataValidation type="list" allowBlank="1" showInputMessage="1" showErrorMessage="1" prompt="If &quot;Approved&quot; is selected, please include additional project information in Table A2 related to entitlements, permits, and certificates of occupancy, as applicable." xr:uid="{AF9C6289-B89A-4B59-BF72-DEA1F0C3E015}">
          <x14:formula1>
            <xm:f>'Deed Rest And Asst Pgm Data'!$E$2:$E$5</xm:f>
          </x14:formula1>
          <xm:sqref>V13:V2800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DY3098"/>
  <sheetViews>
    <sheetView showWhiteSpace="0" topLeftCell="AG2791" zoomScale="70" zoomScaleNormal="70" zoomScaleSheetLayoutView="50" zoomScalePageLayoutView="70" workbookViewId="0">
      <selection activeCell="AG207" sqref="A207:XFD207"/>
    </sheetView>
  </sheetViews>
  <sheetFormatPr defaultColWidth="0" defaultRowHeight="14.25" zeroHeight="1"/>
  <cols>
    <col min="1" max="3" width="16.5703125" style="161" customWidth="1"/>
    <col min="4" max="4" width="18" style="161" customWidth="1"/>
    <col min="5" max="5" width="17.5703125" style="161" customWidth="1"/>
    <col min="6" max="6" width="15" style="161" customWidth="1"/>
    <col min="7" max="7" width="12.5703125" style="161" customWidth="1"/>
    <col min="8" max="8" width="14.7109375" style="161" customWidth="1"/>
    <col min="9" max="9" width="14.5703125" style="161" customWidth="1"/>
    <col min="10" max="10" width="14.28515625" style="161" customWidth="1"/>
    <col min="11" max="11" width="14.42578125" style="161" customWidth="1"/>
    <col min="12" max="12" width="13.7109375" style="161" customWidth="1"/>
    <col min="13" max="13" width="14.7109375" style="161" customWidth="1"/>
    <col min="14" max="14" width="14.42578125" style="161" customWidth="1"/>
    <col min="15" max="15" width="16.28515625" style="161" customWidth="1"/>
    <col min="16" max="16" width="17" style="161" customWidth="1"/>
    <col min="17" max="17" width="13.28515625" style="161" customWidth="1"/>
    <col min="18" max="18" width="14.42578125" style="161" customWidth="1"/>
    <col min="19" max="19" width="13.5703125" style="161" customWidth="1"/>
    <col min="20" max="20" width="13.42578125" style="161" customWidth="1"/>
    <col min="21" max="21" width="13.7109375" style="161" customWidth="1"/>
    <col min="22" max="22" width="14.7109375" style="161" customWidth="1"/>
    <col min="23" max="23" width="14.42578125" style="161" customWidth="1"/>
    <col min="24" max="24" width="17.5703125" style="161" customWidth="1"/>
    <col min="25" max="25" width="19.28515625" style="144" customWidth="1"/>
    <col min="26" max="27" width="13.5703125" style="161" bestFit="1" customWidth="1"/>
    <col min="28" max="30" width="12.5703125" style="161" customWidth="1"/>
    <col min="31" max="31" width="14.7109375" style="161" customWidth="1"/>
    <col min="32" max="32" width="14.42578125" style="161" customWidth="1"/>
    <col min="33" max="33" width="21.42578125" style="161" customWidth="1"/>
    <col min="34" max="34" width="15.28515625" style="161" bestFit="1" customWidth="1"/>
    <col min="35" max="35" width="15.28515625" style="149" customWidth="1"/>
    <col min="36" max="36" width="18.42578125" style="161" customWidth="1"/>
    <col min="37" max="37" width="16.28515625" style="161" customWidth="1"/>
    <col min="38" max="38" width="21.42578125" style="161" customWidth="1"/>
    <col min="39" max="39" width="18.42578125" style="161" customWidth="1"/>
    <col min="40" max="40" width="28.42578125" style="161" customWidth="1"/>
    <col min="41" max="41" width="22.42578125" style="161" customWidth="1"/>
    <col min="42" max="42" width="21.42578125" style="161" customWidth="1"/>
    <col min="43" max="43" width="15.28515625" style="161" customWidth="1"/>
    <col min="44" max="44" width="14.5703125" style="162" customWidth="1"/>
    <col min="45" max="45" width="27.42578125" style="179" customWidth="1"/>
    <col min="46" max="46" width="21.5703125" style="570" customWidth="1"/>
    <col min="47" max="47" width="18.42578125" style="161" customWidth="1"/>
    <col min="48" max="48" width="23.42578125" style="161" customWidth="1"/>
    <col min="49" max="49" width="20.28515625" style="149" customWidth="1"/>
    <col min="50" max="16384" width="9.28515625" style="161" hidden="1"/>
  </cols>
  <sheetData>
    <row r="1" spans="1:49" s="144" customFormat="1" ht="23.1" customHeight="1">
      <c r="A1" s="183" t="s">
        <v>387</v>
      </c>
      <c r="B1" s="135" t="str">
        <f>'Start Here'!B4</f>
        <v>San Diego</v>
      </c>
      <c r="C1" s="184"/>
      <c r="D1" s="662"/>
      <c r="E1" s="663"/>
      <c r="F1" s="663"/>
      <c r="G1" s="663"/>
      <c r="H1" s="663"/>
      <c r="I1" s="235" t="s">
        <v>481</v>
      </c>
      <c r="J1" s="235"/>
      <c r="K1" s="235"/>
      <c r="L1" s="235"/>
      <c r="M1" s="235"/>
      <c r="N1" s="235"/>
      <c r="O1" s="235"/>
      <c r="P1" s="235"/>
      <c r="Q1" s="235"/>
      <c r="R1" s="657" t="s">
        <v>482</v>
      </c>
      <c r="S1" s="658"/>
      <c r="T1" s="658"/>
      <c r="U1" s="659"/>
      <c r="V1" s="121"/>
      <c r="W1" s="121"/>
      <c r="X1" s="121"/>
      <c r="Y1" s="121"/>
      <c r="Z1" s="121"/>
      <c r="AA1" s="121"/>
      <c r="AB1" s="121"/>
      <c r="AC1" s="121"/>
      <c r="AD1" s="121"/>
      <c r="AE1" s="121"/>
      <c r="AF1" s="121"/>
      <c r="AG1" s="121"/>
      <c r="AH1" s="121"/>
      <c r="AI1" s="73"/>
      <c r="AJ1" s="121"/>
      <c r="AR1" s="148"/>
      <c r="AS1" s="152"/>
      <c r="AT1" s="567"/>
      <c r="AW1" s="149"/>
    </row>
    <row r="2" spans="1:49" s="144" customFormat="1" ht="23.1" customHeight="1">
      <c r="A2" s="185" t="s">
        <v>388</v>
      </c>
      <c r="B2" s="136">
        <f>'Start Here'!B5</f>
        <v>2023</v>
      </c>
      <c r="C2" s="187" t="s">
        <v>389</v>
      </c>
      <c r="D2" s="662"/>
      <c r="E2" s="663"/>
      <c r="F2" s="663"/>
      <c r="G2" s="663"/>
      <c r="H2" s="663"/>
      <c r="I2" s="235" t="s">
        <v>483</v>
      </c>
      <c r="J2" s="235"/>
      <c r="K2" s="235"/>
      <c r="L2" s="235"/>
      <c r="M2" s="235"/>
      <c r="N2" s="235"/>
      <c r="O2" s="235"/>
      <c r="P2" s="235"/>
      <c r="Q2" s="235"/>
      <c r="R2" s="53" t="s">
        <v>480</v>
      </c>
      <c r="S2" s="150"/>
      <c r="T2" s="150"/>
      <c r="U2" s="151"/>
      <c r="V2" s="122"/>
      <c r="W2" s="122"/>
      <c r="X2" s="122"/>
      <c r="Y2" s="122"/>
      <c r="Z2" s="122"/>
      <c r="AA2" s="122"/>
      <c r="AB2" s="122"/>
      <c r="AC2" s="122"/>
      <c r="AD2" s="122"/>
      <c r="AE2" s="122"/>
      <c r="AF2" s="122"/>
      <c r="AG2" s="122"/>
      <c r="AH2" s="122"/>
      <c r="AI2" s="74"/>
      <c r="AJ2" s="122"/>
      <c r="AR2" s="148"/>
      <c r="AS2" s="152"/>
      <c r="AT2" s="567"/>
      <c r="AW2" s="149"/>
    </row>
    <row r="3" spans="1:49" s="144" customFormat="1" ht="15.6" customHeight="1">
      <c r="A3" s="188" t="s">
        <v>484</v>
      </c>
      <c r="B3" s="136" t="str">
        <f>IFERROR(IF(ISBLANK(VLOOKUP(B1,'Planning Periods'!$E$2:$P$540,12)),"5th Cycle",VLOOKUP(B1,'Planning Periods'!$E$2:$P$540,12)),"")</f>
        <v>6th Cycle</v>
      </c>
      <c r="C3" s="357" t="str">
        <f>IF(ISBLANK(B1),"",IFERROR(VLOOKUP(B1,'Planning Periods'!$A$2:$D$540,4),""))</f>
        <v>04/30/2021 - 04/30/2029</v>
      </c>
      <c r="D3" s="47"/>
      <c r="E3" s="47"/>
      <c r="F3" s="47"/>
      <c r="G3" s="47"/>
      <c r="H3" s="47"/>
      <c r="I3" s="660"/>
      <c r="J3" s="660"/>
      <c r="K3" s="660"/>
      <c r="L3" s="660"/>
      <c r="M3" s="660"/>
      <c r="N3" s="47"/>
      <c r="O3" s="47"/>
      <c r="P3" s="47"/>
      <c r="Q3" s="47"/>
      <c r="R3" s="47"/>
      <c r="S3" s="47"/>
      <c r="T3" s="47"/>
      <c r="U3" s="552"/>
      <c r="V3" s="552"/>
      <c r="W3" s="552"/>
      <c r="X3" s="552"/>
      <c r="Y3" s="579"/>
      <c r="Z3" s="552"/>
      <c r="AA3" s="552"/>
      <c r="AB3" s="552"/>
      <c r="AC3" s="552"/>
      <c r="AD3" s="552"/>
      <c r="AE3" s="552"/>
      <c r="AF3" s="552"/>
      <c r="AG3" s="552"/>
      <c r="AH3" s="552"/>
      <c r="AI3" s="75"/>
      <c r="AJ3" s="552"/>
      <c r="AR3" s="148"/>
      <c r="AS3" s="152"/>
      <c r="AT3" s="567"/>
      <c r="AW3" s="149"/>
    </row>
    <row r="4" spans="1:49" s="49" customFormat="1" ht="7.35" customHeight="1">
      <c r="D4" s="48"/>
      <c r="E4" s="48"/>
      <c r="F4" s="48"/>
      <c r="G4" s="48"/>
      <c r="H4" s="48"/>
      <c r="I4" s="48"/>
      <c r="J4" s="48"/>
      <c r="Q4" s="48"/>
      <c r="R4" s="48"/>
      <c r="S4" s="48"/>
      <c r="Z4" s="48"/>
      <c r="AA4" s="48"/>
      <c r="AB4" s="48"/>
      <c r="AI4" s="51"/>
      <c r="AR4" s="72"/>
      <c r="AS4" s="48"/>
      <c r="AT4" s="50"/>
      <c r="AW4" s="51"/>
    </row>
    <row r="5" spans="1:49" s="49" customFormat="1" ht="2.65" customHeight="1">
      <c r="D5" s="48"/>
      <c r="E5" s="48"/>
      <c r="F5" s="48"/>
      <c r="G5" s="48"/>
      <c r="AI5" s="51"/>
      <c r="AR5" s="72"/>
      <c r="AS5" s="48"/>
      <c r="AT5" s="50"/>
      <c r="AW5" s="51"/>
    </row>
    <row r="6" spans="1:49" s="196" customFormat="1" ht="22.5" hidden="1">
      <c r="A6" s="196" t="s">
        <v>546</v>
      </c>
      <c r="B6" s="196" t="s">
        <v>547</v>
      </c>
      <c r="C6" s="196" t="s">
        <v>548</v>
      </c>
      <c r="D6" s="196" t="s">
        <v>549</v>
      </c>
      <c r="E6" s="196" t="s">
        <v>550</v>
      </c>
      <c r="F6" s="196" t="s">
        <v>551</v>
      </c>
      <c r="G6" s="196" t="s">
        <v>552</v>
      </c>
      <c r="H6" s="196" t="s">
        <v>553</v>
      </c>
      <c r="I6" s="196" t="s">
        <v>554</v>
      </c>
      <c r="J6" s="196" t="s">
        <v>555</v>
      </c>
      <c r="K6" s="196" t="s">
        <v>556</v>
      </c>
      <c r="L6" s="196" t="s">
        <v>557</v>
      </c>
      <c r="M6" s="196" t="s">
        <v>558</v>
      </c>
      <c r="N6" s="196" t="s">
        <v>559</v>
      </c>
      <c r="O6" s="196" t="s">
        <v>560</v>
      </c>
      <c r="P6" s="196" t="s">
        <v>561</v>
      </c>
      <c r="Q6" s="196" t="s">
        <v>562</v>
      </c>
      <c r="R6" s="196" t="s">
        <v>563</v>
      </c>
      <c r="S6" s="196" t="s">
        <v>564</v>
      </c>
      <c r="T6" s="196" t="s">
        <v>565</v>
      </c>
      <c r="U6" s="196" t="s">
        <v>566</v>
      </c>
      <c r="V6" s="196" t="s">
        <v>567</v>
      </c>
      <c r="W6" s="196" t="s">
        <v>568</v>
      </c>
      <c r="X6" s="196" t="s">
        <v>569</v>
      </c>
      <c r="Y6" s="196" t="s">
        <v>570</v>
      </c>
      <c r="Z6" s="196" t="s">
        <v>571</v>
      </c>
      <c r="AA6" s="196" t="s">
        <v>572</v>
      </c>
      <c r="AB6" s="196" t="s">
        <v>573</v>
      </c>
      <c r="AC6" s="196" t="s">
        <v>574</v>
      </c>
      <c r="AD6" s="196" t="s">
        <v>575</v>
      </c>
      <c r="AE6" s="196" t="s">
        <v>576</v>
      </c>
      <c r="AF6" s="196" t="s">
        <v>577</v>
      </c>
      <c r="AG6" s="196" t="s">
        <v>578</v>
      </c>
      <c r="AH6" s="196" t="s">
        <v>579</v>
      </c>
      <c r="AI6" s="196" t="s">
        <v>580</v>
      </c>
      <c r="AJ6" s="196" t="s">
        <v>581</v>
      </c>
      <c r="AK6" s="196" t="s">
        <v>582</v>
      </c>
      <c r="AL6" s="196" t="s">
        <v>583</v>
      </c>
      <c r="AM6" s="196" t="s">
        <v>584</v>
      </c>
      <c r="AN6" s="196" t="s">
        <v>585</v>
      </c>
      <c r="AO6" s="196" t="s">
        <v>586</v>
      </c>
      <c r="AP6" s="196" t="s">
        <v>587</v>
      </c>
      <c r="AQ6" s="196" t="s">
        <v>588</v>
      </c>
      <c r="AR6" s="196" t="s">
        <v>589</v>
      </c>
      <c r="AS6" s="196" t="s">
        <v>590</v>
      </c>
      <c r="AT6" s="566" t="s">
        <v>591</v>
      </c>
      <c r="AU6" s="196" t="s">
        <v>592</v>
      </c>
      <c r="AV6" s="196" t="s">
        <v>593</v>
      </c>
      <c r="AW6" s="196" t="s">
        <v>594</v>
      </c>
    </row>
    <row r="7" spans="1:49" s="132" customFormat="1" ht="23.25" customHeight="1">
      <c r="A7" s="180"/>
      <c r="B7" s="554"/>
      <c r="C7" s="554"/>
      <c r="D7" s="554"/>
      <c r="E7" s="554"/>
      <c r="F7" s="554"/>
      <c r="G7" s="554"/>
      <c r="H7" s="554"/>
      <c r="I7" s="554"/>
      <c r="J7" s="133" t="s">
        <v>595</v>
      </c>
      <c r="K7" s="554"/>
      <c r="L7" s="554"/>
      <c r="M7" s="554"/>
      <c r="N7" s="554"/>
      <c r="O7" s="554"/>
      <c r="P7" s="554"/>
      <c r="Q7" s="554"/>
      <c r="R7" s="554"/>
      <c r="S7" s="554"/>
      <c r="T7" s="554"/>
      <c r="U7" s="554"/>
      <c r="V7" s="554"/>
      <c r="W7" s="554"/>
      <c r="X7" s="554"/>
      <c r="Y7" s="580"/>
      <c r="Z7" s="554"/>
      <c r="AA7" s="554"/>
      <c r="AB7" s="554"/>
      <c r="AC7" s="554"/>
      <c r="AD7" s="554"/>
      <c r="AE7" s="554"/>
      <c r="AF7" s="554"/>
      <c r="AG7" s="554"/>
      <c r="AH7" s="554"/>
      <c r="AI7" s="76"/>
      <c r="AJ7" s="554"/>
      <c r="AK7" s="554"/>
      <c r="AL7" s="554"/>
      <c r="AM7" s="554"/>
      <c r="AN7" s="554"/>
      <c r="AO7" s="554"/>
      <c r="AP7" s="554"/>
      <c r="AQ7" s="554"/>
      <c r="AR7" s="554"/>
      <c r="AS7" s="348"/>
      <c r="AT7" s="565"/>
      <c r="AW7" s="125"/>
    </row>
    <row r="8" spans="1:49" s="4" customFormat="1" ht="23.25" customHeight="1">
      <c r="A8" s="128"/>
      <c r="B8" s="129"/>
      <c r="C8" s="129"/>
      <c r="D8" s="129"/>
      <c r="E8" s="129"/>
      <c r="F8" s="661" t="s">
        <v>596</v>
      </c>
      <c r="G8" s="661"/>
      <c r="H8" s="661"/>
      <c r="I8" s="661"/>
      <c r="J8" s="661"/>
      <c r="K8" s="661"/>
      <c r="L8" s="661"/>
      <c r="M8" s="661"/>
      <c r="N8" s="661"/>
      <c r="O8" s="129"/>
      <c r="P8" s="129"/>
      <c r="Q8" s="129"/>
      <c r="R8" s="129"/>
      <c r="S8" s="129"/>
      <c r="T8" s="129"/>
      <c r="U8" s="129"/>
      <c r="V8" s="129"/>
      <c r="W8" s="129"/>
      <c r="X8" s="129"/>
      <c r="Y8" s="129"/>
      <c r="Z8" s="129"/>
      <c r="AA8" s="129"/>
      <c r="AB8" s="129"/>
      <c r="AC8" s="129"/>
      <c r="AD8" s="129"/>
      <c r="AE8" s="129"/>
      <c r="AF8" s="129"/>
      <c r="AG8" s="129"/>
      <c r="AH8" s="129"/>
      <c r="AI8" s="130"/>
      <c r="AJ8" s="129"/>
      <c r="AK8" s="129"/>
      <c r="AL8" s="129"/>
      <c r="AM8" s="129"/>
      <c r="AN8" s="129"/>
      <c r="AO8" s="129"/>
      <c r="AP8" s="129"/>
      <c r="AQ8" s="129"/>
      <c r="AR8" s="129"/>
      <c r="AS8" s="152"/>
      <c r="AT8" s="568"/>
      <c r="AW8" s="131"/>
    </row>
    <row r="9" spans="1:49" s="52" customFormat="1" ht="51.75" customHeight="1">
      <c r="A9" s="647" t="s">
        <v>511</v>
      </c>
      <c r="B9" s="648"/>
      <c r="C9" s="648"/>
      <c r="D9" s="648"/>
      <c r="E9" s="653"/>
      <c r="F9" s="647" t="s">
        <v>512</v>
      </c>
      <c r="G9" s="653"/>
      <c r="H9" s="647" t="s">
        <v>597</v>
      </c>
      <c r="I9" s="648"/>
      <c r="J9" s="648"/>
      <c r="K9" s="648"/>
      <c r="L9" s="648"/>
      <c r="M9" s="648"/>
      <c r="N9" s="648"/>
      <c r="O9" s="653"/>
      <c r="P9" s="397"/>
      <c r="Q9" s="647" t="s">
        <v>598</v>
      </c>
      <c r="R9" s="648"/>
      <c r="S9" s="648"/>
      <c r="T9" s="648"/>
      <c r="U9" s="648"/>
      <c r="V9" s="648"/>
      <c r="W9" s="653"/>
      <c r="X9" s="397"/>
      <c r="Y9" s="153"/>
      <c r="Z9" s="647" t="s">
        <v>599</v>
      </c>
      <c r="AA9" s="648"/>
      <c r="AB9" s="648"/>
      <c r="AC9" s="648"/>
      <c r="AD9" s="648"/>
      <c r="AE9" s="648"/>
      <c r="AF9" s="648"/>
      <c r="AG9" s="648"/>
      <c r="AH9" s="653"/>
      <c r="AI9" s="154"/>
      <c r="AJ9" s="559" t="s">
        <v>517</v>
      </c>
      <c r="AK9" s="559" t="s">
        <v>600</v>
      </c>
      <c r="AL9" s="647" t="s">
        <v>601</v>
      </c>
      <c r="AM9" s="653"/>
      <c r="AN9" s="559" t="s">
        <v>602</v>
      </c>
      <c r="AO9" s="559" t="s">
        <v>603</v>
      </c>
      <c r="AP9" s="647" t="s">
        <v>604</v>
      </c>
      <c r="AQ9" s="648"/>
      <c r="AR9" s="653"/>
      <c r="AS9" s="647" t="s">
        <v>605</v>
      </c>
      <c r="AT9" s="648"/>
      <c r="AU9" s="648"/>
      <c r="AV9" s="653"/>
      <c r="AW9" s="54" t="s">
        <v>521</v>
      </c>
    </row>
    <row r="10" spans="1:49" s="7" customFormat="1" ht="23.25" customHeight="1">
      <c r="A10" s="654">
        <v>1</v>
      </c>
      <c r="B10" s="655"/>
      <c r="C10" s="655"/>
      <c r="D10" s="655"/>
      <c r="E10" s="656"/>
      <c r="F10" s="334">
        <v>2</v>
      </c>
      <c r="G10" s="334">
        <v>3</v>
      </c>
      <c r="H10" s="654">
        <v>4</v>
      </c>
      <c r="I10" s="655"/>
      <c r="J10" s="655"/>
      <c r="K10" s="655"/>
      <c r="L10" s="655"/>
      <c r="M10" s="655"/>
      <c r="N10" s="656"/>
      <c r="O10" s="334">
        <v>5</v>
      </c>
      <c r="P10" s="334">
        <v>6</v>
      </c>
      <c r="Q10" s="654">
        <v>7</v>
      </c>
      <c r="R10" s="655"/>
      <c r="S10" s="655"/>
      <c r="T10" s="655"/>
      <c r="U10" s="655"/>
      <c r="V10" s="655"/>
      <c r="W10" s="656"/>
      <c r="X10" s="334">
        <v>8</v>
      </c>
      <c r="Y10" s="578">
        <v>9</v>
      </c>
      <c r="Z10" s="654">
        <v>10</v>
      </c>
      <c r="AA10" s="655"/>
      <c r="AB10" s="655"/>
      <c r="AC10" s="655"/>
      <c r="AD10" s="655"/>
      <c r="AE10" s="655"/>
      <c r="AF10" s="656"/>
      <c r="AG10" s="334">
        <v>11</v>
      </c>
      <c r="AH10" s="334">
        <v>12</v>
      </c>
      <c r="AI10" s="77">
        <v>13</v>
      </c>
      <c r="AJ10" s="334">
        <v>14</v>
      </c>
      <c r="AK10" s="334">
        <v>15</v>
      </c>
      <c r="AL10" s="334">
        <v>16</v>
      </c>
      <c r="AM10" s="334">
        <v>17</v>
      </c>
      <c r="AN10" s="398">
        <v>18</v>
      </c>
      <c r="AO10" s="398">
        <v>19</v>
      </c>
      <c r="AP10" s="399"/>
      <c r="AQ10" s="400">
        <v>20</v>
      </c>
      <c r="AR10" s="401"/>
      <c r="AS10" s="334">
        <v>21</v>
      </c>
      <c r="AT10" s="334">
        <v>22</v>
      </c>
      <c r="AU10" s="334">
        <v>23</v>
      </c>
      <c r="AV10" s="334">
        <v>24</v>
      </c>
      <c r="AW10" s="55">
        <v>25</v>
      </c>
    </row>
    <row r="11" spans="1:49" s="7" customFormat="1" ht="147" customHeight="1" thickBot="1">
      <c r="A11" s="346" t="s">
        <v>522</v>
      </c>
      <c r="B11" s="346" t="s">
        <v>523</v>
      </c>
      <c r="C11" s="346" t="s">
        <v>370</v>
      </c>
      <c r="D11" s="346" t="s">
        <v>524</v>
      </c>
      <c r="E11" s="346" t="s">
        <v>525</v>
      </c>
      <c r="F11" s="346" t="s">
        <v>606</v>
      </c>
      <c r="G11" s="346" t="s">
        <v>527</v>
      </c>
      <c r="H11" s="402" t="s">
        <v>607</v>
      </c>
      <c r="I11" s="402" t="s">
        <v>608</v>
      </c>
      <c r="J11" s="402" t="s">
        <v>609</v>
      </c>
      <c r="K11" s="402" t="s">
        <v>610</v>
      </c>
      <c r="L11" s="402" t="s">
        <v>611</v>
      </c>
      <c r="M11" s="402" t="s">
        <v>612</v>
      </c>
      <c r="N11" s="402" t="s">
        <v>535</v>
      </c>
      <c r="O11" s="402" t="s">
        <v>613</v>
      </c>
      <c r="P11" s="402" t="s">
        <v>614</v>
      </c>
      <c r="Q11" s="403" t="s">
        <v>607</v>
      </c>
      <c r="R11" s="403" t="s">
        <v>608</v>
      </c>
      <c r="S11" s="403" t="s">
        <v>609</v>
      </c>
      <c r="T11" s="403" t="s">
        <v>610</v>
      </c>
      <c r="U11" s="403" t="s">
        <v>611</v>
      </c>
      <c r="V11" s="403" t="s">
        <v>612</v>
      </c>
      <c r="W11" s="403" t="s">
        <v>535</v>
      </c>
      <c r="X11" s="403" t="s">
        <v>615</v>
      </c>
      <c r="Y11" s="44" t="s">
        <v>616</v>
      </c>
      <c r="Z11" s="404" t="s">
        <v>607</v>
      </c>
      <c r="AA11" s="404" t="s">
        <v>608</v>
      </c>
      <c r="AB11" s="404" t="s">
        <v>609</v>
      </c>
      <c r="AC11" s="404" t="s">
        <v>610</v>
      </c>
      <c r="AD11" s="404" t="s">
        <v>611</v>
      </c>
      <c r="AE11" s="404" t="s">
        <v>612</v>
      </c>
      <c r="AF11" s="404" t="s">
        <v>535</v>
      </c>
      <c r="AG11" s="404" t="s">
        <v>617</v>
      </c>
      <c r="AH11" s="404" t="s">
        <v>618</v>
      </c>
      <c r="AI11" s="346" t="s">
        <v>619</v>
      </c>
      <c r="AJ11" s="346" t="s">
        <v>620</v>
      </c>
      <c r="AK11" s="346" t="s">
        <v>621</v>
      </c>
      <c r="AL11" s="346" t="s">
        <v>622</v>
      </c>
      <c r="AM11" s="346" t="s">
        <v>623</v>
      </c>
      <c r="AN11" s="346" t="s">
        <v>624</v>
      </c>
      <c r="AO11" s="346" t="s">
        <v>625</v>
      </c>
      <c r="AP11" s="346" t="s">
        <v>626</v>
      </c>
      <c r="AQ11" s="346" t="s">
        <v>627</v>
      </c>
      <c r="AR11" s="346" t="s">
        <v>628</v>
      </c>
      <c r="AS11" s="346" t="s">
        <v>629</v>
      </c>
      <c r="AT11" s="346" t="s">
        <v>630</v>
      </c>
      <c r="AU11" s="346" t="s">
        <v>631</v>
      </c>
      <c r="AV11" s="346" t="s">
        <v>632</v>
      </c>
      <c r="AW11" s="346" t="s">
        <v>544</v>
      </c>
    </row>
    <row r="12" spans="1:49" s="116" customFormat="1" ht="15" customHeight="1" thickTop="1">
      <c r="A12" s="177" t="s">
        <v>545</v>
      </c>
      <c r="B12" s="155"/>
      <c r="C12" s="155"/>
      <c r="D12" s="156"/>
      <c r="E12" s="157"/>
      <c r="F12" s="155"/>
      <c r="G12" s="155"/>
      <c r="H12" s="156">
        <f>SUMPRODUCT((YEAR($O13:$O3098)='Start Here'!$B$5)*H13:H3098)</f>
        <v>20</v>
      </c>
      <c r="I12" s="156">
        <f>SUMPRODUCT((YEAR($O13:$O3098)='Start Here'!$B$5)*I13:I3098)</f>
        <v>0</v>
      </c>
      <c r="J12" s="156">
        <f>SUMPRODUCT((YEAR($O13:$O3098)='Start Here'!$B$5)*J13:J3098)</f>
        <v>66</v>
      </c>
      <c r="K12" s="156">
        <f>SUMPRODUCT((YEAR($O13:$O3098)='Start Here'!$B$5)*K13:K3098)</f>
        <v>0</v>
      </c>
      <c r="L12" s="156">
        <f>SUMPRODUCT((YEAR($O13:$O3098)='Start Here'!$B$5)*L13:L3098)</f>
        <v>60</v>
      </c>
      <c r="M12" s="156">
        <f>SUMPRODUCT((YEAR($O13:$O3098)='Start Here'!$B$5)*M13:M3098)</f>
        <v>0</v>
      </c>
      <c r="N12" s="156">
        <f>SUMPRODUCT((YEAR($O13:$O3098)='Start Here'!$B$5)*N13:N3098)</f>
        <v>896</v>
      </c>
      <c r="O12" s="156"/>
      <c r="P12" s="156">
        <f>SUMPRODUCT((YEAR($O13:$O3098)='Start Here'!$B$5)*P13:P3098)</f>
        <v>1042</v>
      </c>
      <c r="Q12" s="156">
        <f>SUMPRODUCT((YEAR($X13:$X3098)='Start Here'!$B$5)*Q13:Q3098)</f>
        <v>941</v>
      </c>
      <c r="R12" s="156">
        <f>SUMPRODUCT((YEAR($X13:$X3098)='Start Here'!$B$5)*R13:R3098)</f>
        <v>0</v>
      </c>
      <c r="S12" s="156">
        <f>SUMPRODUCT((YEAR($X13:$X3098)='Start Here'!$B$5)*S13:S3098)</f>
        <v>1421</v>
      </c>
      <c r="T12" s="156">
        <f>SUMPRODUCT((YEAR($X13:$X3098)='Start Here'!$B$5)*T13:T3098)</f>
        <v>0</v>
      </c>
      <c r="U12" s="156">
        <f>SUMPRODUCT((YEAR($X13:$X3098)='Start Here'!$B$5)*U13:U3098)</f>
        <v>214</v>
      </c>
      <c r="V12" s="156">
        <f>SUMPRODUCT((YEAR($X13:$X3098)='Start Here'!$B$5)*V13:V3098)</f>
        <v>0</v>
      </c>
      <c r="W12" s="156">
        <f>SUMPRODUCT((YEAR($X13:$X3098)='Start Here'!$B$5)*W13:W3098)</f>
        <v>7116</v>
      </c>
      <c r="X12" s="156"/>
      <c r="Y12" s="156">
        <f>SUMPRODUCT((YEAR($X13:$X3098)='Start Here'!$B$5)*Y13:Y3098)</f>
        <v>9692</v>
      </c>
      <c r="Z12" s="156">
        <f>SUMPRODUCT((YEAR($AG13:$AG3098)='Start Here'!$B$5)*Z13:Z3098)</f>
        <v>111</v>
      </c>
      <c r="AA12" s="156">
        <f>SUMPRODUCT((YEAR($AG13:$AG3098)='Start Here'!$B$5)*AA13:AA3098)</f>
        <v>0</v>
      </c>
      <c r="AB12" s="156">
        <f>SUMPRODUCT((YEAR($AG13:$AG3098)='Start Here'!$B$5)*AB13:AB3098)</f>
        <v>342</v>
      </c>
      <c r="AC12" s="156">
        <f>SUMPRODUCT((YEAR($AG13:$AG3098)='Start Here'!$B$5)*AC13:AC3098)</f>
        <v>0</v>
      </c>
      <c r="AD12" s="156">
        <f>SUMPRODUCT((YEAR($AG13:$AG3098)='Start Here'!$B$5)*AD13:AD3098)</f>
        <v>21</v>
      </c>
      <c r="AE12" s="156">
        <f>SUMPRODUCT((YEAR($AG13:$AG3098)='Start Here'!$B$5)*AE13:AE3098)</f>
        <v>0</v>
      </c>
      <c r="AF12" s="156">
        <f>SUMPRODUCT((YEAR($AG13:$AG3098)='Start Here'!$B$5)*AF13:AF3098)</f>
        <v>3544</v>
      </c>
      <c r="AG12" s="156"/>
      <c r="AH12" s="156">
        <f>SUMPRODUCT((YEAR($AG13:$AG3098)='Start Here'!$B$5)*AH13:AH3098)</f>
        <v>4018</v>
      </c>
      <c r="AI12" s="114">
        <f>SUM(AI13:AI3098)</f>
        <v>161</v>
      </c>
      <c r="AJ12" s="115"/>
      <c r="AK12" s="181"/>
      <c r="AL12" s="181"/>
      <c r="AM12" s="181"/>
      <c r="AN12" s="181"/>
      <c r="AO12" s="181"/>
      <c r="AP12" s="119">
        <f>SUM(AP13:AP3098)</f>
        <v>284</v>
      </c>
      <c r="AQ12" s="119"/>
      <c r="AR12" s="119"/>
      <c r="AS12" s="347"/>
      <c r="AT12" s="569"/>
      <c r="AU12" s="347"/>
      <c r="AV12" s="347"/>
      <c r="AW12" s="118"/>
    </row>
    <row r="13" spans="1:49" s="1" customFormat="1" ht="25.5">
      <c r="A13" s="395"/>
      <c r="B13" s="395">
        <v>5334332800</v>
      </c>
      <c r="C13" s="263" t="s">
        <v>5250</v>
      </c>
      <c r="D13" s="263" t="s">
        <v>5251</v>
      </c>
      <c r="E13" s="263">
        <v>2468436</v>
      </c>
      <c r="F13" s="263" t="s">
        <v>420</v>
      </c>
      <c r="G13" s="263" t="s">
        <v>655</v>
      </c>
      <c r="H13" s="263"/>
      <c r="I13" s="263"/>
      <c r="J13" s="263">
        <v>52</v>
      </c>
      <c r="K13" s="263"/>
      <c r="L13" s="263"/>
      <c r="M13" s="263"/>
      <c r="N13" s="263">
        <v>378</v>
      </c>
      <c r="O13" s="158">
        <v>45197</v>
      </c>
      <c r="P13" s="296">
        <f>SUM($H13:$N13)</f>
        <v>430</v>
      </c>
      <c r="Q13" s="263"/>
      <c r="R13" s="263"/>
      <c r="S13" s="263"/>
      <c r="T13" s="263"/>
      <c r="U13" s="263"/>
      <c r="V13" s="263"/>
      <c r="W13" s="263"/>
      <c r="X13" s="158"/>
      <c r="Y13" s="297">
        <f>SUM($Q13:$W13)</f>
        <v>0</v>
      </c>
      <c r="Z13" s="263"/>
      <c r="AA13" s="263"/>
      <c r="AB13" s="263"/>
      <c r="AC13" s="263"/>
      <c r="AD13" s="263"/>
      <c r="AE13" s="263"/>
      <c r="AF13" s="263"/>
      <c r="AG13" s="158"/>
      <c r="AH13" s="297">
        <f>SUM($Z13:$AF13)</f>
        <v>0</v>
      </c>
      <c r="AI13" s="573"/>
      <c r="AJ13" s="574" t="s">
        <v>659</v>
      </c>
      <c r="AK13" s="574" t="s">
        <v>430</v>
      </c>
      <c r="AL13" s="574" t="s">
        <v>671</v>
      </c>
      <c r="AM13" s="574" t="s">
        <v>661</v>
      </c>
      <c r="AN13" s="574"/>
      <c r="AO13" s="574">
        <v>55</v>
      </c>
      <c r="AP13" s="574"/>
      <c r="AQ13" s="574"/>
      <c r="AR13" s="574"/>
      <c r="AS13" s="575"/>
      <c r="AT13" s="576"/>
      <c r="AU13" s="575"/>
      <c r="AV13" s="577"/>
      <c r="AW13" s="159"/>
    </row>
    <row r="14" spans="1:49" s="1" customFormat="1" ht="38.25">
      <c r="A14" s="395"/>
      <c r="B14" s="395">
        <v>4526212100</v>
      </c>
      <c r="C14" s="263" t="s">
        <v>5252</v>
      </c>
      <c r="D14" s="263" t="s">
        <v>5253</v>
      </c>
      <c r="E14" s="263" t="s">
        <v>2197</v>
      </c>
      <c r="F14" s="263" t="s">
        <v>420</v>
      </c>
      <c r="G14" s="263" t="s">
        <v>655</v>
      </c>
      <c r="H14" s="263">
        <v>8</v>
      </c>
      <c r="I14" s="263"/>
      <c r="J14" s="263">
        <v>6</v>
      </c>
      <c r="K14" s="263"/>
      <c r="L14" s="263">
        <v>8</v>
      </c>
      <c r="M14" s="263"/>
      <c r="N14" s="263">
        <v>240</v>
      </c>
      <c r="O14" s="158">
        <v>45232</v>
      </c>
      <c r="P14" s="296">
        <f t="shared" ref="P14:P77" si="0">SUM($H14:$N14)</f>
        <v>262</v>
      </c>
      <c r="Q14" s="263"/>
      <c r="R14" s="263"/>
      <c r="S14" s="263"/>
      <c r="T14" s="263"/>
      <c r="U14" s="263"/>
      <c r="V14" s="263"/>
      <c r="W14" s="263"/>
      <c r="X14" s="158"/>
      <c r="Y14" s="297">
        <f t="shared" ref="Y14:Y77" si="1">SUM($Q14:$W14)</f>
        <v>0</v>
      </c>
      <c r="Z14" s="263"/>
      <c r="AA14" s="263"/>
      <c r="AB14" s="263"/>
      <c r="AC14" s="263"/>
      <c r="AD14" s="263"/>
      <c r="AE14" s="263"/>
      <c r="AF14" s="263"/>
      <c r="AG14" s="158"/>
      <c r="AH14" s="297">
        <f t="shared" ref="AH14:AH77" si="2">SUM($Z14:$AF14)</f>
        <v>0</v>
      </c>
      <c r="AI14" s="573">
        <v>0</v>
      </c>
      <c r="AJ14" s="574" t="s">
        <v>659</v>
      </c>
      <c r="AK14" s="574" t="s">
        <v>430</v>
      </c>
      <c r="AL14" s="574" t="s">
        <v>671</v>
      </c>
      <c r="AM14" s="574" t="s">
        <v>671</v>
      </c>
      <c r="AN14" s="574"/>
      <c r="AO14" s="574">
        <v>55</v>
      </c>
      <c r="AP14" s="574"/>
      <c r="AQ14" s="574"/>
      <c r="AR14" s="574"/>
      <c r="AS14" s="575"/>
      <c r="AT14" s="576"/>
      <c r="AU14" s="575"/>
      <c r="AV14" s="577"/>
      <c r="AW14" s="159" t="s">
        <v>16358</v>
      </c>
    </row>
    <row r="15" spans="1:49" s="1" customFormat="1" ht="38.25">
      <c r="A15" s="395"/>
      <c r="B15" s="395">
        <v>5333531100</v>
      </c>
      <c r="C15" s="263" t="s">
        <v>5254</v>
      </c>
      <c r="D15" s="263" t="s">
        <v>5255</v>
      </c>
      <c r="E15" s="263" t="s">
        <v>2198</v>
      </c>
      <c r="F15" s="263" t="s">
        <v>420</v>
      </c>
      <c r="G15" s="263" t="s">
        <v>655</v>
      </c>
      <c r="H15" s="263">
        <v>3</v>
      </c>
      <c r="I15" s="263"/>
      <c r="J15" s="263">
        <v>2</v>
      </c>
      <c r="K15" s="263"/>
      <c r="L15" s="263">
        <v>3</v>
      </c>
      <c r="M15" s="263"/>
      <c r="N15" s="263">
        <v>65</v>
      </c>
      <c r="O15" s="158">
        <v>45049</v>
      </c>
      <c r="P15" s="296">
        <f t="shared" si="0"/>
        <v>73</v>
      </c>
      <c r="Q15" s="263"/>
      <c r="R15" s="263"/>
      <c r="S15" s="263"/>
      <c r="T15" s="263"/>
      <c r="U15" s="263"/>
      <c r="V15" s="263"/>
      <c r="W15" s="263"/>
      <c r="X15" s="158"/>
      <c r="Y15" s="297">
        <f t="shared" si="1"/>
        <v>0</v>
      </c>
      <c r="Z15" s="263"/>
      <c r="AA15" s="263"/>
      <c r="AB15" s="263"/>
      <c r="AC15" s="263"/>
      <c r="AD15" s="263"/>
      <c r="AE15" s="263"/>
      <c r="AF15" s="263"/>
      <c r="AG15" s="158"/>
      <c r="AH15" s="297">
        <f t="shared" si="2"/>
        <v>0</v>
      </c>
      <c r="AI15" s="573">
        <v>0</v>
      </c>
      <c r="AJ15" s="574" t="s">
        <v>659</v>
      </c>
      <c r="AK15" s="574" t="s">
        <v>430</v>
      </c>
      <c r="AL15" s="574" t="s">
        <v>671</v>
      </c>
      <c r="AM15" s="574" t="s">
        <v>671</v>
      </c>
      <c r="AN15" s="574"/>
      <c r="AO15" s="574">
        <v>55</v>
      </c>
      <c r="AP15" s="574"/>
      <c r="AQ15" s="574"/>
      <c r="AR15" s="574"/>
      <c r="AS15" s="575"/>
      <c r="AT15" s="576"/>
      <c r="AU15" s="575"/>
      <c r="AV15" s="577"/>
      <c r="AW15" s="159" t="s">
        <v>16358</v>
      </c>
    </row>
    <row r="16" spans="1:49" s="1" customFormat="1" ht="25.5">
      <c r="A16" s="395"/>
      <c r="B16" s="395">
        <v>3150205500</v>
      </c>
      <c r="C16" s="263" t="s">
        <v>5256</v>
      </c>
      <c r="D16" s="263" t="s">
        <v>5257</v>
      </c>
      <c r="E16" s="263" t="s">
        <v>2199</v>
      </c>
      <c r="F16" s="263" t="s">
        <v>420</v>
      </c>
      <c r="G16" s="263" t="s">
        <v>655</v>
      </c>
      <c r="H16" s="263"/>
      <c r="I16" s="263"/>
      <c r="J16" s="263">
        <v>6</v>
      </c>
      <c r="K16" s="263"/>
      <c r="L16" s="263">
        <v>49</v>
      </c>
      <c r="M16" s="263"/>
      <c r="N16" s="263"/>
      <c r="O16" s="158">
        <v>44992</v>
      </c>
      <c r="P16" s="296">
        <f t="shared" si="0"/>
        <v>55</v>
      </c>
      <c r="Q16" s="263"/>
      <c r="R16" s="263"/>
      <c r="S16" s="263"/>
      <c r="T16" s="263"/>
      <c r="U16" s="263"/>
      <c r="V16" s="263"/>
      <c r="W16" s="263"/>
      <c r="X16" s="158"/>
      <c r="Y16" s="297">
        <f t="shared" si="1"/>
        <v>0</v>
      </c>
      <c r="Z16" s="263"/>
      <c r="AA16" s="263"/>
      <c r="AB16" s="263"/>
      <c r="AC16" s="263"/>
      <c r="AD16" s="263"/>
      <c r="AE16" s="263"/>
      <c r="AF16" s="263"/>
      <c r="AG16" s="158"/>
      <c r="AH16" s="297">
        <f t="shared" si="2"/>
        <v>0</v>
      </c>
      <c r="AI16" s="573"/>
      <c r="AJ16" s="574" t="s">
        <v>659</v>
      </c>
      <c r="AK16" s="574" t="s">
        <v>430</v>
      </c>
      <c r="AL16" s="574" t="s">
        <v>671</v>
      </c>
      <c r="AM16" s="574" t="s">
        <v>661</v>
      </c>
      <c r="AN16" s="574"/>
      <c r="AO16" s="574">
        <v>55</v>
      </c>
      <c r="AP16" s="574"/>
      <c r="AQ16" s="574"/>
      <c r="AR16" s="574"/>
      <c r="AS16" s="575"/>
      <c r="AT16" s="576"/>
      <c r="AU16" s="575"/>
      <c r="AV16" s="577"/>
      <c r="AW16" s="159"/>
    </row>
    <row r="17" spans="1:49" s="1" customFormat="1" ht="63.75">
      <c r="A17" s="395"/>
      <c r="B17" s="395">
        <v>4520561300</v>
      </c>
      <c r="C17" s="263" t="s">
        <v>5258</v>
      </c>
      <c r="D17" s="263" t="s">
        <v>5259</v>
      </c>
      <c r="E17" s="263" t="s">
        <v>2200</v>
      </c>
      <c r="F17" s="263" t="s">
        <v>420</v>
      </c>
      <c r="G17" s="263" t="s">
        <v>655</v>
      </c>
      <c r="H17" s="263">
        <v>2</v>
      </c>
      <c r="I17" s="263"/>
      <c r="J17" s="263"/>
      <c r="K17" s="263"/>
      <c r="L17" s="263"/>
      <c r="M17" s="263"/>
      <c r="N17" s="263">
        <v>41</v>
      </c>
      <c r="O17" s="158">
        <v>45105</v>
      </c>
      <c r="P17" s="296">
        <f t="shared" si="0"/>
        <v>43</v>
      </c>
      <c r="Q17" s="263"/>
      <c r="R17" s="263"/>
      <c r="S17" s="263"/>
      <c r="T17" s="263"/>
      <c r="U17" s="263"/>
      <c r="V17" s="263"/>
      <c r="W17" s="263"/>
      <c r="X17" s="158"/>
      <c r="Y17" s="297">
        <f t="shared" si="1"/>
        <v>0</v>
      </c>
      <c r="Z17" s="263"/>
      <c r="AA17" s="263"/>
      <c r="AB17" s="263"/>
      <c r="AC17" s="263"/>
      <c r="AD17" s="263"/>
      <c r="AE17" s="263"/>
      <c r="AF17" s="263"/>
      <c r="AG17" s="158"/>
      <c r="AH17" s="297">
        <f t="shared" si="2"/>
        <v>0</v>
      </c>
      <c r="AI17" s="573">
        <v>0</v>
      </c>
      <c r="AJ17" s="574" t="s">
        <v>659</v>
      </c>
      <c r="AK17" s="574" t="s">
        <v>430</v>
      </c>
      <c r="AL17" s="574" t="s">
        <v>671</v>
      </c>
      <c r="AM17" s="574" t="s">
        <v>661</v>
      </c>
      <c r="AN17" s="574"/>
      <c r="AO17" s="574">
        <v>55</v>
      </c>
      <c r="AP17" s="574"/>
      <c r="AQ17" s="574"/>
      <c r="AR17" s="574"/>
      <c r="AS17" s="575"/>
      <c r="AT17" s="576"/>
      <c r="AU17" s="575"/>
      <c r="AV17" s="577"/>
      <c r="AW17" s="159"/>
    </row>
    <row r="18" spans="1:49" s="1" customFormat="1" ht="38.25">
      <c r="A18" s="395"/>
      <c r="B18" s="395">
        <v>4240620900</v>
      </c>
      <c r="C18" s="263" t="s">
        <v>5260</v>
      </c>
      <c r="D18" s="263" t="s">
        <v>5261</v>
      </c>
      <c r="E18" s="263" t="s">
        <v>2201</v>
      </c>
      <c r="F18" s="263" t="s">
        <v>420</v>
      </c>
      <c r="G18" s="263" t="s">
        <v>655</v>
      </c>
      <c r="H18" s="263">
        <v>4</v>
      </c>
      <c r="I18" s="263"/>
      <c r="J18" s="263"/>
      <c r="K18" s="263"/>
      <c r="L18" s="263"/>
      <c r="M18" s="263"/>
      <c r="N18" s="263">
        <v>30</v>
      </c>
      <c r="O18" s="158">
        <v>45232</v>
      </c>
      <c r="P18" s="296">
        <f t="shared" si="0"/>
        <v>34</v>
      </c>
      <c r="Q18" s="263"/>
      <c r="R18" s="263"/>
      <c r="S18" s="263"/>
      <c r="T18" s="263"/>
      <c r="U18" s="263"/>
      <c r="V18" s="263"/>
      <c r="W18" s="263"/>
      <c r="X18" s="158"/>
      <c r="Y18" s="297">
        <f t="shared" si="1"/>
        <v>0</v>
      </c>
      <c r="Z18" s="263"/>
      <c r="AA18" s="263"/>
      <c r="AB18" s="263"/>
      <c r="AC18" s="263"/>
      <c r="AD18" s="263"/>
      <c r="AE18" s="263"/>
      <c r="AF18" s="263"/>
      <c r="AG18" s="158"/>
      <c r="AH18" s="297">
        <f t="shared" si="2"/>
        <v>0</v>
      </c>
      <c r="AI18" s="573">
        <v>0</v>
      </c>
      <c r="AJ18" s="574" t="s">
        <v>659</v>
      </c>
      <c r="AK18" s="574" t="s">
        <v>430</v>
      </c>
      <c r="AL18" s="574" t="s">
        <v>671</v>
      </c>
      <c r="AM18" s="574" t="s">
        <v>649</v>
      </c>
      <c r="AN18" s="574"/>
      <c r="AO18" s="574">
        <v>55</v>
      </c>
      <c r="AP18" s="574"/>
      <c r="AQ18" s="574"/>
      <c r="AR18" s="574"/>
      <c r="AS18" s="575">
        <v>1.1299999999999999</v>
      </c>
      <c r="AT18" s="576">
        <v>4</v>
      </c>
      <c r="AU18" s="575" t="s">
        <v>672</v>
      </c>
      <c r="AV18" s="577" t="s">
        <v>653</v>
      </c>
      <c r="AW18" s="159"/>
    </row>
    <row r="19" spans="1:49" s="1" customFormat="1" ht="15">
      <c r="A19" s="395"/>
      <c r="B19" s="395">
        <v>4240411200</v>
      </c>
      <c r="C19" s="263" t="s">
        <v>5262</v>
      </c>
      <c r="D19" s="263" t="s">
        <v>5263</v>
      </c>
      <c r="E19" s="263" t="s">
        <v>2202</v>
      </c>
      <c r="F19" s="263" t="s">
        <v>420</v>
      </c>
      <c r="G19" s="263" t="s">
        <v>655</v>
      </c>
      <c r="H19" s="263"/>
      <c r="I19" s="263"/>
      <c r="J19" s="263"/>
      <c r="K19" s="263"/>
      <c r="L19" s="263"/>
      <c r="M19" s="263"/>
      <c r="N19" s="263">
        <v>28</v>
      </c>
      <c r="O19" s="158">
        <v>44967</v>
      </c>
      <c r="P19" s="296">
        <f t="shared" si="0"/>
        <v>28</v>
      </c>
      <c r="Q19" s="263"/>
      <c r="R19" s="263"/>
      <c r="S19" s="263"/>
      <c r="T19" s="263"/>
      <c r="U19" s="263"/>
      <c r="V19" s="263"/>
      <c r="W19" s="263"/>
      <c r="X19" s="158"/>
      <c r="Y19" s="297">
        <f t="shared" si="1"/>
        <v>0</v>
      </c>
      <c r="Z19" s="263"/>
      <c r="AA19" s="263"/>
      <c r="AB19" s="263"/>
      <c r="AC19" s="263"/>
      <c r="AD19" s="263"/>
      <c r="AE19" s="263"/>
      <c r="AF19" s="263"/>
      <c r="AG19" s="158"/>
      <c r="AH19" s="297">
        <f t="shared" si="2"/>
        <v>0</v>
      </c>
      <c r="AI19" s="573"/>
      <c r="AJ19" s="574" t="s">
        <v>659</v>
      </c>
      <c r="AK19" s="574" t="s">
        <v>430</v>
      </c>
      <c r="AL19" s="574"/>
      <c r="AM19" s="574"/>
      <c r="AN19" s="574"/>
      <c r="AO19" s="574"/>
      <c r="AP19" s="574"/>
      <c r="AQ19" s="574"/>
      <c r="AR19" s="574"/>
      <c r="AS19" s="575"/>
      <c r="AT19" s="576"/>
      <c r="AU19" s="575"/>
      <c r="AV19" s="577"/>
      <c r="AW19" s="159"/>
    </row>
    <row r="20" spans="1:49" s="1" customFormat="1" ht="25.5">
      <c r="A20" s="395"/>
      <c r="B20" s="395">
        <v>4152411000</v>
      </c>
      <c r="C20" s="263" t="s">
        <v>5264</v>
      </c>
      <c r="D20" s="263" t="s">
        <v>5265</v>
      </c>
      <c r="E20" s="263" t="s">
        <v>2203</v>
      </c>
      <c r="F20" s="263" t="s">
        <v>420</v>
      </c>
      <c r="G20" s="263" t="s">
        <v>655</v>
      </c>
      <c r="H20" s="263">
        <v>2</v>
      </c>
      <c r="I20" s="263"/>
      <c r="J20" s="263"/>
      <c r="K20" s="263"/>
      <c r="L20" s="263"/>
      <c r="M20" s="263"/>
      <c r="N20" s="263">
        <v>18</v>
      </c>
      <c r="O20" s="158">
        <v>45020</v>
      </c>
      <c r="P20" s="296">
        <f t="shared" si="0"/>
        <v>20</v>
      </c>
      <c r="Q20" s="263"/>
      <c r="R20" s="263"/>
      <c r="S20" s="263"/>
      <c r="T20" s="263"/>
      <c r="U20" s="263"/>
      <c r="V20" s="263"/>
      <c r="W20" s="263"/>
      <c r="X20" s="158"/>
      <c r="Y20" s="297">
        <f t="shared" si="1"/>
        <v>0</v>
      </c>
      <c r="Z20" s="263"/>
      <c r="AA20" s="263"/>
      <c r="AB20" s="263"/>
      <c r="AC20" s="263"/>
      <c r="AD20" s="263"/>
      <c r="AE20" s="263"/>
      <c r="AF20" s="263"/>
      <c r="AG20" s="158"/>
      <c r="AH20" s="297">
        <f t="shared" si="2"/>
        <v>0</v>
      </c>
      <c r="AI20" s="573">
        <v>0</v>
      </c>
      <c r="AJ20" s="574" t="s">
        <v>659</v>
      </c>
      <c r="AK20" s="574" t="s">
        <v>430</v>
      </c>
      <c r="AL20" s="574" t="s">
        <v>671</v>
      </c>
      <c r="AM20" s="574" t="s">
        <v>661</v>
      </c>
      <c r="AN20" s="574"/>
      <c r="AO20" s="574">
        <v>55</v>
      </c>
      <c r="AP20" s="574"/>
      <c r="AQ20" s="574"/>
      <c r="AR20" s="574"/>
      <c r="AS20" s="575"/>
      <c r="AT20" s="576"/>
      <c r="AU20" s="575"/>
      <c r="AV20" s="577"/>
      <c r="AW20" s="159"/>
    </row>
    <row r="21" spans="1:49" s="1" customFormat="1" ht="25.5">
      <c r="A21" s="395"/>
      <c r="B21" s="395">
        <v>5313420300</v>
      </c>
      <c r="C21" s="263" t="s">
        <v>5266</v>
      </c>
      <c r="D21" s="263" t="s">
        <v>5267</v>
      </c>
      <c r="E21" s="263" t="s">
        <v>2204</v>
      </c>
      <c r="F21" s="263" t="s">
        <v>420</v>
      </c>
      <c r="G21" s="263" t="s">
        <v>655</v>
      </c>
      <c r="H21" s="263">
        <v>1</v>
      </c>
      <c r="I21" s="263"/>
      <c r="J21" s="263"/>
      <c r="K21" s="263"/>
      <c r="L21" s="263"/>
      <c r="M21" s="263"/>
      <c r="N21" s="263">
        <v>12</v>
      </c>
      <c r="O21" s="158">
        <v>45028</v>
      </c>
      <c r="P21" s="296">
        <f t="shared" si="0"/>
        <v>13</v>
      </c>
      <c r="Q21" s="263"/>
      <c r="R21" s="263"/>
      <c r="S21" s="263"/>
      <c r="T21" s="263"/>
      <c r="U21" s="263"/>
      <c r="V21" s="263"/>
      <c r="W21" s="263"/>
      <c r="X21" s="158"/>
      <c r="Y21" s="297">
        <f t="shared" si="1"/>
        <v>0</v>
      </c>
      <c r="Z21" s="263"/>
      <c r="AA21" s="263"/>
      <c r="AB21" s="263"/>
      <c r="AC21" s="263"/>
      <c r="AD21" s="263"/>
      <c r="AE21" s="263"/>
      <c r="AF21" s="263"/>
      <c r="AG21" s="158"/>
      <c r="AH21" s="297">
        <f t="shared" si="2"/>
        <v>0</v>
      </c>
      <c r="AI21" s="573">
        <v>0</v>
      </c>
      <c r="AJ21" s="574" t="s">
        <v>659</v>
      </c>
      <c r="AK21" s="574" t="s">
        <v>430</v>
      </c>
      <c r="AL21" s="574" t="s">
        <v>671</v>
      </c>
      <c r="AM21" s="574" t="s">
        <v>661</v>
      </c>
      <c r="AN21" s="574"/>
      <c r="AO21" s="574">
        <v>55</v>
      </c>
      <c r="AP21" s="574"/>
      <c r="AQ21" s="574"/>
      <c r="AR21" s="574"/>
      <c r="AS21" s="575"/>
      <c r="AT21" s="576"/>
      <c r="AU21" s="575"/>
      <c r="AV21" s="577"/>
      <c r="AW21" s="159"/>
    </row>
    <row r="22" spans="1:49" s="1" customFormat="1" ht="25.5">
      <c r="A22" s="395"/>
      <c r="B22" s="395">
        <v>3513835000</v>
      </c>
      <c r="C22" s="263" t="s">
        <v>5268</v>
      </c>
      <c r="D22" s="263" t="s">
        <v>5269</v>
      </c>
      <c r="E22" s="263" t="s">
        <v>2205</v>
      </c>
      <c r="F22" s="263" t="s">
        <v>420</v>
      </c>
      <c r="G22" s="263" t="s">
        <v>655</v>
      </c>
      <c r="H22" s="263"/>
      <c r="I22" s="263"/>
      <c r="J22" s="263"/>
      <c r="K22" s="263"/>
      <c r="L22" s="263"/>
      <c r="M22" s="263"/>
      <c r="N22" s="263">
        <v>12</v>
      </c>
      <c r="O22" s="158">
        <v>44993</v>
      </c>
      <c r="P22" s="296">
        <f t="shared" si="0"/>
        <v>12</v>
      </c>
      <c r="Q22" s="263"/>
      <c r="R22" s="263"/>
      <c r="S22" s="263"/>
      <c r="T22" s="263"/>
      <c r="U22" s="263"/>
      <c r="V22" s="263"/>
      <c r="W22" s="263"/>
      <c r="X22" s="158"/>
      <c r="Y22" s="297">
        <f t="shared" si="1"/>
        <v>0</v>
      </c>
      <c r="Z22" s="263"/>
      <c r="AA22" s="263"/>
      <c r="AB22" s="263"/>
      <c r="AC22" s="263"/>
      <c r="AD22" s="263"/>
      <c r="AE22" s="263"/>
      <c r="AF22" s="263"/>
      <c r="AG22" s="158"/>
      <c r="AH22" s="297">
        <f t="shared" si="2"/>
        <v>0</v>
      </c>
      <c r="AI22" s="573"/>
      <c r="AJ22" s="574" t="s">
        <v>659</v>
      </c>
      <c r="AK22" s="574" t="s">
        <v>430</v>
      </c>
      <c r="AL22" s="574"/>
      <c r="AM22" s="574"/>
      <c r="AN22" s="574"/>
      <c r="AO22" s="574"/>
      <c r="AP22" s="574"/>
      <c r="AQ22" s="574"/>
      <c r="AR22" s="574"/>
      <c r="AS22" s="575"/>
      <c r="AT22" s="576"/>
      <c r="AU22" s="575"/>
      <c r="AV22" s="577"/>
      <c r="AW22" s="159"/>
    </row>
    <row r="23" spans="1:49" s="1" customFormat="1" ht="25.5">
      <c r="A23" s="395"/>
      <c r="B23" s="395">
        <v>4234221300</v>
      </c>
      <c r="C23" s="263" t="s">
        <v>5270</v>
      </c>
      <c r="D23" s="263" t="s">
        <v>5271</v>
      </c>
      <c r="E23" s="263" t="s">
        <v>2206</v>
      </c>
      <c r="F23" s="263" t="s">
        <v>422</v>
      </c>
      <c r="G23" s="263" t="s">
        <v>655</v>
      </c>
      <c r="H23" s="263"/>
      <c r="I23" s="263"/>
      <c r="J23" s="263"/>
      <c r="K23" s="263"/>
      <c r="L23" s="263"/>
      <c r="M23" s="263"/>
      <c r="N23" s="263">
        <v>9</v>
      </c>
      <c r="O23" s="158">
        <v>45085</v>
      </c>
      <c r="P23" s="296">
        <f t="shared" si="0"/>
        <v>9</v>
      </c>
      <c r="Q23" s="263"/>
      <c r="R23" s="263"/>
      <c r="S23" s="263"/>
      <c r="T23" s="263"/>
      <c r="U23" s="263"/>
      <c r="V23" s="263"/>
      <c r="W23" s="263"/>
      <c r="X23" s="158"/>
      <c r="Y23" s="297">
        <f t="shared" si="1"/>
        <v>0</v>
      </c>
      <c r="Z23" s="263"/>
      <c r="AA23" s="263"/>
      <c r="AB23" s="263"/>
      <c r="AC23" s="263"/>
      <c r="AD23" s="263"/>
      <c r="AE23" s="263"/>
      <c r="AF23" s="263"/>
      <c r="AG23" s="158"/>
      <c r="AH23" s="297">
        <f t="shared" si="2"/>
        <v>0</v>
      </c>
      <c r="AI23" s="573"/>
      <c r="AJ23" s="574" t="s">
        <v>659</v>
      </c>
      <c r="AK23" s="574" t="s">
        <v>430</v>
      </c>
      <c r="AL23" s="574"/>
      <c r="AM23" s="574"/>
      <c r="AN23" s="574"/>
      <c r="AO23" s="574"/>
      <c r="AP23" s="574"/>
      <c r="AQ23" s="574"/>
      <c r="AR23" s="574"/>
      <c r="AS23" s="575"/>
      <c r="AT23" s="576"/>
      <c r="AU23" s="575"/>
      <c r="AV23" s="577"/>
      <c r="AW23" s="159"/>
    </row>
    <row r="24" spans="1:49" s="1" customFormat="1" ht="25.5">
      <c r="A24" s="395"/>
      <c r="B24" s="395">
        <v>3500701000</v>
      </c>
      <c r="C24" s="263" t="s">
        <v>5272</v>
      </c>
      <c r="D24" s="263" t="s">
        <v>5273</v>
      </c>
      <c r="E24" s="263" t="s">
        <v>2207</v>
      </c>
      <c r="F24" s="263" t="s">
        <v>420</v>
      </c>
      <c r="G24" s="263" t="s">
        <v>655</v>
      </c>
      <c r="H24" s="263"/>
      <c r="I24" s="263"/>
      <c r="J24" s="263"/>
      <c r="K24" s="263"/>
      <c r="L24" s="263"/>
      <c r="M24" s="263"/>
      <c r="N24" s="263">
        <v>6</v>
      </c>
      <c r="O24" s="158">
        <v>45037</v>
      </c>
      <c r="P24" s="296">
        <f t="shared" si="0"/>
        <v>6</v>
      </c>
      <c r="Q24" s="263"/>
      <c r="R24" s="263"/>
      <c r="S24" s="263"/>
      <c r="T24" s="263"/>
      <c r="U24" s="263"/>
      <c r="V24" s="263"/>
      <c r="W24" s="263"/>
      <c r="X24" s="158"/>
      <c r="Y24" s="297">
        <f t="shared" si="1"/>
        <v>0</v>
      </c>
      <c r="Z24" s="263"/>
      <c r="AA24" s="263"/>
      <c r="AB24" s="263"/>
      <c r="AC24" s="263"/>
      <c r="AD24" s="263"/>
      <c r="AE24" s="263"/>
      <c r="AF24" s="263"/>
      <c r="AG24" s="158"/>
      <c r="AH24" s="297">
        <f t="shared" si="2"/>
        <v>0</v>
      </c>
      <c r="AI24" s="573"/>
      <c r="AJ24" s="574" t="s">
        <v>659</v>
      </c>
      <c r="AK24" s="574" t="s">
        <v>430</v>
      </c>
      <c r="AL24" s="574"/>
      <c r="AM24" s="574"/>
      <c r="AN24" s="574"/>
      <c r="AO24" s="574"/>
      <c r="AP24" s="574"/>
      <c r="AQ24" s="574"/>
      <c r="AR24" s="574"/>
      <c r="AS24" s="575"/>
      <c r="AT24" s="576"/>
      <c r="AU24" s="575"/>
      <c r="AV24" s="577"/>
      <c r="AW24" s="159"/>
    </row>
    <row r="25" spans="1:49" s="1" customFormat="1" ht="25.5">
      <c r="A25" s="395"/>
      <c r="B25" s="395">
        <v>5494201200</v>
      </c>
      <c r="C25" s="263" t="s">
        <v>5274</v>
      </c>
      <c r="D25" s="263" t="s">
        <v>5275</v>
      </c>
      <c r="E25" s="263" t="s">
        <v>2208</v>
      </c>
      <c r="F25" s="263" t="s">
        <v>422</v>
      </c>
      <c r="G25" s="263" t="s">
        <v>655</v>
      </c>
      <c r="H25" s="263"/>
      <c r="I25" s="263"/>
      <c r="J25" s="263"/>
      <c r="K25" s="263"/>
      <c r="L25" s="263"/>
      <c r="M25" s="263"/>
      <c r="N25" s="263">
        <v>4</v>
      </c>
      <c r="O25" s="158">
        <v>45168</v>
      </c>
      <c r="P25" s="296">
        <f t="shared" si="0"/>
        <v>4</v>
      </c>
      <c r="Q25" s="263"/>
      <c r="R25" s="263"/>
      <c r="S25" s="263"/>
      <c r="T25" s="263"/>
      <c r="U25" s="263"/>
      <c r="V25" s="263"/>
      <c r="W25" s="263"/>
      <c r="X25" s="158"/>
      <c r="Y25" s="297">
        <f t="shared" si="1"/>
        <v>0</v>
      </c>
      <c r="Z25" s="263"/>
      <c r="AA25" s="263"/>
      <c r="AB25" s="263"/>
      <c r="AC25" s="263"/>
      <c r="AD25" s="263"/>
      <c r="AE25" s="263"/>
      <c r="AF25" s="263"/>
      <c r="AG25" s="158"/>
      <c r="AH25" s="297">
        <f t="shared" si="2"/>
        <v>0</v>
      </c>
      <c r="AI25" s="573"/>
      <c r="AJ25" s="574" t="s">
        <v>659</v>
      </c>
      <c r="AK25" s="574" t="s">
        <v>430</v>
      </c>
      <c r="AL25" s="574"/>
      <c r="AM25" s="574"/>
      <c r="AN25" s="574"/>
      <c r="AO25" s="574"/>
      <c r="AP25" s="574"/>
      <c r="AQ25" s="574"/>
      <c r="AR25" s="574"/>
      <c r="AS25" s="575"/>
      <c r="AT25" s="576"/>
      <c r="AU25" s="575"/>
      <c r="AV25" s="577"/>
      <c r="AW25" s="159"/>
    </row>
    <row r="26" spans="1:49" s="1" customFormat="1" ht="25.5">
      <c r="A26" s="395"/>
      <c r="B26" s="395">
        <v>3513704000</v>
      </c>
      <c r="C26" s="263" t="s">
        <v>5276</v>
      </c>
      <c r="D26" s="263" t="s">
        <v>5277</v>
      </c>
      <c r="E26" s="263" t="s">
        <v>2209</v>
      </c>
      <c r="F26" s="263" t="s">
        <v>422</v>
      </c>
      <c r="G26" s="263" t="s">
        <v>655</v>
      </c>
      <c r="H26" s="263"/>
      <c r="I26" s="263"/>
      <c r="J26" s="263"/>
      <c r="K26" s="263"/>
      <c r="L26" s="263"/>
      <c r="M26" s="263"/>
      <c r="N26" s="263">
        <v>4</v>
      </c>
      <c r="O26" s="158">
        <v>45229</v>
      </c>
      <c r="P26" s="296">
        <f t="shared" si="0"/>
        <v>4</v>
      </c>
      <c r="Q26" s="263"/>
      <c r="R26" s="263"/>
      <c r="S26" s="263"/>
      <c r="T26" s="263"/>
      <c r="U26" s="263"/>
      <c r="V26" s="263"/>
      <c r="W26" s="263"/>
      <c r="X26" s="158"/>
      <c r="Y26" s="297">
        <f t="shared" si="1"/>
        <v>0</v>
      </c>
      <c r="Z26" s="263"/>
      <c r="AA26" s="263"/>
      <c r="AB26" s="263"/>
      <c r="AC26" s="263"/>
      <c r="AD26" s="263"/>
      <c r="AE26" s="263"/>
      <c r="AF26" s="263"/>
      <c r="AG26" s="158"/>
      <c r="AH26" s="297">
        <f t="shared" si="2"/>
        <v>0</v>
      </c>
      <c r="AI26" s="573"/>
      <c r="AJ26" s="574" t="s">
        <v>659</v>
      </c>
      <c r="AK26" s="574" t="s">
        <v>430</v>
      </c>
      <c r="AL26" s="574"/>
      <c r="AM26" s="574"/>
      <c r="AN26" s="574"/>
      <c r="AO26" s="574"/>
      <c r="AP26" s="574"/>
      <c r="AQ26" s="574"/>
      <c r="AR26" s="574"/>
      <c r="AS26" s="575"/>
      <c r="AT26" s="576"/>
      <c r="AU26" s="575"/>
      <c r="AV26" s="577"/>
      <c r="AW26" s="159"/>
    </row>
    <row r="27" spans="1:49" s="1" customFormat="1" ht="25.5">
      <c r="A27" s="395"/>
      <c r="B27" s="395">
        <v>4232640400</v>
      </c>
      <c r="C27" s="263" t="s">
        <v>5278</v>
      </c>
      <c r="D27" s="263" t="s">
        <v>5279</v>
      </c>
      <c r="E27" s="263" t="s">
        <v>2210</v>
      </c>
      <c r="F27" s="263" t="s">
        <v>422</v>
      </c>
      <c r="G27" s="263" t="s">
        <v>655</v>
      </c>
      <c r="H27" s="263"/>
      <c r="I27" s="263"/>
      <c r="J27" s="263"/>
      <c r="K27" s="263"/>
      <c r="L27" s="263"/>
      <c r="M27" s="263"/>
      <c r="N27" s="263">
        <v>4</v>
      </c>
      <c r="O27" s="158">
        <v>45117</v>
      </c>
      <c r="P27" s="296">
        <f t="shared" si="0"/>
        <v>4</v>
      </c>
      <c r="Q27" s="263"/>
      <c r="R27" s="263"/>
      <c r="S27" s="263"/>
      <c r="T27" s="263"/>
      <c r="U27" s="263"/>
      <c r="V27" s="263"/>
      <c r="W27" s="263"/>
      <c r="X27" s="158"/>
      <c r="Y27" s="297">
        <f t="shared" si="1"/>
        <v>0</v>
      </c>
      <c r="Z27" s="263"/>
      <c r="AA27" s="263"/>
      <c r="AB27" s="263"/>
      <c r="AC27" s="263"/>
      <c r="AD27" s="263"/>
      <c r="AE27" s="263"/>
      <c r="AF27" s="263"/>
      <c r="AG27" s="158"/>
      <c r="AH27" s="297">
        <f t="shared" si="2"/>
        <v>0</v>
      </c>
      <c r="AI27" s="573"/>
      <c r="AJ27" s="574" t="s">
        <v>659</v>
      </c>
      <c r="AK27" s="574" t="s">
        <v>430</v>
      </c>
      <c r="AL27" s="574"/>
      <c r="AM27" s="574"/>
      <c r="AN27" s="574"/>
      <c r="AO27" s="574"/>
      <c r="AP27" s="574"/>
      <c r="AQ27" s="574"/>
      <c r="AR27" s="574"/>
      <c r="AS27" s="575"/>
      <c r="AT27" s="576"/>
      <c r="AU27" s="575"/>
      <c r="AV27" s="577"/>
      <c r="AW27" s="159"/>
    </row>
    <row r="28" spans="1:49" s="1" customFormat="1" ht="63.75">
      <c r="A28" s="395"/>
      <c r="B28" s="395">
        <v>4234011900</v>
      </c>
      <c r="C28" s="263" t="s">
        <v>5280</v>
      </c>
      <c r="D28" s="263" t="s">
        <v>5281</v>
      </c>
      <c r="E28" s="263" t="s">
        <v>2211</v>
      </c>
      <c r="F28" s="263" t="s">
        <v>422</v>
      </c>
      <c r="G28" s="263" t="s">
        <v>655</v>
      </c>
      <c r="H28" s="263"/>
      <c r="I28" s="263"/>
      <c r="J28" s="263"/>
      <c r="K28" s="263"/>
      <c r="L28" s="263"/>
      <c r="M28" s="263"/>
      <c r="N28" s="263">
        <v>4</v>
      </c>
      <c r="O28" s="158">
        <v>45146</v>
      </c>
      <c r="P28" s="296">
        <f t="shared" si="0"/>
        <v>4</v>
      </c>
      <c r="Q28" s="263"/>
      <c r="R28" s="263"/>
      <c r="S28" s="263"/>
      <c r="T28" s="263"/>
      <c r="U28" s="263"/>
      <c r="V28" s="263"/>
      <c r="W28" s="263"/>
      <c r="X28" s="158"/>
      <c r="Y28" s="297">
        <f t="shared" si="1"/>
        <v>0</v>
      </c>
      <c r="Z28" s="263"/>
      <c r="AA28" s="263"/>
      <c r="AB28" s="263"/>
      <c r="AC28" s="263"/>
      <c r="AD28" s="263"/>
      <c r="AE28" s="263"/>
      <c r="AF28" s="263"/>
      <c r="AG28" s="158"/>
      <c r="AH28" s="297">
        <f t="shared" si="2"/>
        <v>0</v>
      </c>
      <c r="AI28" s="573"/>
      <c r="AJ28" s="574" t="s">
        <v>659</v>
      </c>
      <c r="AK28" s="574" t="s">
        <v>430</v>
      </c>
      <c r="AL28" s="574"/>
      <c r="AM28" s="574"/>
      <c r="AN28" s="574"/>
      <c r="AO28" s="574"/>
      <c r="AP28" s="574"/>
      <c r="AQ28" s="574"/>
      <c r="AR28" s="574"/>
      <c r="AS28" s="575"/>
      <c r="AT28" s="576"/>
      <c r="AU28" s="575"/>
      <c r="AV28" s="577"/>
      <c r="AW28" s="159"/>
    </row>
    <row r="29" spans="1:49" s="1" customFormat="1" ht="25.5">
      <c r="A29" s="395"/>
      <c r="B29" s="395">
        <v>3513603600</v>
      </c>
      <c r="C29" s="263" t="s">
        <v>5282</v>
      </c>
      <c r="D29" s="263" t="s">
        <v>5283</v>
      </c>
      <c r="E29" s="263" t="s">
        <v>2212</v>
      </c>
      <c r="F29" s="263" t="s">
        <v>422</v>
      </c>
      <c r="G29" s="263" t="s">
        <v>655</v>
      </c>
      <c r="H29" s="263"/>
      <c r="I29" s="263"/>
      <c r="J29" s="263"/>
      <c r="K29" s="263"/>
      <c r="L29" s="263"/>
      <c r="M29" s="263"/>
      <c r="N29" s="263">
        <v>3</v>
      </c>
      <c r="O29" s="158">
        <v>45260</v>
      </c>
      <c r="P29" s="296">
        <f t="shared" si="0"/>
        <v>3</v>
      </c>
      <c r="Q29" s="263"/>
      <c r="R29" s="263"/>
      <c r="S29" s="263"/>
      <c r="T29" s="263"/>
      <c r="U29" s="263"/>
      <c r="V29" s="263"/>
      <c r="W29" s="263"/>
      <c r="X29" s="158"/>
      <c r="Y29" s="297">
        <f t="shared" si="1"/>
        <v>0</v>
      </c>
      <c r="Z29" s="263"/>
      <c r="AA29" s="263"/>
      <c r="AB29" s="263"/>
      <c r="AC29" s="263"/>
      <c r="AD29" s="263"/>
      <c r="AE29" s="263"/>
      <c r="AF29" s="263"/>
      <c r="AG29" s="158"/>
      <c r="AH29" s="297">
        <f t="shared" si="2"/>
        <v>0</v>
      </c>
      <c r="AI29" s="573"/>
      <c r="AJ29" s="574" t="s">
        <v>659</v>
      </c>
      <c r="AK29" s="574" t="s">
        <v>430</v>
      </c>
      <c r="AL29" s="574"/>
      <c r="AM29" s="574"/>
      <c r="AN29" s="574"/>
      <c r="AO29" s="574"/>
      <c r="AP29" s="574"/>
      <c r="AQ29" s="574"/>
      <c r="AR29" s="574"/>
      <c r="AS29" s="575"/>
      <c r="AT29" s="576"/>
      <c r="AU29" s="575"/>
      <c r="AV29" s="577"/>
      <c r="AW29" s="159"/>
    </row>
    <row r="30" spans="1:49" s="1" customFormat="1" ht="25.5">
      <c r="A30" s="395"/>
      <c r="B30" s="395">
        <v>4153912300</v>
      </c>
      <c r="C30" s="263" t="s">
        <v>5284</v>
      </c>
      <c r="D30" s="263" t="s">
        <v>5285</v>
      </c>
      <c r="E30" s="263" t="s">
        <v>2213</v>
      </c>
      <c r="F30" s="263" t="s">
        <v>422</v>
      </c>
      <c r="G30" s="263" t="s">
        <v>655</v>
      </c>
      <c r="H30" s="263"/>
      <c r="I30" s="263"/>
      <c r="J30" s="263"/>
      <c r="K30" s="263"/>
      <c r="L30" s="263"/>
      <c r="M30" s="263"/>
      <c r="N30" s="263">
        <v>2</v>
      </c>
      <c r="O30" s="158">
        <v>45141</v>
      </c>
      <c r="P30" s="296">
        <f t="shared" si="0"/>
        <v>2</v>
      </c>
      <c r="Q30" s="263"/>
      <c r="R30" s="263"/>
      <c r="S30" s="263"/>
      <c r="T30" s="263"/>
      <c r="U30" s="263"/>
      <c r="V30" s="263"/>
      <c r="W30" s="263"/>
      <c r="X30" s="158"/>
      <c r="Y30" s="297">
        <f t="shared" si="1"/>
        <v>0</v>
      </c>
      <c r="Z30" s="263"/>
      <c r="AA30" s="263"/>
      <c r="AB30" s="263"/>
      <c r="AC30" s="263"/>
      <c r="AD30" s="263"/>
      <c r="AE30" s="263"/>
      <c r="AF30" s="263"/>
      <c r="AG30" s="158"/>
      <c r="AH30" s="297">
        <f t="shared" si="2"/>
        <v>0</v>
      </c>
      <c r="AI30" s="573"/>
      <c r="AJ30" s="574" t="s">
        <v>659</v>
      </c>
      <c r="AK30" s="574" t="s">
        <v>430</v>
      </c>
      <c r="AL30" s="574"/>
      <c r="AM30" s="574"/>
      <c r="AN30" s="574"/>
      <c r="AO30" s="574"/>
      <c r="AP30" s="574"/>
      <c r="AQ30" s="574"/>
      <c r="AR30" s="574"/>
      <c r="AS30" s="575"/>
      <c r="AT30" s="576"/>
      <c r="AU30" s="575"/>
      <c r="AV30" s="577"/>
      <c r="AW30" s="159"/>
    </row>
    <row r="31" spans="1:49" s="1" customFormat="1" ht="25.5">
      <c r="A31" s="395"/>
      <c r="B31" s="395">
        <v>4237640900</v>
      </c>
      <c r="C31" s="263" t="s">
        <v>5286</v>
      </c>
      <c r="D31" s="263" t="s">
        <v>5287</v>
      </c>
      <c r="E31" s="263" t="s">
        <v>2214</v>
      </c>
      <c r="F31" s="263" t="s">
        <v>418</v>
      </c>
      <c r="G31" s="263" t="s">
        <v>655</v>
      </c>
      <c r="H31" s="263"/>
      <c r="I31" s="263"/>
      <c r="J31" s="263"/>
      <c r="K31" s="263"/>
      <c r="L31" s="263"/>
      <c r="M31" s="263"/>
      <c r="N31" s="263">
        <v>2</v>
      </c>
      <c r="O31" s="158">
        <v>45250</v>
      </c>
      <c r="P31" s="296">
        <f t="shared" si="0"/>
        <v>2</v>
      </c>
      <c r="Q31" s="263"/>
      <c r="R31" s="263"/>
      <c r="S31" s="263"/>
      <c r="T31" s="263"/>
      <c r="U31" s="263"/>
      <c r="V31" s="263"/>
      <c r="W31" s="263"/>
      <c r="X31" s="158"/>
      <c r="Y31" s="297">
        <f t="shared" si="1"/>
        <v>0</v>
      </c>
      <c r="Z31" s="263"/>
      <c r="AA31" s="263"/>
      <c r="AB31" s="263"/>
      <c r="AC31" s="263"/>
      <c r="AD31" s="263"/>
      <c r="AE31" s="263"/>
      <c r="AF31" s="263"/>
      <c r="AG31" s="158"/>
      <c r="AH31" s="297">
        <f t="shared" si="2"/>
        <v>0</v>
      </c>
      <c r="AI31" s="573"/>
      <c r="AJ31" s="574" t="s">
        <v>659</v>
      </c>
      <c r="AK31" s="574" t="s">
        <v>430</v>
      </c>
      <c r="AL31" s="574"/>
      <c r="AM31" s="574"/>
      <c r="AN31" s="574"/>
      <c r="AO31" s="574"/>
      <c r="AP31" s="574"/>
      <c r="AQ31" s="574"/>
      <c r="AR31" s="574"/>
      <c r="AS31" s="575"/>
      <c r="AT31" s="576"/>
      <c r="AU31" s="575"/>
      <c r="AV31" s="577"/>
      <c r="AW31" s="159"/>
    </row>
    <row r="32" spans="1:49" s="1" customFormat="1" ht="25.5">
      <c r="A32" s="395"/>
      <c r="B32" s="395">
        <v>5304620300</v>
      </c>
      <c r="C32" s="263" t="s">
        <v>5288</v>
      </c>
      <c r="D32" s="263" t="s">
        <v>5289</v>
      </c>
      <c r="E32" s="263" t="s">
        <v>2215</v>
      </c>
      <c r="F32" s="263" t="s">
        <v>422</v>
      </c>
      <c r="G32" s="263" t="s">
        <v>655</v>
      </c>
      <c r="H32" s="263"/>
      <c r="I32" s="263"/>
      <c r="J32" s="263"/>
      <c r="K32" s="263"/>
      <c r="L32" s="263"/>
      <c r="M32" s="263"/>
      <c r="N32" s="263">
        <v>2</v>
      </c>
      <c r="O32" s="158">
        <v>45194</v>
      </c>
      <c r="P32" s="296">
        <f t="shared" si="0"/>
        <v>2</v>
      </c>
      <c r="Q32" s="263"/>
      <c r="R32" s="263"/>
      <c r="S32" s="263"/>
      <c r="T32" s="263"/>
      <c r="U32" s="263"/>
      <c r="V32" s="263"/>
      <c r="W32" s="263"/>
      <c r="X32" s="158"/>
      <c r="Y32" s="297">
        <f t="shared" si="1"/>
        <v>0</v>
      </c>
      <c r="Z32" s="263"/>
      <c r="AA32" s="263"/>
      <c r="AB32" s="263"/>
      <c r="AC32" s="263"/>
      <c r="AD32" s="263"/>
      <c r="AE32" s="263"/>
      <c r="AF32" s="263"/>
      <c r="AG32" s="158"/>
      <c r="AH32" s="297">
        <f t="shared" si="2"/>
        <v>0</v>
      </c>
      <c r="AI32" s="573"/>
      <c r="AJ32" s="574" t="s">
        <v>659</v>
      </c>
      <c r="AK32" s="574" t="s">
        <v>430</v>
      </c>
      <c r="AL32" s="574"/>
      <c r="AM32" s="574"/>
      <c r="AN32" s="574"/>
      <c r="AO32" s="574"/>
      <c r="AP32" s="574"/>
      <c r="AQ32" s="574"/>
      <c r="AR32" s="574"/>
      <c r="AS32" s="575"/>
      <c r="AT32" s="576"/>
      <c r="AU32" s="575"/>
      <c r="AV32" s="577"/>
      <c r="AW32" s="159"/>
    </row>
    <row r="33" spans="1:49" s="1" customFormat="1" ht="25.5">
      <c r="A33" s="395"/>
      <c r="B33" s="395">
        <v>3004610100</v>
      </c>
      <c r="C33" s="263" t="s">
        <v>5290</v>
      </c>
      <c r="D33" s="263" t="s">
        <v>5291</v>
      </c>
      <c r="E33" s="263" t="s">
        <v>2216</v>
      </c>
      <c r="F33" s="263" t="s">
        <v>422</v>
      </c>
      <c r="G33" s="263" t="s">
        <v>655</v>
      </c>
      <c r="H33" s="263"/>
      <c r="I33" s="263"/>
      <c r="J33" s="263"/>
      <c r="K33" s="263"/>
      <c r="L33" s="263"/>
      <c r="M33" s="263"/>
      <c r="N33" s="263">
        <v>2</v>
      </c>
      <c r="O33" s="158">
        <v>45104</v>
      </c>
      <c r="P33" s="296">
        <f t="shared" si="0"/>
        <v>2</v>
      </c>
      <c r="Q33" s="263"/>
      <c r="R33" s="263"/>
      <c r="S33" s="263"/>
      <c r="T33" s="263"/>
      <c r="U33" s="263"/>
      <c r="V33" s="263"/>
      <c r="W33" s="263"/>
      <c r="X33" s="158"/>
      <c r="Y33" s="297">
        <f t="shared" si="1"/>
        <v>0</v>
      </c>
      <c r="Z33" s="263"/>
      <c r="AA33" s="263"/>
      <c r="AB33" s="263"/>
      <c r="AC33" s="263"/>
      <c r="AD33" s="263"/>
      <c r="AE33" s="263"/>
      <c r="AF33" s="263"/>
      <c r="AG33" s="158"/>
      <c r="AH33" s="297">
        <f t="shared" si="2"/>
        <v>0</v>
      </c>
      <c r="AI33" s="573"/>
      <c r="AJ33" s="574" t="s">
        <v>659</v>
      </c>
      <c r="AK33" s="574" t="s">
        <v>430</v>
      </c>
      <c r="AL33" s="574"/>
      <c r="AM33" s="574"/>
      <c r="AN33" s="574"/>
      <c r="AO33" s="574"/>
      <c r="AP33" s="574"/>
      <c r="AQ33" s="574"/>
      <c r="AR33" s="574"/>
      <c r="AS33" s="575"/>
      <c r="AT33" s="576"/>
      <c r="AU33" s="575"/>
      <c r="AV33" s="577"/>
      <c r="AW33" s="159"/>
    </row>
    <row r="34" spans="1:49" s="1" customFormat="1" ht="25.5">
      <c r="A34" s="395"/>
      <c r="B34" s="395">
        <v>3464511000</v>
      </c>
      <c r="C34" s="263" t="s">
        <v>5292</v>
      </c>
      <c r="D34" s="263" t="s">
        <v>5293</v>
      </c>
      <c r="E34" s="263" t="s">
        <v>2217</v>
      </c>
      <c r="F34" s="263" t="s">
        <v>422</v>
      </c>
      <c r="G34" s="263" t="s">
        <v>655</v>
      </c>
      <c r="H34" s="263"/>
      <c r="I34" s="263"/>
      <c r="J34" s="263"/>
      <c r="K34" s="263"/>
      <c r="L34" s="263"/>
      <c r="M34" s="263"/>
      <c r="N34" s="263">
        <v>2</v>
      </c>
      <c r="O34" s="158">
        <v>45090</v>
      </c>
      <c r="P34" s="296">
        <f t="shared" si="0"/>
        <v>2</v>
      </c>
      <c r="Q34" s="263"/>
      <c r="R34" s="263"/>
      <c r="S34" s="263"/>
      <c r="T34" s="263"/>
      <c r="U34" s="263"/>
      <c r="V34" s="263"/>
      <c r="W34" s="263"/>
      <c r="X34" s="158"/>
      <c r="Y34" s="297">
        <f t="shared" si="1"/>
        <v>0</v>
      </c>
      <c r="Z34" s="263"/>
      <c r="AA34" s="263"/>
      <c r="AB34" s="263"/>
      <c r="AC34" s="263"/>
      <c r="AD34" s="263"/>
      <c r="AE34" s="263"/>
      <c r="AF34" s="263"/>
      <c r="AG34" s="158"/>
      <c r="AH34" s="297">
        <f t="shared" si="2"/>
        <v>0</v>
      </c>
      <c r="AI34" s="573"/>
      <c r="AJ34" s="574" t="s">
        <v>659</v>
      </c>
      <c r="AK34" s="574" t="s">
        <v>430</v>
      </c>
      <c r="AL34" s="574"/>
      <c r="AM34" s="574"/>
      <c r="AN34" s="574"/>
      <c r="AO34" s="574"/>
      <c r="AP34" s="574"/>
      <c r="AQ34" s="574"/>
      <c r="AR34" s="574"/>
      <c r="AS34" s="575"/>
      <c r="AT34" s="576"/>
      <c r="AU34" s="575"/>
      <c r="AV34" s="577"/>
      <c r="AW34" s="159"/>
    </row>
    <row r="35" spans="1:49" s="1" customFormat="1" ht="25.5">
      <c r="A35" s="395"/>
      <c r="B35" s="395">
        <v>3503210500</v>
      </c>
      <c r="C35" s="263" t="s">
        <v>5294</v>
      </c>
      <c r="D35" s="263" t="s">
        <v>5295</v>
      </c>
      <c r="E35" s="263" t="s">
        <v>2218</v>
      </c>
      <c r="F35" s="263" t="s">
        <v>422</v>
      </c>
      <c r="G35" s="263" t="s">
        <v>655</v>
      </c>
      <c r="H35" s="263"/>
      <c r="I35" s="263"/>
      <c r="J35" s="263"/>
      <c r="K35" s="263"/>
      <c r="L35" s="263"/>
      <c r="M35" s="263"/>
      <c r="N35" s="263">
        <v>2</v>
      </c>
      <c r="O35" s="158">
        <v>45049</v>
      </c>
      <c r="P35" s="296">
        <f t="shared" si="0"/>
        <v>2</v>
      </c>
      <c r="Q35" s="263"/>
      <c r="R35" s="263"/>
      <c r="S35" s="263"/>
      <c r="T35" s="263"/>
      <c r="U35" s="263"/>
      <c r="V35" s="263"/>
      <c r="W35" s="263"/>
      <c r="X35" s="158"/>
      <c r="Y35" s="297">
        <f t="shared" si="1"/>
        <v>0</v>
      </c>
      <c r="Z35" s="263"/>
      <c r="AA35" s="263"/>
      <c r="AB35" s="263"/>
      <c r="AC35" s="263"/>
      <c r="AD35" s="263"/>
      <c r="AE35" s="263"/>
      <c r="AF35" s="263"/>
      <c r="AG35" s="158"/>
      <c r="AH35" s="297">
        <f t="shared" si="2"/>
        <v>0</v>
      </c>
      <c r="AI35" s="573"/>
      <c r="AJ35" s="574" t="s">
        <v>659</v>
      </c>
      <c r="AK35" s="574" t="s">
        <v>430</v>
      </c>
      <c r="AL35" s="574"/>
      <c r="AM35" s="574"/>
      <c r="AN35" s="574"/>
      <c r="AO35" s="574"/>
      <c r="AP35" s="574"/>
      <c r="AQ35" s="574"/>
      <c r="AR35" s="574"/>
      <c r="AS35" s="575"/>
      <c r="AT35" s="576"/>
      <c r="AU35" s="575"/>
      <c r="AV35" s="577"/>
      <c r="AW35" s="159"/>
    </row>
    <row r="36" spans="1:49" s="1" customFormat="1" ht="25.5">
      <c r="A36" s="395"/>
      <c r="B36" s="395">
        <v>4153421100</v>
      </c>
      <c r="C36" s="263" t="s">
        <v>5296</v>
      </c>
      <c r="D36" s="263" t="s">
        <v>5297</v>
      </c>
      <c r="E36" s="263" t="s">
        <v>2219</v>
      </c>
      <c r="F36" s="263" t="s">
        <v>418</v>
      </c>
      <c r="G36" s="263" t="s">
        <v>655</v>
      </c>
      <c r="H36" s="263"/>
      <c r="I36" s="263"/>
      <c r="J36" s="263"/>
      <c r="K36" s="263"/>
      <c r="L36" s="263"/>
      <c r="M36" s="263"/>
      <c r="N36" s="263">
        <v>2</v>
      </c>
      <c r="O36" s="158">
        <v>45057</v>
      </c>
      <c r="P36" s="296">
        <f t="shared" si="0"/>
        <v>2</v>
      </c>
      <c r="Q36" s="263"/>
      <c r="R36" s="263"/>
      <c r="S36" s="263"/>
      <c r="T36" s="263"/>
      <c r="U36" s="263"/>
      <c r="V36" s="263"/>
      <c r="W36" s="263"/>
      <c r="X36" s="158"/>
      <c r="Y36" s="297">
        <f t="shared" si="1"/>
        <v>0</v>
      </c>
      <c r="Z36" s="263"/>
      <c r="AA36" s="263"/>
      <c r="AB36" s="263"/>
      <c r="AC36" s="263"/>
      <c r="AD36" s="263"/>
      <c r="AE36" s="263"/>
      <c r="AF36" s="263"/>
      <c r="AG36" s="158"/>
      <c r="AH36" s="297">
        <f t="shared" si="2"/>
        <v>0</v>
      </c>
      <c r="AI36" s="573"/>
      <c r="AJ36" s="574" t="s">
        <v>659</v>
      </c>
      <c r="AK36" s="574" t="s">
        <v>430</v>
      </c>
      <c r="AL36" s="574"/>
      <c r="AM36" s="574"/>
      <c r="AN36" s="574"/>
      <c r="AO36" s="574"/>
      <c r="AP36" s="574"/>
      <c r="AQ36" s="574"/>
      <c r="AR36" s="574"/>
      <c r="AS36" s="575"/>
      <c r="AT36" s="576"/>
      <c r="AU36" s="575"/>
      <c r="AV36" s="577"/>
      <c r="AW36" s="159"/>
    </row>
    <row r="37" spans="1:49" s="1" customFormat="1" ht="38.25">
      <c r="A37" s="395"/>
      <c r="B37" s="395">
        <v>5300711300</v>
      </c>
      <c r="C37" s="263" t="s">
        <v>5298</v>
      </c>
      <c r="D37" s="263" t="s">
        <v>5299</v>
      </c>
      <c r="E37" s="263" t="s">
        <v>2220</v>
      </c>
      <c r="F37" s="263" t="s">
        <v>422</v>
      </c>
      <c r="G37" s="263" t="s">
        <v>655</v>
      </c>
      <c r="H37" s="263"/>
      <c r="I37" s="263"/>
      <c r="J37" s="263"/>
      <c r="K37" s="263"/>
      <c r="L37" s="263"/>
      <c r="M37" s="263"/>
      <c r="N37" s="263">
        <v>2</v>
      </c>
      <c r="O37" s="158">
        <v>45268</v>
      </c>
      <c r="P37" s="296">
        <f t="shared" si="0"/>
        <v>2</v>
      </c>
      <c r="Q37" s="263"/>
      <c r="R37" s="263"/>
      <c r="S37" s="263"/>
      <c r="T37" s="263"/>
      <c r="U37" s="263"/>
      <c r="V37" s="263"/>
      <c r="W37" s="263"/>
      <c r="X37" s="158"/>
      <c r="Y37" s="297">
        <f t="shared" si="1"/>
        <v>0</v>
      </c>
      <c r="Z37" s="263"/>
      <c r="AA37" s="263"/>
      <c r="AB37" s="263"/>
      <c r="AC37" s="263"/>
      <c r="AD37" s="263"/>
      <c r="AE37" s="263"/>
      <c r="AF37" s="263"/>
      <c r="AG37" s="158"/>
      <c r="AH37" s="297">
        <f t="shared" si="2"/>
        <v>0</v>
      </c>
      <c r="AI37" s="573"/>
      <c r="AJ37" s="574" t="s">
        <v>659</v>
      </c>
      <c r="AK37" s="574" t="s">
        <v>430</v>
      </c>
      <c r="AL37" s="574"/>
      <c r="AM37" s="574"/>
      <c r="AN37" s="574"/>
      <c r="AO37" s="574"/>
      <c r="AP37" s="574"/>
      <c r="AQ37" s="574"/>
      <c r="AR37" s="574"/>
      <c r="AS37" s="575"/>
      <c r="AT37" s="576"/>
      <c r="AU37" s="575"/>
      <c r="AV37" s="577"/>
      <c r="AW37" s="159"/>
    </row>
    <row r="38" spans="1:49" s="1" customFormat="1" ht="25.5">
      <c r="A38" s="395"/>
      <c r="B38" s="395">
        <v>3521410100</v>
      </c>
      <c r="C38" s="263" t="s">
        <v>5300</v>
      </c>
      <c r="D38" s="263" t="s">
        <v>5301</v>
      </c>
      <c r="E38" s="263" t="s">
        <v>2221</v>
      </c>
      <c r="F38" s="263" t="s">
        <v>416</v>
      </c>
      <c r="G38" s="263" t="s">
        <v>666</v>
      </c>
      <c r="H38" s="263"/>
      <c r="I38" s="263"/>
      <c r="J38" s="263"/>
      <c r="K38" s="263"/>
      <c r="L38" s="263"/>
      <c r="M38" s="263"/>
      <c r="N38" s="263">
        <v>1</v>
      </c>
      <c r="O38" s="158">
        <v>44984</v>
      </c>
      <c r="P38" s="296">
        <f t="shared" si="0"/>
        <v>1</v>
      </c>
      <c r="Q38" s="263"/>
      <c r="R38" s="263"/>
      <c r="S38" s="263"/>
      <c r="T38" s="263"/>
      <c r="U38" s="263"/>
      <c r="V38" s="263"/>
      <c r="W38" s="263"/>
      <c r="X38" s="158"/>
      <c r="Y38" s="297">
        <f t="shared" si="1"/>
        <v>0</v>
      </c>
      <c r="Z38" s="263"/>
      <c r="AA38" s="263"/>
      <c r="AB38" s="263"/>
      <c r="AC38" s="263"/>
      <c r="AD38" s="263"/>
      <c r="AE38" s="263"/>
      <c r="AF38" s="263"/>
      <c r="AG38" s="158"/>
      <c r="AH38" s="297">
        <f t="shared" si="2"/>
        <v>0</v>
      </c>
      <c r="AI38" s="573"/>
      <c r="AJ38" s="574" t="s">
        <v>659</v>
      </c>
      <c r="AK38" s="574" t="s">
        <v>430</v>
      </c>
      <c r="AL38" s="574"/>
      <c r="AM38" s="574"/>
      <c r="AN38" s="574"/>
      <c r="AO38" s="574"/>
      <c r="AP38" s="574"/>
      <c r="AQ38" s="574"/>
      <c r="AR38" s="574"/>
      <c r="AS38" s="575"/>
      <c r="AT38" s="576"/>
      <c r="AU38" s="575"/>
      <c r="AV38" s="577"/>
      <c r="AW38" s="159"/>
    </row>
    <row r="39" spans="1:49" s="1" customFormat="1" ht="25.5">
      <c r="A39" s="395"/>
      <c r="B39" s="395">
        <v>3460820100</v>
      </c>
      <c r="C39" s="263" t="s">
        <v>5302</v>
      </c>
      <c r="D39" s="263" t="s">
        <v>5303</v>
      </c>
      <c r="E39" s="263" t="s">
        <v>2222</v>
      </c>
      <c r="F39" s="263" t="s">
        <v>416</v>
      </c>
      <c r="G39" s="263" t="s">
        <v>666</v>
      </c>
      <c r="H39" s="263"/>
      <c r="I39" s="263"/>
      <c r="J39" s="263"/>
      <c r="K39" s="263"/>
      <c r="L39" s="263"/>
      <c r="M39" s="263"/>
      <c r="N39" s="263">
        <v>1</v>
      </c>
      <c r="O39" s="158">
        <v>45054</v>
      </c>
      <c r="P39" s="296">
        <f t="shared" si="0"/>
        <v>1</v>
      </c>
      <c r="Q39" s="263"/>
      <c r="R39" s="263"/>
      <c r="S39" s="263"/>
      <c r="T39" s="263"/>
      <c r="U39" s="263"/>
      <c r="V39" s="263"/>
      <c r="W39" s="263"/>
      <c r="X39" s="158"/>
      <c r="Y39" s="297">
        <f t="shared" si="1"/>
        <v>0</v>
      </c>
      <c r="Z39" s="263"/>
      <c r="AA39" s="263"/>
      <c r="AB39" s="263"/>
      <c r="AC39" s="263"/>
      <c r="AD39" s="263"/>
      <c r="AE39" s="263"/>
      <c r="AF39" s="263"/>
      <c r="AG39" s="158"/>
      <c r="AH39" s="297">
        <f t="shared" si="2"/>
        <v>0</v>
      </c>
      <c r="AI39" s="573"/>
      <c r="AJ39" s="574" t="s">
        <v>659</v>
      </c>
      <c r="AK39" s="574" t="s">
        <v>430</v>
      </c>
      <c r="AL39" s="574"/>
      <c r="AM39" s="574"/>
      <c r="AN39" s="574"/>
      <c r="AO39" s="574"/>
      <c r="AP39" s="574"/>
      <c r="AQ39" s="574"/>
      <c r="AR39" s="574"/>
      <c r="AS39" s="575"/>
      <c r="AT39" s="576"/>
      <c r="AU39" s="575"/>
      <c r="AV39" s="577"/>
      <c r="AW39" s="159"/>
    </row>
    <row r="40" spans="1:49" s="1" customFormat="1" ht="25.5">
      <c r="A40" s="395"/>
      <c r="B40" s="395">
        <v>3520121700</v>
      </c>
      <c r="C40" s="263" t="s">
        <v>5304</v>
      </c>
      <c r="D40" s="263" t="s">
        <v>5305</v>
      </c>
      <c r="E40" s="263" t="s">
        <v>2223</v>
      </c>
      <c r="F40" s="263" t="s">
        <v>416</v>
      </c>
      <c r="G40" s="263" t="s">
        <v>666</v>
      </c>
      <c r="H40" s="263"/>
      <c r="I40" s="263"/>
      <c r="J40" s="263"/>
      <c r="K40" s="263"/>
      <c r="L40" s="263"/>
      <c r="M40" s="263"/>
      <c r="N40" s="263">
        <v>1</v>
      </c>
      <c r="O40" s="158">
        <v>45273</v>
      </c>
      <c r="P40" s="296">
        <f t="shared" si="0"/>
        <v>1</v>
      </c>
      <c r="Q40" s="263"/>
      <c r="R40" s="263"/>
      <c r="S40" s="263"/>
      <c r="T40" s="263"/>
      <c r="U40" s="263"/>
      <c r="V40" s="263"/>
      <c r="W40" s="263"/>
      <c r="X40" s="158"/>
      <c r="Y40" s="297">
        <f t="shared" si="1"/>
        <v>0</v>
      </c>
      <c r="Z40" s="263"/>
      <c r="AA40" s="263"/>
      <c r="AB40" s="263"/>
      <c r="AC40" s="263"/>
      <c r="AD40" s="263"/>
      <c r="AE40" s="263"/>
      <c r="AF40" s="263"/>
      <c r="AG40" s="158"/>
      <c r="AH40" s="297">
        <f t="shared" si="2"/>
        <v>0</v>
      </c>
      <c r="AI40" s="573"/>
      <c r="AJ40" s="574" t="s">
        <v>659</v>
      </c>
      <c r="AK40" s="574" t="s">
        <v>430</v>
      </c>
      <c r="AL40" s="574"/>
      <c r="AM40" s="574"/>
      <c r="AN40" s="574"/>
      <c r="AO40" s="574"/>
      <c r="AP40" s="574"/>
      <c r="AQ40" s="574"/>
      <c r="AR40" s="574"/>
      <c r="AS40" s="575"/>
      <c r="AT40" s="576"/>
      <c r="AU40" s="575"/>
      <c r="AV40" s="577"/>
      <c r="AW40" s="159"/>
    </row>
    <row r="41" spans="1:49" s="1" customFormat="1" ht="25.5">
      <c r="A41" s="395"/>
      <c r="B41" s="395">
        <v>3010811500</v>
      </c>
      <c r="C41" s="263" t="s">
        <v>5306</v>
      </c>
      <c r="D41" s="263" t="s">
        <v>5307</v>
      </c>
      <c r="E41" s="263" t="s">
        <v>2224</v>
      </c>
      <c r="F41" s="263" t="s">
        <v>422</v>
      </c>
      <c r="G41" s="263" t="s">
        <v>655</v>
      </c>
      <c r="H41" s="263"/>
      <c r="I41" s="263"/>
      <c r="J41" s="263"/>
      <c r="K41" s="263"/>
      <c r="L41" s="263"/>
      <c r="M41" s="263"/>
      <c r="N41" s="263">
        <v>1</v>
      </c>
      <c r="O41" s="158">
        <v>45072</v>
      </c>
      <c r="P41" s="296">
        <f t="shared" si="0"/>
        <v>1</v>
      </c>
      <c r="Q41" s="263"/>
      <c r="R41" s="263"/>
      <c r="S41" s="263"/>
      <c r="T41" s="263"/>
      <c r="U41" s="263"/>
      <c r="V41" s="263"/>
      <c r="W41" s="263"/>
      <c r="X41" s="158"/>
      <c r="Y41" s="297">
        <f t="shared" si="1"/>
        <v>0</v>
      </c>
      <c r="Z41" s="263"/>
      <c r="AA41" s="263"/>
      <c r="AB41" s="263"/>
      <c r="AC41" s="263"/>
      <c r="AD41" s="263"/>
      <c r="AE41" s="263"/>
      <c r="AF41" s="263"/>
      <c r="AG41" s="158"/>
      <c r="AH41" s="297">
        <f t="shared" si="2"/>
        <v>0</v>
      </c>
      <c r="AI41" s="573"/>
      <c r="AJ41" s="574" t="s">
        <v>659</v>
      </c>
      <c r="AK41" s="574" t="s">
        <v>430</v>
      </c>
      <c r="AL41" s="574"/>
      <c r="AM41" s="574"/>
      <c r="AN41" s="574"/>
      <c r="AO41" s="574"/>
      <c r="AP41" s="574"/>
      <c r="AQ41" s="574"/>
      <c r="AR41" s="574"/>
      <c r="AS41" s="575"/>
      <c r="AT41" s="576"/>
      <c r="AU41" s="575"/>
      <c r="AV41" s="577"/>
      <c r="AW41" s="159"/>
    </row>
    <row r="42" spans="1:49" s="1" customFormat="1" ht="38.25">
      <c r="A42" s="395"/>
      <c r="B42" s="395">
        <v>4235020600</v>
      </c>
      <c r="C42" s="263" t="s">
        <v>5308</v>
      </c>
      <c r="D42" s="263" t="s">
        <v>5309</v>
      </c>
      <c r="E42" s="263" t="s">
        <v>2225</v>
      </c>
      <c r="F42" s="263" t="s">
        <v>422</v>
      </c>
      <c r="G42" s="263" t="s">
        <v>655</v>
      </c>
      <c r="H42" s="263"/>
      <c r="I42" s="263"/>
      <c r="J42" s="263"/>
      <c r="K42" s="263"/>
      <c r="L42" s="263"/>
      <c r="M42" s="263"/>
      <c r="N42" s="263">
        <v>1</v>
      </c>
      <c r="O42" s="158">
        <v>44984</v>
      </c>
      <c r="P42" s="296">
        <f t="shared" si="0"/>
        <v>1</v>
      </c>
      <c r="Q42" s="263"/>
      <c r="R42" s="263"/>
      <c r="S42" s="263"/>
      <c r="T42" s="263"/>
      <c r="U42" s="263"/>
      <c r="V42" s="263"/>
      <c r="W42" s="263"/>
      <c r="X42" s="158"/>
      <c r="Y42" s="297">
        <f t="shared" si="1"/>
        <v>0</v>
      </c>
      <c r="Z42" s="263"/>
      <c r="AA42" s="263"/>
      <c r="AB42" s="263"/>
      <c r="AC42" s="263"/>
      <c r="AD42" s="263"/>
      <c r="AE42" s="263"/>
      <c r="AF42" s="263"/>
      <c r="AG42" s="158"/>
      <c r="AH42" s="297">
        <f t="shared" si="2"/>
        <v>0</v>
      </c>
      <c r="AI42" s="573"/>
      <c r="AJ42" s="574" t="s">
        <v>659</v>
      </c>
      <c r="AK42" s="574" t="s">
        <v>430</v>
      </c>
      <c r="AL42" s="574"/>
      <c r="AM42" s="574"/>
      <c r="AN42" s="574"/>
      <c r="AO42" s="574"/>
      <c r="AP42" s="574"/>
      <c r="AQ42" s="574"/>
      <c r="AR42" s="574"/>
      <c r="AS42" s="575"/>
      <c r="AT42" s="576"/>
      <c r="AU42" s="575"/>
      <c r="AV42" s="577"/>
      <c r="AW42" s="159"/>
    </row>
    <row r="43" spans="1:49" s="1" customFormat="1" ht="25.5">
      <c r="A43" s="395"/>
      <c r="B43" s="395">
        <v>3460501000</v>
      </c>
      <c r="C43" s="263" t="s">
        <v>5310</v>
      </c>
      <c r="D43" s="263" t="s">
        <v>5311</v>
      </c>
      <c r="E43" s="263" t="s">
        <v>2226</v>
      </c>
      <c r="F43" s="263" t="s">
        <v>416</v>
      </c>
      <c r="G43" s="263" t="s">
        <v>666</v>
      </c>
      <c r="H43" s="263"/>
      <c r="I43" s="263"/>
      <c r="J43" s="263"/>
      <c r="K43" s="263"/>
      <c r="L43" s="263"/>
      <c r="M43" s="263"/>
      <c r="N43" s="263">
        <v>1</v>
      </c>
      <c r="O43" s="158">
        <v>45085</v>
      </c>
      <c r="P43" s="296">
        <f t="shared" si="0"/>
        <v>1</v>
      </c>
      <c r="Q43" s="263"/>
      <c r="R43" s="263"/>
      <c r="S43" s="263"/>
      <c r="T43" s="263"/>
      <c r="U43" s="263"/>
      <c r="V43" s="263"/>
      <c r="W43" s="263"/>
      <c r="X43" s="158"/>
      <c r="Y43" s="297">
        <f t="shared" si="1"/>
        <v>0</v>
      </c>
      <c r="Z43" s="263"/>
      <c r="AA43" s="263"/>
      <c r="AB43" s="263"/>
      <c r="AC43" s="263"/>
      <c r="AD43" s="263"/>
      <c r="AE43" s="263"/>
      <c r="AF43" s="263"/>
      <c r="AG43" s="158"/>
      <c r="AH43" s="297">
        <f t="shared" si="2"/>
        <v>0</v>
      </c>
      <c r="AI43" s="573"/>
      <c r="AJ43" s="574" t="s">
        <v>659</v>
      </c>
      <c r="AK43" s="574" t="s">
        <v>430</v>
      </c>
      <c r="AL43" s="574"/>
      <c r="AM43" s="574"/>
      <c r="AN43" s="574"/>
      <c r="AO43" s="574"/>
      <c r="AP43" s="574"/>
      <c r="AQ43" s="574"/>
      <c r="AR43" s="574"/>
      <c r="AS43" s="575"/>
      <c r="AT43" s="576"/>
      <c r="AU43" s="575"/>
      <c r="AV43" s="577"/>
      <c r="AW43" s="159"/>
    </row>
    <row r="44" spans="1:49" s="1" customFormat="1" ht="25.5">
      <c r="A44" s="395"/>
      <c r="B44" s="395">
        <v>4487012500</v>
      </c>
      <c r="C44" s="263" t="s">
        <v>5312</v>
      </c>
      <c r="D44" s="263" t="s">
        <v>5313</v>
      </c>
      <c r="E44" s="263" t="s">
        <v>2227</v>
      </c>
      <c r="F44" s="263" t="s">
        <v>416</v>
      </c>
      <c r="G44" s="263" t="s">
        <v>666</v>
      </c>
      <c r="H44" s="263"/>
      <c r="I44" s="263"/>
      <c r="J44" s="263"/>
      <c r="K44" s="263"/>
      <c r="L44" s="263"/>
      <c r="M44" s="263"/>
      <c r="N44" s="263">
        <v>1</v>
      </c>
      <c r="O44" s="158">
        <v>45023</v>
      </c>
      <c r="P44" s="296">
        <f t="shared" si="0"/>
        <v>1</v>
      </c>
      <c r="Q44" s="263"/>
      <c r="R44" s="263"/>
      <c r="S44" s="263"/>
      <c r="T44" s="263"/>
      <c r="U44" s="263"/>
      <c r="V44" s="263"/>
      <c r="W44" s="263"/>
      <c r="X44" s="158"/>
      <c r="Y44" s="297">
        <f t="shared" si="1"/>
        <v>0</v>
      </c>
      <c r="Z44" s="263"/>
      <c r="AA44" s="263"/>
      <c r="AB44" s="263"/>
      <c r="AC44" s="263"/>
      <c r="AD44" s="263"/>
      <c r="AE44" s="263"/>
      <c r="AF44" s="263"/>
      <c r="AG44" s="158"/>
      <c r="AH44" s="297">
        <f t="shared" si="2"/>
        <v>0</v>
      </c>
      <c r="AI44" s="573"/>
      <c r="AJ44" s="574" t="s">
        <v>659</v>
      </c>
      <c r="AK44" s="574" t="s">
        <v>430</v>
      </c>
      <c r="AL44" s="574"/>
      <c r="AM44" s="574"/>
      <c r="AN44" s="574"/>
      <c r="AO44" s="574"/>
      <c r="AP44" s="574"/>
      <c r="AQ44" s="574"/>
      <c r="AR44" s="574"/>
      <c r="AS44" s="575"/>
      <c r="AT44" s="576"/>
      <c r="AU44" s="575"/>
      <c r="AV44" s="577"/>
      <c r="AW44" s="159"/>
    </row>
    <row r="45" spans="1:49" s="1" customFormat="1" ht="25.5">
      <c r="A45" s="395"/>
      <c r="B45" s="395">
        <v>3440431400</v>
      </c>
      <c r="C45" s="263" t="s">
        <v>5314</v>
      </c>
      <c r="D45" s="263" t="s">
        <v>5315</v>
      </c>
      <c r="E45" s="263" t="s">
        <v>2228</v>
      </c>
      <c r="F45" s="263" t="s">
        <v>416</v>
      </c>
      <c r="G45" s="263" t="s">
        <v>666</v>
      </c>
      <c r="H45" s="263"/>
      <c r="I45" s="263"/>
      <c r="J45" s="263"/>
      <c r="K45" s="263"/>
      <c r="L45" s="263"/>
      <c r="M45" s="263"/>
      <c r="N45" s="263">
        <v>1</v>
      </c>
      <c r="O45" s="158">
        <v>44999</v>
      </c>
      <c r="P45" s="296">
        <f t="shared" si="0"/>
        <v>1</v>
      </c>
      <c r="Q45" s="263"/>
      <c r="R45" s="263"/>
      <c r="S45" s="263"/>
      <c r="T45" s="263"/>
      <c r="U45" s="263"/>
      <c r="V45" s="263"/>
      <c r="W45" s="263"/>
      <c r="X45" s="158"/>
      <c r="Y45" s="297">
        <f t="shared" si="1"/>
        <v>0</v>
      </c>
      <c r="Z45" s="263"/>
      <c r="AA45" s="263"/>
      <c r="AB45" s="263"/>
      <c r="AC45" s="263"/>
      <c r="AD45" s="263"/>
      <c r="AE45" s="263"/>
      <c r="AF45" s="263"/>
      <c r="AG45" s="158"/>
      <c r="AH45" s="297">
        <f t="shared" si="2"/>
        <v>0</v>
      </c>
      <c r="AI45" s="573"/>
      <c r="AJ45" s="574" t="s">
        <v>659</v>
      </c>
      <c r="AK45" s="574" t="s">
        <v>430</v>
      </c>
      <c r="AL45" s="574"/>
      <c r="AM45" s="574"/>
      <c r="AN45" s="574"/>
      <c r="AO45" s="574"/>
      <c r="AP45" s="574"/>
      <c r="AQ45" s="574"/>
      <c r="AR45" s="574"/>
      <c r="AS45" s="575"/>
      <c r="AT45" s="576"/>
      <c r="AU45" s="575"/>
      <c r="AV45" s="577"/>
      <c r="AW45" s="159"/>
    </row>
    <row r="46" spans="1:49" s="1" customFormat="1" ht="25.5">
      <c r="A46" s="395"/>
      <c r="B46" s="395">
        <v>4234821100</v>
      </c>
      <c r="C46" s="263" t="s">
        <v>5316</v>
      </c>
      <c r="D46" s="263" t="s">
        <v>5317</v>
      </c>
      <c r="E46" s="263" t="s">
        <v>2229</v>
      </c>
      <c r="F46" s="263" t="s">
        <v>416</v>
      </c>
      <c r="G46" s="263" t="s">
        <v>666</v>
      </c>
      <c r="H46" s="263"/>
      <c r="I46" s="263"/>
      <c r="J46" s="263"/>
      <c r="K46" s="263"/>
      <c r="L46" s="263"/>
      <c r="M46" s="263"/>
      <c r="N46" s="263">
        <v>1</v>
      </c>
      <c r="O46" s="158">
        <v>45244</v>
      </c>
      <c r="P46" s="296">
        <f t="shared" si="0"/>
        <v>1</v>
      </c>
      <c r="Q46" s="263"/>
      <c r="R46" s="263"/>
      <c r="S46" s="263"/>
      <c r="T46" s="263"/>
      <c r="U46" s="263"/>
      <c r="V46" s="263"/>
      <c r="W46" s="263"/>
      <c r="X46" s="158"/>
      <c r="Y46" s="297">
        <f t="shared" si="1"/>
        <v>0</v>
      </c>
      <c r="Z46" s="263"/>
      <c r="AA46" s="263"/>
      <c r="AB46" s="263"/>
      <c r="AC46" s="263"/>
      <c r="AD46" s="263"/>
      <c r="AE46" s="263"/>
      <c r="AF46" s="263"/>
      <c r="AG46" s="158"/>
      <c r="AH46" s="297">
        <f t="shared" si="2"/>
        <v>0</v>
      </c>
      <c r="AI46" s="573"/>
      <c r="AJ46" s="574" t="s">
        <v>659</v>
      </c>
      <c r="AK46" s="574" t="s">
        <v>430</v>
      </c>
      <c r="AL46" s="574"/>
      <c r="AM46" s="574"/>
      <c r="AN46" s="574"/>
      <c r="AO46" s="574"/>
      <c r="AP46" s="574"/>
      <c r="AQ46" s="574"/>
      <c r="AR46" s="574"/>
      <c r="AS46" s="575"/>
      <c r="AT46" s="576"/>
      <c r="AU46" s="575"/>
      <c r="AV46" s="577"/>
      <c r="AW46" s="159"/>
    </row>
    <row r="47" spans="1:49" s="1" customFormat="1" ht="25.5">
      <c r="A47" s="395"/>
      <c r="B47" s="395">
        <v>3461900100</v>
      </c>
      <c r="C47" s="263" t="s">
        <v>5318</v>
      </c>
      <c r="D47" s="263" t="s">
        <v>5319</v>
      </c>
      <c r="E47" s="263" t="s">
        <v>2230</v>
      </c>
      <c r="F47" s="263" t="s">
        <v>416</v>
      </c>
      <c r="G47" s="263" t="s">
        <v>666</v>
      </c>
      <c r="H47" s="263"/>
      <c r="I47" s="263"/>
      <c r="J47" s="263"/>
      <c r="K47" s="263"/>
      <c r="L47" s="263"/>
      <c r="M47" s="263"/>
      <c r="N47" s="263">
        <v>1</v>
      </c>
      <c r="O47" s="158">
        <v>45225</v>
      </c>
      <c r="P47" s="296">
        <f t="shared" si="0"/>
        <v>1</v>
      </c>
      <c r="Q47" s="263"/>
      <c r="R47" s="263"/>
      <c r="S47" s="263"/>
      <c r="T47" s="263"/>
      <c r="U47" s="263"/>
      <c r="V47" s="263"/>
      <c r="W47" s="263"/>
      <c r="X47" s="158"/>
      <c r="Y47" s="297">
        <f t="shared" si="1"/>
        <v>0</v>
      </c>
      <c r="Z47" s="263"/>
      <c r="AA47" s="263"/>
      <c r="AB47" s="263"/>
      <c r="AC47" s="263"/>
      <c r="AD47" s="263"/>
      <c r="AE47" s="263"/>
      <c r="AF47" s="263"/>
      <c r="AG47" s="158"/>
      <c r="AH47" s="297">
        <f t="shared" si="2"/>
        <v>0</v>
      </c>
      <c r="AI47" s="573"/>
      <c r="AJ47" s="574" t="s">
        <v>659</v>
      </c>
      <c r="AK47" s="574" t="s">
        <v>430</v>
      </c>
      <c r="AL47" s="574"/>
      <c r="AM47" s="574"/>
      <c r="AN47" s="574"/>
      <c r="AO47" s="574"/>
      <c r="AP47" s="574"/>
      <c r="AQ47" s="574"/>
      <c r="AR47" s="574"/>
      <c r="AS47" s="575"/>
      <c r="AT47" s="576"/>
      <c r="AU47" s="575"/>
      <c r="AV47" s="577"/>
      <c r="AW47" s="159"/>
    </row>
    <row r="48" spans="1:49" s="1" customFormat="1" ht="25.5">
      <c r="A48" s="395"/>
      <c r="B48" s="395">
        <v>4491321100</v>
      </c>
      <c r="C48" s="263" t="s">
        <v>5320</v>
      </c>
      <c r="D48" s="263" t="s">
        <v>5321</v>
      </c>
      <c r="E48" s="263" t="s">
        <v>2231</v>
      </c>
      <c r="F48" s="263" t="s">
        <v>422</v>
      </c>
      <c r="G48" s="263" t="s">
        <v>655</v>
      </c>
      <c r="H48" s="263"/>
      <c r="I48" s="263"/>
      <c r="J48" s="263"/>
      <c r="K48" s="263"/>
      <c r="L48" s="263"/>
      <c r="M48" s="263"/>
      <c r="N48" s="263">
        <v>1</v>
      </c>
      <c r="O48" s="158">
        <v>45182</v>
      </c>
      <c r="P48" s="296">
        <f t="shared" si="0"/>
        <v>1</v>
      </c>
      <c r="Q48" s="263"/>
      <c r="R48" s="263"/>
      <c r="S48" s="263"/>
      <c r="T48" s="263"/>
      <c r="U48" s="263"/>
      <c r="V48" s="263"/>
      <c r="W48" s="263"/>
      <c r="X48" s="158"/>
      <c r="Y48" s="297">
        <f t="shared" si="1"/>
        <v>0</v>
      </c>
      <c r="Z48" s="263"/>
      <c r="AA48" s="263"/>
      <c r="AB48" s="263"/>
      <c r="AC48" s="263"/>
      <c r="AD48" s="263"/>
      <c r="AE48" s="263"/>
      <c r="AF48" s="263"/>
      <c r="AG48" s="158"/>
      <c r="AH48" s="297">
        <f t="shared" si="2"/>
        <v>0</v>
      </c>
      <c r="AI48" s="573"/>
      <c r="AJ48" s="574" t="s">
        <v>659</v>
      </c>
      <c r="AK48" s="574" t="s">
        <v>430</v>
      </c>
      <c r="AL48" s="574"/>
      <c r="AM48" s="574"/>
      <c r="AN48" s="574"/>
      <c r="AO48" s="574"/>
      <c r="AP48" s="574"/>
      <c r="AQ48" s="574"/>
      <c r="AR48" s="574"/>
      <c r="AS48" s="575"/>
      <c r="AT48" s="576"/>
      <c r="AU48" s="575"/>
      <c r="AV48" s="577"/>
      <c r="AW48" s="159"/>
    </row>
    <row r="49" spans="1:49" s="1" customFormat="1" ht="25.5">
      <c r="A49" s="395"/>
      <c r="B49" s="395">
        <v>4484821300</v>
      </c>
      <c r="C49" s="263" t="s">
        <v>5322</v>
      </c>
      <c r="D49" s="263" t="s">
        <v>5323</v>
      </c>
      <c r="E49" s="263" t="s">
        <v>2232</v>
      </c>
      <c r="F49" s="263" t="s">
        <v>416</v>
      </c>
      <c r="G49" s="263" t="s">
        <v>666</v>
      </c>
      <c r="H49" s="263"/>
      <c r="I49" s="263"/>
      <c r="J49" s="263"/>
      <c r="K49" s="263"/>
      <c r="L49" s="263"/>
      <c r="M49" s="263"/>
      <c r="N49" s="263">
        <v>1</v>
      </c>
      <c r="O49" s="158">
        <v>45152</v>
      </c>
      <c r="P49" s="296">
        <f t="shared" si="0"/>
        <v>1</v>
      </c>
      <c r="Q49" s="263"/>
      <c r="R49" s="263"/>
      <c r="S49" s="263"/>
      <c r="T49" s="263"/>
      <c r="U49" s="263"/>
      <c r="V49" s="263"/>
      <c r="W49" s="263"/>
      <c r="X49" s="158"/>
      <c r="Y49" s="297">
        <f t="shared" si="1"/>
        <v>0</v>
      </c>
      <c r="Z49" s="263"/>
      <c r="AA49" s="263"/>
      <c r="AB49" s="263"/>
      <c r="AC49" s="263"/>
      <c r="AD49" s="263"/>
      <c r="AE49" s="263"/>
      <c r="AF49" s="263"/>
      <c r="AG49" s="158"/>
      <c r="AH49" s="297">
        <f t="shared" si="2"/>
        <v>0</v>
      </c>
      <c r="AI49" s="573"/>
      <c r="AJ49" s="574" t="s">
        <v>659</v>
      </c>
      <c r="AK49" s="574" t="s">
        <v>430</v>
      </c>
      <c r="AL49" s="574"/>
      <c r="AM49" s="574"/>
      <c r="AN49" s="574"/>
      <c r="AO49" s="574"/>
      <c r="AP49" s="574"/>
      <c r="AQ49" s="574"/>
      <c r="AR49" s="574"/>
      <c r="AS49" s="575"/>
      <c r="AT49" s="576"/>
      <c r="AU49" s="575"/>
      <c r="AV49" s="577"/>
      <c r="AW49" s="159"/>
    </row>
    <row r="50" spans="1:49" s="1" customFormat="1" ht="25.5">
      <c r="A50" s="395"/>
      <c r="B50" s="395">
        <v>3516120800</v>
      </c>
      <c r="C50" s="263" t="s">
        <v>5324</v>
      </c>
      <c r="D50" s="263" t="s">
        <v>5325</v>
      </c>
      <c r="E50" s="263" t="s">
        <v>2233</v>
      </c>
      <c r="F50" s="263" t="s">
        <v>422</v>
      </c>
      <c r="G50" s="263" t="s">
        <v>666</v>
      </c>
      <c r="H50" s="263"/>
      <c r="I50" s="263"/>
      <c r="J50" s="263"/>
      <c r="K50" s="263"/>
      <c r="L50" s="263"/>
      <c r="M50" s="263"/>
      <c r="N50" s="263">
        <v>1</v>
      </c>
      <c r="O50" s="158">
        <v>44943</v>
      </c>
      <c r="P50" s="296">
        <f t="shared" si="0"/>
        <v>1</v>
      </c>
      <c r="Q50" s="263"/>
      <c r="R50" s="263"/>
      <c r="S50" s="263"/>
      <c r="T50" s="263"/>
      <c r="U50" s="263"/>
      <c r="V50" s="263"/>
      <c r="W50" s="263"/>
      <c r="X50" s="158"/>
      <c r="Y50" s="297">
        <f t="shared" si="1"/>
        <v>0</v>
      </c>
      <c r="Z50" s="263"/>
      <c r="AA50" s="263"/>
      <c r="AB50" s="263"/>
      <c r="AC50" s="263"/>
      <c r="AD50" s="263"/>
      <c r="AE50" s="263"/>
      <c r="AF50" s="263"/>
      <c r="AG50" s="158"/>
      <c r="AH50" s="297">
        <f t="shared" si="2"/>
        <v>0</v>
      </c>
      <c r="AI50" s="573"/>
      <c r="AJ50" s="574" t="s">
        <v>659</v>
      </c>
      <c r="AK50" s="574" t="s">
        <v>430</v>
      </c>
      <c r="AL50" s="574"/>
      <c r="AM50" s="574"/>
      <c r="AN50" s="574"/>
      <c r="AO50" s="574"/>
      <c r="AP50" s="574"/>
      <c r="AQ50" s="574"/>
      <c r="AR50" s="574"/>
      <c r="AS50" s="575"/>
      <c r="AT50" s="576"/>
      <c r="AU50" s="575"/>
      <c r="AV50" s="577"/>
      <c r="AW50" s="159"/>
    </row>
    <row r="51" spans="1:49" s="1" customFormat="1" ht="25.5">
      <c r="A51" s="395"/>
      <c r="B51" s="395">
        <v>4234910200</v>
      </c>
      <c r="C51" s="263" t="s">
        <v>5326</v>
      </c>
      <c r="D51" s="263" t="s">
        <v>5327</v>
      </c>
      <c r="E51" s="263" t="s">
        <v>2234</v>
      </c>
      <c r="F51" s="263" t="s">
        <v>422</v>
      </c>
      <c r="G51" s="263" t="s">
        <v>655</v>
      </c>
      <c r="H51" s="263"/>
      <c r="I51" s="263"/>
      <c r="J51" s="263"/>
      <c r="K51" s="263"/>
      <c r="L51" s="263"/>
      <c r="M51" s="263"/>
      <c r="N51" s="263">
        <v>1</v>
      </c>
      <c r="O51" s="158">
        <v>45216</v>
      </c>
      <c r="P51" s="296">
        <f t="shared" si="0"/>
        <v>1</v>
      </c>
      <c r="Q51" s="263"/>
      <c r="R51" s="263"/>
      <c r="S51" s="263"/>
      <c r="T51" s="263"/>
      <c r="U51" s="263"/>
      <c r="V51" s="263"/>
      <c r="W51" s="263"/>
      <c r="X51" s="158"/>
      <c r="Y51" s="297">
        <f t="shared" si="1"/>
        <v>0</v>
      </c>
      <c r="Z51" s="263"/>
      <c r="AA51" s="263"/>
      <c r="AB51" s="263"/>
      <c r="AC51" s="263"/>
      <c r="AD51" s="263"/>
      <c r="AE51" s="263"/>
      <c r="AF51" s="263"/>
      <c r="AG51" s="158"/>
      <c r="AH51" s="297">
        <f t="shared" si="2"/>
        <v>0</v>
      </c>
      <c r="AI51" s="573"/>
      <c r="AJ51" s="574" t="s">
        <v>659</v>
      </c>
      <c r="AK51" s="574" t="s">
        <v>430</v>
      </c>
      <c r="AL51" s="574"/>
      <c r="AM51" s="574"/>
      <c r="AN51" s="574"/>
      <c r="AO51" s="574"/>
      <c r="AP51" s="574"/>
      <c r="AQ51" s="574"/>
      <c r="AR51" s="574"/>
      <c r="AS51" s="575"/>
      <c r="AT51" s="576"/>
      <c r="AU51" s="575"/>
      <c r="AV51" s="577"/>
      <c r="AW51" s="159"/>
    </row>
    <row r="52" spans="1:49" s="1" customFormat="1" ht="25.5">
      <c r="A52" s="395"/>
      <c r="B52" s="395">
        <v>3517410600</v>
      </c>
      <c r="C52" s="263" t="s">
        <v>5328</v>
      </c>
      <c r="D52" s="263" t="s">
        <v>5329</v>
      </c>
      <c r="E52" s="263" t="s">
        <v>2235</v>
      </c>
      <c r="F52" s="263" t="s">
        <v>416</v>
      </c>
      <c r="G52" s="263" t="s">
        <v>666</v>
      </c>
      <c r="H52" s="263"/>
      <c r="I52" s="263"/>
      <c r="J52" s="263"/>
      <c r="K52" s="263"/>
      <c r="L52" s="263"/>
      <c r="M52" s="263"/>
      <c r="N52" s="263">
        <v>1</v>
      </c>
      <c r="O52" s="158">
        <v>45055</v>
      </c>
      <c r="P52" s="296">
        <f t="shared" si="0"/>
        <v>1</v>
      </c>
      <c r="Q52" s="263"/>
      <c r="R52" s="263"/>
      <c r="S52" s="263"/>
      <c r="T52" s="263"/>
      <c r="U52" s="263"/>
      <c r="V52" s="263"/>
      <c r="W52" s="263"/>
      <c r="X52" s="158"/>
      <c r="Y52" s="297">
        <f t="shared" si="1"/>
        <v>0</v>
      </c>
      <c r="Z52" s="263"/>
      <c r="AA52" s="263"/>
      <c r="AB52" s="263"/>
      <c r="AC52" s="263"/>
      <c r="AD52" s="263"/>
      <c r="AE52" s="263"/>
      <c r="AF52" s="263"/>
      <c r="AG52" s="158"/>
      <c r="AH52" s="297">
        <f t="shared" si="2"/>
        <v>0</v>
      </c>
      <c r="AI52" s="573"/>
      <c r="AJ52" s="574" t="s">
        <v>659</v>
      </c>
      <c r="AK52" s="574" t="s">
        <v>430</v>
      </c>
      <c r="AL52" s="574"/>
      <c r="AM52" s="574"/>
      <c r="AN52" s="574"/>
      <c r="AO52" s="574"/>
      <c r="AP52" s="574"/>
      <c r="AQ52" s="574"/>
      <c r="AR52" s="574"/>
      <c r="AS52" s="575"/>
      <c r="AT52" s="576"/>
      <c r="AU52" s="575"/>
      <c r="AV52" s="577"/>
      <c r="AW52" s="159"/>
    </row>
    <row r="53" spans="1:49" s="1" customFormat="1" ht="25.5">
      <c r="A53" s="395"/>
      <c r="B53" s="395">
        <v>4484521900</v>
      </c>
      <c r="C53" s="263" t="s">
        <v>5330</v>
      </c>
      <c r="D53" s="263" t="s">
        <v>5331</v>
      </c>
      <c r="E53" s="263" t="s">
        <v>2236</v>
      </c>
      <c r="F53" s="263" t="s">
        <v>422</v>
      </c>
      <c r="G53" s="263" t="s">
        <v>655</v>
      </c>
      <c r="H53" s="263"/>
      <c r="I53" s="263"/>
      <c r="J53" s="263"/>
      <c r="K53" s="263"/>
      <c r="L53" s="263"/>
      <c r="M53" s="263"/>
      <c r="N53" s="263">
        <v>1</v>
      </c>
      <c r="O53" s="158">
        <v>45216</v>
      </c>
      <c r="P53" s="296">
        <f t="shared" si="0"/>
        <v>1</v>
      </c>
      <c r="Q53" s="263"/>
      <c r="R53" s="263"/>
      <c r="S53" s="263"/>
      <c r="T53" s="263"/>
      <c r="U53" s="263"/>
      <c r="V53" s="263"/>
      <c r="W53" s="263"/>
      <c r="X53" s="158"/>
      <c r="Y53" s="297">
        <f t="shared" si="1"/>
        <v>0</v>
      </c>
      <c r="Z53" s="263"/>
      <c r="AA53" s="263"/>
      <c r="AB53" s="263"/>
      <c r="AC53" s="263"/>
      <c r="AD53" s="263"/>
      <c r="AE53" s="263"/>
      <c r="AF53" s="263"/>
      <c r="AG53" s="158"/>
      <c r="AH53" s="297">
        <f t="shared" si="2"/>
        <v>0</v>
      </c>
      <c r="AI53" s="573"/>
      <c r="AJ53" s="574" t="s">
        <v>659</v>
      </c>
      <c r="AK53" s="574" t="s">
        <v>430</v>
      </c>
      <c r="AL53" s="574"/>
      <c r="AM53" s="574"/>
      <c r="AN53" s="574"/>
      <c r="AO53" s="574"/>
      <c r="AP53" s="574"/>
      <c r="AQ53" s="574"/>
      <c r="AR53" s="574"/>
      <c r="AS53" s="575"/>
      <c r="AT53" s="576"/>
      <c r="AU53" s="575"/>
      <c r="AV53" s="577"/>
      <c r="AW53" s="159"/>
    </row>
    <row r="54" spans="1:49" s="1" customFormat="1" ht="25.5">
      <c r="A54" s="395"/>
      <c r="B54" s="395">
        <v>3511412000</v>
      </c>
      <c r="C54" s="263" t="s">
        <v>5332</v>
      </c>
      <c r="D54" s="263" t="s">
        <v>5333</v>
      </c>
      <c r="E54" s="263" t="s">
        <v>2237</v>
      </c>
      <c r="F54" s="263" t="s">
        <v>416</v>
      </c>
      <c r="G54" s="263" t="s">
        <v>666</v>
      </c>
      <c r="H54" s="263"/>
      <c r="I54" s="263"/>
      <c r="J54" s="263"/>
      <c r="K54" s="263"/>
      <c r="L54" s="263"/>
      <c r="M54" s="263"/>
      <c r="N54" s="263">
        <v>1</v>
      </c>
      <c r="O54" s="158">
        <v>44980</v>
      </c>
      <c r="P54" s="296">
        <f t="shared" si="0"/>
        <v>1</v>
      </c>
      <c r="Q54" s="263"/>
      <c r="R54" s="263"/>
      <c r="S54" s="263"/>
      <c r="T54" s="263"/>
      <c r="U54" s="263"/>
      <c r="V54" s="263"/>
      <c r="W54" s="263"/>
      <c r="X54" s="158"/>
      <c r="Y54" s="297">
        <f t="shared" si="1"/>
        <v>0</v>
      </c>
      <c r="Z54" s="263"/>
      <c r="AA54" s="263"/>
      <c r="AB54" s="263"/>
      <c r="AC54" s="263"/>
      <c r="AD54" s="263"/>
      <c r="AE54" s="263"/>
      <c r="AF54" s="263"/>
      <c r="AG54" s="158"/>
      <c r="AH54" s="297">
        <f t="shared" si="2"/>
        <v>0</v>
      </c>
      <c r="AI54" s="573"/>
      <c r="AJ54" s="574" t="s">
        <v>659</v>
      </c>
      <c r="AK54" s="574" t="s">
        <v>430</v>
      </c>
      <c r="AL54" s="574"/>
      <c r="AM54" s="574"/>
      <c r="AN54" s="574"/>
      <c r="AO54" s="574"/>
      <c r="AP54" s="574"/>
      <c r="AQ54" s="574"/>
      <c r="AR54" s="574"/>
      <c r="AS54" s="575"/>
      <c r="AT54" s="576"/>
      <c r="AU54" s="575"/>
      <c r="AV54" s="577"/>
      <c r="AW54" s="159"/>
    </row>
    <row r="55" spans="1:49" s="1" customFormat="1" ht="25.5">
      <c r="A55" s="395"/>
      <c r="B55" s="395">
        <v>3574321700</v>
      </c>
      <c r="C55" s="263" t="s">
        <v>5334</v>
      </c>
      <c r="D55" s="263" t="s">
        <v>5335</v>
      </c>
      <c r="E55" s="263" t="s">
        <v>2238</v>
      </c>
      <c r="F55" s="263" t="s">
        <v>422</v>
      </c>
      <c r="G55" s="263" t="s">
        <v>655</v>
      </c>
      <c r="H55" s="263"/>
      <c r="I55" s="263"/>
      <c r="J55" s="263"/>
      <c r="K55" s="263"/>
      <c r="L55" s="263"/>
      <c r="M55" s="263"/>
      <c r="N55" s="263">
        <v>1</v>
      </c>
      <c r="O55" s="158">
        <v>45054</v>
      </c>
      <c r="P55" s="296">
        <f t="shared" si="0"/>
        <v>1</v>
      </c>
      <c r="Q55" s="263"/>
      <c r="R55" s="263"/>
      <c r="S55" s="263"/>
      <c r="T55" s="263"/>
      <c r="U55" s="263"/>
      <c r="V55" s="263"/>
      <c r="W55" s="263"/>
      <c r="X55" s="158"/>
      <c r="Y55" s="297">
        <f t="shared" si="1"/>
        <v>0</v>
      </c>
      <c r="Z55" s="263"/>
      <c r="AA55" s="263"/>
      <c r="AB55" s="263"/>
      <c r="AC55" s="263"/>
      <c r="AD55" s="263"/>
      <c r="AE55" s="263"/>
      <c r="AF55" s="263"/>
      <c r="AG55" s="158"/>
      <c r="AH55" s="297">
        <f t="shared" si="2"/>
        <v>0</v>
      </c>
      <c r="AI55" s="573"/>
      <c r="AJ55" s="574" t="s">
        <v>659</v>
      </c>
      <c r="AK55" s="574" t="s">
        <v>430</v>
      </c>
      <c r="AL55" s="574"/>
      <c r="AM55" s="574"/>
      <c r="AN55" s="574"/>
      <c r="AO55" s="574"/>
      <c r="AP55" s="574"/>
      <c r="AQ55" s="574"/>
      <c r="AR55" s="574"/>
      <c r="AS55" s="575"/>
      <c r="AT55" s="576"/>
      <c r="AU55" s="575"/>
      <c r="AV55" s="577"/>
      <c r="AW55" s="159"/>
    </row>
    <row r="56" spans="1:49" s="1" customFormat="1" ht="25.5">
      <c r="A56" s="395"/>
      <c r="B56" s="395">
        <v>4481610800</v>
      </c>
      <c r="C56" s="263" t="s">
        <v>5336</v>
      </c>
      <c r="D56" s="263" t="s">
        <v>5337</v>
      </c>
      <c r="E56" s="263" t="s">
        <v>2239</v>
      </c>
      <c r="F56" s="263" t="s">
        <v>422</v>
      </c>
      <c r="G56" s="263" t="s">
        <v>655</v>
      </c>
      <c r="H56" s="263"/>
      <c r="I56" s="263"/>
      <c r="J56" s="263"/>
      <c r="K56" s="263"/>
      <c r="L56" s="263"/>
      <c r="M56" s="263"/>
      <c r="N56" s="263">
        <v>1</v>
      </c>
      <c r="O56" s="158">
        <v>45288</v>
      </c>
      <c r="P56" s="296">
        <f t="shared" si="0"/>
        <v>1</v>
      </c>
      <c r="Q56" s="263"/>
      <c r="R56" s="263"/>
      <c r="S56" s="263"/>
      <c r="T56" s="263"/>
      <c r="U56" s="263"/>
      <c r="V56" s="263"/>
      <c r="W56" s="263"/>
      <c r="X56" s="158"/>
      <c r="Y56" s="297">
        <f t="shared" si="1"/>
        <v>0</v>
      </c>
      <c r="Z56" s="263"/>
      <c r="AA56" s="263"/>
      <c r="AB56" s="263"/>
      <c r="AC56" s="263"/>
      <c r="AD56" s="263"/>
      <c r="AE56" s="263"/>
      <c r="AF56" s="263"/>
      <c r="AG56" s="158"/>
      <c r="AH56" s="297">
        <f t="shared" si="2"/>
        <v>0</v>
      </c>
      <c r="AI56" s="573"/>
      <c r="AJ56" s="574" t="s">
        <v>659</v>
      </c>
      <c r="AK56" s="574" t="s">
        <v>430</v>
      </c>
      <c r="AL56" s="574"/>
      <c r="AM56" s="574"/>
      <c r="AN56" s="574"/>
      <c r="AO56" s="574"/>
      <c r="AP56" s="574"/>
      <c r="AQ56" s="574"/>
      <c r="AR56" s="574"/>
      <c r="AS56" s="575"/>
      <c r="AT56" s="576"/>
      <c r="AU56" s="575"/>
      <c r="AV56" s="577"/>
      <c r="AW56" s="159"/>
    </row>
    <row r="57" spans="1:49" s="1" customFormat="1" ht="25.5">
      <c r="A57" s="395"/>
      <c r="B57" s="395">
        <v>4235770700</v>
      </c>
      <c r="C57" s="263" t="s">
        <v>5338</v>
      </c>
      <c r="D57" s="263" t="s">
        <v>5339</v>
      </c>
      <c r="E57" s="263" t="s">
        <v>2240</v>
      </c>
      <c r="F57" s="263" t="s">
        <v>416</v>
      </c>
      <c r="G57" s="263" t="s">
        <v>666</v>
      </c>
      <c r="H57" s="263"/>
      <c r="I57" s="263"/>
      <c r="J57" s="263"/>
      <c r="K57" s="263"/>
      <c r="L57" s="263"/>
      <c r="M57" s="263"/>
      <c r="N57" s="263">
        <v>1</v>
      </c>
      <c r="O57" s="158">
        <v>45196</v>
      </c>
      <c r="P57" s="296">
        <f t="shared" si="0"/>
        <v>1</v>
      </c>
      <c r="Q57" s="263"/>
      <c r="R57" s="263"/>
      <c r="S57" s="263"/>
      <c r="T57" s="263"/>
      <c r="U57" s="263"/>
      <c r="V57" s="263"/>
      <c r="W57" s="263"/>
      <c r="X57" s="158"/>
      <c r="Y57" s="297">
        <f t="shared" si="1"/>
        <v>0</v>
      </c>
      <c r="Z57" s="263"/>
      <c r="AA57" s="263"/>
      <c r="AB57" s="263"/>
      <c r="AC57" s="263"/>
      <c r="AD57" s="263"/>
      <c r="AE57" s="263"/>
      <c r="AF57" s="263"/>
      <c r="AG57" s="158"/>
      <c r="AH57" s="297">
        <f t="shared" si="2"/>
        <v>0</v>
      </c>
      <c r="AI57" s="573"/>
      <c r="AJ57" s="574" t="s">
        <v>659</v>
      </c>
      <c r="AK57" s="574" t="s">
        <v>430</v>
      </c>
      <c r="AL57" s="574"/>
      <c r="AM57" s="574"/>
      <c r="AN57" s="574"/>
      <c r="AO57" s="574"/>
      <c r="AP57" s="574"/>
      <c r="AQ57" s="574"/>
      <c r="AR57" s="574"/>
      <c r="AS57" s="575"/>
      <c r="AT57" s="576"/>
      <c r="AU57" s="575"/>
      <c r="AV57" s="577"/>
      <c r="AW57" s="159"/>
    </row>
    <row r="58" spans="1:49" s="1" customFormat="1" ht="51">
      <c r="A58" s="395"/>
      <c r="B58" s="395">
        <v>3515721400</v>
      </c>
      <c r="C58" s="263" t="s">
        <v>5340</v>
      </c>
      <c r="D58" s="263" t="s">
        <v>5341</v>
      </c>
      <c r="E58" s="263" t="s">
        <v>2241</v>
      </c>
      <c r="F58" s="263" t="s">
        <v>416</v>
      </c>
      <c r="G58" s="263" t="s">
        <v>666</v>
      </c>
      <c r="H58" s="263"/>
      <c r="I58" s="263"/>
      <c r="J58" s="263"/>
      <c r="K58" s="263"/>
      <c r="L58" s="263"/>
      <c r="M58" s="263"/>
      <c r="N58" s="263">
        <v>1</v>
      </c>
      <c r="O58" s="158">
        <v>45106</v>
      </c>
      <c r="P58" s="296">
        <f t="shared" si="0"/>
        <v>1</v>
      </c>
      <c r="Q58" s="263"/>
      <c r="R58" s="263"/>
      <c r="S58" s="263"/>
      <c r="T58" s="263"/>
      <c r="U58" s="263"/>
      <c r="V58" s="263"/>
      <c r="W58" s="263"/>
      <c r="X58" s="158"/>
      <c r="Y58" s="297">
        <f t="shared" si="1"/>
        <v>0</v>
      </c>
      <c r="Z58" s="263"/>
      <c r="AA58" s="263"/>
      <c r="AB58" s="263"/>
      <c r="AC58" s="263"/>
      <c r="AD58" s="263"/>
      <c r="AE58" s="263"/>
      <c r="AF58" s="263"/>
      <c r="AG58" s="158"/>
      <c r="AH58" s="297">
        <f t="shared" si="2"/>
        <v>0</v>
      </c>
      <c r="AI58" s="573"/>
      <c r="AJ58" s="574" t="s">
        <v>659</v>
      </c>
      <c r="AK58" s="574" t="s">
        <v>430</v>
      </c>
      <c r="AL58" s="574"/>
      <c r="AM58" s="574"/>
      <c r="AN58" s="574"/>
      <c r="AO58" s="574"/>
      <c r="AP58" s="574"/>
      <c r="AQ58" s="574"/>
      <c r="AR58" s="574"/>
      <c r="AS58" s="575"/>
      <c r="AT58" s="576"/>
      <c r="AU58" s="575"/>
      <c r="AV58" s="577"/>
      <c r="AW58" s="159"/>
    </row>
    <row r="59" spans="1:49" s="1" customFormat="1" ht="51">
      <c r="A59" s="395"/>
      <c r="B59" s="395">
        <v>3461100700</v>
      </c>
      <c r="C59" s="263" t="s">
        <v>5342</v>
      </c>
      <c r="D59" s="263" t="s">
        <v>5343</v>
      </c>
      <c r="E59" s="263" t="s">
        <v>2242</v>
      </c>
      <c r="F59" s="263" t="s">
        <v>414</v>
      </c>
      <c r="G59" s="263" t="s">
        <v>666</v>
      </c>
      <c r="H59" s="263"/>
      <c r="I59" s="263"/>
      <c r="J59" s="263"/>
      <c r="K59" s="263"/>
      <c r="L59" s="263"/>
      <c r="M59" s="263"/>
      <c r="N59" s="263">
        <v>1</v>
      </c>
      <c r="O59" s="158">
        <v>45180</v>
      </c>
      <c r="P59" s="296">
        <f t="shared" si="0"/>
        <v>1</v>
      </c>
      <c r="Q59" s="263"/>
      <c r="R59" s="263"/>
      <c r="S59" s="263"/>
      <c r="T59" s="263"/>
      <c r="U59" s="263"/>
      <c r="V59" s="263"/>
      <c r="W59" s="263"/>
      <c r="X59" s="158"/>
      <c r="Y59" s="297">
        <f t="shared" si="1"/>
        <v>0</v>
      </c>
      <c r="Z59" s="263"/>
      <c r="AA59" s="263"/>
      <c r="AB59" s="263"/>
      <c r="AC59" s="263"/>
      <c r="AD59" s="263"/>
      <c r="AE59" s="263"/>
      <c r="AF59" s="263"/>
      <c r="AG59" s="158"/>
      <c r="AH59" s="297">
        <f t="shared" si="2"/>
        <v>0</v>
      </c>
      <c r="AI59" s="573"/>
      <c r="AJ59" s="574" t="s">
        <v>659</v>
      </c>
      <c r="AK59" s="574" t="s">
        <v>430</v>
      </c>
      <c r="AL59" s="574"/>
      <c r="AM59" s="574"/>
      <c r="AN59" s="574"/>
      <c r="AO59" s="574"/>
      <c r="AP59" s="574"/>
      <c r="AQ59" s="574"/>
      <c r="AR59" s="574"/>
      <c r="AS59" s="575"/>
      <c r="AT59" s="576"/>
      <c r="AU59" s="575"/>
      <c r="AV59" s="577"/>
      <c r="AW59" s="159"/>
    </row>
    <row r="60" spans="1:49" s="1" customFormat="1" ht="51">
      <c r="A60" s="395"/>
      <c r="B60" s="395">
        <v>3561106100</v>
      </c>
      <c r="C60" s="263" t="s">
        <v>5344</v>
      </c>
      <c r="D60" s="263" t="s">
        <v>5345</v>
      </c>
      <c r="E60" s="263" t="s">
        <v>2243</v>
      </c>
      <c r="F60" s="263" t="s">
        <v>420</v>
      </c>
      <c r="G60" s="263" t="s">
        <v>655</v>
      </c>
      <c r="H60" s="263"/>
      <c r="I60" s="263"/>
      <c r="J60" s="263"/>
      <c r="K60" s="263"/>
      <c r="L60" s="263"/>
      <c r="M60" s="263"/>
      <c r="N60" s="263"/>
      <c r="O60" s="158"/>
      <c r="P60" s="296">
        <f t="shared" si="0"/>
        <v>0</v>
      </c>
      <c r="Q60" s="263"/>
      <c r="R60" s="263"/>
      <c r="S60" s="263">
        <v>22</v>
      </c>
      <c r="T60" s="263"/>
      <c r="U60" s="263"/>
      <c r="V60" s="263"/>
      <c r="W60" s="263">
        <v>509</v>
      </c>
      <c r="X60" s="158">
        <v>45133</v>
      </c>
      <c r="Y60" s="297">
        <f t="shared" si="1"/>
        <v>531</v>
      </c>
      <c r="Z60" s="263"/>
      <c r="AA60" s="263"/>
      <c r="AB60" s="263"/>
      <c r="AC60" s="263"/>
      <c r="AD60" s="263"/>
      <c r="AE60" s="263"/>
      <c r="AF60" s="263"/>
      <c r="AG60" s="158"/>
      <c r="AH60" s="297">
        <f t="shared" si="2"/>
        <v>0</v>
      </c>
      <c r="AI60" s="573"/>
      <c r="AJ60" s="574" t="s">
        <v>659</v>
      </c>
      <c r="AK60" s="574" t="s">
        <v>430</v>
      </c>
      <c r="AL60" s="574" t="s">
        <v>671</v>
      </c>
      <c r="AM60" s="574" t="s">
        <v>661</v>
      </c>
      <c r="AN60" s="574"/>
      <c r="AO60" s="574">
        <v>55</v>
      </c>
      <c r="AP60" s="574"/>
      <c r="AQ60" s="574"/>
      <c r="AR60" s="574"/>
      <c r="AS60" s="575"/>
      <c r="AT60" s="576"/>
      <c r="AU60" s="575"/>
      <c r="AV60" s="577" t="s">
        <v>653</v>
      </c>
      <c r="AW60" s="159"/>
    </row>
    <row r="61" spans="1:49" s="1" customFormat="1" ht="51">
      <c r="A61" s="395"/>
      <c r="B61" s="395">
        <v>5334140800</v>
      </c>
      <c r="C61" s="263" t="s">
        <v>5346</v>
      </c>
      <c r="D61" s="263" t="s">
        <v>5347</v>
      </c>
      <c r="E61" s="263" t="s">
        <v>2244</v>
      </c>
      <c r="F61" s="263" t="s">
        <v>420</v>
      </c>
      <c r="G61" s="263" t="s">
        <v>655</v>
      </c>
      <c r="H61" s="263"/>
      <c r="I61" s="263"/>
      <c r="J61" s="263"/>
      <c r="K61" s="263"/>
      <c r="L61" s="263"/>
      <c r="M61" s="263"/>
      <c r="N61" s="263"/>
      <c r="O61" s="158"/>
      <c r="P61" s="296">
        <f t="shared" si="0"/>
        <v>0</v>
      </c>
      <c r="Q61" s="263">
        <v>19</v>
      </c>
      <c r="R61" s="263"/>
      <c r="S61" s="263"/>
      <c r="T61" s="263"/>
      <c r="U61" s="263"/>
      <c r="V61" s="263"/>
      <c r="W61" s="263">
        <v>431</v>
      </c>
      <c r="X61" s="158">
        <v>45093</v>
      </c>
      <c r="Y61" s="297">
        <f t="shared" si="1"/>
        <v>450</v>
      </c>
      <c r="Z61" s="263"/>
      <c r="AA61" s="263"/>
      <c r="AB61" s="263"/>
      <c r="AC61" s="263"/>
      <c r="AD61" s="263"/>
      <c r="AE61" s="263"/>
      <c r="AF61" s="263"/>
      <c r="AG61" s="158"/>
      <c r="AH61" s="297">
        <f t="shared" si="2"/>
        <v>0</v>
      </c>
      <c r="AI61" s="573">
        <v>0</v>
      </c>
      <c r="AJ61" s="574" t="s">
        <v>2168</v>
      </c>
      <c r="AK61" s="574" t="s">
        <v>430</v>
      </c>
      <c r="AL61" s="574" t="s">
        <v>671</v>
      </c>
      <c r="AM61" s="574" t="s">
        <v>649</v>
      </c>
      <c r="AN61" s="574"/>
      <c r="AO61" s="574">
        <v>55</v>
      </c>
      <c r="AP61" s="574"/>
      <c r="AQ61" s="574"/>
      <c r="AR61" s="574"/>
      <c r="AS61" s="575">
        <v>0.2</v>
      </c>
      <c r="AT61" s="576">
        <v>8</v>
      </c>
      <c r="AU61" s="575" t="s">
        <v>672</v>
      </c>
      <c r="AV61" s="577" t="s">
        <v>653</v>
      </c>
      <c r="AW61" s="159"/>
    </row>
    <row r="62" spans="1:49" s="1" customFormat="1" ht="51">
      <c r="A62" s="395"/>
      <c r="B62" s="395">
        <v>4635903200</v>
      </c>
      <c r="C62" s="263" t="s">
        <v>5348</v>
      </c>
      <c r="D62" s="263" t="s">
        <v>5349</v>
      </c>
      <c r="E62" s="263" t="s">
        <v>2245</v>
      </c>
      <c r="F62" s="263" t="s">
        <v>420</v>
      </c>
      <c r="G62" s="263" t="s">
        <v>655</v>
      </c>
      <c r="H62" s="263"/>
      <c r="I62" s="263"/>
      <c r="J62" s="263"/>
      <c r="K62" s="263"/>
      <c r="L62" s="263"/>
      <c r="M62" s="263"/>
      <c r="N62" s="263"/>
      <c r="O62" s="158"/>
      <c r="P62" s="296">
        <f t="shared" si="0"/>
        <v>0</v>
      </c>
      <c r="Q62" s="263"/>
      <c r="R62" s="263"/>
      <c r="S62" s="263">
        <v>34</v>
      </c>
      <c r="T62" s="263"/>
      <c r="U62" s="263"/>
      <c r="V62" s="263"/>
      <c r="W62" s="263">
        <v>305</v>
      </c>
      <c r="X62" s="158">
        <v>45090</v>
      </c>
      <c r="Y62" s="297">
        <f t="shared" si="1"/>
        <v>339</v>
      </c>
      <c r="Z62" s="263"/>
      <c r="AA62" s="263"/>
      <c r="AB62" s="263"/>
      <c r="AC62" s="263"/>
      <c r="AD62" s="263"/>
      <c r="AE62" s="263"/>
      <c r="AF62" s="263"/>
      <c r="AG62" s="158"/>
      <c r="AH62" s="297">
        <f t="shared" si="2"/>
        <v>0</v>
      </c>
      <c r="AI62" s="573"/>
      <c r="AJ62" s="574" t="s">
        <v>659</v>
      </c>
      <c r="AK62" s="574" t="s">
        <v>430</v>
      </c>
      <c r="AL62" s="574" t="s">
        <v>671</v>
      </c>
      <c r="AM62" s="574" t="s">
        <v>661</v>
      </c>
      <c r="AN62" s="574"/>
      <c r="AO62" s="574">
        <v>55</v>
      </c>
      <c r="AP62" s="574"/>
      <c r="AQ62" s="574"/>
      <c r="AR62" s="574"/>
      <c r="AS62" s="575">
        <v>0.02</v>
      </c>
      <c r="AT62" s="576"/>
      <c r="AU62" s="575"/>
      <c r="AV62" s="577" t="s">
        <v>653</v>
      </c>
      <c r="AW62" s="159"/>
    </row>
    <row r="63" spans="1:49" s="1" customFormat="1" ht="51">
      <c r="A63" s="395"/>
      <c r="B63" s="395">
        <v>4673500100</v>
      </c>
      <c r="C63" s="263" t="s">
        <v>5350</v>
      </c>
      <c r="D63" s="263" t="s">
        <v>5351</v>
      </c>
      <c r="E63" s="263" t="s">
        <v>2246</v>
      </c>
      <c r="F63" s="263" t="s">
        <v>420</v>
      </c>
      <c r="G63" s="263" t="s">
        <v>655</v>
      </c>
      <c r="H63" s="263"/>
      <c r="I63" s="263"/>
      <c r="J63" s="263"/>
      <c r="K63" s="263"/>
      <c r="L63" s="263"/>
      <c r="M63" s="263"/>
      <c r="N63" s="263"/>
      <c r="O63" s="158"/>
      <c r="P63" s="296">
        <f t="shared" si="0"/>
        <v>0</v>
      </c>
      <c r="Q63" s="263">
        <v>9</v>
      </c>
      <c r="R63" s="263"/>
      <c r="S63" s="263">
        <v>6</v>
      </c>
      <c r="T63" s="263"/>
      <c r="U63" s="263">
        <v>9</v>
      </c>
      <c r="V63" s="263"/>
      <c r="W63" s="263">
        <v>300</v>
      </c>
      <c r="X63" s="158">
        <v>45148</v>
      </c>
      <c r="Y63" s="297">
        <f t="shared" si="1"/>
        <v>324</v>
      </c>
      <c r="Z63" s="263"/>
      <c r="AA63" s="263"/>
      <c r="AB63" s="263"/>
      <c r="AC63" s="263"/>
      <c r="AD63" s="263"/>
      <c r="AE63" s="263"/>
      <c r="AF63" s="263"/>
      <c r="AG63" s="158"/>
      <c r="AH63" s="297">
        <f t="shared" si="2"/>
        <v>0</v>
      </c>
      <c r="AI63" s="573">
        <v>0</v>
      </c>
      <c r="AJ63" s="574" t="s">
        <v>659</v>
      </c>
      <c r="AK63" s="574" t="s">
        <v>430</v>
      </c>
      <c r="AL63" s="574" t="s">
        <v>671</v>
      </c>
      <c r="AM63" s="574" t="s">
        <v>671</v>
      </c>
      <c r="AN63" s="574"/>
      <c r="AO63" s="574">
        <v>55</v>
      </c>
      <c r="AP63" s="574"/>
      <c r="AQ63" s="574"/>
      <c r="AR63" s="574"/>
      <c r="AS63" s="575" t="s">
        <v>10460</v>
      </c>
      <c r="AT63" s="576">
        <v>6</v>
      </c>
      <c r="AU63" s="575" t="s">
        <v>672</v>
      </c>
      <c r="AV63" s="577" t="s">
        <v>653</v>
      </c>
      <c r="AW63" s="159" t="s">
        <v>16358</v>
      </c>
    </row>
    <row r="64" spans="1:49" s="1" customFormat="1" ht="51">
      <c r="A64" s="395"/>
      <c r="B64" s="395">
        <v>4210501200</v>
      </c>
      <c r="C64" s="263" t="s">
        <v>5352</v>
      </c>
      <c r="D64" s="263" t="s">
        <v>5353</v>
      </c>
      <c r="E64" s="263" t="s">
        <v>2247</v>
      </c>
      <c r="F64" s="263" t="s">
        <v>420</v>
      </c>
      <c r="G64" s="263" t="s">
        <v>655</v>
      </c>
      <c r="H64" s="263"/>
      <c r="I64" s="263"/>
      <c r="J64" s="263"/>
      <c r="K64" s="263"/>
      <c r="L64" s="263"/>
      <c r="M64" s="263"/>
      <c r="N64" s="263"/>
      <c r="O64" s="158"/>
      <c r="P64" s="296">
        <f t="shared" si="0"/>
        <v>0</v>
      </c>
      <c r="Q64" s="263">
        <v>27</v>
      </c>
      <c r="R64" s="263"/>
      <c r="S64" s="263"/>
      <c r="T64" s="263"/>
      <c r="U64" s="263"/>
      <c r="V64" s="263"/>
      <c r="W64" s="263">
        <v>275</v>
      </c>
      <c r="X64" s="158">
        <v>45211</v>
      </c>
      <c r="Y64" s="297">
        <f t="shared" si="1"/>
        <v>302</v>
      </c>
      <c r="Z64" s="263"/>
      <c r="AA64" s="263"/>
      <c r="AB64" s="263"/>
      <c r="AC64" s="263"/>
      <c r="AD64" s="263"/>
      <c r="AE64" s="263"/>
      <c r="AF64" s="263"/>
      <c r="AG64" s="158"/>
      <c r="AH64" s="297">
        <f t="shared" si="2"/>
        <v>0</v>
      </c>
      <c r="AI64" s="573">
        <v>0</v>
      </c>
      <c r="AJ64" s="574" t="s">
        <v>659</v>
      </c>
      <c r="AK64" s="574" t="s">
        <v>430</v>
      </c>
      <c r="AL64" s="574" t="s">
        <v>671</v>
      </c>
      <c r="AM64" s="574" t="s">
        <v>649</v>
      </c>
      <c r="AN64" s="574"/>
      <c r="AO64" s="574">
        <v>55</v>
      </c>
      <c r="AP64" s="574"/>
      <c r="AQ64" s="574"/>
      <c r="AR64" s="574"/>
      <c r="AS64" s="575">
        <v>0.39</v>
      </c>
      <c r="AT64" s="576">
        <v>6</v>
      </c>
      <c r="AU64" s="575" t="s">
        <v>672</v>
      </c>
      <c r="AV64" s="577" t="s">
        <v>653</v>
      </c>
      <c r="AW64" s="159"/>
    </row>
    <row r="65" spans="1:49" s="1" customFormat="1" ht="51">
      <c r="A65" s="395"/>
      <c r="B65" s="395">
        <v>5342050800</v>
      </c>
      <c r="C65" s="263" t="s">
        <v>5354</v>
      </c>
      <c r="D65" s="263" t="s">
        <v>5355</v>
      </c>
      <c r="E65" s="263" t="s">
        <v>2248</v>
      </c>
      <c r="F65" s="263" t="s">
        <v>420</v>
      </c>
      <c r="G65" s="263" t="s">
        <v>655</v>
      </c>
      <c r="H65" s="263"/>
      <c r="I65" s="263"/>
      <c r="J65" s="263"/>
      <c r="K65" s="263"/>
      <c r="L65" s="263"/>
      <c r="M65" s="263"/>
      <c r="N65" s="263"/>
      <c r="O65" s="158"/>
      <c r="P65" s="296">
        <f t="shared" si="0"/>
        <v>0</v>
      </c>
      <c r="Q65" s="263">
        <v>270</v>
      </c>
      <c r="R65" s="263"/>
      <c r="S65" s="263"/>
      <c r="T65" s="263"/>
      <c r="U65" s="263"/>
      <c r="V65" s="263"/>
      <c r="W65" s="263">
        <v>3</v>
      </c>
      <c r="X65" s="158">
        <v>45247</v>
      </c>
      <c r="Y65" s="297">
        <f t="shared" si="1"/>
        <v>273</v>
      </c>
      <c r="Z65" s="263"/>
      <c r="AA65" s="263"/>
      <c r="AB65" s="263"/>
      <c r="AC65" s="263"/>
      <c r="AD65" s="263"/>
      <c r="AE65" s="263"/>
      <c r="AF65" s="263"/>
      <c r="AG65" s="158"/>
      <c r="AH65" s="297">
        <f t="shared" si="2"/>
        <v>0</v>
      </c>
      <c r="AI65" s="573">
        <v>84</v>
      </c>
      <c r="AJ65" s="574" t="s">
        <v>2168</v>
      </c>
      <c r="AK65" s="574" t="s">
        <v>430</v>
      </c>
      <c r="AL65" s="574" t="s">
        <v>671</v>
      </c>
      <c r="AM65" s="574" t="s">
        <v>649</v>
      </c>
      <c r="AN65" s="574"/>
      <c r="AO65" s="574">
        <v>55</v>
      </c>
      <c r="AP65" s="574"/>
      <c r="AQ65" s="574"/>
      <c r="AR65" s="574"/>
      <c r="AS65" s="575">
        <v>0</v>
      </c>
      <c r="AT65" s="576">
        <v>7</v>
      </c>
      <c r="AU65" s="575" t="s">
        <v>672</v>
      </c>
      <c r="AV65" s="577" t="s">
        <v>653</v>
      </c>
      <c r="AW65" s="159"/>
    </row>
    <row r="66" spans="1:49" s="1" customFormat="1" ht="51">
      <c r="A66" s="395"/>
      <c r="B66" s="395">
        <v>4373501100</v>
      </c>
      <c r="C66" s="263" t="s">
        <v>5356</v>
      </c>
      <c r="D66" s="263" t="s">
        <v>5357</v>
      </c>
      <c r="E66" s="263" t="s">
        <v>2249</v>
      </c>
      <c r="F66" s="263" t="s">
        <v>420</v>
      </c>
      <c r="G66" s="263" t="s">
        <v>655</v>
      </c>
      <c r="H66" s="263"/>
      <c r="I66" s="263"/>
      <c r="J66" s="263"/>
      <c r="K66" s="263"/>
      <c r="L66" s="263"/>
      <c r="M66" s="263"/>
      <c r="N66" s="263"/>
      <c r="O66" s="158"/>
      <c r="P66" s="296">
        <f t="shared" si="0"/>
        <v>0</v>
      </c>
      <c r="Q66" s="263">
        <v>13</v>
      </c>
      <c r="R66" s="263"/>
      <c r="S66" s="263"/>
      <c r="T66" s="263"/>
      <c r="U66" s="263"/>
      <c r="V66" s="263"/>
      <c r="W66" s="263">
        <v>236</v>
      </c>
      <c r="X66" s="158">
        <v>45163</v>
      </c>
      <c r="Y66" s="297">
        <f t="shared" si="1"/>
        <v>249</v>
      </c>
      <c r="Z66" s="263"/>
      <c r="AA66" s="263"/>
      <c r="AB66" s="263"/>
      <c r="AC66" s="263"/>
      <c r="AD66" s="263"/>
      <c r="AE66" s="263"/>
      <c r="AF66" s="263"/>
      <c r="AG66" s="158"/>
      <c r="AH66" s="297">
        <f t="shared" si="2"/>
        <v>0</v>
      </c>
      <c r="AI66" s="573">
        <v>0</v>
      </c>
      <c r="AJ66" s="574" t="s">
        <v>659</v>
      </c>
      <c r="AK66" s="574" t="s">
        <v>430</v>
      </c>
      <c r="AL66" s="574" t="s">
        <v>671</v>
      </c>
      <c r="AM66" s="574" t="s">
        <v>661</v>
      </c>
      <c r="AN66" s="574"/>
      <c r="AO66" s="574">
        <v>55</v>
      </c>
      <c r="AP66" s="574"/>
      <c r="AQ66" s="574"/>
      <c r="AR66" s="574"/>
      <c r="AS66" s="575"/>
      <c r="AT66" s="576"/>
      <c r="AU66" s="575"/>
      <c r="AV66" s="577"/>
      <c r="AW66" s="159"/>
    </row>
    <row r="67" spans="1:49" s="1" customFormat="1" ht="51">
      <c r="A67" s="395"/>
      <c r="B67" s="395">
        <v>4373500500</v>
      </c>
      <c r="C67" s="263" t="s">
        <v>5358</v>
      </c>
      <c r="D67" s="263" t="s">
        <v>5357</v>
      </c>
      <c r="E67" s="263" t="s">
        <v>2250</v>
      </c>
      <c r="F67" s="263" t="s">
        <v>420</v>
      </c>
      <c r="G67" s="263" t="s">
        <v>655</v>
      </c>
      <c r="H67" s="263"/>
      <c r="I67" s="263"/>
      <c r="J67" s="263"/>
      <c r="K67" s="263"/>
      <c r="L67" s="263"/>
      <c r="M67" s="263"/>
      <c r="N67" s="263"/>
      <c r="O67" s="158"/>
      <c r="P67" s="296">
        <f t="shared" si="0"/>
        <v>0</v>
      </c>
      <c r="Q67" s="263">
        <v>12</v>
      </c>
      <c r="R67" s="263"/>
      <c r="S67" s="263"/>
      <c r="T67" s="263"/>
      <c r="U67" s="263"/>
      <c r="V67" s="263"/>
      <c r="W67" s="263">
        <v>236</v>
      </c>
      <c r="X67" s="158">
        <v>45163</v>
      </c>
      <c r="Y67" s="297">
        <f t="shared" si="1"/>
        <v>248</v>
      </c>
      <c r="Z67" s="263"/>
      <c r="AA67" s="263"/>
      <c r="AB67" s="263"/>
      <c r="AC67" s="263"/>
      <c r="AD67" s="263"/>
      <c r="AE67" s="263"/>
      <c r="AF67" s="263"/>
      <c r="AG67" s="158"/>
      <c r="AH67" s="297">
        <f t="shared" si="2"/>
        <v>0</v>
      </c>
      <c r="AI67" s="573">
        <v>0</v>
      </c>
      <c r="AJ67" s="574" t="s">
        <v>659</v>
      </c>
      <c r="AK67" s="574" t="s">
        <v>430</v>
      </c>
      <c r="AL67" s="574" t="s">
        <v>671</v>
      </c>
      <c r="AM67" s="574" t="s">
        <v>661</v>
      </c>
      <c r="AN67" s="574"/>
      <c r="AO67" s="574">
        <v>55</v>
      </c>
      <c r="AP67" s="574"/>
      <c r="AQ67" s="574"/>
      <c r="AR67" s="574"/>
      <c r="AS67" s="575"/>
      <c r="AT67" s="576"/>
      <c r="AU67" s="575"/>
      <c r="AV67" s="577"/>
      <c r="AW67" s="159"/>
    </row>
    <row r="68" spans="1:49" s="1" customFormat="1" ht="51">
      <c r="A68" s="395"/>
      <c r="B68" s="395">
        <v>3616611200</v>
      </c>
      <c r="C68" s="263" t="s">
        <v>5359</v>
      </c>
      <c r="D68" s="263" t="s">
        <v>5360</v>
      </c>
      <c r="E68" s="263" t="s">
        <v>2251</v>
      </c>
      <c r="F68" s="263" t="s">
        <v>420</v>
      </c>
      <c r="G68" s="263" t="s">
        <v>655</v>
      </c>
      <c r="H68" s="263"/>
      <c r="I68" s="263"/>
      <c r="J68" s="263"/>
      <c r="K68" s="263"/>
      <c r="L68" s="263"/>
      <c r="M68" s="263"/>
      <c r="N68" s="263"/>
      <c r="O68" s="158"/>
      <c r="P68" s="296">
        <f t="shared" si="0"/>
        <v>0</v>
      </c>
      <c r="Q68" s="263"/>
      <c r="R68" s="263"/>
      <c r="S68" s="263">
        <v>230</v>
      </c>
      <c r="T68" s="263"/>
      <c r="U68" s="263"/>
      <c r="V68" s="263"/>
      <c r="W68" s="263"/>
      <c r="X68" s="158">
        <v>45145</v>
      </c>
      <c r="Y68" s="297">
        <f t="shared" si="1"/>
        <v>230</v>
      </c>
      <c r="Z68" s="263"/>
      <c r="AA68" s="263"/>
      <c r="AB68" s="263"/>
      <c r="AC68" s="263"/>
      <c r="AD68" s="263"/>
      <c r="AE68" s="263"/>
      <c r="AF68" s="263"/>
      <c r="AG68" s="158"/>
      <c r="AH68" s="297">
        <f t="shared" si="2"/>
        <v>0</v>
      </c>
      <c r="AI68" s="573"/>
      <c r="AJ68" s="574" t="s">
        <v>659</v>
      </c>
      <c r="AK68" s="574" t="s">
        <v>430</v>
      </c>
      <c r="AL68" s="574" t="s">
        <v>671</v>
      </c>
      <c r="AM68" s="574" t="s">
        <v>649</v>
      </c>
      <c r="AN68" s="574"/>
      <c r="AO68" s="574">
        <v>55</v>
      </c>
      <c r="AP68" s="574"/>
      <c r="AQ68" s="574"/>
      <c r="AR68" s="574"/>
      <c r="AS68" s="575">
        <v>0.49</v>
      </c>
      <c r="AT68" s="576">
        <v>4</v>
      </c>
      <c r="AU68" s="575" t="s">
        <v>672</v>
      </c>
      <c r="AV68" s="577" t="s">
        <v>653</v>
      </c>
      <c r="AW68" s="159"/>
    </row>
    <row r="69" spans="1:49" s="1" customFormat="1" ht="51">
      <c r="A69" s="395"/>
      <c r="B69" s="395">
        <v>5333630400</v>
      </c>
      <c r="C69" s="263" t="s">
        <v>5361</v>
      </c>
      <c r="D69" s="263" t="s">
        <v>5362</v>
      </c>
      <c r="E69" s="263" t="s">
        <v>2252</v>
      </c>
      <c r="F69" s="263" t="s">
        <v>420</v>
      </c>
      <c r="G69" s="263" t="s">
        <v>655</v>
      </c>
      <c r="H69" s="263"/>
      <c r="I69" s="263"/>
      <c r="J69" s="263"/>
      <c r="K69" s="263"/>
      <c r="L69" s="263"/>
      <c r="M69" s="263"/>
      <c r="N69" s="263"/>
      <c r="O69" s="158"/>
      <c r="P69" s="296">
        <f t="shared" si="0"/>
        <v>0</v>
      </c>
      <c r="Q69" s="263">
        <v>7</v>
      </c>
      <c r="R69" s="263"/>
      <c r="S69" s="263">
        <v>13</v>
      </c>
      <c r="T69" s="263"/>
      <c r="U69" s="263"/>
      <c r="V69" s="263"/>
      <c r="W69" s="263">
        <v>200</v>
      </c>
      <c r="X69" s="158">
        <v>45237</v>
      </c>
      <c r="Y69" s="297">
        <f t="shared" si="1"/>
        <v>220</v>
      </c>
      <c r="Z69" s="263"/>
      <c r="AA69" s="263"/>
      <c r="AB69" s="263"/>
      <c r="AC69" s="263"/>
      <c r="AD69" s="263"/>
      <c r="AE69" s="263"/>
      <c r="AF69" s="263"/>
      <c r="AG69" s="158"/>
      <c r="AH69" s="297">
        <f t="shared" si="2"/>
        <v>0</v>
      </c>
      <c r="AI69" s="573">
        <v>0</v>
      </c>
      <c r="AJ69" s="574" t="s">
        <v>659</v>
      </c>
      <c r="AK69" s="574" t="s">
        <v>430</v>
      </c>
      <c r="AL69" s="574" t="s">
        <v>671</v>
      </c>
      <c r="AM69" s="574" t="s">
        <v>649</v>
      </c>
      <c r="AN69" s="574"/>
      <c r="AO69" s="574">
        <v>55</v>
      </c>
      <c r="AP69" s="574"/>
      <c r="AQ69" s="574"/>
      <c r="AR69" s="574"/>
      <c r="AS69" s="575">
        <v>0.69</v>
      </c>
      <c r="AT69" s="576">
        <v>7</v>
      </c>
      <c r="AU69" s="575" t="s">
        <v>672</v>
      </c>
      <c r="AV69" s="577" t="s">
        <v>653</v>
      </c>
      <c r="AW69" s="159"/>
    </row>
    <row r="70" spans="1:49" s="1" customFormat="1" ht="51">
      <c r="A70" s="395"/>
      <c r="B70" s="395">
        <v>4521031000</v>
      </c>
      <c r="C70" s="263" t="s">
        <v>5363</v>
      </c>
      <c r="D70" s="263" t="s">
        <v>5364</v>
      </c>
      <c r="E70" s="263" t="s">
        <v>2253</v>
      </c>
      <c r="F70" s="263" t="s">
        <v>420</v>
      </c>
      <c r="G70" s="263" t="s">
        <v>655</v>
      </c>
      <c r="H70" s="263"/>
      <c r="I70" s="263"/>
      <c r="J70" s="263"/>
      <c r="K70" s="263"/>
      <c r="L70" s="263"/>
      <c r="M70" s="263"/>
      <c r="N70" s="263"/>
      <c r="O70" s="158"/>
      <c r="P70" s="296">
        <f t="shared" si="0"/>
        <v>0</v>
      </c>
      <c r="Q70" s="263">
        <v>9</v>
      </c>
      <c r="R70" s="263"/>
      <c r="S70" s="263"/>
      <c r="T70" s="263"/>
      <c r="U70" s="263"/>
      <c r="V70" s="263"/>
      <c r="W70" s="263">
        <v>203</v>
      </c>
      <c r="X70" s="158">
        <v>45211</v>
      </c>
      <c r="Y70" s="297">
        <f t="shared" si="1"/>
        <v>212</v>
      </c>
      <c r="Z70" s="263"/>
      <c r="AA70" s="263"/>
      <c r="AB70" s="263"/>
      <c r="AC70" s="263"/>
      <c r="AD70" s="263"/>
      <c r="AE70" s="263"/>
      <c r="AF70" s="263"/>
      <c r="AG70" s="158"/>
      <c r="AH70" s="297">
        <f t="shared" si="2"/>
        <v>0</v>
      </c>
      <c r="AI70" s="573">
        <v>0</v>
      </c>
      <c r="AJ70" s="574" t="s">
        <v>2168</v>
      </c>
      <c r="AK70" s="574" t="s">
        <v>430</v>
      </c>
      <c r="AL70" s="574" t="s">
        <v>671</v>
      </c>
      <c r="AM70" s="574" t="s">
        <v>649</v>
      </c>
      <c r="AN70" s="574"/>
      <c r="AO70" s="574">
        <v>55</v>
      </c>
      <c r="AP70" s="574">
        <v>6</v>
      </c>
      <c r="AQ70" s="574" t="s">
        <v>656</v>
      </c>
      <c r="AR70" s="574" t="s">
        <v>10461</v>
      </c>
      <c r="AS70" s="575">
        <v>0.2</v>
      </c>
      <c r="AT70" s="576">
        <v>3</v>
      </c>
      <c r="AU70" s="575" t="s">
        <v>672</v>
      </c>
      <c r="AV70" s="577" t="s">
        <v>653</v>
      </c>
      <c r="AW70" s="159"/>
    </row>
    <row r="71" spans="1:49" s="1" customFormat="1" ht="51">
      <c r="A71" s="395"/>
      <c r="B71" s="395">
        <v>6774106200</v>
      </c>
      <c r="C71" s="263" t="s">
        <v>5365</v>
      </c>
      <c r="D71" s="263" t="s">
        <v>5366</v>
      </c>
      <c r="E71" s="263" t="s">
        <v>2254</v>
      </c>
      <c r="F71" s="263" t="s">
        <v>420</v>
      </c>
      <c r="G71" s="263" t="s">
        <v>655</v>
      </c>
      <c r="H71" s="263"/>
      <c r="I71" s="263"/>
      <c r="J71" s="263"/>
      <c r="K71" s="263"/>
      <c r="L71" s="263"/>
      <c r="M71" s="263"/>
      <c r="N71" s="263"/>
      <c r="O71" s="158"/>
      <c r="P71" s="296">
        <f t="shared" si="0"/>
        <v>0</v>
      </c>
      <c r="Q71" s="263"/>
      <c r="R71" s="263"/>
      <c r="S71" s="263"/>
      <c r="T71" s="263"/>
      <c r="U71" s="263"/>
      <c r="V71" s="263"/>
      <c r="W71" s="263">
        <v>200</v>
      </c>
      <c r="X71" s="158">
        <v>45216</v>
      </c>
      <c r="Y71" s="297">
        <f t="shared" si="1"/>
        <v>200</v>
      </c>
      <c r="Z71" s="263"/>
      <c r="AA71" s="263"/>
      <c r="AB71" s="263"/>
      <c r="AC71" s="263"/>
      <c r="AD71" s="263"/>
      <c r="AE71" s="263"/>
      <c r="AF71" s="263"/>
      <c r="AG71" s="158"/>
      <c r="AH71" s="297">
        <f t="shared" si="2"/>
        <v>0</v>
      </c>
      <c r="AI71" s="573"/>
      <c r="AJ71" s="574" t="s">
        <v>659</v>
      </c>
      <c r="AK71" s="574" t="s">
        <v>430</v>
      </c>
      <c r="AL71" s="574"/>
      <c r="AM71" s="574"/>
      <c r="AN71" s="574"/>
      <c r="AO71" s="574"/>
      <c r="AP71" s="574"/>
      <c r="AQ71" s="574"/>
      <c r="AR71" s="574"/>
      <c r="AS71" s="575"/>
      <c r="AT71" s="576"/>
      <c r="AU71" s="575"/>
      <c r="AV71" s="577"/>
      <c r="AW71" s="159"/>
    </row>
    <row r="72" spans="1:49" s="1" customFormat="1" ht="51">
      <c r="A72" s="395"/>
      <c r="B72" s="395">
        <v>6786904900</v>
      </c>
      <c r="C72" s="263" t="s">
        <v>5367</v>
      </c>
      <c r="D72" s="263" t="s">
        <v>5368</v>
      </c>
      <c r="E72" s="263" t="s">
        <v>2255</v>
      </c>
      <c r="F72" s="263" t="s">
        <v>420</v>
      </c>
      <c r="G72" s="263" t="s">
        <v>655</v>
      </c>
      <c r="H72" s="263"/>
      <c r="I72" s="263"/>
      <c r="J72" s="263"/>
      <c r="K72" s="263"/>
      <c r="L72" s="263"/>
      <c r="M72" s="263"/>
      <c r="N72" s="263"/>
      <c r="O72" s="158"/>
      <c r="P72" s="296">
        <f t="shared" si="0"/>
        <v>0</v>
      </c>
      <c r="Q72" s="263"/>
      <c r="R72" s="263"/>
      <c r="S72" s="263">
        <v>95</v>
      </c>
      <c r="T72" s="263"/>
      <c r="U72" s="263">
        <v>74</v>
      </c>
      <c r="V72" s="263"/>
      <c r="W72" s="263">
        <v>2</v>
      </c>
      <c r="X72" s="158">
        <v>45247</v>
      </c>
      <c r="Y72" s="297">
        <f t="shared" si="1"/>
        <v>171</v>
      </c>
      <c r="Z72" s="263"/>
      <c r="AA72" s="263"/>
      <c r="AB72" s="263"/>
      <c r="AC72" s="263"/>
      <c r="AD72" s="263"/>
      <c r="AE72" s="263"/>
      <c r="AF72" s="263"/>
      <c r="AG72" s="158"/>
      <c r="AH72" s="297">
        <f t="shared" si="2"/>
        <v>0</v>
      </c>
      <c r="AI72" s="573"/>
      <c r="AJ72" s="574" t="s">
        <v>659</v>
      </c>
      <c r="AK72" s="574" t="s">
        <v>430</v>
      </c>
      <c r="AL72" s="574" t="s">
        <v>671</v>
      </c>
      <c r="AM72" s="574" t="s">
        <v>649</v>
      </c>
      <c r="AN72" s="574"/>
      <c r="AO72" s="574">
        <v>55</v>
      </c>
      <c r="AP72" s="574"/>
      <c r="AQ72" s="574"/>
      <c r="AR72" s="574"/>
      <c r="AS72" s="575">
        <v>0.8</v>
      </c>
      <c r="AT72" s="576">
        <v>15</v>
      </c>
      <c r="AU72" s="575" t="s">
        <v>672</v>
      </c>
      <c r="AV72" s="577" t="s">
        <v>653</v>
      </c>
      <c r="AW72" s="159"/>
    </row>
    <row r="73" spans="1:49" s="1" customFormat="1" ht="51">
      <c r="A73" s="395"/>
      <c r="B73" s="395">
        <v>6380200400</v>
      </c>
      <c r="C73" s="263" t="s">
        <v>5369</v>
      </c>
      <c r="D73" s="263" t="s">
        <v>5370</v>
      </c>
      <c r="E73" s="263" t="s">
        <v>2256</v>
      </c>
      <c r="F73" s="263" t="s">
        <v>420</v>
      </c>
      <c r="G73" s="263" t="s">
        <v>655</v>
      </c>
      <c r="H73" s="263"/>
      <c r="I73" s="263"/>
      <c r="J73" s="263"/>
      <c r="K73" s="263"/>
      <c r="L73" s="263"/>
      <c r="M73" s="263"/>
      <c r="N73" s="263"/>
      <c r="O73" s="158"/>
      <c r="P73" s="296">
        <f t="shared" si="0"/>
        <v>0</v>
      </c>
      <c r="Q73" s="263"/>
      <c r="R73" s="263"/>
      <c r="S73" s="263">
        <v>167</v>
      </c>
      <c r="T73" s="263"/>
      <c r="U73" s="263"/>
      <c r="V73" s="263"/>
      <c r="W73" s="263"/>
      <c r="X73" s="158">
        <v>44929</v>
      </c>
      <c r="Y73" s="297">
        <f t="shared" si="1"/>
        <v>167</v>
      </c>
      <c r="Z73" s="263"/>
      <c r="AA73" s="263"/>
      <c r="AB73" s="263"/>
      <c r="AC73" s="263"/>
      <c r="AD73" s="263"/>
      <c r="AE73" s="263"/>
      <c r="AF73" s="263"/>
      <c r="AG73" s="158"/>
      <c r="AH73" s="297">
        <f t="shared" si="2"/>
        <v>0</v>
      </c>
      <c r="AI73" s="573"/>
      <c r="AJ73" s="574" t="s">
        <v>659</v>
      </c>
      <c r="AK73" s="574" t="s">
        <v>430</v>
      </c>
      <c r="AL73" s="574" t="s">
        <v>671</v>
      </c>
      <c r="AM73" s="574" t="s">
        <v>649</v>
      </c>
      <c r="AN73" s="574"/>
      <c r="AO73" s="574">
        <v>55</v>
      </c>
      <c r="AP73" s="574"/>
      <c r="AQ73" s="574"/>
      <c r="AR73" s="574"/>
      <c r="AS73" s="575">
        <v>1.57</v>
      </c>
      <c r="AT73" s="576">
        <v>5</v>
      </c>
      <c r="AU73" s="575" t="s">
        <v>672</v>
      </c>
      <c r="AV73" s="577" t="s">
        <v>653</v>
      </c>
      <c r="AW73" s="159"/>
    </row>
    <row r="74" spans="1:49" s="1" customFormat="1" ht="51">
      <c r="A74" s="395"/>
      <c r="B74" s="395">
        <v>5480511000</v>
      </c>
      <c r="C74" s="263" t="s">
        <v>5371</v>
      </c>
      <c r="D74" s="263" t="s">
        <v>5372</v>
      </c>
      <c r="E74" s="263" t="s">
        <v>2257</v>
      </c>
      <c r="F74" s="263" t="s">
        <v>420</v>
      </c>
      <c r="G74" s="263" t="s">
        <v>655</v>
      </c>
      <c r="H74" s="263"/>
      <c r="I74" s="263"/>
      <c r="J74" s="263"/>
      <c r="K74" s="263"/>
      <c r="L74" s="263"/>
      <c r="M74" s="263"/>
      <c r="N74" s="263"/>
      <c r="O74" s="158"/>
      <c r="P74" s="296">
        <f t="shared" si="0"/>
        <v>0</v>
      </c>
      <c r="Q74" s="263">
        <v>28</v>
      </c>
      <c r="R74" s="263"/>
      <c r="S74" s="263">
        <v>109</v>
      </c>
      <c r="T74" s="263"/>
      <c r="U74" s="263"/>
      <c r="V74" s="263"/>
      <c r="W74" s="263">
        <v>1</v>
      </c>
      <c r="X74" s="158">
        <v>45077</v>
      </c>
      <c r="Y74" s="297">
        <f t="shared" si="1"/>
        <v>138</v>
      </c>
      <c r="Z74" s="263"/>
      <c r="AA74" s="263"/>
      <c r="AB74" s="263"/>
      <c r="AC74" s="263"/>
      <c r="AD74" s="263"/>
      <c r="AE74" s="263"/>
      <c r="AF74" s="263"/>
      <c r="AG74" s="158"/>
      <c r="AH74" s="297">
        <f t="shared" si="2"/>
        <v>0</v>
      </c>
      <c r="AI74" s="573">
        <v>14</v>
      </c>
      <c r="AJ74" s="574" t="s">
        <v>659</v>
      </c>
      <c r="AK74" s="574" t="s">
        <v>430</v>
      </c>
      <c r="AL74" s="574" t="s">
        <v>671</v>
      </c>
      <c r="AM74" s="574" t="s">
        <v>649</v>
      </c>
      <c r="AN74" s="574"/>
      <c r="AO74" s="574">
        <v>55</v>
      </c>
      <c r="AP74" s="574">
        <v>1</v>
      </c>
      <c r="AQ74" s="574" t="s">
        <v>656</v>
      </c>
      <c r="AR74" s="574" t="s">
        <v>10462</v>
      </c>
      <c r="AS74" s="575">
        <v>5</v>
      </c>
      <c r="AT74" s="576">
        <v>0</v>
      </c>
      <c r="AU74" s="575" t="s">
        <v>672</v>
      </c>
      <c r="AV74" s="577" t="s">
        <v>653</v>
      </c>
      <c r="AW74" s="159"/>
    </row>
    <row r="75" spans="1:49" s="1" customFormat="1" ht="51">
      <c r="A75" s="395"/>
      <c r="B75" s="395">
        <v>4463213200</v>
      </c>
      <c r="C75" s="263" t="s">
        <v>5373</v>
      </c>
      <c r="D75" s="263" t="s">
        <v>5374</v>
      </c>
      <c r="E75" s="263" t="s">
        <v>2258</v>
      </c>
      <c r="F75" s="263" t="s">
        <v>420</v>
      </c>
      <c r="G75" s="263" t="s">
        <v>655</v>
      </c>
      <c r="H75" s="263"/>
      <c r="I75" s="263"/>
      <c r="J75" s="263"/>
      <c r="K75" s="263"/>
      <c r="L75" s="263"/>
      <c r="M75" s="263"/>
      <c r="N75" s="263"/>
      <c r="O75" s="158"/>
      <c r="P75" s="296">
        <f t="shared" si="0"/>
        <v>0</v>
      </c>
      <c r="Q75" s="263">
        <v>4</v>
      </c>
      <c r="R75" s="263"/>
      <c r="S75" s="263">
        <v>3</v>
      </c>
      <c r="T75" s="263"/>
      <c r="U75" s="263">
        <v>4</v>
      </c>
      <c r="V75" s="263"/>
      <c r="W75" s="263">
        <v>126</v>
      </c>
      <c r="X75" s="158">
        <v>45194</v>
      </c>
      <c r="Y75" s="297">
        <f t="shared" si="1"/>
        <v>137</v>
      </c>
      <c r="Z75" s="263"/>
      <c r="AA75" s="263"/>
      <c r="AB75" s="263"/>
      <c r="AC75" s="263"/>
      <c r="AD75" s="263"/>
      <c r="AE75" s="263"/>
      <c r="AF75" s="263"/>
      <c r="AG75" s="158"/>
      <c r="AH75" s="297">
        <f t="shared" si="2"/>
        <v>0</v>
      </c>
      <c r="AI75" s="573">
        <v>0</v>
      </c>
      <c r="AJ75" s="574" t="s">
        <v>659</v>
      </c>
      <c r="AK75" s="574" t="s">
        <v>430</v>
      </c>
      <c r="AL75" s="574" t="s">
        <v>671</v>
      </c>
      <c r="AM75" s="574" t="s">
        <v>671</v>
      </c>
      <c r="AN75" s="574"/>
      <c r="AO75" s="574">
        <v>55</v>
      </c>
      <c r="AP75" s="574"/>
      <c r="AQ75" s="574"/>
      <c r="AR75" s="574"/>
      <c r="AS75" s="575"/>
      <c r="AT75" s="576"/>
      <c r="AU75" s="575"/>
      <c r="AV75" s="577"/>
      <c r="AW75" s="159" t="s">
        <v>16358</v>
      </c>
    </row>
    <row r="76" spans="1:49" s="1" customFormat="1" ht="51">
      <c r="A76" s="395"/>
      <c r="B76" s="395">
        <v>4666920400</v>
      </c>
      <c r="C76" s="263" t="s">
        <v>5375</v>
      </c>
      <c r="D76" s="263" t="s">
        <v>5376</v>
      </c>
      <c r="E76" s="263" t="s">
        <v>2259</v>
      </c>
      <c r="F76" s="263" t="s">
        <v>420</v>
      </c>
      <c r="G76" s="263" t="s">
        <v>655</v>
      </c>
      <c r="H76" s="263"/>
      <c r="I76" s="263"/>
      <c r="J76" s="263"/>
      <c r="K76" s="263"/>
      <c r="L76" s="263"/>
      <c r="M76" s="263"/>
      <c r="N76" s="263"/>
      <c r="O76" s="158"/>
      <c r="P76" s="296">
        <f t="shared" si="0"/>
        <v>0</v>
      </c>
      <c r="Q76" s="263"/>
      <c r="R76" s="263"/>
      <c r="S76" s="263">
        <v>131</v>
      </c>
      <c r="T76" s="263"/>
      <c r="U76" s="263"/>
      <c r="V76" s="263"/>
      <c r="W76" s="263"/>
      <c r="X76" s="158">
        <v>45245</v>
      </c>
      <c r="Y76" s="297">
        <f t="shared" si="1"/>
        <v>131</v>
      </c>
      <c r="Z76" s="263"/>
      <c r="AA76" s="263"/>
      <c r="AB76" s="263"/>
      <c r="AC76" s="263"/>
      <c r="AD76" s="263"/>
      <c r="AE76" s="263"/>
      <c r="AF76" s="263"/>
      <c r="AG76" s="158"/>
      <c r="AH76" s="297">
        <f t="shared" si="2"/>
        <v>0</v>
      </c>
      <c r="AI76" s="573"/>
      <c r="AJ76" s="574" t="s">
        <v>659</v>
      </c>
      <c r="AK76" s="574" t="s">
        <v>430</v>
      </c>
      <c r="AL76" s="574" t="s">
        <v>671</v>
      </c>
      <c r="AM76" s="574" t="s">
        <v>649</v>
      </c>
      <c r="AN76" s="574"/>
      <c r="AO76" s="574">
        <v>55</v>
      </c>
      <c r="AP76" s="574"/>
      <c r="AQ76" s="574"/>
      <c r="AR76" s="574"/>
      <c r="AS76" s="575">
        <v>1</v>
      </c>
      <c r="AT76" s="576">
        <v>0</v>
      </c>
      <c r="AU76" s="575" t="s">
        <v>671</v>
      </c>
      <c r="AV76" s="577" t="s">
        <v>653</v>
      </c>
      <c r="AW76" s="159"/>
    </row>
    <row r="77" spans="1:49" s="1" customFormat="1" ht="38.25">
      <c r="A77" s="395"/>
      <c r="B77" s="395">
        <v>6381902700</v>
      </c>
      <c r="C77" s="263" t="s">
        <v>5377</v>
      </c>
      <c r="D77" s="263" t="s">
        <v>5378</v>
      </c>
      <c r="E77" s="263" t="s">
        <v>2260</v>
      </c>
      <c r="F77" s="263" t="s">
        <v>420</v>
      </c>
      <c r="G77" s="263" t="s">
        <v>655</v>
      </c>
      <c r="H77" s="263"/>
      <c r="I77" s="263"/>
      <c r="J77" s="263"/>
      <c r="K77" s="263"/>
      <c r="L77" s="263"/>
      <c r="M77" s="263"/>
      <c r="N77" s="263"/>
      <c r="O77" s="158"/>
      <c r="P77" s="296">
        <f t="shared" si="0"/>
        <v>0</v>
      </c>
      <c r="Q77" s="263">
        <v>100</v>
      </c>
      <c r="R77" s="263"/>
      <c r="S77" s="263"/>
      <c r="T77" s="263"/>
      <c r="U77" s="263">
        <v>1</v>
      </c>
      <c r="V77" s="263"/>
      <c r="W77" s="263"/>
      <c r="X77" s="158">
        <v>45001</v>
      </c>
      <c r="Y77" s="297">
        <f t="shared" si="1"/>
        <v>101</v>
      </c>
      <c r="Z77" s="263"/>
      <c r="AA77" s="263"/>
      <c r="AB77" s="263"/>
      <c r="AC77" s="263"/>
      <c r="AD77" s="263"/>
      <c r="AE77" s="263"/>
      <c r="AF77" s="263"/>
      <c r="AG77" s="158"/>
      <c r="AH77" s="297">
        <f t="shared" si="2"/>
        <v>0</v>
      </c>
      <c r="AI77" s="573">
        <v>0</v>
      </c>
      <c r="AJ77" s="574" t="s">
        <v>659</v>
      </c>
      <c r="AK77" s="574" t="s">
        <v>430</v>
      </c>
      <c r="AL77" s="574" t="s">
        <v>671</v>
      </c>
      <c r="AM77" s="574" t="s">
        <v>649</v>
      </c>
      <c r="AN77" s="574"/>
      <c r="AO77" s="574">
        <v>55</v>
      </c>
      <c r="AP77" s="574">
        <v>1</v>
      </c>
      <c r="AQ77" s="574" t="s">
        <v>656</v>
      </c>
      <c r="AR77" s="574" t="s">
        <v>10462</v>
      </c>
      <c r="AS77" s="575">
        <v>0.91</v>
      </c>
      <c r="AT77" s="576">
        <v>4</v>
      </c>
      <c r="AU77" s="575" t="s">
        <v>672</v>
      </c>
      <c r="AV77" s="577" t="s">
        <v>653</v>
      </c>
      <c r="AW77" s="159"/>
    </row>
    <row r="78" spans="1:49" s="1" customFormat="1" ht="51">
      <c r="A78" s="395"/>
      <c r="B78" s="395">
        <v>6380200500</v>
      </c>
      <c r="C78" s="263" t="s">
        <v>5379</v>
      </c>
      <c r="D78" s="263" t="s">
        <v>5380</v>
      </c>
      <c r="E78" s="263" t="s">
        <v>2261</v>
      </c>
      <c r="F78" s="263" t="s">
        <v>420</v>
      </c>
      <c r="G78" s="263" t="s">
        <v>655</v>
      </c>
      <c r="H78" s="263"/>
      <c r="I78" s="263"/>
      <c r="J78" s="263"/>
      <c r="K78" s="263"/>
      <c r="L78" s="263"/>
      <c r="M78" s="263"/>
      <c r="N78" s="263"/>
      <c r="O78" s="158"/>
      <c r="P78" s="296">
        <f t="shared" ref="P78:P113" si="3">SUM($H78:$N78)</f>
        <v>0</v>
      </c>
      <c r="Q78" s="263">
        <v>20</v>
      </c>
      <c r="R78" s="263"/>
      <c r="S78" s="263">
        <v>79</v>
      </c>
      <c r="T78" s="263"/>
      <c r="U78" s="263"/>
      <c r="V78" s="263"/>
      <c r="W78" s="263">
        <v>1</v>
      </c>
      <c r="X78" s="158">
        <v>45251</v>
      </c>
      <c r="Y78" s="297">
        <f t="shared" ref="Y78:Y113" si="4">SUM($Q78:$W78)</f>
        <v>100</v>
      </c>
      <c r="Z78" s="263"/>
      <c r="AA78" s="263"/>
      <c r="AB78" s="263"/>
      <c r="AC78" s="263"/>
      <c r="AD78" s="263"/>
      <c r="AE78" s="263"/>
      <c r="AF78" s="263"/>
      <c r="AG78" s="158"/>
      <c r="AH78" s="297">
        <f t="shared" ref="AH78:AH113" si="5">SUM($Z78:$AF78)</f>
        <v>0</v>
      </c>
      <c r="AI78" s="573">
        <v>10</v>
      </c>
      <c r="AJ78" s="574" t="s">
        <v>659</v>
      </c>
      <c r="AK78" s="574" t="s">
        <v>430</v>
      </c>
      <c r="AL78" s="574" t="s">
        <v>671</v>
      </c>
      <c r="AM78" s="574" t="s">
        <v>649</v>
      </c>
      <c r="AN78" s="574"/>
      <c r="AO78" s="574">
        <v>55</v>
      </c>
      <c r="AP78" s="574">
        <v>1</v>
      </c>
      <c r="AQ78" s="574" t="s">
        <v>656</v>
      </c>
      <c r="AR78" s="574" t="s">
        <v>10462</v>
      </c>
      <c r="AS78" s="575">
        <v>3.18</v>
      </c>
      <c r="AT78" s="576">
        <v>4</v>
      </c>
      <c r="AU78" s="575" t="s">
        <v>672</v>
      </c>
      <c r="AV78" s="577" t="s">
        <v>653</v>
      </c>
      <c r="AW78" s="159"/>
    </row>
    <row r="79" spans="1:49" s="1" customFormat="1" ht="51">
      <c r="A79" s="395"/>
      <c r="B79" s="395">
        <v>6370211700</v>
      </c>
      <c r="C79" s="263" t="s">
        <v>5381</v>
      </c>
      <c r="D79" s="263" t="s">
        <v>5382</v>
      </c>
      <c r="E79" s="263" t="s">
        <v>2262</v>
      </c>
      <c r="F79" s="263" t="s">
        <v>420</v>
      </c>
      <c r="G79" s="263" t="s">
        <v>655</v>
      </c>
      <c r="H79" s="263"/>
      <c r="I79" s="263"/>
      <c r="J79" s="263"/>
      <c r="K79" s="263"/>
      <c r="L79" s="263"/>
      <c r="M79" s="263"/>
      <c r="N79" s="263"/>
      <c r="O79" s="158"/>
      <c r="P79" s="296">
        <f t="shared" si="3"/>
        <v>0</v>
      </c>
      <c r="Q79" s="263">
        <v>99</v>
      </c>
      <c r="R79" s="263"/>
      <c r="S79" s="263"/>
      <c r="T79" s="263"/>
      <c r="U79" s="263"/>
      <c r="V79" s="263"/>
      <c r="W79" s="263">
        <v>1</v>
      </c>
      <c r="X79" s="158">
        <v>45237</v>
      </c>
      <c r="Y79" s="297">
        <f t="shared" si="4"/>
        <v>100</v>
      </c>
      <c r="Z79" s="263"/>
      <c r="AA79" s="263"/>
      <c r="AB79" s="263"/>
      <c r="AC79" s="263"/>
      <c r="AD79" s="263"/>
      <c r="AE79" s="263"/>
      <c r="AF79" s="263"/>
      <c r="AG79" s="158"/>
      <c r="AH79" s="297">
        <f t="shared" si="5"/>
        <v>0</v>
      </c>
      <c r="AI79" s="573">
        <v>0</v>
      </c>
      <c r="AJ79" s="574" t="s">
        <v>659</v>
      </c>
      <c r="AK79" s="574" t="s">
        <v>430</v>
      </c>
      <c r="AL79" s="574" t="s">
        <v>671</v>
      </c>
      <c r="AM79" s="574" t="s">
        <v>649</v>
      </c>
      <c r="AN79" s="574"/>
      <c r="AO79" s="574">
        <v>55</v>
      </c>
      <c r="AP79" s="574">
        <v>3</v>
      </c>
      <c r="AQ79" s="574" t="s">
        <v>656</v>
      </c>
      <c r="AR79" s="574" t="s">
        <v>10461</v>
      </c>
      <c r="AS79" s="575">
        <v>1.04</v>
      </c>
      <c r="AT79" s="576">
        <v>4</v>
      </c>
      <c r="AU79" s="575" t="s">
        <v>672</v>
      </c>
      <c r="AV79" s="577" t="s">
        <v>653</v>
      </c>
      <c r="AW79" s="159"/>
    </row>
    <row r="80" spans="1:49" s="1" customFormat="1" ht="63.75">
      <c r="A80" s="395"/>
      <c r="B80" s="395">
        <v>6782521500</v>
      </c>
      <c r="C80" s="263" t="s">
        <v>5383</v>
      </c>
      <c r="D80" s="263" t="s">
        <v>5384</v>
      </c>
      <c r="E80" s="263" t="s">
        <v>2263</v>
      </c>
      <c r="F80" s="263" t="s">
        <v>420</v>
      </c>
      <c r="G80" s="263" t="s">
        <v>655</v>
      </c>
      <c r="H80" s="263"/>
      <c r="I80" s="263"/>
      <c r="J80" s="263"/>
      <c r="K80" s="263"/>
      <c r="L80" s="263"/>
      <c r="M80" s="263"/>
      <c r="N80" s="263"/>
      <c r="O80" s="158"/>
      <c r="P80" s="296">
        <f t="shared" si="3"/>
        <v>0</v>
      </c>
      <c r="Q80" s="263"/>
      <c r="R80" s="263"/>
      <c r="S80" s="263">
        <v>99</v>
      </c>
      <c r="T80" s="263"/>
      <c r="U80" s="263"/>
      <c r="V80" s="263"/>
      <c r="W80" s="263">
        <v>1</v>
      </c>
      <c r="X80" s="158">
        <v>45232</v>
      </c>
      <c r="Y80" s="297">
        <f t="shared" si="4"/>
        <v>100</v>
      </c>
      <c r="Z80" s="263"/>
      <c r="AA80" s="263"/>
      <c r="AB80" s="263"/>
      <c r="AC80" s="263"/>
      <c r="AD80" s="263"/>
      <c r="AE80" s="263"/>
      <c r="AF80" s="263"/>
      <c r="AG80" s="158"/>
      <c r="AH80" s="297">
        <f t="shared" si="5"/>
        <v>0</v>
      </c>
      <c r="AI80" s="573"/>
      <c r="AJ80" s="574" t="s">
        <v>659</v>
      </c>
      <c r="AK80" s="574" t="s">
        <v>430</v>
      </c>
      <c r="AL80" s="574" t="s">
        <v>671</v>
      </c>
      <c r="AM80" s="574" t="s">
        <v>649</v>
      </c>
      <c r="AN80" s="574"/>
      <c r="AO80" s="574">
        <v>55</v>
      </c>
      <c r="AP80" s="574"/>
      <c r="AQ80" s="574"/>
      <c r="AR80" s="574"/>
      <c r="AS80" s="575">
        <v>1.78</v>
      </c>
      <c r="AT80" s="576">
        <v>5</v>
      </c>
      <c r="AU80" s="575" t="s">
        <v>672</v>
      </c>
      <c r="AV80" s="577" t="s">
        <v>653</v>
      </c>
      <c r="AW80" s="159"/>
    </row>
    <row r="81" spans="1:49" s="1" customFormat="1" ht="51">
      <c r="A81" s="395"/>
      <c r="B81" s="395">
        <v>5481500700</v>
      </c>
      <c r="C81" s="263" t="s">
        <v>5385</v>
      </c>
      <c r="D81" s="263" t="s">
        <v>5386</v>
      </c>
      <c r="E81" s="263" t="s">
        <v>2264</v>
      </c>
      <c r="F81" s="263" t="s">
        <v>420</v>
      </c>
      <c r="G81" s="263" t="s">
        <v>655</v>
      </c>
      <c r="H81" s="263"/>
      <c r="I81" s="263"/>
      <c r="J81" s="263"/>
      <c r="K81" s="263"/>
      <c r="L81" s="263"/>
      <c r="M81" s="263"/>
      <c r="N81" s="263"/>
      <c r="O81" s="158"/>
      <c r="P81" s="296">
        <f t="shared" si="3"/>
        <v>0</v>
      </c>
      <c r="Q81" s="263">
        <v>22</v>
      </c>
      <c r="R81" s="263"/>
      <c r="S81" s="263">
        <v>77</v>
      </c>
      <c r="T81" s="263"/>
      <c r="U81" s="263"/>
      <c r="V81" s="263"/>
      <c r="W81" s="263">
        <v>1</v>
      </c>
      <c r="X81" s="158">
        <v>45120</v>
      </c>
      <c r="Y81" s="297">
        <f t="shared" si="4"/>
        <v>100</v>
      </c>
      <c r="Z81" s="263"/>
      <c r="AA81" s="263"/>
      <c r="AB81" s="263"/>
      <c r="AC81" s="263"/>
      <c r="AD81" s="263"/>
      <c r="AE81" s="263"/>
      <c r="AF81" s="263"/>
      <c r="AG81" s="158"/>
      <c r="AH81" s="297">
        <f t="shared" si="5"/>
        <v>0</v>
      </c>
      <c r="AI81" s="573">
        <v>11</v>
      </c>
      <c r="AJ81" s="574" t="s">
        <v>659</v>
      </c>
      <c r="AK81" s="574" t="s">
        <v>430</v>
      </c>
      <c r="AL81" s="574" t="s">
        <v>671</v>
      </c>
      <c r="AM81" s="574" t="s">
        <v>649</v>
      </c>
      <c r="AN81" s="574"/>
      <c r="AO81" s="574">
        <v>55</v>
      </c>
      <c r="AP81" s="574"/>
      <c r="AQ81" s="574"/>
      <c r="AR81" s="574"/>
      <c r="AS81" s="575">
        <v>1.63</v>
      </c>
      <c r="AT81" s="576">
        <v>1</v>
      </c>
      <c r="AU81" s="575" t="s">
        <v>672</v>
      </c>
      <c r="AV81" s="577" t="s">
        <v>653</v>
      </c>
      <c r="AW81" s="159"/>
    </row>
    <row r="82" spans="1:49" s="1" customFormat="1" ht="51">
      <c r="A82" s="395"/>
      <c r="B82" s="395">
        <v>5343710100</v>
      </c>
      <c r="C82" s="263" t="s">
        <v>5387</v>
      </c>
      <c r="D82" s="263" t="s">
        <v>5388</v>
      </c>
      <c r="E82" s="263" t="s">
        <v>2265</v>
      </c>
      <c r="F82" s="263" t="s">
        <v>420</v>
      </c>
      <c r="G82" s="263" t="s">
        <v>655</v>
      </c>
      <c r="H82" s="263"/>
      <c r="I82" s="263"/>
      <c r="J82" s="263"/>
      <c r="K82" s="263"/>
      <c r="L82" s="263"/>
      <c r="M82" s="263"/>
      <c r="N82" s="263"/>
      <c r="O82" s="158"/>
      <c r="P82" s="296">
        <f t="shared" si="3"/>
        <v>0</v>
      </c>
      <c r="Q82" s="263">
        <v>3</v>
      </c>
      <c r="R82" s="263"/>
      <c r="S82" s="263">
        <v>2</v>
      </c>
      <c r="T82" s="263"/>
      <c r="U82" s="263">
        <v>3</v>
      </c>
      <c r="V82" s="263"/>
      <c r="W82" s="263">
        <v>83</v>
      </c>
      <c r="X82" s="158">
        <v>45154</v>
      </c>
      <c r="Y82" s="297">
        <f t="shared" si="4"/>
        <v>91</v>
      </c>
      <c r="Z82" s="263"/>
      <c r="AA82" s="263"/>
      <c r="AB82" s="263"/>
      <c r="AC82" s="263"/>
      <c r="AD82" s="263"/>
      <c r="AE82" s="263"/>
      <c r="AF82" s="263"/>
      <c r="AG82" s="158"/>
      <c r="AH82" s="297">
        <f t="shared" si="5"/>
        <v>0</v>
      </c>
      <c r="AI82" s="573">
        <v>0</v>
      </c>
      <c r="AJ82" s="574" t="s">
        <v>659</v>
      </c>
      <c r="AK82" s="574" t="s">
        <v>430</v>
      </c>
      <c r="AL82" s="574" t="s">
        <v>671</v>
      </c>
      <c r="AM82" s="574" t="s">
        <v>671</v>
      </c>
      <c r="AN82" s="574"/>
      <c r="AO82" s="574">
        <v>55</v>
      </c>
      <c r="AP82" s="574"/>
      <c r="AQ82" s="574"/>
      <c r="AR82" s="574"/>
      <c r="AS82" s="575"/>
      <c r="AT82" s="576"/>
      <c r="AU82" s="575"/>
      <c r="AV82" s="577"/>
      <c r="AW82" s="159" t="s">
        <v>16358</v>
      </c>
    </row>
    <row r="83" spans="1:49" s="1" customFormat="1" ht="51">
      <c r="A83" s="395"/>
      <c r="B83" s="395">
        <v>4520934600</v>
      </c>
      <c r="C83" s="263" t="s">
        <v>5389</v>
      </c>
      <c r="D83" s="263" t="s">
        <v>5390</v>
      </c>
      <c r="E83" s="263" t="s">
        <v>2266</v>
      </c>
      <c r="F83" s="263" t="s">
        <v>420</v>
      </c>
      <c r="G83" s="263" t="s">
        <v>655</v>
      </c>
      <c r="H83" s="263"/>
      <c r="I83" s="263"/>
      <c r="J83" s="263"/>
      <c r="K83" s="263"/>
      <c r="L83" s="263"/>
      <c r="M83" s="263"/>
      <c r="N83" s="263"/>
      <c r="O83" s="158"/>
      <c r="P83" s="296">
        <f t="shared" si="3"/>
        <v>0</v>
      </c>
      <c r="Q83" s="263">
        <v>4</v>
      </c>
      <c r="R83" s="263"/>
      <c r="S83" s="263">
        <v>3</v>
      </c>
      <c r="T83" s="263"/>
      <c r="U83" s="263">
        <v>4</v>
      </c>
      <c r="V83" s="263"/>
      <c r="W83" s="263">
        <v>79</v>
      </c>
      <c r="X83" s="158">
        <v>45233</v>
      </c>
      <c r="Y83" s="297">
        <f t="shared" si="4"/>
        <v>90</v>
      </c>
      <c r="Z83" s="263"/>
      <c r="AA83" s="263"/>
      <c r="AB83" s="263"/>
      <c r="AC83" s="263"/>
      <c r="AD83" s="263"/>
      <c r="AE83" s="263"/>
      <c r="AF83" s="263"/>
      <c r="AG83" s="158"/>
      <c r="AH83" s="297">
        <f t="shared" si="5"/>
        <v>0</v>
      </c>
      <c r="AI83" s="573">
        <v>0</v>
      </c>
      <c r="AJ83" s="574" t="s">
        <v>659</v>
      </c>
      <c r="AK83" s="574" t="s">
        <v>430</v>
      </c>
      <c r="AL83" s="574" t="s">
        <v>671</v>
      </c>
      <c r="AM83" s="574" t="s">
        <v>671</v>
      </c>
      <c r="AN83" s="574"/>
      <c r="AO83" s="574">
        <v>55</v>
      </c>
      <c r="AP83" s="574"/>
      <c r="AQ83" s="574"/>
      <c r="AR83" s="574"/>
      <c r="AS83" s="575"/>
      <c r="AT83" s="576">
        <v>3</v>
      </c>
      <c r="AU83" s="575" t="s">
        <v>672</v>
      </c>
      <c r="AV83" s="577" t="s">
        <v>653</v>
      </c>
      <c r="AW83" s="159" t="s">
        <v>16358</v>
      </c>
    </row>
    <row r="84" spans="1:49" s="1" customFormat="1" ht="51">
      <c r="A84" s="395"/>
      <c r="B84" s="395">
        <v>5340421100</v>
      </c>
      <c r="C84" s="263" t="s">
        <v>5391</v>
      </c>
      <c r="D84" s="263" t="s">
        <v>5392</v>
      </c>
      <c r="E84" s="263" t="s">
        <v>2267</v>
      </c>
      <c r="F84" s="263" t="s">
        <v>420</v>
      </c>
      <c r="G84" s="263" t="s">
        <v>655</v>
      </c>
      <c r="H84" s="263"/>
      <c r="I84" s="263"/>
      <c r="J84" s="263"/>
      <c r="K84" s="263"/>
      <c r="L84" s="263"/>
      <c r="M84" s="263"/>
      <c r="N84" s="263"/>
      <c r="O84" s="158"/>
      <c r="P84" s="296">
        <f t="shared" si="3"/>
        <v>0</v>
      </c>
      <c r="Q84" s="263">
        <v>87</v>
      </c>
      <c r="R84" s="263"/>
      <c r="S84" s="263"/>
      <c r="T84" s="263"/>
      <c r="U84" s="263"/>
      <c r="V84" s="263"/>
      <c r="W84" s="263">
        <v>1</v>
      </c>
      <c r="X84" s="158">
        <v>45097</v>
      </c>
      <c r="Y84" s="297">
        <f t="shared" si="4"/>
        <v>88</v>
      </c>
      <c r="Z84" s="263"/>
      <c r="AA84" s="263"/>
      <c r="AB84" s="263"/>
      <c r="AC84" s="263"/>
      <c r="AD84" s="263"/>
      <c r="AE84" s="263"/>
      <c r="AF84" s="263"/>
      <c r="AG84" s="158"/>
      <c r="AH84" s="297">
        <f t="shared" si="5"/>
        <v>0</v>
      </c>
      <c r="AI84" s="573">
        <v>0</v>
      </c>
      <c r="AJ84" s="574" t="s">
        <v>659</v>
      </c>
      <c r="AK84" s="574" t="s">
        <v>430</v>
      </c>
      <c r="AL84" s="574" t="s">
        <v>671</v>
      </c>
      <c r="AM84" s="574" t="s">
        <v>649</v>
      </c>
      <c r="AN84" s="574"/>
      <c r="AO84" s="574">
        <v>55</v>
      </c>
      <c r="AP84" s="574"/>
      <c r="AQ84" s="574"/>
      <c r="AR84" s="574"/>
      <c r="AS84" s="575">
        <v>0</v>
      </c>
      <c r="AT84" s="576">
        <v>3</v>
      </c>
      <c r="AU84" s="575" t="s">
        <v>672</v>
      </c>
      <c r="AV84" s="577" t="s">
        <v>653</v>
      </c>
      <c r="AW84" s="159"/>
    </row>
    <row r="85" spans="1:49" s="1" customFormat="1" ht="51">
      <c r="A85" s="395"/>
      <c r="B85" s="395">
        <v>3130600600</v>
      </c>
      <c r="C85" s="263" t="s">
        <v>5393</v>
      </c>
      <c r="D85" s="263" t="s">
        <v>5394</v>
      </c>
      <c r="E85" s="263" t="s">
        <v>2268</v>
      </c>
      <c r="F85" s="263" t="s">
        <v>420</v>
      </c>
      <c r="G85" s="263" t="s">
        <v>655</v>
      </c>
      <c r="H85" s="263"/>
      <c r="I85" s="263"/>
      <c r="J85" s="263"/>
      <c r="K85" s="263"/>
      <c r="L85" s="263"/>
      <c r="M85" s="263"/>
      <c r="N85" s="263"/>
      <c r="O85" s="158"/>
      <c r="P85" s="296">
        <f t="shared" si="3"/>
        <v>0</v>
      </c>
      <c r="Q85" s="263"/>
      <c r="R85" s="263"/>
      <c r="S85" s="263">
        <v>81</v>
      </c>
      <c r="T85" s="263"/>
      <c r="U85" s="263"/>
      <c r="V85" s="263"/>
      <c r="W85" s="263"/>
      <c r="X85" s="158">
        <v>45231</v>
      </c>
      <c r="Y85" s="297">
        <f t="shared" si="4"/>
        <v>81</v>
      </c>
      <c r="Z85" s="263"/>
      <c r="AA85" s="263"/>
      <c r="AB85" s="263"/>
      <c r="AC85" s="263"/>
      <c r="AD85" s="263"/>
      <c r="AE85" s="263"/>
      <c r="AF85" s="263"/>
      <c r="AG85" s="158"/>
      <c r="AH85" s="297">
        <f t="shared" si="5"/>
        <v>0</v>
      </c>
      <c r="AI85" s="573"/>
      <c r="AJ85" s="574" t="s">
        <v>659</v>
      </c>
      <c r="AK85" s="574" t="s">
        <v>430</v>
      </c>
      <c r="AL85" s="574" t="s">
        <v>671</v>
      </c>
      <c r="AM85" s="574" t="s">
        <v>649</v>
      </c>
      <c r="AN85" s="574"/>
      <c r="AO85" s="574">
        <v>55</v>
      </c>
      <c r="AP85" s="574"/>
      <c r="AQ85" s="574"/>
      <c r="AR85" s="574"/>
      <c r="AS85" s="575">
        <v>0</v>
      </c>
      <c r="AT85" s="576">
        <v>0</v>
      </c>
      <c r="AU85" s="575" t="s">
        <v>672</v>
      </c>
      <c r="AV85" s="577" t="s">
        <v>653</v>
      </c>
      <c r="AW85" s="159"/>
    </row>
    <row r="86" spans="1:49" s="1" customFormat="1" ht="51">
      <c r="A86" s="395"/>
      <c r="B86" s="395">
        <v>3616611200</v>
      </c>
      <c r="C86" s="263" t="s">
        <v>5395</v>
      </c>
      <c r="D86" s="263" t="s">
        <v>5396</v>
      </c>
      <c r="E86" s="263" t="s">
        <v>2269</v>
      </c>
      <c r="F86" s="263" t="s">
        <v>420</v>
      </c>
      <c r="G86" s="263" t="s">
        <v>655</v>
      </c>
      <c r="H86" s="263"/>
      <c r="I86" s="263"/>
      <c r="J86" s="263"/>
      <c r="K86" s="263"/>
      <c r="L86" s="263"/>
      <c r="M86" s="263"/>
      <c r="N86" s="263"/>
      <c r="O86" s="158"/>
      <c r="P86" s="296">
        <f t="shared" si="3"/>
        <v>0</v>
      </c>
      <c r="Q86" s="263">
        <v>49</v>
      </c>
      <c r="R86" s="263"/>
      <c r="S86" s="263">
        <v>29</v>
      </c>
      <c r="T86" s="263"/>
      <c r="U86" s="263"/>
      <c r="V86" s="263"/>
      <c r="W86" s="263">
        <v>1</v>
      </c>
      <c r="X86" s="158">
        <v>45145</v>
      </c>
      <c r="Y86" s="297">
        <f t="shared" si="4"/>
        <v>79</v>
      </c>
      <c r="Z86" s="263"/>
      <c r="AA86" s="263"/>
      <c r="AB86" s="263"/>
      <c r="AC86" s="263"/>
      <c r="AD86" s="263"/>
      <c r="AE86" s="263"/>
      <c r="AF86" s="263"/>
      <c r="AG86" s="158"/>
      <c r="AH86" s="297">
        <f t="shared" si="5"/>
        <v>0</v>
      </c>
      <c r="AI86" s="573">
        <v>9</v>
      </c>
      <c r="AJ86" s="574" t="s">
        <v>659</v>
      </c>
      <c r="AK86" s="574" t="s">
        <v>430</v>
      </c>
      <c r="AL86" s="574" t="s">
        <v>671</v>
      </c>
      <c r="AM86" s="574" t="s">
        <v>649</v>
      </c>
      <c r="AN86" s="574"/>
      <c r="AO86" s="574">
        <v>55</v>
      </c>
      <c r="AP86" s="574"/>
      <c r="AQ86" s="574"/>
      <c r="AR86" s="574"/>
      <c r="AS86" s="575">
        <v>0.13</v>
      </c>
      <c r="AT86" s="576">
        <v>0</v>
      </c>
      <c r="AU86" s="575" t="s">
        <v>671</v>
      </c>
      <c r="AV86" s="577" t="s">
        <v>653</v>
      </c>
      <c r="AW86" s="159"/>
    </row>
    <row r="87" spans="1:49" s="1" customFormat="1" ht="51">
      <c r="A87" s="395"/>
      <c r="B87" s="395">
        <v>4527180500</v>
      </c>
      <c r="C87" s="263" t="s">
        <v>5397</v>
      </c>
      <c r="D87" s="263" t="s">
        <v>5398</v>
      </c>
      <c r="E87" s="263" t="s">
        <v>2270</v>
      </c>
      <c r="F87" s="263" t="s">
        <v>420</v>
      </c>
      <c r="G87" s="263" t="s">
        <v>655</v>
      </c>
      <c r="H87" s="263"/>
      <c r="I87" s="263"/>
      <c r="J87" s="263"/>
      <c r="K87" s="263"/>
      <c r="L87" s="263"/>
      <c r="M87" s="263"/>
      <c r="N87" s="263"/>
      <c r="O87" s="158"/>
      <c r="P87" s="296">
        <f t="shared" si="3"/>
        <v>0</v>
      </c>
      <c r="Q87" s="263">
        <v>4</v>
      </c>
      <c r="R87" s="263"/>
      <c r="S87" s="263">
        <v>3</v>
      </c>
      <c r="T87" s="263"/>
      <c r="U87" s="263">
        <v>4</v>
      </c>
      <c r="V87" s="263"/>
      <c r="W87" s="263">
        <v>67</v>
      </c>
      <c r="X87" s="158">
        <v>44929</v>
      </c>
      <c r="Y87" s="297">
        <f t="shared" si="4"/>
        <v>78</v>
      </c>
      <c r="Z87" s="263"/>
      <c r="AA87" s="263"/>
      <c r="AB87" s="263"/>
      <c r="AC87" s="263"/>
      <c r="AD87" s="263"/>
      <c r="AE87" s="263"/>
      <c r="AF87" s="263"/>
      <c r="AG87" s="158"/>
      <c r="AH87" s="297">
        <f t="shared" si="5"/>
        <v>0</v>
      </c>
      <c r="AI87" s="573">
        <v>0</v>
      </c>
      <c r="AJ87" s="574" t="s">
        <v>659</v>
      </c>
      <c r="AK87" s="574" t="s">
        <v>430</v>
      </c>
      <c r="AL87" s="574" t="s">
        <v>671</v>
      </c>
      <c r="AM87" s="574" t="s">
        <v>671</v>
      </c>
      <c r="AN87" s="574"/>
      <c r="AO87" s="574">
        <v>55</v>
      </c>
      <c r="AP87" s="574">
        <v>5</v>
      </c>
      <c r="AQ87" s="574" t="s">
        <v>656</v>
      </c>
      <c r="AR87" s="574" t="s">
        <v>10461</v>
      </c>
      <c r="AS87" s="575" t="s">
        <v>10463</v>
      </c>
      <c r="AT87" s="576">
        <v>3</v>
      </c>
      <c r="AU87" s="575" t="s">
        <v>672</v>
      </c>
      <c r="AV87" s="577" t="s">
        <v>651</v>
      </c>
      <c r="AW87" s="159" t="s">
        <v>16358</v>
      </c>
    </row>
    <row r="88" spans="1:49" s="1" customFormat="1" ht="51">
      <c r="A88" s="395"/>
      <c r="B88" s="395">
        <v>4455912100</v>
      </c>
      <c r="C88" s="263" t="s">
        <v>5399</v>
      </c>
      <c r="D88" s="263" t="s">
        <v>5400</v>
      </c>
      <c r="E88" s="263" t="s">
        <v>2271</v>
      </c>
      <c r="F88" s="263" t="s">
        <v>420</v>
      </c>
      <c r="G88" s="263" t="s">
        <v>655</v>
      </c>
      <c r="H88" s="263"/>
      <c r="I88" s="263"/>
      <c r="J88" s="263"/>
      <c r="K88" s="263"/>
      <c r="L88" s="263"/>
      <c r="M88" s="263"/>
      <c r="N88" s="263"/>
      <c r="O88" s="158"/>
      <c r="P88" s="296">
        <f t="shared" si="3"/>
        <v>0</v>
      </c>
      <c r="Q88" s="263">
        <v>4</v>
      </c>
      <c r="R88" s="263"/>
      <c r="S88" s="263">
        <v>3</v>
      </c>
      <c r="T88" s="263"/>
      <c r="U88" s="263">
        <v>4</v>
      </c>
      <c r="V88" s="263"/>
      <c r="W88" s="263">
        <v>65</v>
      </c>
      <c r="X88" s="158">
        <v>45174</v>
      </c>
      <c r="Y88" s="297">
        <f t="shared" si="4"/>
        <v>76</v>
      </c>
      <c r="Z88" s="263"/>
      <c r="AA88" s="263"/>
      <c r="AB88" s="263"/>
      <c r="AC88" s="263"/>
      <c r="AD88" s="263"/>
      <c r="AE88" s="263"/>
      <c r="AF88" s="263"/>
      <c r="AG88" s="158"/>
      <c r="AH88" s="297">
        <f t="shared" si="5"/>
        <v>0</v>
      </c>
      <c r="AI88" s="573">
        <v>0</v>
      </c>
      <c r="AJ88" s="574" t="s">
        <v>659</v>
      </c>
      <c r="AK88" s="574" t="s">
        <v>430</v>
      </c>
      <c r="AL88" s="574" t="s">
        <v>671</v>
      </c>
      <c r="AM88" s="574" t="s">
        <v>671</v>
      </c>
      <c r="AN88" s="574"/>
      <c r="AO88" s="574">
        <v>55</v>
      </c>
      <c r="AP88" s="574"/>
      <c r="AQ88" s="574"/>
      <c r="AR88" s="574"/>
      <c r="AS88" s="575"/>
      <c r="AT88" s="576"/>
      <c r="AU88" s="575"/>
      <c r="AV88" s="577"/>
      <c r="AW88" s="159" t="s">
        <v>16358</v>
      </c>
    </row>
    <row r="89" spans="1:49" s="1" customFormat="1" ht="51">
      <c r="A89" s="395"/>
      <c r="B89" s="395">
        <v>4460240300</v>
      </c>
      <c r="C89" s="263" t="s">
        <v>5401</v>
      </c>
      <c r="D89" s="263" t="s">
        <v>5402</v>
      </c>
      <c r="E89" s="263" t="s">
        <v>2272</v>
      </c>
      <c r="F89" s="263" t="s">
        <v>420</v>
      </c>
      <c r="G89" s="263" t="s">
        <v>655</v>
      </c>
      <c r="H89" s="263"/>
      <c r="I89" s="263"/>
      <c r="J89" s="263"/>
      <c r="K89" s="263"/>
      <c r="L89" s="263"/>
      <c r="M89" s="263"/>
      <c r="N89" s="263"/>
      <c r="O89" s="158"/>
      <c r="P89" s="296">
        <f t="shared" si="3"/>
        <v>0</v>
      </c>
      <c r="Q89" s="263">
        <v>3</v>
      </c>
      <c r="R89" s="263"/>
      <c r="S89" s="263">
        <v>2</v>
      </c>
      <c r="T89" s="263"/>
      <c r="U89" s="263">
        <v>3</v>
      </c>
      <c r="V89" s="263"/>
      <c r="W89" s="263">
        <v>64</v>
      </c>
      <c r="X89" s="158">
        <v>44979</v>
      </c>
      <c r="Y89" s="297">
        <f t="shared" si="4"/>
        <v>72</v>
      </c>
      <c r="Z89" s="263"/>
      <c r="AA89" s="263"/>
      <c r="AB89" s="263"/>
      <c r="AC89" s="263"/>
      <c r="AD89" s="263"/>
      <c r="AE89" s="263"/>
      <c r="AF89" s="263"/>
      <c r="AG89" s="158"/>
      <c r="AH89" s="297">
        <f t="shared" si="5"/>
        <v>0</v>
      </c>
      <c r="AI89" s="573">
        <v>0</v>
      </c>
      <c r="AJ89" s="574" t="s">
        <v>2168</v>
      </c>
      <c r="AK89" s="574" t="s">
        <v>430</v>
      </c>
      <c r="AL89" s="574" t="s">
        <v>693</v>
      </c>
      <c r="AM89" s="574" t="s">
        <v>671</v>
      </c>
      <c r="AN89" s="574"/>
      <c r="AO89" s="574">
        <v>55</v>
      </c>
      <c r="AP89" s="574"/>
      <c r="AQ89" s="574"/>
      <c r="AR89" s="574"/>
      <c r="AS89" s="575">
        <v>3.8</v>
      </c>
      <c r="AT89" s="576">
        <v>6</v>
      </c>
      <c r="AU89" s="575" t="s">
        <v>672</v>
      </c>
      <c r="AV89" s="577" t="s">
        <v>651</v>
      </c>
      <c r="AW89" s="159" t="s">
        <v>16358</v>
      </c>
    </row>
    <row r="90" spans="1:49" s="1" customFormat="1" ht="51">
      <c r="A90" s="395"/>
      <c r="B90" s="395">
        <v>5356704300</v>
      </c>
      <c r="C90" s="263" t="s">
        <v>5403</v>
      </c>
      <c r="D90" s="263" t="s">
        <v>5404</v>
      </c>
      <c r="E90" s="263" t="s">
        <v>2273</v>
      </c>
      <c r="F90" s="263" t="s">
        <v>420</v>
      </c>
      <c r="G90" s="263" t="s">
        <v>655</v>
      </c>
      <c r="H90" s="263"/>
      <c r="I90" s="263"/>
      <c r="J90" s="263"/>
      <c r="K90" s="263"/>
      <c r="L90" s="263"/>
      <c r="M90" s="263"/>
      <c r="N90" s="263"/>
      <c r="O90" s="158"/>
      <c r="P90" s="296">
        <f t="shared" si="3"/>
        <v>0</v>
      </c>
      <c r="Q90" s="263">
        <v>2</v>
      </c>
      <c r="R90" s="263"/>
      <c r="S90" s="263">
        <v>1</v>
      </c>
      <c r="T90" s="263"/>
      <c r="U90" s="263">
        <v>1</v>
      </c>
      <c r="V90" s="263"/>
      <c r="W90" s="263">
        <v>67</v>
      </c>
      <c r="X90" s="158">
        <v>44936</v>
      </c>
      <c r="Y90" s="297">
        <f t="shared" si="4"/>
        <v>71</v>
      </c>
      <c r="Z90" s="263"/>
      <c r="AA90" s="263"/>
      <c r="AB90" s="263"/>
      <c r="AC90" s="263"/>
      <c r="AD90" s="263"/>
      <c r="AE90" s="263"/>
      <c r="AF90" s="263"/>
      <c r="AG90" s="158"/>
      <c r="AH90" s="297">
        <f t="shared" si="5"/>
        <v>0</v>
      </c>
      <c r="AI90" s="573">
        <v>0</v>
      </c>
      <c r="AJ90" s="574" t="s">
        <v>2168</v>
      </c>
      <c r="AK90" s="574" t="s">
        <v>430</v>
      </c>
      <c r="AL90" s="574" t="s">
        <v>671</v>
      </c>
      <c r="AM90" s="574" t="s">
        <v>671</v>
      </c>
      <c r="AN90" s="574"/>
      <c r="AO90" s="574">
        <v>55</v>
      </c>
      <c r="AP90" s="574"/>
      <c r="AQ90" s="574"/>
      <c r="AR90" s="574"/>
      <c r="AS90" s="575">
        <v>6.1</v>
      </c>
      <c r="AT90" s="576">
        <v>5</v>
      </c>
      <c r="AU90" s="575" t="s">
        <v>672</v>
      </c>
      <c r="AV90" s="577" t="s">
        <v>651</v>
      </c>
      <c r="AW90" s="159" t="s">
        <v>16358</v>
      </c>
    </row>
    <row r="91" spans="1:49" s="1" customFormat="1" ht="51">
      <c r="A91" s="395"/>
      <c r="B91" s="395">
        <v>5333221300</v>
      </c>
      <c r="C91" s="263" t="s">
        <v>5405</v>
      </c>
      <c r="D91" s="263" t="s">
        <v>5406</v>
      </c>
      <c r="E91" s="263" t="s">
        <v>2274</v>
      </c>
      <c r="F91" s="263" t="s">
        <v>420</v>
      </c>
      <c r="G91" s="263" t="s">
        <v>655</v>
      </c>
      <c r="H91" s="263"/>
      <c r="I91" s="263"/>
      <c r="J91" s="263"/>
      <c r="K91" s="263"/>
      <c r="L91" s="263"/>
      <c r="M91" s="263"/>
      <c r="N91" s="263"/>
      <c r="O91" s="158"/>
      <c r="P91" s="296">
        <f t="shared" si="3"/>
        <v>0</v>
      </c>
      <c r="Q91" s="263">
        <v>43</v>
      </c>
      <c r="R91" s="263"/>
      <c r="S91" s="263">
        <v>20</v>
      </c>
      <c r="T91" s="263"/>
      <c r="U91" s="263"/>
      <c r="V91" s="263"/>
      <c r="W91" s="263">
        <v>1</v>
      </c>
      <c r="X91" s="158">
        <v>45012</v>
      </c>
      <c r="Y91" s="297">
        <f t="shared" si="4"/>
        <v>64</v>
      </c>
      <c r="Z91" s="263"/>
      <c r="AA91" s="263"/>
      <c r="AB91" s="263"/>
      <c r="AC91" s="263"/>
      <c r="AD91" s="263"/>
      <c r="AE91" s="263"/>
      <c r="AF91" s="263"/>
      <c r="AG91" s="158"/>
      <c r="AH91" s="297">
        <f t="shared" si="5"/>
        <v>0</v>
      </c>
      <c r="AI91" s="573">
        <v>0</v>
      </c>
      <c r="AJ91" s="574" t="s">
        <v>659</v>
      </c>
      <c r="AK91" s="574" t="s">
        <v>430</v>
      </c>
      <c r="AL91" s="574" t="s">
        <v>671</v>
      </c>
      <c r="AM91" s="574" t="s">
        <v>649</v>
      </c>
      <c r="AN91" s="574"/>
      <c r="AO91" s="574">
        <v>55</v>
      </c>
      <c r="AP91" s="574"/>
      <c r="AQ91" s="574"/>
      <c r="AR91" s="574"/>
      <c r="AS91" s="575">
        <v>0.15</v>
      </c>
      <c r="AT91" s="576">
        <v>8</v>
      </c>
      <c r="AU91" s="575" t="s">
        <v>672</v>
      </c>
      <c r="AV91" s="577" t="s">
        <v>653</v>
      </c>
      <c r="AW91" s="159"/>
    </row>
    <row r="92" spans="1:49" s="1" customFormat="1" ht="38.25">
      <c r="A92" s="395"/>
      <c r="B92" s="395">
        <v>6461007100</v>
      </c>
      <c r="C92" s="263" t="s">
        <v>5407</v>
      </c>
      <c r="D92" s="263" t="s">
        <v>5408</v>
      </c>
      <c r="E92" s="263" t="s">
        <v>2275</v>
      </c>
      <c r="F92" s="263" t="s">
        <v>420</v>
      </c>
      <c r="G92" s="263" t="s">
        <v>655</v>
      </c>
      <c r="H92" s="263"/>
      <c r="I92" s="263"/>
      <c r="J92" s="263"/>
      <c r="K92" s="263"/>
      <c r="L92" s="263"/>
      <c r="M92" s="263"/>
      <c r="N92" s="263"/>
      <c r="O92" s="158"/>
      <c r="P92" s="296">
        <f t="shared" si="3"/>
        <v>0</v>
      </c>
      <c r="Q92" s="263"/>
      <c r="R92" s="263"/>
      <c r="S92" s="263">
        <v>60</v>
      </c>
      <c r="T92" s="263"/>
      <c r="U92" s="263"/>
      <c r="V92" s="263"/>
      <c r="W92" s="263"/>
      <c r="X92" s="158">
        <v>45169</v>
      </c>
      <c r="Y92" s="297">
        <f t="shared" si="4"/>
        <v>60</v>
      </c>
      <c r="Z92" s="263"/>
      <c r="AA92" s="263"/>
      <c r="AB92" s="263"/>
      <c r="AC92" s="263"/>
      <c r="AD92" s="263"/>
      <c r="AE92" s="263"/>
      <c r="AF92" s="263"/>
      <c r="AG92" s="158"/>
      <c r="AH92" s="297">
        <f t="shared" si="5"/>
        <v>0</v>
      </c>
      <c r="AI92" s="573"/>
      <c r="AJ92" s="574" t="s">
        <v>659</v>
      </c>
      <c r="AK92" s="574" t="s">
        <v>430</v>
      </c>
      <c r="AL92" s="574" t="s">
        <v>671</v>
      </c>
      <c r="AM92" s="574" t="s">
        <v>649</v>
      </c>
      <c r="AN92" s="574"/>
      <c r="AO92" s="574">
        <v>55</v>
      </c>
      <c r="AP92" s="574"/>
      <c r="AQ92" s="574"/>
      <c r="AR92" s="574"/>
      <c r="AS92" s="575">
        <v>0</v>
      </c>
      <c r="AT92" s="576">
        <v>3</v>
      </c>
      <c r="AU92" s="575" t="s">
        <v>672</v>
      </c>
      <c r="AV92" s="577" t="s">
        <v>653</v>
      </c>
      <c r="AW92" s="159"/>
    </row>
    <row r="93" spans="1:49" s="1" customFormat="1" ht="38.25">
      <c r="A93" s="395"/>
      <c r="B93" s="395">
        <v>6461008400</v>
      </c>
      <c r="C93" s="263" t="s">
        <v>5409</v>
      </c>
      <c r="D93" s="263" t="s">
        <v>5408</v>
      </c>
      <c r="E93" s="263" t="s">
        <v>2276</v>
      </c>
      <c r="F93" s="263" t="s">
        <v>420</v>
      </c>
      <c r="G93" s="263" t="s">
        <v>655</v>
      </c>
      <c r="H93" s="263"/>
      <c r="I93" s="263"/>
      <c r="J93" s="263"/>
      <c r="K93" s="263"/>
      <c r="L93" s="263"/>
      <c r="M93" s="263"/>
      <c r="N93" s="263"/>
      <c r="O93" s="158"/>
      <c r="P93" s="296">
        <f t="shared" si="3"/>
        <v>0</v>
      </c>
      <c r="Q93" s="263"/>
      <c r="R93" s="263"/>
      <c r="S93" s="263">
        <v>59</v>
      </c>
      <c r="T93" s="263"/>
      <c r="U93" s="263"/>
      <c r="V93" s="263"/>
      <c r="W93" s="263">
        <v>1</v>
      </c>
      <c r="X93" s="158">
        <v>45169</v>
      </c>
      <c r="Y93" s="297">
        <f t="shared" si="4"/>
        <v>60</v>
      </c>
      <c r="Z93" s="263"/>
      <c r="AA93" s="263"/>
      <c r="AB93" s="263"/>
      <c r="AC93" s="263"/>
      <c r="AD93" s="263"/>
      <c r="AE93" s="263"/>
      <c r="AF93" s="263"/>
      <c r="AG93" s="158"/>
      <c r="AH93" s="297">
        <f t="shared" si="5"/>
        <v>0</v>
      </c>
      <c r="AI93" s="573"/>
      <c r="AJ93" s="574" t="s">
        <v>659</v>
      </c>
      <c r="AK93" s="574" t="s">
        <v>430</v>
      </c>
      <c r="AL93" s="574" t="s">
        <v>671</v>
      </c>
      <c r="AM93" s="574" t="s">
        <v>649</v>
      </c>
      <c r="AN93" s="574"/>
      <c r="AO93" s="574">
        <v>55</v>
      </c>
      <c r="AP93" s="574"/>
      <c r="AQ93" s="574"/>
      <c r="AR93" s="574"/>
      <c r="AS93" s="575">
        <v>0</v>
      </c>
      <c r="AT93" s="576">
        <v>3</v>
      </c>
      <c r="AU93" s="575" t="s">
        <v>672</v>
      </c>
      <c r="AV93" s="577" t="s">
        <v>653</v>
      </c>
      <c r="AW93" s="159"/>
    </row>
    <row r="94" spans="1:49" s="1" customFormat="1" ht="51">
      <c r="A94" s="395"/>
      <c r="B94" s="395">
        <v>4520633600</v>
      </c>
      <c r="C94" s="263" t="s">
        <v>5410</v>
      </c>
      <c r="D94" s="263" t="s">
        <v>5411</v>
      </c>
      <c r="E94" s="263" t="s">
        <v>2277</v>
      </c>
      <c r="F94" s="263" t="s">
        <v>420</v>
      </c>
      <c r="G94" s="263" t="s">
        <v>655</v>
      </c>
      <c r="H94" s="263"/>
      <c r="I94" s="263"/>
      <c r="J94" s="263"/>
      <c r="K94" s="263"/>
      <c r="L94" s="263"/>
      <c r="M94" s="263"/>
      <c r="N94" s="263"/>
      <c r="O94" s="158"/>
      <c r="P94" s="296">
        <f t="shared" si="3"/>
        <v>0</v>
      </c>
      <c r="Q94" s="263">
        <v>2</v>
      </c>
      <c r="R94" s="263"/>
      <c r="S94" s="263">
        <v>2</v>
      </c>
      <c r="T94" s="263"/>
      <c r="U94" s="263">
        <v>2</v>
      </c>
      <c r="V94" s="263"/>
      <c r="W94" s="263">
        <v>54</v>
      </c>
      <c r="X94" s="158">
        <v>45058</v>
      </c>
      <c r="Y94" s="297">
        <f t="shared" si="4"/>
        <v>60</v>
      </c>
      <c r="Z94" s="263"/>
      <c r="AA94" s="263"/>
      <c r="AB94" s="263"/>
      <c r="AC94" s="263"/>
      <c r="AD94" s="263"/>
      <c r="AE94" s="263"/>
      <c r="AF94" s="263"/>
      <c r="AG94" s="158"/>
      <c r="AH94" s="297">
        <f t="shared" si="5"/>
        <v>0</v>
      </c>
      <c r="AI94" s="573">
        <v>0</v>
      </c>
      <c r="AJ94" s="574" t="s">
        <v>659</v>
      </c>
      <c r="AK94" s="574" t="s">
        <v>430</v>
      </c>
      <c r="AL94" s="574" t="s">
        <v>671</v>
      </c>
      <c r="AM94" s="574" t="s">
        <v>671</v>
      </c>
      <c r="AN94" s="574"/>
      <c r="AO94" s="574">
        <v>55</v>
      </c>
      <c r="AP94" s="574"/>
      <c r="AQ94" s="574"/>
      <c r="AR94" s="574"/>
      <c r="AS94" s="575"/>
      <c r="AT94" s="576"/>
      <c r="AU94" s="575"/>
      <c r="AV94" s="577"/>
      <c r="AW94" s="159" t="s">
        <v>16358</v>
      </c>
    </row>
    <row r="95" spans="1:49" s="1" customFormat="1" ht="51">
      <c r="A95" s="395"/>
      <c r="B95" s="395">
        <v>4454210200</v>
      </c>
      <c r="C95" s="263" t="s">
        <v>5412</v>
      </c>
      <c r="D95" s="263" t="s">
        <v>5413</v>
      </c>
      <c r="E95" s="263" t="s">
        <v>2278</v>
      </c>
      <c r="F95" s="263" t="s">
        <v>420</v>
      </c>
      <c r="G95" s="263" t="s">
        <v>655</v>
      </c>
      <c r="H95" s="263"/>
      <c r="I95" s="263"/>
      <c r="J95" s="263"/>
      <c r="K95" s="263"/>
      <c r="L95" s="263"/>
      <c r="M95" s="263"/>
      <c r="N95" s="263"/>
      <c r="O95" s="158"/>
      <c r="P95" s="296">
        <f t="shared" si="3"/>
        <v>0</v>
      </c>
      <c r="Q95" s="263">
        <v>5</v>
      </c>
      <c r="R95" s="263"/>
      <c r="S95" s="263"/>
      <c r="T95" s="263"/>
      <c r="U95" s="263"/>
      <c r="V95" s="263"/>
      <c r="W95" s="263">
        <v>47</v>
      </c>
      <c r="X95" s="158">
        <v>45100</v>
      </c>
      <c r="Y95" s="297">
        <f t="shared" si="4"/>
        <v>52</v>
      </c>
      <c r="Z95" s="263"/>
      <c r="AA95" s="263"/>
      <c r="AB95" s="263"/>
      <c r="AC95" s="263"/>
      <c r="AD95" s="263"/>
      <c r="AE95" s="263"/>
      <c r="AF95" s="263"/>
      <c r="AG95" s="158"/>
      <c r="AH95" s="297">
        <f t="shared" si="5"/>
        <v>0</v>
      </c>
      <c r="AI95" s="573">
        <v>0</v>
      </c>
      <c r="AJ95" s="574" t="s">
        <v>659</v>
      </c>
      <c r="AK95" s="574" t="s">
        <v>430</v>
      </c>
      <c r="AL95" s="574" t="s">
        <v>671</v>
      </c>
      <c r="AM95" s="574" t="s">
        <v>649</v>
      </c>
      <c r="AN95" s="574"/>
      <c r="AO95" s="574">
        <v>55</v>
      </c>
      <c r="AP95" s="574"/>
      <c r="AQ95" s="574"/>
      <c r="AR95" s="574"/>
      <c r="AS95" s="575">
        <v>0.42499999999999999</v>
      </c>
      <c r="AT95" s="576">
        <v>4</v>
      </c>
      <c r="AU95" s="575" t="s">
        <v>672</v>
      </c>
      <c r="AV95" s="577" t="s">
        <v>653</v>
      </c>
      <c r="AW95" s="159"/>
    </row>
    <row r="96" spans="1:49" s="1" customFormat="1" ht="51">
      <c r="A96" s="395"/>
      <c r="B96" s="395">
        <v>3136801800</v>
      </c>
      <c r="C96" s="263" t="s">
        <v>5414</v>
      </c>
      <c r="D96" s="263" t="s">
        <v>5415</v>
      </c>
      <c r="E96" s="263" t="s">
        <v>2279</v>
      </c>
      <c r="F96" s="263" t="s">
        <v>420</v>
      </c>
      <c r="G96" s="263" t="s">
        <v>655</v>
      </c>
      <c r="H96" s="263"/>
      <c r="I96" s="263"/>
      <c r="J96" s="263"/>
      <c r="K96" s="263"/>
      <c r="L96" s="263"/>
      <c r="M96" s="263"/>
      <c r="N96" s="263"/>
      <c r="O96" s="158"/>
      <c r="P96" s="296">
        <f t="shared" si="3"/>
        <v>0</v>
      </c>
      <c r="Q96" s="263"/>
      <c r="R96" s="263"/>
      <c r="S96" s="263">
        <v>10</v>
      </c>
      <c r="T96" s="263"/>
      <c r="U96" s="263">
        <v>5</v>
      </c>
      <c r="V96" s="263"/>
      <c r="W96" s="263">
        <v>35</v>
      </c>
      <c r="X96" s="158">
        <v>44930</v>
      </c>
      <c r="Y96" s="297">
        <f t="shared" si="4"/>
        <v>50</v>
      </c>
      <c r="Z96" s="263"/>
      <c r="AA96" s="263"/>
      <c r="AB96" s="263"/>
      <c r="AC96" s="263"/>
      <c r="AD96" s="263"/>
      <c r="AE96" s="263"/>
      <c r="AF96" s="263"/>
      <c r="AG96" s="158"/>
      <c r="AH96" s="297">
        <f t="shared" si="5"/>
        <v>0</v>
      </c>
      <c r="AI96" s="573"/>
      <c r="AJ96" s="574" t="s">
        <v>659</v>
      </c>
      <c r="AK96" s="574" t="s">
        <v>430</v>
      </c>
      <c r="AL96" s="574" t="s">
        <v>671</v>
      </c>
      <c r="AM96" s="574" t="s">
        <v>649</v>
      </c>
      <c r="AN96" s="574"/>
      <c r="AO96" s="574">
        <v>55</v>
      </c>
      <c r="AP96" s="574"/>
      <c r="AQ96" s="574"/>
      <c r="AR96" s="574"/>
      <c r="AS96" s="575">
        <v>0</v>
      </c>
      <c r="AT96" s="576">
        <v>3</v>
      </c>
      <c r="AU96" s="575" t="s">
        <v>672</v>
      </c>
      <c r="AV96" s="577" t="s">
        <v>653</v>
      </c>
      <c r="AW96" s="159"/>
    </row>
    <row r="97" spans="1:49" s="1" customFormat="1" ht="25.5">
      <c r="A97" s="395"/>
      <c r="B97" s="395">
        <v>6461021400</v>
      </c>
      <c r="C97" s="263" t="s">
        <v>5416</v>
      </c>
      <c r="D97" s="263" t="s">
        <v>5417</v>
      </c>
      <c r="E97" s="263" t="s">
        <v>2280</v>
      </c>
      <c r="F97" s="263" t="s">
        <v>420</v>
      </c>
      <c r="G97" s="263" t="s">
        <v>655</v>
      </c>
      <c r="H97" s="263"/>
      <c r="I97" s="263"/>
      <c r="J97" s="263"/>
      <c r="K97" s="263"/>
      <c r="L97" s="263"/>
      <c r="M97" s="263"/>
      <c r="N97" s="263"/>
      <c r="O97" s="158"/>
      <c r="P97" s="296">
        <f t="shared" si="3"/>
        <v>0</v>
      </c>
      <c r="Q97" s="263"/>
      <c r="R97" s="263"/>
      <c r="S97" s="263"/>
      <c r="T97" s="263"/>
      <c r="U97" s="263"/>
      <c r="V97" s="263"/>
      <c r="W97" s="263">
        <v>42</v>
      </c>
      <c r="X97" s="158">
        <v>45147</v>
      </c>
      <c r="Y97" s="297">
        <f t="shared" si="4"/>
        <v>42</v>
      </c>
      <c r="Z97" s="263"/>
      <c r="AA97" s="263"/>
      <c r="AB97" s="263"/>
      <c r="AC97" s="263"/>
      <c r="AD97" s="263"/>
      <c r="AE97" s="263"/>
      <c r="AF97" s="263"/>
      <c r="AG97" s="158"/>
      <c r="AH97" s="297">
        <f t="shared" si="5"/>
        <v>0</v>
      </c>
      <c r="AI97" s="573"/>
      <c r="AJ97" s="574" t="s">
        <v>659</v>
      </c>
      <c r="AK97" s="574" t="s">
        <v>430</v>
      </c>
      <c r="AL97" s="574"/>
      <c r="AM97" s="574"/>
      <c r="AN97" s="574"/>
      <c r="AO97" s="574"/>
      <c r="AP97" s="574"/>
      <c r="AQ97" s="574"/>
      <c r="AR97" s="574"/>
      <c r="AS97" s="575"/>
      <c r="AT97" s="576"/>
      <c r="AU97" s="575"/>
      <c r="AV97" s="577"/>
      <c r="AW97" s="159"/>
    </row>
    <row r="98" spans="1:49" s="1" customFormat="1" ht="25.5">
      <c r="A98" s="395"/>
      <c r="B98" s="395">
        <v>4666920400</v>
      </c>
      <c r="C98" s="263" t="s">
        <v>5418</v>
      </c>
      <c r="D98" s="263" t="s">
        <v>5419</v>
      </c>
      <c r="E98" s="263">
        <v>2526138</v>
      </c>
      <c r="F98" s="263" t="s">
        <v>420</v>
      </c>
      <c r="G98" s="263" t="s">
        <v>655</v>
      </c>
      <c r="H98" s="263"/>
      <c r="I98" s="263"/>
      <c r="J98" s="263"/>
      <c r="K98" s="263"/>
      <c r="L98" s="263"/>
      <c r="M98" s="263"/>
      <c r="N98" s="263"/>
      <c r="O98" s="158"/>
      <c r="P98" s="296">
        <f t="shared" si="3"/>
        <v>0</v>
      </c>
      <c r="Q98" s="263"/>
      <c r="R98" s="263"/>
      <c r="S98" s="263">
        <v>41</v>
      </c>
      <c r="T98" s="263"/>
      <c r="U98" s="263"/>
      <c r="V98" s="263"/>
      <c r="W98" s="263"/>
      <c r="X98" s="158">
        <v>44958</v>
      </c>
      <c r="Y98" s="297">
        <f t="shared" si="4"/>
        <v>41</v>
      </c>
      <c r="Z98" s="263"/>
      <c r="AA98" s="263"/>
      <c r="AB98" s="263"/>
      <c r="AC98" s="263"/>
      <c r="AD98" s="263"/>
      <c r="AE98" s="263"/>
      <c r="AF98" s="263"/>
      <c r="AG98" s="158"/>
      <c r="AH98" s="297">
        <f t="shared" si="5"/>
        <v>0</v>
      </c>
      <c r="AI98" s="573"/>
      <c r="AJ98" s="574" t="s">
        <v>659</v>
      </c>
      <c r="AK98" s="574" t="s">
        <v>430</v>
      </c>
      <c r="AL98" s="574" t="s">
        <v>671</v>
      </c>
      <c r="AM98" s="574" t="s">
        <v>649</v>
      </c>
      <c r="AN98" s="574"/>
      <c r="AO98" s="574">
        <v>55</v>
      </c>
      <c r="AP98" s="574"/>
      <c r="AQ98" s="574"/>
      <c r="AR98" s="574"/>
      <c r="AS98" s="575">
        <v>1</v>
      </c>
      <c r="AT98" s="576">
        <v>0</v>
      </c>
      <c r="AU98" s="575" t="s">
        <v>671</v>
      </c>
      <c r="AV98" s="577" t="s">
        <v>653</v>
      </c>
      <c r="AW98" s="159"/>
    </row>
    <row r="99" spans="1:49" s="1" customFormat="1" ht="38.25">
      <c r="A99" s="395"/>
      <c r="B99" s="395">
        <v>4671713300</v>
      </c>
      <c r="C99" s="263" t="s">
        <v>5420</v>
      </c>
      <c r="D99" s="263" t="s">
        <v>5421</v>
      </c>
      <c r="E99" s="263">
        <v>2554374</v>
      </c>
      <c r="F99" s="263" t="s">
        <v>420</v>
      </c>
      <c r="G99" s="263" t="s">
        <v>655</v>
      </c>
      <c r="H99" s="263"/>
      <c r="I99" s="263"/>
      <c r="J99" s="263"/>
      <c r="K99" s="263"/>
      <c r="L99" s="263"/>
      <c r="M99" s="263"/>
      <c r="N99" s="263"/>
      <c r="O99" s="158"/>
      <c r="P99" s="296">
        <f t="shared" si="3"/>
        <v>0</v>
      </c>
      <c r="Q99" s="263">
        <v>2</v>
      </c>
      <c r="R99" s="263"/>
      <c r="S99" s="263"/>
      <c r="T99" s="263"/>
      <c r="U99" s="263"/>
      <c r="V99" s="263"/>
      <c r="W99" s="263">
        <v>36</v>
      </c>
      <c r="X99" s="158">
        <v>45247</v>
      </c>
      <c r="Y99" s="297">
        <f t="shared" si="4"/>
        <v>38</v>
      </c>
      <c r="Z99" s="263"/>
      <c r="AA99" s="263"/>
      <c r="AB99" s="263"/>
      <c r="AC99" s="263"/>
      <c r="AD99" s="263"/>
      <c r="AE99" s="263"/>
      <c r="AF99" s="263"/>
      <c r="AG99" s="158"/>
      <c r="AH99" s="297">
        <f t="shared" si="5"/>
        <v>0</v>
      </c>
      <c r="AI99" s="573">
        <v>0</v>
      </c>
      <c r="AJ99" s="574" t="s">
        <v>659</v>
      </c>
      <c r="AK99" s="574" t="s">
        <v>430</v>
      </c>
      <c r="AL99" s="574" t="s">
        <v>671</v>
      </c>
      <c r="AM99" s="574" t="s">
        <v>649</v>
      </c>
      <c r="AN99" s="574"/>
      <c r="AO99" s="574">
        <v>55</v>
      </c>
      <c r="AP99" s="574">
        <v>1</v>
      </c>
      <c r="AQ99" s="574" t="s">
        <v>656</v>
      </c>
      <c r="AR99" s="574" t="s">
        <v>10462</v>
      </c>
      <c r="AS99" s="575">
        <v>0.19</v>
      </c>
      <c r="AT99" s="576">
        <v>5</v>
      </c>
      <c r="AU99" s="575" t="s">
        <v>672</v>
      </c>
      <c r="AV99" s="577" t="s">
        <v>653</v>
      </c>
      <c r="AW99" s="159"/>
    </row>
    <row r="100" spans="1:49" s="1" customFormat="1" ht="51">
      <c r="A100" s="395"/>
      <c r="B100" s="395">
        <v>4453921200</v>
      </c>
      <c r="C100" s="263" t="s">
        <v>5422</v>
      </c>
      <c r="D100" s="263" t="s">
        <v>5423</v>
      </c>
      <c r="E100" s="263" t="s">
        <v>2281</v>
      </c>
      <c r="F100" s="263" t="s">
        <v>420</v>
      </c>
      <c r="G100" s="263" t="s">
        <v>655</v>
      </c>
      <c r="H100" s="263"/>
      <c r="I100" s="263"/>
      <c r="J100" s="263"/>
      <c r="K100" s="263"/>
      <c r="L100" s="263"/>
      <c r="M100" s="263"/>
      <c r="N100" s="263"/>
      <c r="O100" s="158"/>
      <c r="P100" s="296">
        <f t="shared" si="3"/>
        <v>0</v>
      </c>
      <c r="Q100" s="263">
        <v>2</v>
      </c>
      <c r="R100" s="263"/>
      <c r="S100" s="263">
        <v>1</v>
      </c>
      <c r="T100" s="263"/>
      <c r="U100" s="263">
        <v>2</v>
      </c>
      <c r="V100" s="263"/>
      <c r="W100" s="263">
        <v>29</v>
      </c>
      <c r="X100" s="158">
        <v>45023</v>
      </c>
      <c r="Y100" s="297">
        <f t="shared" si="4"/>
        <v>34</v>
      </c>
      <c r="Z100" s="263"/>
      <c r="AA100" s="263"/>
      <c r="AB100" s="263"/>
      <c r="AC100" s="263"/>
      <c r="AD100" s="263"/>
      <c r="AE100" s="263"/>
      <c r="AF100" s="263"/>
      <c r="AG100" s="158"/>
      <c r="AH100" s="297">
        <f t="shared" si="5"/>
        <v>0</v>
      </c>
      <c r="AI100" s="573">
        <v>0</v>
      </c>
      <c r="AJ100" s="574" t="s">
        <v>659</v>
      </c>
      <c r="AK100" s="574" t="s">
        <v>430</v>
      </c>
      <c r="AL100" s="574" t="s">
        <v>671</v>
      </c>
      <c r="AM100" s="574" t="s">
        <v>671</v>
      </c>
      <c r="AN100" s="574"/>
      <c r="AO100" s="574">
        <v>55</v>
      </c>
      <c r="AP100" s="574"/>
      <c r="AQ100" s="574"/>
      <c r="AR100" s="574"/>
      <c r="AS100" s="575" t="s">
        <v>10464</v>
      </c>
      <c r="AT100" s="576">
        <v>4</v>
      </c>
      <c r="AU100" s="575" t="s">
        <v>672</v>
      </c>
      <c r="AV100" s="577" t="s">
        <v>651</v>
      </c>
      <c r="AW100" s="159" t="s">
        <v>16358</v>
      </c>
    </row>
    <row r="101" spans="1:49" s="1" customFormat="1" ht="38.25">
      <c r="A101" s="395"/>
      <c r="B101" s="395">
        <v>4463011700</v>
      </c>
      <c r="C101" s="263" t="s">
        <v>5424</v>
      </c>
      <c r="D101" s="263" t="s">
        <v>5425</v>
      </c>
      <c r="E101" s="263">
        <v>2573088</v>
      </c>
      <c r="F101" s="263" t="s">
        <v>420</v>
      </c>
      <c r="G101" s="263" t="s">
        <v>655</v>
      </c>
      <c r="H101" s="263"/>
      <c r="I101" s="263"/>
      <c r="J101" s="263"/>
      <c r="K101" s="263"/>
      <c r="L101" s="263"/>
      <c r="M101" s="263"/>
      <c r="N101" s="263"/>
      <c r="O101" s="158"/>
      <c r="P101" s="296">
        <f t="shared" si="3"/>
        <v>0</v>
      </c>
      <c r="Q101" s="263">
        <v>2</v>
      </c>
      <c r="R101" s="263"/>
      <c r="S101" s="263">
        <v>1</v>
      </c>
      <c r="T101" s="263"/>
      <c r="U101" s="263">
        <v>2</v>
      </c>
      <c r="V101" s="263"/>
      <c r="W101" s="263">
        <v>27</v>
      </c>
      <c r="X101" s="158">
        <v>45052</v>
      </c>
      <c r="Y101" s="297">
        <f t="shared" si="4"/>
        <v>32</v>
      </c>
      <c r="Z101" s="263"/>
      <c r="AA101" s="263"/>
      <c r="AB101" s="263"/>
      <c r="AC101" s="263"/>
      <c r="AD101" s="263"/>
      <c r="AE101" s="263"/>
      <c r="AF101" s="263"/>
      <c r="AG101" s="158"/>
      <c r="AH101" s="297">
        <f t="shared" si="5"/>
        <v>0</v>
      </c>
      <c r="AI101" s="573">
        <v>0</v>
      </c>
      <c r="AJ101" s="574" t="s">
        <v>659</v>
      </c>
      <c r="AK101" s="574" t="s">
        <v>430</v>
      </c>
      <c r="AL101" s="574" t="s">
        <v>671</v>
      </c>
      <c r="AM101" s="574" t="s">
        <v>671</v>
      </c>
      <c r="AN101" s="574"/>
      <c r="AO101" s="574">
        <v>55</v>
      </c>
      <c r="AP101" s="574">
        <v>1</v>
      </c>
      <c r="AQ101" s="574" t="s">
        <v>656</v>
      </c>
      <c r="AR101" s="574" t="s">
        <v>10462</v>
      </c>
      <c r="AS101" s="575" t="s">
        <v>10465</v>
      </c>
      <c r="AT101" s="576">
        <v>3</v>
      </c>
      <c r="AU101" s="575" t="s">
        <v>672</v>
      </c>
      <c r="AV101" s="577" t="s">
        <v>653</v>
      </c>
      <c r="AW101" s="159" t="s">
        <v>16358</v>
      </c>
    </row>
    <row r="102" spans="1:49" s="1" customFormat="1" ht="51">
      <c r="A102" s="395"/>
      <c r="B102" s="395">
        <v>4671712800</v>
      </c>
      <c r="C102" s="263" t="s">
        <v>5426</v>
      </c>
      <c r="D102" s="263" t="s">
        <v>5427</v>
      </c>
      <c r="E102" s="263" t="s">
        <v>2282</v>
      </c>
      <c r="F102" s="263" t="s">
        <v>420</v>
      </c>
      <c r="G102" s="263" t="s">
        <v>655</v>
      </c>
      <c r="H102" s="263"/>
      <c r="I102" s="263"/>
      <c r="J102" s="263"/>
      <c r="K102" s="263"/>
      <c r="L102" s="263"/>
      <c r="M102" s="263"/>
      <c r="N102" s="263"/>
      <c r="O102" s="158"/>
      <c r="P102" s="296">
        <f t="shared" si="3"/>
        <v>0</v>
      </c>
      <c r="Q102" s="263">
        <v>3</v>
      </c>
      <c r="R102" s="263"/>
      <c r="S102" s="263"/>
      <c r="T102" s="263"/>
      <c r="U102" s="263"/>
      <c r="V102" s="263"/>
      <c r="W102" s="263">
        <v>28</v>
      </c>
      <c r="X102" s="158">
        <v>45169</v>
      </c>
      <c r="Y102" s="297">
        <f t="shared" si="4"/>
        <v>31</v>
      </c>
      <c r="Z102" s="263"/>
      <c r="AA102" s="263"/>
      <c r="AB102" s="263"/>
      <c r="AC102" s="263"/>
      <c r="AD102" s="263"/>
      <c r="AE102" s="263"/>
      <c r="AF102" s="263"/>
      <c r="AG102" s="158"/>
      <c r="AH102" s="297">
        <f t="shared" si="5"/>
        <v>0</v>
      </c>
      <c r="AI102" s="573">
        <v>0</v>
      </c>
      <c r="AJ102" s="574" t="s">
        <v>659</v>
      </c>
      <c r="AK102" s="574" t="s">
        <v>430</v>
      </c>
      <c r="AL102" s="574" t="s">
        <v>671</v>
      </c>
      <c r="AM102" s="574" t="s">
        <v>649</v>
      </c>
      <c r="AN102" s="574"/>
      <c r="AO102" s="574">
        <v>55</v>
      </c>
      <c r="AP102" s="574"/>
      <c r="AQ102" s="574"/>
      <c r="AR102" s="574"/>
      <c r="AS102" s="575">
        <v>0.48</v>
      </c>
      <c r="AT102" s="576">
        <v>4</v>
      </c>
      <c r="AU102" s="575" t="s">
        <v>672</v>
      </c>
      <c r="AV102" s="577" t="s">
        <v>651</v>
      </c>
      <c r="AW102" s="159"/>
    </row>
    <row r="103" spans="1:49" s="1" customFormat="1" ht="38.25">
      <c r="A103" s="395"/>
      <c r="B103" s="395">
        <v>4456911100</v>
      </c>
      <c r="C103" s="263" t="s">
        <v>5428</v>
      </c>
      <c r="D103" s="263" t="s">
        <v>5429</v>
      </c>
      <c r="E103" s="263" t="s">
        <v>2283</v>
      </c>
      <c r="F103" s="263" t="s">
        <v>420</v>
      </c>
      <c r="G103" s="263" t="s">
        <v>655</v>
      </c>
      <c r="H103" s="263"/>
      <c r="I103" s="263"/>
      <c r="J103" s="263"/>
      <c r="K103" s="263"/>
      <c r="L103" s="263"/>
      <c r="M103" s="263"/>
      <c r="N103" s="263"/>
      <c r="O103" s="158"/>
      <c r="P103" s="296">
        <f t="shared" si="3"/>
        <v>0</v>
      </c>
      <c r="Q103" s="263">
        <v>2</v>
      </c>
      <c r="R103" s="263"/>
      <c r="S103" s="263"/>
      <c r="T103" s="263"/>
      <c r="U103" s="263"/>
      <c r="V103" s="263"/>
      <c r="W103" s="263">
        <v>29</v>
      </c>
      <c r="X103" s="158">
        <v>45058</v>
      </c>
      <c r="Y103" s="297">
        <f t="shared" si="4"/>
        <v>31</v>
      </c>
      <c r="Z103" s="263"/>
      <c r="AA103" s="263"/>
      <c r="AB103" s="263"/>
      <c r="AC103" s="263"/>
      <c r="AD103" s="263"/>
      <c r="AE103" s="263"/>
      <c r="AF103" s="263"/>
      <c r="AG103" s="158"/>
      <c r="AH103" s="297">
        <f t="shared" si="5"/>
        <v>0</v>
      </c>
      <c r="AI103" s="573">
        <v>0</v>
      </c>
      <c r="AJ103" s="574" t="s">
        <v>659</v>
      </c>
      <c r="AK103" s="574" t="s">
        <v>430</v>
      </c>
      <c r="AL103" s="574" t="s">
        <v>671</v>
      </c>
      <c r="AM103" s="574" t="s">
        <v>649</v>
      </c>
      <c r="AN103" s="574"/>
      <c r="AO103" s="574">
        <v>55</v>
      </c>
      <c r="AP103" s="574"/>
      <c r="AQ103" s="574"/>
      <c r="AR103" s="574"/>
      <c r="AS103" s="575">
        <v>1</v>
      </c>
      <c r="AT103" s="576">
        <v>4</v>
      </c>
      <c r="AU103" s="575" t="s">
        <v>672</v>
      </c>
      <c r="AV103" s="577" t="s">
        <v>651</v>
      </c>
      <c r="AW103" s="159"/>
    </row>
    <row r="104" spans="1:49" s="1" customFormat="1" ht="25.5">
      <c r="A104" s="395"/>
      <c r="B104" s="395">
        <v>6461021400</v>
      </c>
      <c r="C104" s="263" t="s">
        <v>5430</v>
      </c>
      <c r="D104" s="263" t="s">
        <v>5417</v>
      </c>
      <c r="E104" s="263" t="s">
        <v>2284</v>
      </c>
      <c r="F104" s="263" t="s">
        <v>420</v>
      </c>
      <c r="G104" s="263" t="s">
        <v>655</v>
      </c>
      <c r="H104" s="263"/>
      <c r="I104" s="263"/>
      <c r="J104" s="263"/>
      <c r="K104" s="263"/>
      <c r="L104" s="263"/>
      <c r="M104" s="263"/>
      <c r="N104" s="263"/>
      <c r="O104" s="158"/>
      <c r="P104" s="296">
        <f t="shared" si="3"/>
        <v>0</v>
      </c>
      <c r="Q104" s="263"/>
      <c r="R104" s="263"/>
      <c r="S104" s="263"/>
      <c r="T104" s="263"/>
      <c r="U104" s="263"/>
      <c r="V104" s="263"/>
      <c r="W104" s="263">
        <v>30</v>
      </c>
      <c r="X104" s="158">
        <v>45147</v>
      </c>
      <c r="Y104" s="297">
        <f t="shared" si="4"/>
        <v>30</v>
      </c>
      <c r="Z104" s="263"/>
      <c r="AA104" s="263"/>
      <c r="AB104" s="263"/>
      <c r="AC104" s="263"/>
      <c r="AD104" s="263"/>
      <c r="AE104" s="263"/>
      <c r="AF104" s="263"/>
      <c r="AG104" s="158"/>
      <c r="AH104" s="297">
        <f t="shared" si="5"/>
        <v>0</v>
      </c>
      <c r="AI104" s="573"/>
      <c r="AJ104" s="574" t="s">
        <v>659</v>
      </c>
      <c r="AK104" s="574" t="s">
        <v>430</v>
      </c>
      <c r="AL104" s="574"/>
      <c r="AM104" s="574"/>
      <c r="AN104" s="574"/>
      <c r="AO104" s="574"/>
      <c r="AP104" s="574"/>
      <c r="AQ104" s="574"/>
      <c r="AR104" s="574"/>
      <c r="AS104" s="575"/>
      <c r="AT104" s="576"/>
      <c r="AU104" s="575"/>
      <c r="AV104" s="577"/>
      <c r="AW104" s="159"/>
    </row>
    <row r="105" spans="1:49" s="1" customFormat="1" ht="25.5">
      <c r="A105" s="395"/>
      <c r="B105" s="395">
        <v>6461021400</v>
      </c>
      <c r="C105" s="263" t="s">
        <v>5431</v>
      </c>
      <c r="D105" s="263" t="s">
        <v>5417</v>
      </c>
      <c r="E105" s="263" t="s">
        <v>2285</v>
      </c>
      <c r="F105" s="263" t="s">
        <v>420</v>
      </c>
      <c r="G105" s="263" t="s">
        <v>655</v>
      </c>
      <c r="H105" s="263"/>
      <c r="I105" s="263"/>
      <c r="J105" s="263"/>
      <c r="K105" s="263"/>
      <c r="L105" s="263"/>
      <c r="M105" s="263"/>
      <c r="N105" s="263"/>
      <c r="O105" s="158"/>
      <c r="P105" s="296">
        <f t="shared" si="3"/>
        <v>0</v>
      </c>
      <c r="Q105" s="263"/>
      <c r="R105" s="263"/>
      <c r="S105" s="263"/>
      <c r="T105" s="263"/>
      <c r="U105" s="263"/>
      <c r="V105" s="263"/>
      <c r="W105" s="263">
        <v>30</v>
      </c>
      <c r="X105" s="158">
        <v>45147</v>
      </c>
      <c r="Y105" s="297">
        <f t="shared" si="4"/>
        <v>30</v>
      </c>
      <c r="Z105" s="263"/>
      <c r="AA105" s="263"/>
      <c r="AB105" s="263"/>
      <c r="AC105" s="263"/>
      <c r="AD105" s="263"/>
      <c r="AE105" s="263"/>
      <c r="AF105" s="263"/>
      <c r="AG105" s="158"/>
      <c r="AH105" s="297">
        <f t="shared" si="5"/>
        <v>0</v>
      </c>
      <c r="AI105" s="573"/>
      <c r="AJ105" s="574" t="s">
        <v>659</v>
      </c>
      <c r="AK105" s="574" t="s">
        <v>430</v>
      </c>
      <c r="AL105" s="574"/>
      <c r="AM105" s="574"/>
      <c r="AN105" s="574"/>
      <c r="AO105" s="574"/>
      <c r="AP105" s="574"/>
      <c r="AQ105" s="574"/>
      <c r="AR105" s="574"/>
      <c r="AS105" s="575"/>
      <c r="AT105" s="576"/>
      <c r="AU105" s="575"/>
      <c r="AV105" s="577"/>
      <c r="AW105" s="159"/>
    </row>
    <row r="106" spans="1:49" s="1" customFormat="1" ht="38.25">
      <c r="A106" s="395"/>
      <c r="B106" s="395">
        <v>4364030100</v>
      </c>
      <c r="C106" s="263" t="s">
        <v>5432</v>
      </c>
      <c r="D106" s="263" t="s">
        <v>5433</v>
      </c>
      <c r="E106" s="263" t="s">
        <v>2286</v>
      </c>
      <c r="F106" s="263" t="s">
        <v>420</v>
      </c>
      <c r="G106" s="263" t="s">
        <v>655</v>
      </c>
      <c r="H106" s="263"/>
      <c r="I106" s="263"/>
      <c r="J106" s="263"/>
      <c r="K106" s="263"/>
      <c r="L106" s="263"/>
      <c r="M106" s="263"/>
      <c r="N106" s="263"/>
      <c r="O106" s="158"/>
      <c r="P106" s="296">
        <f t="shared" si="3"/>
        <v>0</v>
      </c>
      <c r="Q106" s="263">
        <v>7</v>
      </c>
      <c r="R106" s="263"/>
      <c r="S106" s="263"/>
      <c r="T106" s="263"/>
      <c r="U106" s="263"/>
      <c r="V106" s="263"/>
      <c r="W106" s="263">
        <v>23</v>
      </c>
      <c r="X106" s="158">
        <v>44981</v>
      </c>
      <c r="Y106" s="297">
        <f t="shared" si="4"/>
        <v>30</v>
      </c>
      <c r="Z106" s="263"/>
      <c r="AA106" s="263"/>
      <c r="AB106" s="263"/>
      <c r="AC106" s="263"/>
      <c r="AD106" s="263"/>
      <c r="AE106" s="263"/>
      <c r="AF106" s="263"/>
      <c r="AG106" s="158"/>
      <c r="AH106" s="297">
        <f t="shared" si="5"/>
        <v>0</v>
      </c>
      <c r="AI106" s="573">
        <v>0</v>
      </c>
      <c r="AJ106" s="574" t="s">
        <v>659</v>
      </c>
      <c r="AK106" s="574" t="s">
        <v>430</v>
      </c>
      <c r="AL106" s="574" t="s">
        <v>671</v>
      </c>
      <c r="AM106" s="574" t="s">
        <v>649</v>
      </c>
      <c r="AN106" s="574"/>
      <c r="AO106" s="574">
        <v>55</v>
      </c>
      <c r="AP106" s="574">
        <v>4</v>
      </c>
      <c r="AQ106" s="574" t="s">
        <v>656</v>
      </c>
      <c r="AR106" s="574" t="s">
        <v>10461</v>
      </c>
      <c r="AS106" s="575">
        <v>0.47</v>
      </c>
      <c r="AT106" s="576">
        <v>5</v>
      </c>
      <c r="AU106" s="575" t="s">
        <v>672</v>
      </c>
      <c r="AV106" s="577" t="s">
        <v>651</v>
      </c>
      <c r="AW106" s="159"/>
    </row>
    <row r="107" spans="1:49" s="1" customFormat="1" ht="25.5">
      <c r="A107" s="395"/>
      <c r="B107" s="395">
        <v>6461021300</v>
      </c>
      <c r="C107" s="263" t="s">
        <v>5434</v>
      </c>
      <c r="D107" s="263" t="s">
        <v>5417</v>
      </c>
      <c r="E107" s="263" t="s">
        <v>2287</v>
      </c>
      <c r="F107" s="263" t="s">
        <v>420</v>
      </c>
      <c r="G107" s="263" t="s">
        <v>655</v>
      </c>
      <c r="H107" s="263"/>
      <c r="I107" s="263"/>
      <c r="J107" s="263"/>
      <c r="K107" s="263"/>
      <c r="L107" s="263"/>
      <c r="M107" s="263"/>
      <c r="N107" s="263"/>
      <c r="O107" s="158"/>
      <c r="P107" s="296">
        <f t="shared" si="3"/>
        <v>0</v>
      </c>
      <c r="Q107" s="263"/>
      <c r="R107" s="263"/>
      <c r="S107" s="263"/>
      <c r="T107" s="263"/>
      <c r="U107" s="263"/>
      <c r="V107" s="263"/>
      <c r="W107" s="263">
        <v>28</v>
      </c>
      <c r="X107" s="158">
        <v>45147</v>
      </c>
      <c r="Y107" s="297">
        <f t="shared" si="4"/>
        <v>28</v>
      </c>
      <c r="Z107" s="263"/>
      <c r="AA107" s="263"/>
      <c r="AB107" s="263"/>
      <c r="AC107" s="263"/>
      <c r="AD107" s="263"/>
      <c r="AE107" s="263"/>
      <c r="AF107" s="263"/>
      <c r="AG107" s="158"/>
      <c r="AH107" s="297">
        <f t="shared" si="5"/>
        <v>0</v>
      </c>
      <c r="AI107" s="573"/>
      <c r="AJ107" s="574" t="s">
        <v>659</v>
      </c>
      <c r="AK107" s="574" t="s">
        <v>430</v>
      </c>
      <c r="AL107" s="574"/>
      <c r="AM107" s="574"/>
      <c r="AN107" s="574"/>
      <c r="AO107" s="574"/>
      <c r="AP107" s="574"/>
      <c r="AQ107" s="574"/>
      <c r="AR107" s="574"/>
      <c r="AS107" s="575"/>
      <c r="AT107" s="576"/>
      <c r="AU107" s="575"/>
      <c r="AV107" s="577"/>
      <c r="AW107" s="159"/>
    </row>
    <row r="108" spans="1:49" s="1" customFormat="1" ht="25.5">
      <c r="A108" s="395"/>
      <c r="B108" s="395">
        <v>6461021300</v>
      </c>
      <c r="C108" s="263" t="s">
        <v>5435</v>
      </c>
      <c r="D108" s="263" t="s">
        <v>5417</v>
      </c>
      <c r="E108" s="263" t="s">
        <v>2288</v>
      </c>
      <c r="F108" s="263" t="s">
        <v>420</v>
      </c>
      <c r="G108" s="263" t="s">
        <v>655</v>
      </c>
      <c r="H108" s="263"/>
      <c r="I108" s="263"/>
      <c r="J108" s="263"/>
      <c r="K108" s="263"/>
      <c r="L108" s="263"/>
      <c r="M108" s="263"/>
      <c r="N108" s="263"/>
      <c r="O108" s="158"/>
      <c r="P108" s="296">
        <f t="shared" si="3"/>
        <v>0</v>
      </c>
      <c r="Q108" s="263"/>
      <c r="R108" s="263"/>
      <c r="S108" s="263"/>
      <c r="T108" s="263"/>
      <c r="U108" s="263"/>
      <c r="V108" s="263"/>
      <c r="W108" s="263">
        <v>28</v>
      </c>
      <c r="X108" s="158">
        <v>45147</v>
      </c>
      <c r="Y108" s="297">
        <f t="shared" si="4"/>
        <v>28</v>
      </c>
      <c r="Z108" s="263"/>
      <c r="AA108" s="263"/>
      <c r="AB108" s="263"/>
      <c r="AC108" s="263"/>
      <c r="AD108" s="263"/>
      <c r="AE108" s="263"/>
      <c r="AF108" s="263"/>
      <c r="AG108" s="158"/>
      <c r="AH108" s="297">
        <f t="shared" si="5"/>
        <v>0</v>
      </c>
      <c r="AI108" s="573"/>
      <c r="AJ108" s="574" t="s">
        <v>659</v>
      </c>
      <c r="AK108" s="574" t="s">
        <v>430</v>
      </c>
      <c r="AL108" s="574"/>
      <c r="AM108" s="574"/>
      <c r="AN108" s="574"/>
      <c r="AO108" s="574"/>
      <c r="AP108" s="574"/>
      <c r="AQ108" s="574"/>
      <c r="AR108" s="574"/>
      <c r="AS108" s="575"/>
      <c r="AT108" s="576"/>
      <c r="AU108" s="575"/>
      <c r="AV108" s="577"/>
      <c r="AW108" s="159"/>
    </row>
    <row r="109" spans="1:49" s="1" customFormat="1" ht="25.5">
      <c r="A109" s="395"/>
      <c r="B109" s="395">
        <v>6461021300</v>
      </c>
      <c r="C109" s="263" t="s">
        <v>5436</v>
      </c>
      <c r="D109" s="263" t="s">
        <v>5417</v>
      </c>
      <c r="E109" s="263" t="s">
        <v>2289</v>
      </c>
      <c r="F109" s="263" t="s">
        <v>420</v>
      </c>
      <c r="G109" s="263" t="s">
        <v>655</v>
      </c>
      <c r="H109" s="263"/>
      <c r="I109" s="263"/>
      <c r="J109" s="263"/>
      <c r="K109" s="263"/>
      <c r="L109" s="263"/>
      <c r="M109" s="263"/>
      <c r="N109" s="263"/>
      <c r="O109" s="158"/>
      <c r="P109" s="296">
        <f t="shared" si="3"/>
        <v>0</v>
      </c>
      <c r="Q109" s="263"/>
      <c r="R109" s="263"/>
      <c r="S109" s="263"/>
      <c r="T109" s="263"/>
      <c r="U109" s="263"/>
      <c r="V109" s="263"/>
      <c r="W109" s="263">
        <v>28</v>
      </c>
      <c r="X109" s="158">
        <v>45147</v>
      </c>
      <c r="Y109" s="297">
        <f t="shared" si="4"/>
        <v>28</v>
      </c>
      <c r="Z109" s="263"/>
      <c r="AA109" s="263"/>
      <c r="AB109" s="263"/>
      <c r="AC109" s="263"/>
      <c r="AD109" s="263"/>
      <c r="AE109" s="263"/>
      <c r="AF109" s="263"/>
      <c r="AG109" s="158"/>
      <c r="AH109" s="297">
        <f t="shared" si="5"/>
        <v>0</v>
      </c>
      <c r="AI109" s="573"/>
      <c r="AJ109" s="574" t="s">
        <v>659</v>
      </c>
      <c r="AK109" s="574" t="s">
        <v>430</v>
      </c>
      <c r="AL109" s="574"/>
      <c r="AM109" s="574"/>
      <c r="AN109" s="574"/>
      <c r="AO109" s="574"/>
      <c r="AP109" s="574"/>
      <c r="AQ109" s="574"/>
      <c r="AR109" s="574"/>
      <c r="AS109" s="575"/>
      <c r="AT109" s="576"/>
      <c r="AU109" s="575"/>
      <c r="AV109" s="577"/>
      <c r="AW109" s="159"/>
    </row>
    <row r="110" spans="1:49" s="1" customFormat="1" ht="25.5">
      <c r="A110" s="395"/>
      <c r="B110" s="395">
        <v>6461021300</v>
      </c>
      <c r="C110" s="263" t="s">
        <v>5437</v>
      </c>
      <c r="D110" s="263" t="s">
        <v>5417</v>
      </c>
      <c r="E110" s="263" t="s">
        <v>2290</v>
      </c>
      <c r="F110" s="263" t="s">
        <v>420</v>
      </c>
      <c r="G110" s="263" t="s">
        <v>655</v>
      </c>
      <c r="H110" s="263"/>
      <c r="I110" s="263"/>
      <c r="J110" s="263"/>
      <c r="K110" s="263"/>
      <c r="L110" s="263"/>
      <c r="M110" s="263"/>
      <c r="N110" s="263"/>
      <c r="O110" s="158"/>
      <c r="P110" s="296">
        <f t="shared" si="3"/>
        <v>0</v>
      </c>
      <c r="Q110" s="263"/>
      <c r="R110" s="263"/>
      <c r="S110" s="263"/>
      <c r="T110" s="263"/>
      <c r="U110" s="263"/>
      <c r="V110" s="263"/>
      <c r="W110" s="263">
        <v>28</v>
      </c>
      <c r="X110" s="158">
        <v>45147</v>
      </c>
      <c r="Y110" s="297">
        <f t="shared" si="4"/>
        <v>28</v>
      </c>
      <c r="Z110" s="263"/>
      <c r="AA110" s="263"/>
      <c r="AB110" s="263"/>
      <c r="AC110" s="263"/>
      <c r="AD110" s="263"/>
      <c r="AE110" s="263"/>
      <c r="AF110" s="263"/>
      <c r="AG110" s="158"/>
      <c r="AH110" s="297">
        <f t="shared" si="5"/>
        <v>0</v>
      </c>
      <c r="AI110" s="573"/>
      <c r="AJ110" s="574" t="s">
        <v>659</v>
      </c>
      <c r="AK110" s="574" t="s">
        <v>430</v>
      </c>
      <c r="AL110" s="574"/>
      <c r="AM110" s="574"/>
      <c r="AN110" s="574"/>
      <c r="AO110" s="574"/>
      <c r="AP110" s="574"/>
      <c r="AQ110" s="574"/>
      <c r="AR110" s="574"/>
      <c r="AS110" s="575"/>
      <c r="AT110" s="576"/>
      <c r="AU110" s="575"/>
      <c r="AV110" s="577"/>
      <c r="AW110" s="159"/>
    </row>
    <row r="111" spans="1:49" s="1" customFormat="1" ht="38.25">
      <c r="A111" s="395"/>
      <c r="B111" s="395">
        <v>5453021900</v>
      </c>
      <c r="C111" s="263" t="s">
        <v>5438</v>
      </c>
      <c r="D111" s="263" t="s">
        <v>5439</v>
      </c>
      <c r="E111" s="263">
        <v>2529147</v>
      </c>
      <c r="F111" s="263" t="s">
        <v>420</v>
      </c>
      <c r="G111" s="263" t="s">
        <v>655</v>
      </c>
      <c r="H111" s="263"/>
      <c r="I111" s="263"/>
      <c r="J111" s="263"/>
      <c r="K111" s="263"/>
      <c r="L111" s="263"/>
      <c r="M111" s="263"/>
      <c r="N111" s="263"/>
      <c r="O111" s="158"/>
      <c r="P111" s="296">
        <f t="shared" si="3"/>
        <v>0</v>
      </c>
      <c r="Q111" s="263">
        <v>2</v>
      </c>
      <c r="R111" s="263"/>
      <c r="S111" s="263">
        <v>1</v>
      </c>
      <c r="T111" s="263"/>
      <c r="U111" s="263">
        <v>2</v>
      </c>
      <c r="V111" s="263"/>
      <c r="W111" s="263">
        <v>21</v>
      </c>
      <c r="X111" s="158">
        <v>45117</v>
      </c>
      <c r="Y111" s="297">
        <f t="shared" si="4"/>
        <v>26</v>
      </c>
      <c r="Z111" s="263"/>
      <c r="AA111" s="263"/>
      <c r="AB111" s="263"/>
      <c r="AC111" s="263"/>
      <c r="AD111" s="263"/>
      <c r="AE111" s="263"/>
      <c r="AF111" s="263"/>
      <c r="AG111" s="158"/>
      <c r="AH111" s="297">
        <f t="shared" si="5"/>
        <v>0</v>
      </c>
      <c r="AI111" s="573">
        <v>0</v>
      </c>
      <c r="AJ111" s="574" t="s">
        <v>659</v>
      </c>
      <c r="AK111" s="574" t="s">
        <v>430</v>
      </c>
      <c r="AL111" s="574" t="s">
        <v>671</v>
      </c>
      <c r="AM111" s="574" t="s">
        <v>671</v>
      </c>
      <c r="AN111" s="574"/>
      <c r="AO111" s="574">
        <v>55</v>
      </c>
      <c r="AP111" s="574">
        <v>1</v>
      </c>
      <c r="AQ111" s="574" t="s">
        <v>656</v>
      </c>
      <c r="AR111" s="574" t="s">
        <v>10462</v>
      </c>
      <c r="AS111" s="575" t="s">
        <v>10466</v>
      </c>
      <c r="AT111" s="576">
        <v>5</v>
      </c>
      <c r="AU111" s="575" t="s">
        <v>672</v>
      </c>
      <c r="AV111" s="577" t="s">
        <v>653</v>
      </c>
      <c r="AW111" s="159" t="s">
        <v>16358</v>
      </c>
    </row>
    <row r="112" spans="1:49" s="1" customFormat="1" ht="25.5">
      <c r="A112" s="395"/>
      <c r="B112" s="395">
        <v>4520931100</v>
      </c>
      <c r="C112" s="263" t="s">
        <v>5440</v>
      </c>
      <c r="D112" s="263" t="s">
        <v>5441</v>
      </c>
      <c r="E112" s="263" t="s">
        <v>2291</v>
      </c>
      <c r="F112" s="263" t="s">
        <v>420</v>
      </c>
      <c r="G112" s="263" t="s">
        <v>655</v>
      </c>
      <c r="H112" s="263"/>
      <c r="I112" s="263"/>
      <c r="J112" s="263"/>
      <c r="K112" s="263"/>
      <c r="L112" s="263"/>
      <c r="M112" s="263"/>
      <c r="N112" s="263"/>
      <c r="O112" s="158"/>
      <c r="P112" s="296">
        <f t="shared" si="3"/>
        <v>0</v>
      </c>
      <c r="Q112" s="263">
        <v>1</v>
      </c>
      <c r="R112" s="263"/>
      <c r="S112" s="263">
        <v>1</v>
      </c>
      <c r="T112" s="263"/>
      <c r="U112" s="263">
        <v>1</v>
      </c>
      <c r="V112" s="263"/>
      <c r="W112" s="263">
        <v>21</v>
      </c>
      <c r="X112" s="158">
        <v>45245</v>
      </c>
      <c r="Y112" s="297">
        <f t="shared" si="4"/>
        <v>24</v>
      </c>
      <c r="Z112" s="263"/>
      <c r="AA112" s="263"/>
      <c r="AB112" s="263"/>
      <c r="AC112" s="263"/>
      <c r="AD112" s="263"/>
      <c r="AE112" s="263"/>
      <c r="AF112" s="263"/>
      <c r="AG112" s="158"/>
      <c r="AH112" s="297">
        <f t="shared" si="5"/>
        <v>0</v>
      </c>
      <c r="AI112" s="573">
        <v>0</v>
      </c>
      <c r="AJ112" s="574" t="s">
        <v>659</v>
      </c>
      <c r="AK112" s="574" t="s">
        <v>430</v>
      </c>
      <c r="AL112" s="574" t="s">
        <v>671</v>
      </c>
      <c r="AM112" s="574" t="s">
        <v>671</v>
      </c>
      <c r="AN112" s="574"/>
      <c r="AO112" s="574">
        <v>55</v>
      </c>
      <c r="AP112" s="574">
        <v>1</v>
      </c>
      <c r="AQ112" s="574" t="s">
        <v>656</v>
      </c>
      <c r="AR112" s="574" t="s">
        <v>10462</v>
      </c>
      <c r="AS112" s="575" t="s">
        <v>10467</v>
      </c>
      <c r="AT112" s="576">
        <v>0</v>
      </c>
      <c r="AU112" s="575" t="s">
        <v>671</v>
      </c>
      <c r="AV112" s="577" t="s">
        <v>653</v>
      </c>
      <c r="AW112" s="159" t="s">
        <v>16358</v>
      </c>
    </row>
    <row r="113" spans="1:49" s="1" customFormat="1" ht="38.25">
      <c r="A113" s="395"/>
      <c r="B113" s="395">
        <v>3482002700</v>
      </c>
      <c r="C113" s="263" t="s">
        <v>5442</v>
      </c>
      <c r="D113" s="263" t="s">
        <v>5443</v>
      </c>
      <c r="E113" s="263" t="s">
        <v>2292</v>
      </c>
      <c r="F113" s="263" t="s">
        <v>420</v>
      </c>
      <c r="G113" s="263" t="s">
        <v>655</v>
      </c>
      <c r="H113" s="263"/>
      <c r="I113" s="263"/>
      <c r="J113" s="263"/>
      <c r="K113" s="263"/>
      <c r="L113" s="263"/>
      <c r="M113" s="263"/>
      <c r="N113" s="263"/>
      <c r="O113" s="158"/>
      <c r="P113" s="296">
        <f t="shared" si="3"/>
        <v>0</v>
      </c>
      <c r="Q113" s="263"/>
      <c r="R113" s="263"/>
      <c r="S113" s="263"/>
      <c r="T113" s="263"/>
      <c r="U113" s="263"/>
      <c r="V113" s="263"/>
      <c r="W113" s="263">
        <v>24</v>
      </c>
      <c r="X113" s="158">
        <v>45162</v>
      </c>
      <c r="Y113" s="297">
        <f t="shared" si="4"/>
        <v>24</v>
      </c>
      <c r="Z113" s="263"/>
      <c r="AA113" s="263"/>
      <c r="AB113" s="263"/>
      <c r="AC113" s="263"/>
      <c r="AD113" s="263"/>
      <c r="AE113" s="263"/>
      <c r="AF113" s="263"/>
      <c r="AG113" s="158"/>
      <c r="AH113" s="297">
        <f t="shared" si="5"/>
        <v>0</v>
      </c>
      <c r="AI113" s="573"/>
      <c r="AJ113" s="574" t="s">
        <v>659</v>
      </c>
      <c r="AK113" s="574" t="s">
        <v>430</v>
      </c>
      <c r="AL113" s="574"/>
      <c r="AM113" s="574"/>
      <c r="AN113" s="574"/>
      <c r="AO113" s="574"/>
      <c r="AP113" s="574"/>
      <c r="AQ113" s="574"/>
      <c r="AR113" s="574"/>
      <c r="AS113" s="575"/>
      <c r="AT113" s="576"/>
      <c r="AU113" s="575"/>
      <c r="AV113" s="577"/>
      <c r="AW113" s="159"/>
    </row>
    <row r="114" spans="1:49" s="1" customFormat="1" ht="38.25">
      <c r="A114" s="395"/>
      <c r="B114" s="395">
        <v>3482002700</v>
      </c>
      <c r="C114" s="263" t="s">
        <v>5444</v>
      </c>
      <c r="D114" s="263" t="s">
        <v>5443</v>
      </c>
      <c r="E114" s="263" t="s">
        <v>2293</v>
      </c>
      <c r="F114" s="263" t="s">
        <v>420</v>
      </c>
      <c r="G114" s="263" t="s">
        <v>655</v>
      </c>
      <c r="H114" s="263"/>
      <c r="I114" s="263"/>
      <c r="J114" s="263"/>
      <c r="K114" s="263"/>
      <c r="L114" s="263"/>
      <c r="M114" s="263"/>
      <c r="N114" s="263"/>
      <c r="O114" s="158"/>
      <c r="P114" s="296">
        <f t="shared" ref="P114:P119" si="6">SUM($H114:$N114)</f>
        <v>0</v>
      </c>
      <c r="Q114" s="263"/>
      <c r="R114" s="263"/>
      <c r="S114" s="263"/>
      <c r="T114" s="263"/>
      <c r="U114" s="263"/>
      <c r="V114" s="263"/>
      <c r="W114" s="263">
        <v>24</v>
      </c>
      <c r="X114" s="158">
        <v>45162</v>
      </c>
      <c r="Y114" s="297">
        <f t="shared" ref="Y114:Y119" si="7">SUM($Q114:$W114)</f>
        <v>24</v>
      </c>
      <c r="Z114" s="263"/>
      <c r="AA114" s="263"/>
      <c r="AB114" s="263"/>
      <c r="AC114" s="263"/>
      <c r="AD114" s="263"/>
      <c r="AE114" s="263"/>
      <c r="AF114" s="263"/>
      <c r="AG114" s="158"/>
      <c r="AH114" s="297">
        <f t="shared" ref="AH114:AH177" si="8">SUM($Z114:$AF114)</f>
        <v>0</v>
      </c>
      <c r="AI114" s="573"/>
      <c r="AJ114" s="574" t="s">
        <v>659</v>
      </c>
      <c r="AK114" s="574" t="s">
        <v>430</v>
      </c>
      <c r="AL114" s="574"/>
      <c r="AM114" s="574"/>
      <c r="AN114" s="574"/>
      <c r="AO114" s="574"/>
      <c r="AP114" s="574"/>
      <c r="AQ114" s="574"/>
      <c r="AR114" s="574"/>
      <c r="AS114" s="575"/>
      <c r="AT114" s="576"/>
      <c r="AU114" s="575"/>
      <c r="AV114" s="577"/>
      <c r="AW114" s="159"/>
    </row>
    <row r="115" spans="1:49" s="1" customFormat="1" ht="38.25">
      <c r="A115" s="395"/>
      <c r="B115" s="395">
        <v>3482002700</v>
      </c>
      <c r="C115" s="263" t="s">
        <v>5445</v>
      </c>
      <c r="D115" s="263" t="s">
        <v>5443</v>
      </c>
      <c r="E115" s="263" t="s">
        <v>2294</v>
      </c>
      <c r="F115" s="263" t="s">
        <v>420</v>
      </c>
      <c r="G115" s="263" t="s">
        <v>655</v>
      </c>
      <c r="H115" s="263"/>
      <c r="I115" s="263"/>
      <c r="J115" s="263"/>
      <c r="K115" s="263"/>
      <c r="L115" s="263"/>
      <c r="M115" s="263"/>
      <c r="N115" s="263"/>
      <c r="O115" s="158"/>
      <c r="P115" s="296">
        <f t="shared" si="6"/>
        <v>0</v>
      </c>
      <c r="Q115" s="263"/>
      <c r="R115" s="263"/>
      <c r="S115" s="263"/>
      <c r="T115" s="263"/>
      <c r="U115" s="263"/>
      <c r="V115" s="263"/>
      <c r="W115" s="263">
        <v>24</v>
      </c>
      <c r="X115" s="259">
        <v>45162</v>
      </c>
      <c r="Y115" s="297">
        <f t="shared" si="7"/>
        <v>24</v>
      </c>
      <c r="Z115" s="263"/>
      <c r="AA115" s="263"/>
      <c r="AB115" s="263"/>
      <c r="AC115" s="263"/>
      <c r="AD115" s="263"/>
      <c r="AE115" s="263"/>
      <c r="AF115" s="263"/>
      <c r="AG115" s="158"/>
      <c r="AH115" s="297">
        <f t="shared" si="8"/>
        <v>0</v>
      </c>
      <c r="AI115" s="573"/>
      <c r="AJ115" s="574" t="s">
        <v>659</v>
      </c>
      <c r="AK115" s="574" t="s">
        <v>430</v>
      </c>
      <c r="AL115" s="574"/>
      <c r="AM115" s="574"/>
      <c r="AN115" s="574"/>
      <c r="AO115" s="574"/>
      <c r="AP115" s="574"/>
      <c r="AQ115" s="574"/>
      <c r="AR115" s="574"/>
      <c r="AS115" s="575"/>
      <c r="AT115" s="576"/>
      <c r="AU115" s="575"/>
      <c r="AV115" s="577"/>
      <c r="AW115" s="159"/>
    </row>
    <row r="116" spans="1:49" s="1" customFormat="1" ht="38.25">
      <c r="A116" s="395"/>
      <c r="B116" s="395">
        <v>3482002700</v>
      </c>
      <c r="C116" s="263" t="s">
        <v>5446</v>
      </c>
      <c r="D116" s="263" t="s">
        <v>5443</v>
      </c>
      <c r="E116" s="263" t="s">
        <v>2295</v>
      </c>
      <c r="F116" s="263" t="s">
        <v>420</v>
      </c>
      <c r="G116" s="263" t="s">
        <v>655</v>
      </c>
      <c r="H116" s="263"/>
      <c r="I116" s="263"/>
      <c r="J116" s="263"/>
      <c r="K116" s="263"/>
      <c r="L116" s="263"/>
      <c r="M116" s="263"/>
      <c r="N116" s="263"/>
      <c r="O116" s="158"/>
      <c r="P116" s="296">
        <f t="shared" si="6"/>
        <v>0</v>
      </c>
      <c r="Q116" s="263"/>
      <c r="R116" s="263"/>
      <c r="S116" s="263"/>
      <c r="T116" s="263"/>
      <c r="U116" s="263"/>
      <c r="V116" s="263"/>
      <c r="W116" s="263">
        <v>24</v>
      </c>
      <c r="X116" s="158">
        <v>45162</v>
      </c>
      <c r="Y116" s="297">
        <f t="shared" si="7"/>
        <v>24</v>
      </c>
      <c r="Z116" s="263"/>
      <c r="AA116" s="263"/>
      <c r="AB116" s="263"/>
      <c r="AC116" s="263"/>
      <c r="AD116" s="263"/>
      <c r="AE116" s="263"/>
      <c r="AF116" s="263"/>
      <c r="AG116" s="158"/>
      <c r="AH116" s="297">
        <f t="shared" si="8"/>
        <v>0</v>
      </c>
      <c r="AI116" s="573"/>
      <c r="AJ116" s="574" t="s">
        <v>659</v>
      </c>
      <c r="AK116" s="574" t="s">
        <v>430</v>
      </c>
      <c r="AL116" s="574"/>
      <c r="AM116" s="574"/>
      <c r="AN116" s="574"/>
      <c r="AO116" s="574"/>
      <c r="AP116" s="574"/>
      <c r="AQ116" s="574"/>
      <c r="AR116" s="574"/>
      <c r="AS116" s="575"/>
      <c r="AT116" s="576"/>
      <c r="AU116" s="575"/>
      <c r="AV116" s="577"/>
      <c r="AW116" s="159"/>
    </row>
    <row r="117" spans="1:49" s="1" customFormat="1" ht="38.25">
      <c r="A117" s="395"/>
      <c r="B117" s="395">
        <v>3482002700</v>
      </c>
      <c r="C117" s="263" t="s">
        <v>5447</v>
      </c>
      <c r="D117" s="263" t="s">
        <v>5443</v>
      </c>
      <c r="E117" s="263" t="s">
        <v>2296</v>
      </c>
      <c r="F117" s="263" t="s">
        <v>420</v>
      </c>
      <c r="G117" s="263" t="s">
        <v>655</v>
      </c>
      <c r="H117" s="263"/>
      <c r="I117" s="263"/>
      <c r="J117" s="263"/>
      <c r="K117" s="263"/>
      <c r="L117" s="263"/>
      <c r="M117" s="263"/>
      <c r="N117" s="263"/>
      <c r="O117" s="158"/>
      <c r="P117" s="296">
        <f t="shared" si="6"/>
        <v>0</v>
      </c>
      <c r="Q117" s="263"/>
      <c r="R117" s="263"/>
      <c r="S117" s="263"/>
      <c r="T117" s="263"/>
      <c r="U117" s="263"/>
      <c r="V117" s="263"/>
      <c r="W117" s="263">
        <v>24</v>
      </c>
      <c r="X117" s="259">
        <v>45162</v>
      </c>
      <c r="Y117" s="297">
        <f t="shared" si="7"/>
        <v>24</v>
      </c>
      <c r="Z117" s="263"/>
      <c r="AA117" s="263"/>
      <c r="AB117" s="263"/>
      <c r="AC117" s="263"/>
      <c r="AD117" s="263"/>
      <c r="AE117" s="263"/>
      <c r="AF117" s="263"/>
      <c r="AG117" s="158"/>
      <c r="AH117" s="297">
        <f t="shared" si="8"/>
        <v>0</v>
      </c>
      <c r="AI117" s="573"/>
      <c r="AJ117" s="574" t="s">
        <v>659</v>
      </c>
      <c r="AK117" s="574" t="s">
        <v>430</v>
      </c>
      <c r="AL117" s="574"/>
      <c r="AM117" s="574"/>
      <c r="AN117" s="574"/>
      <c r="AO117" s="574"/>
      <c r="AP117" s="574"/>
      <c r="AQ117" s="574"/>
      <c r="AR117" s="574"/>
      <c r="AS117" s="575"/>
      <c r="AT117" s="576"/>
      <c r="AU117" s="575"/>
      <c r="AV117" s="577"/>
      <c r="AW117" s="159"/>
    </row>
    <row r="118" spans="1:49" s="1" customFormat="1" ht="38.25">
      <c r="A118" s="395"/>
      <c r="B118" s="395">
        <v>4463611200</v>
      </c>
      <c r="C118" s="263" t="s">
        <v>5448</v>
      </c>
      <c r="D118" s="263" t="s">
        <v>5449</v>
      </c>
      <c r="E118" s="263" t="s">
        <v>2297</v>
      </c>
      <c r="F118" s="263" t="s">
        <v>420</v>
      </c>
      <c r="G118" s="263" t="s">
        <v>655</v>
      </c>
      <c r="H118" s="263"/>
      <c r="I118" s="263"/>
      <c r="J118" s="263"/>
      <c r="K118" s="263"/>
      <c r="L118" s="263"/>
      <c r="M118" s="263"/>
      <c r="N118" s="263"/>
      <c r="O118" s="158"/>
      <c r="P118" s="296">
        <f t="shared" si="6"/>
        <v>0</v>
      </c>
      <c r="Q118" s="263">
        <v>1</v>
      </c>
      <c r="R118" s="263"/>
      <c r="S118" s="263"/>
      <c r="T118" s="263"/>
      <c r="U118" s="263"/>
      <c r="V118" s="263"/>
      <c r="W118" s="263">
        <v>23</v>
      </c>
      <c r="X118" s="158">
        <v>45267</v>
      </c>
      <c r="Y118" s="297">
        <f t="shared" si="7"/>
        <v>24</v>
      </c>
      <c r="Z118" s="263"/>
      <c r="AA118" s="263"/>
      <c r="AB118" s="263"/>
      <c r="AC118" s="263"/>
      <c r="AD118" s="263"/>
      <c r="AE118" s="263"/>
      <c r="AF118" s="263"/>
      <c r="AG118" s="158"/>
      <c r="AH118" s="297">
        <f t="shared" si="8"/>
        <v>0</v>
      </c>
      <c r="AI118" s="573">
        <v>0</v>
      </c>
      <c r="AJ118" s="574" t="s">
        <v>659</v>
      </c>
      <c r="AK118" s="574" t="s">
        <v>430</v>
      </c>
      <c r="AL118" s="574" t="s">
        <v>671</v>
      </c>
      <c r="AM118" s="574" t="s">
        <v>661</v>
      </c>
      <c r="AN118" s="574"/>
      <c r="AO118" s="574">
        <v>55</v>
      </c>
      <c r="AP118" s="574"/>
      <c r="AQ118" s="574"/>
      <c r="AR118" s="574"/>
      <c r="AS118" s="575">
        <v>1</v>
      </c>
      <c r="AT118" s="576">
        <v>2</v>
      </c>
      <c r="AU118" s="575" t="s">
        <v>672</v>
      </c>
      <c r="AV118" s="577" t="s">
        <v>651</v>
      </c>
      <c r="AW118" s="159"/>
    </row>
    <row r="119" spans="1:49" s="1" customFormat="1" ht="38.25">
      <c r="A119" s="395"/>
      <c r="B119" s="395">
        <v>3482002700</v>
      </c>
      <c r="C119" s="263" t="s">
        <v>5450</v>
      </c>
      <c r="D119" s="263" t="s">
        <v>5443</v>
      </c>
      <c r="E119" s="263" t="s">
        <v>2298</v>
      </c>
      <c r="F119" s="263" t="s">
        <v>420</v>
      </c>
      <c r="G119" s="263" t="s">
        <v>655</v>
      </c>
      <c r="H119" s="263"/>
      <c r="I119" s="263"/>
      <c r="J119" s="263"/>
      <c r="K119" s="263"/>
      <c r="L119" s="263"/>
      <c r="M119" s="263"/>
      <c r="N119" s="263"/>
      <c r="O119" s="158"/>
      <c r="P119" s="296">
        <f t="shared" si="6"/>
        <v>0</v>
      </c>
      <c r="Q119" s="263"/>
      <c r="R119" s="263"/>
      <c r="S119" s="263"/>
      <c r="T119" s="263"/>
      <c r="U119" s="263"/>
      <c r="V119" s="263"/>
      <c r="W119" s="263">
        <v>22</v>
      </c>
      <c r="X119" s="259">
        <v>45131</v>
      </c>
      <c r="Y119" s="297">
        <f t="shared" si="7"/>
        <v>22</v>
      </c>
      <c r="Z119" s="263"/>
      <c r="AA119" s="263"/>
      <c r="AB119" s="263"/>
      <c r="AC119" s="263"/>
      <c r="AD119" s="263"/>
      <c r="AE119" s="263"/>
      <c r="AF119" s="263"/>
      <c r="AG119" s="158"/>
      <c r="AH119" s="297">
        <f>SUM($Z119:$AF119)</f>
        <v>0</v>
      </c>
      <c r="AI119" s="573"/>
      <c r="AJ119" s="574" t="s">
        <v>659</v>
      </c>
      <c r="AK119" s="574" t="s">
        <v>430</v>
      </c>
      <c r="AL119" s="574"/>
      <c r="AM119" s="574"/>
      <c r="AN119" s="574"/>
      <c r="AO119" s="574"/>
      <c r="AP119" s="574"/>
      <c r="AQ119" s="574"/>
      <c r="AR119" s="574"/>
      <c r="AS119" s="575"/>
      <c r="AT119" s="576"/>
      <c r="AU119" s="575"/>
      <c r="AV119" s="577"/>
      <c r="AW119" s="159"/>
    </row>
    <row r="120" spans="1:49" s="1" customFormat="1" ht="38.25">
      <c r="A120" s="395"/>
      <c r="B120" s="395">
        <v>6461002000</v>
      </c>
      <c r="C120" s="263" t="s">
        <v>5451</v>
      </c>
      <c r="D120" s="263" t="s">
        <v>5452</v>
      </c>
      <c r="E120" s="263" t="s">
        <v>2299</v>
      </c>
      <c r="F120" s="263" t="s">
        <v>420</v>
      </c>
      <c r="G120" s="263" t="s">
        <v>655</v>
      </c>
      <c r="H120" s="263"/>
      <c r="I120" s="263"/>
      <c r="J120" s="263"/>
      <c r="K120" s="263"/>
      <c r="L120" s="263"/>
      <c r="M120" s="263"/>
      <c r="N120" s="263"/>
      <c r="O120" s="158"/>
      <c r="P120" s="296">
        <f t="shared" ref="P120:P183" si="9">SUM($H120:$N120)</f>
        <v>0</v>
      </c>
      <c r="Q120" s="263"/>
      <c r="R120" s="263"/>
      <c r="S120" s="263"/>
      <c r="T120" s="263"/>
      <c r="U120" s="263"/>
      <c r="V120" s="263"/>
      <c r="W120" s="263">
        <v>21</v>
      </c>
      <c r="X120" s="158">
        <v>45002</v>
      </c>
      <c r="Y120" s="297">
        <f t="shared" ref="Y120:Y183" si="10">SUM($Q120:$W120)</f>
        <v>21</v>
      </c>
      <c r="Z120" s="263"/>
      <c r="AA120" s="263"/>
      <c r="AB120" s="263"/>
      <c r="AC120" s="263"/>
      <c r="AD120" s="263"/>
      <c r="AE120" s="263"/>
      <c r="AF120" s="263">
        <v>21</v>
      </c>
      <c r="AG120" s="158">
        <v>45236</v>
      </c>
      <c r="AH120" s="297">
        <f t="shared" si="8"/>
        <v>21</v>
      </c>
      <c r="AI120" s="573"/>
      <c r="AJ120" s="574" t="s">
        <v>659</v>
      </c>
      <c r="AK120" s="574" t="s">
        <v>430</v>
      </c>
      <c r="AL120" s="574"/>
      <c r="AM120" s="574"/>
      <c r="AN120" s="574"/>
      <c r="AO120" s="574"/>
      <c r="AP120" s="574"/>
      <c r="AQ120" s="574"/>
      <c r="AR120" s="574"/>
      <c r="AS120" s="575"/>
      <c r="AT120" s="576"/>
      <c r="AU120" s="575"/>
      <c r="AV120" s="577"/>
      <c r="AW120" s="159"/>
    </row>
    <row r="121" spans="1:49" s="1" customFormat="1" ht="38.25">
      <c r="A121" s="395"/>
      <c r="B121" s="395">
        <v>6461002000</v>
      </c>
      <c r="C121" s="263" t="s">
        <v>5453</v>
      </c>
      <c r="D121" s="263" t="s">
        <v>5452</v>
      </c>
      <c r="E121" s="263" t="s">
        <v>2300</v>
      </c>
      <c r="F121" s="263" t="s">
        <v>420</v>
      </c>
      <c r="G121" s="263" t="s">
        <v>655</v>
      </c>
      <c r="H121" s="263"/>
      <c r="I121" s="263"/>
      <c r="J121" s="263"/>
      <c r="K121" s="263"/>
      <c r="L121" s="263"/>
      <c r="M121" s="263"/>
      <c r="N121" s="263"/>
      <c r="O121" s="158"/>
      <c r="P121" s="296">
        <f t="shared" si="9"/>
        <v>0</v>
      </c>
      <c r="Q121" s="263"/>
      <c r="R121" s="263"/>
      <c r="S121" s="263"/>
      <c r="T121" s="263"/>
      <c r="U121" s="263"/>
      <c r="V121" s="263"/>
      <c r="W121" s="263">
        <v>21</v>
      </c>
      <c r="X121" s="158">
        <v>45002</v>
      </c>
      <c r="Y121" s="297">
        <f t="shared" si="10"/>
        <v>21</v>
      </c>
      <c r="Z121" s="263"/>
      <c r="AA121" s="263"/>
      <c r="AB121" s="263"/>
      <c r="AC121" s="263"/>
      <c r="AD121" s="263"/>
      <c r="AE121" s="263"/>
      <c r="AF121" s="263">
        <v>21</v>
      </c>
      <c r="AG121" s="158">
        <v>45252</v>
      </c>
      <c r="AH121" s="297">
        <f t="shared" si="8"/>
        <v>21</v>
      </c>
      <c r="AI121" s="573"/>
      <c r="AJ121" s="574" t="s">
        <v>659</v>
      </c>
      <c r="AK121" s="574" t="s">
        <v>430</v>
      </c>
      <c r="AL121" s="574"/>
      <c r="AM121" s="574"/>
      <c r="AN121" s="574"/>
      <c r="AO121" s="574"/>
      <c r="AP121" s="574"/>
      <c r="AQ121" s="574"/>
      <c r="AR121" s="574"/>
      <c r="AS121" s="575"/>
      <c r="AT121" s="576"/>
      <c r="AU121" s="575"/>
      <c r="AV121" s="577"/>
      <c r="AW121" s="159"/>
    </row>
    <row r="122" spans="1:49" s="1" customFormat="1" ht="38.25">
      <c r="A122" s="395"/>
      <c r="B122" s="395">
        <v>6461002000</v>
      </c>
      <c r="C122" s="263" t="s">
        <v>5454</v>
      </c>
      <c r="D122" s="263" t="s">
        <v>5452</v>
      </c>
      <c r="E122" s="263" t="s">
        <v>2301</v>
      </c>
      <c r="F122" s="263" t="s">
        <v>420</v>
      </c>
      <c r="G122" s="263" t="s">
        <v>655</v>
      </c>
      <c r="H122" s="263"/>
      <c r="I122" s="263"/>
      <c r="J122" s="263"/>
      <c r="K122" s="263"/>
      <c r="L122" s="263"/>
      <c r="M122" s="263"/>
      <c r="N122" s="263"/>
      <c r="O122" s="158"/>
      <c r="P122" s="296">
        <f t="shared" si="9"/>
        <v>0</v>
      </c>
      <c r="Q122" s="263"/>
      <c r="R122" s="263"/>
      <c r="S122" s="263"/>
      <c r="T122" s="263"/>
      <c r="U122" s="263"/>
      <c r="V122" s="263"/>
      <c r="W122" s="263">
        <v>21</v>
      </c>
      <c r="X122" s="158">
        <v>45002</v>
      </c>
      <c r="Y122" s="297">
        <f t="shared" si="10"/>
        <v>21</v>
      </c>
      <c r="Z122" s="263"/>
      <c r="AA122" s="263"/>
      <c r="AB122" s="263"/>
      <c r="AC122" s="263"/>
      <c r="AD122" s="263"/>
      <c r="AE122" s="263"/>
      <c r="AF122" s="263"/>
      <c r="AG122" s="158"/>
      <c r="AH122" s="297">
        <f t="shared" si="8"/>
        <v>0</v>
      </c>
      <c r="AI122" s="573"/>
      <c r="AJ122" s="574" t="s">
        <v>659</v>
      </c>
      <c r="AK122" s="574" t="s">
        <v>430</v>
      </c>
      <c r="AL122" s="574"/>
      <c r="AM122" s="574"/>
      <c r="AN122" s="574"/>
      <c r="AO122" s="574"/>
      <c r="AP122" s="574"/>
      <c r="AQ122" s="574"/>
      <c r="AR122" s="574"/>
      <c r="AS122" s="575"/>
      <c r="AT122" s="576"/>
      <c r="AU122" s="575"/>
      <c r="AV122" s="577"/>
      <c r="AW122" s="159"/>
    </row>
    <row r="123" spans="1:49" s="1" customFormat="1" ht="38.25">
      <c r="A123" s="395"/>
      <c r="B123" s="395">
        <v>6461002000</v>
      </c>
      <c r="C123" s="263" t="s">
        <v>5455</v>
      </c>
      <c r="D123" s="263" t="s">
        <v>5452</v>
      </c>
      <c r="E123" s="263" t="s">
        <v>2302</v>
      </c>
      <c r="F123" s="263" t="s">
        <v>420</v>
      </c>
      <c r="G123" s="263" t="s">
        <v>655</v>
      </c>
      <c r="H123" s="263"/>
      <c r="I123" s="263"/>
      <c r="J123" s="263"/>
      <c r="K123" s="263"/>
      <c r="L123" s="263"/>
      <c r="M123" s="263"/>
      <c r="N123" s="263"/>
      <c r="O123" s="158"/>
      <c r="P123" s="296">
        <f t="shared" si="9"/>
        <v>0</v>
      </c>
      <c r="Q123" s="263"/>
      <c r="R123" s="263"/>
      <c r="S123" s="263"/>
      <c r="T123" s="263"/>
      <c r="U123" s="263"/>
      <c r="V123" s="263"/>
      <c r="W123" s="263">
        <v>21</v>
      </c>
      <c r="X123" s="158">
        <v>45049</v>
      </c>
      <c r="Y123" s="297">
        <f t="shared" si="10"/>
        <v>21</v>
      </c>
      <c r="Z123" s="263"/>
      <c r="AA123" s="263"/>
      <c r="AB123" s="263"/>
      <c r="AC123" s="263"/>
      <c r="AD123" s="263"/>
      <c r="AE123" s="263"/>
      <c r="AF123" s="263"/>
      <c r="AG123" s="158"/>
      <c r="AH123" s="297">
        <f t="shared" si="8"/>
        <v>0</v>
      </c>
      <c r="AI123" s="573"/>
      <c r="AJ123" s="574" t="s">
        <v>659</v>
      </c>
      <c r="AK123" s="574" t="s">
        <v>430</v>
      </c>
      <c r="AL123" s="574"/>
      <c r="AM123" s="574"/>
      <c r="AN123" s="574"/>
      <c r="AO123" s="574"/>
      <c r="AP123" s="574"/>
      <c r="AQ123" s="574"/>
      <c r="AR123" s="574"/>
      <c r="AS123" s="575"/>
      <c r="AT123" s="576"/>
      <c r="AU123" s="575"/>
      <c r="AV123" s="577"/>
      <c r="AW123" s="159"/>
    </row>
    <row r="124" spans="1:49" s="1" customFormat="1" ht="38.25">
      <c r="A124" s="395"/>
      <c r="B124" s="395">
        <v>5332010100</v>
      </c>
      <c r="C124" s="263" t="s">
        <v>5456</v>
      </c>
      <c r="D124" s="263" t="s">
        <v>5457</v>
      </c>
      <c r="E124" s="263" t="s">
        <v>2303</v>
      </c>
      <c r="F124" s="263" t="s">
        <v>420</v>
      </c>
      <c r="G124" s="263" t="s">
        <v>655</v>
      </c>
      <c r="H124" s="263"/>
      <c r="I124" s="263"/>
      <c r="J124" s="263"/>
      <c r="K124" s="263"/>
      <c r="L124" s="263"/>
      <c r="M124" s="263"/>
      <c r="N124" s="263"/>
      <c r="O124" s="158"/>
      <c r="P124" s="296">
        <f t="shared" si="9"/>
        <v>0</v>
      </c>
      <c r="Q124" s="263"/>
      <c r="R124" s="263"/>
      <c r="S124" s="263"/>
      <c r="T124" s="263"/>
      <c r="U124" s="263"/>
      <c r="V124" s="263"/>
      <c r="W124" s="263">
        <v>21</v>
      </c>
      <c r="X124" s="158">
        <v>45275</v>
      </c>
      <c r="Y124" s="297">
        <f t="shared" si="10"/>
        <v>21</v>
      </c>
      <c r="Z124" s="263"/>
      <c r="AA124" s="263"/>
      <c r="AB124" s="263"/>
      <c r="AC124" s="263"/>
      <c r="AD124" s="263"/>
      <c r="AE124" s="263"/>
      <c r="AF124" s="263"/>
      <c r="AG124" s="158"/>
      <c r="AH124" s="297">
        <f t="shared" si="8"/>
        <v>0</v>
      </c>
      <c r="AI124" s="573"/>
      <c r="AJ124" s="574" t="s">
        <v>659</v>
      </c>
      <c r="AK124" s="574" t="s">
        <v>430</v>
      </c>
      <c r="AL124" s="574"/>
      <c r="AM124" s="574"/>
      <c r="AN124" s="574"/>
      <c r="AO124" s="574"/>
      <c r="AP124" s="574"/>
      <c r="AQ124" s="574"/>
      <c r="AR124" s="574"/>
      <c r="AS124" s="575"/>
      <c r="AT124" s="576"/>
      <c r="AU124" s="575"/>
      <c r="AV124" s="577"/>
      <c r="AW124" s="159"/>
    </row>
    <row r="125" spans="1:49" s="1" customFormat="1" ht="25.5">
      <c r="A125" s="395"/>
      <c r="B125" s="395">
        <v>6461021300</v>
      </c>
      <c r="C125" s="263" t="s">
        <v>5458</v>
      </c>
      <c r="D125" s="263" t="s">
        <v>5417</v>
      </c>
      <c r="E125" s="263" t="s">
        <v>2304</v>
      </c>
      <c r="F125" s="263" t="s">
        <v>420</v>
      </c>
      <c r="G125" s="263" t="s">
        <v>655</v>
      </c>
      <c r="H125" s="263"/>
      <c r="I125" s="263"/>
      <c r="J125" s="263"/>
      <c r="K125" s="263"/>
      <c r="L125" s="263"/>
      <c r="M125" s="263"/>
      <c r="N125" s="263"/>
      <c r="O125" s="158"/>
      <c r="P125" s="296">
        <f t="shared" si="9"/>
        <v>0</v>
      </c>
      <c r="Q125" s="263"/>
      <c r="R125" s="263"/>
      <c r="S125" s="263"/>
      <c r="T125" s="263"/>
      <c r="U125" s="263"/>
      <c r="V125" s="263"/>
      <c r="W125" s="263">
        <v>20</v>
      </c>
      <c r="X125" s="158">
        <v>45147</v>
      </c>
      <c r="Y125" s="297">
        <f t="shared" si="10"/>
        <v>20</v>
      </c>
      <c r="Z125" s="263"/>
      <c r="AA125" s="263"/>
      <c r="AB125" s="263"/>
      <c r="AC125" s="263"/>
      <c r="AD125" s="263"/>
      <c r="AE125" s="263"/>
      <c r="AF125" s="263"/>
      <c r="AG125" s="158"/>
      <c r="AH125" s="297">
        <f t="shared" si="8"/>
        <v>0</v>
      </c>
      <c r="AI125" s="573"/>
      <c r="AJ125" s="574" t="s">
        <v>659</v>
      </c>
      <c r="AK125" s="574" t="s">
        <v>430</v>
      </c>
      <c r="AL125" s="574"/>
      <c r="AM125" s="574"/>
      <c r="AN125" s="574"/>
      <c r="AO125" s="574"/>
      <c r="AP125" s="574"/>
      <c r="AQ125" s="574"/>
      <c r="AR125" s="574"/>
      <c r="AS125" s="575"/>
      <c r="AT125" s="576"/>
      <c r="AU125" s="575"/>
      <c r="AV125" s="577"/>
      <c r="AW125" s="159"/>
    </row>
    <row r="126" spans="1:49" s="1" customFormat="1" ht="25.5">
      <c r="A126" s="395"/>
      <c r="B126" s="395">
        <v>6461021300</v>
      </c>
      <c r="C126" s="263" t="s">
        <v>5459</v>
      </c>
      <c r="D126" s="263" t="s">
        <v>5417</v>
      </c>
      <c r="E126" s="263" t="s">
        <v>2305</v>
      </c>
      <c r="F126" s="263" t="s">
        <v>420</v>
      </c>
      <c r="G126" s="263" t="s">
        <v>655</v>
      </c>
      <c r="H126" s="263"/>
      <c r="I126" s="263"/>
      <c r="J126" s="263"/>
      <c r="K126" s="263"/>
      <c r="L126" s="263"/>
      <c r="M126" s="263"/>
      <c r="N126" s="263"/>
      <c r="O126" s="158"/>
      <c r="P126" s="296">
        <f t="shared" si="9"/>
        <v>0</v>
      </c>
      <c r="Q126" s="263"/>
      <c r="R126" s="263"/>
      <c r="S126" s="263"/>
      <c r="T126" s="263"/>
      <c r="U126" s="263"/>
      <c r="V126" s="263"/>
      <c r="W126" s="263">
        <v>20</v>
      </c>
      <c r="X126" s="158">
        <v>45147</v>
      </c>
      <c r="Y126" s="297">
        <f t="shared" si="10"/>
        <v>20</v>
      </c>
      <c r="Z126" s="263"/>
      <c r="AA126" s="263"/>
      <c r="AB126" s="263"/>
      <c r="AC126" s="263"/>
      <c r="AD126" s="263"/>
      <c r="AE126" s="263"/>
      <c r="AF126" s="263"/>
      <c r="AG126" s="158"/>
      <c r="AH126" s="297">
        <f t="shared" si="8"/>
        <v>0</v>
      </c>
      <c r="AI126" s="573"/>
      <c r="AJ126" s="574" t="s">
        <v>659</v>
      </c>
      <c r="AK126" s="574" t="s">
        <v>430</v>
      </c>
      <c r="AL126" s="574"/>
      <c r="AM126" s="574"/>
      <c r="AN126" s="574"/>
      <c r="AO126" s="574"/>
      <c r="AP126" s="574"/>
      <c r="AQ126" s="574"/>
      <c r="AR126" s="574"/>
      <c r="AS126" s="575"/>
      <c r="AT126" s="576"/>
      <c r="AU126" s="575"/>
      <c r="AV126" s="577"/>
      <c r="AW126" s="159"/>
    </row>
    <row r="127" spans="1:49" s="1" customFormat="1" ht="25.5">
      <c r="A127" s="395"/>
      <c r="B127" s="395">
        <v>6461021300</v>
      </c>
      <c r="C127" s="263" t="s">
        <v>5460</v>
      </c>
      <c r="D127" s="263" t="s">
        <v>5417</v>
      </c>
      <c r="E127" s="263" t="s">
        <v>2306</v>
      </c>
      <c r="F127" s="263" t="s">
        <v>420</v>
      </c>
      <c r="G127" s="263" t="s">
        <v>655</v>
      </c>
      <c r="H127" s="263"/>
      <c r="I127" s="263"/>
      <c r="J127" s="263"/>
      <c r="K127" s="263"/>
      <c r="L127" s="263"/>
      <c r="M127" s="263"/>
      <c r="N127" s="263"/>
      <c r="O127" s="158"/>
      <c r="P127" s="296">
        <f t="shared" si="9"/>
        <v>0</v>
      </c>
      <c r="Q127" s="263"/>
      <c r="R127" s="263"/>
      <c r="S127" s="263"/>
      <c r="T127" s="263"/>
      <c r="U127" s="263"/>
      <c r="V127" s="263"/>
      <c r="W127" s="263">
        <v>20</v>
      </c>
      <c r="X127" s="158">
        <v>45147</v>
      </c>
      <c r="Y127" s="297">
        <f t="shared" si="10"/>
        <v>20</v>
      </c>
      <c r="Z127" s="263"/>
      <c r="AA127" s="263"/>
      <c r="AB127" s="263"/>
      <c r="AC127" s="263"/>
      <c r="AD127" s="263"/>
      <c r="AE127" s="263"/>
      <c r="AF127" s="263"/>
      <c r="AG127" s="158"/>
      <c r="AH127" s="297">
        <f t="shared" si="8"/>
        <v>0</v>
      </c>
      <c r="AI127" s="573"/>
      <c r="AJ127" s="574" t="s">
        <v>659</v>
      </c>
      <c r="AK127" s="574" t="s">
        <v>430</v>
      </c>
      <c r="AL127" s="574"/>
      <c r="AM127" s="574"/>
      <c r="AN127" s="574"/>
      <c r="AO127" s="574"/>
      <c r="AP127" s="574"/>
      <c r="AQ127" s="574"/>
      <c r="AR127" s="574"/>
      <c r="AS127" s="575"/>
      <c r="AT127" s="576"/>
      <c r="AU127" s="575"/>
      <c r="AV127" s="577"/>
      <c r="AW127" s="159"/>
    </row>
    <row r="128" spans="1:49" s="1" customFormat="1" ht="25.5">
      <c r="A128" s="395"/>
      <c r="B128" s="395">
        <v>6461021300</v>
      </c>
      <c r="C128" s="263" t="s">
        <v>5461</v>
      </c>
      <c r="D128" s="263" t="s">
        <v>5417</v>
      </c>
      <c r="E128" s="263" t="s">
        <v>2307</v>
      </c>
      <c r="F128" s="263" t="s">
        <v>420</v>
      </c>
      <c r="G128" s="263" t="s">
        <v>655</v>
      </c>
      <c r="H128" s="263"/>
      <c r="I128" s="263"/>
      <c r="J128" s="263"/>
      <c r="K128" s="263"/>
      <c r="L128" s="263"/>
      <c r="M128" s="263"/>
      <c r="N128" s="263"/>
      <c r="O128" s="158"/>
      <c r="P128" s="296">
        <f t="shared" si="9"/>
        <v>0</v>
      </c>
      <c r="Q128" s="263"/>
      <c r="R128" s="263"/>
      <c r="S128" s="263"/>
      <c r="T128" s="263"/>
      <c r="U128" s="263"/>
      <c r="V128" s="263"/>
      <c r="W128" s="263">
        <v>20</v>
      </c>
      <c r="X128" s="158">
        <v>45147</v>
      </c>
      <c r="Y128" s="297">
        <f t="shared" si="10"/>
        <v>20</v>
      </c>
      <c r="Z128" s="263"/>
      <c r="AA128" s="263"/>
      <c r="AB128" s="263"/>
      <c r="AC128" s="263"/>
      <c r="AD128" s="263"/>
      <c r="AE128" s="263"/>
      <c r="AF128" s="263"/>
      <c r="AG128" s="158"/>
      <c r="AH128" s="297">
        <f t="shared" si="8"/>
        <v>0</v>
      </c>
      <c r="AI128" s="573"/>
      <c r="AJ128" s="574" t="s">
        <v>659</v>
      </c>
      <c r="AK128" s="574" t="s">
        <v>430</v>
      </c>
      <c r="AL128" s="574"/>
      <c r="AM128" s="574"/>
      <c r="AN128" s="574"/>
      <c r="AO128" s="574"/>
      <c r="AP128" s="574"/>
      <c r="AQ128" s="574"/>
      <c r="AR128" s="574"/>
      <c r="AS128" s="575"/>
      <c r="AT128" s="576"/>
      <c r="AU128" s="575"/>
      <c r="AV128" s="577"/>
      <c r="AW128" s="159"/>
    </row>
    <row r="129" spans="1:129" s="1" customFormat="1" ht="51">
      <c r="A129" s="395"/>
      <c r="B129" s="395">
        <v>3504830400</v>
      </c>
      <c r="C129" s="263" t="s">
        <v>5462</v>
      </c>
      <c r="D129" s="263" t="s">
        <v>5463</v>
      </c>
      <c r="E129" s="263" t="s">
        <v>2308</v>
      </c>
      <c r="F129" s="263" t="s">
        <v>422</v>
      </c>
      <c r="G129" s="263" t="s">
        <v>655</v>
      </c>
      <c r="H129" s="263"/>
      <c r="I129" s="263"/>
      <c r="J129" s="263"/>
      <c r="K129" s="263"/>
      <c r="L129" s="263"/>
      <c r="M129" s="263"/>
      <c r="N129" s="263"/>
      <c r="O129" s="158"/>
      <c r="P129" s="296">
        <f t="shared" si="9"/>
        <v>0</v>
      </c>
      <c r="Q129" s="263"/>
      <c r="R129" s="263"/>
      <c r="S129" s="263">
        <v>1</v>
      </c>
      <c r="T129" s="263"/>
      <c r="U129" s="263"/>
      <c r="V129" s="263"/>
      <c r="W129" s="263">
        <v>19</v>
      </c>
      <c r="X129" s="158">
        <v>45209</v>
      </c>
      <c r="Y129" s="297">
        <f t="shared" si="10"/>
        <v>20</v>
      </c>
      <c r="Z129" s="263"/>
      <c r="AA129" s="263"/>
      <c r="AB129" s="263"/>
      <c r="AC129" s="263"/>
      <c r="AD129" s="263"/>
      <c r="AE129" s="263"/>
      <c r="AF129" s="263"/>
      <c r="AG129" s="158"/>
      <c r="AH129" s="297">
        <f t="shared" si="8"/>
        <v>0</v>
      </c>
      <c r="AI129" s="573"/>
      <c r="AJ129" s="574" t="s">
        <v>659</v>
      </c>
      <c r="AK129" s="574" t="s">
        <v>430</v>
      </c>
      <c r="AL129" s="574" t="s">
        <v>671</v>
      </c>
      <c r="AM129" s="574" t="s">
        <v>649</v>
      </c>
      <c r="AN129" s="574"/>
      <c r="AO129" s="574">
        <v>55</v>
      </c>
      <c r="AP129" s="574"/>
      <c r="AQ129" s="574"/>
      <c r="AR129" s="574"/>
      <c r="AS129" s="575">
        <v>0.77</v>
      </c>
      <c r="AT129" s="576">
        <v>1</v>
      </c>
      <c r="AU129" s="575" t="s">
        <v>672</v>
      </c>
      <c r="AV129" s="577" t="s">
        <v>653</v>
      </c>
      <c r="AW129" s="159"/>
    </row>
    <row r="130" spans="1:129" s="1" customFormat="1" ht="38.25">
      <c r="A130" s="395"/>
      <c r="B130" s="395">
        <v>4445110900</v>
      </c>
      <c r="C130" s="263" t="s">
        <v>5464</v>
      </c>
      <c r="D130" s="263" t="s">
        <v>5465</v>
      </c>
      <c r="E130" s="263" t="s">
        <v>2309</v>
      </c>
      <c r="F130" s="263" t="s">
        <v>420</v>
      </c>
      <c r="G130" s="263" t="s">
        <v>655</v>
      </c>
      <c r="H130" s="263"/>
      <c r="I130" s="263"/>
      <c r="J130" s="263"/>
      <c r="K130" s="263"/>
      <c r="L130" s="263"/>
      <c r="M130" s="263"/>
      <c r="N130" s="263"/>
      <c r="O130" s="158"/>
      <c r="P130" s="296">
        <f t="shared" si="9"/>
        <v>0</v>
      </c>
      <c r="Q130" s="263">
        <v>2</v>
      </c>
      <c r="R130" s="263"/>
      <c r="S130" s="263"/>
      <c r="T130" s="263"/>
      <c r="U130" s="263"/>
      <c r="V130" s="263"/>
      <c r="W130" s="263">
        <v>17</v>
      </c>
      <c r="X130" s="158">
        <v>45152</v>
      </c>
      <c r="Y130" s="297">
        <f t="shared" si="10"/>
        <v>19</v>
      </c>
      <c r="Z130" s="263"/>
      <c r="AA130" s="263"/>
      <c r="AB130" s="263"/>
      <c r="AC130" s="263"/>
      <c r="AD130" s="263"/>
      <c r="AE130" s="263"/>
      <c r="AF130" s="263"/>
      <c r="AG130" s="158"/>
      <c r="AH130" s="297">
        <f t="shared" si="8"/>
        <v>0</v>
      </c>
      <c r="AI130" s="573">
        <v>0</v>
      </c>
      <c r="AJ130" s="574" t="s">
        <v>659</v>
      </c>
      <c r="AK130" s="574" t="s">
        <v>430</v>
      </c>
      <c r="AL130" s="574" t="s">
        <v>671</v>
      </c>
      <c r="AM130" s="574" t="s">
        <v>649</v>
      </c>
      <c r="AN130" s="574"/>
      <c r="AO130" s="574">
        <v>55</v>
      </c>
      <c r="AP130" s="574"/>
      <c r="AQ130" s="574"/>
      <c r="AR130" s="574"/>
      <c r="AS130" s="575">
        <v>0.9</v>
      </c>
      <c r="AT130" s="576">
        <v>4</v>
      </c>
      <c r="AU130" s="575" t="s">
        <v>672</v>
      </c>
      <c r="AV130" s="577" t="s">
        <v>653</v>
      </c>
      <c r="AW130" s="159"/>
    </row>
    <row r="131" spans="1:129" s="1" customFormat="1" ht="51">
      <c r="A131" s="395"/>
      <c r="B131" s="395">
        <v>5481301800</v>
      </c>
      <c r="C131" s="263" t="s">
        <v>5466</v>
      </c>
      <c r="D131" s="263" t="s">
        <v>5467</v>
      </c>
      <c r="E131" s="263" t="s">
        <v>2310</v>
      </c>
      <c r="F131" s="263" t="s">
        <v>420</v>
      </c>
      <c r="G131" s="263" t="s">
        <v>655</v>
      </c>
      <c r="H131" s="263"/>
      <c r="I131" s="263"/>
      <c r="J131" s="263"/>
      <c r="K131" s="263"/>
      <c r="L131" s="263"/>
      <c r="M131" s="263"/>
      <c r="N131" s="263"/>
      <c r="O131" s="158"/>
      <c r="P131" s="296">
        <f t="shared" si="9"/>
        <v>0</v>
      </c>
      <c r="Q131" s="263">
        <v>18</v>
      </c>
      <c r="R131" s="263"/>
      <c r="S131" s="263"/>
      <c r="T131" s="263"/>
      <c r="U131" s="263"/>
      <c r="V131" s="263"/>
      <c r="W131" s="263"/>
      <c r="X131" s="158">
        <v>44979</v>
      </c>
      <c r="Y131" s="297">
        <f t="shared" si="10"/>
        <v>18</v>
      </c>
      <c r="Z131" s="263"/>
      <c r="AA131" s="263"/>
      <c r="AB131" s="263"/>
      <c r="AC131" s="263"/>
      <c r="AD131" s="263"/>
      <c r="AE131" s="263"/>
      <c r="AF131" s="263"/>
      <c r="AG131" s="158"/>
      <c r="AH131" s="297">
        <f t="shared" si="8"/>
        <v>0</v>
      </c>
      <c r="AI131" s="573">
        <v>18</v>
      </c>
      <c r="AJ131" s="574" t="s">
        <v>659</v>
      </c>
      <c r="AK131" s="574" t="s">
        <v>430</v>
      </c>
      <c r="AL131" s="574" t="s">
        <v>671</v>
      </c>
      <c r="AM131" s="574" t="s">
        <v>16365</v>
      </c>
      <c r="AN131" s="574"/>
      <c r="AO131" s="574">
        <v>55</v>
      </c>
      <c r="AP131" s="574"/>
      <c r="AQ131" s="574"/>
      <c r="AR131" s="574"/>
      <c r="AS131" s="575">
        <v>0</v>
      </c>
      <c r="AT131" s="576">
        <v>2</v>
      </c>
      <c r="AU131" s="575" t="s">
        <v>672</v>
      </c>
      <c r="AV131" s="577" t="s">
        <v>653</v>
      </c>
      <c r="AW131" s="159"/>
    </row>
    <row r="132" spans="1:129" s="1" customFormat="1" ht="51">
      <c r="A132" s="395"/>
      <c r="B132" s="395">
        <v>5481301800</v>
      </c>
      <c r="C132" s="263" t="s">
        <v>5468</v>
      </c>
      <c r="D132" s="263" t="s">
        <v>5467</v>
      </c>
      <c r="E132" s="263" t="s">
        <v>2311</v>
      </c>
      <c r="F132" s="263" t="s">
        <v>420</v>
      </c>
      <c r="G132" s="263" t="s">
        <v>655</v>
      </c>
      <c r="H132" s="263"/>
      <c r="I132" s="263"/>
      <c r="J132" s="263"/>
      <c r="K132" s="263"/>
      <c r="L132" s="263"/>
      <c r="M132" s="263"/>
      <c r="N132" s="263"/>
      <c r="O132" s="158"/>
      <c r="P132" s="296">
        <f t="shared" si="9"/>
        <v>0</v>
      </c>
      <c r="Q132" s="263">
        <v>15</v>
      </c>
      <c r="R132" s="263"/>
      <c r="S132" s="263">
        <v>3</v>
      </c>
      <c r="T132" s="263"/>
      <c r="U132" s="263"/>
      <c r="V132" s="263"/>
      <c r="W132" s="263"/>
      <c r="X132" s="158">
        <v>44979</v>
      </c>
      <c r="Y132" s="297">
        <f t="shared" si="10"/>
        <v>18</v>
      </c>
      <c r="Z132" s="263"/>
      <c r="AA132" s="263"/>
      <c r="AB132" s="263"/>
      <c r="AC132" s="263"/>
      <c r="AD132" s="263"/>
      <c r="AE132" s="263"/>
      <c r="AF132" s="263"/>
      <c r="AG132" s="158"/>
      <c r="AH132" s="297">
        <f t="shared" si="8"/>
        <v>0</v>
      </c>
      <c r="AI132" s="573">
        <v>5</v>
      </c>
      <c r="AJ132" s="574" t="s">
        <v>659</v>
      </c>
      <c r="AK132" s="574" t="s">
        <v>430</v>
      </c>
      <c r="AL132" s="574" t="s">
        <v>16376</v>
      </c>
      <c r="AM132" s="574" t="s">
        <v>649</v>
      </c>
      <c r="AN132" s="574"/>
      <c r="AO132" s="574">
        <v>55</v>
      </c>
      <c r="AP132" s="574"/>
      <c r="AQ132" s="574"/>
      <c r="AR132" s="574"/>
      <c r="AS132" s="575">
        <v>0</v>
      </c>
      <c r="AT132" s="576">
        <v>3</v>
      </c>
      <c r="AU132" s="575" t="s">
        <v>672</v>
      </c>
      <c r="AV132" s="577" t="s">
        <v>653</v>
      </c>
      <c r="AW132" s="159"/>
    </row>
    <row r="133" spans="1:129" s="160" customFormat="1" ht="38.25">
      <c r="A133" s="395"/>
      <c r="B133" s="395">
        <v>6461002000</v>
      </c>
      <c r="C133" s="263" t="s">
        <v>5469</v>
      </c>
      <c r="D133" s="263" t="s">
        <v>5452</v>
      </c>
      <c r="E133" s="263" t="s">
        <v>2312</v>
      </c>
      <c r="F133" s="263" t="s">
        <v>420</v>
      </c>
      <c r="G133" s="263" t="s">
        <v>655</v>
      </c>
      <c r="H133" s="263"/>
      <c r="I133" s="263"/>
      <c r="J133" s="263"/>
      <c r="K133" s="263"/>
      <c r="L133" s="263"/>
      <c r="M133" s="263"/>
      <c r="N133" s="263"/>
      <c r="O133" s="158"/>
      <c r="P133" s="296">
        <f t="shared" si="9"/>
        <v>0</v>
      </c>
      <c r="Q133" s="263"/>
      <c r="R133" s="263"/>
      <c r="S133" s="263"/>
      <c r="T133" s="263"/>
      <c r="U133" s="263"/>
      <c r="V133" s="263"/>
      <c r="W133" s="263">
        <v>17</v>
      </c>
      <c r="X133" s="158">
        <v>45002</v>
      </c>
      <c r="Y133" s="297">
        <f t="shared" si="10"/>
        <v>17</v>
      </c>
      <c r="Z133" s="263"/>
      <c r="AA133" s="263"/>
      <c r="AB133" s="263"/>
      <c r="AC133" s="263"/>
      <c r="AD133" s="263"/>
      <c r="AE133" s="263"/>
      <c r="AF133" s="263"/>
      <c r="AG133" s="158"/>
      <c r="AH133" s="297">
        <f t="shared" si="8"/>
        <v>0</v>
      </c>
      <c r="AI133" s="573"/>
      <c r="AJ133" s="574" t="s">
        <v>659</v>
      </c>
      <c r="AK133" s="574" t="s">
        <v>430</v>
      </c>
      <c r="AL133" s="574"/>
      <c r="AM133" s="574"/>
      <c r="AN133" s="574"/>
      <c r="AO133" s="574"/>
      <c r="AP133" s="574"/>
      <c r="AQ133" s="574"/>
      <c r="AR133" s="574"/>
      <c r="AS133" s="575"/>
      <c r="AT133" s="576"/>
      <c r="AU133" s="575"/>
      <c r="AV133" s="577"/>
      <c r="AW133" s="159"/>
      <c r="AX133" s="123"/>
      <c r="AY133" s="123"/>
      <c r="AZ133" s="123"/>
      <c r="BA133" s="123"/>
      <c r="BB133" s="123"/>
      <c r="BC133" s="123"/>
      <c r="BD133" s="123"/>
      <c r="BE133" s="123"/>
      <c r="BF133" s="123"/>
      <c r="BG133" s="123"/>
      <c r="BH133" s="123"/>
      <c r="BI133" s="123"/>
      <c r="BJ133" s="123"/>
      <c r="BK133" s="123"/>
      <c r="BL133" s="123"/>
      <c r="BM133" s="123"/>
      <c r="BN133" s="123"/>
      <c r="BO133" s="123"/>
      <c r="BP133" s="123"/>
      <c r="BQ133" s="123"/>
      <c r="BR133" s="123"/>
      <c r="BS133" s="123"/>
      <c r="BT133" s="123"/>
      <c r="BU133" s="123"/>
      <c r="BV133" s="123"/>
      <c r="BW133" s="123"/>
      <c r="BX133" s="123"/>
      <c r="BY133" s="123"/>
      <c r="BZ133" s="123"/>
      <c r="CA133" s="123"/>
      <c r="CB133" s="123"/>
      <c r="CC133" s="123"/>
      <c r="CD133" s="123"/>
      <c r="CE133" s="123"/>
      <c r="CF133" s="123"/>
      <c r="CG133" s="123"/>
      <c r="CH133" s="123"/>
      <c r="CI133" s="123"/>
      <c r="CJ133" s="123"/>
      <c r="CK133" s="123"/>
      <c r="CL133" s="123"/>
      <c r="CM133" s="123"/>
      <c r="CN133" s="123"/>
      <c r="CO133" s="123"/>
      <c r="CP133" s="123"/>
      <c r="CQ133" s="123"/>
      <c r="CR133" s="123"/>
      <c r="CS133" s="123"/>
      <c r="CT133" s="123"/>
      <c r="CU133" s="123"/>
      <c r="CV133" s="123"/>
      <c r="CW133" s="123"/>
      <c r="CX133" s="123"/>
      <c r="CY133" s="123"/>
      <c r="CZ133" s="123"/>
      <c r="DA133" s="123"/>
      <c r="DB133" s="123"/>
      <c r="DC133" s="123"/>
      <c r="DD133" s="123"/>
      <c r="DE133" s="123"/>
      <c r="DF133" s="123"/>
      <c r="DG133" s="123"/>
      <c r="DH133" s="123"/>
      <c r="DI133" s="123"/>
      <c r="DJ133" s="123"/>
      <c r="DK133" s="123"/>
      <c r="DL133" s="123"/>
      <c r="DM133" s="123"/>
      <c r="DN133" s="123"/>
      <c r="DO133" s="123"/>
      <c r="DP133" s="123"/>
      <c r="DQ133" s="123"/>
      <c r="DR133" s="123"/>
      <c r="DS133" s="123"/>
      <c r="DT133" s="123"/>
      <c r="DU133" s="123"/>
      <c r="DV133" s="123"/>
      <c r="DW133" s="123"/>
      <c r="DX133" s="123"/>
      <c r="DY133" s="123"/>
    </row>
    <row r="134" spans="1:129" s="56" customFormat="1" ht="38.25">
      <c r="A134" s="395"/>
      <c r="B134" s="395">
        <v>6461002000</v>
      </c>
      <c r="C134" s="263" t="s">
        <v>5470</v>
      </c>
      <c r="D134" s="263" t="s">
        <v>5452</v>
      </c>
      <c r="E134" s="263" t="s">
        <v>2313</v>
      </c>
      <c r="F134" s="263" t="s">
        <v>420</v>
      </c>
      <c r="G134" s="263" t="s">
        <v>655</v>
      </c>
      <c r="H134" s="263"/>
      <c r="I134" s="263"/>
      <c r="J134" s="263"/>
      <c r="K134" s="263"/>
      <c r="L134" s="263"/>
      <c r="M134" s="263"/>
      <c r="N134" s="263"/>
      <c r="O134" s="158"/>
      <c r="P134" s="296">
        <f t="shared" si="9"/>
        <v>0</v>
      </c>
      <c r="Q134" s="263"/>
      <c r="R134" s="263"/>
      <c r="S134" s="263"/>
      <c r="T134" s="263"/>
      <c r="U134" s="263"/>
      <c r="V134" s="263"/>
      <c r="W134" s="263">
        <v>17</v>
      </c>
      <c r="X134" s="158">
        <v>45002</v>
      </c>
      <c r="Y134" s="297">
        <f t="shared" si="10"/>
        <v>17</v>
      </c>
      <c r="Z134" s="263"/>
      <c r="AA134" s="263"/>
      <c r="AB134" s="263"/>
      <c r="AC134" s="263"/>
      <c r="AD134" s="263"/>
      <c r="AE134" s="263"/>
      <c r="AF134" s="263"/>
      <c r="AG134" s="158"/>
      <c r="AH134" s="297">
        <f t="shared" si="8"/>
        <v>0</v>
      </c>
      <c r="AI134" s="573"/>
      <c r="AJ134" s="574" t="s">
        <v>659</v>
      </c>
      <c r="AK134" s="574" t="s">
        <v>430</v>
      </c>
      <c r="AL134" s="574"/>
      <c r="AM134" s="574"/>
      <c r="AN134" s="574"/>
      <c r="AO134" s="574"/>
      <c r="AP134" s="574"/>
      <c r="AQ134" s="574"/>
      <c r="AR134" s="574"/>
      <c r="AS134" s="575"/>
      <c r="AT134" s="576"/>
      <c r="AU134" s="575"/>
      <c r="AV134" s="577"/>
      <c r="AW134" s="159"/>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row>
    <row r="135" spans="1:129" s="57" customFormat="1" ht="38.25">
      <c r="A135" s="395"/>
      <c r="B135" s="395">
        <v>4365711100</v>
      </c>
      <c r="C135" s="263" t="s">
        <v>5471</v>
      </c>
      <c r="D135" s="263" t="s">
        <v>5472</v>
      </c>
      <c r="E135" s="263" t="s">
        <v>2314</v>
      </c>
      <c r="F135" s="263" t="s">
        <v>420</v>
      </c>
      <c r="G135" s="263" t="s">
        <v>655</v>
      </c>
      <c r="H135" s="263"/>
      <c r="I135" s="263"/>
      <c r="J135" s="263"/>
      <c r="K135" s="263"/>
      <c r="L135" s="263"/>
      <c r="M135" s="263"/>
      <c r="N135" s="263"/>
      <c r="O135" s="158"/>
      <c r="P135" s="296">
        <f t="shared" si="9"/>
        <v>0</v>
      </c>
      <c r="Q135" s="263"/>
      <c r="R135" s="263"/>
      <c r="S135" s="263">
        <v>1</v>
      </c>
      <c r="T135" s="263"/>
      <c r="U135" s="263"/>
      <c r="V135" s="263"/>
      <c r="W135" s="263">
        <v>15</v>
      </c>
      <c r="X135" s="158">
        <v>45106</v>
      </c>
      <c r="Y135" s="297">
        <f t="shared" si="10"/>
        <v>16</v>
      </c>
      <c r="Z135" s="263"/>
      <c r="AA135" s="263"/>
      <c r="AB135" s="263"/>
      <c r="AC135" s="263"/>
      <c r="AD135" s="263"/>
      <c r="AE135" s="263"/>
      <c r="AF135" s="263"/>
      <c r="AG135" s="158"/>
      <c r="AH135" s="297">
        <f t="shared" si="8"/>
        <v>0</v>
      </c>
      <c r="AI135" s="573"/>
      <c r="AJ135" s="574" t="s">
        <v>659</v>
      </c>
      <c r="AK135" s="574" t="s">
        <v>430</v>
      </c>
      <c r="AL135" s="574" t="s">
        <v>671</v>
      </c>
      <c r="AM135" s="574" t="s">
        <v>649</v>
      </c>
      <c r="AN135" s="574"/>
      <c r="AO135" s="574">
        <v>55</v>
      </c>
      <c r="AP135" s="574"/>
      <c r="AQ135" s="574"/>
      <c r="AR135" s="574"/>
      <c r="AS135" s="575">
        <v>1</v>
      </c>
      <c r="AT135" s="576">
        <v>7</v>
      </c>
      <c r="AU135" s="575" t="s">
        <v>672</v>
      </c>
      <c r="AV135" s="577" t="s">
        <v>653</v>
      </c>
      <c r="AW135" s="159"/>
    </row>
    <row r="136" spans="1:129" s="57" customFormat="1" ht="51">
      <c r="A136" s="395"/>
      <c r="B136" s="395">
        <v>4365910400</v>
      </c>
      <c r="C136" s="263" t="s">
        <v>5473</v>
      </c>
      <c r="D136" s="263" t="s">
        <v>5474</v>
      </c>
      <c r="E136" s="263" t="s">
        <v>2315</v>
      </c>
      <c r="F136" s="263" t="s">
        <v>420</v>
      </c>
      <c r="G136" s="263" t="s">
        <v>655</v>
      </c>
      <c r="H136" s="263"/>
      <c r="I136" s="263"/>
      <c r="J136" s="263"/>
      <c r="K136" s="263"/>
      <c r="L136" s="263"/>
      <c r="M136" s="263"/>
      <c r="N136" s="263"/>
      <c r="O136" s="158"/>
      <c r="P136" s="296">
        <f t="shared" si="9"/>
        <v>0</v>
      </c>
      <c r="Q136" s="263">
        <v>1</v>
      </c>
      <c r="R136" s="263"/>
      <c r="S136" s="263">
        <v>1</v>
      </c>
      <c r="T136" s="263"/>
      <c r="U136" s="263">
        <v>1</v>
      </c>
      <c r="V136" s="263"/>
      <c r="W136" s="263">
        <v>13</v>
      </c>
      <c r="X136" s="158">
        <v>45231</v>
      </c>
      <c r="Y136" s="297">
        <f t="shared" si="10"/>
        <v>16</v>
      </c>
      <c r="Z136" s="263"/>
      <c r="AA136" s="263"/>
      <c r="AB136" s="263"/>
      <c r="AC136" s="263"/>
      <c r="AD136" s="263"/>
      <c r="AE136" s="263"/>
      <c r="AF136" s="263"/>
      <c r="AG136" s="158"/>
      <c r="AH136" s="297">
        <f t="shared" si="8"/>
        <v>0</v>
      </c>
      <c r="AI136" s="573">
        <v>0</v>
      </c>
      <c r="AJ136" s="574" t="s">
        <v>2168</v>
      </c>
      <c r="AK136" s="574" t="s">
        <v>430</v>
      </c>
      <c r="AL136" s="574" t="s">
        <v>671</v>
      </c>
      <c r="AM136" s="574" t="s">
        <v>671</v>
      </c>
      <c r="AN136" s="574"/>
      <c r="AO136" s="574">
        <v>55</v>
      </c>
      <c r="AP136" s="574"/>
      <c r="AQ136" s="574"/>
      <c r="AR136" s="574"/>
      <c r="AS136" s="575">
        <v>1.6</v>
      </c>
      <c r="AT136" s="576">
        <v>9</v>
      </c>
      <c r="AU136" s="575" t="s">
        <v>672</v>
      </c>
      <c r="AV136" s="577" t="s">
        <v>653</v>
      </c>
      <c r="AW136" s="159" t="s">
        <v>16358</v>
      </c>
    </row>
    <row r="137" spans="1:129" s="57" customFormat="1" ht="51">
      <c r="A137" s="395"/>
      <c r="B137" s="395">
        <v>5481301800</v>
      </c>
      <c r="C137" s="263" t="s">
        <v>5475</v>
      </c>
      <c r="D137" s="263" t="s">
        <v>5467</v>
      </c>
      <c r="E137" s="263" t="s">
        <v>2316</v>
      </c>
      <c r="F137" s="263" t="s">
        <v>420</v>
      </c>
      <c r="G137" s="263" t="s">
        <v>655</v>
      </c>
      <c r="H137" s="263"/>
      <c r="I137" s="263"/>
      <c r="J137" s="263"/>
      <c r="K137" s="263"/>
      <c r="L137" s="263"/>
      <c r="M137" s="263"/>
      <c r="N137" s="263"/>
      <c r="O137" s="158"/>
      <c r="P137" s="296">
        <f t="shared" si="9"/>
        <v>0</v>
      </c>
      <c r="Q137" s="263"/>
      <c r="R137" s="263"/>
      <c r="S137" s="263">
        <v>14</v>
      </c>
      <c r="T137" s="263"/>
      <c r="U137" s="263"/>
      <c r="V137" s="263"/>
      <c r="W137" s="263">
        <v>1</v>
      </c>
      <c r="X137" s="158">
        <v>44979</v>
      </c>
      <c r="Y137" s="297">
        <f t="shared" si="10"/>
        <v>15</v>
      </c>
      <c r="Z137" s="263"/>
      <c r="AA137" s="263"/>
      <c r="AB137" s="263"/>
      <c r="AC137" s="263"/>
      <c r="AD137" s="263"/>
      <c r="AE137" s="263"/>
      <c r="AF137" s="263"/>
      <c r="AG137" s="158"/>
      <c r="AH137" s="297">
        <f t="shared" si="8"/>
        <v>0</v>
      </c>
      <c r="AI137" s="573"/>
      <c r="AJ137" s="574" t="s">
        <v>659</v>
      </c>
      <c r="AK137" s="574" t="s">
        <v>430</v>
      </c>
      <c r="AL137" s="574" t="s">
        <v>671</v>
      </c>
      <c r="AM137" s="574" t="s">
        <v>649</v>
      </c>
      <c r="AN137" s="574"/>
      <c r="AO137" s="574">
        <v>55</v>
      </c>
      <c r="AP137" s="574"/>
      <c r="AQ137" s="574"/>
      <c r="AR137" s="574"/>
      <c r="AS137" s="575">
        <v>0</v>
      </c>
      <c r="AT137" s="576">
        <v>3</v>
      </c>
      <c r="AU137" s="575" t="s">
        <v>672</v>
      </c>
      <c r="AV137" s="577" t="s">
        <v>653</v>
      </c>
      <c r="AW137" s="159"/>
    </row>
    <row r="138" spans="1:129" s="57" customFormat="1" ht="51">
      <c r="A138" s="395"/>
      <c r="B138" s="395">
        <v>5481301800</v>
      </c>
      <c r="C138" s="263" t="s">
        <v>5476</v>
      </c>
      <c r="D138" s="263" t="s">
        <v>5467</v>
      </c>
      <c r="E138" s="263" t="s">
        <v>2317</v>
      </c>
      <c r="F138" s="263" t="s">
        <v>420</v>
      </c>
      <c r="G138" s="263" t="s">
        <v>655</v>
      </c>
      <c r="H138" s="263"/>
      <c r="I138" s="263"/>
      <c r="J138" s="263"/>
      <c r="K138" s="263"/>
      <c r="L138" s="263"/>
      <c r="M138" s="263"/>
      <c r="N138" s="263"/>
      <c r="O138" s="158"/>
      <c r="P138" s="296">
        <f t="shared" si="9"/>
        <v>0</v>
      </c>
      <c r="Q138" s="263">
        <v>15</v>
      </c>
      <c r="R138" s="263"/>
      <c r="S138" s="263"/>
      <c r="T138" s="263"/>
      <c r="U138" s="263"/>
      <c r="V138" s="263"/>
      <c r="W138" s="263"/>
      <c r="X138" s="158">
        <v>44979</v>
      </c>
      <c r="Y138" s="297">
        <f t="shared" si="10"/>
        <v>15</v>
      </c>
      <c r="Z138" s="263"/>
      <c r="AA138" s="263"/>
      <c r="AB138" s="263"/>
      <c r="AC138" s="263"/>
      <c r="AD138" s="263"/>
      <c r="AE138" s="263"/>
      <c r="AF138" s="263"/>
      <c r="AG138" s="158"/>
      <c r="AH138" s="297">
        <f t="shared" si="8"/>
        <v>0</v>
      </c>
      <c r="AI138" s="573">
        <v>0</v>
      </c>
      <c r="AJ138" s="574" t="s">
        <v>659</v>
      </c>
      <c r="AK138" s="574" t="s">
        <v>430</v>
      </c>
      <c r="AL138" s="574" t="s">
        <v>671</v>
      </c>
      <c r="AM138" s="574" t="s">
        <v>649</v>
      </c>
      <c r="AN138" s="574"/>
      <c r="AO138" s="574">
        <v>55</v>
      </c>
      <c r="AP138" s="574"/>
      <c r="AQ138" s="574"/>
      <c r="AR138" s="574"/>
      <c r="AS138" s="575">
        <v>0</v>
      </c>
      <c r="AT138" s="576">
        <v>2</v>
      </c>
      <c r="AU138" s="575" t="s">
        <v>672</v>
      </c>
      <c r="AV138" s="577" t="s">
        <v>653</v>
      </c>
      <c r="AW138" s="159"/>
    </row>
    <row r="139" spans="1:129" s="57" customFormat="1" ht="51">
      <c r="A139" s="395"/>
      <c r="B139" s="395">
        <v>5481301800</v>
      </c>
      <c r="C139" s="263" t="s">
        <v>5477</v>
      </c>
      <c r="D139" s="263" t="s">
        <v>5467</v>
      </c>
      <c r="E139" s="263" t="s">
        <v>2318</v>
      </c>
      <c r="F139" s="263" t="s">
        <v>420</v>
      </c>
      <c r="G139" s="263" t="s">
        <v>655</v>
      </c>
      <c r="H139" s="263"/>
      <c r="I139" s="263"/>
      <c r="J139" s="263"/>
      <c r="K139" s="263"/>
      <c r="L139" s="263"/>
      <c r="M139" s="263"/>
      <c r="N139" s="263"/>
      <c r="O139" s="158"/>
      <c r="P139" s="296">
        <f t="shared" si="9"/>
        <v>0</v>
      </c>
      <c r="Q139" s="263">
        <v>15</v>
      </c>
      <c r="R139" s="263"/>
      <c r="S139" s="263"/>
      <c r="T139" s="263"/>
      <c r="U139" s="263"/>
      <c r="V139" s="263"/>
      <c r="W139" s="263"/>
      <c r="X139" s="158">
        <v>44979</v>
      </c>
      <c r="Y139" s="297">
        <f t="shared" si="10"/>
        <v>15</v>
      </c>
      <c r="Z139" s="263"/>
      <c r="AA139" s="263"/>
      <c r="AB139" s="263"/>
      <c r="AC139" s="263"/>
      <c r="AD139" s="263"/>
      <c r="AE139" s="263"/>
      <c r="AF139" s="263"/>
      <c r="AG139" s="158"/>
      <c r="AH139" s="297">
        <f t="shared" si="8"/>
        <v>0</v>
      </c>
      <c r="AI139" s="573">
        <v>0</v>
      </c>
      <c r="AJ139" s="574" t="s">
        <v>659</v>
      </c>
      <c r="AK139" s="574" t="s">
        <v>430</v>
      </c>
      <c r="AL139" s="574" t="s">
        <v>671</v>
      </c>
      <c r="AM139" s="574" t="s">
        <v>649</v>
      </c>
      <c r="AN139" s="574"/>
      <c r="AO139" s="574">
        <v>55</v>
      </c>
      <c r="AP139" s="574"/>
      <c r="AQ139" s="574"/>
      <c r="AR139" s="574"/>
      <c r="AS139" s="575">
        <v>0</v>
      </c>
      <c r="AT139" s="576">
        <v>2</v>
      </c>
      <c r="AU139" s="575" t="s">
        <v>672</v>
      </c>
      <c r="AV139" s="577" t="s">
        <v>653</v>
      </c>
      <c r="AW139" s="159"/>
    </row>
    <row r="140" spans="1:129" s="57" customFormat="1" ht="51">
      <c r="A140" s="395"/>
      <c r="B140" s="395">
        <v>4365810400</v>
      </c>
      <c r="C140" s="263" t="s">
        <v>5478</v>
      </c>
      <c r="D140" s="263" t="s">
        <v>5479</v>
      </c>
      <c r="E140" s="263" t="s">
        <v>2319</v>
      </c>
      <c r="F140" s="263" t="s">
        <v>420</v>
      </c>
      <c r="G140" s="263" t="s">
        <v>655</v>
      </c>
      <c r="H140" s="263"/>
      <c r="I140" s="263"/>
      <c r="J140" s="263"/>
      <c r="K140" s="263"/>
      <c r="L140" s="263"/>
      <c r="M140" s="263"/>
      <c r="N140" s="263"/>
      <c r="O140" s="158"/>
      <c r="P140" s="296">
        <f t="shared" si="9"/>
        <v>0</v>
      </c>
      <c r="Q140" s="263"/>
      <c r="R140" s="263"/>
      <c r="S140" s="263">
        <v>1</v>
      </c>
      <c r="T140" s="263"/>
      <c r="U140" s="263"/>
      <c r="V140" s="263"/>
      <c r="W140" s="263">
        <v>11</v>
      </c>
      <c r="X140" s="158">
        <v>45106</v>
      </c>
      <c r="Y140" s="297">
        <f t="shared" si="10"/>
        <v>12</v>
      </c>
      <c r="Z140" s="263"/>
      <c r="AA140" s="263"/>
      <c r="AB140" s="263"/>
      <c r="AC140" s="263"/>
      <c r="AD140" s="263"/>
      <c r="AE140" s="263"/>
      <c r="AF140" s="263"/>
      <c r="AG140" s="158"/>
      <c r="AH140" s="297">
        <f t="shared" si="8"/>
        <v>0</v>
      </c>
      <c r="AI140" s="573"/>
      <c r="AJ140" s="574" t="s">
        <v>659</v>
      </c>
      <c r="AK140" s="574" t="s">
        <v>430</v>
      </c>
      <c r="AL140" s="574" t="s">
        <v>671</v>
      </c>
      <c r="AM140" s="574" t="s">
        <v>649</v>
      </c>
      <c r="AN140" s="574"/>
      <c r="AO140" s="574">
        <v>55</v>
      </c>
      <c r="AP140" s="574"/>
      <c r="AQ140" s="574"/>
      <c r="AR140" s="574"/>
      <c r="AS140" s="575">
        <v>0.6</v>
      </c>
      <c r="AT140" s="576">
        <v>0</v>
      </c>
      <c r="AU140" s="575" t="s">
        <v>672</v>
      </c>
      <c r="AV140" s="577" t="s">
        <v>653</v>
      </c>
      <c r="AW140" s="159"/>
    </row>
    <row r="141" spans="1:129" s="57" customFormat="1" ht="51">
      <c r="A141" s="395"/>
      <c r="B141" s="395">
        <v>4720403800</v>
      </c>
      <c r="C141" s="263" t="s">
        <v>5480</v>
      </c>
      <c r="D141" s="263" t="s">
        <v>5481</v>
      </c>
      <c r="E141" s="263" t="s">
        <v>2320</v>
      </c>
      <c r="F141" s="263" t="s">
        <v>422</v>
      </c>
      <c r="G141" s="263" t="s">
        <v>655</v>
      </c>
      <c r="H141" s="263"/>
      <c r="I141" s="263"/>
      <c r="J141" s="263"/>
      <c r="K141" s="263"/>
      <c r="L141" s="263"/>
      <c r="M141" s="263"/>
      <c r="N141" s="263"/>
      <c r="O141" s="158"/>
      <c r="P141" s="296">
        <f t="shared" si="9"/>
        <v>0</v>
      </c>
      <c r="Q141" s="263"/>
      <c r="R141" s="263"/>
      <c r="S141" s="263"/>
      <c r="T141" s="263"/>
      <c r="U141" s="263"/>
      <c r="V141" s="263"/>
      <c r="W141" s="263">
        <v>12</v>
      </c>
      <c r="X141" s="158">
        <v>45099</v>
      </c>
      <c r="Y141" s="297">
        <f t="shared" si="10"/>
        <v>12</v>
      </c>
      <c r="Z141" s="263"/>
      <c r="AA141" s="263"/>
      <c r="AB141" s="263"/>
      <c r="AC141" s="263"/>
      <c r="AD141" s="263"/>
      <c r="AE141" s="263"/>
      <c r="AF141" s="263"/>
      <c r="AG141" s="158"/>
      <c r="AH141" s="297">
        <f t="shared" si="8"/>
        <v>0</v>
      </c>
      <c r="AI141" s="573"/>
      <c r="AJ141" s="574" t="s">
        <v>659</v>
      </c>
      <c r="AK141" s="574" t="s">
        <v>430</v>
      </c>
      <c r="AL141" s="574"/>
      <c r="AM141" s="574"/>
      <c r="AN141" s="574"/>
      <c r="AO141" s="574"/>
      <c r="AP141" s="574"/>
      <c r="AQ141" s="574"/>
      <c r="AR141" s="574"/>
      <c r="AS141" s="575"/>
      <c r="AT141" s="576"/>
      <c r="AU141" s="575"/>
      <c r="AV141" s="577"/>
      <c r="AW141" s="159"/>
    </row>
    <row r="142" spans="1:129" s="57" customFormat="1" ht="51">
      <c r="A142" s="395"/>
      <c r="B142" s="395">
        <v>4455512100</v>
      </c>
      <c r="C142" s="263" t="s">
        <v>5482</v>
      </c>
      <c r="D142" s="263" t="s">
        <v>5483</v>
      </c>
      <c r="E142" s="263" t="s">
        <v>2321</v>
      </c>
      <c r="F142" s="263" t="s">
        <v>420</v>
      </c>
      <c r="G142" s="263" t="s">
        <v>655</v>
      </c>
      <c r="H142" s="263"/>
      <c r="I142" s="263"/>
      <c r="J142" s="263"/>
      <c r="K142" s="263"/>
      <c r="L142" s="263"/>
      <c r="M142" s="263"/>
      <c r="N142" s="263"/>
      <c r="O142" s="158"/>
      <c r="P142" s="296">
        <f t="shared" si="9"/>
        <v>0</v>
      </c>
      <c r="Q142" s="263">
        <v>1</v>
      </c>
      <c r="R142" s="263"/>
      <c r="S142" s="263"/>
      <c r="T142" s="263"/>
      <c r="U142" s="263"/>
      <c r="V142" s="263"/>
      <c r="W142" s="263">
        <v>11</v>
      </c>
      <c r="X142" s="158">
        <v>44931</v>
      </c>
      <c r="Y142" s="297">
        <f t="shared" si="10"/>
        <v>12</v>
      </c>
      <c r="Z142" s="263"/>
      <c r="AA142" s="263"/>
      <c r="AB142" s="263"/>
      <c r="AC142" s="263"/>
      <c r="AD142" s="263"/>
      <c r="AE142" s="263"/>
      <c r="AF142" s="263"/>
      <c r="AG142" s="158"/>
      <c r="AH142" s="297">
        <f t="shared" si="8"/>
        <v>0</v>
      </c>
      <c r="AI142" s="573">
        <v>0</v>
      </c>
      <c r="AJ142" s="574" t="s">
        <v>2168</v>
      </c>
      <c r="AK142" s="574" t="s">
        <v>430</v>
      </c>
      <c r="AL142" s="574" t="s">
        <v>671</v>
      </c>
      <c r="AM142" s="574" t="s">
        <v>661</v>
      </c>
      <c r="AN142" s="574"/>
      <c r="AO142" s="574">
        <v>55</v>
      </c>
      <c r="AP142" s="574">
        <v>1</v>
      </c>
      <c r="AQ142" s="574" t="s">
        <v>656</v>
      </c>
      <c r="AR142" s="574" t="s">
        <v>666</v>
      </c>
      <c r="AS142" s="575"/>
      <c r="AT142" s="576">
        <v>1</v>
      </c>
      <c r="AU142" s="575" t="s">
        <v>672</v>
      </c>
      <c r="AV142" s="577" t="s">
        <v>653</v>
      </c>
      <c r="AW142" s="159"/>
    </row>
    <row r="143" spans="1:129" s="57" customFormat="1" ht="51">
      <c r="A143" s="395"/>
      <c r="B143" s="395">
        <v>4450520200</v>
      </c>
      <c r="C143" s="263" t="s">
        <v>5484</v>
      </c>
      <c r="D143" s="263" t="s">
        <v>5485</v>
      </c>
      <c r="E143" s="263" t="s">
        <v>2322</v>
      </c>
      <c r="F143" s="263" t="s">
        <v>422</v>
      </c>
      <c r="G143" s="263" t="s">
        <v>655</v>
      </c>
      <c r="H143" s="263"/>
      <c r="I143" s="263"/>
      <c r="J143" s="263"/>
      <c r="K143" s="263"/>
      <c r="L143" s="263"/>
      <c r="M143" s="263"/>
      <c r="N143" s="263"/>
      <c r="O143" s="158"/>
      <c r="P143" s="296">
        <f t="shared" si="9"/>
        <v>0</v>
      </c>
      <c r="Q143" s="263"/>
      <c r="R143" s="263"/>
      <c r="S143" s="263"/>
      <c r="T143" s="263"/>
      <c r="U143" s="263">
        <v>5</v>
      </c>
      <c r="V143" s="263"/>
      <c r="W143" s="263">
        <v>7</v>
      </c>
      <c r="X143" s="158">
        <v>45188</v>
      </c>
      <c r="Y143" s="297">
        <f t="shared" si="10"/>
        <v>12</v>
      </c>
      <c r="Z143" s="263"/>
      <c r="AA143" s="263"/>
      <c r="AB143" s="263"/>
      <c r="AC143" s="263"/>
      <c r="AD143" s="263"/>
      <c r="AE143" s="263"/>
      <c r="AF143" s="263"/>
      <c r="AG143" s="158"/>
      <c r="AH143" s="297">
        <f t="shared" si="8"/>
        <v>0</v>
      </c>
      <c r="AI143" s="573"/>
      <c r="AJ143" s="574" t="s">
        <v>659</v>
      </c>
      <c r="AK143" s="574" t="s">
        <v>430</v>
      </c>
      <c r="AL143" s="574" t="s">
        <v>671</v>
      </c>
      <c r="AM143" s="574" t="s">
        <v>671</v>
      </c>
      <c r="AN143" s="574"/>
      <c r="AO143" s="574">
        <v>15</v>
      </c>
      <c r="AP143" s="574"/>
      <c r="AQ143" s="574"/>
      <c r="AR143" s="574"/>
      <c r="AS143" s="575"/>
      <c r="AT143" s="576"/>
      <c r="AU143" s="575"/>
      <c r="AV143" s="577"/>
      <c r="AW143" s="159" t="s">
        <v>16359</v>
      </c>
    </row>
    <row r="144" spans="1:129" s="57" customFormat="1" ht="51">
      <c r="A144" s="395"/>
      <c r="B144" s="395">
        <v>4461211400</v>
      </c>
      <c r="C144" s="263" t="s">
        <v>5486</v>
      </c>
      <c r="D144" s="263" t="s">
        <v>5487</v>
      </c>
      <c r="E144" s="263" t="s">
        <v>2323</v>
      </c>
      <c r="F144" s="263" t="s">
        <v>420</v>
      </c>
      <c r="G144" s="263" t="s">
        <v>655</v>
      </c>
      <c r="H144" s="263"/>
      <c r="I144" s="263"/>
      <c r="J144" s="263"/>
      <c r="K144" s="263"/>
      <c r="L144" s="263"/>
      <c r="M144" s="263"/>
      <c r="N144" s="263"/>
      <c r="O144" s="158"/>
      <c r="P144" s="296">
        <f t="shared" si="9"/>
        <v>0</v>
      </c>
      <c r="Q144" s="263">
        <v>1</v>
      </c>
      <c r="R144" s="263"/>
      <c r="S144" s="263"/>
      <c r="T144" s="263"/>
      <c r="U144" s="263"/>
      <c r="V144" s="263"/>
      <c r="W144" s="263">
        <v>9</v>
      </c>
      <c r="X144" s="158">
        <v>44999</v>
      </c>
      <c r="Y144" s="297">
        <f t="shared" si="10"/>
        <v>10</v>
      </c>
      <c r="Z144" s="263"/>
      <c r="AA144" s="263"/>
      <c r="AB144" s="263"/>
      <c r="AC144" s="263"/>
      <c r="AD144" s="263"/>
      <c r="AE144" s="263"/>
      <c r="AF144" s="263"/>
      <c r="AG144" s="158"/>
      <c r="AH144" s="297">
        <f t="shared" si="8"/>
        <v>0</v>
      </c>
      <c r="AI144" s="573">
        <v>0</v>
      </c>
      <c r="AJ144" s="574" t="s">
        <v>659</v>
      </c>
      <c r="AK144" s="574" t="s">
        <v>430</v>
      </c>
      <c r="AL144" s="574" t="s">
        <v>671</v>
      </c>
      <c r="AM144" s="574" t="s">
        <v>649</v>
      </c>
      <c r="AN144" s="574"/>
      <c r="AO144" s="574">
        <v>55</v>
      </c>
      <c r="AP144" s="574">
        <v>0</v>
      </c>
      <c r="AQ144" s="574"/>
      <c r="AR144" s="574"/>
      <c r="AS144" s="575">
        <v>0.17</v>
      </c>
      <c r="AT144" s="576">
        <v>3</v>
      </c>
      <c r="AU144" s="575" t="s">
        <v>672</v>
      </c>
      <c r="AV144" s="577" t="s">
        <v>653</v>
      </c>
      <c r="AW144" s="159"/>
    </row>
    <row r="145" spans="1:49" s="57" customFormat="1" ht="51">
      <c r="A145" s="395"/>
      <c r="B145" s="395">
        <v>5330550500</v>
      </c>
      <c r="C145" s="263" t="s">
        <v>5488</v>
      </c>
      <c r="D145" s="263" t="s">
        <v>5489</v>
      </c>
      <c r="E145" s="263" t="s">
        <v>2324</v>
      </c>
      <c r="F145" s="263" t="s">
        <v>422</v>
      </c>
      <c r="G145" s="263" t="s">
        <v>655</v>
      </c>
      <c r="H145" s="263"/>
      <c r="I145" s="263"/>
      <c r="J145" s="263"/>
      <c r="K145" s="263"/>
      <c r="L145" s="263"/>
      <c r="M145" s="263"/>
      <c r="N145" s="263"/>
      <c r="O145" s="158"/>
      <c r="P145" s="296">
        <f t="shared" si="9"/>
        <v>0</v>
      </c>
      <c r="Q145" s="263"/>
      <c r="R145" s="263"/>
      <c r="S145" s="263"/>
      <c r="T145" s="263"/>
      <c r="U145" s="263">
        <v>4</v>
      </c>
      <c r="V145" s="263"/>
      <c r="W145" s="263">
        <v>5</v>
      </c>
      <c r="X145" s="158">
        <v>45194</v>
      </c>
      <c r="Y145" s="297">
        <f t="shared" si="10"/>
        <v>9</v>
      </c>
      <c r="Z145" s="263"/>
      <c r="AA145" s="263"/>
      <c r="AB145" s="263"/>
      <c r="AC145" s="263"/>
      <c r="AD145" s="263"/>
      <c r="AE145" s="263"/>
      <c r="AF145" s="263"/>
      <c r="AG145" s="158"/>
      <c r="AH145" s="297">
        <f t="shared" si="8"/>
        <v>0</v>
      </c>
      <c r="AI145" s="573"/>
      <c r="AJ145" s="574" t="s">
        <v>659</v>
      </c>
      <c r="AK145" s="574" t="s">
        <v>432</v>
      </c>
      <c r="AL145" s="574" t="s">
        <v>671</v>
      </c>
      <c r="AM145" s="574" t="s">
        <v>671</v>
      </c>
      <c r="AN145" s="574"/>
      <c r="AO145" s="574">
        <v>15</v>
      </c>
      <c r="AP145" s="574">
        <v>0</v>
      </c>
      <c r="AQ145" s="574">
        <v>0</v>
      </c>
      <c r="AR145" s="574"/>
      <c r="AS145" s="575"/>
      <c r="AT145" s="576"/>
      <c r="AU145" s="575"/>
      <c r="AV145" s="577"/>
      <c r="AW145" s="159" t="s">
        <v>16359</v>
      </c>
    </row>
    <row r="146" spans="1:49" s="57" customFormat="1" ht="51">
      <c r="A146" s="395"/>
      <c r="B146" s="395">
        <v>4306800900</v>
      </c>
      <c r="C146" s="263" t="s">
        <v>5490</v>
      </c>
      <c r="D146" s="263" t="s">
        <v>5491</v>
      </c>
      <c r="E146" s="263" t="s">
        <v>2325</v>
      </c>
      <c r="F146" s="263" t="s">
        <v>414</v>
      </c>
      <c r="G146" s="263" t="s">
        <v>666</v>
      </c>
      <c r="H146" s="263"/>
      <c r="I146" s="263"/>
      <c r="J146" s="263"/>
      <c r="K146" s="263"/>
      <c r="L146" s="263"/>
      <c r="M146" s="263"/>
      <c r="N146" s="263"/>
      <c r="O146" s="158"/>
      <c r="P146" s="296">
        <f t="shared" si="9"/>
        <v>0</v>
      </c>
      <c r="Q146" s="263">
        <v>1</v>
      </c>
      <c r="R146" s="263"/>
      <c r="S146" s="263"/>
      <c r="T146" s="263"/>
      <c r="U146" s="263"/>
      <c r="V146" s="263"/>
      <c r="W146" s="263">
        <v>8</v>
      </c>
      <c r="X146" s="158">
        <v>45008</v>
      </c>
      <c r="Y146" s="297">
        <f t="shared" si="10"/>
        <v>9</v>
      </c>
      <c r="Z146" s="263"/>
      <c r="AA146" s="263"/>
      <c r="AB146" s="263"/>
      <c r="AC146" s="263"/>
      <c r="AD146" s="263"/>
      <c r="AE146" s="263"/>
      <c r="AF146" s="263"/>
      <c r="AG146" s="158"/>
      <c r="AH146" s="297">
        <f t="shared" si="8"/>
        <v>0</v>
      </c>
      <c r="AI146" s="573">
        <v>0</v>
      </c>
      <c r="AJ146" s="574" t="s">
        <v>659</v>
      </c>
      <c r="AK146" s="574" t="s">
        <v>430</v>
      </c>
      <c r="AL146" s="574" t="s">
        <v>671</v>
      </c>
      <c r="AM146" s="574" t="s">
        <v>649</v>
      </c>
      <c r="AN146" s="574"/>
      <c r="AO146" s="574">
        <v>55</v>
      </c>
      <c r="AP146" s="574"/>
      <c r="AQ146" s="574"/>
      <c r="AR146" s="574"/>
      <c r="AS146" s="575">
        <v>0.44</v>
      </c>
      <c r="AT146" s="576">
        <v>2</v>
      </c>
      <c r="AU146" s="575" t="s">
        <v>672</v>
      </c>
      <c r="AV146" s="577" t="s">
        <v>653</v>
      </c>
      <c r="AW146" s="159"/>
    </row>
    <row r="147" spans="1:49" s="57" customFormat="1" ht="51">
      <c r="A147" s="395"/>
      <c r="B147" s="395">
        <v>4521613401</v>
      </c>
      <c r="C147" s="263" t="s">
        <v>5492</v>
      </c>
      <c r="D147" s="263" t="s">
        <v>5493</v>
      </c>
      <c r="E147" s="263" t="s">
        <v>2326</v>
      </c>
      <c r="F147" s="263" t="s">
        <v>422</v>
      </c>
      <c r="G147" s="263" t="s">
        <v>655</v>
      </c>
      <c r="H147" s="263"/>
      <c r="I147" s="263"/>
      <c r="J147" s="263"/>
      <c r="K147" s="263"/>
      <c r="L147" s="263"/>
      <c r="M147" s="263"/>
      <c r="N147" s="263"/>
      <c r="O147" s="158"/>
      <c r="P147" s="296">
        <f t="shared" si="9"/>
        <v>0</v>
      </c>
      <c r="Q147" s="263"/>
      <c r="R147" s="263"/>
      <c r="S147" s="263"/>
      <c r="T147" s="263"/>
      <c r="U147" s="263">
        <v>4</v>
      </c>
      <c r="V147" s="263"/>
      <c r="W147" s="263">
        <v>5</v>
      </c>
      <c r="X147" s="158">
        <v>45275</v>
      </c>
      <c r="Y147" s="297">
        <f t="shared" si="10"/>
        <v>9</v>
      </c>
      <c r="Z147" s="263"/>
      <c r="AA147" s="263"/>
      <c r="AB147" s="263"/>
      <c r="AC147" s="263"/>
      <c r="AD147" s="263"/>
      <c r="AE147" s="263"/>
      <c r="AF147" s="263"/>
      <c r="AG147" s="158"/>
      <c r="AH147" s="297">
        <f t="shared" si="8"/>
        <v>0</v>
      </c>
      <c r="AI147" s="573"/>
      <c r="AJ147" s="574" t="s">
        <v>659</v>
      </c>
      <c r="AK147" s="574" t="s">
        <v>430</v>
      </c>
      <c r="AL147" s="574" t="s">
        <v>671</v>
      </c>
      <c r="AM147" s="574" t="s">
        <v>671</v>
      </c>
      <c r="AN147" s="574"/>
      <c r="AO147" s="574">
        <v>15</v>
      </c>
      <c r="AP147" s="574"/>
      <c r="AQ147" s="574"/>
      <c r="AR147" s="574"/>
      <c r="AS147" s="575"/>
      <c r="AT147" s="576"/>
      <c r="AU147" s="575"/>
      <c r="AV147" s="577"/>
      <c r="AW147" s="159" t="s">
        <v>16359</v>
      </c>
    </row>
    <row r="148" spans="1:49" s="149" customFormat="1" ht="51">
      <c r="A148" s="395"/>
      <c r="B148" s="395">
        <v>4660230100</v>
      </c>
      <c r="C148" s="263" t="s">
        <v>5494</v>
      </c>
      <c r="D148" s="263" t="s">
        <v>5495</v>
      </c>
      <c r="E148" s="263" t="s">
        <v>2327</v>
      </c>
      <c r="F148" s="263" t="s">
        <v>422</v>
      </c>
      <c r="G148" s="263" t="s">
        <v>655</v>
      </c>
      <c r="H148" s="263"/>
      <c r="I148" s="263"/>
      <c r="J148" s="263"/>
      <c r="K148" s="263"/>
      <c r="L148" s="263"/>
      <c r="M148" s="263"/>
      <c r="N148" s="263"/>
      <c r="O148" s="158"/>
      <c r="P148" s="296">
        <f t="shared" si="9"/>
        <v>0</v>
      </c>
      <c r="Q148" s="263"/>
      <c r="R148" s="263"/>
      <c r="S148" s="263"/>
      <c r="T148" s="263"/>
      <c r="U148" s="263">
        <v>4</v>
      </c>
      <c r="V148" s="263"/>
      <c r="W148" s="263">
        <v>5</v>
      </c>
      <c r="X148" s="158">
        <v>45126</v>
      </c>
      <c r="Y148" s="297">
        <f t="shared" si="10"/>
        <v>9</v>
      </c>
      <c r="Z148" s="263"/>
      <c r="AA148" s="263"/>
      <c r="AB148" s="263"/>
      <c r="AC148" s="263"/>
      <c r="AD148" s="263"/>
      <c r="AE148" s="263"/>
      <c r="AF148" s="263"/>
      <c r="AG148" s="158"/>
      <c r="AH148" s="297">
        <f t="shared" si="8"/>
        <v>0</v>
      </c>
      <c r="AI148" s="573"/>
      <c r="AJ148" s="574" t="s">
        <v>659</v>
      </c>
      <c r="AK148" s="574" t="s">
        <v>430</v>
      </c>
      <c r="AL148" s="574" t="s">
        <v>671</v>
      </c>
      <c r="AM148" s="574" t="s">
        <v>671</v>
      </c>
      <c r="AN148" s="574"/>
      <c r="AO148" s="574">
        <v>15</v>
      </c>
      <c r="AP148" s="574"/>
      <c r="AQ148" s="574"/>
      <c r="AR148" s="574"/>
      <c r="AS148" s="575"/>
      <c r="AT148" s="576"/>
      <c r="AU148" s="575"/>
      <c r="AV148" s="577"/>
      <c r="AW148" s="159" t="s">
        <v>16359</v>
      </c>
    </row>
    <row r="149" spans="1:49" s="149" customFormat="1" ht="51">
      <c r="A149" s="395"/>
      <c r="B149" s="395">
        <v>5480902600</v>
      </c>
      <c r="C149" s="263" t="s">
        <v>5496</v>
      </c>
      <c r="D149" s="263" t="s">
        <v>5497</v>
      </c>
      <c r="E149" s="263" t="s">
        <v>2328</v>
      </c>
      <c r="F149" s="263" t="s">
        <v>422</v>
      </c>
      <c r="G149" s="263" t="s">
        <v>655</v>
      </c>
      <c r="H149" s="263"/>
      <c r="I149" s="263"/>
      <c r="J149" s="263"/>
      <c r="K149" s="263"/>
      <c r="L149" s="263"/>
      <c r="M149" s="263"/>
      <c r="N149" s="263"/>
      <c r="O149" s="158"/>
      <c r="P149" s="296">
        <f t="shared" si="9"/>
        <v>0</v>
      </c>
      <c r="Q149" s="263"/>
      <c r="R149" s="263"/>
      <c r="S149" s="263">
        <v>1</v>
      </c>
      <c r="T149" s="263"/>
      <c r="U149" s="263"/>
      <c r="V149" s="263"/>
      <c r="W149" s="263">
        <v>7</v>
      </c>
      <c r="X149" s="158">
        <v>45222</v>
      </c>
      <c r="Y149" s="297">
        <f t="shared" si="10"/>
        <v>8</v>
      </c>
      <c r="Z149" s="263"/>
      <c r="AA149" s="263"/>
      <c r="AB149" s="263"/>
      <c r="AC149" s="263"/>
      <c r="AD149" s="263"/>
      <c r="AE149" s="263"/>
      <c r="AF149" s="263"/>
      <c r="AG149" s="158"/>
      <c r="AH149" s="297">
        <f t="shared" si="8"/>
        <v>0</v>
      </c>
      <c r="AI149" s="573"/>
      <c r="AJ149" s="574" t="s">
        <v>659</v>
      </c>
      <c r="AK149" s="574" t="s">
        <v>430</v>
      </c>
      <c r="AL149" s="574" t="s">
        <v>671</v>
      </c>
      <c r="AM149" s="574" t="s">
        <v>661</v>
      </c>
      <c r="AN149" s="574"/>
      <c r="AO149" s="574">
        <v>55</v>
      </c>
      <c r="AP149" s="574"/>
      <c r="AQ149" s="574"/>
      <c r="AR149" s="574"/>
      <c r="AS149" s="575"/>
      <c r="AT149" s="576"/>
      <c r="AU149" s="575"/>
      <c r="AV149" s="577"/>
      <c r="AW149" s="159"/>
    </row>
    <row r="150" spans="1:49" s="56" customFormat="1" ht="51">
      <c r="A150" s="395"/>
      <c r="B150" s="395">
        <v>3410503800</v>
      </c>
      <c r="C150" s="263" t="s">
        <v>5498</v>
      </c>
      <c r="D150" s="263" t="s">
        <v>5499</v>
      </c>
      <c r="E150" s="263" t="s">
        <v>2329</v>
      </c>
      <c r="F150" s="263" t="s">
        <v>414</v>
      </c>
      <c r="G150" s="263" t="s">
        <v>655</v>
      </c>
      <c r="H150" s="263"/>
      <c r="I150" s="263"/>
      <c r="J150" s="263"/>
      <c r="K150" s="263"/>
      <c r="L150" s="263"/>
      <c r="M150" s="263"/>
      <c r="N150" s="263"/>
      <c r="O150" s="158"/>
      <c r="P150" s="296">
        <f t="shared" si="9"/>
        <v>0</v>
      </c>
      <c r="Q150" s="263"/>
      <c r="R150" s="263"/>
      <c r="S150" s="263"/>
      <c r="T150" s="263"/>
      <c r="U150" s="263"/>
      <c r="V150" s="263"/>
      <c r="W150" s="263">
        <v>8</v>
      </c>
      <c r="X150" s="158">
        <v>45224</v>
      </c>
      <c r="Y150" s="297">
        <f t="shared" si="10"/>
        <v>8</v>
      </c>
      <c r="Z150" s="263"/>
      <c r="AA150" s="263"/>
      <c r="AB150" s="263"/>
      <c r="AC150" s="263"/>
      <c r="AD150" s="263"/>
      <c r="AE150" s="263"/>
      <c r="AF150" s="263"/>
      <c r="AG150" s="158"/>
      <c r="AH150" s="297">
        <f t="shared" si="8"/>
        <v>0</v>
      </c>
      <c r="AI150" s="573"/>
      <c r="AJ150" s="574" t="s">
        <v>659</v>
      </c>
      <c r="AK150" s="574" t="s">
        <v>430</v>
      </c>
      <c r="AL150" s="574"/>
      <c r="AM150" s="574"/>
      <c r="AN150" s="574"/>
      <c r="AO150" s="574"/>
      <c r="AP150" s="574"/>
      <c r="AQ150" s="574"/>
      <c r="AR150" s="574"/>
      <c r="AS150" s="575"/>
      <c r="AT150" s="576"/>
      <c r="AU150" s="575"/>
      <c r="AV150" s="577"/>
      <c r="AW150" s="159"/>
    </row>
    <row r="151" spans="1:49" s="56" customFormat="1" ht="51">
      <c r="A151" s="395"/>
      <c r="B151" s="395">
        <v>3410503800</v>
      </c>
      <c r="C151" s="263" t="s">
        <v>5500</v>
      </c>
      <c r="D151" s="263" t="s">
        <v>5499</v>
      </c>
      <c r="E151" s="263" t="s">
        <v>2330</v>
      </c>
      <c r="F151" s="263" t="s">
        <v>414</v>
      </c>
      <c r="G151" s="263" t="s">
        <v>655</v>
      </c>
      <c r="H151" s="263"/>
      <c r="I151" s="263"/>
      <c r="J151" s="263"/>
      <c r="K151" s="263"/>
      <c r="L151" s="263"/>
      <c r="M151" s="263"/>
      <c r="N151" s="263"/>
      <c r="O151" s="158"/>
      <c r="P151" s="296">
        <f t="shared" si="9"/>
        <v>0</v>
      </c>
      <c r="Q151" s="263"/>
      <c r="R151" s="263"/>
      <c r="S151" s="263"/>
      <c r="T151" s="263"/>
      <c r="U151" s="263"/>
      <c r="V151" s="263"/>
      <c r="W151" s="263">
        <v>8</v>
      </c>
      <c r="X151" s="158">
        <v>45224</v>
      </c>
      <c r="Y151" s="297">
        <f t="shared" si="10"/>
        <v>8</v>
      </c>
      <c r="Z151" s="263"/>
      <c r="AA151" s="263"/>
      <c r="AB151" s="263"/>
      <c r="AC151" s="263"/>
      <c r="AD151" s="263"/>
      <c r="AE151" s="263"/>
      <c r="AF151" s="263"/>
      <c r="AG151" s="158"/>
      <c r="AH151" s="297">
        <f t="shared" si="8"/>
        <v>0</v>
      </c>
      <c r="AI151" s="573"/>
      <c r="AJ151" s="574" t="s">
        <v>659</v>
      </c>
      <c r="AK151" s="574" t="s">
        <v>430</v>
      </c>
      <c r="AL151" s="574"/>
      <c r="AM151" s="574"/>
      <c r="AN151" s="574"/>
      <c r="AO151" s="574"/>
      <c r="AP151" s="574"/>
      <c r="AQ151" s="574"/>
      <c r="AR151" s="574"/>
      <c r="AS151" s="575"/>
      <c r="AT151" s="576"/>
      <c r="AU151" s="575"/>
      <c r="AV151" s="577"/>
      <c r="AW151" s="159"/>
    </row>
    <row r="152" spans="1:49" s="149" customFormat="1" ht="51">
      <c r="A152" s="395"/>
      <c r="B152" s="395">
        <v>3410503800</v>
      </c>
      <c r="C152" s="263" t="s">
        <v>5501</v>
      </c>
      <c r="D152" s="263" t="s">
        <v>5499</v>
      </c>
      <c r="E152" s="263" t="s">
        <v>2331</v>
      </c>
      <c r="F152" s="263" t="s">
        <v>414</v>
      </c>
      <c r="G152" s="263" t="s">
        <v>655</v>
      </c>
      <c r="H152" s="263"/>
      <c r="I152" s="263"/>
      <c r="J152" s="263"/>
      <c r="K152" s="263"/>
      <c r="L152" s="263"/>
      <c r="M152" s="263"/>
      <c r="N152" s="263"/>
      <c r="O152" s="158"/>
      <c r="P152" s="296">
        <f t="shared" si="9"/>
        <v>0</v>
      </c>
      <c r="Q152" s="263"/>
      <c r="R152" s="263"/>
      <c r="S152" s="263"/>
      <c r="T152" s="263"/>
      <c r="U152" s="263"/>
      <c r="V152" s="263"/>
      <c r="W152" s="263">
        <v>8</v>
      </c>
      <c r="X152" s="158">
        <v>45224</v>
      </c>
      <c r="Y152" s="297">
        <f t="shared" si="10"/>
        <v>8</v>
      </c>
      <c r="Z152" s="263"/>
      <c r="AA152" s="263"/>
      <c r="AB152" s="263"/>
      <c r="AC152" s="263"/>
      <c r="AD152" s="263"/>
      <c r="AE152" s="263"/>
      <c r="AF152" s="263"/>
      <c r="AG152" s="158"/>
      <c r="AH152" s="297">
        <f t="shared" si="8"/>
        <v>0</v>
      </c>
      <c r="AI152" s="573"/>
      <c r="AJ152" s="574" t="s">
        <v>659</v>
      </c>
      <c r="AK152" s="574" t="s">
        <v>430</v>
      </c>
      <c r="AL152" s="574"/>
      <c r="AM152" s="574"/>
      <c r="AN152" s="574"/>
      <c r="AO152" s="574"/>
      <c r="AP152" s="574"/>
      <c r="AQ152" s="574"/>
      <c r="AR152" s="574"/>
      <c r="AS152" s="575"/>
      <c r="AT152" s="576"/>
      <c r="AU152" s="575"/>
      <c r="AV152" s="577"/>
      <c r="AW152" s="159"/>
    </row>
    <row r="153" spans="1:49" s="58" customFormat="1" ht="51">
      <c r="A153" s="395"/>
      <c r="B153" s="395">
        <v>3410503800</v>
      </c>
      <c r="C153" s="263" t="s">
        <v>5502</v>
      </c>
      <c r="D153" s="263" t="s">
        <v>5499</v>
      </c>
      <c r="E153" s="263" t="s">
        <v>2332</v>
      </c>
      <c r="F153" s="263" t="s">
        <v>414</v>
      </c>
      <c r="G153" s="263" t="s">
        <v>655</v>
      </c>
      <c r="H153" s="263"/>
      <c r="I153" s="263"/>
      <c r="J153" s="263"/>
      <c r="K153" s="263"/>
      <c r="L153" s="263"/>
      <c r="M153" s="263"/>
      <c r="N153" s="263"/>
      <c r="O153" s="158"/>
      <c r="P153" s="296">
        <f t="shared" si="9"/>
        <v>0</v>
      </c>
      <c r="Q153" s="263"/>
      <c r="R153" s="263"/>
      <c r="S153" s="263"/>
      <c r="T153" s="263"/>
      <c r="U153" s="263"/>
      <c r="V153" s="263"/>
      <c r="W153" s="263">
        <v>8</v>
      </c>
      <c r="X153" s="158">
        <v>45224</v>
      </c>
      <c r="Y153" s="297">
        <f t="shared" si="10"/>
        <v>8</v>
      </c>
      <c r="Z153" s="263"/>
      <c r="AA153" s="263"/>
      <c r="AB153" s="263"/>
      <c r="AC153" s="263"/>
      <c r="AD153" s="263"/>
      <c r="AE153" s="263"/>
      <c r="AF153" s="263"/>
      <c r="AG153" s="158"/>
      <c r="AH153" s="297">
        <f t="shared" si="8"/>
        <v>0</v>
      </c>
      <c r="AI153" s="573"/>
      <c r="AJ153" s="574" t="s">
        <v>659</v>
      </c>
      <c r="AK153" s="574" t="s">
        <v>430</v>
      </c>
      <c r="AL153" s="574"/>
      <c r="AM153" s="574"/>
      <c r="AN153" s="574"/>
      <c r="AO153" s="574"/>
      <c r="AP153" s="574"/>
      <c r="AQ153" s="574"/>
      <c r="AR153" s="574"/>
      <c r="AS153" s="575"/>
      <c r="AT153" s="576"/>
      <c r="AU153" s="575"/>
      <c r="AV153" s="577"/>
      <c r="AW153" s="159"/>
    </row>
    <row r="154" spans="1:49" s="58" customFormat="1" ht="51">
      <c r="A154" s="395"/>
      <c r="B154" s="395">
        <v>3410503800</v>
      </c>
      <c r="C154" s="263" t="s">
        <v>5503</v>
      </c>
      <c r="D154" s="263" t="s">
        <v>5499</v>
      </c>
      <c r="E154" s="263" t="s">
        <v>2333</v>
      </c>
      <c r="F154" s="263" t="s">
        <v>414</v>
      </c>
      <c r="G154" s="263" t="s">
        <v>655</v>
      </c>
      <c r="H154" s="263"/>
      <c r="I154" s="263"/>
      <c r="J154" s="263"/>
      <c r="K154" s="263"/>
      <c r="L154" s="263"/>
      <c r="M154" s="263"/>
      <c r="N154" s="263"/>
      <c r="O154" s="158"/>
      <c r="P154" s="296">
        <f t="shared" si="9"/>
        <v>0</v>
      </c>
      <c r="Q154" s="263"/>
      <c r="R154" s="263"/>
      <c r="S154" s="263"/>
      <c r="T154" s="263"/>
      <c r="U154" s="263"/>
      <c r="V154" s="263"/>
      <c r="W154" s="263">
        <v>8</v>
      </c>
      <c r="X154" s="158">
        <v>45224</v>
      </c>
      <c r="Y154" s="297">
        <f t="shared" si="10"/>
        <v>8</v>
      </c>
      <c r="Z154" s="263"/>
      <c r="AA154" s="263"/>
      <c r="AB154" s="263"/>
      <c r="AC154" s="263"/>
      <c r="AD154" s="263"/>
      <c r="AE154" s="263"/>
      <c r="AF154" s="263"/>
      <c r="AG154" s="158"/>
      <c r="AH154" s="297">
        <f t="shared" si="8"/>
        <v>0</v>
      </c>
      <c r="AI154" s="573"/>
      <c r="AJ154" s="574" t="s">
        <v>659</v>
      </c>
      <c r="AK154" s="574" t="s">
        <v>430</v>
      </c>
      <c r="AL154" s="574"/>
      <c r="AM154" s="574"/>
      <c r="AN154" s="574"/>
      <c r="AO154" s="574"/>
      <c r="AP154" s="574"/>
      <c r="AQ154" s="574"/>
      <c r="AR154" s="574"/>
      <c r="AS154" s="575"/>
      <c r="AT154" s="576"/>
      <c r="AU154" s="575"/>
      <c r="AV154" s="577"/>
      <c r="AW154" s="159"/>
    </row>
    <row r="155" spans="1:49" s="149" customFormat="1" ht="51">
      <c r="A155" s="395"/>
      <c r="B155" s="395">
        <v>3410503800</v>
      </c>
      <c r="C155" s="263" t="s">
        <v>5504</v>
      </c>
      <c r="D155" s="263" t="s">
        <v>5499</v>
      </c>
      <c r="E155" s="263" t="s">
        <v>2334</v>
      </c>
      <c r="F155" s="263" t="s">
        <v>414</v>
      </c>
      <c r="G155" s="263" t="s">
        <v>655</v>
      </c>
      <c r="H155" s="263"/>
      <c r="I155" s="263"/>
      <c r="J155" s="263"/>
      <c r="K155" s="263"/>
      <c r="L155" s="263"/>
      <c r="M155" s="263"/>
      <c r="N155" s="263"/>
      <c r="O155" s="158"/>
      <c r="P155" s="296">
        <f t="shared" si="9"/>
        <v>0</v>
      </c>
      <c r="Q155" s="263"/>
      <c r="R155" s="263"/>
      <c r="S155" s="263"/>
      <c r="T155" s="263"/>
      <c r="U155" s="263"/>
      <c r="V155" s="263"/>
      <c r="W155" s="263">
        <v>8</v>
      </c>
      <c r="X155" s="158">
        <v>45224</v>
      </c>
      <c r="Y155" s="297">
        <f t="shared" si="10"/>
        <v>8</v>
      </c>
      <c r="Z155" s="263"/>
      <c r="AA155" s="263"/>
      <c r="AB155" s="263"/>
      <c r="AC155" s="263"/>
      <c r="AD155" s="263"/>
      <c r="AE155" s="263"/>
      <c r="AF155" s="263"/>
      <c r="AG155" s="158"/>
      <c r="AH155" s="297">
        <f t="shared" si="8"/>
        <v>0</v>
      </c>
      <c r="AI155" s="573"/>
      <c r="AJ155" s="574" t="s">
        <v>659</v>
      </c>
      <c r="AK155" s="574" t="s">
        <v>430</v>
      </c>
      <c r="AL155" s="574"/>
      <c r="AM155" s="574"/>
      <c r="AN155" s="574"/>
      <c r="AO155" s="574"/>
      <c r="AP155" s="574"/>
      <c r="AQ155" s="574"/>
      <c r="AR155" s="574"/>
      <c r="AS155" s="575"/>
      <c r="AT155" s="576"/>
      <c r="AU155" s="575"/>
      <c r="AV155" s="577"/>
      <c r="AW155" s="159"/>
    </row>
    <row r="156" spans="1:49" s="149" customFormat="1" ht="38.25">
      <c r="A156" s="395"/>
      <c r="B156" s="395">
        <v>6454100100</v>
      </c>
      <c r="C156" s="263" t="s">
        <v>5505</v>
      </c>
      <c r="D156" s="263" t="s">
        <v>5506</v>
      </c>
      <c r="E156" s="263" t="s">
        <v>2335</v>
      </c>
      <c r="F156" s="263" t="s">
        <v>420</v>
      </c>
      <c r="G156" s="263" t="s">
        <v>666</v>
      </c>
      <c r="H156" s="263"/>
      <c r="I156" s="263"/>
      <c r="J156" s="263"/>
      <c r="K156" s="263"/>
      <c r="L156" s="263"/>
      <c r="M156" s="263"/>
      <c r="N156" s="263"/>
      <c r="O156" s="158"/>
      <c r="P156" s="296">
        <f t="shared" si="9"/>
        <v>0</v>
      </c>
      <c r="Q156" s="263"/>
      <c r="R156" s="263"/>
      <c r="S156" s="263">
        <v>8</v>
      </c>
      <c r="T156" s="263"/>
      <c r="U156" s="263"/>
      <c r="V156" s="263"/>
      <c r="W156" s="263"/>
      <c r="X156" s="158">
        <v>45125</v>
      </c>
      <c r="Y156" s="297">
        <f t="shared" si="10"/>
        <v>8</v>
      </c>
      <c r="Z156" s="263"/>
      <c r="AA156" s="263"/>
      <c r="AB156" s="263"/>
      <c r="AC156" s="263"/>
      <c r="AD156" s="263"/>
      <c r="AE156" s="263"/>
      <c r="AF156" s="263"/>
      <c r="AG156" s="158"/>
      <c r="AH156" s="297">
        <f t="shared" si="8"/>
        <v>0</v>
      </c>
      <c r="AI156" s="573"/>
      <c r="AJ156" s="574" t="s">
        <v>2168</v>
      </c>
      <c r="AK156" s="574" t="s">
        <v>430</v>
      </c>
      <c r="AL156" s="574" t="s">
        <v>671</v>
      </c>
      <c r="AM156" s="574" t="s">
        <v>661</v>
      </c>
      <c r="AN156" s="574"/>
      <c r="AO156" s="574">
        <v>55</v>
      </c>
      <c r="AP156" s="574"/>
      <c r="AQ156" s="574"/>
      <c r="AR156" s="574"/>
      <c r="AS156" s="575"/>
      <c r="AT156" s="576"/>
      <c r="AU156" s="575"/>
      <c r="AV156" s="577" t="s">
        <v>653</v>
      </c>
      <c r="AW156" s="159"/>
    </row>
    <row r="157" spans="1:49" s="149" customFormat="1" ht="51">
      <c r="A157" s="395"/>
      <c r="B157" s="395">
        <v>6461002000</v>
      </c>
      <c r="C157" s="263" t="s">
        <v>5507</v>
      </c>
      <c r="D157" s="263" t="s">
        <v>5508</v>
      </c>
      <c r="E157" s="263" t="s">
        <v>2336</v>
      </c>
      <c r="F157" s="263" t="s">
        <v>420</v>
      </c>
      <c r="G157" s="263" t="s">
        <v>655</v>
      </c>
      <c r="H157" s="263"/>
      <c r="I157" s="263"/>
      <c r="J157" s="263"/>
      <c r="K157" s="263"/>
      <c r="L157" s="263"/>
      <c r="M157" s="263"/>
      <c r="N157" s="263"/>
      <c r="O157" s="158"/>
      <c r="P157" s="296">
        <f t="shared" si="9"/>
        <v>0</v>
      </c>
      <c r="Q157" s="263"/>
      <c r="R157" s="263"/>
      <c r="S157" s="263"/>
      <c r="T157" s="263"/>
      <c r="U157" s="263"/>
      <c r="V157" s="263"/>
      <c r="W157" s="263">
        <v>8</v>
      </c>
      <c r="X157" s="158">
        <v>45016</v>
      </c>
      <c r="Y157" s="297">
        <f t="shared" si="10"/>
        <v>8</v>
      </c>
      <c r="Z157" s="263"/>
      <c r="AA157" s="263"/>
      <c r="AB157" s="263"/>
      <c r="AC157" s="263"/>
      <c r="AD157" s="263"/>
      <c r="AE157" s="263"/>
      <c r="AF157" s="263"/>
      <c r="AG157" s="158"/>
      <c r="AH157" s="297">
        <f t="shared" si="8"/>
        <v>0</v>
      </c>
      <c r="AI157" s="573"/>
      <c r="AJ157" s="574" t="s">
        <v>659</v>
      </c>
      <c r="AK157" s="574" t="s">
        <v>430</v>
      </c>
      <c r="AL157" s="574"/>
      <c r="AM157" s="574"/>
      <c r="AN157" s="574"/>
      <c r="AO157" s="574"/>
      <c r="AP157" s="574"/>
      <c r="AQ157" s="574"/>
      <c r="AR157" s="574"/>
      <c r="AS157" s="575"/>
      <c r="AT157" s="576"/>
      <c r="AU157" s="575"/>
      <c r="AV157" s="577"/>
      <c r="AW157" s="159"/>
    </row>
    <row r="158" spans="1:49" s="149" customFormat="1" ht="51">
      <c r="A158" s="395"/>
      <c r="B158" s="395">
        <v>6461002000</v>
      </c>
      <c r="C158" s="263" t="s">
        <v>5509</v>
      </c>
      <c r="D158" s="263" t="s">
        <v>5508</v>
      </c>
      <c r="E158" s="263" t="s">
        <v>2337</v>
      </c>
      <c r="F158" s="263" t="s">
        <v>420</v>
      </c>
      <c r="G158" s="263" t="s">
        <v>655</v>
      </c>
      <c r="H158" s="263"/>
      <c r="I158" s="263"/>
      <c r="J158" s="263"/>
      <c r="K158" s="263"/>
      <c r="L158" s="263"/>
      <c r="M158" s="263"/>
      <c r="N158" s="263"/>
      <c r="O158" s="158"/>
      <c r="P158" s="296">
        <f t="shared" si="9"/>
        <v>0</v>
      </c>
      <c r="Q158" s="263"/>
      <c r="R158" s="263"/>
      <c r="S158" s="263"/>
      <c r="T158" s="263"/>
      <c r="U158" s="263"/>
      <c r="V158" s="263"/>
      <c r="W158" s="263">
        <v>8</v>
      </c>
      <c r="X158" s="158">
        <v>45015</v>
      </c>
      <c r="Y158" s="297">
        <f t="shared" si="10"/>
        <v>8</v>
      </c>
      <c r="Z158" s="263"/>
      <c r="AA158" s="263"/>
      <c r="AB158" s="263"/>
      <c r="AC158" s="263"/>
      <c r="AD158" s="263"/>
      <c r="AE158" s="263"/>
      <c r="AF158" s="263"/>
      <c r="AG158" s="158"/>
      <c r="AH158" s="297">
        <f t="shared" si="8"/>
        <v>0</v>
      </c>
      <c r="AI158" s="573"/>
      <c r="AJ158" s="574" t="s">
        <v>659</v>
      </c>
      <c r="AK158" s="574" t="s">
        <v>430</v>
      </c>
      <c r="AL158" s="574"/>
      <c r="AM158" s="574"/>
      <c r="AN158" s="574"/>
      <c r="AO158" s="574"/>
      <c r="AP158" s="574"/>
      <c r="AQ158" s="574"/>
      <c r="AR158" s="574"/>
      <c r="AS158" s="575"/>
      <c r="AT158" s="576"/>
      <c r="AU158" s="575"/>
      <c r="AV158" s="577"/>
      <c r="AW158" s="159"/>
    </row>
    <row r="159" spans="1:49" s="149" customFormat="1" ht="51">
      <c r="A159" s="395"/>
      <c r="B159" s="395">
        <v>5380501200</v>
      </c>
      <c r="C159" s="263" t="s">
        <v>5510</v>
      </c>
      <c r="D159" s="263" t="s">
        <v>5511</v>
      </c>
      <c r="E159" s="263" t="s">
        <v>2338</v>
      </c>
      <c r="F159" s="263" t="s">
        <v>422</v>
      </c>
      <c r="G159" s="263" t="s">
        <v>655</v>
      </c>
      <c r="H159" s="263"/>
      <c r="I159" s="263"/>
      <c r="J159" s="263"/>
      <c r="K159" s="263"/>
      <c r="L159" s="263"/>
      <c r="M159" s="263"/>
      <c r="N159" s="263"/>
      <c r="O159" s="158"/>
      <c r="P159" s="296">
        <f t="shared" si="9"/>
        <v>0</v>
      </c>
      <c r="Q159" s="263"/>
      <c r="R159" s="263"/>
      <c r="S159" s="263"/>
      <c r="T159" s="263"/>
      <c r="U159" s="263"/>
      <c r="V159" s="263"/>
      <c r="W159" s="263">
        <v>8</v>
      </c>
      <c r="X159" s="158">
        <v>45106</v>
      </c>
      <c r="Y159" s="297">
        <f t="shared" si="10"/>
        <v>8</v>
      </c>
      <c r="Z159" s="263"/>
      <c r="AA159" s="263"/>
      <c r="AB159" s="263"/>
      <c r="AC159" s="263"/>
      <c r="AD159" s="263"/>
      <c r="AE159" s="263"/>
      <c r="AF159" s="263"/>
      <c r="AG159" s="158"/>
      <c r="AH159" s="297">
        <f t="shared" si="8"/>
        <v>0</v>
      </c>
      <c r="AI159" s="573"/>
      <c r="AJ159" s="574" t="s">
        <v>659</v>
      </c>
      <c r="AK159" s="574" t="s">
        <v>430</v>
      </c>
      <c r="AL159" s="574"/>
      <c r="AM159" s="574"/>
      <c r="AN159" s="574"/>
      <c r="AO159" s="574"/>
      <c r="AP159" s="574"/>
      <c r="AQ159" s="574"/>
      <c r="AR159" s="574"/>
      <c r="AS159" s="575"/>
      <c r="AT159" s="576"/>
      <c r="AU159" s="575"/>
      <c r="AV159" s="577"/>
      <c r="AW159" s="159"/>
    </row>
    <row r="160" spans="1:49" s="149" customFormat="1" ht="38.25">
      <c r="A160" s="395"/>
      <c r="B160" s="395">
        <v>5502021900</v>
      </c>
      <c r="C160" s="263" t="s">
        <v>5512</v>
      </c>
      <c r="D160" s="263" t="s">
        <v>5513</v>
      </c>
      <c r="E160" s="263" t="s">
        <v>2339</v>
      </c>
      <c r="F160" s="263" t="s">
        <v>422</v>
      </c>
      <c r="G160" s="263" t="s">
        <v>655</v>
      </c>
      <c r="H160" s="263"/>
      <c r="I160" s="263"/>
      <c r="J160" s="263"/>
      <c r="K160" s="263"/>
      <c r="L160" s="263"/>
      <c r="M160" s="263"/>
      <c r="N160" s="263"/>
      <c r="O160" s="158"/>
      <c r="P160" s="296">
        <f t="shared" si="9"/>
        <v>0</v>
      </c>
      <c r="Q160" s="263">
        <v>3</v>
      </c>
      <c r="R160" s="263"/>
      <c r="S160" s="263"/>
      <c r="T160" s="263"/>
      <c r="U160" s="263"/>
      <c r="V160" s="263"/>
      <c r="W160" s="263">
        <v>4</v>
      </c>
      <c r="X160" s="158">
        <v>45233</v>
      </c>
      <c r="Y160" s="297">
        <f t="shared" si="10"/>
        <v>7</v>
      </c>
      <c r="Z160" s="263"/>
      <c r="AA160" s="263"/>
      <c r="AB160" s="263"/>
      <c r="AC160" s="263"/>
      <c r="AD160" s="263"/>
      <c r="AE160" s="263"/>
      <c r="AF160" s="263"/>
      <c r="AG160" s="158"/>
      <c r="AH160" s="297">
        <f t="shared" si="8"/>
        <v>0</v>
      </c>
      <c r="AI160" s="573">
        <v>0</v>
      </c>
      <c r="AJ160" s="574" t="s">
        <v>659</v>
      </c>
      <c r="AK160" s="574" t="s">
        <v>430</v>
      </c>
      <c r="AL160" s="574" t="s">
        <v>671</v>
      </c>
      <c r="AM160" s="574" t="s">
        <v>649</v>
      </c>
      <c r="AN160" s="574"/>
      <c r="AO160" s="574">
        <v>55</v>
      </c>
      <c r="AP160" s="574"/>
      <c r="AQ160" s="574"/>
      <c r="AR160" s="574"/>
      <c r="AS160" s="575">
        <v>0.83</v>
      </c>
      <c r="AT160" s="576">
        <v>0</v>
      </c>
      <c r="AU160" s="575" t="s">
        <v>672</v>
      </c>
      <c r="AV160" s="577" t="s">
        <v>653</v>
      </c>
      <c r="AW160" s="159"/>
    </row>
    <row r="161" spans="1:49" s="149" customFormat="1" ht="38.25">
      <c r="A161" s="395"/>
      <c r="B161" s="395">
        <v>4320600700</v>
      </c>
      <c r="C161" s="263" t="s">
        <v>5514</v>
      </c>
      <c r="D161" s="263" t="s">
        <v>5515</v>
      </c>
      <c r="E161" s="263" t="s">
        <v>2340</v>
      </c>
      <c r="F161" s="263" t="s">
        <v>420</v>
      </c>
      <c r="G161" s="263" t="s">
        <v>655</v>
      </c>
      <c r="H161" s="263"/>
      <c r="I161" s="263"/>
      <c r="J161" s="263"/>
      <c r="K161" s="263"/>
      <c r="L161" s="263"/>
      <c r="M161" s="263"/>
      <c r="N161" s="263"/>
      <c r="O161" s="158"/>
      <c r="P161" s="296">
        <f t="shared" si="9"/>
        <v>0</v>
      </c>
      <c r="Q161" s="263">
        <v>1</v>
      </c>
      <c r="R161" s="263"/>
      <c r="S161" s="263"/>
      <c r="T161" s="263"/>
      <c r="U161" s="263"/>
      <c r="V161" s="263"/>
      <c r="W161" s="263">
        <v>6</v>
      </c>
      <c r="X161" s="158">
        <v>45054</v>
      </c>
      <c r="Y161" s="297">
        <f t="shared" si="10"/>
        <v>7</v>
      </c>
      <c r="Z161" s="263"/>
      <c r="AA161" s="263"/>
      <c r="AB161" s="263"/>
      <c r="AC161" s="263"/>
      <c r="AD161" s="263"/>
      <c r="AE161" s="263"/>
      <c r="AF161" s="263"/>
      <c r="AG161" s="158"/>
      <c r="AH161" s="297">
        <f t="shared" si="8"/>
        <v>0</v>
      </c>
      <c r="AI161" s="573">
        <v>0</v>
      </c>
      <c r="AJ161" s="574" t="s">
        <v>659</v>
      </c>
      <c r="AK161" s="574" t="s">
        <v>430</v>
      </c>
      <c r="AL161" s="574" t="s">
        <v>671</v>
      </c>
      <c r="AM161" s="574" t="s">
        <v>649</v>
      </c>
      <c r="AN161" s="574"/>
      <c r="AO161" s="574">
        <v>55</v>
      </c>
      <c r="AP161" s="574"/>
      <c r="AQ161" s="574"/>
      <c r="AR161" s="574"/>
      <c r="AS161" s="575">
        <v>0.43</v>
      </c>
      <c r="AT161" s="576">
        <v>4</v>
      </c>
      <c r="AU161" s="575" t="s">
        <v>672</v>
      </c>
      <c r="AV161" s="577" t="s">
        <v>653</v>
      </c>
      <c r="AW161" s="159"/>
    </row>
    <row r="162" spans="1:49" s="149" customFormat="1" ht="38.25">
      <c r="A162" s="395"/>
      <c r="B162" s="395">
        <v>6454100100</v>
      </c>
      <c r="C162" s="263" t="s">
        <v>5516</v>
      </c>
      <c r="D162" s="263" t="s">
        <v>5506</v>
      </c>
      <c r="E162" s="263" t="s">
        <v>2341</v>
      </c>
      <c r="F162" s="263" t="s">
        <v>420</v>
      </c>
      <c r="G162" s="263" t="s">
        <v>666</v>
      </c>
      <c r="H162" s="263"/>
      <c r="I162" s="263"/>
      <c r="J162" s="263"/>
      <c r="K162" s="263"/>
      <c r="L162" s="263"/>
      <c r="M162" s="263"/>
      <c r="N162" s="263"/>
      <c r="O162" s="158"/>
      <c r="P162" s="296">
        <f t="shared" si="9"/>
        <v>0</v>
      </c>
      <c r="Q162" s="263"/>
      <c r="R162" s="263"/>
      <c r="S162" s="263"/>
      <c r="T162" s="263"/>
      <c r="U162" s="263"/>
      <c r="V162" s="263"/>
      <c r="W162" s="263">
        <v>7</v>
      </c>
      <c r="X162" s="158">
        <v>45211</v>
      </c>
      <c r="Y162" s="297">
        <f t="shared" si="10"/>
        <v>7</v>
      </c>
      <c r="Z162" s="263"/>
      <c r="AA162" s="263"/>
      <c r="AB162" s="263"/>
      <c r="AC162" s="263"/>
      <c r="AD162" s="263"/>
      <c r="AE162" s="263"/>
      <c r="AF162" s="263"/>
      <c r="AG162" s="158"/>
      <c r="AH162" s="297">
        <f t="shared" si="8"/>
        <v>0</v>
      </c>
      <c r="AI162" s="573"/>
      <c r="AJ162" s="574" t="s">
        <v>659</v>
      </c>
      <c r="AK162" s="574" t="s">
        <v>430</v>
      </c>
      <c r="AL162" s="574"/>
      <c r="AM162" s="574"/>
      <c r="AN162" s="574"/>
      <c r="AO162" s="574"/>
      <c r="AP162" s="574"/>
      <c r="AQ162" s="574"/>
      <c r="AR162" s="574"/>
      <c r="AS162" s="575"/>
      <c r="AT162" s="576"/>
      <c r="AU162" s="575"/>
      <c r="AV162" s="577"/>
      <c r="AW162" s="159"/>
    </row>
    <row r="163" spans="1:49" s="149" customFormat="1" ht="38.25">
      <c r="A163" s="395"/>
      <c r="B163" s="395">
        <v>6454100100</v>
      </c>
      <c r="C163" s="263" t="s">
        <v>5517</v>
      </c>
      <c r="D163" s="263" t="s">
        <v>5506</v>
      </c>
      <c r="E163" s="263" t="s">
        <v>2342</v>
      </c>
      <c r="F163" s="263" t="s">
        <v>420</v>
      </c>
      <c r="G163" s="263" t="s">
        <v>666</v>
      </c>
      <c r="H163" s="263"/>
      <c r="I163" s="263"/>
      <c r="J163" s="263"/>
      <c r="K163" s="263"/>
      <c r="L163" s="263"/>
      <c r="M163" s="263"/>
      <c r="N163" s="263"/>
      <c r="O163" s="158"/>
      <c r="P163" s="296">
        <f t="shared" si="9"/>
        <v>0</v>
      </c>
      <c r="Q163" s="263"/>
      <c r="R163" s="263"/>
      <c r="S163" s="263"/>
      <c r="T163" s="263"/>
      <c r="U163" s="263"/>
      <c r="V163" s="263"/>
      <c r="W163" s="263">
        <v>7</v>
      </c>
      <c r="X163" s="158">
        <v>45170</v>
      </c>
      <c r="Y163" s="297">
        <f t="shared" si="10"/>
        <v>7</v>
      </c>
      <c r="Z163" s="263"/>
      <c r="AA163" s="263"/>
      <c r="AB163" s="263"/>
      <c r="AC163" s="263"/>
      <c r="AD163" s="263"/>
      <c r="AE163" s="263"/>
      <c r="AF163" s="263"/>
      <c r="AG163" s="158"/>
      <c r="AH163" s="297">
        <f t="shared" si="8"/>
        <v>0</v>
      </c>
      <c r="AI163" s="573"/>
      <c r="AJ163" s="574" t="s">
        <v>659</v>
      </c>
      <c r="AK163" s="574" t="s">
        <v>430</v>
      </c>
      <c r="AL163" s="574"/>
      <c r="AM163" s="574"/>
      <c r="AN163" s="574"/>
      <c r="AO163" s="574"/>
      <c r="AP163" s="574"/>
      <c r="AQ163" s="574"/>
      <c r="AR163" s="574"/>
      <c r="AS163" s="575"/>
      <c r="AT163" s="576"/>
      <c r="AU163" s="575"/>
      <c r="AV163" s="577"/>
      <c r="AW163" s="159"/>
    </row>
    <row r="164" spans="1:49" s="149" customFormat="1" ht="38.25">
      <c r="A164" s="395"/>
      <c r="B164" s="395">
        <v>6454100100</v>
      </c>
      <c r="C164" s="263" t="s">
        <v>5518</v>
      </c>
      <c r="D164" s="263" t="s">
        <v>5506</v>
      </c>
      <c r="E164" s="263" t="s">
        <v>2343</v>
      </c>
      <c r="F164" s="263" t="s">
        <v>420</v>
      </c>
      <c r="G164" s="263" t="s">
        <v>666</v>
      </c>
      <c r="H164" s="263"/>
      <c r="I164" s="263"/>
      <c r="J164" s="263"/>
      <c r="K164" s="263"/>
      <c r="L164" s="263"/>
      <c r="M164" s="263"/>
      <c r="N164" s="263"/>
      <c r="O164" s="158"/>
      <c r="P164" s="296">
        <f t="shared" si="9"/>
        <v>0</v>
      </c>
      <c r="Q164" s="263"/>
      <c r="R164" s="263"/>
      <c r="S164" s="263"/>
      <c r="T164" s="263"/>
      <c r="U164" s="263"/>
      <c r="V164" s="263"/>
      <c r="W164" s="263">
        <v>7</v>
      </c>
      <c r="X164" s="158">
        <v>45204</v>
      </c>
      <c r="Y164" s="297">
        <f t="shared" si="10"/>
        <v>7</v>
      </c>
      <c r="Z164" s="263"/>
      <c r="AA164" s="263"/>
      <c r="AB164" s="263"/>
      <c r="AC164" s="263"/>
      <c r="AD164" s="263"/>
      <c r="AE164" s="263"/>
      <c r="AF164" s="263"/>
      <c r="AG164" s="158"/>
      <c r="AH164" s="297">
        <f t="shared" si="8"/>
        <v>0</v>
      </c>
      <c r="AI164" s="573"/>
      <c r="AJ164" s="574" t="s">
        <v>659</v>
      </c>
      <c r="AK164" s="574" t="s">
        <v>430</v>
      </c>
      <c r="AL164" s="574"/>
      <c r="AM164" s="574"/>
      <c r="AN164" s="574"/>
      <c r="AO164" s="574"/>
      <c r="AP164" s="574"/>
      <c r="AQ164" s="574"/>
      <c r="AR164" s="574"/>
      <c r="AS164" s="575"/>
      <c r="AT164" s="576"/>
      <c r="AU164" s="575"/>
      <c r="AV164" s="577"/>
      <c r="AW164" s="159"/>
    </row>
    <row r="165" spans="1:49" s="149" customFormat="1" ht="38.25">
      <c r="A165" s="395"/>
      <c r="B165" s="395">
        <v>6454100100</v>
      </c>
      <c r="C165" s="263" t="s">
        <v>5519</v>
      </c>
      <c r="D165" s="263" t="s">
        <v>5506</v>
      </c>
      <c r="E165" s="263" t="s">
        <v>2344</v>
      </c>
      <c r="F165" s="263" t="s">
        <v>420</v>
      </c>
      <c r="G165" s="263" t="s">
        <v>666</v>
      </c>
      <c r="H165" s="263"/>
      <c r="I165" s="263"/>
      <c r="J165" s="263"/>
      <c r="K165" s="263"/>
      <c r="L165" s="263"/>
      <c r="M165" s="263"/>
      <c r="N165" s="263"/>
      <c r="O165" s="158"/>
      <c r="P165" s="296">
        <f t="shared" si="9"/>
        <v>0</v>
      </c>
      <c r="Q165" s="263"/>
      <c r="R165" s="263"/>
      <c r="S165" s="263"/>
      <c r="T165" s="263"/>
      <c r="U165" s="263"/>
      <c r="V165" s="263"/>
      <c r="W165" s="263">
        <v>7</v>
      </c>
      <c r="X165" s="158">
        <v>45152</v>
      </c>
      <c r="Y165" s="297">
        <f t="shared" si="10"/>
        <v>7</v>
      </c>
      <c r="Z165" s="263"/>
      <c r="AA165" s="263"/>
      <c r="AB165" s="263"/>
      <c r="AC165" s="263"/>
      <c r="AD165" s="263"/>
      <c r="AE165" s="263"/>
      <c r="AF165" s="263"/>
      <c r="AG165" s="158"/>
      <c r="AH165" s="297">
        <f t="shared" si="8"/>
        <v>0</v>
      </c>
      <c r="AI165" s="573"/>
      <c r="AJ165" s="574" t="s">
        <v>659</v>
      </c>
      <c r="AK165" s="574" t="s">
        <v>430</v>
      </c>
      <c r="AL165" s="574"/>
      <c r="AM165" s="574"/>
      <c r="AN165" s="574"/>
      <c r="AO165" s="574"/>
      <c r="AP165" s="574"/>
      <c r="AQ165" s="574"/>
      <c r="AR165" s="574"/>
      <c r="AS165" s="575"/>
      <c r="AT165" s="576"/>
      <c r="AU165" s="575"/>
      <c r="AV165" s="577"/>
      <c r="AW165" s="159"/>
    </row>
    <row r="166" spans="1:49" s="56" customFormat="1" ht="51">
      <c r="A166" s="395"/>
      <c r="B166" s="395">
        <v>6461002000</v>
      </c>
      <c r="C166" s="263" t="s">
        <v>5520</v>
      </c>
      <c r="D166" s="263" t="s">
        <v>5508</v>
      </c>
      <c r="E166" s="263" t="s">
        <v>2345</v>
      </c>
      <c r="F166" s="263" t="s">
        <v>420</v>
      </c>
      <c r="G166" s="263" t="s">
        <v>655</v>
      </c>
      <c r="H166" s="263"/>
      <c r="I166" s="263"/>
      <c r="J166" s="263"/>
      <c r="K166" s="263"/>
      <c r="L166" s="263"/>
      <c r="M166" s="263"/>
      <c r="N166" s="263"/>
      <c r="O166" s="158"/>
      <c r="P166" s="296">
        <f t="shared" si="9"/>
        <v>0</v>
      </c>
      <c r="Q166" s="263"/>
      <c r="R166" s="263"/>
      <c r="S166" s="263"/>
      <c r="T166" s="263"/>
      <c r="U166" s="263"/>
      <c r="V166" s="263"/>
      <c r="W166" s="263">
        <v>7</v>
      </c>
      <c r="X166" s="158">
        <v>44951</v>
      </c>
      <c r="Y166" s="297">
        <f t="shared" si="10"/>
        <v>7</v>
      </c>
      <c r="Z166" s="263"/>
      <c r="AA166" s="263"/>
      <c r="AB166" s="263"/>
      <c r="AC166" s="263"/>
      <c r="AD166" s="263"/>
      <c r="AE166" s="263"/>
      <c r="AF166" s="263"/>
      <c r="AG166" s="158"/>
      <c r="AH166" s="297">
        <f t="shared" si="8"/>
        <v>0</v>
      </c>
      <c r="AI166" s="573"/>
      <c r="AJ166" s="574" t="s">
        <v>659</v>
      </c>
      <c r="AK166" s="574" t="s">
        <v>430</v>
      </c>
      <c r="AL166" s="574"/>
      <c r="AM166" s="574"/>
      <c r="AN166" s="574"/>
      <c r="AO166" s="574"/>
      <c r="AP166" s="574"/>
      <c r="AQ166" s="574"/>
      <c r="AR166" s="574"/>
      <c r="AS166" s="575"/>
      <c r="AT166" s="576"/>
      <c r="AU166" s="575"/>
      <c r="AV166" s="577"/>
      <c r="AW166" s="159"/>
    </row>
    <row r="167" spans="1:49" s="56" customFormat="1" ht="51">
      <c r="A167" s="395"/>
      <c r="B167" s="395">
        <v>6461002000</v>
      </c>
      <c r="C167" s="263" t="s">
        <v>5521</v>
      </c>
      <c r="D167" s="263" t="s">
        <v>5508</v>
      </c>
      <c r="E167" s="263" t="s">
        <v>2346</v>
      </c>
      <c r="F167" s="263" t="s">
        <v>420</v>
      </c>
      <c r="G167" s="263" t="s">
        <v>655</v>
      </c>
      <c r="H167" s="263"/>
      <c r="I167" s="263"/>
      <c r="J167" s="263"/>
      <c r="K167" s="263"/>
      <c r="L167" s="263"/>
      <c r="M167" s="263"/>
      <c r="N167" s="263"/>
      <c r="O167" s="158"/>
      <c r="P167" s="296">
        <f t="shared" si="9"/>
        <v>0</v>
      </c>
      <c r="Q167" s="263"/>
      <c r="R167" s="263"/>
      <c r="S167" s="263"/>
      <c r="T167" s="263"/>
      <c r="U167" s="263"/>
      <c r="V167" s="263"/>
      <c r="W167" s="263">
        <v>7</v>
      </c>
      <c r="X167" s="158">
        <v>45015</v>
      </c>
      <c r="Y167" s="297">
        <f t="shared" si="10"/>
        <v>7</v>
      </c>
      <c r="Z167" s="263"/>
      <c r="AA167" s="263"/>
      <c r="AB167" s="263"/>
      <c r="AC167" s="263"/>
      <c r="AD167" s="263"/>
      <c r="AE167" s="263"/>
      <c r="AF167" s="263"/>
      <c r="AG167" s="158"/>
      <c r="AH167" s="297">
        <f t="shared" si="8"/>
        <v>0</v>
      </c>
      <c r="AI167" s="573"/>
      <c r="AJ167" s="574" t="s">
        <v>659</v>
      </c>
      <c r="AK167" s="574" t="s">
        <v>430</v>
      </c>
      <c r="AL167" s="574"/>
      <c r="AM167" s="574"/>
      <c r="AN167" s="574"/>
      <c r="AO167" s="574"/>
      <c r="AP167" s="574"/>
      <c r="AQ167" s="574"/>
      <c r="AR167" s="574"/>
      <c r="AS167" s="575"/>
      <c r="AT167" s="576"/>
      <c r="AU167" s="575"/>
      <c r="AV167" s="577"/>
      <c r="AW167" s="159"/>
    </row>
    <row r="168" spans="1:49" s="58" customFormat="1" ht="51">
      <c r="A168" s="395"/>
      <c r="B168" s="395">
        <v>4665302400</v>
      </c>
      <c r="C168" s="263" t="s">
        <v>5522</v>
      </c>
      <c r="D168" s="263" t="s">
        <v>5523</v>
      </c>
      <c r="E168" s="263" t="s">
        <v>2347</v>
      </c>
      <c r="F168" s="263" t="s">
        <v>422</v>
      </c>
      <c r="G168" s="263" t="s">
        <v>655</v>
      </c>
      <c r="H168" s="263"/>
      <c r="I168" s="263"/>
      <c r="J168" s="263"/>
      <c r="K168" s="263"/>
      <c r="L168" s="263"/>
      <c r="M168" s="263"/>
      <c r="N168" s="263"/>
      <c r="O168" s="158"/>
      <c r="P168" s="296">
        <f t="shared" si="9"/>
        <v>0</v>
      </c>
      <c r="Q168" s="263"/>
      <c r="R168" s="263"/>
      <c r="S168" s="263"/>
      <c r="T168" s="263"/>
      <c r="U168" s="263">
        <v>3</v>
      </c>
      <c r="V168" s="263"/>
      <c r="W168" s="263">
        <v>4</v>
      </c>
      <c r="X168" s="158">
        <v>45222</v>
      </c>
      <c r="Y168" s="297">
        <f t="shared" si="10"/>
        <v>7</v>
      </c>
      <c r="Z168" s="263"/>
      <c r="AA168" s="263"/>
      <c r="AB168" s="263"/>
      <c r="AC168" s="263"/>
      <c r="AD168" s="263"/>
      <c r="AE168" s="263"/>
      <c r="AF168" s="263"/>
      <c r="AG168" s="158"/>
      <c r="AH168" s="297">
        <f t="shared" si="8"/>
        <v>0</v>
      </c>
      <c r="AI168" s="573"/>
      <c r="AJ168" s="574" t="s">
        <v>659</v>
      </c>
      <c r="AK168" s="574" t="s">
        <v>430</v>
      </c>
      <c r="AL168" s="574" t="s">
        <v>671</v>
      </c>
      <c r="AM168" s="574" t="s">
        <v>671</v>
      </c>
      <c r="AN168" s="574"/>
      <c r="AO168" s="574">
        <v>15</v>
      </c>
      <c r="AP168" s="574"/>
      <c r="AQ168" s="574"/>
      <c r="AR168" s="574"/>
      <c r="AS168" s="575"/>
      <c r="AT168" s="576"/>
      <c r="AU168" s="575"/>
      <c r="AV168" s="577"/>
      <c r="AW168" s="159" t="s">
        <v>16359</v>
      </c>
    </row>
    <row r="169" spans="1:49" s="57" customFormat="1" ht="51">
      <c r="A169" s="395"/>
      <c r="B169" s="395">
        <v>4531520600</v>
      </c>
      <c r="C169" s="263" t="s">
        <v>5524</v>
      </c>
      <c r="D169" s="263" t="s">
        <v>5525</v>
      </c>
      <c r="E169" s="263" t="s">
        <v>2348</v>
      </c>
      <c r="F169" s="263" t="s">
        <v>422</v>
      </c>
      <c r="G169" s="263" t="s">
        <v>655</v>
      </c>
      <c r="H169" s="263"/>
      <c r="I169" s="263"/>
      <c r="J169" s="263"/>
      <c r="K169" s="263"/>
      <c r="L169" s="263"/>
      <c r="M169" s="263"/>
      <c r="N169" s="263"/>
      <c r="O169" s="158"/>
      <c r="P169" s="296">
        <f t="shared" si="9"/>
        <v>0</v>
      </c>
      <c r="Q169" s="263"/>
      <c r="R169" s="263"/>
      <c r="S169" s="263"/>
      <c r="T169" s="263"/>
      <c r="U169" s="263"/>
      <c r="V169" s="263"/>
      <c r="W169" s="263">
        <v>7</v>
      </c>
      <c r="X169" s="158">
        <v>45134</v>
      </c>
      <c r="Y169" s="297">
        <f t="shared" si="10"/>
        <v>7</v>
      </c>
      <c r="Z169" s="263"/>
      <c r="AA169" s="263"/>
      <c r="AB169" s="263"/>
      <c r="AC169" s="263"/>
      <c r="AD169" s="263"/>
      <c r="AE169" s="263"/>
      <c r="AF169" s="263"/>
      <c r="AG169" s="158"/>
      <c r="AH169" s="297">
        <f t="shared" si="8"/>
        <v>0</v>
      </c>
      <c r="AI169" s="573"/>
      <c r="AJ169" s="574" t="s">
        <v>659</v>
      </c>
      <c r="AK169" s="574" t="s">
        <v>430</v>
      </c>
      <c r="AL169" s="574"/>
      <c r="AM169" s="574"/>
      <c r="AN169" s="574"/>
      <c r="AO169" s="574"/>
      <c r="AP169" s="574"/>
      <c r="AQ169" s="574"/>
      <c r="AR169" s="574"/>
      <c r="AS169" s="575"/>
      <c r="AT169" s="576"/>
      <c r="AU169" s="575"/>
      <c r="AV169" s="577"/>
      <c r="AW169" s="159"/>
    </row>
    <row r="170" spans="1:49" s="57" customFormat="1" ht="38.25">
      <c r="A170" s="395"/>
      <c r="B170" s="395">
        <v>5303711000</v>
      </c>
      <c r="C170" s="263" t="s">
        <v>5526</v>
      </c>
      <c r="D170" s="263" t="s">
        <v>5527</v>
      </c>
      <c r="E170" s="263">
        <v>2505257</v>
      </c>
      <c r="F170" s="263" t="s">
        <v>420</v>
      </c>
      <c r="G170" s="263" t="s">
        <v>655</v>
      </c>
      <c r="H170" s="263"/>
      <c r="I170" s="263"/>
      <c r="J170" s="263"/>
      <c r="K170" s="263"/>
      <c r="L170" s="263"/>
      <c r="M170" s="263"/>
      <c r="N170" s="263"/>
      <c r="O170" s="158"/>
      <c r="P170" s="296">
        <f t="shared" si="9"/>
        <v>0</v>
      </c>
      <c r="Q170" s="263">
        <v>1</v>
      </c>
      <c r="R170" s="263"/>
      <c r="S170" s="263"/>
      <c r="T170" s="263"/>
      <c r="U170" s="263"/>
      <c r="V170" s="263"/>
      <c r="W170" s="263">
        <v>6</v>
      </c>
      <c r="X170" s="158">
        <v>45030</v>
      </c>
      <c r="Y170" s="297">
        <f t="shared" si="10"/>
        <v>7</v>
      </c>
      <c r="Z170" s="263"/>
      <c r="AA170" s="263"/>
      <c r="AB170" s="263"/>
      <c r="AC170" s="263"/>
      <c r="AD170" s="263"/>
      <c r="AE170" s="263"/>
      <c r="AF170" s="263"/>
      <c r="AG170" s="158"/>
      <c r="AH170" s="297">
        <f t="shared" si="8"/>
        <v>0</v>
      </c>
      <c r="AI170" s="573">
        <v>0</v>
      </c>
      <c r="AJ170" s="574" t="s">
        <v>659</v>
      </c>
      <c r="AK170" s="574" t="s">
        <v>430</v>
      </c>
      <c r="AL170" s="574" t="s">
        <v>671</v>
      </c>
      <c r="AM170" s="574" t="s">
        <v>649</v>
      </c>
      <c r="AN170" s="574"/>
      <c r="AO170" s="574">
        <v>55</v>
      </c>
      <c r="AP170" s="574"/>
      <c r="AQ170" s="574"/>
      <c r="AR170" s="574"/>
      <c r="AS170" s="575">
        <v>0.4</v>
      </c>
      <c r="AT170" s="576">
        <v>7</v>
      </c>
      <c r="AU170" s="575" t="s">
        <v>672</v>
      </c>
      <c r="AV170" s="577" t="s">
        <v>651</v>
      </c>
      <c r="AW170" s="159"/>
    </row>
    <row r="171" spans="1:49" s="57" customFormat="1" ht="38.25">
      <c r="A171" s="395"/>
      <c r="B171" s="395">
        <v>6454100100</v>
      </c>
      <c r="C171" s="263" t="s">
        <v>5528</v>
      </c>
      <c r="D171" s="263" t="s">
        <v>5506</v>
      </c>
      <c r="E171" s="263" t="s">
        <v>2349</v>
      </c>
      <c r="F171" s="263" t="s">
        <v>420</v>
      </c>
      <c r="G171" s="263" t="s">
        <v>666</v>
      </c>
      <c r="H171" s="263"/>
      <c r="I171" s="263"/>
      <c r="J171" s="263"/>
      <c r="K171" s="263"/>
      <c r="L171" s="263"/>
      <c r="M171" s="263"/>
      <c r="N171" s="263"/>
      <c r="O171" s="158"/>
      <c r="P171" s="296">
        <f t="shared" si="9"/>
        <v>0</v>
      </c>
      <c r="Q171" s="263"/>
      <c r="R171" s="263"/>
      <c r="S171" s="263"/>
      <c r="T171" s="263"/>
      <c r="U171" s="263">
        <v>6</v>
      </c>
      <c r="V171" s="263"/>
      <c r="W171" s="263"/>
      <c r="X171" s="158">
        <v>45083</v>
      </c>
      <c r="Y171" s="297">
        <f t="shared" si="10"/>
        <v>6</v>
      </c>
      <c r="Z171" s="263"/>
      <c r="AA171" s="263"/>
      <c r="AB171" s="263"/>
      <c r="AC171" s="263"/>
      <c r="AD171" s="263">
        <v>6</v>
      </c>
      <c r="AE171" s="263"/>
      <c r="AF171" s="263"/>
      <c r="AG171" s="158">
        <v>45289</v>
      </c>
      <c r="AH171" s="297">
        <f t="shared" si="8"/>
        <v>6</v>
      </c>
      <c r="AI171" s="573"/>
      <c r="AJ171" s="574" t="s">
        <v>659</v>
      </c>
      <c r="AK171" s="574" t="s">
        <v>430</v>
      </c>
      <c r="AL171" s="574" t="s">
        <v>671</v>
      </c>
      <c r="AM171" s="574" t="s">
        <v>661</v>
      </c>
      <c r="AN171" s="574"/>
      <c r="AO171" s="574">
        <v>55</v>
      </c>
      <c r="AP171" s="574"/>
      <c r="AQ171" s="574"/>
      <c r="AR171" s="574"/>
      <c r="AS171" s="575"/>
      <c r="AT171" s="576"/>
      <c r="AU171" s="575"/>
      <c r="AV171" s="577" t="s">
        <v>653</v>
      </c>
      <c r="AW171" s="159"/>
    </row>
    <row r="172" spans="1:49" s="57" customFormat="1" ht="38.25">
      <c r="A172" s="395"/>
      <c r="B172" s="395">
        <v>6454100100</v>
      </c>
      <c r="C172" s="263" t="s">
        <v>5529</v>
      </c>
      <c r="D172" s="263" t="s">
        <v>5506</v>
      </c>
      <c r="E172" s="263" t="s">
        <v>2350</v>
      </c>
      <c r="F172" s="263" t="s">
        <v>420</v>
      </c>
      <c r="G172" s="263" t="s">
        <v>666</v>
      </c>
      <c r="H172" s="263"/>
      <c r="I172" s="263"/>
      <c r="J172" s="263"/>
      <c r="K172" s="263"/>
      <c r="L172" s="263"/>
      <c r="M172" s="263"/>
      <c r="N172" s="263"/>
      <c r="O172" s="158"/>
      <c r="P172" s="296">
        <f t="shared" si="9"/>
        <v>0</v>
      </c>
      <c r="Q172" s="263"/>
      <c r="R172" s="263"/>
      <c r="S172" s="263"/>
      <c r="T172" s="263"/>
      <c r="U172" s="263"/>
      <c r="V172" s="263"/>
      <c r="W172" s="263">
        <v>6</v>
      </c>
      <c r="X172" s="158">
        <v>45107</v>
      </c>
      <c r="Y172" s="297">
        <f t="shared" si="10"/>
        <v>6</v>
      </c>
      <c r="Z172" s="263"/>
      <c r="AA172" s="263"/>
      <c r="AB172" s="263"/>
      <c r="AC172" s="263"/>
      <c r="AD172" s="263"/>
      <c r="AE172" s="263"/>
      <c r="AF172" s="263"/>
      <c r="AG172" s="158"/>
      <c r="AH172" s="297">
        <f t="shared" si="8"/>
        <v>0</v>
      </c>
      <c r="AI172" s="573"/>
      <c r="AJ172" s="574" t="s">
        <v>659</v>
      </c>
      <c r="AK172" s="574" t="s">
        <v>430</v>
      </c>
      <c r="AL172" s="574"/>
      <c r="AM172" s="574"/>
      <c r="AN172" s="574"/>
      <c r="AO172" s="574"/>
      <c r="AP172" s="574"/>
      <c r="AQ172" s="574"/>
      <c r="AR172" s="574"/>
      <c r="AS172" s="575"/>
      <c r="AT172" s="576"/>
      <c r="AU172" s="575"/>
      <c r="AV172" s="577"/>
      <c r="AW172" s="159"/>
    </row>
    <row r="173" spans="1:49" s="57" customFormat="1" ht="38.25">
      <c r="A173" s="395"/>
      <c r="B173" s="395">
        <v>6454100100</v>
      </c>
      <c r="C173" s="263" t="s">
        <v>5530</v>
      </c>
      <c r="D173" s="263" t="s">
        <v>5506</v>
      </c>
      <c r="E173" s="263" t="s">
        <v>2351</v>
      </c>
      <c r="F173" s="263" t="s">
        <v>420</v>
      </c>
      <c r="G173" s="263" t="s">
        <v>666</v>
      </c>
      <c r="H173" s="263"/>
      <c r="I173" s="263"/>
      <c r="J173" s="263"/>
      <c r="K173" s="263"/>
      <c r="L173" s="263"/>
      <c r="M173" s="263"/>
      <c r="N173" s="263"/>
      <c r="O173" s="158"/>
      <c r="P173" s="296">
        <f t="shared" si="9"/>
        <v>0</v>
      </c>
      <c r="Q173" s="263"/>
      <c r="R173" s="263"/>
      <c r="S173" s="263"/>
      <c r="T173" s="263"/>
      <c r="U173" s="263"/>
      <c r="V173" s="263"/>
      <c r="W173" s="263">
        <v>6</v>
      </c>
      <c r="X173" s="158">
        <v>45071</v>
      </c>
      <c r="Y173" s="297">
        <f t="shared" si="10"/>
        <v>6</v>
      </c>
      <c r="Z173" s="263"/>
      <c r="AA173" s="263"/>
      <c r="AB173" s="263"/>
      <c r="AC173" s="263"/>
      <c r="AD173" s="263"/>
      <c r="AE173" s="263"/>
      <c r="AF173" s="263"/>
      <c r="AG173" s="158"/>
      <c r="AH173" s="297">
        <f t="shared" si="8"/>
        <v>0</v>
      </c>
      <c r="AI173" s="573"/>
      <c r="AJ173" s="574" t="s">
        <v>659</v>
      </c>
      <c r="AK173" s="574" t="s">
        <v>430</v>
      </c>
      <c r="AL173" s="574"/>
      <c r="AM173" s="574"/>
      <c r="AN173" s="574"/>
      <c r="AO173" s="574"/>
      <c r="AP173" s="574"/>
      <c r="AQ173" s="574"/>
      <c r="AR173" s="574"/>
      <c r="AS173" s="575"/>
      <c r="AT173" s="576"/>
      <c r="AU173" s="575"/>
      <c r="AV173" s="577"/>
      <c r="AW173" s="159"/>
    </row>
    <row r="174" spans="1:49" s="57" customFormat="1" ht="51">
      <c r="A174" s="395"/>
      <c r="B174" s="395">
        <v>4251000500</v>
      </c>
      <c r="C174" s="263" t="s">
        <v>5531</v>
      </c>
      <c r="D174" s="263" t="s">
        <v>5532</v>
      </c>
      <c r="E174" s="263" t="s">
        <v>2352</v>
      </c>
      <c r="F174" s="263" t="s">
        <v>420</v>
      </c>
      <c r="G174" s="263" t="s">
        <v>655</v>
      </c>
      <c r="H174" s="263"/>
      <c r="I174" s="263"/>
      <c r="J174" s="263"/>
      <c r="K174" s="263"/>
      <c r="L174" s="263"/>
      <c r="M174" s="263"/>
      <c r="N174" s="263"/>
      <c r="O174" s="158"/>
      <c r="P174" s="296">
        <f t="shared" si="9"/>
        <v>0</v>
      </c>
      <c r="Q174" s="263"/>
      <c r="R174" s="263"/>
      <c r="S174" s="263"/>
      <c r="T174" s="263"/>
      <c r="U174" s="263"/>
      <c r="V174" s="263"/>
      <c r="W174" s="263">
        <v>6</v>
      </c>
      <c r="X174" s="158">
        <v>45142</v>
      </c>
      <c r="Y174" s="297">
        <f t="shared" si="10"/>
        <v>6</v>
      </c>
      <c r="Z174" s="263"/>
      <c r="AA174" s="263"/>
      <c r="AB174" s="263"/>
      <c r="AC174" s="263"/>
      <c r="AD174" s="263"/>
      <c r="AE174" s="263"/>
      <c r="AF174" s="263"/>
      <c r="AG174" s="158"/>
      <c r="AH174" s="297">
        <f t="shared" si="8"/>
        <v>0</v>
      </c>
      <c r="AI174" s="573"/>
      <c r="AJ174" s="574" t="s">
        <v>659</v>
      </c>
      <c r="AK174" s="574" t="s">
        <v>430</v>
      </c>
      <c r="AL174" s="574"/>
      <c r="AM174" s="574"/>
      <c r="AN174" s="574"/>
      <c r="AO174" s="574"/>
      <c r="AP174" s="574"/>
      <c r="AQ174" s="574"/>
      <c r="AR174" s="574"/>
      <c r="AS174" s="575"/>
      <c r="AT174" s="576"/>
      <c r="AU174" s="575"/>
      <c r="AV174" s="577"/>
      <c r="AW174" s="159"/>
    </row>
    <row r="175" spans="1:49" s="57" customFormat="1" ht="51">
      <c r="A175" s="395"/>
      <c r="B175" s="395">
        <v>4251000500</v>
      </c>
      <c r="C175" s="263" t="s">
        <v>5533</v>
      </c>
      <c r="D175" s="263" t="s">
        <v>5532</v>
      </c>
      <c r="E175" s="263" t="s">
        <v>2353</v>
      </c>
      <c r="F175" s="263" t="s">
        <v>420</v>
      </c>
      <c r="G175" s="263" t="s">
        <v>655</v>
      </c>
      <c r="H175" s="263"/>
      <c r="I175" s="263"/>
      <c r="J175" s="263"/>
      <c r="K175" s="263"/>
      <c r="L175" s="263"/>
      <c r="M175" s="263"/>
      <c r="N175" s="263"/>
      <c r="O175" s="158"/>
      <c r="P175" s="296">
        <f t="shared" si="9"/>
        <v>0</v>
      </c>
      <c r="Q175" s="263"/>
      <c r="R175" s="263"/>
      <c r="S175" s="263"/>
      <c r="T175" s="263"/>
      <c r="U175" s="263"/>
      <c r="V175" s="263"/>
      <c r="W175" s="263">
        <v>6</v>
      </c>
      <c r="X175" s="158">
        <v>45141</v>
      </c>
      <c r="Y175" s="297">
        <f t="shared" si="10"/>
        <v>6</v>
      </c>
      <c r="Z175" s="263"/>
      <c r="AA175" s="263"/>
      <c r="AB175" s="263"/>
      <c r="AC175" s="263"/>
      <c r="AD175" s="263"/>
      <c r="AE175" s="263"/>
      <c r="AF175" s="263"/>
      <c r="AG175" s="158"/>
      <c r="AH175" s="297">
        <f t="shared" si="8"/>
        <v>0</v>
      </c>
      <c r="AI175" s="573"/>
      <c r="AJ175" s="574" t="s">
        <v>659</v>
      </c>
      <c r="AK175" s="574" t="s">
        <v>430</v>
      </c>
      <c r="AL175" s="574"/>
      <c r="AM175" s="574"/>
      <c r="AN175" s="574"/>
      <c r="AO175" s="574"/>
      <c r="AP175" s="574"/>
      <c r="AQ175" s="574"/>
      <c r="AR175" s="574"/>
      <c r="AS175" s="575"/>
      <c r="AT175" s="576"/>
      <c r="AU175" s="575"/>
      <c r="AV175" s="577"/>
      <c r="AW175" s="159"/>
    </row>
    <row r="176" spans="1:49" s="57" customFormat="1" ht="51">
      <c r="A176" s="395"/>
      <c r="B176" s="395">
        <v>4251000500</v>
      </c>
      <c r="C176" s="263" t="s">
        <v>5534</v>
      </c>
      <c r="D176" s="263" t="s">
        <v>5532</v>
      </c>
      <c r="E176" s="263" t="s">
        <v>2354</v>
      </c>
      <c r="F176" s="263" t="s">
        <v>414</v>
      </c>
      <c r="G176" s="263" t="s">
        <v>655</v>
      </c>
      <c r="H176" s="263"/>
      <c r="I176" s="263"/>
      <c r="J176" s="263"/>
      <c r="K176" s="263"/>
      <c r="L176" s="263"/>
      <c r="M176" s="263"/>
      <c r="N176" s="263"/>
      <c r="O176" s="158"/>
      <c r="P176" s="296">
        <f t="shared" si="9"/>
        <v>0</v>
      </c>
      <c r="Q176" s="263"/>
      <c r="R176" s="263"/>
      <c r="S176" s="263"/>
      <c r="T176" s="263"/>
      <c r="U176" s="263">
        <v>1</v>
      </c>
      <c r="V176" s="263"/>
      <c r="W176" s="263">
        <v>5</v>
      </c>
      <c r="X176" s="158">
        <v>45141</v>
      </c>
      <c r="Y176" s="297">
        <f t="shared" si="10"/>
        <v>6</v>
      </c>
      <c r="Z176" s="263"/>
      <c r="AA176" s="263"/>
      <c r="AB176" s="263"/>
      <c r="AC176" s="263"/>
      <c r="AD176" s="263"/>
      <c r="AE176" s="263"/>
      <c r="AF176" s="263"/>
      <c r="AG176" s="158"/>
      <c r="AH176" s="297">
        <f t="shared" si="8"/>
        <v>0</v>
      </c>
      <c r="AI176" s="573"/>
      <c r="AJ176" s="574" t="s">
        <v>659</v>
      </c>
      <c r="AK176" s="574" t="s">
        <v>430</v>
      </c>
      <c r="AL176" s="574" t="s">
        <v>671</v>
      </c>
      <c r="AM176" s="574" t="s">
        <v>661</v>
      </c>
      <c r="AN176" s="574"/>
      <c r="AO176" s="574">
        <v>55</v>
      </c>
      <c r="AP176" s="574"/>
      <c r="AQ176" s="574"/>
      <c r="AR176" s="574"/>
      <c r="AS176" s="575"/>
      <c r="AT176" s="576"/>
      <c r="AU176" s="575"/>
      <c r="AV176" s="577"/>
      <c r="AW176" s="159"/>
    </row>
    <row r="177" spans="1:49" s="57" customFormat="1" ht="38.25">
      <c r="A177" s="395"/>
      <c r="B177" s="395">
        <v>6774001800</v>
      </c>
      <c r="C177" s="263" t="s">
        <v>5535</v>
      </c>
      <c r="D177" s="263" t="s">
        <v>5536</v>
      </c>
      <c r="E177" s="263" t="s">
        <v>2355</v>
      </c>
      <c r="F177" s="263" t="s">
        <v>414</v>
      </c>
      <c r="G177" s="263" t="s">
        <v>666</v>
      </c>
      <c r="H177" s="263"/>
      <c r="I177" s="263"/>
      <c r="J177" s="263"/>
      <c r="K177" s="263"/>
      <c r="L177" s="263"/>
      <c r="M177" s="263"/>
      <c r="N177" s="263"/>
      <c r="O177" s="158"/>
      <c r="P177" s="296">
        <f t="shared" si="9"/>
        <v>0</v>
      </c>
      <c r="Q177" s="263"/>
      <c r="R177" s="263"/>
      <c r="S177" s="263"/>
      <c r="T177" s="263"/>
      <c r="U177" s="263"/>
      <c r="V177" s="263"/>
      <c r="W177" s="263">
        <v>6</v>
      </c>
      <c r="X177" s="158">
        <v>45194</v>
      </c>
      <c r="Y177" s="297">
        <f t="shared" si="10"/>
        <v>6</v>
      </c>
      <c r="Z177" s="263"/>
      <c r="AA177" s="263"/>
      <c r="AB177" s="263"/>
      <c r="AC177" s="263"/>
      <c r="AD177" s="263"/>
      <c r="AE177" s="263"/>
      <c r="AF177" s="263"/>
      <c r="AG177" s="158"/>
      <c r="AH177" s="297">
        <f t="shared" si="8"/>
        <v>0</v>
      </c>
      <c r="AI177" s="573"/>
      <c r="AJ177" s="574" t="s">
        <v>659</v>
      </c>
      <c r="AK177" s="574" t="s">
        <v>430</v>
      </c>
      <c r="AL177" s="574"/>
      <c r="AM177" s="574"/>
      <c r="AN177" s="574"/>
      <c r="AO177" s="574"/>
      <c r="AP177" s="574"/>
      <c r="AQ177" s="574"/>
      <c r="AR177" s="574"/>
      <c r="AS177" s="575"/>
      <c r="AT177" s="576"/>
      <c r="AU177" s="575"/>
      <c r="AV177" s="577"/>
      <c r="AW177" s="159"/>
    </row>
    <row r="178" spans="1:49" s="57" customFormat="1" ht="51">
      <c r="A178" s="395"/>
      <c r="B178" s="395">
        <v>6461002000</v>
      </c>
      <c r="C178" s="263" t="s">
        <v>5537</v>
      </c>
      <c r="D178" s="263" t="s">
        <v>5508</v>
      </c>
      <c r="E178" s="263" t="s">
        <v>2356</v>
      </c>
      <c r="F178" s="263" t="s">
        <v>420</v>
      </c>
      <c r="G178" s="263" t="s">
        <v>655</v>
      </c>
      <c r="H178" s="263"/>
      <c r="I178" s="263"/>
      <c r="J178" s="263"/>
      <c r="K178" s="263"/>
      <c r="L178" s="263"/>
      <c r="M178" s="263"/>
      <c r="N178" s="263"/>
      <c r="O178" s="158"/>
      <c r="P178" s="296">
        <f t="shared" si="9"/>
        <v>0</v>
      </c>
      <c r="Q178" s="263"/>
      <c r="R178" s="263"/>
      <c r="S178" s="263"/>
      <c r="T178" s="263"/>
      <c r="U178" s="263"/>
      <c r="V178" s="263"/>
      <c r="W178" s="263">
        <v>6</v>
      </c>
      <c r="X178" s="158">
        <v>45015</v>
      </c>
      <c r="Y178" s="297">
        <f t="shared" si="10"/>
        <v>6</v>
      </c>
      <c r="Z178" s="263"/>
      <c r="AA178" s="263"/>
      <c r="AB178" s="263"/>
      <c r="AC178" s="263"/>
      <c r="AD178" s="263"/>
      <c r="AE178" s="263"/>
      <c r="AF178" s="263"/>
      <c r="AG178" s="158"/>
      <c r="AH178" s="297">
        <f t="shared" ref="AH178:AH241" si="11">SUM($Z178:$AF178)</f>
        <v>0</v>
      </c>
      <c r="AI178" s="573"/>
      <c r="AJ178" s="574" t="s">
        <v>659</v>
      </c>
      <c r="AK178" s="574" t="s">
        <v>430</v>
      </c>
      <c r="AL178" s="574"/>
      <c r="AM178" s="574"/>
      <c r="AN178" s="574"/>
      <c r="AO178" s="574"/>
      <c r="AP178" s="574"/>
      <c r="AQ178" s="574"/>
      <c r="AR178" s="574"/>
      <c r="AS178" s="575"/>
      <c r="AT178" s="576"/>
      <c r="AU178" s="575"/>
      <c r="AV178" s="577"/>
      <c r="AW178" s="159"/>
    </row>
    <row r="179" spans="1:49" s="57" customFormat="1" ht="51">
      <c r="A179" s="395"/>
      <c r="B179" s="395">
        <v>4532221800</v>
      </c>
      <c r="C179" s="263" t="s">
        <v>5538</v>
      </c>
      <c r="D179" s="263" t="s">
        <v>5539</v>
      </c>
      <c r="E179" s="263" t="s">
        <v>2357</v>
      </c>
      <c r="F179" s="263" t="s">
        <v>422</v>
      </c>
      <c r="G179" s="263" t="s">
        <v>655</v>
      </c>
      <c r="H179" s="263"/>
      <c r="I179" s="263"/>
      <c r="J179" s="263"/>
      <c r="K179" s="263"/>
      <c r="L179" s="263"/>
      <c r="M179" s="263"/>
      <c r="N179" s="263"/>
      <c r="O179" s="158"/>
      <c r="P179" s="296">
        <f t="shared" si="9"/>
        <v>0</v>
      </c>
      <c r="Q179" s="263"/>
      <c r="R179" s="263"/>
      <c r="S179" s="263"/>
      <c r="T179" s="263"/>
      <c r="U179" s="263"/>
      <c r="V179" s="263"/>
      <c r="W179" s="263">
        <v>6</v>
      </c>
      <c r="X179" s="158">
        <v>45041</v>
      </c>
      <c r="Y179" s="297">
        <f t="shared" si="10"/>
        <v>6</v>
      </c>
      <c r="Z179" s="263"/>
      <c r="AA179" s="263"/>
      <c r="AB179" s="263"/>
      <c r="AC179" s="263"/>
      <c r="AD179" s="263"/>
      <c r="AE179" s="263"/>
      <c r="AF179" s="263"/>
      <c r="AG179" s="158"/>
      <c r="AH179" s="297">
        <f t="shared" si="11"/>
        <v>0</v>
      </c>
      <c r="AI179" s="573"/>
      <c r="AJ179" s="574" t="s">
        <v>659</v>
      </c>
      <c r="AK179" s="574" t="s">
        <v>430</v>
      </c>
      <c r="AL179" s="574"/>
      <c r="AM179" s="574"/>
      <c r="AN179" s="574"/>
      <c r="AO179" s="574"/>
      <c r="AP179" s="574"/>
      <c r="AQ179" s="574"/>
      <c r="AR179" s="574"/>
      <c r="AS179" s="575"/>
      <c r="AT179" s="576"/>
      <c r="AU179" s="575"/>
      <c r="AV179" s="577"/>
      <c r="AW179" s="159"/>
    </row>
    <row r="180" spans="1:49" s="59" customFormat="1" ht="51">
      <c r="A180" s="395"/>
      <c r="B180" s="395">
        <v>5456513800</v>
      </c>
      <c r="C180" s="263" t="s">
        <v>5540</v>
      </c>
      <c r="D180" s="263" t="s">
        <v>5541</v>
      </c>
      <c r="E180" s="263" t="s">
        <v>2358</v>
      </c>
      <c r="F180" s="263" t="s">
        <v>422</v>
      </c>
      <c r="G180" s="263" t="s">
        <v>655</v>
      </c>
      <c r="H180" s="263"/>
      <c r="I180" s="263"/>
      <c r="J180" s="263"/>
      <c r="K180" s="263"/>
      <c r="L180" s="263"/>
      <c r="M180" s="263"/>
      <c r="N180" s="263"/>
      <c r="O180" s="158"/>
      <c r="P180" s="296">
        <f t="shared" si="9"/>
        <v>0</v>
      </c>
      <c r="Q180" s="263"/>
      <c r="R180" s="263"/>
      <c r="S180" s="263"/>
      <c r="T180" s="263"/>
      <c r="U180" s="263"/>
      <c r="V180" s="263"/>
      <c r="W180" s="263">
        <v>6</v>
      </c>
      <c r="X180" s="158">
        <v>45092</v>
      </c>
      <c r="Y180" s="297">
        <f t="shared" si="10"/>
        <v>6</v>
      </c>
      <c r="Z180" s="263"/>
      <c r="AA180" s="263"/>
      <c r="AB180" s="263"/>
      <c r="AC180" s="263"/>
      <c r="AD180" s="263"/>
      <c r="AE180" s="263"/>
      <c r="AF180" s="263"/>
      <c r="AG180" s="158"/>
      <c r="AH180" s="297">
        <f t="shared" si="11"/>
        <v>0</v>
      </c>
      <c r="AI180" s="573"/>
      <c r="AJ180" s="574" t="s">
        <v>659</v>
      </c>
      <c r="AK180" s="574" t="s">
        <v>430</v>
      </c>
      <c r="AL180" s="574"/>
      <c r="AM180" s="574"/>
      <c r="AN180" s="574"/>
      <c r="AO180" s="574"/>
      <c r="AP180" s="574"/>
      <c r="AQ180" s="574"/>
      <c r="AR180" s="574"/>
      <c r="AS180" s="575"/>
      <c r="AT180" s="576"/>
      <c r="AU180" s="575"/>
      <c r="AV180" s="577"/>
      <c r="AW180" s="159"/>
    </row>
    <row r="181" spans="1:49" s="59" customFormat="1" ht="25.5">
      <c r="A181" s="395"/>
      <c r="B181" s="395">
        <v>4498660700</v>
      </c>
      <c r="C181" s="263" t="s">
        <v>5542</v>
      </c>
      <c r="D181" s="263" t="s">
        <v>5543</v>
      </c>
      <c r="E181" s="263" t="s">
        <v>2359</v>
      </c>
      <c r="F181" s="263" t="s">
        <v>420</v>
      </c>
      <c r="G181" s="263" t="s">
        <v>655</v>
      </c>
      <c r="H181" s="263"/>
      <c r="I181" s="263"/>
      <c r="J181" s="263"/>
      <c r="K181" s="263"/>
      <c r="L181" s="263"/>
      <c r="M181" s="263"/>
      <c r="N181" s="263"/>
      <c r="O181" s="158"/>
      <c r="P181" s="296">
        <f t="shared" si="9"/>
        <v>0</v>
      </c>
      <c r="Q181" s="263"/>
      <c r="R181" s="263"/>
      <c r="S181" s="263"/>
      <c r="T181" s="263"/>
      <c r="U181" s="263"/>
      <c r="V181" s="263"/>
      <c r="W181" s="263">
        <v>6</v>
      </c>
      <c r="X181" s="158">
        <v>45247</v>
      </c>
      <c r="Y181" s="297">
        <f t="shared" si="10"/>
        <v>6</v>
      </c>
      <c r="Z181" s="263"/>
      <c r="AA181" s="263"/>
      <c r="AB181" s="263"/>
      <c r="AC181" s="263"/>
      <c r="AD181" s="263"/>
      <c r="AE181" s="263"/>
      <c r="AF181" s="263"/>
      <c r="AG181" s="158"/>
      <c r="AH181" s="297">
        <f t="shared" si="11"/>
        <v>0</v>
      </c>
      <c r="AI181" s="573"/>
      <c r="AJ181" s="574" t="s">
        <v>659</v>
      </c>
      <c r="AK181" s="574" t="s">
        <v>430</v>
      </c>
      <c r="AL181" s="574"/>
      <c r="AM181" s="574"/>
      <c r="AN181" s="574"/>
      <c r="AO181" s="574"/>
      <c r="AP181" s="574"/>
      <c r="AQ181" s="574"/>
      <c r="AR181" s="574"/>
      <c r="AS181" s="575"/>
      <c r="AT181" s="576"/>
      <c r="AU181" s="575"/>
      <c r="AV181" s="577"/>
      <c r="AW181" s="159"/>
    </row>
    <row r="182" spans="1:49" s="149" customFormat="1" ht="25.5">
      <c r="A182" s="395"/>
      <c r="B182" s="395">
        <v>5511211300</v>
      </c>
      <c r="C182" s="263" t="s">
        <v>5544</v>
      </c>
      <c r="D182" s="263" t="s">
        <v>5545</v>
      </c>
      <c r="E182" s="263" t="s">
        <v>2360</v>
      </c>
      <c r="F182" s="263" t="s">
        <v>420</v>
      </c>
      <c r="G182" s="263" t="s">
        <v>655</v>
      </c>
      <c r="H182" s="263"/>
      <c r="I182" s="263"/>
      <c r="J182" s="263"/>
      <c r="K182" s="263"/>
      <c r="L182" s="263"/>
      <c r="M182" s="263"/>
      <c r="N182" s="263"/>
      <c r="O182" s="158"/>
      <c r="P182" s="296">
        <f t="shared" si="9"/>
        <v>0</v>
      </c>
      <c r="Q182" s="263"/>
      <c r="R182" s="263"/>
      <c r="S182" s="263"/>
      <c r="T182" s="263"/>
      <c r="U182" s="263"/>
      <c r="V182" s="263"/>
      <c r="W182" s="263">
        <v>6</v>
      </c>
      <c r="X182" s="158">
        <v>45282</v>
      </c>
      <c r="Y182" s="297">
        <f t="shared" si="10"/>
        <v>6</v>
      </c>
      <c r="Z182" s="263"/>
      <c r="AA182" s="263"/>
      <c r="AB182" s="263"/>
      <c r="AC182" s="263"/>
      <c r="AD182" s="263"/>
      <c r="AE182" s="263"/>
      <c r="AF182" s="263"/>
      <c r="AG182" s="158"/>
      <c r="AH182" s="297">
        <f t="shared" si="11"/>
        <v>0</v>
      </c>
      <c r="AI182" s="573"/>
      <c r="AJ182" s="574" t="s">
        <v>659</v>
      </c>
      <c r="AK182" s="574" t="s">
        <v>430</v>
      </c>
      <c r="AL182" s="574"/>
      <c r="AM182" s="574"/>
      <c r="AN182" s="574"/>
      <c r="AO182" s="574"/>
      <c r="AP182" s="574"/>
      <c r="AQ182" s="574"/>
      <c r="AR182" s="574"/>
      <c r="AS182" s="575"/>
      <c r="AT182" s="576"/>
      <c r="AU182" s="575"/>
      <c r="AV182" s="577"/>
      <c r="AW182" s="159"/>
    </row>
    <row r="183" spans="1:49" s="149" customFormat="1" ht="38.25">
      <c r="A183" s="395"/>
      <c r="B183" s="395">
        <v>6774001800</v>
      </c>
      <c r="C183" s="263" t="s">
        <v>5546</v>
      </c>
      <c r="D183" s="263" t="s">
        <v>5536</v>
      </c>
      <c r="E183" s="263" t="s">
        <v>2361</v>
      </c>
      <c r="F183" s="263" t="s">
        <v>420</v>
      </c>
      <c r="G183" s="263" t="s">
        <v>655</v>
      </c>
      <c r="H183" s="263"/>
      <c r="I183" s="263"/>
      <c r="J183" s="263"/>
      <c r="K183" s="263"/>
      <c r="L183" s="263"/>
      <c r="M183" s="263"/>
      <c r="N183" s="263"/>
      <c r="O183" s="158"/>
      <c r="P183" s="296">
        <f t="shared" si="9"/>
        <v>0</v>
      </c>
      <c r="Q183" s="263"/>
      <c r="R183" s="263"/>
      <c r="S183" s="263"/>
      <c r="T183" s="263"/>
      <c r="U183" s="263"/>
      <c r="V183" s="263"/>
      <c r="W183" s="263">
        <v>5</v>
      </c>
      <c r="X183" s="158">
        <v>45267</v>
      </c>
      <c r="Y183" s="297">
        <f t="shared" si="10"/>
        <v>5</v>
      </c>
      <c r="Z183" s="263"/>
      <c r="AA183" s="263"/>
      <c r="AB183" s="263"/>
      <c r="AC183" s="263"/>
      <c r="AD183" s="263"/>
      <c r="AE183" s="263"/>
      <c r="AF183" s="263"/>
      <c r="AG183" s="158"/>
      <c r="AH183" s="297">
        <f t="shared" si="11"/>
        <v>0</v>
      </c>
      <c r="AI183" s="573"/>
      <c r="AJ183" s="574" t="s">
        <v>659</v>
      </c>
      <c r="AK183" s="574" t="s">
        <v>430</v>
      </c>
      <c r="AL183" s="574"/>
      <c r="AM183" s="574"/>
      <c r="AN183" s="574"/>
      <c r="AO183" s="574"/>
      <c r="AP183" s="574"/>
      <c r="AQ183" s="574"/>
      <c r="AR183" s="574"/>
      <c r="AS183" s="575"/>
      <c r="AT183" s="576"/>
      <c r="AU183" s="575"/>
      <c r="AV183" s="577"/>
      <c r="AW183" s="159"/>
    </row>
    <row r="184" spans="1:49" s="149" customFormat="1" ht="38.25">
      <c r="A184" s="395"/>
      <c r="B184" s="395">
        <v>6774001800</v>
      </c>
      <c r="C184" s="263" t="s">
        <v>5547</v>
      </c>
      <c r="D184" s="263" t="s">
        <v>5536</v>
      </c>
      <c r="E184" s="263" t="s">
        <v>2362</v>
      </c>
      <c r="F184" s="263" t="s">
        <v>420</v>
      </c>
      <c r="G184" s="263" t="s">
        <v>655</v>
      </c>
      <c r="H184" s="263"/>
      <c r="I184" s="263"/>
      <c r="J184" s="263"/>
      <c r="K184" s="263"/>
      <c r="L184" s="263"/>
      <c r="M184" s="263"/>
      <c r="N184" s="263"/>
      <c r="O184" s="158"/>
      <c r="P184" s="296">
        <f t="shared" ref="P184:P247" si="12">SUM($H184:$N184)</f>
        <v>0</v>
      </c>
      <c r="Q184" s="263"/>
      <c r="R184" s="263"/>
      <c r="S184" s="263"/>
      <c r="T184" s="263"/>
      <c r="U184" s="263"/>
      <c r="V184" s="263"/>
      <c r="W184" s="263">
        <v>5</v>
      </c>
      <c r="X184" s="158">
        <v>45258</v>
      </c>
      <c r="Y184" s="297">
        <f t="shared" ref="Y184:Y247" si="13">SUM($Q184:$W184)</f>
        <v>5</v>
      </c>
      <c r="Z184" s="263"/>
      <c r="AA184" s="263"/>
      <c r="AB184" s="263"/>
      <c r="AC184" s="263"/>
      <c r="AD184" s="263"/>
      <c r="AE184" s="263"/>
      <c r="AF184" s="263"/>
      <c r="AG184" s="158"/>
      <c r="AH184" s="297">
        <f t="shared" si="11"/>
        <v>0</v>
      </c>
      <c r="AI184" s="573"/>
      <c r="AJ184" s="574" t="s">
        <v>659</v>
      </c>
      <c r="AK184" s="574" t="s">
        <v>430</v>
      </c>
      <c r="AL184" s="574"/>
      <c r="AM184" s="574"/>
      <c r="AN184" s="574"/>
      <c r="AO184" s="574"/>
      <c r="AP184" s="574"/>
      <c r="AQ184" s="574"/>
      <c r="AR184" s="574"/>
      <c r="AS184" s="575"/>
      <c r="AT184" s="576"/>
      <c r="AU184" s="575"/>
      <c r="AV184" s="577"/>
      <c r="AW184" s="159"/>
    </row>
    <row r="185" spans="1:49" s="149" customFormat="1" ht="38.25">
      <c r="A185" s="395"/>
      <c r="B185" s="395">
        <v>6774001800</v>
      </c>
      <c r="C185" s="263" t="s">
        <v>5548</v>
      </c>
      <c r="D185" s="263" t="s">
        <v>5536</v>
      </c>
      <c r="E185" s="263" t="s">
        <v>2363</v>
      </c>
      <c r="F185" s="263" t="s">
        <v>420</v>
      </c>
      <c r="G185" s="263" t="s">
        <v>655</v>
      </c>
      <c r="H185" s="263"/>
      <c r="I185" s="263"/>
      <c r="J185" s="263"/>
      <c r="K185" s="263"/>
      <c r="L185" s="263"/>
      <c r="M185" s="263"/>
      <c r="N185" s="263"/>
      <c r="O185" s="158"/>
      <c r="P185" s="296">
        <f t="shared" si="12"/>
        <v>0</v>
      </c>
      <c r="Q185" s="263"/>
      <c r="R185" s="263"/>
      <c r="S185" s="263"/>
      <c r="T185" s="263"/>
      <c r="U185" s="263"/>
      <c r="V185" s="263"/>
      <c r="W185" s="263">
        <v>5</v>
      </c>
      <c r="X185" s="158">
        <v>45258</v>
      </c>
      <c r="Y185" s="297">
        <f t="shared" si="13"/>
        <v>5</v>
      </c>
      <c r="Z185" s="263"/>
      <c r="AA185" s="263"/>
      <c r="AB185" s="263"/>
      <c r="AC185" s="263"/>
      <c r="AD185" s="263"/>
      <c r="AE185" s="263"/>
      <c r="AF185" s="263"/>
      <c r="AG185" s="158"/>
      <c r="AH185" s="297">
        <f t="shared" si="11"/>
        <v>0</v>
      </c>
      <c r="AI185" s="573"/>
      <c r="AJ185" s="574" t="s">
        <v>659</v>
      </c>
      <c r="AK185" s="574" t="s">
        <v>430</v>
      </c>
      <c r="AL185" s="574"/>
      <c r="AM185" s="574"/>
      <c r="AN185" s="574"/>
      <c r="AO185" s="574"/>
      <c r="AP185" s="574"/>
      <c r="AQ185" s="574"/>
      <c r="AR185" s="574"/>
      <c r="AS185" s="575"/>
      <c r="AT185" s="576"/>
      <c r="AU185" s="575"/>
      <c r="AV185" s="577"/>
      <c r="AW185" s="159"/>
    </row>
    <row r="186" spans="1:49" s="149" customFormat="1" ht="38.25">
      <c r="A186" s="395"/>
      <c r="B186" s="395">
        <v>6774001800</v>
      </c>
      <c r="C186" s="263" t="s">
        <v>5549</v>
      </c>
      <c r="D186" s="263" t="s">
        <v>5536</v>
      </c>
      <c r="E186" s="263" t="s">
        <v>2364</v>
      </c>
      <c r="F186" s="263" t="s">
        <v>420</v>
      </c>
      <c r="G186" s="263" t="s">
        <v>655</v>
      </c>
      <c r="H186" s="263"/>
      <c r="I186" s="263"/>
      <c r="J186" s="263"/>
      <c r="K186" s="263"/>
      <c r="L186" s="263"/>
      <c r="M186" s="263"/>
      <c r="N186" s="263"/>
      <c r="O186" s="158"/>
      <c r="P186" s="296">
        <f t="shared" si="12"/>
        <v>0</v>
      </c>
      <c r="Q186" s="263"/>
      <c r="R186" s="263"/>
      <c r="S186" s="263"/>
      <c r="T186" s="263"/>
      <c r="U186" s="263"/>
      <c r="V186" s="263"/>
      <c r="W186" s="263">
        <v>5</v>
      </c>
      <c r="X186" s="158">
        <v>45274</v>
      </c>
      <c r="Y186" s="297">
        <f t="shared" si="13"/>
        <v>5</v>
      </c>
      <c r="Z186" s="263"/>
      <c r="AA186" s="263"/>
      <c r="AB186" s="263"/>
      <c r="AC186" s="263"/>
      <c r="AD186" s="263"/>
      <c r="AE186" s="263"/>
      <c r="AF186" s="263"/>
      <c r="AG186" s="158"/>
      <c r="AH186" s="297">
        <f t="shared" si="11"/>
        <v>0</v>
      </c>
      <c r="AI186" s="573"/>
      <c r="AJ186" s="574" t="s">
        <v>659</v>
      </c>
      <c r="AK186" s="574" t="s">
        <v>430</v>
      </c>
      <c r="AL186" s="574"/>
      <c r="AM186" s="574"/>
      <c r="AN186" s="574"/>
      <c r="AO186" s="574"/>
      <c r="AP186" s="574"/>
      <c r="AQ186" s="574"/>
      <c r="AR186" s="574"/>
      <c r="AS186" s="575"/>
      <c r="AT186" s="576"/>
      <c r="AU186" s="575"/>
      <c r="AV186" s="577"/>
      <c r="AW186" s="159"/>
    </row>
    <row r="187" spans="1:49" s="149" customFormat="1" ht="38.25">
      <c r="A187" s="395"/>
      <c r="B187" s="395">
        <v>6774001800</v>
      </c>
      <c r="C187" s="263" t="s">
        <v>5550</v>
      </c>
      <c r="D187" s="263" t="s">
        <v>5536</v>
      </c>
      <c r="E187" s="263" t="s">
        <v>2365</v>
      </c>
      <c r="F187" s="263" t="s">
        <v>420</v>
      </c>
      <c r="G187" s="263" t="s">
        <v>655</v>
      </c>
      <c r="H187" s="263"/>
      <c r="I187" s="263"/>
      <c r="J187" s="263"/>
      <c r="K187" s="263"/>
      <c r="L187" s="263"/>
      <c r="M187" s="263"/>
      <c r="N187" s="263"/>
      <c r="O187" s="158"/>
      <c r="P187" s="296">
        <f t="shared" si="12"/>
        <v>0</v>
      </c>
      <c r="Q187" s="263"/>
      <c r="R187" s="263"/>
      <c r="S187" s="263"/>
      <c r="T187" s="263"/>
      <c r="U187" s="263"/>
      <c r="V187" s="263"/>
      <c r="W187" s="263">
        <v>5</v>
      </c>
      <c r="X187" s="158">
        <v>45267</v>
      </c>
      <c r="Y187" s="297">
        <f t="shared" si="13"/>
        <v>5</v>
      </c>
      <c r="Z187" s="263"/>
      <c r="AA187" s="263"/>
      <c r="AB187" s="263"/>
      <c r="AC187" s="263"/>
      <c r="AD187" s="263"/>
      <c r="AE187" s="263"/>
      <c r="AF187" s="263"/>
      <c r="AG187" s="158"/>
      <c r="AH187" s="297">
        <f t="shared" si="11"/>
        <v>0</v>
      </c>
      <c r="AI187" s="573"/>
      <c r="AJ187" s="574" t="s">
        <v>659</v>
      </c>
      <c r="AK187" s="574" t="s">
        <v>430</v>
      </c>
      <c r="AL187" s="574"/>
      <c r="AM187" s="574"/>
      <c r="AN187" s="574"/>
      <c r="AO187" s="574"/>
      <c r="AP187" s="574"/>
      <c r="AQ187" s="574"/>
      <c r="AR187" s="574"/>
      <c r="AS187" s="575"/>
      <c r="AT187" s="576"/>
      <c r="AU187" s="575"/>
      <c r="AV187" s="577"/>
      <c r="AW187" s="159"/>
    </row>
    <row r="188" spans="1:49" s="149" customFormat="1" ht="38.25">
      <c r="A188" s="395"/>
      <c r="B188" s="395">
        <v>6774001800</v>
      </c>
      <c r="C188" s="263" t="s">
        <v>5551</v>
      </c>
      <c r="D188" s="263" t="s">
        <v>5536</v>
      </c>
      <c r="E188" s="263" t="s">
        <v>2366</v>
      </c>
      <c r="F188" s="263" t="s">
        <v>420</v>
      </c>
      <c r="G188" s="263" t="s">
        <v>655</v>
      </c>
      <c r="H188" s="263"/>
      <c r="I188" s="263"/>
      <c r="J188" s="263"/>
      <c r="K188" s="263"/>
      <c r="L188" s="263"/>
      <c r="M188" s="263"/>
      <c r="N188" s="263"/>
      <c r="O188" s="158"/>
      <c r="P188" s="296">
        <f t="shared" si="12"/>
        <v>0</v>
      </c>
      <c r="Q188" s="263"/>
      <c r="R188" s="263"/>
      <c r="S188" s="263"/>
      <c r="T188" s="263"/>
      <c r="U188" s="263"/>
      <c r="V188" s="263"/>
      <c r="W188" s="263">
        <v>5</v>
      </c>
      <c r="X188" s="158">
        <v>45267</v>
      </c>
      <c r="Y188" s="297">
        <f t="shared" si="13"/>
        <v>5</v>
      </c>
      <c r="Z188" s="263"/>
      <c r="AA188" s="263"/>
      <c r="AB188" s="263"/>
      <c r="AC188" s="263"/>
      <c r="AD188" s="263"/>
      <c r="AE188" s="263"/>
      <c r="AF188" s="263"/>
      <c r="AG188" s="158"/>
      <c r="AH188" s="297">
        <f t="shared" si="11"/>
        <v>0</v>
      </c>
      <c r="AI188" s="573"/>
      <c r="AJ188" s="574" t="s">
        <v>659</v>
      </c>
      <c r="AK188" s="574" t="s">
        <v>430</v>
      </c>
      <c r="AL188" s="574"/>
      <c r="AM188" s="574"/>
      <c r="AN188" s="574"/>
      <c r="AO188" s="574"/>
      <c r="AP188" s="574"/>
      <c r="AQ188" s="574"/>
      <c r="AR188" s="574"/>
      <c r="AS188" s="575"/>
      <c r="AT188" s="576"/>
      <c r="AU188" s="575"/>
      <c r="AV188" s="577"/>
      <c r="AW188" s="159"/>
    </row>
    <row r="189" spans="1:49" s="149" customFormat="1" ht="38.25">
      <c r="A189" s="395"/>
      <c r="B189" s="395">
        <v>6774001800</v>
      </c>
      <c r="C189" s="263" t="s">
        <v>5552</v>
      </c>
      <c r="D189" s="263" t="s">
        <v>5536</v>
      </c>
      <c r="E189" s="263" t="s">
        <v>2367</v>
      </c>
      <c r="F189" s="263" t="s">
        <v>420</v>
      </c>
      <c r="G189" s="263" t="s">
        <v>655</v>
      </c>
      <c r="H189" s="263"/>
      <c r="I189" s="263"/>
      <c r="J189" s="263"/>
      <c r="K189" s="263"/>
      <c r="L189" s="263"/>
      <c r="M189" s="263"/>
      <c r="N189" s="263"/>
      <c r="O189" s="158"/>
      <c r="P189" s="296">
        <f t="shared" si="12"/>
        <v>0</v>
      </c>
      <c r="Q189" s="263"/>
      <c r="R189" s="263"/>
      <c r="S189" s="263"/>
      <c r="T189" s="263"/>
      <c r="U189" s="263"/>
      <c r="V189" s="263"/>
      <c r="W189" s="263">
        <v>5</v>
      </c>
      <c r="X189" s="158">
        <v>45267</v>
      </c>
      <c r="Y189" s="297">
        <f t="shared" si="13"/>
        <v>5</v>
      </c>
      <c r="Z189" s="263"/>
      <c r="AA189" s="263"/>
      <c r="AB189" s="263"/>
      <c r="AC189" s="263"/>
      <c r="AD189" s="263"/>
      <c r="AE189" s="263"/>
      <c r="AF189" s="263"/>
      <c r="AG189" s="158"/>
      <c r="AH189" s="297">
        <f t="shared" si="11"/>
        <v>0</v>
      </c>
      <c r="AI189" s="573"/>
      <c r="AJ189" s="574" t="s">
        <v>659</v>
      </c>
      <c r="AK189" s="574" t="s">
        <v>430</v>
      </c>
      <c r="AL189" s="574"/>
      <c r="AM189" s="574"/>
      <c r="AN189" s="574"/>
      <c r="AO189" s="574"/>
      <c r="AP189" s="574"/>
      <c r="AQ189" s="574"/>
      <c r="AR189" s="574"/>
      <c r="AS189" s="575"/>
      <c r="AT189" s="576"/>
      <c r="AU189" s="575"/>
      <c r="AV189" s="577"/>
      <c r="AW189" s="159"/>
    </row>
    <row r="190" spans="1:49" s="59" customFormat="1" ht="51">
      <c r="A190" s="395"/>
      <c r="B190" s="395">
        <v>3410504100</v>
      </c>
      <c r="C190" s="263" t="s">
        <v>5553</v>
      </c>
      <c r="D190" s="263" t="s">
        <v>5554</v>
      </c>
      <c r="E190" s="263" t="s">
        <v>2368</v>
      </c>
      <c r="F190" s="263" t="s">
        <v>420</v>
      </c>
      <c r="G190" s="263" t="s">
        <v>655</v>
      </c>
      <c r="H190" s="263"/>
      <c r="I190" s="263"/>
      <c r="J190" s="263"/>
      <c r="K190" s="263"/>
      <c r="L190" s="263"/>
      <c r="M190" s="263"/>
      <c r="N190" s="263"/>
      <c r="O190" s="158"/>
      <c r="P190" s="296">
        <f t="shared" si="12"/>
        <v>0</v>
      </c>
      <c r="Q190" s="263"/>
      <c r="R190" s="263"/>
      <c r="S190" s="263"/>
      <c r="T190" s="263"/>
      <c r="U190" s="263"/>
      <c r="V190" s="263"/>
      <c r="W190" s="263">
        <v>5</v>
      </c>
      <c r="X190" s="158">
        <v>45232</v>
      </c>
      <c r="Y190" s="297">
        <f t="shared" si="13"/>
        <v>5</v>
      </c>
      <c r="Z190" s="263"/>
      <c r="AA190" s="263"/>
      <c r="AB190" s="263"/>
      <c r="AC190" s="263"/>
      <c r="AD190" s="263"/>
      <c r="AE190" s="263"/>
      <c r="AF190" s="263"/>
      <c r="AG190" s="158"/>
      <c r="AH190" s="297">
        <f t="shared" si="11"/>
        <v>0</v>
      </c>
      <c r="AI190" s="573"/>
      <c r="AJ190" s="574" t="s">
        <v>659</v>
      </c>
      <c r="AK190" s="574" t="s">
        <v>430</v>
      </c>
      <c r="AL190" s="574"/>
      <c r="AM190" s="574"/>
      <c r="AN190" s="574"/>
      <c r="AO190" s="574"/>
      <c r="AP190" s="574"/>
      <c r="AQ190" s="574"/>
      <c r="AR190" s="574"/>
      <c r="AS190" s="575"/>
      <c r="AT190" s="576"/>
      <c r="AU190" s="575"/>
      <c r="AV190" s="577"/>
      <c r="AW190" s="159"/>
    </row>
    <row r="191" spans="1:49" s="59" customFormat="1" ht="51">
      <c r="A191" s="395"/>
      <c r="B191" s="395">
        <v>4455012200</v>
      </c>
      <c r="C191" s="263" t="s">
        <v>5555</v>
      </c>
      <c r="D191" s="263" t="s">
        <v>5556</v>
      </c>
      <c r="E191" s="263" t="s">
        <v>2369</v>
      </c>
      <c r="F191" s="263" t="s">
        <v>422</v>
      </c>
      <c r="G191" s="263" t="s">
        <v>655</v>
      </c>
      <c r="H191" s="263"/>
      <c r="I191" s="263"/>
      <c r="J191" s="263"/>
      <c r="K191" s="263"/>
      <c r="L191" s="263"/>
      <c r="M191" s="263"/>
      <c r="N191" s="263"/>
      <c r="O191" s="158"/>
      <c r="P191" s="296">
        <f t="shared" si="12"/>
        <v>0</v>
      </c>
      <c r="Q191" s="263"/>
      <c r="R191" s="263"/>
      <c r="S191" s="263"/>
      <c r="T191" s="263"/>
      <c r="U191" s="263"/>
      <c r="V191" s="263"/>
      <c r="W191" s="263">
        <v>5</v>
      </c>
      <c r="X191" s="158">
        <v>45042</v>
      </c>
      <c r="Y191" s="297">
        <f t="shared" si="13"/>
        <v>5</v>
      </c>
      <c r="Z191" s="263"/>
      <c r="AA191" s="263"/>
      <c r="AB191" s="263"/>
      <c r="AC191" s="263"/>
      <c r="AD191" s="263"/>
      <c r="AE191" s="263"/>
      <c r="AF191" s="263"/>
      <c r="AG191" s="158"/>
      <c r="AH191" s="297">
        <f t="shared" si="11"/>
        <v>0</v>
      </c>
      <c r="AI191" s="573"/>
      <c r="AJ191" s="574" t="s">
        <v>659</v>
      </c>
      <c r="AK191" s="574" t="s">
        <v>430</v>
      </c>
      <c r="AL191" s="574"/>
      <c r="AM191" s="574"/>
      <c r="AN191" s="574"/>
      <c r="AO191" s="574"/>
      <c r="AP191" s="574"/>
      <c r="AQ191" s="574"/>
      <c r="AR191" s="574"/>
      <c r="AS191" s="575"/>
      <c r="AT191" s="576"/>
      <c r="AU191" s="575"/>
      <c r="AV191" s="577"/>
      <c r="AW191" s="159"/>
    </row>
    <row r="192" spans="1:49" s="60" customFormat="1" ht="38.25">
      <c r="A192" s="395"/>
      <c r="B192" s="395">
        <v>6454100100</v>
      </c>
      <c r="C192" s="263" t="s">
        <v>5557</v>
      </c>
      <c r="D192" s="263" t="s">
        <v>5506</v>
      </c>
      <c r="E192" s="263" t="s">
        <v>2370</v>
      </c>
      <c r="F192" s="263" t="s">
        <v>420</v>
      </c>
      <c r="G192" s="263" t="s">
        <v>666</v>
      </c>
      <c r="H192" s="263"/>
      <c r="I192" s="263"/>
      <c r="J192" s="263"/>
      <c r="K192" s="263"/>
      <c r="L192" s="263"/>
      <c r="M192" s="263"/>
      <c r="N192" s="263"/>
      <c r="O192" s="158"/>
      <c r="P192" s="296">
        <f t="shared" si="12"/>
        <v>0</v>
      </c>
      <c r="Q192" s="263"/>
      <c r="R192" s="263"/>
      <c r="S192" s="263"/>
      <c r="T192" s="263"/>
      <c r="U192" s="263"/>
      <c r="V192" s="263"/>
      <c r="W192" s="263">
        <v>5</v>
      </c>
      <c r="X192" s="158">
        <v>45113</v>
      </c>
      <c r="Y192" s="297">
        <f t="shared" si="13"/>
        <v>5</v>
      </c>
      <c r="Z192" s="263"/>
      <c r="AA192" s="263"/>
      <c r="AB192" s="263"/>
      <c r="AC192" s="263"/>
      <c r="AD192" s="263"/>
      <c r="AE192" s="263"/>
      <c r="AF192" s="263"/>
      <c r="AG192" s="158"/>
      <c r="AH192" s="297">
        <f t="shared" si="11"/>
        <v>0</v>
      </c>
      <c r="AI192" s="573"/>
      <c r="AJ192" s="574" t="s">
        <v>659</v>
      </c>
      <c r="AK192" s="574" t="s">
        <v>430</v>
      </c>
      <c r="AL192" s="574"/>
      <c r="AM192" s="574"/>
      <c r="AN192" s="574"/>
      <c r="AO192" s="574"/>
      <c r="AP192" s="574"/>
      <c r="AQ192" s="574"/>
      <c r="AR192" s="574"/>
      <c r="AS192" s="575"/>
      <c r="AT192" s="576"/>
      <c r="AU192" s="575"/>
      <c r="AV192" s="577"/>
      <c r="AW192" s="159"/>
    </row>
    <row r="193" spans="1:49" s="60" customFormat="1" ht="51">
      <c r="A193" s="395"/>
      <c r="B193" s="395">
        <v>4452220600</v>
      </c>
      <c r="C193" s="263" t="s">
        <v>5558</v>
      </c>
      <c r="D193" s="263" t="s">
        <v>5559</v>
      </c>
      <c r="E193" s="263" t="s">
        <v>2371</v>
      </c>
      <c r="F193" s="263" t="s">
        <v>422</v>
      </c>
      <c r="G193" s="263" t="s">
        <v>655</v>
      </c>
      <c r="H193" s="263"/>
      <c r="I193" s="263"/>
      <c r="J193" s="263"/>
      <c r="K193" s="263"/>
      <c r="L193" s="263"/>
      <c r="M193" s="263"/>
      <c r="N193" s="263"/>
      <c r="O193" s="158"/>
      <c r="P193" s="296">
        <f t="shared" si="12"/>
        <v>0</v>
      </c>
      <c r="Q193" s="263"/>
      <c r="R193" s="263"/>
      <c r="S193" s="263"/>
      <c r="T193" s="263"/>
      <c r="U193" s="263"/>
      <c r="V193" s="263"/>
      <c r="W193" s="263">
        <v>5</v>
      </c>
      <c r="X193" s="158">
        <v>44981</v>
      </c>
      <c r="Y193" s="297">
        <f t="shared" si="13"/>
        <v>5</v>
      </c>
      <c r="Z193" s="263"/>
      <c r="AA193" s="263"/>
      <c r="AB193" s="263"/>
      <c r="AC193" s="263"/>
      <c r="AD193" s="263"/>
      <c r="AE193" s="263"/>
      <c r="AF193" s="263"/>
      <c r="AG193" s="158"/>
      <c r="AH193" s="297">
        <f t="shared" si="11"/>
        <v>0</v>
      </c>
      <c r="AI193" s="573"/>
      <c r="AJ193" s="574" t="s">
        <v>659</v>
      </c>
      <c r="AK193" s="574" t="s">
        <v>430</v>
      </c>
      <c r="AL193" s="574"/>
      <c r="AM193" s="574"/>
      <c r="AN193" s="574"/>
      <c r="AO193" s="574"/>
      <c r="AP193" s="574"/>
      <c r="AQ193" s="574"/>
      <c r="AR193" s="574"/>
      <c r="AS193" s="575"/>
      <c r="AT193" s="576"/>
      <c r="AU193" s="575"/>
      <c r="AV193" s="577"/>
      <c r="AW193" s="159"/>
    </row>
    <row r="194" spans="1:49" s="60" customFormat="1" ht="51">
      <c r="A194" s="395"/>
      <c r="B194" s="395">
        <v>4251000500</v>
      </c>
      <c r="C194" s="263" t="s">
        <v>5560</v>
      </c>
      <c r="D194" s="263" t="s">
        <v>5532</v>
      </c>
      <c r="E194" s="263" t="s">
        <v>2372</v>
      </c>
      <c r="F194" s="263" t="s">
        <v>420</v>
      </c>
      <c r="G194" s="263" t="s">
        <v>655</v>
      </c>
      <c r="H194" s="263"/>
      <c r="I194" s="263"/>
      <c r="J194" s="263"/>
      <c r="K194" s="263"/>
      <c r="L194" s="263"/>
      <c r="M194" s="263"/>
      <c r="N194" s="263"/>
      <c r="O194" s="158"/>
      <c r="P194" s="296">
        <f t="shared" si="12"/>
        <v>0</v>
      </c>
      <c r="Q194" s="263"/>
      <c r="R194" s="263"/>
      <c r="S194" s="263"/>
      <c r="T194" s="263"/>
      <c r="U194" s="263"/>
      <c r="V194" s="263"/>
      <c r="W194" s="263">
        <v>5</v>
      </c>
      <c r="X194" s="158">
        <v>45142</v>
      </c>
      <c r="Y194" s="297">
        <f t="shared" si="13"/>
        <v>5</v>
      </c>
      <c r="Z194" s="263"/>
      <c r="AA194" s="263"/>
      <c r="AB194" s="263"/>
      <c r="AC194" s="263"/>
      <c r="AD194" s="263"/>
      <c r="AE194" s="263"/>
      <c r="AF194" s="263"/>
      <c r="AG194" s="158"/>
      <c r="AH194" s="297">
        <f t="shared" si="11"/>
        <v>0</v>
      </c>
      <c r="AI194" s="573"/>
      <c r="AJ194" s="574" t="s">
        <v>659</v>
      </c>
      <c r="AK194" s="574" t="s">
        <v>430</v>
      </c>
      <c r="AL194" s="574"/>
      <c r="AM194" s="574"/>
      <c r="AN194" s="574"/>
      <c r="AO194" s="574"/>
      <c r="AP194" s="574"/>
      <c r="AQ194" s="574"/>
      <c r="AR194" s="574"/>
      <c r="AS194" s="575"/>
      <c r="AT194" s="576"/>
      <c r="AU194" s="575"/>
      <c r="AV194" s="577"/>
      <c r="AW194" s="159"/>
    </row>
    <row r="195" spans="1:49" s="149" customFormat="1" ht="51">
      <c r="A195" s="395"/>
      <c r="B195" s="395">
        <v>4251000500</v>
      </c>
      <c r="C195" s="263" t="s">
        <v>5561</v>
      </c>
      <c r="D195" s="263" t="s">
        <v>5532</v>
      </c>
      <c r="E195" s="263" t="s">
        <v>2373</v>
      </c>
      <c r="F195" s="263" t="s">
        <v>420</v>
      </c>
      <c r="G195" s="263" t="s">
        <v>655</v>
      </c>
      <c r="H195" s="263"/>
      <c r="I195" s="263"/>
      <c r="J195" s="263"/>
      <c r="K195" s="263"/>
      <c r="L195" s="263"/>
      <c r="M195" s="263"/>
      <c r="N195" s="263"/>
      <c r="O195" s="158"/>
      <c r="P195" s="296">
        <f t="shared" si="12"/>
        <v>0</v>
      </c>
      <c r="Q195" s="263"/>
      <c r="R195" s="263"/>
      <c r="S195" s="263"/>
      <c r="T195" s="263"/>
      <c r="U195" s="263"/>
      <c r="V195" s="263"/>
      <c r="W195" s="263">
        <v>5</v>
      </c>
      <c r="X195" s="158">
        <v>45142</v>
      </c>
      <c r="Y195" s="297">
        <f t="shared" si="13"/>
        <v>5</v>
      </c>
      <c r="Z195" s="263"/>
      <c r="AA195" s="263"/>
      <c r="AB195" s="263"/>
      <c r="AC195" s="263"/>
      <c r="AD195" s="263"/>
      <c r="AE195" s="263"/>
      <c r="AF195" s="263"/>
      <c r="AG195" s="158"/>
      <c r="AH195" s="297">
        <f t="shared" si="11"/>
        <v>0</v>
      </c>
      <c r="AI195" s="573"/>
      <c r="AJ195" s="574" t="s">
        <v>659</v>
      </c>
      <c r="AK195" s="574" t="s">
        <v>430</v>
      </c>
      <c r="AL195" s="574"/>
      <c r="AM195" s="574"/>
      <c r="AN195" s="574"/>
      <c r="AO195" s="574"/>
      <c r="AP195" s="574"/>
      <c r="AQ195" s="574"/>
      <c r="AR195" s="574"/>
      <c r="AS195" s="575"/>
      <c r="AT195" s="576"/>
      <c r="AU195" s="575"/>
      <c r="AV195" s="577"/>
      <c r="AW195" s="159"/>
    </row>
    <row r="196" spans="1:49" s="149" customFormat="1" ht="51">
      <c r="A196" s="395"/>
      <c r="B196" s="395">
        <v>4251000500</v>
      </c>
      <c r="C196" s="263" t="s">
        <v>5562</v>
      </c>
      <c r="D196" s="263" t="s">
        <v>5532</v>
      </c>
      <c r="E196" s="263" t="s">
        <v>2374</v>
      </c>
      <c r="F196" s="263" t="s">
        <v>420</v>
      </c>
      <c r="G196" s="263" t="s">
        <v>655</v>
      </c>
      <c r="H196" s="263"/>
      <c r="I196" s="263"/>
      <c r="J196" s="263"/>
      <c r="K196" s="263"/>
      <c r="L196" s="263"/>
      <c r="M196" s="263"/>
      <c r="N196" s="263"/>
      <c r="O196" s="158"/>
      <c r="P196" s="296">
        <f t="shared" si="12"/>
        <v>0</v>
      </c>
      <c r="Q196" s="263"/>
      <c r="R196" s="263"/>
      <c r="S196" s="263"/>
      <c r="T196" s="263"/>
      <c r="U196" s="263"/>
      <c r="V196" s="263"/>
      <c r="W196" s="263">
        <v>5</v>
      </c>
      <c r="X196" s="158">
        <v>45142</v>
      </c>
      <c r="Y196" s="297">
        <f t="shared" si="13"/>
        <v>5</v>
      </c>
      <c r="Z196" s="263"/>
      <c r="AA196" s="263"/>
      <c r="AB196" s="263"/>
      <c r="AC196" s="263"/>
      <c r="AD196" s="263"/>
      <c r="AE196" s="263"/>
      <c r="AF196" s="263"/>
      <c r="AG196" s="158"/>
      <c r="AH196" s="297">
        <f t="shared" si="11"/>
        <v>0</v>
      </c>
      <c r="AI196" s="573"/>
      <c r="AJ196" s="574" t="s">
        <v>659</v>
      </c>
      <c r="AK196" s="574" t="s">
        <v>430</v>
      </c>
      <c r="AL196" s="574"/>
      <c r="AM196" s="574"/>
      <c r="AN196" s="574"/>
      <c r="AO196" s="574"/>
      <c r="AP196" s="574"/>
      <c r="AQ196" s="574"/>
      <c r="AR196" s="574"/>
      <c r="AS196" s="575"/>
      <c r="AT196" s="576"/>
      <c r="AU196" s="575"/>
      <c r="AV196" s="577"/>
      <c r="AW196" s="159"/>
    </row>
    <row r="197" spans="1:49" s="149" customFormat="1" ht="38.25">
      <c r="A197" s="395"/>
      <c r="B197" s="395">
        <v>6774001800</v>
      </c>
      <c r="C197" s="263" t="s">
        <v>5563</v>
      </c>
      <c r="D197" s="263" t="s">
        <v>5536</v>
      </c>
      <c r="E197" s="263" t="s">
        <v>2375</v>
      </c>
      <c r="F197" s="263" t="s">
        <v>414</v>
      </c>
      <c r="G197" s="263" t="s">
        <v>666</v>
      </c>
      <c r="H197" s="263"/>
      <c r="I197" s="263"/>
      <c r="J197" s="263"/>
      <c r="K197" s="263"/>
      <c r="L197" s="263"/>
      <c r="M197" s="263"/>
      <c r="N197" s="263"/>
      <c r="O197" s="158"/>
      <c r="P197" s="296">
        <f t="shared" si="12"/>
        <v>0</v>
      </c>
      <c r="Q197" s="263"/>
      <c r="R197" s="263"/>
      <c r="S197" s="263"/>
      <c r="T197" s="263"/>
      <c r="U197" s="263"/>
      <c r="V197" s="263"/>
      <c r="W197" s="263">
        <v>5</v>
      </c>
      <c r="X197" s="158">
        <v>45194</v>
      </c>
      <c r="Y197" s="297">
        <f t="shared" si="13"/>
        <v>5</v>
      </c>
      <c r="Z197" s="263"/>
      <c r="AA197" s="263"/>
      <c r="AB197" s="263"/>
      <c r="AC197" s="263"/>
      <c r="AD197" s="263"/>
      <c r="AE197" s="263"/>
      <c r="AF197" s="263"/>
      <c r="AG197" s="158"/>
      <c r="AH197" s="297">
        <f t="shared" si="11"/>
        <v>0</v>
      </c>
      <c r="AI197" s="573"/>
      <c r="AJ197" s="574" t="s">
        <v>659</v>
      </c>
      <c r="AK197" s="574" t="s">
        <v>430</v>
      </c>
      <c r="AL197" s="574"/>
      <c r="AM197" s="574"/>
      <c r="AN197" s="574"/>
      <c r="AO197" s="574"/>
      <c r="AP197" s="574"/>
      <c r="AQ197" s="574"/>
      <c r="AR197" s="574"/>
      <c r="AS197" s="575"/>
      <c r="AT197" s="576"/>
      <c r="AU197" s="575"/>
      <c r="AV197" s="577"/>
      <c r="AW197" s="159"/>
    </row>
    <row r="198" spans="1:49" s="149" customFormat="1" ht="38.25">
      <c r="A198" s="395"/>
      <c r="B198" s="395">
        <v>6774001800</v>
      </c>
      <c r="C198" s="263" t="s">
        <v>5564</v>
      </c>
      <c r="D198" s="263" t="s">
        <v>5536</v>
      </c>
      <c r="E198" s="263" t="s">
        <v>2376</v>
      </c>
      <c r="F198" s="263" t="s">
        <v>414</v>
      </c>
      <c r="G198" s="263" t="s">
        <v>666</v>
      </c>
      <c r="H198" s="263"/>
      <c r="I198" s="263"/>
      <c r="J198" s="263"/>
      <c r="K198" s="263"/>
      <c r="L198" s="263"/>
      <c r="M198" s="263"/>
      <c r="N198" s="263"/>
      <c r="O198" s="158"/>
      <c r="P198" s="296">
        <f t="shared" si="12"/>
        <v>0</v>
      </c>
      <c r="Q198" s="263"/>
      <c r="R198" s="263"/>
      <c r="S198" s="263"/>
      <c r="T198" s="263"/>
      <c r="U198" s="263"/>
      <c r="V198" s="263"/>
      <c r="W198" s="263">
        <v>5</v>
      </c>
      <c r="X198" s="158">
        <v>45194</v>
      </c>
      <c r="Y198" s="297">
        <f t="shared" si="13"/>
        <v>5</v>
      </c>
      <c r="Z198" s="263"/>
      <c r="AA198" s="263"/>
      <c r="AB198" s="263"/>
      <c r="AC198" s="263"/>
      <c r="AD198" s="263"/>
      <c r="AE198" s="263"/>
      <c r="AF198" s="263"/>
      <c r="AG198" s="158"/>
      <c r="AH198" s="297">
        <f t="shared" si="11"/>
        <v>0</v>
      </c>
      <c r="AI198" s="573"/>
      <c r="AJ198" s="574" t="s">
        <v>659</v>
      </c>
      <c r="AK198" s="574" t="s">
        <v>430</v>
      </c>
      <c r="AL198" s="574"/>
      <c r="AM198" s="574"/>
      <c r="AN198" s="574"/>
      <c r="AO198" s="574"/>
      <c r="AP198" s="574"/>
      <c r="AQ198" s="574"/>
      <c r="AR198" s="574"/>
      <c r="AS198" s="575"/>
      <c r="AT198" s="576"/>
      <c r="AU198" s="575"/>
      <c r="AV198" s="577"/>
      <c r="AW198" s="159"/>
    </row>
    <row r="199" spans="1:49" s="149" customFormat="1" ht="38.25">
      <c r="A199" s="395"/>
      <c r="B199" s="395">
        <v>6774001800</v>
      </c>
      <c r="C199" s="263" t="s">
        <v>5565</v>
      </c>
      <c r="D199" s="263" t="s">
        <v>5536</v>
      </c>
      <c r="E199" s="263" t="s">
        <v>2377</v>
      </c>
      <c r="F199" s="263" t="s">
        <v>414</v>
      </c>
      <c r="G199" s="263" t="s">
        <v>666</v>
      </c>
      <c r="H199" s="263"/>
      <c r="I199" s="263"/>
      <c r="J199" s="263"/>
      <c r="K199" s="263"/>
      <c r="L199" s="263"/>
      <c r="M199" s="263"/>
      <c r="N199" s="263"/>
      <c r="O199" s="158"/>
      <c r="P199" s="296">
        <f t="shared" si="12"/>
        <v>0</v>
      </c>
      <c r="Q199" s="263"/>
      <c r="R199" s="263"/>
      <c r="S199" s="263"/>
      <c r="T199" s="263"/>
      <c r="U199" s="263"/>
      <c r="V199" s="263"/>
      <c r="W199" s="263">
        <v>5</v>
      </c>
      <c r="X199" s="158">
        <v>45195</v>
      </c>
      <c r="Y199" s="297">
        <f t="shared" si="13"/>
        <v>5</v>
      </c>
      <c r="Z199" s="263"/>
      <c r="AA199" s="263"/>
      <c r="AB199" s="263"/>
      <c r="AC199" s="263"/>
      <c r="AD199" s="263"/>
      <c r="AE199" s="263"/>
      <c r="AF199" s="263"/>
      <c r="AG199" s="158"/>
      <c r="AH199" s="297">
        <f t="shared" si="11"/>
        <v>0</v>
      </c>
      <c r="AI199" s="573"/>
      <c r="AJ199" s="574" t="s">
        <v>659</v>
      </c>
      <c r="AK199" s="574" t="s">
        <v>430</v>
      </c>
      <c r="AL199" s="574"/>
      <c r="AM199" s="574"/>
      <c r="AN199" s="574"/>
      <c r="AO199" s="574"/>
      <c r="AP199" s="574"/>
      <c r="AQ199" s="574"/>
      <c r="AR199" s="574"/>
      <c r="AS199" s="575"/>
      <c r="AT199" s="576"/>
      <c r="AU199" s="575"/>
      <c r="AV199" s="577"/>
      <c r="AW199" s="159"/>
    </row>
    <row r="200" spans="1:49" s="149" customFormat="1" ht="38.25">
      <c r="A200" s="395"/>
      <c r="B200" s="395">
        <v>6774001800</v>
      </c>
      <c r="C200" s="263" t="s">
        <v>5566</v>
      </c>
      <c r="D200" s="263" t="s">
        <v>5536</v>
      </c>
      <c r="E200" s="263" t="s">
        <v>2378</v>
      </c>
      <c r="F200" s="263" t="s">
        <v>414</v>
      </c>
      <c r="G200" s="263" t="s">
        <v>666</v>
      </c>
      <c r="H200" s="263"/>
      <c r="I200" s="263"/>
      <c r="J200" s="263"/>
      <c r="K200" s="263"/>
      <c r="L200" s="263"/>
      <c r="M200" s="263"/>
      <c r="N200" s="263"/>
      <c r="O200" s="158"/>
      <c r="P200" s="296">
        <f t="shared" si="12"/>
        <v>0</v>
      </c>
      <c r="Q200" s="263"/>
      <c r="R200" s="263"/>
      <c r="S200" s="263"/>
      <c r="T200" s="263"/>
      <c r="U200" s="263"/>
      <c r="V200" s="263"/>
      <c r="W200" s="263">
        <v>5</v>
      </c>
      <c r="X200" s="158">
        <v>45194</v>
      </c>
      <c r="Y200" s="297">
        <f t="shared" si="13"/>
        <v>5</v>
      </c>
      <c r="Z200" s="263"/>
      <c r="AA200" s="263"/>
      <c r="AB200" s="263"/>
      <c r="AC200" s="263"/>
      <c r="AD200" s="263"/>
      <c r="AE200" s="263"/>
      <c r="AF200" s="263"/>
      <c r="AG200" s="158"/>
      <c r="AH200" s="297">
        <f t="shared" si="11"/>
        <v>0</v>
      </c>
      <c r="AI200" s="573"/>
      <c r="AJ200" s="574" t="s">
        <v>659</v>
      </c>
      <c r="AK200" s="574" t="s">
        <v>430</v>
      </c>
      <c r="AL200" s="574"/>
      <c r="AM200" s="574"/>
      <c r="AN200" s="574"/>
      <c r="AO200" s="574"/>
      <c r="AP200" s="574"/>
      <c r="AQ200" s="574"/>
      <c r="AR200" s="574"/>
      <c r="AS200" s="575"/>
      <c r="AT200" s="576"/>
      <c r="AU200" s="575"/>
      <c r="AV200" s="577"/>
      <c r="AW200" s="159"/>
    </row>
    <row r="201" spans="1:49" s="149" customFormat="1" ht="51">
      <c r="A201" s="395"/>
      <c r="B201" s="395">
        <v>6461002000</v>
      </c>
      <c r="C201" s="263" t="s">
        <v>5567</v>
      </c>
      <c r="D201" s="263" t="s">
        <v>5508</v>
      </c>
      <c r="E201" s="263" t="s">
        <v>2379</v>
      </c>
      <c r="F201" s="263" t="s">
        <v>414</v>
      </c>
      <c r="G201" s="263" t="s">
        <v>666</v>
      </c>
      <c r="H201" s="263"/>
      <c r="I201" s="263"/>
      <c r="J201" s="263"/>
      <c r="K201" s="263"/>
      <c r="L201" s="263"/>
      <c r="M201" s="263"/>
      <c r="N201" s="263"/>
      <c r="O201" s="158"/>
      <c r="P201" s="296">
        <f t="shared" si="12"/>
        <v>0</v>
      </c>
      <c r="Q201" s="263"/>
      <c r="R201" s="263"/>
      <c r="S201" s="263"/>
      <c r="T201" s="263"/>
      <c r="U201" s="263"/>
      <c r="V201" s="263"/>
      <c r="W201" s="263">
        <v>5</v>
      </c>
      <c r="X201" s="158">
        <v>45016</v>
      </c>
      <c r="Y201" s="297">
        <f t="shared" si="13"/>
        <v>5</v>
      </c>
      <c r="Z201" s="263"/>
      <c r="AA201" s="263"/>
      <c r="AB201" s="263"/>
      <c r="AC201" s="263"/>
      <c r="AD201" s="263"/>
      <c r="AE201" s="263"/>
      <c r="AF201" s="263"/>
      <c r="AG201" s="158"/>
      <c r="AH201" s="297">
        <f t="shared" si="11"/>
        <v>0</v>
      </c>
      <c r="AI201" s="573"/>
      <c r="AJ201" s="574" t="s">
        <v>659</v>
      </c>
      <c r="AK201" s="574" t="s">
        <v>430</v>
      </c>
      <c r="AL201" s="574"/>
      <c r="AM201" s="574"/>
      <c r="AN201" s="574"/>
      <c r="AO201" s="574"/>
      <c r="AP201" s="574"/>
      <c r="AQ201" s="574"/>
      <c r="AR201" s="574"/>
      <c r="AS201" s="575"/>
      <c r="AT201" s="576"/>
      <c r="AU201" s="575"/>
      <c r="AV201" s="577"/>
      <c r="AW201" s="159"/>
    </row>
    <row r="202" spans="1:49" s="149" customFormat="1" ht="51">
      <c r="A202" s="395"/>
      <c r="B202" s="395">
        <v>6461002000</v>
      </c>
      <c r="C202" s="263" t="s">
        <v>5568</v>
      </c>
      <c r="D202" s="263" t="s">
        <v>5508</v>
      </c>
      <c r="E202" s="263" t="s">
        <v>2380</v>
      </c>
      <c r="F202" s="263" t="s">
        <v>420</v>
      </c>
      <c r="G202" s="263" t="s">
        <v>655</v>
      </c>
      <c r="H202" s="263"/>
      <c r="I202" s="263"/>
      <c r="J202" s="263"/>
      <c r="K202" s="263"/>
      <c r="L202" s="263"/>
      <c r="M202" s="263"/>
      <c r="N202" s="263"/>
      <c r="O202" s="158"/>
      <c r="P202" s="296">
        <f t="shared" si="12"/>
        <v>0</v>
      </c>
      <c r="Q202" s="263"/>
      <c r="R202" s="263"/>
      <c r="S202" s="263"/>
      <c r="T202" s="263"/>
      <c r="U202" s="263"/>
      <c r="V202" s="263"/>
      <c r="W202" s="263">
        <v>5</v>
      </c>
      <c r="X202" s="158">
        <v>44952</v>
      </c>
      <c r="Y202" s="297">
        <f t="shared" si="13"/>
        <v>5</v>
      </c>
      <c r="Z202" s="263"/>
      <c r="AA202" s="263"/>
      <c r="AB202" s="263"/>
      <c r="AC202" s="263"/>
      <c r="AD202" s="263"/>
      <c r="AE202" s="263"/>
      <c r="AF202" s="263"/>
      <c r="AG202" s="158"/>
      <c r="AH202" s="297">
        <f t="shared" si="11"/>
        <v>0</v>
      </c>
      <c r="AI202" s="573"/>
      <c r="AJ202" s="574" t="s">
        <v>659</v>
      </c>
      <c r="AK202" s="574" t="s">
        <v>430</v>
      </c>
      <c r="AL202" s="574"/>
      <c r="AM202" s="574"/>
      <c r="AN202" s="574"/>
      <c r="AO202" s="574"/>
      <c r="AP202" s="574"/>
      <c r="AQ202" s="574"/>
      <c r="AR202" s="574"/>
      <c r="AS202" s="575"/>
      <c r="AT202" s="576"/>
      <c r="AU202" s="575"/>
      <c r="AV202" s="577"/>
      <c r="AW202" s="159"/>
    </row>
    <row r="203" spans="1:49" s="149" customFormat="1" ht="51">
      <c r="A203" s="395"/>
      <c r="B203" s="395">
        <v>6461002000</v>
      </c>
      <c r="C203" s="263" t="s">
        <v>5569</v>
      </c>
      <c r="D203" s="263" t="s">
        <v>5508</v>
      </c>
      <c r="E203" s="263" t="s">
        <v>2381</v>
      </c>
      <c r="F203" s="263" t="s">
        <v>420</v>
      </c>
      <c r="G203" s="263" t="s">
        <v>655</v>
      </c>
      <c r="H203" s="263"/>
      <c r="I203" s="263"/>
      <c r="J203" s="263"/>
      <c r="K203" s="263"/>
      <c r="L203" s="263"/>
      <c r="M203" s="263"/>
      <c r="N203" s="263"/>
      <c r="O203" s="158"/>
      <c r="P203" s="296">
        <f t="shared" si="12"/>
        <v>0</v>
      </c>
      <c r="Q203" s="263"/>
      <c r="R203" s="263"/>
      <c r="S203" s="263"/>
      <c r="T203" s="263"/>
      <c r="U203" s="263"/>
      <c r="V203" s="263"/>
      <c r="W203" s="263">
        <v>5</v>
      </c>
      <c r="X203" s="158">
        <v>45016</v>
      </c>
      <c r="Y203" s="297">
        <f t="shared" si="13"/>
        <v>5</v>
      </c>
      <c r="Z203" s="263"/>
      <c r="AA203" s="263"/>
      <c r="AB203" s="263"/>
      <c r="AC203" s="263"/>
      <c r="AD203" s="263"/>
      <c r="AE203" s="263"/>
      <c r="AF203" s="263"/>
      <c r="AG203" s="158"/>
      <c r="AH203" s="297">
        <f t="shared" si="11"/>
        <v>0</v>
      </c>
      <c r="AI203" s="573"/>
      <c r="AJ203" s="574" t="s">
        <v>659</v>
      </c>
      <c r="AK203" s="574" t="s">
        <v>430</v>
      </c>
      <c r="AL203" s="574"/>
      <c r="AM203" s="574"/>
      <c r="AN203" s="574"/>
      <c r="AO203" s="574"/>
      <c r="AP203" s="574"/>
      <c r="AQ203" s="574"/>
      <c r="AR203" s="574"/>
      <c r="AS203" s="575"/>
      <c r="AT203" s="576"/>
      <c r="AU203" s="575"/>
      <c r="AV203" s="577"/>
      <c r="AW203" s="159"/>
    </row>
    <row r="204" spans="1:49" s="149" customFormat="1" ht="51">
      <c r="A204" s="395"/>
      <c r="B204" s="395">
        <v>6461002000</v>
      </c>
      <c r="C204" s="263" t="s">
        <v>5570</v>
      </c>
      <c r="D204" s="263" t="s">
        <v>5508</v>
      </c>
      <c r="E204" s="263" t="s">
        <v>2382</v>
      </c>
      <c r="F204" s="263" t="s">
        <v>420</v>
      </c>
      <c r="G204" s="263" t="s">
        <v>655</v>
      </c>
      <c r="H204" s="263"/>
      <c r="I204" s="263"/>
      <c r="J204" s="263"/>
      <c r="K204" s="263"/>
      <c r="L204" s="263"/>
      <c r="M204" s="263"/>
      <c r="N204" s="263"/>
      <c r="O204" s="158"/>
      <c r="P204" s="296">
        <f t="shared" si="12"/>
        <v>0</v>
      </c>
      <c r="Q204" s="263"/>
      <c r="R204" s="263"/>
      <c r="S204" s="263"/>
      <c r="T204" s="263"/>
      <c r="U204" s="263"/>
      <c r="V204" s="263"/>
      <c r="W204" s="263">
        <v>5</v>
      </c>
      <c r="X204" s="158">
        <v>45015</v>
      </c>
      <c r="Y204" s="297">
        <f t="shared" si="13"/>
        <v>5</v>
      </c>
      <c r="Z204" s="263"/>
      <c r="AA204" s="263"/>
      <c r="AB204" s="263"/>
      <c r="AC204" s="263"/>
      <c r="AD204" s="263"/>
      <c r="AE204" s="263"/>
      <c r="AF204" s="263">
        <v>5</v>
      </c>
      <c r="AG204" s="158">
        <v>45338</v>
      </c>
      <c r="AH204" s="297">
        <f t="shared" si="11"/>
        <v>5</v>
      </c>
      <c r="AI204" s="573"/>
      <c r="AJ204" s="574" t="s">
        <v>659</v>
      </c>
      <c r="AK204" s="574" t="s">
        <v>430</v>
      </c>
      <c r="AL204" s="574"/>
      <c r="AM204" s="574"/>
      <c r="AN204" s="574"/>
      <c r="AO204" s="574"/>
      <c r="AP204" s="574"/>
      <c r="AQ204" s="574"/>
      <c r="AR204" s="574"/>
      <c r="AS204" s="575"/>
      <c r="AT204" s="576"/>
      <c r="AU204" s="575"/>
      <c r="AV204" s="577"/>
      <c r="AW204" s="159"/>
    </row>
    <row r="205" spans="1:49" s="59" customFormat="1" ht="51">
      <c r="A205" s="395"/>
      <c r="B205" s="395">
        <v>6461002000</v>
      </c>
      <c r="C205" s="263" t="s">
        <v>5571</v>
      </c>
      <c r="D205" s="263" t="s">
        <v>5508</v>
      </c>
      <c r="E205" s="263" t="s">
        <v>2383</v>
      </c>
      <c r="F205" s="263" t="s">
        <v>420</v>
      </c>
      <c r="G205" s="263" t="s">
        <v>655</v>
      </c>
      <c r="H205" s="263"/>
      <c r="I205" s="263"/>
      <c r="J205" s="263"/>
      <c r="K205" s="263"/>
      <c r="L205" s="263"/>
      <c r="M205" s="263"/>
      <c r="N205" s="263"/>
      <c r="O205" s="158"/>
      <c r="P205" s="296">
        <f t="shared" si="12"/>
        <v>0</v>
      </c>
      <c r="Q205" s="263"/>
      <c r="R205" s="263"/>
      <c r="S205" s="263"/>
      <c r="T205" s="263"/>
      <c r="U205" s="263"/>
      <c r="V205" s="263"/>
      <c r="W205" s="263">
        <v>5</v>
      </c>
      <c r="X205" s="158">
        <v>45016</v>
      </c>
      <c r="Y205" s="297">
        <f t="shared" si="13"/>
        <v>5</v>
      </c>
      <c r="Z205" s="263"/>
      <c r="AA205" s="263"/>
      <c r="AB205" s="263"/>
      <c r="AC205" s="263"/>
      <c r="AD205" s="263"/>
      <c r="AE205" s="263"/>
      <c r="AF205" s="263"/>
      <c r="AG205" s="158"/>
      <c r="AH205" s="297">
        <f t="shared" si="11"/>
        <v>0</v>
      </c>
      <c r="AI205" s="573"/>
      <c r="AJ205" s="574" t="s">
        <v>659</v>
      </c>
      <c r="AK205" s="574" t="s">
        <v>430</v>
      </c>
      <c r="AL205" s="574"/>
      <c r="AM205" s="574"/>
      <c r="AN205" s="574"/>
      <c r="AO205" s="574"/>
      <c r="AP205" s="574"/>
      <c r="AQ205" s="574"/>
      <c r="AR205" s="574"/>
      <c r="AS205" s="575"/>
      <c r="AT205" s="576"/>
      <c r="AU205" s="575"/>
      <c r="AV205" s="577"/>
      <c r="AW205" s="159"/>
    </row>
    <row r="206" spans="1:49" s="59" customFormat="1" ht="51">
      <c r="A206" s="395"/>
      <c r="B206" s="395">
        <v>6461002000</v>
      </c>
      <c r="C206" s="263" t="s">
        <v>5572</v>
      </c>
      <c r="D206" s="263" t="s">
        <v>5508</v>
      </c>
      <c r="E206" s="263" t="s">
        <v>2384</v>
      </c>
      <c r="F206" s="263" t="s">
        <v>420</v>
      </c>
      <c r="G206" s="263" t="s">
        <v>655</v>
      </c>
      <c r="H206" s="263"/>
      <c r="I206" s="263"/>
      <c r="J206" s="263"/>
      <c r="K206" s="263"/>
      <c r="L206" s="263"/>
      <c r="M206" s="263"/>
      <c r="N206" s="263"/>
      <c r="O206" s="158"/>
      <c r="P206" s="296">
        <f t="shared" si="12"/>
        <v>0</v>
      </c>
      <c r="Q206" s="263"/>
      <c r="R206" s="263"/>
      <c r="S206" s="263"/>
      <c r="T206" s="263"/>
      <c r="U206" s="263"/>
      <c r="V206" s="263"/>
      <c r="W206" s="263">
        <v>5</v>
      </c>
      <c r="X206" s="158">
        <v>45015</v>
      </c>
      <c r="Y206" s="297">
        <f t="shared" si="13"/>
        <v>5</v>
      </c>
      <c r="Z206" s="263"/>
      <c r="AA206" s="263"/>
      <c r="AB206" s="263"/>
      <c r="AC206" s="263"/>
      <c r="AD206" s="263"/>
      <c r="AE206" s="263"/>
      <c r="AF206" s="263">
        <v>5</v>
      </c>
      <c r="AG206" s="158">
        <v>45338</v>
      </c>
      <c r="AH206" s="297">
        <f t="shared" si="11"/>
        <v>5</v>
      </c>
      <c r="AI206" s="573"/>
      <c r="AJ206" s="574" t="s">
        <v>659</v>
      </c>
      <c r="AK206" s="574" t="s">
        <v>430</v>
      </c>
      <c r="AL206" s="574"/>
      <c r="AM206" s="574"/>
      <c r="AN206" s="574"/>
      <c r="AO206" s="574"/>
      <c r="AP206" s="574"/>
      <c r="AQ206" s="574"/>
      <c r="AR206" s="574"/>
      <c r="AS206" s="575"/>
      <c r="AT206" s="576"/>
      <c r="AU206" s="575"/>
      <c r="AV206" s="577"/>
      <c r="AW206" s="159"/>
    </row>
    <row r="207" spans="1:49" s="149" customFormat="1" ht="51">
      <c r="A207" s="395"/>
      <c r="B207" s="395">
        <v>4675610200</v>
      </c>
      <c r="C207" s="263" t="s">
        <v>5573</v>
      </c>
      <c r="D207" s="263" t="s">
        <v>5574</v>
      </c>
      <c r="E207" s="263" t="s">
        <v>2385</v>
      </c>
      <c r="F207" s="263" t="s">
        <v>422</v>
      </c>
      <c r="G207" s="263" t="s">
        <v>655</v>
      </c>
      <c r="H207" s="263"/>
      <c r="I207" s="263"/>
      <c r="J207" s="263"/>
      <c r="K207" s="263"/>
      <c r="L207" s="263"/>
      <c r="M207" s="263"/>
      <c r="N207" s="263"/>
      <c r="O207" s="158"/>
      <c r="P207" s="296">
        <f t="shared" si="12"/>
        <v>0</v>
      </c>
      <c r="Q207" s="263"/>
      <c r="R207" s="263"/>
      <c r="S207" s="263"/>
      <c r="T207" s="263"/>
      <c r="U207" s="263"/>
      <c r="V207" s="263"/>
      <c r="W207" s="263">
        <v>5</v>
      </c>
      <c r="X207" s="158">
        <v>45183</v>
      </c>
      <c r="Y207" s="297">
        <f t="shared" si="13"/>
        <v>5</v>
      </c>
      <c r="Z207" s="263"/>
      <c r="AA207" s="263"/>
      <c r="AB207" s="263"/>
      <c r="AC207" s="263"/>
      <c r="AD207" s="263"/>
      <c r="AE207" s="263"/>
      <c r="AF207" s="263"/>
      <c r="AG207" s="158"/>
      <c r="AH207" s="297">
        <f t="shared" si="11"/>
        <v>0</v>
      </c>
      <c r="AI207" s="573"/>
      <c r="AJ207" s="574" t="s">
        <v>659</v>
      </c>
      <c r="AK207" s="574" t="s">
        <v>430</v>
      </c>
      <c r="AL207" s="574"/>
      <c r="AM207" s="574"/>
      <c r="AN207" s="574"/>
      <c r="AO207" s="574"/>
      <c r="AP207" s="574">
        <v>1</v>
      </c>
      <c r="AQ207" s="574" t="s">
        <v>656</v>
      </c>
      <c r="AR207" s="574" t="s">
        <v>10461</v>
      </c>
      <c r="AS207" s="575"/>
      <c r="AT207" s="576"/>
      <c r="AU207" s="575"/>
      <c r="AV207" s="577"/>
      <c r="AW207" s="159"/>
    </row>
    <row r="208" spans="1:49" s="57" customFormat="1" ht="25.5">
      <c r="A208" s="395"/>
      <c r="B208" s="395">
        <v>5476010400</v>
      </c>
      <c r="C208" s="263" t="s">
        <v>5575</v>
      </c>
      <c r="D208" s="263" t="s">
        <v>5576</v>
      </c>
      <c r="E208" s="263" t="s">
        <v>2386</v>
      </c>
      <c r="F208" s="263" t="s">
        <v>414</v>
      </c>
      <c r="G208" s="263" t="s">
        <v>666</v>
      </c>
      <c r="H208" s="263"/>
      <c r="I208" s="263"/>
      <c r="J208" s="263"/>
      <c r="K208" s="263"/>
      <c r="L208" s="263"/>
      <c r="M208" s="263"/>
      <c r="N208" s="263"/>
      <c r="O208" s="158"/>
      <c r="P208" s="296">
        <f t="shared" si="12"/>
        <v>0</v>
      </c>
      <c r="Q208" s="263"/>
      <c r="R208" s="263"/>
      <c r="S208" s="263"/>
      <c r="T208" s="263"/>
      <c r="U208" s="263"/>
      <c r="V208" s="263"/>
      <c r="W208" s="263">
        <v>4</v>
      </c>
      <c r="X208" s="158">
        <v>45140</v>
      </c>
      <c r="Y208" s="297">
        <f t="shared" si="13"/>
        <v>4</v>
      </c>
      <c r="Z208" s="263"/>
      <c r="AA208" s="263"/>
      <c r="AB208" s="263"/>
      <c r="AC208" s="263"/>
      <c r="AD208" s="263"/>
      <c r="AE208" s="263"/>
      <c r="AF208" s="263"/>
      <c r="AG208" s="158"/>
      <c r="AH208" s="297">
        <f t="shared" si="11"/>
        <v>0</v>
      </c>
      <c r="AI208" s="573"/>
      <c r="AJ208" s="574" t="s">
        <v>659</v>
      </c>
      <c r="AK208" s="574" t="s">
        <v>430</v>
      </c>
      <c r="AL208" s="574"/>
      <c r="AM208" s="574"/>
      <c r="AN208" s="574"/>
      <c r="AO208" s="574"/>
      <c r="AP208" s="574">
        <v>1</v>
      </c>
      <c r="AQ208" s="574" t="s">
        <v>656</v>
      </c>
      <c r="AR208" s="574" t="s">
        <v>10462</v>
      </c>
      <c r="AS208" s="575"/>
      <c r="AT208" s="576"/>
      <c r="AU208" s="575"/>
      <c r="AV208" s="577"/>
      <c r="AW208" s="159"/>
    </row>
    <row r="209" spans="1:49" s="57" customFormat="1" ht="25.5">
      <c r="A209" s="395"/>
      <c r="B209" s="395">
        <v>5476010400</v>
      </c>
      <c r="C209" s="263" t="s">
        <v>5575</v>
      </c>
      <c r="D209" s="263" t="s">
        <v>5576</v>
      </c>
      <c r="E209" s="263" t="s">
        <v>2387</v>
      </c>
      <c r="F209" s="263" t="s">
        <v>414</v>
      </c>
      <c r="G209" s="263" t="s">
        <v>666</v>
      </c>
      <c r="H209" s="263"/>
      <c r="I209" s="263"/>
      <c r="J209" s="263"/>
      <c r="K209" s="263"/>
      <c r="L209" s="263"/>
      <c r="M209" s="263"/>
      <c r="N209" s="263"/>
      <c r="O209" s="158"/>
      <c r="P209" s="296">
        <f t="shared" si="12"/>
        <v>0</v>
      </c>
      <c r="Q209" s="263"/>
      <c r="R209" s="263"/>
      <c r="S209" s="263"/>
      <c r="T209" s="263"/>
      <c r="U209" s="263"/>
      <c r="V209" s="263"/>
      <c r="W209" s="263">
        <v>4</v>
      </c>
      <c r="X209" s="158">
        <v>45140</v>
      </c>
      <c r="Y209" s="297">
        <f t="shared" si="13"/>
        <v>4</v>
      </c>
      <c r="Z209" s="263"/>
      <c r="AA209" s="263"/>
      <c r="AB209" s="263"/>
      <c r="AC209" s="263"/>
      <c r="AD209" s="263"/>
      <c r="AE209" s="263"/>
      <c r="AF209" s="263"/>
      <c r="AG209" s="158"/>
      <c r="AH209" s="297">
        <f t="shared" si="11"/>
        <v>0</v>
      </c>
      <c r="AI209" s="573"/>
      <c r="AJ209" s="574" t="s">
        <v>659</v>
      </c>
      <c r="AK209" s="574" t="s">
        <v>430</v>
      </c>
      <c r="AL209" s="574"/>
      <c r="AM209" s="574"/>
      <c r="AN209" s="574"/>
      <c r="AO209" s="574"/>
      <c r="AP209" s="574"/>
      <c r="AQ209" s="574"/>
      <c r="AR209" s="574"/>
      <c r="AS209" s="575"/>
      <c r="AT209" s="576"/>
      <c r="AU209" s="575"/>
      <c r="AV209" s="577"/>
      <c r="AW209" s="159"/>
    </row>
    <row r="210" spans="1:49" s="57" customFormat="1" ht="25.5">
      <c r="A210" s="395"/>
      <c r="B210" s="395">
        <v>4320300800</v>
      </c>
      <c r="C210" s="263" t="s">
        <v>5577</v>
      </c>
      <c r="D210" s="263" t="s">
        <v>5578</v>
      </c>
      <c r="E210" s="263">
        <v>2545314</v>
      </c>
      <c r="F210" s="263" t="s">
        <v>422</v>
      </c>
      <c r="G210" s="263" t="s">
        <v>655</v>
      </c>
      <c r="H210" s="263"/>
      <c r="I210" s="263"/>
      <c r="J210" s="263"/>
      <c r="K210" s="263"/>
      <c r="L210" s="263"/>
      <c r="M210" s="263"/>
      <c r="N210" s="263"/>
      <c r="O210" s="158"/>
      <c r="P210" s="296">
        <f t="shared" si="12"/>
        <v>0</v>
      </c>
      <c r="Q210" s="263"/>
      <c r="R210" s="263"/>
      <c r="S210" s="263"/>
      <c r="T210" s="263"/>
      <c r="U210" s="263"/>
      <c r="V210" s="263"/>
      <c r="W210" s="263">
        <v>4</v>
      </c>
      <c r="X210" s="158">
        <v>44990</v>
      </c>
      <c r="Y210" s="297">
        <f t="shared" si="13"/>
        <v>4</v>
      </c>
      <c r="Z210" s="263"/>
      <c r="AA210" s="263"/>
      <c r="AB210" s="263"/>
      <c r="AC210" s="263"/>
      <c r="AD210" s="263"/>
      <c r="AE210" s="263"/>
      <c r="AF210" s="263"/>
      <c r="AG210" s="158"/>
      <c r="AH210" s="297">
        <f t="shared" si="11"/>
        <v>0</v>
      </c>
      <c r="AI210" s="573"/>
      <c r="AJ210" s="574" t="s">
        <v>659</v>
      </c>
      <c r="AK210" s="574" t="s">
        <v>430</v>
      </c>
      <c r="AL210" s="574"/>
      <c r="AM210" s="574"/>
      <c r="AN210" s="574"/>
      <c r="AO210" s="574"/>
      <c r="AP210" s="574"/>
      <c r="AQ210" s="574"/>
      <c r="AR210" s="574"/>
      <c r="AS210" s="575"/>
      <c r="AT210" s="576"/>
      <c r="AU210" s="575"/>
      <c r="AV210" s="577"/>
      <c r="AW210" s="159"/>
    </row>
    <row r="211" spans="1:49" s="57" customFormat="1" ht="51">
      <c r="A211" s="395"/>
      <c r="B211" s="395">
        <v>3410504100</v>
      </c>
      <c r="C211" s="263" t="s">
        <v>5579</v>
      </c>
      <c r="D211" s="263" t="s">
        <v>5554</v>
      </c>
      <c r="E211" s="263" t="s">
        <v>2388</v>
      </c>
      <c r="F211" s="263" t="s">
        <v>418</v>
      </c>
      <c r="G211" s="263" t="s">
        <v>655</v>
      </c>
      <c r="H211" s="263"/>
      <c r="I211" s="263"/>
      <c r="J211" s="263"/>
      <c r="K211" s="263"/>
      <c r="L211" s="263"/>
      <c r="M211" s="263"/>
      <c r="N211" s="263"/>
      <c r="O211" s="158"/>
      <c r="P211" s="296">
        <f t="shared" si="12"/>
        <v>0</v>
      </c>
      <c r="Q211" s="263"/>
      <c r="R211" s="263"/>
      <c r="S211" s="263"/>
      <c r="T211" s="263"/>
      <c r="U211" s="263"/>
      <c r="V211" s="263"/>
      <c r="W211" s="263">
        <v>4</v>
      </c>
      <c r="X211" s="158">
        <v>45232</v>
      </c>
      <c r="Y211" s="297">
        <f t="shared" si="13"/>
        <v>4</v>
      </c>
      <c r="Z211" s="263"/>
      <c r="AA211" s="263"/>
      <c r="AB211" s="263"/>
      <c r="AC211" s="263"/>
      <c r="AD211" s="263"/>
      <c r="AE211" s="263"/>
      <c r="AF211" s="263"/>
      <c r="AG211" s="158"/>
      <c r="AH211" s="297">
        <f t="shared" si="11"/>
        <v>0</v>
      </c>
      <c r="AI211" s="573"/>
      <c r="AJ211" s="574" t="s">
        <v>659</v>
      </c>
      <c r="AK211" s="574" t="s">
        <v>430</v>
      </c>
      <c r="AL211" s="574"/>
      <c r="AM211" s="574"/>
      <c r="AN211" s="574"/>
      <c r="AO211" s="574"/>
      <c r="AP211" s="574"/>
      <c r="AQ211" s="574"/>
      <c r="AR211" s="574"/>
      <c r="AS211" s="575"/>
      <c r="AT211" s="576"/>
      <c r="AU211" s="575"/>
      <c r="AV211" s="577"/>
      <c r="AW211" s="159"/>
    </row>
    <row r="212" spans="1:49" s="57" customFormat="1" ht="51">
      <c r="A212" s="395"/>
      <c r="B212" s="395">
        <v>4521613401</v>
      </c>
      <c r="C212" s="263" t="s">
        <v>5580</v>
      </c>
      <c r="D212" s="263" t="s">
        <v>5493</v>
      </c>
      <c r="E212" s="263" t="s">
        <v>2389</v>
      </c>
      <c r="F212" s="263" t="s">
        <v>422</v>
      </c>
      <c r="G212" s="263" t="s">
        <v>655</v>
      </c>
      <c r="H212" s="263"/>
      <c r="I212" s="263"/>
      <c r="J212" s="263"/>
      <c r="K212" s="263"/>
      <c r="L212" s="263"/>
      <c r="M212" s="263"/>
      <c r="N212" s="263"/>
      <c r="O212" s="158"/>
      <c r="P212" s="296">
        <f t="shared" si="12"/>
        <v>0</v>
      </c>
      <c r="Q212" s="263"/>
      <c r="R212" s="263"/>
      <c r="S212" s="263"/>
      <c r="T212" s="263"/>
      <c r="U212" s="263"/>
      <c r="V212" s="263"/>
      <c r="W212" s="263">
        <v>4</v>
      </c>
      <c r="X212" s="158">
        <v>45216</v>
      </c>
      <c r="Y212" s="297">
        <f t="shared" si="13"/>
        <v>4</v>
      </c>
      <c r="Z212" s="263"/>
      <c r="AA212" s="263"/>
      <c r="AB212" s="263"/>
      <c r="AC212" s="263"/>
      <c r="AD212" s="263"/>
      <c r="AE212" s="263"/>
      <c r="AF212" s="263"/>
      <c r="AG212" s="158"/>
      <c r="AH212" s="297">
        <f t="shared" si="11"/>
        <v>0</v>
      </c>
      <c r="AI212" s="573"/>
      <c r="AJ212" s="574" t="s">
        <v>659</v>
      </c>
      <c r="AK212" s="574" t="s">
        <v>430</v>
      </c>
      <c r="AL212" s="574"/>
      <c r="AM212" s="574"/>
      <c r="AN212" s="574"/>
      <c r="AO212" s="574"/>
      <c r="AP212" s="574"/>
      <c r="AQ212" s="574"/>
      <c r="AR212" s="574"/>
      <c r="AS212" s="575"/>
      <c r="AT212" s="576"/>
      <c r="AU212" s="575"/>
      <c r="AV212" s="577"/>
      <c r="AW212" s="159"/>
    </row>
    <row r="213" spans="1:49" s="57" customFormat="1" ht="51">
      <c r="A213" s="395"/>
      <c r="B213" s="395">
        <v>4521613401</v>
      </c>
      <c r="C213" s="263" t="s">
        <v>5492</v>
      </c>
      <c r="D213" s="263" t="s">
        <v>5493</v>
      </c>
      <c r="E213" s="263" t="s">
        <v>2390</v>
      </c>
      <c r="F213" s="263" t="s">
        <v>422</v>
      </c>
      <c r="G213" s="263" t="s">
        <v>655</v>
      </c>
      <c r="H213" s="263"/>
      <c r="I213" s="263"/>
      <c r="J213" s="263"/>
      <c r="K213" s="263"/>
      <c r="L213" s="263"/>
      <c r="M213" s="263"/>
      <c r="N213" s="263"/>
      <c r="O213" s="158"/>
      <c r="P213" s="296">
        <f t="shared" si="12"/>
        <v>0</v>
      </c>
      <c r="Q213" s="263"/>
      <c r="R213" s="263"/>
      <c r="S213" s="263"/>
      <c r="T213" s="263"/>
      <c r="U213" s="263"/>
      <c r="V213" s="263"/>
      <c r="W213" s="263">
        <v>4</v>
      </c>
      <c r="X213" s="158">
        <v>45216</v>
      </c>
      <c r="Y213" s="297">
        <f t="shared" si="13"/>
        <v>4</v>
      </c>
      <c r="Z213" s="263"/>
      <c r="AA213" s="263"/>
      <c r="AB213" s="263"/>
      <c r="AC213" s="263"/>
      <c r="AD213" s="263"/>
      <c r="AE213" s="263"/>
      <c r="AF213" s="263"/>
      <c r="AG213" s="158"/>
      <c r="AH213" s="297">
        <f t="shared" si="11"/>
        <v>0</v>
      </c>
      <c r="AI213" s="573"/>
      <c r="AJ213" s="574" t="s">
        <v>659</v>
      </c>
      <c r="AK213" s="574" t="s">
        <v>430</v>
      </c>
      <c r="AL213" s="574"/>
      <c r="AM213" s="574"/>
      <c r="AN213" s="574"/>
      <c r="AO213" s="574"/>
      <c r="AP213" s="574"/>
      <c r="AQ213" s="574"/>
      <c r="AR213" s="574"/>
      <c r="AS213" s="575"/>
      <c r="AT213" s="576"/>
      <c r="AU213" s="575"/>
      <c r="AV213" s="577"/>
      <c r="AW213" s="159"/>
    </row>
    <row r="214" spans="1:49" s="57" customFormat="1" ht="51">
      <c r="A214" s="395"/>
      <c r="B214" s="395">
        <v>5395222300</v>
      </c>
      <c r="C214" s="263" t="s">
        <v>5581</v>
      </c>
      <c r="D214" s="263" t="s">
        <v>5582</v>
      </c>
      <c r="E214" s="263" t="s">
        <v>2391</v>
      </c>
      <c r="F214" s="263" t="s">
        <v>422</v>
      </c>
      <c r="G214" s="263" t="s">
        <v>655</v>
      </c>
      <c r="H214" s="263"/>
      <c r="I214" s="263"/>
      <c r="J214" s="263"/>
      <c r="K214" s="263"/>
      <c r="L214" s="263"/>
      <c r="M214" s="263"/>
      <c r="N214" s="263"/>
      <c r="O214" s="158"/>
      <c r="P214" s="296">
        <f t="shared" si="12"/>
        <v>0</v>
      </c>
      <c r="Q214" s="263"/>
      <c r="R214" s="263"/>
      <c r="S214" s="263"/>
      <c r="T214" s="263"/>
      <c r="U214" s="263"/>
      <c r="V214" s="263"/>
      <c r="W214" s="263">
        <v>4</v>
      </c>
      <c r="X214" s="158">
        <v>44994</v>
      </c>
      <c r="Y214" s="297">
        <f t="shared" si="13"/>
        <v>4</v>
      </c>
      <c r="Z214" s="263"/>
      <c r="AA214" s="263"/>
      <c r="AB214" s="263"/>
      <c r="AC214" s="263"/>
      <c r="AD214" s="263"/>
      <c r="AE214" s="263"/>
      <c r="AF214" s="263"/>
      <c r="AG214" s="158"/>
      <c r="AH214" s="297">
        <f t="shared" si="11"/>
        <v>0</v>
      </c>
      <c r="AI214" s="573"/>
      <c r="AJ214" s="574" t="s">
        <v>659</v>
      </c>
      <c r="AK214" s="574" t="s">
        <v>430</v>
      </c>
      <c r="AL214" s="574"/>
      <c r="AM214" s="574"/>
      <c r="AN214" s="574"/>
      <c r="AO214" s="574"/>
      <c r="AP214" s="574"/>
      <c r="AQ214" s="574"/>
      <c r="AR214" s="574"/>
      <c r="AS214" s="575"/>
      <c r="AT214" s="576"/>
      <c r="AU214" s="575"/>
      <c r="AV214" s="577"/>
      <c r="AW214" s="159"/>
    </row>
    <row r="215" spans="1:49" s="149" customFormat="1" ht="51">
      <c r="A215" s="395"/>
      <c r="B215" s="395">
        <v>4456723301</v>
      </c>
      <c r="C215" s="263" t="s">
        <v>5583</v>
      </c>
      <c r="D215" s="263" t="s">
        <v>5584</v>
      </c>
      <c r="E215" s="263" t="s">
        <v>2392</v>
      </c>
      <c r="F215" s="263" t="s">
        <v>422</v>
      </c>
      <c r="G215" s="263" t="s">
        <v>655</v>
      </c>
      <c r="H215" s="263"/>
      <c r="I215" s="263"/>
      <c r="J215" s="263"/>
      <c r="K215" s="263"/>
      <c r="L215" s="263"/>
      <c r="M215" s="263"/>
      <c r="N215" s="263"/>
      <c r="O215" s="158"/>
      <c r="P215" s="296">
        <f t="shared" si="12"/>
        <v>0</v>
      </c>
      <c r="Q215" s="263"/>
      <c r="R215" s="263"/>
      <c r="S215" s="263"/>
      <c r="T215" s="263"/>
      <c r="U215" s="263"/>
      <c r="V215" s="263"/>
      <c r="W215" s="263">
        <v>4</v>
      </c>
      <c r="X215" s="158">
        <v>45007</v>
      </c>
      <c r="Y215" s="297">
        <f t="shared" si="13"/>
        <v>4</v>
      </c>
      <c r="Z215" s="263"/>
      <c r="AA215" s="263"/>
      <c r="AB215" s="263"/>
      <c r="AC215" s="263"/>
      <c r="AD215" s="263"/>
      <c r="AE215" s="263"/>
      <c r="AF215" s="263"/>
      <c r="AG215" s="158"/>
      <c r="AH215" s="297">
        <f t="shared" si="11"/>
        <v>0</v>
      </c>
      <c r="AI215" s="573"/>
      <c r="AJ215" s="574" t="s">
        <v>659</v>
      </c>
      <c r="AK215" s="574" t="s">
        <v>430</v>
      </c>
      <c r="AL215" s="574"/>
      <c r="AM215" s="574"/>
      <c r="AN215" s="574"/>
      <c r="AO215" s="574"/>
      <c r="AP215" s="574"/>
      <c r="AQ215" s="574"/>
      <c r="AR215" s="574"/>
      <c r="AS215" s="575"/>
      <c r="AT215" s="576"/>
      <c r="AU215" s="575"/>
      <c r="AV215" s="577"/>
      <c r="AW215" s="159"/>
    </row>
    <row r="216" spans="1:49" s="149" customFormat="1" ht="51">
      <c r="A216" s="395"/>
      <c r="B216" s="395">
        <v>3410503800</v>
      </c>
      <c r="C216" s="263" t="s">
        <v>5585</v>
      </c>
      <c r="D216" s="263" t="s">
        <v>5499</v>
      </c>
      <c r="E216" s="263" t="s">
        <v>2393</v>
      </c>
      <c r="F216" s="263" t="s">
        <v>414</v>
      </c>
      <c r="G216" s="263" t="s">
        <v>655</v>
      </c>
      <c r="H216" s="263"/>
      <c r="I216" s="263"/>
      <c r="J216" s="263"/>
      <c r="K216" s="263"/>
      <c r="L216" s="263"/>
      <c r="M216" s="263"/>
      <c r="N216" s="263"/>
      <c r="O216" s="158"/>
      <c r="P216" s="296">
        <f t="shared" si="12"/>
        <v>0</v>
      </c>
      <c r="Q216" s="263"/>
      <c r="R216" s="263"/>
      <c r="S216" s="263"/>
      <c r="T216" s="263"/>
      <c r="U216" s="263"/>
      <c r="V216" s="263"/>
      <c r="W216" s="263">
        <v>4</v>
      </c>
      <c r="X216" s="158">
        <v>45224</v>
      </c>
      <c r="Y216" s="297">
        <f t="shared" si="13"/>
        <v>4</v>
      </c>
      <c r="Z216" s="263"/>
      <c r="AA216" s="263"/>
      <c r="AB216" s="263"/>
      <c r="AC216" s="263"/>
      <c r="AD216" s="263"/>
      <c r="AE216" s="263"/>
      <c r="AF216" s="263"/>
      <c r="AG216" s="158"/>
      <c r="AH216" s="297">
        <f t="shared" si="11"/>
        <v>0</v>
      </c>
      <c r="AI216" s="573"/>
      <c r="AJ216" s="574" t="s">
        <v>659</v>
      </c>
      <c r="AK216" s="574" t="s">
        <v>430</v>
      </c>
      <c r="AL216" s="574"/>
      <c r="AM216" s="574"/>
      <c r="AN216" s="574"/>
      <c r="AO216" s="574"/>
      <c r="AP216" s="574"/>
      <c r="AQ216" s="574"/>
      <c r="AR216" s="574"/>
      <c r="AS216" s="575"/>
      <c r="AT216" s="576"/>
      <c r="AU216" s="575"/>
      <c r="AV216" s="577"/>
      <c r="AW216" s="159"/>
    </row>
    <row r="217" spans="1:49" s="149" customFormat="1" ht="51">
      <c r="A217" s="395"/>
      <c r="B217" s="395">
        <v>3410503800</v>
      </c>
      <c r="C217" s="263" t="s">
        <v>5586</v>
      </c>
      <c r="D217" s="263" t="s">
        <v>5499</v>
      </c>
      <c r="E217" s="263" t="s">
        <v>2394</v>
      </c>
      <c r="F217" s="263" t="s">
        <v>414</v>
      </c>
      <c r="G217" s="263" t="s">
        <v>655</v>
      </c>
      <c r="H217" s="263"/>
      <c r="I217" s="263"/>
      <c r="J217" s="263"/>
      <c r="K217" s="263"/>
      <c r="L217" s="263"/>
      <c r="M217" s="263"/>
      <c r="N217" s="263"/>
      <c r="O217" s="158"/>
      <c r="P217" s="296">
        <f t="shared" si="12"/>
        <v>0</v>
      </c>
      <c r="Q217" s="263"/>
      <c r="R217" s="263"/>
      <c r="S217" s="263"/>
      <c r="T217" s="263"/>
      <c r="U217" s="263"/>
      <c r="V217" s="263"/>
      <c r="W217" s="263">
        <v>4</v>
      </c>
      <c r="X217" s="158">
        <v>45224</v>
      </c>
      <c r="Y217" s="297">
        <f t="shared" si="13"/>
        <v>4</v>
      </c>
      <c r="Z217" s="263"/>
      <c r="AA217" s="263"/>
      <c r="AB217" s="263"/>
      <c r="AC217" s="263"/>
      <c r="AD217" s="263"/>
      <c r="AE217" s="263"/>
      <c r="AF217" s="263"/>
      <c r="AG217" s="158"/>
      <c r="AH217" s="297">
        <f t="shared" si="11"/>
        <v>0</v>
      </c>
      <c r="AI217" s="573"/>
      <c r="AJ217" s="574" t="s">
        <v>659</v>
      </c>
      <c r="AK217" s="574" t="s">
        <v>430</v>
      </c>
      <c r="AL217" s="574"/>
      <c r="AM217" s="574"/>
      <c r="AN217" s="574"/>
      <c r="AO217" s="574"/>
      <c r="AP217" s="574"/>
      <c r="AQ217" s="574"/>
      <c r="AR217" s="574"/>
      <c r="AS217" s="575"/>
      <c r="AT217" s="576"/>
      <c r="AU217" s="575"/>
      <c r="AV217" s="577"/>
      <c r="AW217" s="159"/>
    </row>
    <row r="218" spans="1:49" s="149" customFormat="1" ht="51">
      <c r="A218" s="395"/>
      <c r="B218" s="395">
        <v>3410503800</v>
      </c>
      <c r="C218" s="263" t="s">
        <v>5587</v>
      </c>
      <c r="D218" s="263" t="s">
        <v>5499</v>
      </c>
      <c r="E218" s="263" t="s">
        <v>2395</v>
      </c>
      <c r="F218" s="263" t="s">
        <v>414</v>
      </c>
      <c r="G218" s="263" t="s">
        <v>655</v>
      </c>
      <c r="H218" s="263"/>
      <c r="I218" s="263"/>
      <c r="J218" s="263"/>
      <c r="K218" s="263"/>
      <c r="L218" s="263"/>
      <c r="M218" s="263"/>
      <c r="N218" s="263"/>
      <c r="O218" s="158"/>
      <c r="P218" s="296">
        <f t="shared" si="12"/>
        <v>0</v>
      </c>
      <c r="Q218" s="263"/>
      <c r="R218" s="263"/>
      <c r="S218" s="263"/>
      <c r="T218" s="263"/>
      <c r="U218" s="263"/>
      <c r="V218" s="263"/>
      <c r="W218" s="263">
        <v>4</v>
      </c>
      <c r="X218" s="158">
        <v>45224</v>
      </c>
      <c r="Y218" s="297">
        <f t="shared" si="13"/>
        <v>4</v>
      </c>
      <c r="Z218" s="263"/>
      <c r="AA218" s="263"/>
      <c r="AB218" s="263"/>
      <c r="AC218" s="263"/>
      <c r="AD218" s="263"/>
      <c r="AE218" s="263"/>
      <c r="AF218" s="263"/>
      <c r="AG218" s="158"/>
      <c r="AH218" s="297">
        <f t="shared" si="11"/>
        <v>0</v>
      </c>
      <c r="AI218" s="573"/>
      <c r="AJ218" s="574" t="s">
        <v>659</v>
      </c>
      <c r="AK218" s="574" t="s">
        <v>430</v>
      </c>
      <c r="AL218" s="574"/>
      <c r="AM218" s="574"/>
      <c r="AN218" s="574"/>
      <c r="AO218" s="574"/>
      <c r="AP218" s="574"/>
      <c r="AQ218" s="574"/>
      <c r="AR218" s="574"/>
      <c r="AS218" s="575"/>
      <c r="AT218" s="576"/>
      <c r="AU218" s="575"/>
      <c r="AV218" s="577"/>
      <c r="AW218" s="159"/>
    </row>
    <row r="219" spans="1:49" s="149" customFormat="1" ht="51">
      <c r="A219" s="395"/>
      <c r="B219" s="395">
        <v>3410503800</v>
      </c>
      <c r="C219" s="263" t="s">
        <v>5588</v>
      </c>
      <c r="D219" s="263" t="s">
        <v>5499</v>
      </c>
      <c r="E219" s="263" t="s">
        <v>2396</v>
      </c>
      <c r="F219" s="263" t="s">
        <v>414</v>
      </c>
      <c r="G219" s="263" t="s">
        <v>655</v>
      </c>
      <c r="H219" s="263"/>
      <c r="I219" s="263"/>
      <c r="J219" s="263"/>
      <c r="K219" s="263"/>
      <c r="L219" s="263"/>
      <c r="M219" s="263"/>
      <c r="N219" s="263"/>
      <c r="O219" s="158"/>
      <c r="P219" s="296">
        <f t="shared" si="12"/>
        <v>0</v>
      </c>
      <c r="Q219" s="263"/>
      <c r="R219" s="263"/>
      <c r="S219" s="263"/>
      <c r="T219" s="263"/>
      <c r="U219" s="263"/>
      <c r="V219" s="263"/>
      <c r="W219" s="263">
        <v>4</v>
      </c>
      <c r="X219" s="158">
        <v>45224</v>
      </c>
      <c r="Y219" s="297">
        <f t="shared" si="13"/>
        <v>4</v>
      </c>
      <c r="Z219" s="263"/>
      <c r="AA219" s="263"/>
      <c r="AB219" s="263"/>
      <c r="AC219" s="263"/>
      <c r="AD219" s="263"/>
      <c r="AE219" s="263"/>
      <c r="AF219" s="263"/>
      <c r="AG219" s="158"/>
      <c r="AH219" s="297">
        <f t="shared" si="11"/>
        <v>0</v>
      </c>
      <c r="AI219" s="573"/>
      <c r="AJ219" s="574" t="s">
        <v>659</v>
      </c>
      <c r="AK219" s="574" t="s">
        <v>430</v>
      </c>
      <c r="AL219" s="574"/>
      <c r="AM219" s="574"/>
      <c r="AN219" s="574"/>
      <c r="AO219" s="574"/>
      <c r="AP219" s="574"/>
      <c r="AQ219" s="574"/>
      <c r="AR219" s="574"/>
      <c r="AS219" s="575"/>
      <c r="AT219" s="576"/>
      <c r="AU219" s="575"/>
      <c r="AV219" s="577"/>
      <c r="AW219" s="159"/>
    </row>
    <row r="220" spans="1:49" s="149" customFormat="1" ht="51">
      <c r="A220" s="395"/>
      <c r="B220" s="395">
        <v>3410503800</v>
      </c>
      <c r="C220" s="263" t="s">
        <v>5589</v>
      </c>
      <c r="D220" s="263" t="s">
        <v>5499</v>
      </c>
      <c r="E220" s="263" t="s">
        <v>2397</v>
      </c>
      <c r="F220" s="263" t="s">
        <v>414</v>
      </c>
      <c r="G220" s="263" t="s">
        <v>655</v>
      </c>
      <c r="H220" s="263"/>
      <c r="I220" s="263"/>
      <c r="J220" s="263"/>
      <c r="K220" s="263"/>
      <c r="L220" s="263"/>
      <c r="M220" s="263"/>
      <c r="N220" s="263"/>
      <c r="O220" s="158"/>
      <c r="P220" s="296">
        <f t="shared" si="12"/>
        <v>0</v>
      </c>
      <c r="Q220" s="263"/>
      <c r="R220" s="263"/>
      <c r="S220" s="263"/>
      <c r="T220" s="263"/>
      <c r="U220" s="263"/>
      <c r="V220" s="263"/>
      <c r="W220" s="263">
        <v>4</v>
      </c>
      <c r="X220" s="158">
        <v>45224</v>
      </c>
      <c r="Y220" s="297">
        <f t="shared" si="13"/>
        <v>4</v>
      </c>
      <c r="Z220" s="263"/>
      <c r="AA220" s="263"/>
      <c r="AB220" s="263"/>
      <c r="AC220" s="263"/>
      <c r="AD220" s="263"/>
      <c r="AE220" s="263"/>
      <c r="AF220" s="263"/>
      <c r="AG220" s="158"/>
      <c r="AH220" s="297">
        <f t="shared" si="11"/>
        <v>0</v>
      </c>
      <c r="AI220" s="573"/>
      <c r="AJ220" s="574" t="s">
        <v>659</v>
      </c>
      <c r="AK220" s="574" t="s">
        <v>430</v>
      </c>
      <c r="AL220" s="574"/>
      <c r="AM220" s="574"/>
      <c r="AN220" s="574"/>
      <c r="AO220" s="574"/>
      <c r="AP220" s="574"/>
      <c r="AQ220" s="574"/>
      <c r="AR220" s="574"/>
      <c r="AS220" s="575"/>
      <c r="AT220" s="576"/>
      <c r="AU220" s="575"/>
      <c r="AV220" s="577"/>
      <c r="AW220" s="159"/>
    </row>
    <row r="221" spans="1:49" s="149" customFormat="1" ht="51">
      <c r="A221" s="395"/>
      <c r="B221" s="395">
        <v>3410503800</v>
      </c>
      <c r="C221" s="263" t="s">
        <v>5590</v>
      </c>
      <c r="D221" s="263" t="s">
        <v>5499</v>
      </c>
      <c r="E221" s="263" t="s">
        <v>2398</v>
      </c>
      <c r="F221" s="263" t="s">
        <v>414</v>
      </c>
      <c r="G221" s="263" t="s">
        <v>655</v>
      </c>
      <c r="H221" s="263"/>
      <c r="I221" s="263"/>
      <c r="J221" s="263"/>
      <c r="K221" s="263"/>
      <c r="L221" s="263"/>
      <c r="M221" s="263"/>
      <c r="N221" s="263"/>
      <c r="O221" s="158"/>
      <c r="P221" s="296">
        <f t="shared" si="12"/>
        <v>0</v>
      </c>
      <c r="Q221" s="263"/>
      <c r="R221" s="263"/>
      <c r="S221" s="263"/>
      <c r="T221" s="263"/>
      <c r="U221" s="263"/>
      <c r="V221" s="263"/>
      <c r="W221" s="263">
        <v>4</v>
      </c>
      <c r="X221" s="158">
        <v>45224</v>
      </c>
      <c r="Y221" s="297">
        <f t="shared" si="13"/>
        <v>4</v>
      </c>
      <c r="Z221" s="263"/>
      <c r="AA221" s="263"/>
      <c r="AB221" s="263"/>
      <c r="AC221" s="263"/>
      <c r="AD221" s="263"/>
      <c r="AE221" s="263"/>
      <c r="AF221" s="263"/>
      <c r="AG221" s="158"/>
      <c r="AH221" s="297">
        <f t="shared" si="11"/>
        <v>0</v>
      </c>
      <c r="AI221" s="573"/>
      <c r="AJ221" s="574" t="s">
        <v>659</v>
      </c>
      <c r="AK221" s="574" t="s">
        <v>430</v>
      </c>
      <c r="AL221" s="574"/>
      <c r="AM221" s="574"/>
      <c r="AN221" s="574"/>
      <c r="AO221" s="574"/>
      <c r="AP221" s="574"/>
      <c r="AQ221" s="574"/>
      <c r="AR221" s="574"/>
      <c r="AS221" s="575"/>
      <c r="AT221" s="576"/>
      <c r="AU221" s="575"/>
      <c r="AV221" s="577"/>
      <c r="AW221" s="159"/>
    </row>
    <row r="222" spans="1:49" s="149" customFormat="1" ht="51">
      <c r="A222" s="395"/>
      <c r="B222" s="395">
        <v>3410503800</v>
      </c>
      <c r="C222" s="263" t="s">
        <v>5591</v>
      </c>
      <c r="D222" s="263" t="s">
        <v>5499</v>
      </c>
      <c r="E222" s="263" t="s">
        <v>2399</v>
      </c>
      <c r="F222" s="263" t="s">
        <v>414</v>
      </c>
      <c r="G222" s="263" t="s">
        <v>655</v>
      </c>
      <c r="H222" s="263"/>
      <c r="I222" s="263"/>
      <c r="J222" s="263"/>
      <c r="K222" s="263"/>
      <c r="L222" s="263"/>
      <c r="M222" s="263"/>
      <c r="N222" s="263"/>
      <c r="O222" s="158"/>
      <c r="P222" s="296">
        <f t="shared" si="12"/>
        <v>0</v>
      </c>
      <c r="Q222" s="263"/>
      <c r="R222" s="263"/>
      <c r="S222" s="263"/>
      <c r="T222" s="263"/>
      <c r="U222" s="263"/>
      <c r="V222" s="263"/>
      <c r="W222" s="263">
        <v>4</v>
      </c>
      <c r="X222" s="158">
        <v>45224</v>
      </c>
      <c r="Y222" s="297">
        <f t="shared" si="13"/>
        <v>4</v>
      </c>
      <c r="Z222" s="263"/>
      <c r="AA222" s="263"/>
      <c r="AB222" s="263"/>
      <c r="AC222" s="263"/>
      <c r="AD222" s="263"/>
      <c r="AE222" s="263"/>
      <c r="AF222" s="263"/>
      <c r="AG222" s="158"/>
      <c r="AH222" s="297">
        <f t="shared" si="11"/>
        <v>0</v>
      </c>
      <c r="AI222" s="573"/>
      <c r="AJ222" s="574" t="s">
        <v>659</v>
      </c>
      <c r="AK222" s="574" t="s">
        <v>430</v>
      </c>
      <c r="AL222" s="574"/>
      <c r="AM222" s="574"/>
      <c r="AN222" s="574"/>
      <c r="AO222" s="574"/>
      <c r="AP222" s="574"/>
      <c r="AQ222" s="574"/>
      <c r="AR222" s="574"/>
      <c r="AS222" s="575"/>
      <c r="AT222" s="576"/>
      <c r="AU222" s="575"/>
      <c r="AV222" s="577"/>
      <c r="AW222" s="159"/>
    </row>
    <row r="223" spans="1:49" s="149" customFormat="1" ht="51">
      <c r="A223" s="395"/>
      <c r="B223" s="395">
        <v>3410503800</v>
      </c>
      <c r="C223" s="263" t="s">
        <v>5592</v>
      </c>
      <c r="D223" s="263" t="s">
        <v>5499</v>
      </c>
      <c r="E223" s="263" t="s">
        <v>2400</v>
      </c>
      <c r="F223" s="263" t="s">
        <v>414</v>
      </c>
      <c r="G223" s="263" t="s">
        <v>655</v>
      </c>
      <c r="H223" s="263"/>
      <c r="I223" s="263"/>
      <c r="J223" s="263"/>
      <c r="K223" s="263"/>
      <c r="L223" s="263"/>
      <c r="M223" s="263"/>
      <c r="N223" s="263"/>
      <c r="O223" s="158"/>
      <c r="P223" s="296">
        <f t="shared" si="12"/>
        <v>0</v>
      </c>
      <c r="Q223" s="263"/>
      <c r="R223" s="263"/>
      <c r="S223" s="263"/>
      <c r="T223" s="263"/>
      <c r="U223" s="263"/>
      <c r="V223" s="263"/>
      <c r="W223" s="263">
        <v>4</v>
      </c>
      <c r="X223" s="158">
        <v>45224</v>
      </c>
      <c r="Y223" s="297">
        <f t="shared" si="13"/>
        <v>4</v>
      </c>
      <c r="Z223" s="263"/>
      <c r="AA223" s="263"/>
      <c r="AB223" s="263"/>
      <c r="AC223" s="263"/>
      <c r="AD223" s="263"/>
      <c r="AE223" s="263"/>
      <c r="AF223" s="263"/>
      <c r="AG223" s="158"/>
      <c r="AH223" s="297">
        <f t="shared" si="11"/>
        <v>0</v>
      </c>
      <c r="AI223" s="573"/>
      <c r="AJ223" s="574" t="s">
        <v>659</v>
      </c>
      <c r="AK223" s="574" t="s">
        <v>430</v>
      </c>
      <c r="AL223" s="574"/>
      <c r="AM223" s="574"/>
      <c r="AN223" s="574"/>
      <c r="AO223" s="574"/>
      <c r="AP223" s="574"/>
      <c r="AQ223" s="574"/>
      <c r="AR223" s="574"/>
      <c r="AS223" s="575"/>
      <c r="AT223" s="576"/>
      <c r="AU223" s="575"/>
      <c r="AV223" s="577"/>
      <c r="AW223" s="159"/>
    </row>
    <row r="224" spans="1:49" s="149" customFormat="1" ht="25.5">
      <c r="A224" s="395">
        <v>5480511200</v>
      </c>
      <c r="B224" s="395" t="s">
        <v>663</v>
      </c>
      <c r="C224" s="263" t="s">
        <v>5593</v>
      </c>
      <c r="D224" s="263" t="s">
        <v>5594</v>
      </c>
      <c r="E224" s="263">
        <v>2517590</v>
      </c>
      <c r="F224" s="263" t="s">
        <v>414</v>
      </c>
      <c r="G224" s="263" t="s">
        <v>666</v>
      </c>
      <c r="H224" s="263"/>
      <c r="I224" s="263"/>
      <c r="J224" s="263"/>
      <c r="K224" s="263"/>
      <c r="L224" s="263"/>
      <c r="M224" s="263"/>
      <c r="N224" s="263"/>
      <c r="O224" s="158"/>
      <c r="P224" s="296">
        <f t="shared" si="12"/>
        <v>0</v>
      </c>
      <c r="Q224" s="263"/>
      <c r="R224" s="263"/>
      <c r="S224" s="263"/>
      <c r="T224" s="263"/>
      <c r="U224" s="263"/>
      <c r="V224" s="263"/>
      <c r="W224" s="263">
        <v>4</v>
      </c>
      <c r="X224" s="158">
        <v>45140</v>
      </c>
      <c r="Y224" s="297">
        <f t="shared" si="13"/>
        <v>4</v>
      </c>
      <c r="Z224" s="263"/>
      <c r="AA224" s="263"/>
      <c r="AB224" s="263"/>
      <c r="AC224" s="263"/>
      <c r="AD224" s="263"/>
      <c r="AE224" s="263"/>
      <c r="AF224" s="263"/>
      <c r="AG224" s="158"/>
      <c r="AH224" s="297">
        <f t="shared" si="11"/>
        <v>0</v>
      </c>
      <c r="AI224" s="573"/>
      <c r="AJ224" s="574" t="s">
        <v>659</v>
      </c>
      <c r="AK224" s="574" t="s">
        <v>430</v>
      </c>
      <c r="AL224" s="574"/>
      <c r="AM224" s="574"/>
      <c r="AN224" s="574"/>
      <c r="AO224" s="574"/>
      <c r="AP224" s="574"/>
      <c r="AQ224" s="574"/>
      <c r="AR224" s="574"/>
      <c r="AS224" s="575"/>
      <c r="AT224" s="576"/>
      <c r="AU224" s="575"/>
      <c r="AV224" s="577"/>
      <c r="AW224" s="159"/>
    </row>
    <row r="225" spans="1:49" s="149" customFormat="1" ht="25.5">
      <c r="A225" s="395">
        <v>5480511200</v>
      </c>
      <c r="B225" s="395" t="s">
        <v>663</v>
      </c>
      <c r="C225" s="263" t="s">
        <v>5595</v>
      </c>
      <c r="D225" s="263" t="s">
        <v>5594</v>
      </c>
      <c r="E225" s="263">
        <v>2517592</v>
      </c>
      <c r="F225" s="263" t="s">
        <v>414</v>
      </c>
      <c r="G225" s="263" t="s">
        <v>666</v>
      </c>
      <c r="H225" s="263"/>
      <c r="I225" s="263"/>
      <c r="J225" s="263"/>
      <c r="K225" s="263"/>
      <c r="L225" s="263"/>
      <c r="M225" s="263"/>
      <c r="N225" s="263"/>
      <c r="O225" s="158"/>
      <c r="P225" s="296">
        <f t="shared" si="12"/>
        <v>0</v>
      </c>
      <c r="Q225" s="263"/>
      <c r="R225" s="263"/>
      <c r="S225" s="263"/>
      <c r="T225" s="263"/>
      <c r="U225" s="263"/>
      <c r="V225" s="263"/>
      <c r="W225" s="263">
        <v>4</v>
      </c>
      <c r="X225" s="158">
        <v>45140</v>
      </c>
      <c r="Y225" s="297">
        <f t="shared" si="13"/>
        <v>4</v>
      </c>
      <c r="Z225" s="263"/>
      <c r="AA225" s="263"/>
      <c r="AB225" s="263"/>
      <c r="AC225" s="263"/>
      <c r="AD225" s="263"/>
      <c r="AE225" s="263"/>
      <c r="AF225" s="263"/>
      <c r="AG225" s="158"/>
      <c r="AH225" s="297">
        <f t="shared" si="11"/>
        <v>0</v>
      </c>
      <c r="AI225" s="573"/>
      <c r="AJ225" s="574" t="s">
        <v>659</v>
      </c>
      <c r="AK225" s="574" t="s">
        <v>430</v>
      </c>
      <c r="AL225" s="574"/>
      <c r="AM225" s="574"/>
      <c r="AN225" s="574"/>
      <c r="AO225" s="574"/>
      <c r="AP225" s="574"/>
      <c r="AQ225" s="574"/>
      <c r="AR225" s="574"/>
      <c r="AS225" s="575"/>
      <c r="AT225" s="576"/>
      <c r="AU225" s="575"/>
      <c r="AV225" s="577"/>
      <c r="AW225" s="159"/>
    </row>
    <row r="226" spans="1:49" s="149" customFormat="1" ht="25.5">
      <c r="A226" s="395">
        <v>5480511200</v>
      </c>
      <c r="B226" s="395" t="s">
        <v>663</v>
      </c>
      <c r="C226" s="263" t="s">
        <v>5596</v>
      </c>
      <c r="D226" s="263" t="s">
        <v>5594</v>
      </c>
      <c r="E226" s="263" t="s">
        <v>2401</v>
      </c>
      <c r="F226" s="263" t="s">
        <v>414</v>
      </c>
      <c r="G226" s="263" t="s">
        <v>666</v>
      </c>
      <c r="H226" s="263"/>
      <c r="I226" s="263"/>
      <c r="J226" s="263"/>
      <c r="K226" s="263"/>
      <c r="L226" s="263"/>
      <c r="M226" s="263"/>
      <c r="N226" s="263"/>
      <c r="O226" s="158"/>
      <c r="P226" s="296">
        <f t="shared" si="12"/>
        <v>0</v>
      </c>
      <c r="Q226" s="263"/>
      <c r="R226" s="263"/>
      <c r="S226" s="263"/>
      <c r="T226" s="263"/>
      <c r="U226" s="263">
        <v>1</v>
      </c>
      <c r="V226" s="263"/>
      <c r="W226" s="263">
        <v>3</v>
      </c>
      <c r="X226" s="158">
        <v>45140</v>
      </c>
      <c r="Y226" s="297">
        <f t="shared" si="13"/>
        <v>4</v>
      </c>
      <c r="Z226" s="263"/>
      <c r="AA226" s="263"/>
      <c r="AB226" s="263"/>
      <c r="AC226" s="263"/>
      <c r="AD226" s="263"/>
      <c r="AE226" s="263"/>
      <c r="AF226" s="263"/>
      <c r="AG226" s="158"/>
      <c r="AH226" s="297">
        <f t="shared" si="11"/>
        <v>0</v>
      </c>
      <c r="AI226" s="573"/>
      <c r="AJ226" s="574" t="s">
        <v>2168</v>
      </c>
      <c r="AK226" s="574" t="s">
        <v>430</v>
      </c>
      <c r="AL226" s="574" t="s">
        <v>671</v>
      </c>
      <c r="AM226" s="574" t="s">
        <v>661</v>
      </c>
      <c r="AN226" s="574"/>
      <c r="AO226" s="574">
        <v>55</v>
      </c>
      <c r="AP226" s="574"/>
      <c r="AQ226" s="574"/>
      <c r="AR226" s="574"/>
      <c r="AS226" s="575"/>
      <c r="AT226" s="576"/>
      <c r="AU226" s="575"/>
      <c r="AV226" s="577" t="s">
        <v>653</v>
      </c>
      <c r="AW226" s="159"/>
    </row>
    <row r="227" spans="1:49" s="149" customFormat="1" ht="25.5">
      <c r="A227" s="395">
        <v>5480511300</v>
      </c>
      <c r="B227" s="395" t="s">
        <v>663</v>
      </c>
      <c r="C227" s="263" t="s">
        <v>5597</v>
      </c>
      <c r="D227" s="263" t="s">
        <v>5594</v>
      </c>
      <c r="E227" s="263" t="s">
        <v>2402</v>
      </c>
      <c r="F227" s="263" t="s">
        <v>414</v>
      </c>
      <c r="G227" s="263" t="s">
        <v>666</v>
      </c>
      <c r="H227" s="263"/>
      <c r="I227" s="263"/>
      <c r="J227" s="263"/>
      <c r="K227" s="263"/>
      <c r="L227" s="263"/>
      <c r="M227" s="263"/>
      <c r="N227" s="263"/>
      <c r="O227" s="158"/>
      <c r="P227" s="296">
        <f t="shared" si="12"/>
        <v>0</v>
      </c>
      <c r="Q227" s="263"/>
      <c r="R227" s="263"/>
      <c r="S227" s="263"/>
      <c r="T227" s="263"/>
      <c r="U227" s="263">
        <v>1</v>
      </c>
      <c r="V227" s="263"/>
      <c r="W227" s="263">
        <v>3</v>
      </c>
      <c r="X227" s="158">
        <v>45140</v>
      </c>
      <c r="Y227" s="297">
        <f t="shared" si="13"/>
        <v>4</v>
      </c>
      <c r="Z227" s="263"/>
      <c r="AA227" s="263"/>
      <c r="AB227" s="263"/>
      <c r="AC227" s="263"/>
      <c r="AD227" s="263"/>
      <c r="AE227" s="263"/>
      <c r="AF227" s="263"/>
      <c r="AG227" s="158"/>
      <c r="AH227" s="297">
        <f t="shared" si="11"/>
        <v>0</v>
      </c>
      <c r="AI227" s="573"/>
      <c r="AJ227" s="574" t="s">
        <v>2168</v>
      </c>
      <c r="AK227" s="574" t="s">
        <v>430</v>
      </c>
      <c r="AL227" s="574" t="s">
        <v>671</v>
      </c>
      <c r="AM227" s="574" t="s">
        <v>661</v>
      </c>
      <c r="AN227" s="574"/>
      <c r="AO227" s="574">
        <v>55</v>
      </c>
      <c r="AP227" s="574"/>
      <c r="AQ227" s="574"/>
      <c r="AR227" s="574"/>
      <c r="AS227" s="575"/>
      <c r="AT227" s="576"/>
      <c r="AU227" s="575"/>
      <c r="AV227" s="577" t="s">
        <v>653</v>
      </c>
      <c r="AW227" s="159"/>
    </row>
    <row r="228" spans="1:49" s="149" customFormat="1" ht="25.5">
      <c r="A228" s="395">
        <v>5480511300</v>
      </c>
      <c r="B228" s="395" t="s">
        <v>663</v>
      </c>
      <c r="C228" s="263" t="s">
        <v>5598</v>
      </c>
      <c r="D228" s="263" t="s">
        <v>5594</v>
      </c>
      <c r="E228" s="263" t="s">
        <v>2403</v>
      </c>
      <c r="F228" s="263" t="s">
        <v>414</v>
      </c>
      <c r="G228" s="263" t="s">
        <v>666</v>
      </c>
      <c r="H228" s="263"/>
      <c r="I228" s="263"/>
      <c r="J228" s="263"/>
      <c r="K228" s="263"/>
      <c r="L228" s="263"/>
      <c r="M228" s="263"/>
      <c r="N228" s="263"/>
      <c r="O228" s="158"/>
      <c r="P228" s="296">
        <f t="shared" si="12"/>
        <v>0</v>
      </c>
      <c r="Q228" s="263"/>
      <c r="R228" s="263"/>
      <c r="S228" s="263"/>
      <c r="T228" s="263"/>
      <c r="U228" s="263">
        <v>1</v>
      </c>
      <c r="V228" s="263"/>
      <c r="W228" s="263">
        <v>3</v>
      </c>
      <c r="X228" s="158">
        <v>45140</v>
      </c>
      <c r="Y228" s="297">
        <f t="shared" si="13"/>
        <v>4</v>
      </c>
      <c r="Z228" s="263"/>
      <c r="AA228" s="263"/>
      <c r="AB228" s="263"/>
      <c r="AC228" s="263"/>
      <c r="AD228" s="263"/>
      <c r="AE228" s="263"/>
      <c r="AF228" s="263"/>
      <c r="AG228" s="158"/>
      <c r="AH228" s="297">
        <f t="shared" si="11"/>
        <v>0</v>
      </c>
      <c r="AI228" s="573"/>
      <c r="AJ228" s="574" t="s">
        <v>2168</v>
      </c>
      <c r="AK228" s="574" t="s">
        <v>430</v>
      </c>
      <c r="AL228" s="574" t="s">
        <v>671</v>
      </c>
      <c r="AM228" s="574" t="s">
        <v>661</v>
      </c>
      <c r="AN228" s="574"/>
      <c r="AO228" s="574">
        <v>55</v>
      </c>
      <c r="AP228" s="574"/>
      <c r="AQ228" s="574"/>
      <c r="AR228" s="574"/>
      <c r="AS228" s="575"/>
      <c r="AT228" s="576"/>
      <c r="AU228" s="575"/>
      <c r="AV228" s="577" t="s">
        <v>653</v>
      </c>
      <c r="AW228" s="159"/>
    </row>
    <row r="229" spans="1:49" s="149" customFormat="1" ht="25.5">
      <c r="A229" s="395">
        <v>5480511300</v>
      </c>
      <c r="B229" s="395" t="s">
        <v>663</v>
      </c>
      <c r="C229" s="263" t="s">
        <v>5599</v>
      </c>
      <c r="D229" s="263" t="s">
        <v>5594</v>
      </c>
      <c r="E229" s="263" t="s">
        <v>2404</v>
      </c>
      <c r="F229" s="263" t="s">
        <v>414</v>
      </c>
      <c r="G229" s="263" t="s">
        <v>666</v>
      </c>
      <c r="H229" s="263"/>
      <c r="I229" s="263"/>
      <c r="J229" s="263"/>
      <c r="K229" s="263"/>
      <c r="L229" s="263"/>
      <c r="M229" s="263"/>
      <c r="N229" s="263"/>
      <c r="O229" s="158"/>
      <c r="P229" s="296">
        <f t="shared" si="12"/>
        <v>0</v>
      </c>
      <c r="Q229" s="263"/>
      <c r="R229" s="263"/>
      <c r="S229" s="263"/>
      <c r="T229" s="263"/>
      <c r="U229" s="263">
        <v>1</v>
      </c>
      <c r="V229" s="263"/>
      <c r="W229" s="263">
        <v>3</v>
      </c>
      <c r="X229" s="158">
        <v>45140</v>
      </c>
      <c r="Y229" s="297">
        <f t="shared" si="13"/>
        <v>4</v>
      </c>
      <c r="Z229" s="263"/>
      <c r="AA229" s="263"/>
      <c r="AB229" s="263"/>
      <c r="AC229" s="263"/>
      <c r="AD229" s="263"/>
      <c r="AE229" s="263"/>
      <c r="AF229" s="263"/>
      <c r="AG229" s="158"/>
      <c r="AH229" s="297">
        <f t="shared" si="11"/>
        <v>0</v>
      </c>
      <c r="AI229" s="573"/>
      <c r="AJ229" s="574" t="s">
        <v>2168</v>
      </c>
      <c r="AK229" s="574" t="s">
        <v>430</v>
      </c>
      <c r="AL229" s="574" t="s">
        <v>671</v>
      </c>
      <c r="AM229" s="574" t="s">
        <v>661</v>
      </c>
      <c r="AN229" s="574"/>
      <c r="AO229" s="574">
        <v>55</v>
      </c>
      <c r="AP229" s="574"/>
      <c r="AQ229" s="574"/>
      <c r="AR229" s="574"/>
      <c r="AS229" s="575"/>
      <c r="AT229" s="576"/>
      <c r="AU229" s="575"/>
      <c r="AV229" s="577" t="s">
        <v>653</v>
      </c>
      <c r="AW229" s="159"/>
    </row>
    <row r="230" spans="1:49" s="149" customFormat="1" ht="51">
      <c r="A230" s="395"/>
      <c r="B230" s="395">
        <v>4306800900</v>
      </c>
      <c r="C230" s="263" t="s">
        <v>5490</v>
      </c>
      <c r="D230" s="263" t="s">
        <v>5491</v>
      </c>
      <c r="E230" s="263" t="s">
        <v>2405</v>
      </c>
      <c r="F230" s="263" t="s">
        <v>414</v>
      </c>
      <c r="G230" s="263" t="s">
        <v>666</v>
      </c>
      <c r="H230" s="263"/>
      <c r="I230" s="263"/>
      <c r="J230" s="263"/>
      <c r="K230" s="263"/>
      <c r="L230" s="263"/>
      <c r="M230" s="263"/>
      <c r="N230" s="263"/>
      <c r="O230" s="158"/>
      <c r="P230" s="296">
        <f t="shared" si="12"/>
        <v>0</v>
      </c>
      <c r="Q230" s="263"/>
      <c r="R230" s="263"/>
      <c r="S230" s="263"/>
      <c r="T230" s="263"/>
      <c r="U230" s="263"/>
      <c r="V230" s="263"/>
      <c r="W230" s="263">
        <v>4</v>
      </c>
      <c r="X230" s="158">
        <v>45008</v>
      </c>
      <c r="Y230" s="297">
        <f t="shared" si="13"/>
        <v>4</v>
      </c>
      <c r="Z230" s="263"/>
      <c r="AA230" s="263"/>
      <c r="AB230" s="263"/>
      <c r="AC230" s="263"/>
      <c r="AD230" s="263"/>
      <c r="AE230" s="263"/>
      <c r="AF230" s="263"/>
      <c r="AG230" s="158"/>
      <c r="AH230" s="297">
        <f t="shared" si="11"/>
        <v>0</v>
      </c>
      <c r="AI230" s="573"/>
      <c r="AJ230" s="574" t="s">
        <v>659</v>
      </c>
      <c r="AK230" s="574" t="s">
        <v>430</v>
      </c>
      <c r="AL230" s="574"/>
      <c r="AM230" s="574"/>
      <c r="AN230" s="574"/>
      <c r="AO230" s="574"/>
      <c r="AP230" s="574"/>
      <c r="AQ230" s="574"/>
      <c r="AR230" s="574"/>
      <c r="AS230" s="575"/>
      <c r="AT230" s="576"/>
      <c r="AU230" s="575"/>
      <c r="AV230" s="577"/>
      <c r="AW230" s="159"/>
    </row>
    <row r="231" spans="1:49" s="149" customFormat="1" ht="25.5">
      <c r="A231" s="395"/>
      <c r="B231" s="395">
        <v>4312302200</v>
      </c>
      <c r="C231" s="263" t="s">
        <v>5600</v>
      </c>
      <c r="D231" s="263" t="s">
        <v>5601</v>
      </c>
      <c r="E231" s="263" t="s">
        <v>2406</v>
      </c>
      <c r="F231" s="263" t="s">
        <v>414</v>
      </c>
      <c r="G231" s="263" t="s">
        <v>655</v>
      </c>
      <c r="H231" s="263"/>
      <c r="I231" s="263"/>
      <c r="J231" s="263"/>
      <c r="K231" s="263"/>
      <c r="L231" s="263"/>
      <c r="M231" s="263"/>
      <c r="N231" s="263"/>
      <c r="O231" s="158"/>
      <c r="P231" s="296">
        <f t="shared" si="12"/>
        <v>0</v>
      </c>
      <c r="Q231" s="263"/>
      <c r="R231" s="263"/>
      <c r="S231" s="263"/>
      <c r="T231" s="263"/>
      <c r="U231" s="263">
        <v>2</v>
      </c>
      <c r="V231" s="263"/>
      <c r="W231" s="263">
        <v>2</v>
      </c>
      <c r="X231" s="158">
        <v>45168</v>
      </c>
      <c r="Y231" s="297">
        <f t="shared" si="13"/>
        <v>4</v>
      </c>
      <c r="Z231" s="263"/>
      <c r="AA231" s="263"/>
      <c r="AB231" s="263"/>
      <c r="AC231" s="263"/>
      <c r="AD231" s="263"/>
      <c r="AE231" s="263"/>
      <c r="AF231" s="263"/>
      <c r="AG231" s="158"/>
      <c r="AH231" s="297">
        <f t="shared" si="11"/>
        <v>0</v>
      </c>
      <c r="AI231" s="573"/>
      <c r="AJ231" s="574" t="s">
        <v>659</v>
      </c>
      <c r="AK231" s="574" t="s">
        <v>430</v>
      </c>
      <c r="AL231" s="574" t="s">
        <v>671</v>
      </c>
      <c r="AM231" s="574" t="s">
        <v>661</v>
      </c>
      <c r="AN231" s="574"/>
      <c r="AO231" s="574">
        <v>55</v>
      </c>
      <c r="AP231" s="574"/>
      <c r="AQ231" s="574"/>
      <c r="AR231" s="574"/>
      <c r="AS231" s="575"/>
      <c r="AT231" s="576"/>
      <c r="AU231" s="575"/>
      <c r="AV231" s="577"/>
      <c r="AW231" s="159"/>
    </row>
    <row r="232" spans="1:49" s="149" customFormat="1" ht="51">
      <c r="A232" s="395"/>
      <c r="B232" s="395">
        <v>4251000500</v>
      </c>
      <c r="C232" s="263" t="s">
        <v>5602</v>
      </c>
      <c r="D232" s="263" t="s">
        <v>5532</v>
      </c>
      <c r="E232" s="263" t="s">
        <v>2407</v>
      </c>
      <c r="F232" s="263" t="s">
        <v>418</v>
      </c>
      <c r="G232" s="263" t="s">
        <v>655</v>
      </c>
      <c r="H232" s="263"/>
      <c r="I232" s="263"/>
      <c r="J232" s="263"/>
      <c r="K232" s="263"/>
      <c r="L232" s="263"/>
      <c r="M232" s="263"/>
      <c r="N232" s="263"/>
      <c r="O232" s="158"/>
      <c r="P232" s="296">
        <f t="shared" si="12"/>
        <v>0</v>
      </c>
      <c r="Q232" s="263"/>
      <c r="R232" s="263"/>
      <c r="S232" s="263"/>
      <c r="T232" s="263"/>
      <c r="U232" s="263"/>
      <c r="V232" s="263"/>
      <c r="W232" s="263">
        <v>4</v>
      </c>
      <c r="X232" s="158">
        <v>45141</v>
      </c>
      <c r="Y232" s="297">
        <f t="shared" si="13"/>
        <v>4</v>
      </c>
      <c r="Z232" s="263"/>
      <c r="AA232" s="263"/>
      <c r="AB232" s="263"/>
      <c r="AC232" s="263"/>
      <c r="AD232" s="263"/>
      <c r="AE232" s="263"/>
      <c r="AF232" s="263"/>
      <c r="AG232" s="158"/>
      <c r="AH232" s="297">
        <f t="shared" si="11"/>
        <v>0</v>
      </c>
      <c r="AI232" s="573"/>
      <c r="AJ232" s="574" t="s">
        <v>659</v>
      </c>
      <c r="AK232" s="574" t="s">
        <v>430</v>
      </c>
      <c r="AL232" s="574"/>
      <c r="AM232" s="574"/>
      <c r="AN232" s="574"/>
      <c r="AO232" s="574"/>
      <c r="AP232" s="574"/>
      <c r="AQ232" s="574"/>
      <c r="AR232" s="574"/>
      <c r="AS232" s="575"/>
      <c r="AT232" s="576"/>
      <c r="AU232" s="575"/>
      <c r="AV232" s="577"/>
      <c r="AW232" s="159"/>
    </row>
    <row r="233" spans="1:49" s="149" customFormat="1" ht="51">
      <c r="A233" s="395"/>
      <c r="B233" s="395">
        <v>4523930700</v>
      </c>
      <c r="C233" s="263" t="s">
        <v>5603</v>
      </c>
      <c r="D233" s="263" t="s">
        <v>5604</v>
      </c>
      <c r="E233" s="263" t="s">
        <v>2408</v>
      </c>
      <c r="F233" s="263" t="s">
        <v>418</v>
      </c>
      <c r="G233" s="263" t="s">
        <v>655</v>
      </c>
      <c r="H233" s="263"/>
      <c r="I233" s="263"/>
      <c r="J233" s="263"/>
      <c r="K233" s="263"/>
      <c r="L233" s="263"/>
      <c r="M233" s="263"/>
      <c r="N233" s="263"/>
      <c r="O233" s="158"/>
      <c r="P233" s="296">
        <f t="shared" si="12"/>
        <v>0</v>
      </c>
      <c r="Q233" s="263"/>
      <c r="R233" s="263"/>
      <c r="S233" s="263"/>
      <c r="T233" s="263"/>
      <c r="U233" s="263"/>
      <c r="V233" s="263"/>
      <c r="W233" s="263">
        <v>4</v>
      </c>
      <c r="X233" s="158">
        <v>45054</v>
      </c>
      <c r="Y233" s="297">
        <f t="shared" si="13"/>
        <v>4</v>
      </c>
      <c r="Z233" s="263"/>
      <c r="AA233" s="263"/>
      <c r="AB233" s="263"/>
      <c r="AC233" s="263"/>
      <c r="AD233" s="263"/>
      <c r="AE233" s="263"/>
      <c r="AF233" s="263"/>
      <c r="AG233" s="158"/>
      <c r="AH233" s="297">
        <f t="shared" si="11"/>
        <v>0</v>
      </c>
      <c r="AI233" s="573"/>
      <c r="AJ233" s="574" t="s">
        <v>659</v>
      </c>
      <c r="AK233" s="574" t="s">
        <v>430</v>
      </c>
      <c r="AL233" s="574"/>
      <c r="AM233" s="574"/>
      <c r="AN233" s="574"/>
      <c r="AO233" s="574"/>
      <c r="AP233" s="574"/>
      <c r="AQ233" s="574"/>
      <c r="AR233" s="574"/>
      <c r="AS233" s="575"/>
      <c r="AT233" s="576"/>
      <c r="AU233" s="575"/>
      <c r="AV233" s="577"/>
      <c r="AW233" s="159"/>
    </row>
    <row r="234" spans="1:49" s="149" customFormat="1" ht="38.25">
      <c r="A234" s="395"/>
      <c r="B234" s="395">
        <v>6774001800</v>
      </c>
      <c r="C234" s="263" t="s">
        <v>5605</v>
      </c>
      <c r="D234" s="263" t="s">
        <v>5536</v>
      </c>
      <c r="E234" s="263" t="s">
        <v>2409</v>
      </c>
      <c r="F234" s="263" t="s">
        <v>414</v>
      </c>
      <c r="G234" s="263" t="s">
        <v>666</v>
      </c>
      <c r="H234" s="263"/>
      <c r="I234" s="263"/>
      <c r="J234" s="263"/>
      <c r="K234" s="263"/>
      <c r="L234" s="263"/>
      <c r="M234" s="263"/>
      <c r="N234" s="263"/>
      <c r="O234" s="158"/>
      <c r="P234" s="296">
        <f t="shared" si="12"/>
        <v>0</v>
      </c>
      <c r="Q234" s="263"/>
      <c r="R234" s="263"/>
      <c r="S234" s="263"/>
      <c r="T234" s="263"/>
      <c r="U234" s="263"/>
      <c r="V234" s="263"/>
      <c r="W234" s="263">
        <v>4</v>
      </c>
      <c r="X234" s="158">
        <v>45195</v>
      </c>
      <c r="Y234" s="297">
        <f t="shared" si="13"/>
        <v>4</v>
      </c>
      <c r="Z234" s="263"/>
      <c r="AA234" s="263"/>
      <c r="AB234" s="263"/>
      <c r="AC234" s="263"/>
      <c r="AD234" s="263"/>
      <c r="AE234" s="263"/>
      <c r="AF234" s="263"/>
      <c r="AG234" s="158"/>
      <c r="AH234" s="297">
        <f t="shared" si="11"/>
        <v>0</v>
      </c>
      <c r="AI234" s="573"/>
      <c r="AJ234" s="574" t="s">
        <v>659</v>
      </c>
      <c r="AK234" s="574" t="s">
        <v>430</v>
      </c>
      <c r="AL234" s="574"/>
      <c r="AM234" s="574"/>
      <c r="AN234" s="574"/>
      <c r="AO234" s="574"/>
      <c r="AP234" s="574"/>
      <c r="AQ234" s="574"/>
      <c r="AR234" s="574"/>
      <c r="AS234" s="575"/>
      <c r="AT234" s="576"/>
      <c r="AU234" s="575"/>
      <c r="AV234" s="577"/>
      <c r="AW234" s="159"/>
    </row>
    <row r="235" spans="1:49" s="149" customFormat="1" ht="51">
      <c r="A235" s="395"/>
      <c r="B235" s="395">
        <v>6461002000</v>
      </c>
      <c r="C235" s="263" t="s">
        <v>5606</v>
      </c>
      <c r="D235" s="263" t="s">
        <v>5508</v>
      </c>
      <c r="E235" s="263" t="s">
        <v>2410</v>
      </c>
      <c r="F235" s="263" t="s">
        <v>414</v>
      </c>
      <c r="G235" s="263" t="s">
        <v>666</v>
      </c>
      <c r="H235" s="263"/>
      <c r="I235" s="263"/>
      <c r="J235" s="263"/>
      <c r="K235" s="263"/>
      <c r="L235" s="263"/>
      <c r="M235" s="263"/>
      <c r="N235" s="263"/>
      <c r="O235" s="158"/>
      <c r="P235" s="296">
        <f t="shared" si="12"/>
        <v>0</v>
      </c>
      <c r="Q235" s="263"/>
      <c r="R235" s="263"/>
      <c r="S235" s="263"/>
      <c r="T235" s="263"/>
      <c r="U235" s="263"/>
      <c r="V235" s="263"/>
      <c r="W235" s="263">
        <v>4</v>
      </c>
      <c r="X235" s="158">
        <v>44994</v>
      </c>
      <c r="Y235" s="297">
        <f t="shared" si="13"/>
        <v>4</v>
      </c>
      <c r="Z235" s="263"/>
      <c r="AA235" s="263"/>
      <c r="AB235" s="263"/>
      <c r="AC235" s="263"/>
      <c r="AD235" s="263"/>
      <c r="AE235" s="263"/>
      <c r="AF235" s="263"/>
      <c r="AG235" s="158"/>
      <c r="AH235" s="297">
        <f t="shared" si="11"/>
        <v>0</v>
      </c>
      <c r="AI235" s="573"/>
      <c r="AJ235" s="574" t="s">
        <v>659</v>
      </c>
      <c r="AK235" s="574" t="s">
        <v>430</v>
      </c>
      <c r="AL235" s="574"/>
      <c r="AM235" s="574"/>
      <c r="AN235" s="574"/>
      <c r="AO235" s="574"/>
      <c r="AP235" s="574"/>
      <c r="AQ235" s="574"/>
      <c r="AR235" s="574"/>
      <c r="AS235" s="575"/>
      <c r="AT235" s="576"/>
      <c r="AU235" s="575"/>
      <c r="AV235" s="577"/>
      <c r="AW235" s="159"/>
    </row>
    <row r="236" spans="1:49" s="149" customFormat="1" ht="51">
      <c r="A236" s="395"/>
      <c r="B236" s="395">
        <v>4362111100</v>
      </c>
      <c r="C236" s="263" t="s">
        <v>5607</v>
      </c>
      <c r="D236" s="263" t="s">
        <v>5608</v>
      </c>
      <c r="E236" s="263" t="s">
        <v>2411</v>
      </c>
      <c r="F236" s="263" t="s">
        <v>418</v>
      </c>
      <c r="G236" s="263" t="s">
        <v>655</v>
      </c>
      <c r="H236" s="263"/>
      <c r="I236" s="263"/>
      <c r="J236" s="263"/>
      <c r="K236" s="263"/>
      <c r="L236" s="263"/>
      <c r="M236" s="263"/>
      <c r="N236" s="263"/>
      <c r="O236" s="158"/>
      <c r="P236" s="296">
        <f t="shared" si="12"/>
        <v>0</v>
      </c>
      <c r="Q236" s="263"/>
      <c r="R236" s="263"/>
      <c r="S236" s="263"/>
      <c r="T236" s="263"/>
      <c r="U236" s="263"/>
      <c r="V236" s="263"/>
      <c r="W236" s="263">
        <v>4</v>
      </c>
      <c r="X236" s="158">
        <v>45278</v>
      </c>
      <c r="Y236" s="297">
        <f t="shared" si="13"/>
        <v>4</v>
      </c>
      <c r="Z236" s="263"/>
      <c r="AA236" s="263"/>
      <c r="AB236" s="263"/>
      <c r="AC236" s="263"/>
      <c r="AD236" s="263"/>
      <c r="AE236" s="263"/>
      <c r="AF236" s="263"/>
      <c r="AG236" s="158"/>
      <c r="AH236" s="297">
        <f t="shared" si="11"/>
        <v>0</v>
      </c>
      <c r="AI236" s="573"/>
      <c r="AJ236" s="574" t="s">
        <v>659</v>
      </c>
      <c r="AK236" s="574" t="s">
        <v>430</v>
      </c>
      <c r="AL236" s="574"/>
      <c r="AM236" s="574"/>
      <c r="AN236" s="574"/>
      <c r="AO236" s="574"/>
      <c r="AP236" s="574"/>
      <c r="AQ236" s="574"/>
      <c r="AR236" s="574"/>
      <c r="AS236" s="575"/>
      <c r="AT236" s="576"/>
      <c r="AU236" s="575"/>
      <c r="AV236" s="577"/>
      <c r="AW236" s="159"/>
    </row>
    <row r="237" spans="1:49" s="149" customFormat="1" ht="51">
      <c r="A237" s="395"/>
      <c r="B237" s="395">
        <v>4463641400</v>
      </c>
      <c r="C237" s="263" t="s">
        <v>5609</v>
      </c>
      <c r="D237" s="263" t="s">
        <v>5610</v>
      </c>
      <c r="E237" s="263" t="s">
        <v>2412</v>
      </c>
      <c r="F237" s="263" t="s">
        <v>418</v>
      </c>
      <c r="G237" s="263" t="s">
        <v>655</v>
      </c>
      <c r="H237" s="263"/>
      <c r="I237" s="263"/>
      <c r="J237" s="263"/>
      <c r="K237" s="263"/>
      <c r="L237" s="263"/>
      <c r="M237" s="263"/>
      <c r="N237" s="263"/>
      <c r="O237" s="158"/>
      <c r="P237" s="296">
        <f t="shared" si="12"/>
        <v>0</v>
      </c>
      <c r="Q237" s="263"/>
      <c r="R237" s="263"/>
      <c r="S237" s="263"/>
      <c r="T237" s="263"/>
      <c r="U237" s="263"/>
      <c r="V237" s="263"/>
      <c r="W237" s="263">
        <v>4</v>
      </c>
      <c r="X237" s="158">
        <v>45232</v>
      </c>
      <c r="Y237" s="297">
        <f t="shared" si="13"/>
        <v>4</v>
      </c>
      <c r="Z237" s="263"/>
      <c r="AA237" s="263"/>
      <c r="AB237" s="263"/>
      <c r="AC237" s="263"/>
      <c r="AD237" s="263"/>
      <c r="AE237" s="263"/>
      <c r="AF237" s="263"/>
      <c r="AG237" s="158"/>
      <c r="AH237" s="297">
        <f t="shared" si="11"/>
        <v>0</v>
      </c>
      <c r="AI237" s="573"/>
      <c r="AJ237" s="574" t="s">
        <v>659</v>
      </c>
      <c r="AK237" s="574" t="s">
        <v>430</v>
      </c>
      <c r="AL237" s="574"/>
      <c r="AM237" s="574"/>
      <c r="AN237" s="574"/>
      <c r="AO237" s="574"/>
      <c r="AP237" s="574">
        <v>1</v>
      </c>
      <c r="AQ237" s="574" t="s">
        <v>656</v>
      </c>
      <c r="AR237" s="574" t="s">
        <v>10462</v>
      </c>
      <c r="AS237" s="575"/>
      <c r="AT237" s="576"/>
      <c r="AU237" s="575"/>
      <c r="AV237" s="577"/>
      <c r="AW237" s="159"/>
    </row>
    <row r="238" spans="1:49" s="149" customFormat="1" ht="51">
      <c r="A238" s="395"/>
      <c r="B238" s="395">
        <v>4495830100</v>
      </c>
      <c r="C238" s="263" t="s">
        <v>5611</v>
      </c>
      <c r="D238" s="263" t="s">
        <v>5612</v>
      </c>
      <c r="E238" s="263" t="s">
        <v>2413</v>
      </c>
      <c r="F238" s="263" t="s">
        <v>422</v>
      </c>
      <c r="G238" s="263" t="s">
        <v>655</v>
      </c>
      <c r="H238" s="263"/>
      <c r="I238" s="263"/>
      <c r="J238" s="263"/>
      <c r="K238" s="263"/>
      <c r="L238" s="263"/>
      <c r="M238" s="263"/>
      <c r="N238" s="263"/>
      <c r="O238" s="158"/>
      <c r="P238" s="296">
        <f t="shared" si="12"/>
        <v>0</v>
      </c>
      <c r="Q238" s="263"/>
      <c r="R238" s="263"/>
      <c r="S238" s="263"/>
      <c r="T238" s="263"/>
      <c r="U238" s="263"/>
      <c r="V238" s="263"/>
      <c r="W238" s="263">
        <v>4</v>
      </c>
      <c r="X238" s="158">
        <v>44985</v>
      </c>
      <c r="Y238" s="297">
        <f t="shared" si="13"/>
        <v>4</v>
      </c>
      <c r="Z238" s="263"/>
      <c r="AA238" s="263"/>
      <c r="AB238" s="263"/>
      <c r="AC238" s="263"/>
      <c r="AD238" s="263"/>
      <c r="AE238" s="263"/>
      <c r="AF238" s="263"/>
      <c r="AG238" s="158"/>
      <c r="AH238" s="297">
        <f t="shared" si="11"/>
        <v>0</v>
      </c>
      <c r="AI238" s="573"/>
      <c r="AJ238" s="574" t="s">
        <v>659</v>
      </c>
      <c r="AK238" s="574" t="s">
        <v>430</v>
      </c>
      <c r="AL238" s="574"/>
      <c r="AM238" s="574"/>
      <c r="AN238" s="574"/>
      <c r="AO238" s="574"/>
      <c r="AP238" s="574"/>
      <c r="AQ238" s="574"/>
      <c r="AR238" s="574"/>
      <c r="AS238" s="575"/>
      <c r="AT238" s="576"/>
      <c r="AU238" s="575"/>
      <c r="AV238" s="577"/>
      <c r="AW238" s="159"/>
    </row>
    <row r="239" spans="1:49" s="149" customFormat="1" ht="51">
      <c r="A239" s="395"/>
      <c r="B239" s="395">
        <v>4662511900</v>
      </c>
      <c r="C239" s="263" t="s">
        <v>5613</v>
      </c>
      <c r="D239" s="263" t="s">
        <v>5614</v>
      </c>
      <c r="E239" s="263" t="s">
        <v>2414</v>
      </c>
      <c r="F239" s="263" t="s">
        <v>422</v>
      </c>
      <c r="G239" s="263" t="s">
        <v>655</v>
      </c>
      <c r="H239" s="263"/>
      <c r="I239" s="263"/>
      <c r="J239" s="263"/>
      <c r="K239" s="263"/>
      <c r="L239" s="263"/>
      <c r="M239" s="263"/>
      <c r="N239" s="263"/>
      <c r="O239" s="158"/>
      <c r="P239" s="296">
        <f t="shared" si="12"/>
        <v>0</v>
      </c>
      <c r="Q239" s="263"/>
      <c r="R239" s="263"/>
      <c r="S239" s="263"/>
      <c r="T239" s="263"/>
      <c r="U239" s="263"/>
      <c r="V239" s="263"/>
      <c r="W239" s="263">
        <v>4</v>
      </c>
      <c r="X239" s="158">
        <v>44966</v>
      </c>
      <c r="Y239" s="297">
        <f t="shared" si="13"/>
        <v>4</v>
      </c>
      <c r="Z239" s="263"/>
      <c r="AA239" s="263"/>
      <c r="AB239" s="263"/>
      <c r="AC239" s="263"/>
      <c r="AD239" s="263"/>
      <c r="AE239" s="263"/>
      <c r="AF239" s="263"/>
      <c r="AG239" s="158"/>
      <c r="AH239" s="297">
        <f t="shared" si="11"/>
        <v>0</v>
      </c>
      <c r="AI239" s="573"/>
      <c r="AJ239" s="574" t="s">
        <v>659</v>
      </c>
      <c r="AK239" s="574" t="s">
        <v>430</v>
      </c>
      <c r="AL239" s="574"/>
      <c r="AM239" s="574"/>
      <c r="AN239" s="574"/>
      <c r="AO239" s="574"/>
      <c r="AP239" s="574"/>
      <c r="AQ239" s="574"/>
      <c r="AR239" s="574"/>
      <c r="AS239" s="575"/>
      <c r="AT239" s="576"/>
      <c r="AU239" s="575"/>
      <c r="AV239" s="577"/>
      <c r="AW239" s="159"/>
    </row>
    <row r="240" spans="1:49" s="149" customFormat="1" ht="51">
      <c r="A240" s="395"/>
      <c r="B240" s="395">
        <v>4475720700</v>
      </c>
      <c r="C240" s="263" t="s">
        <v>5615</v>
      </c>
      <c r="D240" s="263" t="s">
        <v>5616</v>
      </c>
      <c r="E240" s="263" t="s">
        <v>2415</v>
      </c>
      <c r="F240" s="263" t="s">
        <v>422</v>
      </c>
      <c r="G240" s="263" t="s">
        <v>655</v>
      </c>
      <c r="H240" s="263"/>
      <c r="I240" s="263"/>
      <c r="J240" s="263"/>
      <c r="K240" s="263"/>
      <c r="L240" s="263"/>
      <c r="M240" s="263"/>
      <c r="N240" s="263"/>
      <c r="O240" s="158"/>
      <c r="P240" s="296">
        <f t="shared" si="12"/>
        <v>0</v>
      </c>
      <c r="Q240" s="263"/>
      <c r="R240" s="263"/>
      <c r="S240" s="263"/>
      <c r="T240" s="263"/>
      <c r="U240" s="263"/>
      <c r="V240" s="263"/>
      <c r="W240" s="263">
        <v>4</v>
      </c>
      <c r="X240" s="158">
        <v>45071</v>
      </c>
      <c r="Y240" s="297">
        <f t="shared" si="13"/>
        <v>4</v>
      </c>
      <c r="Z240" s="263"/>
      <c r="AA240" s="263"/>
      <c r="AB240" s="263"/>
      <c r="AC240" s="263"/>
      <c r="AD240" s="263"/>
      <c r="AE240" s="263"/>
      <c r="AF240" s="263"/>
      <c r="AG240" s="158"/>
      <c r="AH240" s="297">
        <f t="shared" si="11"/>
        <v>0</v>
      </c>
      <c r="AI240" s="573"/>
      <c r="AJ240" s="574" t="s">
        <v>659</v>
      </c>
      <c r="AK240" s="574" t="s">
        <v>430</v>
      </c>
      <c r="AL240" s="574"/>
      <c r="AM240" s="574"/>
      <c r="AN240" s="574"/>
      <c r="AO240" s="574"/>
      <c r="AP240" s="574"/>
      <c r="AQ240" s="574"/>
      <c r="AR240" s="574"/>
      <c r="AS240" s="575"/>
      <c r="AT240" s="576"/>
      <c r="AU240" s="575"/>
      <c r="AV240" s="577"/>
      <c r="AW240" s="159"/>
    </row>
    <row r="241" spans="1:49" s="149" customFormat="1" ht="51">
      <c r="A241" s="395"/>
      <c r="B241" s="395">
        <v>4316521400</v>
      </c>
      <c r="C241" s="263" t="s">
        <v>5617</v>
      </c>
      <c r="D241" s="263" t="s">
        <v>5618</v>
      </c>
      <c r="E241" s="263" t="s">
        <v>2416</v>
      </c>
      <c r="F241" s="263" t="s">
        <v>422</v>
      </c>
      <c r="G241" s="263" t="s">
        <v>655</v>
      </c>
      <c r="H241" s="263"/>
      <c r="I241" s="263"/>
      <c r="J241" s="263"/>
      <c r="K241" s="263"/>
      <c r="L241" s="263"/>
      <c r="M241" s="263"/>
      <c r="N241" s="263"/>
      <c r="O241" s="158"/>
      <c r="P241" s="296">
        <f t="shared" si="12"/>
        <v>0</v>
      </c>
      <c r="Q241" s="263"/>
      <c r="R241" s="263"/>
      <c r="S241" s="263"/>
      <c r="T241" s="263"/>
      <c r="U241" s="263">
        <v>1</v>
      </c>
      <c r="V241" s="263"/>
      <c r="W241" s="263">
        <v>3</v>
      </c>
      <c r="X241" s="158">
        <v>45141</v>
      </c>
      <c r="Y241" s="297">
        <f t="shared" si="13"/>
        <v>4</v>
      </c>
      <c r="Z241" s="263"/>
      <c r="AA241" s="263"/>
      <c r="AB241" s="263"/>
      <c r="AC241" s="263"/>
      <c r="AD241" s="263"/>
      <c r="AE241" s="263"/>
      <c r="AF241" s="263"/>
      <c r="AG241" s="158"/>
      <c r="AH241" s="297">
        <f t="shared" si="11"/>
        <v>0</v>
      </c>
      <c r="AI241" s="573"/>
      <c r="AJ241" s="574" t="s">
        <v>659</v>
      </c>
      <c r="AK241" s="574" t="s">
        <v>430</v>
      </c>
      <c r="AL241" s="574" t="s">
        <v>671</v>
      </c>
      <c r="AM241" s="574" t="s">
        <v>671</v>
      </c>
      <c r="AN241" s="574"/>
      <c r="AO241" s="574">
        <v>15</v>
      </c>
      <c r="AP241" s="574"/>
      <c r="AQ241" s="574"/>
      <c r="AR241" s="574"/>
      <c r="AS241" s="575"/>
      <c r="AT241" s="576"/>
      <c r="AU241" s="575"/>
      <c r="AV241" s="577"/>
      <c r="AW241" s="159" t="s">
        <v>16359</v>
      </c>
    </row>
    <row r="242" spans="1:49" s="149" customFormat="1" ht="38.25">
      <c r="A242" s="395"/>
      <c r="B242" s="395">
        <v>3482002700</v>
      </c>
      <c r="C242" s="263" t="s">
        <v>5619</v>
      </c>
      <c r="D242" s="263" t="s">
        <v>5443</v>
      </c>
      <c r="E242" s="263" t="s">
        <v>2417</v>
      </c>
      <c r="F242" s="263" t="s">
        <v>418</v>
      </c>
      <c r="G242" s="263" t="s">
        <v>655</v>
      </c>
      <c r="H242" s="263"/>
      <c r="I242" s="263"/>
      <c r="J242" s="263"/>
      <c r="K242" s="263"/>
      <c r="L242" s="263"/>
      <c r="M242" s="263"/>
      <c r="N242" s="263"/>
      <c r="O242" s="158"/>
      <c r="P242" s="296">
        <f t="shared" si="12"/>
        <v>0</v>
      </c>
      <c r="Q242" s="263"/>
      <c r="R242" s="263"/>
      <c r="S242" s="263"/>
      <c r="T242" s="263"/>
      <c r="U242" s="263"/>
      <c r="V242" s="263"/>
      <c r="W242" s="263">
        <v>3</v>
      </c>
      <c r="X242" s="158">
        <v>45131</v>
      </c>
      <c r="Y242" s="297">
        <f t="shared" si="13"/>
        <v>3</v>
      </c>
      <c r="Z242" s="263"/>
      <c r="AA242" s="263"/>
      <c r="AB242" s="263"/>
      <c r="AC242" s="263"/>
      <c r="AD242" s="263"/>
      <c r="AE242" s="263"/>
      <c r="AF242" s="263"/>
      <c r="AG242" s="158"/>
      <c r="AH242" s="297">
        <f t="shared" ref="AH242:AH305" si="14">SUM($Z242:$AF242)</f>
        <v>0</v>
      </c>
      <c r="AI242" s="573"/>
      <c r="AJ242" s="574" t="s">
        <v>659</v>
      </c>
      <c r="AK242" s="574" t="s">
        <v>430</v>
      </c>
      <c r="AL242" s="574"/>
      <c r="AM242" s="574"/>
      <c r="AN242" s="574"/>
      <c r="AO242" s="574"/>
      <c r="AP242" s="574"/>
      <c r="AQ242" s="574"/>
      <c r="AR242" s="574"/>
      <c r="AS242" s="575"/>
      <c r="AT242" s="576"/>
      <c r="AU242" s="575"/>
      <c r="AV242" s="577"/>
      <c r="AW242" s="159"/>
    </row>
    <row r="243" spans="1:49" s="149" customFormat="1" ht="51">
      <c r="A243" s="395"/>
      <c r="B243" s="395">
        <v>3555220500</v>
      </c>
      <c r="C243" s="263" t="s">
        <v>5620</v>
      </c>
      <c r="D243" s="263" t="s">
        <v>5621</v>
      </c>
      <c r="E243" s="263" t="s">
        <v>2418</v>
      </c>
      <c r="F243" s="263" t="s">
        <v>422</v>
      </c>
      <c r="G243" s="263" t="s">
        <v>655</v>
      </c>
      <c r="H243" s="263"/>
      <c r="I243" s="263"/>
      <c r="J243" s="263"/>
      <c r="K243" s="263"/>
      <c r="L243" s="263"/>
      <c r="M243" s="263"/>
      <c r="N243" s="263"/>
      <c r="O243" s="158"/>
      <c r="P243" s="296">
        <f t="shared" si="12"/>
        <v>0</v>
      </c>
      <c r="Q243" s="263"/>
      <c r="R243" s="263"/>
      <c r="S243" s="263"/>
      <c r="T243" s="263"/>
      <c r="U243" s="263">
        <v>1</v>
      </c>
      <c r="V243" s="263"/>
      <c r="W243" s="263">
        <v>2</v>
      </c>
      <c r="X243" s="158">
        <v>45226</v>
      </c>
      <c r="Y243" s="297">
        <f t="shared" si="13"/>
        <v>3</v>
      </c>
      <c r="Z243" s="263"/>
      <c r="AA243" s="263"/>
      <c r="AB243" s="263"/>
      <c r="AC243" s="263"/>
      <c r="AD243" s="263"/>
      <c r="AE243" s="263"/>
      <c r="AF243" s="263"/>
      <c r="AG243" s="158"/>
      <c r="AH243" s="297">
        <f t="shared" si="14"/>
        <v>0</v>
      </c>
      <c r="AI243" s="573"/>
      <c r="AJ243" s="574" t="s">
        <v>659</v>
      </c>
      <c r="AK243" s="574" t="s">
        <v>430</v>
      </c>
      <c r="AL243" s="574" t="s">
        <v>671</v>
      </c>
      <c r="AM243" s="574" t="s">
        <v>671</v>
      </c>
      <c r="AN243" s="574"/>
      <c r="AO243" s="574">
        <v>15</v>
      </c>
      <c r="AP243" s="574"/>
      <c r="AQ243" s="574"/>
      <c r="AR243" s="574"/>
      <c r="AS243" s="575"/>
      <c r="AT243" s="576">
        <v>1</v>
      </c>
      <c r="AU243" s="575" t="s">
        <v>672</v>
      </c>
      <c r="AV243" s="577" t="s">
        <v>653</v>
      </c>
      <c r="AW243" s="159" t="s">
        <v>16359</v>
      </c>
    </row>
    <row r="244" spans="1:49" s="149" customFormat="1" ht="51">
      <c r="A244" s="395"/>
      <c r="B244" s="395">
        <v>3130430900</v>
      </c>
      <c r="C244" s="263" t="s">
        <v>5622</v>
      </c>
      <c r="D244" s="263" t="s">
        <v>5623</v>
      </c>
      <c r="E244" s="263" t="s">
        <v>2419</v>
      </c>
      <c r="F244" s="263" t="s">
        <v>414</v>
      </c>
      <c r="G244" s="263" t="s">
        <v>666</v>
      </c>
      <c r="H244" s="263"/>
      <c r="I244" s="263"/>
      <c r="J244" s="263"/>
      <c r="K244" s="263"/>
      <c r="L244" s="263"/>
      <c r="M244" s="263"/>
      <c r="N244" s="263"/>
      <c r="O244" s="158"/>
      <c r="P244" s="296">
        <f t="shared" si="12"/>
        <v>0</v>
      </c>
      <c r="Q244" s="263"/>
      <c r="R244" s="263"/>
      <c r="S244" s="263"/>
      <c r="T244" s="263"/>
      <c r="U244" s="263"/>
      <c r="V244" s="263"/>
      <c r="W244" s="263">
        <v>3</v>
      </c>
      <c r="X244" s="158">
        <v>45278</v>
      </c>
      <c r="Y244" s="297">
        <f t="shared" si="13"/>
        <v>3</v>
      </c>
      <c r="Z244" s="263"/>
      <c r="AA244" s="263"/>
      <c r="AB244" s="263"/>
      <c r="AC244" s="263"/>
      <c r="AD244" s="263"/>
      <c r="AE244" s="263"/>
      <c r="AF244" s="263"/>
      <c r="AG244" s="158"/>
      <c r="AH244" s="297">
        <f t="shared" si="14"/>
        <v>0</v>
      </c>
      <c r="AI244" s="573"/>
      <c r="AJ244" s="574" t="s">
        <v>659</v>
      </c>
      <c r="AK244" s="574" t="s">
        <v>430</v>
      </c>
      <c r="AL244" s="574"/>
      <c r="AM244" s="574"/>
      <c r="AN244" s="574"/>
      <c r="AO244" s="574"/>
      <c r="AP244" s="574"/>
      <c r="AQ244" s="574"/>
      <c r="AR244" s="574"/>
      <c r="AS244" s="575"/>
      <c r="AT244" s="576"/>
      <c r="AU244" s="575"/>
      <c r="AV244" s="577"/>
      <c r="AW244" s="159"/>
    </row>
    <row r="245" spans="1:49" s="149" customFormat="1" ht="51">
      <c r="A245" s="395"/>
      <c r="B245" s="395">
        <v>3130430900</v>
      </c>
      <c r="C245" s="263" t="s">
        <v>5624</v>
      </c>
      <c r="D245" s="263" t="s">
        <v>5623</v>
      </c>
      <c r="E245" s="263" t="s">
        <v>2420</v>
      </c>
      <c r="F245" s="263" t="s">
        <v>414</v>
      </c>
      <c r="G245" s="263" t="s">
        <v>666</v>
      </c>
      <c r="H245" s="263"/>
      <c r="I245" s="263"/>
      <c r="J245" s="263"/>
      <c r="K245" s="263"/>
      <c r="L245" s="263"/>
      <c r="M245" s="263"/>
      <c r="N245" s="263"/>
      <c r="O245" s="158"/>
      <c r="P245" s="296">
        <f t="shared" si="12"/>
        <v>0</v>
      </c>
      <c r="Q245" s="263"/>
      <c r="R245" s="263"/>
      <c r="S245" s="263"/>
      <c r="T245" s="263"/>
      <c r="U245" s="263"/>
      <c r="V245" s="263"/>
      <c r="W245" s="263">
        <v>3</v>
      </c>
      <c r="X245" s="158">
        <v>45278</v>
      </c>
      <c r="Y245" s="297">
        <f t="shared" si="13"/>
        <v>3</v>
      </c>
      <c r="Z245" s="263"/>
      <c r="AA245" s="263"/>
      <c r="AB245" s="263"/>
      <c r="AC245" s="263"/>
      <c r="AD245" s="263"/>
      <c r="AE245" s="263"/>
      <c r="AF245" s="263"/>
      <c r="AG245" s="158"/>
      <c r="AH245" s="297">
        <f t="shared" si="14"/>
        <v>0</v>
      </c>
      <c r="AI245" s="573"/>
      <c r="AJ245" s="574" t="s">
        <v>659</v>
      </c>
      <c r="AK245" s="574" t="s">
        <v>430</v>
      </c>
      <c r="AL245" s="574"/>
      <c r="AM245" s="574"/>
      <c r="AN245" s="574"/>
      <c r="AO245" s="574"/>
      <c r="AP245" s="574"/>
      <c r="AQ245" s="574"/>
      <c r="AR245" s="574"/>
      <c r="AS245" s="575"/>
      <c r="AT245" s="576"/>
      <c r="AU245" s="575"/>
      <c r="AV245" s="577"/>
      <c r="AW245" s="159"/>
    </row>
    <row r="246" spans="1:49" s="149" customFormat="1" ht="51">
      <c r="A246" s="395"/>
      <c r="B246" s="395">
        <v>3130430900</v>
      </c>
      <c r="C246" s="263" t="s">
        <v>5625</v>
      </c>
      <c r="D246" s="263" t="s">
        <v>5623</v>
      </c>
      <c r="E246" s="263" t="s">
        <v>2421</v>
      </c>
      <c r="F246" s="263" t="s">
        <v>414</v>
      </c>
      <c r="G246" s="263" t="s">
        <v>666</v>
      </c>
      <c r="H246" s="263"/>
      <c r="I246" s="263"/>
      <c r="J246" s="263"/>
      <c r="K246" s="263"/>
      <c r="L246" s="263"/>
      <c r="M246" s="263"/>
      <c r="N246" s="263"/>
      <c r="O246" s="158"/>
      <c r="P246" s="296">
        <f t="shared" si="12"/>
        <v>0</v>
      </c>
      <c r="Q246" s="263"/>
      <c r="R246" s="263"/>
      <c r="S246" s="263"/>
      <c r="T246" s="263"/>
      <c r="U246" s="263"/>
      <c r="V246" s="263"/>
      <c r="W246" s="263">
        <v>3</v>
      </c>
      <c r="X246" s="158">
        <v>45278</v>
      </c>
      <c r="Y246" s="297">
        <f t="shared" si="13"/>
        <v>3</v>
      </c>
      <c r="Z246" s="263"/>
      <c r="AA246" s="263"/>
      <c r="AB246" s="263"/>
      <c r="AC246" s="263"/>
      <c r="AD246" s="263"/>
      <c r="AE246" s="263"/>
      <c r="AF246" s="263"/>
      <c r="AG246" s="158"/>
      <c r="AH246" s="297">
        <f t="shared" si="14"/>
        <v>0</v>
      </c>
      <c r="AI246" s="573"/>
      <c r="AJ246" s="574" t="s">
        <v>659</v>
      </c>
      <c r="AK246" s="574" t="s">
        <v>430</v>
      </c>
      <c r="AL246" s="574"/>
      <c r="AM246" s="574"/>
      <c r="AN246" s="574"/>
      <c r="AO246" s="574"/>
      <c r="AP246" s="574"/>
      <c r="AQ246" s="574"/>
      <c r="AR246" s="574"/>
      <c r="AS246" s="575"/>
      <c r="AT246" s="576"/>
      <c r="AU246" s="575"/>
      <c r="AV246" s="577"/>
      <c r="AW246" s="159"/>
    </row>
    <row r="247" spans="1:49" s="149" customFormat="1" ht="51">
      <c r="A247" s="395"/>
      <c r="B247" s="395">
        <v>3130430900</v>
      </c>
      <c r="C247" s="263" t="s">
        <v>5626</v>
      </c>
      <c r="D247" s="263" t="s">
        <v>5623</v>
      </c>
      <c r="E247" s="263" t="s">
        <v>2422</v>
      </c>
      <c r="F247" s="263" t="s">
        <v>414</v>
      </c>
      <c r="G247" s="263" t="s">
        <v>666</v>
      </c>
      <c r="H247" s="263"/>
      <c r="I247" s="263"/>
      <c r="J247" s="263"/>
      <c r="K247" s="263"/>
      <c r="L247" s="263"/>
      <c r="M247" s="263"/>
      <c r="N247" s="263"/>
      <c r="O247" s="158"/>
      <c r="P247" s="296">
        <f t="shared" si="12"/>
        <v>0</v>
      </c>
      <c r="Q247" s="263"/>
      <c r="R247" s="263"/>
      <c r="S247" s="263"/>
      <c r="T247" s="263"/>
      <c r="U247" s="263"/>
      <c r="V247" s="263"/>
      <c r="W247" s="263">
        <v>3</v>
      </c>
      <c r="X247" s="158">
        <v>45278</v>
      </c>
      <c r="Y247" s="297">
        <f t="shared" si="13"/>
        <v>3</v>
      </c>
      <c r="Z247" s="263"/>
      <c r="AA247" s="263"/>
      <c r="AB247" s="263"/>
      <c r="AC247" s="263"/>
      <c r="AD247" s="263"/>
      <c r="AE247" s="263"/>
      <c r="AF247" s="263"/>
      <c r="AG247" s="158"/>
      <c r="AH247" s="297">
        <f t="shared" si="14"/>
        <v>0</v>
      </c>
      <c r="AI247" s="573"/>
      <c r="AJ247" s="574" t="s">
        <v>659</v>
      </c>
      <c r="AK247" s="574" t="s">
        <v>430</v>
      </c>
      <c r="AL247" s="574"/>
      <c r="AM247" s="574"/>
      <c r="AN247" s="574"/>
      <c r="AO247" s="574"/>
      <c r="AP247" s="574"/>
      <c r="AQ247" s="574"/>
      <c r="AR247" s="574"/>
      <c r="AS247" s="575"/>
      <c r="AT247" s="576"/>
      <c r="AU247" s="575"/>
      <c r="AV247" s="577"/>
      <c r="AW247" s="159"/>
    </row>
    <row r="248" spans="1:49" s="149" customFormat="1" ht="51">
      <c r="A248" s="395"/>
      <c r="B248" s="395">
        <v>3130430900</v>
      </c>
      <c r="C248" s="263" t="s">
        <v>5627</v>
      </c>
      <c r="D248" s="263" t="s">
        <v>5623</v>
      </c>
      <c r="E248" s="263" t="s">
        <v>2423</v>
      </c>
      <c r="F248" s="263" t="s">
        <v>414</v>
      </c>
      <c r="G248" s="263" t="s">
        <v>666</v>
      </c>
      <c r="H248" s="263"/>
      <c r="I248" s="263"/>
      <c r="J248" s="263"/>
      <c r="K248" s="263"/>
      <c r="L248" s="263"/>
      <c r="M248" s="263"/>
      <c r="N248" s="263"/>
      <c r="O248" s="158"/>
      <c r="P248" s="296">
        <f t="shared" ref="P248:P311" si="15">SUM($H248:$N248)</f>
        <v>0</v>
      </c>
      <c r="Q248" s="263"/>
      <c r="R248" s="263"/>
      <c r="S248" s="263"/>
      <c r="T248" s="263"/>
      <c r="U248" s="263"/>
      <c r="V248" s="263"/>
      <c r="W248" s="263">
        <v>3</v>
      </c>
      <c r="X248" s="158">
        <v>45278</v>
      </c>
      <c r="Y248" s="297">
        <f t="shared" ref="Y248:Y311" si="16">SUM($Q248:$W248)</f>
        <v>3</v>
      </c>
      <c r="Z248" s="263"/>
      <c r="AA248" s="263"/>
      <c r="AB248" s="263"/>
      <c r="AC248" s="263"/>
      <c r="AD248" s="263"/>
      <c r="AE248" s="263"/>
      <c r="AF248" s="263"/>
      <c r="AG248" s="158"/>
      <c r="AH248" s="297">
        <f t="shared" si="14"/>
        <v>0</v>
      </c>
      <c r="AI248" s="573"/>
      <c r="AJ248" s="574" t="s">
        <v>659</v>
      </c>
      <c r="AK248" s="574" t="s">
        <v>430</v>
      </c>
      <c r="AL248" s="574"/>
      <c r="AM248" s="574"/>
      <c r="AN248" s="574"/>
      <c r="AO248" s="574"/>
      <c r="AP248" s="574"/>
      <c r="AQ248" s="574"/>
      <c r="AR248" s="574"/>
      <c r="AS248" s="575"/>
      <c r="AT248" s="576"/>
      <c r="AU248" s="575"/>
      <c r="AV248" s="577"/>
      <c r="AW248" s="159"/>
    </row>
    <row r="249" spans="1:49" s="149" customFormat="1" ht="51">
      <c r="A249" s="395"/>
      <c r="B249" s="395">
        <v>3130430900</v>
      </c>
      <c r="C249" s="263" t="s">
        <v>5628</v>
      </c>
      <c r="D249" s="263" t="s">
        <v>5623</v>
      </c>
      <c r="E249" s="263" t="s">
        <v>2424</v>
      </c>
      <c r="F249" s="263" t="s">
        <v>414</v>
      </c>
      <c r="G249" s="263" t="s">
        <v>666</v>
      </c>
      <c r="H249" s="263"/>
      <c r="I249" s="263"/>
      <c r="J249" s="263"/>
      <c r="K249" s="263"/>
      <c r="L249" s="263"/>
      <c r="M249" s="263"/>
      <c r="N249" s="263"/>
      <c r="O249" s="158"/>
      <c r="P249" s="296">
        <f t="shared" si="15"/>
        <v>0</v>
      </c>
      <c r="Q249" s="263"/>
      <c r="R249" s="263"/>
      <c r="S249" s="263"/>
      <c r="T249" s="263"/>
      <c r="U249" s="263"/>
      <c r="V249" s="263"/>
      <c r="W249" s="263">
        <v>3</v>
      </c>
      <c r="X249" s="158">
        <v>45278</v>
      </c>
      <c r="Y249" s="297">
        <f t="shared" si="16"/>
        <v>3</v>
      </c>
      <c r="Z249" s="263"/>
      <c r="AA249" s="263"/>
      <c r="AB249" s="263"/>
      <c r="AC249" s="263"/>
      <c r="AD249" s="263"/>
      <c r="AE249" s="263"/>
      <c r="AF249" s="263"/>
      <c r="AG249" s="158"/>
      <c r="AH249" s="297">
        <f t="shared" si="14"/>
        <v>0</v>
      </c>
      <c r="AI249" s="573"/>
      <c r="AJ249" s="574" t="s">
        <v>659</v>
      </c>
      <c r="AK249" s="574" t="s">
        <v>430</v>
      </c>
      <c r="AL249" s="574"/>
      <c r="AM249" s="574"/>
      <c r="AN249" s="574"/>
      <c r="AO249" s="574"/>
      <c r="AP249" s="574"/>
      <c r="AQ249" s="574"/>
      <c r="AR249" s="574"/>
      <c r="AS249" s="575"/>
      <c r="AT249" s="576"/>
      <c r="AU249" s="575"/>
      <c r="AV249" s="577"/>
      <c r="AW249" s="159"/>
    </row>
    <row r="250" spans="1:49" s="149" customFormat="1" ht="51">
      <c r="A250" s="395"/>
      <c r="B250" s="395">
        <v>3130430900</v>
      </c>
      <c r="C250" s="263" t="s">
        <v>5629</v>
      </c>
      <c r="D250" s="263" t="s">
        <v>5623</v>
      </c>
      <c r="E250" s="263" t="s">
        <v>2425</v>
      </c>
      <c r="F250" s="263" t="s">
        <v>414</v>
      </c>
      <c r="G250" s="263" t="s">
        <v>666</v>
      </c>
      <c r="H250" s="263"/>
      <c r="I250" s="263"/>
      <c r="J250" s="263"/>
      <c r="K250" s="263"/>
      <c r="L250" s="263"/>
      <c r="M250" s="263"/>
      <c r="N250" s="263"/>
      <c r="O250" s="158"/>
      <c r="P250" s="296">
        <f t="shared" si="15"/>
        <v>0</v>
      </c>
      <c r="Q250" s="263"/>
      <c r="R250" s="263"/>
      <c r="S250" s="263"/>
      <c r="T250" s="263"/>
      <c r="U250" s="263"/>
      <c r="V250" s="263"/>
      <c r="W250" s="263">
        <v>3</v>
      </c>
      <c r="X250" s="158">
        <v>45236</v>
      </c>
      <c r="Y250" s="297">
        <f t="shared" si="16"/>
        <v>3</v>
      </c>
      <c r="Z250" s="263"/>
      <c r="AA250" s="263"/>
      <c r="AB250" s="263"/>
      <c r="AC250" s="263"/>
      <c r="AD250" s="263"/>
      <c r="AE250" s="263"/>
      <c r="AF250" s="263"/>
      <c r="AG250" s="158"/>
      <c r="AH250" s="297">
        <f t="shared" si="14"/>
        <v>0</v>
      </c>
      <c r="AI250" s="573"/>
      <c r="AJ250" s="574" t="s">
        <v>659</v>
      </c>
      <c r="AK250" s="574" t="s">
        <v>430</v>
      </c>
      <c r="AL250" s="574"/>
      <c r="AM250" s="574"/>
      <c r="AN250" s="574"/>
      <c r="AO250" s="574"/>
      <c r="AP250" s="574"/>
      <c r="AQ250" s="574"/>
      <c r="AR250" s="574"/>
      <c r="AS250" s="575"/>
      <c r="AT250" s="576"/>
      <c r="AU250" s="575"/>
      <c r="AV250" s="577"/>
      <c r="AW250" s="159"/>
    </row>
    <row r="251" spans="1:49" s="149" customFormat="1" ht="51">
      <c r="A251" s="395"/>
      <c r="B251" s="395">
        <v>3130430900</v>
      </c>
      <c r="C251" s="263" t="s">
        <v>5630</v>
      </c>
      <c r="D251" s="263" t="s">
        <v>5623</v>
      </c>
      <c r="E251" s="263" t="s">
        <v>2426</v>
      </c>
      <c r="F251" s="263" t="s">
        <v>414</v>
      </c>
      <c r="G251" s="263" t="s">
        <v>666</v>
      </c>
      <c r="H251" s="263"/>
      <c r="I251" s="263"/>
      <c r="J251" s="263"/>
      <c r="K251" s="263"/>
      <c r="L251" s="263"/>
      <c r="M251" s="263"/>
      <c r="N251" s="263"/>
      <c r="O251" s="158"/>
      <c r="P251" s="296">
        <f t="shared" si="15"/>
        <v>0</v>
      </c>
      <c r="Q251" s="263"/>
      <c r="R251" s="263"/>
      <c r="S251" s="263"/>
      <c r="T251" s="263"/>
      <c r="U251" s="263"/>
      <c r="V251" s="263"/>
      <c r="W251" s="263">
        <v>3</v>
      </c>
      <c r="X251" s="158">
        <v>45236</v>
      </c>
      <c r="Y251" s="297">
        <f t="shared" si="16"/>
        <v>3</v>
      </c>
      <c r="Z251" s="263"/>
      <c r="AA251" s="263"/>
      <c r="AB251" s="263"/>
      <c r="AC251" s="263"/>
      <c r="AD251" s="263"/>
      <c r="AE251" s="263"/>
      <c r="AF251" s="263"/>
      <c r="AG251" s="158"/>
      <c r="AH251" s="297">
        <f t="shared" si="14"/>
        <v>0</v>
      </c>
      <c r="AI251" s="573"/>
      <c r="AJ251" s="574" t="s">
        <v>659</v>
      </c>
      <c r="AK251" s="574" t="s">
        <v>430</v>
      </c>
      <c r="AL251" s="574"/>
      <c r="AM251" s="574"/>
      <c r="AN251" s="574"/>
      <c r="AO251" s="574"/>
      <c r="AP251" s="574"/>
      <c r="AQ251" s="574"/>
      <c r="AR251" s="574"/>
      <c r="AS251" s="575"/>
      <c r="AT251" s="576"/>
      <c r="AU251" s="575"/>
      <c r="AV251" s="577"/>
      <c r="AW251" s="159"/>
    </row>
    <row r="252" spans="1:49" s="149" customFormat="1" ht="51">
      <c r="A252" s="395"/>
      <c r="B252" s="395">
        <v>3130430900</v>
      </c>
      <c r="C252" s="263" t="s">
        <v>5631</v>
      </c>
      <c r="D252" s="263" t="s">
        <v>5623</v>
      </c>
      <c r="E252" s="263" t="s">
        <v>2427</v>
      </c>
      <c r="F252" s="263" t="s">
        <v>414</v>
      </c>
      <c r="G252" s="263" t="s">
        <v>666</v>
      </c>
      <c r="H252" s="263"/>
      <c r="I252" s="263"/>
      <c r="J252" s="263"/>
      <c r="K252" s="263"/>
      <c r="L252" s="263"/>
      <c r="M252" s="263"/>
      <c r="N252" s="263"/>
      <c r="O252" s="158"/>
      <c r="P252" s="296">
        <f t="shared" si="15"/>
        <v>0</v>
      </c>
      <c r="Q252" s="263"/>
      <c r="R252" s="263"/>
      <c r="S252" s="263"/>
      <c r="T252" s="263"/>
      <c r="U252" s="263"/>
      <c r="V252" s="263"/>
      <c r="W252" s="263">
        <v>3</v>
      </c>
      <c r="X252" s="158">
        <v>45236</v>
      </c>
      <c r="Y252" s="297">
        <f t="shared" si="16"/>
        <v>3</v>
      </c>
      <c r="Z252" s="263"/>
      <c r="AA252" s="263"/>
      <c r="AB252" s="263"/>
      <c r="AC252" s="263"/>
      <c r="AD252" s="263"/>
      <c r="AE252" s="263"/>
      <c r="AF252" s="263"/>
      <c r="AG252" s="158"/>
      <c r="AH252" s="297">
        <f t="shared" si="14"/>
        <v>0</v>
      </c>
      <c r="AI252" s="573"/>
      <c r="AJ252" s="574" t="s">
        <v>659</v>
      </c>
      <c r="AK252" s="574" t="s">
        <v>430</v>
      </c>
      <c r="AL252" s="574"/>
      <c r="AM252" s="574"/>
      <c r="AN252" s="574"/>
      <c r="AO252" s="574"/>
      <c r="AP252" s="574"/>
      <c r="AQ252" s="574"/>
      <c r="AR252" s="574"/>
      <c r="AS252" s="575"/>
      <c r="AT252" s="576"/>
      <c r="AU252" s="575"/>
      <c r="AV252" s="577"/>
      <c r="AW252" s="159"/>
    </row>
    <row r="253" spans="1:49" s="149" customFormat="1" ht="51">
      <c r="A253" s="395"/>
      <c r="B253" s="395">
        <v>3130430900</v>
      </c>
      <c r="C253" s="263" t="s">
        <v>5632</v>
      </c>
      <c r="D253" s="263" t="s">
        <v>5623</v>
      </c>
      <c r="E253" s="263" t="s">
        <v>2428</v>
      </c>
      <c r="F253" s="263" t="s">
        <v>414</v>
      </c>
      <c r="G253" s="263" t="s">
        <v>666</v>
      </c>
      <c r="H253" s="263"/>
      <c r="I253" s="263"/>
      <c r="J253" s="263"/>
      <c r="K253" s="263"/>
      <c r="L253" s="263"/>
      <c r="M253" s="263"/>
      <c r="N253" s="263"/>
      <c r="O253" s="158"/>
      <c r="P253" s="296">
        <f t="shared" si="15"/>
        <v>0</v>
      </c>
      <c r="Q253" s="263"/>
      <c r="R253" s="263"/>
      <c r="S253" s="263"/>
      <c r="T253" s="263"/>
      <c r="U253" s="263"/>
      <c r="V253" s="263"/>
      <c r="W253" s="263">
        <v>3</v>
      </c>
      <c r="X253" s="158">
        <v>45236</v>
      </c>
      <c r="Y253" s="297">
        <f t="shared" si="16"/>
        <v>3</v>
      </c>
      <c r="Z253" s="263"/>
      <c r="AA253" s="263"/>
      <c r="AB253" s="263"/>
      <c r="AC253" s="263"/>
      <c r="AD253" s="263"/>
      <c r="AE253" s="263"/>
      <c r="AF253" s="263"/>
      <c r="AG253" s="158"/>
      <c r="AH253" s="297">
        <f t="shared" si="14"/>
        <v>0</v>
      </c>
      <c r="AI253" s="573"/>
      <c r="AJ253" s="574" t="s">
        <v>659</v>
      </c>
      <c r="AK253" s="574" t="s">
        <v>430</v>
      </c>
      <c r="AL253" s="574"/>
      <c r="AM253" s="574"/>
      <c r="AN253" s="574"/>
      <c r="AO253" s="574"/>
      <c r="AP253" s="574"/>
      <c r="AQ253" s="574"/>
      <c r="AR253" s="574"/>
      <c r="AS253" s="575"/>
      <c r="AT253" s="576"/>
      <c r="AU253" s="575"/>
      <c r="AV253" s="577"/>
      <c r="AW253" s="159"/>
    </row>
    <row r="254" spans="1:49" s="149" customFormat="1" ht="51">
      <c r="A254" s="395"/>
      <c r="B254" s="395">
        <v>3130430900</v>
      </c>
      <c r="C254" s="263" t="s">
        <v>5633</v>
      </c>
      <c r="D254" s="263" t="s">
        <v>5623</v>
      </c>
      <c r="E254" s="263" t="s">
        <v>2429</v>
      </c>
      <c r="F254" s="263" t="s">
        <v>414</v>
      </c>
      <c r="G254" s="263" t="s">
        <v>666</v>
      </c>
      <c r="H254" s="263"/>
      <c r="I254" s="263"/>
      <c r="J254" s="263"/>
      <c r="K254" s="263"/>
      <c r="L254" s="263"/>
      <c r="M254" s="263"/>
      <c r="N254" s="263"/>
      <c r="O254" s="158"/>
      <c r="P254" s="296">
        <f t="shared" si="15"/>
        <v>0</v>
      </c>
      <c r="Q254" s="263"/>
      <c r="R254" s="263"/>
      <c r="S254" s="263"/>
      <c r="T254" s="263"/>
      <c r="U254" s="263"/>
      <c r="V254" s="263"/>
      <c r="W254" s="263">
        <v>3</v>
      </c>
      <c r="X254" s="158">
        <v>45236</v>
      </c>
      <c r="Y254" s="297">
        <f t="shared" si="16"/>
        <v>3</v>
      </c>
      <c r="Z254" s="263"/>
      <c r="AA254" s="263"/>
      <c r="AB254" s="263"/>
      <c r="AC254" s="263"/>
      <c r="AD254" s="263"/>
      <c r="AE254" s="263"/>
      <c r="AF254" s="263"/>
      <c r="AG254" s="158"/>
      <c r="AH254" s="297">
        <f t="shared" si="14"/>
        <v>0</v>
      </c>
      <c r="AI254" s="573"/>
      <c r="AJ254" s="574" t="s">
        <v>659</v>
      </c>
      <c r="AK254" s="574" t="s">
        <v>430</v>
      </c>
      <c r="AL254" s="574"/>
      <c r="AM254" s="574"/>
      <c r="AN254" s="574"/>
      <c r="AO254" s="574"/>
      <c r="AP254" s="574"/>
      <c r="AQ254" s="574"/>
      <c r="AR254" s="574"/>
      <c r="AS254" s="575"/>
      <c r="AT254" s="576"/>
      <c r="AU254" s="575"/>
      <c r="AV254" s="577"/>
      <c r="AW254" s="159"/>
    </row>
    <row r="255" spans="1:49" s="149" customFormat="1" ht="51">
      <c r="A255" s="395"/>
      <c r="B255" s="395">
        <v>3130430900</v>
      </c>
      <c r="C255" s="263" t="s">
        <v>5634</v>
      </c>
      <c r="D255" s="263" t="s">
        <v>5623</v>
      </c>
      <c r="E255" s="263" t="s">
        <v>2430</v>
      </c>
      <c r="F255" s="263" t="s">
        <v>414</v>
      </c>
      <c r="G255" s="263" t="s">
        <v>666</v>
      </c>
      <c r="H255" s="263"/>
      <c r="I255" s="263"/>
      <c r="J255" s="263"/>
      <c r="K255" s="263"/>
      <c r="L255" s="263"/>
      <c r="M255" s="263"/>
      <c r="N255" s="263"/>
      <c r="O255" s="158"/>
      <c r="P255" s="296">
        <f t="shared" si="15"/>
        <v>0</v>
      </c>
      <c r="Q255" s="263"/>
      <c r="R255" s="263"/>
      <c r="S255" s="263"/>
      <c r="T255" s="263"/>
      <c r="U255" s="263"/>
      <c r="V255" s="263"/>
      <c r="W255" s="263">
        <v>3</v>
      </c>
      <c r="X255" s="158">
        <v>45236</v>
      </c>
      <c r="Y255" s="297">
        <f t="shared" si="16"/>
        <v>3</v>
      </c>
      <c r="Z255" s="263"/>
      <c r="AA255" s="263"/>
      <c r="AB255" s="263"/>
      <c r="AC255" s="263"/>
      <c r="AD255" s="263"/>
      <c r="AE255" s="263"/>
      <c r="AF255" s="263"/>
      <c r="AG255" s="158"/>
      <c r="AH255" s="297">
        <f t="shared" si="14"/>
        <v>0</v>
      </c>
      <c r="AI255" s="573"/>
      <c r="AJ255" s="574" t="s">
        <v>659</v>
      </c>
      <c r="AK255" s="574" t="s">
        <v>430</v>
      </c>
      <c r="AL255" s="574"/>
      <c r="AM255" s="574"/>
      <c r="AN255" s="574"/>
      <c r="AO255" s="574"/>
      <c r="AP255" s="574"/>
      <c r="AQ255" s="574"/>
      <c r="AR255" s="574"/>
      <c r="AS255" s="575"/>
      <c r="AT255" s="576"/>
      <c r="AU255" s="575"/>
      <c r="AV255" s="577"/>
      <c r="AW255" s="159"/>
    </row>
    <row r="256" spans="1:49" s="149" customFormat="1" ht="51">
      <c r="A256" s="395"/>
      <c r="B256" s="395">
        <v>3130430900</v>
      </c>
      <c r="C256" s="263" t="s">
        <v>5635</v>
      </c>
      <c r="D256" s="263" t="s">
        <v>5623</v>
      </c>
      <c r="E256" s="263" t="s">
        <v>2431</v>
      </c>
      <c r="F256" s="263" t="s">
        <v>414</v>
      </c>
      <c r="G256" s="263" t="s">
        <v>666</v>
      </c>
      <c r="H256" s="263"/>
      <c r="I256" s="263"/>
      <c r="J256" s="263"/>
      <c r="K256" s="263"/>
      <c r="L256" s="263"/>
      <c r="M256" s="263"/>
      <c r="N256" s="263"/>
      <c r="O256" s="158"/>
      <c r="P256" s="296">
        <f t="shared" si="15"/>
        <v>0</v>
      </c>
      <c r="Q256" s="263"/>
      <c r="R256" s="263"/>
      <c r="S256" s="263"/>
      <c r="T256" s="263"/>
      <c r="U256" s="263"/>
      <c r="V256" s="263"/>
      <c r="W256" s="263">
        <v>3</v>
      </c>
      <c r="X256" s="158">
        <v>45236</v>
      </c>
      <c r="Y256" s="297">
        <f t="shared" si="16"/>
        <v>3</v>
      </c>
      <c r="Z256" s="263"/>
      <c r="AA256" s="263"/>
      <c r="AB256" s="263"/>
      <c r="AC256" s="263"/>
      <c r="AD256" s="263"/>
      <c r="AE256" s="263"/>
      <c r="AF256" s="263"/>
      <c r="AG256" s="158"/>
      <c r="AH256" s="297">
        <f t="shared" si="14"/>
        <v>0</v>
      </c>
      <c r="AI256" s="573"/>
      <c r="AJ256" s="574" t="s">
        <v>659</v>
      </c>
      <c r="AK256" s="574" t="s">
        <v>430</v>
      </c>
      <c r="AL256" s="574"/>
      <c r="AM256" s="574"/>
      <c r="AN256" s="574"/>
      <c r="AO256" s="574"/>
      <c r="AP256" s="574"/>
      <c r="AQ256" s="574"/>
      <c r="AR256" s="574"/>
      <c r="AS256" s="575"/>
      <c r="AT256" s="576"/>
      <c r="AU256" s="575"/>
      <c r="AV256" s="577"/>
      <c r="AW256" s="159"/>
    </row>
    <row r="257" spans="1:49" s="149" customFormat="1" ht="51">
      <c r="A257" s="395"/>
      <c r="B257" s="395">
        <v>3130430900</v>
      </c>
      <c r="C257" s="263" t="s">
        <v>5636</v>
      </c>
      <c r="D257" s="263" t="s">
        <v>5623</v>
      </c>
      <c r="E257" s="263" t="s">
        <v>2432</v>
      </c>
      <c r="F257" s="263" t="s">
        <v>414</v>
      </c>
      <c r="G257" s="263" t="s">
        <v>666</v>
      </c>
      <c r="H257" s="263"/>
      <c r="I257" s="263"/>
      <c r="J257" s="263"/>
      <c r="K257" s="263"/>
      <c r="L257" s="263"/>
      <c r="M257" s="263"/>
      <c r="N257" s="263"/>
      <c r="O257" s="158"/>
      <c r="P257" s="296">
        <f t="shared" si="15"/>
        <v>0</v>
      </c>
      <c r="Q257" s="263"/>
      <c r="R257" s="263"/>
      <c r="S257" s="263"/>
      <c r="T257" s="263"/>
      <c r="U257" s="263"/>
      <c r="V257" s="263"/>
      <c r="W257" s="263">
        <v>3</v>
      </c>
      <c r="X257" s="158">
        <v>45236</v>
      </c>
      <c r="Y257" s="297">
        <f t="shared" si="16"/>
        <v>3</v>
      </c>
      <c r="Z257" s="263"/>
      <c r="AA257" s="263"/>
      <c r="AB257" s="263"/>
      <c r="AC257" s="263"/>
      <c r="AD257" s="263"/>
      <c r="AE257" s="263"/>
      <c r="AF257" s="263"/>
      <c r="AG257" s="158"/>
      <c r="AH257" s="297">
        <f t="shared" si="14"/>
        <v>0</v>
      </c>
      <c r="AI257" s="573"/>
      <c r="AJ257" s="574" t="s">
        <v>659</v>
      </c>
      <c r="AK257" s="574" t="s">
        <v>430</v>
      </c>
      <c r="AL257" s="574"/>
      <c r="AM257" s="574"/>
      <c r="AN257" s="574"/>
      <c r="AO257" s="574"/>
      <c r="AP257" s="574"/>
      <c r="AQ257" s="574"/>
      <c r="AR257" s="574"/>
      <c r="AS257" s="575"/>
      <c r="AT257" s="576"/>
      <c r="AU257" s="575"/>
      <c r="AV257" s="577"/>
      <c r="AW257" s="159"/>
    </row>
    <row r="258" spans="1:49" s="149" customFormat="1" ht="25.5">
      <c r="A258" s="395"/>
      <c r="B258" s="395">
        <v>4540812900</v>
      </c>
      <c r="C258" s="263" t="s">
        <v>5637</v>
      </c>
      <c r="D258" s="263" t="s">
        <v>5638</v>
      </c>
      <c r="E258" s="263" t="s">
        <v>2433</v>
      </c>
      <c r="F258" s="263" t="s">
        <v>422</v>
      </c>
      <c r="G258" s="263" t="s">
        <v>655</v>
      </c>
      <c r="H258" s="263"/>
      <c r="I258" s="263"/>
      <c r="J258" s="263"/>
      <c r="K258" s="263"/>
      <c r="L258" s="263"/>
      <c r="M258" s="263"/>
      <c r="N258" s="263"/>
      <c r="O258" s="158"/>
      <c r="P258" s="296">
        <f t="shared" si="15"/>
        <v>0</v>
      </c>
      <c r="Q258" s="263"/>
      <c r="R258" s="263"/>
      <c r="S258" s="263"/>
      <c r="T258" s="263"/>
      <c r="U258" s="263"/>
      <c r="V258" s="263"/>
      <c r="W258" s="263">
        <v>3</v>
      </c>
      <c r="X258" s="158">
        <v>45161</v>
      </c>
      <c r="Y258" s="297">
        <f t="shared" si="16"/>
        <v>3</v>
      </c>
      <c r="Z258" s="263"/>
      <c r="AA258" s="263"/>
      <c r="AB258" s="263"/>
      <c r="AC258" s="263"/>
      <c r="AD258" s="263"/>
      <c r="AE258" s="263"/>
      <c r="AF258" s="263"/>
      <c r="AG258" s="158"/>
      <c r="AH258" s="297">
        <f t="shared" si="14"/>
        <v>0</v>
      </c>
      <c r="AI258" s="573"/>
      <c r="AJ258" s="574" t="s">
        <v>659</v>
      </c>
      <c r="AK258" s="574" t="s">
        <v>430</v>
      </c>
      <c r="AL258" s="574"/>
      <c r="AM258" s="574"/>
      <c r="AN258" s="574"/>
      <c r="AO258" s="574"/>
      <c r="AP258" s="574"/>
      <c r="AQ258" s="574">
        <v>1</v>
      </c>
      <c r="AR258" s="574" t="s">
        <v>10462</v>
      </c>
      <c r="AS258" s="575"/>
      <c r="AT258" s="576"/>
      <c r="AU258" s="575"/>
      <c r="AV258" s="577"/>
      <c r="AW258" s="159"/>
    </row>
    <row r="259" spans="1:49" s="149" customFormat="1" ht="51">
      <c r="A259" s="395"/>
      <c r="B259" s="395">
        <v>4547240500</v>
      </c>
      <c r="C259" s="263" t="s">
        <v>5639</v>
      </c>
      <c r="D259" s="263" t="s">
        <v>5640</v>
      </c>
      <c r="E259" s="263" t="s">
        <v>2434</v>
      </c>
      <c r="F259" s="263" t="s">
        <v>422</v>
      </c>
      <c r="G259" s="263" t="s">
        <v>655</v>
      </c>
      <c r="H259" s="263"/>
      <c r="I259" s="263"/>
      <c r="J259" s="263"/>
      <c r="K259" s="263"/>
      <c r="L259" s="263"/>
      <c r="M259" s="263"/>
      <c r="N259" s="263"/>
      <c r="O259" s="158"/>
      <c r="P259" s="296">
        <f t="shared" si="15"/>
        <v>0</v>
      </c>
      <c r="Q259" s="263"/>
      <c r="R259" s="263"/>
      <c r="S259" s="263"/>
      <c r="T259" s="263"/>
      <c r="U259" s="263"/>
      <c r="V259" s="263"/>
      <c r="W259" s="263">
        <v>3</v>
      </c>
      <c r="X259" s="158">
        <v>45151</v>
      </c>
      <c r="Y259" s="297">
        <f t="shared" si="16"/>
        <v>3</v>
      </c>
      <c r="Z259" s="263"/>
      <c r="AA259" s="263"/>
      <c r="AB259" s="263"/>
      <c r="AC259" s="263"/>
      <c r="AD259" s="263"/>
      <c r="AE259" s="263"/>
      <c r="AF259" s="263"/>
      <c r="AG259" s="158"/>
      <c r="AH259" s="297">
        <f t="shared" si="14"/>
        <v>0</v>
      </c>
      <c r="AI259" s="573"/>
      <c r="AJ259" s="574" t="s">
        <v>659</v>
      </c>
      <c r="AK259" s="574" t="s">
        <v>430</v>
      </c>
      <c r="AL259" s="574"/>
      <c r="AM259" s="574"/>
      <c r="AN259" s="574"/>
      <c r="AO259" s="574"/>
      <c r="AP259" s="574"/>
      <c r="AQ259" s="574"/>
      <c r="AR259" s="574"/>
      <c r="AS259" s="575"/>
      <c r="AT259" s="576"/>
      <c r="AU259" s="575"/>
      <c r="AV259" s="577"/>
      <c r="AW259" s="159"/>
    </row>
    <row r="260" spans="1:49" s="149" customFormat="1" ht="38.25">
      <c r="A260" s="395"/>
      <c r="B260" s="395">
        <v>5383201100</v>
      </c>
      <c r="C260" s="263" t="s">
        <v>5641</v>
      </c>
      <c r="D260" s="263" t="s">
        <v>5642</v>
      </c>
      <c r="E260" s="263" t="s">
        <v>2435</v>
      </c>
      <c r="F260" s="263" t="s">
        <v>422</v>
      </c>
      <c r="G260" s="263" t="s">
        <v>655</v>
      </c>
      <c r="H260" s="263"/>
      <c r="I260" s="263"/>
      <c r="J260" s="263"/>
      <c r="K260" s="263"/>
      <c r="L260" s="263"/>
      <c r="M260" s="263"/>
      <c r="N260" s="263"/>
      <c r="O260" s="158"/>
      <c r="P260" s="296">
        <f t="shared" si="15"/>
        <v>0</v>
      </c>
      <c r="Q260" s="263"/>
      <c r="R260" s="263"/>
      <c r="S260" s="263"/>
      <c r="T260" s="263"/>
      <c r="U260" s="263"/>
      <c r="V260" s="263"/>
      <c r="W260" s="263">
        <v>3</v>
      </c>
      <c r="X260" s="158">
        <v>44970</v>
      </c>
      <c r="Y260" s="297">
        <f t="shared" si="16"/>
        <v>3</v>
      </c>
      <c r="Z260" s="263"/>
      <c r="AA260" s="263"/>
      <c r="AB260" s="263"/>
      <c r="AC260" s="263"/>
      <c r="AD260" s="263"/>
      <c r="AE260" s="263"/>
      <c r="AF260" s="263"/>
      <c r="AG260" s="158"/>
      <c r="AH260" s="297">
        <f t="shared" si="14"/>
        <v>0</v>
      </c>
      <c r="AI260" s="573"/>
      <c r="AJ260" s="574" t="s">
        <v>659</v>
      </c>
      <c r="AK260" s="574" t="s">
        <v>430</v>
      </c>
      <c r="AL260" s="574"/>
      <c r="AM260" s="574"/>
      <c r="AN260" s="574"/>
      <c r="AO260" s="574"/>
      <c r="AP260" s="574"/>
      <c r="AQ260" s="574"/>
      <c r="AR260" s="574"/>
      <c r="AS260" s="575"/>
      <c r="AT260" s="576"/>
      <c r="AU260" s="575"/>
      <c r="AV260" s="577"/>
      <c r="AW260" s="159"/>
    </row>
    <row r="261" spans="1:49" s="149" customFormat="1" ht="51">
      <c r="A261" s="395"/>
      <c r="B261" s="395">
        <v>4712111900</v>
      </c>
      <c r="C261" s="263" t="s">
        <v>5643</v>
      </c>
      <c r="D261" s="263" t="s">
        <v>5644</v>
      </c>
      <c r="E261" s="263" t="s">
        <v>2436</v>
      </c>
      <c r="F261" s="263" t="s">
        <v>422</v>
      </c>
      <c r="G261" s="263" t="s">
        <v>655</v>
      </c>
      <c r="H261" s="263"/>
      <c r="I261" s="263"/>
      <c r="J261" s="263"/>
      <c r="K261" s="263"/>
      <c r="L261" s="263"/>
      <c r="M261" s="263"/>
      <c r="N261" s="263"/>
      <c r="O261" s="158"/>
      <c r="P261" s="296">
        <f t="shared" si="15"/>
        <v>0</v>
      </c>
      <c r="Q261" s="263"/>
      <c r="R261" s="263"/>
      <c r="S261" s="263"/>
      <c r="T261" s="263"/>
      <c r="U261" s="263"/>
      <c r="V261" s="263"/>
      <c r="W261" s="263">
        <v>3</v>
      </c>
      <c r="X261" s="158">
        <v>45028</v>
      </c>
      <c r="Y261" s="297">
        <f t="shared" si="16"/>
        <v>3</v>
      </c>
      <c r="Z261" s="263"/>
      <c r="AA261" s="263"/>
      <c r="AB261" s="263"/>
      <c r="AC261" s="263"/>
      <c r="AD261" s="263"/>
      <c r="AE261" s="263"/>
      <c r="AF261" s="263"/>
      <c r="AG261" s="158"/>
      <c r="AH261" s="297">
        <f t="shared" si="14"/>
        <v>0</v>
      </c>
      <c r="AI261" s="573"/>
      <c r="AJ261" s="574" t="s">
        <v>659</v>
      </c>
      <c r="AK261" s="574" t="s">
        <v>430</v>
      </c>
      <c r="AL261" s="574"/>
      <c r="AM261" s="574"/>
      <c r="AN261" s="574"/>
      <c r="AO261" s="574"/>
      <c r="AP261" s="574"/>
      <c r="AQ261" s="574"/>
      <c r="AR261" s="574"/>
      <c r="AS261" s="575"/>
      <c r="AT261" s="576"/>
      <c r="AU261" s="575"/>
      <c r="AV261" s="577"/>
      <c r="AW261" s="159"/>
    </row>
    <row r="262" spans="1:49" s="149" customFormat="1" ht="51">
      <c r="A262" s="395"/>
      <c r="B262" s="395">
        <v>5461262500</v>
      </c>
      <c r="C262" s="263" t="s">
        <v>5645</v>
      </c>
      <c r="D262" s="263" t="s">
        <v>5646</v>
      </c>
      <c r="E262" s="263" t="s">
        <v>2437</v>
      </c>
      <c r="F262" s="263" t="s">
        <v>422</v>
      </c>
      <c r="G262" s="263" t="s">
        <v>655</v>
      </c>
      <c r="H262" s="263"/>
      <c r="I262" s="263"/>
      <c r="J262" s="263"/>
      <c r="K262" s="263"/>
      <c r="L262" s="263"/>
      <c r="M262" s="263"/>
      <c r="N262" s="263"/>
      <c r="O262" s="158"/>
      <c r="P262" s="296">
        <f t="shared" si="15"/>
        <v>0</v>
      </c>
      <c r="Q262" s="263"/>
      <c r="R262" s="263"/>
      <c r="S262" s="263"/>
      <c r="T262" s="263"/>
      <c r="U262" s="263"/>
      <c r="V262" s="263"/>
      <c r="W262" s="263">
        <v>3</v>
      </c>
      <c r="X262" s="158">
        <v>45138</v>
      </c>
      <c r="Y262" s="297">
        <f t="shared" si="16"/>
        <v>3</v>
      </c>
      <c r="Z262" s="263"/>
      <c r="AA262" s="263"/>
      <c r="AB262" s="263"/>
      <c r="AC262" s="263"/>
      <c r="AD262" s="263"/>
      <c r="AE262" s="263"/>
      <c r="AF262" s="263"/>
      <c r="AG262" s="158"/>
      <c r="AH262" s="297">
        <f t="shared" si="14"/>
        <v>0</v>
      </c>
      <c r="AI262" s="573"/>
      <c r="AJ262" s="574" t="s">
        <v>659</v>
      </c>
      <c r="AK262" s="574" t="s">
        <v>430</v>
      </c>
      <c r="AL262" s="574"/>
      <c r="AM262" s="574"/>
      <c r="AN262" s="574"/>
      <c r="AO262" s="574"/>
      <c r="AP262" s="574"/>
      <c r="AQ262" s="574"/>
      <c r="AR262" s="574"/>
      <c r="AS262" s="575"/>
      <c r="AT262" s="576"/>
      <c r="AU262" s="575"/>
      <c r="AV262" s="577"/>
      <c r="AW262" s="159"/>
    </row>
    <row r="263" spans="1:49" s="149" customFormat="1" ht="63.75">
      <c r="A263" s="395"/>
      <c r="B263" s="395">
        <v>4315110400</v>
      </c>
      <c r="C263" s="263" t="s">
        <v>5647</v>
      </c>
      <c r="D263" s="263" t="s">
        <v>5648</v>
      </c>
      <c r="E263" s="263" t="s">
        <v>2438</v>
      </c>
      <c r="F263" s="263" t="s">
        <v>422</v>
      </c>
      <c r="G263" s="263" t="s">
        <v>655</v>
      </c>
      <c r="H263" s="263"/>
      <c r="I263" s="263"/>
      <c r="J263" s="263"/>
      <c r="K263" s="263"/>
      <c r="L263" s="263"/>
      <c r="M263" s="263"/>
      <c r="N263" s="263"/>
      <c r="O263" s="158"/>
      <c r="P263" s="296">
        <f t="shared" si="15"/>
        <v>0</v>
      </c>
      <c r="Q263" s="263"/>
      <c r="R263" s="263"/>
      <c r="S263" s="263"/>
      <c r="T263" s="263"/>
      <c r="U263" s="263"/>
      <c r="V263" s="263"/>
      <c r="W263" s="263">
        <v>3</v>
      </c>
      <c r="X263" s="158">
        <v>45086</v>
      </c>
      <c r="Y263" s="297">
        <f t="shared" si="16"/>
        <v>3</v>
      </c>
      <c r="Z263" s="263"/>
      <c r="AA263" s="263"/>
      <c r="AB263" s="263"/>
      <c r="AC263" s="263"/>
      <c r="AD263" s="263"/>
      <c r="AE263" s="263"/>
      <c r="AF263" s="263"/>
      <c r="AG263" s="158"/>
      <c r="AH263" s="297">
        <f t="shared" si="14"/>
        <v>0</v>
      </c>
      <c r="AI263" s="573"/>
      <c r="AJ263" s="574" t="s">
        <v>659</v>
      </c>
      <c r="AK263" s="574" t="s">
        <v>430</v>
      </c>
      <c r="AL263" s="574"/>
      <c r="AM263" s="574"/>
      <c r="AN263" s="574"/>
      <c r="AO263" s="574"/>
      <c r="AP263" s="574"/>
      <c r="AQ263" s="574"/>
      <c r="AR263" s="574"/>
      <c r="AS263" s="575"/>
      <c r="AT263" s="576"/>
      <c r="AU263" s="575"/>
      <c r="AV263" s="577"/>
      <c r="AW263" s="159"/>
    </row>
    <row r="264" spans="1:49" s="149" customFormat="1" ht="51">
      <c r="A264" s="395"/>
      <c r="B264" s="395">
        <v>5395311600</v>
      </c>
      <c r="C264" s="263" t="s">
        <v>5649</v>
      </c>
      <c r="D264" s="263" t="s">
        <v>5650</v>
      </c>
      <c r="E264" s="263" t="s">
        <v>2439</v>
      </c>
      <c r="F264" s="263" t="s">
        <v>422</v>
      </c>
      <c r="G264" s="263" t="s">
        <v>655</v>
      </c>
      <c r="H264" s="263"/>
      <c r="I264" s="263"/>
      <c r="J264" s="263"/>
      <c r="K264" s="263"/>
      <c r="L264" s="263"/>
      <c r="M264" s="263"/>
      <c r="N264" s="263"/>
      <c r="O264" s="158"/>
      <c r="P264" s="296">
        <f t="shared" si="15"/>
        <v>0</v>
      </c>
      <c r="Q264" s="263"/>
      <c r="R264" s="263"/>
      <c r="S264" s="263"/>
      <c r="T264" s="263"/>
      <c r="U264" s="263"/>
      <c r="V264" s="263"/>
      <c r="W264" s="263">
        <v>3</v>
      </c>
      <c r="X264" s="158">
        <v>45125</v>
      </c>
      <c r="Y264" s="297">
        <f t="shared" si="16"/>
        <v>3</v>
      </c>
      <c r="Z264" s="263"/>
      <c r="AA264" s="263"/>
      <c r="AB264" s="263"/>
      <c r="AC264" s="263"/>
      <c r="AD264" s="263"/>
      <c r="AE264" s="263"/>
      <c r="AF264" s="263"/>
      <c r="AG264" s="158"/>
      <c r="AH264" s="297">
        <f t="shared" si="14"/>
        <v>0</v>
      </c>
      <c r="AI264" s="573"/>
      <c r="AJ264" s="574" t="s">
        <v>659</v>
      </c>
      <c r="AK264" s="574" t="s">
        <v>430</v>
      </c>
      <c r="AL264" s="574"/>
      <c r="AM264" s="574"/>
      <c r="AN264" s="574"/>
      <c r="AO264" s="574"/>
      <c r="AP264" s="574"/>
      <c r="AQ264" s="574"/>
      <c r="AR264" s="574"/>
      <c r="AS264" s="575"/>
      <c r="AT264" s="576"/>
      <c r="AU264" s="575"/>
      <c r="AV264" s="577"/>
      <c r="AW264" s="159"/>
    </row>
    <row r="265" spans="1:49" s="149" customFormat="1" ht="51">
      <c r="A265" s="395"/>
      <c r="B265" s="395">
        <v>4532721300</v>
      </c>
      <c r="C265" s="263" t="s">
        <v>5651</v>
      </c>
      <c r="D265" s="263" t="s">
        <v>5652</v>
      </c>
      <c r="E265" s="263" t="s">
        <v>2440</v>
      </c>
      <c r="F265" s="263" t="s">
        <v>422</v>
      </c>
      <c r="G265" s="263" t="s">
        <v>655</v>
      </c>
      <c r="H265" s="263"/>
      <c r="I265" s="263"/>
      <c r="J265" s="263"/>
      <c r="K265" s="263"/>
      <c r="L265" s="263"/>
      <c r="M265" s="263"/>
      <c r="N265" s="263"/>
      <c r="O265" s="158"/>
      <c r="P265" s="296">
        <f t="shared" si="15"/>
        <v>0</v>
      </c>
      <c r="Q265" s="263"/>
      <c r="R265" s="263"/>
      <c r="S265" s="263"/>
      <c r="T265" s="263"/>
      <c r="U265" s="263"/>
      <c r="V265" s="263"/>
      <c r="W265" s="263">
        <v>3</v>
      </c>
      <c r="X265" s="158">
        <v>45139</v>
      </c>
      <c r="Y265" s="297">
        <f t="shared" si="16"/>
        <v>3</v>
      </c>
      <c r="Z265" s="263"/>
      <c r="AA265" s="263"/>
      <c r="AB265" s="263"/>
      <c r="AC265" s="263"/>
      <c r="AD265" s="263"/>
      <c r="AE265" s="263"/>
      <c r="AF265" s="263"/>
      <c r="AG265" s="158"/>
      <c r="AH265" s="297">
        <f t="shared" si="14"/>
        <v>0</v>
      </c>
      <c r="AI265" s="573"/>
      <c r="AJ265" s="574" t="s">
        <v>659</v>
      </c>
      <c r="AK265" s="574" t="s">
        <v>430</v>
      </c>
      <c r="AL265" s="574"/>
      <c r="AM265" s="574"/>
      <c r="AN265" s="574"/>
      <c r="AO265" s="574"/>
      <c r="AP265" s="574"/>
      <c r="AQ265" s="574"/>
      <c r="AR265" s="574"/>
      <c r="AS265" s="575"/>
      <c r="AT265" s="576"/>
      <c r="AU265" s="575"/>
      <c r="AV265" s="577"/>
      <c r="AW265" s="159"/>
    </row>
    <row r="266" spans="1:49" s="149" customFormat="1" ht="51">
      <c r="A266" s="395"/>
      <c r="B266" s="395">
        <v>5480902600</v>
      </c>
      <c r="C266" s="263" t="s">
        <v>5496</v>
      </c>
      <c r="D266" s="263" t="s">
        <v>5497</v>
      </c>
      <c r="E266" s="263" t="s">
        <v>2441</v>
      </c>
      <c r="F266" s="263" t="s">
        <v>422</v>
      </c>
      <c r="G266" s="263" t="s">
        <v>655</v>
      </c>
      <c r="H266" s="263"/>
      <c r="I266" s="263"/>
      <c r="J266" s="263"/>
      <c r="K266" s="263"/>
      <c r="L266" s="263"/>
      <c r="M266" s="263"/>
      <c r="N266" s="263"/>
      <c r="O266" s="158"/>
      <c r="P266" s="296">
        <f t="shared" si="15"/>
        <v>0</v>
      </c>
      <c r="Q266" s="263"/>
      <c r="R266" s="263"/>
      <c r="S266" s="263"/>
      <c r="T266" s="263"/>
      <c r="U266" s="263"/>
      <c r="V266" s="263"/>
      <c r="W266" s="263">
        <v>3</v>
      </c>
      <c r="X266" s="158">
        <v>45222</v>
      </c>
      <c r="Y266" s="297">
        <f t="shared" si="16"/>
        <v>3</v>
      </c>
      <c r="Z266" s="263"/>
      <c r="AA266" s="263"/>
      <c r="AB266" s="263"/>
      <c r="AC266" s="263"/>
      <c r="AD266" s="263"/>
      <c r="AE266" s="263"/>
      <c r="AF266" s="263"/>
      <c r="AG266" s="158"/>
      <c r="AH266" s="297">
        <f t="shared" si="14"/>
        <v>0</v>
      </c>
      <c r="AI266" s="573"/>
      <c r="AJ266" s="574" t="s">
        <v>659</v>
      </c>
      <c r="AK266" s="574" t="s">
        <v>430</v>
      </c>
      <c r="AL266" s="574"/>
      <c r="AM266" s="574"/>
      <c r="AN266" s="574"/>
      <c r="AO266" s="574"/>
      <c r="AP266" s="574"/>
      <c r="AQ266" s="574"/>
      <c r="AR266" s="574"/>
      <c r="AS266" s="575"/>
      <c r="AT266" s="576"/>
      <c r="AU266" s="575"/>
      <c r="AV266" s="577"/>
      <c r="AW266" s="159"/>
    </row>
    <row r="267" spans="1:49" s="149" customFormat="1" ht="51">
      <c r="A267" s="395"/>
      <c r="B267" s="395">
        <v>5480902600</v>
      </c>
      <c r="C267" s="263" t="s">
        <v>5496</v>
      </c>
      <c r="D267" s="263" t="s">
        <v>5497</v>
      </c>
      <c r="E267" s="263" t="s">
        <v>2442</v>
      </c>
      <c r="F267" s="263" t="s">
        <v>422</v>
      </c>
      <c r="G267" s="263" t="s">
        <v>655</v>
      </c>
      <c r="H267" s="263"/>
      <c r="I267" s="263"/>
      <c r="J267" s="263"/>
      <c r="K267" s="263"/>
      <c r="L267" s="263"/>
      <c r="M267" s="263"/>
      <c r="N267" s="263"/>
      <c r="O267" s="158"/>
      <c r="P267" s="296">
        <f t="shared" si="15"/>
        <v>0</v>
      </c>
      <c r="Q267" s="263"/>
      <c r="R267" s="263"/>
      <c r="S267" s="263"/>
      <c r="T267" s="263"/>
      <c r="U267" s="263"/>
      <c r="V267" s="263"/>
      <c r="W267" s="263">
        <v>3</v>
      </c>
      <c r="X267" s="158">
        <v>45222</v>
      </c>
      <c r="Y267" s="297">
        <f t="shared" si="16"/>
        <v>3</v>
      </c>
      <c r="Z267" s="263"/>
      <c r="AA267" s="263"/>
      <c r="AB267" s="263"/>
      <c r="AC267" s="263"/>
      <c r="AD267" s="263"/>
      <c r="AE267" s="263"/>
      <c r="AF267" s="263"/>
      <c r="AG267" s="158"/>
      <c r="AH267" s="297">
        <f t="shared" si="14"/>
        <v>0</v>
      </c>
      <c r="AI267" s="573"/>
      <c r="AJ267" s="574" t="s">
        <v>659</v>
      </c>
      <c r="AK267" s="574" t="s">
        <v>430</v>
      </c>
      <c r="AL267" s="574"/>
      <c r="AM267" s="574"/>
      <c r="AN267" s="574"/>
      <c r="AO267" s="574"/>
      <c r="AP267" s="574"/>
      <c r="AQ267" s="574"/>
      <c r="AR267" s="574"/>
      <c r="AS267" s="575"/>
      <c r="AT267" s="576"/>
      <c r="AU267" s="575"/>
      <c r="AV267" s="577"/>
      <c r="AW267" s="159"/>
    </row>
    <row r="268" spans="1:49" s="149" customFormat="1" ht="63.75">
      <c r="A268" s="395"/>
      <c r="B268" s="395">
        <v>4320100500</v>
      </c>
      <c r="C268" s="263" t="s">
        <v>5653</v>
      </c>
      <c r="D268" s="263" t="s">
        <v>5654</v>
      </c>
      <c r="E268" s="263" t="s">
        <v>2443</v>
      </c>
      <c r="F268" s="263" t="s">
        <v>414</v>
      </c>
      <c r="G268" s="263" t="s">
        <v>655</v>
      </c>
      <c r="H268" s="263"/>
      <c r="I268" s="263"/>
      <c r="J268" s="263"/>
      <c r="K268" s="263"/>
      <c r="L268" s="263"/>
      <c r="M268" s="263"/>
      <c r="N268" s="263"/>
      <c r="O268" s="158"/>
      <c r="P268" s="296">
        <f t="shared" si="15"/>
        <v>0</v>
      </c>
      <c r="Q268" s="263"/>
      <c r="R268" s="263"/>
      <c r="S268" s="263"/>
      <c r="T268" s="263"/>
      <c r="U268" s="263"/>
      <c r="V268" s="263"/>
      <c r="W268" s="263">
        <v>3</v>
      </c>
      <c r="X268" s="158">
        <v>45212</v>
      </c>
      <c r="Y268" s="297">
        <f t="shared" si="16"/>
        <v>3</v>
      </c>
      <c r="Z268" s="263"/>
      <c r="AA268" s="263"/>
      <c r="AB268" s="263"/>
      <c r="AC268" s="263"/>
      <c r="AD268" s="263"/>
      <c r="AE268" s="263"/>
      <c r="AF268" s="263"/>
      <c r="AG268" s="158"/>
      <c r="AH268" s="297">
        <f t="shared" si="14"/>
        <v>0</v>
      </c>
      <c r="AI268" s="573"/>
      <c r="AJ268" s="574" t="s">
        <v>659</v>
      </c>
      <c r="AK268" s="574" t="s">
        <v>430</v>
      </c>
      <c r="AL268" s="574"/>
      <c r="AM268" s="574"/>
      <c r="AN268" s="574"/>
      <c r="AO268" s="574"/>
      <c r="AP268" s="574"/>
      <c r="AQ268" s="574"/>
      <c r="AR268" s="574"/>
      <c r="AS268" s="575"/>
      <c r="AT268" s="576"/>
      <c r="AU268" s="575"/>
      <c r="AV268" s="577"/>
      <c r="AW268" s="159"/>
    </row>
    <row r="269" spans="1:49" s="149" customFormat="1" ht="51">
      <c r="A269" s="395"/>
      <c r="B269" s="395">
        <v>5405901900</v>
      </c>
      <c r="C269" s="263" t="s">
        <v>5655</v>
      </c>
      <c r="D269" s="263" t="s">
        <v>5656</v>
      </c>
      <c r="E269" s="263" t="s">
        <v>2444</v>
      </c>
      <c r="F269" s="263" t="s">
        <v>422</v>
      </c>
      <c r="G269" s="263" t="s">
        <v>655</v>
      </c>
      <c r="H269" s="263"/>
      <c r="I269" s="263"/>
      <c r="J269" s="263"/>
      <c r="K269" s="263"/>
      <c r="L269" s="263"/>
      <c r="M269" s="263"/>
      <c r="N269" s="263"/>
      <c r="O269" s="158"/>
      <c r="P269" s="296">
        <f t="shared" si="15"/>
        <v>0</v>
      </c>
      <c r="Q269" s="263"/>
      <c r="R269" s="263"/>
      <c r="S269" s="263"/>
      <c r="T269" s="263"/>
      <c r="U269" s="263"/>
      <c r="V269" s="263"/>
      <c r="W269" s="263">
        <v>3</v>
      </c>
      <c r="X269" s="158">
        <v>45176</v>
      </c>
      <c r="Y269" s="297">
        <f t="shared" si="16"/>
        <v>3</v>
      </c>
      <c r="Z269" s="263"/>
      <c r="AA269" s="263"/>
      <c r="AB269" s="263"/>
      <c r="AC269" s="263"/>
      <c r="AD269" s="263"/>
      <c r="AE269" s="263"/>
      <c r="AF269" s="263"/>
      <c r="AG269" s="158"/>
      <c r="AH269" s="297">
        <f t="shared" si="14"/>
        <v>0</v>
      </c>
      <c r="AI269" s="573"/>
      <c r="AJ269" s="574" t="s">
        <v>659</v>
      </c>
      <c r="AK269" s="574" t="s">
        <v>430</v>
      </c>
      <c r="AL269" s="574"/>
      <c r="AM269" s="574"/>
      <c r="AN269" s="574"/>
      <c r="AO269" s="574"/>
      <c r="AP269" s="574"/>
      <c r="AQ269" s="574"/>
      <c r="AR269" s="574"/>
      <c r="AS269" s="575"/>
      <c r="AT269" s="576"/>
      <c r="AU269" s="575"/>
      <c r="AV269" s="577"/>
      <c r="AW269" s="159"/>
    </row>
    <row r="270" spans="1:49" s="149" customFormat="1" ht="51">
      <c r="A270" s="395"/>
      <c r="B270" s="395">
        <v>3503212400</v>
      </c>
      <c r="C270" s="263" t="s">
        <v>5657</v>
      </c>
      <c r="D270" s="263" t="s">
        <v>5658</v>
      </c>
      <c r="E270" s="263" t="s">
        <v>2445</v>
      </c>
      <c r="F270" s="263" t="s">
        <v>418</v>
      </c>
      <c r="G270" s="263" t="s">
        <v>655</v>
      </c>
      <c r="H270" s="263"/>
      <c r="I270" s="263"/>
      <c r="J270" s="263"/>
      <c r="K270" s="263"/>
      <c r="L270" s="263"/>
      <c r="M270" s="263"/>
      <c r="N270" s="263"/>
      <c r="O270" s="158"/>
      <c r="P270" s="296">
        <f t="shared" si="15"/>
        <v>0</v>
      </c>
      <c r="Q270" s="263"/>
      <c r="R270" s="263"/>
      <c r="S270" s="263"/>
      <c r="T270" s="263"/>
      <c r="U270" s="263"/>
      <c r="V270" s="263"/>
      <c r="W270" s="263">
        <v>3</v>
      </c>
      <c r="X270" s="158">
        <v>45170</v>
      </c>
      <c r="Y270" s="297">
        <f t="shared" si="16"/>
        <v>3</v>
      </c>
      <c r="Z270" s="263"/>
      <c r="AA270" s="263"/>
      <c r="AB270" s="263"/>
      <c r="AC270" s="263"/>
      <c r="AD270" s="263"/>
      <c r="AE270" s="263"/>
      <c r="AF270" s="263"/>
      <c r="AG270" s="158"/>
      <c r="AH270" s="297">
        <f t="shared" si="14"/>
        <v>0</v>
      </c>
      <c r="AI270" s="573"/>
      <c r="AJ270" s="574" t="s">
        <v>659</v>
      </c>
      <c r="AK270" s="574" t="s">
        <v>430</v>
      </c>
      <c r="AL270" s="574"/>
      <c r="AM270" s="574"/>
      <c r="AN270" s="574"/>
      <c r="AO270" s="574"/>
      <c r="AP270" s="574"/>
      <c r="AQ270" s="574"/>
      <c r="AR270" s="574"/>
      <c r="AS270" s="575"/>
      <c r="AT270" s="576"/>
      <c r="AU270" s="575"/>
      <c r="AV270" s="577"/>
      <c r="AW270" s="159"/>
    </row>
    <row r="271" spans="1:49" s="149" customFormat="1" ht="51">
      <c r="A271" s="395"/>
      <c r="B271" s="395">
        <v>4460311400</v>
      </c>
      <c r="C271" s="263" t="s">
        <v>5659</v>
      </c>
      <c r="D271" s="263" t="s">
        <v>5660</v>
      </c>
      <c r="E271" s="263" t="s">
        <v>2446</v>
      </c>
      <c r="F271" s="263" t="s">
        <v>422</v>
      </c>
      <c r="G271" s="263" t="s">
        <v>655</v>
      </c>
      <c r="H271" s="263"/>
      <c r="I271" s="263"/>
      <c r="J271" s="263"/>
      <c r="K271" s="263"/>
      <c r="L271" s="263"/>
      <c r="M271" s="263"/>
      <c r="N271" s="263"/>
      <c r="O271" s="158"/>
      <c r="P271" s="296">
        <f t="shared" si="15"/>
        <v>0</v>
      </c>
      <c r="Q271" s="263"/>
      <c r="R271" s="263"/>
      <c r="S271" s="263"/>
      <c r="T271" s="263"/>
      <c r="U271" s="263">
        <v>1</v>
      </c>
      <c r="V271" s="263"/>
      <c r="W271" s="263">
        <v>2</v>
      </c>
      <c r="X271" s="158">
        <v>45281</v>
      </c>
      <c r="Y271" s="297">
        <f t="shared" si="16"/>
        <v>3</v>
      </c>
      <c r="Z271" s="263"/>
      <c r="AA271" s="263"/>
      <c r="AB271" s="263"/>
      <c r="AC271" s="263"/>
      <c r="AD271" s="263"/>
      <c r="AE271" s="263"/>
      <c r="AF271" s="263"/>
      <c r="AG271" s="158"/>
      <c r="AH271" s="297">
        <f t="shared" si="14"/>
        <v>0</v>
      </c>
      <c r="AI271" s="573"/>
      <c r="AJ271" s="574" t="s">
        <v>659</v>
      </c>
      <c r="AK271" s="574" t="s">
        <v>430</v>
      </c>
      <c r="AL271" s="574" t="s">
        <v>671</v>
      </c>
      <c r="AM271" s="574" t="s">
        <v>671</v>
      </c>
      <c r="AN271" s="574"/>
      <c r="AO271" s="574">
        <v>15</v>
      </c>
      <c r="AP271" s="574"/>
      <c r="AQ271" s="574"/>
      <c r="AR271" s="574"/>
      <c r="AS271" s="575"/>
      <c r="AT271" s="576"/>
      <c r="AU271" s="575"/>
      <c r="AV271" s="577"/>
      <c r="AW271" s="159" t="s">
        <v>16359</v>
      </c>
    </row>
    <row r="272" spans="1:49" s="149" customFormat="1" ht="25.5">
      <c r="A272" s="395"/>
      <c r="B272" s="395">
        <v>5394421600</v>
      </c>
      <c r="C272" s="263" t="s">
        <v>5661</v>
      </c>
      <c r="D272" s="263" t="s">
        <v>5662</v>
      </c>
      <c r="E272" s="263" t="s">
        <v>2447</v>
      </c>
      <c r="F272" s="263" t="s">
        <v>416</v>
      </c>
      <c r="G272" s="263" t="s">
        <v>666</v>
      </c>
      <c r="H272" s="263"/>
      <c r="I272" s="263"/>
      <c r="J272" s="263"/>
      <c r="K272" s="263"/>
      <c r="L272" s="263"/>
      <c r="M272" s="263"/>
      <c r="N272" s="263"/>
      <c r="O272" s="158"/>
      <c r="P272" s="296">
        <f t="shared" si="15"/>
        <v>0</v>
      </c>
      <c r="Q272" s="263"/>
      <c r="R272" s="263"/>
      <c r="S272" s="263"/>
      <c r="T272" s="263"/>
      <c r="U272" s="263"/>
      <c r="V272" s="263"/>
      <c r="W272" s="263">
        <v>3</v>
      </c>
      <c r="X272" s="158">
        <v>44986</v>
      </c>
      <c r="Y272" s="297">
        <f t="shared" si="16"/>
        <v>3</v>
      </c>
      <c r="Z272" s="263"/>
      <c r="AA272" s="263"/>
      <c r="AB272" s="263"/>
      <c r="AC272" s="263"/>
      <c r="AD272" s="263"/>
      <c r="AE272" s="263"/>
      <c r="AF272" s="263"/>
      <c r="AG272" s="158"/>
      <c r="AH272" s="297">
        <f t="shared" si="14"/>
        <v>0</v>
      </c>
      <c r="AI272" s="573"/>
      <c r="AJ272" s="574" t="s">
        <v>659</v>
      </c>
      <c r="AK272" s="574" t="s">
        <v>430</v>
      </c>
      <c r="AL272" s="574"/>
      <c r="AM272" s="574"/>
      <c r="AN272" s="574"/>
      <c r="AO272" s="574"/>
      <c r="AP272" s="574"/>
      <c r="AQ272" s="574"/>
      <c r="AR272" s="574"/>
      <c r="AS272" s="575"/>
      <c r="AT272" s="576"/>
      <c r="AU272" s="575"/>
      <c r="AV272" s="577"/>
      <c r="AW272" s="159"/>
    </row>
    <row r="273" spans="1:49" s="149" customFormat="1" ht="51">
      <c r="A273" s="395"/>
      <c r="B273" s="395">
        <v>4251000500</v>
      </c>
      <c r="C273" s="263" t="s">
        <v>5663</v>
      </c>
      <c r="D273" s="263" t="s">
        <v>5532</v>
      </c>
      <c r="E273" s="263" t="s">
        <v>2448</v>
      </c>
      <c r="F273" s="263" t="s">
        <v>418</v>
      </c>
      <c r="G273" s="263" t="s">
        <v>655</v>
      </c>
      <c r="H273" s="263"/>
      <c r="I273" s="263"/>
      <c r="J273" s="263"/>
      <c r="K273" s="263"/>
      <c r="L273" s="263"/>
      <c r="M273" s="263"/>
      <c r="N273" s="263"/>
      <c r="O273" s="158"/>
      <c r="P273" s="296">
        <f t="shared" si="15"/>
        <v>0</v>
      </c>
      <c r="Q273" s="263"/>
      <c r="R273" s="263"/>
      <c r="S273" s="263"/>
      <c r="T273" s="263"/>
      <c r="U273" s="263"/>
      <c r="V273" s="263"/>
      <c r="W273" s="263">
        <v>3</v>
      </c>
      <c r="X273" s="158">
        <v>45141</v>
      </c>
      <c r="Y273" s="297">
        <f t="shared" si="16"/>
        <v>3</v>
      </c>
      <c r="Z273" s="263"/>
      <c r="AA273" s="263"/>
      <c r="AB273" s="263"/>
      <c r="AC273" s="263"/>
      <c r="AD273" s="263"/>
      <c r="AE273" s="263"/>
      <c r="AF273" s="263"/>
      <c r="AG273" s="158"/>
      <c r="AH273" s="297">
        <f t="shared" si="14"/>
        <v>0</v>
      </c>
      <c r="AI273" s="573"/>
      <c r="AJ273" s="574" t="s">
        <v>659</v>
      </c>
      <c r="AK273" s="574" t="s">
        <v>430</v>
      </c>
      <c r="AL273" s="574"/>
      <c r="AM273" s="574"/>
      <c r="AN273" s="574"/>
      <c r="AO273" s="574"/>
      <c r="AP273" s="574"/>
      <c r="AQ273" s="574"/>
      <c r="AR273" s="574"/>
      <c r="AS273" s="575"/>
      <c r="AT273" s="576"/>
      <c r="AU273" s="575"/>
      <c r="AV273" s="577"/>
      <c r="AW273" s="159"/>
    </row>
    <row r="274" spans="1:49" s="149" customFormat="1" ht="51">
      <c r="A274" s="395"/>
      <c r="B274" s="395">
        <v>4164320300</v>
      </c>
      <c r="C274" s="263" t="s">
        <v>5664</v>
      </c>
      <c r="D274" s="263" t="s">
        <v>5665</v>
      </c>
      <c r="E274" s="263" t="s">
        <v>2449</v>
      </c>
      <c r="F274" s="263" t="s">
        <v>422</v>
      </c>
      <c r="G274" s="263" t="s">
        <v>655</v>
      </c>
      <c r="H274" s="263"/>
      <c r="I274" s="263"/>
      <c r="J274" s="263"/>
      <c r="K274" s="263"/>
      <c r="L274" s="263"/>
      <c r="M274" s="263"/>
      <c r="N274" s="263"/>
      <c r="O274" s="158"/>
      <c r="P274" s="296">
        <f t="shared" si="15"/>
        <v>0</v>
      </c>
      <c r="Q274" s="263"/>
      <c r="R274" s="263"/>
      <c r="S274" s="263"/>
      <c r="T274" s="263"/>
      <c r="U274" s="263"/>
      <c r="V274" s="263"/>
      <c r="W274" s="263">
        <v>3</v>
      </c>
      <c r="X274" s="158">
        <v>45062</v>
      </c>
      <c r="Y274" s="297">
        <f t="shared" si="16"/>
        <v>3</v>
      </c>
      <c r="Z274" s="263"/>
      <c r="AA274" s="263"/>
      <c r="AB274" s="263"/>
      <c r="AC274" s="263"/>
      <c r="AD274" s="263"/>
      <c r="AE274" s="263"/>
      <c r="AF274" s="263"/>
      <c r="AG274" s="158"/>
      <c r="AH274" s="297">
        <f t="shared" si="14"/>
        <v>0</v>
      </c>
      <c r="AI274" s="573"/>
      <c r="AJ274" s="574" t="s">
        <v>659</v>
      </c>
      <c r="AK274" s="574" t="s">
        <v>430</v>
      </c>
      <c r="AL274" s="574"/>
      <c r="AM274" s="574"/>
      <c r="AN274" s="574"/>
      <c r="AO274" s="574"/>
      <c r="AP274" s="574">
        <v>1</v>
      </c>
      <c r="AQ274" s="574" t="s">
        <v>656</v>
      </c>
      <c r="AR274" s="574" t="s">
        <v>10462</v>
      </c>
      <c r="AS274" s="575"/>
      <c r="AT274" s="576"/>
      <c r="AU274" s="575"/>
      <c r="AV274" s="577"/>
      <c r="AW274" s="159"/>
    </row>
    <row r="275" spans="1:49" s="149" customFormat="1" ht="51">
      <c r="A275" s="395"/>
      <c r="B275" s="395">
        <v>5381003600</v>
      </c>
      <c r="C275" s="263" t="s">
        <v>5666</v>
      </c>
      <c r="D275" s="263" t="s">
        <v>5667</v>
      </c>
      <c r="E275" s="263" t="s">
        <v>2450</v>
      </c>
      <c r="F275" s="263" t="s">
        <v>422</v>
      </c>
      <c r="G275" s="263" t="s">
        <v>655</v>
      </c>
      <c r="H275" s="263"/>
      <c r="I275" s="263"/>
      <c r="J275" s="263"/>
      <c r="K275" s="263"/>
      <c r="L275" s="263"/>
      <c r="M275" s="263"/>
      <c r="N275" s="263"/>
      <c r="O275" s="158"/>
      <c r="P275" s="296">
        <f t="shared" si="15"/>
        <v>0</v>
      </c>
      <c r="Q275" s="263"/>
      <c r="R275" s="263"/>
      <c r="S275" s="263"/>
      <c r="T275" s="263"/>
      <c r="U275" s="263">
        <v>1</v>
      </c>
      <c r="V275" s="263"/>
      <c r="W275" s="263">
        <v>2</v>
      </c>
      <c r="X275" s="158">
        <v>45084</v>
      </c>
      <c r="Y275" s="297">
        <f t="shared" si="16"/>
        <v>3</v>
      </c>
      <c r="Z275" s="263"/>
      <c r="AA275" s="263"/>
      <c r="AB275" s="263"/>
      <c r="AC275" s="263"/>
      <c r="AD275" s="263"/>
      <c r="AE275" s="263"/>
      <c r="AF275" s="263"/>
      <c r="AG275" s="158"/>
      <c r="AH275" s="297">
        <f t="shared" si="14"/>
        <v>0</v>
      </c>
      <c r="AI275" s="573"/>
      <c r="AJ275" s="574" t="s">
        <v>659</v>
      </c>
      <c r="AK275" s="574" t="s">
        <v>430</v>
      </c>
      <c r="AL275" s="574" t="s">
        <v>671</v>
      </c>
      <c r="AM275" s="574" t="s">
        <v>671</v>
      </c>
      <c r="AN275" s="574"/>
      <c r="AO275" s="574">
        <v>15</v>
      </c>
      <c r="AP275" s="574"/>
      <c r="AQ275" s="574"/>
      <c r="AR275" s="574"/>
      <c r="AS275" s="575"/>
      <c r="AT275" s="576">
        <v>1</v>
      </c>
      <c r="AU275" s="575" t="s">
        <v>672</v>
      </c>
      <c r="AV275" s="577" t="s">
        <v>653</v>
      </c>
      <c r="AW275" s="159" t="s">
        <v>16359</v>
      </c>
    </row>
    <row r="276" spans="1:49" s="149" customFormat="1" ht="38.25">
      <c r="A276" s="395"/>
      <c r="B276" s="395">
        <v>4523610400</v>
      </c>
      <c r="C276" s="263" t="s">
        <v>5668</v>
      </c>
      <c r="D276" s="263" t="s">
        <v>5669</v>
      </c>
      <c r="E276" s="263" t="s">
        <v>2451</v>
      </c>
      <c r="F276" s="263" t="s">
        <v>422</v>
      </c>
      <c r="G276" s="263" t="s">
        <v>655</v>
      </c>
      <c r="H276" s="263"/>
      <c r="I276" s="263"/>
      <c r="J276" s="263"/>
      <c r="K276" s="263"/>
      <c r="L276" s="263"/>
      <c r="M276" s="263"/>
      <c r="N276" s="263"/>
      <c r="O276" s="158"/>
      <c r="P276" s="296">
        <f t="shared" si="15"/>
        <v>0</v>
      </c>
      <c r="Q276" s="263"/>
      <c r="R276" s="263"/>
      <c r="S276" s="263"/>
      <c r="T276" s="263"/>
      <c r="U276" s="263"/>
      <c r="V276" s="263"/>
      <c r="W276" s="263">
        <v>3</v>
      </c>
      <c r="X276" s="158">
        <v>45090</v>
      </c>
      <c r="Y276" s="297">
        <f t="shared" si="16"/>
        <v>3</v>
      </c>
      <c r="Z276" s="263"/>
      <c r="AA276" s="263"/>
      <c r="AB276" s="263"/>
      <c r="AC276" s="263"/>
      <c r="AD276" s="263"/>
      <c r="AE276" s="263"/>
      <c r="AF276" s="263"/>
      <c r="AG276" s="158"/>
      <c r="AH276" s="297">
        <f t="shared" si="14"/>
        <v>0</v>
      </c>
      <c r="AI276" s="573"/>
      <c r="AJ276" s="574" t="s">
        <v>659</v>
      </c>
      <c r="AK276" s="574" t="s">
        <v>430</v>
      </c>
      <c r="AL276" s="574"/>
      <c r="AM276" s="574"/>
      <c r="AN276" s="574"/>
      <c r="AO276" s="574"/>
      <c r="AP276" s="574"/>
      <c r="AQ276" s="574"/>
      <c r="AR276" s="574"/>
      <c r="AS276" s="575"/>
      <c r="AT276" s="576"/>
      <c r="AU276" s="575"/>
      <c r="AV276" s="577"/>
      <c r="AW276" s="159"/>
    </row>
    <row r="277" spans="1:49" s="149" customFormat="1" ht="25.5">
      <c r="A277" s="395"/>
      <c r="B277" s="395">
        <v>4482421500</v>
      </c>
      <c r="C277" s="263" t="s">
        <v>5670</v>
      </c>
      <c r="D277" s="263" t="s">
        <v>5671</v>
      </c>
      <c r="E277" s="263" t="s">
        <v>2452</v>
      </c>
      <c r="F277" s="263" t="s">
        <v>418</v>
      </c>
      <c r="G277" s="263" t="s">
        <v>655</v>
      </c>
      <c r="H277" s="263"/>
      <c r="I277" s="263"/>
      <c r="J277" s="263"/>
      <c r="K277" s="263"/>
      <c r="L277" s="263"/>
      <c r="M277" s="263"/>
      <c r="N277" s="263"/>
      <c r="O277" s="158"/>
      <c r="P277" s="296">
        <f t="shared" si="15"/>
        <v>0</v>
      </c>
      <c r="Q277" s="263"/>
      <c r="R277" s="263"/>
      <c r="S277" s="263"/>
      <c r="T277" s="263"/>
      <c r="U277" s="263"/>
      <c r="V277" s="263"/>
      <c r="W277" s="263">
        <v>3</v>
      </c>
      <c r="X277" s="158">
        <v>44944</v>
      </c>
      <c r="Y277" s="297">
        <f t="shared" si="16"/>
        <v>3</v>
      </c>
      <c r="Z277" s="263"/>
      <c r="AA277" s="263"/>
      <c r="AB277" s="263"/>
      <c r="AC277" s="263"/>
      <c r="AD277" s="263"/>
      <c r="AE277" s="263"/>
      <c r="AF277" s="263"/>
      <c r="AG277" s="158"/>
      <c r="AH277" s="297">
        <f t="shared" si="14"/>
        <v>0</v>
      </c>
      <c r="AI277" s="573"/>
      <c r="AJ277" s="574" t="s">
        <v>659</v>
      </c>
      <c r="AK277" s="574" t="s">
        <v>430</v>
      </c>
      <c r="AL277" s="574"/>
      <c r="AM277" s="574"/>
      <c r="AN277" s="574"/>
      <c r="AO277" s="574"/>
      <c r="AP277" s="574" t="s">
        <v>656</v>
      </c>
      <c r="AQ277" s="574">
        <v>1</v>
      </c>
      <c r="AR277" s="574">
        <v>0</v>
      </c>
      <c r="AS277" s="575"/>
      <c r="AT277" s="576"/>
      <c r="AU277" s="575"/>
      <c r="AV277" s="577" t="s">
        <v>653</v>
      </c>
      <c r="AW277" s="159"/>
    </row>
    <row r="278" spans="1:49" s="149" customFormat="1" ht="51">
      <c r="A278" s="395"/>
      <c r="B278" s="395">
        <v>5332030200</v>
      </c>
      <c r="C278" s="263" t="s">
        <v>5672</v>
      </c>
      <c r="D278" s="263" t="s">
        <v>5673</v>
      </c>
      <c r="E278" s="263" t="s">
        <v>2453</v>
      </c>
      <c r="F278" s="263" t="s">
        <v>422</v>
      </c>
      <c r="G278" s="263" t="s">
        <v>655</v>
      </c>
      <c r="H278" s="263"/>
      <c r="I278" s="263"/>
      <c r="J278" s="263"/>
      <c r="K278" s="263"/>
      <c r="L278" s="263"/>
      <c r="M278" s="263"/>
      <c r="N278" s="263"/>
      <c r="O278" s="158"/>
      <c r="P278" s="296">
        <f t="shared" si="15"/>
        <v>0</v>
      </c>
      <c r="Q278" s="263"/>
      <c r="R278" s="263"/>
      <c r="S278" s="263"/>
      <c r="T278" s="263"/>
      <c r="U278" s="263"/>
      <c r="V278" s="263"/>
      <c r="W278" s="263">
        <v>3</v>
      </c>
      <c r="X278" s="158">
        <v>45282</v>
      </c>
      <c r="Y278" s="297">
        <f t="shared" si="16"/>
        <v>3</v>
      </c>
      <c r="Z278" s="263"/>
      <c r="AA278" s="263"/>
      <c r="AB278" s="263"/>
      <c r="AC278" s="263"/>
      <c r="AD278" s="263"/>
      <c r="AE278" s="263"/>
      <c r="AF278" s="263"/>
      <c r="AG278" s="158"/>
      <c r="AH278" s="297">
        <f t="shared" si="14"/>
        <v>0</v>
      </c>
      <c r="AI278" s="573"/>
      <c r="AJ278" s="574" t="s">
        <v>659</v>
      </c>
      <c r="AK278" s="574" t="s">
        <v>430</v>
      </c>
      <c r="AL278" s="574"/>
      <c r="AM278" s="574"/>
      <c r="AN278" s="574"/>
      <c r="AO278" s="574"/>
      <c r="AP278" s="574"/>
      <c r="AQ278" s="574"/>
      <c r="AR278" s="574"/>
      <c r="AS278" s="575"/>
      <c r="AT278" s="576"/>
      <c r="AU278" s="575"/>
      <c r="AV278" s="577"/>
      <c r="AW278" s="159"/>
    </row>
    <row r="279" spans="1:49" s="149" customFormat="1" ht="51">
      <c r="A279" s="395"/>
      <c r="B279" s="395">
        <v>5456211200</v>
      </c>
      <c r="C279" s="263" t="s">
        <v>5674</v>
      </c>
      <c r="D279" s="263" t="s">
        <v>5675</v>
      </c>
      <c r="E279" s="263" t="s">
        <v>2454</v>
      </c>
      <c r="F279" s="263" t="s">
        <v>422</v>
      </c>
      <c r="G279" s="263" t="s">
        <v>655</v>
      </c>
      <c r="H279" s="263"/>
      <c r="I279" s="263"/>
      <c r="J279" s="263"/>
      <c r="K279" s="263"/>
      <c r="L279" s="263"/>
      <c r="M279" s="263"/>
      <c r="N279" s="263"/>
      <c r="O279" s="158"/>
      <c r="P279" s="296">
        <f t="shared" si="15"/>
        <v>0</v>
      </c>
      <c r="Q279" s="263"/>
      <c r="R279" s="263"/>
      <c r="S279" s="263"/>
      <c r="T279" s="263"/>
      <c r="U279" s="263"/>
      <c r="V279" s="263"/>
      <c r="W279" s="263">
        <v>2</v>
      </c>
      <c r="X279" s="158">
        <v>45217</v>
      </c>
      <c r="Y279" s="297">
        <f t="shared" si="16"/>
        <v>2</v>
      </c>
      <c r="Z279" s="263"/>
      <c r="AA279" s="263"/>
      <c r="AB279" s="263"/>
      <c r="AC279" s="263"/>
      <c r="AD279" s="263"/>
      <c r="AE279" s="263"/>
      <c r="AF279" s="263"/>
      <c r="AG279" s="158"/>
      <c r="AH279" s="297">
        <f t="shared" si="14"/>
        <v>0</v>
      </c>
      <c r="AI279" s="573"/>
      <c r="AJ279" s="574" t="s">
        <v>659</v>
      </c>
      <c r="AK279" s="574" t="s">
        <v>430</v>
      </c>
      <c r="AL279" s="574"/>
      <c r="AM279" s="574"/>
      <c r="AN279" s="574"/>
      <c r="AO279" s="574"/>
      <c r="AP279" s="574"/>
      <c r="AQ279" s="574"/>
      <c r="AR279" s="574"/>
      <c r="AS279" s="575"/>
      <c r="AT279" s="576"/>
      <c r="AU279" s="575"/>
      <c r="AV279" s="577"/>
      <c r="AW279" s="159"/>
    </row>
    <row r="280" spans="1:49" s="149" customFormat="1" ht="38.25">
      <c r="A280" s="395"/>
      <c r="B280" s="395">
        <v>3482002700</v>
      </c>
      <c r="C280" s="263" t="s">
        <v>5676</v>
      </c>
      <c r="D280" s="263" t="s">
        <v>5443</v>
      </c>
      <c r="E280" s="263" t="s">
        <v>2455</v>
      </c>
      <c r="F280" s="263" t="s">
        <v>414</v>
      </c>
      <c r="G280" s="263" t="s">
        <v>655</v>
      </c>
      <c r="H280" s="263"/>
      <c r="I280" s="263"/>
      <c r="J280" s="263"/>
      <c r="K280" s="263"/>
      <c r="L280" s="263"/>
      <c r="M280" s="263"/>
      <c r="N280" s="263"/>
      <c r="O280" s="158"/>
      <c r="P280" s="296">
        <f t="shared" si="15"/>
        <v>0</v>
      </c>
      <c r="Q280" s="263"/>
      <c r="R280" s="263"/>
      <c r="S280" s="263"/>
      <c r="T280" s="263"/>
      <c r="U280" s="263"/>
      <c r="V280" s="263"/>
      <c r="W280" s="263">
        <v>2</v>
      </c>
      <c r="X280" s="158">
        <v>45131</v>
      </c>
      <c r="Y280" s="297">
        <f t="shared" si="16"/>
        <v>2</v>
      </c>
      <c r="Z280" s="263"/>
      <c r="AA280" s="263"/>
      <c r="AB280" s="263"/>
      <c r="AC280" s="263"/>
      <c r="AD280" s="263"/>
      <c r="AE280" s="263"/>
      <c r="AF280" s="263"/>
      <c r="AG280" s="158"/>
      <c r="AH280" s="297">
        <f t="shared" si="14"/>
        <v>0</v>
      </c>
      <c r="AI280" s="573"/>
      <c r="AJ280" s="574" t="s">
        <v>659</v>
      </c>
      <c r="AK280" s="574" t="s">
        <v>430</v>
      </c>
      <c r="AL280" s="574"/>
      <c r="AM280" s="574"/>
      <c r="AN280" s="574"/>
      <c r="AO280" s="574"/>
      <c r="AP280" s="574"/>
      <c r="AQ280" s="574"/>
      <c r="AR280" s="574"/>
      <c r="AS280" s="575"/>
      <c r="AT280" s="576"/>
      <c r="AU280" s="575"/>
      <c r="AV280" s="577"/>
      <c r="AW280" s="159"/>
    </row>
    <row r="281" spans="1:49" s="149" customFormat="1" ht="51">
      <c r="A281" s="395"/>
      <c r="B281" s="395">
        <v>4660800800</v>
      </c>
      <c r="C281" s="263" t="s">
        <v>5677</v>
      </c>
      <c r="D281" s="263" t="s">
        <v>5678</v>
      </c>
      <c r="E281" s="263" t="s">
        <v>2456</v>
      </c>
      <c r="F281" s="263" t="s">
        <v>422</v>
      </c>
      <c r="G281" s="263" t="s">
        <v>655</v>
      </c>
      <c r="H281" s="263"/>
      <c r="I281" s="263"/>
      <c r="J281" s="263"/>
      <c r="K281" s="263"/>
      <c r="L281" s="263"/>
      <c r="M281" s="263"/>
      <c r="N281" s="263"/>
      <c r="O281" s="158"/>
      <c r="P281" s="296">
        <f t="shared" si="15"/>
        <v>0</v>
      </c>
      <c r="Q281" s="263"/>
      <c r="R281" s="263"/>
      <c r="S281" s="263"/>
      <c r="T281" s="263"/>
      <c r="U281" s="263"/>
      <c r="V281" s="263"/>
      <c r="W281" s="263">
        <v>2</v>
      </c>
      <c r="X281" s="158">
        <v>45054</v>
      </c>
      <c r="Y281" s="297">
        <f t="shared" si="16"/>
        <v>2</v>
      </c>
      <c r="Z281" s="263"/>
      <c r="AA281" s="263"/>
      <c r="AB281" s="263"/>
      <c r="AC281" s="263"/>
      <c r="AD281" s="263"/>
      <c r="AE281" s="263"/>
      <c r="AF281" s="263">
        <v>2</v>
      </c>
      <c r="AG281" s="158">
        <v>45140</v>
      </c>
      <c r="AH281" s="297">
        <f t="shared" si="14"/>
        <v>2</v>
      </c>
      <c r="AI281" s="573"/>
      <c r="AJ281" s="574" t="s">
        <v>659</v>
      </c>
      <c r="AK281" s="574" t="s">
        <v>430</v>
      </c>
      <c r="AL281" s="574"/>
      <c r="AM281" s="574"/>
      <c r="AN281" s="574"/>
      <c r="AO281" s="574"/>
      <c r="AP281" s="574"/>
      <c r="AQ281" s="574"/>
      <c r="AR281" s="574"/>
      <c r="AS281" s="575"/>
      <c r="AT281" s="576"/>
      <c r="AU281" s="575"/>
      <c r="AV281" s="577"/>
      <c r="AW281" s="159"/>
    </row>
    <row r="282" spans="1:49" s="149" customFormat="1" ht="25.5">
      <c r="A282" s="395"/>
      <c r="B282" s="395">
        <v>4182402000</v>
      </c>
      <c r="C282" s="263" t="s">
        <v>5679</v>
      </c>
      <c r="D282" s="263" t="s">
        <v>5680</v>
      </c>
      <c r="E282" s="263" t="s">
        <v>2457</v>
      </c>
      <c r="F282" s="263" t="s">
        <v>422</v>
      </c>
      <c r="G282" s="263" t="s">
        <v>655</v>
      </c>
      <c r="H282" s="263"/>
      <c r="I282" s="263"/>
      <c r="J282" s="263"/>
      <c r="K282" s="263"/>
      <c r="L282" s="263"/>
      <c r="M282" s="263"/>
      <c r="N282" s="263"/>
      <c r="O282" s="158"/>
      <c r="P282" s="296">
        <f t="shared" si="15"/>
        <v>0</v>
      </c>
      <c r="Q282" s="263"/>
      <c r="R282" s="263"/>
      <c r="S282" s="263"/>
      <c r="T282" s="263"/>
      <c r="U282" s="263"/>
      <c r="V282" s="263"/>
      <c r="W282" s="263">
        <v>2</v>
      </c>
      <c r="X282" s="158">
        <v>45033</v>
      </c>
      <c r="Y282" s="297">
        <f t="shared" si="16"/>
        <v>2</v>
      </c>
      <c r="Z282" s="263"/>
      <c r="AA282" s="263"/>
      <c r="AB282" s="263"/>
      <c r="AC282" s="263"/>
      <c r="AD282" s="263"/>
      <c r="AE282" s="263"/>
      <c r="AF282" s="263"/>
      <c r="AG282" s="158"/>
      <c r="AH282" s="297">
        <f t="shared" si="14"/>
        <v>0</v>
      </c>
      <c r="AI282" s="573"/>
      <c r="AJ282" s="574" t="s">
        <v>659</v>
      </c>
      <c r="AK282" s="574" t="s">
        <v>430</v>
      </c>
      <c r="AL282" s="574"/>
      <c r="AM282" s="574"/>
      <c r="AN282" s="574"/>
      <c r="AO282" s="574"/>
      <c r="AP282" s="574"/>
      <c r="AQ282" s="574"/>
      <c r="AR282" s="574"/>
      <c r="AS282" s="575"/>
      <c r="AT282" s="576"/>
      <c r="AU282" s="575"/>
      <c r="AV282" s="577"/>
      <c r="AW282" s="159"/>
    </row>
    <row r="283" spans="1:49" s="149" customFormat="1" ht="25.5">
      <c r="A283" s="395"/>
      <c r="B283" s="395">
        <v>3460720300</v>
      </c>
      <c r="C283" s="263" t="s">
        <v>5681</v>
      </c>
      <c r="D283" s="263" t="s">
        <v>5682</v>
      </c>
      <c r="E283" s="263" t="s">
        <v>2458</v>
      </c>
      <c r="F283" s="263" t="s">
        <v>422</v>
      </c>
      <c r="G283" s="263" t="s">
        <v>655</v>
      </c>
      <c r="H283" s="263"/>
      <c r="I283" s="263"/>
      <c r="J283" s="263"/>
      <c r="K283" s="263"/>
      <c r="L283" s="263"/>
      <c r="M283" s="263"/>
      <c r="N283" s="263"/>
      <c r="O283" s="158"/>
      <c r="P283" s="296">
        <f t="shared" si="15"/>
        <v>0</v>
      </c>
      <c r="Q283" s="263"/>
      <c r="R283" s="263"/>
      <c r="S283" s="263"/>
      <c r="T283" s="263"/>
      <c r="U283" s="263"/>
      <c r="V283" s="263"/>
      <c r="W283" s="263">
        <v>2</v>
      </c>
      <c r="X283" s="158">
        <v>44987</v>
      </c>
      <c r="Y283" s="297">
        <f t="shared" si="16"/>
        <v>2</v>
      </c>
      <c r="Z283" s="263"/>
      <c r="AA283" s="263"/>
      <c r="AB283" s="263"/>
      <c r="AC283" s="263"/>
      <c r="AD283" s="263"/>
      <c r="AE283" s="263"/>
      <c r="AF283" s="263"/>
      <c r="AG283" s="158"/>
      <c r="AH283" s="297">
        <f t="shared" si="14"/>
        <v>0</v>
      </c>
      <c r="AI283" s="573"/>
      <c r="AJ283" s="574" t="s">
        <v>659</v>
      </c>
      <c r="AK283" s="574" t="s">
        <v>430</v>
      </c>
      <c r="AL283" s="574"/>
      <c r="AM283" s="574"/>
      <c r="AN283" s="574"/>
      <c r="AO283" s="574"/>
      <c r="AP283" s="574">
        <v>1</v>
      </c>
      <c r="AQ283" s="574" t="s">
        <v>656</v>
      </c>
      <c r="AR283" s="574" t="s">
        <v>10462</v>
      </c>
      <c r="AS283" s="575"/>
      <c r="AT283" s="576"/>
      <c r="AU283" s="575"/>
      <c r="AV283" s="577"/>
      <c r="AW283" s="159"/>
    </row>
    <row r="284" spans="1:49" s="149" customFormat="1" ht="25.5">
      <c r="A284" s="395"/>
      <c r="B284" s="395">
        <v>4303702700</v>
      </c>
      <c r="C284" s="263" t="s">
        <v>5683</v>
      </c>
      <c r="D284" s="263" t="s">
        <v>5684</v>
      </c>
      <c r="E284" s="263" t="s">
        <v>2459</v>
      </c>
      <c r="F284" s="263" t="s">
        <v>422</v>
      </c>
      <c r="G284" s="263" t="s">
        <v>655</v>
      </c>
      <c r="H284" s="263"/>
      <c r="I284" s="263"/>
      <c r="J284" s="263"/>
      <c r="K284" s="263"/>
      <c r="L284" s="263"/>
      <c r="M284" s="263"/>
      <c r="N284" s="263"/>
      <c r="O284" s="158"/>
      <c r="P284" s="296">
        <f t="shared" si="15"/>
        <v>0</v>
      </c>
      <c r="Q284" s="263"/>
      <c r="R284" s="263"/>
      <c r="S284" s="263"/>
      <c r="T284" s="263"/>
      <c r="U284" s="263"/>
      <c r="V284" s="263"/>
      <c r="W284" s="263">
        <v>2</v>
      </c>
      <c r="X284" s="158">
        <v>45065</v>
      </c>
      <c r="Y284" s="297">
        <f t="shared" si="16"/>
        <v>2</v>
      </c>
      <c r="Z284" s="263"/>
      <c r="AA284" s="263"/>
      <c r="AB284" s="263"/>
      <c r="AC284" s="263"/>
      <c r="AD284" s="263"/>
      <c r="AE284" s="263"/>
      <c r="AF284" s="263"/>
      <c r="AG284" s="158"/>
      <c r="AH284" s="297">
        <f t="shared" si="14"/>
        <v>0</v>
      </c>
      <c r="AI284" s="573"/>
      <c r="AJ284" s="574" t="s">
        <v>659</v>
      </c>
      <c r="AK284" s="574" t="s">
        <v>430</v>
      </c>
      <c r="AL284" s="574"/>
      <c r="AM284" s="574"/>
      <c r="AN284" s="574"/>
      <c r="AO284" s="574"/>
      <c r="AP284" s="574"/>
      <c r="AQ284" s="574"/>
      <c r="AR284" s="574"/>
      <c r="AS284" s="575"/>
      <c r="AT284" s="576"/>
      <c r="AU284" s="575"/>
      <c r="AV284" s="577"/>
      <c r="AW284" s="159"/>
    </row>
    <row r="285" spans="1:49" s="149" customFormat="1" ht="25.5">
      <c r="A285" s="395"/>
      <c r="B285" s="395">
        <v>4544913100</v>
      </c>
      <c r="C285" s="263" t="s">
        <v>5685</v>
      </c>
      <c r="D285" s="263" t="s">
        <v>5686</v>
      </c>
      <c r="E285" s="263" t="s">
        <v>2460</v>
      </c>
      <c r="F285" s="263" t="s">
        <v>422</v>
      </c>
      <c r="G285" s="263" t="s">
        <v>655</v>
      </c>
      <c r="H285" s="263"/>
      <c r="I285" s="263"/>
      <c r="J285" s="263"/>
      <c r="K285" s="263"/>
      <c r="L285" s="263"/>
      <c r="M285" s="263"/>
      <c r="N285" s="263"/>
      <c r="O285" s="158"/>
      <c r="P285" s="296">
        <f t="shared" si="15"/>
        <v>0</v>
      </c>
      <c r="Q285" s="263"/>
      <c r="R285" s="263"/>
      <c r="S285" s="263"/>
      <c r="T285" s="263"/>
      <c r="U285" s="263"/>
      <c r="V285" s="263"/>
      <c r="W285" s="263">
        <v>2</v>
      </c>
      <c r="X285" s="158">
        <v>45140</v>
      </c>
      <c r="Y285" s="297">
        <f t="shared" si="16"/>
        <v>2</v>
      </c>
      <c r="Z285" s="263"/>
      <c r="AA285" s="263"/>
      <c r="AB285" s="263"/>
      <c r="AC285" s="263"/>
      <c r="AD285" s="263"/>
      <c r="AE285" s="263"/>
      <c r="AF285" s="263"/>
      <c r="AG285" s="158"/>
      <c r="AH285" s="297">
        <f t="shared" si="14"/>
        <v>0</v>
      </c>
      <c r="AI285" s="573"/>
      <c r="AJ285" s="574" t="s">
        <v>659</v>
      </c>
      <c r="AK285" s="574" t="s">
        <v>430</v>
      </c>
      <c r="AL285" s="574"/>
      <c r="AM285" s="574"/>
      <c r="AN285" s="574"/>
      <c r="AO285" s="574"/>
      <c r="AP285" s="574"/>
      <c r="AQ285" s="574"/>
      <c r="AR285" s="574"/>
      <c r="AS285" s="575"/>
      <c r="AT285" s="576"/>
      <c r="AU285" s="575"/>
      <c r="AV285" s="577"/>
      <c r="AW285" s="159"/>
    </row>
    <row r="286" spans="1:49" s="149" customFormat="1" ht="51">
      <c r="A286" s="395"/>
      <c r="B286" s="395">
        <v>3555220400</v>
      </c>
      <c r="C286" s="263" t="s">
        <v>5687</v>
      </c>
      <c r="D286" s="263" t="s">
        <v>5621</v>
      </c>
      <c r="E286" s="263" t="s">
        <v>2461</v>
      </c>
      <c r="F286" s="263" t="s">
        <v>422</v>
      </c>
      <c r="G286" s="263" t="s">
        <v>655</v>
      </c>
      <c r="H286" s="263"/>
      <c r="I286" s="263"/>
      <c r="J286" s="263"/>
      <c r="K286" s="263"/>
      <c r="L286" s="263"/>
      <c r="M286" s="263"/>
      <c r="N286" s="263"/>
      <c r="O286" s="158"/>
      <c r="P286" s="296">
        <f t="shared" si="15"/>
        <v>0</v>
      </c>
      <c r="Q286" s="263"/>
      <c r="R286" s="263"/>
      <c r="S286" s="263"/>
      <c r="T286" s="263"/>
      <c r="U286" s="263"/>
      <c r="V286" s="263"/>
      <c r="W286" s="263">
        <v>2</v>
      </c>
      <c r="X286" s="158">
        <v>45226</v>
      </c>
      <c r="Y286" s="297">
        <f t="shared" si="16"/>
        <v>2</v>
      </c>
      <c r="Z286" s="263"/>
      <c r="AA286" s="263"/>
      <c r="AB286" s="263"/>
      <c r="AC286" s="263"/>
      <c r="AD286" s="263"/>
      <c r="AE286" s="263"/>
      <c r="AF286" s="263"/>
      <c r="AG286" s="158"/>
      <c r="AH286" s="297">
        <f t="shared" si="14"/>
        <v>0</v>
      </c>
      <c r="AI286" s="573"/>
      <c r="AJ286" s="574" t="s">
        <v>659</v>
      </c>
      <c r="AK286" s="574" t="s">
        <v>430</v>
      </c>
      <c r="AL286" s="574"/>
      <c r="AM286" s="574"/>
      <c r="AN286" s="574"/>
      <c r="AO286" s="574"/>
      <c r="AP286" s="574"/>
      <c r="AQ286" s="574"/>
      <c r="AR286" s="574"/>
      <c r="AS286" s="575"/>
      <c r="AT286" s="576"/>
      <c r="AU286" s="575"/>
      <c r="AV286" s="577"/>
      <c r="AW286" s="159"/>
    </row>
    <row r="287" spans="1:49" s="149" customFormat="1" ht="51">
      <c r="A287" s="395"/>
      <c r="B287" s="395">
        <v>3555220300</v>
      </c>
      <c r="C287" s="263" t="s">
        <v>5688</v>
      </c>
      <c r="D287" s="263" t="s">
        <v>5621</v>
      </c>
      <c r="E287" s="263" t="s">
        <v>2462</v>
      </c>
      <c r="F287" s="263" t="s">
        <v>422</v>
      </c>
      <c r="G287" s="263" t="s">
        <v>655</v>
      </c>
      <c r="H287" s="263"/>
      <c r="I287" s="263"/>
      <c r="J287" s="263"/>
      <c r="K287" s="263"/>
      <c r="L287" s="263"/>
      <c r="M287" s="263"/>
      <c r="N287" s="263"/>
      <c r="O287" s="158"/>
      <c r="P287" s="296">
        <f t="shared" si="15"/>
        <v>0</v>
      </c>
      <c r="Q287" s="263"/>
      <c r="R287" s="263"/>
      <c r="S287" s="263"/>
      <c r="T287" s="263"/>
      <c r="U287" s="263">
        <v>1</v>
      </c>
      <c r="V287" s="263"/>
      <c r="W287" s="263">
        <v>1</v>
      </c>
      <c r="X287" s="158">
        <v>45226</v>
      </c>
      <c r="Y287" s="297">
        <f t="shared" si="16"/>
        <v>2</v>
      </c>
      <c r="Z287" s="263"/>
      <c r="AA287" s="263"/>
      <c r="AB287" s="263"/>
      <c r="AC287" s="263"/>
      <c r="AD287" s="263"/>
      <c r="AE287" s="263"/>
      <c r="AF287" s="263"/>
      <c r="AG287" s="158"/>
      <c r="AH287" s="297">
        <f t="shared" si="14"/>
        <v>0</v>
      </c>
      <c r="AI287" s="573"/>
      <c r="AJ287" s="574" t="s">
        <v>659</v>
      </c>
      <c r="AK287" s="574" t="s">
        <v>430</v>
      </c>
      <c r="AL287" s="574" t="s">
        <v>671</v>
      </c>
      <c r="AM287" s="574" t="s">
        <v>671</v>
      </c>
      <c r="AN287" s="574"/>
      <c r="AO287" s="574">
        <v>15</v>
      </c>
      <c r="AP287" s="574"/>
      <c r="AQ287" s="574"/>
      <c r="AR287" s="574"/>
      <c r="AS287" s="575"/>
      <c r="AT287" s="576">
        <v>1</v>
      </c>
      <c r="AU287" s="575" t="s">
        <v>672</v>
      </c>
      <c r="AV287" s="577" t="s">
        <v>653</v>
      </c>
      <c r="AW287" s="159" t="s">
        <v>16359</v>
      </c>
    </row>
    <row r="288" spans="1:49" s="149" customFormat="1" ht="51">
      <c r="A288" s="395"/>
      <c r="B288" s="395">
        <v>3555220200</v>
      </c>
      <c r="C288" s="263" t="s">
        <v>5689</v>
      </c>
      <c r="D288" s="263" t="s">
        <v>5621</v>
      </c>
      <c r="E288" s="263" t="s">
        <v>2463</v>
      </c>
      <c r="F288" s="263" t="s">
        <v>422</v>
      </c>
      <c r="G288" s="263" t="s">
        <v>655</v>
      </c>
      <c r="H288" s="263"/>
      <c r="I288" s="263"/>
      <c r="J288" s="263"/>
      <c r="K288" s="263"/>
      <c r="L288" s="263"/>
      <c r="M288" s="263"/>
      <c r="N288" s="263"/>
      <c r="O288" s="158"/>
      <c r="P288" s="296">
        <f t="shared" si="15"/>
        <v>0</v>
      </c>
      <c r="Q288" s="263"/>
      <c r="R288" s="263"/>
      <c r="S288" s="263"/>
      <c r="T288" s="263"/>
      <c r="U288" s="263"/>
      <c r="V288" s="263"/>
      <c r="W288" s="263">
        <v>2</v>
      </c>
      <c r="X288" s="158">
        <v>45226</v>
      </c>
      <c r="Y288" s="297">
        <f t="shared" si="16"/>
        <v>2</v>
      </c>
      <c r="Z288" s="263"/>
      <c r="AA288" s="263"/>
      <c r="AB288" s="263"/>
      <c r="AC288" s="263"/>
      <c r="AD288" s="263"/>
      <c r="AE288" s="263"/>
      <c r="AF288" s="263"/>
      <c r="AG288" s="158"/>
      <c r="AH288" s="297">
        <f t="shared" si="14"/>
        <v>0</v>
      </c>
      <c r="AI288" s="573"/>
      <c r="AJ288" s="574" t="s">
        <v>659</v>
      </c>
      <c r="AK288" s="574" t="s">
        <v>430</v>
      </c>
      <c r="AL288" s="574"/>
      <c r="AM288" s="574"/>
      <c r="AN288" s="574"/>
      <c r="AO288" s="574"/>
      <c r="AP288" s="574"/>
      <c r="AQ288" s="574"/>
      <c r="AR288" s="574"/>
      <c r="AS288" s="575"/>
      <c r="AT288" s="576"/>
      <c r="AU288" s="575"/>
      <c r="AV288" s="577"/>
      <c r="AW288" s="159"/>
    </row>
    <row r="289" spans="1:49" s="149" customFormat="1" ht="51">
      <c r="A289" s="395"/>
      <c r="B289" s="395">
        <v>4662430200</v>
      </c>
      <c r="C289" s="263" t="s">
        <v>5690</v>
      </c>
      <c r="D289" s="263" t="s">
        <v>5691</v>
      </c>
      <c r="E289" s="263" t="s">
        <v>2464</v>
      </c>
      <c r="F289" s="263" t="s">
        <v>422</v>
      </c>
      <c r="G289" s="263" t="s">
        <v>655</v>
      </c>
      <c r="H289" s="263"/>
      <c r="I289" s="263"/>
      <c r="J289" s="263"/>
      <c r="K289" s="263"/>
      <c r="L289" s="263"/>
      <c r="M289" s="263"/>
      <c r="N289" s="263"/>
      <c r="O289" s="158"/>
      <c r="P289" s="296">
        <f t="shared" si="15"/>
        <v>0</v>
      </c>
      <c r="Q289" s="263"/>
      <c r="R289" s="263"/>
      <c r="S289" s="263"/>
      <c r="T289" s="263"/>
      <c r="U289" s="263"/>
      <c r="V289" s="263"/>
      <c r="W289" s="263">
        <v>2</v>
      </c>
      <c r="X289" s="158">
        <v>45084</v>
      </c>
      <c r="Y289" s="297">
        <f t="shared" si="16"/>
        <v>2</v>
      </c>
      <c r="Z289" s="263"/>
      <c r="AA289" s="263"/>
      <c r="AB289" s="263"/>
      <c r="AC289" s="263"/>
      <c r="AD289" s="263"/>
      <c r="AE289" s="263"/>
      <c r="AF289" s="263">
        <v>2</v>
      </c>
      <c r="AG289" s="158">
        <v>45289</v>
      </c>
      <c r="AH289" s="297">
        <f t="shared" si="14"/>
        <v>2</v>
      </c>
      <c r="AI289" s="573"/>
      <c r="AJ289" s="574" t="s">
        <v>659</v>
      </c>
      <c r="AK289" s="574" t="s">
        <v>430</v>
      </c>
      <c r="AL289" s="574"/>
      <c r="AM289" s="574"/>
      <c r="AN289" s="574"/>
      <c r="AO289" s="574"/>
      <c r="AP289" s="574"/>
      <c r="AQ289" s="574"/>
      <c r="AR289" s="574"/>
      <c r="AS289" s="575"/>
      <c r="AT289" s="576"/>
      <c r="AU289" s="575"/>
      <c r="AV289" s="577"/>
      <c r="AW289" s="159"/>
    </row>
    <row r="290" spans="1:49" s="149" customFormat="1" ht="51">
      <c r="A290" s="395"/>
      <c r="B290" s="395">
        <v>5415310900</v>
      </c>
      <c r="C290" s="263" t="s">
        <v>5692</v>
      </c>
      <c r="D290" s="263" t="s">
        <v>5693</v>
      </c>
      <c r="E290" s="263" t="s">
        <v>2465</v>
      </c>
      <c r="F290" s="263" t="s">
        <v>422</v>
      </c>
      <c r="G290" s="263" t="s">
        <v>655</v>
      </c>
      <c r="H290" s="263"/>
      <c r="I290" s="263"/>
      <c r="J290" s="263"/>
      <c r="K290" s="263"/>
      <c r="L290" s="263"/>
      <c r="M290" s="263"/>
      <c r="N290" s="263"/>
      <c r="O290" s="158"/>
      <c r="P290" s="296">
        <f t="shared" si="15"/>
        <v>0</v>
      </c>
      <c r="Q290" s="263"/>
      <c r="R290" s="263"/>
      <c r="S290" s="263"/>
      <c r="T290" s="263"/>
      <c r="U290" s="263">
        <v>1</v>
      </c>
      <c r="V290" s="263"/>
      <c r="W290" s="263">
        <v>1</v>
      </c>
      <c r="X290" s="158">
        <v>45219</v>
      </c>
      <c r="Y290" s="297">
        <f t="shared" si="16"/>
        <v>2</v>
      </c>
      <c r="Z290" s="263"/>
      <c r="AA290" s="263"/>
      <c r="AB290" s="263"/>
      <c r="AC290" s="263"/>
      <c r="AD290" s="263"/>
      <c r="AE290" s="263"/>
      <c r="AF290" s="263"/>
      <c r="AG290" s="158"/>
      <c r="AH290" s="297">
        <f t="shared" si="14"/>
        <v>0</v>
      </c>
      <c r="AI290" s="573"/>
      <c r="AJ290" s="574" t="s">
        <v>659</v>
      </c>
      <c r="AK290" s="574" t="s">
        <v>430</v>
      </c>
      <c r="AL290" s="574" t="s">
        <v>671</v>
      </c>
      <c r="AM290" s="574" t="s">
        <v>671</v>
      </c>
      <c r="AN290" s="574"/>
      <c r="AO290" s="574">
        <v>15</v>
      </c>
      <c r="AP290" s="574"/>
      <c r="AQ290" s="574"/>
      <c r="AR290" s="574"/>
      <c r="AS290" s="575"/>
      <c r="AT290" s="576">
        <v>1</v>
      </c>
      <c r="AU290" s="575" t="s">
        <v>672</v>
      </c>
      <c r="AV290" s="577"/>
      <c r="AW290" s="159" t="s">
        <v>16359</v>
      </c>
    </row>
    <row r="291" spans="1:49" s="149" customFormat="1" ht="51">
      <c r="A291" s="395"/>
      <c r="B291" s="395">
        <v>5415310900</v>
      </c>
      <c r="C291" s="263" t="s">
        <v>5694</v>
      </c>
      <c r="D291" s="263" t="s">
        <v>5693</v>
      </c>
      <c r="E291" s="263" t="s">
        <v>2466</v>
      </c>
      <c r="F291" s="263" t="s">
        <v>422</v>
      </c>
      <c r="G291" s="263" t="s">
        <v>655</v>
      </c>
      <c r="H291" s="263"/>
      <c r="I291" s="263"/>
      <c r="J291" s="263"/>
      <c r="K291" s="263"/>
      <c r="L291" s="263"/>
      <c r="M291" s="263"/>
      <c r="N291" s="263"/>
      <c r="O291" s="158"/>
      <c r="P291" s="296">
        <f t="shared" si="15"/>
        <v>0</v>
      </c>
      <c r="Q291" s="263"/>
      <c r="R291" s="263"/>
      <c r="S291" s="263"/>
      <c r="T291" s="263"/>
      <c r="U291" s="263">
        <v>1</v>
      </c>
      <c r="V291" s="263"/>
      <c r="W291" s="263">
        <v>1</v>
      </c>
      <c r="X291" s="158">
        <v>45219</v>
      </c>
      <c r="Y291" s="297">
        <f t="shared" si="16"/>
        <v>2</v>
      </c>
      <c r="Z291" s="263"/>
      <c r="AA291" s="263"/>
      <c r="AB291" s="263"/>
      <c r="AC291" s="263"/>
      <c r="AD291" s="263"/>
      <c r="AE291" s="263"/>
      <c r="AF291" s="263"/>
      <c r="AG291" s="158"/>
      <c r="AH291" s="297">
        <f t="shared" si="14"/>
        <v>0</v>
      </c>
      <c r="AI291" s="573"/>
      <c r="AJ291" s="574" t="s">
        <v>659</v>
      </c>
      <c r="AK291" s="574" t="s">
        <v>430</v>
      </c>
      <c r="AL291" s="574" t="s">
        <v>671</v>
      </c>
      <c r="AM291" s="574" t="s">
        <v>671</v>
      </c>
      <c r="AN291" s="574"/>
      <c r="AO291" s="574">
        <v>15</v>
      </c>
      <c r="AP291" s="574"/>
      <c r="AQ291" s="574"/>
      <c r="AR291" s="574"/>
      <c r="AS291" s="575"/>
      <c r="AT291" s="576">
        <v>1</v>
      </c>
      <c r="AU291" s="575" t="s">
        <v>672</v>
      </c>
      <c r="AV291" s="577"/>
      <c r="AW291" s="159" t="s">
        <v>16359</v>
      </c>
    </row>
    <row r="292" spans="1:49" s="149" customFormat="1" ht="51">
      <c r="A292" s="395"/>
      <c r="B292" s="395">
        <v>5415310900</v>
      </c>
      <c r="C292" s="263" t="s">
        <v>5695</v>
      </c>
      <c r="D292" s="263" t="s">
        <v>5693</v>
      </c>
      <c r="E292" s="263" t="s">
        <v>2467</v>
      </c>
      <c r="F292" s="263" t="s">
        <v>422</v>
      </c>
      <c r="G292" s="263" t="s">
        <v>655</v>
      </c>
      <c r="H292" s="263"/>
      <c r="I292" s="263"/>
      <c r="J292" s="263"/>
      <c r="K292" s="263"/>
      <c r="L292" s="263"/>
      <c r="M292" s="263"/>
      <c r="N292" s="263"/>
      <c r="O292" s="158"/>
      <c r="P292" s="296">
        <f t="shared" si="15"/>
        <v>0</v>
      </c>
      <c r="Q292" s="263"/>
      <c r="R292" s="263"/>
      <c r="S292" s="263"/>
      <c r="T292" s="263"/>
      <c r="U292" s="263">
        <v>1</v>
      </c>
      <c r="V292" s="263"/>
      <c r="W292" s="263">
        <v>1</v>
      </c>
      <c r="X292" s="158">
        <v>45219</v>
      </c>
      <c r="Y292" s="297">
        <f t="shared" si="16"/>
        <v>2</v>
      </c>
      <c r="Z292" s="263"/>
      <c r="AA292" s="263"/>
      <c r="AB292" s="263"/>
      <c r="AC292" s="263"/>
      <c r="AD292" s="263"/>
      <c r="AE292" s="263"/>
      <c r="AF292" s="263"/>
      <c r="AG292" s="158"/>
      <c r="AH292" s="297">
        <f t="shared" si="14"/>
        <v>0</v>
      </c>
      <c r="AI292" s="573"/>
      <c r="AJ292" s="574" t="s">
        <v>659</v>
      </c>
      <c r="AK292" s="574" t="s">
        <v>430</v>
      </c>
      <c r="AL292" s="574" t="s">
        <v>671</v>
      </c>
      <c r="AM292" s="574" t="s">
        <v>671</v>
      </c>
      <c r="AN292" s="574"/>
      <c r="AO292" s="574">
        <v>15</v>
      </c>
      <c r="AP292" s="574"/>
      <c r="AQ292" s="574"/>
      <c r="AR292" s="574"/>
      <c r="AS292" s="575"/>
      <c r="AT292" s="576">
        <v>1</v>
      </c>
      <c r="AU292" s="575" t="s">
        <v>672</v>
      </c>
      <c r="AV292" s="577"/>
      <c r="AW292" s="159" t="s">
        <v>16359</v>
      </c>
    </row>
    <row r="293" spans="1:49" s="149" customFormat="1" ht="51">
      <c r="A293" s="395"/>
      <c r="B293" s="395">
        <v>3551410300</v>
      </c>
      <c r="C293" s="263" t="s">
        <v>5696</v>
      </c>
      <c r="D293" s="263" t="s">
        <v>5697</v>
      </c>
      <c r="E293" s="263" t="s">
        <v>2468</v>
      </c>
      <c r="F293" s="263" t="s">
        <v>422</v>
      </c>
      <c r="G293" s="263" t="s">
        <v>655</v>
      </c>
      <c r="H293" s="263"/>
      <c r="I293" s="263"/>
      <c r="J293" s="263"/>
      <c r="K293" s="263"/>
      <c r="L293" s="263"/>
      <c r="M293" s="263"/>
      <c r="N293" s="263"/>
      <c r="O293" s="158"/>
      <c r="P293" s="296">
        <f t="shared" si="15"/>
        <v>0</v>
      </c>
      <c r="Q293" s="263"/>
      <c r="R293" s="263"/>
      <c r="S293" s="263"/>
      <c r="T293" s="263"/>
      <c r="U293" s="263">
        <v>2</v>
      </c>
      <c r="V293" s="263"/>
      <c r="W293" s="263"/>
      <c r="X293" s="158">
        <v>45250</v>
      </c>
      <c r="Y293" s="297">
        <f t="shared" si="16"/>
        <v>2</v>
      </c>
      <c r="Z293" s="263"/>
      <c r="AA293" s="263"/>
      <c r="AB293" s="263"/>
      <c r="AC293" s="263"/>
      <c r="AD293" s="263"/>
      <c r="AE293" s="263"/>
      <c r="AF293" s="263"/>
      <c r="AG293" s="158"/>
      <c r="AH293" s="297">
        <f t="shared" si="14"/>
        <v>0</v>
      </c>
      <c r="AI293" s="573"/>
      <c r="AJ293" s="574" t="s">
        <v>659</v>
      </c>
      <c r="AK293" s="574" t="s">
        <v>430</v>
      </c>
      <c r="AL293" s="574" t="s">
        <v>671</v>
      </c>
      <c r="AM293" s="574" t="s">
        <v>671</v>
      </c>
      <c r="AN293" s="574"/>
      <c r="AO293" s="574">
        <v>15</v>
      </c>
      <c r="AP293" s="574"/>
      <c r="AQ293" s="574"/>
      <c r="AR293" s="574"/>
      <c r="AS293" s="575"/>
      <c r="AT293" s="576">
        <v>1</v>
      </c>
      <c r="AU293" s="575" t="s">
        <v>672</v>
      </c>
      <c r="AV293" s="577"/>
      <c r="AW293" s="159" t="s">
        <v>16359</v>
      </c>
    </row>
    <row r="294" spans="1:49" s="149" customFormat="1" ht="51">
      <c r="A294" s="395"/>
      <c r="B294" s="395">
        <v>3551410300</v>
      </c>
      <c r="C294" s="263" t="s">
        <v>5696</v>
      </c>
      <c r="D294" s="263" t="s">
        <v>5697</v>
      </c>
      <c r="E294" s="263" t="s">
        <v>2469</v>
      </c>
      <c r="F294" s="263" t="s">
        <v>422</v>
      </c>
      <c r="G294" s="263" t="s">
        <v>655</v>
      </c>
      <c r="H294" s="263"/>
      <c r="I294" s="263"/>
      <c r="J294" s="263"/>
      <c r="K294" s="263"/>
      <c r="L294" s="263"/>
      <c r="M294" s="263"/>
      <c r="N294" s="263"/>
      <c r="O294" s="158"/>
      <c r="P294" s="296">
        <f t="shared" si="15"/>
        <v>0</v>
      </c>
      <c r="Q294" s="263"/>
      <c r="R294" s="263"/>
      <c r="S294" s="263"/>
      <c r="T294" s="263"/>
      <c r="U294" s="263"/>
      <c r="V294" s="263"/>
      <c r="W294" s="263">
        <v>2</v>
      </c>
      <c r="X294" s="158">
        <v>45250</v>
      </c>
      <c r="Y294" s="297">
        <f t="shared" si="16"/>
        <v>2</v>
      </c>
      <c r="Z294" s="263"/>
      <c r="AA294" s="263"/>
      <c r="AB294" s="263"/>
      <c r="AC294" s="263"/>
      <c r="AD294" s="263"/>
      <c r="AE294" s="263"/>
      <c r="AF294" s="263"/>
      <c r="AG294" s="158"/>
      <c r="AH294" s="297">
        <f t="shared" si="14"/>
        <v>0</v>
      </c>
      <c r="AI294" s="573"/>
      <c r="AJ294" s="574" t="s">
        <v>659</v>
      </c>
      <c r="AK294" s="574" t="s">
        <v>430</v>
      </c>
      <c r="AL294" s="574"/>
      <c r="AM294" s="574"/>
      <c r="AN294" s="574"/>
      <c r="AO294" s="574"/>
      <c r="AP294" s="574"/>
      <c r="AQ294" s="574"/>
      <c r="AR294" s="574"/>
      <c r="AS294" s="575"/>
      <c r="AT294" s="576"/>
      <c r="AU294" s="575"/>
      <c r="AV294" s="577"/>
      <c r="AW294" s="159"/>
    </row>
    <row r="295" spans="1:49" s="149" customFormat="1" ht="51">
      <c r="A295" s="395"/>
      <c r="B295" s="395">
        <v>3551410300</v>
      </c>
      <c r="C295" s="263" t="s">
        <v>5696</v>
      </c>
      <c r="D295" s="263" t="s">
        <v>5697</v>
      </c>
      <c r="E295" s="263" t="s">
        <v>2470</v>
      </c>
      <c r="F295" s="263" t="s">
        <v>422</v>
      </c>
      <c r="G295" s="263" t="s">
        <v>655</v>
      </c>
      <c r="H295" s="263"/>
      <c r="I295" s="263"/>
      <c r="J295" s="263"/>
      <c r="K295" s="263"/>
      <c r="L295" s="263"/>
      <c r="M295" s="263"/>
      <c r="N295" s="263"/>
      <c r="O295" s="158"/>
      <c r="P295" s="296">
        <f t="shared" si="15"/>
        <v>0</v>
      </c>
      <c r="Q295" s="263"/>
      <c r="R295" s="263"/>
      <c r="S295" s="263"/>
      <c r="T295" s="263"/>
      <c r="U295" s="263">
        <v>1</v>
      </c>
      <c r="V295" s="263"/>
      <c r="W295" s="263">
        <v>1</v>
      </c>
      <c r="X295" s="158">
        <v>45250</v>
      </c>
      <c r="Y295" s="297">
        <f t="shared" si="16"/>
        <v>2</v>
      </c>
      <c r="Z295" s="263"/>
      <c r="AA295" s="263"/>
      <c r="AB295" s="263"/>
      <c r="AC295" s="263"/>
      <c r="AD295" s="263"/>
      <c r="AE295" s="263"/>
      <c r="AF295" s="263"/>
      <c r="AG295" s="158"/>
      <c r="AH295" s="297">
        <f t="shared" si="14"/>
        <v>0</v>
      </c>
      <c r="AI295" s="573"/>
      <c r="AJ295" s="574" t="s">
        <v>659</v>
      </c>
      <c r="AK295" s="574" t="s">
        <v>430</v>
      </c>
      <c r="AL295" s="574" t="s">
        <v>671</v>
      </c>
      <c r="AM295" s="574" t="s">
        <v>671</v>
      </c>
      <c r="AN295" s="574"/>
      <c r="AO295" s="574">
        <v>15</v>
      </c>
      <c r="AP295" s="574"/>
      <c r="AQ295" s="574"/>
      <c r="AR295" s="574"/>
      <c r="AS295" s="575"/>
      <c r="AT295" s="576">
        <v>1</v>
      </c>
      <c r="AU295" s="575" t="s">
        <v>672</v>
      </c>
      <c r="AV295" s="577"/>
      <c r="AW295" s="159" t="s">
        <v>16359</v>
      </c>
    </row>
    <row r="296" spans="1:49" s="149" customFormat="1" ht="51">
      <c r="A296" s="395"/>
      <c r="B296" s="395">
        <v>3551410300</v>
      </c>
      <c r="C296" s="263" t="s">
        <v>5696</v>
      </c>
      <c r="D296" s="263" t="s">
        <v>5697</v>
      </c>
      <c r="E296" s="263" t="s">
        <v>2471</v>
      </c>
      <c r="F296" s="263" t="s">
        <v>422</v>
      </c>
      <c r="G296" s="263" t="s">
        <v>655</v>
      </c>
      <c r="H296" s="263"/>
      <c r="I296" s="263"/>
      <c r="J296" s="263"/>
      <c r="K296" s="263"/>
      <c r="L296" s="263"/>
      <c r="M296" s="263"/>
      <c r="N296" s="263"/>
      <c r="O296" s="158"/>
      <c r="P296" s="296">
        <f t="shared" si="15"/>
        <v>0</v>
      </c>
      <c r="Q296" s="263"/>
      <c r="R296" s="263"/>
      <c r="S296" s="263"/>
      <c r="T296" s="263"/>
      <c r="U296" s="263"/>
      <c r="V296" s="263"/>
      <c r="W296" s="263">
        <v>2</v>
      </c>
      <c r="X296" s="158">
        <v>45250</v>
      </c>
      <c r="Y296" s="297">
        <f t="shared" si="16"/>
        <v>2</v>
      </c>
      <c r="Z296" s="263"/>
      <c r="AA296" s="263"/>
      <c r="AB296" s="263"/>
      <c r="AC296" s="263"/>
      <c r="AD296" s="263"/>
      <c r="AE296" s="263"/>
      <c r="AF296" s="263"/>
      <c r="AG296" s="158"/>
      <c r="AH296" s="297">
        <f t="shared" si="14"/>
        <v>0</v>
      </c>
      <c r="AI296" s="573"/>
      <c r="AJ296" s="574" t="s">
        <v>659</v>
      </c>
      <c r="AK296" s="574" t="s">
        <v>430</v>
      </c>
      <c r="AL296" s="574"/>
      <c r="AM296" s="574"/>
      <c r="AN296" s="574"/>
      <c r="AO296" s="574"/>
      <c r="AP296" s="574"/>
      <c r="AQ296" s="574"/>
      <c r="AR296" s="574"/>
      <c r="AS296" s="575"/>
      <c r="AT296" s="576"/>
      <c r="AU296" s="575"/>
      <c r="AV296" s="577"/>
      <c r="AW296" s="159"/>
    </row>
    <row r="297" spans="1:49" s="149" customFormat="1" ht="51">
      <c r="A297" s="395"/>
      <c r="B297" s="395">
        <v>3551410300</v>
      </c>
      <c r="C297" s="263" t="s">
        <v>5696</v>
      </c>
      <c r="D297" s="263" t="s">
        <v>5697</v>
      </c>
      <c r="E297" s="263" t="s">
        <v>2472</v>
      </c>
      <c r="F297" s="263" t="s">
        <v>422</v>
      </c>
      <c r="G297" s="263" t="s">
        <v>655</v>
      </c>
      <c r="H297" s="263"/>
      <c r="I297" s="263"/>
      <c r="J297" s="263"/>
      <c r="K297" s="263"/>
      <c r="L297" s="263"/>
      <c r="M297" s="263"/>
      <c r="N297" s="263"/>
      <c r="O297" s="158"/>
      <c r="P297" s="296">
        <f t="shared" si="15"/>
        <v>0</v>
      </c>
      <c r="Q297" s="263"/>
      <c r="R297" s="263"/>
      <c r="S297" s="263"/>
      <c r="T297" s="263"/>
      <c r="U297" s="263">
        <v>2</v>
      </c>
      <c r="V297" s="263"/>
      <c r="W297" s="263"/>
      <c r="X297" s="158">
        <v>45250</v>
      </c>
      <c r="Y297" s="297">
        <f t="shared" si="16"/>
        <v>2</v>
      </c>
      <c r="Z297" s="263"/>
      <c r="AA297" s="263"/>
      <c r="AB297" s="263"/>
      <c r="AC297" s="263"/>
      <c r="AD297" s="263"/>
      <c r="AE297" s="263"/>
      <c r="AF297" s="263"/>
      <c r="AG297" s="158"/>
      <c r="AH297" s="297">
        <f t="shared" si="14"/>
        <v>0</v>
      </c>
      <c r="AI297" s="573"/>
      <c r="AJ297" s="574" t="s">
        <v>659</v>
      </c>
      <c r="AK297" s="574" t="s">
        <v>430</v>
      </c>
      <c r="AL297" s="574" t="s">
        <v>671</v>
      </c>
      <c r="AM297" s="574" t="s">
        <v>671</v>
      </c>
      <c r="AN297" s="574"/>
      <c r="AO297" s="574">
        <v>15</v>
      </c>
      <c r="AP297" s="574"/>
      <c r="AQ297" s="574"/>
      <c r="AR297" s="574"/>
      <c r="AS297" s="575"/>
      <c r="AT297" s="576">
        <v>1</v>
      </c>
      <c r="AU297" s="575" t="s">
        <v>672</v>
      </c>
      <c r="AV297" s="577"/>
      <c r="AW297" s="159" t="s">
        <v>16359</v>
      </c>
    </row>
    <row r="298" spans="1:49" s="149" customFormat="1" ht="76.5">
      <c r="A298" s="395"/>
      <c r="B298" s="395">
        <v>4452222500</v>
      </c>
      <c r="C298" s="263" t="s">
        <v>5698</v>
      </c>
      <c r="D298" s="263" t="s">
        <v>5699</v>
      </c>
      <c r="E298" s="263" t="s">
        <v>2473</v>
      </c>
      <c r="F298" s="263" t="s">
        <v>422</v>
      </c>
      <c r="G298" s="263" t="s">
        <v>655</v>
      </c>
      <c r="H298" s="263"/>
      <c r="I298" s="263"/>
      <c r="J298" s="263"/>
      <c r="K298" s="263"/>
      <c r="L298" s="263"/>
      <c r="M298" s="263"/>
      <c r="N298" s="263"/>
      <c r="O298" s="158"/>
      <c r="P298" s="296">
        <f t="shared" si="15"/>
        <v>0</v>
      </c>
      <c r="Q298" s="263"/>
      <c r="R298" s="263"/>
      <c r="S298" s="263"/>
      <c r="T298" s="263"/>
      <c r="U298" s="263"/>
      <c r="V298" s="263"/>
      <c r="W298" s="263">
        <v>2</v>
      </c>
      <c r="X298" s="158">
        <v>45044</v>
      </c>
      <c r="Y298" s="297">
        <f t="shared" si="16"/>
        <v>2</v>
      </c>
      <c r="Z298" s="263"/>
      <c r="AA298" s="263"/>
      <c r="AB298" s="263"/>
      <c r="AC298" s="263"/>
      <c r="AD298" s="263"/>
      <c r="AE298" s="263"/>
      <c r="AF298" s="263">
        <v>2</v>
      </c>
      <c r="AG298" s="158">
        <v>45264</v>
      </c>
      <c r="AH298" s="297">
        <f t="shared" si="14"/>
        <v>2</v>
      </c>
      <c r="AI298" s="573"/>
      <c r="AJ298" s="574" t="s">
        <v>659</v>
      </c>
      <c r="AK298" s="574" t="s">
        <v>430</v>
      </c>
      <c r="AL298" s="574"/>
      <c r="AM298" s="574"/>
      <c r="AN298" s="574"/>
      <c r="AO298" s="574"/>
      <c r="AP298" s="574"/>
      <c r="AQ298" s="574"/>
      <c r="AR298" s="574"/>
      <c r="AS298" s="575"/>
      <c r="AT298" s="576"/>
      <c r="AU298" s="575"/>
      <c r="AV298" s="577"/>
      <c r="AW298" s="159"/>
    </row>
    <row r="299" spans="1:49" s="149" customFormat="1" ht="51">
      <c r="A299" s="395"/>
      <c r="B299" s="395">
        <v>4720403800</v>
      </c>
      <c r="C299" s="263" t="s">
        <v>5480</v>
      </c>
      <c r="D299" s="263" t="s">
        <v>5481</v>
      </c>
      <c r="E299" s="263" t="s">
        <v>2474</v>
      </c>
      <c r="F299" s="263" t="s">
        <v>422</v>
      </c>
      <c r="G299" s="263" t="s">
        <v>655</v>
      </c>
      <c r="H299" s="263"/>
      <c r="I299" s="263"/>
      <c r="J299" s="263"/>
      <c r="K299" s="263"/>
      <c r="L299" s="263"/>
      <c r="M299" s="263"/>
      <c r="N299" s="263"/>
      <c r="O299" s="158"/>
      <c r="P299" s="296">
        <f t="shared" si="15"/>
        <v>0</v>
      </c>
      <c r="Q299" s="263"/>
      <c r="R299" s="263"/>
      <c r="S299" s="263"/>
      <c r="T299" s="263"/>
      <c r="U299" s="263"/>
      <c r="V299" s="263"/>
      <c r="W299" s="263">
        <v>2</v>
      </c>
      <c r="X299" s="158">
        <v>45099</v>
      </c>
      <c r="Y299" s="297">
        <f t="shared" si="16"/>
        <v>2</v>
      </c>
      <c r="Z299" s="263"/>
      <c r="AA299" s="263"/>
      <c r="AB299" s="263"/>
      <c r="AC299" s="263"/>
      <c r="AD299" s="263"/>
      <c r="AE299" s="263"/>
      <c r="AF299" s="263"/>
      <c r="AG299" s="158"/>
      <c r="AH299" s="297">
        <f t="shared" si="14"/>
        <v>0</v>
      </c>
      <c r="AI299" s="573"/>
      <c r="AJ299" s="574" t="s">
        <v>659</v>
      </c>
      <c r="AK299" s="574" t="s">
        <v>430</v>
      </c>
      <c r="AL299" s="574"/>
      <c r="AM299" s="574"/>
      <c r="AN299" s="574"/>
      <c r="AO299" s="574"/>
      <c r="AP299" s="574"/>
      <c r="AQ299" s="574"/>
      <c r="AR299" s="574"/>
      <c r="AS299" s="575"/>
      <c r="AT299" s="576"/>
      <c r="AU299" s="575"/>
      <c r="AV299" s="577"/>
      <c r="AW299" s="159"/>
    </row>
    <row r="300" spans="1:49" s="149" customFormat="1" ht="51">
      <c r="A300" s="395"/>
      <c r="B300" s="395">
        <v>4713130800</v>
      </c>
      <c r="C300" s="263" t="s">
        <v>5700</v>
      </c>
      <c r="D300" s="263" t="s">
        <v>5701</v>
      </c>
      <c r="E300" s="263" t="s">
        <v>2475</v>
      </c>
      <c r="F300" s="263" t="s">
        <v>422</v>
      </c>
      <c r="G300" s="263" t="s">
        <v>655</v>
      </c>
      <c r="H300" s="263"/>
      <c r="I300" s="263"/>
      <c r="J300" s="263"/>
      <c r="K300" s="263"/>
      <c r="L300" s="263"/>
      <c r="M300" s="263"/>
      <c r="N300" s="263"/>
      <c r="O300" s="158"/>
      <c r="P300" s="296">
        <f t="shared" si="15"/>
        <v>0</v>
      </c>
      <c r="Q300" s="263"/>
      <c r="R300" s="263"/>
      <c r="S300" s="263"/>
      <c r="T300" s="263"/>
      <c r="U300" s="263"/>
      <c r="V300" s="263"/>
      <c r="W300" s="263">
        <v>2</v>
      </c>
      <c r="X300" s="158">
        <v>45009</v>
      </c>
      <c r="Y300" s="297">
        <f t="shared" si="16"/>
        <v>2</v>
      </c>
      <c r="Z300" s="263"/>
      <c r="AA300" s="263"/>
      <c r="AB300" s="263"/>
      <c r="AC300" s="263"/>
      <c r="AD300" s="263"/>
      <c r="AE300" s="263"/>
      <c r="AF300" s="263"/>
      <c r="AG300" s="158"/>
      <c r="AH300" s="297">
        <f t="shared" si="14"/>
        <v>0</v>
      </c>
      <c r="AI300" s="573"/>
      <c r="AJ300" s="574" t="s">
        <v>659</v>
      </c>
      <c r="AK300" s="574" t="s">
        <v>430</v>
      </c>
      <c r="AL300" s="574"/>
      <c r="AM300" s="574"/>
      <c r="AN300" s="574"/>
      <c r="AO300" s="574"/>
      <c r="AP300" s="574"/>
      <c r="AQ300" s="574"/>
      <c r="AR300" s="574"/>
      <c r="AS300" s="575"/>
      <c r="AT300" s="576"/>
      <c r="AU300" s="575"/>
      <c r="AV300" s="577"/>
      <c r="AW300" s="159"/>
    </row>
    <row r="301" spans="1:49" s="149" customFormat="1" ht="51">
      <c r="A301" s="395"/>
      <c r="B301" s="395">
        <v>4473112000</v>
      </c>
      <c r="C301" s="263" t="s">
        <v>5702</v>
      </c>
      <c r="D301" s="263" t="s">
        <v>5703</v>
      </c>
      <c r="E301" s="263" t="s">
        <v>2476</v>
      </c>
      <c r="F301" s="263" t="s">
        <v>422</v>
      </c>
      <c r="G301" s="263" t="s">
        <v>655</v>
      </c>
      <c r="H301" s="263"/>
      <c r="I301" s="263"/>
      <c r="J301" s="263"/>
      <c r="K301" s="263"/>
      <c r="L301" s="263"/>
      <c r="M301" s="263"/>
      <c r="N301" s="263"/>
      <c r="O301" s="158"/>
      <c r="P301" s="296">
        <f t="shared" si="15"/>
        <v>0</v>
      </c>
      <c r="Q301" s="263"/>
      <c r="R301" s="263"/>
      <c r="S301" s="263"/>
      <c r="T301" s="263"/>
      <c r="U301" s="263"/>
      <c r="V301" s="263"/>
      <c r="W301" s="263">
        <v>2</v>
      </c>
      <c r="X301" s="158">
        <v>45198</v>
      </c>
      <c r="Y301" s="297">
        <f t="shared" si="16"/>
        <v>2</v>
      </c>
      <c r="Z301" s="263"/>
      <c r="AA301" s="263"/>
      <c r="AB301" s="263"/>
      <c r="AC301" s="263"/>
      <c r="AD301" s="263"/>
      <c r="AE301" s="263"/>
      <c r="AF301" s="263"/>
      <c r="AG301" s="158"/>
      <c r="AH301" s="297">
        <f t="shared" si="14"/>
        <v>0</v>
      </c>
      <c r="AI301" s="573"/>
      <c r="AJ301" s="574" t="s">
        <v>659</v>
      </c>
      <c r="AK301" s="574" t="s">
        <v>430</v>
      </c>
      <c r="AL301" s="574"/>
      <c r="AM301" s="574"/>
      <c r="AN301" s="574"/>
      <c r="AO301" s="574"/>
      <c r="AP301" s="574"/>
      <c r="AQ301" s="574"/>
      <c r="AR301" s="574"/>
      <c r="AS301" s="575"/>
      <c r="AT301" s="576"/>
      <c r="AU301" s="575"/>
      <c r="AV301" s="577"/>
      <c r="AW301" s="159"/>
    </row>
    <row r="302" spans="1:49" s="149" customFormat="1" ht="51">
      <c r="A302" s="395"/>
      <c r="B302" s="395">
        <v>4463021300</v>
      </c>
      <c r="C302" s="263" t="s">
        <v>5704</v>
      </c>
      <c r="D302" s="263" t="s">
        <v>5705</v>
      </c>
      <c r="E302" s="263" t="s">
        <v>2477</v>
      </c>
      <c r="F302" s="263" t="s">
        <v>422</v>
      </c>
      <c r="G302" s="263" t="s">
        <v>655</v>
      </c>
      <c r="H302" s="263"/>
      <c r="I302" s="263"/>
      <c r="J302" s="263"/>
      <c r="K302" s="263"/>
      <c r="L302" s="263"/>
      <c r="M302" s="263"/>
      <c r="N302" s="263"/>
      <c r="O302" s="158"/>
      <c r="P302" s="296">
        <f t="shared" si="15"/>
        <v>0</v>
      </c>
      <c r="Q302" s="263"/>
      <c r="R302" s="263"/>
      <c r="S302" s="263"/>
      <c r="T302" s="263"/>
      <c r="U302" s="263">
        <v>1</v>
      </c>
      <c r="V302" s="263"/>
      <c r="W302" s="263">
        <v>1</v>
      </c>
      <c r="X302" s="158">
        <v>45233</v>
      </c>
      <c r="Y302" s="297">
        <f t="shared" si="16"/>
        <v>2</v>
      </c>
      <c r="Z302" s="263"/>
      <c r="AA302" s="263"/>
      <c r="AB302" s="263"/>
      <c r="AC302" s="263"/>
      <c r="AD302" s="263"/>
      <c r="AE302" s="263"/>
      <c r="AF302" s="263"/>
      <c r="AG302" s="158"/>
      <c r="AH302" s="297">
        <f t="shared" si="14"/>
        <v>0</v>
      </c>
      <c r="AI302" s="573"/>
      <c r="AJ302" s="574" t="s">
        <v>659</v>
      </c>
      <c r="AK302" s="574" t="s">
        <v>430</v>
      </c>
      <c r="AL302" s="574" t="s">
        <v>671</v>
      </c>
      <c r="AM302" s="574" t="s">
        <v>671</v>
      </c>
      <c r="AN302" s="574"/>
      <c r="AO302" s="574">
        <v>15</v>
      </c>
      <c r="AP302" s="574"/>
      <c r="AQ302" s="574"/>
      <c r="AR302" s="574"/>
      <c r="AS302" s="575"/>
      <c r="AT302" s="576">
        <v>1</v>
      </c>
      <c r="AU302" s="575" t="s">
        <v>672</v>
      </c>
      <c r="AV302" s="577"/>
      <c r="AW302" s="159" t="s">
        <v>16359</v>
      </c>
    </row>
    <row r="303" spans="1:49" s="149" customFormat="1" ht="51">
      <c r="A303" s="395"/>
      <c r="B303" s="395">
        <v>4463021300</v>
      </c>
      <c r="C303" s="263" t="s">
        <v>5704</v>
      </c>
      <c r="D303" s="263" t="s">
        <v>5705</v>
      </c>
      <c r="E303" s="263" t="s">
        <v>2478</v>
      </c>
      <c r="F303" s="263" t="s">
        <v>422</v>
      </c>
      <c r="G303" s="263" t="s">
        <v>655</v>
      </c>
      <c r="H303" s="263"/>
      <c r="I303" s="263"/>
      <c r="J303" s="263"/>
      <c r="K303" s="263"/>
      <c r="L303" s="263"/>
      <c r="M303" s="263"/>
      <c r="N303" s="263"/>
      <c r="O303" s="158"/>
      <c r="P303" s="296">
        <f t="shared" si="15"/>
        <v>0</v>
      </c>
      <c r="Q303" s="263"/>
      <c r="R303" s="263"/>
      <c r="S303" s="263"/>
      <c r="T303" s="263"/>
      <c r="U303" s="263"/>
      <c r="V303" s="263"/>
      <c r="W303" s="263">
        <v>2</v>
      </c>
      <c r="X303" s="158">
        <v>45233</v>
      </c>
      <c r="Y303" s="297">
        <f t="shared" si="16"/>
        <v>2</v>
      </c>
      <c r="Z303" s="263"/>
      <c r="AA303" s="263"/>
      <c r="AB303" s="263"/>
      <c r="AC303" s="263"/>
      <c r="AD303" s="263"/>
      <c r="AE303" s="263"/>
      <c r="AF303" s="263"/>
      <c r="AG303" s="158"/>
      <c r="AH303" s="297">
        <f t="shared" si="14"/>
        <v>0</v>
      </c>
      <c r="AI303" s="573"/>
      <c r="AJ303" s="574" t="s">
        <v>659</v>
      </c>
      <c r="AK303" s="574" t="s">
        <v>430</v>
      </c>
      <c r="AL303" s="574"/>
      <c r="AM303" s="574"/>
      <c r="AN303" s="574"/>
      <c r="AO303" s="574"/>
      <c r="AP303" s="574"/>
      <c r="AQ303" s="574"/>
      <c r="AR303" s="574"/>
      <c r="AS303" s="575"/>
      <c r="AT303" s="576"/>
      <c r="AU303" s="575"/>
      <c r="AV303" s="577"/>
      <c r="AW303" s="159"/>
    </row>
    <row r="304" spans="1:49" s="149" customFormat="1" ht="51">
      <c r="A304" s="395"/>
      <c r="B304" s="395">
        <v>4713921800</v>
      </c>
      <c r="C304" s="263" t="s">
        <v>5706</v>
      </c>
      <c r="D304" s="263" t="s">
        <v>5707</v>
      </c>
      <c r="E304" s="263" t="s">
        <v>2479</v>
      </c>
      <c r="F304" s="263" t="s">
        <v>422</v>
      </c>
      <c r="G304" s="263" t="s">
        <v>655</v>
      </c>
      <c r="H304" s="263"/>
      <c r="I304" s="263"/>
      <c r="J304" s="263"/>
      <c r="K304" s="263"/>
      <c r="L304" s="263"/>
      <c r="M304" s="263"/>
      <c r="N304" s="263"/>
      <c r="O304" s="158"/>
      <c r="P304" s="296">
        <f t="shared" si="15"/>
        <v>0</v>
      </c>
      <c r="Q304" s="263"/>
      <c r="R304" s="263"/>
      <c r="S304" s="263"/>
      <c r="T304" s="263"/>
      <c r="U304" s="263">
        <v>1</v>
      </c>
      <c r="V304" s="263"/>
      <c r="W304" s="263">
        <v>1</v>
      </c>
      <c r="X304" s="158">
        <v>45201</v>
      </c>
      <c r="Y304" s="297">
        <f t="shared" si="16"/>
        <v>2</v>
      </c>
      <c r="Z304" s="263"/>
      <c r="AA304" s="263"/>
      <c r="AB304" s="263"/>
      <c r="AC304" s="263"/>
      <c r="AD304" s="263"/>
      <c r="AE304" s="263"/>
      <c r="AF304" s="263"/>
      <c r="AG304" s="158"/>
      <c r="AH304" s="297">
        <f t="shared" si="14"/>
        <v>0</v>
      </c>
      <c r="AI304" s="573"/>
      <c r="AJ304" s="574" t="s">
        <v>659</v>
      </c>
      <c r="AK304" s="574" t="s">
        <v>430</v>
      </c>
      <c r="AL304" s="574" t="s">
        <v>671</v>
      </c>
      <c r="AM304" s="574" t="s">
        <v>671</v>
      </c>
      <c r="AN304" s="574"/>
      <c r="AO304" s="574">
        <v>15</v>
      </c>
      <c r="AP304" s="574"/>
      <c r="AQ304" s="574"/>
      <c r="AR304" s="574"/>
      <c r="AS304" s="575"/>
      <c r="AT304" s="576">
        <v>1</v>
      </c>
      <c r="AU304" s="575" t="s">
        <v>672</v>
      </c>
      <c r="AV304" s="577"/>
      <c r="AW304" s="159" t="s">
        <v>16359</v>
      </c>
    </row>
    <row r="305" spans="1:49" s="149" customFormat="1" ht="51">
      <c r="A305" s="395"/>
      <c r="B305" s="395">
        <v>4713921800</v>
      </c>
      <c r="C305" s="263" t="s">
        <v>5708</v>
      </c>
      <c r="D305" s="263" t="s">
        <v>5707</v>
      </c>
      <c r="E305" s="263" t="s">
        <v>2480</v>
      </c>
      <c r="F305" s="263" t="s">
        <v>422</v>
      </c>
      <c r="G305" s="263" t="s">
        <v>655</v>
      </c>
      <c r="H305" s="263"/>
      <c r="I305" s="263"/>
      <c r="J305" s="263"/>
      <c r="K305" s="263"/>
      <c r="L305" s="263"/>
      <c r="M305" s="263"/>
      <c r="N305" s="263"/>
      <c r="O305" s="158"/>
      <c r="P305" s="296">
        <f t="shared" si="15"/>
        <v>0</v>
      </c>
      <c r="Q305" s="263"/>
      <c r="R305" s="263"/>
      <c r="S305" s="263"/>
      <c r="T305" s="263"/>
      <c r="U305" s="263"/>
      <c r="V305" s="263"/>
      <c r="W305" s="263">
        <v>2</v>
      </c>
      <c r="X305" s="158">
        <v>45201</v>
      </c>
      <c r="Y305" s="297">
        <f t="shared" si="16"/>
        <v>2</v>
      </c>
      <c r="Z305" s="263"/>
      <c r="AA305" s="263"/>
      <c r="AB305" s="263"/>
      <c r="AC305" s="263"/>
      <c r="AD305" s="263"/>
      <c r="AE305" s="263"/>
      <c r="AF305" s="263"/>
      <c r="AG305" s="158"/>
      <c r="AH305" s="297">
        <f t="shared" si="14"/>
        <v>0</v>
      </c>
      <c r="AI305" s="573"/>
      <c r="AJ305" s="574" t="s">
        <v>659</v>
      </c>
      <c r="AK305" s="574" t="s">
        <v>430</v>
      </c>
      <c r="AL305" s="574"/>
      <c r="AM305" s="574"/>
      <c r="AN305" s="574"/>
      <c r="AO305" s="574"/>
      <c r="AP305" s="574"/>
      <c r="AQ305" s="574"/>
      <c r="AR305" s="574"/>
      <c r="AS305" s="575"/>
      <c r="AT305" s="576"/>
      <c r="AU305" s="575"/>
      <c r="AV305" s="577"/>
      <c r="AW305" s="159"/>
    </row>
    <row r="306" spans="1:49" s="149" customFormat="1" ht="51">
      <c r="A306" s="395"/>
      <c r="B306" s="395">
        <v>4546123300</v>
      </c>
      <c r="C306" s="263" t="s">
        <v>5709</v>
      </c>
      <c r="D306" s="263" t="s">
        <v>5710</v>
      </c>
      <c r="E306" s="263" t="s">
        <v>2481</v>
      </c>
      <c r="F306" s="263" t="s">
        <v>422</v>
      </c>
      <c r="G306" s="263" t="s">
        <v>655</v>
      </c>
      <c r="H306" s="263"/>
      <c r="I306" s="263"/>
      <c r="J306" s="263"/>
      <c r="K306" s="263"/>
      <c r="L306" s="263"/>
      <c r="M306" s="263"/>
      <c r="N306" s="263"/>
      <c r="O306" s="158"/>
      <c r="P306" s="296">
        <f t="shared" si="15"/>
        <v>0</v>
      </c>
      <c r="Q306" s="263"/>
      <c r="R306" s="263"/>
      <c r="S306" s="263"/>
      <c r="T306" s="263"/>
      <c r="U306" s="263"/>
      <c r="V306" s="263"/>
      <c r="W306" s="263">
        <v>2</v>
      </c>
      <c r="X306" s="158">
        <v>45204</v>
      </c>
      <c r="Y306" s="297">
        <f t="shared" si="16"/>
        <v>2</v>
      </c>
      <c r="Z306" s="263"/>
      <c r="AA306" s="263"/>
      <c r="AB306" s="263"/>
      <c r="AC306" s="263"/>
      <c r="AD306" s="263"/>
      <c r="AE306" s="263"/>
      <c r="AF306" s="263"/>
      <c r="AG306" s="158"/>
      <c r="AH306" s="297">
        <f t="shared" ref="AH306:AH369" si="17">SUM($Z306:$AF306)</f>
        <v>0</v>
      </c>
      <c r="AI306" s="573"/>
      <c r="AJ306" s="574" t="s">
        <v>659</v>
      </c>
      <c r="AK306" s="574" t="s">
        <v>430</v>
      </c>
      <c r="AL306" s="574"/>
      <c r="AM306" s="574"/>
      <c r="AN306" s="574"/>
      <c r="AO306" s="574"/>
      <c r="AP306" s="574"/>
      <c r="AQ306" s="574"/>
      <c r="AR306" s="574"/>
      <c r="AS306" s="575"/>
      <c r="AT306" s="576"/>
      <c r="AU306" s="575"/>
      <c r="AV306" s="577"/>
      <c r="AW306" s="159"/>
    </row>
    <row r="307" spans="1:49" s="149" customFormat="1" ht="25.5">
      <c r="A307" s="395"/>
      <c r="B307" s="395">
        <v>4464934000</v>
      </c>
      <c r="C307" s="263" t="s">
        <v>5711</v>
      </c>
      <c r="D307" s="263" t="s">
        <v>5712</v>
      </c>
      <c r="E307" s="263">
        <v>2452676</v>
      </c>
      <c r="F307" s="263" t="s">
        <v>418</v>
      </c>
      <c r="G307" s="263" t="s">
        <v>655</v>
      </c>
      <c r="H307" s="263"/>
      <c r="I307" s="263"/>
      <c r="J307" s="263"/>
      <c r="K307" s="263"/>
      <c r="L307" s="263"/>
      <c r="M307" s="263"/>
      <c r="N307" s="263"/>
      <c r="O307" s="158"/>
      <c r="P307" s="296">
        <f t="shared" si="15"/>
        <v>0</v>
      </c>
      <c r="Q307" s="263"/>
      <c r="R307" s="263"/>
      <c r="S307" s="263"/>
      <c r="T307" s="263"/>
      <c r="U307" s="263"/>
      <c r="V307" s="263"/>
      <c r="W307" s="263">
        <v>2</v>
      </c>
      <c r="X307" s="158">
        <v>45055</v>
      </c>
      <c r="Y307" s="297">
        <f t="shared" si="16"/>
        <v>2</v>
      </c>
      <c r="Z307" s="263"/>
      <c r="AA307" s="263"/>
      <c r="AB307" s="263"/>
      <c r="AC307" s="263"/>
      <c r="AD307" s="263"/>
      <c r="AE307" s="263"/>
      <c r="AF307" s="263"/>
      <c r="AG307" s="158"/>
      <c r="AH307" s="297">
        <f t="shared" si="17"/>
        <v>0</v>
      </c>
      <c r="AI307" s="573"/>
      <c r="AJ307" s="574" t="s">
        <v>659</v>
      </c>
      <c r="AK307" s="574" t="s">
        <v>430</v>
      </c>
      <c r="AL307" s="574"/>
      <c r="AM307" s="574"/>
      <c r="AN307" s="574"/>
      <c r="AO307" s="574"/>
      <c r="AP307" s="574"/>
      <c r="AQ307" s="574"/>
      <c r="AR307" s="574"/>
      <c r="AS307" s="575"/>
      <c r="AT307" s="576"/>
      <c r="AU307" s="575"/>
      <c r="AV307" s="577"/>
      <c r="AW307" s="159"/>
    </row>
    <row r="308" spans="1:49" s="149" customFormat="1" ht="51">
      <c r="A308" s="395"/>
      <c r="B308" s="395">
        <v>5405907400</v>
      </c>
      <c r="C308" s="263" t="s">
        <v>5713</v>
      </c>
      <c r="D308" s="263" t="s">
        <v>5714</v>
      </c>
      <c r="E308" s="263" t="s">
        <v>2482</v>
      </c>
      <c r="F308" s="263" t="s">
        <v>422</v>
      </c>
      <c r="G308" s="263" t="s">
        <v>655</v>
      </c>
      <c r="H308" s="263"/>
      <c r="I308" s="263"/>
      <c r="J308" s="263"/>
      <c r="K308" s="263"/>
      <c r="L308" s="263"/>
      <c r="M308" s="263"/>
      <c r="N308" s="263"/>
      <c r="O308" s="158"/>
      <c r="P308" s="296">
        <f t="shared" si="15"/>
        <v>0</v>
      </c>
      <c r="Q308" s="263"/>
      <c r="R308" s="263"/>
      <c r="S308" s="263"/>
      <c r="T308" s="263"/>
      <c r="U308" s="263"/>
      <c r="V308" s="263"/>
      <c r="W308" s="263">
        <v>2</v>
      </c>
      <c r="X308" s="158">
        <v>45244</v>
      </c>
      <c r="Y308" s="297">
        <f t="shared" si="16"/>
        <v>2</v>
      </c>
      <c r="Z308" s="263"/>
      <c r="AA308" s="263"/>
      <c r="AB308" s="263"/>
      <c r="AC308" s="263"/>
      <c r="AD308" s="263"/>
      <c r="AE308" s="263"/>
      <c r="AF308" s="263"/>
      <c r="AG308" s="158"/>
      <c r="AH308" s="297">
        <f t="shared" si="17"/>
        <v>0</v>
      </c>
      <c r="AI308" s="573"/>
      <c r="AJ308" s="574" t="s">
        <v>659</v>
      </c>
      <c r="AK308" s="574" t="s">
        <v>430</v>
      </c>
      <c r="AL308" s="574"/>
      <c r="AM308" s="574"/>
      <c r="AN308" s="574"/>
      <c r="AO308" s="574"/>
      <c r="AP308" s="574"/>
      <c r="AQ308" s="574"/>
      <c r="AR308" s="574"/>
      <c r="AS308" s="575"/>
      <c r="AT308" s="576"/>
      <c r="AU308" s="575"/>
      <c r="AV308" s="577"/>
      <c r="AW308" s="159"/>
    </row>
    <row r="309" spans="1:49" s="149" customFormat="1" ht="51">
      <c r="A309" s="395"/>
      <c r="B309" s="395">
        <v>5343841200</v>
      </c>
      <c r="C309" s="263" t="s">
        <v>5715</v>
      </c>
      <c r="D309" s="263" t="s">
        <v>5716</v>
      </c>
      <c r="E309" s="263" t="s">
        <v>2483</v>
      </c>
      <c r="F309" s="263" t="s">
        <v>422</v>
      </c>
      <c r="G309" s="263" t="s">
        <v>655</v>
      </c>
      <c r="H309" s="263"/>
      <c r="I309" s="263"/>
      <c r="J309" s="263"/>
      <c r="K309" s="263"/>
      <c r="L309" s="263"/>
      <c r="M309" s="263"/>
      <c r="N309" s="263"/>
      <c r="O309" s="158"/>
      <c r="P309" s="296">
        <f t="shared" si="15"/>
        <v>0</v>
      </c>
      <c r="Q309" s="263"/>
      <c r="R309" s="263"/>
      <c r="S309" s="263"/>
      <c r="T309" s="263"/>
      <c r="U309" s="263"/>
      <c r="V309" s="263"/>
      <c r="W309" s="263">
        <v>2</v>
      </c>
      <c r="X309" s="158">
        <v>45181</v>
      </c>
      <c r="Y309" s="297">
        <f t="shared" si="16"/>
        <v>2</v>
      </c>
      <c r="Z309" s="263"/>
      <c r="AA309" s="263"/>
      <c r="AB309" s="263"/>
      <c r="AC309" s="263"/>
      <c r="AD309" s="263"/>
      <c r="AE309" s="263"/>
      <c r="AF309" s="263"/>
      <c r="AG309" s="158"/>
      <c r="AH309" s="297">
        <f t="shared" si="17"/>
        <v>0</v>
      </c>
      <c r="AI309" s="573"/>
      <c r="AJ309" s="574" t="s">
        <v>659</v>
      </c>
      <c r="AK309" s="574" t="s">
        <v>430</v>
      </c>
      <c r="AL309" s="574"/>
      <c r="AM309" s="574"/>
      <c r="AN309" s="574"/>
      <c r="AO309" s="574"/>
      <c r="AP309" s="574"/>
      <c r="AQ309" s="574"/>
      <c r="AR309" s="574"/>
      <c r="AS309" s="575"/>
      <c r="AT309" s="576"/>
      <c r="AU309" s="575"/>
      <c r="AV309" s="577"/>
      <c r="AW309" s="159"/>
    </row>
    <row r="310" spans="1:49" s="149" customFormat="1" ht="51">
      <c r="A310" s="395"/>
      <c r="B310" s="395">
        <v>5343841200</v>
      </c>
      <c r="C310" s="263" t="s">
        <v>5717</v>
      </c>
      <c r="D310" s="263" t="s">
        <v>5716</v>
      </c>
      <c r="E310" s="263" t="s">
        <v>2484</v>
      </c>
      <c r="F310" s="263" t="s">
        <v>422</v>
      </c>
      <c r="G310" s="263" t="s">
        <v>655</v>
      </c>
      <c r="H310" s="263"/>
      <c r="I310" s="263"/>
      <c r="J310" s="263"/>
      <c r="K310" s="263"/>
      <c r="L310" s="263"/>
      <c r="M310" s="263"/>
      <c r="N310" s="263"/>
      <c r="O310" s="158"/>
      <c r="P310" s="296">
        <f t="shared" si="15"/>
        <v>0</v>
      </c>
      <c r="Q310" s="263"/>
      <c r="R310" s="263"/>
      <c r="S310" s="263"/>
      <c r="T310" s="263"/>
      <c r="U310" s="263">
        <v>1</v>
      </c>
      <c r="V310" s="263"/>
      <c r="W310" s="263">
        <v>1</v>
      </c>
      <c r="X310" s="158">
        <v>45181</v>
      </c>
      <c r="Y310" s="297">
        <f t="shared" si="16"/>
        <v>2</v>
      </c>
      <c r="Z310" s="263"/>
      <c r="AA310" s="263"/>
      <c r="AB310" s="263"/>
      <c r="AC310" s="263"/>
      <c r="AD310" s="263"/>
      <c r="AE310" s="263"/>
      <c r="AF310" s="263"/>
      <c r="AG310" s="158"/>
      <c r="AH310" s="297">
        <f t="shared" si="17"/>
        <v>0</v>
      </c>
      <c r="AI310" s="573"/>
      <c r="AJ310" s="574" t="s">
        <v>659</v>
      </c>
      <c r="AK310" s="574" t="s">
        <v>430</v>
      </c>
      <c r="AL310" s="574" t="s">
        <v>671</v>
      </c>
      <c r="AM310" s="574" t="s">
        <v>671</v>
      </c>
      <c r="AN310" s="574"/>
      <c r="AO310" s="574">
        <v>15</v>
      </c>
      <c r="AP310" s="574"/>
      <c r="AQ310" s="574"/>
      <c r="AR310" s="574"/>
      <c r="AS310" s="575"/>
      <c r="AT310" s="576">
        <v>1</v>
      </c>
      <c r="AU310" s="575" t="s">
        <v>672</v>
      </c>
      <c r="AV310" s="577" t="s">
        <v>653</v>
      </c>
      <c r="AW310" s="159" t="s">
        <v>16359</v>
      </c>
    </row>
    <row r="311" spans="1:49" s="149" customFormat="1" ht="51">
      <c r="A311" s="395"/>
      <c r="B311" s="395">
        <v>4313431100</v>
      </c>
      <c r="C311" s="263" t="s">
        <v>5718</v>
      </c>
      <c r="D311" s="263" t="s">
        <v>5719</v>
      </c>
      <c r="E311" s="263" t="s">
        <v>2485</v>
      </c>
      <c r="F311" s="263" t="s">
        <v>422</v>
      </c>
      <c r="G311" s="263" t="s">
        <v>655</v>
      </c>
      <c r="H311" s="263"/>
      <c r="I311" s="263"/>
      <c r="J311" s="263"/>
      <c r="K311" s="263"/>
      <c r="L311" s="263"/>
      <c r="M311" s="263"/>
      <c r="N311" s="263"/>
      <c r="O311" s="158"/>
      <c r="P311" s="296">
        <f t="shared" si="15"/>
        <v>0</v>
      </c>
      <c r="Q311" s="263"/>
      <c r="R311" s="263"/>
      <c r="S311" s="263"/>
      <c r="T311" s="263"/>
      <c r="U311" s="263"/>
      <c r="V311" s="263"/>
      <c r="W311" s="263">
        <v>2</v>
      </c>
      <c r="X311" s="158">
        <v>45001</v>
      </c>
      <c r="Y311" s="297">
        <f t="shared" si="16"/>
        <v>2</v>
      </c>
      <c r="Z311" s="263"/>
      <c r="AA311" s="263"/>
      <c r="AB311" s="263"/>
      <c r="AC311" s="263"/>
      <c r="AD311" s="263"/>
      <c r="AE311" s="263"/>
      <c r="AF311" s="263">
        <v>2</v>
      </c>
      <c r="AG311" s="158">
        <v>45091</v>
      </c>
      <c r="AH311" s="297">
        <f t="shared" si="17"/>
        <v>2</v>
      </c>
      <c r="AI311" s="573"/>
      <c r="AJ311" s="574" t="s">
        <v>659</v>
      </c>
      <c r="AK311" s="574" t="s">
        <v>430</v>
      </c>
      <c r="AL311" s="574"/>
      <c r="AM311" s="574"/>
      <c r="AN311" s="574"/>
      <c r="AO311" s="574"/>
      <c r="AP311" s="574"/>
      <c r="AQ311" s="574"/>
      <c r="AR311" s="574"/>
      <c r="AS311" s="575"/>
      <c r="AT311" s="576"/>
      <c r="AU311" s="575"/>
      <c r="AV311" s="577"/>
      <c r="AW311" s="159"/>
    </row>
    <row r="312" spans="1:49" s="149" customFormat="1" ht="51">
      <c r="A312" s="395"/>
      <c r="B312" s="395">
        <v>6340920100</v>
      </c>
      <c r="C312" s="263" t="s">
        <v>5720</v>
      </c>
      <c r="D312" s="263" t="s">
        <v>5721</v>
      </c>
      <c r="E312" s="263" t="s">
        <v>2486</v>
      </c>
      <c r="F312" s="263" t="s">
        <v>422</v>
      </c>
      <c r="G312" s="263" t="s">
        <v>655</v>
      </c>
      <c r="H312" s="263"/>
      <c r="I312" s="263"/>
      <c r="J312" s="263"/>
      <c r="K312" s="263"/>
      <c r="L312" s="263"/>
      <c r="M312" s="263"/>
      <c r="N312" s="263"/>
      <c r="O312" s="158"/>
      <c r="P312" s="296">
        <f t="shared" ref="P312:P375" si="18">SUM($H312:$N312)</f>
        <v>0</v>
      </c>
      <c r="Q312" s="263"/>
      <c r="R312" s="263"/>
      <c r="S312" s="263"/>
      <c r="T312" s="263"/>
      <c r="U312" s="263"/>
      <c r="V312" s="263"/>
      <c r="W312" s="263">
        <v>2</v>
      </c>
      <c r="X312" s="158">
        <v>45190</v>
      </c>
      <c r="Y312" s="297">
        <f t="shared" ref="Y312:Y375" si="19">SUM($Q312:$W312)</f>
        <v>2</v>
      </c>
      <c r="Z312" s="263"/>
      <c r="AA312" s="263"/>
      <c r="AB312" s="263"/>
      <c r="AC312" s="263"/>
      <c r="AD312" s="263"/>
      <c r="AE312" s="263"/>
      <c r="AF312" s="263"/>
      <c r="AG312" s="158"/>
      <c r="AH312" s="297">
        <f t="shared" si="17"/>
        <v>0</v>
      </c>
      <c r="AI312" s="573"/>
      <c r="AJ312" s="574" t="s">
        <v>659</v>
      </c>
      <c r="AK312" s="574" t="s">
        <v>430</v>
      </c>
      <c r="AL312" s="574"/>
      <c r="AM312" s="574"/>
      <c r="AN312" s="574"/>
      <c r="AO312" s="574"/>
      <c r="AP312" s="574"/>
      <c r="AQ312" s="574"/>
      <c r="AR312" s="574"/>
      <c r="AS312" s="575"/>
      <c r="AT312" s="576"/>
      <c r="AU312" s="575"/>
      <c r="AV312" s="577"/>
      <c r="AW312" s="159"/>
    </row>
    <row r="313" spans="1:49" s="149" customFormat="1" ht="51">
      <c r="A313" s="395"/>
      <c r="B313" s="395">
        <v>6340920100</v>
      </c>
      <c r="C313" s="263" t="s">
        <v>5720</v>
      </c>
      <c r="D313" s="263" t="s">
        <v>5721</v>
      </c>
      <c r="E313" s="263" t="s">
        <v>2487</v>
      </c>
      <c r="F313" s="263" t="s">
        <v>422</v>
      </c>
      <c r="G313" s="263" t="s">
        <v>655</v>
      </c>
      <c r="H313" s="263"/>
      <c r="I313" s="263"/>
      <c r="J313" s="263"/>
      <c r="K313" s="263"/>
      <c r="L313" s="263"/>
      <c r="M313" s="263"/>
      <c r="N313" s="263"/>
      <c r="O313" s="158"/>
      <c r="P313" s="296">
        <f t="shared" si="18"/>
        <v>0</v>
      </c>
      <c r="Q313" s="263"/>
      <c r="R313" s="263"/>
      <c r="S313" s="263"/>
      <c r="T313" s="263"/>
      <c r="U313" s="263"/>
      <c r="V313" s="263"/>
      <c r="W313" s="263">
        <v>2</v>
      </c>
      <c r="X313" s="158">
        <v>45190</v>
      </c>
      <c r="Y313" s="297">
        <f t="shared" si="19"/>
        <v>2</v>
      </c>
      <c r="Z313" s="263"/>
      <c r="AA313" s="263"/>
      <c r="AB313" s="263"/>
      <c r="AC313" s="263"/>
      <c r="AD313" s="263"/>
      <c r="AE313" s="263"/>
      <c r="AF313" s="263"/>
      <c r="AG313" s="158"/>
      <c r="AH313" s="297">
        <f t="shared" si="17"/>
        <v>0</v>
      </c>
      <c r="AI313" s="573"/>
      <c r="AJ313" s="574" t="s">
        <v>659</v>
      </c>
      <c r="AK313" s="574" t="s">
        <v>430</v>
      </c>
      <c r="AL313" s="574"/>
      <c r="AM313" s="574"/>
      <c r="AN313" s="574"/>
      <c r="AO313" s="574"/>
      <c r="AP313" s="574"/>
      <c r="AQ313" s="574"/>
      <c r="AR313" s="574"/>
      <c r="AS313" s="575"/>
      <c r="AT313" s="576"/>
      <c r="AU313" s="575"/>
      <c r="AV313" s="577"/>
      <c r="AW313" s="159"/>
    </row>
    <row r="314" spans="1:49" s="149" customFormat="1" ht="51">
      <c r="A314" s="395"/>
      <c r="B314" s="395">
        <v>6340920100</v>
      </c>
      <c r="C314" s="263" t="s">
        <v>5720</v>
      </c>
      <c r="D314" s="263" t="s">
        <v>5721</v>
      </c>
      <c r="E314" s="263" t="s">
        <v>2488</v>
      </c>
      <c r="F314" s="263" t="s">
        <v>422</v>
      </c>
      <c r="G314" s="263" t="s">
        <v>655</v>
      </c>
      <c r="H314" s="263"/>
      <c r="I314" s="263"/>
      <c r="J314" s="263"/>
      <c r="K314" s="263"/>
      <c r="L314" s="263"/>
      <c r="M314" s="263"/>
      <c r="N314" s="263"/>
      <c r="O314" s="158"/>
      <c r="P314" s="296">
        <f t="shared" si="18"/>
        <v>0</v>
      </c>
      <c r="Q314" s="263"/>
      <c r="R314" s="263"/>
      <c r="S314" s="263"/>
      <c r="T314" s="263"/>
      <c r="U314" s="263"/>
      <c r="V314" s="263"/>
      <c r="W314" s="263">
        <v>2</v>
      </c>
      <c r="X314" s="158">
        <v>45190</v>
      </c>
      <c r="Y314" s="297">
        <f t="shared" si="19"/>
        <v>2</v>
      </c>
      <c r="Z314" s="263"/>
      <c r="AA314" s="263"/>
      <c r="AB314" s="263"/>
      <c r="AC314" s="263"/>
      <c r="AD314" s="263"/>
      <c r="AE314" s="263"/>
      <c r="AF314" s="263"/>
      <c r="AG314" s="158"/>
      <c r="AH314" s="297">
        <f t="shared" si="17"/>
        <v>0</v>
      </c>
      <c r="AI314" s="573"/>
      <c r="AJ314" s="574" t="s">
        <v>659</v>
      </c>
      <c r="AK314" s="574" t="s">
        <v>430</v>
      </c>
      <c r="AL314" s="574"/>
      <c r="AM314" s="574"/>
      <c r="AN314" s="574"/>
      <c r="AO314" s="574"/>
      <c r="AP314" s="574"/>
      <c r="AQ314" s="574"/>
      <c r="AR314" s="574"/>
      <c r="AS314" s="575"/>
      <c r="AT314" s="576"/>
      <c r="AU314" s="575"/>
      <c r="AV314" s="577"/>
      <c r="AW314" s="159"/>
    </row>
    <row r="315" spans="1:49" s="149" customFormat="1" ht="51">
      <c r="A315" s="395"/>
      <c r="B315" s="395">
        <v>6340920100</v>
      </c>
      <c r="C315" s="263" t="s">
        <v>5720</v>
      </c>
      <c r="D315" s="263" t="s">
        <v>5721</v>
      </c>
      <c r="E315" s="263" t="s">
        <v>2489</v>
      </c>
      <c r="F315" s="263" t="s">
        <v>422</v>
      </c>
      <c r="G315" s="263" t="s">
        <v>655</v>
      </c>
      <c r="H315" s="263"/>
      <c r="I315" s="263"/>
      <c r="J315" s="263"/>
      <c r="K315" s="263"/>
      <c r="L315" s="263"/>
      <c r="M315" s="263"/>
      <c r="N315" s="263"/>
      <c r="O315" s="158"/>
      <c r="P315" s="296">
        <f t="shared" si="18"/>
        <v>0</v>
      </c>
      <c r="Q315" s="263"/>
      <c r="R315" s="263"/>
      <c r="S315" s="263"/>
      <c r="T315" s="263"/>
      <c r="U315" s="263"/>
      <c r="V315" s="263"/>
      <c r="W315" s="263">
        <v>2</v>
      </c>
      <c r="X315" s="158">
        <v>45190</v>
      </c>
      <c r="Y315" s="297">
        <f t="shared" si="19"/>
        <v>2</v>
      </c>
      <c r="Z315" s="263"/>
      <c r="AA315" s="263"/>
      <c r="AB315" s="263"/>
      <c r="AC315" s="263"/>
      <c r="AD315" s="263"/>
      <c r="AE315" s="263"/>
      <c r="AF315" s="263"/>
      <c r="AG315" s="158"/>
      <c r="AH315" s="297">
        <f t="shared" si="17"/>
        <v>0</v>
      </c>
      <c r="AI315" s="573"/>
      <c r="AJ315" s="574" t="s">
        <v>659</v>
      </c>
      <c r="AK315" s="574" t="s">
        <v>430</v>
      </c>
      <c r="AL315" s="574"/>
      <c r="AM315" s="574"/>
      <c r="AN315" s="574"/>
      <c r="AO315" s="574"/>
      <c r="AP315" s="574"/>
      <c r="AQ315" s="574"/>
      <c r="AR315" s="574"/>
      <c r="AS315" s="575"/>
      <c r="AT315" s="576"/>
      <c r="AU315" s="575"/>
      <c r="AV315" s="577"/>
      <c r="AW315" s="159"/>
    </row>
    <row r="316" spans="1:49" s="149" customFormat="1" ht="51">
      <c r="A316" s="395"/>
      <c r="B316" s="395">
        <v>6340920100</v>
      </c>
      <c r="C316" s="263" t="s">
        <v>5720</v>
      </c>
      <c r="D316" s="263" t="s">
        <v>5721</v>
      </c>
      <c r="E316" s="263" t="s">
        <v>2490</v>
      </c>
      <c r="F316" s="263" t="s">
        <v>422</v>
      </c>
      <c r="G316" s="263" t="s">
        <v>655</v>
      </c>
      <c r="H316" s="263"/>
      <c r="I316" s="263"/>
      <c r="J316" s="263"/>
      <c r="K316" s="263"/>
      <c r="L316" s="263"/>
      <c r="M316" s="263"/>
      <c r="N316" s="263"/>
      <c r="O316" s="158"/>
      <c r="P316" s="296">
        <f t="shared" si="18"/>
        <v>0</v>
      </c>
      <c r="Q316" s="263"/>
      <c r="R316" s="263"/>
      <c r="S316" s="263"/>
      <c r="T316" s="263"/>
      <c r="U316" s="263"/>
      <c r="V316" s="263"/>
      <c r="W316" s="263">
        <v>2</v>
      </c>
      <c r="X316" s="158">
        <v>45190</v>
      </c>
      <c r="Y316" s="297">
        <f t="shared" si="19"/>
        <v>2</v>
      </c>
      <c r="Z316" s="263"/>
      <c r="AA316" s="263"/>
      <c r="AB316" s="263"/>
      <c r="AC316" s="263"/>
      <c r="AD316" s="263"/>
      <c r="AE316" s="263"/>
      <c r="AF316" s="263"/>
      <c r="AG316" s="158"/>
      <c r="AH316" s="297">
        <f t="shared" si="17"/>
        <v>0</v>
      </c>
      <c r="AI316" s="573"/>
      <c r="AJ316" s="574" t="s">
        <v>659</v>
      </c>
      <c r="AK316" s="574" t="s">
        <v>430</v>
      </c>
      <c r="AL316" s="574"/>
      <c r="AM316" s="574"/>
      <c r="AN316" s="574"/>
      <c r="AO316" s="574"/>
      <c r="AP316" s="574"/>
      <c r="AQ316" s="574"/>
      <c r="AR316" s="574"/>
      <c r="AS316" s="575"/>
      <c r="AT316" s="576"/>
      <c r="AU316" s="575"/>
      <c r="AV316" s="577"/>
      <c r="AW316" s="159"/>
    </row>
    <row r="317" spans="1:49" s="149" customFormat="1" ht="51">
      <c r="A317" s="395"/>
      <c r="B317" s="395">
        <v>6340920100</v>
      </c>
      <c r="C317" s="263" t="s">
        <v>5720</v>
      </c>
      <c r="D317" s="263" t="s">
        <v>5721</v>
      </c>
      <c r="E317" s="263" t="s">
        <v>2491</v>
      </c>
      <c r="F317" s="263" t="s">
        <v>422</v>
      </c>
      <c r="G317" s="263" t="s">
        <v>655</v>
      </c>
      <c r="H317" s="263"/>
      <c r="I317" s="263"/>
      <c r="J317" s="263"/>
      <c r="K317" s="263"/>
      <c r="L317" s="263"/>
      <c r="M317" s="263"/>
      <c r="N317" s="263"/>
      <c r="O317" s="158"/>
      <c r="P317" s="296">
        <f t="shared" si="18"/>
        <v>0</v>
      </c>
      <c r="Q317" s="263"/>
      <c r="R317" s="263"/>
      <c r="S317" s="263"/>
      <c r="T317" s="263"/>
      <c r="U317" s="263"/>
      <c r="V317" s="263"/>
      <c r="W317" s="263">
        <v>2</v>
      </c>
      <c r="X317" s="158">
        <v>45190</v>
      </c>
      <c r="Y317" s="297">
        <f t="shared" si="19"/>
        <v>2</v>
      </c>
      <c r="Z317" s="263"/>
      <c r="AA317" s="263"/>
      <c r="AB317" s="263"/>
      <c r="AC317" s="263"/>
      <c r="AD317" s="263"/>
      <c r="AE317" s="263"/>
      <c r="AF317" s="263"/>
      <c r="AG317" s="158"/>
      <c r="AH317" s="297">
        <f t="shared" si="17"/>
        <v>0</v>
      </c>
      <c r="AI317" s="573"/>
      <c r="AJ317" s="574" t="s">
        <v>659</v>
      </c>
      <c r="AK317" s="574" t="s">
        <v>430</v>
      </c>
      <c r="AL317" s="574"/>
      <c r="AM317" s="574"/>
      <c r="AN317" s="574"/>
      <c r="AO317" s="574"/>
      <c r="AP317" s="574"/>
      <c r="AQ317" s="574"/>
      <c r="AR317" s="574"/>
      <c r="AS317" s="575"/>
      <c r="AT317" s="576"/>
      <c r="AU317" s="575"/>
      <c r="AV317" s="577"/>
      <c r="AW317" s="159"/>
    </row>
    <row r="318" spans="1:49" s="149" customFormat="1" ht="51">
      <c r="A318" s="395"/>
      <c r="B318" s="395">
        <v>6340920100</v>
      </c>
      <c r="C318" s="263" t="s">
        <v>5720</v>
      </c>
      <c r="D318" s="263" t="s">
        <v>5721</v>
      </c>
      <c r="E318" s="263" t="s">
        <v>2492</v>
      </c>
      <c r="F318" s="263" t="s">
        <v>422</v>
      </c>
      <c r="G318" s="263" t="s">
        <v>655</v>
      </c>
      <c r="H318" s="263"/>
      <c r="I318" s="263"/>
      <c r="J318" s="263"/>
      <c r="K318" s="263"/>
      <c r="L318" s="263"/>
      <c r="M318" s="263"/>
      <c r="N318" s="263"/>
      <c r="O318" s="158"/>
      <c r="P318" s="296">
        <f t="shared" si="18"/>
        <v>0</v>
      </c>
      <c r="Q318" s="263"/>
      <c r="R318" s="263"/>
      <c r="S318" s="263"/>
      <c r="T318" s="263"/>
      <c r="U318" s="263"/>
      <c r="V318" s="263"/>
      <c r="W318" s="263">
        <v>2</v>
      </c>
      <c r="X318" s="158">
        <v>45190</v>
      </c>
      <c r="Y318" s="297">
        <f t="shared" si="19"/>
        <v>2</v>
      </c>
      <c r="Z318" s="263"/>
      <c r="AA318" s="263"/>
      <c r="AB318" s="263"/>
      <c r="AC318" s="263"/>
      <c r="AD318" s="263"/>
      <c r="AE318" s="263"/>
      <c r="AF318" s="263"/>
      <c r="AG318" s="158"/>
      <c r="AH318" s="297">
        <f t="shared" si="17"/>
        <v>0</v>
      </c>
      <c r="AI318" s="573"/>
      <c r="AJ318" s="574" t="s">
        <v>659</v>
      </c>
      <c r="AK318" s="574" t="s">
        <v>430</v>
      </c>
      <c r="AL318" s="574"/>
      <c r="AM318" s="574"/>
      <c r="AN318" s="574"/>
      <c r="AO318" s="574"/>
      <c r="AP318" s="574"/>
      <c r="AQ318" s="574"/>
      <c r="AR318" s="574"/>
      <c r="AS318" s="575"/>
      <c r="AT318" s="576"/>
      <c r="AU318" s="575"/>
      <c r="AV318" s="577"/>
      <c r="AW318" s="159"/>
    </row>
    <row r="319" spans="1:49" s="149" customFormat="1" ht="51">
      <c r="A319" s="395"/>
      <c r="B319" s="395">
        <v>6340920100</v>
      </c>
      <c r="C319" s="263" t="s">
        <v>5720</v>
      </c>
      <c r="D319" s="263" t="s">
        <v>5721</v>
      </c>
      <c r="E319" s="263" t="s">
        <v>2493</v>
      </c>
      <c r="F319" s="263" t="s">
        <v>422</v>
      </c>
      <c r="G319" s="263" t="s">
        <v>655</v>
      </c>
      <c r="H319" s="263"/>
      <c r="I319" s="263"/>
      <c r="J319" s="263"/>
      <c r="K319" s="263"/>
      <c r="L319" s="263"/>
      <c r="M319" s="263"/>
      <c r="N319" s="263"/>
      <c r="O319" s="158"/>
      <c r="P319" s="296">
        <f t="shared" si="18"/>
        <v>0</v>
      </c>
      <c r="Q319" s="263"/>
      <c r="R319" s="263"/>
      <c r="S319" s="263"/>
      <c r="T319" s="263"/>
      <c r="U319" s="263"/>
      <c r="V319" s="263"/>
      <c r="W319" s="263">
        <v>2</v>
      </c>
      <c r="X319" s="158">
        <v>45190</v>
      </c>
      <c r="Y319" s="297">
        <f t="shared" si="19"/>
        <v>2</v>
      </c>
      <c r="Z319" s="263"/>
      <c r="AA319" s="263"/>
      <c r="AB319" s="263"/>
      <c r="AC319" s="263"/>
      <c r="AD319" s="263"/>
      <c r="AE319" s="263"/>
      <c r="AF319" s="263"/>
      <c r="AG319" s="158"/>
      <c r="AH319" s="297">
        <f t="shared" si="17"/>
        <v>0</v>
      </c>
      <c r="AI319" s="573"/>
      <c r="AJ319" s="574" t="s">
        <v>659</v>
      </c>
      <c r="AK319" s="574" t="s">
        <v>430</v>
      </c>
      <c r="AL319" s="574"/>
      <c r="AM319" s="574"/>
      <c r="AN319" s="574"/>
      <c r="AO319" s="574"/>
      <c r="AP319" s="574"/>
      <c r="AQ319" s="574"/>
      <c r="AR319" s="574"/>
      <c r="AS319" s="575"/>
      <c r="AT319" s="576"/>
      <c r="AU319" s="575"/>
      <c r="AV319" s="577"/>
      <c r="AW319" s="159"/>
    </row>
    <row r="320" spans="1:49" s="149" customFormat="1" ht="51">
      <c r="A320" s="395"/>
      <c r="B320" s="395">
        <v>6340920100</v>
      </c>
      <c r="C320" s="263" t="s">
        <v>5720</v>
      </c>
      <c r="D320" s="263" t="s">
        <v>5721</v>
      </c>
      <c r="E320" s="263" t="s">
        <v>2494</v>
      </c>
      <c r="F320" s="263" t="s">
        <v>422</v>
      </c>
      <c r="G320" s="263" t="s">
        <v>655</v>
      </c>
      <c r="H320" s="263"/>
      <c r="I320" s="263"/>
      <c r="J320" s="263"/>
      <c r="K320" s="263"/>
      <c r="L320" s="263"/>
      <c r="M320" s="263"/>
      <c r="N320" s="263"/>
      <c r="O320" s="158"/>
      <c r="P320" s="296">
        <f t="shared" si="18"/>
        <v>0</v>
      </c>
      <c r="Q320" s="263"/>
      <c r="R320" s="263"/>
      <c r="S320" s="263"/>
      <c r="T320" s="263"/>
      <c r="U320" s="263"/>
      <c r="V320" s="263"/>
      <c r="W320" s="263">
        <v>2</v>
      </c>
      <c r="X320" s="158">
        <v>45190</v>
      </c>
      <c r="Y320" s="297">
        <f t="shared" si="19"/>
        <v>2</v>
      </c>
      <c r="Z320" s="263"/>
      <c r="AA320" s="263"/>
      <c r="AB320" s="263"/>
      <c r="AC320" s="263"/>
      <c r="AD320" s="263"/>
      <c r="AE320" s="263"/>
      <c r="AF320" s="263"/>
      <c r="AG320" s="158"/>
      <c r="AH320" s="297">
        <f t="shared" si="17"/>
        <v>0</v>
      </c>
      <c r="AI320" s="573"/>
      <c r="AJ320" s="574" t="s">
        <v>659</v>
      </c>
      <c r="AK320" s="574" t="s">
        <v>430</v>
      </c>
      <c r="AL320" s="574"/>
      <c r="AM320" s="574"/>
      <c r="AN320" s="574"/>
      <c r="AO320" s="574"/>
      <c r="AP320" s="574"/>
      <c r="AQ320" s="574"/>
      <c r="AR320" s="574"/>
      <c r="AS320" s="575"/>
      <c r="AT320" s="576"/>
      <c r="AU320" s="575"/>
      <c r="AV320" s="577"/>
      <c r="AW320" s="159"/>
    </row>
    <row r="321" spans="1:49" s="149" customFormat="1" ht="51">
      <c r="A321" s="395"/>
      <c r="B321" s="395">
        <v>6340920100</v>
      </c>
      <c r="C321" s="263" t="s">
        <v>5720</v>
      </c>
      <c r="D321" s="263" t="s">
        <v>5721</v>
      </c>
      <c r="E321" s="263" t="s">
        <v>2495</v>
      </c>
      <c r="F321" s="263" t="s">
        <v>422</v>
      </c>
      <c r="G321" s="263" t="s">
        <v>655</v>
      </c>
      <c r="H321" s="263"/>
      <c r="I321" s="263"/>
      <c r="J321" s="263"/>
      <c r="K321" s="263"/>
      <c r="L321" s="263"/>
      <c r="M321" s="263"/>
      <c r="N321" s="263"/>
      <c r="O321" s="158"/>
      <c r="P321" s="296">
        <f t="shared" si="18"/>
        <v>0</v>
      </c>
      <c r="Q321" s="263"/>
      <c r="R321" s="263"/>
      <c r="S321" s="263"/>
      <c r="T321" s="263"/>
      <c r="U321" s="263"/>
      <c r="V321" s="263"/>
      <c r="W321" s="263">
        <v>2</v>
      </c>
      <c r="X321" s="158">
        <v>45190</v>
      </c>
      <c r="Y321" s="297">
        <f t="shared" si="19"/>
        <v>2</v>
      </c>
      <c r="Z321" s="263"/>
      <c r="AA321" s="263"/>
      <c r="AB321" s="263"/>
      <c r="AC321" s="263"/>
      <c r="AD321" s="263"/>
      <c r="AE321" s="263"/>
      <c r="AF321" s="263"/>
      <c r="AG321" s="158"/>
      <c r="AH321" s="297">
        <f t="shared" si="17"/>
        <v>0</v>
      </c>
      <c r="AI321" s="573"/>
      <c r="AJ321" s="574" t="s">
        <v>659</v>
      </c>
      <c r="AK321" s="574" t="s">
        <v>430</v>
      </c>
      <c r="AL321" s="574"/>
      <c r="AM321" s="574"/>
      <c r="AN321" s="574"/>
      <c r="AO321" s="574"/>
      <c r="AP321" s="574"/>
      <c r="AQ321" s="574"/>
      <c r="AR321" s="574"/>
      <c r="AS321" s="575"/>
      <c r="AT321" s="576"/>
      <c r="AU321" s="575"/>
      <c r="AV321" s="577"/>
      <c r="AW321" s="159"/>
    </row>
    <row r="322" spans="1:49" s="149" customFormat="1" ht="51">
      <c r="A322" s="395"/>
      <c r="B322" s="395">
        <v>6340920100</v>
      </c>
      <c r="C322" s="263" t="s">
        <v>5720</v>
      </c>
      <c r="D322" s="263" t="s">
        <v>5721</v>
      </c>
      <c r="E322" s="263" t="s">
        <v>2496</v>
      </c>
      <c r="F322" s="263" t="s">
        <v>422</v>
      </c>
      <c r="G322" s="263" t="s">
        <v>655</v>
      </c>
      <c r="H322" s="263"/>
      <c r="I322" s="263"/>
      <c r="J322" s="263"/>
      <c r="K322" s="263"/>
      <c r="L322" s="263"/>
      <c r="M322" s="263"/>
      <c r="N322" s="263"/>
      <c r="O322" s="158"/>
      <c r="P322" s="296">
        <f t="shared" si="18"/>
        <v>0</v>
      </c>
      <c r="Q322" s="263"/>
      <c r="R322" s="263"/>
      <c r="S322" s="263"/>
      <c r="T322" s="263"/>
      <c r="U322" s="263"/>
      <c r="V322" s="263"/>
      <c r="W322" s="263">
        <v>2</v>
      </c>
      <c r="X322" s="158">
        <v>45190</v>
      </c>
      <c r="Y322" s="297">
        <f t="shared" si="19"/>
        <v>2</v>
      </c>
      <c r="Z322" s="263"/>
      <c r="AA322" s="263"/>
      <c r="AB322" s="263"/>
      <c r="AC322" s="263"/>
      <c r="AD322" s="263"/>
      <c r="AE322" s="263"/>
      <c r="AF322" s="263"/>
      <c r="AG322" s="158"/>
      <c r="AH322" s="297">
        <f t="shared" si="17"/>
        <v>0</v>
      </c>
      <c r="AI322" s="573"/>
      <c r="AJ322" s="574" t="s">
        <v>659</v>
      </c>
      <c r="AK322" s="574" t="s">
        <v>430</v>
      </c>
      <c r="AL322" s="574"/>
      <c r="AM322" s="574"/>
      <c r="AN322" s="574"/>
      <c r="AO322" s="574"/>
      <c r="AP322" s="574"/>
      <c r="AQ322" s="574"/>
      <c r="AR322" s="574"/>
      <c r="AS322" s="575"/>
      <c r="AT322" s="576"/>
      <c r="AU322" s="575"/>
      <c r="AV322" s="577"/>
      <c r="AW322" s="159"/>
    </row>
    <row r="323" spans="1:49" s="149" customFormat="1" ht="51">
      <c r="A323" s="395"/>
      <c r="B323" s="395">
        <v>6340920100</v>
      </c>
      <c r="C323" s="263" t="s">
        <v>5720</v>
      </c>
      <c r="D323" s="263" t="s">
        <v>5721</v>
      </c>
      <c r="E323" s="263" t="s">
        <v>2497</v>
      </c>
      <c r="F323" s="263" t="s">
        <v>422</v>
      </c>
      <c r="G323" s="263" t="s">
        <v>655</v>
      </c>
      <c r="H323" s="263"/>
      <c r="I323" s="263"/>
      <c r="J323" s="263"/>
      <c r="K323" s="263"/>
      <c r="L323" s="263"/>
      <c r="M323" s="263"/>
      <c r="N323" s="263"/>
      <c r="O323" s="158"/>
      <c r="P323" s="296">
        <f t="shared" si="18"/>
        <v>0</v>
      </c>
      <c r="Q323" s="263"/>
      <c r="R323" s="263"/>
      <c r="S323" s="263">
        <v>1</v>
      </c>
      <c r="T323" s="263"/>
      <c r="U323" s="263"/>
      <c r="V323" s="263"/>
      <c r="W323" s="263">
        <v>1</v>
      </c>
      <c r="X323" s="158">
        <v>45190</v>
      </c>
      <c r="Y323" s="297">
        <f t="shared" si="19"/>
        <v>2</v>
      </c>
      <c r="Z323" s="263"/>
      <c r="AA323" s="263"/>
      <c r="AB323" s="263"/>
      <c r="AC323" s="263"/>
      <c r="AD323" s="263"/>
      <c r="AE323" s="263"/>
      <c r="AF323" s="263"/>
      <c r="AG323" s="158"/>
      <c r="AH323" s="297">
        <f t="shared" si="17"/>
        <v>0</v>
      </c>
      <c r="AI323" s="573"/>
      <c r="AJ323" s="574" t="s">
        <v>659</v>
      </c>
      <c r="AK323" s="574" t="s">
        <v>430</v>
      </c>
      <c r="AL323" s="574" t="s">
        <v>671</v>
      </c>
      <c r="AM323" s="574" t="s">
        <v>661</v>
      </c>
      <c r="AN323" s="574"/>
      <c r="AO323" s="574">
        <v>55</v>
      </c>
      <c r="AP323" s="574"/>
      <c r="AQ323" s="574"/>
      <c r="AR323" s="574"/>
      <c r="AS323" s="575"/>
      <c r="AT323" s="576">
        <v>1</v>
      </c>
      <c r="AU323" s="575" t="s">
        <v>672</v>
      </c>
      <c r="AV323" s="577" t="s">
        <v>653</v>
      </c>
      <c r="AW323" s="159"/>
    </row>
    <row r="324" spans="1:49" s="149" customFormat="1" ht="51">
      <c r="A324" s="395"/>
      <c r="B324" s="395">
        <v>6340920100</v>
      </c>
      <c r="C324" s="263" t="s">
        <v>5720</v>
      </c>
      <c r="D324" s="263" t="s">
        <v>5721</v>
      </c>
      <c r="E324" s="263" t="s">
        <v>2498</v>
      </c>
      <c r="F324" s="263" t="s">
        <v>422</v>
      </c>
      <c r="G324" s="263" t="s">
        <v>655</v>
      </c>
      <c r="H324" s="263"/>
      <c r="I324" s="263"/>
      <c r="J324" s="263"/>
      <c r="K324" s="263"/>
      <c r="L324" s="263"/>
      <c r="M324" s="263"/>
      <c r="N324" s="263"/>
      <c r="O324" s="158"/>
      <c r="P324" s="296">
        <f t="shared" si="18"/>
        <v>0</v>
      </c>
      <c r="Q324" s="263"/>
      <c r="R324" s="263"/>
      <c r="S324" s="263"/>
      <c r="T324" s="263"/>
      <c r="U324" s="263"/>
      <c r="V324" s="263"/>
      <c r="W324" s="263">
        <v>2</v>
      </c>
      <c r="X324" s="158">
        <v>45190</v>
      </c>
      <c r="Y324" s="297">
        <f t="shared" si="19"/>
        <v>2</v>
      </c>
      <c r="Z324" s="263"/>
      <c r="AA324" s="263"/>
      <c r="AB324" s="263"/>
      <c r="AC324" s="263"/>
      <c r="AD324" s="263"/>
      <c r="AE324" s="263"/>
      <c r="AF324" s="263"/>
      <c r="AG324" s="158"/>
      <c r="AH324" s="297">
        <f t="shared" si="17"/>
        <v>0</v>
      </c>
      <c r="AI324" s="573"/>
      <c r="AJ324" s="574" t="s">
        <v>659</v>
      </c>
      <c r="AK324" s="574" t="s">
        <v>430</v>
      </c>
      <c r="AL324" s="574"/>
      <c r="AM324" s="574"/>
      <c r="AN324" s="574"/>
      <c r="AO324" s="574"/>
      <c r="AP324" s="574"/>
      <c r="AQ324" s="574"/>
      <c r="AR324" s="574"/>
      <c r="AS324" s="575"/>
      <c r="AT324" s="576"/>
      <c r="AU324" s="575"/>
      <c r="AV324" s="577"/>
      <c r="AW324" s="159"/>
    </row>
    <row r="325" spans="1:49" s="149" customFormat="1" ht="51">
      <c r="A325" s="395"/>
      <c r="B325" s="395">
        <v>6340920100</v>
      </c>
      <c r="C325" s="263" t="s">
        <v>5720</v>
      </c>
      <c r="D325" s="263" t="s">
        <v>5721</v>
      </c>
      <c r="E325" s="263" t="s">
        <v>2499</v>
      </c>
      <c r="F325" s="263" t="s">
        <v>422</v>
      </c>
      <c r="G325" s="263" t="s">
        <v>655</v>
      </c>
      <c r="H325" s="263"/>
      <c r="I325" s="263"/>
      <c r="J325" s="263"/>
      <c r="K325" s="263"/>
      <c r="L325" s="263"/>
      <c r="M325" s="263"/>
      <c r="N325" s="263"/>
      <c r="O325" s="158"/>
      <c r="P325" s="296">
        <f t="shared" si="18"/>
        <v>0</v>
      </c>
      <c r="Q325" s="263"/>
      <c r="R325" s="263"/>
      <c r="S325" s="263"/>
      <c r="T325" s="263"/>
      <c r="U325" s="263"/>
      <c r="V325" s="263"/>
      <c r="W325" s="263">
        <v>2</v>
      </c>
      <c r="X325" s="158">
        <v>45190</v>
      </c>
      <c r="Y325" s="297">
        <f t="shared" si="19"/>
        <v>2</v>
      </c>
      <c r="Z325" s="263"/>
      <c r="AA325" s="263"/>
      <c r="AB325" s="263"/>
      <c r="AC325" s="263"/>
      <c r="AD325" s="263"/>
      <c r="AE325" s="263"/>
      <c r="AF325" s="263"/>
      <c r="AG325" s="158"/>
      <c r="AH325" s="297">
        <f t="shared" si="17"/>
        <v>0</v>
      </c>
      <c r="AI325" s="573"/>
      <c r="AJ325" s="574" t="s">
        <v>659</v>
      </c>
      <c r="AK325" s="574" t="s">
        <v>430</v>
      </c>
      <c r="AL325" s="574"/>
      <c r="AM325" s="574"/>
      <c r="AN325" s="574"/>
      <c r="AO325" s="574"/>
      <c r="AP325" s="574"/>
      <c r="AQ325" s="574"/>
      <c r="AR325" s="574"/>
      <c r="AS325" s="575"/>
      <c r="AT325" s="576"/>
      <c r="AU325" s="575"/>
      <c r="AV325" s="577"/>
      <c r="AW325" s="159"/>
    </row>
    <row r="326" spans="1:49" s="149" customFormat="1" ht="51">
      <c r="A326" s="395"/>
      <c r="B326" s="395">
        <v>6340920100</v>
      </c>
      <c r="C326" s="263" t="s">
        <v>5720</v>
      </c>
      <c r="D326" s="263" t="s">
        <v>5721</v>
      </c>
      <c r="E326" s="263" t="s">
        <v>2500</v>
      </c>
      <c r="F326" s="263" t="s">
        <v>422</v>
      </c>
      <c r="G326" s="263" t="s">
        <v>655</v>
      </c>
      <c r="H326" s="263"/>
      <c r="I326" s="263"/>
      <c r="J326" s="263"/>
      <c r="K326" s="263"/>
      <c r="L326" s="263"/>
      <c r="M326" s="263"/>
      <c r="N326" s="263"/>
      <c r="O326" s="158"/>
      <c r="P326" s="296">
        <f t="shared" si="18"/>
        <v>0</v>
      </c>
      <c r="Q326" s="263"/>
      <c r="R326" s="263"/>
      <c r="S326" s="263"/>
      <c r="T326" s="263"/>
      <c r="U326" s="263"/>
      <c r="V326" s="263"/>
      <c r="W326" s="263">
        <v>2</v>
      </c>
      <c r="X326" s="158">
        <v>45190</v>
      </c>
      <c r="Y326" s="297">
        <f t="shared" si="19"/>
        <v>2</v>
      </c>
      <c r="Z326" s="263"/>
      <c r="AA326" s="263"/>
      <c r="AB326" s="263"/>
      <c r="AC326" s="263"/>
      <c r="AD326" s="263"/>
      <c r="AE326" s="263"/>
      <c r="AF326" s="263"/>
      <c r="AG326" s="158"/>
      <c r="AH326" s="297">
        <f t="shared" si="17"/>
        <v>0</v>
      </c>
      <c r="AI326" s="573"/>
      <c r="AJ326" s="574" t="s">
        <v>659</v>
      </c>
      <c r="AK326" s="574" t="s">
        <v>430</v>
      </c>
      <c r="AL326" s="574"/>
      <c r="AM326" s="574"/>
      <c r="AN326" s="574"/>
      <c r="AO326" s="574"/>
      <c r="AP326" s="574"/>
      <c r="AQ326" s="574"/>
      <c r="AR326" s="574"/>
      <c r="AS326" s="575"/>
      <c r="AT326" s="576"/>
      <c r="AU326" s="575"/>
      <c r="AV326" s="577"/>
      <c r="AW326" s="159"/>
    </row>
    <row r="327" spans="1:49" s="149" customFormat="1" ht="51">
      <c r="A327" s="395"/>
      <c r="B327" s="395">
        <v>6340920100</v>
      </c>
      <c r="C327" s="263" t="s">
        <v>5720</v>
      </c>
      <c r="D327" s="263" t="s">
        <v>5721</v>
      </c>
      <c r="E327" s="263" t="s">
        <v>2501</v>
      </c>
      <c r="F327" s="263" t="s">
        <v>422</v>
      </c>
      <c r="G327" s="263" t="s">
        <v>655</v>
      </c>
      <c r="H327" s="263"/>
      <c r="I327" s="263"/>
      <c r="J327" s="263"/>
      <c r="K327" s="263"/>
      <c r="L327" s="263"/>
      <c r="M327" s="263"/>
      <c r="N327" s="263"/>
      <c r="O327" s="158"/>
      <c r="P327" s="296">
        <f t="shared" si="18"/>
        <v>0</v>
      </c>
      <c r="Q327" s="263"/>
      <c r="R327" s="263"/>
      <c r="S327" s="263"/>
      <c r="T327" s="263"/>
      <c r="U327" s="263"/>
      <c r="V327" s="263"/>
      <c r="W327" s="263">
        <v>2</v>
      </c>
      <c r="X327" s="158">
        <v>45190</v>
      </c>
      <c r="Y327" s="297">
        <f t="shared" si="19"/>
        <v>2</v>
      </c>
      <c r="Z327" s="263"/>
      <c r="AA327" s="263"/>
      <c r="AB327" s="263"/>
      <c r="AC327" s="263"/>
      <c r="AD327" s="263"/>
      <c r="AE327" s="263"/>
      <c r="AF327" s="263"/>
      <c r="AG327" s="158"/>
      <c r="AH327" s="297">
        <f t="shared" si="17"/>
        <v>0</v>
      </c>
      <c r="AI327" s="573"/>
      <c r="AJ327" s="574" t="s">
        <v>659</v>
      </c>
      <c r="AK327" s="574" t="s">
        <v>430</v>
      </c>
      <c r="AL327" s="574"/>
      <c r="AM327" s="574"/>
      <c r="AN327" s="574"/>
      <c r="AO327" s="574"/>
      <c r="AP327" s="574"/>
      <c r="AQ327" s="574"/>
      <c r="AR327" s="574"/>
      <c r="AS327" s="575"/>
      <c r="AT327" s="576"/>
      <c r="AU327" s="575"/>
      <c r="AV327" s="577"/>
      <c r="AW327" s="159"/>
    </row>
    <row r="328" spans="1:49" s="149" customFormat="1" ht="51">
      <c r="A328" s="395"/>
      <c r="B328" s="395">
        <v>6340920100</v>
      </c>
      <c r="C328" s="263" t="s">
        <v>5720</v>
      </c>
      <c r="D328" s="263" t="s">
        <v>5721</v>
      </c>
      <c r="E328" s="263" t="s">
        <v>2502</v>
      </c>
      <c r="F328" s="263" t="s">
        <v>422</v>
      </c>
      <c r="G328" s="263" t="s">
        <v>655</v>
      </c>
      <c r="H328" s="263"/>
      <c r="I328" s="263"/>
      <c r="J328" s="263"/>
      <c r="K328" s="263"/>
      <c r="L328" s="263"/>
      <c r="M328" s="263"/>
      <c r="N328" s="263"/>
      <c r="O328" s="158"/>
      <c r="P328" s="296">
        <f t="shared" si="18"/>
        <v>0</v>
      </c>
      <c r="Q328" s="263"/>
      <c r="R328" s="263"/>
      <c r="S328" s="263">
        <v>1</v>
      </c>
      <c r="T328" s="263"/>
      <c r="U328" s="263"/>
      <c r="V328" s="263"/>
      <c r="W328" s="263">
        <v>1</v>
      </c>
      <c r="X328" s="158">
        <v>45190</v>
      </c>
      <c r="Y328" s="297">
        <f t="shared" si="19"/>
        <v>2</v>
      </c>
      <c r="Z328" s="263"/>
      <c r="AA328" s="263"/>
      <c r="AB328" s="263"/>
      <c r="AC328" s="263"/>
      <c r="AD328" s="263"/>
      <c r="AE328" s="263"/>
      <c r="AF328" s="263"/>
      <c r="AG328" s="158"/>
      <c r="AH328" s="297">
        <f t="shared" si="17"/>
        <v>0</v>
      </c>
      <c r="AI328" s="573"/>
      <c r="AJ328" s="574" t="s">
        <v>659</v>
      </c>
      <c r="AK328" s="574" t="s">
        <v>430</v>
      </c>
      <c r="AL328" s="574" t="s">
        <v>671</v>
      </c>
      <c r="AM328" s="574" t="s">
        <v>661</v>
      </c>
      <c r="AN328" s="574"/>
      <c r="AO328" s="574">
        <v>55</v>
      </c>
      <c r="AP328" s="574"/>
      <c r="AQ328" s="574"/>
      <c r="AR328" s="574"/>
      <c r="AS328" s="575"/>
      <c r="AT328" s="576">
        <v>1</v>
      </c>
      <c r="AU328" s="575" t="s">
        <v>672</v>
      </c>
      <c r="AV328" s="577" t="s">
        <v>653</v>
      </c>
      <c r="AW328" s="159"/>
    </row>
    <row r="329" spans="1:49" s="149" customFormat="1" ht="51">
      <c r="A329" s="395"/>
      <c r="B329" s="395">
        <v>6340920100</v>
      </c>
      <c r="C329" s="263" t="s">
        <v>5720</v>
      </c>
      <c r="D329" s="263" t="s">
        <v>5721</v>
      </c>
      <c r="E329" s="263" t="s">
        <v>2503</v>
      </c>
      <c r="F329" s="263" t="s">
        <v>422</v>
      </c>
      <c r="G329" s="263" t="s">
        <v>655</v>
      </c>
      <c r="H329" s="263"/>
      <c r="I329" s="263"/>
      <c r="J329" s="263"/>
      <c r="K329" s="263"/>
      <c r="L329" s="263"/>
      <c r="M329" s="263"/>
      <c r="N329" s="263"/>
      <c r="O329" s="158"/>
      <c r="P329" s="296">
        <f t="shared" si="18"/>
        <v>0</v>
      </c>
      <c r="Q329" s="263"/>
      <c r="R329" s="263"/>
      <c r="S329" s="263"/>
      <c r="T329" s="263"/>
      <c r="U329" s="263"/>
      <c r="V329" s="263"/>
      <c r="W329" s="263">
        <v>2</v>
      </c>
      <c r="X329" s="158">
        <v>45190</v>
      </c>
      <c r="Y329" s="297">
        <f t="shared" si="19"/>
        <v>2</v>
      </c>
      <c r="Z329" s="263"/>
      <c r="AA329" s="263"/>
      <c r="AB329" s="263"/>
      <c r="AC329" s="263"/>
      <c r="AD329" s="263"/>
      <c r="AE329" s="263"/>
      <c r="AF329" s="263"/>
      <c r="AG329" s="158"/>
      <c r="AH329" s="297">
        <f t="shared" si="17"/>
        <v>0</v>
      </c>
      <c r="AI329" s="573"/>
      <c r="AJ329" s="574" t="s">
        <v>659</v>
      </c>
      <c r="AK329" s="574" t="s">
        <v>430</v>
      </c>
      <c r="AL329" s="574"/>
      <c r="AM329" s="574"/>
      <c r="AN329" s="574"/>
      <c r="AO329" s="574"/>
      <c r="AP329" s="574"/>
      <c r="AQ329" s="574"/>
      <c r="AR329" s="574"/>
      <c r="AS329" s="575"/>
      <c r="AT329" s="576"/>
      <c r="AU329" s="575"/>
      <c r="AV329" s="577"/>
      <c r="AW329" s="159"/>
    </row>
    <row r="330" spans="1:49" s="149" customFormat="1" ht="51">
      <c r="A330" s="395"/>
      <c r="B330" s="395">
        <v>4231911400</v>
      </c>
      <c r="C330" s="263" t="s">
        <v>5722</v>
      </c>
      <c r="D330" s="263" t="s">
        <v>5723</v>
      </c>
      <c r="E330" s="263" t="s">
        <v>2504</v>
      </c>
      <c r="F330" s="263" t="s">
        <v>422</v>
      </c>
      <c r="G330" s="263" t="s">
        <v>655</v>
      </c>
      <c r="H330" s="263"/>
      <c r="I330" s="263"/>
      <c r="J330" s="263"/>
      <c r="K330" s="263"/>
      <c r="L330" s="263"/>
      <c r="M330" s="263"/>
      <c r="N330" s="263"/>
      <c r="O330" s="158"/>
      <c r="P330" s="296">
        <f t="shared" si="18"/>
        <v>0</v>
      </c>
      <c r="Q330" s="263"/>
      <c r="R330" s="263"/>
      <c r="S330" s="263"/>
      <c r="T330" s="263"/>
      <c r="U330" s="263"/>
      <c r="V330" s="263"/>
      <c r="W330" s="263">
        <v>2</v>
      </c>
      <c r="X330" s="158">
        <v>45271</v>
      </c>
      <c r="Y330" s="297">
        <f t="shared" si="19"/>
        <v>2</v>
      </c>
      <c r="Z330" s="263"/>
      <c r="AA330" s="263"/>
      <c r="AB330" s="263"/>
      <c r="AC330" s="263"/>
      <c r="AD330" s="263"/>
      <c r="AE330" s="263"/>
      <c r="AF330" s="263"/>
      <c r="AG330" s="158"/>
      <c r="AH330" s="297">
        <f t="shared" si="17"/>
        <v>0</v>
      </c>
      <c r="AI330" s="573"/>
      <c r="AJ330" s="574" t="s">
        <v>659</v>
      </c>
      <c r="AK330" s="574" t="s">
        <v>430</v>
      </c>
      <c r="AL330" s="574"/>
      <c r="AM330" s="574"/>
      <c r="AN330" s="574"/>
      <c r="AO330" s="574"/>
      <c r="AP330" s="574"/>
      <c r="AQ330" s="574"/>
      <c r="AR330" s="574"/>
      <c r="AS330" s="575"/>
      <c r="AT330" s="576"/>
      <c r="AU330" s="575"/>
      <c r="AV330" s="577"/>
      <c r="AW330" s="159"/>
    </row>
    <row r="331" spans="1:49" s="149" customFormat="1" ht="51">
      <c r="A331" s="395"/>
      <c r="B331" s="395">
        <v>4154610700</v>
      </c>
      <c r="C331" s="263" t="s">
        <v>5724</v>
      </c>
      <c r="D331" s="263" t="s">
        <v>5725</v>
      </c>
      <c r="E331" s="263" t="s">
        <v>2505</v>
      </c>
      <c r="F331" s="263" t="s">
        <v>422</v>
      </c>
      <c r="G331" s="263" t="s">
        <v>655</v>
      </c>
      <c r="H331" s="263"/>
      <c r="I331" s="263"/>
      <c r="J331" s="263"/>
      <c r="K331" s="263"/>
      <c r="L331" s="263"/>
      <c r="M331" s="263"/>
      <c r="N331" s="263"/>
      <c r="O331" s="571"/>
      <c r="P331" s="296">
        <f t="shared" si="18"/>
        <v>0</v>
      </c>
      <c r="Q331" s="263"/>
      <c r="R331" s="263"/>
      <c r="S331" s="263"/>
      <c r="T331" s="263"/>
      <c r="U331" s="263"/>
      <c r="V331" s="263"/>
      <c r="W331" s="263">
        <v>2</v>
      </c>
      <c r="X331" s="158">
        <v>45238</v>
      </c>
      <c r="Y331" s="297">
        <f t="shared" si="19"/>
        <v>2</v>
      </c>
      <c r="Z331" s="263"/>
      <c r="AA331" s="263"/>
      <c r="AB331" s="263"/>
      <c r="AC331" s="263"/>
      <c r="AD331" s="263"/>
      <c r="AE331" s="263"/>
      <c r="AF331" s="263">
        <v>2</v>
      </c>
      <c r="AG331" s="158">
        <v>45288</v>
      </c>
      <c r="AH331" s="297">
        <f t="shared" si="17"/>
        <v>2</v>
      </c>
      <c r="AI331" s="573"/>
      <c r="AJ331" s="574" t="s">
        <v>659</v>
      </c>
      <c r="AK331" s="574" t="s">
        <v>430</v>
      </c>
      <c r="AL331" s="574"/>
      <c r="AM331" s="574"/>
      <c r="AN331" s="574"/>
      <c r="AO331" s="574"/>
      <c r="AP331" s="574"/>
      <c r="AQ331" s="574"/>
      <c r="AR331" s="574"/>
      <c r="AS331" s="575"/>
      <c r="AT331" s="576"/>
      <c r="AU331" s="575"/>
      <c r="AV331" s="577"/>
      <c r="AW331" s="159"/>
    </row>
    <row r="332" spans="1:49" s="149" customFormat="1" ht="51">
      <c r="A332" s="395"/>
      <c r="B332" s="395">
        <v>4521621900</v>
      </c>
      <c r="C332" s="263" t="s">
        <v>5726</v>
      </c>
      <c r="D332" s="263" t="s">
        <v>5727</v>
      </c>
      <c r="E332" s="263" t="s">
        <v>2506</v>
      </c>
      <c r="F332" s="263" t="s">
        <v>414</v>
      </c>
      <c r="G332" s="263" t="s">
        <v>655</v>
      </c>
      <c r="H332" s="263"/>
      <c r="I332" s="263"/>
      <c r="J332" s="263"/>
      <c r="K332" s="263"/>
      <c r="L332" s="263"/>
      <c r="M332" s="263"/>
      <c r="N332" s="263"/>
      <c r="O332" s="158"/>
      <c r="P332" s="296">
        <f t="shared" si="18"/>
        <v>0</v>
      </c>
      <c r="Q332" s="263"/>
      <c r="R332" s="263"/>
      <c r="S332" s="263"/>
      <c r="T332" s="263"/>
      <c r="U332" s="263"/>
      <c r="V332" s="263"/>
      <c r="W332" s="263">
        <v>2</v>
      </c>
      <c r="X332" s="158">
        <v>44959</v>
      </c>
      <c r="Y332" s="297">
        <f t="shared" si="19"/>
        <v>2</v>
      </c>
      <c r="Z332" s="263"/>
      <c r="AA332" s="263"/>
      <c r="AB332" s="263"/>
      <c r="AC332" s="263"/>
      <c r="AD332" s="263"/>
      <c r="AE332" s="263"/>
      <c r="AF332" s="263"/>
      <c r="AG332" s="158"/>
      <c r="AH332" s="297">
        <f t="shared" si="17"/>
        <v>0</v>
      </c>
      <c r="AI332" s="573"/>
      <c r="AJ332" s="574" t="s">
        <v>659</v>
      </c>
      <c r="AK332" s="574" t="s">
        <v>430</v>
      </c>
      <c r="AL332" s="574"/>
      <c r="AM332" s="574"/>
      <c r="AN332" s="574"/>
      <c r="AO332" s="574"/>
      <c r="AP332" s="574">
        <v>1</v>
      </c>
      <c r="AQ332" s="574" t="s">
        <v>656</v>
      </c>
      <c r="AR332" s="574" t="s">
        <v>10462</v>
      </c>
      <c r="AS332" s="575"/>
      <c r="AT332" s="576"/>
      <c r="AU332" s="575"/>
      <c r="AV332" s="577"/>
      <c r="AW332" s="159"/>
    </row>
    <row r="333" spans="1:49" s="149" customFormat="1" ht="51">
      <c r="A333" s="395"/>
      <c r="B333" s="395">
        <v>4521621900</v>
      </c>
      <c r="C333" s="263" t="s">
        <v>5726</v>
      </c>
      <c r="D333" s="263" t="s">
        <v>5727</v>
      </c>
      <c r="E333" s="263" t="s">
        <v>2507</v>
      </c>
      <c r="F333" s="263" t="s">
        <v>422</v>
      </c>
      <c r="G333" s="263" t="s">
        <v>655</v>
      </c>
      <c r="H333" s="263"/>
      <c r="I333" s="263"/>
      <c r="J333" s="263"/>
      <c r="K333" s="263"/>
      <c r="L333" s="263"/>
      <c r="M333" s="263"/>
      <c r="N333" s="263"/>
      <c r="O333" s="158"/>
      <c r="P333" s="296">
        <f t="shared" si="18"/>
        <v>0</v>
      </c>
      <c r="Q333" s="263"/>
      <c r="R333" s="263"/>
      <c r="S333" s="263"/>
      <c r="T333" s="263"/>
      <c r="U333" s="263"/>
      <c r="V333" s="263"/>
      <c r="W333" s="263">
        <v>2</v>
      </c>
      <c r="X333" s="158">
        <v>44958</v>
      </c>
      <c r="Y333" s="297">
        <f t="shared" si="19"/>
        <v>2</v>
      </c>
      <c r="Z333" s="263"/>
      <c r="AA333" s="263"/>
      <c r="AB333" s="263"/>
      <c r="AC333" s="263"/>
      <c r="AD333" s="263"/>
      <c r="AE333" s="263"/>
      <c r="AF333" s="263"/>
      <c r="AG333" s="158"/>
      <c r="AH333" s="297">
        <f t="shared" si="17"/>
        <v>0</v>
      </c>
      <c r="AI333" s="573"/>
      <c r="AJ333" s="574" t="s">
        <v>659</v>
      </c>
      <c r="AK333" s="574" t="s">
        <v>430</v>
      </c>
      <c r="AL333" s="574"/>
      <c r="AM333" s="574"/>
      <c r="AN333" s="574"/>
      <c r="AO333" s="574"/>
      <c r="AP333" s="574"/>
      <c r="AQ333" s="574"/>
      <c r="AR333" s="574"/>
      <c r="AS333" s="575"/>
      <c r="AT333" s="576"/>
      <c r="AU333" s="575"/>
      <c r="AV333" s="577"/>
      <c r="AW333" s="159"/>
    </row>
    <row r="334" spans="1:49" s="149" customFormat="1" ht="25.5">
      <c r="A334" s="395"/>
      <c r="B334" s="395">
        <v>4520130700</v>
      </c>
      <c r="C334" s="263" t="s">
        <v>5728</v>
      </c>
      <c r="D334" s="263" t="s">
        <v>5729</v>
      </c>
      <c r="E334" s="263" t="s">
        <v>2508</v>
      </c>
      <c r="F334" s="263" t="s">
        <v>422</v>
      </c>
      <c r="G334" s="263" t="s">
        <v>655</v>
      </c>
      <c r="H334" s="263"/>
      <c r="I334" s="263"/>
      <c r="J334" s="263"/>
      <c r="K334" s="263"/>
      <c r="L334" s="263"/>
      <c r="M334" s="263"/>
      <c r="N334" s="263"/>
      <c r="O334" s="158"/>
      <c r="P334" s="296">
        <f t="shared" si="18"/>
        <v>0</v>
      </c>
      <c r="Q334" s="263"/>
      <c r="R334" s="263"/>
      <c r="S334" s="263"/>
      <c r="T334" s="263"/>
      <c r="U334" s="263"/>
      <c r="V334" s="263"/>
      <c r="W334" s="263">
        <v>2</v>
      </c>
      <c r="X334" s="158">
        <v>45072</v>
      </c>
      <c r="Y334" s="297">
        <f t="shared" si="19"/>
        <v>2</v>
      </c>
      <c r="Z334" s="263"/>
      <c r="AA334" s="263"/>
      <c r="AB334" s="263"/>
      <c r="AC334" s="263"/>
      <c r="AD334" s="263"/>
      <c r="AE334" s="263"/>
      <c r="AF334" s="263"/>
      <c r="AG334" s="158"/>
      <c r="AH334" s="297">
        <f t="shared" si="17"/>
        <v>0</v>
      </c>
      <c r="AI334" s="573"/>
      <c r="AJ334" s="574" t="s">
        <v>659</v>
      </c>
      <c r="AK334" s="574" t="s">
        <v>430</v>
      </c>
      <c r="AL334" s="574"/>
      <c r="AM334" s="574"/>
      <c r="AN334" s="574"/>
      <c r="AO334" s="574"/>
      <c r="AP334" s="574"/>
      <c r="AQ334" s="574"/>
      <c r="AR334" s="574"/>
      <c r="AS334" s="575"/>
      <c r="AT334" s="576"/>
      <c r="AU334" s="575"/>
      <c r="AV334" s="577"/>
      <c r="AW334" s="159"/>
    </row>
    <row r="335" spans="1:49" s="149" customFormat="1" ht="25.5">
      <c r="A335" s="395"/>
      <c r="B335" s="395">
        <v>3092260700</v>
      </c>
      <c r="C335" s="263" t="s">
        <v>5730</v>
      </c>
      <c r="D335" s="263" t="s">
        <v>5731</v>
      </c>
      <c r="E335" s="263" t="s">
        <v>2509</v>
      </c>
      <c r="F335" s="263" t="s">
        <v>422</v>
      </c>
      <c r="G335" s="263" t="s">
        <v>655</v>
      </c>
      <c r="H335" s="263"/>
      <c r="I335" s="263"/>
      <c r="J335" s="263"/>
      <c r="K335" s="263"/>
      <c r="L335" s="263"/>
      <c r="M335" s="263"/>
      <c r="N335" s="263"/>
      <c r="O335" s="158"/>
      <c r="P335" s="296">
        <f t="shared" si="18"/>
        <v>0</v>
      </c>
      <c r="Q335" s="263"/>
      <c r="R335" s="263"/>
      <c r="S335" s="263"/>
      <c r="T335" s="263"/>
      <c r="U335" s="263"/>
      <c r="V335" s="263"/>
      <c r="W335" s="263">
        <v>2</v>
      </c>
      <c r="X335" s="158">
        <v>45092</v>
      </c>
      <c r="Y335" s="297">
        <f t="shared" si="19"/>
        <v>2</v>
      </c>
      <c r="Z335" s="263"/>
      <c r="AA335" s="263"/>
      <c r="AB335" s="263"/>
      <c r="AC335" s="263"/>
      <c r="AD335" s="263"/>
      <c r="AE335" s="263"/>
      <c r="AF335" s="263"/>
      <c r="AG335" s="158"/>
      <c r="AH335" s="297">
        <f t="shared" si="17"/>
        <v>0</v>
      </c>
      <c r="AI335" s="573"/>
      <c r="AJ335" s="574" t="s">
        <v>659</v>
      </c>
      <c r="AK335" s="574" t="s">
        <v>430</v>
      </c>
      <c r="AL335" s="574"/>
      <c r="AM335" s="574"/>
      <c r="AN335" s="574"/>
      <c r="AO335" s="574"/>
      <c r="AP335" s="574"/>
      <c r="AQ335" s="574"/>
      <c r="AR335" s="574"/>
      <c r="AS335" s="575"/>
      <c r="AT335" s="576"/>
      <c r="AU335" s="575"/>
      <c r="AV335" s="577"/>
      <c r="AW335" s="159"/>
    </row>
    <row r="336" spans="1:49" s="149" customFormat="1" ht="38.25">
      <c r="A336" s="395"/>
      <c r="B336" s="395">
        <v>4325401500</v>
      </c>
      <c r="C336" s="263" t="s">
        <v>5732</v>
      </c>
      <c r="D336" s="263" t="s">
        <v>5733</v>
      </c>
      <c r="E336" s="263" t="s">
        <v>2510</v>
      </c>
      <c r="F336" s="263" t="s">
        <v>422</v>
      </c>
      <c r="G336" s="263" t="s">
        <v>655</v>
      </c>
      <c r="H336" s="263"/>
      <c r="I336" s="263"/>
      <c r="J336" s="263"/>
      <c r="K336" s="263"/>
      <c r="L336" s="263"/>
      <c r="M336" s="263"/>
      <c r="N336" s="263"/>
      <c r="O336" s="158"/>
      <c r="P336" s="296">
        <f t="shared" si="18"/>
        <v>0</v>
      </c>
      <c r="Q336" s="263"/>
      <c r="R336" s="263"/>
      <c r="S336" s="263"/>
      <c r="T336" s="263"/>
      <c r="U336" s="263"/>
      <c r="V336" s="263"/>
      <c r="W336" s="263">
        <v>2</v>
      </c>
      <c r="X336" s="158">
        <v>45035</v>
      </c>
      <c r="Y336" s="297">
        <f t="shared" si="19"/>
        <v>2</v>
      </c>
      <c r="Z336" s="263"/>
      <c r="AA336" s="263"/>
      <c r="AB336" s="263"/>
      <c r="AC336" s="263"/>
      <c r="AD336" s="263"/>
      <c r="AE336" s="263"/>
      <c r="AF336" s="263"/>
      <c r="AG336" s="158"/>
      <c r="AH336" s="297">
        <f t="shared" si="17"/>
        <v>0</v>
      </c>
      <c r="AI336" s="573"/>
      <c r="AJ336" s="574" t="s">
        <v>659</v>
      </c>
      <c r="AK336" s="574" t="s">
        <v>430</v>
      </c>
      <c r="AL336" s="574"/>
      <c r="AM336" s="574"/>
      <c r="AN336" s="574"/>
      <c r="AO336" s="574"/>
      <c r="AP336" s="574"/>
      <c r="AQ336" s="574"/>
      <c r="AR336" s="574"/>
      <c r="AS336" s="575"/>
      <c r="AT336" s="576"/>
      <c r="AU336" s="575"/>
      <c r="AV336" s="577"/>
      <c r="AW336" s="159"/>
    </row>
    <row r="337" spans="1:49" s="149" customFormat="1" ht="25.5">
      <c r="A337" s="395"/>
      <c r="B337" s="395">
        <v>4720922000</v>
      </c>
      <c r="C337" s="263" t="s">
        <v>5734</v>
      </c>
      <c r="D337" s="263" t="s">
        <v>5735</v>
      </c>
      <c r="E337" s="263" t="s">
        <v>2511</v>
      </c>
      <c r="F337" s="263" t="s">
        <v>422</v>
      </c>
      <c r="G337" s="263" t="s">
        <v>655</v>
      </c>
      <c r="H337" s="263"/>
      <c r="I337" s="263"/>
      <c r="J337" s="263"/>
      <c r="K337" s="263"/>
      <c r="L337" s="263"/>
      <c r="M337" s="263"/>
      <c r="N337" s="263"/>
      <c r="O337" s="158"/>
      <c r="P337" s="296">
        <f t="shared" si="18"/>
        <v>0</v>
      </c>
      <c r="Q337" s="263"/>
      <c r="R337" s="263"/>
      <c r="S337" s="263"/>
      <c r="T337" s="263"/>
      <c r="U337" s="263"/>
      <c r="V337" s="263"/>
      <c r="W337" s="263">
        <v>2</v>
      </c>
      <c r="X337" s="158">
        <v>44993</v>
      </c>
      <c r="Y337" s="297">
        <f t="shared" si="19"/>
        <v>2</v>
      </c>
      <c r="Z337" s="263"/>
      <c r="AA337" s="263"/>
      <c r="AB337" s="263"/>
      <c r="AC337" s="263"/>
      <c r="AD337" s="263"/>
      <c r="AE337" s="263"/>
      <c r="AF337" s="263"/>
      <c r="AG337" s="158"/>
      <c r="AH337" s="297">
        <f t="shared" si="17"/>
        <v>0</v>
      </c>
      <c r="AI337" s="573"/>
      <c r="AJ337" s="574" t="s">
        <v>659</v>
      </c>
      <c r="AK337" s="574" t="s">
        <v>430</v>
      </c>
      <c r="AL337" s="574"/>
      <c r="AM337" s="574"/>
      <c r="AN337" s="574"/>
      <c r="AO337" s="574"/>
      <c r="AP337" s="574"/>
      <c r="AQ337" s="574"/>
      <c r="AR337" s="574"/>
      <c r="AS337" s="575"/>
      <c r="AT337" s="576"/>
      <c r="AU337" s="575"/>
      <c r="AV337" s="577"/>
      <c r="AW337" s="159"/>
    </row>
    <row r="338" spans="1:49" s="149" customFormat="1" ht="25.5">
      <c r="A338" s="395"/>
      <c r="B338" s="395">
        <v>5456020600</v>
      </c>
      <c r="C338" s="263" t="s">
        <v>5736</v>
      </c>
      <c r="D338" s="263" t="s">
        <v>5737</v>
      </c>
      <c r="E338" s="263" t="s">
        <v>2512</v>
      </c>
      <c r="F338" s="263" t="s">
        <v>422</v>
      </c>
      <c r="G338" s="263" t="s">
        <v>655</v>
      </c>
      <c r="H338" s="263"/>
      <c r="I338" s="263"/>
      <c r="J338" s="263"/>
      <c r="K338" s="263"/>
      <c r="L338" s="263"/>
      <c r="M338" s="263"/>
      <c r="N338" s="263"/>
      <c r="O338" s="158"/>
      <c r="P338" s="296">
        <f t="shared" si="18"/>
        <v>0</v>
      </c>
      <c r="Q338" s="263"/>
      <c r="R338" s="263"/>
      <c r="S338" s="263"/>
      <c r="T338" s="263"/>
      <c r="U338" s="263"/>
      <c r="V338" s="263"/>
      <c r="W338" s="263">
        <v>2</v>
      </c>
      <c r="X338" s="158">
        <v>45092</v>
      </c>
      <c r="Y338" s="297">
        <f t="shared" si="19"/>
        <v>2</v>
      </c>
      <c r="Z338" s="263"/>
      <c r="AA338" s="263"/>
      <c r="AB338" s="263"/>
      <c r="AC338" s="263"/>
      <c r="AD338" s="263"/>
      <c r="AE338" s="263"/>
      <c r="AF338" s="263"/>
      <c r="AG338" s="158"/>
      <c r="AH338" s="297">
        <f t="shared" si="17"/>
        <v>0</v>
      </c>
      <c r="AI338" s="573"/>
      <c r="AJ338" s="574" t="s">
        <v>659</v>
      </c>
      <c r="AK338" s="574" t="s">
        <v>430</v>
      </c>
      <c r="AL338" s="574"/>
      <c r="AM338" s="574"/>
      <c r="AN338" s="574"/>
      <c r="AO338" s="574"/>
      <c r="AP338" s="574"/>
      <c r="AQ338" s="574"/>
      <c r="AR338" s="574"/>
      <c r="AS338" s="575"/>
      <c r="AT338" s="576"/>
      <c r="AU338" s="575"/>
      <c r="AV338" s="577"/>
      <c r="AW338" s="159"/>
    </row>
    <row r="339" spans="1:49" s="149" customFormat="1" ht="25.5">
      <c r="A339" s="395"/>
      <c r="B339" s="395">
        <v>5455011000</v>
      </c>
      <c r="C339" s="263" t="s">
        <v>5738</v>
      </c>
      <c r="D339" s="263" t="s">
        <v>5739</v>
      </c>
      <c r="E339" s="263" t="s">
        <v>2513</v>
      </c>
      <c r="F339" s="263" t="s">
        <v>422</v>
      </c>
      <c r="G339" s="263" t="s">
        <v>655</v>
      </c>
      <c r="H339" s="263"/>
      <c r="I339" s="263"/>
      <c r="J339" s="263"/>
      <c r="K339" s="263"/>
      <c r="L339" s="263"/>
      <c r="M339" s="263"/>
      <c r="N339" s="263"/>
      <c r="O339" s="158"/>
      <c r="P339" s="296">
        <f t="shared" si="18"/>
        <v>0</v>
      </c>
      <c r="Q339" s="263"/>
      <c r="R339" s="263"/>
      <c r="S339" s="263"/>
      <c r="T339" s="263"/>
      <c r="U339" s="263"/>
      <c r="V339" s="263"/>
      <c r="W339" s="263">
        <v>2</v>
      </c>
      <c r="X339" s="158">
        <v>44952</v>
      </c>
      <c r="Y339" s="297">
        <f t="shared" si="19"/>
        <v>2</v>
      </c>
      <c r="Z339" s="263"/>
      <c r="AA339" s="263"/>
      <c r="AB339" s="263"/>
      <c r="AC339" s="263"/>
      <c r="AD339" s="263"/>
      <c r="AE339" s="263"/>
      <c r="AF339" s="263"/>
      <c r="AG339" s="158"/>
      <c r="AH339" s="297">
        <f t="shared" si="17"/>
        <v>0</v>
      </c>
      <c r="AI339" s="573"/>
      <c r="AJ339" s="574" t="s">
        <v>659</v>
      </c>
      <c r="AK339" s="574" t="s">
        <v>430</v>
      </c>
      <c r="AL339" s="574"/>
      <c r="AM339" s="574"/>
      <c r="AN339" s="574"/>
      <c r="AO339" s="574"/>
      <c r="AP339" s="574"/>
      <c r="AQ339" s="574"/>
      <c r="AR339" s="574"/>
      <c r="AS339" s="575"/>
      <c r="AT339" s="576"/>
      <c r="AU339" s="575"/>
      <c r="AV339" s="577"/>
      <c r="AW339" s="159"/>
    </row>
    <row r="340" spans="1:49" s="149" customFormat="1" ht="25.5">
      <c r="A340" s="395"/>
      <c r="B340" s="395">
        <v>4761410800</v>
      </c>
      <c r="C340" s="263" t="s">
        <v>5740</v>
      </c>
      <c r="D340" s="263" t="s">
        <v>5741</v>
      </c>
      <c r="E340" s="263" t="s">
        <v>2514</v>
      </c>
      <c r="F340" s="263" t="s">
        <v>422</v>
      </c>
      <c r="G340" s="263" t="s">
        <v>655</v>
      </c>
      <c r="H340" s="263"/>
      <c r="I340" s="263"/>
      <c r="J340" s="263"/>
      <c r="K340" s="263"/>
      <c r="L340" s="263"/>
      <c r="M340" s="263"/>
      <c r="N340" s="263"/>
      <c r="O340" s="158"/>
      <c r="P340" s="296">
        <f t="shared" si="18"/>
        <v>0</v>
      </c>
      <c r="Q340" s="263"/>
      <c r="R340" s="263"/>
      <c r="S340" s="263"/>
      <c r="T340" s="263"/>
      <c r="U340" s="263"/>
      <c r="V340" s="263"/>
      <c r="W340" s="263">
        <v>2</v>
      </c>
      <c r="X340" s="158">
        <v>45000</v>
      </c>
      <c r="Y340" s="297">
        <f t="shared" si="19"/>
        <v>2</v>
      </c>
      <c r="Z340" s="263"/>
      <c r="AA340" s="263"/>
      <c r="AB340" s="263"/>
      <c r="AC340" s="263"/>
      <c r="AD340" s="263"/>
      <c r="AE340" s="263"/>
      <c r="AF340" s="263"/>
      <c r="AG340" s="158"/>
      <c r="AH340" s="297">
        <f t="shared" si="17"/>
        <v>0</v>
      </c>
      <c r="AI340" s="573"/>
      <c r="AJ340" s="574" t="s">
        <v>659</v>
      </c>
      <c r="AK340" s="574" t="s">
        <v>430</v>
      </c>
      <c r="AL340" s="574"/>
      <c r="AM340" s="574"/>
      <c r="AN340" s="574"/>
      <c r="AO340" s="574"/>
      <c r="AP340" s="574"/>
      <c r="AQ340" s="574"/>
      <c r="AR340" s="574"/>
      <c r="AS340" s="575"/>
      <c r="AT340" s="576"/>
      <c r="AU340" s="575"/>
      <c r="AV340" s="577"/>
      <c r="AW340" s="159"/>
    </row>
    <row r="341" spans="1:49" s="149" customFormat="1" ht="25.5">
      <c r="A341" s="395"/>
      <c r="B341" s="395">
        <v>4392630900</v>
      </c>
      <c r="C341" s="263" t="s">
        <v>5742</v>
      </c>
      <c r="D341" s="263" t="s">
        <v>5743</v>
      </c>
      <c r="E341" s="263" t="s">
        <v>2515</v>
      </c>
      <c r="F341" s="263" t="s">
        <v>422</v>
      </c>
      <c r="G341" s="263" t="s">
        <v>655</v>
      </c>
      <c r="H341" s="263"/>
      <c r="I341" s="263"/>
      <c r="J341" s="263"/>
      <c r="K341" s="263"/>
      <c r="L341" s="263"/>
      <c r="M341" s="263"/>
      <c r="N341" s="263"/>
      <c r="O341" s="158"/>
      <c r="P341" s="296">
        <f t="shared" si="18"/>
        <v>0</v>
      </c>
      <c r="Q341" s="263"/>
      <c r="R341" s="263"/>
      <c r="S341" s="263"/>
      <c r="T341" s="263"/>
      <c r="U341" s="263"/>
      <c r="V341" s="263"/>
      <c r="W341" s="263">
        <v>2</v>
      </c>
      <c r="X341" s="158">
        <v>44985</v>
      </c>
      <c r="Y341" s="297">
        <f t="shared" si="19"/>
        <v>2</v>
      </c>
      <c r="Z341" s="263"/>
      <c r="AA341" s="263"/>
      <c r="AB341" s="263"/>
      <c r="AC341" s="263"/>
      <c r="AD341" s="263"/>
      <c r="AE341" s="263"/>
      <c r="AF341" s="263"/>
      <c r="AG341" s="158"/>
      <c r="AH341" s="297">
        <f t="shared" si="17"/>
        <v>0</v>
      </c>
      <c r="AI341" s="573"/>
      <c r="AJ341" s="574" t="s">
        <v>659</v>
      </c>
      <c r="AK341" s="574" t="s">
        <v>430</v>
      </c>
      <c r="AL341" s="574"/>
      <c r="AM341" s="574"/>
      <c r="AN341" s="574"/>
      <c r="AO341" s="574"/>
      <c r="AP341" s="574"/>
      <c r="AQ341" s="574"/>
      <c r="AR341" s="574"/>
      <c r="AS341" s="575"/>
      <c r="AT341" s="576"/>
      <c r="AU341" s="575"/>
      <c r="AV341" s="577"/>
      <c r="AW341" s="159"/>
    </row>
    <row r="342" spans="1:49" s="149" customFormat="1" ht="25.5">
      <c r="A342" s="395"/>
      <c r="B342" s="395">
        <v>4315204600</v>
      </c>
      <c r="C342" s="263" t="s">
        <v>5744</v>
      </c>
      <c r="D342" s="263" t="s">
        <v>5745</v>
      </c>
      <c r="E342" s="263" t="s">
        <v>2516</v>
      </c>
      <c r="F342" s="263" t="s">
        <v>422</v>
      </c>
      <c r="G342" s="263" t="s">
        <v>655</v>
      </c>
      <c r="H342" s="263"/>
      <c r="I342" s="263"/>
      <c r="J342" s="263"/>
      <c r="K342" s="263"/>
      <c r="L342" s="263"/>
      <c r="M342" s="263"/>
      <c r="N342" s="263"/>
      <c r="O342" s="158"/>
      <c r="P342" s="296">
        <f t="shared" si="18"/>
        <v>0</v>
      </c>
      <c r="Q342" s="263"/>
      <c r="R342" s="263"/>
      <c r="S342" s="263"/>
      <c r="T342" s="263"/>
      <c r="U342" s="263"/>
      <c r="V342" s="263"/>
      <c r="W342" s="263">
        <v>2</v>
      </c>
      <c r="X342" s="158">
        <v>45002</v>
      </c>
      <c r="Y342" s="297">
        <f t="shared" si="19"/>
        <v>2</v>
      </c>
      <c r="Z342" s="263"/>
      <c r="AA342" s="263"/>
      <c r="AB342" s="263"/>
      <c r="AC342" s="263"/>
      <c r="AD342" s="263"/>
      <c r="AE342" s="263"/>
      <c r="AF342" s="263"/>
      <c r="AG342" s="158"/>
      <c r="AH342" s="297">
        <f t="shared" si="17"/>
        <v>0</v>
      </c>
      <c r="AI342" s="573"/>
      <c r="AJ342" s="574" t="s">
        <v>659</v>
      </c>
      <c r="AK342" s="574" t="s">
        <v>430</v>
      </c>
      <c r="AL342" s="574"/>
      <c r="AM342" s="574"/>
      <c r="AN342" s="574"/>
      <c r="AO342" s="574"/>
      <c r="AP342" s="574"/>
      <c r="AQ342" s="574"/>
      <c r="AR342" s="574"/>
      <c r="AS342" s="575"/>
      <c r="AT342" s="576"/>
      <c r="AU342" s="575"/>
      <c r="AV342" s="577"/>
      <c r="AW342" s="159"/>
    </row>
    <row r="343" spans="1:49" s="149" customFormat="1" ht="25.5">
      <c r="A343" s="395"/>
      <c r="B343" s="395">
        <v>4495821300</v>
      </c>
      <c r="C343" s="263" t="s">
        <v>5746</v>
      </c>
      <c r="D343" s="263" t="s">
        <v>5747</v>
      </c>
      <c r="E343" s="263" t="s">
        <v>2517</v>
      </c>
      <c r="F343" s="263" t="s">
        <v>422</v>
      </c>
      <c r="G343" s="263" t="s">
        <v>655</v>
      </c>
      <c r="H343" s="263"/>
      <c r="I343" s="263"/>
      <c r="J343" s="263"/>
      <c r="K343" s="263"/>
      <c r="L343" s="263"/>
      <c r="M343" s="263"/>
      <c r="N343" s="263"/>
      <c r="O343" s="158"/>
      <c r="P343" s="296">
        <f t="shared" si="18"/>
        <v>0</v>
      </c>
      <c r="Q343" s="263"/>
      <c r="R343" s="263"/>
      <c r="S343" s="263"/>
      <c r="T343" s="263"/>
      <c r="U343" s="263"/>
      <c r="V343" s="263"/>
      <c r="W343" s="263">
        <v>2</v>
      </c>
      <c r="X343" s="158">
        <v>45044</v>
      </c>
      <c r="Y343" s="297">
        <f t="shared" si="19"/>
        <v>2</v>
      </c>
      <c r="Z343" s="263"/>
      <c r="AA343" s="263"/>
      <c r="AB343" s="263"/>
      <c r="AC343" s="263"/>
      <c r="AD343" s="263"/>
      <c r="AE343" s="263"/>
      <c r="AF343" s="263"/>
      <c r="AG343" s="158"/>
      <c r="AH343" s="297">
        <f t="shared" si="17"/>
        <v>0</v>
      </c>
      <c r="AI343" s="573"/>
      <c r="AJ343" s="574" t="s">
        <v>659</v>
      </c>
      <c r="AK343" s="574" t="s">
        <v>430</v>
      </c>
      <c r="AL343" s="574"/>
      <c r="AM343" s="574"/>
      <c r="AN343" s="574"/>
      <c r="AO343" s="574"/>
      <c r="AP343" s="574"/>
      <c r="AQ343" s="574"/>
      <c r="AR343" s="574"/>
      <c r="AS343" s="575"/>
      <c r="AT343" s="576"/>
      <c r="AU343" s="575"/>
      <c r="AV343" s="577"/>
      <c r="AW343" s="159"/>
    </row>
    <row r="344" spans="1:49" s="149" customFormat="1" ht="25.5">
      <c r="A344" s="395"/>
      <c r="B344" s="395">
        <v>4382600900</v>
      </c>
      <c r="C344" s="263" t="s">
        <v>5748</v>
      </c>
      <c r="D344" s="263" t="s">
        <v>5749</v>
      </c>
      <c r="E344" s="263" t="s">
        <v>2518</v>
      </c>
      <c r="F344" s="263" t="s">
        <v>422</v>
      </c>
      <c r="G344" s="263" t="s">
        <v>655</v>
      </c>
      <c r="H344" s="263"/>
      <c r="I344" s="263"/>
      <c r="J344" s="263"/>
      <c r="K344" s="263"/>
      <c r="L344" s="263"/>
      <c r="M344" s="263"/>
      <c r="N344" s="263"/>
      <c r="O344" s="158"/>
      <c r="P344" s="296">
        <f t="shared" si="18"/>
        <v>0</v>
      </c>
      <c r="Q344" s="263"/>
      <c r="R344" s="263"/>
      <c r="S344" s="263"/>
      <c r="T344" s="263"/>
      <c r="U344" s="263"/>
      <c r="V344" s="263"/>
      <c r="W344" s="263">
        <v>2</v>
      </c>
      <c r="X344" s="158">
        <v>45218</v>
      </c>
      <c r="Y344" s="297">
        <f t="shared" si="19"/>
        <v>2</v>
      </c>
      <c r="Z344" s="263"/>
      <c r="AA344" s="263"/>
      <c r="AB344" s="263"/>
      <c r="AC344" s="263"/>
      <c r="AD344" s="263"/>
      <c r="AE344" s="263"/>
      <c r="AF344" s="263"/>
      <c r="AG344" s="158"/>
      <c r="AH344" s="297">
        <f t="shared" si="17"/>
        <v>0</v>
      </c>
      <c r="AI344" s="573"/>
      <c r="AJ344" s="574" t="s">
        <v>659</v>
      </c>
      <c r="AK344" s="574" t="s">
        <v>430</v>
      </c>
      <c r="AL344" s="574"/>
      <c r="AM344" s="574"/>
      <c r="AN344" s="574"/>
      <c r="AO344" s="574"/>
      <c r="AP344" s="574"/>
      <c r="AQ344" s="574"/>
      <c r="AR344" s="574"/>
      <c r="AS344" s="575"/>
      <c r="AT344" s="576"/>
      <c r="AU344" s="575"/>
      <c r="AV344" s="577"/>
      <c r="AW344" s="159"/>
    </row>
    <row r="345" spans="1:49" s="149" customFormat="1" ht="25.5">
      <c r="A345" s="395"/>
      <c r="B345" s="395">
        <v>4715200700</v>
      </c>
      <c r="C345" s="263" t="s">
        <v>5750</v>
      </c>
      <c r="D345" s="263" t="s">
        <v>5751</v>
      </c>
      <c r="E345" s="263" t="s">
        <v>2519</v>
      </c>
      <c r="F345" s="263" t="s">
        <v>422</v>
      </c>
      <c r="G345" s="263" t="s">
        <v>655</v>
      </c>
      <c r="H345" s="263"/>
      <c r="I345" s="263"/>
      <c r="J345" s="263"/>
      <c r="K345" s="263"/>
      <c r="L345" s="263"/>
      <c r="M345" s="263"/>
      <c r="N345" s="263"/>
      <c r="O345" s="158"/>
      <c r="P345" s="296">
        <f t="shared" si="18"/>
        <v>0</v>
      </c>
      <c r="Q345" s="263"/>
      <c r="R345" s="263"/>
      <c r="S345" s="263"/>
      <c r="T345" s="263"/>
      <c r="U345" s="263"/>
      <c r="V345" s="263"/>
      <c r="W345" s="263">
        <v>2</v>
      </c>
      <c r="X345" s="158">
        <v>45009</v>
      </c>
      <c r="Y345" s="297">
        <f t="shared" si="19"/>
        <v>2</v>
      </c>
      <c r="Z345" s="263"/>
      <c r="AA345" s="263"/>
      <c r="AB345" s="263"/>
      <c r="AC345" s="263"/>
      <c r="AD345" s="263"/>
      <c r="AE345" s="263"/>
      <c r="AF345" s="263"/>
      <c r="AG345" s="158"/>
      <c r="AH345" s="297">
        <f t="shared" si="17"/>
        <v>0</v>
      </c>
      <c r="AI345" s="573"/>
      <c r="AJ345" s="574" t="s">
        <v>659</v>
      </c>
      <c r="AK345" s="574" t="s">
        <v>430</v>
      </c>
      <c r="AL345" s="574"/>
      <c r="AM345" s="574"/>
      <c r="AN345" s="574"/>
      <c r="AO345" s="574"/>
      <c r="AP345" s="574"/>
      <c r="AQ345" s="574"/>
      <c r="AR345" s="574"/>
      <c r="AS345" s="575"/>
      <c r="AT345" s="576"/>
      <c r="AU345" s="575"/>
      <c r="AV345" s="577"/>
      <c r="AW345" s="159"/>
    </row>
    <row r="346" spans="1:49" s="149" customFormat="1" ht="51">
      <c r="A346" s="395"/>
      <c r="B346" s="395">
        <v>5500510900</v>
      </c>
      <c r="C346" s="263" t="s">
        <v>5752</v>
      </c>
      <c r="D346" s="263" t="s">
        <v>5753</v>
      </c>
      <c r="E346" s="263" t="s">
        <v>2520</v>
      </c>
      <c r="F346" s="263" t="s">
        <v>422</v>
      </c>
      <c r="G346" s="263" t="s">
        <v>655</v>
      </c>
      <c r="H346" s="263"/>
      <c r="I346" s="263"/>
      <c r="J346" s="263"/>
      <c r="K346" s="263"/>
      <c r="L346" s="263"/>
      <c r="M346" s="263"/>
      <c r="N346" s="263"/>
      <c r="O346" s="158"/>
      <c r="P346" s="296">
        <f t="shared" si="18"/>
        <v>0</v>
      </c>
      <c r="Q346" s="263"/>
      <c r="R346" s="263"/>
      <c r="S346" s="263"/>
      <c r="T346" s="263"/>
      <c r="U346" s="263"/>
      <c r="V346" s="263"/>
      <c r="W346" s="263">
        <v>2</v>
      </c>
      <c r="X346" s="158">
        <v>45138</v>
      </c>
      <c r="Y346" s="297">
        <f t="shared" si="19"/>
        <v>2</v>
      </c>
      <c r="Z346" s="263"/>
      <c r="AA346" s="263"/>
      <c r="AB346" s="263"/>
      <c r="AC346" s="263"/>
      <c r="AD346" s="263"/>
      <c r="AE346" s="263"/>
      <c r="AF346" s="263"/>
      <c r="AG346" s="158"/>
      <c r="AH346" s="297">
        <f t="shared" si="17"/>
        <v>0</v>
      </c>
      <c r="AI346" s="573"/>
      <c r="AJ346" s="574" t="s">
        <v>659</v>
      </c>
      <c r="AK346" s="574" t="s">
        <v>430</v>
      </c>
      <c r="AL346" s="574"/>
      <c r="AM346" s="574"/>
      <c r="AN346" s="574"/>
      <c r="AO346" s="574"/>
      <c r="AP346" s="574"/>
      <c r="AQ346" s="574"/>
      <c r="AR346" s="574"/>
      <c r="AS346" s="575"/>
      <c r="AT346" s="576"/>
      <c r="AU346" s="575"/>
      <c r="AV346" s="577"/>
      <c r="AW346" s="159"/>
    </row>
    <row r="347" spans="1:49" s="149" customFormat="1" ht="51">
      <c r="A347" s="395"/>
      <c r="B347" s="395">
        <v>5420611900</v>
      </c>
      <c r="C347" s="263" t="s">
        <v>5754</v>
      </c>
      <c r="D347" s="263" t="s">
        <v>5755</v>
      </c>
      <c r="E347" s="263" t="s">
        <v>2521</v>
      </c>
      <c r="F347" s="263" t="s">
        <v>422</v>
      </c>
      <c r="G347" s="263" t="s">
        <v>655</v>
      </c>
      <c r="H347" s="263"/>
      <c r="I347" s="263"/>
      <c r="J347" s="263"/>
      <c r="K347" s="263"/>
      <c r="L347" s="263"/>
      <c r="M347" s="263"/>
      <c r="N347" s="263"/>
      <c r="O347" s="158"/>
      <c r="P347" s="296">
        <f t="shared" si="18"/>
        <v>0</v>
      </c>
      <c r="Q347" s="263"/>
      <c r="R347" s="263"/>
      <c r="S347" s="263"/>
      <c r="T347" s="263"/>
      <c r="U347" s="263"/>
      <c r="V347" s="263"/>
      <c r="W347" s="263">
        <v>2</v>
      </c>
      <c r="X347" s="158">
        <v>45027</v>
      </c>
      <c r="Y347" s="297">
        <f t="shared" si="19"/>
        <v>2</v>
      </c>
      <c r="Z347" s="263"/>
      <c r="AA347" s="263"/>
      <c r="AB347" s="263"/>
      <c r="AC347" s="263"/>
      <c r="AD347" s="263"/>
      <c r="AE347" s="263"/>
      <c r="AF347" s="263"/>
      <c r="AG347" s="158"/>
      <c r="AH347" s="297">
        <f t="shared" si="17"/>
        <v>0</v>
      </c>
      <c r="AI347" s="573"/>
      <c r="AJ347" s="574" t="s">
        <v>659</v>
      </c>
      <c r="AK347" s="574" t="s">
        <v>430</v>
      </c>
      <c r="AL347" s="574"/>
      <c r="AM347" s="574"/>
      <c r="AN347" s="574"/>
      <c r="AO347" s="574"/>
      <c r="AP347" s="574"/>
      <c r="AQ347" s="574"/>
      <c r="AR347" s="574"/>
      <c r="AS347" s="575"/>
      <c r="AT347" s="576"/>
      <c r="AU347" s="575"/>
      <c r="AV347" s="577"/>
      <c r="AW347" s="159"/>
    </row>
    <row r="348" spans="1:49" s="149" customFormat="1" ht="38.25">
      <c r="A348" s="395"/>
      <c r="B348" s="395">
        <v>4718102900</v>
      </c>
      <c r="C348" s="263" t="s">
        <v>5756</v>
      </c>
      <c r="D348" s="263" t="s">
        <v>5757</v>
      </c>
      <c r="E348" s="263" t="s">
        <v>2522</v>
      </c>
      <c r="F348" s="263" t="s">
        <v>422</v>
      </c>
      <c r="G348" s="263" t="s">
        <v>655</v>
      </c>
      <c r="H348" s="263"/>
      <c r="I348" s="263"/>
      <c r="J348" s="263"/>
      <c r="K348" s="263"/>
      <c r="L348" s="263"/>
      <c r="M348" s="263"/>
      <c r="N348" s="263"/>
      <c r="O348" s="158"/>
      <c r="P348" s="296">
        <f t="shared" si="18"/>
        <v>0</v>
      </c>
      <c r="Q348" s="263"/>
      <c r="R348" s="263"/>
      <c r="S348" s="263"/>
      <c r="T348" s="263"/>
      <c r="U348" s="263"/>
      <c r="V348" s="263"/>
      <c r="W348" s="263">
        <v>2</v>
      </c>
      <c r="X348" s="158">
        <v>44943</v>
      </c>
      <c r="Y348" s="297">
        <f t="shared" si="19"/>
        <v>2</v>
      </c>
      <c r="Z348" s="263"/>
      <c r="AA348" s="263"/>
      <c r="AB348" s="263"/>
      <c r="AC348" s="263"/>
      <c r="AD348" s="263"/>
      <c r="AE348" s="263"/>
      <c r="AF348" s="263"/>
      <c r="AG348" s="158"/>
      <c r="AH348" s="297">
        <f t="shared" si="17"/>
        <v>0</v>
      </c>
      <c r="AI348" s="573"/>
      <c r="AJ348" s="574" t="s">
        <v>659</v>
      </c>
      <c r="AK348" s="574" t="s">
        <v>430</v>
      </c>
      <c r="AL348" s="574"/>
      <c r="AM348" s="574"/>
      <c r="AN348" s="574"/>
      <c r="AO348" s="574"/>
      <c r="AP348" s="574"/>
      <c r="AQ348" s="574"/>
      <c r="AR348" s="574"/>
      <c r="AS348" s="575"/>
      <c r="AT348" s="576"/>
      <c r="AU348" s="575"/>
      <c r="AV348" s="577"/>
      <c r="AW348" s="159"/>
    </row>
    <row r="349" spans="1:49" s="149" customFormat="1" ht="51">
      <c r="A349" s="395"/>
      <c r="B349" s="395">
        <v>4257502300</v>
      </c>
      <c r="C349" s="263" t="s">
        <v>5758</v>
      </c>
      <c r="D349" s="263" t="s">
        <v>5759</v>
      </c>
      <c r="E349" s="263" t="s">
        <v>2523</v>
      </c>
      <c r="F349" s="263" t="s">
        <v>422</v>
      </c>
      <c r="G349" s="263" t="s">
        <v>655</v>
      </c>
      <c r="H349" s="263"/>
      <c r="I349" s="263"/>
      <c r="J349" s="263"/>
      <c r="K349" s="263"/>
      <c r="L349" s="263"/>
      <c r="M349" s="263"/>
      <c r="N349" s="263"/>
      <c r="O349" s="158"/>
      <c r="P349" s="296">
        <f t="shared" si="18"/>
        <v>0</v>
      </c>
      <c r="Q349" s="263"/>
      <c r="R349" s="263"/>
      <c r="S349" s="263"/>
      <c r="T349" s="263"/>
      <c r="U349" s="263"/>
      <c r="V349" s="263"/>
      <c r="W349" s="263">
        <v>2</v>
      </c>
      <c r="X349" s="158">
        <v>45069</v>
      </c>
      <c r="Y349" s="297">
        <f t="shared" si="19"/>
        <v>2</v>
      </c>
      <c r="Z349" s="263"/>
      <c r="AA349" s="263"/>
      <c r="AB349" s="263"/>
      <c r="AC349" s="263"/>
      <c r="AD349" s="263"/>
      <c r="AE349" s="263"/>
      <c r="AF349" s="263"/>
      <c r="AG349" s="158"/>
      <c r="AH349" s="297">
        <f t="shared" si="17"/>
        <v>0</v>
      </c>
      <c r="AI349" s="573"/>
      <c r="AJ349" s="574" t="s">
        <v>659</v>
      </c>
      <c r="AK349" s="574" t="s">
        <v>430</v>
      </c>
      <c r="AL349" s="574"/>
      <c r="AM349" s="574"/>
      <c r="AN349" s="574"/>
      <c r="AO349" s="574"/>
      <c r="AP349" s="574"/>
      <c r="AQ349" s="574"/>
      <c r="AR349" s="574"/>
      <c r="AS349" s="575"/>
      <c r="AT349" s="576"/>
      <c r="AU349" s="575"/>
      <c r="AV349" s="577"/>
      <c r="AW349" s="159"/>
    </row>
    <row r="350" spans="1:49" s="149" customFormat="1" ht="63.75">
      <c r="A350" s="395"/>
      <c r="B350" s="395">
        <v>5464010100</v>
      </c>
      <c r="C350" s="263" t="s">
        <v>5760</v>
      </c>
      <c r="D350" s="263" t="s">
        <v>5761</v>
      </c>
      <c r="E350" s="263" t="s">
        <v>2524</v>
      </c>
      <c r="F350" s="263" t="s">
        <v>422</v>
      </c>
      <c r="G350" s="263" t="s">
        <v>655</v>
      </c>
      <c r="H350" s="263"/>
      <c r="I350" s="263"/>
      <c r="J350" s="263"/>
      <c r="K350" s="263"/>
      <c r="L350" s="263"/>
      <c r="M350" s="263"/>
      <c r="N350" s="263"/>
      <c r="O350" s="158"/>
      <c r="P350" s="296">
        <f t="shared" si="18"/>
        <v>0</v>
      </c>
      <c r="Q350" s="263"/>
      <c r="R350" s="263"/>
      <c r="S350" s="263"/>
      <c r="T350" s="263"/>
      <c r="U350" s="263"/>
      <c r="V350" s="263"/>
      <c r="W350" s="263">
        <v>2</v>
      </c>
      <c r="X350" s="158">
        <v>45089</v>
      </c>
      <c r="Y350" s="297">
        <f t="shared" si="19"/>
        <v>2</v>
      </c>
      <c r="Z350" s="263"/>
      <c r="AA350" s="263"/>
      <c r="AB350" s="263"/>
      <c r="AC350" s="263"/>
      <c r="AD350" s="263"/>
      <c r="AE350" s="263"/>
      <c r="AF350" s="263"/>
      <c r="AG350" s="158"/>
      <c r="AH350" s="297">
        <f t="shared" si="17"/>
        <v>0</v>
      </c>
      <c r="AI350" s="573"/>
      <c r="AJ350" s="574" t="s">
        <v>659</v>
      </c>
      <c r="AK350" s="574" t="s">
        <v>430</v>
      </c>
      <c r="AL350" s="574"/>
      <c r="AM350" s="574"/>
      <c r="AN350" s="574"/>
      <c r="AO350" s="574"/>
      <c r="AP350" s="574"/>
      <c r="AQ350" s="574"/>
      <c r="AR350" s="574"/>
      <c r="AS350" s="575"/>
      <c r="AT350" s="576"/>
      <c r="AU350" s="575"/>
      <c r="AV350" s="577"/>
      <c r="AW350" s="159"/>
    </row>
    <row r="351" spans="1:49" s="149" customFormat="1" ht="51">
      <c r="A351" s="395"/>
      <c r="B351" s="395">
        <v>4710512300</v>
      </c>
      <c r="C351" s="263" t="s">
        <v>5762</v>
      </c>
      <c r="D351" s="263" t="s">
        <v>5763</v>
      </c>
      <c r="E351" s="263" t="s">
        <v>2525</v>
      </c>
      <c r="F351" s="263" t="s">
        <v>422</v>
      </c>
      <c r="G351" s="263" t="s">
        <v>655</v>
      </c>
      <c r="H351" s="263"/>
      <c r="I351" s="263"/>
      <c r="J351" s="263"/>
      <c r="K351" s="263"/>
      <c r="L351" s="263"/>
      <c r="M351" s="263"/>
      <c r="N351" s="263"/>
      <c r="O351" s="158"/>
      <c r="P351" s="296">
        <f t="shared" si="18"/>
        <v>0</v>
      </c>
      <c r="Q351" s="263"/>
      <c r="R351" s="263"/>
      <c r="S351" s="263"/>
      <c r="T351" s="263"/>
      <c r="U351" s="263"/>
      <c r="V351" s="263"/>
      <c r="W351" s="263">
        <v>2</v>
      </c>
      <c r="X351" s="158">
        <v>45030</v>
      </c>
      <c r="Y351" s="297">
        <f t="shared" si="19"/>
        <v>2</v>
      </c>
      <c r="Z351" s="263"/>
      <c r="AA351" s="263"/>
      <c r="AB351" s="263"/>
      <c r="AC351" s="263"/>
      <c r="AD351" s="263"/>
      <c r="AE351" s="263"/>
      <c r="AF351" s="263"/>
      <c r="AG351" s="158"/>
      <c r="AH351" s="297">
        <f t="shared" si="17"/>
        <v>0</v>
      </c>
      <c r="AI351" s="573"/>
      <c r="AJ351" s="574" t="s">
        <v>659</v>
      </c>
      <c r="AK351" s="574" t="s">
        <v>430</v>
      </c>
      <c r="AL351" s="574"/>
      <c r="AM351" s="574"/>
      <c r="AN351" s="574"/>
      <c r="AO351" s="574"/>
      <c r="AP351" s="574"/>
      <c r="AQ351" s="574"/>
      <c r="AR351" s="574"/>
      <c r="AS351" s="575"/>
      <c r="AT351" s="576"/>
      <c r="AU351" s="575"/>
      <c r="AV351" s="577"/>
      <c r="AW351" s="159"/>
    </row>
    <row r="352" spans="1:49" s="149" customFormat="1" ht="51">
      <c r="A352" s="395"/>
      <c r="B352" s="395">
        <v>3072021100</v>
      </c>
      <c r="C352" s="263" t="s">
        <v>5764</v>
      </c>
      <c r="D352" s="263" t="s">
        <v>5765</v>
      </c>
      <c r="E352" s="263" t="s">
        <v>2526</v>
      </c>
      <c r="F352" s="263" t="s">
        <v>422</v>
      </c>
      <c r="G352" s="263" t="s">
        <v>655</v>
      </c>
      <c r="H352" s="263"/>
      <c r="I352" s="263"/>
      <c r="J352" s="263"/>
      <c r="K352" s="263"/>
      <c r="L352" s="263"/>
      <c r="M352" s="263"/>
      <c r="N352" s="263"/>
      <c r="O352" s="158"/>
      <c r="P352" s="296">
        <f t="shared" si="18"/>
        <v>0</v>
      </c>
      <c r="Q352" s="263"/>
      <c r="R352" s="263"/>
      <c r="S352" s="263"/>
      <c r="T352" s="263"/>
      <c r="U352" s="263"/>
      <c r="V352" s="263"/>
      <c r="W352" s="263">
        <v>2</v>
      </c>
      <c r="X352" s="158">
        <v>44949</v>
      </c>
      <c r="Y352" s="297">
        <f t="shared" si="19"/>
        <v>2</v>
      </c>
      <c r="Z352" s="263"/>
      <c r="AA352" s="263"/>
      <c r="AB352" s="263"/>
      <c r="AC352" s="263"/>
      <c r="AD352" s="263"/>
      <c r="AE352" s="263"/>
      <c r="AF352" s="263"/>
      <c r="AG352" s="158"/>
      <c r="AH352" s="297">
        <f t="shared" si="17"/>
        <v>0</v>
      </c>
      <c r="AI352" s="573"/>
      <c r="AJ352" s="574" t="s">
        <v>659</v>
      </c>
      <c r="AK352" s="574" t="s">
        <v>430</v>
      </c>
      <c r="AL352" s="574"/>
      <c r="AM352" s="574"/>
      <c r="AN352" s="574"/>
      <c r="AO352" s="574"/>
      <c r="AP352" s="574"/>
      <c r="AQ352" s="574"/>
      <c r="AR352" s="574"/>
      <c r="AS352" s="575"/>
      <c r="AT352" s="576"/>
      <c r="AU352" s="575"/>
      <c r="AV352" s="577"/>
      <c r="AW352" s="159"/>
    </row>
    <row r="353" spans="1:49" s="149" customFormat="1" ht="51">
      <c r="A353" s="395"/>
      <c r="B353" s="395">
        <v>4526713200</v>
      </c>
      <c r="C353" s="263" t="s">
        <v>5766</v>
      </c>
      <c r="D353" s="263" t="s">
        <v>5767</v>
      </c>
      <c r="E353" s="263" t="s">
        <v>2527</v>
      </c>
      <c r="F353" s="263" t="s">
        <v>422</v>
      </c>
      <c r="G353" s="263" t="s">
        <v>655</v>
      </c>
      <c r="H353" s="263"/>
      <c r="I353" s="263"/>
      <c r="J353" s="263"/>
      <c r="K353" s="263"/>
      <c r="L353" s="263"/>
      <c r="M353" s="263"/>
      <c r="N353" s="263"/>
      <c r="O353" s="158"/>
      <c r="P353" s="296">
        <f t="shared" si="18"/>
        <v>0</v>
      </c>
      <c r="Q353" s="263"/>
      <c r="R353" s="263"/>
      <c r="S353" s="263"/>
      <c r="T353" s="263"/>
      <c r="U353" s="263"/>
      <c r="V353" s="263"/>
      <c r="W353" s="263">
        <v>2</v>
      </c>
      <c r="X353" s="158">
        <v>45100</v>
      </c>
      <c r="Y353" s="297">
        <f t="shared" si="19"/>
        <v>2</v>
      </c>
      <c r="Z353" s="263"/>
      <c r="AA353" s="263"/>
      <c r="AB353" s="263"/>
      <c r="AC353" s="263"/>
      <c r="AD353" s="263"/>
      <c r="AE353" s="263"/>
      <c r="AF353" s="263"/>
      <c r="AG353" s="158"/>
      <c r="AH353" s="297">
        <f t="shared" si="17"/>
        <v>0</v>
      </c>
      <c r="AI353" s="573"/>
      <c r="AJ353" s="574" t="s">
        <v>659</v>
      </c>
      <c r="AK353" s="574" t="s">
        <v>430</v>
      </c>
      <c r="AL353" s="574"/>
      <c r="AM353" s="574"/>
      <c r="AN353" s="574"/>
      <c r="AO353" s="574"/>
      <c r="AP353" s="574"/>
      <c r="AQ353" s="574"/>
      <c r="AR353" s="574"/>
      <c r="AS353" s="575"/>
      <c r="AT353" s="576"/>
      <c r="AU353" s="575"/>
      <c r="AV353" s="577"/>
      <c r="AW353" s="159"/>
    </row>
    <row r="354" spans="1:49" s="149" customFormat="1" ht="51">
      <c r="A354" s="395"/>
      <c r="B354" s="395">
        <v>4457022400</v>
      </c>
      <c r="C354" s="263" t="s">
        <v>5768</v>
      </c>
      <c r="D354" s="263" t="s">
        <v>5769</v>
      </c>
      <c r="E354" s="263" t="s">
        <v>2528</v>
      </c>
      <c r="F354" s="263" t="s">
        <v>422</v>
      </c>
      <c r="G354" s="263" t="s">
        <v>655</v>
      </c>
      <c r="H354" s="263"/>
      <c r="I354" s="263"/>
      <c r="J354" s="263"/>
      <c r="K354" s="263"/>
      <c r="L354" s="263"/>
      <c r="M354" s="263"/>
      <c r="N354" s="263"/>
      <c r="O354" s="158"/>
      <c r="P354" s="296">
        <f t="shared" si="18"/>
        <v>0</v>
      </c>
      <c r="Q354" s="263"/>
      <c r="R354" s="263"/>
      <c r="S354" s="263"/>
      <c r="T354" s="263"/>
      <c r="U354" s="263"/>
      <c r="V354" s="263"/>
      <c r="W354" s="263">
        <v>2</v>
      </c>
      <c r="X354" s="158">
        <v>45244</v>
      </c>
      <c r="Y354" s="297">
        <f t="shared" si="19"/>
        <v>2</v>
      </c>
      <c r="Z354" s="263"/>
      <c r="AA354" s="263"/>
      <c r="AB354" s="263"/>
      <c r="AC354" s="263"/>
      <c r="AD354" s="263"/>
      <c r="AE354" s="263"/>
      <c r="AF354" s="263"/>
      <c r="AG354" s="158"/>
      <c r="AH354" s="297">
        <f t="shared" si="17"/>
        <v>0</v>
      </c>
      <c r="AI354" s="573"/>
      <c r="AJ354" s="574" t="s">
        <v>659</v>
      </c>
      <c r="AK354" s="574" t="s">
        <v>430</v>
      </c>
      <c r="AL354" s="574"/>
      <c r="AM354" s="574"/>
      <c r="AN354" s="574"/>
      <c r="AO354" s="574"/>
      <c r="AP354" s="574"/>
      <c r="AQ354" s="574"/>
      <c r="AR354" s="574"/>
      <c r="AS354" s="575"/>
      <c r="AT354" s="576"/>
      <c r="AU354" s="575"/>
      <c r="AV354" s="577"/>
      <c r="AW354" s="159"/>
    </row>
    <row r="355" spans="1:49" s="149" customFormat="1" ht="51">
      <c r="A355" s="395"/>
      <c r="B355" s="395">
        <v>4690710900</v>
      </c>
      <c r="C355" s="263" t="s">
        <v>5770</v>
      </c>
      <c r="D355" s="263" t="s">
        <v>5771</v>
      </c>
      <c r="E355" s="263" t="s">
        <v>2529</v>
      </c>
      <c r="F355" s="263" t="s">
        <v>422</v>
      </c>
      <c r="G355" s="263" t="s">
        <v>655</v>
      </c>
      <c r="H355" s="263"/>
      <c r="I355" s="263"/>
      <c r="J355" s="263"/>
      <c r="K355" s="263"/>
      <c r="L355" s="263"/>
      <c r="M355" s="263"/>
      <c r="N355" s="263"/>
      <c r="O355" s="158"/>
      <c r="P355" s="296">
        <f t="shared" si="18"/>
        <v>0</v>
      </c>
      <c r="Q355" s="263"/>
      <c r="R355" s="263"/>
      <c r="S355" s="263"/>
      <c r="T355" s="263"/>
      <c r="U355" s="263"/>
      <c r="V355" s="263"/>
      <c r="W355" s="263">
        <v>2</v>
      </c>
      <c r="X355" s="158">
        <v>45037</v>
      </c>
      <c r="Y355" s="297">
        <f t="shared" si="19"/>
        <v>2</v>
      </c>
      <c r="Z355" s="263"/>
      <c r="AA355" s="263"/>
      <c r="AB355" s="263"/>
      <c r="AC355" s="263"/>
      <c r="AD355" s="263"/>
      <c r="AE355" s="263"/>
      <c r="AF355" s="263"/>
      <c r="AG355" s="158"/>
      <c r="AH355" s="297">
        <f t="shared" si="17"/>
        <v>0</v>
      </c>
      <c r="AI355" s="573"/>
      <c r="AJ355" s="574" t="s">
        <v>659</v>
      </c>
      <c r="AK355" s="574" t="s">
        <v>430</v>
      </c>
      <c r="AL355" s="574"/>
      <c r="AM355" s="574"/>
      <c r="AN355" s="574"/>
      <c r="AO355" s="574"/>
      <c r="AP355" s="574"/>
      <c r="AQ355" s="574"/>
      <c r="AR355" s="574"/>
      <c r="AS355" s="575"/>
      <c r="AT355" s="576"/>
      <c r="AU355" s="575"/>
      <c r="AV355" s="577"/>
      <c r="AW355" s="159"/>
    </row>
    <row r="356" spans="1:49" s="149" customFormat="1" ht="38.25">
      <c r="A356" s="395"/>
      <c r="B356" s="395">
        <v>3091352600</v>
      </c>
      <c r="C356" s="263" t="s">
        <v>5772</v>
      </c>
      <c r="D356" s="263" t="s">
        <v>5773</v>
      </c>
      <c r="E356" s="263" t="s">
        <v>2530</v>
      </c>
      <c r="F356" s="263" t="s">
        <v>422</v>
      </c>
      <c r="G356" s="263" t="s">
        <v>655</v>
      </c>
      <c r="H356" s="263"/>
      <c r="I356" s="263"/>
      <c r="J356" s="263"/>
      <c r="K356" s="263"/>
      <c r="L356" s="263"/>
      <c r="M356" s="263"/>
      <c r="N356" s="263"/>
      <c r="O356" s="158"/>
      <c r="P356" s="296">
        <f t="shared" si="18"/>
        <v>0</v>
      </c>
      <c r="Q356" s="263"/>
      <c r="R356" s="263"/>
      <c r="S356" s="263"/>
      <c r="T356" s="263"/>
      <c r="U356" s="263"/>
      <c r="V356" s="263"/>
      <c r="W356" s="263">
        <v>2</v>
      </c>
      <c r="X356" s="158">
        <v>45049</v>
      </c>
      <c r="Y356" s="297">
        <f t="shared" si="19"/>
        <v>2</v>
      </c>
      <c r="Z356" s="263"/>
      <c r="AA356" s="263"/>
      <c r="AB356" s="263"/>
      <c r="AC356" s="263"/>
      <c r="AD356" s="263"/>
      <c r="AE356" s="263"/>
      <c r="AF356" s="263"/>
      <c r="AG356" s="158"/>
      <c r="AH356" s="297">
        <f t="shared" si="17"/>
        <v>0</v>
      </c>
      <c r="AI356" s="573"/>
      <c r="AJ356" s="574" t="s">
        <v>659</v>
      </c>
      <c r="AK356" s="574" t="s">
        <v>430</v>
      </c>
      <c r="AL356" s="574"/>
      <c r="AM356" s="574"/>
      <c r="AN356" s="574"/>
      <c r="AO356" s="574"/>
      <c r="AP356" s="574"/>
      <c r="AQ356" s="574"/>
      <c r="AR356" s="574"/>
      <c r="AS356" s="575"/>
      <c r="AT356" s="576"/>
      <c r="AU356" s="575"/>
      <c r="AV356" s="577"/>
      <c r="AW356" s="159"/>
    </row>
    <row r="357" spans="1:49" s="149" customFormat="1" ht="51">
      <c r="A357" s="395"/>
      <c r="B357" s="395">
        <v>4455310500</v>
      </c>
      <c r="C357" s="263" t="s">
        <v>5774</v>
      </c>
      <c r="D357" s="263" t="s">
        <v>5775</v>
      </c>
      <c r="E357" s="263" t="s">
        <v>2531</v>
      </c>
      <c r="F357" s="263" t="s">
        <v>422</v>
      </c>
      <c r="G357" s="263" t="s">
        <v>655</v>
      </c>
      <c r="H357" s="263"/>
      <c r="I357" s="263"/>
      <c r="J357" s="263"/>
      <c r="K357" s="263"/>
      <c r="L357" s="263"/>
      <c r="M357" s="263"/>
      <c r="N357" s="263"/>
      <c r="O357" s="158"/>
      <c r="P357" s="296">
        <f t="shared" si="18"/>
        <v>0</v>
      </c>
      <c r="Q357" s="263"/>
      <c r="R357" s="263"/>
      <c r="S357" s="263"/>
      <c r="T357" s="263"/>
      <c r="U357" s="263"/>
      <c r="V357" s="263"/>
      <c r="W357" s="263">
        <v>2</v>
      </c>
      <c r="X357" s="158">
        <v>45048</v>
      </c>
      <c r="Y357" s="297">
        <f t="shared" si="19"/>
        <v>2</v>
      </c>
      <c r="Z357" s="263"/>
      <c r="AA357" s="263"/>
      <c r="AB357" s="263"/>
      <c r="AC357" s="263"/>
      <c r="AD357" s="263"/>
      <c r="AE357" s="263"/>
      <c r="AF357" s="263"/>
      <c r="AG357" s="158"/>
      <c r="AH357" s="297">
        <f t="shared" si="17"/>
        <v>0</v>
      </c>
      <c r="AI357" s="573"/>
      <c r="AJ357" s="574" t="s">
        <v>659</v>
      </c>
      <c r="AK357" s="574" t="s">
        <v>430</v>
      </c>
      <c r="AL357" s="574"/>
      <c r="AM357" s="574"/>
      <c r="AN357" s="574"/>
      <c r="AO357" s="574"/>
      <c r="AP357" s="574"/>
      <c r="AQ357" s="574"/>
      <c r="AR357" s="574"/>
      <c r="AS357" s="575"/>
      <c r="AT357" s="576"/>
      <c r="AU357" s="575"/>
      <c r="AV357" s="577"/>
      <c r="AW357" s="159"/>
    </row>
    <row r="358" spans="1:49" s="149" customFormat="1" ht="51">
      <c r="A358" s="395"/>
      <c r="B358" s="395">
        <v>4526712500</v>
      </c>
      <c r="C358" s="263" t="s">
        <v>5776</v>
      </c>
      <c r="D358" s="263" t="s">
        <v>5777</v>
      </c>
      <c r="E358" s="263" t="s">
        <v>2532</v>
      </c>
      <c r="F358" s="263" t="s">
        <v>422</v>
      </c>
      <c r="G358" s="263" t="s">
        <v>655</v>
      </c>
      <c r="H358" s="263"/>
      <c r="I358" s="263"/>
      <c r="J358" s="263"/>
      <c r="K358" s="263"/>
      <c r="L358" s="263"/>
      <c r="M358" s="263"/>
      <c r="N358" s="263"/>
      <c r="O358" s="158"/>
      <c r="P358" s="296">
        <f t="shared" si="18"/>
        <v>0</v>
      </c>
      <c r="Q358" s="263"/>
      <c r="R358" s="263"/>
      <c r="S358" s="263"/>
      <c r="T358" s="263"/>
      <c r="U358" s="263"/>
      <c r="V358" s="263"/>
      <c r="W358" s="263">
        <v>2</v>
      </c>
      <c r="X358" s="158">
        <v>45069</v>
      </c>
      <c r="Y358" s="297">
        <f t="shared" si="19"/>
        <v>2</v>
      </c>
      <c r="Z358" s="263"/>
      <c r="AA358" s="263"/>
      <c r="AB358" s="263"/>
      <c r="AC358" s="263"/>
      <c r="AD358" s="263"/>
      <c r="AE358" s="263"/>
      <c r="AF358" s="263"/>
      <c r="AG358" s="158"/>
      <c r="AH358" s="297">
        <f t="shared" si="17"/>
        <v>0</v>
      </c>
      <c r="AI358" s="573"/>
      <c r="AJ358" s="574" t="s">
        <v>659</v>
      </c>
      <c r="AK358" s="574" t="s">
        <v>430</v>
      </c>
      <c r="AL358" s="574"/>
      <c r="AM358" s="574"/>
      <c r="AN358" s="574"/>
      <c r="AO358" s="574"/>
      <c r="AP358" s="574"/>
      <c r="AQ358" s="574"/>
      <c r="AR358" s="574"/>
      <c r="AS358" s="575"/>
      <c r="AT358" s="576"/>
      <c r="AU358" s="575"/>
      <c r="AV358" s="577"/>
      <c r="AW358" s="159"/>
    </row>
    <row r="359" spans="1:49" s="149" customFormat="1" ht="38.25">
      <c r="A359" s="395"/>
      <c r="B359" s="395">
        <v>4165320500</v>
      </c>
      <c r="C359" s="263" t="s">
        <v>5778</v>
      </c>
      <c r="D359" s="263" t="s">
        <v>5779</v>
      </c>
      <c r="E359" s="263" t="s">
        <v>2533</v>
      </c>
      <c r="F359" s="263" t="s">
        <v>422</v>
      </c>
      <c r="G359" s="263" t="s">
        <v>655</v>
      </c>
      <c r="H359" s="263"/>
      <c r="I359" s="263"/>
      <c r="J359" s="263"/>
      <c r="K359" s="263"/>
      <c r="L359" s="263"/>
      <c r="M359" s="263"/>
      <c r="N359" s="263"/>
      <c r="O359" s="158"/>
      <c r="P359" s="296">
        <f t="shared" si="18"/>
        <v>0</v>
      </c>
      <c r="Q359" s="263"/>
      <c r="R359" s="263"/>
      <c r="S359" s="263"/>
      <c r="T359" s="263"/>
      <c r="U359" s="263"/>
      <c r="V359" s="263"/>
      <c r="W359" s="263">
        <v>2</v>
      </c>
      <c r="X359" s="158">
        <v>44970</v>
      </c>
      <c r="Y359" s="297">
        <f t="shared" si="19"/>
        <v>2</v>
      </c>
      <c r="Z359" s="263"/>
      <c r="AA359" s="263"/>
      <c r="AB359" s="263"/>
      <c r="AC359" s="263"/>
      <c r="AD359" s="263"/>
      <c r="AE359" s="263"/>
      <c r="AF359" s="263"/>
      <c r="AG359" s="158"/>
      <c r="AH359" s="297">
        <f t="shared" si="17"/>
        <v>0</v>
      </c>
      <c r="AI359" s="573"/>
      <c r="AJ359" s="574" t="s">
        <v>659</v>
      </c>
      <c r="AK359" s="574" t="s">
        <v>430</v>
      </c>
      <c r="AL359" s="574"/>
      <c r="AM359" s="574"/>
      <c r="AN359" s="574"/>
      <c r="AO359" s="574"/>
      <c r="AP359" s="574"/>
      <c r="AQ359" s="574"/>
      <c r="AR359" s="574"/>
      <c r="AS359" s="575"/>
      <c r="AT359" s="576"/>
      <c r="AU359" s="575"/>
      <c r="AV359" s="577"/>
      <c r="AW359" s="159"/>
    </row>
    <row r="360" spans="1:49" s="149" customFormat="1" ht="38.25">
      <c r="A360" s="395"/>
      <c r="B360" s="395">
        <v>4711210600</v>
      </c>
      <c r="C360" s="263" t="s">
        <v>5780</v>
      </c>
      <c r="D360" s="263" t="s">
        <v>5781</v>
      </c>
      <c r="E360" s="263" t="s">
        <v>2534</v>
      </c>
      <c r="F360" s="263" t="s">
        <v>422</v>
      </c>
      <c r="G360" s="263" t="s">
        <v>655</v>
      </c>
      <c r="H360" s="263"/>
      <c r="I360" s="263"/>
      <c r="J360" s="263"/>
      <c r="K360" s="263"/>
      <c r="L360" s="263"/>
      <c r="M360" s="263"/>
      <c r="N360" s="263"/>
      <c r="O360" s="158"/>
      <c r="P360" s="296">
        <f t="shared" si="18"/>
        <v>0</v>
      </c>
      <c r="Q360" s="263"/>
      <c r="R360" s="263"/>
      <c r="S360" s="263"/>
      <c r="T360" s="263"/>
      <c r="U360" s="263"/>
      <c r="V360" s="263"/>
      <c r="W360" s="263">
        <v>2</v>
      </c>
      <c r="X360" s="158">
        <v>45063</v>
      </c>
      <c r="Y360" s="297">
        <f t="shared" si="19"/>
        <v>2</v>
      </c>
      <c r="Z360" s="263"/>
      <c r="AA360" s="263"/>
      <c r="AB360" s="263"/>
      <c r="AC360" s="263"/>
      <c r="AD360" s="263"/>
      <c r="AE360" s="263"/>
      <c r="AF360" s="263"/>
      <c r="AG360" s="158"/>
      <c r="AH360" s="297">
        <f t="shared" si="17"/>
        <v>0</v>
      </c>
      <c r="AI360" s="573"/>
      <c r="AJ360" s="574" t="s">
        <v>659</v>
      </c>
      <c r="AK360" s="574" t="s">
        <v>430</v>
      </c>
      <c r="AL360" s="574"/>
      <c r="AM360" s="574"/>
      <c r="AN360" s="574"/>
      <c r="AO360" s="574"/>
      <c r="AP360" s="574"/>
      <c r="AQ360" s="574"/>
      <c r="AR360" s="574"/>
      <c r="AS360" s="575"/>
      <c r="AT360" s="576"/>
      <c r="AU360" s="575"/>
      <c r="AV360" s="577"/>
      <c r="AW360" s="159"/>
    </row>
    <row r="361" spans="1:49" s="149" customFormat="1" ht="38.25">
      <c r="A361" s="395"/>
      <c r="B361" s="395">
        <v>3190703800</v>
      </c>
      <c r="C361" s="263" t="s">
        <v>5782</v>
      </c>
      <c r="D361" s="263" t="s">
        <v>5783</v>
      </c>
      <c r="E361" s="263" t="s">
        <v>2535</v>
      </c>
      <c r="F361" s="263" t="s">
        <v>422</v>
      </c>
      <c r="G361" s="263" t="s">
        <v>655</v>
      </c>
      <c r="H361" s="263"/>
      <c r="I361" s="263"/>
      <c r="J361" s="263"/>
      <c r="K361" s="263"/>
      <c r="L361" s="263"/>
      <c r="M361" s="263"/>
      <c r="N361" s="263"/>
      <c r="O361" s="158"/>
      <c r="P361" s="296">
        <f t="shared" si="18"/>
        <v>0</v>
      </c>
      <c r="Q361" s="263"/>
      <c r="R361" s="263"/>
      <c r="S361" s="263"/>
      <c r="T361" s="263"/>
      <c r="U361" s="263"/>
      <c r="V361" s="263"/>
      <c r="W361" s="263">
        <v>2</v>
      </c>
      <c r="X361" s="158">
        <v>45212</v>
      </c>
      <c r="Y361" s="297">
        <f t="shared" si="19"/>
        <v>2</v>
      </c>
      <c r="Z361" s="263"/>
      <c r="AA361" s="263"/>
      <c r="AB361" s="263"/>
      <c r="AC361" s="263"/>
      <c r="AD361" s="263"/>
      <c r="AE361" s="263"/>
      <c r="AF361" s="263"/>
      <c r="AG361" s="158"/>
      <c r="AH361" s="297">
        <f t="shared" si="17"/>
        <v>0</v>
      </c>
      <c r="AI361" s="573"/>
      <c r="AJ361" s="574" t="s">
        <v>659</v>
      </c>
      <c r="AK361" s="574" t="s">
        <v>430</v>
      </c>
      <c r="AL361" s="574"/>
      <c r="AM361" s="574"/>
      <c r="AN361" s="574"/>
      <c r="AO361" s="574"/>
      <c r="AP361" s="574"/>
      <c r="AQ361" s="574"/>
      <c r="AR361" s="574"/>
      <c r="AS361" s="575"/>
      <c r="AT361" s="576"/>
      <c r="AU361" s="575"/>
      <c r="AV361" s="577"/>
      <c r="AW361" s="159"/>
    </row>
    <row r="362" spans="1:49" s="149" customFormat="1" ht="51">
      <c r="A362" s="395"/>
      <c r="B362" s="395">
        <v>5481810900</v>
      </c>
      <c r="C362" s="263" t="s">
        <v>5784</v>
      </c>
      <c r="D362" s="263" t="s">
        <v>5785</v>
      </c>
      <c r="E362" s="263" t="s">
        <v>2536</v>
      </c>
      <c r="F362" s="263" t="s">
        <v>422</v>
      </c>
      <c r="G362" s="263" t="s">
        <v>655</v>
      </c>
      <c r="H362" s="263"/>
      <c r="I362" s="263"/>
      <c r="J362" s="263"/>
      <c r="K362" s="263"/>
      <c r="L362" s="263"/>
      <c r="M362" s="263"/>
      <c r="N362" s="263"/>
      <c r="O362" s="158"/>
      <c r="P362" s="296">
        <f t="shared" si="18"/>
        <v>0</v>
      </c>
      <c r="Q362" s="263"/>
      <c r="R362" s="263"/>
      <c r="S362" s="263"/>
      <c r="T362" s="263"/>
      <c r="U362" s="263"/>
      <c r="V362" s="263"/>
      <c r="W362" s="263">
        <v>2</v>
      </c>
      <c r="X362" s="158">
        <v>45222</v>
      </c>
      <c r="Y362" s="297">
        <f t="shared" si="19"/>
        <v>2</v>
      </c>
      <c r="Z362" s="263"/>
      <c r="AA362" s="263"/>
      <c r="AB362" s="263"/>
      <c r="AC362" s="263"/>
      <c r="AD362" s="263"/>
      <c r="AE362" s="263"/>
      <c r="AF362" s="263"/>
      <c r="AG362" s="158"/>
      <c r="AH362" s="297">
        <f t="shared" si="17"/>
        <v>0</v>
      </c>
      <c r="AI362" s="573"/>
      <c r="AJ362" s="574" t="s">
        <v>659</v>
      </c>
      <c r="AK362" s="574" t="s">
        <v>430</v>
      </c>
      <c r="AL362" s="574"/>
      <c r="AM362" s="574"/>
      <c r="AN362" s="574"/>
      <c r="AO362" s="574"/>
      <c r="AP362" s="574"/>
      <c r="AQ362" s="574"/>
      <c r="AR362" s="574"/>
      <c r="AS362" s="575"/>
      <c r="AT362" s="576"/>
      <c r="AU362" s="575"/>
      <c r="AV362" s="577"/>
      <c r="AW362" s="159"/>
    </row>
    <row r="363" spans="1:49" s="149" customFormat="1" ht="51">
      <c r="A363" s="395"/>
      <c r="B363" s="395">
        <v>4765310300</v>
      </c>
      <c r="C363" s="263" t="s">
        <v>5786</v>
      </c>
      <c r="D363" s="263" t="s">
        <v>5787</v>
      </c>
      <c r="E363" s="263" t="s">
        <v>2537</v>
      </c>
      <c r="F363" s="263" t="s">
        <v>422</v>
      </c>
      <c r="G363" s="263" t="s">
        <v>655</v>
      </c>
      <c r="H363" s="263"/>
      <c r="I363" s="263"/>
      <c r="J363" s="263"/>
      <c r="K363" s="263"/>
      <c r="L363" s="263"/>
      <c r="M363" s="263"/>
      <c r="N363" s="263"/>
      <c r="O363" s="158"/>
      <c r="P363" s="296">
        <f t="shared" si="18"/>
        <v>0</v>
      </c>
      <c r="Q363" s="263"/>
      <c r="R363" s="263"/>
      <c r="S363" s="263"/>
      <c r="T363" s="263"/>
      <c r="U363" s="263"/>
      <c r="V363" s="263"/>
      <c r="W363" s="263">
        <v>2</v>
      </c>
      <c r="X363" s="158">
        <v>45271</v>
      </c>
      <c r="Y363" s="297">
        <f t="shared" si="19"/>
        <v>2</v>
      </c>
      <c r="Z363" s="263"/>
      <c r="AA363" s="263"/>
      <c r="AB363" s="263"/>
      <c r="AC363" s="263"/>
      <c r="AD363" s="263"/>
      <c r="AE363" s="263"/>
      <c r="AF363" s="263"/>
      <c r="AG363" s="158"/>
      <c r="AH363" s="297">
        <f t="shared" si="17"/>
        <v>0</v>
      </c>
      <c r="AI363" s="573"/>
      <c r="AJ363" s="574" t="s">
        <v>659</v>
      </c>
      <c r="AK363" s="574" t="s">
        <v>430</v>
      </c>
      <c r="AL363" s="574"/>
      <c r="AM363" s="574"/>
      <c r="AN363" s="574"/>
      <c r="AO363" s="574"/>
      <c r="AP363" s="574"/>
      <c r="AQ363" s="574"/>
      <c r="AR363" s="574"/>
      <c r="AS363" s="575"/>
      <c r="AT363" s="576"/>
      <c r="AU363" s="575"/>
      <c r="AV363" s="577"/>
      <c r="AW363" s="159"/>
    </row>
    <row r="364" spans="1:49" s="149" customFormat="1" ht="38.25">
      <c r="A364" s="395"/>
      <c r="B364" s="395">
        <v>5394732600</v>
      </c>
      <c r="C364" s="263" t="s">
        <v>5788</v>
      </c>
      <c r="D364" s="263" t="s">
        <v>5789</v>
      </c>
      <c r="E364" s="263" t="s">
        <v>2538</v>
      </c>
      <c r="F364" s="263" t="s">
        <v>422</v>
      </c>
      <c r="G364" s="263" t="s">
        <v>655</v>
      </c>
      <c r="H364" s="263"/>
      <c r="I364" s="263"/>
      <c r="J364" s="263"/>
      <c r="K364" s="263"/>
      <c r="L364" s="263"/>
      <c r="M364" s="263"/>
      <c r="N364" s="263"/>
      <c r="O364" s="158"/>
      <c r="P364" s="296">
        <f t="shared" si="18"/>
        <v>0</v>
      </c>
      <c r="Q364" s="263"/>
      <c r="R364" s="263"/>
      <c r="S364" s="263"/>
      <c r="T364" s="263"/>
      <c r="U364" s="263"/>
      <c r="V364" s="263"/>
      <c r="W364" s="263">
        <v>2</v>
      </c>
      <c r="X364" s="158">
        <v>45198</v>
      </c>
      <c r="Y364" s="297">
        <f t="shared" si="19"/>
        <v>2</v>
      </c>
      <c r="Z364" s="263"/>
      <c r="AA364" s="263"/>
      <c r="AB364" s="263"/>
      <c r="AC364" s="263"/>
      <c r="AD364" s="263"/>
      <c r="AE364" s="263"/>
      <c r="AF364" s="263"/>
      <c r="AG364" s="158"/>
      <c r="AH364" s="297">
        <f t="shared" si="17"/>
        <v>0</v>
      </c>
      <c r="AI364" s="573"/>
      <c r="AJ364" s="574" t="s">
        <v>659</v>
      </c>
      <c r="AK364" s="574" t="s">
        <v>430</v>
      </c>
      <c r="AL364" s="574"/>
      <c r="AM364" s="574"/>
      <c r="AN364" s="574"/>
      <c r="AO364" s="574"/>
      <c r="AP364" s="574"/>
      <c r="AQ364" s="574"/>
      <c r="AR364" s="574"/>
      <c r="AS364" s="575"/>
      <c r="AT364" s="576"/>
      <c r="AU364" s="575"/>
      <c r="AV364" s="577"/>
      <c r="AW364" s="159"/>
    </row>
    <row r="365" spans="1:49" s="149" customFormat="1" ht="51">
      <c r="A365" s="395"/>
      <c r="B365" s="395">
        <v>4475912000</v>
      </c>
      <c r="C365" s="263" t="s">
        <v>5790</v>
      </c>
      <c r="D365" s="263" t="s">
        <v>5791</v>
      </c>
      <c r="E365" s="263" t="s">
        <v>2539</v>
      </c>
      <c r="F365" s="263" t="s">
        <v>422</v>
      </c>
      <c r="G365" s="263" t="s">
        <v>655</v>
      </c>
      <c r="H365" s="263"/>
      <c r="I365" s="263"/>
      <c r="J365" s="263"/>
      <c r="K365" s="263"/>
      <c r="L365" s="263"/>
      <c r="M365" s="263"/>
      <c r="N365" s="263"/>
      <c r="O365" s="158"/>
      <c r="P365" s="296">
        <f t="shared" si="18"/>
        <v>0</v>
      </c>
      <c r="Q365" s="263"/>
      <c r="R365" s="263"/>
      <c r="S365" s="263"/>
      <c r="T365" s="263"/>
      <c r="U365" s="263"/>
      <c r="V365" s="263"/>
      <c r="W365" s="263">
        <v>2</v>
      </c>
      <c r="X365" s="158">
        <v>45133</v>
      </c>
      <c r="Y365" s="297">
        <f t="shared" si="19"/>
        <v>2</v>
      </c>
      <c r="Z365" s="263"/>
      <c r="AA365" s="263"/>
      <c r="AB365" s="263"/>
      <c r="AC365" s="263"/>
      <c r="AD365" s="263"/>
      <c r="AE365" s="263"/>
      <c r="AF365" s="263"/>
      <c r="AG365" s="158"/>
      <c r="AH365" s="297">
        <f t="shared" si="17"/>
        <v>0</v>
      </c>
      <c r="AI365" s="573"/>
      <c r="AJ365" s="574" t="s">
        <v>659</v>
      </c>
      <c r="AK365" s="574" t="s">
        <v>430</v>
      </c>
      <c r="AL365" s="574"/>
      <c r="AM365" s="574"/>
      <c r="AN365" s="574"/>
      <c r="AO365" s="574"/>
      <c r="AP365" s="574"/>
      <c r="AQ365" s="574"/>
      <c r="AR365" s="574"/>
      <c r="AS365" s="575"/>
      <c r="AT365" s="576"/>
      <c r="AU365" s="575"/>
      <c r="AV365" s="577"/>
      <c r="AW365" s="159"/>
    </row>
    <row r="366" spans="1:49" s="149" customFormat="1" ht="38.25">
      <c r="A366" s="395"/>
      <c r="B366" s="395">
        <v>4730102100</v>
      </c>
      <c r="C366" s="263" t="s">
        <v>5792</v>
      </c>
      <c r="D366" s="263" t="s">
        <v>5793</v>
      </c>
      <c r="E366" s="263" t="s">
        <v>2540</v>
      </c>
      <c r="F366" s="263" t="s">
        <v>422</v>
      </c>
      <c r="G366" s="263" t="s">
        <v>655</v>
      </c>
      <c r="H366" s="263"/>
      <c r="I366" s="263"/>
      <c r="J366" s="263"/>
      <c r="K366" s="263"/>
      <c r="L366" s="263"/>
      <c r="M366" s="263"/>
      <c r="N366" s="263"/>
      <c r="O366" s="158"/>
      <c r="P366" s="296">
        <f t="shared" si="18"/>
        <v>0</v>
      </c>
      <c r="Q366" s="263"/>
      <c r="R366" s="263"/>
      <c r="S366" s="263"/>
      <c r="T366" s="263"/>
      <c r="U366" s="263"/>
      <c r="V366" s="263"/>
      <c r="W366" s="263">
        <v>2</v>
      </c>
      <c r="X366" s="158">
        <v>45145</v>
      </c>
      <c r="Y366" s="297">
        <f t="shared" si="19"/>
        <v>2</v>
      </c>
      <c r="Z366" s="263"/>
      <c r="AA366" s="263"/>
      <c r="AB366" s="263"/>
      <c r="AC366" s="263"/>
      <c r="AD366" s="263"/>
      <c r="AE366" s="263"/>
      <c r="AF366" s="263"/>
      <c r="AG366" s="158"/>
      <c r="AH366" s="297">
        <f t="shared" si="17"/>
        <v>0</v>
      </c>
      <c r="AI366" s="573"/>
      <c r="AJ366" s="574" t="s">
        <v>659</v>
      </c>
      <c r="AK366" s="574" t="s">
        <v>430</v>
      </c>
      <c r="AL366" s="574"/>
      <c r="AM366" s="574"/>
      <c r="AN366" s="574"/>
      <c r="AO366" s="574"/>
      <c r="AP366" s="574"/>
      <c r="AQ366" s="574"/>
      <c r="AR366" s="574"/>
      <c r="AS366" s="575"/>
      <c r="AT366" s="576"/>
      <c r="AU366" s="575"/>
      <c r="AV366" s="577"/>
      <c r="AW366" s="159"/>
    </row>
    <row r="367" spans="1:49" s="149" customFormat="1" ht="51">
      <c r="A367" s="395"/>
      <c r="B367" s="395">
        <v>4425705600</v>
      </c>
      <c r="C367" s="263" t="s">
        <v>5794</v>
      </c>
      <c r="D367" s="263" t="s">
        <v>5795</v>
      </c>
      <c r="E367" s="263" t="s">
        <v>2541</v>
      </c>
      <c r="F367" s="263" t="s">
        <v>422</v>
      </c>
      <c r="G367" s="263" t="s">
        <v>655</v>
      </c>
      <c r="H367" s="263"/>
      <c r="I367" s="263"/>
      <c r="J367" s="263"/>
      <c r="K367" s="263"/>
      <c r="L367" s="263"/>
      <c r="M367" s="263"/>
      <c r="N367" s="263"/>
      <c r="O367" s="158"/>
      <c r="P367" s="296">
        <f t="shared" si="18"/>
        <v>0</v>
      </c>
      <c r="Q367" s="263"/>
      <c r="R367" s="263"/>
      <c r="S367" s="263"/>
      <c r="T367" s="263"/>
      <c r="U367" s="263"/>
      <c r="V367" s="263"/>
      <c r="W367" s="263">
        <v>2</v>
      </c>
      <c r="X367" s="158">
        <v>45131</v>
      </c>
      <c r="Y367" s="297">
        <f t="shared" si="19"/>
        <v>2</v>
      </c>
      <c r="Z367" s="263"/>
      <c r="AA367" s="263"/>
      <c r="AB367" s="263"/>
      <c r="AC367" s="263"/>
      <c r="AD367" s="263"/>
      <c r="AE367" s="263"/>
      <c r="AF367" s="263"/>
      <c r="AG367" s="158"/>
      <c r="AH367" s="297">
        <f t="shared" si="17"/>
        <v>0</v>
      </c>
      <c r="AI367" s="573"/>
      <c r="AJ367" s="574" t="s">
        <v>659</v>
      </c>
      <c r="AK367" s="574" t="s">
        <v>430</v>
      </c>
      <c r="AL367" s="574"/>
      <c r="AM367" s="574"/>
      <c r="AN367" s="574"/>
      <c r="AO367" s="574"/>
      <c r="AP367" s="574"/>
      <c r="AQ367" s="574"/>
      <c r="AR367" s="574"/>
      <c r="AS367" s="575"/>
      <c r="AT367" s="576"/>
      <c r="AU367" s="575"/>
      <c r="AV367" s="577"/>
      <c r="AW367" s="159"/>
    </row>
    <row r="368" spans="1:49" s="149" customFormat="1" ht="51">
      <c r="A368" s="395"/>
      <c r="B368" s="395">
        <v>4456412500</v>
      </c>
      <c r="C368" s="263" t="s">
        <v>5796</v>
      </c>
      <c r="D368" s="263" t="s">
        <v>5797</v>
      </c>
      <c r="E368" s="263" t="s">
        <v>2542</v>
      </c>
      <c r="F368" s="263" t="s">
        <v>422</v>
      </c>
      <c r="G368" s="263" t="s">
        <v>655</v>
      </c>
      <c r="H368" s="263"/>
      <c r="I368" s="263"/>
      <c r="J368" s="263"/>
      <c r="K368" s="263"/>
      <c r="L368" s="263"/>
      <c r="M368" s="263"/>
      <c r="N368" s="263"/>
      <c r="O368" s="158"/>
      <c r="P368" s="296">
        <f t="shared" si="18"/>
        <v>0</v>
      </c>
      <c r="Q368" s="263"/>
      <c r="R368" s="263"/>
      <c r="S368" s="263"/>
      <c r="T368" s="263"/>
      <c r="U368" s="263"/>
      <c r="V368" s="263"/>
      <c r="W368" s="263">
        <v>2</v>
      </c>
      <c r="X368" s="158">
        <v>45049</v>
      </c>
      <c r="Y368" s="297">
        <f t="shared" si="19"/>
        <v>2</v>
      </c>
      <c r="Z368" s="263"/>
      <c r="AA368" s="263"/>
      <c r="AB368" s="263"/>
      <c r="AC368" s="263"/>
      <c r="AD368" s="263"/>
      <c r="AE368" s="263"/>
      <c r="AF368" s="263"/>
      <c r="AG368" s="158"/>
      <c r="AH368" s="297">
        <f t="shared" si="17"/>
        <v>0</v>
      </c>
      <c r="AI368" s="573"/>
      <c r="AJ368" s="574" t="s">
        <v>659</v>
      </c>
      <c r="AK368" s="574" t="s">
        <v>430</v>
      </c>
      <c r="AL368" s="574"/>
      <c r="AM368" s="574"/>
      <c r="AN368" s="574"/>
      <c r="AO368" s="574"/>
      <c r="AP368" s="574"/>
      <c r="AQ368" s="574"/>
      <c r="AR368" s="574"/>
      <c r="AS368" s="575"/>
      <c r="AT368" s="576"/>
      <c r="AU368" s="575"/>
      <c r="AV368" s="577"/>
      <c r="AW368" s="159"/>
    </row>
    <row r="369" spans="1:49" s="149" customFormat="1" ht="51">
      <c r="A369" s="395"/>
      <c r="B369" s="395">
        <v>4537611700</v>
      </c>
      <c r="C369" s="263" t="s">
        <v>5798</v>
      </c>
      <c r="D369" s="263" t="s">
        <v>5799</v>
      </c>
      <c r="E369" s="263" t="s">
        <v>2543</v>
      </c>
      <c r="F369" s="263" t="s">
        <v>422</v>
      </c>
      <c r="G369" s="263" t="s">
        <v>655</v>
      </c>
      <c r="H369" s="263"/>
      <c r="I369" s="263"/>
      <c r="J369" s="263"/>
      <c r="K369" s="263"/>
      <c r="L369" s="263"/>
      <c r="M369" s="263"/>
      <c r="N369" s="263"/>
      <c r="O369" s="158"/>
      <c r="P369" s="296">
        <f t="shared" si="18"/>
        <v>0</v>
      </c>
      <c r="Q369" s="263"/>
      <c r="R369" s="263"/>
      <c r="S369" s="263"/>
      <c r="T369" s="263"/>
      <c r="U369" s="263"/>
      <c r="V369" s="263"/>
      <c r="W369" s="263">
        <v>2</v>
      </c>
      <c r="X369" s="158">
        <v>44974</v>
      </c>
      <c r="Y369" s="297">
        <f t="shared" si="19"/>
        <v>2</v>
      </c>
      <c r="Z369" s="263"/>
      <c r="AA369" s="263"/>
      <c r="AB369" s="263"/>
      <c r="AC369" s="263"/>
      <c r="AD369" s="263"/>
      <c r="AE369" s="263"/>
      <c r="AF369" s="263"/>
      <c r="AG369" s="158"/>
      <c r="AH369" s="297">
        <f t="shared" si="17"/>
        <v>0</v>
      </c>
      <c r="AI369" s="573"/>
      <c r="AJ369" s="574" t="s">
        <v>659</v>
      </c>
      <c r="AK369" s="574" t="s">
        <v>430</v>
      </c>
      <c r="AL369" s="574"/>
      <c r="AM369" s="574"/>
      <c r="AN369" s="574"/>
      <c r="AO369" s="574"/>
      <c r="AP369" s="574"/>
      <c r="AQ369" s="574"/>
      <c r="AR369" s="574"/>
      <c r="AS369" s="575"/>
      <c r="AT369" s="576"/>
      <c r="AU369" s="575"/>
      <c r="AV369" s="577"/>
      <c r="AW369" s="159"/>
    </row>
    <row r="370" spans="1:49" s="149" customFormat="1" ht="51">
      <c r="A370" s="395"/>
      <c r="B370" s="395">
        <v>4717631800</v>
      </c>
      <c r="C370" s="263" t="s">
        <v>5800</v>
      </c>
      <c r="D370" s="263" t="s">
        <v>5801</v>
      </c>
      <c r="E370" s="263" t="s">
        <v>2544</v>
      </c>
      <c r="F370" s="263" t="s">
        <v>422</v>
      </c>
      <c r="G370" s="263" t="s">
        <v>655</v>
      </c>
      <c r="H370" s="263"/>
      <c r="I370" s="263"/>
      <c r="J370" s="263"/>
      <c r="K370" s="263"/>
      <c r="L370" s="263"/>
      <c r="M370" s="263"/>
      <c r="N370" s="263"/>
      <c r="O370" s="158"/>
      <c r="P370" s="296">
        <f t="shared" si="18"/>
        <v>0</v>
      </c>
      <c r="Q370" s="263"/>
      <c r="R370" s="263"/>
      <c r="S370" s="263"/>
      <c r="T370" s="263"/>
      <c r="U370" s="263"/>
      <c r="V370" s="263"/>
      <c r="W370" s="263">
        <v>2</v>
      </c>
      <c r="X370" s="158">
        <v>44985</v>
      </c>
      <c r="Y370" s="297">
        <f t="shared" si="19"/>
        <v>2</v>
      </c>
      <c r="Z370" s="263"/>
      <c r="AA370" s="263"/>
      <c r="AB370" s="263"/>
      <c r="AC370" s="263"/>
      <c r="AD370" s="263"/>
      <c r="AE370" s="263"/>
      <c r="AF370" s="263"/>
      <c r="AG370" s="158"/>
      <c r="AH370" s="297">
        <f t="shared" ref="AH370:AH433" si="20">SUM($Z370:$AF370)</f>
        <v>0</v>
      </c>
      <c r="AI370" s="573"/>
      <c r="AJ370" s="574" t="s">
        <v>659</v>
      </c>
      <c r="AK370" s="574" t="s">
        <v>430</v>
      </c>
      <c r="AL370" s="574"/>
      <c r="AM370" s="574"/>
      <c r="AN370" s="574"/>
      <c r="AO370" s="574"/>
      <c r="AP370" s="574"/>
      <c r="AQ370" s="574"/>
      <c r="AR370" s="574"/>
      <c r="AS370" s="575"/>
      <c r="AT370" s="576"/>
      <c r="AU370" s="575"/>
      <c r="AV370" s="577"/>
      <c r="AW370" s="159"/>
    </row>
    <row r="371" spans="1:49" s="149" customFormat="1" ht="51">
      <c r="A371" s="395"/>
      <c r="B371" s="395">
        <v>4160432300</v>
      </c>
      <c r="C371" s="263" t="s">
        <v>5802</v>
      </c>
      <c r="D371" s="263" t="s">
        <v>5803</v>
      </c>
      <c r="E371" s="263" t="s">
        <v>2545</v>
      </c>
      <c r="F371" s="263" t="s">
        <v>422</v>
      </c>
      <c r="G371" s="263" t="s">
        <v>655</v>
      </c>
      <c r="H371" s="263"/>
      <c r="I371" s="263"/>
      <c r="J371" s="263"/>
      <c r="K371" s="263"/>
      <c r="L371" s="263"/>
      <c r="M371" s="263"/>
      <c r="N371" s="263"/>
      <c r="O371" s="158"/>
      <c r="P371" s="296">
        <f t="shared" si="18"/>
        <v>0</v>
      </c>
      <c r="Q371" s="263"/>
      <c r="R371" s="263"/>
      <c r="S371" s="263"/>
      <c r="T371" s="263"/>
      <c r="U371" s="263"/>
      <c r="V371" s="263"/>
      <c r="W371" s="263">
        <v>2</v>
      </c>
      <c r="X371" s="158">
        <v>45023</v>
      </c>
      <c r="Y371" s="297">
        <f t="shared" si="19"/>
        <v>2</v>
      </c>
      <c r="Z371" s="263"/>
      <c r="AA371" s="263"/>
      <c r="AB371" s="263"/>
      <c r="AC371" s="263"/>
      <c r="AD371" s="263"/>
      <c r="AE371" s="263"/>
      <c r="AF371" s="263"/>
      <c r="AG371" s="158"/>
      <c r="AH371" s="297">
        <f t="shared" si="20"/>
        <v>0</v>
      </c>
      <c r="AI371" s="573"/>
      <c r="AJ371" s="574" t="s">
        <v>659</v>
      </c>
      <c r="AK371" s="574" t="s">
        <v>430</v>
      </c>
      <c r="AL371" s="574"/>
      <c r="AM371" s="574"/>
      <c r="AN371" s="574"/>
      <c r="AO371" s="574"/>
      <c r="AP371" s="574"/>
      <c r="AQ371" s="574"/>
      <c r="AR371" s="574"/>
      <c r="AS371" s="575"/>
      <c r="AT371" s="576"/>
      <c r="AU371" s="575"/>
      <c r="AV371" s="577"/>
      <c r="AW371" s="159"/>
    </row>
    <row r="372" spans="1:49" s="149" customFormat="1" ht="63.75">
      <c r="A372" s="395"/>
      <c r="B372" s="395">
        <v>4671130900</v>
      </c>
      <c r="C372" s="263" t="s">
        <v>5804</v>
      </c>
      <c r="D372" s="263" t="s">
        <v>5805</v>
      </c>
      <c r="E372" s="263" t="s">
        <v>2546</v>
      </c>
      <c r="F372" s="263" t="s">
        <v>422</v>
      </c>
      <c r="G372" s="263" t="s">
        <v>655</v>
      </c>
      <c r="H372" s="263"/>
      <c r="I372" s="263"/>
      <c r="J372" s="263"/>
      <c r="K372" s="263"/>
      <c r="L372" s="263"/>
      <c r="M372" s="263"/>
      <c r="N372" s="263"/>
      <c r="O372" s="158"/>
      <c r="P372" s="296">
        <f t="shared" si="18"/>
        <v>0</v>
      </c>
      <c r="Q372" s="263"/>
      <c r="R372" s="263"/>
      <c r="S372" s="263"/>
      <c r="T372" s="263"/>
      <c r="U372" s="263">
        <v>1</v>
      </c>
      <c r="V372" s="263"/>
      <c r="W372" s="263">
        <v>1</v>
      </c>
      <c r="X372" s="158">
        <v>45261</v>
      </c>
      <c r="Y372" s="297">
        <f t="shared" si="19"/>
        <v>2</v>
      </c>
      <c r="Z372" s="263"/>
      <c r="AA372" s="263"/>
      <c r="AB372" s="263"/>
      <c r="AC372" s="263"/>
      <c r="AD372" s="263"/>
      <c r="AE372" s="263"/>
      <c r="AF372" s="263"/>
      <c r="AG372" s="158"/>
      <c r="AH372" s="297">
        <f t="shared" si="20"/>
        <v>0</v>
      </c>
      <c r="AI372" s="573"/>
      <c r="AJ372" s="574" t="s">
        <v>659</v>
      </c>
      <c r="AK372" s="574" t="s">
        <v>432</v>
      </c>
      <c r="AL372" s="574" t="s">
        <v>671</v>
      </c>
      <c r="AM372" s="574" t="s">
        <v>671</v>
      </c>
      <c r="AN372" s="574"/>
      <c r="AO372" s="574">
        <v>15</v>
      </c>
      <c r="AP372" s="574"/>
      <c r="AQ372" s="574">
        <v>0</v>
      </c>
      <c r="AR372" s="574"/>
      <c r="AS372" s="575"/>
      <c r="AT372" s="576"/>
      <c r="AU372" s="575"/>
      <c r="AV372" s="577"/>
      <c r="AW372" s="159" t="s">
        <v>16359</v>
      </c>
    </row>
    <row r="373" spans="1:49" s="149" customFormat="1" ht="51">
      <c r="A373" s="395"/>
      <c r="B373" s="395">
        <v>3613910300</v>
      </c>
      <c r="C373" s="263" t="s">
        <v>5806</v>
      </c>
      <c r="D373" s="263" t="s">
        <v>5807</v>
      </c>
      <c r="E373" s="263" t="s">
        <v>2547</v>
      </c>
      <c r="F373" s="263" t="s">
        <v>422</v>
      </c>
      <c r="G373" s="263" t="s">
        <v>655</v>
      </c>
      <c r="H373" s="263"/>
      <c r="I373" s="263"/>
      <c r="J373" s="263"/>
      <c r="K373" s="263"/>
      <c r="L373" s="263"/>
      <c r="M373" s="263"/>
      <c r="N373" s="263"/>
      <c r="O373" s="158"/>
      <c r="P373" s="296">
        <f t="shared" si="18"/>
        <v>0</v>
      </c>
      <c r="Q373" s="263"/>
      <c r="R373" s="263"/>
      <c r="S373" s="263"/>
      <c r="T373" s="263"/>
      <c r="U373" s="263"/>
      <c r="V373" s="263"/>
      <c r="W373" s="263">
        <v>2</v>
      </c>
      <c r="X373" s="158">
        <v>44979</v>
      </c>
      <c r="Y373" s="297">
        <f t="shared" si="19"/>
        <v>2</v>
      </c>
      <c r="Z373" s="263"/>
      <c r="AA373" s="263"/>
      <c r="AB373" s="263"/>
      <c r="AC373" s="263"/>
      <c r="AD373" s="263"/>
      <c r="AE373" s="263"/>
      <c r="AF373" s="263"/>
      <c r="AG373" s="158"/>
      <c r="AH373" s="297">
        <f t="shared" si="20"/>
        <v>0</v>
      </c>
      <c r="AI373" s="573"/>
      <c r="AJ373" s="574" t="s">
        <v>659</v>
      </c>
      <c r="AK373" s="574" t="s">
        <v>430</v>
      </c>
      <c r="AL373" s="574"/>
      <c r="AM373" s="574"/>
      <c r="AN373" s="574"/>
      <c r="AO373" s="574"/>
      <c r="AP373" s="574"/>
      <c r="AQ373" s="574"/>
      <c r="AR373" s="574"/>
      <c r="AS373" s="575"/>
      <c r="AT373" s="576"/>
      <c r="AU373" s="575"/>
      <c r="AV373" s="577"/>
      <c r="AW373" s="159"/>
    </row>
    <row r="374" spans="1:49" s="149" customFormat="1" ht="51">
      <c r="A374" s="395"/>
      <c r="B374" s="395">
        <v>5420620900</v>
      </c>
      <c r="C374" s="263" t="s">
        <v>5808</v>
      </c>
      <c r="D374" s="263" t="s">
        <v>5809</v>
      </c>
      <c r="E374" s="263" t="s">
        <v>2548</v>
      </c>
      <c r="F374" s="263" t="s">
        <v>422</v>
      </c>
      <c r="G374" s="263" t="s">
        <v>655</v>
      </c>
      <c r="H374" s="263"/>
      <c r="I374" s="263"/>
      <c r="J374" s="263"/>
      <c r="K374" s="263"/>
      <c r="L374" s="263"/>
      <c r="M374" s="263"/>
      <c r="N374" s="263"/>
      <c r="O374" s="158"/>
      <c r="P374" s="296">
        <f t="shared" si="18"/>
        <v>0</v>
      </c>
      <c r="Q374" s="263"/>
      <c r="R374" s="263"/>
      <c r="S374" s="263"/>
      <c r="T374" s="263"/>
      <c r="U374" s="263"/>
      <c r="V374" s="263"/>
      <c r="W374" s="263">
        <v>2</v>
      </c>
      <c r="X374" s="158">
        <v>44956</v>
      </c>
      <c r="Y374" s="297">
        <f t="shared" si="19"/>
        <v>2</v>
      </c>
      <c r="Z374" s="263"/>
      <c r="AA374" s="263"/>
      <c r="AB374" s="263"/>
      <c r="AC374" s="263"/>
      <c r="AD374" s="263"/>
      <c r="AE374" s="263"/>
      <c r="AF374" s="263"/>
      <c r="AG374" s="158"/>
      <c r="AH374" s="297">
        <f t="shared" si="20"/>
        <v>0</v>
      </c>
      <c r="AI374" s="573"/>
      <c r="AJ374" s="574" t="s">
        <v>659</v>
      </c>
      <c r="AK374" s="574" t="s">
        <v>430</v>
      </c>
      <c r="AL374" s="574"/>
      <c r="AM374" s="574"/>
      <c r="AN374" s="574"/>
      <c r="AO374" s="574"/>
      <c r="AP374" s="574"/>
      <c r="AQ374" s="574"/>
      <c r="AR374" s="574"/>
      <c r="AS374" s="575"/>
      <c r="AT374" s="576"/>
      <c r="AU374" s="575"/>
      <c r="AV374" s="577"/>
      <c r="AW374" s="159"/>
    </row>
    <row r="375" spans="1:49" s="149" customFormat="1" ht="63.75">
      <c r="A375" s="395"/>
      <c r="B375" s="395">
        <v>3182422500</v>
      </c>
      <c r="C375" s="263" t="s">
        <v>5810</v>
      </c>
      <c r="D375" s="263" t="s">
        <v>5811</v>
      </c>
      <c r="E375" s="263" t="s">
        <v>2549</v>
      </c>
      <c r="F375" s="263" t="s">
        <v>422</v>
      </c>
      <c r="G375" s="263" t="s">
        <v>655</v>
      </c>
      <c r="H375" s="263"/>
      <c r="I375" s="263"/>
      <c r="J375" s="263"/>
      <c r="K375" s="263"/>
      <c r="L375" s="263"/>
      <c r="M375" s="263"/>
      <c r="N375" s="263"/>
      <c r="O375" s="158"/>
      <c r="P375" s="296">
        <f t="shared" si="18"/>
        <v>0</v>
      </c>
      <c r="Q375" s="263"/>
      <c r="R375" s="263"/>
      <c r="S375" s="263"/>
      <c r="T375" s="263"/>
      <c r="U375" s="263"/>
      <c r="V375" s="263"/>
      <c r="W375" s="263">
        <v>2</v>
      </c>
      <c r="X375" s="158">
        <v>45250</v>
      </c>
      <c r="Y375" s="297">
        <f t="shared" si="19"/>
        <v>2</v>
      </c>
      <c r="Z375" s="263"/>
      <c r="AA375" s="263"/>
      <c r="AB375" s="263"/>
      <c r="AC375" s="263"/>
      <c r="AD375" s="263"/>
      <c r="AE375" s="263"/>
      <c r="AF375" s="263"/>
      <c r="AG375" s="158"/>
      <c r="AH375" s="297">
        <f t="shared" si="20"/>
        <v>0</v>
      </c>
      <c r="AI375" s="573"/>
      <c r="AJ375" s="574" t="s">
        <v>659</v>
      </c>
      <c r="AK375" s="574" t="s">
        <v>430</v>
      </c>
      <c r="AL375" s="574"/>
      <c r="AM375" s="574"/>
      <c r="AN375" s="574"/>
      <c r="AO375" s="574"/>
      <c r="AP375" s="574"/>
      <c r="AQ375" s="574"/>
      <c r="AR375" s="574"/>
      <c r="AS375" s="575"/>
      <c r="AT375" s="576"/>
      <c r="AU375" s="575"/>
      <c r="AV375" s="577"/>
      <c r="AW375" s="159"/>
    </row>
    <row r="376" spans="1:49" s="149" customFormat="1" ht="51">
      <c r="A376" s="395"/>
      <c r="B376" s="395">
        <v>6312753100</v>
      </c>
      <c r="C376" s="263" t="s">
        <v>5812</v>
      </c>
      <c r="D376" s="263" t="s">
        <v>5813</v>
      </c>
      <c r="E376" s="263" t="s">
        <v>2550</v>
      </c>
      <c r="F376" s="263" t="s">
        <v>422</v>
      </c>
      <c r="G376" s="263" t="s">
        <v>655</v>
      </c>
      <c r="H376" s="263"/>
      <c r="I376" s="263"/>
      <c r="J376" s="263"/>
      <c r="K376" s="263"/>
      <c r="L376" s="263"/>
      <c r="M376" s="263"/>
      <c r="N376" s="263"/>
      <c r="O376" s="158"/>
      <c r="P376" s="296">
        <f t="shared" ref="P376:P439" si="21">SUM($H376:$N376)</f>
        <v>0</v>
      </c>
      <c r="Q376" s="263"/>
      <c r="R376" s="263"/>
      <c r="S376" s="263"/>
      <c r="T376" s="263"/>
      <c r="U376" s="263"/>
      <c r="V376" s="263"/>
      <c r="W376" s="263">
        <v>2</v>
      </c>
      <c r="X376" s="158">
        <v>44999</v>
      </c>
      <c r="Y376" s="297">
        <f t="shared" ref="Y376:Y439" si="22">SUM($Q376:$W376)</f>
        <v>2</v>
      </c>
      <c r="Z376" s="263"/>
      <c r="AA376" s="263"/>
      <c r="AB376" s="263"/>
      <c r="AC376" s="263"/>
      <c r="AD376" s="263"/>
      <c r="AE376" s="263"/>
      <c r="AF376" s="263"/>
      <c r="AG376" s="158"/>
      <c r="AH376" s="297">
        <f t="shared" si="20"/>
        <v>0</v>
      </c>
      <c r="AI376" s="573"/>
      <c r="AJ376" s="574" t="s">
        <v>659</v>
      </c>
      <c r="AK376" s="574" t="s">
        <v>430</v>
      </c>
      <c r="AL376" s="574"/>
      <c r="AM376" s="574"/>
      <c r="AN376" s="574"/>
      <c r="AO376" s="574"/>
      <c r="AP376" s="574"/>
      <c r="AQ376" s="574"/>
      <c r="AR376" s="574"/>
      <c r="AS376" s="575"/>
      <c r="AT376" s="576"/>
      <c r="AU376" s="575"/>
      <c r="AV376" s="577"/>
      <c r="AW376" s="159"/>
    </row>
    <row r="377" spans="1:49" s="149" customFormat="1" ht="51">
      <c r="A377" s="395"/>
      <c r="B377" s="395">
        <v>4761821700</v>
      </c>
      <c r="C377" s="263" t="s">
        <v>5814</v>
      </c>
      <c r="D377" s="263" t="s">
        <v>5815</v>
      </c>
      <c r="E377" s="263" t="s">
        <v>2551</v>
      </c>
      <c r="F377" s="263" t="s">
        <v>422</v>
      </c>
      <c r="G377" s="263" t="s">
        <v>655</v>
      </c>
      <c r="H377" s="263"/>
      <c r="I377" s="263"/>
      <c r="J377" s="263"/>
      <c r="K377" s="263"/>
      <c r="L377" s="263"/>
      <c r="M377" s="263"/>
      <c r="N377" s="263"/>
      <c r="O377" s="158"/>
      <c r="P377" s="296">
        <f t="shared" si="21"/>
        <v>0</v>
      </c>
      <c r="Q377" s="263"/>
      <c r="R377" s="263"/>
      <c r="S377" s="263"/>
      <c r="T377" s="263"/>
      <c r="U377" s="263"/>
      <c r="V377" s="263"/>
      <c r="W377" s="263">
        <v>2</v>
      </c>
      <c r="X377" s="158">
        <v>45091</v>
      </c>
      <c r="Y377" s="297">
        <f t="shared" si="22"/>
        <v>2</v>
      </c>
      <c r="Z377" s="263"/>
      <c r="AA377" s="263"/>
      <c r="AB377" s="263"/>
      <c r="AC377" s="263"/>
      <c r="AD377" s="263"/>
      <c r="AE377" s="263"/>
      <c r="AF377" s="263">
        <v>2</v>
      </c>
      <c r="AG377" s="158">
        <v>45304</v>
      </c>
      <c r="AH377" s="297">
        <f t="shared" si="20"/>
        <v>2</v>
      </c>
      <c r="AI377" s="573"/>
      <c r="AJ377" s="574" t="s">
        <v>659</v>
      </c>
      <c r="AK377" s="574" t="s">
        <v>430</v>
      </c>
      <c r="AL377" s="574"/>
      <c r="AM377" s="574"/>
      <c r="AN377" s="574"/>
      <c r="AO377" s="574"/>
      <c r="AP377" s="574"/>
      <c r="AQ377" s="574"/>
      <c r="AR377" s="574"/>
      <c r="AS377" s="575"/>
      <c r="AT377" s="576"/>
      <c r="AU377" s="575"/>
      <c r="AV377" s="577"/>
      <c r="AW377" s="159"/>
    </row>
    <row r="378" spans="1:49" s="149" customFormat="1" ht="51">
      <c r="A378" s="395"/>
      <c r="B378" s="395">
        <v>4151322500</v>
      </c>
      <c r="C378" s="263" t="s">
        <v>5816</v>
      </c>
      <c r="D378" s="263" t="s">
        <v>5817</v>
      </c>
      <c r="E378" s="263" t="s">
        <v>2552</v>
      </c>
      <c r="F378" s="263" t="s">
        <v>422</v>
      </c>
      <c r="G378" s="263" t="s">
        <v>655</v>
      </c>
      <c r="H378" s="263"/>
      <c r="I378" s="263"/>
      <c r="J378" s="263"/>
      <c r="K378" s="263"/>
      <c r="L378" s="263"/>
      <c r="M378" s="263"/>
      <c r="N378" s="263"/>
      <c r="O378" s="158"/>
      <c r="P378" s="296">
        <f t="shared" si="21"/>
        <v>0</v>
      </c>
      <c r="Q378" s="263"/>
      <c r="R378" s="263"/>
      <c r="S378" s="263"/>
      <c r="T378" s="263"/>
      <c r="U378" s="263"/>
      <c r="V378" s="263"/>
      <c r="W378" s="263">
        <v>2</v>
      </c>
      <c r="X378" s="158">
        <v>45056</v>
      </c>
      <c r="Y378" s="297">
        <f t="shared" si="22"/>
        <v>2</v>
      </c>
      <c r="Z378" s="263"/>
      <c r="AA378" s="263"/>
      <c r="AB378" s="263"/>
      <c r="AC378" s="263"/>
      <c r="AD378" s="263"/>
      <c r="AE378" s="263"/>
      <c r="AF378" s="263"/>
      <c r="AG378" s="158"/>
      <c r="AH378" s="297">
        <f t="shared" si="20"/>
        <v>0</v>
      </c>
      <c r="AI378" s="573"/>
      <c r="AJ378" s="574" t="s">
        <v>659</v>
      </c>
      <c r="AK378" s="574" t="s">
        <v>430</v>
      </c>
      <c r="AL378" s="574"/>
      <c r="AM378" s="574"/>
      <c r="AN378" s="574"/>
      <c r="AO378" s="574"/>
      <c r="AP378" s="574"/>
      <c r="AQ378" s="574"/>
      <c r="AR378" s="574"/>
      <c r="AS378" s="575"/>
      <c r="AT378" s="576"/>
      <c r="AU378" s="575"/>
      <c r="AV378" s="577"/>
      <c r="AW378" s="159"/>
    </row>
    <row r="379" spans="1:49" s="149" customFormat="1" ht="51">
      <c r="A379" s="395"/>
      <c r="B379" s="395">
        <v>4732621800</v>
      </c>
      <c r="C379" s="263" t="s">
        <v>5818</v>
      </c>
      <c r="D379" s="263" t="s">
        <v>5819</v>
      </c>
      <c r="E379" s="263" t="s">
        <v>2553</v>
      </c>
      <c r="F379" s="263" t="s">
        <v>422</v>
      </c>
      <c r="G379" s="263" t="s">
        <v>655</v>
      </c>
      <c r="H379" s="263"/>
      <c r="I379" s="263"/>
      <c r="J379" s="263"/>
      <c r="K379" s="263"/>
      <c r="L379" s="263"/>
      <c r="M379" s="263"/>
      <c r="N379" s="263"/>
      <c r="O379" s="158"/>
      <c r="P379" s="296">
        <f t="shared" si="21"/>
        <v>0</v>
      </c>
      <c r="Q379" s="263"/>
      <c r="R379" s="263"/>
      <c r="S379" s="263"/>
      <c r="T379" s="263"/>
      <c r="U379" s="263"/>
      <c r="V379" s="263"/>
      <c r="W379" s="263">
        <v>2</v>
      </c>
      <c r="X379" s="158">
        <v>45222</v>
      </c>
      <c r="Y379" s="297">
        <f t="shared" si="22"/>
        <v>2</v>
      </c>
      <c r="Z379" s="263"/>
      <c r="AA379" s="263"/>
      <c r="AB379" s="263"/>
      <c r="AC379" s="263"/>
      <c r="AD379" s="263"/>
      <c r="AE379" s="263"/>
      <c r="AF379" s="263"/>
      <c r="AG379" s="158"/>
      <c r="AH379" s="297">
        <f t="shared" si="20"/>
        <v>0</v>
      </c>
      <c r="AI379" s="573"/>
      <c r="AJ379" s="574" t="s">
        <v>659</v>
      </c>
      <c r="AK379" s="574" t="s">
        <v>430</v>
      </c>
      <c r="AL379" s="574"/>
      <c r="AM379" s="574"/>
      <c r="AN379" s="574"/>
      <c r="AO379" s="574"/>
      <c r="AP379" s="574"/>
      <c r="AQ379" s="574"/>
      <c r="AR379" s="574"/>
      <c r="AS379" s="575"/>
      <c r="AT379" s="576"/>
      <c r="AU379" s="575"/>
      <c r="AV379" s="577"/>
      <c r="AW379" s="159"/>
    </row>
    <row r="380" spans="1:49" s="149" customFormat="1" ht="51">
      <c r="A380" s="395"/>
      <c r="B380" s="395">
        <v>4452413600</v>
      </c>
      <c r="C380" s="263" t="s">
        <v>5820</v>
      </c>
      <c r="D380" s="263" t="s">
        <v>5821</v>
      </c>
      <c r="E380" s="263" t="s">
        <v>2554</v>
      </c>
      <c r="F380" s="263" t="s">
        <v>422</v>
      </c>
      <c r="G380" s="263" t="s">
        <v>655</v>
      </c>
      <c r="H380" s="263"/>
      <c r="I380" s="263"/>
      <c r="J380" s="263"/>
      <c r="K380" s="263"/>
      <c r="L380" s="263"/>
      <c r="M380" s="263"/>
      <c r="N380" s="263"/>
      <c r="O380" s="158"/>
      <c r="P380" s="296">
        <f t="shared" si="21"/>
        <v>0</v>
      </c>
      <c r="Q380" s="263"/>
      <c r="R380" s="263"/>
      <c r="S380" s="263"/>
      <c r="T380" s="263"/>
      <c r="U380" s="263"/>
      <c r="V380" s="263"/>
      <c r="W380" s="263">
        <v>2</v>
      </c>
      <c r="X380" s="158">
        <v>45038</v>
      </c>
      <c r="Y380" s="297">
        <f t="shared" si="22"/>
        <v>2</v>
      </c>
      <c r="Z380" s="263"/>
      <c r="AA380" s="263"/>
      <c r="AB380" s="263"/>
      <c r="AC380" s="263"/>
      <c r="AD380" s="263"/>
      <c r="AE380" s="263"/>
      <c r="AF380" s="263"/>
      <c r="AG380" s="158"/>
      <c r="AH380" s="297">
        <f t="shared" si="20"/>
        <v>0</v>
      </c>
      <c r="AI380" s="573"/>
      <c r="AJ380" s="574" t="s">
        <v>659</v>
      </c>
      <c r="AK380" s="574" t="s">
        <v>430</v>
      </c>
      <c r="AL380" s="574"/>
      <c r="AM380" s="574"/>
      <c r="AN380" s="574"/>
      <c r="AO380" s="574"/>
      <c r="AP380" s="574"/>
      <c r="AQ380" s="574"/>
      <c r="AR380" s="574"/>
      <c r="AS380" s="575"/>
      <c r="AT380" s="576"/>
      <c r="AU380" s="575"/>
      <c r="AV380" s="577"/>
      <c r="AW380" s="159"/>
    </row>
    <row r="381" spans="1:49" s="149" customFormat="1" ht="51">
      <c r="A381" s="395"/>
      <c r="B381" s="395">
        <v>5833430300</v>
      </c>
      <c r="C381" s="263" t="s">
        <v>5822</v>
      </c>
      <c r="D381" s="263" t="s">
        <v>5823</v>
      </c>
      <c r="E381" s="263" t="s">
        <v>2555</v>
      </c>
      <c r="F381" s="263" t="s">
        <v>422</v>
      </c>
      <c r="G381" s="263" t="s">
        <v>655</v>
      </c>
      <c r="H381" s="263"/>
      <c r="I381" s="263"/>
      <c r="J381" s="263"/>
      <c r="K381" s="263"/>
      <c r="L381" s="263"/>
      <c r="M381" s="263"/>
      <c r="N381" s="263"/>
      <c r="O381" s="158"/>
      <c r="P381" s="296">
        <f t="shared" si="21"/>
        <v>0</v>
      </c>
      <c r="Q381" s="263"/>
      <c r="R381" s="263"/>
      <c r="S381" s="263"/>
      <c r="T381" s="263"/>
      <c r="U381" s="263"/>
      <c r="V381" s="263"/>
      <c r="W381" s="263">
        <v>2</v>
      </c>
      <c r="X381" s="158">
        <v>45009</v>
      </c>
      <c r="Y381" s="297">
        <f t="shared" si="22"/>
        <v>2</v>
      </c>
      <c r="Z381" s="263"/>
      <c r="AA381" s="263"/>
      <c r="AB381" s="263"/>
      <c r="AC381" s="263"/>
      <c r="AD381" s="263"/>
      <c r="AE381" s="263"/>
      <c r="AF381" s="263"/>
      <c r="AG381" s="158"/>
      <c r="AH381" s="297">
        <f t="shared" si="20"/>
        <v>0</v>
      </c>
      <c r="AI381" s="573"/>
      <c r="AJ381" s="574" t="s">
        <v>659</v>
      </c>
      <c r="AK381" s="574" t="s">
        <v>430</v>
      </c>
      <c r="AL381" s="574"/>
      <c r="AM381" s="574"/>
      <c r="AN381" s="574"/>
      <c r="AO381" s="574"/>
      <c r="AP381" s="574"/>
      <c r="AQ381" s="574"/>
      <c r="AR381" s="574"/>
      <c r="AS381" s="575"/>
      <c r="AT381" s="576"/>
      <c r="AU381" s="575"/>
      <c r="AV381" s="577"/>
      <c r="AW381" s="159"/>
    </row>
    <row r="382" spans="1:49" s="149" customFormat="1" ht="51">
      <c r="A382" s="395"/>
      <c r="B382" s="395">
        <v>5510131600</v>
      </c>
      <c r="C382" s="263" t="s">
        <v>5824</v>
      </c>
      <c r="D382" s="263" t="s">
        <v>5825</v>
      </c>
      <c r="E382" s="263" t="s">
        <v>2556</v>
      </c>
      <c r="F382" s="263" t="s">
        <v>422</v>
      </c>
      <c r="G382" s="263" t="s">
        <v>655</v>
      </c>
      <c r="H382" s="263"/>
      <c r="I382" s="263"/>
      <c r="J382" s="263"/>
      <c r="K382" s="263"/>
      <c r="L382" s="263"/>
      <c r="M382" s="263"/>
      <c r="N382" s="263"/>
      <c r="O382" s="158"/>
      <c r="P382" s="296">
        <f t="shared" si="21"/>
        <v>0</v>
      </c>
      <c r="Q382" s="263"/>
      <c r="R382" s="263"/>
      <c r="S382" s="263"/>
      <c r="T382" s="263"/>
      <c r="U382" s="263"/>
      <c r="V382" s="263"/>
      <c r="W382" s="263">
        <v>2</v>
      </c>
      <c r="X382" s="158">
        <v>44957</v>
      </c>
      <c r="Y382" s="297">
        <f t="shared" si="22"/>
        <v>2</v>
      </c>
      <c r="Z382" s="263"/>
      <c r="AA382" s="263"/>
      <c r="AB382" s="263"/>
      <c r="AC382" s="263"/>
      <c r="AD382" s="263"/>
      <c r="AE382" s="263"/>
      <c r="AF382" s="263"/>
      <c r="AG382" s="158"/>
      <c r="AH382" s="297">
        <f t="shared" si="20"/>
        <v>0</v>
      </c>
      <c r="AI382" s="573"/>
      <c r="AJ382" s="574" t="s">
        <v>659</v>
      </c>
      <c r="AK382" s="574" t="s">
        <v>430</v>
      </c>
      <c r="AL382" s="574"/>
      <c r="AM382" s="574"/>
      <c r="AN382" s="574"/>
      <c r="AO382" s="574"/>
      <c r="AP382" s="574"/>
      <c r="AQ382" s="574"/>
      <c r="AR382" s="574"/>
      <c r="AS382" s="575"/>
      <c r="AT382" s="576"/>
      <c r="AU382" s="575"/>
      <c r="AV382" s="577"/>
      <c r="AW382" s="159"/>
    </row>
    <row r="383" spans="1:49" s="149" customFormat="1" ht="51">
      <c r="A383" s="395"/>
      <c r="B383" s="395">
        <v>4455512100</v>
      </c>
      <c r="C383" s="263" t="s">
        <v>5482</v>
      </c>
      <c r="D383" s="263" t="s">
        <v>5483</v>
      </c>
      <c r="E383" s="263" t="s">
        <v>2557</v>
      </c>
      <c r="F383" s="263" t="s">
        <v>422</v>
      </c>
      <c r="G383" s="263" t="s">
        <v>655</v>
      </c>
      <c r="H383" s="263"/>
      <c r="I383" s="263"/>
      <c r="J383" s="263"/>
      <c r="K383" s="263"/>
      <c r="L383" s="263"/>
      <c r="M383" s="263"/>
      <c r="N383" s="263"/>
      <c r="O383" s="158"/>
      <c r="P383" s="296">
        <f t="shared" si="21"/>
        <v>0</v>
      </c>
      <c r="Q383" s="263"/>
      <c r="R383" s="263"/>
      <c r="S383" s="263"/>
      <c r="T383" s="263"/>
      <c r="U383" s="263"/>
      <c r="V383" s="263"/>
      <c r="W383" s="263">
        <v>2</v>
      </c>
      <c r="X383" s="158">
        <v>44931</v>
      </c>
      <c r="Y383" s="297">
        <f t="shared" si="22"/>
        <v>2</v>
      </c>
      <c r="Z383" s="263"/>
      <c r="AA383" s="263"/>
      <c r="AB383" s="263"/>
      <c r="AC383" s="263"/>
      <c r="AD383" s="263"/>
      <c r="AE383" s="263"/>
      <c r="AF383" s="263"/>
      <c r="AG383" s="158"/>
      <c r="AH383" s="297">
        <f t="shared" si="20"/>
        <v>0</v>
      </c>
      <c r="AI383" s="573"/>
      <c r="AJ383" s="574" t="s">
        <v>659</v>
      </c>
      <c r="AK383" s="574" t="s">
        <v>430</v>
      </c>
      <c r="AL383" s="574"/>
      <c r="AM383" s="574"/>
      <c r="AN383" s="574"/>
      <c r="AO383" s="574"/>
      <c r="AP383" s="574"/>
      <c r="AQ383" s="574"/>
      <c r="AR383" s="574"/>
      <c r="AS383" s="575"/>
      <c r="AT383" s="576"/>
      <c r="AU383" s="575"/>
      <c r="AV383" s="577"/>
      <c r="AW383" s="159"/>
    </row>
    <row r="384" spans="1:49" s="149" customFormat="1" ht="51">
      <c r="A384" s="395"/>
      <c r="B384" s="395">
        <v>5510421500</v>
      </c>
      <c r="C384" s="263" t="s">
        <v>5826</v>
      </c>
      <c r="D384" s="263" t="s">
        <v>5827</v>
      </c>
      <c r="E384" s="263" t="s">
        <v>2558</v>
      </c>
      <c r="F384" s="263" t="s">
        <v>422</v>
      </c>
      <c r="G384" s="263" t="s">
        <v>655</v>
      </c>
      <c r="H384" s="263"/>
      <c r="I384" s="263"/>
      <c r="J384" s="263"/>
      <c r="K384" s="263"/>
      <c r="L384" s="263"/>
      <c r="M384" s="263"/>
      <c r="N384" s="263"/>
      <c r="O384" s="158"/>
      <c r="P384" s="296">
        <f t="shared" si="21"/>
        <v>0</v>
      </c>
      <c r="Q384" s="263"/>
      <c r="R384" s="263"/>
      <c r="S384" s="263"/>
      <c r="T384" s="263"/>
      <c r="U384" s="263"/>
      <c r="V384" s="263"/>
      <c r="W384" s="263">
        <v>2</v>
      </c>
      <c r="X384" s="158">
        <v>45217</v>
      </c>
      <c r="Y384" s="297">
        <f t="shared" si="22"/>
        <v>2</v>
      </c>
      <c r="Z384" s="263"/>
      <c r="AA384" s="263"/>
      <c r="AB384" s="263"/>
      <c r="AC384" s="263"/>
      <c r="AD384" s="263"/>
      <c r="AE384" s="263"/>
      <c r="AF384" s="263"/>
      <c r="AG384" s="158"/>
      <c r="AH384" s="297">
        <f t="shared" si="20"/>
        <v>0</v>
      </c>
      <c r="AI384" s="573"/>
      <c r="AJ384" s="574" t="s">
        <v>659</v>
      </c>
      <c r="AK384" s="574" t="s">
        <v>430</v>
      </c>
      <c r="AL384" s="574"/>
      <c r="AM384" s="574"/>
      <c r="AN384" s="574"/>
      <c r="AO384" s="574"/>
      <c r="AP384" s="574"/>
      <c r="AQ384" s="574"/>
      <c r="AR384" s="574"/>
      <c r="AS384" s="575"/>
      <c r="AT384" s="576"/>
      <c r="AU384" s="575"/>
      <c r="AV384" s="577"/>
      <c r="AW384" s="159"/>
    </row>
    <row r="385" spans="1:49" s="149" customFormat="1" ht="51">
      <c r="A385" s="395"/>
      <c r="B385" s="395">
        <v>4453210800</v>
      </c>
      <c r="C385" s="263" t="s">
        <v>5828</v>
      </c>
      <c r="D385" s="263" t="s">
        <v>5829</v>
      </c>
      <c r="E385" s="263" t="s">
        <v>2559</v>
      </c>
      <c r="F385" s="263" t="s">
        <v>422</v>
      </c>
      <c r="G385" s="263" t="s">
        <v>655</v>
      </c>
      <c r="H385" s="263"/>
      <c r="I385" s="263"/>
      <c r="J385" s="263"/>
      <c r="K385" s="263"/>
      <c r="L385" s="263"/>
      <c r="M385" s="263"/>
      <c r="N385" s="263"/>
      <c r="O385" s="158"/>
      <c r="P385" s="296">
        <f t="shared" si="21"/>
        <v>0</v>
      </c>
      <c r="Q385" s="263"/>
      <c r="R385" s="263"/>
      <c r="S385" s="263"/>
      <c r="T385" s="263"/>
      <c r="U385" s="263"/>
      <c r="V385" s="263"/>
      <c r="W385" s="263">
        <v>2</v>
      </c>
      <c r="X385" s="158">
        <v>44999</v>
      </c>
      <c r="Y385" s="297">
        <f t="shared" si="22"/>
        <v>2</v>
      </c>
      <c r="Z385" s="263"/>
      <c r="AA385" s="263"/>
      <c r="AB385" s="263"/>
      <c r="AC385" s="263"/>
      <c r="AD385" s="263"/>
      <c r="AE385" s="263"/>
      <c r="AF385" s="263"/>
      <c r="AG385" s="158"/>
      <c r="AH385" s="297">
        <f t="shared" si="20"/>
        <v>0</v>
      </c>
      <c r="AI385" s="573"/>
      <c r="AJ385" s="574" t="s">
        <v>659</v>
      </c>
      <c r="AK385" s="574" t="s">
        <v>430</v>
      </c>
      <c r="AL385" s="574"/>
      <c r="AM385" s="574"/>
      <c r="AN385" s="574"/>
      <c r="AO385" s="574"/>
      <c r="AP385" s="574"/>
      <c r="AQ385" s="574"/>
      <c r="AR385" s="574"/>
      <c r="AS385" s="575"/>
      <c r="AT385" s="576"/>
      <c r="AU385" s="575"/>
      <c r="AV385" s="577"/>
      <c r="AW385" s="159"/>
    </row>
    <row r="386" spans="1:49" s="149" customFormat="1" ht="51">
      <c r="A386" s="395"/>
      <c r="B386" s="395">
        <v>4453210800</v>
      </c>
      <c r="C386" s="263" t="s">
        <v>5828</v>
      </c>
      <c r="D386" s="263" t="s">
        <v>5829</v>
      </c>
      <c r="E386" s="263" t="s">
        <v>2560</v>
      </c>
      <c r="F386" s="263" t="s">
        <v>414</v>
      </c>
      <c r="G386" s="263" t="s">
        <v>655</v>
      </c>
      <c r="H386" s="263"/>
      <c r="I386" s="263"/>
      <c r="J386" s="263"/>
      <c r="K386" s="263"/>
      <c r="L386" s="263"/>
      <c r="M386" s="263"/>
      <c r="N386" s="263"/>
      <c r="O386" s="158"/>
      <c r="P386" s="296">
        <f t="shared" si="21"/>
        <v>0</v>
      </c>
      <c r="Q386" s="263"/>
      <c r="R386" s="263"/>
      <c r="S386" s="263"/>
      <c r="T386" s="263"/>
      <c r="U386" s="263"/>
      <c r="V386" s="263"/>
      <c r="W386" s="263">
        <v>2</v>
      </c>
      <c r="X386" s="158">
        <v>44999</v>
      </c>
      <c r="Y386" s="297">
        <f t="shared" si="22"/>
        <v>2</v>
      </c>
      <c r="Z386" s="263"/>
      <c r="AA386" s="263"/>
      <c r="AB386" s="263"/>
      <c r="AC386" s="263"/>
      <c r="AD386" s="263"/>
      <c r="AE386" s="263"/>
      <c r="AF386" s="263"/>
      <c r="AG386" s="158"/>
      <c r="AH386" s="297">
        <f t="shared" si="20"/>
        <v>0</v>
      </c>
      <c r="AI386" s="573"/>
      <c r="AJ386" s="574" t="s">
        <v>659</v>
      </c>
      <c r="AK386" s="574" t="s">
        <v>430</v>
      </c>
      <c r="AL386" s="574"/>
      <c r="AM386" s="574"/>
      <c r="AN386" s="574"/>
      <c r="AO386" s="574"/>
      <c r="AP386" s="574"/>
      <c r="AQ386" s="574"/>
      <c r="AR386" s="574"/>
      <c r="AS386" s="575"/>
      <c r="AT386" s="576"/>
      <c r="AU386" s="575"/>
      <c r="AV386" s="577"/>
      <c r="AW386" s="159"/>
    </row>
    <row r="387" spans="1:49" s="149" customFormat="1" ht="51">
      <c r="A387" s="395"/>
      <c r="B387" s="395">
        <v>5395311600</v>
      </c>
      <c r="C387" s="263" t="s">
        <v>5649</v>
      </c>
      <c r="D387" s="263" t="s">
        <v>5650</v>
      </c>
      <c r="E387" s="263" t="s">
        <v>2561</v>
      </c>
      <c r="F387" s="263" t="s">
        <v>422</v>
      </c>
      <c r="G387" s="263" t="s">
        <v>655</v>
      </c>
      <c r="H387" s="263"/>
      <c r="I387" s="263"/>
      <c r="J387" s="263"/>
      <c r="K387" s="263"/>
      <c r="L387" s="263"/>
      <c r="M387" s="263"/>
      <c r="N387" s="263"/>
      <c r="O387" s="158"/>
      <c r="P387" s="296">
        <f t="shared" si="21"/>
        <v>0</v>
      </c>
      <c r="Q387" s="263"/>
      <c r="R387" s="263"/>
      <c r="S387" s="263"/>
      <c r="T387" s="263"/>
      <c r="U387" s="263"/>
      <c r="V387" s="263"/>
      <c r="W387" s="263">
        <v>2</v>
      </c>
      <c r="X387" s="158">
        <v>45154</v>
      </c>
      <c r="Y387" s="297">
        <f t="shared" si="22"/>
        <v>2</v>
      </c>
      <c r="Z387" s="263"/>
      <c r="AA387" s="263"/>
      <c r="AB387" s="263"/>
      <c r="AC387" s="263"/>
      <c r="AD387" s="263"/>
      <c r="AE387" s="263"/>
      <c r="AF387" s="263"/>
      <c r="AG387" s="158"/>
      <c r="AH387" s="297">
        <f t="shared" si="20"/>
        <v>0</v>
      </c>
      <c r="AI387" s="573"/>
      <c r="AJ387" s="574" t="s">
        <v>659</v>
      </c>
      <c r="AK387" s="574" t="s">
        <v>430</v>
      </c>
      <c r="AL387" s="574"/>
      <c r="AM387" s="574"/>
      <c r="AN387" s="574"/>
      <c r="AO387" s="574"/>
      <c r="AP387" s="574"/>
      <c r="AQ387" s="574"/>
      <c r="AR387" s="574"/>
      <c r="AS387" s="575"/>
      <c r="AT387" s="576"/>
      <c r="AU387" s="575"/>
      <c r="AV387" s="577"/>
      <c r="AW387" s="159"/>
    </row>
    <row r="388" spans="1:49" s="149" customFormat="1" ht="38.25">
      <c r="A388" s="395"/>
      <c r="B388" s="395">
        <v>4313331400</v>
      </c>
      <c r="C388" s="263" t="s">
        <v>5830</v>
      </c>
      <c r="D388" s="263" t="s">
        <v>5831</v>
      </c>
      <c r="E388" s="263" t="s">
        <v>2562</v>
      </c>
      <c r="F388" s="263" t="s">
        <v>422</v>
      </c>
      <c r="G388" s="263" t="s">
        <v>655</v>
      </c>
      <c r="H388" s="263"/>
      <c r="I388" s="263"/>
      <c r="J388" s="263"/>
      <c r="K388" s="263"/>
      <c r="L388" s="263"/>
      <c r="M388" s="263"/>
      <c r="N388" s="263"/>
      <c r="O388" s="158"/>
      <c r="P388" s="296">
        <f t="shared" si="21"/>
        <v>0</v>
      </c>
      <c r="Q388" s="263"/>
      <c r="R388" s="263"/>
      <c r="S388" s="263"/>
      <c r="T388" s="263"/>
      <c r="U388" s="263"/>
      <c r="V388" s="263"/>
      <c r="W388" s="263">
        <v>2</v>
      </c>
      <c r="X388" s="158">
        <v>45037</v>
      </c>
      <c r="Y388" s="297">
        <f t="shared" si="22"/>
        <v>2</v>
      </c>
      <c r="Z388" s="263"/>
      <c r="AA388" s="263"/>
      <c r="AB388" s="263"/>
      <c r="AC388" s="263"/>
      <c r="AD388" s="263"/>
      <c r="AE388" s="263"/>
      <c r="AF388" s="263"/>
      <c r="AG388" s="158"/>
      <c r="AH388" s="297">
        <f t="shared" si="20"/>
        <v>0</v>
      </c>
      <c r="AI388" s="573"/>
      <c r="AJ388" s="574" t="s">
        <v>659</v>
      </c>
      <c r="AK388" s="574" t="s">
        <v>430</v>
      </c>
      <c r="AL388" s="574"/>
      <c r="AM388" s="574"/>
      <c r="AN388" s="574"/>
      <c r="AO388" s="574"/>
      <c r="AP388" s="574"/>
      <c r="AQ388" s="574"/>
      <c r="AR388" s="574"/>
      <c r="AS388" s="575"/>
      <c r="AT388" s="576"/>
      <c r="AU388" s="575"/>
      <c r="AV388" s="577"/>
      <c r="AW388" s="159"/>
    </row>
    <row r="389" spans="1:49" s="149" customFormat="1" ht="51">
      <c r="A389" s="395"/>
      <c r="B389" s="395">
        <v>5343720900</v>
      </c>
      <c r="C389" s="263" t="s">
        <v>5832</v>
      </c>
      <c r="D389" s="263" t="s">
        <v>5833</v>
      </c>
      <c r="E389" s="263" t="s">
        <v>2563</v>
      </c>
      <c r="F389" s="263" t="s">
        <v>422</v>
      </c>
      <c r="G389" s="263" t="s">
        <v>655</v>
      </c>
      <c r="H389" s="263"/>
      <c r="I389" s="263"/>
      <c r="J389" s="263"/>
      <c r="K389" s="263"/>
      <c r="L389" s="263"/>
      <c r="M389" s="263"/>
      <c r="N389" s="263"/>
      <c r="O389" s="158"/>
      <c r="P389" s="296">
        <f t="shared" si="21"/>
        <v>0</v>
      </c>
      <c r="Q389" s="263"/>
      <c r="R389" s="263"/>
      <c r="S389" s="263"/>
      <c r="T389" s="263"/>
      <c r="U389" s="263"/>
      <c r="V389" s="263"/>
      <c r="W389" s="263">
        <v>2</v>
      </c>
      <c r="X389" s="158">
        <v>45245</v>
      </c>
      <c r="Y389" s="297">
        <f t="shared" si="22"/>
        <v>2</v>
      </c>
      <c r="Z389" s="263"/>
      <c r="AA389" s="263"/>
      <c r="AB389" s="263"/>
      <c r="AC389" s="263"/>
      <c r="AD389" s="263"/>
      <c r="AE389" s="263"/>
      <c r="AF389" s="263"/>
      <c r="AG389" s="158"/>
      <c r="AH389" s="297">
        <f t="shared" si="20"/>
        <v>0</v>
      </c>
      <c r="AI389" s="573"/>
      <c r="AJ389" s="574" t="s">
        <v>659</v>
      </c>
      <c r="AK389" s="574" t="s">
        <v>430</v>
      </c>
      <c r="AL389" s="574"/>
      <c r="AM389" s="574"/>
      <c r="AN389" s="574"/>
      <c r="AO389" s="574"/>
      <c r="AP389" s="574"/>
      <c r="AQ389" s="574"/>
      <c r="AR389" s="574"/>
      <c r="AS389" s="575"/>
      <c r="AT389" s="576"/>
      <c r="AU389" s="575"/>
      <c r="AV389" s="577"/>
      <c r="AW389" s="159"/>
    </row>
    <row r="390" spans="1:49" s="149" customFormat="1" ht="63.75">
      <c r="A390" s="395"/>
      <c r="B390" s="395">
        <v>3580710700</v>
      </c>
      <c r="C390" s="263" t="s">
        <v>5834</v>
      </c>
      <c r="D390" s="263" t="s">
        <v>5835</v>
      </c>
      <c r="E390" s="263" t="s">
        <v>2564</v>
      </c>
      <c r="F390" s="263" t="s">
        <v>422</v>
      </c>
      <c r="G390" s="263" t="s">
        <v>655</v>
      </c>
      <c r="H390" s="263"/>
      <c r="I390" s="263"/>
      <c r="J390" s="263"/>
      <c r="K390" s="263"/>
      <c r="L390" s="263"/>
      <c r="M390" s="263"/>
      <c r="N390" s="263"/>
      <c r="O390" s="158"/>
      <c r="P390" s="296">
        <f t="shared" si="21"/>
        <v>0</v>
      </c>
      <c r="Q390" s="263"/>
      <c r="R390" s="263"/>
      <c r="S390" s="263"/>
      <c r="T390" s="263"/>
      <c r="U390" s="263"/>
      <c r="V390" s="263"/>
      <c r="W390" s="263">
        <v>2</v>
      </c>
      <c r="X390" s="158">
        <v>45205</v>
      </c>
      <c r="Y390" s="297">
        <f t="shared" si="22"/>
        <v>2</v>
      </c>
      <c r="Z390" s="263"/>
      <c r="AA390" s="263"/>
      <c r="AB390" s="263"/>
      <c r="AC390" s="263"/>
      <c r="AD390" s="263"/>
      <c r="AE390" s="263"/>
      <c r="AF390" s="263"/>
      <c r="AG390" s="158"/>
      <c r="AH390" s="297">
        <f t="shared" si="20"/>
        <v>0</v>
      </c>
      <c r="AI390" s="573"/>
      <c r="AJ390" s="574" t="s">
        <v>659</v>
      </c>
      <c r="AK390" s="574" t="s">
        <v>430</v>
      </c>
      <c r="AL390" s="574"/>
      <c r="AM390" s="574"/>
      <c r="AN390" s="574"/>
      <c r="AO390" s="574"/>
      <c r="AP390" s="574"/>
      <c r="AQ390" s="574"/>
      <c r="AR390" s="574"/>
      <c r="AS390" s="575"/>
      <c r="AT390" s="576"/>
      <c r="AU390" s="575"/>
      <c r="AV390" s="577"/>
      <c r="AW390" s="159"/>
    </row>
    <row r="391" spans="1:49" s="149" customFormat="1" ht="51">
      <c r="A391" s="395"/>
      <c r="B391" s="395">
        <v>5462410500</v>
      </c>
      <c r="C391" s="263" t="s">
        <v>5836</v>
      </c>
      <c r="D391" s="263" t="s">
        <v>5837</v>
      </c>
      <c r="E391" s="263" t="s">
        <v>2565</v>
      </c>
      <c r="F391" s="263" t="s">
        <v>422</v>
      </c>
      <c r="G391" s="263" t="s">
        <v>655</v>
      </c>
      <c r="H391" s="263"/>
      <c r="I391" s="263"/>
      <c r="J391" s="263"/>
      <c r="K391" s="263"/>
      <c r="L391" s="263"/>
      <c r="M391" s="263"/>
      <c r="N391" s="263"/>
      <c r="O391" s="158"/>
      <c r="P391" s="296">
        <f t="shared" si="21"/>
        <v>0</v>
      </c>
      <c r="Q391" s="263"/>
      <c r="R391" s="263"/>
      <c r="S391" s="263"/>
      <c r="T391" s="263"/>
      <c r="U391" s="263"/>
      <c r="V391" s="263"/>
      <c r="W391" s="263">
        <v>2</v>
      </c>
      <c r="X391" s="158">
        <v>45202</v>
      </c>
      <c r="Y391" s="297">
        <f t="shared" si="22"/>
        <v>2</v>
      </c>
      <c r="Z391" s="263"/>
      <c r="AA391" s="263"/>
      <c r="AB391" s="263"/>
      <c r="AC391" s="263"/>
      <c r="AD391" s="263"/>
      <c r="AE391" s="263"/>
      <c r="AF391" s="263"/>
      <c r="AG391" s="158"/>
      <c r="AH391" s="297">
        <f t="shared" si="20"/>
        <v>0</v>
      </c>
      <c r="AI391" s="573"/>
      <c r="AJ391" s="574" t="s">
        <v>659</v>
      </c>
      <c r="AK391" s="574" t="s">
        <v>430</v>
      </c>
      <c r="AL391" s="574"/>
      <c r="AM391" s="574"/>
      <c r="AN391" s="574"/>
      <c r="AO391" s="574"/>
      <c r="AP391" s="574"/>
      <c r="AQ391" s="574"/>
      <c r="AR391" s="574"/>
      <c r="AS391" s="575"/>
      <c r="AT391" s="576"/>
      <c r="AU391" s="575"/>
      <c r="AV391" s="577"/>
      <c r="AW391" s="159"/>
    </row>
    <row r="392" spans="1:49" s="149" customFormat="1" ht="51">
      <c r="A392" s="395"/>
      <c r="B392" s="395">
        <v>4301021000</v>
      </c>
      <c r="C392" s="263" t="s">
        <v>5838</v>
      </c>
      <c r="D392" s="263" t="s">
        <v>5839</v>
      </c>
      <c r="E392" s="263" t="s">
        <v>2566</v>
      </c>
      <c r="F392" s="263" t="s">
        <v>422</v>
      </c>
      <c r="G392" s="263" t="s">
        <v>655</v>
      </c>
      <c r="H392" s="263"/>
      <c r="I392" s="263"/>
      <c r="J392" s="263"/>
      <c r="K392" s="263"/>
      <c r="L392" s="263"/>
      <c r="M392" s="263"/>
      <c r="N392" s="263"/>
      <c r="O392" s="158"/>
      <c r="P392" s="296">
        <f t="shared" si="21"/>
        <v>0</v>
      </c>
      <c r="Q392" s="263"/>
      <c r="R392" s="263"/>
      <c r="S392" s="263"/>
      <c r="T392" s="263"/>
      <c r="U392" s="263">
        <v>1</v>
      </c>
      <c r="V392" s="263"/>
      <c r="W392" s="263">
        <v>1</v>
      </c>
      <c r="X392" s="158">
        <v>45072</v>
      </c>
      <c r="Y392" s="297">
        <f t="shared" si="22"/>
        <v>2</v>
      </c>
      <c r="Z392" s="263"/>
      <c r="AA392" s="263"/>
      <c r="AB392" s="263"/>
      <c r="AC392" s="263"/>
      <c r="AD392" s="263"/>
      <c r="AE392" s="263"/>
      <c r="AF392" s="263"/>
      <c r="AG392" s="158"/>
      <c r="AH392" s="297">
        <f t="shared" si="20"/>
        <v>0</v>
      </c>
      <c r="AI392" s="573"/>
      <c r="AJ392" s="574" t="s">
        <v>659</v>
      </c>
      <c r="AK392" s="574" t="s">
        <v>430</v>
      </c>
      <c r="AL392" s="574" t="s">
        <v>671</v>
      </c>
      <c r="AM392" s="574" t="s">
        <v>671</v>
      </c>
      <c r="AN392" s="574"/>
      <c r="AO392" s="574">
        <v>15</v>
      </c>
      <c r="AP392" s="574"/>
      <c r="AQ392" s="574"/>
      <c r="AR392" s="574"/>
      <c r="AS392" s="575"/>
      <c r="AT392" s="576"/>
      <c r="AU392" s="575"/>
      <c r="AV392" s="577"/>
      <c r="AW392" s="159" t="s">
        <v>16359</v>
      </c>
    </row>
    <row r="393" spans="1:49" s="149" customFormat="1" ht="51">
      <c r="A393" s="395"/>
      <c r="B393" s="395">
        <v>4532721300</v>
      </c>
      <c r="C393" s="263" t="s">
        <v>5840</v>
      </c>
      <c r="D393" s="263" t="s">
        <v>5652</v>
      </c>
      <c r="E393" s="263" t="s">
        <v>2567</v>
      </c>
      <c r="F393" s="263" t="s">
        <v>422</v>
      </c>
      <c r="G393" s="263" t="s">
        <v>655</v>
      </c>
      <c r="H393" s="263"/>
      <c r="I393" s="263"/>
      <c r="J393" s="263"/>
      <c r="K393" s="263"/>
      <c r="L393" s="263"/>
      <c r="M393" s="263"/>
      <c r="N393" s="263"/>
      <c r="O393" s="158"/>
      <c r="P393" s="296">
        <f t="shared" si="21"/>
        <v>0</v>
      </c>
      <c r="Q393" s="263"/>
      <c r="R393" s="263"/>
      <c r="S393" s="263"/>
      <c r="T393" s="263"/>
      <c r="U393" s="263"/>
      <c r="V393" s="263"/>
      <c r="W393" s="263">
        <v>2</v>
      </c>
      <c r="X393" s="158">
        <v>45139</v>
      </c>
      <c r="Y393" s="297">
        <f t="shared" si="22"/>
        <v>2</v>
      </c>
      <c r="Z393" s="263"/>
      <c r="AA393" s="263"/>
      <c r="AB393" s="263"/>
      <c r="AC393" s="263"/>
      <c r="AD393" s="263"/>
      <c r="AE393" s="263"/>
      <c r="AF393" s="263"/>
      <c r="AG393" s="158"/>
      <c r="AH393" s="297">
        <f t="shared" si="20"/>
        <v>0</v>
      </c>
      <c r="AI393" s="573"/>
      <c r="AJ393" s="574" t="s">
        <v>659</v>
      </c>
      <c r="AK393" s="574" t="s">
        <v>430</v>
      </c>
      <c r="AL393" s="574"/>
      <c r="AM393" s="574"/>
      <c r="AN393" s="574"/>
      <c r="AO393" s="574"/>
      <c r="AP393" s="574"/>
      <c r="AQ393" s="574"/>
      <c r="AR393" s="574"/>
      <c r="AS393" s="575"/>
      <c r="AT393" s="576"/>
      <c r="AU393" s="575"/>
      <c r="AV393" s="577"/>
      <c r="AW393" s="159"/>
    </row>
    <row r="394" spans="1:49" s="149" customFormat="1" ht="51">
      <c r="A394" s="395"/>
      <c r="B394" s="395">
        <v>4775312000</v>
      </c>
      <c r="C394" s="263" t="s">
        <v>5841</v>
      </c>
      <c r="D394" s="263" t="s">
        <v>5842</v>
      </c>
      <c r="E394" s="263" t="s">
        <v>2568</v>
      </c>
      <c r="F394" s="263" t="s">
        <v>422</v>
      </c>
      <c r="G394" s="263" t="s">
        <v>655</v>
      </c>
      <c r="H394" s="263"/>
      <c r="I394" s="263"/>
      <c r="J394" s="263"/>
      <c r="K394" s="263"/>
      <c r="L394" s="263"/>
      <c r="M394" s="263"/>
      <c r="N394" s="263"/>
      <c r="O394" s="158"/>
      <c r="P394" s="296">
        <f t="shared" si="21"/>
        <v>0</v>
      </c>
      <c r="Q394" s="263"/>
      <c r="R394" s="263"/>
      <c r="S394" s="263"/>
      <c r="T394" s="263"/>
      <c r="U394" s="263"/>
      <c r="V394" s="263"/>
      <c r="W394" s="263">
        <v>2</v>
      </c>
      <c r="X394" s="158">
        <v>45051</v>
      </c>
      <c r="Y394" s="297">
        <f t="shared" si="22"/>
        <v>2</v>
      </c>
      <c r="Z394" s="263"/>
      <c r="AA394" s="263"/>
      <c r="AB394" s="263"/>
      <c r="AC394" s="263"/>
      <c r="AD394" s="263"/>
      <c r="AE394" s="263"/>
      <c r="AF394" s="263"/>
      <c r="AG394" s="158"/>
      <c r="AH394" s="297">
        <f t="shared" si="20"/>
        <v>0</v>
      </c>
      <c r="AI394" s="573"/>
      <c r="AJ394" s="574" t="s">
        <v>659</v>
      </c>
      <c r="AK394" s="574" t="s">
        <v>430</v>
      </c>
      <c r="AL394" s="574"/>
      <c r="AM394" s="574"/>
      <c r="AN394" s="574"/>
      <c r="AO394" s="574"/>
      <c r="AP394" s="574"/>
      <c r="AQ394" s="574"/>
      <c r="AR394" s="574"/>
      <c r="AS394" s="575"/>
      <c r="AT394" s="576"/>
      <c r="AU394" s="575"/>
      <c r="AV394" s="577"/>
      <c r="AW394" s="159"/>
    </row>
    <row r="395" spans="1:49" s="149" customFormat="1" ht="51">
      <c r="A395" s="395"/>
      <c r="B395" s="395">
        <v>4733901300</v>
      </c>
      <c r="C395" s="263" t="s">
        <v>5843</v>
      </c>
      <c r="D395" s="263" t="s">
        <v>5844</v>
      </c>
      <c r="E395" s="263" t="s">
        <v>2569</v>
      </c>
      <c r="F395" s="263" t="s">
        <v>422</v>
      </c>
      <c r="G395" s="263" t="s">
        <v>655</v>
      </c>
      <c r="H395" s="263"/>
      <c r="I395" s="263"/>
      <c r="J395" s="263"/>
      <c r="K395" s="263"/>
      <c r="L395" s="263"/>
      <c r="M395" s="263"/>
      <c r="N395" s="263"/>
      <c r="O395" s="158"/>
      <c r="P395" s="296">
        <f t="shared" si="21"/>
        <v>0</v>
      </c>
      <c r="Q395" s="263"/>
      <c r="R395" s="263"/>
      <c r="S395" s="263"/>
      <c r="T395" s="263"/>
      <c r="U395" s="263">
        <v>1</v>
      </c>
      <c r="V395" s="263"/>
      <c r="W395" s="263">
        <v>1</v>
      </c>
      <c r="X395" s="158">
        <v>45125</v>
      </c>
      <c r="Y395" s="297">
        <f t="shared" si="22"/>
        <v>2</v>
      </c>
      <c r="Z395" s="263"/>
      <c r="AA395" s="263"/>
      <c r="AB395" s="263"/>
      <c r="AC395" s="263"/>
      <c r="AD395" s="263"/>
      <c r="AE395" s="263"/>
      <c r="AF395" s="263"/>
      <c r="AG395" s="158"/>
      <c r="AH395" s="297">
        <f t="shared" si="20"/>
        <v>0</v>
      </c>
      <c r="AI395" s="573"/>
      <c r="AJ395" s="574" t="s">
        <v>659</v>
      </c>
      <c r="AK395" s="574" t="s">
        <v>430</v>
      </c>
      <c r="AL395" s="574" t="s">
        <v>671</v>
      </c>
      <c r="AM395" s="574" t="s">
        <v>671</v>
      </c>
      <c r="AN395" s="574"/>
      <c r="AO395" s="574">
        <v>15</v>
      </c>
      <c r="AP395" s="574"/>
      <c r="AQ395" s="574"/>
      <c r="AR395" s="574"/>
      <c r="AS395" s="575"/>
      <c r="AT395" s="576"/>
      <c r="AU395" s="575"/>
      <c r="AV395" s="577"/>
      <c r="AW395" s="159" t="s">
        <v>16359</v>
      </c>
    </row>
    <row r="396" spans="1:49" s="149" customFormat="1" ht="51">
      <c r="A396" s="395"/>
      <c r="B396" s="395">
        <v>4316711000</v>
      </c>
      <c r="C396" s="263" t="s">
        <v>5845</v>
      </c>
      <c r="D396" s="263" t="s">
        <v>5846</v>
      </c>
      <c r="E396" s="263" t="s">
        <v>2570</v>
      </c>
      <c r="F396" s="263" t="s">
        <v>422</v>
      </c>
      <c r="G396" s="263" t="s">
        <v>655</v>
      </c>
      <c r="H396" s="263"/>
      <c r="I396" s="263"/>
      <c r="J396" s="263"/>
      <c r="K396" s="263"/>
      <c r="L396" s="263"/>
      <c r="M396" s="263"/>
      <c r="N396" s="263"/>
      <c r="O396" s="158"/>
      <c r="P396" s="296">
        <f t="shared" si="21"/>
        <v>0</v>
      </c>
      <c r="Q396" s="263"/>
      <c r="R396" s="263"/>
      <c r="S396" s="263"/>
      <c r="T396" s="263"/>
      <c r="U396" s="263"/>
      <c r="V396" s="263"/>
      <c r="W396" s="263">
        <v>2</v>
      </c>
      <c r="X396" s="158">
        <v>45209</v>
      </c>
      <c r="Y396" s="297">
        <f t="shared" si="22"/>
        <v>2</v>
      </c>
      <c r="Z396" s="263"/>
      <c r="AA396" s="263"/>
      <c r="AB396" s="263"/>
      <c r="AC396" s="263"/>
      <c r="AD396" s="263"/>
      <c r="AE396" s="263"/>
      <c r="AF396" s="263"/>
      <c r="AG396" s="158"/>
      <c r="AH396" s="297">
        <f t="shared" si="20"/>
        <v>0</v>
      </c>
      <c r="AI396" s="573"/>
      <c r="AJ396" s="574" t="s">
        <v>659</v>
      </c>
      <c r="AK396" s="574" t="s">
        <v>430</v>
      </c>
      <c r="AL396" s="574"/>
      <c r="AM396" s="574"/>
      <c r="AN396" s="574"/>
      <c r="AO396" s="574"/>
      <c r="AP396" s="574"/>
      <c r="AQ396" s="574"/>
      <c r="AR396" s="574"/>
      <c r="AS396" s="575"/>
      <c r="AT396" s="576"/>
      <c r="AU396" s="575"/>
      <c r="AV396" s="577"/>
      <c r="AW396" s="159"/>
    </row>
    <row r="397" spans="1:49" s="149" customFormat="1" ht="51">
      <c r="A397" s="395"/>
      <c r="B397" s="395">
        <v>4316711000</v>
      </c>
      <c r="C397" s="263" t="s">
        <v>5845</v>
      </c>
      <c r="D397" s="263" t="s">
        <v>5846</v>
      </c>
      <c r="E397" s="263" t="s">
        <v>2571</v>
      </c>
      <c r="F397" s="263" t="s">
        <v>422</v>
      </c>
      <c r="G397" s="263" t="s">
        <v>655</v>
      </c>
      <c r="H397" s="263"/>
      <c r="I397" s="263"/>
      <c r="J397" s="263"/>
      <c r="K397" s="263"/>
      <c r="L397" s="263"/>
      <c r="M397" s="263"/>
      <c r="N397" s="263"/>
      <c r="O397" s="158"/>
      <c r="P397" s="296">
        <f t="shared" si="21"/>
        <v>0</v>
      </c>
      <c r="Q397" s="263"/>
      <c r="R397" s="263"/>
      <c r="S397" s="263"/>
      <c r="T397" s="263"/>
      <c r="U397" s="263"/>
      <c r="V397" s="263"/>
      <c r="W397" s="263">
        <v>2</v>
      </c>
      <c r="X397" s="158">
        <v>45110</v>
      </c>
      <c r="Y397" s="297">
        <f t="shared" si="22"/>
        <v>2</v>
      </c>
      <c r="Z397" s="263"/>
      <c r="AA397" s="263"/>
      <c r="AB397" s="263"/>
      <c r="AC397" s="263"/>
      <c r="AD397" s="263"/>
      <c r="AE397" s="263"/>
      <c r="AF397" s="263"/>
      <c r="AG397" s="158"/>
      <c r="AH397" s="297">
        <f t="shared" si="20"/>
        <v>0</v>
      </c>
      <c r="AI397" s="573"/>
      <c r="AJ397" s="574" t="s">
        <v>659</v>
      </c>
      <c r="AK397" s="574" t="s">
        <v>430</v>
      </c>
      <c r="AL397" s="574"/>
      <c r="AM397" s="574"/>
      <c r="AN397" s="574"/>
      <c r="AO397" s="574"/>
      <c r="AP397" s="574"/>
      <c r="AQ397" s="574"/>
      <c r="AR397" s="574"/>
      <c r="AS397" s="575"/>
      <c r="AT397" s="576"/>
      <c r="AU397" s="575"/>
      <c r="AV397" s="577"/>
      <c r="AW397" s="159"/>
    </row>
    <row r="398" spans="1:49" s="149" customFormat="1" ht="51">
      <c r="A398" s="395"/>
      <c r="B398" s="395">
        <v>6271812100</v>
      </c>
      <c r="C398" s="263" t="s">
        <v>5847</v>
      </c>
      <c r="D398" s="263" t="s">
        <v>5848</v>
      </c>
      <c r="E398" s="263" t="s">
        <v>2572</v>
      </c>
      <c r="F398" s="263" t="s">
        <v>422</v>
      </c>
      <c r="G398" s="263" t="s">
        <v>655</v>
      </c>
      <c r="H398" s="263"/>
      <c r="I398" s="263"/>
      <c r="J398" s="263"/>
      <c r="K398" s="263"/>
      <c r="L398" s="263"/>
      <c r="M398" s="263"/>
      <c r="N398" s="263"/>
      <c r="O398" s="158"/>
      <c r="P398" s="296">
        <f t="shared" si="21"/>
        <v>0</v>
      </c>
      <c r="Q398" s="263"/>
      <c r="R398" s="263"/>
      <c r="S398" s="263"/>
      <c r="T398" s="263"/>
      <c r="U398" s="263">
        <v>1</v>
      </c>
      <c r="V398" s="263"/>
      <c r="W398" s="263">
        <v>1</v>
      </c>
      <c r="X398" s="158">
        <v>45153</v>
      </c>
      <c r="Y398" s="297">
        <f t="shared" si="22"/>
        <v>2</v>
      </c>
      <c r="Z398" s="263"/>
      <c r="AA398" s="263"/>
      <c r="AB398" s="263"/>
      <c r="AC398" s="263"/>
      <c r="AD398" s="263"/>
      <c r="AE398" s="263"/>
      <c r="AF398" s="263"/>
      <c r="AG398" s="158"/>
      <c r="AH398" s="297">
        <f t="shared" si="20"/>
        <v>0</v>
      </c>
      <c r="AI398" s="573"/>
      <c r="AJ398" s="574" t="s">
        <v>659</v>
      </c>
      <c r="AK398" s="574" t="s">
        <v>430</v>
      </c>
      <c r="AL398" s="574" t="s">
        <v>671</v>
      </c>
      <c r="AM398" s="574" t="s">
        <v>671</v>
      </c>
      <c r="AN398" s="574"/>
      <c r="AO398" s="574">
        <v>15</v>
      </c>
      <c r="AP398" s="574"/>
      <c r="AQ398" s="574"/>
      <c r="AR398" s="574"/>
      <c r="AS398" s="575"/>
      <c r="AT398" s="576"/>
      <c r="AU398" s="575"/>
      <c r="AV398" s="577"/>
      <c r="AW398" s="159" t="s">
        <v>16359</v>
      </c>
    </row>
    <row r="399" spans="1:49" s="149" customFormat="1" ht="51">
      <c r="A399" s="395"/>
      <c r="B399" s="395">
        <v>6271812100</v>
      </c>
      <c r="C399" s="263" t="s">
        <v>5847</v>
      </c>
      <c r="D399" s="263" t="s">
        <v>5848</v>
      </c>
      <c r="E399" s="263" t="s">
        <v>2573</v>
      </c>
      <c r="F399" s="263" t="s">
        <v>422</v>
      </c>
      <c r="G399" s="263" t="s">
        <v>655</v>
      </c>
      <c r="H399" s="263"/>
      <c r="I399" s="263"/>
      <c r="J399" s="263"/>
      <c r="K399" s="263"/>
      <c r="L399" s="263"/>
      <c r="M399" s="263"/>
      <c r="N399" s="263"/>
      <c r="O399" s="158"/>
      <c r="P399" s="296">
        <f t="shared" si="21"/>
        <v>0</v>
      </c>
      <c r="Q399" s="263"/>
      <c r="R399" s="263"/>
      <c r="S399" s="263"/>
      <c r="T399" s="263"/>
      <c r="U399" s="263">
        <v>2</v>
      </c>
      <c r="V399" s="263"/>
      <c r="W399" s="263"/>
      <c r="X399" s="158">
        <v>45147</v>
      </c>
      <c r="Y399" s="297">
        <f t="shared" si="22"/>
        <v>2</v>
      </c>
      <c r="Z399" s="263"/>
      <c r="AA399" s="263"/>
      <c r="AB399" s="263"/>
      <c r="AC399" s="263"/>
      <c r="AD399" s="263"/>
      <c r="AE399" s="263"/>
      <c r="AF399" s="263"/>
      <c r="AG399" s="158"/>
      <c r="AH399" s="297">
        <f t="shared" si="20"/>
        <v>0</v>
      </c>
      <c r="AI399" s="573"/>
      <c r="AJ399" s="574" t="s">
        <v>659</v>
      </c>
      <c r="AK399" s="574" t="s">
        <v>430</v>
      </c>
      <c r="AL399" s="574" t="s">
        <v>671</v>
      </c>
      <c r="AM399" s="574" t="s">
        <v>671</v>
      </c>
      <c r="AN399" s="574"/>
      <c r="AO399" s="574">
        <v>15</v>
      </c>
      <c r="AP399" s="574"/>
      <c r="AQ399" s="574"/>
      <c r="AR399" s="574"/>
      <c r="AS399" s="575"/>
      <c r="AT399" s="576"/>
      <c r="AU399" s="575"/>
      <c r="AV399" s="577"/>
      <c r="AW399" s="159" t="s">
        <v>16359</v>
      </c>
    </row>
    <row r="400" spans="1:49" s="149" customFormat="1" ht="51">
      <c r="A400" s="395"/>
      <c r="B400" s="395">
        <v>6271812100</v>
      </c>
      <c r="C400" s="263" t="s">
        <v>5847</v>
      </c>
      <c r="D400" s="263" t="s">
        <v>5848</v>
      </c>
      <c r="E400" s="263" t="s">
        <v>2574</v>
      </c>
      <c r="F400" s="263" t="s">
        <v>422</v>
      </c>
      <c r="G400" s="263" t="s">
        <v>655</v>
      </c>
      <c r="H400" s="263"/>
      <c r="I400" s="263"/>
      <c r="J400" s="263"/>
      <c r="K400" s="263"/>
      <c r="L400" s="263"/>
      <c r="M400" s="263"/>
      <c r="N400" s="263"/>
      <c r="O400" s="158"/>
      <c r="P400" s="296">
        <f t="shared" si="21"/>
        <v>0</v>
      </c>
      <c r="Q400" s="263"/>
      <c r="R400" s="263"/>
      <c r="S400" s="263"/>
      <c r="T400" s="263"/>
      <c r="U400" s="263"/>
      <c r="V400" s="263"/>
      <c r="W400" s="263">
        <v>2</v>
      </c>
      <c r="X400" s="158">
        <v>45147</v>
      </c>
      <c r="Y400" s="297">
        <f t="shared" si="22"/>
        <v>2</v>
      </c>
      <c r="Z400" s="263"/>
      <c r="AA400" s="263"/>
      <c r="AB400" s="263"/>
      <c r="AC400" s="263"/>
      <c r="AD400" s="263"/>
      <c r="AE400" s="263"/>
      <c r="AF400" s="263"/>
      <c r="AG400" s="158"/>
      <c r="AH400" s="297">
        <f t="shared" si="20"/>
        <v>0</v>
      </c>
      <c r="AI400" s="573"/>
      <c r="AJ400" s="574" t="s">
        <v>659</v>
      </c>
      <c r="AK400" s="574" t="s">
        <v>430</v>
      </c>
      <c r="AL400" s="574"/>
      <c r="AM400" s="574"/>
      <c r="AN400" s="574"/>
      <c r="AO400" s="574"/>
      <c r="AP400" s="574"/>
      <c r="AQ400" s="574"/>
      <c r="AR400" s="574"/>
      <c r="AS400" s="575"/>
      <c r="AT400" s="576"/>
      <c r="AU400" s="575"/>
      <c r="AV400" s="577"/>
      <c r="AW400" s="159"/>
    </row>
    <row r="401" spans="1:49" s="149" customFormat="1" ht="51">
      <c r="A401" s="395"/>
      <c r="B401" s="395">
        <v>6271812100</v>
      </c>
      <c r="C401" s="263" t="s">
        <v>5847</v>
      </c>
      <c r="D401" s="263" t="s">
        <v>5848</v>
      </c>
      <c r="E401" s="263" t="s">
        <v>2575</v>
      </c>
      <c r="F401" s="263" t="s">
        <v>422</v>
      </c>
      <c r="G401" s="263" t="s">
        <v>655</v>
      </c>
      <c r="H401" s="263"/>
      <c r="I401" s="263"/>
      <c r="J401" s="263"/>
      <c r="K401" s="263"/>
      <c r="L401" s="263"/>
      <c r="M401" s="263"/>
      <c r="N401" s="263"/>
      <c r="O401" s="158"/>
      <c r="P401" s="296">
        <f t="shared" si="21"/>
        <v>0</v>
      </c>
      <c r="Q401" s="263"/>
      <c r="R401" s="263"/>
      <c r="S401" s="263"/>
      <c r="T401" s="263"/>
      <c r="U401" s="263"/>
      <c r="V401" s="263"/>
      <c r="W401" s="263">
        <v>2</v>
      </c>
      <c r="X401" s="158">
        <v>45147</v>
      </c>
      <c r="Y401" s="297">
        <f t="shared" si="22"/>
        <v>2</v>
      </c>
      <c r="Z401" s="263"/>
      <c r="AA401" s="263"/>
      <c r="AB401" s="263"/>
      <c r="AC401" s="263"/>
      <c r="AD401" s="263"/>
      <c r="AE401" s="263"/>
      <c r="AF401" s="263"/>
      <c r="AG401" s="158"/>
      <c r="AH401" s="297">
        <f t="shared" si="20"/>
        <v>0</v>
      </c>
      <c r="AI401" s="573"/>
      <c r="AJ401" s="574" t="s">
        <v>659</v>
      </c>
      <c r="AK401" s="574" t="s">
        <v>430</v>
      </c>
      <c r="AL401" s="574"/>
      <c r="AM401" s="574"/>
      <c r="AN401" s="574"/>
      <c r="AO401" s="574"/>
      <c r="AP401" s="574"/>
      <c r="AQ401" s="574"/>
      <c r="AR401" s="574"/>
      <c r="AS401" s="575"/>
      <c r="AT401" s="576"/>
      <c r="AU401" s="575"/>
      <c r="AV401" s="577"/>
      <c r="AW401" s="159"/>
    </row>
    <row r="402" spans="1:49" s="149" customFormat="1" ht="63.75">
      <c r="A402" s="395"/>
      <c r="B402" s="395">
        <v>5432314600</v>
      </c>
      <c r="C402" s="263" t="s">
        <v>5849</v>
      </c>
      <c r="D402" s="263" t="s">
        <v>5850</v>
      </c>
      <c r="E402" s="263" t="s">
        <v>2576</v>
      </c>
      <c r="F402" s="263" t="s">
        <v>422</v>
      </c>
      <c r="G402" s="263" t="s">
        <v>655</v>
      </c>
      <c r="H402" s="263"/>
      <c r="I402" s="263"/>
      <c r="J402" s="263"/>
      <c r="K402" s="263"/>
      <c r="L402" s="263"/>
      <c r="M402" s="263"/>
      <c r="N402" s="263"/>
      <c r="O402" s="158"/>
      <c r="P402" s="296">
        <f t="shared" si="21"/>
        <v>0</v>
      </c>
      <c r="Q402" s="263"/>
      <c r="R402" s="263"/>
      <c r="S402" s="263"/>
      <c r="T402" s="263"/>
      <c r="U402" s="263"/>
      <c r="V402" s="263"/>
      <c r="W402" s="263">
        <v>2</v>
      </c>
      <c r="X402" s="158">
        <v>45106</v>
      </c>
      <c r="Y402" s="297">
        <f t="shared" si="22"/>
        <v>2</v>
      </c>
      <c r="Z402" s="263"/>
      <c r="AA402" s="263"/>
      <c r="AB402" s="263"/>
      <c r="AC402" s="263"/>
      <c r="AD402" s="263"/>
      <c r="AE402" s="263"/>
      <c r="AF402" s="263"/>
      <c r="AG402" s="158"/>
      <c r="AH402" s="297">
        <f t="shared" si="20"/>
        <v>0</v>
      </c>
      <c r="AI402" s="573"/>
      <c r="AJ402" s="574" t="s">
        <v>659</v>
      </c>
      <c r="AK402" s="574" t="s">
        <v>430</v>
      </c>
      <c r="AL402" s="574"/>
      <c r="AM402" s="574"/>
      <c r="AN402" s="574"/>
      <c r="AO402" s="574"/>
      <c r="AP402" s="574"/>
      <c r="AQ402" s="574"/>
      <c r="AR402" s="574"/>
      <c r="AS402" s="575"/>
      <c r="AT402" s="576"/>
      <c r="AU402" s="575"/>
      <c r="AV402" s="577"/>
      <c r="AW402" s="159"/>
    </row>
    <row r="403" spans="1:49" s="149" customFormat="1" ht="63.75">
      <c r="A403" s="395"/>
      <c r="B403" s="395">
        <v>4320100500</v>
      </c>
      <c r="C403" s="263" t="s">
        <v>5851</v>
      </c>
      <c r="D403" s="263" t="s">
        <v>5654</v>
      </c>
      <c r="E403" s="263" t="s">
        <v>2577</v>
      </c>
      <c r="F403" s="263" t="s">
        <v>422</v>
      </c>
      <c r="G403" s="263" t="s">
        <v>655</v>
      </c>
      <c r="H403" s="263"/>
      <c r="I403" s="263"/>
      <c r="J403" s="263"/>
      <c r="K403" s="263"/>
      <c r="L403" s="263"/>
      <c r="M403" s="263"/>
      <c r="N403" s="263"/>
      <c r="O403" s="158"/>
      <c r="P403" s="296">
        <f t="shared" si="21"/>
        <v>0</v>
      </c>
      <c r="Q403" s="263"/>
      <c r="R403" s="263"/>
      <c r="S403" s="263"/>
      <c r="T403" s="263"/>
      <c r="U403" s="263"/>
      <c r="V403" s="263"/>
      <c r="W403" s="263">
        <v>2</v>
      </c>
      <c r="X403" s="158">
        <v>45212</v>
      </c>
      <c r="Y403" s="297">
        <f t="shared" si="22"/>
        <v>2</v>
      </c>
      <c r="Z403" s="263"/>
      <c r="AA403" s="263"/>
      <c r="AB403" s="263"/>
      <c r="AC403" s="263"/>
      <c r="AD403" s="263"/>
      <c r="AE403" s="263"/>
      <c r="AF403" s="263"/>
      <c r="AG403" s="158"/>
      <c r="AH403" s="297">
        <f t="shared" si="20"/>
        <v>0</v>
      </c>
      <c r="AI403" s="573"/>
      <c r="AJ403" s="574" t="s">
        <v>659</v>
      </c>
      <c r="AK403" s="574" t="s">
        <v>430</v>
      </c>
      <c r="AL403" s="574"/>
      <c r="AM403" s="574"/>
      <c r="AN403" s="574"/>
      <c r="AO403" s="574"/>
      <c r="AP403" s="574"/>
      <c r="AQ403" s="574"/>
      <c r="AR403" s="574"/>
      <c r="AS403" s="575"/>
      <c r="AT403" s="576"/>
      <c r="AU403" s="575"/>
      <c r="AV403" s="577"/>
      <c r="AW403" s="159"/>
    </row>
    <row r="404" spans="1:49" s="149" customFormat="1" ht="51">
      <c r="A404" s="395"/>
      <c r="B404" s="395">
        <v>4772930100</v>
      </c>
      <c r="C404" s="263" t="s">
        <v>5852</v>
      </c>
      <c r="D404" s="263" t="s">
        <v>5853</v>
      </c>
      <c r="E404" s="263" t="s">
        <v>2578</v>
      </c>
      <c r="F404" s="263" t="s">
        <v>422</v>
      </c>
      <c r="G404" s="263" t="s">
        <v>655</v>
      </c>
      <c r="H404" s="263"/>
      <c r="I404" s="263"/>
      <c r="J404" s="263"/>
      <c r="K404" s="263"/>
      <c r="L404" s="263"/>
      <c r="M404" s="263"/>
      <c r="N404" s="263"/>
      <c r="O404" s="158"/>
      <c r="P404" s="296">
        <f t="shared" si="21"/>
        <v>0</v>
      </c>
      <c r="Q404" s="263"/>
      <c r="R404" s="263"/>
      <c r="S404" s="263"/>
      <c r="T404" s="263"/>
      <c r="U404" s="263"/>
      <c r="V404" s="263"/>
      <c r="W404" s="263">
        <v>2</v>
      </c>
      <c r="X404" s="158">
        <v>45132</v>
      </c>
      <c r="Y404" s="297">
        <f t="shared" si="22"/>
        <v>2</v>
      </c>
      <c r="Z404" s="263"/>
      <c r="AA404" s="263"/>
      <c r="AB404" s="263"/>
      <c r="AC404" s="263"/>
      <c r="AD404" s="263"/>
      <c r="AE404" s="263"/>
      <c r="AF404" s="263"/>
      <c r="AG404" s="158"/>
      <c r="AH404" s="297">
        <f t="shared" si="20"/>
        <v>0</v>
      </c>
      <c r="AI404" s="573"/>
      <c r="AJ404" s="574" t="s">
        <v>659</v>
      </c>
      <c r="AK404" s="574" t="s">
        <v>430</v>
      </c>
      <c r="AL404" s="574"/>
      <c r="AM404" s="574"/>
      <c r="AN404" s="574"/>
      <c r="AO404" s="574"/>
      <c r="AP404" s="574"/>
      <c r="AQ404" s="574"/>
      <c r="AR404" s="574"/>
      <c r="AS404" s="575"/>
      <c r="AT404" s="576"/>
      <c r="AU404" s="575"/>
      <c r="AV404" s="577"/>
      <c r="AW404" s="159"/>
    </row>
    <row r="405" spans="1:49" s="149" customFormat="1" ht="51">
      <c r="A405" s="395"/>
      <c r="B405" s="395">
        <v>4720110500</v>
      </c>
      <c r="C405" s="263" t="s">
        <v>5854</v>
      </c>
      <c r="D405" s="263" t="s">
        <v>5855</v>
      </c>
      <c r="E405" s="263" t="s">
        <v>2579</v>
      </c>
      <c r="F405" s="263" t="s">
        <v>422</v>
      </c>
      <c r="G405" s="263" t="s">
        <v>655</v>
      </c>
      <c r="H405" s="263"/>
      <c r="I405" s="263"/>
      <c r="J405" s="263"/>
      <c r="K405" s="263"/>
      <c r="L405" s="263"/>
      <c r="M405" s="263"/>
      <c r="N405" s="263"/>
      <c r="O405" s="158"/>
      <c r="P405" s="296">
        <f t="shared" si="21"/>
        <v>0</v>
      </c>
      <c r="Q405" s="263"/>
      <c r="R405" s="263"/>
      <c r="S405" s="263">
        <v>1</v>
      </c>
      <c r="T405" s="263"/>
      <c r="U405" s="263"/>
      <c r="V405" s="263"/>
      <c r="W405" s="263">
        <v>1</v>
      </c>
      <c r="X405" s="158">
        <v>45175</v>
      </c>
      <c r="Y405" s="297">
        <f t="shared" si="22"/>
        <v>2</v>
      </c>
      <c r="Z405" s="263"/>
      <c r="AA405" s="263"/>
      <c r="AB405" s="263"/>
      <c r="AC405" s="263"/>
      <c r="AD405" s="263"/>
      <c r="AE405" s="263"/>
      <c r="AF405" s="263"/>
      <c r="AG405" s="158"/>
      <c r="AH405" s="297">
        <f t="shared" si="20"/>
        <v>0</v>
      </c>
      <c r="AI405" s="573"/>
      <c r="AJ405" s="574" t="s">
        <v>659</v>
      </c>
      <c r="AK405" s="574" t="s">
        <v>430</v>
      </c>
      <c r="AL405" s="574" t="s">
        <v>671</v>
      </c>
      <c r="AM405" s="574" t="s">
        <v>671</v>
      </c>
      <c r="AN405" s="574"/>
      <c r="AO405" s="574">
        <v>15</v>
      </c>
      <c r="AP405" s="574"/>
      <c r="AQ405" s="574"/>
      <c r="AR405" s="574"/>
      <c r="AS405" s="575"/>
      <c r="AT405" s="576"/>
      <c r="AU405" s="575"/>
      <c r="AV405" s="577"/>
      <c r="AW405" s="159" t="s">
        <v>16359</v>
      </c>
    </row>
    <row r="406" spans="1:49" s="149" customFormat="1" ht="63.75">
      <c r="A406" s="395"/>
      <c r="B406" s="395">
        <v>4320520800</v>
      </c>
      <c r="C406" s="263" t="s">
        <v>5856</v>
      </c>
      <c r="D406" s="263" t="s">
        <v>5857</v>
      </c>
      <c r="E406" s="263" t="s">
        <v>2580</v>
      </c>
      <c r="F406" s="263" t="s">
        <v>422</v>
      </c>
      <c r="G406" s="263" t="s">
        <v>655</v>
      </c>
      <c r="H406" s="263"/>
      <c r="I406" s="263"/>
      <c r="J406" s="263"/>
      <c r="K406" s="263"/>
      <c r="L406" s="263"/>
      <c r="M406" s="263"/>
      <c r="N406" s="263"/>
      <c r="O406" s="158"/>
      <c r="P406" s="296">
        <f t="shared" si="21"/>
        <v>0</v>
      </c>
      <c r="Q406" s="263"/>
      <c r="R406" s="263"/>
      <c r="S406" s="263"/>
      <c r="T406" s="263"/>
      <c r="U406" s="263"/>
      <c r="V406" s="263"/>
      <c r="W406" s="263">
        <v>2</v>
      </c>
      <c r="X406" s="158">
        <v>45037</v>
      </c>
      <c r="Y406" s="297">
        <f t="shared" si="22"/>
        <v>2</v>
      </c>
      <c r="Z406" s="263"/>
      <c r="AA406" s="263"/>
      <c r="AB406" s="263"/>
      <c r="AC406" s="263"/>
      <c r="AD406" s="263"/>
      <c r="AE406" s="263"/>
      <c r="AF406" s="263"/>
      <c r="AG406" s="158"/>
      <c r="AH406" s="297">
        <f t="shared" si="20"/>
        <v>0</v>
      </c>
      <c r="AI406" s="573"/>
      <c r="AJ406" s="574" t="s">
        <v>659</v>
      </c>
      <c r="AK406" s="574" t="s">
        <v>430</v>
      </c>
      <c r="AL406" s="574"/>
      <c r="AM406" s="574"/>
      <c r="AN406" s="574"/>
      <c r="AO406" s="574"/>
      <c r="AP406" s="574"/>
      <c r="AQ406" s="574"/>
      <c r="AR406" s="574"/>
      <c r="AS406" s="575"/>
      <c r="AT406" s="576"/>
      <c r="AU406" s="575"/>
      <c r="AV406" s="577"/>
      <c r="AW406" s="159"/>
    </row>
    <row r="407" spans="1:49" s="149" customFormat="1" ht="51">
      <c r="A407" s="395"/>
      <c r="B407" s="395">
        <v>3605600400</v>
      </c>
      <c r="C407" s="263" t="s">
        <v>5858</v>
      </c>
      <c r="D407" s="263" t="s">
        <v>5859</v>
      </c>
      <c r="E407" s="263" t="s">
        <v>2581</v>
      </c>
      <c r="F407" s="263" t="s">
        <v>422</v>
      </c>
      <c r="G407" s="263" t="s">
        <v>655</v>
      </c>
      <c r="H407" s="263"/>
      <c r="I407" s="263"/>
      <c r="J407" s="263"/>
      <c r="K407" s="263"/>
      <c r="L407" s="263"/>
      <c r="M407" s="263"/>
      <c r="N407" s="263"/>
      <c r="O407" s="158"/>
      <c r="P407" s="296">
        <f t="shared" si="21"/>
        <v>0</v>
      </c>
      <c r="Q407" s="263"/>
      <c r="R407" s="263"/>
      <c r="S407" s="263"/>
      <c r="T407" s="263"/>
      <c r="U407" s="263">
        <v>1</v>
      </c>
      <c r="V407" s="263"/>
      <c r="W407" s="263">
        <v>1</v>
      </c>
      <c r="X407" s="158">
        <v>45183</v>
      </c>
      <c r="Y407" s="297">
        <f t="shared" si="22"/>
        <v>2</v>
      </c>
      <c r="Z407" s="263"/>
      <c r="AA407" s="263"/>
      <c r="AB407" s="263"/>
      <c r="AC407" s="263"/>
      <c r="AD407" s="263"/>
      <c r="AE407" s="263"/>
      <c r="AF407" s="263"/>
      <c r="AG407" s="158"/>
      <c r="AH407" s="297">
        <f t="shared" si="20"/>
        <v>0</v>
      </c>
      <c r="AI407" s="573"/>
      <c r="AJ407" s="574" t="s">
        <v>659</v>
      </c>
      <c r="AK407" s="574" t="s">
        <v>430</v>
      </c>
      <c r="AL407" s="574" t="s">
        <v>671</v>
      </c>
      <c r="AM407" s="574" t="s">
        <v>671</v>
      </c>
      <c r="AN407" s="574"/>
      <c r="AO407" s="574">
        <v>15</v>
      </c>
      <c r="AP407" s="574"/>
      <c r="AQ407" s="574"/>
      <c r="AR407" s="574"/>
      <c r="AS407" s="575"/>
      <c r="AT407" s="576"/>
      <c r="AU407" s="575"/>
      <c r="AV407" s="577"/>
      <c r="AW407" s="159" t="s">
        <v>16359</v>
      </c>
    </row>
    <row r="408" spans="1:49" s="149" customFormat="1" ht="38.25">
      <c r="A408" s="395"/>
      <c r="B408" s="395">
        <v>5461731000</v>
      </c>
      <c r="C408" s="263" t="s">
        <v>5860</v>
      </c>
      <c r="D408" s="263" t="s">
        <v>5861</v>
      </c>
      <c r="E408" s="263" t="s">
        <v>2582</v>
      </c>
      <c r="F408" s="263" t="s">
        <v>422</v>
      </c>
      <c r="G408" s="263" t="s">
        <v>655</v>
      </c>
      <c r="H408" s="263"/>
      <c r="I408" s="263"/>
      <c r="J408" s="263"/>
      <c r="K408" s="263"/>
      <c r="L408" s="263"/>
      <c r="M408" s="263"/>
      <c r="N408" s="263"/>
      <c r="O408" s="158"/>
      <c r="P408" s="296">
        <f t="shared" si="21"/>
        <v>0</v>
      </c>
      <c r="Q408" s="263"/>
      <c r="R408" s="263"/>
      <c r="S408" s="263"/>
      <c r="T408" s="263"/>
      <c r="U408" s="263"/>
      <c r="V408" s="263"/>
      <c r="W408" s="263">
        <v>2</v>
      </c>
      <c r="X408" s="158">
        <v>45194</v>
      </c>
      <c r="Y408" s="297">
        <f t="shared" si="22"/>
        <v>2</v>
      </c>
      <c r="Z408" s="263"/>
      <c r="AA408" s="263"/>
      <c r="AB408" s="263"/>
      <c r="AC408" s="263"/>
      <c r="AD408" s="263"/>
      <c r="AE408" s="263"/>
      <c r="AF408" s="263"/>
      <c r="AG408" s="158"/>
      <c r="AH408" s="297">
        <f t="shared" si="20"/>
        <v>0</v>
      </c>
      <c r="AI408" s="573"/>
      <c r="AJ408" s="574" t="s">
        <v>659</v>
      </c>
      <c r="AK408" s="574" t="s">
        <v>430</v>
      </c>
      <c r="AL408" s="574"/>
      <c r="AM408" s="574"/>
      <c r="AN408" s="574"/>
      <c r="AO408" s="574"/>
      <c r="AP408" s="574"/>
      <c r="AQ408" s="574"/>
      <c r="AR408" s="574"/>
      <c r="AS408" s="575"/>
      <c r="AT408" s="576"/>
      <c r="AU408" s="575"/>
      <c r="AV408" s="577"/>
      <c r="AW408" s="159"/>
    </row>
    <row r="409" spans="1:49" s="149" customFormat="1" ht="38.25">
      <c r="A409" s="395"/>
      <c r="B409" s="395">
        <v>5461731000</v>
      </c>
      <c r="C409" s="263" t="s">
        <v>5860</v>
      </c>
      <c r="D409" s="263" t="s">
        <v>5861</v>
      </c>
      <c r="E409" s="263" t="s">
        <v>2583</v>
      </c>
      <c r="F409" s="263" t="s">
        <v>418</v>
      </c>
      <c r="G409" s="263" t="s">
        <v>655</v>
      </c>
      <c r="H409" s="263"/>
      <c r="I409" s="263"/>
      <c r="J409" s="263"/>
      <c r="K409" s="263"/>
      <c r="L409" s="263"/>
      <c r="M409" s="263"/>
      <c r="N409" s="263"/>
      <c r="O409" s="158"/>
      <c r="P409" s="296">
        <f t="shared" si="21"/>
        <v>0</v>
      </c>
      <c r="Q409" s="263"/>
      <c r="R409" s="263"/>
      <c r="S409" s="263"/>
      <c r="T409" s="263"/>
      <c r="U409" s="263"/>
      <c r="V409" s="263"/>
      <c r="W409" s="263">
        <v>2</v>
      </c>
      <c r="X409" s="158">
        <v>45194</v>
      </c>
      <c r="Y409" s="297">
        <f t="shared" si="22"/>
        <v>2</v>
      </c>
      <c r="Z409" s="263"/>
      <c r="AA409" s="263"/>
      <c r="AB409" s="263"/>
      <c r="AC409" s="263"/>
      <c r="AD409" s="263"/>
      <c r="AE409" s="263"/>
      <c r="AF409" s="263"/>
      <c r="AG409" s="158"/>
      <c r="AH409" s="297">
        <f t="shared" si="20"/>
        <v>0</v>
      </c>
      <c r="AI409" s="573"/>
      <c r="AJ409" s="574" t="s">
        <v>659</v>
      </c>
      <c r="AK409" s="574" t="s">
        <v>430</v>
      </c>
      <c r="AL409" s="574"/>
      <c r="AM409" s="574"/>
      <c r="AN409" s="574"/>
      <c r="AO409" s="574"/>
      <c r="AP409" s="574"/>
      <c r="AQ409" s="574"/>
      <c r="AR409" s="574"/>
      <c r="AS409" s="575"/>
      <c r="AT409" s="576"/>
      <c r="AU409" s="575"/>
      <c r="AV409" s="577"/>
      <c r="AW409" s="159"/>
    </row>
    <row r="410" spans="1:49" s="149" customFormat="1" ht="51">
      <c r="A410" s="395"/>
      <c r="B410" s="395">
        <v>3593921800</v>
      </c>
      <c r="C410" s="263" t="s">
        <v>5862</v>
      </c>
      <c r="D410" s="263" t="s">
        <v>5863</v>
      </c>
      <c r="E410" s="263" t="s">
        <v>2584</v>
      </c>
      <c r="F410" s="263" t="s">
        <v>422</v>
      </c>
      <c r="G410" s="263" t="s">
        <v>655</v>
      </c>
      <c r="H410" s="263"/>
      <c r="I410" s="263"/>
      <c r="J410" s="263"/>
      <c r="K410" s="263"/>
      <c r="L410" s="263"/>
      <c r="M410" s="263"/>
      <c r="N410" s="263"/>
      <c r="O410" s="158"/>
      <c r="P410" s="296">
        <f t="shared" si="21"/>
        <v>0</v>
      </c>
      <c r="Q410" s="263"/>
      <c r="R410" s="263"/>
      <c r="S410" s="263"/>
      <c r="T410" s="263"/>
      <c r="U410" s="263">
        <v>1</v>
      </c>
      <c r="V410" s="263"/>
      <c r="W410" s="263">
        <v>1</v>
      </c>
      <c r="X410" s="158">
        <v>45047</v>
      </c>
      <c r="Y410" s="297">
        <f t="shared" si="22"/>
        <v>2</v>
      </c>
      <c r="Z410" s="263"/>
      <c r="AA410" s="263"/>
      <c r="AB410" s="263"/>
      <c r="AC410" s="263"/>
      <c r="AD410" s="263"/>
      <c r="AE410" s="263"/>
      <c r="AF410" s="263"/>
      <c r="AG410" s="158"/>
      <c r="AH410" s="297">
        <f t="shared" si="20"/>
        <v>0</v>
      </c>
      <c r="AI410" s="573"/>
      <c r="AJ410" s="574" t="s">
        <v>659</v>
      </c>
      <c r="AK410" s="574" t="s">
        <v>430</v>
      </c>
      <c r="AL410" s="574" t="s">
        <v>671</v>
      </c>
      <c r="AM410" s="574" t="s">
        <v>671</v>
      </c>
      <c r="AN410" s="574"/>
      <c r="AO410" s="574">
        <v>15</v>
      </c>
      <c r="AP410" s="574"/>
      <c r="AQ410" s="574"/>
      <c r="AR410" s="574"/>
      <c r="AS410" s="575"/>
      <c r="AT410" s="576"/>
      <c r="AU410" s="575"/>
      <c r="AV410" s="577"/>
      <c r="AW410" s="159" t="s">
        <v>16359</v>
      </c>
    </row>
    <row r="411" spans="1:49" s="149" customFormat="1" ht="51">
      <c r="A411" s="395"/>
      <c r="B411" s="395">
        <v>3593921800</v>
      </c>
      <c r="C411" s="263" t="s">
        <v>5864</v>
      </c>
      <c r="D411" s="263" t="s">
        <v>5863</v>
      </c>
      <c r="E411" s="263" t="s">
        <v>2585</v>
      </c>
      <c r="F411" s="263" t="s">
        <v>422</v>
      </c>
      <c r="G411" s="263" t="s">
        <v>655</v>
      </c>
      <c r="H411" s="263"/>
      <c r="I411" s="263"/>
      <c r="J411" s="263"/>
      <c r="K411" s="263"/>
      <c r="L411" s="263"/>
      <c r="M411" s="263"/>
      <c r="N411" s="263"/>
      <c r="O411" s="158"/>
      <c r="P411" s="296">
        <f t="shared" si="21"/>
        <v>0</v>
      </c>
      <c r="Q411" s="263"/>
      <c r="R411" s="263"/>
      <c r="S411" s="263"/>
      <c r="T411" s="263"/>
      <c r="U411" s="263">
        <v>1</v>
      </c>
      <c r="V411" s="263"/>
      <c r="W411" s="263">
        <v>1</v>
      </c>
      <c r="X411" s="158">
        <v>45047</v>
      </c>
      <c r="Y411" s="297">
        <f t="shared" si="22"/>
        <v>2</v>
      </c>
      <c r="Z411" s="263"/>
      <c r="AA411" s="263"/>
      <c r="AB411" s="263"/>
      <c r="AC411" s="263"/>
      <c r="AD411" s="263"/>
      <c r="AE411" s="263"/>
      <c r="AF411" s="263"/>
      <c r="AG411" s="158"/>
      <c r="AH411" s="297">
        <f t="shared" si="20"/>
        <v>0</v>
      </c>
      <c r="AI411" s="573"/>
      <c r="AJ411" s="574" t="s">
        <v>659</v>
      </c>
      <c r="AK411" s="574" t="s">
        <v>430</v>
      </c>
      <c r="AL411" s="574" t="s">
        <v>671</v>
      </c>
      <c r="AM411" s="574" t="s">
        <v>671</v>
      </c>
      <c r="AN411" s="574"/>
      <c r="AO411" s="574">
        <v>15</v>
      </c>
      <c r="AP411" s="574"/>
      <c r="AQ411" s="574"/>
      <c r="AR411" s="574"/>
      <c r="AS411" s="575"/>
      <c r="AT411" s="576"/>
      <c r="AU411" s="575"/>
      <c r="AV411" s="577"/>
      <c r="AW411" s="159" t="s">
        <v>16359</v>
      </c>
    </row>
    <row r="412" spans="1:49" s="149" customFormat="1" ht="51">
      <c r="A412" s="395"/>
      <c r="B412" s="395">
        <v>4668800100</v>
      </c>
      <c r="C412" s="263" t="s">
        <v>5865</v>
      </c>
      <c r="D412" s="263" t="s">
        <v>5866</v>
      </c>
      <c r="E412" s="263" t="s">
        <v>2586</v>
      </c>
      <c r="F412" s="263" t="s">
        <v>422</v>
      </c>
      <c r="G412" s="263" t="s">
        <v>655</v>
      </c>
      <c r="H412" s="263"/>
      <c r="I412" s="263"/>
      <c r="J412" s="263"/>
      <c r="K412" s="263"/>
      <c r="L412" s="263"/>
      <c r="M412" s="263"/>
      <c r="N412" s="263"/>
      <c r="O412" s="158"/>
      <c r="P412" s="296">
        <f t="shared" si="21"/>
        <v>0</v>
      </c>
      <c r="Q412" s="263"/>
      <c r="R412" s="263"/>
      <c r="S412" s="263"/>
      <c r="T412" s="263"/>
      <c r="U412" s="263">
        <v>1</v>
      </c>
      <c r="V412" s="263"/>
      <c r="W412" s="263">
        <v>1</v>
      </c>
      <c r="X412" s="158">
        <v>45069</v>
      </c>
      <c r="Y412" s="297">
        <f t="shared" si="22"/>
        <v>2</v>
      </c>
      <c r="Z412" s="263"/>
      <c r="AA412" s="263"/>
      <c r="AB412" s="263"/>
      <c r="AC412" s="263"/>
      <c r="AD412" s="263"/>
      <c r="AE412" s="263"/>
      <c r="AF412" s="263"/>
      <c r="AG412" s="158"/>
      <c r="AH412" s="297">
        <f t="shared" si="20"/>
        <v>0</v>
      </c>
      <c r="AI412" s="573"/>
      <c r="AJ412" s="574" t="s">
        <v>659</v>
      </c>
      <c r="AK412" s="574" t="s">
        <v>430</v>
      </c>
      <c r="AL412" s="574" t="s">
        <v>671</v>
      </c>
      <c r="AM412" s="574" t="s">
        <v>671</v>
      </c>
      <c r="AN412" s="574"/>
      <c r="AO412" s="574">
        <v>15</v>
      </c>
      <c r="AP412" s="574"/>
      <c r="AQ412" s="574"/>
      <c r="AR412" s="574"/>
      <c r="AS412" s="575"/>
      <c r="AT412" s="576"/>
      <c r="AU412" s="575"/>
      <c r="AV412" s="577"/>
      <c r="AW412" s="159" t="s">
        <v>16359</v>
      </c>
    </row>
    <row r="413" spans="1:49" s="149" customFormat="1" ht="51">
      <c r="A413" s="395"/>
      <c r="B413" s="395">
        <v>5331630400</v>
      </c>
      <c r="C413" s="263" t="s">
        <v>5867</v>
      </c>
      <c r="D413" s="263" t="s">
        <v>5868</v>
      </c>
      <c r="E413" s="263" t="s">
        <v>2587</v>
      </c>
      <c r="F413" s="263" t="s">
        <v>422</v>
      </c>
      <c r="G413" s="263" t="s">
        <v>655</v>
      </c>
      <c r="H413" s="263"/>
      <c r="I413" s="263"/>
      <c r="J413" s="263"/>
      <c r="K413" s="263"/>
      <c r="L413" s="263"/>
      <c r="M413" s="263"/>
      <c r="N413" s="263"/>
      <c r="O413" s="158"/>
      <c r="P413" s="296">
        <f t="shared" si="21"/>
        <v>0</v>
      </c>
      <c r="Q413" s="263"/>
      <c r="R413" s="263"/>
      <c r="S413" s="263"/>
      <c r="T413" s="263"/>
      <c r="U413" s="263"/>
      <c r="V413" s="263"/>
      <c r="W413" s="263">
        <v>2</v>
      </c>
      <c r="X413" s="158">
        <v>45079</v>
      </c>
      <c r="Y413" s="297">
        <f t="shared" si="22"/>
        <v>2</v>
      </c>
      <c r="Z413" s="263"/>
      <c r="AA413" s="263"/>
      <c r="AB413" s="263"/>
      <c r="AC413" s="263"/>
      <c r="AD413" s="263"/>
      <c r="AE413" s="263"/>
      <c r="AF413" s="263"/>
      <c r="AG413" s="158"/>
      <c r="AH413" s="297">
        <f t="shared" si="20"/>
        <v>0</v>
      </c>
      <c r="AI413" s="573"/>
      <c r="AJ413" s="574" t="s">
        <v>659</v>
      </c>
      <c r="AK413" s="574" t="s">
        <v>430</v>
      </c>
      <c r="AL413" s="574"/>
      <c r="AM413" s="574"/>
      <c r="AN413" s="574"/>
      <c r="AO413" s="574"/>
      <c r="AP413" s="574"/>
      <c r="AQ413" s="574"/>
      <c r="AR413" s="574"/>
      <c r="AS413" s="575"/>
      <c r="AT413" s="576"/>
      <c r="AU413" s="575"/>
      <c r="AV413" s="577"/>
      <c r="AW413" s="159"/>
    </row>
    <row r="414" spans="1:49" s="149" customFormat="1" ht="63.75">
      <c r="A414" s="395"/>
      <c r="B414" s="395">
        <v>4317102400</v>
      </c>
      <c r="C414" s="263" t="s">
        <v>5869</v>
      </c>
      <c r="D414" s="263" t="s">
        <v>5870</v>
      </c>
      <c r="E414" s="263" t="s">
        <v>2588</v>
      </c>
      <c r="F414" s="263" t="s">
        <v>422</v>
      </c>
      <c r="G414" s="263" t="s">
        <v>655</v>
      </c>
      <c r="H414" s="263"/>
      <c r="I414" s="263"/>
      <c r="J414" s="263"/>
      <c r="K414" s="263"/>
      <c r="L414" s="263"/>
      <c r="M414" s="263"/>
      <c r="N414" s="263"/>
      <c r="O414" s="158"/>
      <c r="P414" s="296">
        <f t="shared" si="21"/>
        <v>0</v>
      </c>
      <c r="Q414" s="263"/>
      <c r="R414" s="263"/>
      <c r="S414" s="263"/>
      <c r="T414" s="263"/>
      <c r="U414" s="263"/>
      <c r="V414" s="263"/>
      <c r="W414" s="263">
        <v>2</v>
      </c>
      <c r="X414" s="158">
        <v>45243</v>
      </c>
      <c r="Y414" s="297">
        <f t="shared" si="22"/>
        <v>2</v>
      </c>
      <c r="Z414" s="263"/>
      <c r="AA414" s="263"/>
      <c r="AB414" s="263"/>
      <c r="AC414" s="263"/>
      <c r="AD414" s="263"/>
      <c r="AE414" s="263"/>
      <c r="AF414" s="263"/>
      <c r="AG414" s="158"/>
      <c r="AH414" s="297">
        <f t="shared" si="20"/>
        <v>0</v>
      </c>
      <c r="AI414" s="573"/>
      <c r="AJ414" s="574" t="s">
        <v>659</v>
      </c>
      <c r="AK414" s="574" t="s">
        <v>430</v>
      </c>
      <c r="AL414" s="574"/>
      <c r="AM414" s="574"/>
      <c r="AN414" s="574"/>
      <c r="AO414" s="574"/>
      <c r="AP414" s="574"/>
      <c r="AQ414" s="574"/>
      <c r="AR414" s="574"/>
      <c r="AS414" s="575"/>
      <c r="AT414" s="576"/>
      <c r="AU414" s="575"/>
      <c r="AV414" s="577"/>
      <c r="AW414" s="159"/>
    </row>
    <row r="415" spans="1:49" s="149" customFormat="1" ht="51">
      <c r="A415" s="395"/>
      <c r="B415" s="395">
        <v>5500923100</v>
      </c>
      <c r="C415" s="263" t="s">
        <v>5871</v>
      </c>
      <c r="D415" s="263" t="s">
        <v>5872</v>
      </c>
      <c r="E415" s="263" t="s">
        <v>2589</v>
      </c>
      <c r="F415" s="263" t="s">
        <v>422</v>
      </c>
      <c r="G415" s="263" t="s">
        <v>655</v>
      </c>
      <c r="H415" s="263"/>
      <c r="I415" s="263"/>
      <c r="J415" s="263"/>
      <c r="K415" s="263"/>
      <c r="L415" s="263"/>
      <c r="M415" s="263"/>
      <c r="N415" s="263"/>
      <c r="O415" s="158"/>
      <c r="P415" s="296">
        <f t="shared" si="21"/>
        <v>0</v>
      </c>
      <c r="Q415" s="263"/>
      <c r="R415" s="263"/>
      <c r="S415" s="263"/>
      <c r="T415" s="263"/>
      <c r="U415" s="263"/>
      <c r="V415" s="263"/>
      <c r="W415" s="263">
        <v>2</v>
      </c>
      <c r="X415" s="158">
        <v>45134</v>
      </c>
      <c r="Y415" s="297">
        <f t="shared" si="22"/>
        <v>2</v>
      </c>
      <c r="Z415" s="263"/>
      <c r="AA415" s="263"/>
      <c r="AB415" s="263"/>
      <c r="AC415" s="263"/>
      <c r="AD415" s="263"/>
      <c r="AE415" s="263"/>
      <c r="AF415" s="263"/>
      <c r="AG415" s="158"/>
      <c r="AH415" s="297">
        <f t="shared" si="20"/>
        <v>0</v>
      </c>
      <c r="AI415" s="573"/>
      <c r="AJ415" s="574" t="s">
        <v>659</v>
      </c>
      <c r="AK415" s="574" t="s">
        <v>430</v>
      </c>
      <c r="AL415" s="574"/>
      <c r="AM415" s="574"/>
      <c r="AN415" s="574"/>
      <c r="AO415" s="574"/>
      <c r="AP415" s="574"/>
      <c r="AQ415" s="574"/>
      <c r="AR415" s="574"/>
      <c r="AS415" s="575"/>
      <c r="AT415" s="576"/>
      <c r="AU415" s="575"/>
      <c r="AV415" s="577"/>
      <c r="AW415" s="159"/>
    </row>
    <row r="416" spans="1:49" s="149" customFormat="1" ht="51">
      <c r="A416" s="395"/>
      <c r="B416" s="395">
        <v>5500923100</v>
      </c>
      <c r="C416" s="263" t="s">
        <v>5873</v>
      </c>
      <c r="D416" s="263" t="s">
        <v>5872</v>
      </c>
      <c r="E416" s="263" t="s">
        <v>2590</v>
      </c>
      <c r="F416" s="263" t="s">
        <v>422</v>
      </c>
      <c r="G416" s="263" t="s">
        <v>655</v>
      </c>
      <c r="H416" s="263"/>
      <c r="I416" s="263"/>
      <c r="J416" s="263"/>
      <c r="K416" s="263"/>
      <c r="L416" s="263"/>
      <c r="M416" s="263"/>
      <c r="N416" s="263"/>
      <c r="O416" s="158"/>
      <c r="P416" s="296">
        <f t="shared" si="21"/>
        <v>0</v>
      </c>
      <c r="Q416" s="263"/>
      <c r="R416" s="263"/>
      <c r="S416" s="263"/>
      <c r="T416" s="263"/>
      <c r="U416" s="263"/>
      <c r="V416" s="263"/>
      <c r="W416" s="263">
        <v>2</v>
      </c>
      <c r="X416" s="158">
        <v>45134</v>
      </c>
      <c r="Y416" s="297">
        <f t="shared" si="22"/>
        <v>2</v>
      </c>
      <c r="Z416" s="263"/>
      <c r="AA416" s="263"/>
      <c r="AB416" s="263"/>
      <c r="AC416" s="263"/>
      <c r="AD416" s="263"/>
      <c r="AE416" s="263"/>
      <c r="AF416" s="263"/>
      <c r="AG416" s="158"/>
      <c r="AH416" s="297">
        <f t="shared" si="20"/>
        <v>0</v>
      </c>
      <c r="AI416" s="573"/>
      <c r="AJ416" s="574" t="s">
        <v>659</v>
      </c>
      <c r="AK416" s="574" t="s">
        <v>430</v>
      </c>
      <c r="AL416" s="574"/>
      <c r="AM416" s="574"/>
      <c r="AN416" s="574"/>
      <c r="AO416" s="574"/>
      <c r="AP416" s="574"/>
      <c r="AQ416" s="574"/>
      <c r="AR416" s="574"/>
      <c r="AS416" s="575"/>
      <c r="AT416" s="576"/>
      <c r="AU416" s="575"/>
      <c r="AV416" s="577"/>
      <c r="AW416" s="159"/>
    </row>
    <row r="417" spans="1:49" s="149" customFormat="1" ht="51">
      <c r="A417" s="395"/>
      <c r="B417" s="395">
        <v>3602701800</v>
      </c>
      <c r="C417" s="263" t="s">
        <v>5874</v>
      </c>
      <c r="D417" s="263" t="s">
        <v>5875</v>
      </c>
      <c r="E417" s="263" t="s">
        <v>2591</v>
      </c>
      <c r="F417" s="263" t="s">
        <v>422</v>
      </c>
      <c r="G417" s="263" t="s">
        <v>655</v>
      </c>
      <c r="H417" s="263"/>
      <c r="I417" s="263"/>
      <c r="J417" s="263"/>
      <c r="K417" s="263"/>
      <c r="L417" s="263"/>
      <c r="M417" s="263"/>
      <c r="N417" s="263"/>
      <c r="O417" s="158"/>
      <c r="P417" s="296">
        <f t="shared" si="21"/>
        <v>0</v>
      </c>
      <c r="Q417" s="263"/>
      <c r="R417" s="263"/>
      <c r="S417" s="263"/>
      <c r="T417" s="263"/>
      <c r="U417" s="263"/>
      <c r="V417" s="263"/>
      <c r="W417" s="263">
        <v>2</v>
      </c>
      <c r="X417" s="158">
        <v>45223</v>
      </c>
      <c r="Y417" s="297">
        <f t="shared" si="22"/>
        <v>2</v>
      </c>
      <c r="Z417" s="263"/>
      <c r="AA417" s="263"/>
      <c r="AB417" s="263"/>
      <c r="AC417" s="263"/>
      <c r="AD417" s="263"/>
      <c r="AE417" s="263"/>
      <c r="AF417" s="263"/>
      <c r="AG417" s="158"/>
      <c r="AH417" s="297">
        <f t="shared" si="20"/>
        <v>0</v>
      </c>
      <c r="AI417" s="573"/>
      <c r="AJ417" s="574" t="s">
        <v>659</v>
      </c>
      <c r="AK417" s="574" t="s">
        <v>430</v>
      </c>
      <c r="AL417" s="574"/>
      <c r="AM417" s="574"/>
      <c r="AN417" s="574"/>
      <c r="AO417" s="574"/>
      <c r="AP417" s="574"/>
      <c r="AQ417" s="574"/>
      <c r="AR417" s="574"/>
      <c r="AS417" s="575"/>
      <c r="AT417" s="576"/>
      <c r="AU417" s="575"/>
      <c r="AV417" s="577"/>
      <c r="AW417" s="159"/>
    </row>
    <row r="418" spans="1:49" s="149" customFormat="1" ht="51">
      <c r="A418" s="395"/>
      <c r="B418" s="395">
        <v>4473830700</v>
      </c>
      <c r="C418" s="263" t="s">
        <v>5876</v>
      </c>
      <c r="D418" s="263" t="s">
        <v>5877</v>
      </c>
      <c r="E418" s="263" t="s">
        <v>2592</v>
      </c>
      <c r="F418" s="263" t="s">
        <v>422</v>
      </c>
      <c r="G418" s="263" t="s">
        <v>655</v>
      </c>
      <c r="H418" s="263"/>
      <c r="I418" s="263"/>
      <c r="J418" s="263"/>
      <c r="K418" s="263"/>
      <c r="L418" s="263"/>
      <c r="M418" s="263"/>
      <c r="N418" s="263"/>
      <c r="O418" s="158"/>
      <c r="P418" s="296">
        <f t="shared" si="21"/>
        <v>0</v>
      </c>
      <c r="Q418" s="263"/>
      <c r="R418" s="263"/>
      <c r="S418" s="263"/>
      <c r="T418" s="263"/>
      <c r="U418" s="263"/>
      <c r="V418" s="263"/>
      <c r="W418" s="263">
        <v>2</v>
      </c>
      <c r="X418" s="158">
        <v>45201</v>
      </c>
      <c r="Y418" s="297">
        <f t="shared" si="22"/>
        <v>2</v>
      </c>
      <c r="Z418" s="263"/>
      <c r="AA418" s="263"/>
      <c r="AB418" s="263"/>
      <c r="AC418" s="263"/>
      <c r="AD418" s="263"/>
      <c r="AE418" s="263"/>
      <c r="AF418" s="263"/>
      <c r="AG418" s="158"/>
      <c r="AH418" s="297">
        <f t="shared" si="20"/>
        <v>0</v>
      </c>
      <c r="AI418" s="573"/>
      <c r="AJ418" s="574" t="s">
        <v>659</v>
      </c>
      <c r="AK418" s="574" t="s">
        <v>430</v>
      </c>
      <c r="AL418" s="574"/>
      <c r="AM418" s="574"/>
      <c r="AN418" s="574"/>
      <c r="AO418" s="574"/>
      <c r="AP418" s="574"/>
      <c r="AQ418" s="574"/>
      <c r="AR418" s="574"/>
      <c r="AS418" s="575"/>
      <c r="AT418" s="576"/>
      <c r="AU418" s="575"/>
      <c r="AV418" s="577"/>
      <c r="AW418" s="159"/>
    </row>
    <row r="419" spans="1:49" s="149" customFormat="1" ht="51">
      <c r="A419" s="395"/>
      <c r="B419" s="395">
        <v>4473830700</v>
      </c>
      <c r="C419" s="263" t="s">
        <v>5878</v>
      </c>
      <c r="D419" s="263" t="s">
        <v>5877</v>
      </c>
      <c r="E419" s="263" t="s">
        <v>2593</v>
      </c>
      <c r="F419" s="263" t="s">
        <v>422</v>
      </c>
      <c r="G419" s="263" t="s">
        <v>655</v>
      </c>
      <c r="H419" s="263"/>
      <c r="I419" s="263"/>
      <c r="J419" s="263"/>
      <c r="K419" s="263"/>
      <c r="L419" s="263"/>
      <c r="M419" s="263"/>
      <c r="N419" s="263"/>
      <c r="O419" s="158"/>
      <c r="P419" s="296">
        <f t="shared" si="21"/>
        <v>0</v>
      </c>
      <c r="Q419" s="263"/>
      <c r="R419" s="263"/>
      <c r="S419" s="263"/>
      <c r="T419" s="263"/>
      <c r="U419" s="263"/>
      <c r="V419" s="263"/>
      <c r="W419" s="263">
        <v>2</v>
      </c>
      <c r="X419" s="158">
        <v>45201</v>
      </c>
      <c r="Y419" s="297">
        <f t="shared" si="22"/>
        <v>2</v>
      </c>
      <c r="Z419" s="263"/>
      <c r="AA419" s="263"/>
      <c r="AB419" s="263"/>
      <c r="AC419" s="263"/>
      <c r="AD419" s="263"/>
      <c r="AE419" s="263"/>
      <c r="AF419" s="263"/>
      <c r="AG419" s="158"/>
      <c r="AH419" s="297">
        <f t="shared" si="20"/>
        <v>0</v>
      </c>
      <c r="AI419" s="573"/>
      <c r="AJ419" s="574" t="s">
        <v>659</v>
      </c>
      <c r="AK419" s="574" t="s">
        <v>430</v>
      </c>
      <c r="AL419" s="574"/>
      <c r="AM419" s="574"/>
      <c r="AN419" s="574"/>
      <c r="AO419" s="574"/>
      <c r="AP419" s="574"/>
      <c r="AQ419" s="574"/>
      <c r="AR419" s="574"/>
      <c r="AS419" s="575"/>
      <c r="AT419" s="576"/>
      <c r="AU419" s="575"/>
      <c r="AV419" s="577"/>
      <c r="AW419" s="159"/>
    </row>
    <row r="420" spans="1:49" s="149" customFormat="1" ht="51">
      <c r="A420" s="395"/>
      <c r="B420" s="395">
        <v>4463020500</v>
      </c>
      <c r="C420" s="263" t="s">
        <v>5879</v>
      </c>
      <c r="D420" s="263" t="s">
        <v>5880</v>
      </c>
      <c r="E420" s="263" t="s">
        <v>2594</v>
      </c>
      <c r="F420" s="263" t="s">
        <v>422</v>
      </c>
      <c r="G420" s="263" t="s">
        <v>655</v>
      </c>
      <c r="H420" s="263"/>
      <c r="I420" s="263"/>
      <c r="J420" s="263"/>
      <c r="K420" s="263"/>
      <c r="L420" s="263"/>
      <c r="M420" s="263"/>
      <c r="N420" s="263"/>
      <c r="O420" s="158"/>
      <c r="P420" s="296">
        <f t="shared" si="21"/>
        <v>0</v>
      </c>
      <c r="Q420" s="263"/>
      <c r="R420" s="263"/>
      <c r="S420" s="263"/>
      <c r="T420" s="263"/>
      <c r="U420" s="263"/>
      <c r="V420" s="263"/>
      <c r="W420" s="263">
        <v>2</v>
      </c>
      <c r="X420" s="158">
        <v>45147</v>
      </c>
      <c r="Y420" s="297">
        <f t="shared" si="22"/>
        <v>2</v>
      </c>
      <c r="Z420" s="263"/>
      <c r="AA420" s="263"/>
      <c r="AB420" s="263"/>
      <c r="AC420" s="263"/>
      <c r="AD420" s="263"/>
      <c r="AE420" s="263"/>
      <c r="AF420" s="263"/>
      <c r="AG420" s="158"/>
      <c r="AH420" s="297">
        <f t="shared" si="20"/>
        <v>0</v>
      </c>
      <c r="AI420" s="573"/>
      <c r="AJ420" s="574" t="s">
        <v>659</v>
      </c>
      <c r="AK420" s="574" t="s">
        <v>430</v>
      </c>
      <c r="AL420" s="574"/>
      <c r="AM420" s="574"/>
      <c r="AN420" s="574"/>
      <c r="AO420" s="574"/>
      <c r="AP420" s="574"/>
      <c r="AQ420" s="574"/>
      <c r="AR420" s="574"/>
      <c r="AS420" s="575"/>
      <c r="AT420" s="576"/>
      <c r="AU420" s="575"/>
      <c r="AV420" s="577"/>
      <c r="AW420" s="159"/>
    </row>
    <row r="421" spans="1:49" s="149" customFormat="1" ht="51">
      <c r="A421" s="395"/>
      <c r="B421" s="395">
        <v>4463020500</v>
      </c>
      <c r="C421" s="263" t="s">
        <v>5879</v>
      </c>
      <c r="D421" s="263" t="s">
        <v>5880</v>
      </c>
      <c r="E421" s="263" t="s">
        <v>2595</v>
      </c>
      <c r="F421" s="263" t="s">
        <v>422</v>
      </c>
      <c r="G421" s="263" t="s">
        <v>655</v>
      </c>
      <c r="H421" s="263"/>
      <c r="I421" s="263"/>
      <c r="J421" s="263"/>
      <c r="K421" s="263"/>
      <c r="L421" s="263"/>
      <c r="M421" s="263"/>
      <c r="N421" s="263"/>
      <c r="O421" s="158"/>
      <c r="P421" s="296">
        <f t="shared" si="21"/>
        <v>0</v>
      </c>
      <c r="Q421" s="263"/>
      <c r="R421" s="263"/>
      <c r="S421" s="263"/>
      <c r="T421" s="263"/>
      <c r="U421" s="263"/>
      <c r="V421" s="263"/>
      <c r="W421" s="263">
        <v>2</v>
      </c>
      <c r="X421" s="158">
        <v>45147</v>
      </c>
      <c r="Y421" s="297">
        <f t="shared" si="22"/>
        <v>2</v>
      </c>
      <c r="Z421" s="263"/>
      <c r="AA421" s="263"/>
      <c r="AB421" s="263"/>
      <c r="AC421" s="263"/>
      <c r="AD421" s="263"/>
      <c r="AE421" s="263"/>
      <c r="AF421" s="263"/>
      <c r="AG421" s="158"/>
      <c r="AH421" s="297">
        <f t="shared" si="20"/>
        <v>0</v>
      </c>
      <c r="AI421" s="573"/>
      <c r="AJ421" s="574" t="s">
        <v>659</v>
      </c>
      <c r="AK421" s="574" t="s">
        <v>430</v>
      </c>
      <c r="AL421" s="574"/>
      <c r="AM421" s="574"/>
      <c r="AN421" s="574"/>
      <c r="AO421" s="574"/>
      <c r="AP421" s="574"/>
      <c r="AQ421" s="574"/>
      <c r="AR421" s="574"/>
      <c r="AS421" s="575"/>
      <c r="AT421" s="576"/>
      <c r="AU421" s="575"/>
      <c r="AV421" s="577"/>
      <c r="AW421" s="159"/>
    </row>
    <row r="422" spans="1:49" s="149" customFormat="1" ht="51">
      <c r="A422" s="395"/>
      <c r="B422" s="395">
        <v>4584110300</v>
      </c>
      <c r="C422" s="263" t="s">
        <v>5881</v>
      </c>
      <c r="D422" s="263" t="s">
        <v>5882</v>
      </c>
      <c r="E422" s="263" t="s">
        <v>2596</v>
      </c>
      <c r="F422" s="263" t="s">
        <v>422</v>
      </c>
      <c r="G422" s="263" t="s">
        <v>655</v>
      </c>
      <c r="H422" s="263"/>
      <c r="I422" s="263"/>
      <c r="J422" s="263"/>
      <c r="K422" s="263"/>
      <c r="L422" s="263"/>
      <c r="M422" s="263"/>
      <c r="N422" s="263"/>
      <c r="O422" s="158"/>
      <c r="P422" s="296">
        <f t="shared" si="21"/>
        <v>0</v>
      </c>
      <c r="Q422" s="263"/>
      <c r="R422" s="263"/>
      <c r="S422" s="263"/>
      <c r="T422" s="263"/>
      <c r="U422" s="263"/>
      <c r="V422" s="263"/>
      <c r="W422" s="263">
        <v>2</v>
      </c>
      <c r="X422" s="158">
        <v>45036</v>
      </c>
      <c r="Y422" s="297">
        <f t="shared" si="22"/>
        <v>2</v>
      </c>
      <c r="Z422" s="263"/>
      <c r="AA422" s="263"/>
      <c r="AB422" s="263"/>
      <c r="AC422" s="263"/>
      <c r="AD422" s="263"/>
      <c r="AE422" s="263"/>
      <c r="AF422" s="263"/>
      <c r="AG422" s="158"/>
      <c r="AH422" s="297">
        <f t="shared" si="20"/>
        <v>0</v>
      </c>
      <c r="AI422" s="573"/>
      <c r="AJ422" s="574" t="s">
        <v>659</v>
      </c>
      <c r="AK422" s="574" t="s">
        <v>430</v>
      </c>
      <c r="AL422" s="574"/>
      <c r="AM422" s="574"/>
      <c r="AN422" s="574"/>
      <c r="AO422" s="574"/>
      <c r="AP422" s="574"/>
      <c r="AQ422" s="574"/>
      <c r="AR422" s="574"/>
      <c r="AS422" s="575"/>
      <c r="AT422" s="576"/>
      <c r="AU422" s="575"/>
      <c r="AV422" s="577"/>
      <c r="AW422" s="159"/>
    </row>
    <row r="423" spans="1:49" s="149" customFormat="1" ht="51">
      <c r="A423" s="395"/>
      <c r="B423" s="395">
        <v>4454800800</v>
      </c>
      <c r="C423" s="263" t="s">
        <v>5883</v>
      </c>
      <c r="D423" s="263" t="s">
        <v>5884</v>
      </c>
      <c r="E423" s="263" t="s">
        <v>2597</v>
      </c>
      <c r="F423" s="263" t="s">
        <v>422</v>
      </c>
      <c r="G423" s="263" t="s">
        <v>655</v>
      </c>
      <c r="H423" s="263"/>
      <c r="I423" s="263"/>
      <c r="J423" s="263"/>
      <c r="K423" s="263"/>
      <c r="L423" s="263"/>
      <c r="M423" s="263"/>
      <c r="N423" s="263"/>
      <c r="O423" s="158"/>
      <c r="P423" s="296">
        <f t="shared" si="21"/>
        <v>0</v>
      </c>
      <c r="Q423" s="263"/>
      <c r="R423" s="263"/>
      <c r="S423" s="263"/>
      <c r="T423" s="263"/>
      <c r="U423" s="263"/>
      <c r="V423" s="263"/>
      <c r="W423" s="263">
        <v>2</v>
      </c>
      <c r="X423" s="158">
        <v>45121</v>
      </c>
      <c r="Y423" s="297">
        <f t="shared" si="22"/>
        <v>2</v>
      </c>
      <c r="Z423" s="263"/>
      <c r="AA423" s="263"/>
      <c r="AB423" s="263"/>
      <c r="AC423" s="263"/>
      <c r="AD423" s="263"/>
      <c r="AE423" s="263"/>
      <c r="AF423" s="263"/>
      <c r="AG423" s="158"/>
      <c r="AH423" s="297">
        <f t="shared" si="20"/>
        <v>0</v>
      </c>
      <c r="AI423" s="573"/>
      <c r="AJ423" s="574" t="s">
        <v>659</v>
      </c>
      <c r="AK423" s="574" t="s">
        <v>430</v>
      </c>
      <c r="AL423" s="574"/>
      <c r="AM423" s="574"/>
      <c r="AN423" s="574"/>
      <c r="AO423" s="574"/>
      <c r="AP423" s="574"/>
      <c r="AQ423" s="574"/>
      <c r="AR423" s="574"/>
      <c r="AS423" s="575"/>
      <c r="AT423" s="576"/>
      <c r="AU423" s="575"/>
      <c r="AV423" s="577"/>
      <c r="AW423" s="159"/>
    </row>
    <row r="424" spans="1:49" s="149" customFormat="1" ht="51">
      <c r="A424" s="395"/>
      <c r="B424" s="395">
        <v>4534920800</v>
      </c>
      <c r="C424" s="263" t="s">
        <v>5885</v>
      </c>
      <c r="D424" s="263" t="s">
        <v>5886</v>
      </c>
      <c r="E424" s="263" t="s">
        <v>2598</v>
      </c>
      <c r="F424" s="263" t="s">
        <v>422</v>
      </c>
      <c r="G424" s="263" t="s">
        <v>655</v>
      </c>
      <c r="H424" s="263"/>
      <c r="I424" s="263"/>
      <c r="J424" s="263"/>
      <c r="K424" s="263"/>
      <c r="L424" s="263"/>
      <c r="M424" s="263"/>
      <c r="N424" s="263"/>
      <c r="O424" s="158"/>
      <c r="P424" s="296">
        <f t="shared" si="21"/>
        <v>0</v>
      </c>
      <c r="Q424" s="263"/>
      <c r="R424" s="263"/>
      <c r="S424" s="263"/>
      <c r="T424" s="263"/>
      <c r="U424" s="263"/>
      <c r="V424" s="263"/>
      <c r="W424" s="263">
        <v>2</v>
      </c>
      <c r="X424" s="158">
        <v>45226</v>
      </c>
      <c r="Y424" s="297">
        <f t="shared" si="22"/>
        <v>2</v>
      </c>
      <c r="Z424" s="263"/>
      <c r="AA424" s="263"/>
      <c r="AB424" s="263"/>
      <c r="AC424" s="263"/>
      <c r="AD424" s="263"/>
      <c r="AE424" s="263"/>
      <c r="AF424" s="263"/>
      <c r="AG424" s="158"/>
      <c r="AH424" s="297">
        <f t="shared" si="20"/>
        <v>0</v>
      </c>
      <c r="AI424" s="573"/>
      <c r="AJ424" s="574" t="s">
        <v>659</v>
      </c>
      <c r="AK424" s="574" t="s">
        <v>430</v>
      </c>
      <c r="AL424" s="574"/>
      <c r="AM424" s="574"/>
      <c r="AN424" s="574"/>
      <c r="AO424" s="574"/>
      <c r="AP424" s="574"/>
      <c r="AQ424" s="574"/>
      <c r="AR424" s="574"/>
      <c r="AS424" s="575"/>
      <c r="AT424" s="576"/>
      <c r="AU424" s="575"/>
      <c r="AV424" s="577"/>
      <c r="AW424" s="159"/>
    </row>
    <row r="425" spans="1:49" s="149" customFormat="1" ht="63.75">
      <c r="A425" s="395"/>
      <c r="B425" s="395">
        <v>3551201700</v>
      </c>
      <c r="C425" s="263" t="s">
        <v>5887</v>
      </c>
      <c r="D425" s="263" t="s">
        <v>5888</v>
      </c>
      <c r="E425" s="263" t="s">
        <v>2599</v>
      </c>
      <c r="F425" s="263" t="s">
        <v>422</v>
      </c>
      <c r="G425" s="263" t="s">
        <v>655</v>
      </c>
      <c r="H425" s="263"/>
      <c r="I425" s="263"/>
      <c r="J425" s="263"/>
      <c r="K425" s="263"/>
      <c r="L425" s="263"/>
      <c r="M425" s="263"/>
      <c r="N425" s="263"/>
      <c r="O425" s="158"/>
      <c r="P425" s="296">
        <f t="shared" si="21"/>
        <v>0</v>
      </c>
      <c r="Q425" s="263"/>
      <c r="R425" s="263"/>
      <c r="S425" s="263"/>
      <c r="T425" s="263"/>
      <c r="U425" s="263"/>
      <c r="V425" s="263"/>
      <c r="W425" s="263">
        <v>2</v>
      </c>
      <c r="X425" s="158">
        <v>45091</v>
      </c>
      <c r="Y425" s="297">
        <f t="shared" si="22"/>
        <v>2</v>
      </c>
      <c r="Z425" s="263"/>
      <c r="AA425" s="263"/>
      <c r="AB425" s="263"/>
      <c r="AC425" s="263"/>
      <c r="AD425" s="263"/>
      <c r="AE425" s="263"/>
      <c r="AF425" s="263"/>
      <c r="AG425" s="158"/>
      <c r="AH425" s="297">
        <f t="shared" si="20"/>
        <v>0</v>
      </c>
      <c r="AI425" s="573"/>
      <c r="AJ425" s="574" t="s">
        <v>659</v>
      </c>
      <c r="AK425" s="574" t="s">
        <v>430</v>
      </c>
      <c r="AL425" s="574"/>
      <c r="AM425" s="574"/>
      <c r="AN425" s="574"/>
      <c r="AO425" s="574"/>
      <c r="AP425" s="574"/>
      <c r="AQ425" s="574"/>
      <c r="AR425" s="574"/>
      <c r="AS425" s="575"/>
      <c r="AT425" s="576"/>
      <c r="AU425" s="575"/>
      <c r="AV425" s="577"/>
      <c r="AW425" s="159"/>
    </row>
    <row r="426" spans="1:49" s="149" customFormat="1" ht="38.25">
      <c r="A426" s="395"/>
      <c r="B426" s="395">
        <v>5355012600</v>
      </c>
      <c r="C426" s="263" t="s">
        <v>5889</v>
      </c>
      <c r="D426" s="263" t="s">
        <v>5890</v>
      </c>
      <c r="E426" s="263" t="s">
        <v>2600</v>
      </c>
      <c r="F426" s="263" t="s">
        <v>422</v>
      </c>
      <c r="G426" s="263" t="s">
        <v>655</v>
      </c>
      <c r="H426" s="263"/>
      <c r="I426" s="263"/>
      <c r="J426" s="263"/>
      <c r="K426" s="263"/>
      <c r="L426" s="263"/>
      <c r="M426" s="263"/>
      <c r="N426" s="263"/>
      <c r="O426" s="158"/>
      <c r="P426" s="296">
        <f t="shared" si="21"/>
        <v>0</v>
      </c>
      <c r="Q426" s="263"/>
      <c r="R426" s="263"/>
      <c r="S426" s="263"/>
      <c r="T426" s="263"/>
      <c r="U426" s="263"/>
      <c r="V426" s="263"/>
      <c r="W426" s="263">
        <v>2</v>
      </c>
      <c r="X426" s="158">
        <v>45166</v>
      </c>
      <c r="Y426" s="297">
        <f t="shared" si="22"/>
        <v>2</v>
      </c>
      <c r="Z426" s="263"/>
      <c r="AA426" s="263"/>
      <c r="AB426" s="263"/>
      <c r="AC426" s="263"/>
      <c r="AD426" s="263"/>
      <c r="AE426" s="263"/>
      <c r="AF426" s="263"/>
      <c r="AG426" s="158"/>
      <c r="AH426" s="297">
        <f t="shared" si="20"/>
        <v>0</v>
      </c>
      <c r="AI426" s="573"/>
      <c r="AJ426" s="574" t="s">
        <v>659</v>
      </c>
      <c r="AK426" s="574" t="s">
        <v>430</v>
      </c>
      <c r="AL426" s="574"/>
      <c r="AM426" s="574"/>
      <c r="AN426" s="574"/>
      <c r="AO426" s="574"/>
      <c r="AP426" s="574"/>
      <c r="AQ426" s="574"/>
      <c r="AR426" s="574"/>
      <c r="AS426" s="575"/>
      <c r="AT426" s="576"/>
      <c r="AU426" s="575"/>
      <c r="AV426" s="577"/>
      <c r="AW426" s="159"/>
    </row>
    <row r="427" spans="1:49" s="149" customFormat="1" ht="38.25">
      <c r="A427" s="395"/>
      <c r="B427" s="395">
        <v>5355012600</v>
      </c>
      <c r="C427" s="263" t="s">
        <v>5889</v>
      </c>
      <c r="D427" s="263" t="s">
        <v>5890</v>
      </c>
      <c r="E427" s="263" t="s">
        <v>2601</v>
      </c>
      <c r="F427" s="263" t="s">
        <v>422</v>
      </c>
      <c r="G427" s="263" t="s">
        <v>655</v>
      </c>
      <c r="H427" s="263"/>
      <c r="I427" s="263"/>
      <c r="J427" s="263"/>
      <c r="K427" s="263"/>
      <c r="L427" s="263"/>
      <c r="M427" s="263"/>
      <c r="N427" s="263"/>
      <c r="O427" s="158"/>
      <c r="P427" s="296">
        <f t="shared" si="21"/>
        <v>0</v>
      </c>
      <c r="Q427" s="263"/>
      <c r="R427" s="263"/>
      <c r="S427" s="263"/>
      <c r="T427" s="263"/>
      <c r="U427" s="263"/>
      <c r="V427" s="263"/>
      <c r="W427" s="263">
        <v>2</v>
      </c>
      <c r="X427" s="158">
        <v>45166</v>
      </c>
      <c r="Y427" s="297">
        <f t="shared" si="22"/>
        <v>2</v>
      </c>
      <c r="Z427" s="263"/>
      <c r="AA427" s="263"/>
      <c r="AB427" s="263"/>
      <c r="AC427" s="263"/>
      <c r="AD427" s="263"/>
      <c r="AE427" s="263"/>
      <c r="AF427" s="263"/>
      <c r="AG427" s="158"/>
      <c r="AH427" s="297">
        <f t="shared" si="20"/>
        <v>0</v>
      </c>
      <c r="AI427" s="573"/>
      <c r="AJ427" s="574" t="s">
        <v>659</v>
      </c>
      <c r="AK427" s="574" t="s">
        <v>430</v>
      </c>
      <c r="AL427" s="574"/>
      <c r="AM427" s="574"/>
      <c r="AN427" s="574"/>
      <c r="AO427" s="574"/>
      <c r="AP427" s="574"/>
      <c r="AQ427" s="574"/>
      <c r="AR427" s="574"/>
      <c r="AS427" s="575"/>
      <c r="AT427" s="576"/>
      <c r="AU427" s="575"/>
      <c r="AV427" s="577"/>
      <c r="AW427" s="159"/>
    </row>
    <row r="428" spans="1:49" s="149" customFormat="1" ht="38.25">
      <c r="A428" s="395"/>
      <c r="B428" s="395">
        <v>5355012600</v>
      </c>
      <c r="C428" s="263" t="s">
        <v>5889</v>
      </c>
      <c r="D428" s="263" t="s">
        <v>5890</v>
      </c>
      <c r="E428" s="263" t="s">
        <v>2602</v>
      </c>
      <c r="F428" s="263" t="s">
        <v>422</v>
      </c>
      <c r="G428" s="263" t="s">
        <v>655</v>
      </c>
      <c r="H428" s="263"/>
      <c r="I428" s="263"/>
      <c r="J428" s="263"/>
      <c r="K428" s="263"/>
      <c r="L428" s="263"/>
      <c r="M428" s="263"/>
      <c r="N428" s="263"/>
      <c r="O428" s="158"/>
      <c r="P428" s="296">
        <f t="shared" si="21"/>
        <v>0</v>
      </c>
      <c r="Q428" s="263"/>
      <c r="R428" s="263"/>
      <c r="S428" s="263"/>
      <c r="T428" s="263"/>
      <c r="U428" s="263"/>
      <c r="V428" s="263"/>
      <c r="W428" s="263">
        <v>2</v>
      </c>
      <c r="X428" s="158">
        <v>45166</v>
      </c>
      <c r="Y428" s="297">
        <f t="shared" si="22"/>
        <v>2</v>
      </c>
      <c r="Z428" s="263"/>
      <c r="AA428" s="263"/>
      <c r="AB428" s="263"/>
      <c r="AC428" s="263"/>
      <c r="AD428" s="263"/>
      <c r="AE428" s="263"/>
      <c r="AF428" s="263"/>
      <c r="AG428" s="158"/>
      <c r="AH428" s="297">
        <f t="shared" si="20"/>
        <v>0</v>
      </c>
      <c r="AI428" s="573"/>
      <c r="AJ428" s="574" t="s">
        <v>659</v>
      </c>
      <c r="AK428" s="574" t="s">
        <v>430</v>
      </c>
      <c r="AL428" s="574"/>
      <c r="AM428" s="574"/>
      <c r="AN428" s="574"/>
      <c r="AO428" s="574"/>
      <c r="AP428" s="574"/>
      <c r="AQ428" s="574"/>
      <c r="AR428" s="574"/>
      <c r="AS428" s="575"/>
      <c r="AT428" s="576"/>
      <c r="AU428" s="575"/>
      <c r="AV428" s="577"/>
      <c r="AW428" s="159"/>
    </row>
    <row r="429" spans="1:49" s="149" customFormat="1" ht="38.25">
      <c r="A429" s="395"/>
      <c r="B429" s="395">
        <v>5355012600</v>
      </c>
      <c r="C429" s="263" t="s">
        <v>5889</v>
      </c>
      <c r="D429" s="263" t="s">
        <v>5890</v>
      </c>
      <c r="E429" s="263" t="s">
        <v>2603</v>
      </c>
      <c r="F429" s="263" t="s">
        <v>422</v>
      </c>
      <c r="G429" s="263" t="s">
        <v>655</v>
      </c>
      <c r="H429" s="263"/>
      <c r="I429" s="263"/>
      <c r="J429" s="263"/>
      <c r="K429" s="263"/>
      <c r="L429" s="263"/>
      <c r="M429" s="263"/>
      <c r="N429" s="263"/>
      <c r="O429" s="158"/>
      <c r="P429" s="296">
        <f t="shared" si="21"/>
        <v>0</v>
      </c>
      <c r="Q429" s="263"/>
      <c r="R429" s="263"/>
      <c r="S429" s="263"/>
      <c r="T429" s="263"/>
      <c r="U429" s="263"/>
      <c r="V429" s="263"/>
      <c r="W429" s="263">
        <v>2</v>
      </c>
      <c r="X429" s="158">
        <v>45166</v>
      </c>
      <c r="Y429" s="297">
        <f t="shared" si="22"/>
        <v>2</v>
      </c>
      <c r="Z429" s="263"/>
      <c r="AA429" s="263"/>
      <c r="AB429" s="263"/>
      <c r="AC429" s="263"/>
      <c r="AD429" s="263"/>
      <c r="AE429" s="263"/>
      <c r="AF429" s="263"/>
      <c r="AG429" s="158"/>
      <c r="AH429" s="297">
        <f t="shared" si="20"/>
        <v>0</v>
      </c>
      <c r="AI429" s="573"/>
      <c r="AJ429" s="574" t="s">
        <v>659</v>
      </c>
      <c r="AK429" s="574" t="s">
        <v>430</v>
      </c>
      <c r="AL429" s="574"/>
      <c r="AM429" s="574"/>
      <c r="AN429" s="574"/>
      <c r="AO429" s="574"/>
      <c r="AP429" s="574"/>
      <c r="AQ429" s="574"/>
      <c r="AR429" s="574"/>
      <c r="AS429" s="575"/>
      <c r="AT429" s="576"/>
      <c r="AU429" s="575"/>
      <c r="AV429" s="577"/>
      <c r="AW429" s="159"/>
    </row>
    <row r="430" spans="1:49" s="149" customFormat="1" ht="38.25">
      <c r="A430" s="395"/>
      <c r="B430" s="395">
        <v>5355012600</v>
      </c>
      <c r="C430" s="263" t="s">
        <v>5889</v>
      </c>
      <c r="D430" s="263" t="s">
        <v>5890</v>
      </c>
      <c r="E430" s="263" t="s">
        <v>2604</v>
      </c>
      <c r="F430" s="263" t="s">
        <v>422</v>
      </c>
      <c r="G430" s="263" t="s">
        <v>655</v>
      </c>
      <c r="H430" s="263"/>
      <c r="I430" s="263"/>
      <c r="J430" s="263"/>
      <c r="K430" s="263"/>
      <c r="L430" s="263"/>
      <c r="M430" s="263"/>
      <c r="N430" s="263"/>
      <c r="O430" s="158"/>
      <c r="P430" s="296">
        <f t="shared" si="21"/>
        <v>0</v>
      </c>
      <c r="Q430" s="263"/>
      <c r="R430" s="263"/>
      <c r="S430" s="263"/>
      <c r="T430" s="263"/>
      <c r="U430" s="263"/>
      <c r="V430" s="263"/>
      <c r="W430" s="263">
        <v>2</v>
      </c>
      <c r="X430" s="158">
        <v>45166</v>
      </c>
      <c r="Y430" s="297">
        <f t="shared" si="22"/>
        <v>2</v>
      </c>
      <c r="Z430" s="263"/>
      <c r="AA430" s="263"/>
      <c r="AB430" s="263"/>
      <c r="AC430" s="263"/>
      <c r="AD430" s="263"/>
      <c r="AE430" s="263"/>
      <c r="AF430" s="263"/>
      <c r="AG430" s="158"/>
      <c r="AH430" s="297">
        <f t="shared" si="20"/>
        <v>0</v>
      </c>
      <c r="AI430" s="573"/>
      <c r="AJ430" s="574" t="s">
        <v>659</v>
      </c>
      <c r="AK430" s="574" t="s">
        <v>430</v>
      </c>
      <c r="AL430" s="574"/>
      <c r="AM430" s="574"/>
      <c r="AN430" s="574"/>
      <c r="AO430" s="574"/>
      <c r="AP430" s="574"/>
      <c r="AQ430" s="574"/>
      <c r="AR430" s="574"/>
      <c r="AS430" s="575"/>
      <c r="AT430" s="576"/>
      <c r="AU430" s="575"/>
      <c r="AV430" s="577"/>
      <c r="AW430" s="159"/>
    </row>
    <row r="431" spans="1:49" s="149" customFormat="1" ht="51">
      <c r="A431" s="395"/>
      <c r="B431" s="395">
        <v>3151500100</v>
      </c>
      <c r="C431" s="263" t="s">
        <v>5891</v>
      </c>
      <c r="D431" s="263" t="s">
        <v>5892</v>
      </c>
      <c r="E431" s="263" t="s">
        <v>2605</v>
      </c>
      <c r="F431" s="263" t="s">
        <v>422</v>
      </c>
      <c r="G431" s="263" t="s">
        <v>655</v>
      </c>
      <c r="H431" s="263"/>
      <c r="I431" s="263"/>
      <c r="J431" s="263"/>
      <c r="K431" s="263"/>
      <c r="L431" s="263"/>
      <c r="M431" s="263"/>
      <c r="N431" s="263"/>
      <c r="O431" s="158"/>
      <c r="P431" s="296">
        <f t="shared" si="21"/>
        <v>0</v>
      </c>
      <c r="Q431" s="263"/>
      <c r="R431" s="263"/>
      <c r="S431" s="263"/>
      <c r="T431" s="263"/>
      <c r="U431" s="263"/>
      <c r="V431" s="263"/>
      <c r="W431" s="263">
        <v>2</v>
      </c>
      <c r="X431" s="158">
        <v>44984</v>
      </c>
      <c r="Y431" s="297">
        <f t="shared" si="22"/>
        <v>2</v>
      </c>
      <c r="Z431" s="263"/>
      <c r="AA431" s="263"/>
      <c r="AB431" s="263"/>
      <c r="AC431" s="263"/>
      <c r="AD431" s="263"/>
      <c r="AE431" s="263"/>
      <c r="AF431" s="263">
        <v>2</v>
      </c>
      <c r="AG431" s="158">
        <v>45134</v>
      </c>
      <c r="AH431" s="297">
        <f t="shared" si="20"/>
        <v>2</v>
      </c>
      <c r="AI431" s="573"/>
      <c r="AJ431" s="574" t="s">
        <v>659</v>
      </c>
      <c r="AK431" s="574" t="s">
        <v>430</v>
      </c>
      <c r="AL431" s="574"/>
      <c r="AM431" s="574"/>
      <c r="AN431" s="574"/>
      <c r="AO431" s="574"/>
      <c r="AP431" s="574"/>
      <c r="AQ431" s="574"/>
      <c r="AR431" s="574"/>
      <c r="AS431" s="575"/>
      <c r="AT431" s="576"/>
      <c r="AU431" s="575"/>
      <c r="AV431" s="577"/>
      <c r="AW431" s="159"/>
    </row>
    <row r="432" spans="1:49" s="149" customFormat="1" ht="51">
      <c r="A432" s="395"/>
      <c r="B432" s="395">
        <v>3151500100</v>
      </c>
      <c r="C432" s="263" t="s">
        <v>5893</v>
      </c>
      <c r="D432" s="263" t="s">
        <v>5892</v>
      </c>
      <c r="E432" s="263" t="s">
        <v>2606</v>
      </c>
      <c r="F432" s="263" t="s">
        <v>422</v>
      </c>
      <c r="G432" s="263" t="s">
        <v>655</v>
      </c>
      <c r="H432" s="263"/>
      <c r="I432" s="263"/>
      <c r="J432" s="263"/>
      <c r="K432" s="263"/>
      <c r="L432" s="263"/>
      <c r="M432" s="263"/>
      <c r="N432" s="263"/>
      <c r="O432" s="158"/>
      <c r="P432" s="296">
        <f t="shared" si="21"/>
        <v>0</v>
      </c>
      <c r="Q432" s="263"/>
      <c r="R432" s="263"/>
      <c r="S432" s="263"/>
      <c r="T432" s="263"/>
      <c r="U432" s="263">
        <v>1</v>
      </c>
      <c r="V432" s="263"/>
      <c r="W432" s="263">
        <v>1</v>
      </c>
      <c r="X432" s="158">
        <v>44984</v>
      </c>
      <c r="Y432" s="297">
        <f t="shared" si="22"/>
        <v>2</v>
      </c>
      <c r="Z432" s="263"/>
      <c r="AA432" s="263"/>
      <c r="AB432" s="263"/>
      <c r="AC432" s="263"/>
      <c r="AD432" s="263">
        <v>1</v>
      </c>
      <c r="AE432" s="263"/>
      <c r="AF432" s="263">
        <v>1</v>
      </c>
      <c r="AG432" s="158">
        <v>45134</v>
      </c>
      <c r="AH432" s="297">
        <f t="shared" si="20"/>
        <v>2</v>
      </c>
      <c r="AI432" s="573"/>
      <c r="AJ432" s="574" t="s">
        <v>659</v>
      </c>
      <c r="AK432" s="574" t="s">
        <v>430</v>
      </c>
      <c r="AL432" s="574" t="s">
        <v>671</v>
      </c>
      <c r="AM432" s="574" t="s">
        <v>671</v>
      </c>
      <c r="AN432" s="574"/>
      <c r="AO432" s="574">
        <v>15</v>
      </c>
      <c r="AP432" s="574"/>
      <c r="AQ432" s="574"/>
      <c r="AR432" s="574"/>
      <c r="AS432" s="575"/>
      <c r="AT432" s="576"/>
      <c r="AU432" s="575"/>
      <c r="AV432" s="577"/>
      <c r="AW432" s="159" t="s">
        <v>16359</v>
      </c>
    </row>
    <row r="433" spans="1:49" s="149" customFormat="1" ht="63.75">
      <c r="A433" s="395"/>
      <c r="B433" s="395">
        <v>4682001400</v>
      </c>
      <c r="C433" s="263" t="s">
        <v>5894</v>
      </c>
      <c r="D433" s="263" t="s">
        <v>5895</v>
      </c>
      <c r="E433" s="263" t="s">
        <v>2607</v>
      </c>
      <c r="F433" s="263" t="s">
        <v>422</v>
      </c>
      <c r="G433" s="263" t="s">
        <v>655</v>
      </c>
      <c r="H433" s="263"/>
      <c r="I433" s="263"/>
      <c r="J433" s="263"/>
      <c r="K433" s="263"/>
      <c r="L433" s="263"/>
      <c r="M433" s="263"/>
      <c r="N433" s="263"/>
      <c r="O433" s="158"/>
      <c r="P433" s="296">
        <f t="shared" si="21"/>
        <v>0</v>
      </c>
      <c r="Q433" s="263"/>
      <c r="R433" s="263"/>
      <c r="S433" s="263"/>
      <c r="T433" s="263"/>
      <c r="U433" s="263">
        <v>1</v>
      </c>
      <c r="V433" s="263"/>
      <c r="W433" s="263">
        <v>1</v>
      </c>
      <c r="X433" s="158">
        <v>45250</v>
      </c>
      <c r="Y433" s="297">
        <f t="shared" si="22"/>
        <v>2</v>
      </c>
      <c r="Z433" s="263"/>
      <c r="AA433" s="263"/>
      <c r="AB433" s="263"/>
      <c r="AC433" s="263"/>
      <c r="AD433" s="263"/>
      <c r="AE433" s="263"/>
      <c r="AF433" s="263"/>
      <c r="AG433" s="158"/>
      <c r="AH433" s="297">
        <f t="shared" si="20"/>
        <v>0</v>
      </c>
      <c r="AI433" s="573"/>
      <c r="AJ433" s="574" t="s">
        <v>2168</v>
      </c>
      <c r="AK433" s="574" t="s">
        <v>430</v>
      </c>
      <c r="AL433" s="574" t="s">
        <v>671</v>
      </c>
      <c r="AM433" s="574" t="s">
        <v>671</v>
      </c>
      <c r="AN433" s="574"/>
      <c r="AO433" s="574">
        <v>15</v>
      </c>
      <c r="AP433" s="574"/>
      <c r="AQ433" s="574"/>
      <c r="AR433" s="574"/>
      <c r="AS433" s="575"/>
      <c r="AT433" s="576"/>
      <c r="AU433" s="575"/>
      <c r="AV433" s="577"/>
      <c r="AW433" s="159" t="s">
        <v>16359</v>
      </c>
    </row>
    <row r="434" spans="1:49" s="149" customFormat="1" ht="63.75">
      <c r="A434" s="395"/>
      <c r="B434" s="395">
        <v>4682001400</v>
      </c>
      <c r="C434" s="263" t="s">
        <v>5896</v>
      </c>
      <c r="D434" s="263" t="s">
        <v>5895</v>
      </c>
      <c r="E434" s="263" t="s">
        <v>2608</v>
      </c>
      <c r="F434" s="263" t="s">
        <v>422</v>
      </c>
      <c r="G434" s="263" t="s">
        <v>655</v>
      </c>
      <c r="H434" s="263"/>
      <c r="I434" s="263"/>
      <c r="J434" s="263"/>
      <c r="K434" s="263"/>
      <c r="L434" s="263"/>
      <c r="M434" s="263"/>
      <c r="N434" s="263"/>
      <c r="O434" s="158"/>
      <c r="P434" s="296">
        <f t="shared" si="21"/>
        <v>0</v>
      </c>
      <c r="Q434" s="263"/>
      <c r="R434" s="263"/>
      <c r="S434" s="263"/>
      <c r="T434" s="263"/>
      <c r="U434" s="263"/>
      <c r="V434" s="263"/>
      <c r="W434" s="263">
        <v>2</v>
      </c>
      <c r="X434" s="158">
        <v>45250</v>
      </c>
      <c r="Y434" s="297">
        <f t="shared" si="22"/>
        <v>2</v>
      </c>
      <c r="Z434" s="263"/>
      <c r="AA434" s="263"/>
      <c r="AB434" s="263"/>
      <c r="AC434" s="263"/>
      <c r="AD434" s="263"/>
      <c r="AE434" s="263"/>
      <c r="AF434" s="263"/>
      <c r="AG434" s="158"/>
      <c r="AH434" s="297">
        <f t="shared" ref="AH434:AH497" si="23">SUM($Z434:$AF434)</f>
        <v>0</v>
      </c>
      <c r="AI434" s="573"/>
      <c r="AJ434" s="574" t="s">
        <v>659</v>
      </c>
      <c r="AK434" s="574" t="s">
        <v>430</v>
      </c>
      <c r="AL434" s="574"/>
      <c r="AM434" s="574"/>
      <c r="AN434" s="574"/>
      <c r="AO434" s="574"/>
      <c r="AP434" s="574"/>
      <c r="AQ434" s="574"/>
      <c r="AR434" s="574"/>
      <c r="AS434" s="575"/>
      <c r="AT434" s="576"/>
      <c r="AU434" s="575"/>
      <c r="AV434" s="577"/>
      <c r="AW434" s="159"/>
    </row>
    <row r="435" spans="1:49" s="149" customFormat="1" ht="63.75">
      <c r="A435" s="395"/>
      <c r="B435" s="395">
        <v>4682001400</v>
      </c>
      <c r="C435" s="263" t="s">
        <v>5897</v>
      </c>
      <c r="D435" s="263" t="s">
        <v>5895</v>
      </c>
      <c r="E435" s="263" t="s">
        <v>2609</v>
      </c>
      <c r="F435" s="263" t="s">
        <v>422</v>
      </c>
      <c r="G435" s="263" t="s">
        <v>655</v>
      </c>
      <c r="H435" s="263"/>
      <c r="I435" s="263"/>
      <c r="J435" s="263"/>
      <c r="K435" s="263"/>
      <c r="L435" s="263"/>
      <c r="M435" s="263"/>
      <c r="N435" s="263"/>
      <c r="O435" s="158"/>
      <c r="P435" s="296">
        <f t="shared" si="21"/>
        <v>0</v>
      </c>
      <c r="Q435" s="263"/>
      <c r="R435" s="263"/>
      <c r="S435" s="263"/>
      <c r="T435" s="263"/>
      <c r="U435" s="263"/>
      <c r="V435" s="263"/>
      <c r="W435" s="263">
        <v>2</v>
      </c>
      <c r="X435" s="158">
        <v>45250</v>
      </c>
      <c r="Y435" s="297">
        <f t="shared" si="22"/>
        <v>2</v>
      </c>
      <c r="Z435" s="263"/>
      <c r="AA435" s="263"/>
      <c r="AB435" s="263"/>
      <c r="AC435" s="263"/>
      <c r="AD435" s="263"/>
      <c r="AE435" s="263"/>
      <c r="AF435" s="263"/>
      <c r="AG435" s="158"/>
      <c r="AH435" s="297">
        <f t="shared" si="23"/>
        <v>0</v>
      </c>
      <c r="AI435" s="573"/>
      <c r="AJ435" s="574" t="s">
        <v>659</v>
      </c>
      <c r="AK435" s="574" t="s">
        <v>430</v>
      </c>
      <c r="AL435" s="574"/>
      <c r="AM435" s="574"/>
      <c r="AN435" s="574"/>
      <c r="AO435" s="574"/>
      <c r="AP435" s="574"/>
      <c r="AQ435" s="574"/>
      <c r="AR435" s="574"/>
      <c r="AS435" s="575"/>
      <c r="AT435" s="576"/>
      <c r="AU435" s="575"/>
      <c r="AV435" s="577"/>
      <c r="AW435" s="159"/>
    </row>
    <row r="436" spans="1:49" s="149" customFormat="1" ht="63.75">
      <c r="A436" s="395"/>
      <c r="B436" s="395">
        <v>4682001400</v>
      </c>
      <c r="C436" s="263" t="s">
        <v>5898</v>
      </c>
      <c r="D436" s="263" t="s">
        <v>5895</v>
      </c>
      <c r="E436" s="263" t="s">
        <v>2610</v>
      </c>
      <c r="F436" s="263" t="s">
        <v>422</v>
      </c>
      <c r="G436" s="263" t="s">
        <v>655</v>
      </c>
      <c r="H436" s="263"/>
      <c r="I436" s="263"/>
      <c r="J436" s="263"/>
      <c r="K436" s="263"/>
      <c r="L436" s="263"/>
      <c r="M436" s="263"/>
      <c r="N436" s="263"/>
      <c r="O436" s="158"/>
      <c r="P436" s="296">
        <f t="shared" si="21"/>
        <v>0</v>
      </c>
      <c r="Q436" s="263"/>
      <c r="R436" s="263"/>
      <c r="S436" s="263"/>
      <c r="T436" s="263"/>
      <c r="U436" s="263">
        <v>2</v>
      </c>
      <c r="V436" s="263"/>
      <c r="W436" s="263"/>
      <c r="X436" s="158">
        <v>45250</v>
      </c>
      <c r="Y436" s="297">
        <f t="shared" si="22"/>
        <v>2</v>
      </c>
      <c r="Z436" s="263"/>
      <c r="AA436" s="263"/>
      <c r="AB436" s="263"/>
      <c r="AC436" s="263"/>
      <c r="AD436" s="263"/>
      <c r="AE436" s="263"/>
      <c r="AF436" s="263"/>
      <c r="AG436" s="158"/>
      <c r="AH436" s="297">
        <f t="shared" si="23"/>
        <v>0</v>
      </c>
      <c r="AI436" s="573"/>
      <c r="AJ436" s="574" t="s">
        <v>659</v>
      </c>
      <c r="AK436" s="574" t="s">
        <v>430</v>
      </c>
      <c r="AL436" s="574" t="s">
        <v>671</v>
      </c>
      <c r="AM436" s="574" t="s">
        <v>671</v>
      </c>
      <c r="AN436" s="574"/>
      <c r="AO436" s="574">
        <v>15</v>
      </c>
      <c r="AP436" s="574"/>
      <c r="AQ436" s="574"/>
      <c r="AR436" s="574"/>
      <c r="AS436" s="575"/>
      <c r="AT436" s="576"/>
      <c r="AU436" s="575"/>
      <c r="AV436" s="577"/>
      <c r="AW436" s="159" t="s">
        <v>16359</v>
      </c>
    </row>
    <row r="437" spans="1:49" s="149" customFormat="1" ht="51">
      <c r="A437" s="395"/>
      <c r="B437" s="395">
        <v>4463020900</v>
      </c>
      <c r="C437" s="263" t="s">
        <v>5899</v>
      </c>
      <c r="D437" s="263" t="s">
        <v>5900</v>
      </c>
      <c r="E437" s="263" t="s">
        <v>2611</v>
      </c>
      <c r="F437" s="263" t="s">
        <v>422</v>
      </c>
      <c r="G437" s="263" t="s">
        <v>655</v>
      </c>
      <c r="H437" s="263"/>
      <c r="I437" s="263"/>
      <c r="J437" s="263"/>
      <c r="K437" s="263"/>
      <c r="L437" s="263"/>
      <c r="M437" s="263"/>
      <c r="N437" s="263"/>
      <c r="O437" s="158"/>
      <c r="P437" s="296">
        <f t="shared" si="21"/>
        <v>0</v>
      </c>
      <c r="Q437" s="263"/>
      <c r="R437" s="263"/>
      <c r="S437" s="263"/>
      <c r="T437" s="263"/>
      <c r="U437" s="263"/>
      <c r="V437" s="263"/>
      <c r="W437" s="263">
        <v>2</v>
      </c>
      <c r="X437" s="158">
        <v>45089</v>
      </c>
      <c r="Y437" s="297">
        <f t="shared" si="22"/>
        <v>2</v>
      </c>
      <c r="Z437" s="263"/>
      <c r="AA437" s="263"/>
      <c r="AB437" s="263"/>
      <c r="AC437" s="263"/>
      <c r="AD437" s="263"/>
      <c r="AE437" s="263"/>
      <c r="AF437" s="263"/>
      <c r="AG437" s="158"/>
      <c r="AH437" s="297">
        <f t="shared" si="23"/>
        <v>0</v>
      </c>
      <c r="AI437" s="573"/>
      <c r="AJ437" s="574" t="s">
        <v>659</v>
      </c>
      <c r="AK437" s="574" t="s">
        <v>430</v>
      </c>
      <c r="AL437" s="574"/>
      <c r="AM437" s="574"/>
      <c r="AN437" s="574"/>
      <c r="AO437" s="574"/>
      <c r="AP437" s="574"/>
      <c r="AQ437" s="574"/>
      <c r="AR437" s="574"/>
      <c r="AS437" s="575"/>
      <c r="AT437" s="576"/>
      <c r="AU437" s="575"/>
      <c r="AV437" s="577"/>
      <c r="AW437" s="159"/>
    </row>
    <row r="438" spans="1:49" s="149" customFormat="1" ht="51">
      <c r="A438" s="395"/>
      <c r="B438" s="395">
        <v>4463020900</v>
      </c>
      <c r="C438" s="263" t="s">
        <v>5901</v>
      </c>
      <c r="D438" s="263" t="s">
        <v>5900</v>
      </c>
      <c r="E438" s="263" t="s">
        <v>2612</v>
      </c>
      <c r="F438" s="263" t="s">
        <v>422</v>
      </c>
      <c r="G438" s="263" t="s">
        <v>655</v>
      </c>
      <c r="H438" s="263"/>
      <c r="I438" s="263"/>
      <c r="J438" s="263"/>
      <c r="K438" s="263"/>
      <c r="L438" s="263"/>
      <c r="M438" s="263"/>
      <c r="N438" s="263"/>
      <c r="O438" s="158"/>
      <c r="P438" s="296">
        <f t="shared" si="21"/>
        <v>0</v>
      </c>
      <c r="Q438" s="263"/>
      <c r="R438" s="263"/>
      <c r="S438" s="263"/>
      <c r="T438" s="263"/>
      <c r="U438" s="263"/>
      <c r="V438" s="263"/>
      <c r="W438" s="263">
        <v>2</v>
      </c>
      <c r="X438" s="158">
        <v>45089</v>
      </c>
      <c r="Y438" s="297">
        <f t="shared" si="22"/>
        <v>2</v>
      </c>
      <c r="Z438" s="263"/>
      <c r="AA438" s="263"/>
      <c r="AB438" s="263"/>
      <c r="AC438" s="263"/>
      <c r="AD438" s="263"/>
      <c r="AE438" s="263"/>
      <c r="AF438" s="263"/>
      <c r="AG438" s="158"/>
      <c r="AH438" s="297">
        <f t="shared" si="23"/>
        <v>0</v>
      </c>
      <c r="AI438" s="573"/>
      <c r="AJ438" s="574" t="s">
        <v>659</v>
      </c>
      <c r="AK438" s="574" t="s">
        <v>430</v>
      </c>
      <c r="AL438" s="574"/>
      <c r="AM438" s="574"/>
      <c r="AN438" s="574"/>
      <c r="AO438" s="574"/>
      <c r="AP438" s="574"/>
      <c r="AQ438" s="574"/>
      <c r="AR438" s="574"/>
      <c r="AS438" s="575"/>
      <c r="AT438" s="576"/>
      <c r="AU438" s="575"/>
      <c r="AV438" s="577"/>
      <c r="AW438" s="159"/>
    </row>
    <row r="439" spans="1:49" s="149" customFormat="1" ht="51">
      <c r="A439" s="395"/>
      <c r="B439" s="395">
        <v>3130600600</v>
      </c>
      <c r="C439" s="263" t="s">
        <v>5902</v>
      </c>
      <c r="D439" s="263" t="s">
        <v>5903</v>
      </c>
      <c r="E439" s="263" t="s">
        <v>2613</v>
      </c>
      <c r="F439" s="263" t="s">
        <v>414</v>
      </c>
      <c r="G439" s="263" t="s">
        <v>666</v>
      </c>
      <c r="H439" s="263"/>
      <c r="I439" s="263"/>
      <c r="J439" s="263"/>
      <c r="K439" s="263"/>
      <c r="L439" s="263"/>
      <c r="M439" s="263"/>
      <c r="N439" s="263"/>
      <c r="O439" s="158"/>
      <c r="P439" s="296">
        <f t="shared" si="21"/>
        <v>0</v>
      </c>
      <c r="Q439" s="263"/>
      <c r="R439" s="263"/>
      <c r="S439" s="263"/>
      <c r="T439" s="263"/>
      <c r="U439" s="263"/>
      <c r="V439" s="263"/>
      <c r="W439" s="263">
        <v>2</v>
      </c>
      <c r="X439" s="158">
        <v>45272</v>
      </c>
      <c r="Y439" s="297">
        <f t="shared" si="22"/>
        <v>2</v>
      </c>
      <c r="Z439" s="263"/>
      <c r="AA439" s="263"/>
      <c r="AB439" s="263"/>
      <c r="AC439" s="263"/>
      <c r="AD439" s="263"/>
      <c r="AE439" s="263"/>
      <c r="AF439" s="263"/>
      <c r="AG439" s="158"/>
      <c r="AH439" s="297">
        <f t="shared" si="23"/>
        <v>0</v>
      </c>
      <c r="AI439" s="573"/>
      <c r="AJ439" s="574" t="s">
        <v>659</v>
      </c>
      <c r="AK439" s="574" t="s">
        <v>430</v>
      </c>
      <c r="AL439" s="574"/>
      <c r="AM439" s="574"/>
      <c r="AN439" s="574"/>
      <c r="AO439" s="574"/>
      <c r="AP439" s="574"/>
      <c r="AQ439" s="574"/>
      <c r="AR439" s="574"/>
      <c r="AS439" s="575"/>
      <c r="AT439" s="576"/>
      <c r="AU439" s="575"/>
      <c r="AV439" s="577"/>
      <c r="AW439" s="159"/>
    </row>
    <row r="440" spans="1:49" s="149" customFormat="1" ht="51">
      <c r="A440" s="395"/>
      <c r="B440" s="395">
        <v>3130600600</v>
      </c>
      <c r="C440" s="263" t="s">
        <v>5904</v>
      </c>
      <c r="D440" s="263" t="s">
        <v>5903</v>
      </c>
      <c r="E440" s="263" t="s">
        <v>2614</v>
      </c>
      <c r="F440" s="263" t="s">
        <v>414</v>
      </c>
      <c r="G440" s="263" t="s">
        <v>666</v>
      </c>
      <c r="H440" s="263"/>
      <c r="I440" s="263"/>
      <c r="J440" s="263"/>
      <c r="K440" s="263"/>
      <c r="L440" s="263"/>
      <c r="M440" s="263"/>
      <c r="N440" s="263"/>
      <c r="O440" s="158"/>
      <c r="P440" s="296">
        <f t="shared" ref="P440:P503" si="24">SUM($H440:$N440)</f>
        <v>0</v>
      </c>
      <c r="Q440" s="263"/>
      <c r="R440" s="263"/>
      <c r="S440" s="263"/>
      <c r="T440" s="263"/>
      <c r="U440" s="263"/>
      <c r="V440" s="263"/>
      <c r="W440" s="263">
        <v>2</v>
      </c>
      <c r="X440" s="158">
        <v>45272</v>
      </c>
      <c r="Y440" s="297">
        <f t="shared" ref="Y440:Y503" si="25">SUM($Q440:$W440)</f>
        <v>2</v>
      </c>
      <c r="Z440" s="263"/>
      <c r="AA440" s="263"/>
      <c r="AB440" s="263"/>
      <c r="AC440" s="263"/>
      <c r="AD440" s="263"/>
      <c r="AE440" s="263"/>
      <c r="AF440" s="263"/>
      <c r="AG440" s="158"/>
      <c r="AH440" s="297">
        <f t="shared" si="23"/>
        <v>0</v>
      </c>
      <c r="AI440" s="573"/>
      <c r="AJ440" s="574" t="s">
        <v>659</v>
      </c>
      <c r="AK440" s="574" t="s">
        <v>430</v>
      </c>
      <c r="AL440" s="574"/>
      <c r="AM440" s="574"/>
      <c r="AN440" s="574"/>
      <c r="AO440" s="574"/>
      <c r="AP440" s="574"/>
      <c r="AQ440" s="574"/>
      <c r="AR440" s="574"/>
      <c r="AS440" s="575"/>
      <c r="AT440" s="576"/>
      <c r="AU440" s="575"/>
      <c r="AV440" s="577"/>
      <c r="AW440" s="159"/>
    </row>
    <row r="441" spans="1:49" s="149" customFormat="1" ht="51">
      <c r="A441" s="395"/>
      <c r="B441" s="395">
        <v>3130600600</v>
      </c>
      <c r="C441" s="263" t="s">
        <v>5905</v>
      </c>
      <c r="D441" s="263" t="s">
        <v>5903</v>
      </c>
      <c r="E441" s="263" t="s">
        <v>2615</v>
      </c>
      <c r="F441" s="263" t="s">
        <v>414</v>
      </c>
      <c r="G441" s="263" t="s">
        <v>666</v>
      </c>
      <c r="H441" s="263"/>
      <c r="I441" s="263"/>
      <c r="J441" s="263"/>
      <c r="K441" s="263"/>
      <c r="L441" s="263"/>
      <c r="M441" s="263"/>
      <c r="N441" s="263"/>
      <c r="O441" s="158"/>
      <c r="P441" s="296">
        <f t="shared" si="24"/>
        <v>0</v>
      </c>
      <c r="Q441" s="263"/>
      <c r="R441" s="263"/>
      <c r="S441" s="263"/>
      <c r="T441" s="263"/>
      <c r="U441" s="263"/>
      <c r="V441" s="263"/>
      <c r="W441" s="263">
        <v>2</v>
      </c>
      <c r="X441" s="158">
        <v>45272</v>
      </c>
      <c r="Y441" s="297">
        <f t="shared" si="25"/>
        <v>2</v>
      </c>
      <c r="Z441" s="263"/>
      <c r="AA441" s="263"/>
      <c r="AB441" s="263"/>
      <c r="AC441" s="263"/>
      <c r="AD441" s="263"/>
      <c r="AE441" s="263"/>
      <c r="AF441" s="263"/>
      <c r="AG441" s="158"/>
      <c r="AH441" s="297">
        <f t="shared" si="23"/>
        <v>0</v>
      </c>
      <c r="AI441" s="573"/>
      <c r="AJ441" s="574" t="s">
        <v>659</v>
      </c>
      <c r="AK441" s="574" t="s">
        <v>430</v>
      </c>
      <c r="AL441" s="574"/>
      <c r="AM441" s="574"/>
      <c r="AN441" s="574"/>
      <c r="AO441" s="574"/>
      <c r="AP441" s="574"/>
      <c r="AQ441" s="574"/>
      <c r="AR441" s="574"/>
      <c r="AS441" s="575"/>
      <c r="AT441" s="576"/>
      <c r="AU441" s="575"/>
      <c r="AV441" s="577"/>
      <c r="AW441" s="159"/>
    </row>
    <row r="442" spans="1:49" s="149" customFormat="1" ht="51">
      <c r="A442" s="395"/>
      <c r="B442" s="395">
        <v>3130600600</v>
      </c>
      <c r="C442" s="263" t="s">
        <v>5906</v>
      </c>
      <c r="D442" s="263" t="s">
        <v>5903</v>
      </c>
      <c r="E442" s="263" t="s">
        <v>2616</v>
      </c>
      <c r="F442" s="263" t="s">
        <v>414</v>
      </c>
      <c r="G442" s="263" t="s">
        <v>666</v>
      </c>
      <c r="H442" s="263"/>
      <c r="I442" s="263"/>
      <c r="J442" s="263"/>
      <c r="K442" s="263"/>
      <c r="L442" s="263"/>
      <c r="M442" s="263"/>
      <c r="N442" s="263"/>
      <c r="O442" s="158"/>
      <c r="P442" s="296">
        <f t="shared" si="24"/>
        <v>0</v>
      </c>
      <c r="Q442" s="263"/>
      <c r="R442" s="263"/>
      <c r="S442" s="263"/>
      <c r="T442" s="263"/>
      <c r="U442" s="263"/>
      <c r="V442" s="263"/>
      <c r="W442" s="263">
        <v>2</v>
      </c>
      <c r="X442" s="158">
        <v>45272</v>
      </c>
      <c r="Y442" s="297">
        <f t="shared" si="25"/>
        <v>2</v>
      </c>
      <c r="Z442" s="263"/>
      <c r="AA442" s="263"/>
      <c r="AB442" s="263"/>
      <c r="AC442" s="263"/>
      <c r="AD442" s="263"/>
      <c r="AE442" s="263"/>
      <c r="AF442" s="263"/>
      <c r="AG442" s="158"/>
      <c r="AH442" s="297">
        <f t="shared" si="23"/>
        <v>0</v>
      </c>
      <c r="AI442" s="573"/>
      <c r="AJ442" s="574" t="s">
        <v>659</v>
      </c>
      <c r="AK442" s="574" t="s">
        <v>430</v>
      </c>
      <c r="AL442" s="574"/>
      <c r="AM442" s="574"/>
      <c r="AN442" s="574"/>
      <c r="AO442" s="574"/>
      <c r="AP442" s="574"/>
      <c r="AQ442" s="574"/>
      <c r="AR442" s="574"/>
      <c r="AS442" s="575"/>
      <c r="AT442" s="576"/>
      <c r="AU442" s="575"/>
      <c r="AV442" s="577"/>
      <c r="AW442" s="159"/>
    </row>
    <row r="443" spans="1:49" s="149" customFormat="1" ht="51">
      <c r="A443" s="395"/>
      <c r="B443" s="395">
        <v>3130600600</v>
      </c>
      <c r="C443" s="263" t="s">
        <v>5907</v>
      </c>
      <c r="D443" s="263" t="s">
        <v>5903</v>
      </c>
      <c r="E443" s="263" t="s">
        <v>2617</v>
      </c>
      <c r="F443" s="263" t="s">
        <v>414</v>
      </c>
      <c r="G443" s="263" t="s">
        <v>666</v>
      </c>
      <c r="H443" s="263"/>
      <c r="I443" s="263"/>
      <c r="J443" s="263"/>
      <c r="K443" s="263"/>
      <c r="L443" s="263"/>
      <c r="M443" s="263"/>
      <c r="N443" s="263"/>
      <c r="O443" s="158"/>
      <c r="P443" s="296">
        <f t="shared" si="24"/>
        <v>0</v>
      </c>
      <c r="Q443" s="263"/>
      <c r="R443" s="263"/>
      <c r="S443" s="263"/>
      <c r="T443" s="263"/>
      <c r="U443" s="263"/>
      <c r="V443" s="263"/>
      <c r="W443" s="263">
        <v>2</v>
      </c>
      <c r="X443" s="158">
        <v>45272</v>
      </c>
      <c r="Y443" s="297">
        <f t="shared" si="25"/>
        <v>2</v>
      </c>
      <c r="Z443" s="263"/>
      <c r="AA443" s="263"/>
      <c r="AB443" s="263"/>
      <c r="AC443" s="263"/>
      <c r="AD443" s="263"/>
      <c r="AE443" s="263"/>
      <c r="AF443" s="263"/>
      <c r="AG443" s="158"/>
      <c r="AH443" s="297">
        <f t="shared" si="23"/>
        <v>0</v>
      </c>
      <c r="AI443" s="573"/>
      <c r="AJ443" s="574" t="s">
        <v>659</v>
      </c>
      <c r="AK443" s="574" t="s">
        <v>430</v>
      </c>
      <c r="AL443" s="574"/>
      <c r="AM443" s="574"/>
      <c r="AN443" s="574"/>
      <c r="AO443" s="574"/>
      <c r="AP443" s="574"/>
      <c r="AQ443" s="574"/>
      <c r="AR443" s="574"/>
      <c r="AS443" s="575"/>
      <c r="AT443" s="576"/>
      <c r="AU443" s="575"/>
      <c r="AV443" s="577"/>
      <c r="AW443" s="159"/>
    </row>
    <row r="444" spans="1:49" s="149" customFormat="1" ht="51">
      <c r="A444" s="395"/>
      <c r="B444" s="395">
        <v>3130600600</v>
      </c>
      <c r="C444" s="263" t="s">
        <v>5908</v>
      </c>
      <c r="D444" s="263" t="s">
        <v>5903</v>
      </c>
      <c r="E444" s="263" t="s">
        <v>2618</v>
      </c>
      <c r="F444" s="263" t="s">
        <v>414</v>
      </c>
      <c r="G444" s="263" t="s">
        <v>666</v>
      </c>
      <c r="H444" s="263"/>
      <c r="I444" s="263"/>
      <c r="J444" s="263"/>
      <c r="K444" s="263"/>
      <c r="L444" s="263"/>
      <c r="M444" s="263"/>
      <c r="N444" s="263"/>
      <c r="O444" s="158"/>
      <c r="P444" s="296">
        <f t="shared" si="24"/>
        <v>0</v>
      </c>
      <c r="Q444" s="263"/>
      <c r="R444" s="263"/>
      <c r="S444" s="263"/>
      <c r="T444" s="263"/>
      <c r="U444" s="263"/>
      <c r="V444" s="263"/>
      <c r="W444" s="263">
        <v>2</v>
      </c>
      <c r="X444" s="158">
        <v>45272</v>
      </c>
      <c r="Y444" s="297">
        <f t="shared" si="25"/>
        <v>2</v>
      </c>
      <c r="Z444" s="263"/>
      <c r="AA444" s="263"/>
      <c r="AB444" s="263"/>
      <c r="AC444" s="263"/>
      <c r="AD444" s="263"/>
      <c r="AE444" s="263"/>
      <c r="AF444" s="263"/>
      <c r="AG444" s="158"/>
      <c r="AH444" s="297">
        <f t="shared" si="23"/>
        <v>0</v>
      </c>
      <c r="AI444" s="573"/>
      <c r="AJ444" s="574" t="s">
        <v>659</v>
      </c>
      <c r="AK444" s="574" t="s">
        <v>430</v>
      </c>
      <c r="AL444" s="574"/>
      <c r="AM444" s="574"/>
      <c r="AN444" s="574"/>
      <c r="AO444" s="574"/>
      <c r="AP444" s="574"/>
      <c r="AQ444" s="574"/>
      <c r="AR444" s="574"/>
      <c r="AS444" s="575"/>
      <c r="AT444" s="576"/>
      <c r="AU444" s="575"/>
      <c r="AV444" s="577"/>
      <c r="AW444" s="159"/>
    </row>
    <row r="445" spans="1:49" s="149" customFormat="1" ht="51">
      <c r="A445" s="395"/>
      <c r="B445" s="395">
        <v>3130111300</v>
      </c>
      <c r="C445" s="263" t="s">
        <v>5909</v>
      </c>
      <c r="D445" s="263" t="s">
        <v>5910</v>
      </c>
      <c r="E445" s="263" t="s">
        <v>2619</v>
      </c>
      <c r="F445" s="263" t="s">
        <v>414</v>
      </c>
      <c r="G445" s="263" t="s">
        <v>666</v>
      </c>
      <c r="H445" s="263"/>
      <c r="I445" s="263"/>
      <c r="J445" s="263"/>
      <c r="K445" s="263"/>
      <c r="L445" s="263"/>
      <c r="M445" s="263"/>
      <c r="N445" s="263"/>
      <c r="O445" s="158"/>
      <c r="P445" s="296">
        <f t="shared" si="24"/>
        <v>0</v>
      </c>
      <c r="Q445" s="263"/>
      <c r="R445" s="263"/>
      <c r="S445" s="263"/>
      <c r="T445" s="263"/>
      <c r="U445" s="263"/>
      <c r="V445" s="263"/>
      <c r="W445" s="263">
        <v>2</v>
      </c>
      <c r="X445" s="158">
        <v>45156</v>
      </c>
      <c r="Y445" s="297">
        <f t="shared" si="25"/>
        <v>2</v>
      </c>
      <c r="Z445" s="263"/>
      <c r="AA445" s="263"/>
      <c r="AB445" s="263"/>
      <c r="AC445" s="263"/>
      <c r="AD445" s="263"/>
      <c r="AE445" s="263"/>
      <c r="AF445" s="263"/>
      <c r="AG445" s="158"/>
      <c r="AH445" s="297">
        <f t="shared" si="23"/>
        <v>0</v>
      </c>
      <c r="AI445" s="573"/>
      <c r="AJ445" s="574" t="s">
        <v>659</v>
      </c>
      <c r="AK445" s="574" t="s">
        <v>430</v>
      </c>
      <c r="AL445" s="574"/>
      <c r="AM445" s="574"/>
      <c r="AN445" s="574"/>
      <c r="AO445" s="574"/>
      <c r="AP445" s="574"/>
      <c r="AQ445" s="574"/>
      <c r="AR445" s="574"/>
      <c r="AS445" s="575"/>
      <c r="AT445" s="576"/>
      <c r="AU445" s="575"/>
      <c r="AV445" s="577"/>
      <c r="AW445" s="159"/>
    </row>
    <row r="446" spans="1:49" s="149" customFormat="1" ht="51">
      <c r="A446" s="395"/>
      <c r="B446" s="395">
        <v>3130111300</v>
      </c>
      <c r="C446" s="263" t="s">
        <v>5911</v>
      </c>
      <c r="D446" s="263" t="s">
        <v>5910</v>
      </c>
      <c r="E446" s="263" t="s">
        <v>2620</v>
      </c>
      <c r="F446" s="263" t="s">
        <v>414</v>
      </c>
      <c r="G446" s="263" t="s">
        <v>666</v>
      </c>
      <c r="H446" s="263"/>
      <c r="I446" s="263"/>
      <c r="J446" s="263"/>
      <c r="K446" s="263"/>
      <c r="L446" s="263"/>
      <c r="M446" s="263"/>
      <c r="N446" s="263"/>
      <c r="O446" s="158"/>
      <c r="P446" s="296">
        <f t="shared" si="24"/>
        <v>0</v>
      </c>
      <c r="Q446" s="263"/>
      <c r="R446" s="263"/>
      <c r="S446" s="263"/>
      <c r="T446" s="263"/>
      <c r="U446" s="263"/>
      <c r="V446" s="263"/>
      <c r="W446" s="263">
        <v>2</v>
      </c>
      <c r="X446" s="158">
        <v>45156</v>
      </c>
      <c r="Y446" s="297">
        <f t="shared" si="25"/>
        <v>2</v>
      </c>
      <c r="Z446" s="263"/>
      <c r="AA446" s="263"/>
      <c r="AB446" s="263"/>
      <c r="AC446" s="263"/>
      <c r="AD446" s="263"/>
      <c r="AE446" s="263"/>
      <c r="AF446" s="263"/>
      <c r="AG446" s="158"/>
      <c r="AH446" s="297">
        <f t="shared" si="23"/>
        <v>0</v>
      </c>
      <c r="AI446" s="573"/>
      <c r="AJ446" s="574" t="s">
        <v>659</v>
      </c>
      <c r="AK446" s="574" t="s">
        <v>430</v>
      </c>
      <c r="AL446" s="574"/>
      <c r="AM446" s="574"/>
      <c r="AN446" s="574"/>
      <c r="AO446" s="574"/>
      <c r="AP446" s="574"/>
      <c r="AQ446" s="574"/>
      <c r="AR446" s="574"/>
      <c r="AS446" s="575"/>
      <c r="AT446" s="576"/>
      <c r="AU446" s="575"/>
      <c r="AV446" s="577"/>
      <c r="AW446" s="159"/>
    </row>
    <row r="447" spans="1:49" s="149" customFormat="1" ht="51">
      <c r="A447" s="395"/>
      <c r="B447" s="395">
        <v>3130600600</v>
      </c>
      <c r="C447" s="263" t="s">
        <v>5912</v>
      </c>
      <c r="D447" s="263" t="s">
        <v>5910</v>
      </c>
      <c r="E447" s="263" t="s">
        <v>2621</v>
      </c>
      <c r="F447" s="263" t="s">
        <v>414</v>
      </c>
      <c r="G447" s="263" t="s">
        <v>666</v>
      </c>
      <c r="H447" s="263"/>
      <c r="I447" s="263"/>
      <c r="J447" s="263"/>
      <c r="K447" s="263"/>
      <c r="L447" s="263"/>
      <c r="M447" s="263"/>
      <c r="N447" s="263"/>
      <c r="O447" s="158"/>
      <c r="P447" s="296">
        <f t="shared" si="24"/>
        <v>0</v>
      </c>
      <c r="Q447" s="263"/>
      <c r="R447" s="263"/>
      <c r="S447" s="263"/>
      <c r="T447" s="263"/>
      <c r="U447" s="263"/>
      <c r="V447" s="263"/>
      <c r="W447" s="263">
        <v>2</v>
      </c>
      <c r="X447" s="158">
        <v>45156</v>
      </c>
      <c r="Y447" s="297">
        <f t="shared" si="25"/>
        <v>2</v>
      </c>
      <c r="Z447" s="263"/>
      <c r="AA447" s="263"/>
      <c r="AB447" s="263"/>
      <c r="AC447" s="263"/>
      <c r="AD447" s="263"/>
      <c r="AE447" s="263"/>
      <c r="AF447" s="263"/>
      <c r="AG447" s="158"/>
      <c r="AH447" s="297">
        <f t="shared" si="23"/>
        <v>0</v>
      </c>
      <c r="AI447" s="573"/>
      <c r="AJ447" s="574" t="s">
        <v>659</v>
      </c>
      <c r="AK447" s="574" t="s">
        <v>430</v>
      </c>
      <c r="AL447" s="574"/>
      <c r="AM447" s="574"/>
      <c r="AN447" s="574"/>
      <c r="AO447" s="574"/>
      <c r="AP447" s="574"/>
      <c r="AQ447" s="574"/>
      <c r="AR447" s="574"/>
      <c r="AS447" s="575"/>
      <c r="AT447" s="576"/>
      <c r="AU447" s="575"/>
      <c r="AV447" s="577"/>
      <c r="AW447" s="159"/>
    </row>
    <row r="448" spans="1:49" s="149" customFormat="1" ht="51">
      <c r="A448" s="395"/>
      <c r="B448" s="395">
        <v>3130111300</v>
      </c>
      <c r="C448" s="263" t="s">
        <v>5913</v>
      </c>
      <c r="D448" s="263" t="s">
        <v>5910</v>
      </c>
      <c r="E448" s="263" t="s">
        <v>2622</v>
      </c>
      <c r="F448" s="263" t="s">
        <v>414</v>
      </c>
      <c r="G448" s="263" t="s">
        <v>666</v>
      </c>
      <c r="H448" s="263"/>
      <c r="I448" s="263"/>
      <c r="J448" s="263"/>
      <c r="K448" s="263"/>
      <c r="L448" s="263"/>
      <c r="M448" s="263"/>
      <c r="N448" s="263"/>
      <c r="O448" s="158"/>
      <c r="P448" s="296">
        <f t="shared" si="24"/>
        <v>0</v>
      </c>
      <c r="Q448" s="263"/>
      <c r="R448" s="263"/>
      <c r="S448" s="263"/>
      <c r="T448" s="263"/>
      <c r="U448" s="263"/>
      <c r="V448" s="263"/>
      <c r="W448" s="263">
        <v>2</v>
      </c>
      <c r="X448" s="158">
        <v>45156</v>
      </c>
      <c r="Y448" s="297">
        <f t="shared" si="25"/>
        <v>2</v>
      </c>
      <c r="Z448" s="263"/>
      <c r="AA448" s="263"/>
      <c r="AB448" s="263"/>
      <c r="AC448" s="263"/>
      <c r="AD448" s="263"/>
      <c r="AE448" s="263"/>
      <c r="AF448" s="263"/>
      <c r="AG448" s="158"/>
      <c r="AH448" s="297">
        <f t="shared" si="23"/>
        <v>0</v>
      </c>
      <c r="AI448" s="573"/>
      <c r="AJ448" s="574" t="s">
        <v>659</v>
      </c>
      <c r="AK448" s="574" t="s">
        <v>430</v>
      </c>
      <c r="AL448" s="574"/>
      <c r="AM448" s="574"/>
      <c r="AN448" s="574"/>
      <c r="AO448" s="574"/>
      <c r="AP448" s="574"/>
      <c r="AQ448" s="574"/>
      <c r="AR448" s="574"/>
      <c r="AS448" s="575"/>
      <c r="AT448" s="576"/>
      <c r="AU448" s="575"/>
      <c r="AV448" s="577"/>
      <c r="AW448" s="159"/>
    </row>
    <row r="449" spans="1:49" s="149" customFormat="1" ht="51">
      <c r="A449" s="395"/>
      <c r="B449" s="395">
        <v>3130111300</v>
      </c>
      <c r="C449" s="263" t="s">
        <v>5914</v>
      </c>
      <c r="D449" s="263" t="s">
        <v>5910</v>
      </c>
      <c r="E449" s="263" t="s">
        <v>2623</v>
      </c>
      <c r="F449" s="263" t="s">
        <v>414</v>
      </c>
      <c r="G449" s="263" t="s">
        <v>666</v>
      </c>
      <c r="H449" s="263"/>
      <c r="I449" s="263"/>
      <c r="J449" s="263"/>
      <c r="K449" s="263"/>
      <c r="L449" s="263"/>
      <c r="M449" s="263"/>
      <c r="N449" s="263"/>
      <c r="O449" s="158"/>
      <c r="P449" s="296">
        <f t="shared" si="24"/>
        <v>0</v>
      </c>
      <c r="Q449" s="263"/>
      <c r="R449" s="263"/>
      <c r="S449" s="263"/>
      <c r="T449" s="263"/>
      <c r="U449" s="263"/>
      <c r="V449" s="263"/>
      <c r="W449" s="263">
        <v>2</v>
      </c>
      <c r="X449" s="158">
        <v>45156</v>
      </c>
      <c r="Y449" s="297">
        <f t="shared" si="25"/>
        <v>2</v>
      </c>
      <c r="Z449" s="263"/>
      <c r="AA449" s="263"/>
      <c r="AB449" s="263"/>
      <c r="AC449" s="263"/>
      <c r="AD449" s="263"/>
      <c r="AE449" s="263"/>
      <c r="AF449" s="263"/>
      <c r="AG449" s="158"/>
      <c r="AH449" s="297">
        <f t="shared" si="23"/>
        <v>0</v>
      </c>
      <c r="AI449" s="573"/>
      <c r="AJ449" s="574" t="s">
        <v>659</v>
      </c>
      <c r="AK449" s="574" t="s">
        <v>430</v>
      </c>
      <c r="AL449" s="574"/>
      <c r="AM449" s="574"/>
      <c r="AN449" s="574"/>
      <c r="AO449" s="574"/>
      <c r="AP449" s="574"/>
      <c r="AQ449" s="574"/>
      <c r="AR449" s="574"/>
      <c r="AS449" s="575"/>
      <c r="AT449" s="576"/>
      <c r="AU449" s="575"/>
      <c r="AV449" s="577"/>
      <c r="AW449" s="159"/>
    </row>
    <row r="450" spans="1:49" s="149" customFormat="1" ht="51">
      <c r="A450" s="395"/>
      <c r="B450" s="395">
        <v>3130111300</v>
      </c>
      <c r="C450" s="263" t="s">
        <v>5915</v>
      </c>
      <c r="D450" s="263" t="s">
        <v>5910</v>
      </c>
      <c r="E450" s="263" t="s">
        <v>2624</v>
      </c>
      <c r="F450" s="263" t="s">
        <v>414</v>
      </c>
      <c r="G450" s="263" t="s">
        <v>666</v>
      </c>
      <c r="H450" s="263"/>
      <c r="I450" s="263"/>
      <c r="J450" s="263"/>
      <c r="K450" s="263"/>
      <c r="L450" s="263"/>
      <c r="M450" s="263"/>
      <c r="N450" s="263"/>
      <c r="O450" s="158"/>
      <c r="P450" s="296">
        <f t="shared" si="24"/>
        <v>0</v>
      </c>
      <c r="Q450" s="263"/>
      <c r="R450" s="263"/>
      <c r="S450" s="263"/>
      <c r="T450" s="263"/>
      <c r="U450" s="263"/>
      <c r="V450" s="263"/>
      <c r="W450" s="263">
        <v>2</v>
      </c>
      <c r="X450" s="158">
        <v>45156</v>
      </c>
      <c r="Y450" s="297">
        <f t="shared" si="25"/>
        <v>2</v>
      </c>
      <c r="Z450" s="263"/>
      <c r="AA450" s="263"/>
      <c r="AB450" s="263"/>
      <c r="AC450" s="263"/>
      <c r="AD450" s="263"/>
      <c r="AE450" s="263"/>
      <c r="AF450" s="263"/>
      <c r="AG450" s="158"/>
      <c r="AH450" s="297">
        <f t="shared" si="23"/>
        <v>0</v>
      </c>
      <c r="AI450" s="573"/>
      <c r="AJ450" s="574" t="s">
        <v>659</v>
      </c>
      <c r="AK450" s="574" t="s">
        <v>430</v>
      </c>
      <c r="AL450" s="574"/>
      <c r="AM450" s="574"/>
      <c r="AN450" s="574"/>
      <c r="AO450" s="574"/>
      <c r="AP450" s="574"/>
      <c r="AQ450" s="574"/>
      <c r="AR450" s="574"/>
      <c r="AS450" s="575"/>
      <c r="AT450" s="576"/>
      <c r="AU450" s="575"/>
      <c r="AV450" s="577"/>
      <c r="AW450" s="159"/>
    </row>
    <row r="451" spans="1:49" s="149" customFormat="1" ht="51">
      <c r="A451" s="395"/>
      <c r="B451" s="395">
        <v>3130111300</v>
      </c>
      <c r="C451" s="263" t="s">
        <v>5916</v>
      </c>
      <c r="D451" s="263" t="s">
        <v>5910</v>
      </c>
      <c r="E451" s="263" t="s">
        <v>2625</v>
      </c>
      <c r="F451" s="263" t="s">
        <v>414</v>
      </c>
      <c r="G451" s="263" t="s">
        <v>666</v>
      </c>
      <c r="H451" s="263"/>
      <c r="I451" s="263"/>
      <c r="J451" s="263"/>
      <c r="K451" s="263"/>
      <c r="L451" s="263"/>
      <c r="M451" s="263"/>
      <c r="N451" s="263"/>
      <c r="O451" s="158"/>
      <c r="P451" s="296">
        <f t="shared" si="24"/>
        <v>0</v>
      </c>
      <c r="Q451" s="263"/>
      <c r="R451" s="263"/>
      <c r="S451" s="263"/>
      <c r="T451" s="263"/>
      <c r="U451" s="263"/>
      <c r="V451" s="263"/>
      <c r="W451" s="263">
        <v>2</v>
      </c>
      <c r="X451" s="158">
        <v>45156</v>
      </c>
      <c r="Y451" s="297">
        <f t="shared" si="25"/>
        <v>2</v>
      </c>
      <c r="Z451" s="263"/>
      <c r="AA451" s="263"/>
      <c r="AB451" s="263"/>
      <c r="AC451" s="263"/>
      <c r="AD451" s="263"/>
      <c r="AE451" s="263"/>
      <c r="AF451" s="263"/>
      <c r="AG451" s="158"/>
      <c r="AH451" s="297">
        <f t="shared" si="23"/>
        <v>0</v>
      </c>
      <c r="AI451" s="573"/>
      <c r="AJ451" s="574" t="s">
        <v>659</v>
      </c>
      <c r="AK451" s="574" t="s">
        <v>430</v>
      </c>
      <c r="AL451" s="574"/>
      <c r="AM451" s="574"/>
      <c r="AN451" s="574"/>
      <c r="AO451" s="574"/>
      <c r="AP451" s="574"/>
      <c r="AQ451" s="574"/>
      <c r="AR451" s="574"/>
      <c r="AS451" s="575"/>
      <c r="AT451" s="576"/>
      <c r="AU451" s="575"/>
      <c r="AV451" s="577"/>
      <c r="AW451" s="159"/>
    </row>
    <row r="452" spans="1:49" s="149" customFormat="1" ht="51">
      <c r="A452" s="395"/>
      <c r="B452" s="395">
        <v>3130111300</v>
      </c>
      <c r="C452" s="263" t="s">
        <v>5917</v>
      </c>
      <c r="D452" s="263" t="s">
        <v>5910</v>
      </c>
      <c r="E452" s="263" t="s">
        <v>2626</v>
      </c>
      <c r="F452" s="263" t="s">
        <v>414</v>
      </c>
      <c r="G452" s="263" t="s">
        <v>666</v>
      </c>
      <c r="H452" s="263"/>
      <c r="I452" s="263"/>
      <c r="J452" s="263"/>
      <c r="K452" s="263"/>
      <c r="L452" s="263"/>
      <c r="M452" s="263"/>
      <c r="N452" s="263"/>
      <c r="O452" s="158"/>
      <c r="P452" s="296">
        <f t="shared" si="24"/>
        <v>0</v>
      </c>
      <c r="Q452" s="263"/>
      <c r="R452" s="263"/>
      <c r="S452" s="263"/>
      <c r="T452" s="263"/>
      <c r="U452" s="263"/>
      <c r="V452" s="263"/>
      <c r="W452" s="263">
        <v>2</v>
      </c>
      <c r="X452" s="158">
        <v>45156</v>
      </c>
      <c r="Y452" s="297">
        <f t="shared" si="25"/>
        <v>2</v>
      </c>
      <c r="Z452" s="263"/>
      <c r="AA452" s="263"/>
      <c r="AB452" s="263"/>
      <c r="AC452" s="263"/>
      <c r="AD452" s="263"/>
      <c r="AE452" s="263"/>
      <c r="AF452" s="263"/>
      <c r="AG452" s="158"/>
      <c r="AH452" s="297">
        <f t="shared" si="23"/>
        <v>0</v>
      </c>
      <c r="AI452" s="573"/>
      <c r="AJ452" s="574" t="s">
        <v>659</v>
      </c>
      <c r="AK452" s="574" t="s">
        <v>430</v>
      </c>
      <c r="AL452" s="574"/>
      <c r="AM452" s="574"/>
      <c r="AN452" s="574"/>
      <c r="AO452" s="574"/>
      <c r="AP452" s="574"/>
      <c r="AQ452" s="574"/>
      <c r="AR452" s="574"/>
      <c r="AS452" s="575"/>
      <c r="AT452" s="576"/>
      <c r="AU452" s="575"/>
      <c r="AV452" s="577"/>
      <c r="AW452" s="159"/>
    </row>
    <row r="453" spans="1:49" s="149" customFormat="1" ht="51">
      <c r="A453" s="395"/>
      <c r="B453" s="395">
        <v>3130111300</v>
      </c>
      <c r="C453" s="263" t="s">
        <v>5918</v>
      </c>
      <c r="D453" s="263" t="s">
        <v>5910</v>
      </c>
      <c r="E453" s="263" t="s">
        <v>2627</v>
      </c>
      <c r="F453" s="263" t="s">
        <v>414</v>
      </c>
      <c r="G453" s="263" t="s">
        <v>666</v>
      </c>
      <c r="H453" s="263"/>
      <c r="I453" s="263"/>
      <c r="J453" s="263"/>
      <c r="K453" s="263"/>
      <c r="L453" s="263"/>
      <c r="M453" s="263"/>
      <c r="N453" s="263"/>
      <c r="O453" s="158"/>
      <c r="P453" s="296">
        <f t="shared" si="24"/>
        <v>0</v>
      </c>
      <c r="Q453" s="263"/>
      <c r="R453" s="263"/>
      <c r="S453" s="263"/>
      <c r="T453" s="263"/>
      <c r="U453" s="263"/>
      <c r="V453" s="263"/>
      <c r="W453" s="263">
        <v>2</v>
      </c>
      <c r="X453" s="158">
        <v>45156</v>
      </c>
      <c r="Y453" s="297">
        <f t="shared" si="25"/>
        <v>2</v>
      </c>
      <c r="Z453" s="263"/>
      <c r="AA453" s="263"/>
      <c r="AB453" s="263"/>
      <c r="AC453" s="263"/>
      <c r="AD453" s="263"/>
      <c r="AE453" s="263"/>
      <c r="AF453" s="263"/>
      <c r="AG453" s="158"/>
      <c r="AH453" s="297">
        <f t="shared" si="23"/>
        <v>0</v>
      </c>
      <c r="AI453" s="573"/>
      <c r="AJ453" s="574" t="s">
        <v>659</v>
      </c>
      <c r="AK453" s="574" t="s">
        <v>430</v>
      </c>
      <c r="AL453" s="574"/>
      <c r="AM453" s="574"/>
      <c r="AN453" s="574"/>
      <c r="AO453" s="574"/>
      <c r="AP453" s="574"/>
      <c r="AQ453" s="574"/>
      <c r="AR453" s="574"/>
      <c r="AS453" s="575"/>
      <c r="AT453" s="576"/>
      <c r="AU453" s="575"/>
      <c r="AV453" s="577"/>
      <c r="AW453" s="159"/>
    </row>
    <row r="454" spans="1:49" s="149" customFormat="1" ht="51">
      <c r="A454" s="395"/>
      <c r="B454" s="395">
        <v>3130111300</v>
      </c>
      <c r="C454" s="263" t="s">
        <v>5919</v>
      </c>
      <c r="D454" s="263" t="s">
        <v>5910</v>
      </c>
      <c r="E454" s="263" t="s">
        <v>2628</v>
      </c>
      <c r="F454" s="263" t="s">
        <v>414</v>
      </c>
      <c r="G454" s="263" t="s">
        <v>666</v>
      </c>
      <c r="H454" s="263"/>
      <c r="I454" s="263"/>
      <c r="J454" s="263"/>
      <c r="K454" s="263"/>
      <c r="L454" s="263"/>
      <c r="M454" s="263"/>
      <c r="N454" s="263"/>
      <c r="O454" s="158"/>
      <c r="P454" s="296">
        <f t="shared" si="24"/>
        <v>0</v>
      </c>
      <c r="Q454" s="263"/>
      <c r="R454" s="263"/>
      <c r="S454" s="263"/>
      <c r="T454" s="263"/>
      <c r="U454" s="263"/>
      <c r="V454" s="263"/>
      <c r="W454" s="263">
        <v>2</v>
      </c>
      <c r="X454" s="158">
        <v>45156</v>
      </c>
      <c r="Y454" s="297">
        <f t="shared" si="25"/>
        <v>2</v>
      </c>
      <c r="Z454" s="263"/>
      <c r="AA454" s="263"/>
      <c r="AB454" s="263"/>
      <c r="AC454" s="263"/>
      <c r="AD454" s="263"/>
      <c r="AE454" s="263"/>
      <c r="AF454" s="263"/>
      <c r="AG454" s="158"/>
      <c r="AH454" s="297">
        <f t="shared" si="23"/>
        <v>0</v>
      </c>
      <c r="AI454" s="573"/>
      <c r="AJ454" s="574" t="s">
        <v>659</v>
      </c>
      <c r="AK454" s="574" t="s">
        <v>430</v>
      </c>
      <c r="AL454" s="574"/>
      <c r="AM454" s="574"/>
      <c r="AN454" s="574"/>
      <c r="AO454" s="574"/>
      <c r="AP454" s="574"/>
      <c r="AQ454" s="574"/>
      <c r="AR454" s="574"/>
      <c r="AS454" s="575"/>
      <c r="AT454" s="576"/>
      <c r="AU454" s="575"/>
      <c r="AV454" s="577"/>
      <c r="AW454" s="159"/>
    </row>
    <row r="455" spans="1:49" s="149" customFormat="1" ht="51">
      <c r="A455" s="395"/>
      <c r="B455" s="395">
        <v>3130111300</v>
      </c>
      <c r="C455" s="263" t="s">
        <v>5920</v>
      </c>
      <c r="D455" s="263" t="s">
        <v>5910</v>
      </c>
      <c r="E455" s="263" t="s">
        <v>2629</v>
      </c>
      <c r="F455" s="263" t="s">
        <v>414</v>
      </c>
      <c r="G455" s="263" t="s">
        <v>666</v>
      </c>
      <c r="H455" s="263"/>
      <c r="I455" s="263"/>
      <c r="J455" s="263"/>
      <c r="K455" s="263"/>
      <c r="L455" s="263"/>
      <c r="M455" s="263"/>
      <c r="N455" s="263"/>
      <c r="O455" s="158"/>
      <c r="P455" s="296">
        <f t="shared" si="24"/>
        <v>0</v>
      </c>
      <c r="Q455" s="263"/>
      <c r="R455" s="263"/>
      <c r="S455" s="263"/>
      <c r="T455" s="263"/>
      <c r="U455" s="263"/>
      <c r="V455" s="263"/>
      <c r="W455" s="263">
        <v>2</v>
      </c>
      <c r="X455" s="158">
        <v>45156</v>
      </c>
      <c r="Y455" s="297">
        <f t="shared" si="25"/>
        <v>2</v>
      </c>
      <c r="Z455" s="263"/>
      <c r="AA455" s="263"/>
      <c r="AB455" s="263"/>
      <c r="AC455" s="263"/>
      <c r="AD455" s="263"/>
      <c r="AE455" s="263"/>
      <c r="AF455" s="263"/>
      <c r="AG455" s="158"/>
      <c r="AH455" s="297">
        <f t="shared" si="23"/>
        <v>0</v>
      </c>
      <c r="AI455" s="573"/>
      <c r="AJ455" s="574" t="s">
        <v>659</v>
      </c>
      <c r="AK455" s="574" t="s">
        <v>430</v>
      </c>
      <c r="AL455" s="574"/>
      <c r="AM455" s="574"/>
      <c r="AN455" s="574"/>
      <c r="AO455" s="574"/>
      <c r="AP455" s="574"/>
      <c r="AQ455" s="574"/>
      <c r="AR455" s="574"/>
      <c r="AS455" s="575"/>
      <c r="AT455" s="576"/>
      <c r="AU455" s="575"/>
      <c r="AV455" s="577"/>
      <c r="AW455" s="159"/>
    </row>
    <row r="456" spans="1:49" s="149" customFormat="1" ht="51">
      <c r="A456" s="395"/>
      <c r="B456" s="395">
        <v>3130111300</v>
      </c>
      <c r="C456" s="263" t="s">
        <v>5921</v>
      </c>
      <c r="D456" s="263" t="s">
        <v>5910</v>
      </c>
      <c r="E456" s="263" t="s">
        <v>2630</v>
      </c>
      <c r="F456" s="263" t="s">
        <v>414</v>
      </c>
      <c r="G456" s="263" t="s">
        <v>666</v>
      </c>
      <c r="H456" s="263"/>
      <c r="I456" s="263"/>
      <c r="J456" s="263"/>
      <c r="K456" s="263"/>
      <c r="L456" s="263"/>
      <c r="M456" s="263"/>
      <c r="N456" s="263"/>
      <c r="O456" s="158"/>
      <c r="P456" s="296">
        <f t="shared" si="24"/>
        <v>0</v>
      </c>
      <c r="Q456" s="263"/>
      <c r="R456" s="263"/>
      <c r="S456" s="263"/>
      <c r="T456" s="263"/>
      <c r="U456" s="263"/>
      <c r="V456" s="263"/>
      <c r="W456" s="263">
        <v>2</v>
      </c>
      <c r="X456" s="158">
        <v>45156</v>
      </c>
      <c r="Y456" s="297">
        <f t="shared" si="25"/>
        <v>2</v>
      </c>
      <c r="Z456" s="263"/>
      <c r="AA456" s="263"/>
      <c r="AB456" s="263"/>
      <c r="AC456" s="263"/>
      <c r="AD456" s="263"/>
      <c r="AE456" s="263"/>
      <c r="AF456" s="263"/>
      <c r="AG456" s="158"/>
      <c r="AH456" s="297">
        <f t="shared" si="23"/>
        <v>0</v>
      </c>
      <c r="AI456" s="573"/>
      <c r="AJ456" s="574" t="s">
        <v>659</v>
      </c>
      <c r="AK456" s="574" t="s">
        <v>430</v>
      </c>
      <c r="AL456" s="574"/>
      <c r="AM456" s="574"/>
      <c r="AN456" s="574"/>
      <c r="AO456" s="574"/>
      <c r="AP456" s="574"/>
      <c r="AQ456" s="574"/>
      <c r="AR456" s="574"/>
      <c r="AS456" s="575"/>
      <c r="AT456" s="576"/>
      <c r="AU456" s="575"/>
      <c r="AV456" s="577"/>
      <c r="AW456" s="159"/>
    </row>
    <row r="457" spans="1:49" s="149" customFormat="1" ht="63.75">
      <c r="A457" s="395"/>
      <c r="B457" s="395">
        <v>5431340800</v>
      </c>
      <c r="C457" s="263" t="s">
        <v>5922</v>
      </c>
      <c r="D457" s="263" t="s">
        <v>5923</v>
      </c>
      <c r="E457" s="263" t="s">
        <v>2631</v>
      </c>
      <c r="F457" s="263" t="s">
        <v>422</v>
      </c>
      <c r="G457" s="263" t="s">
        <v>655</v>
      </c>
      <c r="H457" s="263"/>
      <c r="I457" s="263"/>
      <c r="J457" s="263"/>
      <c r="K457" s="263"/>
      <c r="L457" s="263"/>
      <c r="M457" s="263"/>
      <c r="N457" s="263"/>
      <c r="O457" s="158"/>
      <c r="P457" s="296">
        <f t="shared" si="24"/>
        <v>0</v>
      </c>
      <c r="Q457" s="263"/>
      <c r="R457" s="263"/>
      <c r="S457" s="263"/>
      <c r="T457" s="263"/>
      <c r="U457" s="263"/>
      <c r="V457" s="263"/>
      <c r="W457" s="263">
        <v>2</v>
      </c>
      <c r="X457" s="158">
        <v>45212</v>
      </c>
      <c r="Y457" s="297">
        <f t="shared" si="25"/>
        <v>2</v>
      </c>
      <c r="Z457" s="263"/>
      <c r="AA457" s="263"/>
      <c r="AB457" s="263"/>
      <c r="AC457" s="263"/>
      <c r="AD457" s="263"/>
      <c r="AE457" s="263"/>
      <c r="AF457" s="263"/>
      <c r="AG457" s="158"/>
      <c r="AH457" s="297">
        <f t="shared" si="23"/>
        <v>0</v>
      </c>
      <c r="AI457" s="573"/>
      <c r="AJ457" s="574" t="s">
        <v>659</v>
      </c>
      <c r="AK457" s="574" t="s">
        <v>430</v>
      </c>
      <c r="AL457" s="574"/>
      <c r="AM457" s="574"/>
      <c r="AN457" s="574"/>
      <c r="AO457" s="574"/>
      <c r="AP457" s="574"/>
      <c r="AQ457" s="574"/>
      <c r="AR457" s="574"/>
      <c r="AS457" s="575"/>
      <c r="AT457" s="576"/>
      <c r="AU457" s="575"/>
      <c r="AV457" s="577"/>
      <c r="AW457" s="159"/>
    </row>
    <row r="458" spans="1:49" s="149" customFormat="1" ht="38.25">
      <c r="A458" s="395"/>
      <c r="B458" s="395">
        <v>3590830100</v>
      </c>
      <c r="C458" s="263" t="s">
        <v>5924</v>
      </c>
      <c r="D458" s="263" t="s">
        <v>5925</v>
      </c>
      <c r="E458" s="263" t="s">
        <v>2632</v>
      </c>
      <c r="F458" s="263" t="s">
        <v>422</v>
      </c>
      <c r="G458" s="263" t="s">
        <v>655</v>
      </c>
      <c r="H458" s="263"/>
      <c r="I458" s="263"/>
      <c r="J458" s="263"/>
      <c r="K458" s="263"/>
      <c r="L458" s="263"/>
      <c r="M458" s="263"/>
      <c r="N458" s="263"/>
      <c r="O458" s="158"/>
      <c r="P458" s="296">
        <f t="shared" si="24"/>
        <v>0</v>
      </c>
      <c r="Q458" s="263"/>
      <c r="R458" s="263"/>
      <c r="S458" s="263"/>
      <c r="T458" s="263"/>
      <c r="U458" s="263">
        <v>1</v>
      </c>
      <c r="V458" s="263"/>
      <c r="W458" s="263">
        <v>1</v>
      </c>
      <c r="X458" s="158">
        <v>45268</v>
      </c>
      <c r="Y458" s="297">
        <f t="shared" si="25"/>
        <v>2</v>
      </c>
      <c r="Z458" s="263"/>
      <c r="AA458" s="263"/>
      <c r="AB458" s="263"/>
      <c r="AC458" s="263"/>
      <c r="AD458" s="263"/>
      <c r="AE458" s="263"/>
      <c r="AF458" s="263"/>
      <c r="AG458" s="158"/>
      <c r="AH458" s="297">
        <f t="shared" si="23"/>
        <v>0</v>
      </c>
      <c r="AI458" s="573"/>
      <c r="AJ458" s="574" t="s">
        <v>659</v>
      </c>
      <c r="AK458" s="574" t="s">
        <v>430</v>
      </c>
      <c r="AL458" s="574" t="s">
        <v>671</v>
      </c>
      <c r="AM458" s="574" t="s">
        <v>671</v>
      </c>
      <c r="AN458" s="574"/>
      <c r="AO458" s="574">
        <v>15</v>
      </c>
      <c r="AP458" s="574"/>
      <c r="AQ458" s="574"/>
      <c r="AR458" s="574"/>
      <c r="AS458" s="575"/>
      <c r="AT458" s="576"/>
      <c r="AU458" s="575"/>
      <c r="AV458" s="577"/>
      <c r="AW458" s="159" t="s">
        <v>16359</v>
      </c>
    </row>
    <row r="459" spans="1:49" s="149" customFormat="1" ht="51">
      <c r="A459" s="395"/>
      <c r="B459" s="395">
        <v>4391122100</v>
      </c>
      <c r="C459" s="263" t="s">
        <v>5926</v>
      </c>
      <c r="D459" s="263" t="s">
        <v>5927</v>
      </c>
      <c r="E459" s="263" t="s">
        <v>2633</v>
      </c>
      <c r="F459" s="263" t="s">
        <v>422</v>
      </c>
      <c r="G459" s="263" t="s">
        <v>655</v>
      </c>
      <c r="H459" s="263"/>
      <c r="I459" s="263"/>
      <c r="J459" s="263"/>
      <c r="K459" s="263"/>
      <c r="L459" s="263"/>
      <c r="M459" s="263"/>
      <c r="N459" s="263"/>
      <c r="O459" s="158"/>
      <c r="P459" s="296">
        <f t="shared" si="24"/>
        <v>0</v>
      </c>
      <c r="Q459" s="263"/>
      <c r="R459" s="263"/>
      <c r="S459" s="263"/>
      <c r="T459" s="263"/>
      <c r="U459" s="263">
        <v>1</v>
      </c>
      <c r="V459" s="263"/>
      <c r="W459" s="263">
        <v>1</v>
      </c>
      <c r="X459" s="158">
        <v>45268</v>
      </c>
      <c r="Y459" s="297">
        <f t="shared" si="25"/>
        <v>2</v>
      </c>
      <c r="Z459" s="263"/>
      <c r="AA459" s="263"/>
      <c r="AB459" s="263"/>
      <c r="AC459" s="263"/>
      <c r="AD459" s="263"/>
      <c r="AE459" s="263"/>
      <c r="AF459" s="263"/>
      <c r="AG459" s="158"/>
      <c r="AH459" s="297">
        <f t="shared" si="23"/>
        <v>0</v>
      </c>
      <c r="AI459" s="573"/>
      <c r="AJ459" s="574" t="s">
        <v>659</v>
      </c>
      <c r="AK459" s="574" t="s">
        <v>430</v>
      </c>
      <c r="AL459" s="574" t="s">
        <v>671</v>
      </c>
      <c r="AM459" s="574" t="s">
        <v>671</v>
      </c>
      <c r="AN459" s="574"/>
      <c r="AO459" s="574">
        <v>15</v>
      </c>
      <c r="AP459" s="574"/>
      <c r="AQ459" s="574"/>
      <c r="AR459" s="574"/>
      <c r="AS459" s="575"/>
      <c r="AT459" s="576"/>
      <c r="AU459" s="575"/>
      <c r="AV459" s="577"/>
      <c r="AW459" s="159" t="s">
        <v>16359</v>
      </c>
    </row>
    <row r="460" spans="1:49" s="149" customFormat="1" ht="38.25">
      <c r="A460" s="395"/>
      <c r="B460" s="395">
        <v>3554270800</v>
      </c>
      <c r="C460" s="263" t="s">
        <v>5928</v>
      </c>
      <c r="D460" s="263" t="s">
        <v>5929</v>
      </c>
      <c r="E460" s="263" t="s">
        <v>2634</v>
      </c>
      <c r="F460" s="263" t="s">
        <v>422</v>
      </c>
      <c r="G460" s="263" t="s">
        <v>655</v>
      </c>
      <c r="H460" s="263"/>
      <c r="I460" s="263"/>
      <c r="J460" s="263"/>
      <c r="K460" s="263"/>
      <c r="L460" s="263"/>
      <c r="M460" s="263"/>
      <c r="N460" s="263"/>
      <c r="O460" s="158"/>
      <c r="P460" s="296">
        <f t="shared" si="24"/>
        <v>0</v>
      </c>
      <c r="Q460" s="263"/>
      <c r="R460" s="263"/>
      <c r="S460" s="263"/>
      <c r="T460" s="263"/>
      <c r="U460" s="263"/>
      <c r="V460" s="263"/>
      <c r="W460" s="263">
        <v>2</v>
      </c>
      <c r="X460" s="158">
        <v>45251</v>
      </c>
      <c r="Y460" s="297">
        <f t="shared" si="25"/>
        <v>2</v>
      </c>
      <c r="Z460" s="263"/>
      <c r="AA460" s="263"/>
      <c r="AB460" s="263"/>
      <c r="AC460" s="263"/>
      <c r="AD460" s="263"/>
      <c r="AE460" s="263"/>
      <c r="AF460" s="263"/>
      <c r="AG460" s="158"/>
      <c r="AH460" s="297">
        <f t="shared" si="23"/>
        <v>0</v>
      </c>
      <c r="AI460" s="573"/>
      <c r="AJ460" s="574" t="s">
        <v>659</v>
      </c>
      <c r="AK460" s="574" t="s">
        <v>430</v>
      </c>
      <c r="AL460" s="574"/>
      <c r="AM460" s="574"/>
      <c r="AN460" s="574"/>
      <c r="AO460" s="574"/>
      <c r="AP460" s="574"/>
      <c r="AQ460" s="574"/>
      <c r="AR460" s="574"/>
      <c r="AS460" s="575"/>
      <c r="AT460" s="576"/>
      <c r="AU460" s="575"/>
      <c r="AV460" s="577"/>
      <c r="AW460" s="159"/>
    </row>
    <row r="461" spans="1:49" s="149" customFormat="1" ht="51">
      <c r="A461" s="395"/>
      <c r="B461" s="395">
        <v>4725021800</v>
      </c>
      <c r="C461" s="263" t="s">
        <v>5930</v>
      </c>
      <c r="D461" s="263" t="s">
        <v>5931</v>
      </c>
      <c r="E461" s="263" t="s">
        <v>2635</v>
      </c>
      <c r="F461" s="263" t="s">
        <v>422</v>
      </c>
      <c r="G461" s="263" t="s">
        <v>655</v>
      </c>
      <c r="H461" s="263"/>
      <c r="I461" s="263"/>
      <c r="J461" s="263"/>
      <c r="K461" s="263"/>
      <c r="L461" s="263"/>
      <c r="M461" s="263"/>
      <c r="N461" s="263"/>
      <c r="O461" s="158"/>
      <c r="P461" s="296">
        <f t="shared" si="24"/>
        <v>0</v>
      </c>
      <c r="Q461" s="263"/>
      <c r="R461" s="263"/>
      <c r="S461" s="263"/>
      <c r="T461" s="263"/>
      <c r="U461" s="263"/>
      <c r="V461" s="263"/>
      <c r="W461" s="263">
        <v>2</v>
      </c>
      <c r="X461" s="158">
        <v>45163</v>
      </c>
      <c r="Y461" s="297">
        <f t="shared" si="25"/>
        <v>2</v>
      </c>
      <c r="Z461" s="263"/>
      <c r="AA461" s="263"/>
      <c r="AB461" s="263"/>
      <c r="AC461" s="263"/>
      <c r="AD461" s="263"/>
      <c r="AE461" s="263"/>
      <c r="AF461" s="263"/>
      <c r="AG461" s="158"/>
      <c r="AH461" s="297">
        <f t="shared" si="23"/>
        <v>0</v>
      </c>
      <c r="AI461" s="573"/>
      <c r="AJ461" s="574" t="s">
        <v>659</v>
      </c>
      <c r="AK461" s="574" t="s">
        <v>430</v>
      </c>
      <c r="AL461" s="574"/>
      <c r="AM461" s="574"/>
      <c r="AN461" s="574"/>
      <c r="AO461" s="574"/>
      <c r="AP461" s="574"/>
      <c r="AQ461" s="574"/>
      <c r="AR461" s="574"/>
      <c r="AS461" s="575"/>
      <c r="AT461" s="576"/>
      <c r="AU461" s="575"/>
      <c r="AV461" s="577"/>
      <c r="AW461" s="159"/>
    </row>
    <row r="462" spans="1:49" s="149" customFormat="1" ht="63.75">
      <c r="A462" s="395"/>
      <c r="B462" s="395">
        <v>5316940100</v>
      </c>
      <c r="C462" s="263" t="s">
        <v>5932</v>
      </c>
      <c r="D462" s="263" t="s">
        <v>5933</v>
      </c>
      <c r="E462" s="263" t="s">
        <v>2636</v>
      </c>
      <c r="F462" s="263" t="s">
        <v>422</v>
      </c>
      <c r="G462" s="263" t="s">
        <v>655</v>
      </c>
      <c r="H462" s="263"/>
      <c r="I462" s="263"/>
      <c r="J462" s="263"/>
      <c r="K462" s="263"/>
      <c r="L462" s="263"/>
      <c r="M462" s="263"/>
      <c r="N462" s="263"/>
      <c r="O462" s="158"/>
      <c r="P462" s="296">
        <f t="shared" si="24"/>
        <v>0</v>
      </c>
      <c r="Q462" s="263"/>
      <c r="R462" s="263"/>
      <c r="S462" s="263"/>
      <c r="T462" s="263"/>
      <c r="U462" s="263"/>
      <c r="V462" s="263"/>
      <c r="W462" s="263">
        <v>2</v>
      </c>
      <c r="X462" s="158">
        <v>45183</v>
      </c>
      <c r="Y462" s="297">
        <f t="shared" si="25"/>
        <v>2</v>
      </c>
      <c r="Z462" s="263"/>
      <c r="AA462" s="263"/>
      <c r="AB462" s="263"/>
      <c r="AC462" s="263"/>
      <c r="AD462" s="263"/>
      <c r="AE462" s="263"/>
      <c r="AF462" s="263"/>
      <c r="AG462" s="158"/>
      <c r="AH462" s="297">
        <f t="shared" si="23"/>
        <v>0</v>
      </c>
      <c r="AI462" s="573"/>
      <c r="AJ462" s="574" t="s">
        <v>659</v>
      </c>
      <c r="AK462" s="574" t="s">
        <v>430</v>
      </c>
      <c r="AL462" s="574"/>
      <c r="AM462" s="574"/>
      <c r="AN462" s="574"/>
      <c r="AO462" s="574"/>
      <c r="AP462" s="574"/>
      <c r="AQ462" s="574"/>
      <c r="AR462" s="574"/>
      <c r="AS462" s="575"/>
      <c r="AT462" s="576"/>
      <c r="AU462" s="575"/>
      <c r="AV462" s="577"/>
      <c r="AW462" s="159"/>
    </row>
    <row r="463" spans="1:49" s="149" customFormat="1" ht="51">
      <c r="A463" s="395"/>
      <c r="B463" s="395">
        <v>5453011000</v>
      </c>
      <c r="C463" s="263" t="s">
        <v>5934</v>
      </c>
      <c r="D463" s="263" t="s">
        <v>5935</v>
      </c>
      <c r="E463" s="263" t="s">
        <v>2637</v>
      </c>
      <c r="F463" s="263" t="s">
        <v>422</v>
      </c>
      <c r="G463" s="263" t="s">
        <v>655</v>
      </c>
      <c r="H463" s="263"/>
      <c r="I463" s="263"/>
      <c r="J463" s="263"/>
      <c r="K463" s="263"/>
      <c r="L463" s="263"/>
      <c r="M463" s="263"/>
      <c r="N463" s="263"/>
      <c r="O463" s="158"/>
      <c r="P463" s="296">
        <f t="shared" si="24"/>
        <v>0</v>
      </c>
      <c r="Q463" s="263"/>
      <c r="R463" s="263"/>
      <c r="S463" s="263"/>
      <c r="T463" s="263"/>
      <c r="U463" s="263"/>
      <c r="V463" s="263"/>
      <c r="W463" s="263">
        <v>2</v>
      </c>
      <c r="X463" s="158">
        <v>45279</v>
      </c>
      <c r="Y463" s="297">
        <f t="shared" si="25"/>
        <v>2</v>
      </c>
      <c r="Z463" s="263"/>
      <c r="AA463" s="263"/>
      <c r="AB463" s="263"/>
      <c r="AC463" s="263"/>
      <c r="AD463" s="263"/>
      <c r="AE463" s="263"/>
      <c r="AF463" s="263"/>
      <c r="AG463" s="158"/>
      <c r="AH463" s="297">
        <f t="shared" si="23"/>
        <v>0</v>
      </c>
      <c r="AI463" s="573"/>
      <c r="AJ463" s="574" t="s">
        <v>659</v>
      </c>
      <c r="AK463" s="574" t="s">
        <v>430</v>
      </c>
      <c r="AL463" s="574"/>
      <c r="AM463" s="574"/>
      <c r="AN463" s="574"/>
      <c r="AO463" s="574"/>
      <c r="AP463" s="574"/>
      <c r="AQ463" s="574"/>
      <c r="AR463" s="574"/>
      <c r="AS463" s="575"/>
      <c r="AT463" s="576"/>
      <c r="AU463" s="575"/>
      <c r="AV463" s="577"/>
      <c r="AW463" s="159"/>
    </row>
    <row r="464" spans="1:49" s="149" customFormat="1" ht="51">
      <c r="A464" s="395"/>
      <c r="B464" s="395">
        <v>4475911200</v>
      </c>
      <c r="C464" s="263" t="s">
        <v>5936</v>
      </c>
      <c r="D464" s="263" t="s">
        <v>5937</v>
      </c>
      <c r="E464" s="263" t="s">
        <v>2638</v>
      </c>
      <c r="F464" s="263" t="s">
        <v>422</v>
      </c>
      <c r="G464" s="263" t="s">
        <v>655</v>
      </c>
      <c r="H464" s="263"/>
      <c r="I464" s="263"/>
      <c r="J464" s="263"/>
      <c r="K464" s="263"/>
      <c r="L464" s="263"/>
      <c r="M464" s="263"/>
      <c r="N464" s="263"/>
      <c r="O464" s="158"/>
      <c r="P464" s="296">
        <f t="shared" si="24"/>
        <v>0</v>
      </c>
      <c r="Q464" s="263"/>
      <c r="R464" s="263"/>
      <c r="S464" s="263"/>
      <c r="T464" s="263"/>
      <c r="U464" s="263"/>
      <c r="V464" s="263"/>
      <c r="W464" s="263">
        <v>2</v>
      </c>
      <c r="X464" s="158">
        <v>45264</v>
      </c>
      <c r="Y464" s="297">
        <f t="shared" si="25"/>
        <v>2</v>
      </c>
      <c r="Z464" s="263"/>
      <c r="AA464" s="263"/>
      <c r="AB464" s="263"/>
      <c r="AC464" s="263"/>
      <c r="AD464" s="263"/>
      <c r="AE464" s="263"/>
      <c r="AF464" s="263"/>
      <c r="AG464" s="158"/>
      <c r="AH464" s="297">
        <f t="shared" si="23"/>
        <v>0</v>
      </c>
      <c r="AI464" s="573"/>
      <c r="AJ464" s="574" t="s">
        <v>659</v>
      </c>
      <c r="AK464" s="574" t="s">
        <v>430</v>
      </c>
      <c r="AL464" s="574"/>
      <c r="AM464" s="574"/>
      <c r="AN464" s="574"/>
      <c r="AO464" s="574"/>
      <c r="AP464" s="574"/>
      <c r="AQ464" s="574"/>
      <c r="AR464" s="574"/>
      <c r="AS464" s="575"/>
      <c r="AT464" s="576"/>
      <c r="AU464" s="575"/>
      <c r="AV464" s="577"/>
      <c r="AW464" s="159"/>
    </row>
    <row r="465" spans="1:49" s="149" customFormat="1" ht="63.75">
      <c r="A465" s="395"/>
      <c r="B465" s="395">
        <v>4252520700</v>
      </c>
      <c r="C465" s="263" t="s">
        <v>5938</v>
      </c>
      <c r="D465" s="263" t="s">
        <v>5939</v>
      </c>
      <c r="E465" s="263" t="s">
        <v>2639</v>
      </c>
      <c r="F465" s="263" t="s">
        <v>422</v>
      </c>
      <c r="G465" s="263" t="s">
        <v>655</v>
      </c>
      <c r="H465" s="263"/>
      <c r="I465" s="263"/>
      <c r="J465" s="263"/>
      <c r="K465" s="263"/>
      <c r="L465" s="263"/>
      <c r="M465" s="263"/>
      <c r="N465" s="263"/>
      <c r="O465" s="158"/>
      <c r="P465" s="296">
        <f t="shared" si="24"/>
        <v>0</v>
      </c>
      <c r="Q465" s="263"/>
      <c r="R465" s="263"/>
      <c r="S465" s="263"/>
      <c r="T465" s="263"/>
      <c r="U465" s="263"/>
      <c r="V465" s="263"/>
      <c r="W465" s="263">
        <v>2</v>
      </c>
      <c r="X465" s="158">
        <v>45229</v>
      </c>
      <c r="Y465" s="297">
        <f t="shared" si="25"/>
        <v>2</v>
      </c>
      <c r="Z465" s="263"/>
      <c r="AA465" s="263"/>
      <c r="AB465" s="263"/>
      <c r="AC465" s="263"/>
      <c r="AD465" s="263"/>
      <c r="AE465" s="263"/>
      <c r="AF465" s="263"/>
      <c r="AG465" s="158"/>
      <c r="AH465" s="297">
        <f t="shared" si="23"/>
        <v>0</v>
      </c>
      <c r="AI465" s="573"/>
      <c r="AJ465" s="574" t="s">
        <v>659</v>
      </c>
      <c r="AK465" s="574" t="s">
        <v>430</v>
      </c>
      <c r="AL465" s="574"/>
      <c r="AM465" s="574"/>
      <c r="AN465" s="574"/>
      <c r="AO465" s="574"/>
      <c r="AP465" s="574"/>
      <c r="AQ465" s="574"/>
      <c r="AR465" s="574"/>
      <c r="AS465" s="575"/>
      <c r="AT465" s="576"/>
      <c r="AU465" s="575"/>
      <c r="AV465" s="577"/>
      <c r="AW465" s="159"/>
    </row>
    <row r="466" spans="1:49" s="149" customFormat="1" ht="51">
      <c r="A466" s="395"/>
      <c r="B466" s="395">
        <v>4522005200</v>
      </c>
      <c r="C466" s="263" t="s">
        <v>5940</v>
      </c>
      <c r="D466" s="263" t="s">
        <v>5941</v>
      </c>
      <c r="E466" s="263" t="s">
        <v>2640</v>
      </c>
      <c r="F466" s="263" t="s">
        <v>418</v>
      </c>
      <c r="G466" s="263" t="s">
        <v>655</v>
      </c>
      <c r="H466" s="263"/>
      <c r="I466" s="263"/>
      <c r="J466" s="263"/>
      <c r="K466" s="263"/>
      <c r="L466" s="263"/>
      <c r="M466" s="263"/>
      <c r="N466" s="263"/>
      <c r="O466" s="158"/>
      <c r="P466" s="296">
        <f t="shared" si="24"/>
        <v>0</v>
      </c>
      <c r="Q466" s="263"/>
      <c r="R466" s="263"/>
      <c r="S466" s="263"/>
      <c r="T466" s="263"/>
      <c r="U466" s="263"/>
      <c r="V466" s="263"/>
      <c r="W466" s="263">
        <v>2</v>
      </c>
      <c r="X466" s="158">
        <v>45243</v>
      </c>
      <c r="Y466" s="297">
        <f t="shared" si="25"/>
        <v>2</v>
      </c>
      <c r="Z466" s="263"/>
      <c r="AA466" s="263"/>
      <c r="AB466" s="263"/>
      <c r="AC466" s="263"/>
      <c r="AD466" s="263"/>
      <c r="AE466" s="263"/>
      <c r="AF466" s="263"/>
      <c r="AG466" s="158"/>
      <c r="AH466" s="297">
        <f t="shared" si="23"/>
        <v>0</v>
      </c>
      <c r="AI466" s="573"/>
      <c r="AJ466" s="574" t="s">
        <v>659</v>
      </c>
      <c r="AK466" s="574" t="s">
        <v>430</v>
      </c>
      <c r="AL466" s="574"/>
      <c r="AM466" s="574"/>
      <c r="AN466" s="574"/>
      <c r="AO466" s="574"/>
      <c r="AP466" s="574"/>
      <c r="AQ466" s="574"/>
      <c r="AR466" s="574"/>
      <c r="AS466" s="575"/>
      <c r="AT466" s="576"/>
      <c r="AU466" s="575"/>
      <c r="AV466" s="577"/>
      <c r="AW466" s="159"/>
    </row>
    <row r="467" spans="1:49" s="149" customFormat="1" ht="51">
      <c r="A467" s="395"/>
      <c r="B467" s="395">
        <v>5452922200</v>
      </c>
      <c r="C467" s="263" t="s">
        <v>5942</v>
      </c>
      <c r="D467" s="263" t="s">
        <v>5943</v>
      </c>
      <c r="E467" s="263" t="s">
        <v>2641</v>
      </c>
      <c r="F467" s="263" t="s">
        <v>418</v>
      </c>
      <c r="G467" s="263" t="s">
        <v>655</v>
      </c>
      <c r="H467" s="263"/>
      <c r="I467" s="263"/>
      <c r="J467" s="263"/>
      <c r="K467" s="263"/>
      <c r="L467" s="263"/>
      <c r="M467" s="263"/>
      <c r="N467" s="263"/>
      <c r="O467" s="158"/>
      <c r="P467" s="296">
        <f t="shared" si="24"/>
        <v>0</v>
      </c>
      <c r="Q467" s="263"/>
      <c r="R467" s="263"/>
      <c r="S467" s="263"/>
      <c r="T467" s="263"/>
      <c r="U467" s="263"/>
      <c r="V467" s="263"/>
      <c r="W467" s="263">
        <v>2</v>
      </c>
      <c r="X467" s="158">
        <v>45196</v>
      </c>
      <c r="Y467" s="297">
        <f t="shared" si="25"/>
        <v>2</v>
      </c>
      <c r="Z467" s="263"/>
      <c r="AA467" s="263"/>
      <c r="AB467" s="263"/>
      <c r="AC467" s="263"/>
      <c r="AD467" s="263"/>
      <c r="AE467" s="263"/>
      <c r="AF467" s="263"/>
      <c r="AG467" s="158"/>
      <c r="AH467" s="297">
        <f t="shared" si="23"/>
        <v>0</v>
      </c>
      <c r="AI467" s="573"/>
      <c r="AJ467" s="574" t="s">
        <v>659</v>
      </c>
      <c r="AK467" s="574" t="s">
        <v>430</v>
      </c>
      <c r="AL467" s="574"/>
      <c r="AM467" s="574"/>
      <c r="AN467" s="574"/>
      <c r="AO467" s="574"/>
      <c r="AP467" s="574"/>
      <c r="AQ467" s="574"/>
      <c r="AR467" s="574"/>
      <c r="AS467" s="575"/>
      <c r="AT467" s="576"/>
      <c r="AU467" s="575"/>
      <c r="AV467" s="577"/>
      <c r="AW467" s="159"/>
    </row>
    <row r="468" spans="1:49" s="149" customFormat="1" ht="51">
      <c r="A468" s="395"/>
      <c r="B468" s="395">
        <v>4371100600</v>
      </c>
      <c r="C468" s="263" t="s">
        <v>5944</v>
      </c>
      <c r="D468" s="263" t="s">
        <v>5945</v>
      </c>
      <c r="E468" s="263" t="s">
        <v>2642</v>
      </c>
      <c r="F468" s="263" t="s">
        <v>422</v>
      </c>
      <c r="G468" s="263" t="s">
        <v>655</v>
      </c>
      <c r="H468" s="263"/>
      <c r="I468" s="263"/>
      <c r="J468" s="263"/>
      <c r="K468" s="263"/>
      <c r="L468" s="263"/>
      <c r="M468" s="263"/>
      <c r="N468" s="263"/>
      <c r="O468" s="158"/>
      <c r="P468" s="296">
        <f t="shared" si="24"/>
        <v>0</v>
      </c>
      <c r="Q468" s="263"/>
      <c r="R468" s="263"/>
      <c r="S468" s="263"/>
      <c r="T468" s="263"/>
      <c r="U468" s="263"/>
      <c r="V468" s="263"/>
      <c r="W468" s="263">
        <v>2</v>
      </c>
      <c r="X468" s="158">
        <v>44964</v>
      </c>
      <c r="Y468" s="297">
        <f t="shared" si="25"/>
        <v>2</v>
      </c>
      <c r="Z468" s="263"/>
      <c r="AA468" s="263"/>
      <c r="AB468" s="263"/>
      <c r="AC468" s="263"/>
      <c r="AD468" s="263"/>
      <c r="AE468" s="263"/>
      <c r="AF468" s="263">
        <v>2</v>
      </c>
      <c r="AG468" s="158">
        <v>45055</v>
      </c>
      <c r="AH468" s="297">
        <f t="shared" si="23"/>
        <v>2</v>
      </c>
      <c r="AI468" s="573"/>
      <c r="AJ468" s="574" t="s">
        <v>659</v>
      </c>
      <c r="AK468" s="574" t="s">
        <v>430</v>
      </c>
      <c r="AL468" s="574" t="s">
        <v>671</v>
      </c>
      <c r="AM468" s="574" t="s">
        <v>671</v>
      </c>
      <c r="AN468" s="574"/>
      <c r="AO468" s="574">
        <v>15</v>
      </c>
      <c r="AP468" s="574"/>
      <c r="AQ468" s="574"/>
      <c r="AR468" s="574"/>
      <c r="AS468" s="575"/>
      <c r="AT468" s="576"/>
      <c r="AU468" s="575"/>
      <c r="AV468" s="577"/>
      <c r="AW468" s="159" t="s">
        <v>16359</v>
      </c>
    </row>
    <row r="469" spans="1:49" s="149" customFormat="1" ht="51">
      <c r="A469" s="395"/>
      <c r="B469" s="395">
        <v>4371100600</v>
      </c>
      <c r="C469" s="263" t="s">
        <v>5944</v>
      </c>
      <c r="D469" s="263" t="s">
        <v>5945</v>
      </c>
      <c r="E469" s="263" t="s">
        <v>2643</v>
      </c>
      <c r="F469" s="263" t="s">
        <v>422</v>
      </c>
      <c r="G469" s="263" t="s">
        <v>655</v>
      </c>
      <c r="H469" s="263"/>
      <c r="I469" s="263"/>
      <c r="J469" s="263"/>
      <c r="K469" s="263"/>
      <c r="L469" s="263"/>
      <c r="M469" s="263"/>
      <c r="N469" s="263"/>
      <c r="O469" s="158"/>
      <c r="P469" s="296">
        <f t="shared" si="24"/>
        <v>0</v>
      </c>
      <c r="Q469" s="263"/>
      <c r="R469" s="263"/>
      <c r="S469" s="263"/>
      <c r="T469" s="263"/>
      <c r="U469" s="263">
        <v>1</v>
      </c>
      <c r="V469" s="263"/>
      <c r="W469" s="263">
        <v>1</v>
      </c>
      <c r="X469" s="158">
        <v>44964</v>
      </c>
      <c r="Y469" s="297">
        <f t="shared" si="25"/>
        <v>2</v>
      </c>
      <c r="Z469" s="263"/>
      <c r="AA469" s="263"/>
      <c r="AB469" s="263"/>
      <c r="AC469" s="263"/>
      <c r="AD469" s="263">
        <v>1</v>
      </c>
      <c r="AE469" s="263"/>
      <c r="AF469" s="263">
        <v>1</v>
      </c>
      <c r="AG469" s="158">
        <v>45055</v>
      </c>
      <c r="AH469" s="297">
        <f t="shared" si="23"/>
        <v>2</v>
      </c>
      <c r="AI469" s="573"/>
      <c r="AJ469" s="574" t="s">
        <v>659</v>
      </c>
      <c r="AK469" s="574" t="s">
        <v>430</v>
      </c>
      <c r="AL469" s="574" t="s">
        <v>671</v>
      </c>
      <c r="AM469" s="574" t="s">
        <v>671</v>
      </c>
      <c r="AN469" s="574"/>
      <c r="AO469" s="574">
        <v>15</v>
      </c>
      <c r="AP469" s="574"/>
      <c r="AQ469" s="574"/>
      <c r="AR469" s="574"/>
      <c r="AS469" s="575"/>
      <c r="AT469" s="576"/>
      <c r="AU469" s="575"/>
      <c r="AV469" s="577"/>
      <c r="AW469" s="159" t="s">
        <v>16359</v>
      </c>
    </row>
    <row r="470" spans="1:49" s="149" customFormat="1" ht="38.25">
      <c r="A470" s="395"/>
      <c r="B470" s="395">
        <v>4731120100</v>
      </c>
      <c r="C470" s="263" t="s">
        <v>5946</v>
      </c>
      <c r="D470" s="263" t="s">
        <v>5947</v>
      </c>
      <c r="E470" s="263" t="s">
        <v>2644</v>
      </c>
      <c r="F470" s="263" t="s">
        <v>422</v>
      </c>
      <c r="G470" s="263" t="s">
        <v>655</v>
      </c>
      <c r="H470" s="263"/>
      <c r="I470" s="263"/>
      <c r="J470" s="263"/>
      <c r="K470" s="263"/>
      <c r="L470" s="263"/>
      <c r="M470" s="263"/>
      <c r="N470" s="263"/>
      <c r="O470" s="158"/>
      <c r="P470" s="296">
        <f t="shared" si="24"/>
        <v>0</v>
      </c>
      <c r="Q470" s="263"/>
      <c r="R470" s="263"/>
      <c r="S470" s="263"/>
      <c r="T470" s="263"/>
      <c r="U470" s="263">
        <v>1</v>
      </c>
      <c r="V470" s="263"/>
      <c r="W470" s="263">
        <v>1</v>
      </c>
      <c r="X470" s="158">
        <v>44944</v>
      </c>
      <c r="Y470" s="297">
        <f t="shared" si="25"/>
        <v>2</v>
      </c>
      <c r="Z470" s="263"/>
      <c r="AA470" s="263"/>
      <c r="AB470" s="263"/>
      <c r="AC470" s="263"/>
      <c r="AD470" s="263">
        <v>1</v>
      </c>
      <c r="AE470" s="263"/>
      <c r="AF470" s="263">
        <v>1</v>
      </c>
      <c r="AG470" s="158">
        <v>45156</v>
      </c>
      <c r="AH470" s="297">
        <f t="shared" si="23"/>
        <v>2</v>
      </c>
      <c r="AI470" s="573"/>
      <c r="AJ470" s="574" t="s">
        <v>659</v>
      </c>
      <c r="AK470" s="574" t="s">
        <v>430</v>
      </c>
      <c r="AL470" s="574" t="s">
        <v>671</v>
      </c>
      <c r="AM470" s="574" t="s">
        <v>671</v>
      </c>
      <c r="AN470" s="574"/>
      <c r="AO470" s="574">
        <v>15</v>
      </c>
      <c r="AP470" s="574"/>
      <c r="AQ470" s="574"/>
      <c r="AR470" s="574"/>
      <c r="AS470" s="575"/>
      <c r="AT470" s="576"/>
      <c r="AU470" s="575"/>
      <c r="AV470" s="577"/>
      <c r="AW470" s="159" t="s">
        <v>16359</v>
      </c>
    </row>
    <row r="471" spans="1:49" s="149" customFormat="1" ht="51">
      <c r="A471" s="395"/>
      <c r="B471" s="395">
        <v>5392330300</v>
      </c>
      <c r="C471" s="263" t="s">
        <v>5948</v>
      </c>
      <c r="D471" s="263" t="s">
        <v>5949</v>
      </c>
      <c r="E471" s="263" t="s">
        <v>2645</v>
      </c>
      <c r="F471" s="263" t="s">
        <v>422</v>
      </c>
      <c r="G471" s="263" t="s">
        <v>655</v>
      </c>
      <c r="H471" s="263"/>
      <c r="I471" s="263"/>
      <c r="J471" s="263"/>
      <c r="K471" s="263"/>
      <c r="L471" s="263"/>
      <c r="M471" s="263"/>
      <c r="N471" s="263"/>
      <c r="O471" s="158"/>
      <c r="P471" s="296">
        <f t="shared" si="24"/>
        <v>0</v>
      </c>
      <c r="Q471" s="263"/>
      <c r="R471" s="263"/>
      <c r="S471" s="263"/>
      <c r="T471" s="263"/>
      <c r="U471" s="263"/>
      <c r="V471" s="263"/>
      <c r="W471" s="263">
        <v>2</v>
      </c>
      <c r="X471" s="158">
        <v>44993</v>
      </c>
      <c r="Y471" s="297">
        <f t="shared" si="25"/>
        <v>2</v>
      </c>
      <c r="Z471" s="263"/>
      <c r="AA471" s="263"/>
      <c r="AB471" s="263"/>
      <c r="AC471" s="263"/>
      <c r="AD471" s="263"/>
      <c r="AE471" s="263"/>
      <c r="AF471" s="263">
        <v>2</v>
      </c>
      <c r="AG471" s="158">
        <v>45209</v>
      </c>
      <c r="AH471" s="297">
        <f t="shared" si="23"/>
        <v>2</v>
      </c>
      <c r="AI471" s="573"/>
      <c r="AJ471" s="574" t="s">
        <v>659</v>
      </c>
      <c r="AK471" s="574" t="s">
        <v>430</v>
      </c>
      <c r="AL471" s="574"/>
      <c r="AM471" s="574"/>
      <c r="AN471" s="574"/>
      <c r="AO471" s="574"/>
      <c r="AP471" s="574"/>
      <c r="AQ471" s="574"/>
      <c r="AR471" s="574"/>
      <c r="AS471" s="575"/>
      <c r="AT471" s="576"/>
      <c r="AU471" s="575"/>
      <c r="AV471" s="577"/>
      <c r="AW471" s="159"/>
    </row>
    <row r="472" spans="1:49" s="149" customFormat="1" ht="51">
      <c r="A472" s="395"/>
      <c r="B472" s="395">
        <v>5837923400</v>
      </c>
      <c r="C472" s="263" t="s">
        <v>5950</v>
      </c>
      <c r="D472" s="263" t="s">
        <v>5951</v>
      </c>
      <c r="E472" s="263" t="s">
        <v>2646</v>
      </c>
      <c r="F472" s="263" t="s">
        <v>422</v>
      </c>
      <c r="G472" s="263" t="s">
        <v>655</v>
      </c>
      <c r="H472" s="263"/>
      <c r="I472" s="263"/>
      <c r="J472" s="263"/>
      <c r="K472" s="263"/>
      <c r="L472" s="263"/>
      <c r="M472" s="263"/>
      <c r="N472" s="263"/>
      <c r="O472" s="158"/>
      <c r="P472" s="296">
        <f t="shared" si="24"/>
        <v>0</v>
      </c>
      <c r="Q472" s="263"/>
      <c r="R472" s="263"/>
      <c r="S472" s="263"/>
      <c r="T472" s="263"/>
      <c r="U472" s="263">
        <v>1</v>
      </c>
      <c r="V472" s="263"/>
      <c r="W472" s="263">
        <v>1</v>
      </c>
      <c r="X472" s="158">
        <v>45026</v>
      </c>
      <c r="Y472" s="297">
        <f t="shared" si="25"/>
        <v>2</v>
      </c>
      <c r="Z472" s="263"/>
      <c r="AA472" s="263"/>
      <c r="AB472" s="263"/>
      <c r="AC472" s="263"/>
      <c r="AD472" s="263">
        <v>1</v>
      </c>
      <c r="AE472" s="263"/>
      <c r="AF472" s="263">
        <v>1</v>
      </c>
      <c r="AG472" s="158">
        <v>45149</v>
      </c>
      <c r="AH472" s="297">
        <f t="shared" si="23"/>
        <v>2</v>
      </c>
      <c r="AI472" s="573"/>
      <c r="AJ472" s="574" t="s">
        <v>659</v>
      </c>
      <c r="AK472" s="574" t="s">
        <v>430</v>
      </c>
      <c r="AL472" s="574" t="s">
        <v>671</v>
      </c>
      <c r="AM472" s="574" t="s">
        <v>671</v>
      </c>
      <c r="AN472" s="574"/>
      <c r="AO472" s="574">
        <v>15</v>
      </c>
      <c r="AP472" s="574"/>
      <c r="AQ472" s="574"/>
      <c r="AR472" s="574"/>
      <c r="AS472" s="575"/>
      <c r="AT472" s="576"/>
      <c r="AU472" s="575"/>
      <c r="AV472" s="577"/>
      <c r="AW472" s="159" t="s">
        <v>16359</v>
      </c>
    </row>
    <row r="473" spans="1:49" s="149" customFormat="1" ht="51">
      <c r="A473" s="395"/>
      <c r="B473" s="395">
        <v>4476200300</v>
      </c>
      <c r="C473" s="263" t="s">
        <v>5952</v>
      </c>
      <c r="D473" s="263" t="s">
        <v>5953</v>
      </c>
      <c r="E473" s="263" t="s">
        <v>2647</v>
      </c>
      <c r="F473" s="263" t="s">
        <v>422</v>
      </c>
      <c r="G473" s="263" t="s">
        <v>655</v>
      </c>
      <c r="H473" s="263"/>
      <c r="I473" s="263"/>
      <c r="J473" s="263"/>
      <c r="K473" s="263"/>
      <c r="L473" s="263"/>
      <c r="M473" s="263"/>
      <c r="N473" s="263"/>
      <c r="O473" s="158"/>
      <c r="P473" s="296">
        <f t="shared" si="24"/>
        <v>0</v>
      </c>
      <c r="Q473" s="263"/>
      <c r="R473" s="263"/>
      <c r="S473" s="263"/>
      <c r="T473" s="263"/>
      <c r="U473" s="263"/>
      <c r="V473" s="263"/>
      <c r="W473" s="263">
        <v>2</v>
      </c>
      <c r="X473" s="158">
        <v>44977</v>
      </c>
      <c r="Y473" s="297">
        <f t="shared" si="25"/>
        <v>2</v>
      </c>
      <c r="Z473" s="263"/>
      <c r="AA473" s="263"/>
      <c r="AB473" s="263"/>
      <c r="AC473" s="263"/>
      <c r="AD473" s="263"/>
      <c r="AE473" s="263"/>
      <c r="AF473" s="263">
        <v>2</v>
      </c>
      <c r="AG473" s="158">
        <v>45204</v>
      </c>
      <c r="AH473" s="297">
        <f t="shared" si="23"/>
        <v>2</v>
      </c>
      <c r="AI473" s="573"/>
      <c r="AJ473" s="574" t="s">
        <v>659</v>
      </c>
      <c r="AK473" s="574" t="s">
        <v>430</v>
      </c>
      <c r="AL473" s="574"/>
      <c r="AM473" s="574"/>
      <c r="AN473" s="574"/>
      <c r="AO473" s="574"/>
      <c r="AP473" s="574"/>
      <c r="AQ473" s="574"/>
      <c r="AR473" s="574"/>
      <c r="AS473" s="575"/>
      <c r="AT473" s="576"/>
      <c r="AU473" s="575"/>
      <c r="AV473" s="577"/>
      <c r="AW473" s="159"/>
    </row>
    <row r="474" spans="1:49" s="149" customFormat="1" ht="51">
      <c r="A474" s="395"/>
      <c r="B474" s="395">
        <v>4492540900</v>
      </c>
      <c r="C474" s="263" t="s">
        <v>5954</v>
      </c>
      <c r="D474" s="263" t="s">
        <v>5955</v>
      </c>
      <c r="E474" s="263" t="s">
        <v>2648</v>
      </c>
      <c r="F474" s="263" t="s">
        <v>414</v>
      </c>
      <c r="G474" s="263" t="s">
        <v>666</v>
      </c>
      <c r="H474" s="263"/>
      <c r="I474" s="263"/>
      <c r="J474" s="263"/>
      <c r="K474" s="263"/>
      <c r="L474" s="263"/>
      <c r="M474" s="263"/>
      <c r="N474" s="263"/>
      <c r="O474" s="158"/>
      <c r="P474" s="296">
        <f t="shared" si="24"/>
        <v>0</v>
      </c>
      <c r="Q474" s="263"/>
      <c r="R474" s="263"/>
      <c r="S474" s="263"/>
      <c r="T474" s="263"/>
      <c r="U474" s="263"/>
      <c r="V474" s="263"/>
      <c r="W474" s="263">
        <v>2</v>
      </c>
      <c r="X474" s="158">
        <v>45161</v>
      </c>
      <c r="Y474" s="297">
        <f t="shared" si="25"/>
        <v>2</v>
      </c>
      <c r="Z474" s="263"/>
      <c r="AA474" s="263"/>
      <c r="AB474" s="263"/>
      <c r="AC474" s="263"/>
      <c r="AD474" s="263"/>
      <c r="AE474" s="263"/>
      <c r="AF474" s="263"/>
      <c r="AG474" s="158"/>
      <c r="AH474" s="297">
        <f t="shared" si="23"/>
        <v>0</v>
      </c>
      <c r="AI474" s="573"/>
      <c r="AJ474" s="574" t="s">
        <v>659</v>
      </c>
      <c r="AK474" s="574" t="s">
        <v>430</v>
      </c>
      <c r="AL474" s="574"/>
      <c r="AM474" s="574"/>
      <c r="AN474" s="574"/>
      <c r="AO474" s="574"/>
      <c r="AP474" s="574"/>
      <c r="AQ474" s="574"/>
      <c r="AR474" s="574"/>
      <c r="AS474" s="575"/>
      <c r="AT474" s="576"/>
      <c r="AU474" s="575"/>
      <c r="AV474" s="577"/>
      <c r="AW474" s="159"/>
    </row>
    <row r="475" spans="1:49" s="149" customFormat="1" ht="51">
      <c r="A475" s="395"/>
      <c r="B475" s="395">
        <v>4492540900</v>
      </c>
      <c r="C475" s="263" t="s">
        <v>5956</v>
      </c>
      <c r="D475" s="263" t="s">
        <v>5955</v>
      </c>
      <c r="E475" s="263" t="s">
        <v>2649</v>
      </c>
      <c r="F475" s="263" t="s">
        <v>414</v>
      </c>
      <c r="G475" s="263" t="s">
        <v>666</v>
      </c>
      <c r="H475" s="263"/>
      <c r="I475" s="263"/>
      <c r="J475" s="263"/>
      <c r="K475" s="263"/>
      <c r="L475" s="263"/>
      <c r="M475" s="263"/>
      <c r="N475" s="263"/>
      <c r="O475" s="158"/>
      <c r="P475" s="296">
        <f t="shared" si="24"/>
        <v>0</v>
      </c>
      <c r="Q475" s="263"/>
      <c r="R475" s="263"/>
      <c r="S475" s="263"/>
      <c r="T475" s="263"/>
      <c r="U475" s="263"/>
      <c r="V475" s="263"/>
      <c r="W475" s="263">
        <v>2</v>
      </c>
      <c r="X475" s="158">
        <v>45161</v>
      </c>
      <c r="Y475" s="297">
        <f t="shared" si="25"/>
        <v>2</v>
      </c>
      <c r="Z475" s="263"/>
      <c r="AA475" s="263"/>
      <c r="AB475" s="263"/>
      <c r="AC475" s="263"/>
      <c r="AD475" s="263"/>
      <c r="AE475" s="263"/>
      <c r="AF475" s="263"/>
      <c r="AG475" s="158"/>
      <c r="AH475" s="297">
        <f t="shared" si="23"/>
        <v>0</v>
      </c>
      <c r="AI475" s="573"/>
      <c r="AJ475" s="574" t="s">
        <v>659</v>
      </c>
      <c r="AK475" s="574" t="s">
        <v>430</v>
      </c>
      <c r="AL475" s="574"/>
      <c r="AM475" s="574"/>
      <c r="AN475" s="574"/>
      <c r="AO475" s="574"/>
      <c r="AP475" s="574"/>
      <c r="AQ475" s="574"/>
      <c r="AR475" s="574"/>
      <c r="AS475" s="575"/>
      <c r="AT475" s="576"/>
      <c r="AU475" s="575"/>
      <c r="AV475" s="577"/>
      <c r="AW475" s="159"/>
    </row>
    <row r="476" spans="1:49" s="149" customFormat="1" ht="25.5">
      <c r="A476" s="395"/>
      <c r="B476" s="395">
        <v>4182402000</v>
      </c>
      <c r="C476" s="263" t="s">
        <v>5679</v>
      </c>
      <c r="D476" s="263" t="s">
        <v>5680</v>
      </c>
      <c r="E476" s="263" t="s">
        <v>2457</v>
      </c>
      <c r="F476" s="263" t="s">
        <v>416</v>
      </c>
      <c r="G476" s="263" t="s">
        <v>666</v>
      </c>
      <c r="H476" s="263"/>
      <c r="I476" s="263"/>
      <c r="J476" s="263"/>
      <c r="K476" s="263"/>
      <c r="L476" s="263"/>
      <c r="M476" s="263"/>
      <c r="N476" s="263"/>
      <c r="O476" s="158"/>
      <c r="P476" s="296">
        <f t="shared" si="24"/>
        <v>0</v>
      </c>
      <c r="Q476" s="263"/>
      <c r="R476" s="263"/>
      <c r="S476" s="263"/>
      <c r="T476" s="263"/>
      <c r="U476" s="263"/>
      <c r="V476" s="263"/>
      <c r="W476" s="263">
        <v>2</v>
      </c>
      <c r="X476" s="158">
        <v>45033</v>
      </c>
      <c r="Y476" s="297">
        <f t="shared" si="25"/>
        <v>2</v>
      </c>
      <c r="Z476" s="263"/>
      <c r="AA476" s="263"/>
      <c r="AB476" s="263"/>
      <c r="AC476" s="263"/>
      <c r="AD476" s="263"/>
      <c r="AE476" s="263"/>
      <c r="AF476" s="263"/>
      <c r="AG476" s="158"/>
      <c r="AH476" s="297">
        <f t="shared" si="23"/>
        <v>0</v>
      </c>
      <c r="AI476" s="573"/>
      <c r="AJ476" s="574" t="s">
        <v>659</v>
      </c>
      <c r="AK476" s="574" t="s">
        <v>430</v>
      </c>
      <c r="AL476" s="574"/>
      <c r="AM476" s="574"/>
      <c r="AN476" s="574"/>
      <c r="AO476" s="574"/>
      <c r="AP476" s="574">
        <v>1</v>
      </c>
      <c r="AQ476" s="574" t="s">
        <v>656</v>
      </c>
      <c r="AR476" s="574" t="s">
        <v>10462</v>
      </c>
      <c r="AS476" s="575"/>
      <c r="AT476" s="576"/>
      <c r="AU476" s="575"/>
      <c r="AV476" s="577"/>
      <c r="AW476" s="159"/>
    </row>
    <row r="477" spans="1:49" s="149" customFormat="1" ht="25.5">
      <c r="A477" s="395"/>
      <c r="B477" s="395">
        <v>4312302200</v>
      </c>
      <c r="C477" s="263" t="s">
        <v>5957</v>
      </c>
      <c r="D477" s="263" t="s">
        <v>5601</v>
      </c>
      <c r="E477" s="263" t="s">
        <v>2650</v>
      </c>
      <c r="F477" s="263" t="s">
        <v>418</v>
      </c>
      <c r="G477" s="263" t="s">
        <v>655</v>
      </c>
      <c r="H477" s="263"/>
      <c r="I477" s="263"/>
      <c r="J477" s="263"/>
      <c r="K477" s="263"/>
      <c r="L477" s="263"/>
      <c r="M477" s="263"/>
      <c r="N477" s="263"/>
      <c r="O477" s="158"/>
      <c r="P477" s="296">
        <f t="shared" si="24"/>
        <v>0</v>
      </c>
      <c r="Q477" s="263"/>
      <c r="R477" s="263"/>
      <c r="S477" s="263"/>
      <c r="T477" s="263"/>
      <c r="U477" s="263"/>
      <c r="V477" s="263"/>
      <c r="W477" s="263">
        <v>2</v>
      </c>
      <c r="X477" s="158">
        <v>45168</v>
      </c>
      <c r="Y477" s="297">
        <f t="shared" si="25"/>
        <v>2</v>
      </c>
      <c r="Z477" s="263"/>
      <c r="AA477" s="263"/>
      <c r="AB477" s="263"/>
      <c r="AC477" s="263"/>
      <c r="AD477" s="263"/>
      <c r="AE477" s="263"/>
      <c r="AF477" s="263"/>
      <c r="AG477" s="158"/>
      <c r="AH477" s="297">
        <f t="shared" si="23"/>
        <v>0</v>
      </c>
      <c r="AI477" s="573"/>
      <c r="AJ477" s="574" t="s">
        <v>659</v>
      </c>
      <c r="AK477" s="574" t="s">
        <v>430</v>
      </c>
      <c r="AL477" s="574"/>
      <c r="AM477" s="574"/>
      <c r="AN477" s="574"/>
      <c r="AO477" s="574"/>
      <c r="AP477" s="574"/>
      <c r="AQ477" s="574"/>
      <c r="AR477" s="574"/>
      <c r="AS477" s="575"/>
      <c r="AT477" s="576"/>
      <c r="AU477" s="575"/>
      <c r="AV477" s="577"/>
      <c r="AW477" s="159"/>
    </row>
    <row r="478" spans="1:49" s="149" customFormat="1" ht="51">
      <c r="A478" s="395"/>
      <c r="B478" s="395">
        <v>3130600600</v>
      </c>
      <c r="C478" s="263" t="s">
        <v>5958</v>
      </c>
      <c r="D478" s="263" t="s">
        <v>5903</v>
      </c>
      <c r="E478" s="263" t="s">
        <v>2651</v>
      </c>
      <c r="F478" s="263" t="s">
        <v>414</v>
      </c>
      <c r="G478" s="263" t="s">
        <v>666</v>
      </c>
      <c r="H478" s="263"/>
      <c r="I478" s="263"/>
      <c r="J478" s="263"/>
      <c r="K478" s="263"/>
      <c r="L478" s="263"/>
      <c r="M478" s="263"/>
      <c r="N478" s="263"/>
      <c r="O478" s="158"/>
      <c r="P478" s="296">
        <f t="shared" si="24"/>
        <v>0</v>
      </c>
      <c r="Q478" s="263"/>
      <c r="R478" s="263"/>
      <c r="S478" s="263"/>
      <c r="T478" s="263"/>
      <c r="U478" s="263"/>
      <c r="V478" s="263"/>
      <c r="W478" s="263">
        <v>2</v>
      </c>
      <c r="X478" s="158">
        <v>44973</v>
      </c>
      <c r="Y478" s="297">
        <f t="shared" si="25"/>
        <v>2</v>
      </c>
      <c r="Z478" s="263"/>
      <c r="AA478" s="263"/>
      <c r="AB478" s="263"/>
      <c r="AC478" s="263"/>
      <c r="AD478" s="263"/>
      <c r="AE478" s="263"/>
      <c r="AF478" s="263"/>
      <c r="AG478" s="158"/>
      <c r="AH478" s="297">
        <f t="shared" si="23"/>
        <v>0</v>
      </c>
      <c r="AI478" s="573"/>
      <c r="AJ478" s="574" t="s">
        <v>659</v>
      </c>
      <c r="AK478" s="574" t="s">
        <v>430</v>
      </c>
      <c r="AL478" s="574"/>
      <c r="AM478" s="574"/>
      <c r="AN478" s="574"/>
      <c r="AO478" s="574"/>
      <c r="AP478" s="574"/>
      <c r="AQ478" s="574"/>
      <c r="AR478" s="574"/>
      <c r="AS478" s="575"/>
      <c r="AT478" s="576"/>
      <c r="AU478" s="575"/>
      <c r="AV478" s="577"/>
      <c r="AW478" s="159"/>
    </row>
    <row r="479" spans="1:49" s="149" customFormat="1" ht="51">
      <c r="A479" s="395"/>
      <c r="B479" s="395">
        <v>3130600600</v>
      </c>
      <c r="C479" s="263" t="s">
        <v>5959</v>
      </c>
      <c r="D479" s="263" t="s">
        <v>5903</v>
      </c>
      <c r="E479" s="263" t="s">
        <v>2652</v>
      </c>
      <c r="F479" s="263" t="s">
        <v>414</v>
      </c>
      <c r="G479" s="263" t="s">
        <v>666</v>
      </c>
      <c r="H479" s="263"/>
      <c r="I479" s="263"/>
      <c r="J479" s="263"/>
      <c r="K479" s="263"/>
      <c r="L479" s="263"/>
      <c r="M479" s="263"/>
      <c r="N479" s="263"/>
      <c r="O479" s="158"/>
      <c r="P479" s="296">
        <f t="shared" si="24"/>
        <v>0</v>
      </c>
      <c r="Q479" s="263"/>
      <c r="R479" s="263"/>
      <c r="S479" s="263"/>
      <c r="T479" s="263"/>
      <c r="U479" s="263"/>
      <c r="V479" s="263"/>
      <c r="W479" s="263">
        <v>2</v>
      </c>
      <c r="X479" s="158">
        <v>44973</v>
      </c>
      <c r="Y479" s="297">
        <f t="shared" si="25"/>
        <v>2</v>
      </c>
      <c r="Z479" s="263"/>
      <c r="AA479" s="263"/>
      <c r="AB479" s="263"/>
      <c r="AC479" s="263"/>
      <c r="AD479" s="263"/>
      <c r="AE479" s="263"/>
      <c r="AF479" s="263"/>
      <c r="AG479" s="158"/>
      <c r="AH479" s="297">
        <f t="shared" si="23"/>
        <v>0</v>
      </c>
      <c r="AI479" s="573"/>
      <c r="AJ479" s="574" t="s">
        <v>659</v>
      </c>
      <c r="AK479" s="574" t="s">
        <v>430</v>
      </c>
      <c r="AL479" s="574"/>
      <c r="AM479" s="574"/>
      <c r="AN479" s="574"/>
      <c r="AO479" s="574"/>
      <c r="AP479" s="574"/>
      <c r="AQ479" s="574"/>
      <c r="AR479" s="574"/>
      <c r="AS479" s="575"/>
      <c r="AT479" s="576"/>
      <c r="AU479" s="575"/>
      <c r="AV479" s="577"/>
      <c r="AW479" s="159"/>
    </row>
    <row r="480" spans="1:49" s="149" customFormat="1" ht="51">
      <c r="A480" s="395"/>
      <c r="B480" s="395">
        <v>3130600600</v>
      </c>
      <c r="C480" s="263" t="s">
        <v>5960</v>
      </c>
      <c r="D480" s="263" t="s">
        <v>5903</v>
      </c>
      <c r="E480" s="263" t="s">
        <v>2653</v>
      </c>
      <c r="F480" s="263" t="s">
        <v>414</v>
      </c>
      <c r="G480" s="263" t="s">
        <v>666</v>
      </c>
      <c r="H480" s="263"/>
      <c r="I480" s="263"/>
      <c r="J480" s="263"/>
      <c r="K480" s="263"/>
      <c r="L480" s="263"/>
      <c r="M480" s="263"/>
      <c r="N480" s="263"/>
      <c r="O480" s="158"/>
      <c r="P480" s="296">
        <f t="shared" si="24"/>
        <v>0</v>
      </c>
      <c r="Q480" s="263"/>
      <c r="R480" s="263"/>
      <c r="S480" s="263"/>
      <c r="T480" s="263"/>
      <c r="U480" s="263"/>
      <c r="V480" s="263"/>
      <c r="W480" s="263">
        <v>2</v>
      </c>
      <c r="X480" s="158">
        <v>44974</v>
      </c>
      <c r="Y480" s="297">
        <f t="shared" si="25"/>
        <v>2</v>
      </c>
      <c r="Z480" s="263"/>
      <c r="AA480" s="263"/>
      <c r="AB480" s="263"/>
      <c r="AC480" s="263"/>
      <c r="AD480" s="263"/>
      <c r="AE480" s="263"/>
      <c r="AF480" s="263"/>
      <c r="AG480" s="158"/>
      <c r="AH480" s="297">
        <f t="shared" si="23"/>
        <v>0</v>
      </c>
      <c r="AI480" s="573"/>
      <c r="AJ480" s="574" t="s">
        <v>659</v>
      </c>
      <c r="AK480" s="574" t="s">
        <v>430</v>
      </c>
      <c r="AL480" s="574"/>
      <c r="AM480" s="574"/>
      <c r="AN480" s="574"/>
      <c r="AO480" s="574"/>
      <c r="AP480" s="574"/>
      <c r="AQ480" s="574"/>
      <c r="AR480" s="574"/>
      <c r="AS480" s="575"/>
      <c r="AT480" s="576"/>
      <c r="AU480" s="575"/>
      <c r="AV480" s="577"/>
      <c r="AW480" s="159"/>
    </row>
    <row r="481" spans="1:49" s="149" customFormat="1" ht="51">
      <c r="A481" s="395"/>
      <c r="B481" s="395">
        <v>3130600600</v>
      </c>
      <c r="C481" s="263" t="s">
        <v>5961</v>
      </c>
      <c r="D481" s="263" t="s">
        <v>5903</v>
      </c>
      <c r="E481" s="263" t="s">
        <v>2654</v>
      </c>
      <c r="F481" s="263" t="s">
        <v>414</v>
      </c>
      <c r="G481" s="263" t="s">
        <v>666</v>
      </c>
      <c r="H481" s="263"/>
      <c r="I481" s="263"/>
      <c r="J481" s="263"/>
      <c r="K481" s="263"/>
      <c r="L481" s="263"/>
      <c r="M481" s="263"/>
      <c r="N481" s="263"/>
      <c r="O481" s="158"/>
      <c r="P481" s="296">
        <f t="shared" si="24"/>
        <v>0</v>
      </c>
      <c r="Q481" s="263"/>
      <c r="R481" s="263"/>
      <c r="S481" s="263"/>
      <c r="T481" s="263"/>
      <c r="U481" s="263"/>
      <c r="V481" s="263"/>
      <c r="W481" s="263">
        <v>2</v>
      </c>
      <c r="X481" s="158">
        <v>44974</v>
      </c>
      <c r="Y481" s="297">
        <f t="shared" si="25"/>
        <v>2</v>
      </c>
      <c r="Z481" s="263"/>
      <c r="AA481" s="263"/>
      <c r="AB481" s="263"/>
      <c r="AC481" s="263"/>
      <c r="AD481" s="263"/>
      <c r="AE481" s="263"/>
      <c r="AF481" s="263"/>
      <c r="AG481" s="158"/>
      <c r="AH481" s="297">
        <f t="shared" si="23"/>
        <v>0</v>
      </c>
      <c r="AI481" s="573"/>
      <c r="AJ481" s="574" t="s">
        <v>659</v>
      </c>
      <c r="AK481" s="574" t="s">
        <v>430</v>
      </c>
      <c r="AL481" s="574"/>
      <c r="AM481" s="574"/>
      <c r="AN481" s="574"/>
      <c r="AO481" s="574"/>
      <c r="AP481" s="574"/>
      <c r="AQ481" s="574"/>
      <c r="AR481" s="574"/>
      <c r="AS481" s="575"/>
      <c r="AT481" s="576"/>
      <c r="AU481" s="575"/>
      <c r="AV481" s="577"/>
      <c r="AW481" s="159"/>
    </row>
    <row r="482" spans="1:49" s="149" customFormat="1" ht="51">
      <c r="A482" s="395"/>
      <c r="B482" s="395">
        <v>3130600600</v>
      </c>
      <c r="C482" s="263" t="s">
        <v>5962</v>
      </c>
      <c r="D482" s="263" t="s">
        <v>5903</v>
      </c>
      <c r="E482" s="263" t="s">
        <v>2655</v>
      </c>
      <c r="F482" s="263" t="s">
        <v>414</v>
      </c>
      <c r="G482" s="263" t="s">
        <v>666</v>
      </c>
      <c r="H482" s="263"/>
      <c r="I482" s="263"/>
      <c r="J482" s="263"/>
      <c r="K482" s="263"/>
      <c r="L482" s="263"/>
      <c r="M482" s="263"/>
      <c r="N482" s="263"/>
      <c r="O482" s="158"/>
      <c r="P482" s="296">
        <f t="shared" si="24"/>
        <v>0</v>
      </c>
      <c r="Q482" s="263"/>
      <c r="R482" s="263"/>
      <c r="S482" s="263"/>
      <c r="T482" s="263"/>
      <c r="U482" s="263"/>
      <c r="V482" s="263"/>
      <c r="W482" s="263">
        <v>2</v>
      </c>
      <c r="X482" s="158">
        <v>44974</v>
      </c>
      <c r="Y482" s="297">
        <f t="shared" si="25"/>
        <v>2</v>
      </c>
      <c r="Z482" s="263"/>
      <c r="AA482" s="263"/>
      <c r="AB482" s="263"/>
      <c r="AC482" s="263"/>
      <c r="AD482" s="263"/>
      <c r="AE482" s="263"/>
      <c r="AF482" s="263"/>
      <c r="AG482" s="158"/>
      <c r="AH482" s="297">
        <f t="shared" si="23"/>
        <v>0</v>
      </c>
      <c r="AI482" s="573"/>
      <c r="AJ482" s="574" t="s">
        <v>659</v>
      </c>
      <c r="AK482" s="574" t="s">
        <v>430</v>
      </c>
      <c r="AL482" s="574"/>
      <c r="AM482" s="574"/>
      <c r="AN482" s="574"/>
      <c r="AO482" s="574"/>
      <c r="AP482" s="574"/>
      <c r="AQ482" s="574"/>
      <c r="AR482" s="574"/>
      <c r="AS482" s="575"/>
      <c r="AT482" s="576"/>
      <c r="AU482" s="575"/>
      <c r="AV482" s="577"/>
      <c r="AW482" s="159"/>
    </row>
    <row r="483" spans="1:49" s="149" customFormat="1" ht="51">
      <c r="A483" s="395"/>
      <c r="B483" s="395">
        <v>3130600600</v>
      </c>
      <c r="C483" s="263" t="s">
        <v>5963</v>
      </c>
      <c r="D483" s="263" t="s">
        <v>5903</v>
      </c>
      <c r="E483" s="263" t="s">
        <v>2656</v>
      </c>
      <c r="F483" s="263" t="s">
        <v>414</v>
      </c>
      <c r="G483" s="263" t="s">
        <v>666</v>
      </c>
      <c r="H483" s="263"/>
      <c r="I483" s="263"/>
      <c r="J483" s="263"/>
      <c r="K483" s="263"/>
      <c r="L483" s="263"/>
      <c r="M483" s="263"/>
      <c r="N483" s="263"/>
      <c r="O483" s="158"/>
      <c r="P483" s="296">
        <f t="shared" si="24"/>
        <v>0</v>
      </c>
      <c r="Q483" s="263"/>
      <c r="R483" s="263"/>
      <c r="S483" s="263"/>
      <c r="T483" s="263"/>
      <c r="U483" s="263"/>
      <c r="V483" s="263"/>
      <c r="W483" s="263">
        <v>2</v>
      </c>
      <c r="X483" s="158">
        <v>44974</v>
      </c>
      <c r="Y483" s="297">
        <f t="shared" si="25"/>
        <v>2</v>
      </c>
      <c r="Z483" s="263"/>
      <c r="AA483" s="263"/>
      <c r="AB483" s="263"/>
      <c r="AC483" s="263"/>
      <c r="AD483" s="263"/>
      <c r="AE483" s="263"/>
      <c r="AF483" s="263"/>
      <c r="AG483" s="158"/>
      <c r="AH483" s="297">
        <f t="shared" si="23"/>
        <v>0</v>
      </c>
      <c r="AI483" s="573"/>
      <c r="AJ483" s="574" t="s">
        <v>659</v>
      </c>
      <c r="AK483" s="574" t="s">
        <v>430</v>
      </c>
      <c r="AL483" s="574"/>
      <c r="AM483" s="574"/>
      <c r="AN483" s="574"/>
      <c r="AO483" s="574"/>
      <c r="AP483" s="574"/>
      <c r="AQ483" s="574"/>
      <c r="AR483" s="574"/>
      <c r="AS483" s="575"/>
      <c r="AT483" s="576"/>
      <c r="AU483" s="575"/>
      <c r="AV483" s="577"/>
      <c r="AW483" s="159"/>
    </row>
    <row r="484" spans="1:49" s="149" customFormat="1" ht="51">
      <c r="A484" s="395"/>
      <c r="B484" s="395">
        <v>3130600600</v>
      </c>
      <c r="C484" s="263" t="s">
        <v>5964</v>
      </c>
      <c r="D484" s="263" t="s">
        <v>5903</v>
      </c>
      <c r="E484" s="263" t="s">
        <v>2657</v>
      </c>
      <c r="F484" s="263" t="s">
        <v>414</v>
      </c>
      <c r="G484" s="263" t="s">
        <v>666</v>
      </c>
      <c r="H484" s="263"/>
      <c r="I484" s="263"/>
      <c r="J484" s="263"/>
      <c r="K484" s="263"/>
      <c r="L484" s="263"/>
      <c r="M484" s="263"/>
      <c r="N484" s="263"/>
      <c r="O484" s="158"/>
      <c r="P484" s="296">
        <f t="shared" si="24"/>
        <v>0</v>
      </c>
      <c r="Q484" s="263"/>
      <c r="R484" s="263"/>
      <c r="S484" s="263"/>
      <c r="T484" s="263"/>
      <c r="U484" s="263"/>
      <c r="V484" s="263"/>
      <c r="W484" s="263">
        <v>2</v>
      </c>
      <c r="X484" s="158">
        <v>44974</v>
      </c>
      <c r="Y484" s="297">
        <f t="shared" si="25"/>
        <v>2</v>
      </c>
      <c r="Z484" s="263"/>
      <c r="AA484" s="263"/>
      <c r="AB484" s="263"/>
      <c r="AC484" s="263"/>
      <c r="AD484" s="263"/>
      <c r="AE484" s="263"/>
      <c r="AF484" s="263"/>
      <c r="AG484" s="158"/>
      <c r="AH484" s="297">
        <f t="shared" si="23"/>
        <v>0</v>
      </c>
      <c r="AI484" s="573"/>
      <c r="AJ484" s="574" t="s">
        <v>659</v>
      </c>
      <c r="AK484" s="574" t="s">
        <v>430</v>
      </c>
      <c r="AL484" s="574"/>
      <c r="AM484" s="574"/>
      <c r="AN484" s="574"/>
      <c r="AO484" s="574"/>
      <c r="AP484" s="574"/>
      <c r="AQ484" s="574"/>
      <c r="AR484" s="574"/>
      <c r="AS484" s="575"/>
      <c r="AT484" s="576"/>
      <c r="AU484" s="575"/>
      <c r="AV484" s="577"/>
      <c r="AW484" s="159"/>
    </row>
    <row r="485" spans="1:49" s="149" customFormat="1" ht="51">
      <c r="A485" s="395"/>
      <c r="B485" s="395">
        <v>3130600600</v>
      </c>
      <c r="C485" s="263" t="s">
        <v>5965</v>
      </c>
      <c r="D485" s="263" t="s">
        <v>5903</v>
      </c>
      <c r="E485" s="263" t="s">
        <v>2658</v>
      </c>
      <c r="F485" s="263" t="s">
        <v>414</v>
      </c>
      <c r="G485" s="263" t="s">
        <v>666</v>
      </c>
      <c r="H485" s="263"/>
      <c r="I485" s="263"/>
      <c r="J485" s="263"/>
      <c r="K485" s="263"/>
      <c r="L485" s="263"/>
      <c r="M485" s="263"/>
      <c r="N485" s="263"/>
      <c r="O485" s="158"/>
      <c r="P485" s="296">
        <f t="shared" si="24"/>
        <v>0</v>
      </c>
      <c r="Q485" s="263"/>
      <c r="R485" s="263"/>
      <c r="S485" s="263"/>
      <c r="T485" s="263"/>
      <c r="U485" s="263"/>
      <c r="V485" s="263"/>
      <c r="W485" s="263">
        <v>2</v>
      </c>
      <c r="X485" s="158">
        <v>44974</v>
      </c>
      <c r="Y485" s="297">
        <f t="shared" si="25"/>
        <v>2</v>
      </c>
      <c r="Z485" s="263"/>
      <c r="AA485" s="263"/>
      <c r="AB485" s="263"/>
      <c r="AC485" s="263"/>
      <c r="AD485" s="263"/>
      <c r="AE485" s="263"/>
      <c r="AF485" s="263"/>
      <c r="AG485" s="158"/>
      <c r="AH485" s="297">
        <f t="shared" si="23"/>
        <v>0</v>
      </c>
      <c r="AI485" s="573"/>
      <c r="AJ485" s="574" t="s">
        <v>659</v>
      </c>
      <c r="AK485" s="574" t="s">
        <v>430</v>
      </c>
      <c r="AL485" s="574"/>
      <c r="AM485" s="574"/>
      <c r="AN485" s="574"/>
      <c r="AO485" s="574"/>
      <c r="AP485" s="574"/>
      <c r="AQ485" s="574"/>
      <c r="AR485" s="574"/>
      <c r="AS485" s="575"/>
      <c r="AT485" s="576"/>
      <c r="AU485" s="575"/>
      <c r="AV485" s="577"/>
      <c r="AW485" s="159"/>
    </row>
    <row r="486" spans="1:49" s="149" customFormat="1" ht="51">
      <c r="A486" s="395"/>
      <c r="B486" s="395">
        <v>3130600600</v>
      </c>
      <c r="C486" s="263" t="s">
        <v>5966</v>
      </c>
      <c r="D486" s="263" t="s">
        <v>5903</v>
      </c>
      <c r="E486" s="263" t="s">
        <v>2659</v>
      </c>
      <c r="F486" s="263" t="s">
        <v>414</v>
      </c>
      <c r="G486" s="263" t="s">
        <v>666</v>
      </c>
      <c r="H486" s="263"/>
      <c r="I486" s="263"/>
      <c r="J486" s="263"/>
      <c r="K486" s="263"/>
      <c r="L486" s="263"/>
      <c r="M486" s="263"/>
      <c r="N486" s="263"/>
      <c r="O486" s="158"/>
      <c r="P486" s="296">
        <f t="shared" si="24"/>
        <v>0</v>
      </c>
      <c r="Q486" s="263"/>
      <c r="R486" s="263"/>
      <c r="S486" s="263"/>
      <c r="T486" s="263"/>
      <c r="U486" s="263"/>
      <c r="V486" s="263"/>
      <c r="W486" s="263">
        <v>2</v>
      </c>
      <c r="X486" s="158">
        <v>44974</v>
      </c>
      <c r="Y486" s="297">
        <f t="shared" si="25"/>
        <v>2</v>
      </c>
      <c r="Z486" s="263"/>
      <c r="AA486" s="263"/>
      <c r="AB486" s="263"/>
      <c r="AC486" s="263"/>
      <c r="AD486" s="263"/>
      <c r="AE486" s="263"/>
      <c r="AF486" s="263"/>
      <c r="AG486" s="158"/>
      <c r="AH486" s="297">
        <f t="shared" si="23"/>
        <v>0</v>
      </c>
      <c r="AI486" s="573"/>
      <c r="AJ486" s="574" t="s">
        <v>659</v>
      </c>
      <c r="AK486" s="574" t="s">
        <v>430</v>
      </c>
      <c r="AL486" s="574"/>
      <c r="AM486" s="574"/>
      <c r="AN486" s="574"/>
      <c r="AO486" s="574"/>
      <c r="AP486" s="574"/>
      <c r="AQ486" s="574"/>
      <c r="AR486" s="574"/>
      <c r="AS486" s="575"/>
      <c r="AT486" s="576"/>
      <c r="AU486" s="575"/>
      <c r="AV486" s="577"/>
      <c r="AW486" s="159"/>
    </row>
    <row r="487" spans="1:49" s="149" customFormat="1" ht="51">
      <c r="A487" s="395"/>
      <c r="B487" s="395">
        <v>3130600600</v>
      </c>
      <c r="C487" s="263" t="s">
        <v>5967</v>
      </c>
      <c r="D487" s="263" t="s">
        <v>5903</v>
      </c>
      <c r="E487" s="263" t="s">
        <v>2660</v>
      </c>
      <c r="F487" s="263" t="s">
        <v>414</v>
      </c>
      <c r="G487" s="263" t="s">
        <v>666</v>
      </c>
      <c r="H487" s="263"/>
      <c r="I487" s="263"/>
      <c r="J487" s="263"/>
      <c r="K487" s="263"/>
      <c r="L487" s="263"/>
      <c r="M487" s="263"/>
      <c r="N487" s="263"/>
      <c r="O487" s="158"/>
      <c r="P487" s="296">
        <f t="shared" si="24"/>
        <v>0</v>
      </c>
      <c r="Q487" s="263"/>
      <c r="R487" s="263"/>
      <c r="S487" s="263"/>
      <c r="T487" s="263"/>
      <c r="U487" s="263"/>
      <c r="V487" s="263"/>
      <c r="W487" s="263">
        <v>2</v>
      </c>
      <c r="X487" s="158">
        <v>44974</v>
      </c>
      <c r="Y487" s="297">
        <f t="shared" si="25"/>
        <v>2</v>
      </c>
      <c r="Z487" s="263"/>
      <c r="AA487" s="263"/>
      <c r="AB487" s="263"/>
      <c r="AC487" s="263"/>
      <c r="AD487" s="263"/>
      <c r="AE487" s="263"/>
      <c r="AF487" s="263"/>
      <c r="AG487" s="158"/>
      <c r="AH487" s="297">
        <f t="shared" si="23"/>
        <v>0</v>
      </c>
      <c r="AI487" s="573"/>
      <c r="AJ487" s="574" t="s">
        <v>659</v>
      </c>
      <c r="AK487" s="574" t="s">
        <v>430</v>
      </c>
      <c r="AL487" s="574"/>
      <c r="AM487" s="574"/>
      <c r="AN487" s="574"/>
      <c r="AO487" s="574"/>
      <c r="AP487" s="574"/>
      <c r="AQ487" s="574"/>
      <c r="AR487" s="574"/>
      <c r="AS487" s="575"/>
      <c r="AT487" s="576"/>
      <c r="AU487" s="575"/>
      <c r="AV487" s="577"/>
      <c r="AW487" s="159"/>
    </row>
    <row r="488" spans="1:49" s="149" customFormat="1" ht="51">
      <c r="A488" s="395"/>
      <c r="B488" s="395">
        <v>3130600600</v>
      </c>
      <c r="C488" s="263" t="s">
        <v>5968</v>
      </c>
      <c r="D488" s="263" t="s">
        <v>5903</v>
      </c>
      <c r="E488" s="263" t="s">
        <v>2661</v>
      </c>
      <c r="F488" s="263" t="s">
        <v>414</v>
      </c>
      <c r="G488" s="263" t="s">
        <v>666</v>
      </c>
      <c r="H488" s="263"/>
      <c r="I488" s="263"/>
      <c r="J488" s="263"/>
      <c r="K488" s="263"/>
      <c r="L488" s="263"/>
      <c r="M488" s="263"/>
      <c r="N488" s="263"/>
      <c r="O488" s="158"/>
      <c r="P488" s="296">
        <f t="shared" si="24"/>
        <v>0</v>
      </c>
      <c r="Q488" s="263"/>
      <c r="R488" s="263"/>
      <c r="S488" s="263"/>
      <c r="T488" s="263"/>
      <c r="U488" s="263"/>
      <c r="V488" s="263"/>
      <c r="W488" s="263">
        <v>2</v>
      </c>
      <c r="X488" s="158">
        <v>44973</v>
      </c>
      <c r="Y488" s="297">
        <f t="shared" si="25"/>
        <v>2</v>
      </c>
      <c r="Z488" s="263"/>
      <c r="AA488" s="263"/>
      <c r="AB488" s="263"/>
      <c r="AC488" s="263"/>
      <c r="AD488" s="263"/>
      <c r="AE488" s="263"/>
      <c r="AF488" s="263"/>
      <c r="AG488" s="158"/>
      <c r="AH488" s="297">
        <f t="shared" si="23"/>
        <v>0</v>
      </c>
      <c r="AI488" s="573"/>
      <c r="AJ488" s="574" t="s">
        <v>659</v>
      </c>
      <c r="AK488" s="574" t="s">
        <v>430</v>
      </c>
      <c r="AL488" s="574"/>
      <c r="AM488" s="574"/>
      <c r="AN488" s="574"/>
      <c r="AO488" s="574"/>
      <c r="AP488" s="574"/>
      <c r="AQ488" s="574"/>
      <c r="AR488" s="574"/>
      <c r="AS488" s="575"/>
      <c r="AT488" s="576"/>
      <c r="AU488" s="575"/>
      <c r="AV488" s="577"/>
      <c r="AW488" s="159"/>
    </row>
    <row r="489" spans="1:49" s="149" customFormat="1" ht="51">
      <c r="A489" s="395"/>
      <c r="B489" s="395">
        <v>3130600600</v>
      </c>
      <c r="C489" s="263" t="s">
        <v>5969</v>
      </c>
      <c r="D489" s="263" t="s">
        <v>5903</v>
      </c>
      <c r="E489" s="263" t="s">
        <v>2662</v>
      </c>
      <c r="F489" s="263" t="s">
        <v>414</v>
      </c>
      <c r="G489" s="263" t="s">
        <v>666</v>
      </c>
      <c r="H489" s="263"/>
      <c r="I489" s="263"/>
      <c r="J489" s="263"/>
      <c r="K489" s="263"/>
      <c r="L489" s="263"/>
      <c r="M489" s="263"/>
      <c r="N489" s="263"/>
      <c r="O489" s="158"/>
      <c r="P489" s="296">
        <f t="shared" si="24"/>
        <v>0</v>
      </c>
      <c r="Q489" s="263"/>
      <c r="R489" s="263"/>
      <c r="S489" s="263"/>
      <c r="T489" s="263"/>
      <c r="U489" s="263"/>
      <c r="V489" s="263"/>
      <c r="W489" s="263">
        <v>2</v>
      </c>
      <c r="X489" s="158">
        <v>44974</v>
      </c>
      <c r="Y489" s="297">
        <f t="shared" si="25"/>
        <v>2</v>
      </c>
      <c r="Z489" s="263"/>
      <c r="AA489" s="263"/>
      <c r="AB489" s="263"/>
      <c r="AC489" s="263"/>
      <c r="AD489" s="263"/>
      <c r="AE489" s="263"/>
      <c r="AF489" s="263"/>
      <c r="AG489" s="158"/>
      <c r="AH489" s="297">
        <f t="shared" si="23"/>
        <v>0</v>
      </c>
      <c r="AI489" s="573"/>
      <c r="AJ489" s="574" t="s">
        <v>659</v>
      </c>
      <c r="AK489" s="574" t="s">
        <v>430</v>
      </c>
      <c r="AL489" s="574"/>
      <c r="AM489" s="574"/>
      <c r="AN489" s="574"/>
      <c r="AO489" s="574"/>
      <c r="AP489" s="574"/>
      <c r="AQ489" s="574"/>
      <c r="AR489" s="574"/>
      <c r="AS489" s="575"/>
      <c r="AT489" s="576"/>
      <c r="AU489" s="575"/>
      <c r="AV489" s="577"/>
      <c r="AW489" s="159"/>
    </row>
    <row r="490" spans="1:49" s="149" customFormat="1" ht="51">
      <c r="A490" s="395"/>
      <c r="B490" s="395">
        <v>3130600600</v>
      </c>
      <c r="C490" s="263" t="s">
        <v>5970</v>
      </c>
      <c r="D490" s="263" t="s">
        <v>5903</v>
      </c>
      <c r="E490" s="263" t="s">
        <v>2663</v>
      </c>
      <c r="F490" s="263" t="s">
        <v>414</v>
      </c>
      <c r="G490" s="263" t="s">
        <v>666</v>
      </c>
      <c r="H490" s="263"/>
      <c r="I490" s="263"/>
      <c r="J490" s="263"/>
      <c r="K490" s="263"/>
      <c r="L490" s="263"/>
      <c r="M490" s="263"/>
      <c r="N490" s="263"/>
      <c r="O490" s="158"/>
      <c r="P490" s="296">
        <f t="shared" si="24"/>
        <v>0</v>
      </c>
      <c r="Q490" s="263"/>
      <c r="R490" s="263"/>
      <c r="S490" s="263"/>
      <c r="T490" s="263"/>
      <c r="U490" s="263"/>
      <c r="V490" s="263"/>
      <c r="W490" s="263">
        <v>2</v>
      </c>
      <c r="X490" s="158">
        <v>44974</v>
      </c>
      <c r="Y490" s="297">
        <f t="shared" si="25"/>
        <v>2</v>
      </c>
      <c r="Z490" s="263"/>
      <c r="AA490" s="263"/>
      <c r="AB490" s="263"/>
      <c r="AC490" s="263"/>
      <c r="AD490" s="263"/>
      <c r="AE490" s="263"/>
      <c r="AF490" s="263"/>
      <c r="AG490" s="158"/>
      <c r="AH490" s="297">
        <f t="shared" si="23"/>
        <v>0</v>
      </c>
      <c r="AI490" s="573"/>
      <c r="AJ490" s="574" t="s">
        <v>659</v>
      </c>
      <c r="AK490" s="574" t="s">
        <v>430</v>
      </c>
      <c r="AL490" s="574"/>
      <c r="AM490" s="574"/>
      <c r="AN490" s="574"/>
      <c r="AO490" s="574"/>
      <c r="AP490" s="574"/>
      <c r="AQ490" s="574"/>
      <c r="AR490" s="574"/>
      <c r="AS490" s="575"/>
      <c r="AT490" s="576"/>
      <c r="AU490" s="575"/>
      <c r="AV490" s="577"/>
      <c r="AW490" s="159"/>
    </row>
    <row r="491" spans="1:49" s="149" customFormat="1" ht="51">
      <c r="A491" s="395"/>
      <c r="B491" s="395">
        <v>3130600600</v>
      </c>
      <c r="C491" s="263" t="s">
        <v>5971</v>
      </c>
      <c r="D491" s="263" t="s">
        <v>5903</v>
      </c>
      <c r="E491" s="263" t="s">
        <v>2664</v>
      </c>
      <c r="F491" s="263" t="s">
        <v>414</v>
      </c>
      <c r="G491" s="263" t="s">
        <v>666</v>
      </c>
      <c r="H491" s="263"/>
      <c r="I491" s="263"/>
      <c r="J491" s="263"/>
      <c r="K491" s="263"/>
      <c r="L491" s="263"/>
      <c r="M491" s="263"/>
      <c r="N491" s="263"/>
      <c r="O491" s="158"/>
      <c r="P491" s="296">
        <f t="shared" si="24"/>
        <v>0</v>
      </c>
      <c r="Q491" s="263"/>
      <c r="R491" s="263"/>
      <c r="S491" s="263"/>
      <c r="T491" s="263"/>
      <c r="U491" s="263"/>
      <c r="V491" s="263"/>
      <c r="W491" s="263">
        <v>2</v>
      </c>
      <c r="X491" s="158">
        <v>44974</v>
      </c>
      <c r="Y491" s="297">
        <f t="shared" si="25"/>
        <v>2</v>
      </c>
      <c r="Z491" s="263"/>
      <c r="AA491" s="263"/>
      <c r="AB491" s="263"/>
      <c r="AC491" s="263"/>
      <c r="AD491" s="263"/>
      <c r="AE491" s="263"/>
      <c r="AF491" s="263"/>
      <c r="AG491" s="158"/>
      <c r="AH491" s="297">
        <f t="shared" si="23"/>
        <v>0</v>
      </c>
      <c r="AI491" s="573"/>
      <c r="AJ491" s="574" t="s">
        <v>659</v>
      </c>
      <c r="AK491" s="574" t="s">
        <v>430</v>
      </c>
      <c r="AL491" s="574"/>
      <c r="AM491" s="574"/>
      <c r="AN491" s="574"/>
      <c r="AO491" s="574"/>
      <c r="AP491" s="574"/>
      <c r="AQ491" s="574"/>
      <c r="AR491" s="574"/>
      <c r="AS491" s="575"/>
      <c r="AT491" s="576"/>
      <c r="AU491" s="575"/>
      <c r="AV491" s="577"/>
      <c r="AW491" s="159"/>
    </row>
    <row r="492" spans="1:49" s="149" customFormat="1" ht="51">
      <c r="A492" s="395"/>
      <c r="B492" s="395">
        <v>5384200900</v>
      </c>
      <c r="C492" s="263" t="s">
        <v>5972</v>
      </c>
      <c r="D492" s="263" t="s">
        <v>5973</v>
      </c>
      <c r="E492" s="263" t="s">
        <v>2665</v>
      </c>
      <c r="F492" s="263" t="s">
        <v>422</v>
      </c>
      <c r="G492" s="263" t="s">
        <v>655</v>
      </c>
      <c r="H492" s="263"/>
      <c r="I492" s="263"/>
      <c r="J492" s="263"/>
      <c r="K492" s="263"/>
      <c r="L492" s="263"/>
      <c r="M492" s="263"/>
      <c r="N492" s="263"/>
      <c r="O492" s="158"/>
      <c r="P492" s="296">
        <f t="shared" si="24"/>
        <v>0</v>
      </c>
      <c r="Q492" s="263"/>
      <c r="R492" s="263"/>
      <c r="S492" s="263"/>
      <c r="T492" s="263"/>
      <c r="U492" s="263"/>
      <c r="V492" s="263"/>
      <c r="W492" s="263">
        <v>2</v>
      </c>
      <c r="X492" s="158">
        <v>45052</v>
      </c>
      <c r="Y492" s="297">
        <f t="shared" si="25"/>
        <v>2</v>
      </c>
      <c r="Z492" s="263"/>
      <c r="AA492" s="263"/>
      <c r="AB492" s="263"/>
      <c r="AC492" s="263"/>
      <c r="AD492" s="263"/>
      <c r="AE492" s="263"/>
      <c r="AF492" s="263">
        <v>2</v>
      </c>
      <c r="AG492" s="158">
        <v>45282</v>
      </c>
      <c r="AH492" s="297">
        <f t="shared" si="23"/>
        <v>2</v>
      </c>
      <c r="AI492" s="573"/>
      <c r="AJ492" s="574" t="s">
        <v>659</v>
      </c>
      <c r="AK492" s="574" t="s">
        <v>430</v>
      </c>
      <c r="AL492" s="574"/>
      <c r="AM492" s="574"/>
      <c r="AN492" s="574"/>
      <c r="AO492" s="574"/>
      <c r="AP492" s="574"/>
      <c r="AQ492" s="574"/>
      <c r="AR492" s="574"/>
      <c r="AS492" s="575"/>
      <c r="AT492" s="576"/>
      <c r="AU492" s="575"/>
      <c r="AV492" s="577"/>
      <c r="AW492" s="159"/>
    </row>
    <row r="493" spans="1:49" s="149" customFormat="1" ht="51">
      <c r="A493" s="395"/>
      <c r="B493" s="395">
        <v>3593240500</v>
      </c>
      <c r="C493" s="263" t="s">
        <v>5974</v>
      </c>
      <c r="D493" s="263" t="s">
        <v>5975</v>
      </c>
      <c r="E493" s="263" t="s">
        <v>2666</v>
      </c>
      <c r="F493" s="263" t="s">
        <v>422</v>
      </c>
      <c r="G493" s="263" t="s">
        <v>655</v>
      </c>
      <c r="H493" s="263"/>
      <c r="I493" s="263"/>
      <c r="J493" s="263"/>
      <c r="K493" s="263"/>
      <c r="L493" s="263"/>
      <c r="M493" s="263"/>
      <c r="N493" s="263"/>
      <c r="O493" s="158"/>
      <c r="P493" s="296">
        <f t="shared" si="24"/>
        <v>0</v>
      </c>
      <c r="Q493" s="263"/>
      <c r="R493" s="263"/>
      <c r="S493" s="263"/>
      <c r="T493" s="263"/>
      <c r="U493" s="263"/>
      <c r="V493" s="263"/>
      <c r="W493" s="263">
        <v>2</v>
      </c>
      <c r="X493" s="158">
        <v>45035</v>
      </c>
      <c r="Y493" s="297">
        <f t="shared" si="25"/>
        <v>2</v>
      </c>
      <c r="Z493" s="263"/>
      <c r="AA493" s="263"/>
      <c r="AB493" s="263"/>
      <c r="AC493" s="263"/>
      <c r="AD493" s="263"/>
      <c r="AE493" s="263"/>
      <c r="AF493" s="263">
        <v>2</v>
      </c>
      <c r="AG493" s="158">
        <v>45181</v>
      </c>
      <c r="AH493" s="297">
        <f t="shared" si="23"/>
        <v>2</v>
      </c>
      <c r="AI493" s="573"/>
      <c r="AJ493" s="574" t="s">
        <v>659</v>
      </c>
      <c r="AK493" s="574" t="s">
        <v>430</v>
      </c>
      <c r="AL493" s="574"/>
      <c r="AM493" s="574"/>
      <c r="AN493" s="574"/>
      <c r="AO493" s="574"/>
      <c r="AP493" s="574"/>
      <c r="AQ493" s="574"/>
      <c r="AR493" s="574"/>
      <c r="AS493" s="575"/>
      <c r="AT493" s="576"/>
      <c r="AU493" s="575"/>
      <c r="AV493" s="577"/>
      <c r="AW493" s="159"/>
    </row>
    <row r="494" spans="1:49" s="149" customFormat="1" ht="51">
      <c r="A494" s="395"/>
      <c r="B494" s="395">
        <v>4762121900</v>
      </c>
      <c r="C494" s="263" t="s">
        <v>5976</v>
      </c>
      <c r="D494" s="263" t="s">
        <v>5977</v>
      </c>
      <c r="E494" s="263" t="s">
        <v>2667</v>
      </c>
      <c r="F494" s="263" t="s">
        <v>422</v>
      </c>
      <c r="G494" s="263" t="s">
        <v>655</v>
      </c>
      <c r="H494" s="263"/>
      <c r="I494" s="263"/>
      <c r="J494" s="263"/>
      <c r="K494" s="263"/>
      <c r="L494" s="263"/>
      <c r="M494" s="263"/>
      <c r="N494" s="263"/>
      <c r="O494" s="158"/>
      <c r="P494" s="296">
        <f t="shared" si="24"/>
        <v>0</v>
      </c>
      <c r="Q494" s="263"/>
      <c r="R494" s="263"/>
      <c r="S494" s="263"/>
      <c r="T494" s="263"/>
      <c r="U494" s="263"/>
      <c r="V494" s="263"/>
      <c r="W494" s="263">
        <v>2</v>
      </c>
      <c r="X494" s="158">
        <v>45013</v>
      </c>
      <c r="Y494" s="297">
        <f t="shared" si="25"/>
        <v>2</v>
      </c>
      <c r="Z494" s="263"/>
      <c r="AA494" s="263"/>
      <c r="AB494" s="263"/>
      <c r="AC494" s="263"/>
      <c r="AD494" s="263"/>
      <c r="AE494" s="263"/>
      <c r="AF494" s="263">
        <v>2</v>
      </c>
      <c r="AG494" s="158">
        <v>45278</v>
      </c>
      <c r="AH494" s="297">
        <f t="shared" si="23"/>
        <v>2</v>
      </c>
      <c r="AI494" s="573"/>
      <c r="AJ494" s="574" t="s">
        <v>659</v>
      </c>
      <c r="AK494" s="574" t="s">
        <v>430</v>
      </c>
      <c r="AL494" s="574"/>
      <c r="AM494" s="574"/>
      <c r="AN494" s="574"/>
      <c r="AO494" s="574"/>
      <c r="AP494" s="574"/>
      <c r="AQ494" s="574"/>
      <c r="AR494" s="574"/>
      <c r="AS494" s="575"/>
      <c r="AT494" s="576"/>
      <c r="AU494" s="575"/>
      <c r="AV494" s="577"/>
      <c r="AW494" s="159"/>
    </row>
    <row r="495" spans="1:49" s="149" customFormat="1" ht="51">
      <c r="A495" s="395"/>
      <c r="B495" s="395">
        <v>3130600600</v>
      </c>
      <c r="C495" s="263" t="s">
        <v>5978</v>
      </c>
      <c r="D495" s="263" t="s">
        <v>5903</v>
      </c>
      <c r="E495" s="263" t="s">
        <v>2668</v>
      </c>
      <c r="F495" s="263" t="s">
        <v>414</v>
      </c>
      <c r="G495" s="263" t="s">
        <v>666</v>
      </c>
      <c r="H495" s="263"/>
      <c r="I495" s="263"/>
      <c r="J495" s="263"/>
      <c r="K495" s="263"/>
      <c r="L495" s="263"/>
      <c r="M495" s="263"/>
      <c r="N495" s="263"/>
      <c r="O495" s="158"/>
      <c r="P495" s="296">
        <f t="shared" si="24"/>
        <v>0</v>
      </c>
      <c r="Q495" s="263"/>
      <c r="R495" s="263"/>
      <c r="S495" s="263"/>
      <c r="T495" s="263"/>
      <c r="U495" s="263"/>
      <c r="V495" s="263"/>
      <c r="W495" s="263">
        <v>2</v>
      </c>
      <c r="X495" s="158">
        <v>45050</v>
      </c>
      <c r="Y495" s="297">
        <f t="shared" si="25"/>
        <v>2</v>
      </c>
      <c r="Z495" s="263"/>
      <c r="AA495" s="263"/>
      <c r="AB495" s="263"/>
      <c r="AC495" s="263"/>
      <c r="AD495" s="263"/>
      <c r="AE495" s="263"/>
      <c r="AF495" s="263"/>
      <c r="AG495" s="158"/>
      <c r="AH495" s="297">
        <f t="shared" si="23"/>
        <v>0</v>
      </c>
      <c r="AI495" s="573"/>
      <c r="AJ495" s="574" t="s">
        <v>659</v>
      </c>
      <c r="AK495" s="574" t="s">
        <v>430</v>
      </c>
      <c r="AL495" s="574"/>
      <c r="AM495" s="574"/>
      <c r="AN495" s="574"/>
      <c r="AO495" s="574"/>
      <c r="AP495" s="574"/>
      <c r="AQ495" s="574"/>
      <c r="AR495" s="574"/>
      <c r="AS495" s="575"/>
      <c r="AT495" s="576"/>
      <c r="AU495" s="575"/>
      <c r="AV495" s="577"/>
      <c r="AW495" s="159"/>
    </row>
    <row r="496" spans="1:49" s="149" customFormat="1" ht="51">
      <c r="A496" s="395"/>
      <c r="B496" s="395">
        <v>3130600600</v>
      </c>
      <c r="C496" s="263" t="s">
        <v>5979</v>
      </c>
      <c r="D496" s="263" t="s">
        <v>5903</v>
      </c>
      <c r="E496" s="263" t="s">
        <v>2669</v>
      </c>
      <c r="F496" s="263" t="s">
        <v>414</v>
      </c>
      <c r="G496" s="263" t="s">
        <v>666</v>
      </c>
      <c r="H496" s="263"/>
      <c r="I496" s="263"/>
      <c r="J496" s="263"/>
      <c r="K496" s="263"/>
      <c r="L496" s="263"/>
      <c r="M496" s="263"/>
      <c r="N496" s="263"/>
      <c r="O496" s="158"/>
      <c r="P496" s="296">
        <f t="shared" si="24"/>
        <v>0</v>
      </c>
      <c r="Q496" s="263"/>
      <c r="R496" s="263"/>
      <c r="S496" s="263"/>
      <c r="T496" s="263"/>
      <c r="U496" s="263"/>
      <c r="V496" s="263"/>
      <c r="W496" s="263">
        <v>2</v>
      </c>
      <c r="X496" s="158">
        <v>45050</v>
      </c>
      <c r="Y496" s="297">
        <f t="shared" si="25"/>
        <v>2</v>
      </c>
      <c r="Z496" s="263"/>
      <c r="AA496" s="263"/>
      <c r="AB496" s="263"/>
      <c r="AC496" s="263"/>
      <c r="AD496" s="263"/>
      <c r="AE496" s="263"/>
      <c r="AF496" s="263"/>
      <c r="AG496" s="158"/>
      <c r="AH496" s="297">
        <f t="shared" si="23"/>
        <v>0</v>
      </c>
      <c r="AI496" s="573"/>
      <c r="AJ496" s="574" t="s">
        <v>659</v>
      </c>
      <c r="AK496" s="574" t="s">
        <v>430</v>
      </c>
      <c r="AL496" s="574"/>
      <c r="AM496" s="574"/>
      <c r="AN496" s="574"/>
      <c r="AO496" s="574"/>
      <c r="AP496" s="574"/>
      <c r="AQ496" s="574"/>
      <c r="AR496" s="574"/>
      <c r="AS496" s="575"/>
      <c r="AT496" s="576"/>
      <c r="AU496" s="575"/>
      <c r="AV496" s="577"/>
      <c r="AW496" s="159"/>
    </row>
    <row r="497" spans="1:49" s="149" customFormat="1" ht="51">
      <c r="A497" s="395"/>
      <c r="B497" s="395">
        <v>3130600600</v>
      </c>
      <c r="C497" s="263" t="s">
        <v>5980</v>
      </c>
      <c r="D497" s="263" t="s">
        <v>5903</v>
      </c>
      <c r="E497" s="263" t="s">
        <v>2670</v>
      </c>
      <c r="F497" s="263" t="s">
        <v>414</v>
      </c>
      <c r="G497" s="263" t="s">
        <v>666</v>
      </c>
      <c r="H497" s="263"/>
      <c r="I497" s="263"/>
      <c r="J497" s="263"/>
      <c r="K497" s="263"/>
      <c r="L497" s="263"/>
      <c r="M497" s="263"/>
      <c r="N497" s="263"/>
      <c r="O497" s="158"/>
      <c r="P497" s="296">
        <f t="shared" si="24"/>
        <v>0</v>
      </c>
      <c r="Q497" s="263"/>
      <c r="R497" s="263"/>
      <c r="S497" s="263"/>
      <c r="T497" s="263"/>
      <c r="U497" s="263"/>
      <c r="V497" s="263"/>
      <c r="W497" s="263">
        <v>2</v>
      </c>
      <c r="X497" s="158">
        <v>45050</v>
      </c>
      <c r="Y497" s="297">
        <f t="shared" si="25"/>
        <v>2</v>
      </c>
      <c r="Z497" s="263"/>
      <c r="AA497" s="263"/>
      <c r="AB497" s="263"/>
      <c r="AC497" s="263"/>
      <c r="AD497" s="263"/>
      <c r="AE497" s="263"/>
      <c r="AF497" s="263"/>
      <c r="AG497" s="158"/>
      <c r="AH497" s="297">
        <f t="shared" si="23"/>
        <v>0</v>
      </c>
      <c r="AI497" s="573"/>
      <c r="AJ497" s="574" t="s">
        <v>659</v>
      </c>
      <c r="AK497" s="574" t="s">
        <v>430</v>
      </c>
      <c r="AL497" s="574"/>
      <c r="AM497" s="574"/>
      <c r="AN497" s="574"/>
      <c r="AO497" s="574"/>
      <c r="AP497" s="574"/>
      <c r="AQ497" s="574"/>
      <c r="AR497" s="574"/>
      <c r="AS497" s="575"/>
      <c r="AT497" s="576"/>
      <c r="AU497" s="575"/>
      <c r="AV497" s="577"/>
      <c r="AW497" s="159"/>
    </row>
    <row r="498" spans="1:49" s="149" customFormat="1" ht="51">
      <c r="A498" s="395"/>
      <c r="B498" s="395">
        <v>3130600600</v>
      </c>
      <c r="C498" s="263" t="s">
        <v>5981</v>
      </c>
      <c r="D498" s="263" t="s">
        <v>5903</v>
      </c>
      <c r="E498" s="263" t="s">
        <v>2671</v>
      </c>
      <c r="F498" s="263" t="s">
        <v>414</v>
      </c>
      <c r="G498" s="263" t="s">
        <v>666</v>
      </c>
      <c r="H498" s="263"/>
      <c r="I498" s="263"/>
      <c r="J498" s="263"/>
      <c r="K498" s="263"/>
      <c r="L498" s="263"/>
      <c r="M498" s="263"/>
      <c r="N498" s="263"/>
      <c r="O498" s="158"/>
      <c r="P498" s="296">
        <f t="shared" si="24"/>
        <v>0</v>
      </c>
      <c r="Q498" s="263"/>
      <c r="R498" s="263"/>
      <c r="S498" s="263"/>
      <c r="T498" s="263"/>
      <c r="U498" s="263"/>
      <c r="V498" s="263"/>
      <c r="W498" s="263">
        <v>2</v>
      </c>
      <c r="X498" s="158">
        <v>45050</v>
      </c>
      <c r="Y498" s="297">
        <f t="shared" si="25"/>
        <v>2</v>
      </c>
      <c r="Z498" s="263"/>
      <c r="AA498" s="263"/>
      <c r="AB498" s="263"/>
      <c r="AC498" s="263"/>
      <c r="AD498" s="263"/>
      <c r="AE498" s="263"/>
      <c r="AF498" s="263"/>
      <c r="AG498" s="158"/>
      <c r="AH498" s="297">
        <f t="shared" ref="AH498:AH561" si="26">SUM($Z498:$AF498)</f>
        <v>0</v>
      </c>
      <c r="AI498" s="573"/>
      <c r="AJ498" s="574" t="s">
        <v>659</v>
      </c>
      <c r="AK498" s="574" t="s">
        <v>430</v>
      </c>
      <c r="AL498" s="574"/>
      <c r="AM498" s="574"/>
      <c r="AN498" s="574"/>
      <c r="AO498" s="574"/>
      <c r="AP498" s="574"/>
      <c r="AQ498" s="574"/>
      <c r="AR498" s="574"/>
      <c r="AS498" s="575"/>
      <c r="AT498" s="576"/>
      <c r="AU498" s="575"/>
      <c r="AV498" s="577"/>
      <c r="AW498" s="159"/>
    </row>
    <row r="499" spans="1:49" s="149" customFormat="1" ht="51">
      <c r="A499" s="395"/>
      <c r="B499" s="395">
        <v>3130600600</v>
      </c>
      <c r="C499" s="263" t="s">
        <v>5982</v>
      </c>
      <c r="D499" s="263" t="s">
        <v>5903</v>
      </c>
      <c r="E499" s="263" t="s">
        <v>2672</v>
      </c>
      <c r="F499" s="263" t="s">
        <v>414</v>
      </c>
      <c r="G499" s="263" t="s">
        <v>666</v>
      </c>
      <c r="H499" s="263"/>
      <c r="I499" s="263"/>
      <c r="J499" s="263"/>
      <c r="K499" s="263"/>
      <c r="L499" s="263"/>
      <c r="M499" s="263"/>
      <c r="N499" s="263"/>
      <c r="O499" s="158"/>
      <c r="P499" s="296">
        <f t="shared" si="24"/>
        <v>0</v>
      </c>
      <c r="Q499" s="263"/>
      <c r="R499" s="263"/>
      <c r="S499" s="263"/>
      <c r="T499" s="263"/>
      <c r="U499" s="263"/>
      <c r="V499" s="263"/>
      <c r="W499" s="263">
        <v>2</v>
      </c>
      <c r="X499" s="158">
        <v>45050</v>
      </c>
      <c r="Y499" s="297">
        <f t="shared" si="25"/>
        <v>2</v>
      </c>
      <c r="Z499" s="263"/>
      <c r="AA499" s="263"/>
      <c r="AB499" s="263"/>
      <c r="AC499" s="263"/>
      <c r="AD499" s="263"/>
      <c r="AE499" s="263"/>
      <c r="AF499" s="263"/>
      <c r="AG499" s="158"/>
      <c r="AH499" s="297">
        <f t="shared" si="26"/>
        <v>0</v>
      </c>
      <c r="AI499" s="573"/>
      <c r="AJ499" s="574" t="s">
        <v>659</v>
      </c>
      <c r="AK499" s="574" t="s">
        <v>430</v>
      </c>
      <c r="AL499" s="574"/>
      <c r="AM499" s="574"/>
      <c r="AN499" s="574"/>
      <c r="AO499" s="574"/>
      <c r="AP499" s="574"/>
      <c r="AQ499" s="574"/>
      <c r="AR499" s="574"/>
      <c r="AS499" s="575"/>
      <c r="AT499" s="576"/>
      <c r="AU499" s="575"/>
      <c r="AV499" s="577"/>
      <c r="AW499" s="159"/>
    </row>
    <row r="500" spans="1:49" s="149" customFormat="1" ht="51">
      <c r="A500" s="395"/>
      <c r="B500" s="395">
        <v>3130600600</v>
      </c>
      <c r="C500" s="263" t="s">
        <v>5983</v>
      </c>
      <c r="D500" s="263" t="s">
        <v>5903</v>
      </c>
      <c r="E500" s="263" t="s">
        <v>2673</v>
      </c>
      <c r="F500" s="263" t="s">
        <v>414</v>
      </c>
      <c r="G500" s="263" t="s">
        <v>666</v>
      </c>
      <c r="H500" s="263"/>
      <c r="I500" s="263"/>
      <c r="J500" s="263"/>
      <c r="K500" s="263"/>
      <c r="L500" s="263"/>
      <c r="M500" s="263"/>
      <c r="N500" s="263"/>
      <c r="O500" s="158"/>
      <c r="P500" s="296">
        <f t="shared" si="24"/>
        <v>0</v>
      </c>
      <c r="Q500" s="263"/>
      <c r="R500" s="263"/>
      <c r="S500" s="263"/>
      <c r="T500" s="263"/>
      <c r="U500" s="263"/>
      <c r="V500" s="263"/>
      <c r="W500" s="263">
        <v>2</v>
      </c>
      <c r="X500" s="158">
        <v>45050</v>
      </c>
      <c r="Y500" s="297">
        <f t="shared" si="25"/>
        <v>2</v>
      </c>
      <c r="Z500" s="263"/>
      <c r="AA500" s="263"/>
      <c r="AB500" s="263"/>
      <c r="AC500" s="263"/>
      <c r="AD500" s="263"/>
      <c r="AE500" s="263"/>
      <c r="AF500" s="263"/>
      <c r="AG500" s="158"/>
      <c r="AH500" s="297">
        <f t="shared" si="26"/>
        <v>0</v>
      </c>
      <c r="AI500" s="573"/>
      <c r="AJ500" s="574" t="s">
        <v>659</v>
      </c>
      <c r="AK500" s="574" t="s">
        <v>430</v>
      </c>
      <c r="AL500" s="574"/>
      <c r="AM500" s="574"/>
      <c r="AN500" s="574"/>
      <c r="AO500" s="574"/>
      <c r="AP500" s="574"/>
      <c r="AQ500" s="574"/>
      <c r="AR500" s="574"/>
      <c r="AS500" s="575"/>
      <c r="AT500" s="576"/>
      <c r="AU500" s="575"/>
      <c r="AV500" s="577"/>
      <c r="AW500" s="159"/>
    </row>
    <row r="501" spans="1:49" s="149" customFormat="1" ht="51">
      <c r="A501" s="395"/>
      <c r="B501" s="395">
        <v>3130600600</v>
      </c>
      <c r="C501" s="263" t="s">
        <v>5984</v>
      </c>
      <c r="D501" s="263" t="s">
        <v>5903</v>
      </c>
      <c r="E501" s="263" t="s">
        <v>2674</v>
      </c>
      <c r="F501" s="263" t="s">
        <v>414</v>
      </c>
      <c r="G501" s="263" t="s">
        <v>666</v>
      </c>
      <c r="H501" s="263"/>
      <c r="I501" s="263"/>
      <c r="J501" s="263"/>
      <c r="K501" s="263"/>
      <c r="L501" s="263"/>
      <c r="M501" s="263"/>
      <c r="N501" s="263"/>
      <c r="O501" s="158"/>
      <c r="P501" s="296">
        <f t="shared" si="24"/>
        <v>0</v>
      </c>
      <c r="Q501" s="263"/>
      <c r="R501" s="263"/>
      <c r="S501" s="263"/>
      <c r="T501" s="263"/>
      <c r="U501" s="263"/>
      <c r="V501" s="263"/>
      <c r="W501" s="263">
        <v>2</v>
      </c>
      <c r="X501" s="158">
        <v>45050</v>
      </c>
      <c r="Y501" s="297">
        <f t="shared" si="25"/>
        <v>2</v>
      </c>
      <c r="Z501" s="263"/>
      <c r="AA501" s="263"/>
      <c r="AB501" s="263"/>
      <c r="AC501" s="263"/>
      <c r="AD501" s="263"/>
      <c r="AE501" s="263"/>
      <c r="AF501" s="263"/>
      <c r="AG501" s="158"/>
      <c r="AH501" s="297">
        <f t="shared" si="26"/>
        <v>0</v>
      </c>
      <c r="AI501" s="573"/>
      <c r="AJ501" s="574" t="s">
        <v>659</v>
      </c>
      <c r="AK501" s="574" t="s">
        <v>430</v>
      </c>
      <c r="AL501" s="574"/>
      <c r="AM501" s="574"/>
      <c r="AN501" s="574"/>
      <c r="AO501" s="574"/>
      <c r="AP501" s="574"/>
      <c r="AQ501" s="574"/>
      <c r="AR501" s="574"/>
      <c r="AS501" s="575"/>
      <c r="AT501" s="576"/>
      <c r="AU501" s="575"/>
      <c r="AV501" s="577"/>
      <c r="AW501" s="159"/>
    </row>
    <row r="502" spans="1:49" s="149" customFormat="1" ht="63.75">
      <c r="A502" s="395"/>
      <c r="B502" s="395">
        <v>5476254900</v>
      </c>
      <c r="C502" s="263" t="s">
        <v>5985</v>
      </c>
      <c r="D502" s="263" t="s">
        <v>5986</v>
      </c>
      <c r="E502" s="263" t="s">
        <v>2675</v>
      </c>
      <c r="F502" s="263" t="s">
        <v>418</v>
      </c>
      <c r="G502" s="263" t="s">
        <v>655</v>
      </c>
      <c r="H502" s="263"/>
      <c r="I502" s="263"/>
      <c r="J502" s="263"/>
      <c r="K502" s="263"/>
      <c r="L502" s="263"/>
      <c r="M502" s="263"/>
      <c r="N502" s="263"/>
      <c r="O502" s="158"/>
      <c r="P502" s="296">
        <f t="shared" si="24"/>
        <v>0</v>
      </c>
      <c r="Q502" s="263"/>
      <c r="R502" s="263"/>
      <c r="S502" s="263"/>
      <c r="T502" s="263"/>
      <c r="U502" s="263"/>
      <c r="V502" s="263"/>
      <c r="W502" s="263">
        <v>2</v>
      </c>
      <c r="X502" s="158">
        <v>45230</v>
      </c>
      <c r="Y502" s="297">
        <f t="shared" si="25"/>
        <v>2</v>
      </c>
      <c r="Z502" s="263"/>
      <c r="AA502" s="263"/>
      <c r="AB502" s="263"/>
      <c r="AC502" s="263"/>
      <c r="AD502" s="263"/>
      <c r="AE502" s="263"/>
      <c r="AF502" s="263"/>
      <c r="AG502" s="158"/>
      <c r="AH502" s="297">
        <f t="shared" si="26"/>
        <v>0</v>
      </c>
      <c r="AI502" s="573"/>
      <c r="AJ502" s="574" t="s">
        <v>659</v>
      </c>
      <c r="AK502" s="574" t="s">
        <v>430</v>
      </c>
      <c r="AL502" s="574"/>
      <c r="AM502" s="574"/>
      <c r="AN502" s="574"/>
      <c r="AO502" s="574"/>
      <c r="AP502" s="574"/>
      <c r="AQ502" s="574"/>
      <c r="AR502" s="574"/>
      <c r="AS502" s="575"/>
      <c r="AT502" s="576"/>
      <c r="AU502" s="575"/>
      <c r="AV502" s="577"/>
      <c r="AW502" s="159"/>
    </row>
    <row r="503" spans="1:49" s="149" customFormat="1" ht="51">
      <c r="A503" s="395"/>
      <c r="B503" s="395">
        <v>4236910600</v>
      </c>
      <c r="C503" s="263" t="s">
        <v>5987</v>
      </c>
      <c r="D503" s="263" t="s">
        <v>5988</v>
      </c>
      <c r="E503" s="263" t="s">
        <v>2676</v>
      </c>
      <c r="F503" s="263" t="s">
        <v>418</v>
      </c>
      <c r="G503" s="263" t="s">
        <v>655</v>
      </c>
      <c r="H503" s="263"/>
      <c r="I503" s="263"/>
      <c r="J503" s="263"/>
      <c r="K503" s="263"/>
      <c r="L503" s="263"/>
      <c r="M503" s="263"/>
      <c r="N503" s="263"/>
      <c r="O503" s="158"/>
      <c r="P503" s="296">
        <f t="shared" si="24"/>
        <v>0</v>
      </c>
      <c r="Q503" s="263"/>
      <c r="R503" s="263"/>
      <c r="S503" s="263"/>
      <c r="T503" s="263"/>
      <c r="U503" s="263"/>
      <c r="V503" s="263"/>
      <c r="W503" s="263">
        <v>2</v>
      </c>
      <c r="X503" s="158">
        <v>45035</v>
      </c>
      <c r="Y503" s="297">
        <f t="shared" si="25"/>
        <v>2</v>
      </c>
      <c r="Z503" s="263"/>
      <c r="AA503" s="263"/>
      <c r="AB503" s="263"/>
      <c r="AC503" s="263"/>
      <c r="AD503" s="263"/>
      <c r="AE503" s="263"/>
      <c r="AF503" s="263"/>
      <c r="AG503" s="158"/>
      <c r="AH503" s="297">
        <f t="shared" si="26"/>
        <v>0</v>
      </c>
      <c r="AI503" s="573"/>
      <c r="AJ503" s="574" t="s">
        <v>659</v>
      </c>
      <c r="AK503" s="574" t="s">
        <v>430</v>
      </c>
      <c r="AL503" s="574"/>
      <c r="AM503" s="574"/>
      <c r="AN503" s="574"/>
      <c r="AO503" s="574"/>
      <c r="AP503" s="574">
        <v>2</v>
      </c>
      <c r="AQ503" s="574" t="s">
        <v>656</v>
      </c>
      <c r="AR503" s="574" t="s">
        <v>10461</v>
      </c>
      <c r="AS503" s="575"/>
      <c r="AT503" s="576"/>
      <c r="AU503" s="575"/>
      <c r="AV503" s="577"/>
      <c r="AW503" s="159"/>
    </row>
    <row r="504" spans="1:49" s="149" customFormat="1" ht="51">
      <c r="A504" s="395"/>
      <c r="B504" s="395">
        <v>4675410500</v>
      </c>
      <c r="C504" s="263" t="s">
        <v>5989</v>
      </c>
      <c r="D504" s="263" t="s">
        <v>5990</v>
      </c>
      <c r="E504" s="263" t="s">
        <v>2677</v>
      </c>
      <c r="F504" s="263" t="s">
        <v>422</v>
      </c>
      <c r="G504" s="263" t="s">
        <v>655</v>
      </c>
      <c r="H504" s="263"/>
      <c r="I504" s="263"/>
      <c r="J504" s="263"/>
      <c r="K504" s="263"/>
      <c r="L504" s="263"/>
      <c r="M504" s="263"/>
      <c r="N504" s="263"/>
      <c r="O504" s="158"/>
      <c r="P504" s="296">
        <f t="shared" ref="P504:P567" si="27">SUM($H504:$N504)</f>
        <v>0</v>
      </c>
      <c r="Q504" s="263"/>
      <c r="R504" s="263"/>
      <c r="S504" s="263"/>
      <c r="T504" s="263"/>
      <c r="U504" s="263"/>
      <c r="V504" s="263"/>
      <c r="W504" s="263">
        <v>2</v>
      </c>
      <c r="X504" s="158">
        <v>45247</v>
      </c>
      <c r="Y504" s="297">
        <f t="shared" ref="Y504:Y567" si="28">SUM($Q504:$W504)</f>
        <v>2</v>
      </c>
      <c r="Z504" s="263"/>
      <c r="AA504" s="263"/>
      <c r="AB504" s="263"/>
      <c r="AC504" s="263"/>
      <c r="AD504" s="263"/>
      <c r="AE504" s="263"/>
      <c r="AF504" s="263"/>
      <c r="AG504" s="158"/>
      <c r="AH504" s="297">
        <f t="shared" si="26"/>
        <v>0</v>
      </c>
      <c r="AI504" s="573"/>
      <c r="AJ504" s="574" t="s">
        <v>659</v>
      </c>
      <c r="AK504" s="574" t="s">
        <v>430</v>
      </c>
      <c r="AL504" s="574"/>
      <c r="AM504" s="574"/>
      <c r="AN504" s="574"/>
      <c r="AO504" s="574"/>
      <c r="AP504" s="574"/>
      <c r="AQ504" s="574"/>
      <c r="AR504" s="574"/>
      <c r="AS504" s="575"/>
      <c r="AT504" s="576"/>
      <c r="AU504" s="575"/>
      <c r="AV504" s="577"/>
      <c r="AW504" s="159"/>
    </row>
    <row r="505" spans="1:49" s="149" customFormat="1" ht="76.5">
      <c r="A505" s="395"/>
      <c r="B505" s="395">
        <v>3042727400</v>
      </c>
      <c r="C505" s="263" t="s">
        <v>5991</v>
      </c>
      <c r="D505" s="263" t="s">
        <v>5992</v>
      </c>
      <c r="E505" s="263" t="s">
        <v>2678</v>
      </c>
      <c r="F505" s="263" t="s">
        <v>422</v>
      </c>
      <c r="G505" s="263" t="s">
        <v>655</v>
      </c>
      <c r="H505" s="263"/>
      <c r="I505" s="263"/>
      <c r="J505" s="263"/>
      <c r="K505" s="263"/>
      <c r="L505" s="263"/>
      <c r="M505" s="263"/>
      <c r="N505" s="263"/>
      <c r="O505" s="158"/>
      <c r="P505" s="296">
        <f t="shared" si="27"/>
        <v>0</v>
      </c>
      <c r="Q505" s="263"/>
      <c r="R505" s="263"/>
      <c r="S505" s="263"/>
      <c r="T505" s="263"/>
      <c r="U505" s="263"/>
      <c r="V505" s="263"/>
      <c r="W505" s="263">
        <v>2</v>
      </c>
      <c r="X505" s="158">
        <v>45124</v>
      </c>
      <c r="Y505" s="297">
        <f t="shared" si="28"/>
        <v>2</v>
      </c>
      <c r="Z505" s="263"/>
      <c r="AA505" s="263"/>
      <c r="AB505" s="263"/>
      <c r="AC505" s="263"/>
      <c r="AD505" s="263"/>
      <c r="AE505" s="263"/>
      <c r="AF505" s="263"/>
      <c r="AG505" s="158"/>
      <c r="AH505" s="297">
        <f t="shared" si="26"/>
        <v>0</v>
      </c>
      <c r="AI505" s="573"/>
      <c r="AJ505" s="574" t="s">
        <v>659</v>
      </c>
      <c r="AK505" s="574" t="s">
        <v>430</v>
      </c>
      <c r="AL505" s="574"/>
      <c r="AM505" s="574"/>
      <c r="AN505" s="574"/>
      <c r="AO505" s="574"/>
      <c r="AP505" s="574"/>
      <c r="AQ505" s="574"/>
      <c r="AR505" s="574"/>
      <c r="AS505" s="575"/>
      <c r="AT505" s="576"/>
      <c r="AU505" s="575"/>
      <c r="AV505" s="577"/>
      <c r="AW505" s="159"/>
    </row>
    <row r="506" spans="1:49" s="149" customFormat="1" ht="51">
      <c r="A506" s="395"/>
      <c r="B506" s="395">
        <v>5440324700</v>
      </c>
      <c r="C506" s="263" t="s">
        <v>5993</v>
      </c>
      <c r="D506" s="263" t="s">
        <v>5994</v>
      </c>
      <c r="E506" s="263" t="s">
        <v>2679</v>
      </c>
      <c r="F506" s="263" t="s">
        <v>422</v>
      </c>
      <c r="G506" s="263" t="s">
        <v>655</v>
      </c>
      <c r="H506" s="263"/>
      <c r="I506" s="263"/>
      <c r="J506" s="263"/>
      <c r="K506" s="263"/>
      <c r="L506" s="263"/>
      <c r="M506" s="263"/>
      <c r="N506" s="263"/>
      <c r="O506" s="158"/>
      <c r="P506" s="296">
        <f t="shared" si="27"/>
        <v>0</v>
      </c>
      <c r="Q506" s="263"/>
      <c r="R506" s="263"/>
      <c r="S506" s="263"/>
      <c r="T506" s="263"/>
      <c r="U506" s="263"/>
      <c r="V506" s="263"/>
      <c r="W506" s="263">
        <v>2</v>
      </c>
      <c r="X506" s="158">
        <v>45261</v>
      </c>
      <c r="Y506" s="297">
        <f t="shared" si="28"/>
        <v>2</v>
      </c>
      <c r="Z506" s="263"/>
      <c r="AA506" s="263"/>
      <c r="AB506" s="263"/>
      <c r="AC506" s="263"/>
      <c r="AD506" s="263"/>
      <c r="AE506" s="263"/>
      <c r="AF506" s="263"/>
      <c r="AG506" s="158"/>
      <c r="AH506" s="297">
        <f t="shared" si="26"/>
        <v>0</v>
      </c>
      <c r="AI506" s="573"/>
      <c r="AJ506" s="574" t="s">
        <v>659</v>
      </c>
      <c r="AK506" s="574" t="s">
        <v>430</v>
      </c>
      <c r="AL506" s="574"/>
      <c r="AM506" s="574"/>
      <c r="AN506" s="574"/>
      <c r="AO506" s="574"/>
      <c r="AP506" s="574"/>
      <c r="AQ506" s="574"/>
      <c r="AR506" s="574"/>
      <c r="AS506" s="575"/>
      <c r="AT506" s="576"/>
      <c r="AU506" s="575"/>
      <c r="AV506" s="577"/>
      <c r="AW506" s="159"/>
    </row>
    <row r="507" spans="1:49" s="149" customFormat="1" ht="51">
      <c r="A507" s="395"/>
      <c r="B507" s="395">
        <v>4452221600</v>
      </c>
      <c r="C507" s="263" t="s">
        <v>5995</v>
      </c>
      <c r="D507" s="263" t="s">
        <v>5996</v>
      </c>
      <c r="E507" s="263" t="s">
        <v>2680</v>
      </c>
      <c r="F507" s="263" t="s">
        <v>422</v>
      </c>
      <c r="G507" s="263" t="s">
        <v>655</v>
      </c>
      <c r="H507" s="263"/>
      <c r="I507" s="263"/>
      <c r="J507" s="263"/>
      <c r="K507" s="263"/>
      <c r="L507" s="263"/>
      <c r="M507" s="263"/>
      <c r="N507" s="263"/>
      <c r="O507" s="158"/>
      <c r="P507" s="296">
        <f t="shared" si="27"/>
        <v>0</v>
      </c>
      <c r="Q507" s="263"/>
      <c r="R507" s="263"/>
      <c r="S507" s="263"/>
      <c r="T507" s="263"/>
      <c r="U507" s="263"/>
      <c r="V507" s="263"/>
      <c r="W507" s="263">
        <v>2</v>
      </c>
      <c r="X507" s="158">
        <v>45140</v>
      </c>
      <c r="Y507" s="297">
        <f t="shared" si="28"/>
        <v>2</v>
      </c>
      <c r="Z507" s="263"/>
      <c r="AA507" s="263"/>
      <c r="AB507" s="263"/>
      <c r="AC507" s="263"/>
      <c r="AD507" s="263"/>
      <c r="AE507" s="263"/>
      <c r="AF507" s="263"/>
      <c r="AG507" s="158"/>
      <c r="AH507" s="297">
        <f t="shared" si="26"/>
        <v>0</v>
      </c>
      <c r="AI507" s="573"/>
      <c r="AJ507" s="574" t="s">
        <v>659</v>
      </c>
      <c r="AK507" s="574" t="s">
        <v>430</v>
      </c>
      <c r="AL507" s="574"/>
      <c r="AM507" s="574"/>
      <c r="AN507" s="574"/>
      <c r="AO507" s="574"/>
      <c r="AP507" s="574"/>
      <c r="AQ507" s="574"/>
      <c r="AR507" s="574"/>
      <c r="AS507" s="575"/>
      <c r="AT507" s="576"/>
      <c r="AU507" s="575"/>
      <c r="AV507" s="577"/>
      <c r="AW507" s="159"/>
    </row>
    <row r="508" spans="1:49" s="149" customFormat="1" ht="51">
      <c r="A508" s="395"/>
      <c r="B508" s="395">
        <v>4231611200</v>
      </c>
      <c r="C508" s="263" t="s">
        <v>5997</v>
      </c>
      <c r="D508" s="263" t="s">
        <v>5998</v>
      </c>
      <c r="E508" s="263" t="s">
        <v>2681</v>
      </c>
      <c r="F508" s="263" t="s">
        <v>422</v>
      </c>
      <c r="G508" s="263" t="s">
        <v>655</v>
      </c>
      <c r="H508" s="263"/>
      <c r="I508" s="263"/>
      <c r="J508" s="263"/>
      <c r="K508" s="263"/>
      <c r="L508" s="263"/>
      <c r="M508" s="263"/>
      <c r="N508" s="263"/>
      <c r="O508" s="158"/>
      <c r="P508" s="296">
        <f t="shared" si="27"/>
        <v>0</v>
      </c>
      <c r="Q508" s="263"/>
      <c r="R508" s="263"/>
      <c r="S508" s="263"/>
      <c r="T508" s="263"/>
      <c r="U508" s="263"/>
      <c r="V508" s="263"/>
      <c r="W508" s="263">
        <v>2</v>
      </c>
      <c r="X508" s="158">
        <v>45110</v>
      </c>
      <c r="Y508" s="297">
        <f t="shared" si="28"/>
        <v>2</v>
      </c>
      <c r="Z508" s="263"/>
      <c r="AA508" s="263"/>
      <c r="AB508" s="263"/>
      <c r="AC508" s="263"/>
      <c r="AD508" s="263"/>
      <c r="AE508" s="263"/>
      <c r="AF508" s="263"/>
      <c r="AG508" s="158"/>
      <c r="AH508" s="297">
        <f t="shared" si="26"/>
        <v>0</v>
      </c>
      <c r="AI508" s="573"/>
      <c r="AJ508" s="574" t="s">
        <v>659</v>
      </c>
      <c r="AK508" s="574" t="s">
        <v>430</v>
      </c>
      <c r="AL508" s="574"/>
      <c r="AM508" s="574"/>
      <c r="AN508" s="574"/>
      <c r="AO508" s="574"/>
      <c r="AP508" s="574"/>
      <c r="AQ508" s="574"/>
      <c r="AR508" s="574"/>
      <c r="AS508" s="575"/>
      <c r="AT508" s="576"/>
      <c r="AU508" s="575"/>
      <c r="AV508" s="577"/>
      <c r="AW508" s="159"/>
    </row>
    <row r="509" spans="1:49" s="149" customFormat="1" ht="38.25">
      <c r="A509" s="395"/>
      <c r="B509" s="395">
        <v>5452811600</v>
      </c>
      <c r="C509" s="263" t="s">
        <v>5999</v>
      </c>
      <c r="D509" s="263" t="s">
        <v>6000</v>
      </c>
      <c r="E509" s="263" t="s">
        <v>2682</v>
      </c>
      <c r="F509" s="263" t="s">
        <v>422</v>
      </c>
      <c r="G509" s="263" t="s">
        <v>655</v>
      </c>
      <c r="H509" s="263"/>
      <c r="I509" s="263"/>
      <c r="J509" s="263"/>
      <c r="K509" s="263"/>
      <c r="L509" s="263"/>
      <c r="M509" s="263"/>
      <c r="N509" s="263"/>
      <c r="O509" s="158"/>
      <c r="P509" s="296">
        <f t="shared" si="27"/>
        <v>0</v>
      </c>
      <c r="Q509" s="263"/>
      <c r="R509" s="263"/>
      <c r="S509" s="263"/>
      <c r="T509" s="263"/>
      <c r="U509" s="263"/>
      <c r="V509" s="263"/>
      <c r="W509" s="263">
        <v>2</v>
      </c>
      <c r="X509" s="158">
        <v>45027</v>
      </c>
      <c r="Y509" s="297">
        <f t="shared" si="28"/>
        <v>2</v>
      </c>
      <c r="Z509" s="263"/>
      <c r="AA509" s="263"/>
      <c r="AB509" s="263"/>
      <c r="AC509" s="263"/>
      <c r="AD509" s="263"/>
      <c r="AE509" s="263"/>
      <c r="AF509" s="263"/>
      <c r="AG509" s="158"/>
      <c r="AH509" s="297">
        <f t="shared" si="26"/>
        <v>0</v>
      </c>
      <c r="AI509" s="573"/>
      <c r="AJ509" s="574" t="s">
        <v>659</v>
      </c>
      <c r="AK509" s="574" t="s">
        <v>430</v>
      </c>
      <c r="AL509" s="574"/>
      <c r="AM509" s="574"/>
      <c r="AN509" s="574"/>
      <c r="AO509" s="574"/>
      <c r="AP509" s="574"/>
      <c r="AQ509" s="574"/>
      <c r="AR509" s="574"/>
      <c r="AS509" s="575"/>
      <c r="AT509" s="576"/>
      <c r="AU509" s="575"/>
      <c r="AV509" s="577"/>
      <c r="AW509" s="159"/>
    </row>
    <row r="510" spans="1:49" s="149" customFormat="1" ht="51">
      <c r="A510" s="395"/>
      <c r="B510" s="395">
        <v>4241110500</v>
      </c>
      <c r="C510" s="263" t="s">
        <v>6001</v>
      </c>
      <c r="D510" s="263" t="s">
        <v>6002</v>
      </c>
      <c r="E510" s="263" t="s">
        <v>2683</v>
      </c>
      <c r="F510" s="263" t="s">
        <v>422</v>
      </c>
      <c r="G510" s="263" t="s">
        <v>655</v>
      </c>
      <c r="H510" s="263"/>
      <c r="I510" s="263"/>
      <c r="J510" s="263"/>
      <c r="K510" s="263"/>
      <c r="L510" s="263"/>
      <c r="M510" s="263"/>
      <c r="N510" s="263"/>
      <c r="O510" s="158"/>
      <c r="P510" s="296">
        <f t="shared" si="27"/>
        <v>0</v>
      </c>
      <c r="Q510" s="263"/>
      <c r="R510" s="263"/>
      <c r="S510" s="263"/>
      <c r="T510" s="263"/>
      <c r="U510" s="263">
        <v>1</v>
      </c>
      <c r="V510" s="263"/>
      <c r="W510" s="263">
        <v>1</v>
      </c>
      <c r="X510" s="158">
        <v>45189</v>
      </c>
      <c r="Y510" s="297">
        <f t="shared" si="28"/>
        <v>2</v>
      </c>
      <c r="Z510" s="263"/>
      <c r="AA510" s="263"/>
      <c r="AB510" s="263"/>
      <c r="AC510" s="263"/>
      <c r="AD510" s="263"/>
      <c r="AE510" s="263"/>
      <c r="AF510" s="263"/>
      <c r="AG510" s="158"/>
      <c r="AH510" s="297">
        <f t="shared" si="26"/>
        <v>0</v>
      </c>
      <c r="AI510" s="573"/>
      <c r="AJ510" s="574" t="s">
        <v>2168</v>
      </c>
      <c r="AK510" s="574" t="s">
        <v>430</v>
      </c>
      <c r="AL510" s="574" t="s">
        <v>671</v>
      </c>
      <c r="AM510" s="574" t="s">
        <v>671</v>
      </c>
      <c r="AN510" s="574"/>
      <c r="AO510" s="574">
        <v>15</v>
      </c>
      <c r="AP510" s="574"/>
      <c r="AQ510" s="574"/>
      <c r="AR510" s="574"/>
      <c r="AS510" s="575"/>
      <c r="AT510" s="576"/>
      <c r="AU510" s="575"/>
      <c r="AV510" s="577"/>
      <c r="AW510" s="159" t="s">
        <v>16359</v>
      </c>
    </row>
    <row r="511" spans="1:49" s="149" customFormat="1" ht="51">
      <c r="A511" s="395"/>
      <c r="B511" s="395">
        <v>4484521000</v>
      </c>
      <c r="C511" s="263" t="s">
        <v>6003</v>
      </c>
      <c r="D511" s="263" t="s">
        <v>6004</v>
      </c>
      <c r="E511" s="263" t="s">
        <v>2684</v>
      </c>
      <c r="F511" s="263" t="s">
        <v>422</v>
      </c>
      <c r="G511" s="263" t="s">
        <v>655</v>
      </c>
      <c r="H511" s="263"/>
      <c r="I511" s="263"/>
      <c r="J511" s="263"/>
      <c r="K511" s="263"/>
      <c r="L511" s="263"/>
      <c r="M511" s="263"/>
      <c r="N511" s="263"/>
      <c r="O511" s="158"/>
      <c r="P511" s="296">
        <f t="shared" si="27"/>
        <v>0</v>
      </c>
      <c r="Q511" s="263"/>
      <c r="R511" s="263"/>
      <c r="S511" s="263"/>
      <c r="T511" s="263"/>
      <c r="U511" s="263">
        <v>1</v>
      </c>
      <c r="V511" s="263"/>
      <c r="W511" s="263">
        <v>1</v>
      </c>
      <c r="X511" s="158">
        <v>45246</v>
      </c>
      <c r="Y511" s="297">
        <f t="shared" si="28"/>
        <v>2</v>
      </c>
      <c r="Z511" s="263"/>
      <c r="AA511" s="263"/>
      <c r="AB511" s="263"/>
      <c r="AC511" s="263"/>
      <c r="AD511" s="263"/>
      <c r="AE511" s="263"/>
      <c r="AF511" s="263"/>
      <c r="AG511" s="158"/>
      <c r="AH511" s="297">
        <f t="shared" si="26"/>
        <v>0</v>
      </c>
      <c r="AI511" s="573"/>
      <c r="AJ511" s="574" t="s">
        <v>2168</v>
      </c>
      <c r="AK511" s="574" t="s">
        <v>430</v>
      </c>
      <c r="AL511" s="574" t="s">
        <v>671</v>
      </c>
      <c r="AM511" s="574" t="s">
        <v>671</v>
      </c>
      <c r="AN511" s="574"/>
      <c r="AO511" s="574">
        <v>15</v>
      </c>
      <c r="AP511" s="574"/>
      <c r="AQ511" s="574"/>
      <c r="AR511" s="574"/>
      <c r="AS511" s="575"/>
      <c r="AT511" s="576"/>
      <c r="AU511" s="575"/>
      <c r="AV511" s="577"/>
      <c r="AW511" s="159" t="s">
        <v>16359</v>
      </c>
    </row>
    <row r="512" spans="1:49" s="149" customFormat="1" ht="63.75">
      <c r="A512" s="395"/>
      <c r="B512" s="395">
        <v>4517220500</v>
      </c>
      <c r="C512" s="263" t="s">
        <v>6005</v>
      </c>
      <c r="D512" s="263" t="s">
        <v>6006</v>
      </c>
      <c r="E512" s="263" t="s">
        <v>2685</v>
      </c>
      <c r="F512" s="263" t="s">
        <v>422</v>
      </c>
      <c r="G512" s="263" t="s">
        <v>655</v>
      </c>
      <c r="H512" s="263"/>
      <c r="I512" s="263"/>
      <c r="J512" s="263"/>
      <c r="K512" s="263"/>
      <c r="L512" s="263"/>
      <c r="M512" s="263"/>
      <c r="N512" s="263"/>
      <c r="O512" s="158"/>
      <c r="P512" s="296">
        <f t="shared" si="27"/>
        <v>0</v>
      </c>
      <c r="Q512" s="263"/>
      <c r="R512" s="263"/>
      <c r="S512" s="263"/>
      <c r="T512" s="263"/>
      <c r="U512" s="263"/>
      <c r="V512" s="263"/>
      <c r="W512" s="263">
        <v>2</v>
      </c>
      <c r="X512" s="158">
        <v>45140</v>
      </c>
      <c r="Y512" s="297">
        <f t="shared" si="28"/>
        <v>2</v>
      </c>
      <c r="Z512" s="263"/>
      <c r="AA512" s="263"/>
      <c r="AB512" s="263"/>
      <c r="AC512" s="263"/>
      <c r="AD512" s="263"/>
      <c r="AE512" s="263"/>
      <c r="AF512" s="263"/>
      <c r="AG512" s="158"/>
      <c r="AH512" s="297">
        <f t="shared" si="26"/>
        <v>0</v>
      </c>
      <c r="AI512" s="573"/>
      <c r="AJ512" s="574" t="s">
        <v>659</v>
      </c>
      <c r="AK512" s="574" t="s">
        <v>430</v>
      </c>
      <c r="AL512" s="574"/>
      <c r="AM512" s="574"/>
      <c r="AN512" s="574"/>
      <c r="AO512" s="574"/>
      <c r="AP512" s="574"/>
      <c r="AQ512" s="574"/>
      <c r="AR512" s="574"/>
      <c r="AS512" s="575"/>
      <c r="AT512" s="576"/>
      <c r="AU512" s="575"/>
      <c r="AV512" s="577"/>
      <c r="AW512" s="159"/>
    </row>
    <row r="513" spans="1:49" s="149" customFormat="1" ht="51">
      <c r="A513" s="395"/>
      <c r="B513" s="395">
        <v>4674111300</v>
      </c>
      <c r="C513" s="263" t="s">
        <v>6007</v>
      </c>
      <c r="D513" s="263" t="s">
        <v>6008</v>
      </c>
      <c r="E513" s="263" t="s">
        <v>2686</v>
      </c>
      <c r="F513" s="263" t="s">
        <v>422</v>
      </c>
      <c r="G513" s="263" t="s">
        <v>655</v>
      </c>
      <c r="H513" s="263"/>
      <c r="I513" s="263"/>
      <c r="J513" s="263"/>
      <c r="K513" s="263"/>
      <c r="L513" s="263"/>
      <c r="M513" s="263"/>
      <c r="N513" s="263"/>
      <c r="O513" s="158"/>
      <c r="P513" s="296">
        <f t="shared" si="27"/>
        <v>0</v>
      </c>
      <c r="Q513" s="263"/>
      <c r="R513" s="263"/>
      <c r="S513" s="263"/>
      <c r="T513" s="263"/>
      <c r="U513" s="263"/>
      <c r="V513" s="263"/>
      <c r="W513" s="263">
        <v>2</v>
      </c>
      <c r="X513" s="158">
        <v>45211</v>
      </c>
      <c r="Y513" s="297">
        <f t="shared" si="28"/>
        <v>2</v>
      </c>
      <c r="Z513" s="263"/>
      <c r="AA513" s="263"/>
      <c r="AB513" s="263"/>
      <c r="AC513" s="263"/>
      <c r="AD513" s="263"/>
      <c r="AE513" s="263"/>
      <c r="AF513" s="263"/>
      <c r="AG513" s="158"/>
      <c r="AH513" s="297">
        <f t="shared" si="26"/>
        <v>0</v>
      </c>
      <c r="AI513" s="573"/>
      <c r="AJ513" s="574" t="s">
        <v>659</v>
      </c>
      <c r="AK513" s="574" t="s">
        <v>430</v>
      </c>
      <c r="AL513" s="574"/>
      <c r="AM513" s="574"/>
      <c r="AN513" s="574"/>
      <c r="AO513" s="574"/>
      <c r="AP513" s="574"/>
      <c r="AQ513" s="574"/>
      <c r="AR513" s="574"/>
      <c r="AS513" s="575"/>
      <c r="AT513" s="576"/>
      <c r="AU513" s="575"/>
      <c r="AV513" s="577"/>
      <c r="AW513" s="159"/>
    </row>
    <row r="514" spans="1:49" s="149" customFormat="1" ht="63.75">
      <c r="A514" s="395"/>
      <c r="B514" s="395">
        <v>3153661500</v>
      </c>
      <c r="C514" s="263" t="s">
        <v>6009</v>
      </c>
      <c r="D514" s="263" t="s">
        <v>6010</v>
      </c>
      <c r="E514" s="263" t="s">
        <v>2687</v>
      </c>
      <c r="F514" s="263" t="s">
        <v>422</v>
      </c>
      <c r="G514" s="263" t="s">
        <v>655</v>
      </c>
      <c r="H514" s="263"/>
      <c r="I514" s="263"/>
      <c r="J514" s="263"/>
      <c r="K514" s="263"/>
      <c r="L514" s="263"/>
      <c r="M514" s="263"/>
      <c r="N514" s="263"/>
      <c r="O514" s="158"/>
      <c r="P514" s="296">
        <f t="shared" si="27"/>
        <v>0</v>
      </c>
      <c r="Q514" s="263"/>
      <c r="R514" s="263"/>
      <c r="S514" s="263"/>
      <c r="T514" s="263"/>
      <c r="U514" s="263"/>
      <c r="V514" s="263"/>
      <c r="W514" s="263">
        <v>2</v>
      </c>
      <c r="X514" s="158">
        <v>45148</v>
      </c>
      <c r="Y514" s="297">
        <f t="shared" si="28"/>
        <v>2</v>
      </c>
      <c r="Z514" s="263"/>
      <c r="AA514" s="263"/>
      <c r="AB514" s="263"/>
      <c r="AC514" s="263"/>
      <c r="AD514" s="263"/>
      <c r="AE514" s="263"/>
      <c r="AF514" s="263"/>
      <c r="AG514" s="158"/>
      <c r="AH514" s="297">
        <f t="shared" si="26"/>
        <v>0</v>
      </c>
      <c r="AI514" s="573"/>
      <c r="AJ514" s="574" t="s">
        <v>659</v>
      </c>
      <c r="AK514" s="574" t="s">
        <v>430</v>
      </c>
      <c r="AL514" s="574"/>
      <c r="AM514" s="574"/>
      <c r="AN514" s="574"/>
      <c r="AO514" s="574"/>
      <c r="AP514" s="574"/>
      <c r="AQ514" s="574"/>
      <c r="AR514" s="574"/>
      <c r="AS514" s="575"/>
      <c r="AT514" s="576"/>
      <c r="AU514" s="575"/>
      <c r="AV514" s="577"/>
      <c r="AW514" s="159"/>
    </row>
    <row r="515" spans="1:49" s="149" customFormat="1" ht="51">
      <c r="A515" s="395"/>
      <c r="B515" s="395">
        <v>4365711200</v>
      </c>
      <c r="C515" s="263" t="s">
        <v>6011</v>
      </c>
      <c r="D515" s="263" t="s">
        <v>6012</v>
      </c>
      <c r="E515" s="263" t="s">
        <v>2688</v>
      </c>
      <c r="F515" s="263" t="s">
        <v>422</v>
      </c>
      <c r="G515" s="263" t="s">
        <v>655</v>
      </c>
      <c r="H515" s="263"/>
      <c r="I515" s="263"/>
      <c r="J515" s="263"/>
      <c r="K515" s="263"/>
      <c r="L515" s="263"/>
      <c r="M515" s="263"/>
      <c r="N515" s="263"/>
      <c r="O515" s="158"/>
      <c r="P515" s="296">
        <f t="shared" si="27"/>
        <v>0</v>
      </c>
      <c r="Q515" s="263"/>
      <c r="R515" s="263"/>
      <c r="S515" s="263"/>
      <c r="T515" s="263"/>
      <c r="U515" s="263"/>
      <c r="V515" s="263"/>
      <c r="W515" s="263">
        <v>2</v>
      </c>
      <c r="X515" s="158">
        <v>45287</v>
      </c>
      <c r="Y515" s="297">
        <f t="shared" si="28"/>
        <v>2</v>
      </c>
      <c r="Z515" s="263"/>
      <c r="AA515" s="263"/>
      <c r="AB515" s="263"/>
      <c r="AC515" s="263"/>
      <c r="AD515" s="263"/>
      <c r="AE515" s="263"/>
      <c r="AF515" s="263"/>
      <c r="AG515" s="158"/>
      <c r="AH515" s="297">
        <f t="shared" si="26"/>
        <v>0</v>
      </c>
      <c r="AI515" s="573"/>
      <c r="AJ515" s="574" t="s">
        <v>659</v>
      </c>
      <c r="AK515" s="574" t="s">
        <v>430</v>
      </c>
      <c r="AL515" s="574"/>
      <c r="AM515" s="574"/>
      <c r="AN515" s="574"/>
      <c r="AO515" s="574"/>
      <c r="AP515" s="574"/>
      <c r="AQ515" s="574"/>
      <c r="AR515" s="574"/>
      <c r="AS515" s="575"/>
      <c r="AT515" s="576"/>
      <c r="AU515" s="575"/>
      <c r="AV515" s="577"/>
      <c r="AW515" s="159"/>
    </row>
    <row r="516" spans="1:49" s="149" customFormat="1" ht="51">
      <c r="A516" s="395"/>
      <c r="B516" s="395">
        <v>4682600200</v>
      </c>
      <c r="C516" s="263" t="s">
        <v>6013</v>
      </c>
      <c r="D516" s="263" t="s">
        <v>6014</v>
      </c>
      <c r="E516" s="263" t="s">
        <v>2689</v>
      </c>
      <c r="F516" s="263" t="s">
        <v>422</v>
      </c>
      <c r="G516" s="263" t="s">
        <v>655</v>
      </c>
      <c r="H516" s="263"/>
      <c r="I516" s="263"/>
      <c r="J516" s="263"/>
      <c r="K516" s="263"/>
      <c r="L516" s="263"/>
      <c r="M516" s="263"/>
      <c r="N516" s="263"/>
      <c r="O516" s="158"/>
      <c r="P516" s="296">
        <f t="shared" si="27"/>
        <v>0</v>
      </c>
      <c r="Q516" s="263"/>
      <c r="R516" s="263"/>
      <c r="S516" s="263"/>
      <c r="T516" s="263"/>
      <c r="U516" s="263"/>
      <c r="V516" s="263"/>
      <c r="W516" s="263">
        <v>2</v>
      </c>
      <c r="X516" s="158">
        <v>45218</v>
      </c>
      <c r="Y516" s="297">
        <f t="shared" si="28"/>
        <v>2</v>
      </c>
      <c r="Z516" s="263"/>
      <c r="AA516" s="263"/>
      <c r="AB516" s="263"/>
      <c r="AC516" s="263"/>
      <c r="AD516" s="263"/>
      <c r="AE516" s="263"/>
      <c r="AF516" s="263"/>
      <c r="AG516" s="158"/>
      <c r="AH516" s="297">
        <f t="shared" si="26"/>
        <v>0</v>
      </c>
      <c r="AI516" s="573"/>
      <c r="AJ516" s="574" t="s">
        <v>659</v>
      </c>
      <c r="AK516" s="574" t="s">
        <v>430</v>
      </c>
      <c r="AL516" s="574"/>
      <c r="AM516" s="574"/>
      <c r="AN516" s="574"/>
      <c r="AO516" s="574"/>
      <c r="AP516" s="574"/>
      <c r="AQ516" s="574"/>
      <c r="AR516" s="574"/>
      <c r="AS516" s="575"/>
      <c r="AT516" s="576"/>
      <c r="AU516" s="575"/>
      <c r="AV516" s="577"/>
      <c r="AW516" s="159"/>
    </row>
    <row r="517" spans="1:49" s="149" customFormat="1" ht="51">
      <c r="A517" s="395"/>
      <c r="B517" s="395">
        <v>4661120600</v>
      </c>
      <c r="C517" s="263" t="s">
        <v>6015</v>
      </c>
      <c r="D517" s="263" t="s">
        <v>6016</v>
      </c>
      <c r="E517" s="263" t="s">
        <v>2690</v>
      </c>
      <c r="F517" s="263" t="s">
        <v>422</v>
      </c>
      <c r="G517" s="263" t="s">
        <v>655</v>
      </c>
      <c r="H517" s="263"/>
      <c r="I517" s="263"/>
      <c r="J517" s="263"/>
      <c r="K517" s="263"/>
      <c r="L517" s="263"/>
      <c r="M517" s="263"/>
      <c r="N517" s="263"/>
      <c r="O517" s="158"/>
      <c r="P517" s="296">
        <f t="shared" si="27"/>
        <v>0</v>
      </c>
      <c r="Q517" s="263"/>
      <c r="R517" s="263"/>
      <c r="S517" s="263"/>
      <c r="T517" s="263"/>
      <c r="U517" s="263"/>
      <c r="V517" s="263"/>
      <c r="W517" s="263">
        <v>2</v>
      </c>
      <c r="X517" s="158">
        <v>45015</v>
      </c>
      <c r="Y517" s="297">
        <f t="shared" si="28"/>
        <v>2</v>
      </c>
      <c r="Z517" s="263"/>
      <c r="AA517" s="263"/>
      <c r="AB517" s="263"/>
      <c r="AC517" s="263"/>
      <c r="AD517" s="263"/>
      <c r="AE517" s="263"/>
      <c r="AF517" s="263"/>
      <c r="AG517" s="158"/>
      <c r="AH517" s="297">
        <f t="shared" si="26"/>
        <v>0</v>
      </c>
      <c r="AI517" s="573"/>
      <c r="AJ517" s="574" t="s">
        <v>659</v>
      </c>
      <c r="AK517" s="574" t="s">
        <v>430</v>
      </c>
      <c r="AL517" s="574"/>
      <c r="AM517" s="574"/>
      <c r="AN517" s="574"/>
      <c r="AO517" s="574"/>
      <c r="AP517" s="574"/>
      <c r="AQ517" s="574"/>
      <c r="AR517" s="574"/>
      <c r="AS517" s="575"/>
      <c r="AT517" s="576"/>
      <c r="AU517" s="575"/>
      <c r="AV517" s="577"/>
      <c r="AW517" s="159"/>
    </row>
    <row r="518" spans="1:49" s="149" customFormat="1" ht="51">
      <c r="A518" s="395"/>
      <c r="B518" s="395">
        <v>4544120100</v>
      </c>
      <c r="C518" s="263" t="s">
        <v>6017</v>
      </c>
      <c r="D518" s="263" t="s">
        <v>6018</v>
      </c>
      <c r="E518" s="263" t="s">
        <v>2691</v>
      </c>
      <c r="F518" s="263" t="s">
        <v>422</v>
      </c>
      <c r="G518" s="263" t="s">
        <v>655</v>
      </c>
      <c r="H518" s="263"/>
      <c r="I518" s="263"/>
      <c r="J518" s="263"/>
      <c r="K518" s="263"/>
      <c r="L518" s="263"/>
      <c r="M518" s="263"/>
      <c r="N518" s="263"/>
      <c r="O518" s="158"/>
      <c r="P518" s="296">
        <f t="shared" si="27"/>
        <v>0</v>
      </c>
      <c r="Q518" s="263"/>
      <c r="R518" s="263"/>
      <c r="S518" s="263"/>
      <c r="T518" s="263"/>
      <c r="U518" s="263"/>
      <c r="V518" s="263"/>
      <c r="W518" s="263">
        <v>2</v>
      </c>
      <c r="X518" s="158">
        <v>45147</v>
      </c>
      <c r="Y518" s="297">
        <f t="shared" si="28"/>
        <v>2</v>
      </c>
      <c r="Z518" s="263"/>
      <c r="AA518" s="263"/>
      <c r="AB518" s="263"/>
      <c r="AC518" s="263"/>
      <c r="AD518" s="263"/>
      <c r="AE518" s="263"/>
      <c r="AF518" s="263"/>
      <c r="AG518" s="158"/>
      <c r="AH518" s="297">
        <f t="shared" si="26"/>
        <v>0</v>
      </c>
      <c r="AI518" s="573"/>
      <c r="AJ518" s="574" t="s">
        <v>659</v>
      </c>
      <c r="AK518" s="574" t="s">
        <v>430</v>
      </c>
      <c r="AL518" s="574"/>
      <c r="AM518" s="574"/>
      <c r="AN518" s="574"/>
      <c r="AO518" s="574"/>
      <c r="AP518" s="574"/>
      <c r="AQ518" s="574"/>
      <c r="AR518" s="574"/>
      <c r="AS518" s="575"/>
      <c r="AT518" s="576"/>
      <c r="AU518" s="575"/>
      <c r="AV518" s="577"/>
      <c r="AW518" s="159"/>
    </row>
    <row r="519" spans="1:49" s="149" customFormat="1" ht="63.75">
      <c r="A519" s="395"/>
      <c r="B519" s="395">
        <v>4381131300</v>
      </c>
      <c r="C519" s="263" t="s">
        <v>6019</v>
      </c>
      <c r="D519" s="263" t="s">
        <v>6020</v>
      </c>
      <c r="E519" s="263" t="s">
        <v>2692</v>
      </c>
      <c r="F519" s="263" t="s">
        <v>422</v>
      </c>
      <c r="G519" s="263" t="s">
        <v>655</v>
      </c>
      <c r="H519" s="263"/>
      <c r="I519" s="263"/>
      <c r="J519" s="263"/>
      <c r="K519" s="263"/>
      <c r="L519" s="263"/>
      <c r="M519" s="263"/>
      <c r="N519" s="263"/>
      <c r="O519" s="158"/>
      <c r="P519" s="296">
        <f t="shared" si="27"/>
        <v>0</v>
      </c>
      <c r="Q519" s="263"/>
      <c r="R519" s="263"/>
      <c r="S519" s="263"/>
      <c r="T519" s="263"/>
      <c r="U519" s="263"/>
      <c r="V519" s="263"/>
      <c r="W519" s="263">
        <v>2</v>
      </c>
      <c r="X519" s="158">
        <v>45239</v>
      </c>
      <c r="Y519" s="297">
        <f t="shared" si="28"/>
        <v>2</v>
      </c>
      <c r="Z519" s="263"/>
      <c r="AA519" s="263"/>
      <c r="AB519" s="263"/>
      <c r="AC519" s="263"/>
      <c r="AD519" s="263"/>
      <c r="AE519" s="263"/>
      <c r="AF519" s="263"/>
      <c r="AG519" s="158"/>
      <c r="AH519" s="297">
        <f t="shared" si="26"/>
        <v>0</v>
      </c>
      <c r="AI519" s="573"/>
      <c r="AJ519" s="574" t="s">
        <v>659</v>
      </c>
      <c r="AK519" s="574" t="s">
        <v>430</v>
      </c>
      <c r="AL519" s="574"/>
      <c r="AM519" s="574"/>
      <c r="AN519" s="574"/>
      <c r="AO519" s="574"/>
      <c r="AP519" s="574"/>
      <c r="AQ519" s="574"/>
      <c r="AR519" s="574"/>
      <c r="AS519" s="575"/>
      <c r="AT519" s="576"/>
      <c r="AU519" s="575"/>
      <c r="AV519" s="577"/>
      <c r="AW519" s="159"/>
    </row>
    <row r="520" spans="1:49" s="149" customFormat="1" ht="51">
      <c r="A520" s="395"/>
      <c r="B520" s="395">
        <v>3504111000</v>
      </c>
      <c r="C520" s="263" t="s">
        <v>6021</v>
      </c>
      <c r="D520" s="263" t="s">
        <v>6022</v>
      </c>
      <c r="E520" s="263" t="s">
        <v>2693</v>
      </c>
      <c r="F520" s="263" t="s">
        <v>422</v>
      </c>
      <c r="G520" s="263" t="s">
        <v>655</v>
      </c>
      <c r="H520" s="263"/>
      <c r="I520" s="263"/>
      <c r="J520" s="263"/>
      <c r="K520" s="263"/>
      <c r="L520" s="263"/>
      <c r="M520" s="263"/>
      <c r="N520" s="263"/>
      <c r="O520" s="158"/>
      <c r="P520" s="296">
        <f t="shared" si="27"/>
        <v>0</v>
      </c>
      <c r="Q520" s="263"/>
      <c r="R520" s="263"/>
      <c r="S520" s="263"/>
      <c r="T520" s="263"/>
      <c r="U520" s="263"/>
      <c r="V520" s="263"/>
      <c r="W520" s="263">
        <v>2</v>
      </c>
      <c r="X520" s="158">
        <v>45260</v>
      </c>
      <c r="Y520" s="297">
        <f t="shared" si="28"/>
        <v>2</v>
      </c>
      <c r="Z520" s="263"/>
      <c r="AA520" s="263"/>
      <c r="AB520" s="263"/>
      <c r="AC520" s="263"/>
      <c r="AD520" s="263"/>
      <c r="AE520" s="263"/>
      <c r="AF520" s="263"/>
      <c r="AG520" s="158"/>
      <c r="AH520" s="297">
        <f t="shared" si="26"/>
        <v>0</v>
      </c>
      <c r="AI520" s="573"/>
      <c r="AJ520" s="574" t="s">
        <v>659</v>
      </c>
      <c r="AK520" s="574" t="s">
        <v>430</v>
      </c>
      <c r="AL520" s="574"/>
      <c r="AM520" s="574"/>
      <c r="AN520" s="574"/>
      <c r="AO520" s="574"/>
      <c r="AP520" s="574"/>
      <c r="AQ520" s="574"/>
      <c r="AR520" s="574"/>
      <c r="AS520" s="575"/>
      <c r="AT520" s="576"/>
      <c r="AU520" s="575"/>
      <c r="AV520" s="577"/>
      <c r="AW520" s="159"/>
    </row>
    <row r="521" spans="1:49" s="149" customFormat="1" ht="63.75">
      <c r="A521" s="395"/>
      <c r="B521" s="395">
        <v>4371030700</v>
      </c>
      <c r="C521" s="263" t="s">
        <v>6023</v>
      </c>
      <c r="D521" s="263" t="s">
        <v>6024</v>
      </c>
      <c r="E521" s="263" t="s">
        <v>2694</v>
      </c>
      <c r="F521" s="263" t="s">
        <v>422</v>
      </c>
      <c r="G521" s="263" t="s">
        <v>655</v>
      </c>
      <c r="H521" s="263"/>
      <c r="I521" s="263"/>
      <c r="J521" s="263"/>
      <c r="K521" s="263"/>
      <c r="L521" s="263"/>
      <c r="M521" s="263"/>
      <c r="N521" s="263"/>
      <c r="O521" s="158"/>
      <c r="P521" s="296">
        <f t="shared" si="27"/>
        <v>0</v>
      </c>
      <c r="Q521" s="263"/>
      <c r="R521" s="263"/>
      <c r="S521" s="263"/>
      <c r="T521" s="263"/>
      <c r="U521" s="263"/>
      <c r="V521" s="263"/>
      <c r="W521" s="263">
        <v>2</v>
      </c>
      <c r="X521" s="158">
        <v>45120</v>
      </c>
      <c r="Y521" s="297">
        <f t="shared" si="28"/>
        <v>2</v>
      </c>
      <c r="Z521" s="263"/>
      <c r="AA521" s="263"/>
      <c r="AB521" s="263"/>
      <c r="AC521" s="263"/>
      <c r="AD521" s="263"/>
      <c r="AE521" s="263"/>
      <c r="AF521" s="263"/>
      <c r="AG521" s="158"/>
      <c r="AH521" s="297">
        <f t="shared" si="26"/>
        <v>0</v>
      </c>
      <c r="AI521" s="573"/>
      <c r="AJ521" s="574" t="s">
        <v>659</v>
      </c>
      <c r="AK521" s="574" t="s">
        <v>430</v>
      </c>
      <c r="AL521" s="574"/>
      <c r="AM521" s="574"/>
      <c r="AN521" s="574"/>
      <c r="AO521" s="574"/>
      <c r="AP521" s="574"/>
      <c r="AQ521" s="574"/>
      <c r="AR521" s="574"/>
      <c r="AS521" s="575"/>
      <c r="AT521" s="576"/>
      <c r="AU521" s="575"/>
      <c r="AV521" s="577"/>
      <c r="AW521" s="159"/>
    </row>
    <row r="522" spans="1:49" s="149" customFormat="1" ht="51">
      <c r="A522" s="395"/>
      <c r="B522" s="395">
        <v>4683301900</v>
      </c>
      <c r="C522" s="263" t="s">
        <v>6025</v>
      </c>
      <c r="D522" s="263" t="s">
        <v>6026</v>
      </c>
      <c r="E522" s="263" t="s">
        <v>2695</v>
      </c>
      <c r="F522" s="263" t="s">
        <v>422</v>
      </c>
      <c r="G522" s="263" t="s">
        <v>655</v>
      </c>
      <c r="H522" s="263"/>
      <c r="I522" s="263"/>
      <c r="J522" s="263"/>
      <c r="K522" s="263"/>
      <c r="L522" s="263"/>
      <c r="M522" s="263"/>
      <c r="N522" s="263"/>
      <c r="O522" s="158"/>
      <c r="P522" s="296">
        <f t="shared" si="27"/>
        <v>0</v>
      </c>
      <c r="Q522" s="263"/>
      <c r="R522" s="263"/>
      <c r="S522" s="263"/>
      <c r="T522" s="263"/>
      <c r="U522" s="263"/>
      <c r="V522" s="263"/>
      <c r="W522" s="263">
        <v>2</v>
      </c>
      <c r="X522" s="158">
        <v>45152</v>
      </c>
      <c r="Y522" s="297">
        <f t="shared" si="28"/>
        <v>2</v>
      </c>
      <c r="Z522" s="263"/>
      <c r="AA522" s="263"/>
      <c r="AB522" s="263"/>
      <c r="AC522" s="263"/>
      <c r="AD522" s="263"/>
      <c r="AE522" s="263"/>
      <c r="AF522" s="263"/>
      <c r="AG522" s="158"/>
      <c r="AH522" s="297">
        <f t="shared" si="26"/>
        <v>0</v>
      </c>
      <c r="AI522" s="573"/>
      <c r="AJ522" s="574" t="s">
        <v>659</v>
      </c>
      <c r="AK522" s="574" t="s">
        <v>430</v>
      </c>
      <c r="AL522" s="574"/>
      <c r="AM522" s="574"/>
      <c r="AN522" s="574"/>
      <c r="AO522" s="574"/>
      <c r="AP522" s="574"/>
      <c r="AQ522" s="574"/>
      <c r="AR522" s="574"/>
      <c r="AS522" s="575"/>
      <c r="AT522" s="576"/>
      <c r="AU522" s="575"/>
      <c r="AV522" s="577"/>
      <c r="AW522" s="159"/>
    </row>
    <row r="523" spans="1:49" s="149" customFormat="1" ht="51">
      <c r="A523" s="395"/>
      <c r="B523" s="395">
        <v>5390220700</v>
      </c>
      <c r="C523" s="263" t="s">
        <v>6027</v>
      </c>
      <c r="D523" s="263" t="s">
        <v>6028</v>
      </c>
      <c r="E523" s="263" t="s">
        <v>2696</v>
      </c>
      <c r="F523" s="263" t="s">
        <v>422</v>
      </c>
      <c r="G523" s="263" t="s">
        <v>655</v>
      </c>
      <c r="H523" s="263"/>
      <c r="I523" s="263"/>
      <c r="J523" s="263"/>
      <c r="K523" s="263"/>
      <c r="L523" s="263"/>
      <c r="M523" s="263"/>
      <c r="N523" s="263"/>
      <c r="O523" s="158"/>
      <c r="P523" s="296">
        <f t="shared" si="27"/>
        <v>0</v>
      </c>
      <c r="Q523" s="263"/>
      <c r="R523" s="263"/>
      <c r="S523" s="263"/>
      <c r="T523" s="263"/>
      <c r="U523" s="263"/>
      <c r="V523" s="263"/>
      <c r="W523" s="263">
        <v>2</v>
      </c>
      <c r="X523" s="158">
        <v>45082</v>
      </c>
      <c r="Y523" s="297">
        <f t="shared" si="28"/>
        <v>2</v>
      </c>
      <c r="Z523" s="263"/>
      <c r="AA523" s="263"/>
      <c r="AB523" s="263"/>
      <c r="AC523" s="263"/>
      <c r="AD523" s="263"/>
      <c r="AE523" s="263"/>
      <c r="AF523" s="263"/>
      <c r="AG523" s="158"/>
      <c r="AH523" s="297">
        <f t="shared" si="26"/>
        <v>0</v>
      </c>
      <c r="AI523" s="573"/>
      <c r="AJ523" s="574" t="s">
        <v>659</v>
      </c>
      <c r="AK523" s="574" t="s">
        <v>430</v>
      </c>
      <c r="AL523" s="574"/>
      <c r="AM523" s="574"/>
      <c r="AN523" s="574"/>
      <c r="AO523" s="574"/>
      <c r="AP523" s="574"/>
      <c r="AQ523" s="574"/>
      <c r="AR523" s="574"/>
      <c r="AS523" s="575"/>
      <c r="AT523" s="576"/>
      <c r="AU523" s="575"/>
      <c r="AV523" s="577"/>
      <c r="AW523" s="159"/>
    </row>
    <row r="524" spans="1:49" s="149" customFormat="1" ht="38.25">
      <c r="A524" s="395"/>
      <c r="B524" s="395">
        <v>4446140600</v>
      </c>
      <c r="C524" s="263" t="s">
        <v>6029</v>
      </c>
      <c r="D524" s="263" t="s">
        <v>6030</v>
      </c>
      <c r="E524" s="263" t="s">
        <v>2697</v>
      </c>
      <c r="F524" s="263" t="s">
        <v>422</v>
      </c>
      <c r="G524" s="263" t="s">
        <v>655</v>
      </c>
      <c r="H524" s="263"/>
      <c r="I524" s="263"/>
      <c r="J524" s="263"/>
      <c r="K524" s="263"/>
      <c r="L524" s="263"/>
      <c r="M524" s="263"/>
      <c r="N524" s="263"/>
      <c r="O524" s="158"/>
      <c r="P524" s="296">
        <f t="shared" si="27"/>
        <v>0</v>
      </c>
      <c r="Q524" s="263"/>
      <c r="R524" s="263"/>
      <c r="S524" s="263"/>
      <c r="T524" s="263"/>
      <c r="U524" s="263"/>
      <c r="V524" s="263"/>
      <c r="W524" s="263">
        <v>2</v>
      </c>
      <c r="X524" s="158">
        <v>45105</v>
      </c>
      <c r="Y524" s="297">
        <f t="shared" si="28"/>
        <v>2</v>
      </c>
      <c r="Z524" s="263"/>
      <c r="AA524" s="263"/>
      <c r="AB524" s="263"/>
      <c r="AC524" s="263"/>
      <c r="AD524" s="263"/>
      <c r="AE524" s="263"/>
      <c r="AF524" s="263"/>
      <c r="AG524" s="158"/>
      <c r="AH524" s="297">
        <f t="shared" si="26"/>
        <v>0</v>
      </c>
      <c r="AI524" s="573"/>
      <c r="AJ524" s="574" t="s">
        <v>659</v>
      </c>
      <c r="AK524" s="574" t="s">
        <v>430</v>
      </c>
      <c r="AL524" s="574"/>
      <c r="AM524" s="574"/>
      <c r="AN524" s="574"/>
      <c r="AO524" s="574"/>
      <c r="AP524" s="574">
        <v>1</v>
      </c>
      <c r="AQ524" s="574" t="s">
        <v>656</v>
      </c>
      <c r="AR524" s="574" t="s">
        <v>10462</v>
      </c>
      <c r="AS524" s="575"/>
      <c r="AT524" s="576"/>
      <c r="AU524" s="575"/>
      <c r="AV524" s="577"/>
      <c r="AW524" s="159"/>
    </row>
    <row r="525" spans="1:49" s="149" customFormat="1" ht="51">
      <c r="A525" s="395"/>
      <c r="B525" s="395">
        <v>3113330100</v>
      </c>
      <c r="C525" s="263" t="s">
        <v>6031</v>
      </c>
      <c r="D525" s="263" t="s">
        <v>6032</v>
      </c>
      <c r="E525" s="263" t="s">
        <v>2698</v>
      </c>
      <c r="F525" s="263" t="s">
        <v>422</v>
      </c>
      <c r="G525" s="263" t="s">
        <v>655</v>
      </c>
      <c r="H525" s="263"/>
      <c r="I525" s="263"/>
      <c r="J525" s="263"/>
      <c r="K525" s="263"/>
      <c r="L525" s="263"/>
      <c r="M525" s="263"/>
      <c r="N525" s="263"/>
      <c r="O525" s="158"/>
      <c r="P525" s="296">
        <f t="shared" si="27"/>
        <v>0</v>
      </c>
      <c r="Q525" s="263"/>
      <c r="R525" s="263"/>
      <c r="S525" s="263"/>
      <c r="T525" s="263"/>
      <c r="U525" s="263"/>
      <c r="V525" s="263"/>
      <c r="W525" s="263">
        <v>2</v>
      </c>
      <c r="X525" s="158">
        <v>45079</v>
      </c>
      <c r="Y525" s="297">
        <f t="shared" si="28"/>
        <v>2</v>
      </c>
      <c r="Z525" s="263"/>
      <c r="AA525" s="263"/>
      <c r="AB525" s="263"/>
      <c r="AC525" s="263"/>
      <c r="AD525" s="263"/>
      <c r="AE525" s="263"/>
      <c r="AF525" s="263"/>
      <c r="AG525" s="158"/>
      <c r="AH525" s="297">
        <f t="shared" si="26"/>
        <v>0</v>
      </c>
      <c r="AI525" s="573"/>
      <c r="AJ525" s="574" t="s">
        <v>659</v>
      </c>
      <c r="AK525" s="574" t="s">
        <v>430</v>
      </c>
      <c r="AL525" s="574"/>
      <c r="AM525" s="574"/>
      <c r="AN525" s="574"/>
      <c r="AO525" s="574"/>
      <c r="AP525" s="574"/>
      <c r="AQ525" s="574"/>
      <c r="AR525" s="574"/>
      <c r="AS525" s="575"/>
      <c r="AT525" s="576"/>
      <c r="AU525" s="575"/>
      <c r="AV525" s="577"/>
      <c r="AW525" s="159"/>
    </row>
    <row r="526" spans="1:49" s="149" customFormat="1" ht="51">
      <c r="A526" s="395"/>
      <c r="B526" s="395">
        <v>4443711900</v>
      </c>
      <c r="C526" s="263" t="s">
        <v>6033</v>
      </c>
      <c r="D526" s="263" t="s">
        <v>6034</v>
      </c>
      <c r="E526" s="263" t="s">
        <v>2699</v>
      </c>
      <c r="F526" s="263" t="s">
        <v>422</v>
      </c>
      <c r="G526" s="263" t="s">
        <v>655</v>
      </c>
      <c r="H526" s="263"/>
      <c r="I526" s="263"/>
      <c r="J526" s="263"/>
      <c r="K526" s="263"/>
      <c r="L526" s="263"/>
      <c r="M526" s="263"/>
      <c r="N526" s="263"/>
      <c r="O526" s="158"/>
      <c r="P526" s="296">
        <f t="shared" si="27"/>
        <v>0</v>
      </c>
      <c r="Q526" s="263"/>
      <c r="R526" s="263"/>
      <c r="S526" s="263"/>
      <c r="T526" s="263"/>
      <c r="U526" s="263"/>
      <c r="V526" s="263"/>
      <c r="W526" s="263">
        <v>2</v>
      </c>
      <c r="X526" s="158">
        <v>45072</v>
      </c>
      <c r="Y526" s="297">
        <f t="shared" si="28"/>
        <v>2</v>
      </c>
      <c r="Z526" s="263"/>
      <c r="AA526" s="263"/>
      <c r="AB526" s="263"/>
      <c r="AC526" s="263"/>
      <c r="AD526" s="263"/>
      <c r="AE526" s="263"/>
      <c r="AF526" s="263"/>
      <c r="AG526" s="158"/>
      <c r="AH526" s="297">
        <f t="shared" si="26"/>
        <v>0</v>
      </c>
      <c r="AI526" s="573"/>
      <c r="AJ526" s="574" t="s">
        <v>659</v>
      </c>
      <c r="AK526" s="574" t="s">
        <v>430</v>
      </c>
      <c r="AL526" s="574"/>
      <c r="AM526" s="574"/>
      <c r="AN526" s="574"/>
      <c r="AO526" s="574"/>
      <c r="AP526" s="574"/>
      <c r="AQ526" s="574"/>
      <c r="AR526" s="574"/>
      <c r="AS526" s="575"/>
      <c r="AT526" s="576"/>
      <c r="AU526" s="575"/>
      <c r="AV526" s="577"/>
      <c r="AW526" s="159"/>
    </row>
    <row r="527" spans="1:49" s="149" customFormat="1" ht="51">
      <c r="A527" s="395"/>
      <c r="B527" s="395">
        <v>4451820900</v>
      </c>
      <c r="C527" s="263" t="s">
        <v>6035</v>
      </c>
      <c r="D527" s="263" t="s">
        <v>6036</v>
      </c>
      <c r="E527" s="263" t="s">
        <v>2700</v>
      </c>
      <c r="F527" s="263" t="s">
        <v>422</v>
      </c>
      <c r="G527" s="263" t="s">
        <v>655</v>
      </c>
      <c r="H527" s="263"/>
      <c r="I527" s="263"/>
      <c r="J527" s="263"/>
      <c r="K527" s="263"/>
      <c r="L527" s="263"/>
      <c r="M527" s="263"/>
      <c r="N527" s="263"/>
      <c r="O527" s="158"/>
      <c r="P527" s="296">
        <f t="shared" si="27"/>
        <v>0</v>
      </c>
      <c r="Q527" s="263"/>
      <c r="R527" s="263"/>
      <c r="S527" s="263"/>
      <c r="T527" s="263"/>
      <c r="U527" s="263"/>
      <c r="V527" s="263"/>
      <c r="W527" s="263">
        <v>2</v>
      </c>
      <c r="X527" s="158">
        <v>45012</v>
      </c>
      <c r="Y527" s="297">
        <f t="shared" si="28"/>
        <v>2</v>
      </c>
      <c r="Z527" s="263"/>
      <c r="AA527" s="263"/>
      <c r="AB527" s="263"/>
      <c r="AC527" s="263"/>
      <c r="AD527" s="263"/>
      <c r="AE527" s="263"/>
      <c r="AF527" s="263"/>
      <c r="AG527" s="158"/>
      <c r="AH527" s="297">
        <f t="shared" si="26"/>
        <v>0</v>
      </c>
      <c r="AI527" s="573"/>
      <c r="AJ527" s="574" t="s">
        <v>659</v>
      </c>
      <c r="AK527" s="574" t="s">
        <v>430</v>
      </c>
      <c r="AL527" s="574"/>
      <c r="AM527" s="574"/>
      <c r="AN527" s="574"/>
      <c r="AO527" s="574"/>
      <c r="AP527" s="574"/>
      <c r="AQ527" s="574"/>
      <c r="AR527" s="574"/>
      <c r="AS527" s="575"/>
      <c r="AT527" s="576"/>
      <c r="AU527" s="575"/>
      <c r="AV527" s="577"/>
      <c r="AW527" s="159"/>
    </row>
    <row r="528" spans="1:49" s="149" customFormat="1" ht="51">
      <c r="A528" s="395"/>
      <c r="B528" s="395">
        <v>4500120400</v>
      </c>
      <c r="C528" s="263" t="s">
        <v>6037</v>
      </c>
      <c r="D528" s="263" t="s">
        <v>6038</v>
      </c>
      <c r="E528" s="263" t="s">
        <v>2701</v>
      </c>
      <c r="F528" s="263" t="s">
        <v>422</v>
      </c>
      <c r="G528" s="263" t="s">
        <v>655</v>
      </c>
      <c r="H528" s="263"/>
      <c r="I528" s="263"/>
      <c r="J528" s="263"/>
      <c r="K528" s="263"/>
      <c r="L528" s="263"/>
      <c r="M528" s="263"/>
      <c r="N528" s="263"/>
      <c r="O528" s="158"/>
      <c r="P528" s="296">
        <f t="shared" si="27"/>
        <v>0</v>
      </c>
      <c r="Q528" s="263"/>
      <c r="R528" s="263"/>
      <c r="S528" s="263"/>
      <c r="T528" s="263"/>
      <c r="U528" s="263"/>
      <c r="V528" s="263"/>
      <c r="W528" s="263">
        <v>2</v>
      </c>
      <c r="X528" s="158">
        <v>45029</v>
      </c>
      <c r="Y528" s="297">
        <f t="shared" si="28"/>
        <v>2</v>
      </c>
      <c r="Z528" s="263"/>
      <c r="AA528" s="263"/>
      <c r="AB528" s="263"/>
      <c r="AC528" s="263"/>
      <c r="AD528" s="263"/>
      <c r="AE528" s="263"/>
      <c r="AF528" s="263"/>
      <c r="AG528" s="158"/>
      <c r="AH528" s="297">
        <f t="shared" si="26"/>
        <v>0</v>
      </c>
      <c r="AI528" s="573"/>
      <c r="AJ528" s="574" t="s">
        <v>659</v>
      </c>
      <c r="AK528" s="574" t="s">
        <v>430</v>
      </c>
      <c r="AL528" s="574"/>
      <c r="AM528" s="574"/>
      <c r="AN528" s="574"/>
      <c r="AO528" s="574"/>
      <c r="AP528" s="574"/>
      <c r="AQ528" s="574"/>
      <c r="AR528" s="574"/>
      <c r="AS528" s="575"/>
      <c r="AT528" s="576"/>
      <c r="AU528" s="575"/>
      <c r="AV528" s="577"/>
      <c r="AW528" s="159"/>
    </row>
    <row r="529" spans="1:49" s="149" customFormat="1" ht="51">
      <c r="A529" s="395"/>
      <c r="B529" s="395">
        <v>4316300700</v>
      </c>
      <c r="C529" s="263" t="s">
        <v>6039</v>
      </c>
      <c r="D529" s="263" t="s">
        <v>6040</v>
      </c>
      <c r="E529" s="263" t="s">
        <v>2702</v>
      </c>
      <c r="F529" s="263" t="s">
        <v>422</v>
      </c>
      <c r="G529" s="263" t="s">
        <v>655</v>
      </c>
      <c r="H529" s="263"/>
      <c r="I529" s="263"/>
      <c r="J529" s="263"/>
      <c r="K529" s="263"/>
      <c r="L529" s="263"/>
      <c r="M529" s="263"/>
      <c r="N529" s="263"/>
      <c r="O529" s="158"/>
      <c r="P529" s="296">
        <f t="shared" si="27"/>
        <v>0</v>
      </c>
      <c r="Q529" s="263"/>
      <c r="R529" s="263"/>
      <c r="S529" s="263"/>
      <c r="T529" s="263"/>
      <c r="U529" s="263"/>
      <c r="V529" s="263"/>
      <c r="W529" s="263">
        <v>2</v>
      </c>
      <c r="X529" s="158">
        <v>45176</v>
      </c>
      <c r="Y529" s="297">
        <f t="shared" si="28"/>
        <v>2</v>
      </c>
      <c r="Z529" s="263"/>
      <c r="AA529" s="263"/>
      <c r="AB529" s="263"/>
      <c r="AC529" s="263"/>
      <c r="AD529" s="263"/>
      <c r="AE529" s="263"/>
      <c r="AF529" s="263"/>
      <c r="AG529" s="158"/>
      <c r="AH529" s="297">
        <f t="shared" si="26"/>
        <v>0</v>
      </c>
      <c r="AI529" s="573"/>
      <c r="AJ529" s="574" t="s">
        <v>659</v>
      </c>
      <c r="AK529" s="574" t="s">
        <v>430</v>
      </c>
      <c r="AL529" s="574"/>
      <c r="AM529" s="574"/>
      <c r="AN529" s="574"/>
      <c r="AO529" s="574"/>
      <c r="AP529" s="574"/>
      <c r="AQ529" s="574"/>
      <c r="AR529" s="574"/>
      <c r="AS529" s="575"/>
      <c r="AT529" s="576"/>
      <c r="AU529" s="575"/>
      <c r="AV529" s="577"/>
      <c r="AW529" s="159"/>
    </row>
    <row r="530" spans="1:49" s="149" customFormat="1" ht="51">
      <c r="A530" s="395"/>
      <c r="B530" s="395">
        <v>4312001100</v>
      </c>
      <c r="C530" s="263" t="s">
        <v>6041</v>
      </c>
      <c r="D530" s="263" t="s">
        <v>6042</v>
      </c>
      <c r="E530" s="263" t="s">
        <v>2703</v>
      </c>
      <c r="F530" s="263" t="s">
        <v>422</v>
      </c>
      <c r="G530" s="263" t="s">
        <v>655</v>
      </c>
      <c r="H530" s="263"/>
      <c r="I530" s="263"/>
      <c r="J530" s="263"/>
      <c r="K530" s="263"/>
      <c r="L530" s="263"/>
      <c r="M530" s="263"/>
      <c r="N530" s="263"/>
      <c r="O530" s="158"/>
      <c r="P530" s="296">
        <f t="shared" si="27"/>
        <v>0</v>
      </c>
      <c r="Q530" s="263"/>
      <c r="R530" s="263"/>
      <c r="S530" s="263"/>
      <c r="T530" s="263"/>
      <c r="U530" s="263"/>
      <c r="V530" s="263"/>
      <c r="W530" s="263">
        <v>2</v>
      </c>
      <c r="X530" s="158">
        <v>45139</v>
      </c>
      <c r="Y530" s="297">
        <f t="shared" si="28"/>
        <v>2</v>
      </c>
      <c r="Z530" s="263"/>
      <c r="AA530" s="263"/>
      <c r="AB530" s="263"/>
      <c r="AC530" s="263"/>
      <c r="AD530" s="263"/>
      <c r="AE530" s="263"/>
      <c r="AF530" s="263"/>
      <c r="AG530" s="158"/>
      <c r="AH530" s="297">
        <f t="shared" si="26"/>
        <v>0</v>
      </c>
      <c r="AI530" s="573"/>
      <c r="AJ530" s="574" t="s">
        <v>659</v>
      </c>
      <c r="AK530" s="574" t="s">
        <v>430</v>
      </c>
      <c r="AL530" s="574"/>
      <c r="AM530" s="574"/>
      <c r="AN530" s="574"/>
      <c r="AO530" s="574"/>
      <c r="AP530" s="574"/>
      <c r="AQ530" s="574"/>
      <c r="AR530" s="574"/>
      <c r="AS530" s="575"/>
      <c r="AT530" s="576"/>
      <c r="AU530" s="575"/>
      <c r="AV530" s="577"/>
      <c r="AW530" s="159"/>
    </row>
    <row r="531" spans="1:49" s="149" customFormat="1" ht="51">
      <c r="A531" s="395"/>
      <c r="B531" s="395">
        <v>4715120800</v>
      </c>
      <c r="C531" s="263" t="s">
        <v>6043</v>
      </c>
      <c r="D531" s="263" t="s">
        <v>6044</v>
      </c>
      <c r="E531" s="263" t="s">
        <v>2704</v>
      </c>
      <c r="F531" s="263" t="s">
        <v>422</v>
      </c>
      <c r="G531" s="263" t="s">
        <v>655</v>
      </c>
      <c r="H531" s="263"/>
      <c r="I531" s="263"/>
      <c r="J531" s="263"/>
      <c r="K531" s="263"/>
      <c r="L531" s="263"/>
      <c r="M531" s="263"/>
      <c r="N531" s="263"/>
      <c r="O531" s="158"/>
      <c r="P531" s="296">
        <f t="shared" si="27"/>
        <v>0</v>
      </c>
      <c r="Q531" s="263"/>
      <c r="R531" s="263"/>
      <c r="S531" s="263"/>
      <c r="T531" s="263"/>
      <c r="U531" s="263"/>
      <c r="V531" s="263"/>
      <c r="W531" s="263">
        <v>2</v>
      </c>
      <c r="X531" s="158">
        <v>45028</v>
      </c>
      <c r="Y531" s="297">
        <f t="shared" si="28"/>
        <v>2</v>
      </c>
      <c r="Z531" s="263"/>
      <c r="AA531" s="263"/>
      <c r="AB531" s="263"/>
      <c r="AC531" s="263"/>
      <c r="AD531" s="263"/>
      <c r="AE531" s="263"/>
      <c r="AF531" s="263"/>
      <c r="AG531" s="158"/>
      <c r="AH531" s="297">
        <f t="shared" si="26"/>
        <v>0</v>
      </c>
      <c r="AI531" s="573"/>
      <c r="AJ531" s="574" t="s">
        <v>659</v>
      </c>
      <c r="AK531" s="574" t="s">
        <v>430</v>
      </c>
      <c r="AL531" s="574"/>
      <c r="AM531" s="574"/>
      <c r="AN531" s="574"/>
      <c r="AO531" s="574"/>
      <c r="AP531" s="574"/>
      <c r="AQ531" s="574"/>
      <c r="AR531" s="574"/>
      <c r="AS531" s="575"/>
      <c r="AT531" s="576"/>
      <c r="AU531" s="575"/>
      <c r="AV531" s="577"/>
      <c r="AW531" s="159"/>
    </row>
    <row r="532" spans="1:49" s="149" customFormat="1" ht="51">
      <c r="A532" s="395"/>
      <c r="B532" s="395">
        <v>4320220700</v>
      </c>
      <c r="C532" s="263" t="s">
        <v>6045</v>
      </c>
      <c r="D532" s="263" t="s">
        <v>6046</v>
      </c>
      <c r="E532" s="263" t="s">
        <v>2705</v>
      </c>
      <c r="F532" s="263" t="s">
        <v>422</v>
      </c>
      <c r="G532" s="263" t="s">
        <v>655</v>
      </c>
      <c r="H532" s="263"/>
      <c r="I532" s="263"/>
      <c r="J532" s="263"/>
      <c r="K532" s="263"/>
      <c r="L532" s="263"/>
      <c r="M532" s="263"/>
      <c r="N532" s="263"/>
      <c r="O532" s="158"/>
      <c r="P532" s="296">
        <f t="shared" si="27"/>
        <v>0</v>
      </c>
      <c r="Q532" s="263"/>
      <c r="R532" s="263"/>
      <c r="S532" s="263"/>
      <c r="T532" s="263"/>
      <c r="U532" s="263"/>
      <c r="V532" s="263"/>
      <c r="W532" s="263">
        <v>2</v>
      </c>
      <c r="X532" s="158">
        <v>44950</v>
      </c>
      <c r="Y532" s="297">
        <f t="shared" si="28"/>
        <v>2</v>
      </c>
      <c r="Z532" s="263"/>
      <c r="AA532" s="263"/>
      <c r="AB532" s="263"/>
      <c r="AC532" s="263"/>
      <c r="AD532" s="263"/>
      <c r="AE532" s="263"/>
      <c r="AF532" s="263"/>
      <c r="AG532" s="158"/>
      <c r="AH532" s="297">
        <f t="shared" si="26"/>
        <v>0</v>
      </c>
      <c r="AI532" s="573"/>
      <c r="AJ532" s="574" t="s">
        <v>659</v>
      </c>
      <c r="AK532" s="574" t="s">
        <v>430</v>
      </c>
      <c r="AL532" s="574"/>
      <c r="AM532" s="574"/>
      <c r="AN532" s="574"/>
      <c r="AO532" s="574"/>
      <c r="AP532" s="574"/>
      <c r="AQ532" s="574"/>
      <c r="AR532" s="574"/>
      <c r="AS532" s="575"/>
      <c r="AT532" s="576"/>
      <c r="AU532" s="575"/>
      <c r="AV532" s="577"/>
      <c r="AW532" s="159"/>
    </row>
    <row r="533" spans="1:49" s="149" customFormat="1" ht="51">
      <c r="A533" s="395"/>
      <c r="B533" s="395">
        <v>4476913200</v>
      </c>
      <c r="C533" s="263" t="s">
        <v>6047</v>
      </c>
      <c r="D533" s="263" t="s">
        <v>6048</v>
      </c>
      <c r="E533" s="263" t="s">
        <v>2706</v>
      </c>
      <c r="F533" s="263" t="s">
        <v>422</v>
      </c>
      <c r="G533" s="263" t="s">
        <v>655</v>
      </c>
      <c r="H533" s="263"/>
      <c r="I533" s="263"/>
      <c r="J533" s="263"/>
      <c r="K533" s="263"/>
      <c r="L533" s="263"/>
      <c r="M533" s="263"/>
      <c r="N533" s="263"/>
      <c r="O533" s="158"/>
      <c r="P533" s="296">
        <f t="shared" si="27"/>
        <v>0</v>
      </c>
      <c r="Q533" s="263"/>
      <c r="R533" s="263"/>
      <c r="S533" s="263"/>
      <c r="T533" s="263"/>
      <c r="U533" s="263"/>
      <c r="V533" s="263"/>
      <c r="W533" s="263">
        <v>2</v>
      </c>
      <c r="X533" s="158">
        <v>45183</v>
      </c>
      <c r="Y533" s="297">
        <f t="shared" si="28"/>
        <v>2</v>
      </c>
      <c r="Z533" s="263"/>
      <c r="AA533" s="263"/>
      <c r="AB533" s="263"/>
      <c r="AC533" s="263"/>
      <c r="AD533" s="263"/>
      <c r="AE533" s="263"/>
      <c r="AF533" s="263"/>
      <c r="AG533" s="158"/>
      <c r="AH533" s="297">
        <f t="shared" si="26"/>
        <v>0</v>
      </c>
      <c r="AI533" s="573"/>
      <c r="AJ533" s="574" t="s">
        <v>659</v>
      </c>
      <c r="AK533" s="574" t="s">
        <v>430</v>
      </c>
      <c r="AL533" s="574"/>
      <c r="AM533" s="574"/>
      <c r="AN533" s="574"/>
      <c r="AO533" s="574"/>
      <c r="AP533" s="574"/>
      <c r="AQ533" s="574"/>
      <c r="AR533" s="574"/>
      <c r="AS533" s="575"/>
      <c r="AT533" s="576"/>
      <c r="AU533" s="575"/>
      <c r="AV533" s="577"/>
      <c r="AW533" s="159"/>
    </row>
    <row r="534" spans="1:49" s="149" customFormat="1" ht="51">
      <c r="A534" s="395"/>
      <c r="B534" s="395">
        <v>5344220300</v>
      </c>
      <c r="C534" s="263" t="s">
        <v>6049</v>
      </c>
      <c r="D534" s="263" t="s">
        <v>6050</v>
      </c>
      <c r="E534" s="263" t="s">
        <v>2707</v>
      </c>
      <c r="F534" s="263" t="s">
        <v>422</v>
      </c>
      <c r="G534" s="263" t="s">
        <v>655</v>
      </c>
      <c r="H534" s="263"/>
      <c r="I534" s="263"/>
      <c r="J534" s="263"/>
      <c r="K534" s="263"/>
      <c r="L534" s="263"/>
      <c r="M534" s="263"/>
      <c r="N534" s="263"/>
      <c r="O534" s="158"/>
      <c r="P534" s="296">
        <f t="shared" si="27"/>
        <v>0</v>
      </c>
      <c r="Q534" s="263"/>
      <c r="R534" s="263"/>
      <c r="S534" s="263"/>
      <c r="T534" s="263"/>
      <c r="U534" s="263"/>
      <c r="V534" s="263"/>
      <c r="W534" s="263">
        <v>2</v>
      </c>
      <c r="X534" s="158">
        <v>45044</v>
      </c>
      <c r="Y534" s="297">
        <f t="shared" si="28"/>
        <v>2</v>
      </c>
      <c r="Z534" s="263"/>
      <c r="AA534" s="263"/>
      <c r="AB534" s="263"/>
      <c r="AC534" s="263"/>
      <c r="AD534" s="263"/>
      <c r="AE534" s="263"/>
      <c r="AF534" s="263"/>
      <c r="AG534" s="158"/>
      <c r="AH534" s="297">
        <f t="shared" si="26"/>
        <v>0</v>
      </c>
      <c r="AI534" s="573"/>
      <c r="AJ534" s="574" t="s">
        <v>659</v>
      </c>
      <c r="AK534" s="574" t="s">
        <v>430</v>
      </c>
      <c r="AL534" s="574"/>
      <c r="AM534" s="574"/>
      <c r="AN534" s="574"/>
      <c r="AO534" s="574"/>
      <c r="AP534" s="574"/>
      <c r="AQ534" s="574"/>
      <c r="AR534" s="574"/>
      <c r="AS534" s="575"/>
      <c r="AT534" s="576"/>
      <c r="AU534" s="575"/>
      <c r="AV534" s="577"/>
      <c r="AW534" s="159"/>
    </row>
    <row r="535" spans="1:49" s="149" customFormat="1" ht="51">
      <c r="A535" s="395"/>
      <c r="B535" s="395">
        <v>4537810300</v>
      </c>
      <c r="C535" s="263" t="s">
        <v>6051</v>
      </c>
      <c r="D535" s="263" t="s">
        <v>6052</v>
      </c>
      <c r="E535" s="263" t="s">
        <v>2708</v>
      </c>
      <c r="F535" s="263" t="s">
        <v>422</v>
      </c>
      <c r="G535" s="263" t="s">
        <v>655</v>
      </c>
      <c r="H535" s="263"/>
      <c r="I535" s="263"/>
      <c r="J535" s="263"/>
      <c r="K535" s="263"/>
      <c r="L535" s="263"/>
      <c r="M535" s="263"/>
      <c r="N535" s="263"/>
      <c r="O535" s="158"/>
      <c r="P535" s="296">
        <f t="shared" si="27"/>
        <v>0</v>
      </c>
      <c r="Q535" s="263"/>
      <c r="R535" s="263"/>
      <c r="S535" s="263"/>
      <c r="T535" s="263"/>
      <c r="U535" s="263"/>
      <c r="V535" s="263"/>
      <c r="W535" s="263">
        <v>2</v>
      </c>
      <c r="X535" s="158">
        <v>45225</v>
      </c>
      <c r="Y535" s="297">
        <f t="shared" si="28"/>
        <v>2</v>
      </c>
      <c r="Z535" s="263"/>
      <c r="AA535" s="263"/>
      <c r="AB535" s="263"/>
      <c r="AC535" s="263"/>
      <c r="AD535" s="263"/>
      <c r="AE535" s="263"/>
      <c r="AF535" s="263"/>
      <c r="AG535" s="158"/>
      <c r="AH535" s="297">
        <f t="shared" si="26"/>
        <v>0</v>
      </c>
      <c r="AI535" s="573"/>
      <c r="AJ535" s="574" t="s">
        <v>659</v>
      </c>
      <c r="AK535" s="574" t="s">
        <v>430</v>
      </c>
      <c r="AL535" s="574"/>
      <c r="AM535" s="574"/>
      <c r="AN535" s="574"/>
      <c r="AO535" s="574"/>
      <c r="AP535" s="574"/>
      <c r="AQ535" s="574"/>
      <c r="AR535" s="574"/>
      <c r="AS535" s="575"/>
      <c r="AT535" s="576"/>
      <c r="AU535" s="575"/>
      <c r="AV535" s="577"/>
      <c r="AW535" s="159"/>
    </row>
    <row r="536" spans="1:49" s="149" customFormat="1" ht="51">
      <c r="A536" s="395"/>
      <c r="B536" s="395">
        <v>5461121200</v>
      </c>
      <c r="C536" s="263" t="s">
        <v>6053</v>
      </c>
      <c r="D536" s="263" t="s">
        <v>6054</v>
      </c>
      <c r="E536" s="263" t="s">
        <v>2709</v>
      </c>
      <c r="F536" s="263" t="s">
        <v>422</v>
      </c>
      <c r="G536" s="263" t="s">
        <v>655</v>
      </c>
      <c r="H536" s="263"/>
      <c r="I536" s="263"/>
      <c r="J536" s="263"/>
      <c r="K536" s="263"/>
      <c r="L536" s="263"/>
      <c r="M536" s="263"/>
      <c r="N536" s="263"/>
      <c r="O536" s="158"/>
      <c r="P536" s="296">
        <f t="shared" si="27"/>
        <v>0</v>
      </c>
      <c r="Q536" s="263"/>
      <c r="R536" s="263"/>
      <c r="S536" s="263"/>
      <c r="T536" s="263"/>
      <c r="U536" s="263"/>
      <c r="V536" s="263"/>
      <c r="W536" s="263">
        <v>2</v>
      </c>
      <c r="X536" s="158">
        <v>45055</v>
      </c>
      <c r="Y536" s="297">
        <f t="shared" si="28"/>
        <v>2</v>
      </c>
      <c r="Z536" s="263"/>
      <c r="AA536" s="263"/>
      <c r="AB536" s="263"/>
      <c r="AC536" s="263"/>
      <c r="AD536" s="263"/>
      <c r="AE536" s="263"/>
      <c r="AF536" s="263"/>
      <c r="AG536" s="158"/>
      <c r="AH536" s="297">
        <f t="shared" si="26"/>
        <v>0</v>
      </c>
      <c r="AI536" s="573"/>
      <c r="AJ536" s="574" t="s">
        <v>659</v>
      </c>
      <c r="AK536" s="574" t="s">
        <v>430</v>
      </c>
      <c r="AL536" s="574"/>
      <c r="AM536" s="574"/>
      <c r="AN536" s="574"/>
      <c r="AO536" s="574"/>
      <c r="AP536" s="574"/>
      <c r="AQ536" s="574"/>
      <c r="AR536" s="574"/>
      <c r="AS536" s="575"/>
      <c r="AT536" s="576"/>
      <c r="AU536" s="575"/>
      <c r="AV536" s="577"/>
      <c r="AW536" s="159"/>
    </row>
    <row r="537" spans="1:49" s="149" customFormat="1" ht="51">
      <c r="A537" s="395"/>
      <c r="B537" s="395">
        <v>4444920600</v>
      </c>
      <c r="C537" s="263" t="s">
        <v>6055</v>
      </c>
      <c r="D537" s="263" t="s">
        <v>6056</v>
      </c>
      <c r="E537" s="263" t="s">
        <v>2710</v>
      </c>
      <c r="F537" s="263" t="s">
        <v>422</v>
      </c>
      <c r="G537" s="263" t="s">
        <v>655</v>
      </c>
      <c r="H537" s="263"/>
      <c r="I537" s="263"/>
      <c r="J537" s="263"/>
      <c r="K537" s="263"/>
      <c r="L537" s="263"/>
      <c r="M537" s="263"/>
      <c r="N537" s="263"/>
      <c r="O537" s="158"/>
      <c r="P537" s="296">
        <f t="shared" si="27"/>
        <v>0</v>
      </c>
      <c r="Q537" s="263"/>
      <c r="R537" s="263"/>
      <c r="S537" s="263"/>
      <c r="T537" s="263"/>
      <c r="U537" s="263"/>
      <c r="V537" s="263"/>
      <c r="W537" s="263">
        <v>2</v>
      </c>
      <c r="X537" s="158">
        <v>44980</v>
      </c>
      <c r="Y537" s="297">
        <f t="shared" si="28"/>
        <v>2</v>
      </c>
      <c r="Z537" s="263"/>
      <c r="AA537" s="263"/>
      <c r="AB537" s="263"/>
      <c r="AC537" s="263"/>
      <c r="AD537" s="263"/>
      <c r="AE537" s="263"/>
      <c r="AF537" s="263"/>
      <c r="AG537" s="158"/>
      <c r="AH537" s="297">
        <f t="shared" si="26"/>
        <v>0</v>
      </c>
      <c r="AI537" s="573"/>
      <c r="AJ537" s="574" t="s">
        <v>659</v>
      </c>
      <c r="AK537" s="574" t="s">
        <v>430</v>
      </c>
      <c r="AL537" s="574"/>
      <c r="AM537" s="574"/>
      <c r="AN537" s="574"/>
      <c r="AO537" s="574"/>
      <c r="AP537" s="574"/>
      <c r="AQ537" s="574"/>
      <c r="AR537" s="574"/>
      <c r="AS537" s="575"/>
      <c r="AT537" s="576"/>
      <c r="AU537" s="575"/>
      <c r="AV537" s="577"/>
      <c r="AW537" s="159"/>
    </row>
    <row r="538" spans="1:49" s="149" customFormat="1" ht="51">
      <c r="A538" s="395"/>
      <c r="B538" s="395">
        <v>5341422300</v>
      </c>
      <c r="C538" s="263" t="s">
        <v>6057</v>
      </c>
      <c r="D538" s="263" t="s">
        <v>6058</v>
      </c>
      <c r="E538" s="263" t="s">
        <v>2711</v>
      </c>
      <c r="F538" s="263" t="s">
        <v>422</v>
      </c>
      <c r="G538" s="263" t="s">
        <v>655</v>
      </c>
      <c r="H538" s="263"/>
      <c r="I538" s="263"/>
      <c r="J538" s="263"/>
      <c r="K538" s="263"/>
      <c r="L538" s="263"/>
      <c r="M538" s="263"/>
      <c r="N538" s="263"/>
      <c r="O538" s="158"/>
      <c r="P538" s="296">
        <f t="shared" si="27"/>
        <v>0</v>
      </c>
      <c r="Q538" s="263"/>
      <c r="R538" s="263"/>
      <c r="S538" s="263"/>
      <c r="T538" s="263"/>
      <c r="U538" s="263"/>
      <c r="V538" s="263"/>
      <c r="W538" s="263">
        <v>2</v>
      </c>
      <c r="X538" s="158">
        <v>45125</v>
      </c>
      <c r="Y538" s="297">
        <f t="shared" si="28"/>
        <v>2</v>
      </c>
      <c r="Z538" s="263"/>
      <c r="AA538" s="263"/>
      <c r="AB538" s="263"/>
      <c r="AC538" s="263"/>
      <c r="AD538" s="263"/>
      <c r="AE538" s="263"/>
      <c r="AF538" s="263"/>
      <c r="AG538" s="158"/>
      <c r="AH538" s="297">
        <f t="shared" si="26"/>
        <v>0</v>
      </c>
      <c r="AI538" s="573"/>
      <c r="AJ538" s="574" t="s">
        <v>659</v>
      </c>
      <c r="AK538" s="574" t="s">
        <v>430</v>
      </c>
      <c r="AL538" s="574"/>
      <c r="AM538" s="574"/>
      <c r="AN538" s="574"/>
      <c r="AO538" s="574"/>
      <c r="AP538" s="574"/>
      <c r="AQ538" s="574"/>
      <c r="AR538" s="574"/>
      <c r="AS538" s="575"/>
      <c r="AT538" s="576"/>
      <c r="AU538" s="575"/>
      <c r="AV538" s="577"/>
      <c r="AW538" s="159"/>
    </row>
    <row r="539" spans="1:49" s="149" customFormat="1" ht="51">
      <c r="A539" s="395"/>
      <c r="B539" s="395">
        <v>4713212800</v>
      </c>
      <c r="C539" s="263" t="s">
        <v>6059</v>
      </c>
      <c r="D539" s="263" t="s">
        <v>6060</v>
      </c>
      <c r="E539" s="263" t="s">
        <v>2712</v>
      </c>
      <c r="F539" s="263" t="s">
        <v>422</v>
      </c>
      <c r="G539" s="263" t="s">
        <v>655</v>
      </c>
      <c r="H539" s="263"/>
      <c r="I539" s="263"/>
      <c r="J539" s="263"/>
      <c r="K539" s="263"/>
      <c r="L539" s="263"/>
      <c r="M539" s="263"/>
      <c r="N539" s="263"/>
      <c r="O539" s="158"/>
      <c r="P539" s="296">
        <f t="shared" si="27"/>
        <v>0</v>
      </c>
      <c r="Q539" s="263"/>
      <c r="R539" s="263"/>
      <c r="S539" s="263"/>
      <c r="T539" s="263"/>
      <c r="U539" s="263"/>
      <c r="V539" s="263"/>
      <c r="W539" s="263">
        <v>2</v>
      </c>
      <c r="X539" s="158">
        <v>45078</v>
      </c>
      <c r="Y539" s="297">
        <f t="shared" si="28"/>
        <v>2</v>
      </c>
      <c r="Z539" s="263"/>
      <c r="AA539" s="263"/>
      <c r="AB539" s="263"/>
      <c r="AC539" s="263"/>
      <c r="AD539" s="263"/>
      <c r="AE539" s="263"/>
      <c r="AF539" s="263"/>
      <c r="AG539" s="158"/>
      <c r="AH539" s="297">
        <f t="shared" si="26"/>
        <v>0</v>
      </c>
      <c r="AI539" s="573"/>
      <c r="AJ539" s="574" t="s">
        <v>659</v>
      </c>
      <c r="AK539" s="574" t="s">
        <v>430</v>
      </c>
      <c r="AL539" s="574"/>
      <c r="AM539" s="574"/>
      <c r="AN539" s="574"/>
      <c r="AO539" s="574"/>
      <c r="AP539" s="574"/>
      <c r="AQ539" s="574"/>
      <c r="AR539" s="574"/>
      <c r="AS539" s="575"/>
      <c r="AT539" s="576"/>
      <c r="AU539" s="575"/>
      <c r="AV539" s="577"/>
      <c r="AW539" s="159"/>
    </row>
    <row r="540" spans="1:49" s="149" customFormat="1" ht="51">
      <c r="A540" s="395"/>
      <c r="B540" s="395">
        <v>4475112900</v>
      </c>
      <c r="C540" s="263" t="s">
        <v>6061</v>
      </c>
      <c r="D540" s="263" t="s">
        <v>6062</v>
      </c>
      <c r="E540" s="263" t="s">
        <v>2713</v>
      </c>
      <c r="F540" s="263" t="s">
        <v>422</v>
      </c>
      <c r="G540" s="263" t="s">
        <v>655</v>
      </c>
      <c r="H540" s="263"/>
      <c r="I540" s="263"/>
      <c r="J540" s="263"/>
      <c r="K540" s="263"/>
      <c r="L540" s="263"/>
      <c r="M540" s="263"/>
      <c r="N540" s="263"/>
      <c r="O540" s="158"/>
      <c r="P540" s="296">
        <f t="shared" si="27"/>
        <v>0</v>
      </c>
      <c r="Q540" s="263"/>
      <c r="R540" s="263"/>
      <c r="S540" s="263"/>
      <c r="T540" s="263"/>
      <c r="U540" s="263"/>
      <c r="V540" s="263"/>
      <c r="W540" s="263">
        <v>2</v>
      </c>
      <c r="X540" s="158">
        <v>45125</v>
      </c>
      <c r="Y540" s="297">
        <f t="shared" si="28"/>
        <v>2</v>
      </c>
      <c r="Z540" s="263"/>
      <c r="AA540" s="263"/>
      <c r="AB540" s="263"/>
      <c r="AC540" s="263"/>
      <c r="AD540" s="263"/>
      <c r="AE540" s="263"/>
      <c r="AF540" s="263"/>
      <c r="AG540" s="158"/>
      <c r="AH540" s="297">
        <f t="shared" si="26"/>
        <v>0</v>
      </c>
      <c r="AI540" s="573"/>
      <c r="AJ540" s="574" t="s">
        <v>659</v>
      </c>
      <c r="AK540" s="574" t="s">
        <v>430</v>
      </c>
      <c r="AL540" s="574"/>
      <c r="AM540" s="574"/>
      <c r="AN540" s="574"/>
      <c r="AO540" s="574"/>
      <c r="AP540" s="574"/>
      <c r="AQ540" s="574"/>
      <c r="AR540" s="574"/>
      <c r="AS540" s="575"/>
      <c r="AT540" s="576"/>
      <c r="AU540" s="575"/>
      <c r="AV540" s="577"/>
      <c r="AW540" s="159"/>
    </row>
    <row r="541" spans="1:49" s="149" customFormat="1" ht="51">
      <c r="A541" s="395"/>
      <c r="B541" s="395">
        <v>4544111900</v>
      </c>
      <c r="C541" s="263" t="s">
        <v>6063</v>
      </c>
      <c r="D541" s="263" t="s">
        <v>6064</v>
      </c>
      <c r="E541" s="263" t="s">
        <v>2714</v>
      </c>
      <c r="F541" s="263" t="s">
        <v>422</v>
      </c>
      <c r="G541" s="263" t="s">
        <v>655</v>
      </c>
      <c r="H541" s="263"/>
      <c r="I541" s="263"/>
      <c r="J541" s="263"/>
      <c r="K541" s="263"/>
      <c r="L541" s="263"/>
      <c r="M541" s="263"/>
      <c r="N541" s="263"/>
      <c r="O541" s="158"/>
      <c r="P541" s="296">
        <f t="shared" si="27"/>
        <v>0</v>
      </c>
      <c r="Q541" s="263"/>
      <c r="R541" s="263"/>
      <c r="S541" s="263"/>
      <c r="T541" s="263"/>
      <c r="U541" s="263"/>
      <c r="V541" s="263"/>
      <c r="W541" s="263">
        <v>2</v>
      </c>
      <c r="X541" s="158">
        <v>45023</v>
      </c>
      <c r="Y541" s="297">
        <f t="shared" si="28"/>
        <v>2</v>
      </c>
      <c r="Z541" s="263"/>
      <c r="AA541" s="263"/>
      <c r="AB541" s="263"/>
      <c r="AC541" s="263"/>
      <c r="AD541" s="263"/>
      <c r="AE541" s="263"/>
      <c r="AF541" s="263"/>
      <c r="AG541" s="158"/>
      <c r="AH541" s="297">
        <f t="shared" si="26"/>
        <v>0</v>
      </c>
      <c r="AI541" s="573"/>
      <c r="AJ541" s="574" t="s">
        <v>659</v>
      </c>
      <c r="AK541" s="574" t="s">
        <v>430</v>
      </c>
      <c r="AL541" s="574"/>
      <c r="AM541" s="574"/>
      <c r="AN541" s="574"/>
      <c r="AO541" s="574"/>
      <c r="AP541" s="574"/>
      <c r="AQ541" s="574"/>
      <c r="AR541" s="574"/>
      <c r="AS541" s="575"/>
      <c r="AT541" s="576"/>
      <c r="AU541" s="575"/>
      <c r="AV541" s="577"/>
      <c r="AW541" s="159"/>
    </row>
    <row r="542" spans="1:49" s="149" customFormat="1" ht="51">
      <c r="A542" s="395"/>
      <c r="B542" s="395">
        <v>4256301700</v>
      </c>
      <c r="C542" s="263" t="s">
        <v>6065</v>
      </c>
      <c r="D542" s="263" t="s">
        <v>6066</v>
      </c>
      <c r="E542" s="263" t="s">
        <v>2715</v>
      </c>
      <c r="F542" s="263" t="s">
        <v>422</v>
      </c>
      <c r="G542" s="263" t="s">
        <v>655</v>
      </c>
      <c r="H542" s="263"/>
      <c r="I542" s="263"/>
      <c r="J542" s="263"/>
      <c r="K542" s="263"/>
      <c r="L542" s="263"/>
      <c r="M542" s="263"/>
      <c r="N542" s="263"/>
      <c r="O542" s="158"/>
      <c r="P542" s="296">
        <f t="shared" si="27"/>
        <v>0</v>
      </c>
      <c r="Q542" s="263"/>
      <c r="R542" s="263"/>
      <c r="S542" s="263"/>
      <c r="T542" s="263"/>
      <c r="U542" s="263"/>
      <c r="V542" s="263"/>
      <c r="W542" s="263">
        <v>2</v>
      </c>
      <c r="X542" s="158">
        <v>45190</v>
      </c>
      <c r="Y542" s="297">
        <f t="shared" si="28"/>
        <v>2</v>
      </c>
      <c r="Z542" s="263"/>
      <c r="AA542" s="263"/>
      <c r="AB542" s="263"/>
      <c r="AC542" s="263"/>
      <c r="AD542" s="263"/>
      <c r="AE542" s="263"/>
      <c r="AF542" s="263"/>
      <c r="AG542" s="158"/>
      <c r="AH542" s="297">
        <f t="shared" si="26"/>
        <v>0</v>
      </c>
      <c r="AI542" s="573"/>
      <c r="AJ542" s="574" t="s">
        <v>659</v>
      </c>
      <c r="AK542" s="574" t="s">
        <v>430</v>
      </c>
      <c r="AL542" s="574"/>
      <c r="AM542" s="574"/>
      <c r="AN542" s="574"/>
      <c r="AO542" s="574"/>
      <c r="AP542" s="574">
        <v>1</v>
      </c>
      <c r="AQ542" s="574" t="s">
        <v>656</v>
      </c>
      <c r="AR542" s="574" t="s">
        <v>10462</v>
      </c>
      <c r="AS542" s="575"/>
      <c r="AT542" s="576"/>
      <c r="AU542" s="575"/>
      <c r="AV542" s="577"/>
      <c r="AW542" s="159"/>
    </row>
    <row r="543" spans="1:49" s="149" customFormat="1" ht="51">
      <c r="A543" s="395"/>
      <c r="B543" s="395">
        <v>4661811100</v>
      </c>
      <c r="C543" s="263" t="s">
        <v>6067</v>
      </c>
      <c r="D543" s="263" t="s">
        <v>6068</v>
      </c>
      <c r="E543" s="263" t="s">
        <v>2716</v>
      </c>
      <c r="F543" s="263" t="s">
        <v>422</v>
      </c>
      <c r="G543" s="263" t="s">
        <v>655</v>
      </c>
      <c r="H543" s="263"/>
      <c r="I543" s="263"/>
      <c r="J543" s="263"/>
      <c r="K543" s="263"/>
      <c r="L543" s="263"/>
      <c r="M543" s="263"/>
      <c r="N543" s="263"/>
      <c r="O543" s="158"/>
      <c r="P543" s="296">
        <f t="shared" si="27"/>
        <v>0</v>
      </c>
      <c r="Q543" s="263"/>
      <c r="R543" s="263"/>
      <c r="S543" s="263"/>
      <c r="T543" s="263"/>
      <c r="U543" s="263">
        <v>1</v>
      </c>
      <c r="V543" s="263"/>
      <c r="W543" s="263">
        <v>1</v>
      </c>
      <c r="X543" s="158">
        <v>44946</v>
      </c>
      <c r="Y543" s="297">
        <f t="shared" si="28"/>
        <v>2</v>
      </c>
      <c r="Z543" s="263"/>
      <c r="AA543" s="263"/>
      <c r="AB543" s="263"/>
      <c r="AC543" s="263"/>
      <c r="AD543" s="263"/>
      <c r="AE543" s="263"/>
      <c r="AF543" s="263"/>
      <c r="AG543" s="158"/>
      <c r="AH543" s="297">
        <f t="shared" si="26"/>
        <v>0</v>
      </c>
      <c r="AI543" s="573"/>
      <c r="AJ543" s="574" t="s">
        <v>659</v>
      </c>
      <c r="AK543" s="574" t="s">
        <v>430</v>
      </c>
      <c r="AL543" s="574" t="s">
        <v>671</v>
      </c>
      <c r="AM543" s="574" t="s">
        <v>671</v>
      </c>
      <c r="AN543" s="574"/>
      <c r="AO543" s="574">
        <v>15</v>
      </c>
      <c r="AP543" s="574"/>
      <c r="AQ543" s="574"/>
      <c r="AR543" s="574"/>
      <c r="AS543" s="575"/>
      <c r="AT543" s="576"/>
      <c r="AU543" s="575"/>
      <c r="AV543" s="577"/>
      <c r="AW543" s="159" t="s">
        <v>16359</v>
      </c>
    </row>
    <row r="544" spans="1:49" s="149" customFormat="1" ht="51">
      <c r="A544" s="395"/>
      <c r="B544" s="395">
        <v>4242020400</v>
      </c>
      <c r="C544" s="263" t="s">
        <v>6069</v>
      </c>
      <c r="D544" s="263" t="s">
        <v>6070</v>
      </c>
      <c r="E544" s="263" t="s">
        <v>2717</v>
      </c>
      <c r="F544" s="263" t="s">
        <v>422</v>
      </c>
      <c r="G544" s="263" t="s">
        <v>655</v>
      </c>
      <c r="H544" s="263"/>
      <c r="I544" s="263"/>
      <c r="J544" s="263"/>
      <c r="K544" s="263"/>
      <c r="L544" s="263"/>
      <c r="M544" s="263"/>
      <c r="N544" s="263"/>
      <c r="O544" s="158"/>
      <c r="P544" s="296">
        <f t="shared" si="27"/>
        <v>0</v>
      </c>
      <c r="Q544" s="263"/>
      <c r="R544" s="263"/>
      <c r="S544" s="263"/>
      <c r="T544" s="263"/>
      <c r="U544" s="263"/>
      <c r="V544" s="263"/>
      <c r="W544" s="263">
        <v>2</v>
      </c>
      <c r="X544" s="158">
        <v>45068</v>
      </c>
      <c r="Y544" s="297">
        <f t="shared" si="28"/>
        <v>2</v>
      </c>
      <c r="Z544" s="263"/>
      <c r="AA544" s="263"/>
      <c r="AB544" s="263"/>
      <c r="AC544" s="263"/>
      <c r="AD544" s="263"/>
      <c r="AE544" s="263"/>
      <c r="AF544" s="263"/>
      <c r="AG544" s="158"/>
      <c r="AH544" s="297">
        <f t="shared" si="26"/>
        <v>0</v>
      </c>
      <c r="AI544" s="573"/>
      <c r="AJ544" s="574" t="s">
        <v>659</v>
      </c>
      <c r="AK544" s="574" t="s">
        <v>430</v>
      </c>
      <c r="AL544" s="574"/>
      <c r="AM544" s="574"/>
      <c r="AN544" s="574"/>
      <c r="AO544" s="574"/>
      <c r="AP544" s="574"/>
      <c r="AQ544" s="574"/>
      <c r="AR544" s="574"/>
      <c r="AS544" s="575"/>
      <c r="AT544" s="576"/>
      <c r="AU544" s="575"/>
      <c r="AV544" s="577"/>
      <c r="AW544" s="159"/>
    </row>
    <row r="545" spans="1:49" s="149" customFormat="1" ht="51">
      <c r="A545" s="395"/>
      <c r="B545" s="395">
        <v>3603220700</v>
      </c>
      <c r="C545" s="263" t="s">
        <v>6071</v>
      </c>
      <c r="D545" s="263" t="s">
        <v>6072</v>
      </c>
      <c r="E545" s="263" t="s">
        <v>2718</v>
      </c>
      <c r="F545" s="263" t="s">
        <v>422</v>
      </c>
      <c r="G545" s="263" t="s">
        <v>655</v>
      </c>
      <c r="H545" s="263"/>
      <c r="I545" s="263"/>
      <c r="J545" s="263"/>
      <c r="K545" s="263"/>
      <c r="L545" s="263"/>
      <c r="M545" s="263"/>
      <c r="N545" s="263"/>
      <c r="O545" s="158"/>
      <c r="P545" s="296">
        <f t="shared" si="27"/>
        <v>0</v>
      </c>
      <c r="Q545" s="263"/>
      <c r="R545" s="263"/>
      <c r="S545" s="263"/>
      <c r="T545" s="263"/>
      <c r="U545" s="263"/>
      <c r="V545" s="263"/>
      <c r="W545" s="263">
        <v>2</v>
      </c>
      <c r="X545" s="158">
        <v>45097</v>
      </c>
      <c r="Y545" s="297">
        <f t="shared" si="28"/>
        <v>2</v>
      </c>
      <c r="Z545" s="263"/>
      <c r="AA545" s="263"/>
      <c r="AB545" s="263"/>
      <c r="AC545" s="263"/>
      <c r="AD545" s="263"/>
      <c r="AE545" s="263"/>
      <c r="AF545" s="263"/>
      <c r="AG545" s="158"/>
      <c r="AH545" s="297">
        <f t="shared" si="26"/>
        <v>0</v>
      </c>
      <c r="AI545" s="573"/>
      <c r="AJ545" s="574" t="s">
        <v>659</v>
      </c>
      <c r="AK545" s="574" t="s">
        <v>430</v>
      </c>
      <c r="AL545" s="574"/>
      <c r="AM545" s="574"/>
      <c r="AN545" s="574"/>
      <c r="AO545" s="574"/>
      <c r="AP545" s="574"/>
      <c r="AQ545" s="574"/>
      <c r="AR545" s="574"/>
      <c r="AS545" s="575"/>
      <c r="AT545" s="576"/>
      <c r="AU545" s="575"/>
      <c r="AV545" s="577"/>
      <c r="AW545" s="159"/>
    </row>
    <row r="546" spans="1:49" s="149" customFormat="1" ht="51">
      <c r="A546" s="395"/>
      <c r="B546" s="395">
        <v>4370900800</v>
      </c>
      <c r="C546" s="263" t="s">
        <v>6073</v>
      </c>
      <c r="D546" s="263" t="s">
        <v>6074</v>
      </c>
      <c r="E546" s="263" t="s">
        <v>2719</v>
      </c>
      <c r="F546" s="263" t="s">
        <v>422</v>
      </c>
      <c r="G546" s="263" t="s">
        <v>655</v>
      </c>
      <c r="H546" s="263"/>
      <c r="I546" s="263"/>
      <c r="J546" s="263"/>
      <c r="K546" s="263"/>
      <c r="L546" s="263"/>
      <c r="M546" s="263"/>
      <c r="N546" s="263"/>
      <c r="O546" s="158"/>
      <c r="P546" s="296">
        <f t="shared" si="27"/>
        <v>0</v>
      </c>
      <c r="Q546" s="263"/>
      <c r="R546" s="263"/>
      <c r="S546" s="263"/>
      <c r="T546" s="263"/>
      <c r="U546" s="263"/>
      <c r="V546" s="263"/>
      <c r="W546" s="263">
        <v>2</v>
      </c>
      <c r="X546" s="158">
        <v>45049</v>
      </c>
      <c r="Y546" s="297">
        <f t="shared" si="28"/>
        <v>2</v>
      </c>
      <c r="Z546" s="263"/>
      <c r="AA546" s="263"/>
      <c r="AB546" s="263"/>
      <c r="AC546" s="263"/>
      <c r="AD546" s="263"/>
      <c r="AE546" s="263"/>
      <c r="AF546" s="263"/>
      <c r="AG546" s="158"/>
      <c r="AH546" s="297">
        <f t="shared" si="26"/>
        <v>0</v>
      </c>
      <c r="AI546" s="573"/>
      <c r="AJ546" s="574" t="s">
        <v>659</v>
      </c>
      <c r="AK546" s="574" t="s">
        <v>430</v>
      </c>
      <c r="AL546" s="574"/>
      <c r="AM546" s="574"/>
      <c r="AN546" s="574"/>
      <c r="AO546" s="574"/>
      <c r="AP546" s="574"/>
      <c r="AQ546" s="574"/>
      <c r="AR546" s="574"/>
      <c r="AS546" s="575"/>
      <c r="AT546" s="576"/>
      <c r="AU546" s="575"/>
      <c r="AV546" s="577"/>
      <c r="AW546" s="159"/>
    </row>
    <row r="547" spans="1:49" s="149" customFormat="1" ht="51">
      <c r="A547" s="395"/>
      <c r="B547" s="395">
        <v>4521033300</v>
      </c>
      <c r="C547" s="263" t="s">
        <v>6075</v>
      </c>
      <c r="D547" s="263" t="s">
        <v>6076</v>
      </c>
      <c r="E547" s="263" t="s">
        <v>2720</v>
      </c>
      <c r="F547" s="263" t="s">
        <v>422</v>
      </c>
      <c r="G547" s="263" t="s">
        <v>655</v>
      </c>
      <c r="H547" s="263"/>
      <c r="I547" s="263"/>
      <c r="J547" s="263"/>
      <c r="K547" s="263"/>
      <c r="L547" s="263"/>
      <c r="M547" s="263"/>
      <c r="N547" s="263"/>
      <c r="O547" s="158"/>
      <c r="P547" s="296">
        <f t="shared" si="27"/>
        <v>0</v>
      </c>
      <c r="Q547" s="263"/>
      <c r="R547" s="263"/>
      <c r="S547" s="263"/>
      <c r="T547" s="263"/>
      <c r="U547" s="263"/>
      <c r="V547" s="263"/>
      <c r="W547" s="263">
        <v>2</v>
      </c>
      <c r="X547" s="158">
        <v>45215</v>
      </c>
      <c r="Y547" s="297">
        <f t="shared" si="28"/>
        <v>2</v>
      </c>
      <c r="Z547" s="263"/>
      <c r="AA547" s="263"/>
      <c r="AB547" s="263"/>
      <c r="AC547" s="263"/>
      <c r="AD547" s="263"/>
      <c r="AE547" s="263"/>
      <c r="AF547" s="263"/>
      <c r="AG547" s="158"/>
      <c r="AH547" s="297">
        <f t="shared" si="26"/>
        <v>0</v>
      </c>
      <c r="AI547" s="573"/>
      <c r="AJ547" s="574" t="s">
        <v>659</v>
      </c>
      <c r="AK547" s="574" t="s">
        <v>430</v>
      </c>
      <c r="AL547" s="574"/>
      <c r="AM547" s="574"/>
      <c r="AN547" s="574"/>
      <c r="AO547" s="574"/>
      <c r="AP547" s="574"/>
      <c r="AQ547" s="574"/>
      <c r="AR547" s="574"/>
      <c r="AS547" s="575"/>
      <c r="AT547" s="576"/>
      <c r="AU547" s="575"/>
      <c r="AV547" s="577"/>
      <c r="AW547" s="159"/>
    </row>
    <row r="548" spans="1:49" s="149" customFormat="1" ht="51">
      <c r="A548" s="395"/>
      <c r="B548" s="395">
        <v>4230921000</v>
      </c>
      <c r="C548" s="263" t="s">
        <v>6077</v>
      </c>
      <c r="D548" s="263" t="s">
        <v>6078</v>
      </c>
      <c r="E548" s="263" t="s">
        <v>2721</v>
      </c>
      <c r="F548" s="263" t="s">
        <v>422</v>
      </c>
      <c r="G548" s="263" t="s">
        <v>655</v>
      </c>
      <c r="H548" s="263"/>
      <c r="I548" s="263"/>
      <c r="J548" s="263"/>
      <c r="K548" s="263"/>
      <c r="L548" s="263"/>
      <c r="M548" s="263"/>
      <c r="N548" s="263"/>
      <c r="O548" s="158"/>
      <c r="P548" s="296">
        <f t="shared" si="27"/>
        <v>0</v>
      </c>
      <c r="Q548" s="263"/>
      <c r="R548" s="263"/>
      <c r="S548" s="263"/>
      <c r="T548" s="263"/>
      <c r="U548" s="263"/>
      <c r="V548" s="263"/>
      <c r="W548" s="263">
        <v>2</v>
      </c>
      <c r="X548" s="158">
        <v>44999</v>
      </c>
      <c r="Y548" s="297">
        <f t="shared" si="28"/>
        <v>2</v>
      </c>
      <c r="Z548" s="263"/>
      <c r="AA548" s="263"/>
      <c r="AB548" s="263"/>
      <c r="AC548" s="263"/>
      <c r="AD548" s="263"/>
      <c r="AE548" s="263"/>
      <c r="AF548" s="263"/>
      <c r="AG548" s="158"/>
      <c r="AH548" s="297">
        <f t="shared" si="26"/>
        <v>0</v>
      </c>
      <c r="AI548" s="573"/>
      <c r="AJ548" s="574" t="s">
        <v>659</v>
      </c>
      <c r="AK548" s="574" t="s">
        <v>430</v>
      </c>
      <c r="AL548" s="574"/>
      <c r="AM548" s="574"/>
      <c r="AN548" s="574"/>
      <c r="AO548" s="574"/>
      <c r="AP548" s="574"/>
      <c r="AQ548" s="574"/>
      <c r="AR548" s="574"/>
      <c r="AS548" s="575"/>
      <c r="AT548" s="576"/>
      <c r="AU548" s="575"/>
      <c r="AV548" s="577"/>
      <c r="AW548" s="159"/>
    </row>
    <row r="549" spans="1:49" s="149" customFormat="1" ht="51">
      <c r="A549" s="395"/>
      <c r="B549" s="395">
        <v>5354921500</v>
      </c>
      <c r="C549" s="263" t="s">
        <v>6079</v>
      </c>
      <c r="D549" s="263" t="s">
        <v>6080</v>
      </c>
      <c r="E549" s="263" t="s">
        <v>2722</v>
      </c>
      <c r="F549" s="263" t="s">
        <v>422</v>
      </c>
      <c r="G549" s="263" t="s">
        <v>655</v>
      </c>
      <c r="H549" s="263"/>
      <c r="I549" s="263"/>
      <c r="J549" s="263"/>
      <c r="K549" s="263"/>
      <c r="L549" s="263"/>
      <c r="M549" s="263"/>
      <c r="N549" s="263"/>
      <c r="O549" s="158"/>
      <c r="P549" s="296">
        <f t="shared" si="27"/>
        <v>0</v>
      </c>
      <c r="Q549" s="263"/>
      <c r="R549" s="263"/>
      <c r="S549" s="263"/>
      <c r="T549" s="263"/>
      <c r="U549" s="263"/>
      <c r="V549" s="263"/>
      <c r="W549" s="263">
        <v>2</v>
      </c>
      <c r="X549" s="158">
        <v>44967</v>
      </c>
      <c r="Y549" s="297">
        <f t="shared" si="28"/>
        <v>2</v>
      </c>
      <c r="Z549" s="263"/>
      <c r="AA549" s="263"/>
      <c r="AB549" s="263"/>
      <c r="AC549" s="263"/>
      <c r="AD549" s="263"/>
      <c r="AE549" s="263"/>
      <c r="AF549" s="263"/>
      <c r="AG549" s="158"/>
      <c r="AH549" s="297">
        <f t="shared" si="26"/>
        <v>0</v>
      </c>
      <c r="AI549" s="573"/>
      <c r="AJ549" s="574" t="s">
        <v>659</v>
      </c>
      <c r="AK549" s="574" t="s">
        <v>430</v>
      </c>
      <c r="AL549" s="574"/>
      <c r="AM549" s="574"/>
      <c r="AN549" s="574"/>
      <c r="AO549" s="574"/>
      <c r="AP549" s="574"/>
      <c r="AQ549" s="574"/>
      <c r="AR549" s="574"/>
      <c r="AS549" s="575"/>
      <c r="AT549" s="576"/>
      <c r="AU549" s="575"/>
      <c r="AV549" s="577"/>
      <c r="AW549" s="159"/>
    </row>
    <row r="550" spans="1:49" s="149" customFormat="1" ht="51">
      <c r="A550" s="395"/>
      <c r="B550" s="395">
        <v>4230921100</v>
      </c>
      <c r="C550" s="263" t="s">
        <v>6081</v>
      </c>
      <c r="D550" s="263" t="s">
        <v>6082</v>
      </c>
      <c r="E550" s="263" t="s">
        <v>2723</v>
      </c>
      <c r="F550" s="263" t="s">
        <v>422</v>
      </c>
      <c r="G550" s="263" t="s">
        <v>655</v>
      </c>
      <c r="H550" s="263"/>
      <c r="I550" s="263"/>
      <c r="J550" s="263"/>
      <c r="K550" s="263"/>
      <c r="L550" s="263"/>
      <c r="M550" s="263"/>
      <c r="N550" s="263"/>
      <c r="O550" s="158"/>
      <c r="P550" s="296">
        <f t="shared" si="27"/>
        <v>0</v>
      </c>
      <c r="Q550" s="263"/>
      <c r="R550" s="263"/>
      <c r="S550" s="263"/>
      <c r="T550" s="263"/>
      <c r="U550" s="263"/>
      <c r="V550" s="263"/>
      <c r="W550" s="263">
        <v>2</v>
      </c>
      <c r="X550" s="158">
        <v>45182</v>
      </c>
      <c r="Y550" s="297">
        <f t="shared" si="28"/>
        <v>2</v>
      </c>
      <c r="Z550" s="263"/>
      <c r="AA550" s="263"/>
      <c r="AB550" s="263"/>
      <c r="AC550" s="263"/>
      <c r="AD550" s="263"/>
      <c r="AE550" s="263"/>
      <c r="AF550" s="263"/>
      <c r="AG550" s="158"/>
      <c r="AH550" s="297">
        <f t="shared" si="26"/>
        <v>0</v>
      </c>
      <c r="AI550" s="573"/>
      <c r="AJ550" s="574" t="s">
        <v>659</v>
      </c>
      <c r="AK550" s="574" t="s">
        <v>430</v>
      </c>
      <c r="AL550" s="574"/>
      <c r="AM550" s="574"/>
      <c r="AN550" s="574"/>
      <c r="AO550" s="574"/>
      <c r="AP550" s="574"/>
      <c r="AQ550" s="574"/>
      <c r="AR550" s="574"/>
      <c r="AS550" s="575"/>
      <c r="AT550" s="576"/>
      <c r="AU550" s="575"/>
      <c r="AV550" s="577"/>
      <c r="AW550" s="159"/>
    </row>
    <row r="551" spans="1:49" s="149" customFormat="1" ht="63.75">
      <c r="A551" s="395"/>
      <c r="B551" s="395">
        <v>3482602100</v>
      </c>
      <c r="C551" s="263" t="s">
        <v>6083</v>
      </c>
      <c r="D551" s="263" t="s">
        <v>6084</v>
      </c>
      <c r="E551" s="263" t="s">
        <v>2724</v>
      </c>
      <c r="F551" s="263" t="s">
        <v>422</v>
      </c>
      <c r="G551" s="263" t="s">
        <v>655</v>
      </c>
      <c r="H551" s="263"/>
      <c r="I551" s="263"/>
      <c r="J551" s="263"/>
      <c r="K551" s="263"/>
      <c r="L551" s="263"/>
      <c r="M551" s="263"/>
      <c r="N551" s="263"/>
      <c r="O551" s="158"/>
      <c r="P551" s="296">
        <f t="shared" si="27"/>
        <v>0</v>
      </c>
      <c r="Q551" s="263"/>
      <c r="R551" s="263"/>
      <c r="S551" s="263"/>
      <c r="T551" s="263"/>
      <c r="U551" s="263"/>
      <c r="V551" s="263"/>
      <c r="W551" s="263">
        <v>2</v>
      </c>
      <c r="X551" s="158">
        <v>45132</v>
      </c>
      <c r="Y551" s="297">
        <f t="shared" si="28"/>
        <v>2</v>
      </c>
      <c r="Z551" s="263"/>
      <c r="AA551" s="263"/>
      <c r="AB551" s="263"/>
      <c r="AC551" s="263"/>
      <c r="AD551" s="263"/>
      <c r="AE551" s="263"/>
      <c r="AF551" s="263"/>
      <c r="AG551" s="158"/>
      <c r="AH551" s="297">
        <f t="shared" si="26"/>
        <v>0</v>
      </c>
      <c r="AI551" s="573"/>
      <c r="AJ551" s="574" t="s">
        <v>659</v>
      </c>
      <c r="AK551" s="574" t="s">
        <v>430</v>
      </c>
      <c r="AL551" s="574"/>
      <c r="AM551" s="574"/>
      <c r="AN551" s="574"/>
      <c r="AO551" s="574"/>
      <c r="AP551" s="574"/>
      <c r="AQ551" s="574"/>
      <c r="AR551" s="574"/>
      <c r="AS551" s="575"/>
      <c r="AT551" s="576"/>
      <c r="AU551" s="575"/>
      <c r="AV551" s="577"/>
      <c r="AW551" s="159"/>
    </row>
    <row r="552" spans="1:49" s="149" customFormat="1" ht="51">
      <c r="A552" s="395"/>
      <c r="B552" s="395">
        <v>4322913200</v>
      </c>
      <c r="C552" s="263" t="s">
        <v>6085</v>
      </c>
      <c r="D552" s="263" t="s">
        <v>6086</v>
      </c>
      <c r="E552" s="263" t="s">
        <v>2725</v>
      </c>
      <c r="F552" s="263" t="s">
        <v>422</v>
      </c>
      <c r="G552" s="263" t="s">
        <v>655</v>
      </c>
      <c r="H552" s="263"/>
      <c r="I552" s="263"/>
      <c r="J552" s="263"/>
      <c r="K552" s="263"/>
      <c r="L552" s="263"/>
      <c r="M552" s="263"/>
      <c r="N552" s="263"/>
      <c r="O552" s="158"/>
      <c r="P552" s="296">
        <f t="shared" si="27"/>
        <v>0</v>
      </c>
      <c r="Q552" s="263"/>
      <c r="R552" s="263"/>
      <c r="S552" s="263"/>
      <c r="T552" s="263"/>
      <c r="U552" s="263"/>
      <c r="V552" s="263"/>
      <c r="W552" s="263">
        <v>2</v>
      </c>
      <c r="X552" s="158">
        <v>45141</v>
      </c>
      <c r="Y552" s="297">
        <f t="shared" si="28"/>
        <v>2</v>
      </c>
      <c r="Z552" s="263"/>
      <c r="AA552" s="263"/>
      <c r="AB552" s="263"/>
      <c r="AC552" s="263"/>
      <c r="AD552" s="263"/>
      <c r="AE552" s="263"/>
      <c r="AF552" s="263"/>
      <c r="AG552" s="158"/>
      <c r="AH552" s="297">
        <f t="shared" si="26"/>
        <v>0</v>
      </c>
      <c r="AI552" s="573"/>
      <c r="AJ552" s="574" t="s">
        <v>659</v>
      </c>
      <c r="AK552" s="574" t="s">
        <v>430</v>
      </c>
      <c r="AL552" s="574"/>
      <c r="AM552" s="574"/>
      <c r="AN552" s="574"/>
      <c r="AO552" s="574"/>
      <c r="AP552" s="574"/>
      <c r="AQ552" s="574"/>
      <c r="AR552" s="574"/>
      <c r="AS552" s="575"/>
      <c r="AT552" s="576"/>
      <c r="AU552" s="575"/>
      <c r="AV552" s="577"/>
      <c r="AW552" s="159"/>
    </row>
    <row r="553" spans="1:49" s="149" customFormat="1" ht="51">
      <c r="A553" s="395"/>
      <c r="B553" s="395">
        <v>5502112200</v>
      </c>
      <c r="C553" s="263" t="s">
        <v>6087</v>
      </c>
      <c r="D553" s="263" t="s">
        <v>6088</v>
      </c>
      <c r="E553" s="263" t="s">
        <v>2726</v>
      </c>
      <c r="F553" s="263" t="s">
        <v>422</v>
      </c>
      <c r="G553" s="263" t="s">
        <v>655</v>
      </c>
      <c r="H553" s="263"/>
      <c r="I553" s="263"/>
      <c r="J553" s="263"/>
      <c r="K553" s="263"/>
      <c r="L553" s="263"/>
      <c r="M553" s="263"/>
      <c r="N553" s="263"/>
      <c r="O553" s="158"/>
      <c r="P553" s="296">
        <f t="shared" si="27"/>
        <v>0</v>
      </c>
      <c r="Q553" s="263"/>
      <c r="R553" s="263"/>
      <c r="S553" s="263"/>
      <c r="T553" s="263"/>
      <c r="U553" s="263"/>
      <c r="V553" s="263"/>
      <c r="W553" s="263">
        <v>2</v>
      </c>
      <c r="X553" s="158">
        <v>45156</v>
      </c>
      <c r="Y553" s="297">
        <f t="shared" si="28"/>
        <v>2</v>
      </c>
      <c r="Z553" s="263"/>
      <c r="AA553" s="263"/>
      <c r="AB553" s="263"/>
      <c r="AC553" s="263"/>
      <c r="AD553" s="263"/>
      <c r="AE553" s="263"/>
      <c r="AF553" s="263"/>
      <c r="AG553" s="158"/>
      <c r="AH553" s="297">
        <f t="shared" si="26"/>
        <v>0</v>
      </c>
      <c r="AI553" s="573"/>
      <c r="AJ553" s="574" t="s">
        <v>659</v>
      </c>
      <c r="AK553" s="574" t="s">
        <v>430</v>
      </c>
      <c r="AL553" s="574"/>
      <c r="AM553" s="574"/>
      <c r="AN553" s="574"/>
      <c r="AO553" s="574"/>
      <c r="AP553" s="574"/>
      <c r="AQ553" s="574"/>
      <c r="AR553" s="574"/>
      <c r="AS553" s="575"/>
      <c r="AT553" s="576"/>
      <c r="AU553" s="575"/>
      <c r="AV553" s="577"/>
      <c r="AW553" s="159"/>
    </row>
    <row r="554" spans="1:49" s="149" customFormat="1" ht="38.25">
      <c r="A554" s="395"/>
      <c r="B554" s="395">
        <v>5471012600</v>
      </c>
      <c r="C554" s="263" t="s">
        <v>6089</v>
      </c>
      <c r="D554" s="263" t="s">
        <v>6090</v>
      </c>
      <c r="E554" s="263" t="s">
        <v>2727</v>
      </c>
      <c r="F554" s="263" t="s">
        <v>422</v>
      </c>
      <c r="G554" s="263" t="s">
        <v>655</v>
      </c>
      <c r="H554" s="263"/>
      <c r="I554" s="263"/>
      <c r="J554" s="263"/>
      <c r="K554" s="263"/>
      <c r="L554" s="263"/>
      <c r="M554" s="263"/>
      <c r="N554" s="263"/>
      <c r="O554" s="158"/>
      <c r="P554" s="296">
        <f t="shared" si="27"/>
        <v>0</v>
      </c>
      <c r="Q554" s="263"/>
      <c r="R554" s="263"/>
      <c r="S554" s="263"/>
      <c r="T554" s="263"/>
      <c r="U554" s="263"/>
      <c r="V554" s="263"/>
      <c r="W554" s="263">
        <v>2</v>
      </c>
      <c r="X554" s="158">
        <v>45259</v>
      </c>
      <c r="Y554" s="297">
        <f t="shared" si="28"/>
        <v>2</v>
      </c>
      <c r="Z554" s="263"/>
      <c r="AA554" s="263"/>
      <c r="AB554" s="263"/>
      <c r="AC554" s="263"/>
      <c r="AD554" s="263"/>
      <c r="AE554" s="263"/>
      <c r="AF554" s="263"/>
      <c r="AG554" s="158"/>
      <c r="AH554" s="297">
        <f t="shared" si="26"/>
        <v>0</v>
      </c>
      <c r="AI554" s="573"/>
      <c r="AJ554" s="574" t="s">
        <v>659</v>
      </c>
      <c r="AK554" s="574" t="s">
        <v>430</v>
      </c>
      <c r="AL554" s="574"/>
      <c r="AM554" s="574"/>
      <c r="AN554" s="574"/>
      <c r="AO554" s="574"/>
      <c r="AP554" s="574"/>
      <c r="AQ554" s="574"/>
      <c r="AR554" s="574"/>
      <c r="AS554" s="575"/>
      <c r="AT554" s="576"/>
      <c r="AU554" s="575"/>
      <c r="AV554" s="577"/>
      <c r="AW554" s="159"/>
    </row>
    <row r="555" spans="1:49" s="149" customFormat="1" ht="38.25">
      <c r="A555" s="395"/>
      <c r="B555" s="395">
        <v>4524821200</v>
      </c>
      <c r="C555" s="263" t="s">
        <v>6091</v>
      </c>
      <c r="D555" s="263" t="s">
        <v>6092</v>
      </c>
      <c r="E555" s="263" t="s">
        <v>2728</v>
      </c>
      <c r="F555" s="263" t="s">
        <v>422</v>
      </c>
      <c r="G555" s="263" t="s">
        <v>655</v>
      </c>
      <c r="H555" s="263"/>
      <c r="I555" s="263"/>
      <c r="J555" s="263"/>
      <c r="K555" s="263"/>
      <c r="L555" s="263"/>
      <c r="M555" s="263"/>
      <c r="N555" s="263"/>
      <c r="O555" s="158"/>
      <c r="P555" s="296">
        <f t="shared" si="27"/>
        <v>0</v>
      </c>
      <c r="Q555" s="263"/>
      <c r="R555" s="263"/>
      <c r="S555" s="263"/>
      <c r="T555" s="263"/>
      <c r="U555" s="263"/>
      <c r="V555" s="263"/>
      <c r="W555" s="263">
        <v>2</v>
      </c>
      <c r="X555" s="158">
        <v>45216</v>
      </c>
      <c r="Y555" s="297">
        <f t="shared" si="28"/>
        <v>2</v>
      </c>
      <c r="Z555" s="263"/>
      <c r="AA555" s="263"/>
      <c r="AB555" s="263"/>
      <c r="AC555" s="263"/>
      <c r="AD555" s="263"/>
      <c r="AE555" s="263"/>
      <c r="AF555" s="263"/>
      <c r="AG555" s="158"/>
      <c r="AH555" s="297">
        <f t="shared" si="26"/>
        <v>0</v>
      </c>
      <c r="AI555" s="573"/>
      <c r="AJ555" s="574" t="s">
        <v>659</v>
      </c>
      <c r="AK555" s="574" t="s">
        <v>430</v>
      </c>
      <c r="AL555" s="574"/>
      <c r="AM555" s="574"/>
      <c r="AN555" s="574"/>
      <c r="AO555" s="574"/>
      <c r="AP555" s="574"/>
      <c r="AQ555" s="574"/>
      <c r="AR555" s="574"/>
      <c r="AS555" s="575"/>
      <c r="AT555" s="576"/>
      <c r="AU555" s="575"/>
      <c r="AV555" s="577"/>
      <c r="AW555" s="159"/>
    </row>
    <row r="556" spans="1:49" s="149" customFormat="1" ht="63.75">
      <c r="A556" s="395"/>
      <c r="B556" s="395">
        <v>4291820800</v>
      </c>
      <c r="C556" s="263" t="s">
        <v>6093</v>
      </c>
      <c r="D556" s="263" t="s">
        <v>6094</v>
      </c>
      <c r="E556" s="263" t="s">
        <v>2729</v>
      </c>
      <c r="F556" s="263" t="s">
        <v>422</v>
      </c>
      <c r="G556" s="263" t="s">
        <v>655</v>
      </c>
      <c r="H556" s="263"/>
      <c r="I556" s="263"/>
      <c r="J556" s="263"/>
      <c r="K556" s="263"/>
      <c r="L556" s="263"/>
      <c r="M556" s="263"/>
      <c r="N556" s="263"/>
      <c r="O556" s="158"/>
      <c r="P556" s="296">
        <f t="shared" si="27"/>
        <v>0</v>
      </c>
      <c r="Q556" s="263"/>
      <c r="R556" s="263"/>
      <c r="S556" s="263"/>
      <c r="T556" s="263"/>
      <c r="U556" s="263"/>
      <c r="V556" s="263"/>
      <c r="W556" s="263">
        <v>2</v>
      </c>
      <c r="X556" s="158">
        <v>45112</v>
      </c>
      <c r="Y556" s="297">
        <f t="shared" si="28"/>
        <v>2</v>
      </c>
      <c r="Z556" s="263"/>
      <c r="AA556" s="263"/>
      <c r="AB556" s="263"/>
      <c r="AC556" s="263"/>
      <c r="AD556" s="263"/>
      <c r="AE556" s="263"/>
      <c r="AF556" s="263"/>
      <c r="AG556" s="158"/>
      <c r="AH556" s="297">
        <f t="shared" si="26"/>
        <v>0</v>
      </c>
      <c r="AI556" s="573"/>
      <c r="AJ556" s="574" t="s">
        <v>659</v>
      </c>
      <c r="AK556" s="574" t="s">
        <v>430</v>
      </c>
      <c r="AL556" s="574"/>
      <c r="AM556" s="574"/>
      <c r="AN556" s="574"/>
      <c r="AO556" s="574"/>
      <c r="AP556" s="574"/>
      <c r="AQ556" s="574"/>
      <c r="AR556" s="574"/>
      <c r="AS556" s="575"/>
      <c r="AT556" s="576"/>
      <c r="AU556" s="575"/>
      <c r="AV556" s="577"/>
      <c r="AW556" s="159"/>
    </row>
    <row r="557" spans="1:49" s="149" customFormat="1" ht="51">
      <c r="A557" s="395"/>
      <c r="B557" s="395">
        <v>4765521300</v>
      </c>
      <c r="C557" s="263" t="s">
        <v>6095</v>
      </c>
      <c r="D557" s="263" t="s">
        <v>6096</v>
      </c>
      <c r="E557" s="263" t="s">
        <v>2730</v>
      </c>
      <c r="F557" s="263" t="s">
        <v>422</v>
      </c>
      <c r="G557" s="263" t="s">
        <v>655</v>
      </c>
      <c r="H557" s="263"/>
      <c r="I557" s="263"/>
      <c r="J557" s="263"/>
      <c r="K557" s="263"/>
      <c r="L557" s="263"/>
      <c r="M557" s="263"/>
      <c r="N557" s="263"/>
      <c r="O557" s="158"/>
      <c r="P557" s="296">
        <f t="shared" si="27"/>
        <v>0</v>
      </c>
      <c r="Q557" s="263"/>
      <c r="R557" s="263"/>
      <c r="S557" s="263"/>
      <c r="T557" s="263"/>
      <c r="U557" s="263"/>
      <c r="V557" s="263"/>
      <c r="W557" s="263">
        <v>2</v>
      </c>
      <c r="X557" s="158">
        <v>45259</v>
      </c>
      <c r="Y557" s="297">
        <f t="shared" si="28"/>
        <v>2</v>
      </c>
      <c r="Z557" s="263"/>
      <c r="AA557" s="263"/>
      <c r="AB557" s="263"/>
      <c r="AC557" s="263"/>
      <c r="AD557" s="263"/>
      <c r="AE557" s="263"/>
      <c r="AF557" s="263"/>
      <c r="AG557" s="158"/>
      <c r="AH557" s="297">
        <f t="shared" si="26"/>
        <v>0</v>
      </c>
      <c r="AI557" s="573"/>
      <c r="AJ557" s="574" t="s">
        <v>659</v>
      </c>
      <c r="AK557" s="574" t="s">
        <v>430</v>
      </c>
      <c r="AL557" s="574"/>
      <c r="AM557" s="574"/>
      <c r="AN557" s="574"/>
      <c r="AO557" s="574"/>
      <c r="AP557" s="574"/>
      <c r="AQ557" s="574"/>
      <c r="AR557" s="574"/>
      <c r="AS557" s="575"/>
      <c r="AT557" s="576"/>
      <c r="AU557" s="575"/>
      <c r="AV557" s="577"/>
      <c r="AW557" s="159"/>
    </row>
    <row r="558" spans="1:49" s="149" customFormat="1" ht="63.75">
      <c r="A558" s="395"/>
      <c r="B558" s="395">
        <v>5871010500</v>
      </c>
      <c r="C558" s="263" t="s">
        <v>6097</v>
      </c>
      <c r="D558" s="263" t="s">
        <v>6098</v>
      </c>
      <c r="E558" s="263" t="s">
        <v>2731</v>
      </c>
      <c r="F558" s="263" t="s">
        <v>416</v>
      </c>
      <c r="G558" s="263" t="s">
        <v>655</v>
      </c>
      <c r="H558" s="263"/>
      <c r="I558" s="263"/>
      <c r="J558" s="263"/>
      <c r="K558" s="263"/>
      <c r="L558" s="263"/>
      <c r="M558" s="263"/>
      <c r="N558" s="263"/>
      <c r="O558" s="158"/>
      <c r="P558" s="296">
        <f t="shared" si="27"/>
        <v>0</v>
      </c>
      <c r="Q558" s="263"/>
      <c r="R558" s="263"/>
      <c r="S558" s="263"/>
      <c r="T558" s="263"/>
      <c r="U558" s="263"/>
      <c r="V558" s="263"/>
      <c r="W558" s="263">
        <v>2</v>
      </c>
      <c r="X558" s="158">
        <v>45146</v>
      </c>
      <c r="Y558" s="297">
        <f t="shared" si="28"/>
        <v>2</v>
      </c>
      <c r="Z558" s="263"/>
      <c r="AA558" s="263"/>
      <c r="AB558" s="263"/>
      <c r="AC558" s="263"/>
      <c r="AD558" s="263"/>
      <c r="AE558" s="263"/>
      <c r="AF558" s="263"/>
      <c r="AG558" s="158"/>
      <c r="AH558" s="297">
        <f t="shared" si="26"/>
        <v>0</v>
      </c>
      <c r="AI558" s="573"/>
      <c r="AJ558" s="574" t="s">
        <v>659</v>
      </c>
      <c r="AK558" s="574" t="s">
        <v>430</v>
      </c>
      <c r="AL558" s="574"/>
      <c r="AM558" s="574"/>
      <c r="AN558" s="574"/>
      <c r="AO558" s="574"/>
      <c r="AP558" s="574"/>
      <c r="AQ558" s="574"/>
      <c r="AR558" s="574"/>
      <c r="AS558" s="575"/>
      <c r="AT558" s="576"/>
      <c r="AU558" s="575"/>
      <c r="AV558" s="577"/>
      <c r="AW558" s="159"/>
    </row>
    <row r="559" spans="1:49" s="149" customFormat="1" ht="51">
      <c r="A559" s="395"/>
      <c r="B559" s="395">
        <v>4152421200</v>
      </c>
      <c r="C559" s="263" t="s">
        <v>6099</v>
      </c>
      <c r="D559" s="263" t="s">
        <v>6100</v>
      </c>
      <c r="E559" s="263" t="s">
        <v>2732</v>
      </c>
      <c r="F559" s="263" t="s">
        <v>422</v>
      </c>
      <c r="G559" s="263" t="s">
        <v>655</v>
      </c>
      <c r="H559" s="263"/>
      <c r="I559" s="263"/>
      <c r="J559" s="263"/>
      <c r="K559" s="263"/>
      <c r="L559" s="263"/>
      <c r="M559" s="263"/>
      <c r="N559" s="263"/>
      <c r="O559" s="158"/>
      <c r="P559" s="296">
        <f t="shared" si="27"/>
        <v>0</v>
      </c>
      <c r="Q559" s="263"/>
      <c r="R559" s="263"/>
      <c r="S559" s="263"/>
      <c r="T559" s="263"/>
      <c r="U559" s="263"/>
      <c r="V559" s="263"/>
      <c r="W559" s="263">
        <v>2</v>
      </c>
      <c r="X559" s="158">
        <v>45235</v>
      </c>
      <c r="Y559" s="297">
        <f t="shared" si="28"/>
        <v>2</v>
      </c>
      <c r="Z559" s="263"/>
      <c r="AA559" s="263"/>
      <c r="AB559" s="263"/>
      <c r="AC559" s="263"/>
      <c r="AD559" s="263"/>
      <c r="AE559" s="263"/>
      <c r="AF559" s="263"/>
      <c r="AG559" s="158"/>
      <c r="AH559" s="297">
        <f t="shared" si="26"/>
        <v>0</v>
      </c>
      <c r="AI559" s="573"/>
      <c r="AJ559" s="574" t="s">
        <v>659</v>
      </c>
      <c r="AK559" s="574" t="s">
        <v>430</v>
      </c>
      <c r="AL559" s="574"/>
      <c r="AM559" s="574"/>
      <c r="AN559" s="574"/>
      <c r="AO559" s="574"/>
      <c r="AP559" s="574"/>
      <c r="AQ559" s="574"/>
      <c r="AR559" s="574"/>
      <c r="AS559" s="575"/>
      <c r="AT559" s="576"/>
      <c r="AU559" s="575"/>
      <c r="AV559" s="577"/>
      <c r="AW559" s="159"/>
    </row>
    <row r="560" spans="1:49" s="149" customFormat="1" ht="51">
      <c r="A560" s="395"/>
      <c r="B560" s="395">
        <v>5482020700</v>
      </c>
      <c r="C560" s="263" t="s">
        <v>6101</v>
      </c>
      <c r="D560" s="263" t="s">
        <v>6102</v>
      </c>
      <c r="E560" s="263" t="s">
        <v>2733</v>
      </c>
      <c r="F560" s="263" t="s">
        <v>422</v>
      </c>
      <c r="G560" s="263" t="s">
        <v>655</v>
      </c>
      <c r="H560" s="263"/>
      <c r="I560" s="263"/>
      <c r="J560" s="263"/>
      <c r="K560" s="263"/>
      <c r="L560" s="263"/>
      <c r="M560" s="263"/>
      <c r="N560" s="263"/>
      <c r="O560" s="158"/>
      <c r="P560" s="296">
        <f t="shared" si="27"/>
        <v>0</v>
      </c>
      <c r="Q560" s="263"/>
      <c r="R560" s="263"/>
      <c r="S560" s="263"/>
      <c r="T560" s="263"/>
      <c r="U560" s="263"/>
      <c r="V560" s="263"/>
      <c r="W560" s="263">
        <v>2</v>
      </c>
      <c r="X560" s="158">
        <v>45180</v>
      </c>
      <c r="Y560" s="297">
        <f t="shared" si="28"/>
        <v>2</v>
      </c>
      <c r="Z560" s="263"/>
      <c r="AA560" s="263"/>
      <c r="AB560" s="263"/>
      <c r="AC560" s="263"/>
      <c r="AD560" s="263"/>
      <c r="AE560" s="263"/>
      <c r="AF560" s="263"/>
      <c r="AG560" s="158"/>
      <c r="AH560" s="297">
        <f t="shared" si="26"/>
        <v>0</v>
      </c>
      <c r="AI560" s="573"/>
      <c r="AJ560" s="574" t="s">
        <v>659</v>
      </c>
      <c r="AK560" s="574" t="s">
        <v>430</v>
      </c>
      <c r="AL560" s="574"/>
      <c r="AM560" s="574"/>
      <c r="AN560" s="574"/>
      <c r="AO560" s="574"/>
      <c r="AP560" s="574"/>
      <c r="AQ560" s="574"/>
      <c r="AR560" s="574"/>
      <c r="AS560" s="575"/>
      <c r="AT560" s="576"/>
      <c r="AU560" s="575"/>
      <c r="AV560" s="577"/>
      <c r="AW560" s="159"/>
    </row>
    <row r="561" spans="1:49" s="149" customFormat="1" ht="51">
      <c r="A561" s="395"/>
      <c r="B561" s="395">
        <v>4471711800</v>
      </c>
      <c r="C561" s="263" t="s">
        <v>6103</v>
      </c>
      <c r="D561" s="263" t="s">
        <v>6104</v>
      </c>
      <c r="E561" s="263" t="s">
        <v>2734</v>
      </c>
      <c r="F561" s="263" t="s">
        <v>422</v>
      </c>
      <c r="G561" s="263" t="s">
        <v>655</v>
      </c>
      <c r="H561" s="263"/>
      <c r="I561" s="263"/>
      <c r="J561" s="263"/>
      <c r="K561" s="263"/>
      <c r="L561" s="263"/>
      <c r="M561" s="263"/>
      <c r="N561" s="263"/>
      <c r="O561" s="158"/>
      <c r="P561" s="296">
        <f t="shared" si="27"/>
        <v>0</v>
      </c>
      <c r="Q561" s="263"/>
      <c r="R561" s="263"/>
      <c r="S561" s="263"/>
      <c r="T561" s="263"/>
      <c r="U561" s="263"/>
      <c r="V561" s="263"/>
      <c r="W561" s="263">
        <v>2</v>
      </c>
      <c r="X561" s="158">
        <v>45201</v>
      </c>
      <c r="Y561" s="297">
        <f t="shared" si="28"/>
        <v>2</v>
      </c>
      <c r="Z561" s="263"/>
      <c r="AA561" s="263"/>
      <c r="AB561" s="263"/>
      <c r="AC561" s="263"/>
      <c r="AD561" s="263"/>
      <c r="AE561" s="263"/>
      <c r="AF561" s="263"/>
      <c r="AG561" s="158"/>
      <c r="AH561" s="297">
        <f t="shared" si="26"/>
        <v>0</v>
      </c>
      <c r="AI561" s="573"/>
      <c r="AJ561" s="574" t="s">
        <v>659</v>
      </c>
      <c r="AK561" s="574" t="s">
        <v>430</v>
      </c>
      <c r="AL561" s="574"/>
      <c r="AM561" s="574"/>
      <c r="AN561" s="574"/>
      <c r="AO561" s="574"/>
      <c r="AP561" s="574"/>
      <c r="AQ561" s="574"/>
      <c r="AR561" s="574"/>
      <c r="AS561" s="575"/>
      <c r="AT561" s="576"/>
      <c r="AU561" s="575"/>
      <c r="AV561" s="577"/>
      <c r="AW561" s="159"/>
    </row>
    <row r="562" spans="1:49" s="149" customFormat="1" ht="63.75">
      <c r="A562" s="395"/>
      <c r="B562" s="395">
        <v>4451820800</v>
      </c>
      <c r="C562" s="263" t="s">
        <v>6105</v>
      </c>
      <c r="D562" s="263" t="s">
        <v>6106</v>
      </c>
      <c r="E562" s="263" t="s">
        <v>2735</v>
      </c>
      <c r="F562" s="263" t="s">
        <v>422</v>
      </c>
      <c r="G562" s="263" t="s">
        <v>655</v>
      </c>
      <c r="H562" s="263"/>
      <c r="I562" s="263"/>
      <c r="J562" s="263"/>
      <c r="K562" s="263"/>
      <c r="L562" s="263"/>
      <c r="M562" s="263"/>
      <c r="N562" s="263"/>
      <c r="O562" s="158"/>
      <c r="P562" s="296">
        <f t="shared" si="27"/>
        <v>0</v>
      </c>
      <c r="Q562" s="263"/>
      <c r="R562" s="263"/>
      <c r="S562" s="263"/>
      <c r="T562" s="263"/>
      <c r="U562" s="263"/>
      <c r="V562" s="263"/>
      <c r="W562" s="263">
        <v>2</v>
      </c>
      <c r="X562" s="158">
        <v>45040</v>
      </c>
      <c r="Y562" s="297">
        <f t="shared" si="28"/>
        <v>2</v>
      </c>
      <c r="Z562" s="263"/>
      <c r="AA562" s="263"/>
      <c r="AB562" s="263"/>
      <c r="AC562" s="263"/>
      <c r="AD562" s="263"/>
      <c r="AE562" s="263"/>
      <c r="AF562" s="263"/>
      <c r="AG562" s="158"/>
      <c r="AH562" s="297">
        <f t="shared" ref="AH562:AH625" si="29">SUM($Z562:$AF562)</f>
        <v>0</v>
      </c>
      <c r="AI562" s="573"/>
      <c r="AJ562" s="574" t="s">
        <v>659</v>
      </c>
      <c r="AK562" s="574" t="s">
        <v>430</v>
      </c>
      <c r="AL562" s="574"/>
      <c r="AM562" s="574"/>
      <c r="AN562" s="574"/>
      <c r="AO562" s="574"/>
      <c r="AP562" s="574"/>
      <c r="AQ562" s="574"/>
      <c r="AR562" s="574"/>
      <c r="AS562" s="575"/>
      <c r="AT562" s="576"/>
      <c r="AU562" s="575"/>
      <c r="AV562" s="577"/>
      <c r="AW562" s="159"/>
    </row>
    <row r="563" spans="1:49" s="149" customFormat="1" ht="51">
      <c r="A563" s="395"/>
      <c r="B563" s="395">
        <v>3113853500</v>
      </c>
      <c r="C563" s="263" t="s">
        <v>6107</v>
      </c>
      <c r="D563" s="263" t="s">
        <v>6108</v>
      </c>
      <c r="E563" s="263" t="s">
        <v>2736</v>
      </c>
      <c r="F563" s="263" t="s">
        <v>422</v>
      </c>
      <c r="G563" s="263" t="s">
        <v>655</v>
      </c>
      <c r="H563" s="263"/>
      <c r="I563" s="263"/>
      <c r="J563" s="263"/>
      <c r="K563" s="263"/>
      <c r="L563" s="263"/>
      <c r="M563" s="263"/>
      <c r="N563" s="263"/>
      <c r="O563" s="158"/>
      <c r="P563" s="296">
        <f t="shared" si="27"/>
        <v>0</v>
      </c>
      <c r="Q563" s="263"/>
      <c r="R563" s="263"/>
      <c r="S563" s="263"/>
      <c r="T563" s="263"/>
      <c r="U563" s="263"/>
      <c r="V563" s="263"/>
      <c r="W563" s="263">
        <v>2</v>
      </c>
      <c r="X563" s="158">
        <v>45047</v>
      </c>
      <c r="Y563" s="297">
        <f t="shared" si="28"/>
        <v>2</v>
      </c>
      <c r="Z563" s="263"/>
      <c r="AA563" s="263"/>
      <c r="AB563" s="263"/>
      <c r="AC563" s="263"/>
      <c r="AD563" s="263"/>
      <c r="AE563" s="263"/>
      <c r="AF563" s="263"/>
      <c r="AG563" s="158"/>
      <c r="AH563" s="297">
        <f t="shared" si="29"/>
        <v>0</v>
      </c>
      <c r="AI563" s="573"/>
      <c r="AJ563" s="574" t="s">
        <v>659</v>
      </c>
      <c r="AK563" s="574" t="s">
        <v>430</v>
      </c>
      <c r="AL563" s="574"/>
      <c r="AM563" s="574"/>
      <c r="AN563" s="574"/>
      <c r="AO563" s="574"/>
      <c r="AP563" s="574"/>
      <c r="AQ563" s="574"/>
      <c r="AR563" s="574"/>
      <c r="AS563" s="575"/>
      <c r="AT563" s="576"/>
      <c r="AU563" s="575"/>
      <c r="AV563" s="577"/>
      <c r="AW563" s="159"/>
    </row>
    <row r="564" spans="1:49" s="149" customFormat="1" ht="51">
      <c r="A564" s="395"/>
      <c r="B564" s="395">
        <v>4316730600</v>
      </c>
      <c r="C564" s="263" t="s">
        <v>6109</v>
      </c>
      <c r="D564" s="263" t="s">
        <v>6110</v>
      </c>
      <c r="E564" s="263" t="s">
        <v>2737</v>
      </c>
      <c r="F564" s="263" t="s">
        <v>422</v>
      </c>
      <c r="G564" s="263" t="s">
        <v>655</v>
      </c>
      <c r="H564" s="263"/>
      <c r="I564" s="263"/>
      <c r="J564" s="263"/>
      <c r="K564" s="263"/>
      <c r="L564" s="263"/>
      <c r="M564" s="263"/>
      <c r="N564" s="263"/>
      <c r="O564" s="158"/>
      <c r="P564" s="296">
        <f t="shared" si="27"/>
        <v>0</v>
      </c>
      <c r="Q564" s="263"/>
      <c r="R564" s="263"/>
      <c r="S564" s="263"/>
      <c r="T564" s="263"/>
      <c r="U564" s="263"/>
      <c r="V564" s="263"/>
      <c r="W564" s="263">
        <v>2</v>
      </c>
      <c r="X564" s="158">
        <v>45148</v>
      </c>
      <c r="Y564" s="297">
        <f t="shared" si="28"/>
        <v>2</v>
      </c>
      <c r="Z564" s="263"/>
      <c r="AA564" s="263"/>
      <c r="AB564" s="263"/>
      <c r="AC564" s="263"/>
      <c r="AD564" s="263"/>
      <c r="AE564" s="263"/>
      <c r="AF564" s="263"/>
      <c r="AG564" s="158"/>
      <c r="AH564" s="297">
        <f t="shared" si="29"/>
        <v>0</v>
      </c>
      <c r="AI564" s="573"/>
      <c r="AJ564" s="574" t="s">
        <v>659</v>
      </c>
      <c r="AK564" s="574" t="s">
        <v>430</v>
      </c>
      <c r="AL564" s="574"/>
      <c r="AM564" s="574"/>
      <c r="AN564" s="574"/>
      <c r="AO564" s="574"/>
      <c r="AP564" s="574"/>
      <c r="AQ564" s="574"/>
      <c r="AR564" s="574"/>
      <c r="AS564" s="575"/>
      <c r="AT564" s="576"/>
      <c r="AU564" s="575"/>
      <c r="AV564" s="577"/>
      <c r="AW564" s="159"/>
    </row>
    <row r="565" spans="1:49" s="149" customFormat="1" ht="51">
      <c r="A565" s="395"/>
      <c r="B565" s="395">
        <v>3411824200</v>
      </c>
      <c r="C565" s="263" t="s">
        <v>6111</v>
      </c>
      <c r="D565" s="263" t="s">
        <v>6112</v>
      </c>
      <c r="E565" s="263" t="s">
        <v>2738</v>
      </c>
      <c r="F565" s="263" t="s">
        <v>422</v>
      </c>
      <c r="G565" s="263" t="s">
        <v>655</v>
      </c>
      <c r="H565" s="263"/>
      <c r="I565" s="263"/>
      <c r="J565" s="263"/>
      <c r="K565" s="263"/>
      <c r="L565" s="263"/>
      <c r="M565" s="263"/>
      <c r="N565" s="263"/>
      <c r="O565" s="158"/>
      <c r="P565" s="296">
        <f t="shared" si="27"/>
        <v>0</v>
      </c>
      <c r="Q565" s="263"/>
      <c r="R565" s="263"/>
      <c r="S565" s="263"/>
      <c r="T565" s="263"/>
      <c r="U565" s="263"/>
      <c r="V565" s="263"/>
      <c r="W565" s="263">
        <v>2</v>
      </c>
      <c r="X565" s="158">
        <v>45211</v>
      </c>
      <c r="Y565" s="297">
        <f t="shared" si="28"/>
        <v>2</v>
      </c>
      <c r="Z565" s="263"/>
      <c r="AA565" s="263"/>
      <c r="AB565" s="263"/>
      <c r="AC565" s="263"/>
      <c r="AD565" s="263"/>
      <c r="AE565" s="263"/>
      <c r="AF565" s="263"/>
      <c r="AG565" s="158"/>
      <c r="AH565" s="297">
        <f t="shared" si="29"/>
        <v>0</v>
      </c>
      <c r="AI565" s="573"/>
      <c r="AJ565" s="574" t="s">
        <v>659</v>
      </c>
      <c r="AK565" s="574" t="s">
        <v>430</v>
      </c>
      <c r="AL565" s="574"/>
      <c r="AM565" s="574"/>
      <c r="AN565" s="574"/>
      <c r="AO565" s="574"/>
      <c r="AP565" s="574"/>
      <c r="AQ565" s="574"/>
      <c r="AR565" s="574"/>
      <c r="AS565" s="575"/>
      <c r="AT565" s="576"/>
      <c r="AU565" s="575"/>
      <c r="AV565" s="577"/>
      <c r="AW565" s="159"/>
    </row>
    <row r="566" spans="1:49" s="149" customFormat="1" ht="51">
      <c r="A566" s="395"/>
      <c r="B566" s="395">
        <v>4690910400</v>
      </c>
      <c r="C566" s="263" t="s">
        <v>6113</v>
      </c>
      <c r="D566" s="263" t="s">
        <v>6114</v>
      </c>
      <c r="E566" s="263" t="s">
        <v>2739</v>
      </c>
      <c r="F566" s="263" t="s">
        <v>422</v>
      </c>
      <c r="G566" s="263" t="s">
        <v>655</v>
      </c>
      <c r="H566" s="263"/>
      <c r="I566" s="263"/>
      <c r="J566" s="263"/>
      <c r="K566" s="263"/>
      <c r="L566" s="263"/>
      <c r="M566" s="263"/>
      <c r="N566" s="263"/>
      <c r="O566" s="158"/>
      <c r="P566" s="296">
        <f t="shared" si="27"/>
        <v>0</v>
      </c>
      <c r="Q566" s="263"/>
      <c r="R566" s="263"/>
      <c r="S566" s="263"/>
      <c r="T566" s="263"/>
      <c r="U566" s="263"/>
      <c r="V566" s="263"/>
      <c r="W566" s="263">
        <v>2</v>
      </c>
      <c r="X566" s="158">
        <v>45175</v>
      </c>
      <c r="Y566" s="297">
        <f t="shared" si="28"/>
        <v>2</v>
      </c>
      <c r="Z566" s="263"/>
      <c r="AA566" s="263"/>
      <c r="AB566" s="263"/>
      <c r="AC566" s="263"/>
      <c r="AD566" s="263"/>
      <c r="AE566" s="263"/>
      <c r="AF566" s="263"/>
      <c r="AG566" s="158"/>
      <c r="AH566" s="297">
        <f t="shared" si="29"/>
        <v>0</v>
      </c>
      <c r="AI566" s="573"/>
      <c r="AJ566" s="574" t="s">
        <v>659</v>
      </c>
      <c r="AK566" s="574" t="s">
        <v>430</v>
      </c>
      <c r="AL566" s="574"/>
      <c r="AM566" s="574"/>
      <c r="AN566" s="574"/>
      <c r="AO566" s="574"/>
      <c r="AP566" s="574"/>
      <c r="AQ566" s="574"/>
      <c r="AR566" s="574"/>
      <c r="AS566" s="575"/>
      <c r="AT566" s="576"/>
      <c r="AU566" s="575"/>
      <c r="AV566" s="577"/>
      <c r="AW566" s="159"/>
    </row>
    <row r="567" spans="1:49" s="149" customFormat="1" ht="38.25">
      <c r="A567" s="395"/>
      <c r="B567" s="395">
        <v>5456513600</v>
      </c>
      <c r="C567" s="263" t="s">
        <v>6115</v>
      </c>
      <c r="D567" s="263" t="s">
        <v>6116</v>
      </c>
      <c r="E567" s="263" t="s">
        <v>2740</v>
      </c>
      <c r="F567" s="263" t="s">
        <v>422</v>
      </c>
      <c r="G567" s="263" t="s">
        <v>655</v>
      </c>
      <c r="H567" s="263"/>
      <c r="I567" s="263"/>
      <c r="J567" s="263"/>
      <c r="K567" s="263"/>
      <c r="L567" s="263"/>
      <c r="M567" s="263"/>
      <c r="N567" s="263"/>
      <c r="O567" s="158"/>
      <c r="P567" s="296">
        <f t="shared" si="27"/>
        <v>0</v>
      </c>
      <c r="Q567" s="263"/>
      <c r="R567" s="263"/>
      <c r="S567" s="263"/>
      <c r="T567" s="263"/>
      <c r="U567" s="263"/>
      <c r="V567" s="263"/>
      <c r="W567" s="263">
        <v>2</v>
      </c>
      <c r="X567" s="158">
        <v>45084</v>
      </c>
      <c r="Y567" s="297">
        <f t="shared" si="28"/>
        <v>2</v>
      </c>
      <c r="Z567" s="263"/>
      <c r="AA567" s="263"/>
      <c r="AB567" s="263"/>
      <c r="AC567" s="263"/>
      <c r="AD567" s="263"/>
      <c r="AE567" s="263"/>
      <c r="AF567" s="263">
        <v>2</v>
      </c>
      <c r="AG567" s="158">
        <v>45270</v>
      </c>
      <c r="AH567" s="297">
        <f t="shared" si="29"/>
        <v>2</v>
      </c>
      <c r="AI567" s="573"/>
      <c r="AJ567" s="574" t="s">
        <v>659</v>
      </c>
      <c r="AK567" s="574" t="s">
        <v>430</v>
      </c>
      <c r="AL567" s="574"/>
      <c r="AM567" s="574"/>
      <c r="AN567" s="574"/>
      <c r="AO567" s="574"/>
      <c r="AP567" s="574"/>
      <c r="AQ567" s="574"/>
      <c r="AR567" s="574"/>
      <c r="AS567" s="575"/>
      <c r="AT567" s="576"/>
      <c r="AU567" s="575"/>
      <c r="AV567" s="577"/>
      <c r="AW567" s="159"/>
    </row>
    <row r="568" spans="1:49" s="149" customFormat="1" ht="25.5">
      <c r="A568" s="395"/>
      <c r="B568" s="395">
        <v>4716103100</v>
      </c>
      <c r="C568" s="263" t="s">
        <v>6117</v>
      </c>
      <c r="D568" s="263" t="s">
        <v>6118</v>
      </c>
      <c r="E568" s="263" t="s">
        <v>2741</v>
      </c>
      <c r="F568" s="263" t="s">
        <v>422</v>
      </c>
      <c r="G568" s="263" t="s">
        <v>655</v>
      </c>
      <c r="H568" s="263"/>
      <c r="I568" s="263"/>
      <c r="J568" s="263"/>
      <c r="K568" s="263"/>
      <c r="L568" s="263"/>
      <c r="M568" s="263"/>
      <c r="N568" s="263"/>
      <c r="O568" s="158"/>
      <c r="P568" s="296">
        <f t="shared" ref="P568:P631" si="30">SUM($H568:$N568)</f>
        <v>0</v>
      </c>
      <c r="Q568" s="263"/>
      <c r="R568" s="263"/>
      <c r="S568" s="263"/>
      <c r="T568" s="263"/>
      <c r="U568" s="263"/>
      <c r="V568" s="263"/>
      <c r="W568" s="263">
        <v>2</v>
      </c>
      <c r="X568" s="158">
        <v>44958</v>
      </c>
      <c r="Y568" s="297">
        <f t="shared" ref="Y568:Y631" si="31">SUM($Q568:$W568)</f>
        <v>2</v>
      </c>
      <c r="Z568" s="263"/>
      <c r="AA568" s="263"/>
      <c r="AB568" s="263"/>
      <c r="AC568" s="263"/>
      <c r="AD568" s="263"/>
      <c r="AE568" s="263"/>
      <c r="AF568" s="263"/>
      <c r="AG568" s="158"/>
      <c r="AH568" s="297">
        <f t="shared" si="29"/>
        <v>0</v>
      </c>
      <c r="AI568" s="573"/>
      <c r="AJ568" s="574" t="s">
        <v>659</v>
      </c>
      <c r="AK568" s="574" t="s">
        <v>430</v>
      </c>
      <c r="AL568" s="574"/>
      <c r="AM568" s="574"/>
      <c r="AN568" s="574"/>
      <c r="AO568" s="574"/>
      <c r="AP568" s="574"/>
      <c r="AQ568" s="574"/>
      <c r="AR568" s="574"/>
      <c r="AS568" s="575"/>
      <c r="AT568" s="576"/>
      <c r="AU568" s="575"/>
      <c r="AV568" s="577"/>
      <c r="AW568" s="159"/>
    </row>
    <row r="569" spans="1:49" s="149" customFormat="1" ht="38.25">
      <c r="A569" s="395"/>
      <c r="B569" s="395">
        <v>4455621300</v>
      </c>
      <c r="C569" s="263" t="s">
        <v>6119</v>
      </c>
      <c r="D569" s="263" t="s">
        <v>6120</v>
      </c>
      <c r="E569" s="263" t="s">
        <v>2742</v>
      </c>
      <c r="F569" s="263" t="s">
        <v>422</v>
      </c>
      <c r="G569" s="263" t="s">
        <v>655</v>
      </c>
      <c r="H569" s="263"/>
      <c r="I569" s="263"/>
      <c r="J569" s="263"/>
      <c r="K569" s="263"/>
      <c r="L569" s="263"/>
      <c r="M569" s="263"/>
      <c r="N569" s="263"/>
      <c r="O569" s="158"/>
      <c r="P569" s="296">
        <f t="shared" si="30"/>
        <v>0</v>
      </c>
      <c r="Q569" s="263"/>
      <c r="R569" s="263"/>
      <c r="S569" s="263"/>
      <c r="T569" s="263"/>
      <c r="U569" s="263"/>
      <c r="V569" s="263"/>
      <c r="W569" s="263">
        <v>2</v>
      </c>
      <c r="X569" s="158">
        <v>45224</v>
      </c>
      <c r="Y569" s="297">
        <f t="shared" si="31"/>
        <v>2</v>
      </c>
      <c r="Z569" s="263"/>
      <c r="AA569" s="263"/>
      <c r="AB569" s="263"/>
      <c r="AC569" s="263"/>
      <c r="AD569" s="263"/>
      <c r="AE569" s="263"/>
      <c r="AF569" s="263"/>
      <c r="AG569" s="158"/>
      <c r="AH569" s="297">
        <f t="shared" si="29"/>
        <v>0</v>
      </c>
      <c r="AI569" s="573"/>
      <c r="AJ569" s="574" t="s">
        <v>659</v>
      </c>
      <c r="AK569" s="574" t="s">
        <v>430</v>
      </c>
      <c r="AL569" s="574"/>
      <c r="AM569" s="574"/>
      <c r="AN569" s="574"/>
      <c r="AO569" s="574"/>
      <c r="AP569" s="574"/>
      <c r="AQ569" s="574"/>
      <c r="AR569" s="574"/>
      <c r="AS569" s="575"/>
      <c r="AT569" s="576"/>
      <c r="AU569" s="575"/>
      <c r="AV569" s="577" t="s">
        <v>653</v>
      </c>
      <c r="AW569" s="159"/>
    </row>
    <row r="570" spans="1:49" s="149" customFormat="1" ht="51">
      <c r="A570" s="395"/>
      <c r="B570" s="395">
        <v>4231230900</v>
      </c>
      <c r="C570" s="263" t="s">
        <v>6121</v>
      </c>
      <c r="D570" s="263" t="s">
        <v>6122</v>
      </c>
      <c r="E570" s="263" t="s">
        <v>2743</v>
      </c>
      <c r="F570" s="263" t="s">
        <v>422</v>
      </c>
      <c r="G570" s="263" t="s">
        <v>655</v>
      </c>
      <c r="H570" s="263"/>
      <c r="I570" s="263"/>
      <c r="J570" s="263"/>
      <c r="K570" s="263"/>
      <c r="L570" s="263"/>
      <c r="M570" s="263"/>
      <c r="N570" s="263"/>
      <c r="O570" s="158"/>
      <c r="P570" s="296">
        <f t="shared" si="30"/>
        <v>0</v>
      </c>
      <c r="Q570" s="263"/>
      <c r="R570" s="263"/>
      <c r="S570" s="263"/>
      <c r="T570" s="263"/>
      <c r="U570" s="263"/>
      <c r="V570" s="263"/>
      <c r="W570" s="263">
        <v>2</v>
      </c>
      <c r="X570" s="158">
        <v>45243</v>
      </c>
      <c r="Y570" s="297">
        <f t="shared" si="31"/>
        <v>2</v>
      </c>
      <c r="Z570" s="263"/>
      <c r="AA570" s="263"/>
      <c r="AB570" s="263"/>
      <c r="AC570" s="263"/>
      <c r="AD570" s="263"/>
      <c r="AE570" s="263"/>
      <c r="AF570" s="263"/>
      <c r="AG570" s="158"/>
      <c r="AH570" s="297">
        <f t="shared" si="29"/>
        <v>0</v>
      </c>
      <c r="AI570" s="573"/>
      <c r="AJ570" s="574" t="s">
        <v>659</v>
      </c>
      <c r="AK570" s="574" t="s">
        <v>430</v>
      </c>
      <c r="AL570" s="574"/>
      <c r="AM570" s="574"/>
      <c r="AN570" s="574"/>
      <c r="AO570" s="574"/>
      <c r="AP570" s="574"/>
      <c r="AQ570" s="574"/>
      <c r="AR570" s="574"/>
      <c r="AS570" s="575"/>
      <c r="AT570" s="576"/>
      <c r="AU570" s="575"/>
      <c r="AV570" s="577" t="s">
        <v>653</v>
      </c>
      <c r="AW570" s="159"/>
    </row>
    <row r="571" spans="1:49" s="149" customFormat="1" ht="51">
      <c r="A571" s="395"/>
      <c r="B571" s="395">
        <v>5453010600</v>
      </c>
      <c r="C571" s="263" t="s">
        <v>6123</v>
      </c>
      <c r="D571" s="263" t="s">
        <v>6124</v>
      </c>
      <c r="E571" s="263" t="s">
        <v>2744</v>
      </c>
      <c r="F571" s="263" t="s">
        <v>422</v>
      </c>
      <c r="G571" s="263" t="s">
        <v>655</v>
      </c>
      <c r="H571" s="263"/>
      <c r="I571" s="263"/>
      <c r="J571" s="263"/>
      <c r="K571" s="263"/>
      <c r="L571" s="263"/>
      <c r="M571" s="263"/>
      <c r="N571" s="263"/>
      <c r="O571" s="158"/>
      <c r="P571" s="296">
        <f t="shared" si="30"/>
        <v>0</v>
      </c>
      <c r="Q571" s="263"/>
      <c r="R571" s="263"/>
      <c r="S571" s="263"/>
      <c r="T571" s="263"/>
      <c r="U571" s="263"/>
      <c r="V571" s="263"/>
      <c r="W571" s="263">
        <v>2</v>
      </c>
      <c r="X571" s="158">
        <v>45275</v>
      </c>
      <c r="Y571" s="297">
        <f t="shared" si="31"/>
        <v>2</v>
      </c>
      <c r="Z571" s="263"/>
      <c r="AA571" s="263"/>
      <c r="AB571" s="263"/>
      <c r="AC571" s="263"/>
      <c r="AD571" s="263"/>
      <c r="AE571" s="263"/>
      <c r="AF571" s="263"/>
      <c r="AG571" s="158"/>
      <c r="AH571" s="297">
        <f t="shared" si="29"/>
        <v>0</v>
      </c>
      <c r="AI571" s="573"/>
      <c r="AJ571" s="574" t="s">
        <v>659</v>
      </c>
      <c r="AK571" s="574" t="s">
        <v>430</v>
      </c>
      <c r="AL571" s="574"/>
      <c r="AM571" s="574"/>
      <c r="AN571" s="574"/>
      <c r="AO571" s="574"/>
      <c r="AP571" s="574"/>
      <c r="AQ571" s="574"/>
      <c r="AR571" s="574"/>
      <c r="AS571" s="575"/>
      <c r="AT571" s="576"/>
      <c r="AU571" s="575"/>
      <c r="AV571" s="577" t="s">
        <v>653</v>
      </c>
      <c r="AW571" s="159"/>
    </row>
    <row r="572" spans="1:49" s="149" customFormat="1" ht="63.75">
      <c r="A572" s="395"/>
      <c r="B572" s="395">
        <v>3412522900</v>
      </c>
      <c r="C572" s="263" t="s">
        <v>6125</v>
      </c>
      <c r="D572" s="263" t="s">
        <v>6126</v>
      </c>
      <c r="E572" s="263" t="s">
        <v>2745</v>
      </c>
      <c r="F572" s="263" t="s">
        <v>422</v>
      </c>
      <c r="G572" s="263" t="s">
        <v>655</v>
      </c>
      <c r="H572" s="263"/>
      <c r="I572" s="263"/>
      <c r="J572" s="263"/>
      <c r="K572" s="263"/>
      <c r="L572" s="263"/>
      <c r="M572" s="263"/>
      <c r="N572" s="263"/>
      <c r="O572" s="158"/>
      <c r="P572" s="296">
        <f t="shared" si="30"/>
        <v>0</v>
      </c>
      <c r="Q572" s="263"/>
      <c r="R572" s="263"/>
      <c r="S572" s="263"/>
      <c r="T572" s="263"/>
      <c r="U572" s="263"/>
      <c r="V572" s="263"/>
      <c r="W572" s="263">
        <v>2</v>
      </c>
      <c r="X572" s="158">
        <v>45183</v>
      </c>
      <c r="Y572" s="297">
        <f t="shared" si="31"/>
        <v>2</v>
      </c>
      <c r="Z572" s="263"/>
      <c r="AA572" s="263"/>
      <c r="AB572" s="263"/>
      <c r="AC572" s="263"/>
      <c r="AD572" s="263"/>
      <c r="AE572" s="263"/>
      <c r="AF572" s="263"/>
      <c r="AG572" s="158"/>
      <c r="AH572" s="297">
        <f t="shared" si="29"/>
        <v>0</v>
      </c>
      <c r="AI572" s="573"/>
      <c r="AJ572" s="574" t="s">
        <v>659</v>
      </c>
      <c r="AK572" s="574" t="s">
        <v>430</v>
      </c>
      <c r="AL572" s="574"/>
      <c r="AM572" s="574"/>
      <c r="AN572" s="574"/>
      <c r="AO572" s="574"/>
      <c r="AP572" s="574"/>
      <c r="AQ572" s="574"/>
      <c r="AR572" s="574"/>
      <c r="AS572" s="575"/>
      <c r="AT572" s="576"/>
      <c r="AU572" s="575"/>
      <c r="AV572" s="577"/>
      <c r="AW572" s="159"/>
    </row>
    <row r="573" spans="1:49" s="149" customFormat="1" ht="63.75">
      <c r="A573" s="395"/>
      <c r="B573" s="395">
        <v>3555041900</v>
      </c>
      <c r="C573" s="263" t="s">
        <v>6127</v>
      </c>
      <c r="D573" s="263" t="s">
        <v>6128</v>
      </c>
      <c r="E573" s="263" t="s">
        <v>2746</v>
      </c>
      <c r="F573" s="263" t="s">
        <v>422</v>
      </c>
      <c r="G573" s="263" t="s">
        <v>655</v>
      </c>
      <c r="H573" s="263"/>
      <c r="I573" s="263"/>
      <c r="J573" s="263"/>
      <c r="K573" s="263"/>
      <c r="L573" s="263"/>
      <c r="M573" s="263"/>
      <c r="N573" s="263"/>
      <c r="O573" s="158"/>
      <c r="P573" s="296">
        <f t="shared" si="30"/>
        <v>0</v>
      </c>
      <c r="Q573" s="263"/>
      <c r="R573" s="263"/>
      <c r="S573" s="263"/>
      <c r="T573" s="263"/>
      <c r="U573" s="263"/>
      <c r="V573" s="263"/>
      <c r="W573" s="263">
        <v>2</v>
      </c>
      <c r="X573" s="158">
        <v>45177</v>
      </c>
      <c r="Y573" s="297">
        <f t="shared" si="31"/>
        <v>2</v>
      </c>
      <c r="Z573" s="263"/>
      <c r="AA573" s="263"/>
      <c r="AB573" s="263"/>
      <c r="AC573" s="263"/>
      <c r="AD573" s="263"/>
      <c r="AE573" s="263"/>
      <c r="AF573" s="263"/>
      <c r="AG573" s="158"/>
      <c r="AH573" s="297">
        <f t="shared" si="29"/>
        <v>0</v>
      </c>
      <c r="AI573" s="573"/>
      <c r="AJ573" s="574" t="s">
        <v>659</v>
      </c>
      <c r="AK573" s="574" t="s">
        <v>430</v>
      </c>
      <c r="AL573" s="574"/>
      <c r="AM573" s="574"/>
      <c r="AN573" s="574"/>
      <c r="AO573" s="574"/>
      <c r="AP573" s="574"/>
      <c r="AQ573" s="574"/>
      <c r="AR573" s="574"/>
      <c r="AS573" s="575"/>
      <c r="AT573" s="576"/>
      <c r="AU573" s="575"/>
      <c r="AV573" s="577"/>
      <c r="AW573" s="159"/>
    </row>
    <row r="574" spans="1:49" s="149" customFormat="1" ht="63.75">
      <c r="A574" s="395"/>
      <c r="B574" s="395">
        <v>3111040100</v>
      </c>
      <c r="C574" s="263" t="s">
        <v>6129</v>
      </c>
      <c r="D574" s="263" t="s">
        <v>6130</v>
      </c>
      <c r="E574" s="263" t="s">
        <v>2747</v>
      </c>
      <c r="F574" s="263" t="s">
        <v>422</v>
      </c>
      <c r="G574" s="263" t="s">
        <v>655</v>
      </c>
      <c r="H574" s="263"/>
      <c r="I574" s="263"/>
      <c r="J574" s="263"/>
      <c r="K574" s="263"/>
      <c r="L574" s="263"/>
      <c r="M574" s="263"/>
      <c r="N574" s="263"/>
      <c r="O574" s="158"/>
      <c r="P574" s="296">
        <f t="shared" si="30"/>
        <v>0</v>
      </c>
      <c r="Q574" s="263"/>
      <c r="R574" s="263"/>
      <c r="S574" s="263"/>
      <c r="T574" s="263"/>
      <c r="U574" s="263"/>
      <c r="V574" s="263"/>
      <c r="W574" s="263">
        <v>2</v>
      </c>
      <c r="X574" s="158">
        <v>45208</v>
      </c>
      <c r="Y574" s="297">
        <f t="shared" si="31"/>
        <v>2</v>
      </c>
      <c r="Z574" s="263"/>
      <c r="AA574" s="263"/>
      <c r="AB574" s="263"/>
      <c r="AC574" s="263"/>
      <c r="AD574" s="263"/>
      <c r="AE574" s="263"/>
      <c r="AF574" s="263"/>
      <c r="AG574" s="158"/>
      <c r="AH574" s="297">
        <f t="shared" si="29"/>
        <v>0</v>
      </c>
      <c r="AI574" s="573"/>
      <c r="AJ574" s="574" t="s">
        <v>659</v>
      </c>
      <c r="AK574" s="574" t="s">
        <v>430</v>
      </c>
      <c r="AL574" s="574"/>
      <c r="AM574" s="574"/>
      <c r="AN574" s="574"/>
      <c r="AO574" s="574"/>
      <c r="AP574" s="574"/>
      <c r="AQ574" s="574"/>
      <c r="AR574" s="574"/>
      <c r="AS574" s="575"/>
      <c r="AT574" s="576"/>
      <c r="AU574" s="575"/>
      <c r="AV574" s="577"/>
      <c r="AW574" s="159"/>
    </row>
    <row r="575" spans="1:49" s="149" customFormat="1" ht="51">
      <c r="A575" s="395"/>
      <c r="B575" s="395">
        <v>4545910600</v>
      </c>
      <c r="C575" s="263" t="s">
        <v>6131</v>
      </c>
      <c r="D575" s="263" t="s">
        <v>6132</v>
      </c>
      <c r="E575" s="263" t="s">
        <v>2748</v>
      </c>
      <c r="F575" s="263" t="s">
        <v>422</v>
      </c>
      <c r="G575" s="263" t="s">
        <v>655</v>
      </c>
      <c r="H575" s="263"/>
      <c r="I575" s="263"/>
      <c r="J575" s="263"/>
      <c r="K575" s="263"/>
      <c r="L575" s="263"/>
      <c r="M575" s="263"/>
      <c r="N575" s="263"/>
      <c r="O575" s="158"/>
      <c r="P575" s="296">
        <f t="shared" si="30"/>
        <v>0</v>
      </c>
      <c r="Q575" s="263"/>
      <c r="R575" s="263"/>
      <c r="S575" s="263"/>
      <c r="T575" s="263"/>
      <c r="U575" s="263"/>
      <c r="V575" s="263"/>
      <c r="W575" s="263">
        <v>2</v>
      </c>
      <c r="X575" s="158">
        <v>45076</v>
      </c>
      <c r="Y575" s="297">
        <f t="shared" si="31"/>
        <v>2</v>
      </c>
      <c r="Z575" s="263"/>
      <c r="AA575" s="263"/>
      <c r="AB575" s="263"/>
      <c r="AC575" s="263"/>
      <c r="AD575" s="263"/>
      <c r="AE575" s="263"/>
      <c r="AF575" s="263">
        <v>2</v>
      </c>
      <c r="AG575" s="158">
        <v>45147</v>
      </c>
      <c r="AH575" s="297">
        <f t="shared" si="29"/>
        <v>2</v>
      </c>
      <c r="AI575" s="573"/>
      <c r="AJ575" s="574" t="s">
        <v>659</v>
      </c>
      <c r="AK575" s="574" t="s">
        <v>430</v>
      </c>
      <c r="AL575" s="574"/>
      <c r="AM575" s="574"/>
      <c r="AN575" s="574"/>
      <c r="AO575" s="574"/>
      <c r="AP575" s="574"/>
      <c r="AQ575" s="574"/>
      <c r="AR575" s="574"/>
      <c r="AS575" s="575"/>
      <c r="AT575" s="576"/>
      <c r="AU575" s="575"/>
      <c r="AV575" s="577"/>
      <c r="AW575" s="159"/>
    </row>
    <row r="576" spans="1:49" s="149" customFormat="1" ht="51">
      <c r="A576" s="395"/>
      <c r="B576" s="395">
        <v>4676621400</v>
      </c>
      <c r="C576" s="263" t="s">
        <v>6133</v>
      </c>
      <c r="D576" s="263" t="s">
        <v>6134</v>
      </c>
      <c r="E576" s="263" t="s">
        <v>2749</v>
      </c>
      <c r="F576" s="263" t="s">
        <v>422</v>
      </c>
      <c r="G576" s="263" t="s">
        <v>655</v>
      </c>
      <c r="H576" s="263"/>
      <c r="I576" s="263"/>
      <c r="J576" s="263"/>
      <c r="K576" s="263"/>
      <c r="L576" s="263"/>
      <c r="M576" s="263"/>
      <c r="N576" s="263"/>
      <c r="O576" s="158"/>
      <c r="P576" s="296">
        <f t="shared" si="30"/>
        <v>0</v>
      </c>
      <c r="Q576" s="263"/>
      <c r="R576" s="263"/>
      <c r="S576" s="263"/>
      <c r="T576" s="263"/>
      <c r="U576" s="263"/>
      <c r="V576" s="263"/>
      <c r="W576" s="263">
        <v>2</v>
      </c>
      <c r="X576" s="158">
        <v>45228</v>
      </c>
      <c r="Y576" s="297">
        <f t="shared" si="31"/>
        <v>2</v>
      </c>
      <c r="Z576" s="263"/>
      <c r="AA576" s="263"/>
      <c r="AB576" s="263"/>
      <c r="AC576" s="263"/>
      <c r="AD576" s="263"/>
      <c r="AE576" s="263"/>
      <c r="AF576" s="263"/>
      <c r="AG576" s="158"/>
      <c r="AH576" s="297">
        <f t="shared" si="29"/>
        <v>0</v>
      </c>
      <c r="AI576" s="573"/>
      <c r="AJ576" s="574" t="s">
        <v>659</v>
      </c>
      <c r="AK576" s="574" t="s">
        <v>430</v>
      </c>
      <c r="AL576" s="574"/>
      <c r="AM576" s="574"/>
      <c r="AN576" s="574"/>
      <c r="AO576" s="574"/>
      <c r="AP576" s="574"/>
      <c r="AQ576" s="574"/>
      <c r="AR576" s="574"/>
      <c r="AS576" s="575"/>
      <c r="AT576" s="576"/>
      <c r="AU576" s="575"/>
      <c r="AV576" s="577"/>
      <c r="AW576" s="159"/>
    </row>
    <row r="577" spans="1:49" s="149" customFormat="1" ht="51">
      <c r="A577" s="395"/>
      <c r="B577" s="395">
        <v>4676621400</v>
      </c>
      <c r="C577" s="263" t="s">
        <v>6135</v>
      </c>
      <c r="D577" s="263" t="s">
        <v>6134</v>
      </c>
      <c r="E577" s="263" t="s">
        <v>2750</v>
      </c>
      <c r="F577" s="263" t="s">
        <v>422</v>
      </c>
      <c r="G577" s="263" t="s">
        <v>655</v>
      </c>
      <c r="H577" s="263"/>
      <c r="I577" s="263"/>
      <c r="J577" s="263"/>
      <c r="K577" s="263"/>
      <c r="L577" s="263"/>
      <c r="M577" s="263"/>
      <c r="N577" s="263"/>
      <c r="O577" s="158"/>
      <c r="P577" s="296">
        <f t="shared" si="30"/>
        <v>0</v>
      </c>
      <c r="Q577" s="263"/>
      <c r="R577" s="263"/>
      <c r="S577" s="263"/>
      <c r="T577" s="263"/>
      <c r="U577" s="263">
        <v>1</v>
      </c>
      <c r="V577" s="263"/>
      <c r="W577" s="263">
        <v>1</v>
      </c>
      <c r="X577" s="158">
        <v>45228</v>
      </c>
      <c r="Y577" s="297">
        <f t="shared" si="31"/>
        <v>2</v>
      </c>
      <c r="Z577" s="263"/>
      <c r="AA577" s="263"/>
      <c r="AB577" s="263"/>
      <c r="AC577" s="263"/>
      <c r="AD577" s="263"/>
      <c r="AE577" s="263"/>
      <c r="AF577" s="263"/>
      <c r="AG577" s="158"/>
      <c r="AH577" s="297">
        <f t="shared" si="29"/>
        <v>0</v>
      </c>
      <c r="AI577" s="573"/>
      <c r="AJ577" s="574" t="s">
        <v>659</v>
      </c>
      <c r="AK577" s="574" t="s">
        <v>430</v>
      </c>
      <c r="AL577" s="574" t="s">
        <v>671</v>
      </c>
      <c r="AM577" s="574" t="s">
        <v>671</v>
      </c>
      <c r="AN577" s="574"/>
      <c r="AO577" s="574">
        <v>15</v>
      </c>
      <c r="AP577" s="574"/>
      <c r="AQ577" s="574"/>
      <c r="AR577" s="574"/>
      <c r="AS577" s="575"/>
      <c r="AT577" s="576"/>
      <c r="AU577" s="575"/>
      <c r="AV577" s="577"/>
      <c r="AW577" s="159" t="s">
        <v>16359</v>
      </c>
    </row>
    <row r="578" spans="1:49" s="149" customFormat="1" ht="51">
      <c r="A578" s="395"/>
      <c r="B578" s="395">
        <v>5461711300</v>
      </c>
      <c r="C578" s="263" t="s">
        <v>6136</v>
      </c>
      <c r="D578" s="263" t="s">
        <v>6137</v>
      </c>
      <c r="E578" s="263" t="s">
        <v>2751</v>
      </c>
      <c r="F578" s="263" t="s">
        <v>422</v>
      </c>
      <c r="G578" s="263" t="s">
        <v>655</v>
      </c>
      <c r="H578" s="263"/>
      <c r="I578" s="263"/>
      <c r="J578" s="263"/>
      <c r="K578" s="263"/>
      <c r="L578" s="263"/>
      <c r="M578" s="263"/>
      <c r="N578" s="263"/>
      <c r="O578" s="158"/>
      <c r="P578" s="296">
        <f t="shared" si="30"/>
        <v>0</v>
      </c>
      <c r="Q578" s="263"/>
      <c r="R578" s="263"/>
      <c r="S578" s="263"/>
      <c r="T578" s="263"/>
      <c r="U578" s="263">
        <v>1</v>
      </c>
      <c r="V578" s="263"/>
      <c r="W578" s="263">
        <v>1</v>
      </c>
      <c r="X578" s="158">
        <v>45174</v>
      </c>
      <c r="Y578" s="297">
        <f t="shared" si="31"/>
        <v>2</v>
      </c>
      <c r="Z578" s="263"/>
      <c r="AA578" s="263"/>
      <c r="AB578" s="263"/>
      <c r="AC578" s="263"/>
      <c r="AD578" s="263"/>
      <c r="AE578" s="263"/>
      <c r="AF578" s="263"/>
      <c r="AG578" s="158"/>
      <c r="AH578" s="297">
        <f t="shared" si="29"/>
        <v>0</v>
      </c>
      <c r="AI578" s="573"/>
      <c r="AJ578" s="574" t="s">
        <v>659</v>
      </c>
      <c r="AK578" s="574" t="s">
        <v>430</v>
      </c>
      <c r="AL578" s="574" t="s">
        <v>671</v>
      </c>
      <c r="AM578" s="574" t="s">
        <v>671</v>
      </c>
      <c r="AN578" s="574"/>
      <c r="AO578" s="574">
        <v>15</v>
      </c>
      <c r="AP578" s="574"/>
      <c r="AQ578" s="574"/>
      <c r="AR578" s="574"/>
      <c r="AS578" s="575"/>
      <c r="AT578" s="576"/>
      <c r="AU578" s="575"/>
      <c r="AV578" s="577"/>
      <c r="AW578" s="159" t="s">
        <v>16359</v>
      </c>
    </row>
    <row r="579" spans="1:49" s="149" customFormat="1" ht="51">
      <c r="A579" s="395"/>
      <c r="B579" s="395">
        <v>5461711300</v>
      </c>
      <c r="C579" s="263" t="s">
        <v>6136</v>
      </c>
      <c r="D579" s="263" t="s">
        <v>6137</v>
      </c>
      <c r="E579" s="263" t="s">
        <v>2752</v>
      </c>
      <c r="F579" s="263" t="s">
        <v>422</v>
      </c>
      <c r="G579" s="263" t="s">
        <v>655</v>
      </c>
      <c r="H579" s="263"/>
      <c r="I579" s="263"/>
      <c r="J579" s="263"/>
      <c r="K579" s="263"/>
      <c r="L579" s="263"/>
      <c r="M579" s="263"/>
      <c r="N579" s="263"/>
      <c r="O579" s="158"/>
      <c r="P579" s="296">
        <f t="shared" si="30"/>
        <v>0</v>
      </c>
      <c r="Q579" s="263"/>
      <c r="R579" s="263"/>
      <c r="S579" s="263"/>
      <c r="T579" s="263"/>
      <c r="U579" s="263"/>
      <c r="V579" s="263"/>
      <c r="W579" s="263">
        <v>2</v>
      </c>
      <c r="X579" s="158">
        <v>45155</v>
      </c>
      <c r="Y579" s="297">
        <f t="shared" si="31"/>
        <v>2</v>
      </c>
      <c r="Z579" s="263"/>
      <c r="AA579" s="263"/>
      <c r="AB579" s="263"/>
      <c r="AC579" s="263"/>
      <c r="AD579" s="263"/>
      <c r="AE579" s="263"/>
      <c r="AF579" s="263"/>
      <c r="AG579" s="158"/>
      <c r="AH579" s="297">
        <f t="shared" si="29"/>
        <v>0</v>
      </c>
      <c r="AI579" s="573"/>
      <c r="AJ579" s="574" t="s">
        <v>659</v>
      </c>
      <c r="AK579" s="574" t="s">
        <v>430</v>
      </c>
      <c r="AL579" s="574"/>
      <c r="AM579" s="574"/>
      <c r="AN579" s="574"/>
      <c r="AO579" s="574"/>
      <c r="AP579" s="574"/>
      <c r="AQ579" s="574"/>
      <c r="AR579" s="574"/>
      <c r="AS579" s="575"/>
      <c r="AT579" s="576"/>
      <c r="AU579" s="575"/>
      <c r="AV579" s="577"/>
      <c r="AW579" s="159"/>
    </row>
    <row r="580" spans="1:49" s="149" customFormat="1" ht="63.75">
      <c r="A580" s="395"/>
      <c r="B580" s="395">
        <v>4654100800</v>
      </c>
      <c r="C580" s="263" t="s">
        <v>6138</v>
      </c>
      <c r="D580" s="263" t="s">
        <v>6139</v>
      </c>
      <c r="E580" s="263" t="s">
        <v>2753</v>
      </c>
      <c r="F580" s="263" t="s">
        <v>422</v>
      </c>
      <c r="G580" s="263" t="s">
        <v>655</v>
      </c>
      <c r="H580" s="263"/>
      <c r="I580" s="263"/>
      <c r="J580" s="263"/>
      <c r="K580" s="263"/>
      <c r="L580" s="263"/>
      <c r="M580" s="263"/>
      <c r="N580" s="263"/>
      <c r="O580" s="158"/>
      <c r="P580" s="296">
        <f t="shared" si="30"/>
        <v>0</v>
      </c>
      <c r="Q580" s="263"/>
      <c r="R580" s="263"/>
      <c r="S580" s="263"/>
      <c r="T580" s="263"/>
      <c r="U580" s="263"/>
      <c r="V580" s="263"/>
      <c r="W580" s="263">
        <v>2</v>
      </c>
      <c r="X580" s="158">
        <v>45141</v>
      </c>
      <c r="Y580" s="297">
        <f t="shared" si="31"/>
        <v>2</v>
      </c>
      <c r="Z580" s="263"/>
      <c r="AA580" s="263"/>
      <c r="AB580" s="263"/>
      <c r="AC580" s="263"/>
      <c r="AD580" s="263"/>
      <c r="AE580" s="263"/>
      <c r="AF580" s="263"/>
      <c r="AG580" s="158"/>
      <c r="AH580" s="297">
        <f t="shared" si="29"/>
        <v>0</v>
      </c>
      <c r="AI580" s="573"/>
      <c r="AJ580" s="574" t="s">
        <v>659</v>
      </c>
      <c r="AK580" s="574" t="s">
        <v>430</v>
      </c>
      <c r="AL580" s="574"/>
      <c r="AM580" s="574"/>
      <c r="AN580" s="574"/>
      <c r="AO580" s="574"/>
      <c r="AP580" s="574"/>
      <c r="AQ580" s="574"/>
      <c r="AR580" s="574"/>
      <c r="AS580" s="575"/>
      <c r="AT580" s="576"/>
      <c r="AU580" s="575"/>
      <c r="AV580" s="577"/>
      <c r="AW580" s="159"/>
    </row>
    <row r="581" spans="1:49" s="149" customFormat="1" ht="51">
      <c r="A581" s="395"/>
      <c r="B581" s="395">
        <v>3122224600</v>
      </c>
      <c r="C581" s="263" t="s">
        <v>6140</v>
      </c>
      <c r="D581" s="263" t="s">
        <v>6141</v>
      </c>
      <c r="E581" s="263" t="s">
        <v>2754</v>
      </c>
      <c r="F581" s="263" t="s">
        <v>422</v>
      </c>
      <c r="G581" s="263" t="s">
        <v>655</v>
      </c>
      <c r="H581" s="263"/>
      <c r="I581" s="263"/>
      <c r="J581" s="263"/>
      <c r="K581" s="263"/>
      <c r="L581" s="263"/>
      <c r="M581" s="263"/>
      <c r="N581" s="263"/>
      <c r="O581" s="158"/>
      <c r="P581" s="296">
        <f t="shared" si="30"/>
        <v>0</v>
      </c>
      <c r="Q581" s="263"/>
      <c r="R581" s="263"/>
      <c r="S581" s="263"/>
      <c r="T581" s="263"/>
      <c r="U581" s="263"/>
      <c r="V581" s="263"/>
      <c r="W581" s="263">
        <v>1</v>
      </c>
      <c r="X581" s="158">
        <v>45264</v>
      </c>
      <c r="Y581" s="297">
        <f t="shared" si="31"/>
        <v>1</v>
      </c>
      <c r="Z581" s="263"/>
      <c r="AA581" s="263"/>
      <c r="AB581" s="263"/>
      <c r="AC581" s="263"/>
      <c r="AD581" s="263"/>
      <c r="AE581" s="263"/>
      <c r="AF581" s="263"/>
      <c r="AG581" s="158"/>
      <c r="AH581" s="297">
        <f t="shared" si="29"/>
        <v>0</v>
      </c>
      <c r="AI581" s="573"/>
      <c r="AJ581" s="574" t="s">
        <v>659</v>
      </c>
      <c r="AK581" s="574" t="s">
        <v>430</v>
      </c>
      <c r="AL581" s="574"/>
      <c r="AM581" s="574"/>
      <c r="AN581" s="574"/>
      <c r="AO581" s="574"/>
      <c r="AP581" s="574"/>
      <c r="AQ581" s="574"/>
      <c r="AR581" s="574"/>
      <c r="AS581" s="575"/>
      <c r="AT581" s="576"/>
      <c r="AU581" s="575"/>
      <c r="AV581" s="577"/>
      <c r="AW581" s="159"/>
    </row>
    <row r="582" spans="1:49" s="149" customFormat="1" ht="51">
      <c r="A582" s="395"/>
      <c r="B582" s="395">
        <v>4153221100</v>
      </c>
      <c r="C582" s="263" t="s">
        <v>6142</v>
      </c>
      <c r="D582" s="263" t="s">
        <v>6143</v>
      </c>
      <c r="E582" s="263" t="s">
        <v>2755</v>
      </c>
      <c r="F582" s="263" t="s">
        <v>422</v>
      </c>
      <c r="G582" s="263" t="s">
        <v>655</v>
      </c>
      <c r="H582" s="263"/>
      <c r="I582" s="263"/>
      <c r="J582" s="263"/>
      <c r="K582" s="263"/>
      <c r="L582" s="263"/>
      <c r="M582" s="263"/>
      <c r="N582" s="263"/>
      <c r="O582" s="158"/>
      <c r="P582" s="296">
        <f t="shared" si="30"/>
        <v>0</v>
      </c>
      <c r="Q582" s="263"/>
      <c r="R582" s="263"/>
      <c r="S582" s="263"/>
      <c r="T582" s="263"/>
      <c r="U582" s="263"/>
      <c r="V582" s="263"/>
      <c r="W582" s="263">
        <v>1</v>
      </c>
      <c r="X582" s="158">
        <v>45041</v>
      </c>
      <c r="Y582" s="297">
        <f t="shared" si="31"/>
        <v>1</v>
      </c>
      <c r="Z582" s="263"/>
      <c r="AA582" s="263"/>
      <c r="AB582" s="263"/>
      <c r="AC582" s="263"/>
      <c r="AD582" s="263"/>
      <c r="AE582" s="263"/>
      <c r="AF582" s="263">
        <v>1</v>
      </c>
      <c r="AG582" s="158">
        <v>45190</v>
      </c>
      <c r="AH582" s="297">
        <f t="shared" si="29"/>
        <v>1</v>
      </c>
      <c r="AI582" s="573"/>
      <c r="AJ582" s="574" t="s">
        <v>659</v>
      </c>
      <c r="AK582" s="574" t="s">
        <v>430</v>
      </c>
      <c r="AL582" s="574"/>
      <c r="AM582" s="574"/>
      <c r="AN582" s="574"/>
      <c r="AO582" s="574"/>
      <c r="AP582" s="574"/>
      <c r="AQ582" s="574"/>
      <c r="AR582" s="574"/>
      <c r="AS582" s="575"/>
      <c r="AT582" s="576"/>
      <c r="AU582" s="575"/>
      <c r="AV582" s="577"/>
      <c r="AW582" s="159"/>
    </row>
    <row r="583" spans="1:49" s="149" customFormat="1" ht="51">
      <c r="A583" s="395"/>
      <c r="B583" s="395">
        <v>3183601100</v>
      </c>
      <c r="C583" s="263" t="s">
        <v>6144</v>
      </c>
      <c r="D583" s="263" t="s">
        <v>6145</v>
      </c>
      <c r="E583" s="263" t="s">
        <v>2756</v>
      </c>
      <c r="F583" s="263" t="s">
        <v>422</v>
      </c>
      <c r="G583" s="263" t="s">
        <v>655</v>
      </c>
      <c r="H583" s="263"/>
      <c r="I583" s="263"/>
      <c r="J583" s="263"/>
      <c r="K583" s="263"/>
      <c r="L583" s="263"/>
      <c r="M583" s="263"/>
      <c r="N583" s="263"/>
      <c r="O583" s="158"/>
      <c r="P583" s="296">
        <f t="shared" si="30"/>
        <v>0</v>
      </c>
      <c r="Q583" s="263"/>
      <c r="R583" s="263"/>
      <c r="S583" s="263"/>
      <c r="T583" s="263"/>
      <c r="U583" s="263"/>
      <c r="V583" s="263"/>
      <c r="W583" s="263">
        <v>1</v>
      </c>
      <c r="X583" s="158">
        <v>45224</v>
      </c>
      <c r="Y583" s="297">
        <f t="shared" si="31"/>
        <v>1</v>
      </c>
      <c r="Z583" s="263"/>
      <c r="AA583" s="263"/>
      <c r="AB583" s="263"/>
      <c r="AC583" s="263"/>
      <c r="AD583" s="263"/>
      <c r="AE583" s="263"/>
      <c r="AF583" s="263"/>
      <c r="AG583" s="158"/>
      <c r="AH583" s="297">
        <f t="shared" si="29"/>
        <v>0</v>
      </c>
      <c r="AI583" s="573"/>
      <c r="AJ583" s="574" t="s">
        <v>659</v>
      </c>
      <c r="AK583" s="574" t="s">
        <v>430</v>
      </c>
      <c r="AL583" s="574"/>
      <c r="AM583" s="574"/>
      <c r="AN583" s="574"/>
      <c r="AO583" s="574"/>
      <c r="AP583" s="574"/>
      <c r="AQ583" s="574"/>
      <c r="AR583" s="574"/>
      <c r="AS583" s="575"/>
      <c r="AT583" s="576"/>
      <c r="AU583" s="575"/>
      <c r="AV583" s="577"/>
      <c r="AW583" s="159"/>
    </row>
    <row r="584" spans="1:49" s="149" customFormat="1" ht="51">
      <c r="A584" s="395"/>
      <c r="B584" s="395">
        <v>3183601100</v>
      </c>
      <c r="C584" s="263" t="s">
        <v>6146</v>
      </c>
      <c r="D584" s="263" t="s">
        <v>6145</v>
      </c>
      <c r="E584" s="263" t="s">
        <v>2757</v>
      </c>
      <c r="F584" s="263" t="s">
        <v>422</v>
      </c>
      <c r="G584" s="263" t="s">
        <v>655</v>
      </c>
      <c r="H584" s="263"/>
      <c r="I584" s="263"/>
      <c r="J584" s="263"/>
      <c r="K584" s="263"/>
      <c r="L584" s="263"/>
      <c r="M584" s="263"/>
      <c r="N584" s="263"/>
      <c r="O584" s="158"/>
      <c r="P584" s="296">
        <f t="shared" si="30"/>
        <v>0</v>
      </c>
      <c r="Q584" s="263"/>
      <c r="R584" s="263"/>
      <c r="S584" s="263"/>
      <c r="T584" s="263"/>
      <c r="U584" s="263"/>
      <c r="V584" s="263"/>
      <c r="W584" s="263">
        <v>1</v>
      </c>
      <c r="X584" s="158">
        <v>45224</v>
      </c>
      <c r="Y584" s="297">
        <f t="shared" si="31"/>
        <v>1</v>
      </c>
      <c r="Z584" s="263"/>
      <c r="AA584" s="263"/>
      <c r="AB584" s="263"/>
      <c r="AC584" s="263"/>
      <c r="AD584" s="263"/>
      <c r="AE584" s="263"/>
      <c r="AF584" s="263"/>
      <c r="AG584" s="158"/>
      <c r="AH584" s="297">
        <f t="shared" si="29"/>
        <v>0</v>
      </c>
      <c r="AI584" s="573"/>
      <c r="AJ584" s="574" t="s">
        <v>659</v>
      </c>
      <c r="AK584" s="574" t="s">
        <v>430</v>
      </c>
      <c r="AL584" s="574"/>
      <c r="AM584" s="574"/>
      <c r="AN584" s="574"/>
      <c r="AO584" s="574"/>
      <c r="AP584" s="574"/>
      <c r="AQ584" s="574"/>
      <c r="AR584" s="574"/>
      <c r="AS584" s="575"/>
      <c r="AT584" s="576"/>
      <c r="AU584" s="575"/>
      <c r="AV584" s="577"/>
      <c r="AW584" s="159"/>
    </row>
    <row r="585" spans="1:49" s="149" customFormat="1" ht="51">
      <c r="A585" s="395"/>
      <c r="B585" s="395">
        <v>5816004400</v>
      </c>
      <c r="C585" s="263" t="s">
        <v>6147</v>
      </c>
      <c r="D585" s="263" t="s">
        <v>6148</v>
      </c>
      <c r="E585" s="263" t="s">
        <v>2758</v>
      </c>
      <c r="F585" s="263" t="s">
        <v>422</v>
      </c>
      <c r="G585" s="263" t="s">
        <v>655</v>
      </c>
      <c r="H585" s="263"/>
      <c r="I585" s="263"/>
      <c r="J585" s="263"/>
      <c r="K585" s="263"/>
      <c r="L585" s="263"/>
      <c r="M585" s="263"/>
      <c r="N585" s="263"/>
      <c r="O585" s="158"/>
      <c r="P585" s="296">
        <f t="shared" si="30"/>
        <v>0</v>
      </c>
      <c r="Q585" s="263"/>
      <c r="R585" s="263"/>
      <c r="S585" s="263"/>
      <c r="T585" s="263"/>
      <c r="U585" s="263"/>
      <c r="V585" s="263"/>
      <c r="W585" s="263">
        <v>1</v>
      </c>
      <c r="X585" s="158">
        <v>45072</v>
      </c>
      <c r="Y585" s="297">
        <f t="shared" si="31"/>
        <v>1</v>
      </c>
      <c r="Z585" s="263"/>
      <c r="AA585" s="263"/>
      <c r="AB585" s="263"/>
      <c r="AC585" s="263"/>
      <c r="AD585" s="263"/>
      <c r="AE585" s="263"/>
      <c r="AF585" s="263">
        <v>1</v>
      </c>
      <c r="AG585" s="158">
        <v>45176</v>
      </c>
      <c r="AH585" s="297">
        <f t="shared" si="29"/>
        <v>1</v>
      </c>
      <c r="AI585" s="573"/>
      <c r="AJ585" s="574" t="s">
        <v>659</v>
      </c>
      <c r="AK585" s="574" t="s">
        <v>430</v>
      </c>
      <c r="AL585" s="574"/>
      <c r="AM585" s="574"/>
      <c r="AN585" s="574"/>
      <c r="AO585" s="574"/>
      <c r="AP585" s="574"/>
      <c r="AQ585" s="574"/>
      <c r="AR585" s="574"/>
      <c r="AS585" s="575"/>
      <c r="AT585" s="576"/>
      <c r="AU585" s="575"/>
      <c r="AV585" s="577"/>
      <c r="AW585" s="159"/>
    </row>
    <row r="586" spans="1:49" s="149" customFormat="1" ht="76.5">
      <c r="A586" s="395"/>
      <c r="B586" s="395">
        <v>3110610100</v>
      </c>
      <c r="C586" s="263" t="s">
        <v>6149</v>
      </c>
      <c r="D586" s="263" t="s">
        <v>6150</v>
      </c>
      <c r="E586" s="263" t="s">
        <v>2759</v>
      </c>
      <c r="F586" s="263" t="s">
        <v>422</v>
      </c>
      <c r="G586" s="263" t="s">
        <v>655</v>
      </c>
      <c r="H586" s="263"/>
      <c r="I586" s="263"/>
      <c r="J586" s="263"/>
      <c r="K586" s="263"/>
      <c r="L586" s="263"/>
      <c r="M586" s="263"/>
      <c r="N586" s="263"/>
      <c r="O586" s="158"/>
      <c r="P586" s="296">
        <f t="shared" si="30"/>
        <v>0</v>
      </c>
      <c r="Q586" s="263"/>
      <c r="R586" s="263"/>
      <c r="S586" s="263"/>
      <c r="T586" s="263"/>
      <c r="U586" s="263"/>
      <c r="V586" s="263"/>
      <c r="W586" s="263">
        <v>1</v>
      </c>
      <c r="X586" s="158">
        <v>45209</v>
      </c>
      <c r="Y586" s="297">
        <f t="shared" si="31"/>
        <v>1</v>
      </c>
      <c r="Z586" s="263"/>
      <c r="AA586" s="263"/>
      <c r="AB586" s="263"/>
      <c r="AC586" s="263"/>
      <c r="AD586" s="263"/>
      <c r="AE586" s="263"/>
      <c r="AF586" s="263">
        <v>1</v>
      </c>
      <c r="AG586" s="158">
        <v>45286</v>
      </c>
      <c r="AH586" s="297">
        <f t="shared" si="29"/>
        <v>1</v>
      </c>
      <c r="AI586" s="573"/>
      <c r="AJ586" s="574" t="s">
        <v>659</v>
      </c>
      <c r="AK586" s="574" t="s">
        <v>430</v>
      </c>
      <c r="AL586" s="574"/>
      <c r="AM586" s="574"/>
      <c r="AN586" s="574"/>
      <c r="AO586" s="574"/>
      <c r="AP586" s="574"/>
      <c r="AQ586" s="574"/>
      <c r="AR586" s="574"/>
      <c r="AS586" s="575"/>
      <c r="AT586" s="576"/>
      <c r="AU586" s="575"/>
      <c r="AV586" s="577"/>
      <c r="AW586" s="159"/>
    </row>
    <row r="587" spans="1:49" s="149" customFormat="1" ht="38.25">
      <c r="A587" s="395"/>
      <c r="B587" s="395">
        <v>4521030200</v>
      </c>
      <c r="C587" s="263" t="s">
        <v>6151</v>
      </c>
      <c r="D587" s="263" t="s">
        <v>6152</v>
      </c>
      <c r="E587" s="263" t="s">
        <v>2760</v>
      </c>
      <c r="F587" s="263" t="s">
        <v>422</v>
      </c>
      <c r="G587" s="263" t="s">
        <v>655</v>
      </c>
      <c r="H587" s="263"/>
      <c r="I587" s="263"/>
      <c r="J587" s="263"/>
      <c r="K587" s="263"/>
      <c r="L587" s="263"/>
      <c r="M587" s="263"/>
      <c r="N587" s="263"/>
      <c r="O587" s="158"/>
      <c r="P587" s="296">
        <f t="shared" si="30"/>
        <v>0</v>
      </c>
      <c r="Q587" s="263"/>
      <c r="R587" s="263"/>
      <c r="S587" s="263"/>
      <c r="T587" s="263"/>
      <c r="U587" s="263"/>
      <c r="V587" s="263"/>
      <c r="W587" s="263">
        <v>1</v>
      </c>
      <c r="X587" s="158">
        <v>45041</v>
      </c>
      <c r="Y587" s="297">
        <f t="shared" si="31"/>
        <v>1</v>
      </c>
      <c r="Z587" s="263"/>
      <c r="AA587" s="263"/>
      <c r="AB587" s="263"/>
      <c r="AC587" s="263"/>
      <c r="AD587" s="263"/>
      <c r="AE587" s="263"/>
      <c r="AF587" s="263">
        <v>1</v>
      </c>
      <c r="AG587" s="158">
        <v>45245</v>
      </c>
      <c r="AH587" s="297">
        <f t="shared" si="29"/>
        <v>1</v>
      </c>
      <c r="AI587" s="573"/>
      <c r="AJ587" s="574" t="s">
        <v>659</v>
      </c>
      <c r="AK587" s="574" t="s">
        <v>430</v>
      </c>
      <c r="AL587" s="574"/>
      <c r="AM587" s="574"/>
      <c r="AN587" s="574"/>
      <c r="AO587" s="574"/>
      <c r="AP587" s="574"/>
      <c r="AQ587" s="574"/>
      <c r="AR587" s="574"/>
      <c r="AS587" s="575"/>
      <c r="AT587" s="576"/>
      <c r="AU587" s="575"/>
      <c r="AV587" s="577"/>
      <c r="AW587" s="159"/>
    </row>
    <row r="588" spans="1:49" s="149" customFormat="1" ht="51">
      <c r="A588" s="395"/>
      <c r="B588" s="395">
        <v>5303420900</v>
      </c>
      <c r="C588" s="263" t="s">
        <v>6153</v>
      </c>
      <c r="D588" s="263" t="s">
        <v>6154</v>
      </c>
      <c r="E588" s="263" t="s">
        <v>2761</v>
      </c>
      <c r="F588" s="263" t="s">
        <v>422</v>
      </c>
      <c r="G588" s="263" t="s">
        <v>655</v>
      </c>
      <c r="H588" s="263"/>
      <c r="I588" s="263"/>
      <c r="J588" s="263"/>
      <c r="K588" s="263"/>
      <c r="L588" s="263"/>
      <c r="M588" s="263"/>
      <c r="N588" s="263"/>
      <c r="O588" s="158"/>
      <c r="P588" s="296">
        <f t="shared" si="30"/>
        <v>0</v>
      </c>
      <c r="Q588" s="263"/>
      <c r="R588" s="263"/>
      <c r="S588" s="263"/>
      <c r="T588" s="263"/>
      <c r="U588" s="263"/>
      <c r="V588" s="263"/>
      <c r="W588" s="263">
        <v>1</v>
      </c>
      <c r="X588" s="158">
        <v>45041</v>
      </c>
      <c r="Y588" s="297">
        <f t="shared" si="31"/>
        <v>1</v>
      </c>
      <c r="Z588" s="263"/>
      <c r="AA588" s="263"/>
      <c r="AB588" s="263"/>
      <c r="AC588" s="263"/>
      <c r="AD588" s="263"/>
      <c r="AE588" s="263"/>
      <c r="AF588" s="263">
        <v>1</v>
      </c>
      <c r="AG588" s="158">
        <v>45069</v>
      </c>
      <c r="AH588" s="297">
        <f t="shared" si="29"/>
        <v>1</v>
      </c>
      <c r="AI588" s="573"/>
      <c r="AJ588" s="574" t="s">
        <v>659</v>
      </c>
      <c r="AK588" s="574" t="s">
        <v>430</v>
      </c>
      <c r="AL588" s="574"/>
      <c r="AM588" s="574"/>
      <c r="AN588" s="574"/>
      <c r="AO588" s="574"/>
      <c r="AP588" s="574"/>
      <c r="AQ588" s="574"/>
      <c r="AR588" s="574"/>
      <c r="AS588" s="575"/>
      <c r="AT588" s="576"/>
      <c r="AU588" s="575"/>
      <c r="AV588" s="577"/>
      <c r="AW588" s="159"/>
    </row>
    <row r="589" spans="1:49" s="149" customFormat="1" ht="63.75">
      <c r="A589" s="395"/>
      <c r="B589" s="395">
        <v>4574300800</v>
      </c>
      <c r="C589" s="263" t="s">
        <v>6155</v>
      </c>
      <c r="D589" s="263" t="s">
        <v>6156</v>
      </c>
      <c r="E589" s="263" t="s">
        <v>2762</v>
      </c>
      <c r="F589" s="263" t="s">
        <v>422</v>
      </c>
      <c r="G589" s="263" t="s">
        <v>655</v>
      </c>
      <c r="H589" s="263"/>
      <c r="I589" s="263"/>
      <c r="J589" s="263"/>
      <c r="K589" s="263"/>
      <c r="L589" s="263"/>
      <c r="M589" s="263"/>
      <c r="N589" s="263"/>
      <c r="O589" s="158"/>
      <c r="P589" s="296">
        <f t="shared" si="30"/>
        <v>0</v>
      </c>
      <c r="Q589" s="263"/>
      <c r="R589" s="263"/>
      <c r="S589" s="263"/>
      <c r="T589" s="263"/>
      <c r="U589" s="263"/>
      <c r="V589" s="263"/>
      <c r="W589" s="263">
        <v>1</v>
      </c>
      <c r="X589" s="158">
        <v>45141</v>
      </c>
      <c r="Y589" s="297">
        <f t="shared" si="31"/>
        <v>1</v>
      </c>
      <c r="Z589" s="263"/>
      <c r="AA589" s="263"/>
      <c r="AB589" s="263"/>
      <c r="AC589" s="263"/>
      <c r="AD589" s="263"/>
      <c r="AE589" s="263"/>
      <c r="AF589" s="263">
        <v>1</v>
      </c>
      <c r="AG589" s="158">
        <v>45152</v>
      </c>
      <c r="AH589" s="297">
        <f t="shared" si="29"/>
        <v>1</v>
      </c>
      <c r="AI589" s="573"/>
      <c r="AJ589" s="574" t="s">
        <v>659</v>
      </c>
      <c r="AK589" s="574" t="s">
        <v>430</v>
      </c>
      <c r="AL589" s="574"/>
      <c r="AM589" s="574"/>
      <c r="AN589" s="574"/>
      <c r="AO589" s="574"/>
      <c r="AP589" s="574"/>
      <c r="AQ589" s="574"/>
      <c r="AR589" s="574"/>
      <c r="AS589" s="575"/>
      <c r="AT589" s="576"/>
      <c r="AU589" s="575"/>
      <c r="AV589" s="577"/>
      <c r="AW589" s="159"/>
    </row>
    <row r="590" spans="1:49" s="149" customFormat="1" ht="51">
      <c r="A590" s="395"/>
      <c r="B590" s="395">
        <v>5830500500</v>
      </c>
      <c r="C590" s="263" t="s">
        <v>6157</v>
      </c>
      <c r="D590" s="263" t="s">
        <v>6158</v>
      </c>
      <c r="E590" s="263" t="s">
        <v>2763</v>
      </c>
      <c r="F590" s="263" t="s">
        <v>422</v>
      </c>
      <c r="G590" s="263" t="s">
        <v>655</v>
      </c>
      <c r="H590" s="263"/>
      <c r="I590" s="263"/>
      <c r="J590" s="263"/>
      <c r="K590" s="263"/>
      <c r="L590" s="263"/>
      <c r="M590" s="263"/>
      <c r="N590" s="263"/>
      <c r="O590" s="158"/>
      <c r="P590" s="296">
        <f t="shared" si="30"/>
        <v>0</v>
      </c>
      <c r="Q590" s="263"/>
      <c r="R590" s="263"/>
      <c r="S590" s="263"/>
      <c r="T590" s="263"/>
      <c r="U590" s="263"/>
      <c r="V590" s="263"/>
      <c r="W590" s="263">
        <v>1</v>
      </c>
      <c r="X590" s="158">
        <v>45281</v>
      </c>
      <c r="Y590" s="297">
        <f t="shared" si="31"/>
        <v>1</v>
      </c>
      <c r="Z590" s="263"/>
      <c r="AA590" s="263"/>
      <c r="AB590" s="263"/>
      <c r="AC590" s="263"/>
      <c r="AD590" s="263"/>
      <c r="AE590" s="263"/>
      <c r="AF590" s="263"/>
      <c r="AG590" s="158"/>
      <c r="AH590" s="297">
        <f t="shared" si="29"/>
        <v>0</v>
      </c>
      <c r="AI590" s="573"/>
      <c r="AJ590" s="574" t="s">
        <v>659</v>
      </c>
      <c r="AK590" s="574" t="s">
        <v>430</v>
      </c>
      <c r="AL590" s="574"/>
      <c r="AM590" s="574"/>
      <c r="AN590" s="574"/>
      <c r="AO590" s="574"/>
      <c r="AP590" s="574"/>
      <c r="AQ590" s="574"/>
      <c r="AR590" s="574"/>
      <c r="AS590" s="575"/>
      <c r="AT590" s="576"/>
      <c r="AU590" s="575"/>
      <c r="AV590" s="577"/>
      <c r="AW590" s="159"/>
    </row>
    <row r="591" spans="1:49" s="149" customFormat="1" ht="25.5">
      <c r="A591" s="395"/>
      <c r="B591" s="395">
        <v>4360600800</v>
      </c>
      <c r="C591" s="263" t="s">
        <v>6159</v>
      </c>
      <c r="D591" s="263" t="s">
        <v>6160</v>
      </c>
      <c r="E591" s="263" t="s">
        <v>2764</v>
      </c>
      <c r="F591" s="263" t="s">
        <v>422</v>
      </c>
      <c r="G591" s="263" t="s">
        <v>655</v>
      </c>
      <c r="H591" s="263"/>
      <c r="I591" s="263"/>
      <c r="J591" s="263"/>
      <c r="K591" s="263"/>
      <c r="L591" s="263"/>
      <c r="M591" s="263"/>
      <c r="N591" s="263"/>
      <c r="O591" s="158"/>
      <c r="P591" s="296">
        <f t="shared" si="30"/>
        <v>0</v>
      </c>
      <c r="Q591" s="263"/>
      <c r="R591" s="263"/>
      <c r="S591" s="263"/>
      <c r="T591" s="263"/>
      <c r="U591" s="263"/>
      <c r="V591" s="263"/>
      <c r="W591" s="263">
        <v>1</v>
      </c>
      <c r="X591" s="158">
        <v>45133</v>
      </c>
      <c r="Y591" s="297">
        <f t="shared" si="31"/>
        <v>1</v>
      </c>
      <c r="Z591" s="263"/>
      <c r="AA591" s="263"/>
      <c r="AB591" s="263"/>
      <c r="AC591" s="263"/>
      <c r="AD591" s="263"/>
      <c r="AE591" s="263"/>
      <c r="AF591" s="263"/>
      <c r="AG591" s="158"/>
      <c r="AH591" s="297">
        <f t="shared" si="29"/>
        <v>0</v>
      </c>
      <c r="AI591" s="573"/>
      <c r="AJ591" s="574" t="s">
        <v>659</v>
      </c>
      <c r="AK591" s="574" t="s">
        <v>430</v>
      </c>
      <c r="AL591" s="574"/>
      <c r="AM591" s="574"/>
      <c r="AN591" s="574"/>
      <c r="AO591" s="574"/>
      <c r="AP591" s="574"/>
      <c r="AQ591" s="574"/>
      <c r="AR591" s="574"/>
      <c r="AS591" s="575"/>
      <c r="AT591" s="576"/>
      <c r="AU591" s="575"/>
      <c r="AV591" s="577"/>
      <c r="AW591" s="159"/>
    </row>
    <row r="592" spans="1:49" s="149" customFormat="1" ht="25.5">
      <c r="A592" s="395"/>
      <c r="B592" s="395">
        <v>4360600800</v>
      </c>
      <c r="C592" s="263" t="s">
        <v>6161</v>
      </c>
      <c r="D592" s="263" t="s">
        <v>6160</v>
      </c>
      <c r="E592" s="263">
        <v>2571305</v>
      </c>
      <c r="F592" s="263" t="s">
        <v>422</v>
      </c>
      <c r="G592" s="263" t="s">
        <v>655</v>
      </c>
      <c r="H592" s="263"/>
      <c r="I592" s="263"/>
      <c r="J592" s="263"/>
      <c r="K592" s="263"/>
      <c r="L592" s="263"/>
      <c r="M592" s="263"/>
      <c r="N592" s="263"/>
      <c r="O592" s="158"/>
      <c r="P592" s="296">
        <f t="shared" si="30"/>
        <v>0</v>
      </c>
      <c r="Q592" s="263"/>
      <c r="R592" s="263"/>
      <c r="S592" s="263"/>
      <c r="T592" s="263"/>
      <c r="U592" s="263"/>
      <c r="V592" s="263"/>
      <c r="W592" s="263">
        <v>1</v>
      </c>
      <c r="X592" s="158">
        <v>45133</v>
      </c>
      <c r="Y592" s="297">
        <f t="shared" si="31"/>
        <v>1</v>
      </c>
      <c r="Z592" s="263"/>
      <c r="AA592" s="263"/>
      <c r="AB592" s="263"/>
      <c r="AC592" s="263"/>
      <c r="AD592" s="263"/>
      <c r="AE592" s="263"/>
      <c r="AF592" s="263"/>
      <c r="AG592" s="158"/>
      <c r="AH592" s="297">
        <f t="shared" si="29"/>
        <v>0</v>
      </c>
      <c r="AI592" s="573"/>
      <c r="AJ592" s="574" t="s">
        <v>659</v>
      </c>
      <c r="AK592" s="574" t="s">
        <v>430</v>
      </c>
      <c r="AL592" s="574"/>
      <c r="AM592" s="574"/>
      <c r="AN592" s="574"/>
      <c r="AO592" s="574"/>
      <c r="AP592" s="574"/>
      <c r="AQ592" s="574"/>
      <c r="AR592" s="574"/>
      <c r="AS592" s="575"/>
      <c r="AT592" s="576"/>
      <c r="AU592" s="575"/>
      <c r="AV592" s="577"/>
      <c r="AW592" s="159"/>
    </row>
    <row r="593" spans="1:49" s="149" customFormat="1" ht="51">
      <c r="A593" s="395"/>
      <c r="B593" s="395">
        <v>6340920100</v>
      </c>
      <c r="C593" s="263" t="s">
        <v>6162</v>
      </c>
      <c r="D593" s="263" t="s">
        <v>5721</v>
      </c>
      <c r="E593" s="263" t="s">
        <v>2765</v>
      </c>
      <c r="F593" s="263" t="s">
        <v>422</v>
      </c>
      <c r="G593" s="263" t="s">
        <v>655</v>
      </c>
      <c r="H593" s="263"/>
      <c r="I593" s="263"/>
      <c r="J593" s="263"/>
      <c r="K593" s="263"/>
      <c r="L593" s="263"/>
      <c r="M593" s="263"/>
      <c r="N593" s="263"/>
      <c r="O593" s="158"/>
      <c r="P593" s="296">
        <f t="shared" si="30"/>
        <v>0</v>
      </c>
      <c r="Q593" s="263"/>
      <c r="R593" s="263"/>
      <c r="S593" s="263"/>
      <c r="T593" s="263"/>
      <c r="U593" s="263">
        <v>1</v>
      </c>
      <c r="V593" s="263"/>
      <c r="W593" s="263"/>
      <c r="X593" s="158">
        <v>45190</v>
      </c>
      <c r="Y593" s="297">
        <f t="shared" si="31"/>
        <v>1</v>
      </c>
      <c r="Z593" s="263"/>
      <c r="AA593" s="263"/>
      <c r="AB593" s="263"/>
      <c r="AC593" s="263"/>
      <c r="AD593" s="263"/>
      <c r="AE593" s="263"/>
      <c r="AF593" s="263"/>
      <c r="AG593" s="158"/>
      <c r="AH593" s="297">
        <f t="shared" si="29"/>
        <v>0</v>
      </c>
      <c r="AI593" s="573"/>
      <c r="AJ593" s="574" t="s">
        <v>659</v>
      </c>
      <c r="AK593" s="574" t="s">
        <v>430</v>
      </c>
      <c r="AL593" s="574" t="s">
        <v>671</v>
      </c>
      <c r="AM593" s="574" t="s">
        <v>671</v>
      </c>
      <c r="AN593" s="574"/>
      <c r="AO593" s="574">
        <v>15</v>
      </c>
      <c r="AP593" s="574">
        <v>1</v>
      </c>
      <c r="AQ593" s="574" t="s">
        <v>656</v>
      </c>
      <c r="AR593" s="574" t="s">
        <v>10462</v>
      </c>
      <c r="AS593" s="575"/>
      <c r="AT593" s="576">
        <v>1</v>
      </c>
      <c r="AU593" s="575" t="s">
        <v>672</v>
      </c>
      <c r="AV593" s="577"/>
      <c r="AW593" s="159" t="s">
        <v>16359</v>
      </c>
    </row>
    <row r="594" spans="1:49" s="149" customFormat="1" ht="76.5">
      <c r="A594" s="395"/>
      <c r="B594" s="395">
        <v>3111124400</v>
      </c>
      <c r="C594" s="263" t="s">
        <v>6163</v>
      </c>
      <c r="D594" s="263" t="s">
        <v>6164</v>
      </c>
      <c r="E594" s="263" t="s">
        <v>2766</v>
      </c>
      <c r="F594" s="263" t="s">
        <v>422</v>
      </c>
      <c r="G594" s="263" t="s">
        <v>655</v>
      </c>
      <c r="H594" s="263"/>
      <c r="I594" s="263"/>
      <c r="J594" s="263"/>
      <c r="K594" s="263"/>
      <c r="L594" s="263"/>
      <c r="M594" s="263"/>
      <c r="N594" s="263"/>
      <c r="O594" s="158"/>
      <c r="P594" s="296">
        <f t="shared" si="30"/>
        <v>0</v>
      </c>
      <c r="Q594" s="263"/>
      <c r="R594" s="263"/>
      <c r="S594" s="263"/>
      <c r="T594" s="263"/>
      <c r="U594" s="263"/>
      <c r="V594" s="263"/>
      <c r="W594" s="263">
        <v>1</v>
      </c>
      <c r="X594" s="158">
        <v>45041</v>
      </c>
      <c r="Y594" s="297">
        <f t="shared" si="31"/>
        <v>1</v>
      </c>
      <c r="Z594" s="263"/>
      <c r="AA594" s="263"/>
      <c r="AB594" s="263"/>
      <c r="AC594" s="263"/>
      <c r="AD594" s="263"/>
      <c r="AE594" s="263"/>
      <c r="AF594" s="263">
        <v>1</v>
      </c>
      <c r="AG594" s="158">
        <v>45244</v>
      </c>
      <c r="AH594" s="297">
        <f t="shared" si="29"/>
        <v>1</v>
      </c>
      <c r="AI594" s="573"/>
      <c r="AJ594" s="574" t="s">
        <v>659</v>
      </c>
      <c r="AK594" s="574" t="s">
        <v>430</v>
      </c>
      <c r="AL594" s="574"/>
      <c r="AM594" s="574"/>
      <c r="AN594" s="574"/>
      <c r="AO594" s="574"/>
      <c r="AP594" s="574"/>
      <c r="AQ594" s="574"/>
      <c r="AR594" s="574"/>
      <c r="AS594" s="575"/>
      <c r="AT594" s="576"/>
      <c r="AU594" s="575"/>
      <c r="AV594" s="577"/>
      <c r="AW594" s="159"/>
    </row>
    <row r="595" spans="1:49" s="149" customFormat="1" ht="63.75">
      <c r="A595" s="395"/>
      <c r="B595" s="395">
        <v>3502021700</v>
      </c>
      <c r="C595" s="263" t="s">
        <v>6165</v>
      </c>
      <c r="D595" s="263" t="s">
        <v>6166</v>
      </c>
      <c r="E595" s="263" t="s">
        <v>2767</v>
      </c>
      <c r="F595" s="263" t="s">
        <v>422</v>
      </c>
      <c r="G595" s="263" t="s">
        <v>655</v>
      </c>
      <c r="H595" s="263"/>
      <c r="I595" s="263"/>
      <c r="J595" s="263"/>
      <c r="K595" s="263"/>
      <c r="L595" s="263"/>
      <c r="M595" s="263"/>
      <c r="N595" s="263"/>
      <c r="O595" s="158"/>
      <c r="P595" s="296">
        <f t="shared" si="30"/>
        <v>0</v>
      </c>
      <c r="Q595" s="263"/>
      <c r="R595" s="263"/>
      <c r="S595" s="263"/>
      <c r="T595" s="263"/>
      <c r="U595" s="263"/>
      <c r="V595" s="263"/>
      <c r="W595" s="263">
        <v>1</v>
      </c>
      <c r="X595" s="158">
        <v>45189</v>
      </c>
      <c r="Y595" s="297">
        <f t="shared" si="31"/>
        <v>1</v>
      </c>
      <c r="Z595" s="263"/>
      <c r="AA595" s="263"/>
      <c r="AB595" s="263"/>
      <c r="AC595" s="263"/>
      <c r="AD595" s="263"/>
      <c r="AE595" s="263"/>
      <c r="AF595" s="263"/>
      <c r="AG595" s="158"/>
      <c r="AH595" s="297">
        <f t="shared" si="29"/>
        <v>0</v>
      </c>
      <c r="AI595" s="573"/>
      <c r="AJ595" s="574" t="s">
        <v>659</v>
      </c>
      <c r="AK595" s="574" t="s">
        <v>430</v>
      </c>
      <c r="AL595" s="574"/>
      <c r="AM595" s="574"/>
      <c r="AN595" s="574"/>
      <c r="AO595" s="574"/>
      <c r="AP595" s="574"/>
      <c r="AQ595" s="574"/>
      <c r="AR595" s="574"/>
      <c r="AS595" s="575"/>
      <c r="AT595" s="576"/>
      <c r="AU595" s="575"/>
      <c r="AV595" s="577"/>
      <c r="AW595" s="159"/>
    </row>
    <row r="596" spans="1:49" s="149" customFormat="1" ht="76.5">
      <c r="A596" s="395"/>
      <c r="B596" s="395">
        <v>3093512900</v>
      </c>
      <c r="C596" s="263" t="s">
        <v>6167</v>
      </c>
      <c r="D596" s="263" t="s">
        <v>6168</v>
      </c>
      <c r="E596" s="263" t="s">
        <v>2768</v>
      </c>
      <c r="F596" s="263" t="s">
        <v>422</v>
      </c>
      <c r="G596" s="263" t="s">
        <v>655</v>
      </c>
      <c r="H596" s="263"/>
      <c r="I596" s="263"/>
      <c r="J596" s="263"/>
      <c r="K596" s="263"/>
      <c r="L596" s="263"/>
      <c r="M596" s="263"/>
      <c r="N596" s="263"/>
      <c r="O596" s="158"/>
      <c r="P596" s="296">
        <f t="shared" si="30"/>
        <v>0</v>
      </c>
      <c r="Q596" s="263"/>
      <c r="R596" s="263"/>
      <c r="S596" s="263"/>
      <c r="T596" s="263"/>
      <c r="U596" s="263"/>
      <c r="V596" s="263"/>
      <c r="W596" s="263">
        <v>1</v>
      </c>
      <c r="X596" s="158">
        <v>45113</v>
      </c>
      <c r="Y596" s="297">
        <f t="shared" si="31"/>
        <v>1</v>
      </c>
      <c r="Z596" s="263"/>
      <c r="AA596" s="263"/>
      <c r="AB596" s="263"/>
      <c r="AC596" s="263"/>
      <c r="AD596" s="263"/>
      <c r="AE596" s="263"/>
      <c r="AF596" s="263"/>
      <c r="AG596" s="158"/>
      <c r="AH596" s="297">
        <f t="shared" si="29"/>
        <v>0</v>
      </c>
      <c r="AI596" s="573"/>
      <c r="AJ596" s="574" t="s">
        <v>659</v>
      </c>
      <c r="AK596" s="574" t="s">
        <v>430</v>
      </c>
      <c r="AL596" s="574"/>
      <c r="AM596" s="574"/>
      <c r="AN596" s="574"/>
      <c r="AO596" s="574"/>
      <c r="AP596" s="574"/>
      <c r="AQ596" s="574"/>
      <c r="AR596" s="574"/>
      <c r="AS596" s="575"/>
      <c r="AT596" s="576"/>
      <c r="AU596" s="575"/>
      <c r="AV596" s="577"/>
      <c r="AW596" s="159"/>
    </row>
    <row r="597" spans="1:49" s="149" customFormat="1" ht="51">
      <c r="A597" s="395"/>
      <c r="B597" s="395">
        <v>5463810100</v>
      </c>
      <c r="C597" s="263" t="s">
        <v>6169</v>
      </c>
      <c r="D597" s="263" t="s">
        <v>6170</v>
      </c>
      <c r="E597" s="263" t="s">
        <v>2769</v>
      </c>
      <c r="F597" s="263" t="s">
        <v>422</v>
      </c>
      <c r="G597" s="263" t="s">
        <v>655</v>
      </c>
      <c r="H597" s="263"/>
      <c r="I597" s="263"/>
      <c r="J597" s="263"/>
      <c r="K597" s="263"/>
      <c r="L597" s="263"/>
      <c r="M597" s="263"/>
      <c r="N597" s="263"/>
      <c r="O597" s="158"/>
      <c r="P597" s="296">
        <f t="shared" si="30"/>
        <v>0</v>
      </c>
      <c r="Q597" s="263"/>
      <c r="R597" s="263"/>
      <c r="S597" s="263"/>
      <c r="T597" s="263"/>
      <c r="U597" s="263"/>
      <c r="V597" s="263"/>
      <c r="W597" s="263">
        <v>1</v>
      </c>
      <c r="X597" s="158">
        <v>45180</v>
      </c>
      <c r="Y597" s="297">
        <f t="shared" si="31"/>
        <v>1</v>
      </c>
      <c r="Z597" s="263"/>
      <c r="AA597" s="263"/>
      <c r="AB597" s="263"/>
      <c r="AC597" s="263"/>
      <c r="AD597" s="263"/>
      <c r="AE597" s="263"/>
      <c r="AF597" s="263"/>
      <c r="AG597" s="158"/>
      <c r="AH597" s="297">
        <f t="shared" si="29"/>
        <v>0</v>
      </c>
      <c r="AI597" s="573"/>
      <c r="AJ597" s="574" t="s">
        <v>659</v>
      </c>
      <c r="AK597" s="574" t="s">
        <v>430</v>
      </c>
      <c r="AL597" s="574"/>
      <c r="AM597" s="574"/>
      <c r="AN597" s="574"/>
      <c r="AO597" s="574"/>
      <c r="AP597" s="574"/>
      <c r="AQ597" s="574"/>
      <c r="AR597" s="574"/>
      <c r="AS597" s="575"/>
      <c r="AT597" s="576"/>
      <c r="AU597" s="575"/>
      <c r="AV597" s="577"/>
      <c r="AW597" s="159"/>
    </row>
    <row r="598" spans="1:49" s="149" customFormat="1" ht="51">
      <c r="A598" s="395"/>
      <c r="B598" s="395">
        <v>5463810100</v>
      </c>
      <c r="C598" s="263" t="s">
        <v>6171</v>
      </c>
      <c r="D598" s="263" t="s">
        <v>6170</v>
      </c>
      <c r="E598" s="263" t="s">
        <v>2770</v>
      </c>
      <c r="F598" s="263" t="s">
        <v>422</v>
      </c>
      <c r="G598" s="263" t="s">
        <v>655</v>
      </c>
      <c r="H598" s="263"/>
      <c r="I598" s="263"/>
      <c r="J598" s="263"/>
      <c r="K598" s="263"/>
      <c r="L598" s="263"/>
      <c r="M598" s="263"/>
      <c r="N598" s="263"/>
      <c r="O598" s="158"/>
      <c r="P598" s="296">
        <f t="shared" si="30"/>
        <v>0</v>
      </c>
      <c r="Q598" s="263"/>
      <c r="R598" s="263"/>
      <c r="S598" s="263"/>
      <c r="T598" s="263"/>
      <c r="U598" s="263"/>
      <c r="V598" s="263"/>
      <c r="W598" s="263">
        <v>1</v>
      </c>
      <c r="X598" s="158">
        <v>45180</v>
      </c>
      <c r="Y598" s="297">
        <f t="shared" si="31"/>
        <v>1</v>
      </c>
      <c r="Z598" s="263"/>
      <c r="AA598" s="263"/>
      <c r="AB598" s="263"/>
      <c r="AC598" s="263"/>
      <c r="AD598" s="263"/>
      <c r="AE598" s="263"/>
      <c r="AF598" s="263"/>
      <c r="AG598" s="158"/>
      <c r="AH598" s="297">
        <f t="shared" si="29"/>
        <v>0</v>
      </c>
      <c r="AI598" s="573"/>
      <c r="AJ598" s="574" t="s">
        <v>659</v>
      </c>
      <c r="AK598" s="574" t="s">
        <v>430</v>
      </c>
      <c r="AL598" s="574"/>
      <c r="AM598" s="574"/>
      <c r="AN598" s="574"/>
      <c r="AO598" s="574"/>
      <c r="AP598" s="574"/>
      <c r="AQ598" s="574"/>
      <c r="AR598" s="574"/>
      <c r="AS598" s="575"/>
      <c r="AT598" s="576"/>
      <c r="AU598" s="575"/>
      <c r="AV598" s="577"/>
      <c r="AW598" s="159"/>
    </row>
    <row r="599" spans="1:49" s="149" customFormat="1" ht="51">
      <c r="A599" s="395"/>
      <c r="B599" s="395">
        <v>5810200900</v>
      </c>
      <c r="C599" s="263" t="s">
        <v>6172</v>
      </c>
      <c r="D599" s="263" t="s">
        <v>6173</v>
      </c>
      <c r="E599" s="263" t="s">
        <v>2771</v>
      </c>
      <c r="F599" s="263" t="s">
        <v>422</v>
      </c>
      <c r="G599" s="263" t="s">
        <v>655</v>
      </c>
      <c r="H599" s="263"/>
      <c r="I599" s="263"/>
      <c r="J599" s="263"/>
      <c r="K599" s="263"/>
      <c r="L599" s="263"/>
      <c r="M599" s="263"/>
      <c r="N599" s="263"/>
      <c r="O599" s="158"/>
      <c r="P599" s="296">
        <f t="shared" si="30"/>
        <v>0</v>
      </c>
      <c r="Q599" s="263"/>
      <c r="R599" s="263"/>
      <c r="S599" s="263"/>
      <c r="T599" s="263"/>
      <c r="U599" s="263"/>
      <c r="V599" s="263"/>
      <c r="W599" s="263">
        <v>1</v>
      </c>
      <c r="X599" s="158">
        <v>45027</v>
      </c>
      <c r="Y599" s="297">
        <f t="shared" si="31"/>
        <v>1</v>
      </c>
      <c r="Z599" s="263"/>
      <c r="AA599" s="263"/>
      <c r="AB599" s="263"/>
      <c r="AC599" s="263"/>
      <c r="AD599" s="263"/>
      <c r="AE599" s="263"/>
      <c r="AF599" s="263">
        <v>1</v>
      </c>
      <c r="AG599" s="158">
        <v>45279</v>
      </c>
      <c r="AH599" s="297">
        <f t="shared" si="29"/>
        <v>1</v>
      </c>
      <c r="AI599" s="573"/>
      <c r="AJ599" s="574" t="s">
        <v>659</v>
      </c>
      <c r="AK599" s="574" t="s">
        <v>430</v>
      </c>
      <c r="AL599" s="574"/>
      <c r="AM599" s="574"/>
      <c r="AN599" s="574"/>
      <c r="AO599" s="574"/>
      <c r="AP599" s="574"/>
      <c r="AQ599" s="574"/>
      <c r="AR599" s="574"/>
      <c r="AS599" s="575"/>
      <c r="AT599" s="576"/>
      <c r="AU599" s="575"/>
      <c r="AV599" s="577"/>
      <c r="AW599" s="159"/>
    </row>
    <row r="600" spans="1:49" s="149" customFormat="1" ht="51">
      <c r="A600" s="395"/>
      <c r="B600" s="395">
        <v>4682101700</v>
      </c>
      <c r="C600" s="263" t="s">
        <v>6174</v>
      </c>
      <c r="D600" s="263" t="s">
        <v>6175</v>
      </c>
      <c r="E600" s="263" t="s">
        <v>2772</v>
      </c>
      <c r="F600" s="263" t="s">
        <v>422</v>
      </c>
      <c r="G600" s="263" t="s">
        <v>655</v>
      </c>
      <c r="H600" s="263"/>
      <c r="I600" s="263"/>
      <c r="J600" s="263"/>
      <c r="K600" s="263"/>
      <c r="L600" s="263"/>
      <c r="M600" s="263"/>
      <c r="N600" s="263"/>
      <c r="O600" s="158"/>
      <c r="P600" s="296">
        <f t="shared" si="30"/>
        <v>0</v>
      </c>
      <c r="Q600" s="263"/>
      <c r="R600" s="263"/>
      <c r="S600" s="263"/>
      <c r="T600" s="263"/>
      <c r="U600" s="263"/>
      <c r="V600" s="263"/>
      <c r="W600" s="263">
        <v>1</v>
      </c>
      <c r="X600" s="158">
        <v>45026</v>
      </c>
      <c r="Y600" s="297">
        <f t="shared" si="31"/>
        <v>1</v>
      </c>
      <c r="Z600" s="263"/>
      <c r="AA600" s="263"/>
      <c r="AB600" s="263"/>
      <c r="AC600" s="263"/>
      <c r="AD600" s="263"/>
      <c r="AE600" s="263"/>
      <c r="AF600" s="263">
        <v>1</v>
      </c>
      <c r="AG600" s="158">
        <v>45236</v>
      </c>
      <c r="AH600" s="297">
        <f t="shared" si="29"/>
        <v>1</v>
      </c>
      <c r="AI600" s="573"/>
      <c r="AJ600" s="574" t="s">
        <v>659</v>
      </c>
      <c r="AK600" s="574" t="s">
        <v>430</v>
      </c>
      <c r="AL600" s="574"/>
      <c r="AM600" s="574"/>
      <c r="AN600" s="574"/>
      <c r="AO600" s="574"/>
      <c r="AP600" s="574"/>
      <c r="AQ600" s="574"/>
      <c r="AR600" s="574"/>
      <c r="AS600" s="575"/>
      <c r="AT600" s="576"/>
      <c r="AU600" s="575"/>
      <c r="AV600" s="577"/>
      <c r="AW600" s="159"/>
    </row>
    <row r="601" spans="1:49" ht="63.75">
      <c r="A601" s="395"/>
      <c r="B601" s="395">
        <v>4580920600</v>
      </c>
      <c r="C601" s="263" t="s">
        <v>6176</v>
      </c>
      <c r="D601" s="263" t="s">
        <v>6177</v>
      </c>
      <c r="E601" s="263" t="s">
        <v>2773</v>
      </c>
      <c r="F601" s="263" t="s">
        <v>422</v>
      </c>
      <c r="G601" s="263" t="s">
        <v>655</v>
      </c>
      <c r="H601" s="263"/>
      <c r="I601" s="263"/>
      <c r="J601" s="263"/>
      <c r="K601" s="263"/>
      <c r="L601" s="263"/>
      <c r="M601" s="263"/>
      <c r="N601" s="263"/>
      <c r="O601" s="158"/>
      <c r="P601" s="296">
        <f t="shared" si="30"/>
        <v>0</v>
      </c>
      <c r="Q601" s="263"/>
      <c r="R601" s="263"/>
      <c r="S601" s="263"/>
      <c r="T601" s="263"/>
      <c r="U601" s="263"/>
      <c r="V601" s="263"/>
      <c r="W601" s="263">
        <v>1</v>
      </c>
      <c r="X601" s="158">
        <v>45201</v>
      </c>
      <c r="Y601" s="297">
        <f t="shared" si="31"/>
        <v>1</v>
      </c>
      <c r="Z601" s="263"/>
      <c r="AA601" s="263"/>
      <c r="AB601" s="263"/>
      <c r="AC601" s="263"/>
      <c r="AD601" s="263"/>
      <c r="AE601" s="263"/>
      <c r="AF601" s="263"/>
      <c r="AG601" s="158"/>
      <c r="AH601" s="297">
        <f t="shared" si="29"/>
        <v>0</v>
      </c>
      <c r="AI601" s="573"/>
      <c r="AJ601" s="574" t="s">
        <v>659</v>
      </c>
      <c r="AK601" s="574" t="s">
        <v>430</v>
      </c>
      <c r="AL601" s="574"/>
      <c r="AM601" s="574"/>
      <c r="AN601" s="574"/>
      <c r="AO601" s="574"/>
      <c r="AP601" s="574"/>
      <c r="AQ601" s="574"/>
      <c r="AR601" s="574"/>
      <c r="AS601" s="575"/>
      <c r="AT601" s="576"/>
      <c r="AU601" s="575"/>
      <c r="AV601" s="577"/>
      <c r="AW601" s="159"/>
    </row>
    <row r="602" spans="1:49" ht="51">
      <c r="A602" s="395"/>
      <c r="B602" s="395">
        <v>4315121700</v>
      </c>
      <c r="C602" s="263" t="s">
        <v>6178</v>
      </c>
      <c r="D602" s="263" t="s">
        <v>6179</v>
      </c>
      <c r="E602" s="263" t="s">
        <v>2774</v>
      </c>
      <c r="F602" s="263" t="s">
        <v>422</v>
      </c>
      <c r="G602" s="263" t="s">
        <v>655</v>
      </c>
      <c r="H602" s="263"/>
      <c r="I602" s="263"/>
      <c r="J602" s="263"/>
      <c r="K602" s="263"/>
      <c r="L602" s="263"/>
      <c r="M602" s="263"/>
      <c r="N602" s="263"/>
      <c r="O602" s="158"/>
      <c r="P602" s="296">
        <f t="shared" si="30"/>
        <v>0</v>
      </c>
      <c r="Q602" s="263"/>
      <c r="R602" s="263"/>
      <c r="S602" s="263"/>
      <c r="T602" s="263"/>
      <c r="U602" s="263"/>
      <c r="V602" s="263"/>
      <c r="W602" s="263">
        <v>1</v>
      </c>
      <c r="X602" s="158">
        <v>45061</v>
      </c>
      <c r="Y602" s="297">
        <f t="shared" si="31"/>
        <v>1</v>
      </c>
      <c r="Z602" s="263"/>
      <c r="AA602" s="263"/>
      <c r="AB602" s="263"/>
      <c r="AC602" s="263"/>
      <c r="AD602" s="263"/>
      <c r="AE602" s="263"/>
      <c r="AF602" s="263">
        <v>1</v>
      </c>
      <c r="AG602" s="158">
        <v>45202</v>
      </c>
      <c r="AH602" s="297">
        <f t="shared" si="29"/>
        <v>1</v>
      </c>
      <c r="AI602" s="573"/>
      <c r="AJ602" s="574" t="s">
        <v>659</v>
      </c>
      <c r="AK602" s="574" t="s">
        <v>430</v>
      </c>
      <c r="AL602" s="574"/>
      <c r="AM602" s="574"/>
      <c r="AN602" s="574"/>
      <c r="AO602" s="574"/>
      <c r="AP602" s="574"/>
      <c r="AQ602" s="574"/>
      <c r="AR602" s="574"/>
      <c r="AS602" s="575"/>
      <c r="AT602" s="576"/>
      <c r="AU602" s="575"/>
      <c r="AV602" s="577"/>
      <c r="AW602" s="159"/>
    </row>
    <row r="603" spans="1:49" ht="63.75">
      <c r="A603" s="395"/>
      <c r="B603" s="395">
        <v>3514220500</v>
      </c>
      <c r="C603" s="263" t="s">
        <v>6180</v>
      </c>
      <c r="D603" s="263" t="s">
        <v>6181</v>
      </c>
      <c r="E603" s="263" t="s">
        <v>2775</v>
      </c>
      <c r="F603" s="263" t="s">
        <v>422</v>
      </c>
      <c r="G603" s="263" t="s">
        <v>655</v>
      </c>
      <c r="H603" s="263"/>
      <c r="I603" s="263"/>
      <c r="J603" s="263"/>
      <c r="K603" s="263"/>
      <c r="L603" s="263"/>
      <c r="M603" s="263"/>
      <c r="N603" s="263"/>
      <c r="O603" s="158"/>
      <c r="P603" s="296">
        <f t="shared" si="30"/>
        <v>0</v>
      </c>
      <c r="Q603" s="263"/>
      <c r="R603" s="263"/>
      <c r="S603" s="263"/>
      <c r="T603" s="263"/>
      <c r="U603" s="263"/>
      <c r="V603" s="263"/>
      <c r="W603" s="263">
        <v>1</v>
      </c>
      <c r="X603" s="158">
        <v>45169</v>
      </c>
      <c r="Y603" s="297">
        <f t="shared" si="31"/>
        <v>1</v>
      </c>
      <c r="Z603" s="263"/>
      <c r="AA603" s="263"/>
      <c r="AB603" s="263"/>
      <c r="AC603" s="263"/>
      <c r="AD603" s="263"/>
      <c r="AE603" s="263"/>
      <c r="AF603" s="263">
        <v>1</v>
      </c>
      <c r="AG603" s="158">
        <v>45247</v>
      </c>
      <c r="AH603" s="297">
        <f t="shared" si="29"/>
        <v>1</v>
      </c>
      <c r="AI603" s="573"/>
      <c r="AJ603" s="574" t="s">
        <v>659</v>
      </c>
      <c r="AK603" s="574" t="s">
        <v>430</v>
      </c>
      <c r="AL603" s="574"/>
      <c r="AM603" s="574"/>
      <c r="AN603" s="574"/>
      <c r="AO603" s="574"/>
      <c r="AP603" s="574"/>
      <c r="AQ603" s="574"/>
      <c r="AR603" s="574"/>
      <c r="AS603" s="575"/>
      <c r="AT603" s="576"/>
      <c r="AU603" s="575"/>
      <c r="AV603" s="577"/>
      <c r="AW603" s="159"/>
    </row>
    <row r="604" spans="1:49" ht="51">
      <c r="A604" s="395"/>
      <c r="B604" s="395">
        <v>6733302500</v>
      </c>
      <c r="C604" s="263" t="s">
        <v>6182</v>
      </c>
      <c r="D604" s="263" t="s">
        <v>6183</v>
      </c>
      <c r="E604" s="263" t="s">
        <v>2776</v>
      </c>
      <c r="F604" s="263" t="s">
        <v>422</v>
      </c>
      <c r="G604" s="263" t="s">
        <v>655</v>
      </c>
      <c r="H604" s="263"/>
      <c r="I604" s="263"/>
      <c r="J604" s="263"/>
      <c r="K604" s="263"/>
      <c r="L604" s="263"/>
      <c r="M604" s="263"/>
      <c r="N604" s="263"/>
      <c r="O604" s="158"/>
      <c r="P604" s="296">
        <f t="shared" si="30"/>
        <v>0</v>
      </c>
      <c r="Q604" s="263"/>
      <c r="R604" s="263"/>
      <c r="S604" s="263"/>
      <c r="T604" s="263"/>
      <c r="U604" s="263"/>
      <c r="V604" s="263"/>
      <c r="W604" s="263">
        <v>1</v>
      </c>
      <c r="X604" s="158">
        <v>45009</v>
      </c>
      <c r="Y604" s="297">
        <f t="shared" si="31"/>
        <v>1</v>
      </c>
      <c r="Z604" s="263"/>
      <c r="AA604" s="263"/>
      <c r="AB604" s="263"/>
      <c r="AC604" s="263"/>
      <c r="AD604" s="263"/>
      <c r="AE604" s="263"/>
      <c r="AF604" s="263">
        <v>1</v>
      </c>
      <c r="AG604" s="158">
        <v>45288</v>
      </c>
      <c r="AH604" s="297">
        <f t="shared" si="29"/>
        <v>1</v>
      </c>
      <c r="AI604" s="573"/>
      <c r="AJ604" s="574" t="s">
        <v>659</v>
      </c>
      <c r="AK604" s="574" t="s">
        <v>430</v>
      </c>
      <c r="AL604" s="574"/>
      <c r="AM604" s="574"/>
      <c r="AN604" s="574"/>
      <c r="AO604" s="574"/>
      <c r="AP604" s="574"/>
      <c r="AQ604" s="574"/>
      <c r="AR604" s="574"/>
      <c r="AS604" s="575"/>
      <c r="AT604" s="576"/>
      <c r="AU604" s="575"/>
      <c r="AV604" s="577"/>
      <c r="AW604" s="159"/>
    </row>
    <row r="605" spans="1:49" ht="51">
      <c r="A605" s="395"/>
      <c r="B605" s="395">
        <v>4670900900</v>
      </c>
      <c r="C605" s="263" t="s">
        <v>6184</v>
      </c>
      <c r="D605" s="263" t="s">
        <v>6185</v>
      </c>
      <c r="E605" s="263" t="s">
        <v>2777</v>
      </c>
      <c r="F605" s="263" t="s">
        <v>422</v>
      </c>
      <c r="G605" s="263" t="s">
        <v>655</v>
      </c>
      <c r="H605" s="263"/>
      <c r="I605" s="263"/>
      <c r="J605" s="263"/>
      <c r="K605" s="263"/>
      <c r="L605" s="263"/>
      <c r="M605" s="263"/>
      <c r="N605" s="263"/>
      <c r="O605" s="158"/>
      <c r="P605" s="296">
        <f t="shared" si="30"/>
        <v>0</v>
      </c>
      <c r="Q605" s="263"/>
      <c r="R605" s="263"/>
      <c r="S605" s="263"/>
      <c r="T605" s="263"/>
      <c r="U605" s="263"/>
      <c r="V605" s="263"/>
      <c r="W605" s="263">
        <v>1</v>
      </c>
      <c r="X605" s="158">
        <v>44993</v>
      </c>
      <c r="Y605" s="297">
        <f t="shared" si="31"/>
        <v>1</v>
      </c>
      <c r="Z605" s="263"/>
      <c r="AA605" s="263"/>
      <c r="AB605" s="263"/>
      <c r="AC605" s="263"/>
      <c r="AD605" s="263"/>
      <c r="AE605" s="263"/>
      <c r="AF605" s="263">
        <v>1</v>
      </c>
      <c r="AG605" s="158">
        <v>45261</v>
      </c>
      <c r="AH605" s="297">
        <f t="shared" si="29"/>
        <v>1</v>
      </c>
      <c r="AI605" s="573"/>
      <c r="AJ605" s="574" t="s">
        <v>659</v>
      </c>
      <c r="AK605" s="574" t="s">
        <v>430</v>
      </c>
      <c r="AL605" s="574"/>
      <c r="AM605" s="574"/>
      <c r="AN605" s="574"/>
      <c r="AO605" s="574"/>
      <c r="AP605" s="574"/>
      <c r="AQ605" s="574"/>
      <c r="AR605" s="574"/>
      <c r="AS605" s="575"/>
      <c r="AT605" s="576"/>
      <c r="AU605" s="575"/>
      <c r="AV605" s="577"/>
      <c r="AW605" s="159"/>
    </row>
    <row r="606" spans="1:49" ht="51">
      <c r="A606" s="395"/>
      <c r="B606" s="395">
        <v>5456211200</v>
      </c>
      <c r="C606" s="263" t="s">
        <v>6186</v>
      </c>
      <c r="D606" s="263" t="s">
        <v>5675</v>
      </c>
      <c r="E606" s="263" t="s">
        <v>2778</v>
      </c>
      <c r="F606" s="263" t="s">
        <v>416</v>
      </c>
      <c r="G606" s="263" t="s">
        <v>655</v>
      </c>
      <c r="H606" s="263"/>
      <c r="I606" s="263"/>
      <c r="J606" s="263"/>
      <c r="K606" s="263"/>
      <c r="L606" s="263"/>
      <c r="M606" s="263"/>
      <c r="N606" s="263"/>
      <c r="O606" s="158"/>
      <c r="P606" s="296">
        <f t="shared" si="30"/>
        <v>0</v>
      </c>
      <c r="Q606" s="263"/>
      <c r="R606" s="263"/>
      <c r="S606" s="263"/>
      <c r="T606" s="263"/>
      <c r="U606" s="263"/>
      <c r="V606" s="263"/>
      <c r="W606" s="263">
        <v>1</v>
      </c>
      <c r="X606" s="158">
        <v>45217</v>
      </c>
      <c r="Y606" s="297">
        <f t="shared" si="31"/>
        <v>1</v>
      </c>
      <c r="Z606" s="263"/>
      <c r="AA606" s="263"/>
      <c r="AB606" s="263"/>
      <c r="AC606" s="263"/>
      <c r="AD606" s="263"/>
      <c r="AE606" s="263"/>
      <c r="AF606" s="263"/>
      <c r="AG606" s="158"/>
      <c r="AH606" s="297">
        <f t="shared" si="29"/>
        <v>0</v>
      </c>
      <c r="AI606" s="573"/>
      <c r="AJ606" s="574" t="s">
        <v>659</v>
      </c>
      <c r="AK606" s="574" t="s">
        <v>430</v>
      </c>
      <c r="AL606" s="574"/>
      <c r="AM606" s="574"/>
      <c r="AN606" s="574"/>
      <c r="AO606" s="574"/>
      <c r="AP606" s="574"/>
      <c r="AQ606" s="574"/>
      <c r="AR606" s="574"/>
      <c r="AS606" s="575"/>
      <c r="AT606" s="576"/>
      <c r="AU606" s="575"/>
      <c r="AV606" s="577"/>
      <c r="AW606" s="159"/>
    </row>
    <row r="607" spans="1:49" ht="76.5">
      <c r="A607" s="395"/>
      <c r="B607" s="395">
        <v>5882830700</v>
      </c>
      <c r="C607" s="263" t="s">
        <v>6187</v>
      </c>
      <c r="D607" s="263" t="s">
        <v>6188</v>
      </c>
      <c r="E607" s="263" t="s">
        <v>2779</v>
      </c>
      <c r="F607" s="263" t="s">
        <v>422</v>
      </c>
      <c r="G607" s="263" t="s">
        <v>655</v>
      </c>
      <c r="H607" s="263"/>
      <c r="I607" s="263"/>
      <c r="J607" s="263"/>
      <c r="K607" s="263"/>
      <c r="L607" s="263"/>
      <c r="M607" s="263"/>
      <c r="N607" s="263"/>
      <c r="O607" s="158"/>
      <c r="P607" s="296">
        <f t="shared" si="30"/>
        <v>0</v>
      </c>
      <c r="Q607" s="263"/>
      <c r="R607" s="263"/>
      <c r="S607" s="263"/>
      <c r="T607" s="263"/>
      <c r="U607" s="263"/>
      <c r="V607" s="263"/>
      <c r="W607" s="263">
        <v>1</v>
      </c>
      <c r="X607" s="158">
        <v>45203</v>
      </c>
      <c r="Y607" s="297">
        <f t="shared" si="31"/>
        <v>1</v>
      </c>
      <c r="Z607" s="263"/>
      <c r="AA607" s="263"/>
      <c r="AB607" s="263"/>
      <c r="AC607" s="263"/>
      <c r="AD607" s="263"/>
      <c r="AE607" s="263"/>
      <c r="AF607" s="263"/>
      <c r="AG607" s="158"/>
      <c r="AH607" s="297">
        <f t="shared" si="29"/>
        <v>0</v>
      </c>
      <c r="AI607" s="573"/>
      <c r="AJ607" s="574" t="s">
        <v>659</v>
      </c>
      <c r="AK607" s="574" t="s">
        <v>430</v>
      </c>
      <c r="AL607" s="574"/>
      <c r="AM607" s="574"/>
      <c r="AN607" s="574"/>
      <c r="AO607" s="574"/>
      <c r="AP607" s="574"/>
      <c r="AQ607" s="574"/>
      <c r="AR607" s="574"/>
      <c r="AS607" s="575"/>
      <c r="AT607" s="576"/>
      <c r="AU607" s="575"/>
      <c r="AV607" s="577"/>
      <c r="AW607" s="159"/>
    </row>
    <row r="608" spans="1:49" ht="38.25">
      <c r="A608" s="395"/>
      <c r="B608" s="395">
        <v>3482002700</v>
      </c>
      <c r="C608" s="263" t="s">
        <v>6189</v>
      </c>
      <c r="D608" s="263" t="s">
        <v>5443</v>
      </c>
      <c r="E608" s="263" t="s">
        <v>2780</v>
      </c>
      <c r="F608" s="263" t="s">
        <v>416</v>
      </c>
      <c r="G608" s="263" t="s">
        <v>655</v>
      </c>
      <c r="H608" s="263"/>
      <c r="I608" s="263"/>
      <c r="J608" s="263"/>
      <c r="K608" s="263"/>
      <c r="L608" s="263"/>
      <c r="M608" s="263"/>
      <c r="N608" s="263"/>
      <c r="O608" s="158"/>
      <c r="P608" s="296">
        <f t="shared" si="30"/>
        <v>0</v>
      </c>
      <c r="Q608" s="263"/>
      <c r="R608" s="263"/>
      <c r="S608" s="263"/>
      <c r="T608" s="263"/>
      <c r="U608" s="263"/>
      <c r="V608" s="263"/>
      <c r="W608" s="263">
        <v>1</v>
      </c>
      <c r="X608" s="158">
        <v>45131</v>
      </c>
      <c r="Y608" s="297">
        <f t="shared" si="31"/>
        <v>1</v>
      </c>
      <c r="Z608" s="263"/>
      <c r="AA608" s="263"/>
      <c r="AB608" s="263"/>
      <c r="AC608" s="263"/>
      <c r="AD608" s="263"/>
      <c r="AE608" s="263"/>
      <c r="AF608" s="263"/>
      <c r="AG608" s="158"/>
      <c r="AH608" s="297">
        <f t="shared" si="29"/>
        <v>0</v>
      </c>
      <c r="AI608" s="573"/>
      <c r="AJ608" s="574" t="s">
        <v>659</v>
      </c>
      <c r="AK608" s="574" t="s">
        <v>430</v>
      </c>
      <c r="AL608" s="574"/>
      <c r="AM608" s="574"/>
      <c r="AN608" s="574"/>
      <c r="AO608" s="574"/>
      <c r="AP608" s="574"/>
      <c r="AQ608" s="574"/>
      <c r="AR608" s="574"/>
      <c r="AS608" s="575"/>
      <c r="AT608" s="576"/>
      <c r="AU608" s="575"/>
      <c r="AV608" s="577"/>
      <c r="AW608" s="159"/>
    </row>
    <row r="609" spans="1:49" ht="51">
      <c r="A609" s="395"/>
      <c r="B609" s="395">
        <v>3516030300</v>
      </c>
      <c r="C609" s="263" t="s">
        <v>6190</v>
      </c>
      <c r="D609" s="263" t="s">
        <v>6191</v>
      </c>
      <c r="E609" s="263" t="s">
        <v>2781</v>
      </c>
      <c r="F609" s="263" t="s">
        <v>422</v>
      </c>
      <c r="G609" s="263" t="s">
        <v>655</v>
      </c>
      <c r="H609" s="263"/>
      <c r="I609" s="263"/>
      <c r="J609" s="263"/>
      <c r="K609" s="263"/>
      <c r="L609" s="263"/>
      <c r="M609" s="263"/>
      <c r="N609" s="263"/>
      <c r="O609" s="158"/>
      <c r="P609" s="296">
        <f t="shared" si="30"/>
        <v>0</v>
      </c>
      <c r="Q609" s="263"/>
      <c r="R609" s="263"/>
      <c r="S609" s="263"/>
      <c r="T609" s="263"/>
      <c r="U609" s="263"/>
      <c r="V609" s="263"/>
      <c r="W609" s="263">
        <v>1</v>
      </c>
      <c r="X609" s="158">
        <v>45247</v>
      </c>
      <c r="Y609" s="297">
        <f t="shared" si="31"/>
        <v>1</v>
      </c>
      <c r="Z609" s="263"/>
      <c r="AA609" s="263"/>
      <c r="AB609" s="263"/>
      <c r="AC609" s="263"/>
      <c r="AD609" s="263"/>
      <c r="AE609" s="263"/>
      <c r="AF609" s="263"/>
      <c r="AG609" s="158"/>
      <c r="AH609" s="297">
        <f t="shared" si="29"/>
        <v>0</v>
      </c>
      <c r="AI609" s="573"/>
      <c r="AJ609" s="574" t="s">
        <v>659</v>
      </c>
      <c r="AK609" s="574" t="s">
        <v>430</v>
      </c>
      <c r="AL609" s="574"/>
      <c r="AM609" s="574"/>
      <c r="AN609" s="574"/>
      <c r="AO609" s="574"/>
      <c r="AP609" s="574"/>
      <c r="AQ609" s="574"/>
      <c r="AR609" s="574"/>
      <c r="AS609" s="575"/>
      <c r="AT609" s="576"/>
      <c r="AU609" s="575"/>
      <c r="AV609" s="577"/>
      <c r="AW609" s="159"/>
    </row>
    <row r="610" spans="1:49" ht="38.25">
      <c r="A610" s="395"/>
      <c r="B610" s="395">
        <v>3482002700</v>
      </c>
      <c r="C610" s="263" t="s">
        <v>6192</v>
      </c>
      <c r="D610" s="263" t="s">
        <v>5443</v>
      </c>
      <c r="E610" s="263" t="s">
        <v>2782</v>
      </c>
      <c r="F610" s="263" t="s">
        <v>416</v>
      </c>
      <c r="G610" s="263" t="s">
        <v>655</v>
      </c>
      <c r="H610" s="263"/>
      <c r="I610" s="263"/>
      <c r="J610" s="263"/>
      <c r="K610" s="263"/>
      <c r="L610" s="263"/>
      <c r="M610" s="263"/>
      <c r="N610" s="263"/>
      <c r="O610" s="158"/>
      <c r="P610" s="296">
        <f t="shared" si="30"/>
        <v>0</v>
      </c>
      <c r="Q610" s="263"/>
      <c r="R610" s="263"/>
      <c r="S610" s="263"/>
      <c r="T610" s="263"/>
      <c r="U610" s="263"/>
      <c r="V610" s="263"/>
      <c r="W610" s="263">
        <v>1</v>
      </c>
      <c r="X610" s="158">
        <v>45131</v>
      </c>
      <c r="Y610" s="297">
        <f t="shared" si="31"/>
        <v>1</v>
      </c>
      <c r="Z610" s="263"/>
      <c r="AA610" s="263"/>
      <c r="AB610" s="263"/>
      <c r="AC610" s="263"/>
      <c r="AD610" s="263"/>
      <c r="AE610" s="263"/>
      <c r="AF610" s="263"/>
      <c r="AG610" s="158"/>
      <c r="AH610" s="297">
        <f t="shared" si="29"/>
        <v>0</v>
      </c>
      <c r="AI610" s="573"/>
      <c r="AJ610" s="574" t="s">
        <v>659</v>
      </c>
      <c r="AK610" s="574" t="s">
        <v>430</v>
      </c>
      <c r="AL610" s="574"/>
      <c r="AM610" s="574"/>
      <c r="AN610" s="574"/>
      <c r="AO610" s="574"/>
      <c r="AP610" s="574"/>
      <c r="AQ610" s="574"/>
      <c r="AR610" s="574"/>
      <c r="AS610" s="575"/>
      <c r="AT610" s="576"/>
      <c r="AU610" s="575"/>
      <c r="AV610" s="577"/>
      <c r="AW610" s="159"/>
    </row>
    <row r="611" spans="1:49" ht="51">
      <c r="A611" s="395"/>
      <c r="B611" s="395">
        <v>3516030300</v>
      </c>
      <c r="C611" s="263" t="s">
        <v>6193</v>
      </c>
      <c r="D611" s="263" t="s">
        <v>6191</v>
      </c>
      <c r="E611" s="263" t="s">
        <v>2783</v>
      </c>
      <c r="F611" s="263" t="s">
        <v>422</v>
      </c>
      <c r="G611" s="263" t="s">
        <v>655</v>
      </c>
      <c r="H611" s="263"/>
      <c r="I611" s="263"/>
      <c r="J611" s="263"/>
      <c r="K611" s="263"/>
      <c r="L611" s="263"/>
      <c r="M611" s="263"/>
      <c r="N611" s="263"/>
      <c r="O611" s="158"/>
      <c r="P611" s="296">
        <f t="shared" si="30"/>
        <v>0</v>
      </c>
      <c r="Q611" s="263"/>
      <c r="R611" s="263"/>
      <c r="S611" s="263"/>
      <c r="T611" s="263"/>
      <c r="U611" s="263"/>
      <c r="V611" s="263"/>
      <c r="W611" s="263">
        <v>1</v>
      </c>
      <c r="X611" s="158">
        <v>45247</v>
      </c>
      <c r="Y611" s="297">
        <f t="shared" si="31"/>
        <v>1</v>
      </c>
      <c r="Z611" s="263"/>
      <c r="AA611" s="263"/>
      <c r="AB611" s="263"/>
      <c r="AC611" s="263"/>
      <c r="AD611" s="263"/>
      <c r="AE611" s="263"/>
      <c r="AF611" s="263"/>
      <c r="AG611" s="158"/>
      <c r="AH611" s="297">
        <f t="shared" si="29"/>
        <v>0</v>
      </c>
      <c r="AI611" s="573"/>
      <c r="AJ611" s="574" t="s">
        <v>659</v>
      </c>
      <c r="AK611" s="574" t="s">
        <v>430</v>
      </c>
      <c r="AL611" s="574"/>
      <c r="AM611" s="574"/>
      <c r="AN611" s="574"/>
      <c r="AO611" s="574"/>
      <c r="AP611" s="574"/>
      <c r="AQ611" s="574"/>
      <c r="AR611" s="574"/>
      <c r="AS611" s="575"/>
      <c r="AT611" s="576"/>
      <c r="AU611" s="575"/>
      <c r="AV611" s="577"/>
      <c r="AW611" s="159"/>
    </row>
    <row r="612" spans="1:49" ht="38.25">
      <c r="A612" s="395"/>
      <c r="B612" s="395">
        <v>3482002700</v>
      </c>
      <c r="C612" s="263" t="s">
        <v>6194</v>
      </c>
      <c r="D612" s="263" t="s">
        <v>5443</v>
      </c>
      <c r="E612" s="263" t="s">
        <v>2784</v>
      </c>
      <c r="F612" s="263" t="s">
        <v>416</v>
      </c>
      <c r="G612" s="263" t="s">
        <v>655</v>
      </c>
      <c r="H612" s="263"/>
      <c r="I612" s="263"/>
      <c r="J612" s="263"/>
      <c r="K612" s="263"/>
      <c r="L612" s="263"/>
      <c r="M612" s="263"/>
      <c r="N612" s="263"/>
      <c r="O612" s="158"/>
      <c r="P612" s="296">
        <f t="shared" si="30"/>
        <v>0</v>
      </c>
      <c r="Q612" s="263"/>
      <c r="R612" s="263"/>
      <c r="S612" s="263"/>
      <c r="T612" s="263"/>
      <c r="U612" s="263"/>
      <c r="V612" s="263"/>
      <c r="W612" s="263">
        <v>1</v>
      </c>
      <c r="X612" s="158">
        <v>45131</v>
      </c>
      <c r="Y612" s="297">
        <f t="shared" si="31"/>
        <v>1</v>
      </c>
      <c r="Z612" s="263"/>
      <c r="AA612" s="263"/>
      <c r="AB612" s="263"/>
      <c r="AC612" s="263"/>
      <c r="AD612" s="263"/>
      <c r="AE612" s="263"/>
      <c r="AF612" s="263"/>
      <c r="AG612" s="158"/>
      <c r="AH612" s="297">
        <f t="shared" si="29"/>
        <v>0</v>
      </c>
      <c r="AI612" s="573"/>
      <c r="AJ612" s="574" t="s">
        <v>659</v>
      </c>
      <c r="AK612" s="574" t="s">
        <v>430</v>
      </c>
      <c r="AL612" s="574"/>
      <c r="AM612" s="574"/>
      <c r="AN612" s="574"/>
      <c r="AO612" s="574"/>
      <c r="AP612" s="574"/>
      <c r="AQ612" s="574"/>
      <c r="AR612" s="574"/>
      <c r="AS612" s="575"/>
      <c r="AT612" s="576"/>
      <c r="AU612" s="575"/>
      <c r="AV612" s="577"/>
      <c r="AW612" s="159"/>
    </row>
    <row r="613" spans="1:49" ht="38.25">
      <c r="A613" s="395"/>
      <c r="B613" s="395">
        <v>3482002700</v>
      </c>
      <c r="C613" s="263" t="s">
        <v>6195</v>
      </c>
      <c r="D613" s="263" t="s">
        <v>5443</v>
      </c>
      <c r="E613" s="263" t="s">
        <v>2785</v>
      </c>
      <c r="F613" s="263" t="s">
        <v>416</v>
      </c>
      <c r="G613" s="263" t="s">
        <v>655</v>
      </c>
      <c r="H613" s="263"/>
      <c r="I613" s="263"/>
      <c r="J613" s="263"/>
      <c r="K613" s="263"/>
      <c r="L613" s="263"/>
      <c r="M613" s="263"/>
      <c r="N613" s="263"/>
      <c r="O613" s="158"/>
      <c r="P613" s="296">
        <f t="shared" si="30"/>
        <v>0</v>
      </c>
      <c r="Q613" s="263"/>
      <c r="R613" s="263"/>
      <c r="S613" s="263"/>
      <c r="T613" s="263"/>
      <c r="U613" s="263"/>
      <c r="V613" s="263"/>
      <c r="W613" s="263">
        <v>1</v>
      </c>
      <c r="X613" s="158">
        <v>45131</v>
      </c>
      <c r="Y613" s="297">
        <f t="shared" si="31"/>
        <v>1</v>
      </c>
      <c r="Z613" s="263"/>
      <c r="AA613" s="263"/>
      <c r="AB613" s="263"/>
      <c r="AC613" s="263"/>
      <c r="AD613" s="263"/>
      <c r="AE613" s="263"/>
      <c r="AF613" s="263"/>
      <c r="AG613" s="158"/>
      <c r="AH613" s="297">
        <f t="shared" si="29"/>
        <v>0</v>
      </c>
      <c r="AI613" s="573"/>
      <c r="AJ613" s="574" t="s">
        <v>659</v>
      </c>
      <c r="AK613" s="574" t="s">
        <v>430</v>
      </c>
      <c r="AL613" s="574"/>
      <c r="AM613" s="574"/>
      <c r="AN613" s="574"/>
      <c r="AO613" s="574"/>
      <c r="AP613" s="574"/>
      <c r="AQ613" s="574"/>
      <c r="AR613" s="574"/>
      <c r="AS613" s="575"/>
      <c r="AT613" s="576"/>
      <c r="AU613" s="575"/>
      <c r="AV613" s="577"/>
      <c r="AW613" s="159"/>
    </row>
    <row r="614" spans="1:49" ht="38.25">
      <c r="A614" s="395"/>
      <c r="B614" s="395">
        <v>3482002700</v>
      </c>
      <c r="C614" s="263" t="s">
        <v>6196</v>
      </c>
      <c r="D614" s="263" t="s">
        <v>5443</v>
      </c>
      <c r="E614" s="263" t="s">
        <v>2786</v>
      </c>
      <c r="F614" s="263" t="s">
        <v>416</v>
      </c>
      <c r="G614" s="263" t="s">
        <v>655</v>
      </c>
      <c r="H614" s="263"/>
      <c r="I614" s="263"/>
      <c r="J614" s="263"/>
      <c r="K614" s="263"/>
      <c r="L614" s="263"/>
      <c r="M614" s="263"/>
      <c r="N614" s="263"/>
      <c r="O614" s="158"/>
      <c r="P614" s="296">
        <f t="shared" si="30"/>
        <v>0</v>
      </c>
      <c r="Q614" s="263"/>
      <c r="R614" s="263"/>
      <c r="S614" s="263"/>
      <c r="T614" s="263"/>
      <c r="U614" s="263"/>
      <c r="V614" s="263"/>
      <c r="W614" s="263">
        <v>1</v>
      </c>
      <c r="X614" s="158">
        <v>45131</v>
      </c>
      <c r="Y614" s="297">
        <f t="shared" si="31"/>
        <v>1</v>
      </c>
      <c r="Z614" s="263"/>
      <c r="AA614" s="263"/>
      <c r="AB614" s="263"/>
      <c r="AC614" s="263"/>
      <c r="AD614" s="263"/>
      <c r="AE614" s="263"/>
      <c r="AF614" s="263"/>
      <c r="AG614" s="158"/>
      <c r="AH614" s="297">
        <f t="shared" si="29"/>
        <v>0</v>
      </c>
      <c r="AI614" s="573"/>
      <c r="AJ614" s="574" t="s">
        <v>659</v>
      </c>
      <c r="AK614" s="574" t="s">
        <v>430</v>
      </c>
      <c r="AL614" s="574"/>
      <c r="AM614" s="574"/>
      <c r="AN614" s="574"/>
      <c r="AO614" s="574"/>
      <c r="AP614" s="574"/>
      <c r="AQ614" s="574"/>
      <c r="AR614" s="574"/>
      <c r="AS614" s="575"/>
      <c r="AT614" s="576"/>
      <c r="AU614" s="575"/>
      <c r="AV614" s="577"/>
      <c r="AW614" s="159"/>
    </row>
    <row r="615" spans="1:49" ht="51">
      <c r="A615" s="395"/>
      <c r="B615" s="395">
        <v>4676510500</v>
      </c>
      <c r="C615" s="263" t="s">
        <v>6197</v>
      </c>
      <c r="D615" s="263" t="s">
        <v>6198</v>
      </c>
      <c r="E615" s="263" t="s">
        <v>2787</v>
      </c>
      <c r="F615" s="263" t="s">
        <v>422</v>
      </c>
      <c r="G615" s="263" t="s">
        <v>655</v>
      </c>
      <c r="H615" s="263"/>
      <c r="I615" s="263"/>
      <c r="J615" s="263"/>
      <c r="K615" s="263"/>
      <c r="L615" s="263"/>
      <c r="M615" s="263"/>
      <c r="N615" s="263"/>
      <c r="O615" s="158"/>
      <c r="P615" s="296">
        <f t="shared" si="30"/>
        <v>0</v>
      </c>
      <c r="Q615" s="263"/>
      <c r="R615" s="263"/>
      <c r="S615" s="263"/>
      <c r="T615" s="263"/>
      <c r="U615" s="263"/>
      <c r="V615" s="263"/>
      <c r="W615" s="263">
        <v>1</v>
      </c>
      <c r="X615" s="158">
        <v>45065</v>
      </c>
      <c r="Y615" s="297">
        <f t="shared" si="31"/>
        <v>1</v>
      </c>
      <c r="Z615" s="263"/>
      <c r="AA615" s="263"/>
      <c r="AB615" s="263"/>
      <c r="AC615" s="263"/>
      <c r="AD615" s="263"/>
      <c r="AE615" s="263"/>
      <c r="AF615" s="263"/>
      <c r="AG615" s="158"/>
      <c r="AH615" s="297">
        <f t="shared" si="29"/>
        <v>0</v>
      </c>
      <c r="AI615" s="573"/>
      <c r="AJ615" s="574" t="s">
        <v>659</v>
      </c>
      <c r="AK615" s="574" t="s">
        <v>430</v>
      </c>
      <c r="AL615" s="574"/>
      <c r="AM615" s="574"/>
      <c r="AN615" s="574"/>
      <c r="AO615" s="574"/>
      <c r="AP615" s="574"/>
      <c r="AQ615" s="574"/>
      <c r="AR615" s="574"/>
      <c r="AS615" s="575"/>
      <c r="AT615" s="576"/>
      <c r="AU615" s="575"/>
      <c r="AV615" s="577"/>
      <c r="AW615" s="159"/>
    </row>
    <row r="616" spans="1:49" ht="51">
      <c r="A616" s="395"/>
      <c r="B616" s="395">
        <v>4676510500</v>
      </c>
      <c r="C616" s="263" t="s">
        <v>6197</v>
      </c>
      <c r="D616" s="263" t="s">
        <v>6198</v>
      </c>
      <c r="E616" s="263" t="s">
        <v>2788</v>
      </c>
      <c r="F616" s="263" t="s">
        <v>422</v>
      </c>
      <c r="G616" s="263" t="s">
        <v>655</v>
      </c>
      <c r="H616" s="263"/>
      <c r="I616" s="263"/>
      <c r="J616" s="263"/>
      <c r="K616" s="263"/>
      <c r="L616" s="263"/>
      <c r="M616" s="263"/>
      <c r="N616" s="263"/>
      <c r="O616" s="158"/>
      <c r="P616" s="296">
        <f t="shared" si="30"/>
        <v>0</v>
      </c>
      <c r="Q616" s="263"/>
      <c r="R616" s="263"/>
      <c r="S616" s="263"/>
      <c r="T616" s="263"/>
      <c r="U616" s="263"/>
      <c r="V616" s="263"/>
      <c r="W616" s="263">
        <v>1</v>
      </c>
      <c r="X616" s="158">
        <v>45065</v>
      </c>
      <c r="Y616" s="297">
        <f t="shared" si="31"/>
        <v>1</v>
      </c>
      <c r="Z616" s="263"/>
      <c r="AA616" s="263"/>
      <c r="AB616" s="263"/>
      <c r="AC616" s="263"/>
      <c r="AD616" s="263"/>
      <c r="AE616" s="263"/>
      <c r="AF616" s="263"/>
      <c r="AG616" s="158"/>
      <c r="AH616" s="297">
        <f t="shared" si="29"/>
        <v>0</v>
      </c>
      <c r="AI616" s="573"/>
      <c r="AJ616" s="574" t="s">
        <v>659</v>
      </c>
      <c r="AK616" s="574" t="s">
        <v>430</v>
      </c>
      <c r="AL616" s="574"/>
      <c r="AM616" s="574"/>
      <c r="AN616" s="574"/>
      <c r="AO616" s="574"/>
      <c r="AP616" s="574"/>
      <c r="AQ616" s="574"/>
      <c r="AR616" s="574"/>
      <c r="AS616" s="575"/>
      <c r="AT616" s="576"/>
      <c r="AU616" s="575"/>
      <c r="AV616" s="577"/>
      <c r="AW616" s="159"/>
    </row>
    <row r="617" spans="1:49" ht="38.25">
      <c r="A617" s="395"/>
      <c r="B617" s="395">
        <v>3482002700</v>
      </c>
      <c r="C617" s="263" t="s">
        <v>6199</v>
      </c>
      <c r="D617" s="263" t="s">
        <v>5443</v>
      </c>
      <c r="E617" s="263" t="s">
        <v>2789</v>
      </c>
      <c r="F617" s="263" t="s">
        <v>416</v>
      </c>
      <c r="G617" s="263" t="s">
        <v>655</v>
      </c>
      <c r="H617" s="263"/>
      <c r="I617" s="263"/>
      <c r="J617" s="263"/>
      <c r="K617" s="263"/>
      <c r="L617" s="263"/>
      <c r="M617" s="263"/>
      <c r="N617" s="263"/>
      <c r="O617" s="158"/>
      <c r="P617" s="296">
        <f t="shared" si="30"/>
        <v>0</v>
      </c>
      <c r="Q617" s="263"/>
      <c r="R617" s="263"/>
      <c r="S617" s="263"/>
      <c r="T617" s="263"/>
      <c r="U617" s="263"/>
      <c r="V617" s="263"/>
      <c r="W617" s="263">
        <v>1</v>
      </c>
      <c r="X617" s="158">
        <v>45131</v>
      </c>
      <c r="Y617" s="297">
        <f t="shared" si="31"/>
        <v>1</v>
      </c>
      <c r="Z617" s="263"/>
      <c r="AA617" s="263"/>
      <c r="AB617" s="263"/>
      <c r="AC617" s="263"/>
      <c r="AD617" s="263"/>
      <c r="AE617" s="263"/>
      <c r="AF617" s="263"/>
      <c r="AG617" s="158"/>
      <c r="AH617" s="297">
        <f t="shared" si="29"/>
        <v>0</v>
      </c>
      <c r="AI617" s="573"/>
      <c r="AJ617" s="574" t="s">
        <v>659</v>
      </c>
      <c r="AK617" s="574" t="s">
        <v>430</v>
      </c>
      <c r="AL617" s="574"/>
      <c r="AM617" s="574"/>
      <c r="AN617" s="574"/>
      <c r="AO617" s="574"/>
      <c r="AP617" s="574"/>
      <c r="AQ617" s="574"/>
      <c r="AR617" s="574"/>
      <c r="AS617" s="575"/>
      <c r="AT617" s="576"/>
      <c r="AU617" s="575"/>
      <c r="AV617" s="577"/>
      <c r="AW617" s="159"/>
    </row>
    <row r="618" spans="1:49" ht="38.25">
      <c r="A618" s="395"/>
      <c r="B618" s="395">
        <v>3482002700</v>
      </c>
      <c r="C618" s="263" t="s">
        <v>6200</v>
      </c>
      <c r="D618" s="263" t="s">
        <v>5443</v>
      </c>
      <c r="E618" s="263" t="s">
        <v>2790</v>
      </c>
      <c r="F618" s="263" t="s">
        <v>416</v>
      </c>
      <c r="G618" s="263" t="s">
        <v>655</v>
      </c>
      <c r="H618" s="263"/>
      <c r="I618" s="263"/>
      <c r="J618" s="263"/>
      <c r="K618" s="263"/>
      <c r="L618" s="263"/>
      <c r="M618" s="263"/>
      <c r="N618" s="263"/>
      <c r="O618" s="158"/>
      <c r="P618" s="296">
        <f t="shared" si="30"/>
        <v>0</v>
      </c>
      <c r="Q618" s="263"/>
      <c r="R618" s="263"/>
      <c r="S618" s="263"/>
      <c r="T618" s="263"/>
      <c r="U618" s="263"/>
      <c r="V618" s="263"/>
      <c r="W618" s="263">
        <v>1</v>
      </c>
      <c r="X618" s="158">
        <v>45131</v>
      </c>
      <c r="Y618" s="297">
        <f t="shared" si="31"/>
        <v>1</v>
      </c>
      <c r="Z618" s="263"/>
      <c r="AA618" s="263"/>
      <c r="AB618" s="263"/>
      <c r="AC618" s="263"/>
      <c r="AD618" s="263"/>
      <c r="AE618" s="263"/>
      <c r="AF618" s="263"/>
      <c r="AG618" s="158"/>
      <c r="AH618" s="297">
        <f t="shared" si="29"/>
        <v>0</v>
      </c>
      <c r="AI618" s="573"/>
      <c r="AJ618" s="574" t="s">
        <v>659</v>
      </c>
      <c r="AK618" s="574" t="s">
        <v>430</v>
      </c>
      <c r="AL618" s="574"/>
      <c r="AM618" s="574"/>
      <c r="AN618" s="574"/>
      <c r="AO618" s="574"/>
      <c r="AP618" s="574"/>
      <c r="AQ618" s="574"/>
      <c r="AR618" s="574"/>
      <c r="AS618" s="575"/>
      <c r="AT618" s="576"/>
      <c r="AU618" s="575"/>
      <c r="AV618" s="577"/>
      <c r="AW618" s="159"/>
    </row>
    <row r="619" spans="1:49" ht="38.25">
      <c r="A619" s="395"/>
      <c r="B619" s="395">
        <v>3482002700</v>
      </c>
      <c r="C619" s="263" t="s">
        <v>6201</v>
      </c>
      <c r="D619" s="263" t="s">
        <v>5443</v>
      </c>
      <c r="E619" s="263" t="s">
        <v>2791</v>
      </c>
      <c r="F619" s="263" t="s">
        <v>416</v>
      </c>
      <c r="G619" s="263" t="s">
        <v>655</v>
      </c>
      <c r="H619" s="263"/>
      <c r="I619" s="263"/>
      <c r="J619" s="263"/>
      <c r="K619" s="263"/>
      <c r="L619" s="263"/>
      <c r="M619" s="263"/>
      <c r="N619" s="263"/>
      <c r="O619" s="158"/>
      <c r="P619" s="296">
        <f t="shared" si="30"/>
        <v>0</v>
      </c>
      <c r="Q619" s="263"/>
      <c r="R619" s="263"/>
      <c r="S619" s="263"/>
      <c r="T619" s="263"/>
      <c r="U619" s="263"/>
      <c r="V619" s="263"/>
      <c r="W619" s="263">
        <v>1</v>
      </c>
      <c r="X619" s="158">
        <v>45131</v>
      </c>
      <c r="Y619" s="297">
        <f t="shared" si="31"/>
        <v>1</v>
      </c>
      <c r="Z619" s="263"/>
      <c r="AA619" s="263"/>
      <c r="AB619" s="263"/>
      <c r="AC619" s="263"/>
      <c r="AD619" s="263"/>
      <c r="AE619" s="263"/>
      <c r="AF619" s="263"/>
      <c r="AG619" s="158"/>
      <c r="AH619" s="297">
        <f t="shared" si="29"/>
        <v>0</v>
      </c>
      <c r="AI619" s="573"/>
      <c r="AJ619" s="574" t="s">
        <v>659</v>
      </c>
      <c r="AK619" s="574" t="s">
        <v>430</v>
      </c>
      <c r="AL619" s="574"/>
      <c r="AM619" s="574"/>
      <c r="AN619" s="574"/>
      <c r="AO619" s="574"/>
      <c r="AP619" s="574"/>
      <c r="AQ619" s="574"/>
      <c r="AR619" s="574"/>
      <c r="AS619" s="575"/>
      <c r="AT619" s="576"/>
      <c r="AU619" s="575"/>
      <c r="AV619" s="577"/>
      <c r="AW619" s="159"/>
    </row>
    <row r="620" spans="1:49" ht="38.25">
      <c r="A620" s="395"/>
      <c r="B620" s="395">
        <v>3482002700</v>
      </c>
      <c r="C620" s="263" t="s">
        <v>6202</v>
      </c>
      <c r="D620" s="263" t="s">
        <v>5443</v>
      </c>
      <c r="E620" s="263" t="s">
        <v>2792</v>
      </c>
      <c r="F620" s="263" t="s">
        <v>416</v>
      </c>
      <c r="G620" s="263" t="s">
        <v>655</v>
      </c>
      <c r="H620" s="263"/>
      <c r="I620" s="263"/>
      <c r="J620" s="263"/>
      <c r="K620" s="263"/>
      <c r="L620" s="263"/>
      <c r="M620" s="263"/>
      <c r="N620" s="263"/>
      <c r="O620" s="158"/>
      <c r="P620" s="296">
        <f t="shared" si="30"/>
        <v>0</v>
      </c>
      <c r="Q620" s="263"/>
      <c r="R620" s="263"/>
      <c r="S620" s="263"/>
      <c r="T620" s="263"/>
      <c r="U620" s="263"/>
      <c r="V620" s="263"/>
      <c r="W620" s="263">
        <v>1</v>
      </c>
      <c r="X620" s="158">
        <v>45131</v>
      </c>
      <c r="Y620" s="297">
        <f t="shared" si="31"/>
        <v>1</v>
      </c>
      <c r="Z620" s="263"/>
      <c r="AA620" s="263"/>
      <c r="AB620" s="263"/>
      <c r="AC620" s="263"/>
      <c r="AD620" s="263"/>
      <c r="AE620" s="263"/>
      <c r="AF620" s="263"/>
      <c r="AG620" s="158"/>
      <c r="AH620" s="297">
        <f t="shared" si="29"/>
        <v>0</v>
      </c>
      <c r="AI620" s="573"/>
      <c r="AJ620" s="574" t="s">
        <v>659</v>
      </c>
      <c r="AK620" s="574" t="s">
        <v>430</v>
      </c>
      <c r="AL620" s="574"/>
      <c r="AM620" s="574"/>
      <c r="AN620" s="574"/>
      <c r="AO620" s="574"/>
      <c r="AP620" s="574"/>
      <c r="AQ620" s="574"/>
      <c r="AR620" s="574"/>
      <c r="AS620" s="575"/>
      <c r="AT620" s="576"/>
      <c r="AU620" s="575"/>
      <c r="AV620" s="577"/>
      <c r="AW620" s="159"/>
    </row>
    <row r="621" spans="1:49" ht="38.25">
      <c r="A621" s="395"/>
      <c r="B621" s="395">
        <v>3482002700</v>
      </c>
      <c r="C621" s="263" t="s">
        <v>6203</v>
      </c>
      <c r="D621" s="263" t="s">
        <v>5443</v>
      </c>
      <c r="E621" s="263" t="s">
        <v>2793</v>
      </c>
      <c r="F621" s="263" t="s">
        <v>416</v>
      </c>
      <c r="G621" s="263" t="s">
        <v>655</v>
      </c>
      <c r="H621" s="263"/>
      <c r="I621" s="263"/>
      <c r="J621" s="263"/>
      <c r="K621" s="263"/>
      <c r="L621" s="263"/>
      <c r="M621" s="263"/>
      <c r="N621" s="263"/>
      <c r="O621" s="158"/>
      <c r="P621" s="296">
        <f t="shared" si="30"/>
        <v>0</v>
      </c>
      <c r="Q621" s="263"/>
      <c r="R621" s="263"/>
      <c r="S621" s="263"/>
      <c r="T621" s="263"/>
      <c r="U621" s="263"/>
      <c r="V621" s="263"/>
      <c r="W621" s="263">
        <v>1</v>
      </c>
      <c r="X621" s="158">
        <v>45131</v>
      </c>
      <c r="Y621" s="297">
        <f t="shared" si="31"/>
        <v>1</v>
      </c>
      <c r="Z621" s="263"/>
      <c r="AA621" s="263"/>
      <c r="AB621" s="263"/>
      <c r="AC621" s="263"/>
      <c r="AD621" s="263"/>
      <c r="AE621" s="263"/>
      <c r="AF621" s="263"/>
      <c r="AG621" s="158"/>
      <c r="AH621" s="297">
        <f t="shared" si="29"/>
        <v>0</v>
      </c>
      <c r="AI621" s="573"/>
      <c r="AJ621" s="574" t="s">
        <v>659</v>
      </c>
      <c r="AK621" s="574" t="s">
        <v>430</v>
      </c>
      <c r="AL621" s="574"/>
      <c r="AM621" s="574"/>
      <c r="AN621" s="574"/>
      <c r="AO621" s="574"/>
      <c r="AP621" s="574"/>
      <c r="AQ621" s="574"/>
      <c r="AR621" s="574"/>
      <c r="AS621" s="575"/>
      <c r="AT621" s="576"/>
      <c r="AU621" s="575"/>
      <c r="AV621" s="577"/>
      <c r="AW621" s="159"/>
    </row>
    <row r="622" spans="1:49" ht="51">
      <c r="A622" s="395"/>
      <c r="B622" s="395">
        <v>6703210400</v>
      </c>
      <c r="C622" s="263" t="s">
        <v>6204</v>
      </c>
      <c r="D622" s="263" t="s">
        <v>6205</v>
      </c>
      <c r="E622" s="263" t="s">
        <v>2794</v>
      </c>
      <c r="F622" s="263" t="s">
        <v>422</v>
      </c>
      <c r="G622" s="263" t="s">
        <v>655</v>
      </c>
      <c r="H622" s="263"/>
      <c r="I622" s="263"/>
      <c r="J622" s="263"/>
      <c r="K622" s="263"/>
      <c r="L622" s="263"/>
      <c r="M622" s="263"/>
      <c r="N622" s="263"/>
      <c r="O622" s="158"/>
      <c r="P622" s="296">
        <f t="shared" si="30"/>
        <v>0</v>
      </c>
      <c r="Q622" s="263"/>
      <c r="R622" s="263"/>
      <c r="S622" s="263"/>
      <c r="T622" s="263"/>
      <c r="U622" s="263"/>
      <c r="V622" s="263"/>
      <c r="W622" s="263">
        <v>1</v>
      </c>
      <c r="X622" s="158">
        <v>45033</v>
      </c>
      <c r="Y622" s="297">
        <f t="shared" si="31"/>
        <v>1</v>
      </c>
      <c r="Z622" s="263"/>
      <c r="AA622" s="263"/>
      <c r="AB622" s="263"/>
      <c r="AC622" s="263"/>
      <c r="AD622" s="263"/>
      <c r="AE622" s="263"/>
      <c r="AF622" s="263">
        <v>1</v>
      </c>
      <c r="AG622" s="158">
        <v>45208</v>
      </c>
      <c r="AH622" s="297">
        <f t="shared" si="29"/>
        <v>1</v>
      </c>
      <c r="AI622" s="573"/>
      <c r="AJ622" s="574" t="s">
        <v>659</v>
      </c>
      <c r="AK622" s="574" t="s">
        <v>430</v>
      </c>
      <c r="AL622" s="574"/>
      <c r="AM622" s="574"/>
      <c r="AN622" s="574"/>
      <c r="AO622" s="574"/>
      <c r="AP622" s="574"/>
      <c r="AQ622" s="574"/>
      <c r="AR622" s="574"/>
      <c r="AS622" s="575"/>
      <c r="AT622" s="576"/>
      <c r="AU622" s="575"/>
      <c r="AV622" s="577"/>
      <c r="AW622" s="159"/>
    </row>
    <row r="623" spans="1:49" ht="63.75">
      <c r="A623" s="395"/>
      <c r="B623" s="395">
        <v>4772111800</v>
      </c>
      <c r="C623" s="263" t="s">
        <v>6206</v>
      </c>
      <c r="D623" s="263" t="s">
        <v>6207</v>
      </c>
      <c r="E623" s="263" t="s">
        <v>2795</v>
      </c>
      <c r="F623" s="263" t="s">
        <v>422</v>
      </c>
      <c r="G623" s="263" t="s">
        <v>655</v>
      </c>
      <c r="H623" s="263"/>
      <c r="I623" s="263"/>
      <c r="J623" s="263"/>
      <c r="K623" s="263"/>
      <c r="L623" s="263"/>
      <c r="M623" s="263"/>
      <c r="N623" s="263"/>
      <c r="O623" s="158"/>
      <c r="P623" s="296">
        <f t="shared" si="30"/>
        <v>0</v>
      </c>
      <c r="Q623" s="263"/>
      <c r="R623" s="263"/>
      <c r="S623" s="263"/>
      <c r="T623" s="263"/>
      <c r="U623" s="263"/>
      <c r="V623" s="263"/>
      <c r="W623" s="263">
        <v>1</v>
      </c>
      <c r="X623" s="158">
        <v>45222</v>
      </c>
      <c r="Y623" s="297">
        <f t="shared" si="31"/>
        <v>1</v>
      </c>
      <c r="Z623" s="263"/>
      <c r="AA623" s="263"/>
      <c r="AB623" s="263"/>
      <c r="AC623" s="263"/>
      <c r="AD623" s="263"/>
      <c r="AE623" s="263"/>
      <c r="AF623" s="263"/>
      <c r="AG623" s="158"/>
      <c r="AH623" s="297">
        <f t="shared" si="29"/>
        <v>0</v>
      </c>
      <c r="AI623" s="573"/>
      <c r="AJ623" s="574" t="s">
        <v>659</v>
      </c>
      <c r="AK623" s="574" t="s">
        <v>430</v>
      </c>
      <c r="AL623" s="574"/>
      <c r="AM623" s="574"/>
      <c r="AN623" s="574"/>
      <c r="AO623" s="574"/>
      <c r="AP623" s="574"/>
      <c r="AQ623" s="574"/>
      <c r="AR623" s="574"/>
      <c r="AS623" s="575"/>
      <c r="AT623" s="576"/>
      <c r="AU623" s="575"/>
      <c r="AV623" s="577"/>
      <c r="AW623" s="159"/>
    </row>
    <row r="624" spans="1:49" ht="63.75">
      <c r="A624" s="395"/>
      <c r="B624" s="395">
        <v>4772111800</v>
      </c>
      <c r="C624" s="263" t="s">
        <v>6208</v>
      </c>
      <c r="D624" s="263" t="s">
        <v>6207</v>
      </c>
      <c r="E624" s="263" t="s">
        <v>2796</v>
      </c>
      <c r="F624" s="263" t="s">
        <v>422</v>
      </c>
      <c r="G624" s="263" t="s">
        <v>655</v>
      </c>
      <c r="H624" s="263"/>
      <c r="I624" s="263"/>
      <c r="J624" s="263"/>
      <c r="K624" s="263"/>
      <c r="L624" s="263"/>
      <c r="M624" s="263"/>
      <c r="N624" s="263"/>
      <c r="O624" s="158"/>
      <c r="P624" s="296">
        <f t="shared" si="30"/>
        <v>0</v>
      </c>
      <c r="Q624" s="263"/>
      <c r="R624" s="263"/>
      <c r="S624" s="263"/>
      <c r="T624" s="263"/>
      <c r="U624" s="263"/>
      <c r="V624" s="263"/>
      <c r="W624" s="263">
        <v>1</v>
      </c>
      <c r="X624" s="158">
        <v>45222</v>
      </c>
      <c r="Y624" s="297">
        <f t="shared" si="31"/>
        <v>1</v>
      </c>
      <c r="Z624" s="263"/>
      <c r="AA624" s="263"/>
      <c r="AB624" s="263"/>
      <c r="AC624" s="263"/>
      <c r="AD624" s="263"/>
      <c r="AE624" s="263"/>
      <c r="AF624" s="263"/>
      <c r="AG624" s="158"/>
      <c r="AH624" s="297">
        <f t="shared" si="29"/>
        <v>0</v>
      </c>
      <c r="AI624" s="573"/>
      <c r="AJ624" s="574" t="s">
        <v>659</v>
      </c>
      <c r="AK624" s="574" t="s">
        <v>430</v>
      </c>
      <c r="AL624" s="574"/>
      <c r="AM624" s="574"/>
      <c r="AN624" s="574"/>
      <c r="AO624" s="574"/>
      <c r="AP624" s="574"/>
      <c r="AQ624" s="574"/>
      <c r="AR624" s="574"/>
      <c r="AS624" s="575"/>
      <c r="AT624" s="576"/>
      <c r="AU624" s="575"/>
      <c r="AV624" s="577"/>
      <c r="AW624" s="159"/>
    </row>
    <row r="625" spans="1:49" ht="76.5">
      <c r="A625" s="395"/>
      <c r="B625" s="395">
        <v>4633620300</v>
      </c>
      <c r="C625" s="263" t="s">
        <v>6209</v>
      </c>
      <c r="D625" s="263" t="s">
        <v>6210</v>
      </c>
      <c r="E625" s="263" t="s">
        <v>2797</v>
      </c>
      <c r="F625" s="263" t="s">
        <v>422</v>
      </c>
      <c r="G625" s="263" t="s">
        <v>655</v>
      </c>
      <c r="H625" s="263"/>
      <c r="I625" s="263"/>
      <c r="J625" s="263"/>
      <c r="K625" s="263"/>
      <c r="L625" s="263"/>
      <c r="M625" s="263"/>
      <c r="N625" s="263"/>
      <c r="O625" s="158"/>
      <c r="P625" s="296">
        <f t="shared" si="30"/>
        <v>0</v>
      </c>
      <c r="Q625" s="263"/>
      <c r="R625" s="263"/>
      <c r="S625" s="263"/>
      <c r="T625" s="263"/>
      <c r="U625" s="263"/>
      <c r="V625" s="263"/>
      <c r="W625" s="263">
        <v>1</v>
      </c>
      <c r="X625" s="158">
        <v>45131</v>
      </c>
      <c r="Y625" s="297">
        <f t="shared" si="31"/>
        <v>1</v>
      </c>
      <c r="Z625" s="263"/>
      <c r="AA625" s="263"/>
      <c r="AB625" s="263"/>
      <c r="AC625" s="263"/>
      <c r="AD625" s="263"/>
      <c r="AE625" s="263"/>
      <c r="AF625" s="263">
        <v>1</v>
      </c>
      <c r="AG625" s="158">
        <v>45265</v>
      </c>
      <c r="AH625" s="297">
        <f t="shared" si="29"/>
        <v>1</v>
      </c>
      <c r="AI625" s="573"/>
      <c r="AJ625" s="574" t="s">
        <v>659</v>
      </c>
      <c r="AK625" s="574" t="s">
        <v>430</v>
      </c>
      <c r="AL625" s="574"/>
      <c r="AM625" s="574"/>
      <c r="AN625" s="574"/>
      <c r="AO625" s="574"/>
      <c r="AP625" s="574"/>
      <c r="AQ625" s="574"/>
      <c r="AR625" s="574"/>
      <c r="AS625" s="575"/>
      <c r="AT625" s="576"/>
      <c r="AU625" s="575"/>
      <c r="AV625" s="577"/>
      <c r="AW625" s="159"/>
    </row>
    <row r="626" spans="1:49" ht="51">
      <c r="A626" s="395"/>
      <c r="B626" s="395">
        <v>6720702400</v>
      </c>
      <c r="C626" s="263" t="s">
        <v>6211</v>
      </c>
      <c r="D626" s="263" t="s">
        <v>6212</v>
      </c>
      <c r="E626" s="263" t="s">
        <v>2798</v>
      </c>
      <c r="F626" s="263" t="s">
        <v>422</v>
      </c>
      <c r="G626" s="263" t="s">
        <v>655</v>
      </c>
      <c r="H626" s="263"/>
      <c r="I626" s="263"/>
      <c r="J626" s="263"/>
      <c r="K626" s="263"/>
      <c r="L626" s="263"/>
      <c r="M626" s="263"/>
      <c r="N626" s="263"/>
      <c r="O626" s="158"/>
      <c r="P626" s="296">
        <f t="shared" si="30"/>
        <v>0</v>
      </c>
      <c r="Q626" s="263"/>
      <c r="R626" s="263"/>
      <c r="S626" s="263"/>
      <c r="T626" s="263"/>
      <c r="U626" s="263"/>
      <c r="V626" s="263"/>
      <c r="W626" s="263">
        <v>1</v>
      </c>
      <c r="X626" s="158">
        <v>45261</v>
      </c>
      <c r="Y626" s="297">
        <f t="shared" si="31"/>
        <v>1</v>
      </c>
      <c r="Z626" s="263"/>
      <c r="AA626" s="263"/>
      <c r="AB626" s="263"/>
      <c r="AC626" s="263"/>
      <c r="AD626" s="263"/>
      <c r="AE626" s="263"/>
      <c r="AF626" s="263"/>
      <c r="AG626" s="158"/>
      <c r="AH626" s="297">
        <f t="shared" ref="AH626:AH689" si="32">SUM($Z626:$AF626)</f>
        <v>0</v>
      </c>
      <c r="AI626" s="573"/>
      <c r="AJ626" s="574" t="s">
        <v>659</v>
      </c>
      <c r="AK626" s="574" t="s">
        <v>430</v>
      </c>
      <c r="AL626" s="574"/>
      <c r="AM626" s="574"/>
      <c r="AN626" s="574"/>
      <c r="AO626" s="574"/>
      <c r="AP626" s="574"/>
      <c r="AQ626" s="574"/>
      <c r="AR626" s="574"/>
      <c r="AS626" s="575"/>
      <c r="AT626" s="576"/>
      <c r="AU626" s="575"/>
      <c r="AV626" s="577"/>
      <c r="AW626" s="159"/>
    </row>
    <row r="627" spans="1:49" ht="51">
      <c r="A627" s="395"/>
      <c r="B627" s="395">
        <v>3051102900</v>
      </c>
      <c r="C627" s="263" t="s">
        <v>6213</v>
      </c>
      <c r="D627" s="263" t="s">
        <v>6214</v>
      </c>
      <c r="E627" s="263" t="s">
        <v>2799</v>
      </c>
      <c r="F627" s="263" t="s">
        <v>422</v>
      </c>
      <c r="G627" s="263" t="s">
        <v>655</v>
      </c>
      <c r="H627" s="263"/>
      <c r="I627" s="263"/>
      <c r="J627" s="263"/>
      <c r="K627" s="263"/>
      <c r="L627" s="263"/>
      <c r="M627" s="263"/>
      <c r="N627" s="263"/>
      <c r="O627" s="158"/>
      <c r="P627" s="296">
        <f t="shared" si="30"/>
        <v>0</v>
      </c>
      <c r="Q627" s="263"/>
      <c r="R627" s="263"/>
      <c r="S627" s="263"/>
      <c r="T627" s="263"/>
      <c r="U627" s="263"/>
      <c r="V627" s="263"/>
      <c r="W627" s="263">
        <v>1</v>
      </c>
      <c r="X627" s="158">
        <v>45022</v>
      </c>
      <c r="Y627" s="297">
        <f t="shared" si="31"/>
        <v>1</v>
      </c>
      <c r="Z627" s="263"/>
      <c r="AA627" s="263"/>
      <c r="AB627" s="263"/>
      <c r="AC627" s="263"/>
      <c r="AD627" s="263"/>
      <c r="AE627" s="263"/>
      <c r="AF627" s="263">
        <v>1</v>
      </c>
      <c r="AG627" s="158">
        <v>45191</v>
      </c>
      <c r="AH627" s="297">
        <f t="shared" si="32"/>
        <v>1</v>
      </c>
      <c r="AI627" s="573"/>
      <c r="AJ627" s="574" t="s">
        <v>659</v>
      </c>
      <c r="AK627" s="574" t="s">
        <v>430</v>
      </c>
      <c r="AL627" s="574"/>
      <c r="AM627" s="574"/>
      <c r="AN627" s="574"/>
      <c r="AO627" s="574"/>
      <c r="AP627" s="574"/>
      <c r="AQ627" s="574"/>
      <c r="AR627" s="574"/>
      <c r="AS627" s="575"/>
      <c r="AT627" s="576"/>
      <c r="AU627" s="575"/>
      <c r="AV627" s="577"/>
      <c r="AW627" s="159"/>
    </row>
    <row r="628" spans="1:49" ht="51">
      <c r="A628" s="395"/>
      <c r="B628" s="395">
        <v>4661600600</v>
      </c>
      <c r="C628" s="263" t="s">
        <v>6215</v>
      </c>
      <c r="D628" s="263" t="s">
        <v>6216</v>
      </c>
      <c r="E628" s="263" t="s">
        <v>2800</v>
      </c>
      <c r="F628" s="263" t="s">
        <v>422</v>
      </c>
      <c r="G628" s="263" t="s">
        <v>655</v>
      </c>
      <c r="H628" s="263"/>
      <c r="I628" s="263"/>
      <c r="J628" s="263"/>
      <c r="K628" s="263"/>
      <c r="L628" s="263"/>
      <c r="M628" s="263"/>
      <c r="N628" s="263"/>
      <c r="O628" s="158"/>
      <c r="P628" s="296">
        <f t="shared" si="30"/>
        <v>0</v>
      </c>
      <c r="Q628" s="263"/>
      <c r="R628" s="263"/>
      <c r="S628" s="263"/>
      <c r="T628" s="263"/>
      <c r="U628" s="263"/>
      <c r="V628" s="263"/>
      <c r="W628" s="263">
        <v>1</v>
      </c>
      <c r="X628" s="158">
        <v>45266</v>
      </c>
      <c r="Y628" s="297">
        <f t="shared" si="31"/>
        <v>1</v>
      </c>
      <c r="Z628" s="263"/>
      <c r="AA628" s="263"/>
      <c r="AB628" s="263"/>
      <c r="AC628" s="263"/>
      <c r="AD628" s="263"/>
      <c r="AE628" s="263"/>
      <c r="AF628" s="263"/>
      <c r="AG628" s="158"/>
      <c r="AH628" s="297">
        <f t="shared" si="32"/>
        <v>0</v>
      </c>
      <c r="AI628" s="573"/>
      <c r="AJ628" s="574" t="s">
        <v>659</v>
      </c>
      <c r="AK628" s="574" t="s">
        <v>430</v>
      </c>
      <c r="AL628" s="574"/>
      <c r="AM628" s="574"/>
      <c r="AN628" s="574"/>
      <c r="AO628" s="574"/>
      <c r="AP628" s="574"/>
      <c r="AQ628" s="574"/>
      <c r="AR628" s="574"/>
      <c r="AS628" s="575"/>
      <c r="AT628" s="576"/>
      <c r="AU628" s="575"/>
      <c r="AV628" s="577"/>
      <c r="AW628" s="159"/>
    </row>
    <row r="629" spans="1:49" ht="51">
      <c r="A629" s="395"/>
      <c r="B629" s="395">
        <v>6720700600</v>
      </c>
      <c r="C629" s="263" t="s">
        <v>6217</v>
      </c>
      <c r="D629" s="263" t="s">
        <v>6218</v>
      </c>
      <c r="E629" s="263" t="s">
        <v>2801</v>
      </c>
      <c r="F629" s="263" t="s">
        <v>422</v>
      </c>
      <c r="G629" s="263" t="s">
        <v>655</v>
      </c>
      <c r="H629" s="263"/>
      <c r="I629" s="263"/>
      <c r="J629" s="263"/>
      <c r="K629" s="263"/>
      <c r="L629" s="263"/>
      <c r="M629" s="263"/>
      <c r="N629" s="263"/>
      <c r="O629" s="158"/>
      <c r="P629" s="296">
        <f t="shared" si="30"/>
        <v>0</v>
      </c>
      <c r="Q629" s="263"/>
      <c r="R629" s="263"/>
      <c r="S629" s="263"/>
      <c r="T629" s="263"/>
      <c r="U629" s="263"/>
      <c r="V629" s="263"/>
      <c r="W629" s="263">
        <v>1</v>
      </c>
      <c r="X629" s="158">
        <v>45210</v>
      </c>
      <c r="Y629" s="297">
        <f t="shared" si="31"/>
        <v>1</v>
      </c>
      <c r="Z629" s="263"/>
      <c r="AA629" s="263"/>
      <c r="AB629" s="263"/>
      <c r="AC629" s="263"/>
      <c r="AD629" s="263"/>
      <c r="AE629" s="263"/>
      <c r="AF629" s="263"/>
      <c r="AG629" s="158"/>
      <c r="AH629" s="297">
        <f t="shared" si="32"/>
        <v>0</v>
      </c>
      <c r="AI629" s="573"/>
      <c r="AJ629" s="574" t="s">
        <v>659</v>
      </c>
      <c r="AK629" s="574" t="s">
        <v>430</v>
      </c>
      <c r="AL629" s="574"/>
      <c r="AM629" s="574"/>
      <c r="AN629" s="574"/>
      <c r="AO629" s="574"/>
      <c r="AP629" s="574"/>
      <c r="AQ629" s="574"/>
      <c r="AR629" s="574"/>
      <c r="AS629" s="575"/>
      <c r="AT629" s="576"/>
      <c r="AU629" s="575"/>
      <c r="AV629" s="577"/>
      <c r="AW629" s="159"/>
    </row>
    <row r="630" spans="1:49" ht="51">
      <c r="A630" s="395"/>
      <c r="B630" s="395">
        <v>3510250400</v>
      </c>
      <c r="C630" s="263" t="s">
        <v>6219</v>
      </c>
      <c r="D630" s="263" t="s">
        <v>6220</v>
      </c>
      <c r="E630" s="263" t="s">
        <v>2802</v>
      </c>
      <c r="F630" s="263" t="s">
        <v>422</v>
      </c>
      <c r="G630" s="263" t="s">
        <v>655</v>
      </c>
      <c r="H630" s="263"/>
      <c r="I630" s="263"/>
      <c r="J630" s="263"/>
      <c r="K630" s="263"/>
      <c r="L630" s="263"/>
      <c r="M630" s="263"/>
      <c r="N630" s="263"/>
      <c r="O630" s="158"/>
      <c r="P630" s="296">
        <f t="shared" si="30"/>
        <v>0</v>
      </c>
      <c r="Q630" s="263"/>
      <c r="R630" s="263"/>
      <c r="S630" s="263"/>
      <c r="T630" s="263"/>
      <c r="U630" s="263"/>
      <c r="V630" s="263"/>
      <c r="W630" s="263">
        <v>1</v>
      </c>
      <c r="X630" s="158">
        <v>45273</v>
      </c>
      <c r="Y630" s="297">
        <f t="shared" si="31"/>
        <v>1</v>
      </c>
      <c r="Z630" s="263"/>
      <c r="AA630" s="263"/>
      <c r="AB630" s="263"/>
      <c r="AC630" s="263"/>
      <c r="AD630" s="263"/>
      <c r="AE630" s="263"/>
      <c r="AF630" s="263">
        <v>1</v>
      </c>
      <c r="AG630" s="158">
        <v>45282</v>
      </c>
      <c r="AH630" s="297">
        <f t="shared" si="32"/>
        <v>1</v>
      </c>
      <c r="AI630" s="573"/>
      <c r="AJ630" s="574" t="s">
        <v>659</v>
      </c>
      <c r="AK630" s="574" t="s">
        <v>430</v>
      </c>
      <c r="AL630" s="574"/>
      <c r="AM630" s="574"/>
      <c r="AN630" s="574"/>
      <c r="AO630" s="574"/>
      <c r="AP630" s="574"/>
      <c r="AQ630" s="574"/>
      <c r="AR630" s="574"/>
      <c r="AS630" s="575"/>
      <c r="AT630" s="576"/>
      <c r="AU630" s="575"/>
      <c r="AV630" s="577"/>
      <c r="AW630" s="159"/>
    </row>
    <row r="631" spans="1:49" ht="51">
      <c r="A631" s="395"/>
      <c r="B631" s="395">
        <v>5521121500</v>
      </c>
      <c r="C631" s="263" t="s">
        <v>6221</v>
      </c>
      <c r="D631" s="263" t="s">
        <v>6222</v>
      </c>
      <c r="E631" s="263" t="s">
        <v>2803</v>
      </c>
      <c r="F631" s="263" t="s">
        <v>422</v>
      </c>
      <c r="G631" s="263" t="s">
        <v>655</v>
      </c>
      <c r="H631" s="263"/>
      <c r="I631" s="263"/>
      <c r="J631" s="263"/>
      <c r="K631" s="263"/>
      <c r="L631" s="263"/>
      <c r="M631" s="263"/>
      <c r="N631" s="263"/>
      <c r="O631" s="158"/>
      <c r="P631" s="296">
        <f t="shared" si="30"/>
        <v>0</v>
      </c>
      <c r="Q631" s="263"/>
      <c r="R631" s="263"/>
      <c r="S631" s="263"/>
      <c r="T631" s="263"/>
      <c r="U631" s="263"/>
      <c r="V631" s="263"/>
      <c r="W631" s="263">
        <v>1</v>
      </c>
      <c r="X631" s="158">
        <v>45223</v>
      </c>
      <c r="Y631" s="297">
        <f t="shared" si="31"/>
        <v>1</v>
      </c>
      <c r="Z631" s="263"/>
      <c r="AA631" s="263"/>
      <c r="AB631" s="263"/>
      <c r="AC631" s="263"/>
      <c r="AD631" s="263"/>
      <c r="AE631" s="263"/>
      <c r="AF631" s="263"/>
      <c r="AG631" s="158"/>
      <c r="AH631" s="297">
        <f t="shared" si="32"/>
        <v>0</v>
      </c>
      <c r="AI631" s="573"/>
      <c r="AJ631" s="574" t="s">
        <v>659</v>
      </c>
      <c r="AK631" s="574" t="s">
        <v>430</v>
      </c>
      <c r="AL631" s="574"/>
      <c r="AM631" s="574"/>
      <c r="AN631" s="574"/>
      <c r="AO631" s="574"/>
      <c r="AP631" s="574"/>
      <c r="AQ631" s="574"/>
      <c r="AR631" s="574"/>
      <c r="AS631" s="575"/>
      <c r="AT631" s="576"/>
      <c r="AU631" s="575"/>
      <c r="AV631" s="577"/>
      <c r="AW631" s="159"/>
    </row>
    <row r="632" spans="1:49" ht="51">
      <c r="A632" s="395"/>
      <c r="B632" s="395">
        <v>5521903600</v>
      </c>
      <c r="C632" s="263" t="s">
        <v>6223</v>
      </c>
      <c r="D632" s="263" t="s">
        <v>6224</v>
      </c>
      <c r="E632" s="263" t="s">
        <v>2804</v>
      </c>
      <c r="F632" s="263" t="s">
        <v>422</v>
      </c>
      <c r="G632" s="263" t="s">
        <v>655</v>
      </c>
      <c r="H632" s="263"/>
      <c r="I632" s="263"/>
      <c r="J632" s="263"/>
      <c r="K632" s="263"/>
      <c r="L632" s="263"/>
      <c r="M632" s="263"/>
      <c r="N632" s="263"/>
      <c r="O632" s="158"/>
      <c r="P632" s="296">
        <f t="shared" ref="P632:P695" si="33">SUM($H632:$N632)</f>
        <v>0</v>
      </c>
      <c r="Q632" s="263"/>
      <c r="R632" s="263"/>
      <c r="S632" s="263"/>
      <c r="T632" s="263"/>
      <c r="U632" s="263"/>
      <c r="V632" s="263"/>
      <c r="W632" s="263">
        <v>1</v>
      </c>
      <c r="X632" s="158">
        <v>45133</v>
      </c>
      <c r="Y632" s="297">
        <f t="shared" ref="Y632:Y695" si="34">SUM($Q632:$W632)</f>
        <v>1</v>
      </c>
      <c r="Z632" s="263"/>
      <c r="AA632" s="263"/>
      <c r="AB632" s="263"/>
      <c r="AC632" s="263"/>
      <c r="AD632" s="263"/>
      <c r="AE632" s="263"/>
      <c r="AF632" s="263"/>
      <c r="AG632" s="158"/>
      <c r="AH632" s="297">
        <f t="shared" si="32"/>
        <v>0</v>
      </c>
      <c r="AI632" s="573"/>
      <c r="AJ632" s="574" t="s">
        <v>659</v>
      </c>
      <c r="AK632" s="574" t="s">
        <v>430</v>
      </c>
      <c r="AL632" s="574"/>
      <c r="AM632" s="574"/>
      <c r="AN632" s="574"/>
      <c r="AO632" s="574"/>
      <c r="AP632" s="574"/>
      <c r="AQ632" s="574"/>
      <c r="AR632" s="574"/>
      <c r="AS632" s="575"/>
      <c r="AT632" s="576"/>
      <c r="AU632" s="575"/>
      <c r="AV632" s="577"/>
      <c r="AW632" s="159"/>
    </row>
    <row r="633" spans="1:49" ht="51">
      <c r="A633" s="395"/>
      <c r="B633" s="395">
        <v>5521903600</v>
      </c>
      <c r="C633" s="263" t="s">
        <v>6225</v>
      </c>
      <c r="D633" s="263" t="s">
        <v>6224</v>
      </c>
      <c r="E633" s="263" t="s">
        <v>2805</v>
      </c>
      <c r="F633" s="263" t="s">
        <v>422</v>
      </c>
      <c r="G633" s="263" t="s">
        <v>655</v>
      </c>
      <c r="H633" s="263"/>
      <c r="I633" s="263"/>
      <c r="J633" s="263"/>
      <c r="K633" s="263"/>
      <c r="L633" s="263"/>
      <c r="M633" s="263"/>
      <c r="N633" s="263"/>
      <c r="O633" s="158"/>
      <c r="P633" s="296">
        <f t="shared" si="33"/>
        <v>0</v>
      </c>
      <c r="Q633" s="263"/>
      <c r="R633" s="263"/>
      <c r="S633" s="263"/>
      <c r="T633" s="263"/>
      <c r="U633" s="263"/>
      <c r="V633" s="263"/>
      <c r="W633" s="263">
        <v>1</v>
      </c>
      <c r="X633" s="158">
        <v>45133</v>
      </c>
      <c r="Y633" s="297">
        <f t="shared" si="34"/>
        <v>1</v>
      </c>
      <c r="Z633" s="263"/>
      <c r="AA633" s="263"/>
      <c r="AB633" s="263"/>
      <c r="AC633" s="263"/>
      <c r="AD633" s="263"/>
      <c r="AE633" s="263"/>
      <c r="AF633" s="263">
        <v>1</v>
      </c>
      <c r="AG633" s="158">
        <v>45259</v>
      </c>
      <c r="AH633" s="297">
        <f t="shared" si="32"/>
        <v>1</v>
      </c>
      <c r="AI633" s="573"/>
      <c r="AJ633" s="574" t="s">
        <v>659</v>
      </c>
      <c r="AK633" s="574" t="s">
        <v>430</v>
      </c>
      <c r="AL633" s="574"/>
      <c r="AM633" s="574"/>
      <c r="AN633" s="574"/>
      <c r="AO633" s="574"/>
      <c r="AP633" s="574"/>
      <c r="AQ633" s="574"/>
      <c r="AR633" s="574"/>
      <c r="AS633" s="575"/>
      <c r="AT633" s="576"/>
      <c r="AU633" s="575"/>
      <c r="AV633" s="577"/>
      <c r="AW633" s="159"/>
    </row>
    <row r="634" spans="1:49" ht="51">
      <c r="A634" s="395"/>
      <c r="B634" s="395">
        <v>4632114100</v>
      </c>
      <c r="C634" s="263" t="s">
        <v>6226</v>
      </c>
      <c r="D634" s="263" t="s">
        <v>6227</v>
      </c>
      <c r="E634" s="263" t="s">
        <v>2806</v>
      </c>
      <c r="F634" s="263" t="s">
        <v>422</v>
      </c>
      <c r="G634" s="263" t="s">
        <v>655</v>
      </c>
      <c r="H634" s="263"/>
      <c r="I634" s="263"/>
      <c r="J634" s="263"/>
      <c r="K634" s="263"/>
      <c r="L634" s="263"/>
      <c r="M634" s="263"/>
      <c r="N634" s="263"/>
      <c r="O634" s="158"/>
      <c r="P634" s="296">
        <f t="shared" si="33"/>
        <v>0</v>
      </c>
      <c r="Q634" s="263"/>
      <c r="R634" s="263"/>
      <c r="S634" s="263"/>
      <c r="T634" s="263"/>
      <c r="U634" s="263"/>
      <c r="V634" s="263"/>
      <c r="W634" s="263">
        <v>1</v>
      </c>
      <c r="X634" s="158">
        <v>45009</v>
      </c>
      <c r="Y634" s="297">
        <f t="shared" si="34"/>
        <v>1</v>
      </c>
      <c r="Z634" s="263"/>
      <c r="AA634" s="263"/>
      <c r="AB634" s="263"/>
      <c r="AC634" s="263"/>
      <c r="AD634" s="263"/>
      <c r="AE634" s="263"/>
      <c r="AF634" s="263">
        <v>1</v>
      </c>
      <c r="AG634" s="158">
        <v>45110</v>
      </c>
      <c r="AH634" s="297">
        <f t="shared" si="32"/>
        <v>1</v>
      </c>
      <c r="AI634" s="573"/>
      <c r="AJ634" s="574" t="s">
        <v>659</v>
      </c>
      <c r="AK634" s="574" t="s">
        <v>430</v>
      </c>
      <c r="AL634" s="574"/>
      <c r="AM634" s="574"/>
      <c r="AN634" s="574"/>
      <c r="AO634" s="574"/>
      <c r="AP634" s="574"/>
      <c r="AQ634" s="574"/>
      <c r="AR634" s="574"/>
      <c r="AS634" s="575"/>
      <c r="AT634" s="576"/>
      <c r="AU634" s="575"/>
      <c r="AV634" s="577"/>
      <c r="AW634" s="159"/>
    </row>
    <row r="635" spans="1:49" ht="63.75">
      <c r="A635" s="395"/>
      <c r="B635" s="395">
        <v>3053331100</v>
      </c>
      <c r="C635" s="263" t="s">
        <v>6228</v>
      </c>
      <c r="D635" s="263" t="s">
        <v>6229</v>
      </c>
      <c r="E635" s="263" t="s">
        <v>2807</v>
      </c>
      <c r="F635" s="263" t="s">
        <v>422</v>
      </c>
      <c r="G635" s="263" t="s">
        <v>655</v>
      </c>
      <c r="H635" s="263"/>
      <c r="I635" s="263"/>
      <c r="J635" s="263"/>
      <c r="K635" s="263"/>
      <c r="L635" s="263"/>
      <c r="M635" s="263"/>
      <c r="N635" s="263"/>
      <c r="O635" s="158"/>
      <c r="P635" s="296">
        <f t="shared" si="33"/>
        <v>0</v>
      </c>
      <c r="Q635" s="263"/>
      <c r="R635" s="263"/>
      <c r="S635" s="263"/>
      <c r="T635" s="263"/>
      <c r="U635" s="263"/>
      <c r="V635" s="263"/>
      <c r="W635" s="263">
        <v>1</v>
      </c>
      <c r="X635" s="158">
        <v>45291</v>
      </c>
      <c r="Y635" s="297">
        <f t="shared" si="34"/>
        <v>1</v>
      </c>
      <c r="Z635" s="263"/>
      <c r="AA635" s="263"/>
      <c r="AB635" s="263"/>
      <c r="AC635" s="263"/>
      <c r="AD635" s="263"/>
      <c r="AE635" s="263"/>
      <c r="AF635" s="263"/>
      <c r="AG635" s="158"/>
      <c r="AH635" s="297">
        <f t="shared" si="32"/>
        <v>0</v>
      </c>
      <c r="AI635" s="573"/>
      <c r="AJ635" s="574" t="s">
        <v>659</v>
      </c>
      <c r="AK635" s="574" t="s">
        <v>430</v>
      </c>
      <c r="AL635" s="574"/>
      <c r="AM635" s="574"/>
      <c r="AN635" s="574"/>
      <c r="AO635" s="574"/>
      <c r="AP635" s="574"/>
      <c r="AQ635" s="574"/>
      <c r="AR635" s="574"/>
      <c r="AS635" s="575"/>
      <c r="AT635" s="576"/>
      <c r="AU635" s="575"/>
      <c r="AV635" s="577"/>
      <c r="AW635" s="159"/>
    </row>
    <row r="636" spans="1:49" ht="51">
      <c r="A636" s="395"/>
      <c r="B636" s="395">
        <v>4150421300</v>
      </c>
      <c r="C636" s="263" t="s">
        <v>6230</v>
      </c>
      <c r="D636" s="263" t="s">
        <v>6231</v>
      </c>
      <c r="E636" s="263" t="s">
        <v>2808</v>
      </c>
      <c r="F636" s="263" t="s">
        <v>422</v>
      </c>
      <c r="G636" s="263" t="s">
        <v>655</v>
      </c>
      <c r="H636" s="263"/>
      <c r="I636" s="263"/>
      <c r="J636" s="263"/>
      <c r="K636" s="263"/>
      <c r="L636" s="263"/>
      <c r="M636" s="263"/>
      <c r="N636" s="263"/>
      <c r="O636" s="158"/>
      <c r="P636" s="296">
        <f t="shared" si="33"/>
        <v>0</v>
      </c>
      <c r="Q636" s="263"/>
      <c r="R636" s="263"/>
      <c r="S636" s="263"/>
      <c r="T636" s="263"/>
      <c r="U636" s="263"/>
      <c r="V636" s="263"/>
      <c r="W636" s="263">
        <v>1</v>
      </c>
      <c r="X636" s="158">
        <v>45125</v>
      </c>
      <c r="Y636" s="297">
        <f t="shared" si="34"/>
        <v>1</v>
      </c>
      <c r="Z636" s="263"/>
      <c r="AA636" s="263"/>
      <c r="AB636" s="263"/>
      <c r="AC636" s="263"/>
      <c r="AD636" s="263"/>
      <c r="AE636" s="263"/>
      <c r="AF636" s="263"/>
      <c r="AG636" s="158"/>
      <c r="AH636" s="297">
        <f t="shared" si="32"/>
        <v>0</v>
      </c>
      <c r="AI636" s="573"/>
      <c r="AJ636" s="574" t="s">
        <v>659</v>
      </c>
      <c r="AK636" s="574" t="s">
        <v>430</v>
      </c>
      <c r="AL636" s="574"/>
      <c r="AM636" s="574"/>
      <c r="AN636" s="574"/>
      <c r="AO636" s="574"/>
      <c r="AP636" s="574"/>
      <c r="AQ636" s="574"/>
      <c r="AR636" s="574"/>
      <c r="AS636" s="575"/>
      <c r="AT636" s="576"/>
      <c r="AU636" s="575"/>
      <c r="AV636" s="577"/>
      <c r="AW636" s="159"/>
    </row>
    <row r="637" spans="1:49" ht="51">
      <c r="A637" s="395"/>
      <c r="B637" s="395">
        <v>4660800300</v>
      </c>
      <c r="C637" s="263" t="s">
        <v>6232</v>
      </c>
      <c r="D637" s="263" t="s">
        <v>6233</v>
      </c>
      <c r="E637" s="263" t="s">
        <v>2809</v>
      </c>
      <c r="F637" s="263" t="s">
        <v>422</v>
      </c>
      <c r="G637" s="263" t="s">
        <v>655</v>
      </c>
      <c r="H637" s="263"/>
      <c r="I637" s="263"/>
      <c r="J637" s="263"/>
      <c r="K637" s="263"/>
      <c r="L637" s="263"/>
      <c r="M637" s="263"/>
      <c r="N637" s="263"/>
      <c r="O637" s="158"/>
      <c r="P637" s="296">
        <f t="shared" si="33"/>
        <v>0</v>
      </c>
      <c r="Q637" s="263"/>
      <c r="R637" s="263"/>
      <c r="S637" s="263"/>
      <c r="T637" s="263"/>
      <c r="U637" s="263"/>
      <c r="V637" s="263"/>
      <c r="W637" s="263">
        <v>1</v>
      </c>
      <c r="X637" s="158">
        <v>45268</v>
      </c>
      <c r="Y637" s="297">
        <f t="shared" si="34"/>
        <v>1</v>
      </c>
      <c r="Z637" s="263"/>
      <c r="AA637" s="263"/>
      <c r="AB637" s="263"/>
      <c r="AC637" s="263"/>
      <c r="AD637" s="263"/>
      <c r="AE637" s="263"/>
      <c r="AF637" s="263"/>
      <c r="AG637" s="158"/>
      <c r="AH637" s="297">
        <f t="shared" si="32"/>
        <v>0</v>
      </c>
      <c r="AI637" s="573"/>
      <c r="AJ637" s="574" t="s">
        <v>659</v>
      </c>
      <c r="AK637" s="574" t="s">
        <v>430</v>
      </c>
      <c r="AL637" s="574"/>
      <c r="AM637" s="574"/>
      <c r="AN637" s="574"/>
      <c r="AO637" s="574"/>
      <c r="AP637" s="574"/>
      <c r="AQ637" s="574"/>
      <c r="AR637" s="574"/>
      <c r="AS637" s="575"/>
      <c r="AT637" s="576"/>
      <c r="AU637" s="575"/>
      <c r="AV637" s="577"/>
      <c r="AW637" s="159"/>
    </row>
    <row r="638" spans="1:49" ht="51">
      <c r="A638" s="395"/>
      <c r="B638" s="395">
        <v>3615030400</v>
      </c>
      <c r="C638" s="263" t="s">
        <v>6234</v>
      </c>
      <c r="D638" s="263" t="s">
        <v>6235</v>
      </c>
      <c r="E638" s="263" t="s">
        <v>2810</v>
      </c>
      <c r="F638" s="263" t="s">
        <v>422</v>
      </c>
      <c r="G638" s="263" t="s">
        <v>655</v>
      </c>
      <c r="H638" s="263"/>
      <c r="I638" s="263"/>
      <c r="J638" s="263"/>
      <c r="K638" s="263"/>
      <c r="L638" s="263"/>
      <c r="M638" s="263"/>
      <c r="N638" s="263"/>
      <c r="O638" s="158"/>
      <c r="P638" s="296">
        <f t="shared" si="33"/>
        <v>0</v>
      </c>
      <c r="Q638" s="263"/>
      <c r="R638" s="263"/>
      <c r="S638" s="263"/>
      <c r="T638" s="263"/>
      <c r="U638" s="263"/>
      <c r="V638" s="263"/>
      <c r="W638" s="263">
        <v>1</v>
      </c>
      <c r="X638" s="158">
        <v>44980</v>
      </c>
      <c r="Y638" s="297">
        <f t="shared" si="34"/>
        <v>1</v>
      </c>
      <c r="Z638" s="263"/>
      <c r="AA638" s="263"/>
      <c r="AB638" s="263"/>
      <c r="AC638" s="263"/>
      <c r="AD638" s="263"/>
      <c r="AE638" s="263"/>
      <c r="AF638" s="263"/>
      <c r="AG638" s="158"/>
      <c r="AH638" s="297">
        <f t="shared" si="32"/>
        <v>0</v>
      </c>
      <c r="AI638" s="573"/>
      <c r="AJ638" s="574" t="s">
        <v>659</v>
      </c>
      <c r="AK638" s="574" t="s">
        <v>430</v>
      </c>
      <c r="AL638" s="574"/>
      <c r="AM638" s="574"/>
      <c r="AN638" s="574"/>
      <c r="AO638" s="574"/>
      <c r="AP638" s="574"/>
      <c r="AQ638" s="574"/>
      <c r="AR638" s="574"/>
      <c r="AS638" s="575"/>
      <c r="AT638" s="576"/>
      <c r="AU638" s="575"/>
      <c r="AV638" s="577"/>
      <c r="AW638" s="159"/>
    </row>
    <row r="639" spans="1:49" ht="51">
      <c r="A639" s="395"/>
      <c r="B639" s="395">
        <v>4177207200</v>
      </c>
      <c r="C639" s="263" t="s">
        <v>6236</v>
      </c>
      <c r="D639" s="263" t="s">
        <v>6237</v>
      </c>
      <c r="E639" s="263" t="s">
        <v>2811</v>
      </c>
      <c r="F639" s="263" t="s">
        <v>422</v>
      </c>
      <c r="G639" s="263" t="s">
        <v>655</v>
      </c>
      <c r="H639" s="263"/>
      <c r="I639" s="263"/>
      <c r="J639" s="263"/>
      <c r="K639" s="263"/>
      <c r="L639" s="263"/>
      <c r="M639" s="263"/>
      <c r="N639" s="263"/>
      <c r="O639" s="158"/>
      <c r="P639" s="296">
        <f t="shared" si="33"/>
        <v>0</v>
      </c>
      <c r="Q639" s="263"/>
      <c r="R639" s="263"/>
      <c r="S639" s="263"/>
      <c r="T639" s="263"/>
      <c r="U639" s="263"/>
      <c r="V639" s="263"/>
      <c r="W639" s="263">
        <v>1</v>
      </c>
      <c r="X639" s="158">
        <v>45062</v>
      </c>
      <c r="Y639" s="297">
        <f t="shared" si="34"/>
        <v>1</v>
      </c>
      <c r="Z639" s="263"/>
      <c r="AA639" s="263"/>
      <c r="AB639" s="263"/>
      <c r="AC639" s="263"/>
      <c r="AD639" s="263"/>
      <c r="AE639" s="263"/>
      <c r="AF639" s="263">
        <v>1</v>
      </c>
      <c r="AG639" s="158">
        <v>45261</v>
      </c>
      <c r="AH639" s="297">
        <f t="shared" si="32"/>
        <v>1</v>
      </c>
      <c r="AI639" s="573"/>
      <c r="AJ639" s="574" t="s">
        <v>659</v>
      </c>
      <c r="AK639" s="574" t="s">
        <v>430</v>
      </c>
      <c r="AL639" s="574"/>
      <c r="AM639" s="574"/>
      <c r="AN639" s="574"/>
      <c r="AO639" s="574"/>
      <c r="AP639" s="574"/>
      <c r="AQ639" s="574"/>
      <c r="AR639" s="574"/>
      <c r="AS639" s="575"/>
      <c r="AT639" s="576"/>
      <c r="AU639" s="575"/>
      <c r="AV639" s="577"/>
      <c r="AW639" s="159"/>
    </row>
    <row r="640" spans="1:49" ht="51">
      <c r="A640" s="395"/>
      <c r="B640" s="395">
        <v>5480510700</v>
      </c>
      <c r="C640" s="263" t="s">
        <v>6238</v>
      </c>
      <c r="D640" s="263" t="s">
        <v>6239</v>
      </c>
      <c r="E640" s="263" t="s">
        <v>2812</v>
      </c>
      <c r="F640" s="263" t="s">
        <v>422</v>
      </c>
      <c r="G640" s="263" t="s">
        <v>655</v>
      </c>
      <c r="H640" s="263"/>
      <c r="I640" s="263"/>
      <c r="J640" s="263"/>
      <c r="K640" s="263"/>
      <c r="L640" s="263"/>
      <c r="M640" s="263"/>
      <c r="N640" s="263"/>
      <c r="O640" s="158"/>
      <c r="P640" s="296">
        <f t="shared" si="33"/>
        <v>0</v>
      </c>
      <c r="Q640" s="263"/>
      <c r="R640" s="263"/>
      <c r="S640" s="263"/>
      <c r="T640" s="263"/>
      <c r="U640" s="263"/>
      <c r="V640" s="263"/>
      <c r="W640" s="263">
        <v>1</v>
      </c>
      <c r="X640" s="158">
        <v>45261</v>
      </c>
      <c r="Y640" s="297">
        <f t="shared" si="34"/>
        <v>1</v>
      </c>
      <c r="Z640" s="263"/>
      <c r="AA640" s="263"/>
      <c r="AB640" s="263"/>
      <c r="AC640" s="263"/>
      <c r="AD640" s="263"/>
      <c r="AE640" s="263"/>
      <c r="AF640" s="263"/>
      <c r="AG640" s="158"/>
      <c r="AH640" s="297">
        <f t="shared" si="32"/>
        <v>0</v>
      </c>
      <c r="AI640" s="573"/>
      <c r="AJ640" s="574" t="s">
        <v>659</v>
      </c>
      <c r="AK640" s="574" t="s">
        <v>430</v>
      </c>
      <c r="AL640" s="574"/>
      <c r="AM640" s="574"/>
      <c r="AN640" s="574"/>
      <c r="AO640" s="574"/>
      <c r="AP640" s="574"/>
      <c r="AQ640" s="574"/>
      <c r="AR640" s="574"/>
      <c r="AS640" s="575"/>
      <c r="AT640" s="576"/>
      <c r="AU640" s="575"/>
      <c r="AV640" s="577"/>
      <c r="AW640" s="159"/>
    </row>
    <row r="641" spans="1:49" ht="51">
      <c r="A641" s="395"/>
      <c r="B641" s="395">
        <v>5480510700</v>
      </c>
      <c r="C641" s="263" t="s">
        <v>6240</v>
      </c>
      <c r="D641" s="263" t="s">
        <v>6239</v>
      </c>
      <c r="E641" s="263" t="s">
        <v>2813</v>
      </c>
      <c r="F641" s="263" t="s">
        <v>422</v>
      </c>
      <c r="G641" s="263" t="s">
        <v>655</v>
      </c>
      <c r="H641" s="263"/>
      <c r="I641" s="263"/>
      <c r="J641" s="263"/>
      <c r="K641" s="263"/>
      <c r="L641" s="263"/>
      <c r="M641" s="263"/>
      <c r="N641" s="263"/>
      <c r="O641" s="158"/>
      <c r="P641" s="296">
        <f t="shared" si="33"/>
        <v>0</v>
      </c>
      <c r="Q641" s="263"/>
      <c r="R641" s="263"/>
      <c r="S641" s="263"/>
      <c r="T641" s="263"/>
      <c r="U641" s="263"/>
      <c r="V641" s="263"/>
      <c r="W641" s="263">
        <v>1</v>
      </c>
      <c r="X641" s="158">
        <v>45261</v>
      </c>
      <c r="Y641" s="297">
        <f t="shared" si="34"/>
        <v>1</v>
      </c>
      <c r="Z641" s="263"/>
      <c r="AA641" s="263"/>
      <c r="AB641" s="263"/>
      <c r="AC641" s="263"/>
      <c r="AD641" s="263"/>
      <c r="AE641" s="263"/>
      <c r="AF641" s="263"/>
      <c r="AG641" s="158"/>
      <c r="AH641" s="297">
        <f t="shared" si="32"/>
        <v>0</v>
      </c>
      <c r="AI641" s="573"/>
      <c r="AJ641" s="574" t="s">
        <v>659</v>
      </c>
      <c r="AK641" s="574" t="s">
        <v>430</v>
      </c>
      <c r="AL641" s="574"/>
      <c r="AM641" s="574"/>
      <c r="AN641" s="574"/>
      <c r="AO641" s="574"/>
      <c r="AP641" s="574"/>
      <c r="AQ641" s="574"/>
      <c r="AR641" s="574"/>
      <c r="AS641" s="575"/>
      <c r="AT641" s="576"/>
      <c r="AU641" s="575"/>
      <c r="AV641" s="577"/>
      <c r="AW641" s="159"/>
    </row>
    <row r="642" spans="1:49" ht="63.75">
      <c r="A642" s="395"/>
      <c r="B642" s="395">
        <v>4615101400</v>
      </c>
      <c r="C642" s="263" t="s">
        <v>6241</v>
      </c>
      <c r="D642" s="263" t="s">
        <v>6242</v>
      </c>
      <c r="E642" s="263" t="s">
        <v>2814</v>
      </c>
      <c r="F642" s="263" t="s">
        <v>422</v>
      </c>
      <c r="G642" s="263" t="s">
        <v>655</v>
      </c>
      <c r="H642" s="263"/>
      <c r="I642" s="263"/>
      <c r="J642" s="263"/>
      <c r="K642" s="263"/>
      <c r="L642" s="263"/>
      <c r="M642" s="263"/>
      <c r="N642" s="263"/>
      <c r="O642" s="158"/>
      <c r="P642" s="296">
        <f t="shared" si="33"/>
        <v>0</v>
      </c>
      <c r="Q642" s="263"/>
      <c r="R642" s="263"/>
      <c r="S642" s="263"/>
      <c r="T642" s="263"/>
      <c r="U642" s="263"/>
      <c r="V642" s="263"/>
      <c r="W642" s="263">
        <v>1</v>
      </c>
      <c r="X642" s="158">
        <v>45057</v>
      </c>
      <c r="Y642" s="297">
        <f t="shared" si="34"/>
        <v>1</v>
      </c>
      <c r="Z642" s="263"/>
      <c r="AA642" s="263"/>
      <c r="AB642" s="263"/>
      <c r="AC642" s="263"/>
      <c r="AD642" s="263"/>
      <c r="AE642" s="263"/>
      <c r="AF642" s="263">
        <v>1</v>
      </c>
      <c r="AG642" s="158">
        <v>45236</v>
      </c>
      <c r="AH642" s="297">
        <f t="shared" si="32"/>
        <v>1</v>
      </c>
      <c r="AI642" s="573"/>
      <c r="AJ642" s="574" t="s">
        <v>659</v>
      </c>
      <c r="AK642" s="574" t="s">
        <v>430</v>
      </c>
      <c r="AL642" s="574"/>
      <c r="AM642" s="574"/>
      <c r="AN642" s="574"/>
      <c r="AO642" s="574"/>
      <c r="AP642" s="574"/>
      <c r="AQ642" s="574"/>
      <c r="AR642" s="574"/>
      <c r="AS642" s="575"/>
      <c r="AT642" s="576"/>
      <c r="AU642" s="575"/>
      <c r="AV642" s="577"/>
      <c r="AW642" s="159"/>
    </row>
    <row r="643" spans="1:49" ht="51">
      <c r="A643" s="395"/>
      <c r="B643" s="395">
        <v>4668410900</v>
      </c>
      <c r="C643" s="263" t="s">
        <v>6243</v>
      </c>
      <c r="D643" s="263" t="s">
        <v>6244</v>
      </c>
      <c r="E643" s="263" t="s">
        <v>2815</v>
      </c>
      <c r="F643" s="263" t="s">
        <v>422</v>
      </c>
      <c r="G643" s="263" t="s">
        <v>655</v>
      </c>
      <c r="H643" s="263"/>
      <c r="I643" s="263"/>
      <c r="J643" s="263"/>
      <c r="K643" s="263"/>
      <c r="L643" s="263"/>
      <c r="M643" s="263"/>
      <c r="N643" s="263"/>
      <c r="O643" s="158"/>
      <c r="P643" s="296">
        <f t="shared" si="33"/>
        <v>0</v>
      </c>
      <c r="Q643" s="263"/>
      <c r="R643" s="263"/>
      <c r="S643" s="263"/>
      <c r="T643" s="263"/>
      <c r="U643" s="263"/>
      <c r="V643" s="263"/>
      <c r="W643" s="263">
        <v>1</v>
      </c>
      <c r="X643" s="158">
        <v>45253</v>
      </c>
      <c r="Y643" s="297">
        <f t="shared" si="34"/>
        <v>1</v>
      </c>
      <c r="Z643" s="263"/>
      <c r="AA643" s="263"/>
      <c r="AB643" s="263"/>
      <c r="AC643" s="263"/>
      <c r="AD643" s="263"/>
      <c r="AE643" s="263"/>
      <c r="AF643" s="263"/>
      <c r="AG643" s="158"/>
      <c r="AH643" s="297">
        <f t="shared" si="32"/>
        <v>0</v>
      </c>
      <c r="AI643" s="573"/>
      <c r="AJ643" s="574" t="s">
        <v>659</v>
      </c>
      <c r="AK643" s="574" t="s">
        <v>430</v>
      </c>
      <c r="AL643" s="574"/>
      <c r="AM643" s="574"/>
      <c r="AN643" s="574"/>
      <c r="AO643" s="574"/>
      <c r="AP643" s="574"/>
      <c r="AQ643" s="574"/>
      <c r="AR643" s="574"/>
      <c r="AS643" s="575"/>
      <c r="AT643" s="576"/>
      <c r="AU643" s="575"/>
      <c r="AV643" s="577"/>
      <c r="AW643" s="159"/>
    </row>
    <row r="644" spans="1:49" ht="51">
      <c r="A644" s="395"/>
      <c r="B644" s="395">
        <v>4668410900</v>
      </c>
      <c r="C644" s="263" t="s">
        <v>6245</v>
      </c>
      <c r="D644" s="263" t="s">
        <v>6244</v>
      </c>
      <c r="E644" s="263" t="s">
        <v>2816</v>
      </c>
      <c r="F644" s="263" t="s">
        <v>422</v>
      </c>
      <c r="G644" s="263" t="s">
        <v>655</v>
      </c>
      <c r="H644" s="263"/>
      <c r="I644" s="263"/>
      <c r="J644" s="263"/>
      <c r="K644" s="263"/>
      <c r="L644" s="263"/>
      <c r="M644" s="263"/>
      <c r="N644" s="263"/>
      <c r="O644" s="158"/>
      <c r="P644" s="296">
        <f t="shared" si="33"/>
        <v>0</v>
      </c>
      <c r="Q644" s="263"/>
      <c r="R644" s="263"/>
      <c r="S644" s="263"/>
      <c r="T644" s="263"/>
      <c r="U644" s="263"/>
      <c r="V644" s="263"/>
      <c r="W644" s="263">
        <v>1</v>
      </c>
      <c r="X644" s="158">
        <v>45253</v>
      </c>
      <c r="Y644" s="297">
        <f t="shared" si="34"/>
        <v>1</v>
      </c>
      <c r="Z644" s="263"/>
      <c r="AA644" s="263"/>
      <c r="AB644" s="263"/>
      <c r="AC644" s="263"/>
      <c r="AD644" s="263"/>
      <c r="AE644" s="263"/>
      <c r="AF644" s="263"/>
      <c r="AG644" s="158"/>
      <c r="AH644" s="297">
        <f t="shared" si="32"/>
        <v>0</v>
      </c>
      <c r="AI644" s="573"/>
      <c r="AJ644" s="574" t="s">
        <v>659</v>
      </c>
      <c r="AK644" s="574" t="s">
        <v>430</v>
      </c>
      <c r="AL644" s="574"/>
      <c r="AM644" s="574"/>
      <c r="AN644" s="574"/>
      <c r="AO644" s="574"/>
      <c r="AP644" s="574"/>
      <c r="AQ644" s="574"/>
      <c r="AR644" s="574"/>
      <c r="AS644" s="575"/>
      <c r="AT644" s="576"/>
      <c r="AU644" s="575"/>
      <c r="AV644" s="577"/>
      <c r="AW644" s="159"/>
    </row>
    <row r="645" spans="1:49" ht="51">
      <c r="A645" s="395"/>
      <c r="B645" s="395">
        <v>4681121500</v>
      </c>
      <c r="C645" s="263" t="s">
        <v>6246</v>
      </c>
      <c r="D645" s="263" t="s">
        <v>6247</v>
      </c>
      <c r="E645" s="263" t="s">
        <v>2817</v>
      </c>
      <c r="F645" s="263" t="s">
        <v>422</v>
      </c>
      <c r="G645" s="263" t="s">
        <v>655</v>
      </c>
      <c r="H645" s="263"/>
      <c r="I645" s="263"/>
      <c r="J645" s="263"/>
      <c r="K645" s="263"/>
      <c r="L645" s="263"/>
      <c r="M645" s="263"/>
      <c r="N645" s="263"/>
      <c r="O645" s="158"/>
      <c r="P645" s="296">
        <f t="shared" si="33"/>
        <v>0</v>
      </c>
      <c r="Q645" s="263"/>
      <c r="R645" s="263"/>
      <c r="S645" s="263"/>
      <c r="T645" s="263"/>
      <c r="U645" s="263"/>
      <c r="V645" s="263"/>
      <c r="W645" s="263">
        <v>1</v>
      </c>
      <c r="X645" s="158">
        <v>45049</v>
      </c>
      <c r="Y645" s="297">
        <f t="shared" si="34"/>
        <v>1</v>
      </c>
      <c r="Z645" s="263"/>
      <c r="AA645" s="263"/>
      <c r="AB645" s="263"/>
      <c r="AC645" s="263"/>
      <c r="AD645" s="263"/>
      <c r="AE645" s="263"/>
      <c r="AF645" s="263"/>
      <c r="AG645" s="158"/>
      <c r="AH645" s="297">
        <f t="shared" si="32"/>
        <v>0</v>
      </c>
      <c r="AI645" s="573"/>
      <c r="AJ645" s="574" t="s">
        <v>659</v>
      </c>
      <c r="AK645" s="574" t="s">
        <v>430</v>
      </c>
      <c r="AL645" s="574"/>
      <c r="AM645" s="574"/>
      <c r="AN645" s="574"/>
      <c r="AO645" s="574"/>
      <c r="AP645" s="574"/>
      <c r="AQ645" s="574"/>
      <c r="AR645" s="574"/>
      <c r="AS645" s="575"/>
      <c r="AT645" s="576"/>
      <c r="AU645" s="575"/>
      <c r="AV645" s="577"/>
      <c r="AW645" s="159"/>
    </row>
    <row r="646" spans="1:49" ht="51">
      <c r="A646" s="395"/>
      <c r="B646" s="395">
        <v>4681121500</v>
      </c>
      <c r="C646" s="263" t="s">
        <v>6248</v>
      </c>
      <c r="D646" s="263" t="s">
        <v>6247</v>
      </c>
      <c r="E646" s="263" t="s">
        <v>2818</v>
      </c>
      <c r="F646" s="263" t="s">
        <v>422</v>
      </c>
      <c r="G646" s="263" t="s">
        <v>655</v>
      </c>
      <c r="H646" s="263"/>
      <c r="I646" s="263"/>
      <c r="J646" s="263"/>
      <c r="K646" s="263"/>
      <c r="L646" s="263"/>
      <c r="M646" s="263"/>
      <c r="N646" s="263"/>
      <c r="O646" s="158"/>
      <c r="P646" s="296">
        <f t="shared" si="33"/>
        <v>0</v>
      </c>
      <c r="Q646" s="263"/>
      <c r="R646" s="263"/>
      <c r="S646" s="263"/>
      <c r="T646" s="263"/>
      <c r="U646" s="263"/>
      <c r="V646" s="263"/>
      <c r="W646" s="263">
        <v>1</v>
      </c>
      <c r="X646" s="158">
        <v>45049</v>
      </c>
      <c r="Y646" s="297">
        <f t="shared" si="34"/>
        <v>1</v>
      </c>
      <c r="Z646" s="263"/>
      <c r="AA646" s="263"/>
      <c r="AB646" s="263"/>
      <c r="AC646" s="263"/>
      <c r="AD646" s="263"/>
      <c r="AE646" s="263"/>
      <c r="AF646" s="263"/>
      <c r="AG646" s="158"/>
      <c r="AH646" s="297">
        <f t="shared" si="32"/>
        <v>0</v>
      </c>
      <c r="AI646" s="573"/>
      <c r="AJ646" s="574" t="s">
        <v>659</v>
      </c>
      <c r="AK646" s="574" t="s">
        <v>430</v>
      </c>
      <c r="AL646" s="574"/>
      <c r="AM646" s="574"/>
      <c r="AN646" s="574"/>
      <c r="AO646" s="574"/>
      <c r="AP646" s="574"/>
      <c r="AQ646" s="574"/>
      <c r="AR646" s="574"/>
      <c r="AS646" s="575"/>
      <c r="AT646" s="576"/>
      <c r="AU646" s="575"/>
      <c r="AV646" s="577"/>
      <c r="AW646" s="159"/>
    </row>
    <row r="647" spans="1:49" ht="51">
      <c r="A647" s="395"/>
      <c r="B647" s="395">
        <v>4667600900</v>
      </c>
      <c r="C647" s="263" t="s">
        <v>6249</v>
      </c>
      <c r="D647" s="263" t="s">
        <v>6250</v>
      </c>
      <c r="E647" s="263" t="s">
        <v>2819</v>
      </c>
      <c r="F647" s="263" t="s">
        <v>422</v>
      </c>
      <c r="G647" s="263" t="s">
        <v>655</v>
      </c>
      <c r="H647" s="263"/>
      <c r="I647" s="263"/>
      <c r="J647" s="263"/>
      <c r="K647" s="263"/>
      <c r="L647" s="263"/>
      <c r="M647" s="263"/>
      <c r="N647" s="263"/>
      <c r="O647" s="158"/>
      <c r="P647" s="296">
        <f t="shared" si="33"/>
        <v>0</v>
      </c>
      <c r="Q647" s="263"/>
      <c r="R647" s="263"/>
      <c r="S647" s="263"/>
      <c r="T647" s="263"/>
      <c r="U647" s="263"/>
      <c r="V647" s="263"/>
      <c r="W647" s="263">
        <v>1</v>
      </c>
      <c r="X647" s="158">
        <v>45246</v>
      </c>
      <c r="Y647" s="297">
        <f t="shared" si="34"/>
        <v>1</v>
      </c>
      <c r="Z647" s="263"/>
      <c r="AA647" s="263"/>
      <c r="AB647" s="263"/>
      <c r="AC647" s="263"/>
      <c r="AD647" s="263"/>
      <c r="AE647" s="263"/>
      <c r="AF647" s="263"/>
      <c r="AG647" s="158"/>
      <c r="AH647" s="297">
        <f t="shared" si="32"/>
        <v>0</v>
      </c>
      <c r="AI647" s="573"/>
      <c r="AJ647" s="574" t="s">
        <v>659</v>
      </c>
      <c r="AK647" s="574" t="s">
        <v>430</v>
      </c>
      <c r="AL647" s="574"/>
      <c r="AM647" s="574"/>
      <c r="AN647" s="574"/>
      <c r="AO647" s="574"/>
      <c r="AP647" s="574"/>
      <c r="AQ647" s="574"/>
      <c r="AR647" s="574"/>
      <c r="AS647" s="575"/>
      <c r="AT647" s="576"/>
      <c r="AU647" s="575"/>
      <c r="AV647" s="577"/>
      <c r="AW647" s="159"/>
    </row>
    <row r="648" spans="1:49" ht="51">
      <c r="A648" s="395"/>
      <c r="B648" s="395">
        <v>4361330700</v>
      </c>
      <c r="C648" s="263" t="s">
        <v>6251</v>
      </c>
      <c r="D648" s="263" t="s">
        <v>6252</v>
      </c>
      <c r="E648" s="263" t="s">
        <v>2820</v>
      </c>
      <c r="F648" s="263" t="s">
        <v>422</v>
      </c>
      <c r="G648" s="263" t="s">
        <v>655</v>
      </c>
      <c r="H648" s="263"/>
      <c r="I648" s="263"/>
      <c r="J648" s="263"/>
      <c r="K648" s="263"/>
      <c r="L648" s="263"/>
      <c r="M648" s="263"/>
      <c r="N648" s="263"/>
      <c r="O648" s="158"/>
      <c r="P648" s="296">
        <f t="shared" si="33"/>
        <v>0</v>
      </c>
      <c r="Q648" s="263"/>
      <c r="R648" s="263"/>
      <c r="S648" s="263"/>
      <c r="T648" s="263"/>
      <c r="U648" s="263"/>
      <c r="V648" s="263"/>
      <c r="W648" s="263">
        <v>1</v>
      </c>
      <c r="X648" s="158">
        <v>45004</v>
      </c>
      <c r="Y648" s="297">
        <f t="shared" si="34"/>
        <v>1</v>
      </c>
      <c r="Z648" s="263"/>
      <c r="AA648" s="263"/>
      <c r="AB648" s="263"/>
      <c r="AC648" s="263"/>
      <c r="AD648" s="263"/>
      <c r="AE648" s="263"/>
      <c r="AF648" s="263">
        <v>1</v>
      </c>
      <c r="AG648" s="158">
        <v>45114</v>
      </c>
      <c r="AH648" s="297">
        <f t="shared" si="32"/>
        <v>1</v>
      </c>
      <c r="AI648" s="573"/>
      <c r="AJ648" s="574" t="s">
        <v>659</v>
      </c>
      <c r="AK648" s="574" t="s">
        <v>430</v>
      </c>
      <c r="AL648" s="574"/>
      <c r="AM648" s="574"/>
      <c r="AN648" s="574"/>
      <c r="AO648" s="574"/>
      <c r="AP648" s="574"/>
      <c r="AQ648" s="574"/>
      <c r="AR648" s="574"/>
      <c r="AS648" s="575"/>
      <c r="AT648" s="576"/>
      <c r="AU648" s="575"/>
      <c r="AV648" s="577"/>
      <c r="AW648" s="159"/>
    </row>
    <row r="649" spans="1:49" ht="51">
      <c r="A649" s="395"/>
      <c r="B649" s="395">
        <v>3553014000</v>
      </c>
      <c r="C649" s="263" t="s">
        <v>6253</v>
      </c>
      <c r="D649" s="263" t="s">
        <v>6254</v>
      </c>
      <c r="E649" s="263" t="s">
        <v>2821</v>
      </c>
      <c r="F649" s="263" t="s">
        <v>422</v>
      </c>
      <c r="G649" s="263" t="s">
        <v>655</v>
      </c>
      <c r="H649" s="263"/>
      <c r="I649" s="263"/>
      <c r="J649" s="263"/>
      <c r="K649" s="263"/>
      <c r="L649" s="263"/>
      <c r="M649" s="263"/>
      <c r="N649" s="263"/>
      <c r="O649" s="158"/>
      <c r="P649" s="296">
        <f t="shared" si="33"/>
        <v>0</v>
      </c>
      <c r="Q649" s="263"/>
      <c r="R649" s="263"/>
      <c r="S649" s="263"/>
      <c r="T649" s="263"/>
      <c r="U649" s="263"/>
      <c r="V649" s="263"/>
      <c r="W649" s="263">
        <v>1</v>
      </c>
      <c r="X649" s="158">
        <v>45077</v>
      </c>
      <c r="Y649" s="297">
        <f t="shared" si="34"/>
        <v>1</v>
      </c>
      <c r="Z649" s="263"/>
      <c r="AA649" s="263"/>
      <c r="AB649" s="263"/>
      <c r="AC649" s="263"/>
      <c r="AD649" s="263"/>
      <c r="AE649" s="263"/>
      <c r="AF649" s="263">
        <v>1</v>
      </c>
      <c r="AG649" s="158">
        <v>45268</v>
      </c>
      <c r="AH649" s="297">
        <f t="shared" si="32"/>
        <v>1</v>
      </c>
      <c r="AI649" s="573"/>
      <c r="AJ649" s="574" t="s">
        <v>659</v>
      </c>
      <c r="AK649" s="574" t="s">
        <v>430</v>
      </c>
      <c r="AL649" s="574"/>
      <c r="AM649" s="574"/>
      <c r="AN649" s="574"/>
      <c r="AO649" s="574"/>
      <c r="AP649" s="574"/>
      <c r="AQ649" s="574"/>
      <c r="AR649" s="574"/>
      <c r="AS649" s="575"/>
      <c r="AT649" s="576"/>
      <c r="AU649" s="575"/>
      <c r="AV649" s="577"/>
      <c r="AW649" s="159"/>
    </row>
    <row r="650" spans="1:49" ht="51">
      <c r="A650" s="395"/>
      <c r="B650" s="395">
        <v>4672000600</v>
      </c>
      <c r="C650" s="263" t="s">
        <v>6255</v>
      </c>
      <c r="D650" s="263" t="s">
        <v>6256</v>
      </c>
      <c r="E650" s="263" t="s">
        <v>2822</v>
      </c>
      <c r="F650" s="263" t="s">
        <v>422</v>
      </c>
      <c r="G650" s="263" t="s">
        <v>655</v>
      </c>
      <c r="H650" s="263"/>
      <c r="I650" s="263"/>
      <c r="J650" s="263"/>
      <c r="K650" s="263"/>
      <c r="L650" s="263"/>
      <c r="M650" s="263"/>
      <c r="N650" s="263"/>
      <c r="O650" s="158"/>
      <c r="P650" s="296">
        <f t="shared" si="33"/>
        <v>0</v>
      </c>
      <c r="Q650" s="263"/>
      <c r="R650" s="263"/>
      <c r="S650" s="263"/>
      <c r="T650" s="263"/>
      <c r="U650" s="263"/>
      <c r="V650" s="263"/>
      <c r="W650" s="263">
        <v>1</v>
      </c>
      <c r="X650" s="158">
        <v>45054</v>
      </c>
      <c r="Y650" s="297">
        <f t="shared" si="34"/>
        <v>1</v>
      </c>
      <c r="Z650" s="263"/>
      <c r="AA650" s="263"/>
      <c r="AB650" s="263"/>
      <c r="AC650" s="263"/>
      <c r="AD650" s="263"/>
      <c r="AE650" s="263"/>
      <c r="AF650" s="263">
        <v>1</v>
      </c>
      <c r="AG650" s="158">
        <v>45247</v>
      </c>
      <c r="AH650" s="297">
        <f t="shared" si="32"/>
        <v>1</v>
      </c>
      <c r="AI650" s="573"/>
      <c r="AJ650" s="574" t="s">
        <v>659</v>
      </c>
      <c r="AK650" s="574" t="s">
        <v>430</v>
      </c>
      <c r="AL650" s="574"/>
      <c r="AM650" s="574"/>
      <c r="AN650" s="574"/>
      <c r="AO650" s="574"/>
      <c r="AP650" s="574"/>
      <c r="AQ650" s="574"/>
      <c r="AR650" s="574"/>
      <c r="AS650" s="575"/>
      <c r="AT650" s="576"/>
      <c r="AU650" s="575"/>
      <c r="AV650" s="577"/>
      <c r="AW650" s="159"/>
    </row>
    <row r="651" spans="1:49" ht="51">
      <c r="A651" s="395"/>
      <c r="B651" s="395">
        <v>4161521900</v>
      </c>
      <c r="C651" s="263" t="s">
        <v>6257</v>
      </c>
      <c r="D651" s="263" t="s">
        <v>6258</v>
      </c>
      <c r="E651" s="263" t="s">
        <v>2823</v>
      </c>
      <c r="F651" s="263" t="s">
        <v>422</v>
      </c>
      <c r="G651" s="263" t="s">
        <v>655</v>
      </c>
      <c r="H651" s="263"/>
      <c r="I651" s="263"/>
      <c r="J651" s="263"/>
      <c r="K651" s="263"/>
      <c r="L651" s="263"/>
      <c r="M651" s="263"/>
      <c r="N651" s="263"/>
      <c r="O651" s="158"/>
      <c r="P651" s="296">
        <f t="shared" si="33"/>
        <v>0</v>
      </c>
      <c r="Q651" s="263"/>
      <c r="R651" s="263"/>
      <c r="S651" s="263"/>
      <c r="T651" s="263"/>
      <c r="U651" s="263"/>
      <c r="V651" s="263"/>
      <c r="W651" s="263">
        <v>1</v>
      </c>
      <c r="X651" s="158">
        <v>45244</v>
      </c>
      <c r="Y651" s="297">
        <f t="shared" si="34"/>
        <v>1</v>
      </c>
      <c r="Z651" s="263"/>
      <c r="AA651" s="263"/>
      <c r="AB651" s="263"/>
      <c r="AC651" s="263"/>
      <c r="AD651" s="263"/>
      <c r="AE651" s="263"/>
      <c r="AF651" s="263"/>
      <c r="AG651" s="158"/>
      <c r="AH651" s="297">
        <f t="shared" si="32"/>
        <v>0</v>
      </c>
      <c r="AI651" s="573"/>
      <c r="AJ651" s="574" t="s">
        <v>659</v>
      </c>
      <c r="AK651" s="574" t="s">
        <v>430</v>
      </c>
      <c r="AL651" s="574"/>
      <c r="AM651" s="574"/>
      <c r="AN651" s="574"/>
      <c r="AO651" s="574"/>
      <c r="AP651" s="574"/>
      <c r="AQ651" s="574"/>
      <c r="AR651" s="574"/>
      <c r="AS651" s="575"/>
      <c r="AT651" s="576"/>
      <c r="AU651" s="575"/>
      <c r="AV651" s="577"/>
      <c r="AW651" s="159"/>
    </row>
    <row r="652" spans="1:49" ht="51">
      <c r="A652" s="395"/>
      <c r="B652" s="395">
        <v>4582731400</v>
      </c>
      <c r="C652" s="263" t="s">
        <v>6259</v>
      </c>
      <c r="D652" s="263" t="s">
        <v>6260</v>
      </c>
      <c r="E652" s="263" t="s">
        <v>2824</v>
      </c>
      <c r="F652" s="263" t="s">
        <v>422</v>
      </c>
      <c r="G652" s="263" t="s">
        <v>655</v>
      </c>
      <c r="H652" s="263"/>
      <c r="I652" s="263"/>
      <c r="J652" s="263"/>
      <c r="K652" s="263"/>
      <c r="L652" s="263"/>
      <c r="M652" s="263"/>
      <c r="N652" s="263"/>
      <c r="O652" s="158"/>
      <c r="P652" s="296">
        <f t="shared" si="33"/>
        <v>0</v>
      </c>
      <c r="Q652" s="263"/>
      <c r="R652" s="263"/>
      <c r="S652" s="263"/>
      <c r="T652" s="263"/>
      <c r="U652" s="263"/>
      <c r="V652" s="263"/>
      <c r="W652" s="263">
        <v>1</v>
      </c>
      <c r="X652" s="158">
        <v>45083</v>
      </c>
      <c r="Y652" s="297">
        <f t="shared" si="34"/>
        <v>1</v>
      </c>
      <c r="Z652" s="263"/>
      <c r="AA652" s="263"/>
      <c r="AB652" s="263"/>
      <c r="AC652" s="263"/>
      <c r="AD652" s="263"/>
      <c r="AE652" s="263"/>
      <c r="AF652" s="263">
        <v>1</v>
      </c>
      <c r="AG652" s="158">
        <v>45219</v>
      </c>
      <c r="AH652" s="297">
        <f t="shared" si="32"/>
        <v>1</v>
      </c>
      <c r="AI652" s="573"/>
      <c r="AJ652" s="574" t="s">
        <v>659</v>
      </c>
      <c r="AK652" s="574" t="s">
        <v>430</v>
      </c>
      <c r="AL652" s="574"/>
      <c r="AM652" s="574"/>
      <c r="AN652" s="574"/>
      <c r="AO652" s="574"/>
      <c r="AP652" s="574"/>
      <c r="AQ652" s="574"/>
      <c r="AR652" s="574"/>
      <c r="AS652" s="575"/>
      <c r="AT652" s="576"/>
      <c r="AU652" s="575"/>
      <c r="AV652" s="577"/>
      <c r="AW652" s="159"/>
    </row>
    <row r="653" spans="1:49" ht="51">
      <c r="A653" s="395"/>
      <c r="B653" s="395">
        <v>4672730300</v>
      </c>
      <c r="C653" s="263" t="s">
        <v>6261</v>
      </c>
      <c r="D653" s="263" t="s">
        <v>6262</v>
      </c>
      <c r="E653" s="263" t="s">
        <v>2825</v>
      </c>
      <c r="F653" s="263" t="s">
        <v>422</v>
      </c>
      <c r="G653" s="263" t="s">
        <v>655</v>
      </c>
      <c r="H653" s="263"/>
      <c r="I653" s="263"/>
      <c r="J653" s="263"/>
      <c r="K653" s="263"/>
      <c r="L653" s="263"/>
      <c r="M653" s="263"/>
      <c r="N653" s="263"/>
      <c r="O653" s="158"/>
      <c r="P653" s="296">
        <f t="shared" si="33"/>
        <v>0</v>
      </c>
      <c r="Q653" s="263"/>
      <c r="R653" s="263"/>
      <c r="S653" s="263"/>
      <c r="T653" s="263"/>
      <c r="U653" s="263"/>
      <c r="V653" s="263"/>
      <c r="W653" s="263">
        <v>1</v>
      </c>
      <c r="X653" s="158">
        <v>45154</v>
      </c>
      <c r="Y653" s="297">
        <f t="shared" si="34"/>
        <v>1</v>
      </c>
      <c r="Z653" s="263"/>
      <c r="AA653" s="263"/>
      <c r="AB653" s="263"/>
      <c r="AC653" s="263"/>
      <c r="AD653" s="263"/>
      <c r="AE653" s="263"/>
      <c r="AF653" s="263"/>
      <c r="AG653" s="158"/>
      <c r="AH653" s="297">
        <f t="shared" si="32"/>
        <v>0</v>
      </c>
      <c r="AI653" s="573"/>
      <c r="AJ653" s="574" t="s">
        <v>659</v>
      </c>
      <c r="AK653" s="574" t="s">
        <v>430</v>
      </c>
      <c r="AL653" s="574"/>
      <c r="AM653" s="574"/>
      <c r="AN653" s="574"/>
      <c r="AO653" s="574"/>
      <c r="AP653" s="574"/>
      <c r="AQ653" s="574"/>
      <c r="AR653" s="574"/>
      <c r="AS653" s="575"/>
      <c r="AT653" s="576"/>
      <c r="AU653" s="575"/>
      <c r="AV653" s="577"/>
      <c r="AW653" s="159"/>
    </row>
    <row r="654" spans="1:49" ht="51">
      <c r="A654" s="395"/>
      <c r="B654" s="395">
        <v>4672730300</v>
      </c>
      <c r="C654" s="263" t="s">
        <v>6263</v>
      </c>
      <c r="D654" s="263" t="s">
        <v>6262</v>
      </c>
      <c r="E654" s="263" t="s">
        <v>2826</v>
      </c>
      <c r="F654" s="263" t="s">
        <v>422</v>
      </c>
      <c r="G654" s="263" t="s">
        <v>655</v>
      </c>
      <c r="H654" s="263"/>
      <c r="I654" s="263"/>
      <c r="J654" s="263"/>
      <c r="K654" s="263"/>
      <c r="L654" s="263"/>
      <c r="M654" s="263"/>
      <c r="N654" s="263"/>
      <c r="O654" s="158"/>
      <c r="P654" s="296">
        <f t="shared" si="33"/>
        <v>0</v>
      </c>
      <c r="Q654" s="263"/>
      <c r="R654" s="263"/>
      <c r="S654" s="263"/>
      <c r="T654" s="263"/>
      <c r="U654" s="263"/>
      <c r="V654" s="263"/>
      <c r="W654" s="263">
        <v>1</v>
      </c>
      <c r="X654" s="158">
        <v>45154</v>
      </c>
      <c r="Y654" s="297">
        <f t="shared" si="34"/>
        <v>1</v>
      </c>
      <c r="Z654" s="263"/>
      <c r="AA654" s="263"/>
      <c r="AB654" s="263"/>
      <c r="AC654" s="263"/>
      <c r="AD654" s="263"/>
      <c r="AE654" s="263"/>
      <c r="AF654" s="263"/>
      <c r="AG654" s="158"/>
      <c r="AH654" s="297">
        <f t="shared" si="32"/>
        <v>0</v>
      </c>
      <c r="AI654" s="573"/>
      <c r="AJ654" s="574" t="s">
        <v>659</v>
      </c>
      <c r="AK654" s="574" t="s">
        <v>430</v>
      </c>
      <c r="AL654" s="574"/>
      <c r="AM654" s="574"/>
      <c r="AN654" s="574"/>
      <c r="AO654" s="574"/>
      <c r="AP654" s="574"/>
      <c r="AQ654" s="574"/>
      <c r="AR654" s="574"/>
      <c r="AS654" s="575"/>
      <c r="AT654" s="576"/>
      <c r="AU654" s="575"/>
      <c r="AV654" s="577"/>
      <c r="AW654" s="159"/>
    </row>
    <row r="655" spans="1:49" ht="76.5">
      <c r="A655" s="395"/>
      <c r="B655" s="395">
        <v>4190930700</v>
      </c>
      <c r="C655" s="263" t="s">
        <v>6264</v>
      </c>
      <c r="D655" s="263" t="s">
        <v>6265</v>
      </c>
      <c r="E655" s="263" t="s">
        <v>2827</v>
      </c>
      <c r="F655" s="263" t="s">
        <v>422</v>
      </c>
      <c r="G655" s="263" t="s">
        <v>655</v>
      </c>
      <c r="H655" s="263"/>
      <c r="I655" s="263"/>
      <c r="J655" s="263"/>
      <c r="K655" s="263"/>
      <c r="L655" s="263"/>
      <c r="M655" s="263"/>
      <c r="N655" s="263"/>
      <c r="O655" s="158"/>
      <c r="P655" s="296">
        <f t="shared" si="33"/>
        <v>0</v>
      </c>
      <c r="Q655" s="263"/>
      <c r="R655" s="263"/>
      <c r="S655" s="263"/>
      <c r="T655" s="263"/>
      <c r="U655" s="263"/>
      <c r="V655" s="263"/>
      <c r="W655" s="263">
        <v>1</v>
      </c>
      <c r="X655" s="158">
        <v>45093</v>
      </c>
      <c r="Y655" s="297">
        <f t="shared" si="34"/>
        <v>1</v>
      </c>
      <c r="Z655" s="263"/>
      <c r="AA655" s="263"/>
      <c r="AB655" s="263"/>
      <c r="AC655" s="263"/>
      <c r="AD655" s="263"/>
      <c r="AE655" s="263"/>
      <c r="AF655" s="263">
        <v>1</v>
      </c>
      <c r="AG655" s="158">
        <v>45153</v>
      </c>
      <c r="AH655" s="297">
        <f t="shared" si="32"/>
        <v>1</v>
      </c>
      <c r="AI655" s="573"/>
      <c r="AJ655" s="574" t="s">
        <v>659</v>
      </c>
      <c r="AK655" s="574" t="s">
        <v>430</v>
      </c>
      <c r="AL655" s="574"/>
      <c r="AM655" s="574"/>
      <c r="AN655" s="574"/>
      <c r="AO655" s="574"/>
      <c r="AP655" s="574"/>
      <c r="AQ655" s="574"/>
      <c r="AR655" s="574"/>
      <c r="AS655" s="575"/>
      <c r="AT655" s="576"/>
      <c r="AU655" s="575"/>
      <c r="AV655" s="577"/>
      <c r="AW655" s="159"/>
    </row>
    <row r="656" spans="1:49" ht="38.25">
      <c r="A656" s="395"/>
      <c r="B656" s="395">
        <v>4482011100</v>
      </c>
      <c r="C656" s="263" t="s">
        <v>6266</v>
      </c>
      <c r="D656" s="263" t="s">
        <v>6267</v>
      </c>
      <c r="E656" s="263" t="s">
        <v>2828</v>
      </c>
      <c r="F656" s="263" t="s">
        <v>422</v>
      </c>
      <c r="G656" s="263" t="s">
        <v>655</v>
      </c>
      <c r="H656" s="263"/>
      <c r="I656" s="263"/>
      <c r="J656" s="263"/>
      <c r="K656" s="263"/>
      <c r="L656" s="263"/>
      <c r="M656" s="263"/>
      <c r="N656" s="263"/>
      <c r="O656" s="158"/>
      <c r="P656" s="296">
        <f t="shared" si="33"/>
        <v>0</v>
      </c>
      <c r="Q656" s="263"/>
      <c r="R656" s="263"/>
      <c r="S656" s="263"/>
      <c r="T656" s="263"/>
      <c r="U656" s="263"/>
      <c r="V656" s="263"/>
      <c r="W656" s="263">
        <v>1</v>
      </c>
      <c r="X656" s="158">
        <v>45196</v>
      </c>
      <c r="Y656" s="297">
        <f t="shared" si="34"/>
        <v>1</v>
      </c>
      <c r="Z656" s="263"/>
      <c r="AA656" s="263"/>
      <c r="AB656" s="263"/>
      <c r="AC656" s="263"/>
      <c r="AD656" s="263"/>
      <c r="AE656" s="263"/>
      <c r="AF656" s="263"/>
      <c r="AG656" s="158"/>
      <c r="AH656" s="297">
        <f t="shared" si="32"/>
        <v>0</v>
      </c>
      <c r="AI656" s="573"/>
      <c r="AJ656" s="574" t="s">
        <v>659</v>
      </c>
      <c r="AK656" s="574" t="s">
        <v>430</v>
      </c>
      <c r="AL656" s="574"/>
      <c r="AM656" s="574"/>
      <c r="AN656" s="574"/>
      <c r="AO656" s="574"/>
      <c r="AP656" s="574"/>
      <c r="AQ656" s="574"/>
      <c r="AR656" s="574"/>
      <c r="AS656" s="575"/>
      <c r="AT656" s="576"/>
      <c r="AU656" s="575"/>
      <c r="AV656" s="577"/>
      <c r="AW656" s="159"/>
    </row>
    <row r="657" spans="1:49" ht="51">
      <c r="A657" s="395"/>
      <c r="B657" s="395">
        <v>5522010800</v>
      </c>
      <c r="C657" s="263" t="s">
        <v>6268</v>
      </c>
      <c r="D657" s="263" t="s">
        <v>6269</v>
      </c>
      <c r="E657" s="263" t="s">
        <v>2829</v>
      </c>
      <c r="F657" s="263" t="s">
        <v>422</v>
      </c>
      <c r="G657" s="263" t="s">
        <v>655</v>
      </c>
      <c r="H657" s="263"/>
      <c r="I657" s="263"/>
      <c r="J657" s="263"/>
      <c r="K657" s="263"/>
      <c r="L657" s="263"/>
      <c r="M657" s="263"/>
      <c r="N657" s="263"/>
      <c r="O657" s="158"/>
      <c r="P657" s="296">
        <f t="shared" si="33"/>
        <v>0</v>
      </c>
      <c r="Q657" s="263"/>
      <c r="R657" s="263"/>
      <c r="S657" s="263"/>
      <c r="T657" s="263"/>
      <c r="U657" s="263"/>
      <c r="V657" s="263"/>
      <c r="W657" s="263">
        <v>1</v>
      </c>
      <c r="X657" s="158">
        <v>45042</v>
      </c>
      <c r="Y657" s="297">
        <f t="shared" si="34"/>
        <v>1</v>
      </c>
      <c r="Z657" s="263"/>
      <c r="AA657" s="263"/>
      <c r="AB657" s="263"/>
      <c r="AC657" s="263"/>
      <c r="AD657" s="263"/>
      <c r="AE657" s="263"/>
      <c r="AF657" s="263">
        <v>1</v>
      </c>
      <c r="AG657" s="158">
        <v>45166</v>
      </c>
      <c r="AH657" s="297">
        <f t="shared" si="32"/>
        <v>1</v>
      </c>
      <c r="AI657" s="573"/>
      <c r="AJ657" s="574" t="s">
        <v>659</v>
      </c>
      <c r="AK657" s="574" t="s">
        <v>430</v>
      </c>
      <c r="AL657" s="574"/>
      <c r="AM657" s="574"/>
      <c r="AN657" s="574"/>
      <c r="AO657" s="574"/>
      <c r="AP657" s="574"/>
      <c r="AQ657" s="574"/>
      <c r="AR657" s="574"/>
      <c r="AS657" s="575"/>
      <c r="AT657" s="576"/>
      <c r="AU657" s="575"/>
      <c r="AV657" s="577"/>
      <c r="AW657" s="159"/>
    </row>
    <row r="658" spans="1:49" ht="51">
      <c r="A658" s="395"/>
      <c r="B658" s="395">
        <v>4482221300</v>
      </c>
      <c r="C658" s="263" t="s">
        <v>6270</v>
      </c>
      <c r="D658" s="263" t="s">
        <v>6271</v>
      </c>
      <c r="E658" s="263" t="s">
        <v>2830</v>
      </c>
      <c r="F658" s="263" t="s">
        <v>422</v>
      </c>
      <c r="G658" s="263" t="s">
        <v>655</v>
      </c>
      <c r="H658" s="263"/>
      <c r="I658" s="263"/>
      <c r="J658" s="263"/>
      <c r="K658" s="263"/>
      <c r="L658" s="263"/>
      <c r="M658" s="263"/>
      <c r="N658" s="263"/>
      <c r="O658" s="158"/>
      <c r="P658" s="296">
        <f t="shared" si="33"/>
        <v>0</v>
      </c>
      <c r="Q658" s="263"/>
      <c r="R658" s="263"/>
      <c r="S658" s="263"/>
      <c r="T658" s="263"/>
      <c r="U658" s="263"/>
      <c r="V658" s="263"/>
      <c r="W658" s="263">
        <v>1</v>
      </c>
      <c r="X658" s="158">
        <v>45077</v>
      </c>
      <c r="Y658" s="297">
        <f t="shared" si="34"/>
        <v>1</v>
      </c>
      <c r="Z658" s="263"/>
      <c r="AA658" s="263"/>
      <c r="AB658" s="263"/>
      <c r="AC658" s="263"/>
      <c r="AD658" s="263"/>
      <c r="AE658" s="263"/>
      <c r="AF658" s="263">
        <v>1</v>
      </c>
      <c r="AG658" s="158">
        <v>45293</v>
      </c>
      <c r="AH658" s="297">
        <f t="shared" si="32"/>
        <v>1</v>
      </c>
      <c r="AI658" s="573"/>
      <c r="AJ658" s="574" t="s">
        <v>659</v>
      </c>
      <c r="AK658" s="574" t="s">
        <v>430</v>
      </c>
      <c r="AL658" s="574"/>
      <c r="AM658" s="574"/>
      <c r="AN658" s="574"/>
      <c r="AO658" s="574"/>
      <c r="AP658" s="574"/>
      <c r="AQ658" s="574"/>
      <c r="AR658" s="574"/>
      <c r="AS658" s="575"/>
      <c r="AT658" s="576"/>
      <c r="AU658" s="575"/>
      <c r="AV658" s="577"/>
      <c r="AW658" s="159"/>
    </row>
    <row r="659" spans="1:49" ht="51">
      <c r="A659" s="395"/>
      <c r="B659" s="395">
        <v>4481623200</v>
      </c>
      <c r="C659" s="263" t="s">
        <v>6272</v>
      </c>
      <c r="D659" s="263" t="s">
        <v>6273</v>
      </c>
      <c r="E659" s="263" t="s">
        <v>2831</v>
      </c>
      <c r="F659" s="263" t="s">
        <v>422</v>
      </c>
      <c r="G659" s="263" t="s">
        <v>655</v>
      </c>
      <c r="H659" s="263"/>
      <c r="I659" s="263"/>
      <c r="J659" s="263"/>
      <c r="K659" s="263"/>
      <c r="L659" s="263"/>
      <c r="M659" s="263"/>
      <c r="N659" s="263"/>
      <c r="O659" s="158"/>
      <c r="P659" s="296">
        <f t="shared" si="33"/>
        <v>0</v>
      </c>
      <c r="Q659" s="263"/>
      <c r="R659" s="263"/>
      <c r="S659" s="263"/>
      <c r="T659" s="263"/>
      <c r="U659" s="263"/>
      <c r="V659" s="263"/>
      <c r="W659" s="263">
        <v>1</v>
      </c>
      <c r="X659" s="158">
        <v>45268</v>
      </c>
      <c r="Y659" s="297">
        <f t="shared" si="34"/>
        <v>1</v>
      </c>
      <c r="Z659" s="263"/>
      <c r="AA659" s="263"/>
      <c r="AB659" s="263"/>
      <c r="AC659" s="263"/>
      <c r="AD659" s="263"/>
      <c r="AE659" s="263"/>
      <c r="AF659" s="263"/>
      <c r="AG659" s="158"/>
      <c r="AH659" s="297">
        <f t="shared" si="32"/>
        <v>0</v>
      </c>
      <c r="AI659" s="573"/>
      <c r="AJ659" s="574" t="s">
        <v>659</v>
      </c>
      <c r="AK659" s="574" t="s">
        <v>430</v>
      </c>
      <c r="AL659" s="574"/>
      <c r="AM659" s="574"/>
      <c r="AN659" s="574"/>
      <c r="AO659" s="574"/>
      <c r="AP659" s="574"/>
      <c r="AQ659" s="574"/>
      <c r="AR659" s="574"/>
      <c r="AS659" s="575"/>
      <c r="AT659" s="576"/>
      <c r="AU659" s="575"/>
      <c r="AV659" s="577"/>
      <c r="AW659" s="159"/>
    </row>
    <row r="660" spans="1:49" ht="51">
      <c r="A660" s="395"/>
      <c r="B660" s="395">
        <v>4483212500</v>
      </c>
      <c r="C660" s="263" t="s">
        <v>6274</v>
      </c>
      <c r="D660" s="263" t="s">
        <v>6275</v>
      </c>
      <c r="E660" s="263" t="s">
        <v>2832</v>
      </c>
      <c r="F660" s="263" t="s">
        <v>422</v>
      </c>
      <c r="G660" s="263" t="s">
        <v>655</v>
      </c>
      <c r="H660" s="263"/>
      <c r="I660" s="263"/>
      <c r="J660" s="263"/>
      <c r="K660" s="263"/>
      <c r="L660" s="263"/>
      <c r="M660" s="263"/>
      <c r="N660" s="263"/>
      <c r="O660" s="158"/>
      <c r="P660" s="296">
        <f t="shared" si="33"/>
        <v>0</v>
      </c>
      <c r="Q660" s="263"/>
      <c r="R660" s="263"/>
      <c r="S660" s="263"/>
      <c r="T660" s="263"/>
      <c r="U660" s="263"/>
      <c r="V660" s="263"/>
      <c r="W660" s="263">
        <v>1</v>
      </c>
      <c r="X660" s="158">
        <v>45181</v>
      </c>
      <c r="Y660" s="297">
        <f t="shared" si="34"/>
        <v>1</v>
      </c>
      <c r="Z660" s="263"/>
      <c r="AA660" s="263"/>
      <c r="AB660" s="263"/>
      <c r="AC660" s="263"/>
      <c r="AD660" s="263"/>
      <c r="AE660" s="263"/>
      <c r="AF660" s="263">
        <v>1</v>
      </c>
      <c r="AG660" s="158">
        <v>45195</v>
      </c>
      <c r="AH660" s="297">
        <f t="shared" si="32"/>
        <v>1</v>
      </c>
      <c r="AI660" s="573"/>
      <c r="AJ660" s="574" t="s">
        <v>659</v>
      </c>
      <c r="AK660" s="574" t="s">
        <v>430</v>
      </c>
      <c r="AL660" s="574"/>
      <c r="AM660" s="574"/>
      <c r="AN660" s="574"/>
      <c r="AO660" s="574"/>
      <c r="AP660" s="574"/>
      <c r="AQ660" s="574"/>
      <c r="AR660" s="574"/>
      <c r="AS660" s="575"/>
      <c r="AT660" s="576"/>
      <c r="AU660" s="575"/>
      <c r="AV660" s="577"/>
      <c r="AW660" s="159"/>
    </row>
    <row r="661" spans="1:49" ht="51">
      <c r="A661" s="395"/>
      <c r="B661" s="395">
        <v>3615832300</v>
      </c>
      <c r="C661" s="263" t="s">
        <v>6276</v>
      </c>
      <c r="D661" s="263" t="s">
        <v>6277</v>
      </c>
      <c r="E661" s="263" t="s">
        <v>2833</v>
      </c>
      <c r="F661" s="263" t="s">
        <v>422</v>
      </c>
      <c r="G661" s="263" t="s">
        <v>655</v>
      </c>
      <c r="H661" s="263"/>
      <c r="I661" s="263"/>
      <c r="J661" s="263"/>
      <c r="K661" s="263"/>
      <c r="L661" s="263"/>
      <c r="M661" s="263"/>
      <c r="N661" s="263"/>
      <c r="O661" s="158"/>
      <c r="P661" s="296">
        <f t="shared" si="33"/>
        <v>0</v>
      </c>
      <c r="Q661" s="263"/>
      <c r="R661" s="263"/>
      <c r="S661" s="263"/>
      <c r="T661" s="263"/>
      <c r="U661" s="263"/>
      <c r="V661" s="263"/>
      <c r="W661" s="263">
        <v>1</v>
      </c>
      <c r="X661" s="158">
        <v>45282</v>
      </c>
      <c r="Y661" s="297">
        <f t="shared" si="34"/>
        <v>1</v>
      </c>
      <c r="Z661" s="263"/>
      <c r="AA661" s="263"/>
      <c r="AB661" s="263"/>
      <c r="AC661" s="263"/>
      <c r="AD661" s="263"/>
      <c r="AE661" s="263"/>
      <c r="AF661" s="263"/>
      <c r="AG661" s="158"/>
      <c r="AH661" s="297">
        <f t="shared" si="32"/>
        <v>0</v>
      </c>
      <c r="AI661" s="573"/>
      <c r="AJ661" s="574" t="s">
        <v>659</v>
      </c>
      <c r="AK661" s="574" t="s">
        <v>430</v>
      </c>
      <c r="AL661" s="574"/>
      <c r="AM661" s="574"/>
      <c r="AN661" s="574"/>
      <c r="AO661" s="574"/>
      <c r="AP661" s="574"/>
      <c r="AQ661" s="574"/>
      <c r="AR661" s="574"/>
      <c r="AS661" s="575"/>
      <c r="AT661" s="576"/>
      <c r="AU661" s="575"/>
      <c r="AV661" s="577"/>
      <c r="AW661" s="159"/>
    </row>
    <row r="662" spans="1:49" ht="51">
      <c r="A662" s="395"/>
      <c r="B662" s="395">
        <v>3615830600</v>
      </c>
      <c r="C662" s="263" t="s">
        <v>6278</v>
      </c>
      <c r="D662" s="263" t="s">
        <v>6279</v>
      </c>
      <c r="E662" s="263" t="s">
        <v>2834</v>
      </c>
      <c r="F662" s="263" t="s">
        <v>422</v>
      </c>
      <c r="G662" s="263" t="s">
        <v>655</v>
      </c>
      <c r="H662" s="263"/>
      <c r="I662" s="263"/>
      <c r="J662" s="263"/>
      <c r="K662" s="263"/>
      <c r="L662" s="263"/>
      <c r="M662" s="263"/>
      <c r="N662" s="263"/>
      <c r="O662" s="158"/>
      <c r="P662" s="296">
        <f t="shared" si="33"/>
        <v>0</v>
      </c>
      <c r="Q662" s="263"/>
      <c r="R662" s="263"/>
      <c r="S662" s="263"/>
      <c r="T662" s="263"/>
      <c r="U662" s="263"/>
      <c r="V662" s="263"/>
      <c r="W662" s="263">
        <v>1</v>
      </c>
      <c r="X662" s="158">
        <v>45091</v>
      </c>
      <c r="Y662" s="297">
        <f t="shared" si="34"/>
        <v>1</v>
      </c>
      <c r="Z662" s="263"/>
      <c r="AA662" s="263"/>
      <c r="AB662" s="263"/>
      <c r="AC662" s="263"/>
      <c r="AD662" s="263"/>
      <c r="AE662" s="263"/>
      <c r="AF662" s="263">
        <v>1</v>
      </c>
      <c r="AG662" s="158">
        <v>45286</v>
      </c>
      <c r="AH662" s="297">
        <f t="shared" si="32"/>
        <v>1</v>
      </c>
      <c r="AI662" s="573"/>
      <c r="AJ662" s="574" t="s">
        <v>659</v>
      </c>
      <c r="AK662" s="574" t="s">
        <v>430</v>
      </c>
      <c r="AL662" s="574"/>
      <c r="AM662" s="574"/>
      <c r="AN662" s="574"/>
      <c r="AO662" s="574"/>
      <c r="AP662" s="574"/>
      <c r="AQ662" s="574"/>
      <c r="AR662" s="574"/>
      <c r="AS662" s="575"/>
      <c r="AT662" s="576"/>
      <c r="AU662" s="575"/>
      <c r="AV662" s="577"/>
      <c r="AW662" s="159"/>
    </row>
    <row r="663" spans="1:49" ht="51">
      <c r="A663" s="395"/>
      <c r="B663" s="395">
        <v>4652520300</v>
      </c>
      <c r="C663" s="263" t="s">
        <v>6280</v>
      </c>
      <c r="D663" s="263" t="s">
        <v>6281</v>
      </c>
      <c r="E663" s="263" t="s">
        <v>2835</v>
      </c>
      <c r="F663" s="263" t="s">
        <v>422</v>
      </c>
      <c r="G663" s="263" t="s">
        <v>655</v>
      </c>
      <c r="H663" s="263"/>
      <c r="I663" s="263"/>
      <c r="J663" s="263"/>
      <c r="K663" s="263"/>
      <c r="L663" s="263"/>
      <c r="M663" s="263"/>
      <c r="N663" s="263"/>
      <c r="O663" s="158"/>
      <c r="P663" s="296">
        <f t="shared" si="33"/>
        <v>0</v>
      </c>
      <c r="Q663" s="263"/>
      <c r="R663" s="263"/>
      <c r="S663" s="263"/>
      <c r="T663" s="263"/>
      <c r="U663" s="263"/>
      <c r="V663" s="263"/>
      <c r="W663" s="263">
        <v>1</v>
      </c>
      <c r="X663" s="158">
        <v>44971</v>
      </c>
      <c r="Y663" s="297">
        <f t="shared" si="34"/>
        <v>1</v>
      </c>
      <c r="Z663" s="263"/>
      <c r="AA663" s="263"/>
      <c r="AB663" s="263"/>
      <c r="AC663" s="263"/>
      <c r="AD663" s="263"/>
      <c r="AE663" s="263"/>
      <c r="AF663" s="263">
        <v>1</v>
      </c>
      <c r="AG663" s="158">
        <v>45159</v>
      </c>
      <c r="AH663" s="297">
        <f t="shared" si="32"/>
        <v>1</v>
      </c>
      <c r="AI663" s="573"/>
      <c r="AJ663" s="574" t="s">
        <v>659</v>
      </c>
      <c r="AK663" s="574" t="s">
        <v>430</v>
      </c>
      <c r="AL663" s="574"/>
      <c r="AM663" s="574"/>
      <c r="AN663" s="574"/>
      <c r="AO663" s="574"/>
      <c r="AP663" s="574"/>
      <c r="AQ663" s="574"/>
      <c r="AR663" s="574"/>
      <c r="AS663" s="575"/>
      <c r="AT663" s="576"/>
      <c r="AU663" s="575"/>
      <c r="AV663" s="577"/>
      <c r="AW663" s="159"/>
    </row>
    <row r="664" spans="1:49" ht="51">
      <c r="A664" s="395"/>
      <c r="B664" s="395">
        <v>4403910602</v>
      </c>
      <c r="C664" s="263" t="s">
        <v>6282</v>
      </c>
      <c r="D664" s="263" t="s">
        <v>6283</v>
      </c>
      <c r="E664" s="263" t="s">
        <v>2836</v>
      </c>
      <c r="F664" s="263" t="s">
        <v>422</v>
      </c>
      <c r="G664" s="263" t="s">
        <v>655</v>
      </c>
      <c r="H664" s="263"/>
      <c r="I664" s="263"/>
      <c r="J664" s="263"/>
      <c r="K664" s="263"/>
      <c r="L664" s="263"/>
      <c r="M664" s="263"/>
      <c r="N664" s="263"/>
      <c r="O664" s="158"/>
      <c r="P664" s="296">
        <f t="shared" si="33"/>
        <v>0</v>
      </c>
      <c r="Q664" s="263"/>
      <c r="R664" s="263"/>
      <c r="S664" s="263"/>
      <c r="T664" s="263"/>
      <c r="U664" s="263"/>
      <c r="V664" s="263"/>
      <c r="W664" s="263">
        <v>1</v>
      </c>
      <c r="X664" s="158">
        <v>44949</v>
      </c>
      <c r="Y664" s="297">
        <f t="shared" si="34"/>
        <v>1</v>
      </c>
      <c r="Z664" s="263"/>
      <c r="AA664" s="263"/>
      <c r="AB664" s="263"/>
      <c r="AC664" s="263"/>
      <c r="AD664" s="263"/>
      <c r="AE664" s="263"/>
      <c r="AF664" s="263">
        <v>1</v>
      </c>
      <c r="AG664" s="158">
        <v>45098</v>
      </c>
      <c r="AH664" s="297">
        <f t="shared" si="32"/>
        <v>1</v>
      </c>
      <c r="AI664" s="573"/>
      <c r="AJ664" s="574" t="s">
        <v>659</v>
      </c>
      <c r="AK664" s="574" t="s">
        <v>430</v>
      </c>
      <c r="AL664" s="574"/>
      <c r="AM664" s="574"/>
      <c r="AN664" s="574"/>
      <c r="AO664" s="574"/>
      <c r="AP664" s="574"/>
      <c r="AQ664" s="574"/>
      <c r="AR664" s="574"/>
      <c r="AS664" s="575"/>
      <c r="AT664" s="576"/>
      <c r="AU664" s="575"/>
      <c r="AV664" s="577"/>
      <c r="AW664" s="159"/>
    </row>
    <row r="665" spans="1:49" ht="63.75">
      <c r="A665" s="395"/>
      <c r="B665" s="395">
        <v>4655220900</v>
      </c>
      <c r="C665" s="263" t="s">
        <v>6284</v>
      </c>
      <c r="D665" s="263" t="s">
        <v>6285</v>
      </c>
      <c r="E665" s="263" t="s">
        <v>2837</v>
      </c>
      <c r="F665" s="263" t="s">
        <v>422</v>
      </c>
      <c r="G665" s="263" t="s">
        <v>655</v>
      </c>
      <c r="H665" s="263"/>
      <c r="I665" s="263"/>
      <c r="J665" s="263"/>
      <c r="K665" s="263"/>
      <c r="L665" s="263"/>
      <c r="M665" s="263"/>
      <c r="N665" s="263"/>
      <c r="O665" s="158"/>
      <c r="P665" s="296">
        <f t="shared" si="33"/>
        <v>0</v>
      </c>
      <c r="Q665" s="263"/>
      <c r="R665" s="263"/>
      <c r="S665" s="263"/>
      <c r="T665" s="263"/>
      <c r="U665" s="263"/>
      <c r="V665" s="263"/>
      <c r="W665" s="263">
        <v>1</v>
      </c>
      <c r="X665" s="158">
        <v>45154</v>
      </c>
      <c r="Y665" s="297">
        <f t="shared" si="34"/>
        <v>1</v>
      </c>
      <c r="Z665" s="263"/>
      <c r="AA665" s="263"/>
      <c r="AB665" s="263"/>
      <c r="AC665" s="263"/>
      <c r="AD665" s="263"/>
      <c r="AE665" s="263"/>
      <c r="AF665" s="263"/>
      <c r="AG665" s="158"/>
      <c r="AH665" s="297">
        <f t="shared" si="32"/>
        <v>0</v>
      </c>
      <c r="AI665" s="573"/>
      <c r="AJ665" s="574" t="s">
        <v>659</v>
      </c>
      <c r="AK665" s="574" t="s">
        <v>430</v>
      </c>
      <c r="AL665" s="574"/>
      <c r="AM665" s="574"/>
      <c r="AN665" s="574"/>
      <c r="AO665" s="574"/>
      <c r="AP665" s="574"/>
      <c r="AQ665" s="574"/>
      <c r="AR665" s="574"/>
      <c r="AS665" s="575"/>
      <c r="AT665" s="576"/>
      <c r="AU665" s="575"/>
      <c r="AV665" s="577"/>
      <c r="AW665" s="159"/>
    </row>
    <row r="666" spans="1:49" ht="63.75">
      <c r="A666" s="395"/>
      <c r="B666" s="395">
        <v>4655220900</v>
      </c>
      <c r="C666" s="263" t="s">
        <v>6286</v>
      </c>
      <c r="D666" s="263" t="s">
        <v>6285</v>
      </c>
      <c r="E666" s="263" t="s">
        <v>2838</v>
      </c>
      <c r="F666" s="263" t="s">
        <v>422</v>
      </c>
      <c r="G666" s="263" t="s">
        <v>655</v>
      </c>
      <c r="H666" s="263"/>
      <c r="I666" s="263"/>
      <c r="J666" s="263"/>
      <c r="K666" s="263"/>
      <c r="L666" s="263"/>
      <c r="M666" s="263"/>
      <c r="N666" s="263"/>
      <c r="O666" s="158"/>
      <c r="P666" s="296">
        <f t="shared" si="33"/>
        <v>0</v>
      </c>
      <c r="Q666" s="263"/>
      <c r="R666" s="263"/>
      <c r="S666" s="263"/>
      <c r="T666" s="263"/>
      <c r="U666" s="263"/>
      <c r="V666" s="263"/>
      <c r="W666" s="263">
        <v>1</v>
      </c>
      <c r="X666" s="158">
        <v>45154</v>
      </c>
      <c r="Y666" s="297">
        <f t="shared" si="34"/>
        <v>1</v>
      </c>
      <c r="Z666" s="263"/>
      <c r="AA666" s="263"/>
      <c r="AB666" s="263"/>
      <c r="AC666" s="263"/>
      <c r="AD666" s="263"/>
      <c r="AE666" s="263"/>
      <c r="AF666" s="263"/>
      <c r="AG666" s="158"/>
      <c r="AH666" s="297">
        <f t="shared" si="32"/>
        <v>0</v>
      </c>
      <c r="AI666" s="573"/>
      <c r="AJ666" s="574" t="s">
        <v>659</v>
      </c>
      <c r="AK666" s="574" t="s">
        <v>430</v>
      </c>
      <c r="AL666" s="574"/>
      <c r="AM666" s="574"/>
      <c r="AN666" s="574"/>
      <c r="AO666" s="574"/>
      <c r="AP666" s="574"/>
      <c r="AQ666" s="574"/>
      <c r="AR666" s="574"/>
      <c r="AS666" s="575"/>
      <c r="AT666" s="576"/>
      <c r="AU666" s="575"/>
      <c r="AV666" s="577"/>
      <c r="AW666" s="159"/>
    </row>
    <row r="667" spans="1:49" ht="63.75">
      <c r="A667" s="395"/>
      <c r="B667" s="395">
        <v>4405610300</v>
      </c>
      <c r="C667" s="263" t="s">
        <v>6287</v>
      </c>
      <c r="D667" s="263" t="s">
        <v>6288</v>
      </c>
      <c r="E667" s="263" t="s">
        <v>2839</v>
      </c>
      <c r="F667" s="263" t="s">
        <v>422</v>
      </c>
      <c r="G667" s="263" t="s">
        <v>655</v>
      </c>
      <c r="H667" s="263"/>
      <c r="I667" s="263"/>
      <c r="J667" s="263"/>
      <c r="K667" s="263"/>
      <c r="L667" s="263"/>
      <c r="M667" s="263"/>
      <c r="N667" s="263"/>
      <c r="O667" s="158"/>
      <c r="P667" s="296">
        <f t="shared" si="33"/>
        <v>0</v>
      </c>
      <c r="Q667" s="263"/>
      <c r="R667" s="263"/>
      <c r="S667" s="263"/>
      <c r="T667" s="263"/>
      <c r="U667" s="263"/>
      <c r="V667" s="263"/>
      <c r="W667" s="263">
        <v>1</v>
      </c>
      <c r="X667" s="158">
        <v>45140</v>
      </c>
      <c r="Y667" s="297">
        <f t="shared" si="34"/>
        <v>1</v>
      </c>
      <c r="Z667" s="263"/>
      <c r="AA667" s="263"/>
      <c r="AB667" s="263"/>
      <c r="AC667" s="263"/>
      <c r="AD667" s="263"/>
      <c r="AE667" s="263"/>
      <c r="AF667" s="263">
        <v>1</v>
      </c>
      <c r="AG667" s="158">
        <v>45209</v>
      </c>
      <c r="AH667" s="297">
        <f t="shared" si="32"/>
        <v>1</v>
      </c>
      <c r="AI667" s="573"/>
      <c r="AJ667" s="574" t="s">
        <v>659</v>
      </c>
      <c r="AK667" s="574" t="s">
        <v>430</v>
      </c>
      <c r="AL667" s="574"/>
      <c r="AM667" s="574"/>
      <c r="AN667" s="574"/>
      <c r="AO667" s="574"/>
      <c r="AP667" s="574"/>
      <c r="AQ667" s="574"/>
      <c r="AR667" s="574"/>
      <c r="AS667" s="575"/>
      <c r="AT667" s="576"/>
      <c r="AU667" s="575"/>
      <c r="AV667" s="577"/>
      <c r="AW667" s="159"/>
    </row>
    <row r="668" spans="1:49" ht="51">
      <c r="A668" s="395"/>
      <c r="B668" s="395">
        <v>3551410300</v>
      </c>
      <c r="C668" s="263" t="s">
        <v>6289</v>
      </c>
      <c r="D668" s="263" t="s">
        <v>5697</v>
      </c>
      <c r="E668" s="263" t="s">
        <v>2840</v>
      </c>
      <c r="F668" s="263" t="s">
        <v>422</v>
      </c>
      <c r="G668" s="263" t="s">
        <v>655</v>
      </c>
      <c r="H668" s="263"/>
      <c r="I668" s="263"/>
      <c r="J668" s="263"/>
      <c r="K668" s="263"/>
      <c r="L668" s="263"/>
      <c r="M668" s="263"/>
      <c r="N668" s="263"/>
      <c r="O668" s="158"/>
      <c r="P668" s="296">
        <f t="shared" si="33"/>
        <v>0</v>
      </c>
      <c r="Q668" s="263"/>
      <c r="R668" s="263"/>
      <c r="S668" s="263"/>
      <c r="T668" s="263"/>
      <c r="U668" s="263"/>
      <c r="V668" s="263"/>
      <c r="W668" s="263">
        <v>1</v>
      </c>
      <c r="X668" s="158">
        <v>45250</v>
      </c>
      <c r="Y668" s="297">
        <f t="shared" si="34"/>
        <v>1</v>
      </c>
      <c r="Z668" s="263"/>
      <c r="AA668" s="263"/>
      <c r="AB668" s="263"/>
      <c r="AC668" s="263"/>
      <c r="AD668" s="263"/>
      <c r="AE668" s="263"/>
      <c r="AF668" s="263"/>
      <c r="AG668" s="158"/>
      <c r="AH668" s="297">
        <f t="shared" si="32"/>
        <v>0</v>
      </c>
      <c r="AI668" s="573"/>
      <c r="AJ668" s="574" t="s">
        <v>659</v>
      </c>
      <c r="AK668" s="574" t="s">
        <v>430</v>
      </c>
      <c r="AL668" s="574"/>
      <c r="AM668" s="574"/>
      <c r="AN668" s="574"/>
      <c r="AO668" s="574"/>
      <c r="AP668" s="574"/>
      <c r="AQ668" s="574"/>
      <c r="AR668" s="574"/>
      <c r="AS668" s="575"/>
      <c r="AT668" s="576"/>
      <c r="AU668" s="575"/>
      <c r="AV668" s="577"/>
      <c r="AW668" s="159"/>
    </row>
    <row r="669" spans="1:49" ht="51">
      <c r="A669" s="395"/>
      <c r="B669" s="395">
        <v>3615522600</v>
      </c>
      <c r="C669" s="263" t="s">
        <v>6290</v>
      </c>
      <c r="D669" s="263" t="s">
        <v>6291</v>
      </c>
      <c r="E669" s="263" t="s">
        <v>2841</v>
      </c>
      <c r="F669" s="263" t="s">
        <v>422</v>
      </c>
      <c r="G669" s="263" t="s">
        <v>655</v>
      </c>
      <c r="H669" s="263"/>
      <c r="I669" s="263"/>
      <c r="J669" s="263"/>
      <c r="K669" s="263"/>
      <c r="L669" s="263"/>
      <c r="M669" s="263"/>
      <c r="N669" s="263"/>
      <c r="O669" s="158"/>
      <c r="P669" s="296">
        <f t="shared" si="33"/>
        <v>0</v>
      </c>
      <c r="Q669" s="263"/>
      <c r="R669" s="263"/>
      <c r="S669" s="263"/>
      <c r="T669" s="263"/>
      <c r="U669" s="263"/>
      <c r="V669" s="263"/>
      <c r="W669" s="263">
        <v>1</v>
      </c>
      <c r="X669" s="158">
        <v>45022</v>
      </c>
      <c r="Y669" s="297">
        <f t="shared" si="34"/>
        <v>1</v>
      </c>
      <c r="Z669" s="263"/>
      <c r="AA669" s="263"/>
      <c r="AB669" s="263"/>
      <c r="AC669" s="263"/>
      <c r="AD669" s="263"/>
      <c r="AE669" s="263"/>
      <c r="AF669" s="263"/>
      <c r="AG669" s="158"/>
      <c r="AH669" s="297">
        <f t="shared" si="32"/>
        <v>0</v>
      </c>
      <c r="AI669" s="573"/>
      <c r="AJ669" s="574" t="s">
        <v>659</v>
      </c>
      <c r="AK669" s="574" t="s">
        <v>430</v>
      </c>
      <c r="AL669" s="574"/>
      <c r="AM669" s="574"/>
      <c r="AN669" s="574"/>
      <c r="AO669" s="574"/>
      <c r="AP669" s="574"/>
      <c r="AQ669" s="574"/>
      <c r="AR669" s="574"/>
      <c r="AS669" s="575"/>
      <c r="AT669" s="576"/>
      <c r="AU669" s="575"/>
      <c r="AV669" s="577"/>
      <c r="AW669" s="159"/>
    </row>
    <row r="670" spans="1:49" ht="51">
      <c r="A670" s="395"/>
      <c r="B670" s="395">
        <v>3622804800</v>
      </c>
      <c r="C670" s="263" t="s">
        <v>6292</v>
      </c>
      <c r="D670" s="263" t="s">
        <v>6293</v>
      </c>
      <c r="E670" s="263" t="s">
        <v>2842</v>
      </c>
      <c r="F670" s="263" t="s">
        <v>422</v>
      </c>
      <c r="G670" s="263" t="s">
        <v>655</v>
      </c>
      <c r="H670" s="263"/>
      <c r="I670" s="263"/>
      <c r="J670" s="263"/>
      <c r="K670" s="263"/>
      <c r="L670" s="263"/>
      <c r="M670" s="263"/>
      <c r="N670" s="263"/>
      <c r="O670" s="158"/>
      <c r="P670" s="296">
        <f t="shared" si="33"/>
        <v>0</v>
      </c>
      <c r="Q670" s="263"/>
      <c r="R670" s="263"/>
      <c r="S670" s="263"/>
      <c r="T670" s="263"/>
      <c r="U670" s="263"/>
      <c r="V670" s="263"/>
      <c r="W670" s="263">
        <v>1</v>
      </c>
      <c r="X670" s="158">
        <v>45274</v>
      </c>
      <c r="Y670" s="297">
        <f t="shared" si="34"/>
        <v>1</v>
      </c>
      <c r="Z670" s="263"/>
      <c r="AA670" s="263"/>
      <c r="AB670" s="263"/>
      <c r="AC670" s="263"/>
      <c r="AD670" s="263"/>
      <c r="AE670" s="263"/>
      <c r="AF670" s="263"/>
      <c r="AG670" s="158"/>
      <c r="AH670" s="297">
        <f t="shared" si="32"/>
        <v>0</v>
      </c>
      <c r="AI670" s="573"/>
      <c r="AJ670" s="574" t="s">
        <v>659</v>
      </c>
      <c r="AK670" s="574" t="s">
        <v>430</v>
      </c>
      <c r="AL670" s="574"/>
      <c r="AM670" s="574"/>
      <c r="AN670" s="574"/>
      <c r="AO670" s="574"/>
      <c r="AP670" s="574"/>
      <c r="AQ670" s="574"/>
      <c r="AR670" s="574"/>
      <c r="AS670" s="575"/>
      <c r="AT670" s="576"/>
      <c r="AU670" s="575"/>
      <c r="AV670" s="577"/>
      <c r="AW670" s="159"/>
    </row>
    <row r="671" spans="1:49" ht="76.5">
      <c r="A671" s="395"/>
      <c r="B671" s="395">
        <v>4484921800</v>
      </c>
      <c r="C671" s="263" t="s">
        <v>6294</v>
      </c>
      <c r="D671" s="263" t="s">
        <v>6295</v>
      </c>
      <c r="E671" s="263" t="s">
        <v>2843</v>
      </c>
      <c r="F671" s="263" t="s">
        <v>422</v>
      </c>
      <c r="G671" s="263" t="s">
        <v>655</v>
      </c>
      <c r="H671" s="263"/>
      <c r="I671" s="263"/>
      <c r="J671" s="263"/>
      <c r="K671" s="263"/>
      <c r="L671" s="263"/>
      <c r="M671" s="263"/>
      <c r="N671" s="263"/>
      <c r="O671" s="158"/>
      <c r="P671" s="296">
        <f t="shared" si="33"/>
        <v>0</v>
      </c>
      <c r="Q671" s="263"/>
      <c r="R671" s="263"/>
      <c r="S671" s="263"/>
      <c r="T671" s="263"/>
      <c r="U671" s="263"/>
      <c r="V671" s="263"/>
      <c r="W671" s="263">
        <v>1</v>
      </c>
      <c r="X671" s="158">
        <v>45246</v>
      </c>
      <c r="Y671" s="297">
        <f t="shared" si="34"/>
        <v>1</v>
      </c>
      <c r="Z671" s="263"/>
      <c r="AA671" s="263"/>
      <c r="AB671" s="263"/>
      <c r="AC671" s="263"/>
      <c r="AD671" s="263"/>
      <c r="AE671" s="263"/>
      <c r="AF671" s="263"/>
      <c r="AG671" s="158"/>
      <c r="AH671" s="297">
        <f t="shared" si="32"/>
        <v>0</v>
      </c>
      <c r="AI671" s="573"/>
      <c r="AJ671" s="574" t="s">
        <v>659</v>
      </c>
      <c r="AK671" s="574" t="s">
        <v>430</v>
      </c>
      <c r="AL671" s="574"/>
      <c r="AM671" s="574"/>
      <c r="AN671" s="574"/>
      <c r="AO671" s="574"/>
      <c r="AP671" s="574"/>
      <c r="AQ671" s="574"/>
      <c r="AR671" s="574"/>
      <c r="AS671" s="575"/>
      <c r="AT671" s="576"/>
      <c r="AU671" s="575"/>
      <c r="AV671" s="577"/>
      <c r="AW671" s="159"/>
    </row>
    <row r="672" spans="1:49" ht="51">
      <c r="A672" s="395"/>
      <c r="B672" s="395">
        <v>3603620900</v>
      </c>
      <c r="C672" s="263" t="s">
        <v>6296</v>
      </c>
      <c r="D672" s="263" t="s">
        <v>6297</v>
      </c>
      <c r="E672" s="263" t="s">
        <v>2844</v>
      </c>
      <c r="F672" s="263" t="s">
        <v>422</v>
      </c>
      <c r="G672" s="263" t="s">
        <v>655</v>
      </c>
      <c r="H672" s="263"/>
      <c r="I672" s="263"/>
      <c r="J672" s="263"/>
      <c r="K672" s="263"/>
      <c r="L672" s="263"/>
      <c r="M672" s="263"/>
      <c r="N672" s="263"/>
      <c r="O672" s="158"/>
      <c r="P672" s="296">
        <f t="shared" si="33"/>
        <v>0</v>
      </c>
      <c r="Q672" s="263"/>
      <c r="R672" s="263"/>
      <c r="S672" s="263"/>
      <c r="T672" s="263"/>
      <c r="U672" s="263"/>
      <c r="V672" s="263"/>
      <c r="W672" s="263">
        <v>1</v>
      </c>
      <c r="X672" s="158">
        <v>45145</v>
      </c>
      <c r="Y672" s="297">
        <f t="shared" si="34"/>
        <v>1</v>
      </c>
      <c r="Z672" s="263"/>
      <c r="AA672" s="263"/>
      <c r="AB672" s="263"/>
      <c r="AC672" s="263"/>
      <c r="AD672" s="263"/>
      <c r="AE672" s="263"/>
      <c r="AF672" s="263"/>
      <c r="AG672" s="158"/>
      <c r="AH672" s="297">
        <f t="shared" si="32"/>
        <v>0</v>
      </c>
      <c r="AI672" s="573"/>
      <c r="AJ672" s="574" t="s">
        <v>659</v>
      </c>
      <c r="AK672" s="574" t="s">
        <v>430</v>
      </c>
      <c r="AL672" s="574"/>
      <c r="AM672" s="574"/>
      <c r="AN672" s="574"/>
      <c r="AO672" s="574"/>
      <c r="AP672" s="574"/>
      <c r="AQ672" s="574"/>
      <c r="AR672" s="574"/>
      <c r="AS672" s="575"/>
      <c r="AT672" s="576"/>
      <c r="AU672" s="575"/>
      <c r="AV672" s="577"/>
      <c r="AW672" s="159"/>
    </row>
    <row r="673" spans="1:49" ht="63.75">
      <c r="A673" s="395"/>
      <c r="B673" s="395">
        <v>3604231300</v>
      </c>
      <c r="C673" s="263" t="s">
        <v>6298</v>
      </c>
      <c r="D673" s="263" t="s">
        <v>6299</v>
      </c>
      <c r="E673" s="263" t="s">
        <v>2845</v>
      </c>
      <c r="F673" s="263" t="s">
        <v>422</v>
      </c>
      <c r="G673" s="263" t="s">
        <v>655</v>
      </c>
      <c r="H673" s="263"/>
      <c r="I673" s="263"/>
      <c r="J673" s="263"/>
      <c r="K673" s="263"/>
      <c r="L673" s="263"/>
      <c r="M673" s="263"/>
      <c r="N673" s="263"/>
      <c r="O673" s="158"/>
      <c r="P673" s="296">
        <f t="shared" si="33"/>
        <v>0</v>
      </c>
      <c r="Q673" s="263"/>
      <c r="R673" s="263"/>
      <c r="S673" s="263"/>
      <c r="T673" s="263"/>
      <c r="U673" s="263"/>
      <c r="V673" s="263"/>
      <c r="W673" s="263">
        <v>1</v>
      </c>
      <c r="X673" s="158">
        <v>45085</v>
      </c>
      <c r="Y673" s="297">
        <f t="shared" si="34"/>
        <v>1</v>
      </c>
      <c r="Z673" s="263"/>
      <c r="AA673" s="263"/>
      <c r="AB673" s="263"/>
      <c r="AC673" s="263"/>
      <c r="AD673" s="263"/>
      <c r="AE673" s="263"/>
      <c r="AF673" s="263">
        <v>1</v>
      </c>
      <c r="AG673" s="158">
        <v>45145</v>
      </c>
      <c r="AH673" s="297">
        <f t="shared" si="32"/>
        <v>1</v>
      </c>
      <c r="AI673" s="573"/>
      <c r="AJ673" s="574" t="s">
        <v>659</v>
      </c>
      <c r="AK673" s="574" t="s">
        <v>430</v>
      </c>
      <c r="AL673" s="574"/>
      <c r="AM673" s="574"/>
      <c r="AN673" s="574"/>
      <c r="AO673" s="574"/>
      <c r="AP673" s="574"/>
      <c r="AQ673" s="574"/>
      <c r="AR673" s="574"/>
      <c r="AS673" s="575"/>
      <c r="AT673" s="576"/>
      <c r="AU673" s="575"/>
      <c r="AV673" s="577"/>
      <c r="AW673" s="159"/>
    </row>
    <row r="674" spans="1:49" ht="51">
      <c r="A674" s="395"/>
      <c r="B674" s="395">
        <v>5415210400</v>
      </c>
      <c r="C674" s="263" t="s">
        <v>6300</v>
      </c>
      <c r="D674" s="263" t="s">
        <v>6301</v>
      </c>
      <c r="E674" s="263" t="s">
        <v>2846</v>
      </c>
      <c r="F674" s="263" t="s">
        <v>422</v>
      </c>
      <c r="G674" s="263" t="s">
        <v>655</v>
      </c>
      <c r="H674" s="263"/>
      <c r="I674" s="263"/>
      <c r="J674" s="263"/>
      <c r="K674" s="263"/>
      <c r="L674" s="263"/>
      <c r="M674" s="263"/>
      <c r="N674" s="263"/>
      <c r="O674" s="158"/>
      <c r="P674" s="296">
        <f t="shared" si="33"/>
        <v>0</v>
      </c>
      <c r="Q674" s="263"/>
      <c r="R674" s="263"/>
      <c r="S674" s="263"/>
      <c r="T674" s="263"/>
      <c r="U674" s="263"/>
      <c r="V674" s="263"/>
      <c r="W674" s="263">
        <v>1</v>
      </c>
      <c r="X674" s="158">
        <v>45057</v>
      </c>
      <c r="Y674" s="297">
        <f t="shared" si="34"/>
        <v>1</v>
      </c>
      <c r="Z674" s="263"/>
      <c r="AA674" s="263"/>
      <c r="AB674" s="263"/>
      <c r="AC674" s="263"/>
      <c r="AD674" s="263"/>
      <c r="AE674" s="263"/>
      <c r="AF674" s="263"/>
      <c r="AG674" s="158"/>
      <c r="AH674" s="297">
        <f t="shared" si="32"/>
        <v>0</v>
      </c>
      <c r="AI674" s="573"/>
      <c r="AJ674" s="574" t="s">
        <v>659</v>
      </c>
      <c r="AK674" s="574" t="s">
        <v>430</v>
      </c>
      <c r="AL674" s="574"/>
      <c r="AM674" s="574"/>
      <c r="AN674" s="574"/>
      <c r="AO674" s="574"/>
      <c r="AP674" s="574"/>
      <c r="AQ674" s="574"/>
      <c r="AR674" s="574"/>
      <c r="AS674" s="575"/>
      <c r="AT674" s="576"/>
      <c r="AU674" s="575"/>
      <c r="AV674" s="577"/>
      <c r="AW674" s="159"/>
    </row>
    <row r="675" spans="1:49" ht="51">
      <c r="A675" s="395"/>
      <c r="B675" s="395">
        <v>5415210400</v>
      </c>
      <c r="C675" s="263" t="s">
        <v>6302</v>
      </c>
      <c r="D675" s="263" t="s">
        <v>6301</v>
      </c>
      <c r="E675" s="263" t="s">
        <v>2847</v>
      </c>
      <c r="F675" s="263" t="s">
        <v>422</v>
      </c>
      <c r="G675" s="263" t="s">
        <v>655</v>
      </c>
      <c r="H675" s="263"/>
      <c r="I675" s="263"/>
      <c r="J675" s="263"/>
      <c r="K675" s="263"/>
      <c r="L675" s="263"/>
      <c r="M675" s="263"/>
      <c r="N675" s="263"/>
      <c r="O675" s="158"/>
      <c r="P675" s="296">
        <f t="shared" si="33"/>
        <v>0</v>
      </c>
      <c r="Q675" s="263"/>
      <c r="R675" s="263"/>
      <c r="S675" s="263"/>
      <c r="T675" s="263"/>
      <c r="U675" s="263"/>
      <c r="V675" s="263"/>
      <c r="W675" s="263">
        <v>1</v>
      </c>
      <c r="X675" s="158">
        <v>45057</v>
      </c>
      <c r="Y675" s="297">
        <f t="shared" si="34"/>
        <v>1</v>
      </c>
      <c r="Z675" s="263"/>
      <c r="AA675" s="263"/>
      <c r="AB675" s="263"/>
      <c r="AC675" s="263"/>
      <c r="AD675" s="263"/>
      <c r="AE675" s="263"/>
      <c r="AF675" s="263"/>
      <c r="AG675" s="158"/>
      <c r="AH675" s="297">
        <f t="shared" si="32"/>
        <v>0</v>
      </c>
      <c r="AI675" s="573"/>
      <c r="AJ675" s="574" t="s">
        <v>659</v>
      </c>
      <c r="AK675" s="574" t="s">
        <v>430</v>
      </c>
      <c r="AL675" s="574"/>
      <c r="AM675" s="574"/>
      <c r="AN675" s="574"/>
      <c r="AO675" s="574"/>
      <c r="AP675" s="574"/>
      <c r="AQ675" s="574"/>
      <c r="AR675" s="574"/>
      <c r="AS675" s="575"/>
      <c r="AT675" s="576"/>
      <c r="AU675" s="575"/>
      <c r="AV675" s="577"/>
      <c r="AW675" s="159"/>
    </row>
    <row r="676" spans="1:49" ht="51">
      <c r="A676" s="395"/>
      <c r="B676" s="395">
        <v>5511831600</v>
      </c>
      <c r="C676" s="263" t="s">
        <v>6303</v>
      </c>
      <c r="D676" s="263" t="s">
        <v>6304</v>
      </c>
      <c r="E676" s="263" t="s">
        <v>2848</v>
      </c>
      <c r="F676" s="263" t="s">
        <v>422</v>
      </c>
      <c r="G676" s="263" t="s">
        <v>655</v>
      </c>
      <c r="H676" s="263"/>
      <c r="I676" s="263"/>
      <c r="J676" s="263"/>
      <c r="K676" s="263"/>
      <c r="L676" s="263"/>
      <c r="M676" s="263"/>
      <c r="N676" s="263"/>
      <c r="O676" s="158"/>
      <c r="P676" s="296">
        <f t="shared" si="33"/>
        <v>0</v>
      </c>
      <c r="Q676" s="263"/>
      <c r="R676" s="263"/>
      <c r="S676" s="263"/>
      <c r="T676" s="263"/>
      <c r="U676" s="263"/>
      <c r="V676" s="263"/>
      <c r="W676" s="263">
        <v>1</v>
      </c>
      <c r="X676" s="158">
        <v>45160</v>
      </c>
      <c r="Y676" s="297">
        <f t="shared" si="34"/>
        <v>1</v>
      </c>
      <c r="Z676" s="263"/>
      <c r="AA676" s="263"/>
      <c r="AB676" s="263"/>
      <c r="AC676" s="263"/>
      <c r="AD676" s="263"/>
      <c r="AE676" s="263"/>
      <c r="AF676" s="263"/>
      <c r="AG676" s="158"/>
      <c r="AH676" s="297">
        <f t="shared" si="32"/>
        <v>0</v>
      </c>
      <c r="AI676" s="573"/>
      <c r="AJ676" s="574" t="s">
        <v>659</v>
      </c>
      <c r="AK676" s="574" t="s">
        <v>430</v>
      </c>
      <c r="AL676" s="574"/>
      <c r="AM676" s="574"/>
      <c r="AN676" s="574"/>
      <c r="AO676" s="574"/>
      <c r="AP676" s="574"/>
      <c r="AQ676" s="574"/>
      <c r="AR676" s="574"/>
      <c r="AS676" s="575"/>
      <c r="AT676" s="576"/>
      <c r="AU676" s="575"/>
      <c r="AV676" s="577"/>
      <c r="AW676" s="159"/>
    </row>
    <row r="677" spans="1:49" ht="51">
      <c r="A677" s="395"/>
      <c r="B677" s="395">
        <v>4470910900</v>
      </c>
      <c r="C677" s="263" t="s">
        <v>6305</v>
      </c>
      <c r="D677" s="263" t="s">
        <v>6306</v>
      </c>
      <c r="E677" s="263" t="s">
        <v>2849</v>
      </c>
      <c r="F677" s="263" t="s">
        <v>422</v>
      </c>
      <c r="G677" s="263" t="s">
        <v>655</v>
      </c>
      <c r="H677" s="263"/>
      <c r="I677" s="263"/>
      <c r="J677" s="263"/>
      <c r="K677" s="263"/>
      <c r="L677" s="263"/>
      <c r="M677" s="263"/>
      <c r="N677" s="263"/>
      <c r="O677" s="158"/>
      <c r="P677" s="296">
        <f t="shared" si="33"/>
        <v>0</v>
      </c>
      <c r="Q677" s="263"/>
      <c r="R677" s="263"/>
      <c r="S677" s="263"/>
      <c r="T677" s="263"/>
      <c r="U677" s="263"/>
      <c r="V677" s="263"/>
      <c r="W677" s="263">
        <v>1</v>
      </c>
      <c r="X677" s="158">
        <v>45113</v>
      </c>
      <c r="Y677" s="297">
        <f t="shared" si="34"/>
        <v>1</v>
      </c>
      <c r="Z677" s="263"/>
      <c r="AA677" s="263"/>
      <c r="AB677" s="263"/>
      <c r="AC677" s="263"/>
      <c r="AD677" s="263"/>
      <c r="AE677" s="263"/>
      <c r="AF677" s="263"/>
      <c r="AG677" s="158"/>
      <c r="AH677" s="297">
        <f t="shared" si="32"/>
        <v>0</v>
      </c>
      <c r="AI677" s="573"/>
      <c r="AJ677" s="574" t="s">
        <v>659</v>
      </c>
      <c r="AK677" s="574" t="s">
        <v>430</v>
      </c>
      <c r="AL677" s="574"/>
      <c r="AM677" s="574"/>
      <c r="AN677" s="574"/>
      <c r="AO677" s="574"/>
      <c r="AP677" s="574"/>
      <c r="AQ677" s="574"/>
      <c r="AR677" s="574"/>
      <c r="AS677" s="575"/>
      <c r="AT677" s="576"/>
      <c r="AU677" s="575"/>
      <c r="AV677" s="577"/>
      <c r="AW677" s="159"/>
    </row>
    <row r="678" spans="1:49" ht="63.75">
      <c r="A678" s="395"/>
      <c r="B678" s="395">
        <v>4475421100</v>
      </c>
      <c r="C678" s="263" t="s">
        <v>6307</v>
      </c>
      <c r="D678" s="263" t="s">
        <v>6308</v>
      </c>
      <c r="E678" s="263" t="s">
        <v>2850</v>
      </c>
      <c r="F678" s="263" t="s">
        <v>422</v>
      </c>
      <c r="G678" s="263" t="s">
        <v>655</v>
      </c>
      <c r="H678" s="263"/>
      <c r="I678" s="263"/>
      <c r="J678" s="263"/>
      <c r="K678" s="263"/>
      <c r="L678" s="263"/>
      <c r="M678" s="263"/>
      <c r="N678" s="263"/>
      <c r="O678" s="158"/>
      <c r="P678" s="296">
        <f t="shared" si="33"/>
        <v>0</v>
      </c>
      <c r="Q678" s="263"/>
      <c r="R678" s="263"/>
      <c r="S678" s="263"/>
      <c r="T678" s="263"/>
      <c r="U678" s="263"/>
      <c r="V678" s="263"/>
      <c r="W678" s="263">
        <v>1</v>
      </c>
      <c r="X678" s="158">
        <v>45078</v>
      </c>
      <c r="Y678" s="297">
        <f t="shared" si="34"/>
        <v>1</v>
      </c>
      <c r="Z678" s="263"/>
      <c r="AA678" s="263"/>
      <c r="AB678" s="263"/>
      <c r="AC678" s="263"/>
      <c r="AD678" s="263"/>
      <c r="AE678" s="263"/>
      <c r="AF678" s="263">
        <v>1</v>
      </c>
      <c r="AG678" s="158">
        <v>45098</v>
      </c>
      <c r="AH678" s="297">
        <f t="shared" si="32"/>
        <v>1</v>
      </c>
      <c r="AI678" s="573"/>
      <c r="AJ678" s="574" t="s">
        <v>659</v>
      </c>
      <c r="AK678" s="574" t="s">
        <v>430</v>
      </c>
      <c r="AL678" s="574"/>
      <c r="AM678" s="574"/>
      <c r="AN678" s="574"/>
      <c r="AO678" s="574"/>
      <c r="AP678" s="574"/>
      <c r="AQ678" s="574"/>
      <c r="AR678" s="574"/>
      <c r="AS678" s="575"/>
      <c r="AT678" s="576"/>
      <c r="AU678" s="575"/>
      <c r="AV678" s="577"/>
      <c r="AW678" s="159"/>
    </row>
    <row r="679" spans="1:49" ht="51">
      <c r="A679" s="395"/>
      <c r="B679" s="395">
        <v>3613530900</v>
      </c>
      <c r="C679" s="263" t="s">
        <v>6309</v>
      </c>
      <c r="D679" s="263" t="s">
        <v>6310</v>
      </c>
      <c r="E679" s="263" t="s">
        <v>2851</v>
      </c>
      <c r="F679" s="263" t="s">
        <v>422</v>
      </c>
      <c r="G679" s="263" t="s">
        <v>655</v>
      </c>
      <c r="H679" s="263"/>
      <c r="I679" s="263"/>
      <c r="J679" s="263"/>
      <c r="K679" s="263"/>
      <c r="L679" s="263"/>
      <c r="M679" s="263"/>
      <c r="N679" s="263"/>
      <c r="O679" s="158"/>
      <c r="P679" s="296">
        <f t="shared" si="33"/>
        <v>0</v>
      </c>
      <c r="Q679" s="263"/>
      <c r="R679" s="263"/>
      <c r="S679" s="263"/>
      <c r="T679" s="263"/>
      <c r="U679" s="263"/>
      <c r="V679" s="263"/>
      <c r="W679" s="263">
        <v>1</v>
      </c>
      <c r="X679" s="158">
        <v>45002</v>
      </c>
      <c r="Y679" s="297">
        <f t="shared" si="34"/>
        <v>1</v>
      </c>
      <c r="Z679" s="263"/>
      <c r="AA679" s="263"/>
      <c r="AB679" s="263"/>
      <c r="AC679" s="263"/>
      <c r="AD679" s="263"/>
      <c r="AE679" s="263"/>
      <c r="AF679" s="263">
        <v>1</v>
      </c>
      <c r="AG679" s="158">
        <v>45106</v>
      </c>
      <c r="AH679" s="297">
        <f t="shared" si="32"/>
        <v>1</v>
      </c>
      <c r="AI679" s="573"/>
      <c r="AJ679" s="574" t="s">
        <v>659</v>
      </c>
      <c r="AK679" s="574" t="s">
        <v>430</v>
      </c>
      <c r="AL679" s="574"/>
      <c r="AM679" s="574"/>
      <c r="AN679" s="574"/>
      <c r="AO679" s="574"/>
      <c r="AP679" s="574"/>
      <c r="AQ679" s="574"/>
      <c r="AR679" s="574"/>
      <c r="AS679" s="575"/>
      <c r="AT679" s="576"/>
      <c r="AU679" s="575"/>
      <c r="AV679" s="577"/>
      <c r="AW679" s="159"/>
    </row>
    <row r="680" spans="1:49" ht="63.75">
      <c r="A680" s="395"/>
      <c r="B680" s="395">
        <v>4731220900</v>
      </c>
      <c r="C680" s="263" t="s">
        <v>6311</v>
      </c>
      <c r="D680" s="263" t="s">
        <v>6312</v>
      </c>
      <c r="E680" s="263" t="s">
        <v>2852</v>
      </c>
      <c r="F680" s="263" t="s">
        <v>422</v>
      </c>
      <c r="G680" s="263" t="s">
        <v>655</v>
      </c>
      <c r="H680" s="263"/>
      <c r="I680" s="263"/>
      <c r="J680" s="263"/>
      <c r="K680" s="263"/>
      <c r="L680" s="263"/>
      <c r="M680" s="263"/>
      <c r="N680" s="263"/>
      <c r="O680" s="158"/>
      <c r="P680" s="296">
        <f t="shared" si="33"/>
        <v>0</v>
      </c>
      <c r="Q680" s="263"/>
      <c r="R680" s="263"/>
      <c r="S680" s="263"/>
      <c r="T680" s="263"/>
      <c r="U680" s="263"/>
      <c r="V680" s="263"/>
      <c r="W680" s="263">
        <v>1</v>
      </c>
      <c r="X680" s="158">
        <v>45247</v>
      </c>
      <c r="Y680" s="297">
        <f t="shared" si="34"/>
        <v>1</v>
      </c>
      <c r="Z680" s="263"/>
      <c r="AA680" s="263"/>
      <c r="AB680" s="263"/>
      <c r="AC680" s="263"/>
      <c r="AD680" s="263"/>
      <c r="AE680" s="263"/>
      <c r="AF680" s="263"/>
      <c r="AG680" s="158"/>
      <c r="AH680" s="297">
        <f t="shared" si="32"/>
        <v>0</v>
      </c>
      <c r="AI680" s="573"/>
      <c r="AJ680" s="574" t="s">
        <v>659</v>
      </c>
      <c r="AK680" s="574" t="s">
        <v>430</v>
      </c>
      <c r="AL680" s="574"/>
      <c r="AM680" s="574"/>
      <c r="AN680" s="574"/>
      <c r="AO680" s="574"/>
      <c r="AP680" s="574"/>
      <c r="AQ680" s="574"/>
      <c r="AR680" s="574"/>
      <c r="AS680" s="575"/>
      <c r="AT680" s="576"/>
      <c r="AU680" s="575"/>
      <c r="AV680" s="577"/>
      <c r="AW680" s="159"/>
    </row>
    <row r="681" spans="1:49" ht="51">
      <c r="A681" s="395"/>
      <c r="B681" s="395">
        <v>4471712300</v>
      </c>
      <c r="C681" s="263" t="s">
        <v>6313</v>
      </c>
      <c r="D681" s="263" t="s">
        <v>6314</v>
      </c>
      <c r="E681" s="263" t="s">
        <v>2853</v>
      </c>
      <c r="F681" s="263" t="s">
        <v>422</v>
      </c>
      <c r="G681" s="263" t="s">
        <v>655</v>
      </c>
      <c r="H681" s="263"/>
      <c r="I681" s="263"/>
      <c r="J681" s="263"/>
      <c r="K681" s="263"/>
      <c r="L681" s="263"/>
      <c r="M681" s="263"/>
      <c r="N681" s="263"/>
      <c r="O681" s="158"/>
      <c r="P681" s="296">
        <f t="shared" si="33"/>
        <v>0</v>
      </c>
      <c r="Q681" s="263"/>
      <c r="R681" s="263"/>
      <c r="S681" s="263"/>
      <c r="T681" s="263"/>
      <c r="U681" s="263"/>
      <c r="V681" s="263"/>
      <c r="W681" s="263">
        <v>1</v>
      </c>
      <c r="X681" s="158">
        <v>45028</v>
      </c>
      <c r="Y681" s="297">
        <f t="shared" si="34"/>
        <v>1</v>
      </c>
      <c r="Z681" s="263"/>
      <c r="AA681" s="263"/>
      <c r="AB681" s="263"/>
      <c r="AC681" s="263"/>
      <c r="AD681" s="263"/>
      <c r="AE681" s="263"/>
      <c r="AF681" s="263"/>
      <c r="AG681" s="158"/>
      <c r="AH681" s="297">
        <f t="shared" si="32"/>
        <v>0</v>
      </c>
      <c r="AI681" s="573"/>
      <c r="AJ681" s="574" t="s">
        <v>659</v>
      </c>
      <c r="AK681" s="574" t="s">
        <v>430</v>
      </c>
      <c r="AL681" s="574"/>
      <c r="AM681" s="574"/>
      <c r="AN681" s="574"/>
      <c r="AO681" s="574"/>
      <c r="AP681" s="574"/>
      <c r="AQ681" s="574"/>
      <c r="AR681" s="574"/>
      <c r="AS681" s="575"/>
      <c r="AT681" s="576"/>
      <c r="AU681" s="575"/>
      <c r="AV681" s="577"/>
      <c r="AW681" s="159"/>
    </row>
    <row r="682" spans="1:49" ht="63.75">
      <c r="A682" s="395"/>
      <c r="B682" s="395">
        <v>4453312600</v>
      </c>
      <c r="C682" s="263" t="s">
        <v>6315</v>
      </c>
      <c r="D682" s="263" t="s">
        <v>6316</v>
      </c>
      <c r="E682" s="263" t="s">
        <v>2854</v>
      </c>
      <c r="F682" s="263" t="s">
        <v>422</v>
      </c>
      <c r="G682" s="263" t="s">
        <v>655</v>
      </c>
      <c r="H682" s="263"/>
      <c r="I682" s="263"/>
      <c r="J682" s="263"/>
      <c r="K682" s="263"/>
      <c r="L682" s="263"/>
      <c r="M682" s="263"/>
      <c r="N682" s="263"/>
      <c r="O682" s="158"/>
      <c r="P682" s="296">
        <f t="shared" si="33"/>
        <v>0</v>
      </c>
      <c r="Q682" s="263"/>
      <c r="R682" s="263"/>
      <c r="S682" s="263"/>
      <c r="T682" s="263"/>
      <c r="U682" s="263"/>
      <c r="V682" s="263"/>
      <c r="W682" s="263">
        <v>1</v>
      </c>
      <c r="X682" s="158">
        <v>45174</v>
      </c>
      <c r="Y682" s="297">
        <f t="shared" si="34"/>
        <v>1</v>
      </c>
      <c r="Z682" s="263"/>
      <c r="AA682" s="263"/>
      <c r="AB682" s="263"/>
      <c r="AC682" s="263"/>
      <c r="AD682" s="263"/>
      <c r="AE682" s="263"/>
      <c r="AF682" s="263">
        <v>1</v>
      </c>
      <c r="AG682" s="158">
        <v>45197</v>
      </c>
      <c r="AH682" s="297">
        <f t="shared" si="32"/>
        <v>1</v>
      </c>
      <c r="AI682" s="573"/>
      <c r="AJ682" s="574" t="s">
        <v>659</v>
      </c>
      <c r="AK682" s="574" t="s">
        <v>430</v>
      </c>
      <c r="AL682" s="574"/>
      <c r="AM682" s="574"/>
      <c r="AN682" s="574"/>
      <c r="AO682" s="574"/>
      <c r="AP682" s="574"/>
      <c r="AQ682" s="574"/>
      <c r="AR682" s="574"/>
      <c r="AS682" s="575"/>
      <c r="AT682" s="576"/>
      <c r="AU682" s="575"/>
      <c r="AV682" s="577"/>
      <c r="AW682" s="159"/>
    </row>
    <row r="683" spans="1:49" ht="51">
      <c r="A683" s="395"/>
      <c r="B683" s="395">
        <v>3486605400</v>
      </c>
      <c r="C683" s="263" t="s">
        <v>6317</v>
      </c>
      <c r="D683" s="263" t="s">
        <v>6318</v>
      </c>
      <c r="E683" s="263" t="s">
        <v>2855</v>
      </c>
      <c r="F683" s="263" t="s">
        <v>422</v>
      </c>
      <c r="G683" s="263" t="s">
        <v>655</v>
      </c>
      <c r="H683" s="263"/>
      <c r="I683" s="263"/>
      <c r="J683" s="263"/>
      <c r="K683" s="263"/>
      <c r="L683" s="263"/>
      <c r="M683" s="263"/>
      <c r="N683" s="263"/>
      <c r="O683" s="158"/>
      <c r="P683" s="296">
        <f t="shared" si="33"/>
        <v>0</v>
      </c>
      <c r="Q683" s="263"/>
      <c r="R683" s="263"/>
      <c r="S683" s="263"/>
      <c r="T683" s="263"/>
      <c r="U683" s="263"/>
      <c r="V683" s="263"/>
      <c r="W683" s="263">
        <v>1</v>
      </c>
      <c r="X683" s="158">
        <v>45251</v>
      </c>
      <c r="Y683" s="297">
        <f t="shared" si="34"/>
        <v>1</v>
      </c>
      <c r="Z683" s="263"/>
      <c r="AA683" s="263"/>
      <c r="AB683" s="263"/>
      <c r="AC683" s="263"/>
      <c r="AD683" s="263"/>
      <c r="AE683" s="263"/>
      <c r="AF683" s="263"/>
      <c r="AG683" s="158"/>
      <c r="AH683" s="297">
        <f t="shared" si="32"/>
        <v>0</v>
      </c>
      <c r="AI683" s="573"/>
      <c r="AJ683" s="574" t="s">
        <v>659</v>
      </c>
      <c r="AK683" s="574" t="s">
        <v>430</v>
      </c>
      <c r="AL683" s="574"/>
      <c r="AM683" s="574"/>
      <c r="AN683" s="574"/>
      <c r="AO683" s="574"/>
      <c r="AP683" s="574"/>
      <c r="AQ683" s="574"/>
      <c r="AR683" s="574"/>
      <c r="AS683" s="575"/>
      <c r="AT683" s="576"/>
      <c r="AU683" s="575"/>
      <c r="AV683" s="577"/>
      <c r="AW683" s="159"/>
    </row>
    <row r="684" spans="1:49" ht="51">
      <c r="A684" s="395"/>
      <c r="B684" s="395">
        <v>4471811900</v>
      </c>
      <c r="C684" s="263" t="s">
        <v>6319</v>
      </c>
      <c r="D684" s="263" t="s">
        <v>6320</v>
      </c>
      <c r="E684" s="263" t="s">
        <v>2856</v>
      </c>
      <c r="F684" s="263" t="s">
        <v>422</v>
      </c>
      <c r="G684" s="263" t="s">
        <v>655</v>
      </c>
      <c r="H684" s="263"/>
      <c r="I684" s="263"/>
      <c r="J684" s="263"/>
      <c r="K684" s="263"/>
      <c r="L684" s="263"/>
      <c r="M684" s="263"/>
      <c r="N684" s="263"/>
      <c r="O684" s="158"/>
      <c r="P684" s="296">
        <f t="shared" si="33"/>
        <v>0</v>
      </c>
      <c r="Q684" s="263"/>
      <c r="R684" s="263"/>
      <c r="S684" s="263"/>
      <c r="T684" s="263"/>
      <c r="U684" s="263"/>
      <c r="V684" s="263"/>
      <c r="W684" s="263">
        <v>1</v>
      </c>
      <c r="X684" s="158">
        <v>45192</v>
      </c>
      <c r="Y684" s="297">
        <f t="shared" si="34"/>
        <v>1</v>
      </c>
      <c r="Z684" s="263"/>
      <c r="AA684" s="263"/>
      <c r="AB684" s="263"/>
      <c r="AC684" s="263"/>
      <c r="AD684" s="263"/>
      <c r="AE684" s="263"/>
      <c r="AF684" s="263"/>
      <c r="AG684" s="158"/>
      <c r="AH684" s="297">
        <f t="shared" si="32"/>
        <v>0</v>
      </c>
      <c r="AI684" s="573"/>
      <c r="AJ684" s="574" t="s">
        <v>659</v>
      </c>
      <c r="AK684" s="574" t="s">
        <v>430</v>
      </c>
      <c r="AL684" s="574"/>
      <c r="AM684" s="574"/>
      <c r="AN684" s="574"/>
      <c r="AO684" s="574"/>
      <c r="AP684" s="574"/>
      <c r="AQ684" s="574"/>
      <c r="AR684" s="574"/>
      <c r="AS684" s="575"/>
      <c r="AT684" s="576"/>
      <c r="AU684" s="575"/>
      <c r="AV684" s="577"/>
      <c r="AW684" s="159"/>
    </row>
    <row r="685" spans="1:49" ht="51">
      <c r="A685" s="395"/>
      <c r="B685" s="395">
        <v>4765521500</v>
      </c>
      <c r="C685" s="263" t="s">
        <v>6321</v>
      </c>
      <c r="D685" s="263" t="s">
        <v>6322</v>
      </c>
      <c r="E685" s="263" t="s">
        <v>2857</v>
      </c>
      <c r="F685" s="263" t="s">
        <v>422</v>
      </c>
      <c r="G685" s="263" t="s">
        <v>655</v>
      </c>
      <c r="H685" s="263"/>
      <c r="I685" s="263"/>
      <c r="J685" s="263"/>
      <c r="K685" s="263"/>
      <c r="L685" s="263"/>
      <c r="M685" s="263"/>
      <c r="N685" s="263"/>
      <c r="O685" s="158"/>
      <c r="P685" s="296">
        <f t="shared" si="33"/>
        <v>0</v>
      </c>
      <c r="Q685" s="263"/>
      <c r="R685" s="263"/>
      <c r="S685" s="263"/>
      <c r="T685" s="263"/>
      <c r="U685" s="263"/>
      <c r="V685" s="263"/>
      <c r="W685" s="263">
        <v>1</v>
      </c>
      <c r="X685" s="158">
        <v>45264</v>
      </c>
      <c r="Y685" s="297">
        <f t="shared" si="34"/>
        <v>1</v>
      </c>
      <c r="Z685" s="263"/>
      <c r="AA685" s="263"/>
      <c r="AB685" s="263"/>
      <c r="AC685" s="263"/>
      <c r="AD685" s="263"/>
      <c r="AE685" s="263"/>
      <c r="AF685" s="263"/>
      <c r="AG685" s="158"/>
      <c r="AH685" s="297">
        <f t="shared" si="32"/>
        <v>0</v>
      </c>
      <c r="AI685" s="573"/>
      <c r="AJ685" s="574" t="s">
        <v>659</v>
      </c>
      <c r="AK685" s="574" t="s">
        <v>430</v>
      </c>
      <c r="AL685" s="574"/>
      <c r="AM685" s="574"/>
      <c r="AN685" s="574"/>
      <c r="AO685" s="574"/>
      <c r="AP685" s="574"/>
      <c r="AQ685" s="574"/>
      <c r="AR685" s="574"/>
      <c r="AS685" s="575"/>
      <c r="AT685" s="576"/>
      <c r="AU685" s="575"/>
      <c r="AV685" s="577"/>
      <c r="AW685" s="159"/>
    </row>
    <row r="686" spans="1:49" ht="38.25">
      <c r="A686" s="395"/>
      <c r="B686" s="395">
        <v>5471100200</v>
      </c>
      <c r="C686" s="263" t="s">
        <v>6323</v>
      </c>
      <c r="D686" s="263" t="s">
        <v>6324</v>
      </c>
      <c r="E686" s="263" t="s">
        <v>2858</v>
      </c>
      <c r="F686" s="263" t="s">
        <v>422</v>
      </c>
      <c r="G686" s="263" t="s">
        <v>655</v>
      </c>
      <c r="H686" s="263"/>
      <c r="I686" s="263"/>
      <c r="J686" s="263"/>
      <c r="K686" s="263"/>
      <c r="L686" s="263"/>
      <c r="M686" s="263"/>
      <c r="N686" s="263"/>
      <c r="O686" s="158"/>
      <c r="P686" s="296">
        <f t="shared" si="33"/>
        <v>0</v>
      </c>
      <c r="Q686" s="263"/>
      <c r="R686" s="263"/>
      <c r="S686" s="263"/>
      <c r="T686" s="263"/>
      <c r="U686" s="263"/>
      <c r="V686" s="263"/>
      <c r="W686" s="263">
        <v>1</v>
      </c>
      <c r="X686" s="158">
        <v>45286</v>
      </c>
      <c r="Y686" s="297">
        <f t="shared" si="34"/>
        <v>1</v>
      </c>
      <c r="Z686" s="263"/>
      <c r="AA686" s="263"/>
      <c r="AB686" s="263"/>
      <c r="AC686" s="263"/>
      <c r="AD686" s="263"/>
      <c r="AE686" s="263"/>
      <c r="AF686" s="263"/>
      <c r="AG686" s="158"/>
      <c r="AH686" s="297">
        <f t="shared" si="32"/>
        <v>0</v>
      </c>
      <c r="AI686" s="573"/>
      <c r="AJ686" s="574" t="s">
        <v>659</v>
      </c>
      <c r="AK686" s="574" t="s">
        <v>430</v>
      </c>
      <c r="AL686" s="574"/>
      <c r="AM686" s="574"/>
      <c r="AN686" s="574"/>
      <c r="AO686" s="574"/>
      <c r="AP686" s="574"/>
      <c r="AQ686" s="574"/>
      <c r="AR686" s="574"/>
      <c r="AS686" s="575"/>
      <c r="AT686" s="576"/>
      <c r="AU686" s="575"/>
      <c r="AV686" s="577"/>
      <c r="AW686" s="159"/>
    </row>
    <row r="687" spans="1:49" ht="51">
      <c r="A687" s="395"/>
      <c r="B687" s="395">
        <v>4434220700</v>
      </c>
      <c r="C687" s="263" t="s">
        <v>6325</v>
      </c>
      <c r="D687" s="263" t="s">
        <v>6326</v>
      </c>
      <c r="E687" s="263" t="s">
        <v>2859</v>
      </c>
      <c r="F687" s="263" t="s">
        <v>422</v>
      </c>
      <c r="G687" s="263" t="s">
        <v>655</v>
      </c>
      <c r="H687" s="263"/>
      <c r="I687" s="263"/>
      <c r="J687" s="263"/>
      <c r="K687" s="263"/>
      <c r="L687" s="263"/>
      <c r="M687" s="263"/>
      <c r="N687" s="263"/>
      <c r="O687" s="158"/>
      <c r="P687" s="296">
        <f t="shared" si="33"/>
        <v>0</v>
      </c>
      <c r="Q687" s="263"/>
      <c r="R687" s="263"/>
      <c r="S687" s="263"/>
      <c r="T687" s="263"/>
      <c r="U687" s="263"/>
      <c r="V687" s="263"/>
      <c r="W687" s="263">
        <v>1</v>
      </c>
      <c r="X687" s="158">
        <v>44967</v>
      </c>
      <c r="Y687" s="297">
        <f t="shared" si="34"/>
        <v>1</v>
      </c>
      <c r="Z687" s="263"/>
      <c r="AA687" s="263"/>
      <c r="AB687" s="263"/>
      <c r="AC687" s="263"/>
      <c r="AD687" s="263"/>
      <c r="AE687" s="263"/>
      <c r="AF687" s="263"/>
      <c r="AG687" s="158"/>
      <c r="AH687" s="297">
        <f t="shared" si="32"/>
        <v>0</v>
      </c>
      <c r="AI687" s="573"/>
      <c r="AJ687" s="574" t="s">
        <v>659</v>
      </c>
      <c r="AK687" s="574" t="s">
        <v>430</v>
      </c>
      <c r="AL687" s="574"/>
      <c r="AM687" s="574"/>
      <c r="AN687" s="574"/>
      <c r="AO687" s="574"/>
      <c r="AP687" s="574"/>
      <c r="AQ687" s="574"/>
      <c r="AR687" s="574"/>
      <c r="AS687" s="575"/>
      <c r="AT687" s="576"/>
      <c r="AU687" s="575"/>
      <c r="AV687" s="577"/>
      <c r="AW687" s="159"/>
    </row>
    <row r="688" spans="1:49" ht="51">
      <c r="A688" s="395"/>
      <c r="B688" s="395">
        <v>3486605200</v>
      </c>
      <c r="C688" s="263" t="s">
        <v>6327</v>
      </c>
      <c r="D688" s="263" t="s">
        <v>6328</v>
      </c>
      <c r="E688" s="263" t="s">
        <v>2860</v>
      </c>
      <c r="F688" s="263" t="s">
        <v>422</v>
      </c>
      <c r="G688" s="263" t="s">
        <v>655</v>
      </c>
      <c r="H688" s="263"/>
      <c r="I688" s="263"/>
      <c r="J688" s="263"/>
      <c r="K688" s="263"/>
      <c r="L688" s="263"/>
      <c r="M688" s="263"/>
      <c r="N688" s="263"/>
      <c r="O688" s="158"/>
      <c r="P688" s="296">
        <f t="shared" si="33"/>
        <v>0</v>
      </c>
      <c r="Q688" s="263"/>
      <c r="R688" s="263"/>
      <c r="S688" s="263"/>
      <c r="T688" s="263"/>
      <c r="U688" s="263"/>
      <c r="V688" s="263"/>
      <c r="W688" s="263">
        <v>1</v>
      </c>
      <c r="X688" s="158">
        <v>45091</v>
      </c>
      <c r="Y688" s="297">
        <f t="shared" si="34"/>
        <v>1</v>
      </c>
      <c r="Z688" s="263"/>
      <c r="AA688" s="263"/>
      <c r="AB688" s="263"/>
      <c r="AC688" s="263"/>
      <c r="AD688" s="263"/>
      <c r="AE688" s="263"/>
      <c r="AF688" s="263">
        <v>1</v>
      </c>
      <c r="AG688" s="158">
        <v>45232</v>
      </c>
      <c r="AH688" s="297">
        <f t="shared" si="32"/>
        <v>1</v>
      </c>
      <c r="AI688" s="573"/>
      <c r="AJ688" s="574" t="s">
        <v>659</v>
      </c>
      <c r="AK688" s="574" t="s">
        <v>430</v>
      </c>
      <c r="AL688" s="574"/>
      <c r="AM688" s="574"/>
      <c r="AN688" s="574"/>
      <c r="AO688" s="574"/>
      <c r="AP688" s="574"/>
      <c r="AQ688" s="574"/>
      <c r="AR688" s="574"/>
      <c r="AS688" s="575"/>
      <c r="AT688" s="576"/>
      <c r="AU688" s="575"/>
      <c r="AV688" s="577"/>
      <c r="AW688" s="159"/>
    </row>
    <row r="689" spans="1:49" ht="51">
      <c r="A689" s="395"/>
      <c r="B689" s="395">
        <v>5474020600</v>
      </c>
      <c r="C689" s="263" t="s">
        <v>6329</v>
      </c>
      <c r="D689" s="263" t="s">
        <v>6330</v>
      </c>
      <c r="E689" s="263" t="s">
        <v>2861</v>
      </c>
      <c r="F689" s="263" t="s">
        <v>422</v>
      </c>
      <c r="G689" s="263" t="s">
        <v>655</v>
      </c>
      <c r="H689" s="263"/>
      <c r="I689" s="263"/>
      <c r="J689" s="263"/>
      <c r="K689" s="263"/>
      <c r="L689" s="263"/>
      <c r="M689" s="263"/>
      <c r="N689" s="263"/>
      <c r="O689" s="158"/>
      <c r="P689" s="296">
        <f t="shared" si="33"/>
        <v>0</v>
      </c>
      <c r="Q689" s="263"/>
      <c r="R689" s="263"/>
      <c r="S689" s="263"/>
      <c r="T689" s="263"/>
      <c r="U689" s="263"/>
      <c r="V689" s="263"/>
      <c r="W689" s="263">
        <v>1</v>
      </c>
      <c r="X689" s="158">
        <v>45050</v>
      </c>
      <c r="Y689" s="297">
        <f t="shared" si="34"/>
        <v>1</v>
      </c>
      <c r="Z689" s="263"/>
      <c r="AA689" s="263"/>
      <c r="AB689" s="263"/>
      <c r="AC689" s="263"/>
      <c r="AD689" s="263"/>
      <c r="AE689" s="263"/>
      <c r="AF689" s="263"/>
      <c r="AG689" s="158"/>
      <c r="AH689" s="297">
        <f t="shared" si="32"/>
        <v>0</v>
      </c>
      <c r="AI689" s="573"/>
      <c r="AJ689" s="574" t="s">
        <v>659</v>
      </c>
      <c r="AK689" s="574" t="s">
        <v>430</v>
      </c>
      <c r="AL689" s="574"/>
      <c r="AM689" s="574"/>
      <c r="AN689" s="574"/>
      <c r="AO689" s="574"/>
      <c r="AP689" s="574"/>
      <c r="AQ689" s="574"/>
      <c r="AR689" s="574"/>
      <c r="AS689" s="575"/>
      <c r="AT689" s="576"/>
      <c r="AU689" s="575"/>
      <c r="AV689" s="577"/>
      <c r="AW689" s="159"/>
    </row>
    <row r="690" spans="1:49" ht="51">
      <c r="A690" s="395"/>
      <c r="B690" s="395">
        <v>5474020600</v>
      </c>
      <c r="C690" s="263" t="s">
        <v>6329</v>
      </c>
      <c r="D690" s="263" t="s">
        <v>6330</v>
      </c>
      <c r="E690" s="263" t="s">
        <v>2862</v>
      </c>
      <c r="F690" s="263" t="s">
        <v>422</v>
      </c>
      <c r="G690" s="263" t="s">
        <v>655</v>
      </c>
      <c r="H690" s="263"/>
      <c r="I690" s="263"/>
      <c r="J690" s="263"/>
      <c r="K690" s="263"/>
      <c r="L690" s="263"/>
      <c r="M690" s="263"/>
      <c r="N690" s="263"/>
      <c r="O690" s="158"/>
      <c r="P690" s="296">
        <f t="shared" si="33"/>
        <v>0</v>
      </c>
      <c r="Q690" s="263"/>
      <c r="R690" s="263"/>
      <c r="S690" s="263"/>
      <c r="T690" s="263"/>
      <c r="U690" s="263"/>
      <c r="V690" s="263"/>
      <c r="W690" s="263">
        <v>1</v>
      </c>
      <c r="X690" s="158">
        <v>45050</v>
      </c>
      <c r="Y690" s="297">
        <f t="shared" si="34"/>
        <v>1</v>
      </c>
      <c r="Z690" s="263"/>
      <c r="AA690" s="263"/>
      <c r="AB690" s="263"/>
      <c r="AC690" s="263"/>
      <c r="AD690" s="263"/>
      <c r="AE690" s="263"/>
      <c r="AF690" s="263"/>
      <c r="AG690" s="158"/>
      <c r="AH690" s="297">
        <f t="shared" ref="AH690:AH753" si="35">SUM($Z690:$AF690)</f>
        <v>0</v>
      </c>
      <c r="AI690" s="573"/>
      <c r="AJ690" s="574" t="s">
        <v>659</v>
      </c>
      <c r="AK690" s="574" t="s">
        <v>430</v>
      </c>
      <c r="AL690" s="574"/>
      <c r="AM690" s="574"/>
      <c r="AN690" s="574"/>
      <c r="AO690" s="574"/>
      <c r="AP690" s="574"/>
      <c r="AQ690" s="574"/>
      <c r="AR690" s="574"/>
      <c r="AS690" s="575"/>
      <c r="AT690" s="576"/>
      <c r="AU690" s="575"/>
      <c r="AV690" s="577"/>
      <c r="AW690" s="159"/>
    </row>
    <row r="691" spans="1:49" ht="51">
      <c r="A691" s="395"/>
      <c r="B691" s="395">
        <v>4473112000</v>
      </c>
      <c r="C691" s="263" t="s">
        <v>6331</v>
      </c>
      <c r="D691" s="263" t="s">
        <v>5703</v>
      </c>
      <c r="E691" s="263" t="s">
        <v>2863</v>
      </c>
      <c r="F691" s="263" t="s">
        <v>416</v>
      </c>
      <c r="G691" s="263" t="s">
        <v>655</v>
      </c>
      <c r="H691" s="263"/>
      <c r="I691" s="263"/>
      <c r="J691" s="263"/>
      <c r="K691" s="263"/>
      <c r="L691" s="263"/>
      <c r="M691" s="263"/>
      <c r="N691" s="263"/>
      <c r="O691" s="158"/>
      <c r="P691" s="296">
        <f t="shared" si="33"/>
        <v>0</v>
      </c>
      <c r="Q691" s="263"/>
      <c r="R691" s="263"/>
      <c r="S691" s="263"/>
      <c r="T691" s="263"/>
      <c r="U691" s="263"/>
      <c r="V691" s="263"/>
      <c r="W691" s="263">
        <v>1</v>
      </c>
      <c r="X691" s="158">
        <v>45197</v>
      </c>
      <c r="Y691" s="297">
        <f t="shared" si="34"/>
        <v>1</v>
      </c>
      <c r="Z691" s="263"/>
      <c r="AA691" s="263"/>
      <c r="AB691" s="263"/>
      <c r="AC691" s="263"/>
      <c r="AD691" s="263"/>
      <c r="AE691" s="263"/>
      <c r="AF691" s="263"/>
      <c r="AG691" s="158"/>
      <c r="AH691" s="297">
        <f t="shared" si="35"/>
        <v>0</v>
      </c>
      <c r="AI691" s="573"/>
      <c r="AJ691" s="574" t="s">
        <v>659</v>
      </c>
      <c r="AK691" s="574" t="s">
        <v>430</v>
      </c>
      <c r="AL691" s="574"/>
      <c r="AM691" s="574"/>
      <c r="AN691" s="574"/>
      <c r="AO691" s="574"/>
      <c r="AP691" s="574"/>
      <c r="AQ691" s="574"/>
      <c r="AR691" s="574"/>
      <c r="AS691" s="575"/>
      <c r="AT691" s="576"/>
      <c r="AU691" s="575"/>
      <c r="AV691" s="577"/>
      <c r="AW691" s="159"/>
    </row>
    <row r="692" spans="1:49" ht="51">
      <c r="A692" s="395"/>
      <c r="B692" s="395">
        <v>4463021300</v>
      </c>
      <c r="C692" s="263" t="s">
        <v>6332</v>
      </c>
      <c r="D692" s="263" t="s">
        <v>5705</v>
      </c>
      <c r="E692" s="263" t="s">
        <v>2864</v>
      </c>
      <c r="F692" s="263" t="s">
        <v>422</v>
      </c>
      <c r="G692" s="263" t="s">
        <v>655</v>
      </c>
      <c r="H692" s="263"/>
      <c r="I692" s="263"/>
      <c r="J692" s="263"/>
      <c r="K692" s="263"/>
      <c r="L692" s="263"/>
      <c r="M692" s="263"/>
      <c r="N692" s="263"/>
      <c r="O692" s="158"/>
      <c r="P692" s="296">
        <f t="shared" si="33"/>
        <v>0</v>
      </c>
      <c r="Q692" s="263"/>
      <c r="R692" s="263"/>
      <c r="S692" s="263"/>
      <c r="T692" s="263"/>
      <c r="U692" s="263"/>
      <c r="V692" s="263"/>
      <c r="W692" s="263">
        <v>1</v>
      </c>
      <c r="X692" s="158">
        <v>45233</v>
      </c>
      <c r="Y692" s="297">
        <f t="shared" si="34"/>
        <v>1</v>
      </c>
      <c r="Z692" s="263"/>
      <c r="AA692" s="263"/>
      <c r="AB692" s="263"/>
      <c r="AC692" s="263"/>
      <c r="AD692" s="263"/>
      <c r="AE692" s="263"/>
      <c r="AF692" s="263"/>
      <c r="AG692" s="158"/>
      <c r="AH692" s="297">
        <f t="shared" si="35"/>
        <v>0</v>
      </c>
      <c r="AI692" s="573"/>
      <c r="AJ692" s="574" t="s">
        <v>659</v>
      </c>
      <c r="AK692" s="574" t="s">
        <v>430</v>
      </c>
      <c r="AL692" s="574"/>
      <c r="AM692" s="574"/>
      <c r="AN692" s="574"/>
      <c r="AO692" s="574"/>
      <c r="AP692" s="574"/>
      <c r="AQ692" s="574"/>
      <c r="AR692" s="574"/>
      <c r="AS692" s="575"/>
      <c r="AT692" s="576"/>
      <c r="AU692" s="575"/>
      <c r="AV692" s="577"/>
      <c r="AW692" s="159"/>
    </row>
    <row r="693" spans="1:49" ht="51">
      <c r="A693" s="395"/>
      <c r="B693" s="395">
        <v>4713921800</v>
      </c>
      <c r="C693" s="263" t="s">
        <v>6333</v>
      </c>
      <c r="D693" s="263" t="s">
        <v>5707</v>
      </c>
      <c r="E693" s="263" t="s">
        <v>2865</v>
      </c>
      <c r="F693" s="263" t="s">
        <v>422</v>
      </c>
      <c r="G693" s="263" t="s">
        <v>655</v>
      </c>
      <c r="H693" s="263"/>
      <c r="I693" s="263"/>
      <c r="J693" s="263"/>
      <c r="K693" s="263"/>
      <c r="L693" s="263"/>
      <c r="M693" s="263"/>
      <c r="N693" s="263"/>
      <c r="O693" s="158"/>
      <c r="P693" s="296">
        <f t="shared" si="33"/>
        <v>0</v>
      </c>
      <c r="Q693" s="263"/>
      <c r="R693" s="263"/>
      <c r="S693" s="263"/>
      <c r="T693" s="263"/>
      <c r="U693" s="263"/>
      <c r="V693" s="263"/>
      <c r="W693" s="263">
        <v>1</v>
      </c>
      <c r="X693" s="158">
        <v>45201</v>
      </c>
      <c r="Y693" s="297">
        <f t="shared" si="34"/>
        <v>1</v>
      </c>
      <c r="Z693" s="263"/>
      <c r="AA693" s="263"/>
      <c r="AB693" s="263"/>
      <c r="AC693" s="263"/>
      <c r="AD693" s="263"/>
      <c r="AE693" s="263"/>
      <c r="AF693" s="263"/>
      <c r="AG693" s="158"/>
      <c r="AH693" s="297">
        <f t="shared" si="35"/>
        <v>0</v>
      </c>
      <c r="AI693" s="573"/>
      <c r="AJ693" s="574" t="s">
        <v>659</v>
      </c>
      <c r="AK693" s="574" t="s">
        <v>430</v>
      </c>
      <c r="AL693" s="574"/>
      <c r="AM693" s="574"/>
      <c r="AN693" s="574"/>
      <c r="AO693" s="574"/>
      <c r="AP693" s="574"/>
      <c r="AQ693" s="574"/>
      <c r="AR693" s="574"/>
      <c r="AS693" s="575"/>
      <c r="AT693" s="576"/>
      <c r="AU693" s="575"/>
      <c r="AV693" s="577"/>
      <c r="AW693" s="159"/>
    </row>
    <row r="694" spans="1:49" ht="76.5">
      <c r="A694" s="395"/>
      <c r="B694" s="395">
        <v>4200302200</v>
      </c>
      <c r="C694" s="263" t="s">
        <v>6334</v>
      </c>
      <c r="D694" s="263" t="s">
        <v>6335</v>
      </c>
      <c r="E694" s="263" t="s">
        <v>2866</v>
      </c>
      <c r="F694" s="263" t="s">
        <v>422</v>
      </c>
      <c r="G694" s="263" t="s">
        <v>655</v>
      </c>
      <c r="H694" s="263"/>
      <c r="I694" s="263"/>
      <c r="J694" s="263"/>
      <c r="K694" s="263"/>
      <c r="L694" s="263"/>
      <c r="M694" s="263"/>
      <c r="N694" s="263"/>
      <c r="O694" s="158"/>
      <c r="P694" s="296">
        <f t="shared" si="33"/>
        <v>0</v>
      </c>
      <c r="Q694" s="263"/>
      <c r="R694" s="263"/>
      <c r="S694" s="263"/>
      <c r="T694" s="263"/>
      <c r="U694" s="263"/>
      <c r="V694" s="263"/>
      <c r="W694" s="263">
        <v>1</v>
      </c>
      <c r="X694" s="158">
        <v>45261</v>
      </c>
      <c r="Y694" s="297">
        <f t="shared" si="34"/>
        <v>1</v>
      </c>
      <c r="Z694" s="263"/>
      <c r="AA694" s="263"/>
      <c r="AB694" s="263"/>
      <c r="AC694" s="263"/>
      <c r="AD694" s="263"/>
      <c r="AE694" s="263"/>
      <c r="AF694" s="263"/>
      <c r="AG694" s="158"/>
      <c r="AH694" s="297">
        <f t="shared" si="35"/>
        <v>0</v>
      </c>
      <c r="AI694" s="573"/>
      <c r="AJ694" s="574" t="s">
        <v>659</v>
      </c>
      <c r="AK694" s="574" t="s">
        <v>430</v>
      </c>
      <c r="AL694" s="574"/>
      <c r="AM694" s="574"/>
      <c r="AN694" s="574"/>
      <c r="AO694" s="574"/>
      <c r="AP694" s="574"/>
      <c r="AQ694" s="574"/>
      <c r="AR694" s="574"/>
      <c r="AS694" s="575"/>
      <c r="AT694" s="576"/>
      <c r="AU694" s="575"/>
      <c r="AV694" s="577"/>
      <c r="AW694" s="159"/>
    </row>
    <row r="695" spans="1:49" ht="51">
      <c r="A695" s="395"/>
      <c r="B695" s="395">
        <v>4401701100</v>
      </c>
      <c r="C695" s="263" t="s">
        <v>6336</v>
      </c>
      <c r="D695" s="263" t="s">
        <v>6337</v>
      </c>
      <c r="E695" s="263" t="s">
        <v>2867</v>
      </c>
      <c r="F695" s="263" t="s">
        <v>422</v>
      </c>
      <c r="G695" s="263" t="s">
        <v>655</v>
      </c>
      <c r="H695" s="263"/>
      <c r="I695" s="263"/>
      <c r="J695" s="263"/>
      <c r="K695" s="263"/>
      <c r="L695" s="263"/>
      <c r="M695" s="263"/>
      <c r="N695" s="263"/>
      <c r="O695" s="158"/>
      <c r="P695" s="296">
        <f t="shared" si="33"/>
        <v>0</v>
      </c>
      <c r="Q695" s="263"/>
      <c r="R695" s="263"/>
      <c r="S695" s="263"/>
      <c r="T695" s="263"/>
      <c r="U695" s="263"/>
      <c r="V695" s="263"/>
      <c r="W695" s="263">
        <v>1</v>
      </c>
      <c r="X695" s="158">
        <v>45198</v>
      </c>
      <c r="Y695" s="297">
        <f t="shared" si="34"/>
        <v>1</v>
      </c>
      <c r="Z695" s="263"/>
      <c r="AA695" s="263"/>
      <c r="AB695" s="263"/>
      <c r="AC695" s="263"/>
      <c r="AD695" s="263"/>
      <c r="AE695" s="263"/>
      <c r="AF695" s="263"/>
      <c r="AG695" s="158"/>
      <c r="AH695" s="297">
        <f t="shared" si="35"/>
        <v>0</v>
      </c>
      <c r="AI695" s="573"/>
      <c r="AJ695" s="574" t="s">
        <v>659</v>
      </c>
      <c r="AK695" s="574" t="s">
        <v>430</v>
      </c>
      <c r="AL695" s="574"/>
      <c r="AM695" s="574"/>
      <c r="AN695" s="574"/>
      <c r="AO695" s="574"/>
      <c r="AP695" s="574"/>
      <c r="AQ695" s="574"/>
      <c r="AR695" s="574"/>
      <c r="AS695" s="575"/>
      <c r="AT695" s="576"/>
      <c r="AU695" s="575"/>
      <c r="AV695" s="577"/>
      <c r="AW695" s="159"/>
    </row>
    <row r="696" spans="1:49" ht="51">
      <c r="A696" s="395"/>
      <c r="B696" s="395">
        <v>5413700400</v>
      </c>
      <c r="C696" s="263" t="s">
        <v>6338</v>
      </c>
      <c r="D696" s="263" t="s">
        <v>6339</v>
      </c>
      <c r="E696" s="263" t="s">
        <v>2868</v>
      </c>
      <c r="F696" s="263" t="s">
        <v>422</v>
      </c>
      <c r="G696" s="263" t="s">
        <v>655</v>
      </c>
      <c r="H696" s="263"/>
      <c r="I696" s="263"/>
      <c r="J696" s="263"/>
      <c r="K696" s="263"/>
      <c r="L696" s="263"/>
      <c r="M696" s="263"/>
      <c r="N696" s="263"/>
      <c r="O696" s="158"/>
      <c r="P696" s="296">
        <f t="shared" ref="P696:P759" si="36">SUM($H696:$N696)</f>
        <v>0</v>
      </c>
      <c r="Q696" s="263"/>
      <c r="R696" s="263"/>
      <c r="S696" s="263"/>
      <c r="T696" s="263"/>
      <c r="U696" s="263"/>
      <c r="V696" s="263"/>
      <c r="W696" s="263">
        <v>1</v>
      </c>
      <c r="X696" s="158">
        <v>44928</v>
      </c>
      <c r="Y696" s="297">
        <f t="shared" ref="Y696:Y759" si="37">SUM($Q696:$W696)</f>
        <v>1</v>
      </c>
      <c r="Z696" s="263"/>
      <c r="AA696" s="263"/>
      <c r="AB696" s="263"/>
      <c r="AC696" s="263"/>
      <c r="AD696" s="263"/>
      <c r="AE696" s="263"/>
      <c r="AF696" s="263">
        <v>1</v>
      </c>
      <c r="AG696" s="158">
        <v>45245</v>
      </c>
      <c r="AH696" s="297">
        <f t="shared" si="35"/>
        <v>1</v>
      </c>
      <c r="AI696" s="573"/>
      <c r="AJ696" s="574" t="s">
        <v>659</v>
      </c>
      <c r="AK696" s="574" t="s">
        <v>430</v>
      </c>
      <c r="AL696" s="574"/>
      <c r="AM696" s="574"/>
      <c r="AN696" s="574"/>
      <c r="AO696" s="574"/>
      <c r="AP696" s="574"/>
      <c r="AQ696" s="574"/>
      <c r="AR696" s="574"/>
      <c r="AS696" s="575"/>
      <c r="AT696" s="576"/>
      <c r="AU696" s="575"/>
      <c r="AV696" s="577"/>
      <c r="AW696" s="159"/>
    </row>
    <row r="697" spans="1:49" ht="51">
      <c r="A697" s="395"/>
      <c r="B697" s="395">
        <v>4743230700</v>
      </c>
      <c r="C697" s="263" t="s">
        <v>6340</v>
      </c>
      <c r="D697" s="263" t="s">
        <v>6341</v>
      </c>
      <c r="E697" s="263" t="s">
        <v>2869</v>
      </c>
      <c r="F697" s="263" t="s">
        <v>422</v>
      </c>
      <c r="G697" s="263" t="s">
        <v>655</v>
      </c>
      <c r="H697" s="263"/>
      <c r="I697" s="263"/>
      <c r="J697" s="263"/>
      <c r="K697" s="263"/>
      <c r="L697" s="263"/>
      <c r="M697" s="263"/>
      <c r="N697" s="263"/>
      <c r="O697" s="158"/>
      <c r="P697" s="296">
        <f t="shared" si="36"/>
        <v>0</v>
      </c>
      <c r="Q697" s="263"/>
      <c r="R697" s="263"/>
      <c r="S697" s="263"/>
      <c r="T697" s="263"/>
      <c r="U697" s="263"/>
      <c r="V697" s="263"/>
      <c r="W697" s="263">
        <v>1</v>
      </c>
      <c r="X697" s="158">
        <v>45016</v>
      </c>
      <c r="Y697" s="297">
        <f t="shared" si="37"/>
        <v>1</v>
      </c>
      <c r="Z697" s="263"/>
      <c r="AA697" s="263"/>
      <c r="AB697" s="263"/>
      <c r="AC697" s="263"/>
      <c r="AD697" s="263"/>
      <c r="AE697" s="263"/>
      <c r="AF697" s="263">
        <v>1</v>
      </c>
      <c r="AG697" s="158">
        <v>45077</v>
      </c>
      <c r="AH697" s="297">
        <f t="shared" si="35"/>
        <v>1</v>
      </c>
      <c r="AI697" s="573"/>
      <c r="AJ697" s="574" t="s">
        <v>659</v>
      </c>
      <c r="AK697" s="574" t="s">
        <v>430</v>
      </c>
      <c r="AL697" s="574"/>
      <c r="AM697" s="574"/>
      <c r="AN697" s="574"/>
      <c r="AO697" s="574"/>
      <c r="AP697" s="574"/>
      <c r="AQ697" s="574"/>
      <c r="AR697" s="574"/>
      <c r="AS697" s="575"/>
      <c r="AT697" s="576"/>
      <c r="AU697" s="575"/>
      <c r="AV697" s="577"/>
      <c r="AW697" s="159"/>
    </row>
    <row r="698" spans="1:49" ht="51">
      <c r="A698" s="395"/>
      <c r="B698" s="395">
        <v>5416251700</v>
      </c>
      <c r="C698" s="263" t="s">
        <v>6342</v>
      </c>
      <c r="D698" s="263" t="s">
        <v>6343</v>
      </c>
      <c r="E698" s="263" t="s">
        <v>2870</v>
      </c>
      <c r="F698" s="263" t="s">
        <v>422</v>
      </c>
      <c r="G698" s="263" t="s">
        <v>655</v>
      </c>
      <c r="H698" s="263"/>
      <c r="I698" s="263"/>
      <c r="J698" s="263"/>
      <c r="K698" s="263"/>
      <c r="L698" s="263"/>
      <c r="M698" s="263"/>
      <c r="N698" s="263"/>
      <c r="O698" s="158"/>
      <c r="P698" s="296">
        <f t="shared" si="36"/>
        <v>0</v>
      </c>
      <c r="Q698" s="263"/>
      <c r="R698" s="263"/>
      <c r="S698" s="263"/>
      <c r="T698" s="263"/>
      <c r="U698" s="263"/>
      <c r="V698" s="263"/>
      <c r="W698" s="263">
        <v>1</v>
      </c>
      <c r="X698" s="158">
        <v>45211</v>
      </c>
      <c r="Y698" s="297">
        <f t="shared" si="37"/>
        <v>1</v>
      </c>
      <c r="Z698" s="263"/>
      <c r="AA698" s="263"/>
      <c r="AB698" s="263"/>
      <c r="AC698" s="263"/>
      <c r="AD698" s="263"/>
      <c r="AE698" s="263"/>
      <c r="AF698" s="263"/>
      <c r="AG698" s="158"/>
      <c r="AH698" s="297">
        <f t="shared" si="35"/>
        <v>0</v>
      </c>
      <c r="AI698" s="573"/>
      <c r="AJ698" s="574" t="s">
        <v>659</v>
      </c>
      <c r="AK698" s="574" t="s">
        <v>430</v>
      </c>
      <c r="AL698" s="574"/>
      <c r="AM698" s="574"/>
      <c r="AN698" s="574"/>
      <c r="AO698" s="574"/>
      <c r="AP698" s="574"/>
      <c r="AQ698" s="574"/>
      <c r="AR698" s="574"/>
      <c r="AS698" s="575"/>
      <c r="AT698" s="576"/>
      <c r="AU698" s="575"/>
      <c r="AV698" s="577"/>
      <c r="AW698" s="159"/>
    </row>
    <row r="699" spans="1:49" ht="76.5">
      <c r="A699" s="395"/>
      <c r="B699" s="395">
        <v>5321110200</v>
      </c>
      <c r="C699" s="263" t="s">
        <v>6344</v>
      </c>
      <c r="D699" s="263" t="s">
        <v>6345</v>
      </c>
      <c r="E699" s="263" t="s">
        <v>2871</v>
      </c>
      <c r="F699" s="263" t="s">
        <v>422</v>
      </c>
      <c r="G699" s="263" t="s">
        <v>655</v>
      </c>
      <c r="H699" s="263"/>
      <c r="I699" s="263"/>
      <c r="J699" s="263"/>
      <c r="K699" s="263"/>
      <c r="L699" s="263"/>
      <c r="M699" s="263"/>
      <c r="N699" s="263"/>
      <c r="O699" s="158"/>
      <c r="P699" s="296">
        <f t="shared" si="36"/>
        <v>0</v>
      </c>
      <c r="Q699" s="263"/>
      <c r="R699" s="263"/>
      <c r="S699" s="263"/>
      <c r="T699" s="263"/>
      <c r="U699" s="263"/>
      <c r="V699" s="263"/>
      <c r="W699" s="263">
        <v>1</v>
      </c>
      <c r="X699" s="158">
        <v>45282</v>
      </c>
      <c r="Y699" s="297">
        <f t="shared" si="37"/>
        <v>1</v>
      </c>
      <c r="Z699" s="263"/>
      <c r="AA699" s="263"/>
      <c r="AB699" s="263"/>
      <c r="AC699" s="263"/>
      <c r="AD699" s="263"/>
      <c r="AE699" s="263"/>
      <c r="AF699" s="263"/>
      <c r="AG699" s="158"/>
      <c r="AH699" s="297">
        <f t="shared" si="35"/>
        <v>0</v>
      </c>
      <c r="AI699" s="573"/>
      <c r="AJ699" s="574" t="s">
        <v>659</v>
      </c>
      <c r="AK699" s="574" t="s">
        <v>430</v>
      </c>
      <c r="AL699" s="574"/>
      <c r="AM699" s="574"/>
      <c r="AN699" s="574"/>
      <c r="AO699" s="574"/>
      <c r="AP699" s="574"/>
      <c r="AQ699" s="574"/>
      <c r="AR699" s="574"/>
      <c r="AS699" s="575"/>
      <c r="AT699" s="576"/>
      <c r="AU699" s="575"/>
      <c r="AV699" s="577"/>
      <c r="AW699" s="159"/>
    </row>
    <row r="700" spans="1:49" ht="76.5">
      <c r="A700" s="395"/>
      <c r="B700" s="395">
        <v>4522144500</v>
      </c>
      <c r="C700" s="263" t="s">
        <v>6346</v>
      </c>
      <c r="D700" s="263" t="s">
        <v>6347</v>
      </c>
      <c r="E700" s="263" t="s">
        <v>2872</v>
      </c>
      <c r="F700" s="263" t="s">
        <v>422</v>
      </c>
      <c r="G700" s="263" t="s">
        <v>655</v>
      </c>
      <c r="H700" s="263"/>
      <c r="I700" s="263"/>
      <c r="J700" s="263"/>
      <c r="K700" s="263"/>
      <c r="L700" s="263"/>
      <c r="M700" s="263"/>
      <c r="N700" s="263"/>
      <c r="O700" s="158"/>
      <c r="P700" s="296">
        <f t="shared" si="36"/>
        <v>0</v>
      </c>
      <c r="Q700" s="263"/>
      <c r="R700" s="263"/>
      <c r="S700" s="263"/>
      <c r="T700" s="263"/>
      <c r="U700" s="263"/>
      <c r="V700" s="263"/>
      <c r="W700" s="263">
        <v>1</v>
      </c>
      <c r="X700" s="158">
        <v>45180</v>
      </c>
      <c r="Y700" s="297">
        <f t="shared" si="37"/>
        <v>1</v>
      </c>
      <c r="Z700" s="263"/>
      <c r="AA700" s="263"/>
      <c r="AB700" s="263"/>
      <c r="AC700" s="263"/>
      <c r="AD700" s="263"/>
      <c r="AE700" s="263"/>
      <c r="AF700" s="263"/>
      <c r="AG700" s="158"/>
      <c r="AH700" s="297">
        <f t="shared" si="35"/>
        <v>0</v>
      </c>
      <c r="AI700" s="573"/>
      <c r="AJ700" s="574" t="s">
        <v>659</v>
      </c>
      <c r="AK700" s="574" t="s">
        <v>430</v>
      </c>
      <c r="AL700" s="574"/>
      <c r="AM700" s="574"/>
      <c r="AN700" s="574"/>
      <c r="AO700" s="574"/>
      <c r="AP700" s="574"/>
      <c r="AQ700" s="574"/>
      <c r="AR700" s="574"/>
      <c r="AS700" s="575"/>
      <c r="AT700" s="576"/>
      <c r="AU700" s="575"/>
      <c r="AV700" s="577"/>
      <c r="AW700" s="159"/>
    </row>
    <row r="701" spans="1:49" ht="51">
      <c r="A701" s="395"/>
      <c r="B701" s="395">
        <v>4532212900</v>
      </c>
      <c r="C701" s="263" t="s">
        <v>6348</v>
      </c>
      <c r="D701" s="263" t="s">
        <v>6349</v>
      </c>
      <c r="E701" s="263" t="s">
        <v>2873</v>
      </c>
      <c r="F701" s="263" t="s">
        <v>422</v>
      </c>
      <c r="G701" s="263" t="s">
        <v>655</v>
      </c>
      <c r="H701" s="263"/>
      <c r="I701" s="263"/>
      <c r="J701" s="263"/>
      <c r="K701" s="263"/>
      <c r="L701" s="263"/>
      <c r="M701" s="263"/>
      <c r="N701" s="263"/>
      <c r="O701" s="158"/>
      <c r="P701" s="296">
        <f t="shared" si="36"/>
        <v>0</v>
      </c>
      <c r="Q701" s="263"/>
      <c r="R701" s="263"/>
      <c r="S701" s="263"/>
      <c r="T701" s="263"/>
      <c r="U701" s="263"/>
      <c r="V701" s="263"/>
      <c r="W701" s="263">
        <v>1</v>
      </c>
      <c r="X701" s="158">
        <v>45211</v>
      </c>
      <c r="Y701" s="297">
        <f t="shared" si="37"/>
        <v>1</v>
      </c>
      <c r="Z701" s="263"/>
      <c r="AA701" s="263"/>
      <c r="AB701" s="263"/>
      <c r="AC701" s="263"/>
      <c r="AD701" s="263"/>
      <c r="AE701" s="263"/>
      <c r="AF701" s="263">
        <v>1</v>
      </c>
      <c r="AG701" s="158">
        <v>45247</v>
      </c>
      <c r="AH701" s="297">
        <f t="shared" si="35"/>
        <v>1</v>
      </c>
      <c r="AI701" s="573"/>
      <c r="AJ701" s="574" t="s">
        <v>659</v>
      </c>
      <c r="AK701" s="574" t="s">
        <v>430</v>
      </c>
      <c r="AL701" s="574"/>
      <c r="AM701" s="574"/>
      <c r="AN701" s="574"/>
      <c r="AO701" s="574"/>
      <c r="AP701" s="574"/>
      <c r="AQ701" s="574"/>
      <c r="AR701" s="574"/>
      <c r="AS701" s="575"/>
      <c r="AT701" s="576"/>
      <c r="AU701" s="575"/>
      <c r="AV701" s="577"/>
      <c r="AW701" s="159"/>
    </row>
    <row r="702" spans="1:49" ht="51">
      <c r="A702" s="395"/>
      <c r="B702" s="395">
        <v>4203650500</v>
      </c>
      <c r="C702" s="263" t="s">
        <v>6350</v>
      </c>
      <c r="D702" s="263" t="s">
        <v>6351</v>
      </c>
      <c r="E702" s="263" t="s">
        <v>2874</v>
      </c>
      <c r="F702" s="263" t="s">
        <v>422</v>
      </c>
      <c r="G702" s="263" t="s">
        <v>655</v>
      </c>
      <c r="H702" s="263"/>
      <c r="I702" s="263"/>
      <c r="J702" s="263"/>
      <c r="K702" s="263"/>
      <c r="L702" s="263"/>
      <c r="M702" s="263"/>
      <c r="N702" s="263"/>
      <c r="O702" s="158"/>
      <c r="P702" s="296">
        <f t="shared" si="36"/>
        <v>0</v>
      </c>
      <c r="Q702" s="263"/>
      <c r="R702" s="263"/>
      <c r="S702" s="263"/>
      <c r="T702" s="263"/>
      <c r="U702" s="263"/>
      <c r="V702" s="263"/>
      <c r="W702" s="263">
        <v>1</v>
      </c>
      <c r="X702" s="158">
        <v>45049</v>
      </c>
      <c r="Y702" s="297">
        <f t="shared" si="37"/>
        <v>1</v>
      </c>
      <c r="Z702" s="263"/>
      <c r="AA702" s="263"/>
      <c r="AB702" s="263"/>
      <c r="AC702" s="263"/>
      <c r="AD702" s="263"/>
      <c r="AE702" s="263"/>
      <c r="AF702" s="263">
        <v>1</v>
      </c>
      <c r="AG702" s="158">
        <v>45203</v>
      </c>
      <c r="AH702" s="297">
        <f t="shared" si="35"/>
        <v>1</v>
      </c>
      <c r="AI702" s="573"/>
      <c r="AJ702" s="574" t="s">
        <v>659</v>
      </c>
      <c r="AK702" s="574" t="s">
        <v>430</v>
      </c>
      <c r="AL702" s="574"/>
      <c r="AM702" s="574"/>
      <c r="AN702" s="574"/>
      <c r="AO702" s="574"/>
      <c r="AP702" s="574"/>
      <c r="AQ702" s="574"/>
      <c r="AR702" s="574"/>
      <c r="AS702" s="575"/>
      <c r="AT702" s="576"/>
      <c r="AU702" s="575"/>
      <c r="AV702" s="577"/>
      <c r="AW702" s="159"/>
    </row>
    <row r="703" spans="1:49" ht="63.75">
      <c r="A703" s="395"/>
      <c r="B703" s="395">
        <v>4717721000</v>
      </c>
      <c r="C703" s="263" t="s">
        <v>6352</v>
      </c>
      <c r="D703" s="263" t="s">
        <v>6353</v>
      </c>
      <c r="E703" s="263" t="s">
        <v>2875</v>
      </c>
      <c r="F703" s="263" t="s">
        <v>422</v>
      </c>
      <c r="G703" s="263" t="s">
        <v>655</v>
      </c>
      <c r="H703" s="263"/>
      <c r="I703" s="263"/>
      <c r="J703" s="263"/>
      <c r="K703" s="263"/>
      <c r="L703" s="263"/>
      <c r="M703" s="263"/>
      <c r="N703" s="263"/>
      <c r="O703" s="158"/>
      <c r="P703" s="296">
        <f t="shared" si="36"/>
        <v>0</v>
      </c>
      <c r="Q703" s="263"/>
      <c r="R703" s="263"/>
      <c r="S703" s="263"/>
      <c r="T703" s="263"/>
      <c r="U703" s="263"/>
      <c r="V703" s="263"/>
      <c r="W703" s="263">
        <v>1</v>
      </c>
      <c r="X703" s="158">
        <v>45184</v>
      </c>
      <c r="Y703" s="297">
        <f t="shared" si="37"/>
        <v>1</v>
      </c>
      <c r="Z703" s="263"/>
      <c r="AA703" s="263"/>
      <c r="AB703" s="263"/>
      <c r="AC703" s="263"/>
      <c r="AD703" s="263"/>
      <c r="AE703" s="263"/>
      <c r="AF703" s="263"/>
      <c r="AG703" s="158"/>
      <c r="AH703" s="297">
        <f t="shared" si="35"/>
        <v>0</v>
      </c>
      <c r="AI703" s="573"/>
      <c r="AJ703" s="574" t="s">
        <v>659</v>
      </c>
      <c r="AK703" s="574" t="s">
        <v>430</v>
      </c>
      <c r="AL703" s="574"/>
      <c r="AM703" s="574"/>
      <c r="AN703" s="574"/>
      <c r="AO703" s="574"/>
      <c r="AP703" s="574"/>
      <c r="AQ703" s="574"/>
      <c r="AR703" s="574"/>
      <c r="AS703" s="575"/>
      <c r="AT703" s="576"/>
      <c r="AU703" s="575"/>
      <c r="AV703" s="577"/>
      <c r="AW703" s="159"/>
    </row>
    <row r="704" spans="1:49" ht="51">
      <c r="A704" s="395"/>
      <c r="B704" s="395">
        <v>4532312000</v>
      </c>
      <c r="C704" s="263" t="s">
        <v>6354</v>
      </c>
      <c r="D704" s="263" t="s">
        <v>6355</v>
      </c>
      <c r="E704" s="263" t="s">
        <v>2876</v>
      </c>
      <c r="F704" s="263" t="s">
        <v>422</v>
      </c>
      <c r="G704" s="263" t="s">
        <v>655</v>
      </c>
      <c r="H704" s="263"/>
      <c r="I704" s="263"/>
      <c r="J704" s="263"/>
      <c r="K704" s="263"/>
      <c r="L704" s="263"/>
      <c r="M704" s="263"/>
      <c r="N704" s="263"/>
      <c r="O704" s="158"/>
      <c r="P704" s="296">
        <f t="shared" si="36"/>
        <v>0</v>
      </c>
      <c r="Q704" s="263"/>
      <c r="R704" s="263"/>
      <c r="S704" s="263"/>
      <c r="T704" s="263"/>
      <c r="U704" s="263"/>
      <c r="V704" s="263"/>
      <c r="W704" s="263">
        <v>1</v>
      </c>
      <c r="X704" s="158">
        <v>44998</v>
      </c>
      <c r="Y704" s="297">
        <f t="shared" si="37"/>
        <v>1</v>
      </c>
      <c r="Z704" s="263"/>
      <c r="AA704" s="263"/>
      <c r="AB704" s="263"/>
      <c r="AC704" s="263"/>
      <c r="AD704" s="263"/>
      <c r="AE704" s="263"/>
      <c r="AF704" s="263">
        <v>1</v>
      </c>
      <c r="AG704" s="158">
        <v>45251</v>
      </c>
      <c r="AH704" s="297">
        <f t="shared" si="35"/>
        <v>1</v>
      </c>
      <c r="AI704" s="573"/>
      <c r="AJ704" s="574" t="s">
        <v>659</v>
      </c>
      <c r="AK704" s="574" t="s">
        <v>430</v>
      </c>
      <c r="AL704" s="574"/>
      <c r="AM704" s="574"/>
      <c r="AN704" s="574"/>
      <c r="AO704" s="574"/>
      <c r="AP704" s="574"/>
      <c r="AQ704" s="574"/>
      <c r="AR704" s="574"/>
      <c r="AS704" s="575"/>
      <c r="AT704" s="576"/>
      <c r="AU704" s="575"/>
      <c r="AV704" s="577"/>
      <c r="AW704" s="159"/>
    </row>
    <row r="705" spans="1:49" ht="63.75">
      <c r="A705" s="395"/>
      <c r="B705" s="395">
        <v>4234640900</v>
      </c>
      <c r="C705" s="263" t="s">
        <v>6356</v>
      </c>
      <c r="D705" s="263" t="s">
        <v>6357</v>
      </c>
      <c r="E705" s="263" t="s">
        <v>2877</v>
      </c>
      <c r="F705" s="263" t="s">
        <v>422</v>
      </c>
      <c r="G705" s="263" t="s">
        <v>655</v>
      </c>
      <c r="H705" s="263"/>
      <c r="I705" s="263"/>
      <c r="J705" s="263"/>
      <c r="K705" s="263"/>
      <c r="L705" s="263"/>
      <c r="M705" s="263"/>
      <c r="N705" s="263"/>
      <c r="O705" s="158"/>
      <c r="P705" s="296">
        <f t="shared" si="36"/>
        <v>0</v>
      </c>
      <c r="Q705" s="263"/>
      <c r="R705" s="263"/>
      <c r="S705" s="263"/>
      <c r="T705" s="263"/>
      <c r="U705" s="263"/>
      <c r="V705" s="263"/>
      <c r="W705" s="263">
        <v>1</v>
      </c>
      <c r="X705" s="158">
        <v>45224</v>
      </c>
      <c r="Y705" s="297">
        <f t="shared" si="37"/>
        <v>1</v>
      </c>
      <c r="Z705" s="263"/>
      <c r="AA705" s="263"/>
      <c r="AB705" s="263"/>
      <c r="AC705" s="263"/>
      <c r="AD705" s="263"/>
      <c r="AE705" s="263"/>
      <c r="AF705" s="263"/>
      <c r="AG705" s="158"/>
      <c r="AH705" s="297">
        <f t="shared" si="35"/>
        <v>0</v>
      </c>
      <c r="AI705" s="573"/>
      <c r="AJ705" s="574" t="s">
        <v>659</v>
      </c>
      <c r="AK705" s="574" t="s">
        <v>430</v>
      </c>
      <c r="AL705" s="574"/>
      <c r="AM705" s="574"/>
      <c r="AN705" s="574"/>
      <c r="AO705" s="574"/>
      <c r="AP705" s="574"/>
      <c r="AQ705" s="574"/>
      <c r="AR705" s="574"/>
      <c r="AS705" s="575"/>
      <c r="AT705" s="576"/>
      <c r="AU705" s="575"/>
      <c r="AV705" s="577"/>
      <c r="AW705" s="159"/>
    </row>
    <row r="706" spans="1:49" ht="63.75">
      <c r="A706" s="395"/>
      <c r="B706" s="395">
        <v>4532560400</v>
      </c>
      <c r="C706" s="263" t="s">
        <v>6358</v>
      </c>
      <c r="D706" s="263" t="s">
        <v>6359</v>
      </c>
      <c r="E706" s="263" t="s">
        <v>2878</v>
      </c>
      <c r="F706" s="263" t="s">
        <v>422</v>
      </c>
      <c r="G706" s="263" t="s">
        <v>655</v>
      </c>
      <c r="H706" s="263"/>
      <c r="I706" s="263"/>
      <c r="J706" s="263"/>
      <c r="K706" s="263"/>
      <c r="L706" s="263"/>
      <c r="M706" s="263"/>
      <c r="N706" s="263"/>
      <c r="O706" s="158"/>
      <c r="P706" s="296">
        <f t="shared" si="36"/>
        <v>0</v>
      </c>
      <c r="Q706" s="263"/>
      <c r="R706" s="263"/>
      <c r="S706" s="263"/>
      <c r="T706" s="263"/>
      <c r="U706" s="263"/>
      <c r="V706" s="263"/>
      <c r="W706" s="263">
        <v>1</v>
      </c>
      <c r="X706" s="158">
        <v>45154</v>
      </c>
      <c r="Y706" s="297">
        <f t="shared" si="37"/>
        <v>1</v>
      </c>
      <c r="Z706" s="263"/>
      <c r="AA706" s="263"/>
      <c r="AB706" s="263"/>
      <c r="AC706" s="263"/>
      <c r="AD706" s="263"/>
      <c r="AE706" s="263"/>
      <c r="AF706" s="263"/>
      <c r="AG706" s="158"/>
      <c r="AH706" s="297">
        <f t="shared" si="35"/>
        <v>0</v>
      </c>
      <c r="AI706" s="573"/>
      <c r="AJ706" s="574" t="s">
        <v>659</v>
      </c>
      <c r="AK706" s="574" t="s">
        <v>430</v>
      </c>
      <c r="AL706" s="574"/>
      <c r="AM706" s="574"/>
      <c r="AN706" s="574"/>
      <c r="AO706" s="574"/>
      <c r="AP706" s="574"/>
      <c r="AQ706" s="574"/>
      <c r="AR706" s="574"/>
      <c r="AS706" s="575"/>
      <c r="AT706" s="576"/>
      <c r="AU706" s="575"/>
      <c r="AV706" s="577"/>
      <c r="AW706" s="159"/>
    </row>
    <row r="707" spans="1:49" ht="76.5">
      <c r="A707" s="395"/>
      <c r="B707" s="395">
        <v>6650603200</v>
      </c>
      <c r="C707" s="263" t="s">
        <v>6360</v>
      </c>
      <c r="D707" s="263" t="s">
        <v>6361</v>
      </c>
      <c r="E707" s="263" t="s">
        <v>2879</v>
      </c>
      <c r="F707" s="263" t="s">
        <v>422</v>
      </c>
      <c r="G707" s="263" t="s">
        <v>655</v>
      </c>
      <c r="H707" s="263"/>
      <c r="I707" s="263"/>
      <c r="J707" s="263"/>
      <c r="K707" s="263"/>
      <c r="L707" s="263"/>
      <c r="M707" s="263"/>
      <c r="N707" s="263"/>
      <c r="O707" s="158"/>
      <c r="P707" s="296">
        <f t="shared" si="36"/>
        <v>0</v>
      </c>
      <c r="Q707" s="263"/>
      <c r="R707" s="263"/>
      <c r="S707" s="263"/>
      <c r="T707" s="263"/>
      <c r="U707" s="263"/>
      <c r="V707" s="263"/>
      <c r="W707" s="263">
        <v>1</v>
      </c>
      <c r="X707" s="158">
        <v>45259</v>
      </c>
      <c r="Y707" s="297">
        <f t="shared" si="37"/>
        <v>1</v>
      </c>
      <c r="Z707" s="263"/>
      <c r="AA707" s="263"/>
      <c r="AB707" s="263"/>
      <c r="AC707" s="263"/>
      <c r="AD707" s="263"/>
      <c r="AE707" s="263"/>
      <c r="AF707" s="263"/>
      <c r="AG707" s="158"/>
      <c r="AH707" s="297">
        <f t="shared" si="35"/>
        <v>0</v>
      </c>
      <c r="AI707" s="573"/>
      <c r="AJ707" s="574" t="s">
        <v>659</v>
      </c>
      <c r="AK707" s="574" t="s">
        <v>430</v>
      </c>
      <c r="AL707" s="574"/>
      <c r="AM707" s="574"/>
      <c r="AN707" s="574"/>
      <c r="AO707" s="574"/>
      <c r="AP707" s="574"/>
      <c r="AQ707" s="574"/>
      <c r="AR707" s="574"/>
      <c r="AS707" s="575"/>
      <c r="AT707" s="576"/>
      <c r="AU707" s="575"/>
      <c r="AV707" s="577"/>
      <c r="AW707" s="159"/>
    </row>
    <row r="708" spans="1:49" ht="51">
      <c r="A708" s="395"/>
      <c r="B708" s="395">
        <v>3604021200</v>
      </c>
      <c r="C708" s="263" t="s">
        <v>6362</v>
      </c>
      <c r="D708" s="263" t="s">
        <v>6363</v>
      </c>
      <c r="E708" s="263" t="s">
        <v>2880</v>
      </c>
      <c r="F708" s="263" t="s">
        <v>422</v>
      </c>
      <c r="G708" s="263" t="s">
        <v>655</v>
      </c>
      <c r="H708" s="263"/>
      <c r="I708" s="263"/>
      <c r="J708" s="263"/>
      <c r="K708" s="263"/>
      <c r="L708" s="263"/>
      <c r="M708" s="263"/>
      <c r="N708" s="263"/>
      <c r="O708" s="158"/>
      <c r="P708" s="296">
        <f t="shared" si="36"/>
        <v>0</v>
      </c>
      <c r="Q708" s="263"/>
      <c r="R708" s="263"/>
      <c r="S708" s="263"/>
      <c r="T708" s="263"/>
      <c r="U708" s="263"/>
      <c r="V708" s="263"/>
      <c r="W708" s="263">
        <v>1</v>
      </c>
      <c r="X708" s="158">
        <v>45209</v>
      </c>
      <c r="Y708" s="297">
        <f t="shared" si="37"/>
        <v>1</v>
      </c>
      <c r="Z708" s="263"/>
      <c r="AA708" s="263"/>
      <c r="AB708" s="263"/>
      <c r="AC708" s="263"/>
      <c r="AD708" s="263"/>
      <c r="AE708" s="263"/>
      <c r="AF708" s="263"/>
      <c r="AG708" s="158"/>
      <c r="AH708" s="297">
        <f t="shared" si="35"/>
        <v>0</v>
      </c>
      <c r="AI708" s="573"/>
      <c r="AJ708" s="574" t="s">
        <v>659</v>
      </c>
      <c r="AK708" s="574" t="s">
        <v>430</v>
      </c>
      <c r="AL708" s="574"/>
      <c r="AM708" s="574"/>
      <c r="AN708" s="574"/>
      <c r="AO708" s="574"/>
      <c r="AP708" s="574"/>
      <c r="AQ708" s="574"/>
      <c r="AR708" s="574"/>
      <c r="AS708" s="575"/>
      <c r="AT708" s="576"/>
      <c r="AU708" s="575"/>
      <c r="AV708" s="577"/>
      <c r="AW708" s="159"/>
    </row>
    <row r="709" spans="1:49" ht="63.75">
      <c r="A709" s="395"/>
      <c r="B709" s="395">
        <v>4533120400</v>
      </c>
      <c r="C709" s="263" t="s">
        <v>6364</v>
      </c>
      <c r="D709" s="263" t="s">
        <v>6365</v>
      </c>
      <c r="E709" s="263" t="s">
        <v>2881</v>
      </c>
      <c r="F709" s="263" t="s">
        <v>422</v>
      </c>
      <c r="G709" s="263" t="s">
        <v>655</v>
      </c>
      <c r="H709" s="263"/>
      <c r="I709" s="263"/>
      <c r="J709" s="263"/>
      <c r="K709" s="263"/>
      <c r="L709" s="263"/>
      <c r="M709" s="263"/>
      <c r="N709" s="263"/>
      <c r="O709" s="158"/>
      <c r="P709" s="296">
        <f t="shared" si="36"/>
        <v>0</v>
      </c>
      <c r="Q709" s="263"/>
      <c r="R709" s="263"/>
      <c r="S709" s="263"/>
      <c r="T709" s="263"/>
      <c r="U709" s="263"/>
      <c r="V709" s="263"/>
      <c r="W709" s="263">
        <v>1</v>
      </c>
      <c r="X709" s="158">
        <v>45189</v>
      </c>
      <c r="Y709" s="297">
        <f t="shared" si="37"/>
        <v>1</v>
      </c>
      <c r="Z709" s="263"/>
      <c r="AA709" s="263"/>
      <c r="AB709" s="263"/>
      <c r="AC709" s="263"/>
      <c r="AD709" s="263"/>
      <c r="AE709" s="263"/>
      <c r="AF709" s="263"/>
      <c r="AG709" s="158"/>
      <c r="AH709" s="297">
        <f t="shared" si="35"/>
        <v>0</v>
      </c>
      <c r="AI709" s="573"/>
      <c r="AJ709" s="574" t="s">
        <v>659</v>
      </c>
      <c r="AK709" s="574" t="s">
        <v>430</v>
      </c>
      <c r="AL709" s="574"/>
      <c r="AM709" s="574"/>
      <c r="AN709" s="574"/>
      <c r="AO709" s="574"/>
      <c r="AP709" s="574"/>
      <c r="AQ709" s="574"/>
      <c r="AR709" s="574"/>
      <c r="AS709" s="575"/>
      <c r="AT709" s="576"/>
      <c r="AU709" s="575"/>
      <c r="AV709" s="577"/>
      <c r="AW709" s="159"/>
    </row>
    <row r="710" spans="1:49" ht="51">
      <c r="A710" s="395"/>
      <c r="B710" s="395">
        <v>4212502400</v>
      </c>
      <c r="C710" s="263" t="s">
        <v>6366</v>
      </c>
      <c r="D710" s="263" t="s">
        <v>6367</v>
      </c>
      <c r="E710" s="263" t="s">
        <v>2882</v>
      </c>
      <c r="F710" s="263" t="s">
        <v>422</v>
      </c>
      <c r="G710" s="263" t="s">
        <v>655</v>
      </c>
      <c r="H710" s="263"/>
      <c r="I710" s="263"/>
      <c r="J710" s="263"/>
      <c r="K710" s="263"/>
      <c r="L710" s="263"/>
      <c r="M710" s="263"/>
      <c r="N710" s="263"/>
      <c r="O710" s="158"/>
      <c r="P710" s="296">
        <f t="shared" si="36"/>
        <v>0</v>
      </c>
      <c r="Q710" s="263"/>
      <c r="R710" s="263"/>
      <c r="S710" s="263"/>
      <c r="T710" s="263"/>
      <c r="U710" s="263"/>
      <c r="V710" s="263"/>
      <c r="W710" s="263">
        <v>1</v>
      </c>
      <c r="X710" s="158">
        <v>45142</v>
      </c>
      <c r="Y710" s="297">
        <f t="shared" si="37"/>
        <v>1</v>
      </c>
      <c r="Z710" s="263"/>
      <c r="AA710" s="263"/>
      <c r="AB710" s="263"/>
      <c r="AC710" s="263"/>
      <c r="AD710" s="263"/>
      <c r="AE710" s="263"/>
      <c r="AF710" s="263"/>
      <c r="AG710" s="158"/>
      <c r="AH710" s="297">
        <f t="shared" si="35"/>
        <v>0</v>
      </c>
      <c r="AI710" s="573"/>
      <c r="AJ710" s="574" t="s">
        <v>659</v>
      </c>
      <c r="AK710" s="574" t="s">
        <v>430</v>
      </c>
      <c r="AL710" s="574"/>
      <c r="AM710" s="574"/>
      <c r="AN710" s="574"/>
      <c r="AO710" s="574"/>
      <c r="AP710" s="574"/>
      <c r="AQ710" s="574"/>
      <c r="AR710" s="574"/>
      <c r="AS710" s="575"/>
      <c r="AT710" s="576"/>
      <c r="AU710" s="575"/>
      <c r="AV710" s="577"/>
      <c r="AW710" s="159"/>
    </row>
    <row r="711" spans="1:49" ht="51">
      <c r="A711" s="395"/>
      <c r="B711" s="395">
        <v>5322120100</v>
      </c>
      <c r="C711" s="263" t="s">
        <v>6368</v>
      </c>
      <c r="D711" s="263" t="s">
        <v>6369</v>
      </c>
      <c r="E711" s="263" t="s">
        <v>2883</v>
      </c>
      <c r="F711" s="263" t="s">
        <v>422</v>
      </c>
      <c r="G711" s="263" t="s">
        <v>655</v>
      </c>
      <c r="H711" s="263"/>
      <c r="I711" s="263"/>
      <c r="J711" s="263"/>
      <c r="K711" s="263"/>
      <c r="L711" s="263"/>
      <c r="M711" s="263"/>
      <c r="N711" s="263"/>
      <c r="O711" s="158"/>
      <c r="P711" s="296">
        <f t="shared" si="36"/>
        <v>0</v>
      </c>
      <c r="Q711" s="263"/>
      <c r="R711" s="263"/>
      <c r="S711" s="263"/>
      <c r="T711" s="263"/>
      <c r="U711" s="263"/>
      <c r="V711" s="263"/>
      <c r="W711" s="263">
        <v>1</v>
      </c>
      <c r="X711" s="158">
        <v>45287</v>
      </c>
      <c r="Y711" s="297">
        <f t="shared" si="37"/>
        <v>1</v>
      </c>
      <c r="Z711" s="263"/>
      <c r="AA711" s="263"/>
      <c r="AB711" s="263"/>
      <c r="AC711" s="263"/>
      <c r="AD711" s="263"/>
      <c r="AE711" s="263"/>
      <c r="AF711" s="263"/>
      <c r="AG711" s="158"/>
      <c r="AH711" s="297">
        <f t="shared" si="35"/>
        <v>0</v>
      </c>
      <c r="AI711" s="573"/>
      <c r="AJ711" s="574" t="s">
        <v>659</v>
      </c>
      <c r="AK711" s="574" t="s">
        <v>430</v>
      </c>
      <c r="AL711" s="574"/>
      <c r="AM711" s="574"/>
      <c r="AN711" s="574"/>
      <c r="AO711" s="574"/>
      <c r="AP711" s="574"/>
      <c r="AQ711" s="574"/>
      <c r="AR711" s="574"/>
      <c r="AS711" s="575"/>
      <c r="AT711" s="576"/>
      <c r="AU711" s="575"/>
      <c r="AV711" s="577"/>
      <c r="AW711" s="159"/>
    </row>
    <row r="712" spans="1:49" ht="51">
      <c r="A712" s="395"/>
      <c r="B712" s="395">
        <v>5302600600</v>
      </c>
      <c r="C712" s="263" t="s">
        <v>6370</v>
      </c>
      <c r="D712" s="263" t="s">
        <v>6371</v>
      </c>
      <c r="E712" s="263" t="s">
        <v>2884</v>
      </c>
      <c r="F712" s="263" t="s">
        <v>422</v>
      </c>
      <c r="G712" s="263" t="s">
        <v>655</v>
      </c>
      <c r="H712" s="263"/>
      <c r="I712" s="263"/>
      <c r="J712" s="263"/>
      <c r="K712" s="263"/>
      <c r="L712" s="263"/>
      <c r="M712" s="263"/>
      <c r="N712" s="263"/>
      <c r="O712" s="158"/>
      <c r="P712" s="296">
        <f t="shared" si="36"/>
        <v>0</v>
      </c>
      <c r="Q712" s="263"/>
      <c r="R712" s="263"/>
      <c r="S712" s="263"/>
      <c r="T712" s="263"/>
      <c r="U712" s="263"/>
      <c r="V712" s="263"/>
      <c r="W712" s="263">
        <v>1</v>
      </c>
      <c r="X712" s="158">
        <v>44959</v>
      </c>
      <c r="Y712" s="297">
        <f t="shared" si="37"/>
        <v>1</v>
      </c>
      <c r="Z712" s="263"/>
      <c r="AA712" s="263"/>
      <c r="AB712" s="263"/>
      <c r="AC712" s="263"/>
      <c r="AD712" s="263"/>
      <c r="AE712" s="263"/>
      <c r="AF712" s="263">
        <v>1</v>
      </c>
      <c r="AG712" s="158">
        <v>45243</v>
      </c>
      <c r="AH712" s="297">
        <f t="shared" si="35"/>
        <v>1</v>
      </c>
      <c r="AI712" s="573"/>
      <c r="AJ712" s="574" t="s">
        <v>659</v>
      </c>
      <c r="AK712" s="574" t="s">
        <v>430</v>
      </c>
      <c r="AL712" s="574"/>
      <c r="AM712" s="574"/>
      <c r="AN712" s="574"/>
      <c r="AO712" s="574"/>
      <c r="AP712" s="574"/>
      <c r="AQ712" s="574"/>
      <c r="AR712" s="574"/>
      <c r="AS712" s="575"/>
      <c r="AT712" s="576"/>
      <c r="AU712" s="575"/>
      <c r="AV712" s="577"/>
      <c r="AW712" s="159"/>
    </row>
    <row r="713" spans="1:49" ht="51">
      <c r="A713" s="395"/>
      <c r="B713" s="395">
        <v>4212720100</v>
      </c>
      <c r="C713" s="263" t="s">
        <v>6372</v>
      </c>
      <c r="D713" s="263" t="s">
        <v>6373</v>
      </c>
      <c r="E713" s="263" t="s">
        <v>2885</v>
      </c>
      <c r="F713" s="263" t="s">
        <v>422</v>
      </c>
      <c r="G713" s="263" t="s">
        <v>655</v>
      </c>
      <c r="H713" s="263"/>
      <c r="I713" s="263"/>
      <c r="J713" s="263"/>
      <c r="K713" s="263"/>
      <c r="L713" s="263"/>
      <c r="M713" s="263"/>
      <c r="N713" s="263"/>
      <c r="O713" s="158"/>
      <c r="P713" s="296">
        <f t="shared" si="36"/>
        <v>0</v>
      </c>
      <c r="Q713" s="263"/>
      <c r="R713" s="263"/>
      <c r="S713" s="263"/>
      <c r="T713" s="263"/>
      <c r="U713" s="263"/>
      <c r="V713" s="263"/>
      <c r="W713" s="263">
        <v>1</v>
      </c>
      <c r="X713" s="158">
        <v>44984</v>
      </c>
      <c r="Y713" s="297">
        <f t="shared" si="37"/>
        <v>1</v>
      </c>
      <c r="Z713" s="263"/>
      <c r="AA713" s="263"/>
      <c r="AB713" s="263"/>
      <c r="AC713" s="263"/>
      <c r="AD713" s="263"/>
      <c r="AE713" s="263"/>
      <c r="AF713" s="263">
        <v>1</v>
      </c>
      <c r="AG713" s="158">
        <v>45174</v>
      </c>
      <c r="AH713" s="297">
        <f t="shared" si="35"/>
        <v>1</v>
      </c>
      <c r="AI713" s="573"/>
      <c r="AJ713" s="574" t="s">
        <v>659</v>
      </c>
      <c r="AK713" s="574" t="s">
        <v>430</v>
      </c>
      <c r="AL713" s="574"/>
      <c r="AM713" s="574"/>
      <c r="AN713" s="574"/>
      <c r="AO713" s="574"/>
      <c r="AP713" s="574"/>
      <c r="AQ713" s="574"/>
      <c r="AR713" s="574"/>
      <c r="AS713" s="575"/>
      <c r="AT713" s="576"/>
      <c r="AU713" s="575"/>
      <c r="AV713" s="577"/>
      <c r="AW713" s="159"/>
    </row>
    <row r="714" spans="1:49" ht="51">
      <c r="A714" s="395"/>
      <c r="B714" s="395">
        <v>3602700700</v>
      </c>
      <c r="C714" s="263" t="s">
        <v>6374</v>
      </c>
      <c r="D714" s="263" t="s">
        <v>6375</v>
      </c>
      <c r="E714" s="263" t="s">
        <v>2886</v>
      </c>
      <c r="F714" s="263" t="s">
        <v>422</v>
      </c>
      <c r="G714" s="263" t="s">
        <v>655</v>
      </c>
      <c r="H714" s="263"/>
      <c r="I714" s="263"/>
      <c r="J714" s="263"/>
      <c r="K714" s="263"/>
      <c r="L714" s="263"/>
      <c r="M714" s="263"/>
      <c r="N714" s="263"/>
      <c r="O714" s="158"/>
      <c r="P714" s="296">
        <f t="shared" si="36"/>
        <v>0</v>
      </c>
      <c r="Q714" s="263"/>
      <c r="R714" s="263"/>
      <c r="S714" s="263"/>
      <c r="T714" s="263"/>
      <c r="U714" s="263"/>
      <c r="V714" s="263"/>
      <c r="W714" s="263">
        <v>1</v>
      </c>
      <c r="X714" s="158">
        <v>44984</v>
      </c>
      <c r="Y714" s="297">
        <f t="shared" si="37"/>
        <v>1</v>
      </c>
      <c r="Z714" s="263"/>
      <c r="AA714" s="263"/>
      <c r="AB714" s="263"/>
      <c r="AC714" s="263"/>
      <c r="AD714" s="263"/>
      <c r="AE714" s="263"/>
      <c r="AF714" s="263">
        <v>1</v>
      </c>
      <c r="AG714" s="158">
        <v>45056</v>
      </c>
      <c r="AH714" s="297">
        <f t="shared" si="35"/>
        <v>1</v>
      </c>
      <c r="AI714" s="573"/>
      <c r="AJ714" s="574" t="s">
        <v>659</v>
      </c>
      <c r="AK714" s="574" t="s">
        <v>430</v>
      </c>
      <c r="AL714" s="574"/>
      <c r="AM714" s="574"/>
      <c r="AN714" s="574"/>
      <c r="AO714" s="574"/>
      <c r="AP714" s="574"/>
      <c r="AQ714" s="574"/>
      <c r="AR714" s="574"/>
      <c r="AS714" s="575"/>
      <c r="AT714" s="576"/>
      <c r="AU714" s="575"/>
      <c r="AV714" s="577"/>
      <c r="AW714" s="159"/>
    </row>
    <row r="715" spans="1:49" ht="51">
      <c r="A715" s="395"/>
      <c r="B715" s="395">
        <v>4534130900</v>
      </c>
      <c r="C715" s="263" t="s">
        <v>6376</v>
      </c>
      <c r="D715" s="263" t="s">
        <v>6377</v>
      </c>
      <c r="E715" s="263" t="s">
        <v>2887</v>
      </c>
      <c r="F715" s="263" t="s">
        <v>422</v>
      </c>
      <c r="G715" s="263" t="s">
        <v>655</v>
      </c>
      <c r="H715" s="263"/>
      <c r="I715" s="263"/>
      <c r="J715" s="263"/>
      <c r="K715" s="263"/>
      <c r="L715" s="263"/>
      <c r="M715" s="263"/>
      <c r="N715" s="263"/>
      <c r="O715" s="158"/>
      <c r="P715" s="296">
        <f t="shared" si="36"/>
        <v>0</v>
      </c>
      <c r="Q715" s="263"/>
      <c r="R715" s="263"/>
      <c r="S715" s="263"/>
      <c r="T715" s="263"/>
      <c r="U715" s="263"/>
      <c r="V715" s="263"/>
      <c r="W715" s="263">
        <v>1</v>
      </c>
      <c r="X715" s="158">
        <v>45187</v>
      </c>
      <c r="Y715" s="297">
        <f t="shared" si="37"/>
        <v>1</v>
      </c>
      <c r="Z715" s="263"/>
      <c r="AA715" s="263"/>
      <c r="AB715" s="263"/>
      <c r="AC715" s="263"/>
      <c r="AD715" s="263"/>
      <c r="AE715" s="263"/>
      <c r="AF715" s="263"/>
      <c r="AG715" s="158"/>
      <c r="AH715" s="297">
        <f t="shared" si="35"/>
        <v>0</v>
      </c>
      <c r="AI715" s="573"/>
      <c r="AJ715" s="574" t="s">
        <v>659</v>
      </c>
      <c r="AK715" s="574" t="s">
        <v>430</v>
      </c>
      <c r="AL715" s="574"/>
      <c r="AM715" s="574"/>
      <c r="AN715" s="574"/>
      <c r="AO715" s="574"/>
      <c r="AP715" s="574"/>
      <c r="AQ715" s="574"/>
      <c r="AR715" s="574"/>
      <c r="AS715" s="575"/>
      <c r="AT715" s="576"/>
      <c r="AU715" s="575"/>
      <c r="AV715" s="577"/>
      <c r="AW715" s="159"/>
    </row>
    <row r="716" spans="1:49" ht="51">
      <c r="A716" s="395"/>
      <c r="B716" s="395">
        <v>4211740500</v>
      </c>
      <c r="C716" s="263" t="s">
        <v>6378</v>
      </c>
      <c r="D716" s="263" t="s">
        <v>6379</v>
      </c>
      <c r="E716" s="263" t="s">
        <v>2888</v>
      </c>
      <c r="F716" s="263" t="s">
        <v>422</v>
      </c>
      <c r="G716" s="263" t="s">
        <v>655</v>
      </c>
      <c r="H716" s="263"/>
      <c r="I716" s="263"/>
      <c r="J716" s="263"/>
      <c r="K716" s="263"/>
      <c r="L716" s="263"/>
      <c r="M716" s="263"/>
      <c r="N716" s="263"/>
      <c r="O716" s="158"/>
      <c r="P716" s="296">
        <f t="shared" si="36"/>
        <v>0</v>
      </c>
      <c r="Q716" s="263"/>
      <c r="R716" s="263"/>
      <c r="S716" s="263"/>
      <c r="T716" s="263"/>
      <c r="U716" s="263"/>
      <c r="V716" s="263"/>
      <c r="W716" s="263">
        <v>1</v>
      </c>
      <c r="X716" s="158">
        <v>44979</v>
      </c>
      <c r="Y716" s="297">
        <f t="shared" si="37"/>
        <v>1</v>
      </c>
      <c r="Z716" s="263"/>
      <c r="AA716" s="263"/>
      <c r="AB716" s="263"/>
      <c r="AC716" s="263"/>
      <c r="AD716" s="263"/>
      <c r="AE716" s="263"/>
      <c r="AF716" s="263">
        <v>1</v>
      </c>
      <c r="AG716" s="158">
        <v>45217</v>
      </c>
      <c r="AH716" s="297">
        <f t="shared" si="35"/>
        <v>1</v>
      </c>
      <c r="AI716" s="573"/>
      <c r="AJ716" s="574" t="s">
        <v>659</v>
      </c>
      <c r="AK716" s="574" t="s">
        <v>430</v>
      </c>
      <c r="AL716" s="574"/>
      <c r="AM716" s="574"/>
      <c r="AN716" s="574"/>
      <c r="AO716" s="574"/>
      <c r="AP716" s="574"/>
      <c r="AQ716" s="574"/>
      <c r="AR716" s="574"/>
      <c r="AS716" s="575"/>
      <c r="AT716" s="576"/>
      <c r="AU716" s="575"/>
      <c r="AV716" s="577"/>
      <c r="AW716" s="159"/>
    </row>
    <row r="717" spans="1:49" ht="51">
      <c r="A717" s="395"/>
      <c r="B717" s="395">
        <v>4205710700</v>
      </c>
      <c r="C717" s="263" t="s">
        <v>6380</v>
      </c>
      <c r="D717" s="263" t="s">
        <v>6381</v>
      </c>
      <c r="E717" s="263" t="s">
        <v>2889</v>
      </c>
      <c r="F717" s="263" t="s">
        <v>422</v>
      </c>
      <c r="G717" s="263" t="s">
        <v>655</v>
      </c>
      <c r="H717" s="263"/>
      <c r="I717" s="263"/>
      <c r="J717" s="263"/>
      <c r="K717" s="263"/>
      <c r="L717" s="263"/>
      <c r="M717" s="263"/>
      <c r="N717" s="263"/>
      <c r="O717" s="158"/>
      <c r="P717" s="296">
        <f t="shared" si="36"/>
        <v>0</v>
      </c>
      <c r="Q717" s="263"/>
      <c r="R717" s="263"/>
      <c r="S717" s="263"/>
      <c r="T717" s="263"/>
      <c r="U717" s="263"/>
      <c r="V717" s="263"/>
      <c r="W717" s="263">
        <v>1</v>
      </c>
      <c r="X717" s="158">
        <v>45261</v>
      </c>
      <c r="Y717" s="297">
        <f t="shared" si="37"/>
        <v>1</v>
      </c>
      <c r="Z717" s="263"/>
      <c r="AA717" s="263"/>
      <c r="AB717" s="263"/>
      <c r="AC717" s="263"/>
      <c r="AD717" s="263"/>
      <c r="AE717" s="263"/>
      <c r="AF717" s="263"/>
      <c r="AG717" s="158"/>
      <c r="AH717" s="297">
        <f t="shared" si="35"/>
        <v>0</v>
      </c>
      <c r="AI717" s="573"/>
      <c r="AJ717" s="574" t="s">
        <v>659</v>
      </c>
      <c r="AK717" s="574" t="s">
        <v>430</v>
      </c>
      <c r="AL717" s="574"/>
      <c r="AM717" s="574"/>
      <c r="AN717" s="574"/>
      <c r="AO717" s="574"/>
      <c r="AP717" s="574"/>
      <c r="AQ717" s="574"/>
      <c r="AR717" s="574"/>
      <c r="AS717" s="575"/>
      <c r="AT717" s="576"/>
      <c r="AU717" s="575"/>
      <c r="AV717" s="577"/>
      <c r="AW717" s="159"/>
    </row>
    <row r="718" spans="1:49" ht="51">
      <c r="A718" s="395"/>
      <c r="B718" s="395">
        <v>4534221300</v>
      </c>
      <c r="C718" s="263" t="s">
        <v>6382</v>
      </c>
      <c r="D718" s="263" t="s">
        <v>6383</v>
      </c>
      <c r="E718" s="263" t="s">
        <v>2890</v>
      </c>
      <c r="F718" s="263" t="s">
        <v>422</v>
      </c>
      <c r="G718" s="263" t="s">
        <v>655</v>
      </c>
      <c r="H718" s="263"/>
      <c r="I718" s="263"/>
      <c r="J718" s="263"/>
      <c r="K718" s="263"/>
      <c r="L718" s="263"/>
      <c r="M718" s="263"/>
      <c r="N718" s="263"/>
      <c r="O718" s="158"/>
      <c r="P718" s="296">
        <f t="shared" si="36"/>
        <v>0</v>
      </c>
      <c r="Q718" s="263"/>
      <c r="R718" s="263"/>
      <c r="S718" s="263"/>
      <c r="T718" s="263"/>
      <c r="U718" s="263"/>
      <c r="V718" s="263"/>
      <c r="W718" s="263">
        <v>1</v>
      </c>
      <c r="X718" s="158">
        <v>45047</v>
      </c>
      <c r="Y718" s="297">
        <f t="shared" si="37"/>
        <v>1</v>
      </c>
      <c r="Z718" s="263"/>
      <c r="AA718" s="263"/>
      <c r="AB718" s="263"/>
      <c r="AC718" s="263"/>
      <c r="AD718" s="263"/>
      <c r="AE718" s="263"/>
      <c r="AF718" s="263">
        <v>1</v>
      </c>
      <c r="AG718" s="158">
        <v>45257</v>
      </c>
      <c r="AH718" s="297">
        <f t="shared" si="35"/>
        <v>1</v>
      </c>
      <c r="AI718" s="573"/>
      <c r="AJ718" s="574" t="s">
        <v>659</v>
      </c>
      <c r="AK718" s="574" t="s">
        <v>430</v>
      </c>
      <c r="AL718" s="574"/>
      <c r="AM718" s="574"/>
      <c r="AN718" s="574"/>
      <c r="AO718" s="574"/>
      <c r="AP718" s="574"/>
      <c r="AQ718" s="574"/>
      <c r="AR718" s="574"/>
      <c r="AS718" s="575"/>
      <c r="AT718" s="576"/>
      <c r="AU718" s="575"/>
      <c r="AV718" s="577"/>
      <c r="AW718" s="159"/>
    </row>
    <row r="719" spans="1:49" ht="51">
      <c r="A719" s="395"/>
      <c r="B719" s="395">
        <v>3483101600</v>
      </c>
      <c r="C719" s="263" t="s">
        <v>6384</v>
      </c>
      <c r="D719" s="263" t="s">
        <v>6385</v>
      </c>
      <c r="E719" s="263" t="s">
        <v>2891</v>
      </c>
      <c r="F719" s="263" t="s">
        <v>422</v>
      </c>
      <c r="G719" s="263" t="s">
        <v>655</v>
      </c>
      <c r="H719" s="263"/>
      <c r="I719" s="263"/>
      <c r="J719" s="263"/>
      <c r="K719" s="263"/>
      <c r="L719" s="263"/>
      <c r="M719" s="263"/>
      <c r="N719" s="263"/>
      <c r="O719" s="158"/>
      <c r="P719" s="296">
        <f t="shared" si="36"/>
        <v>0</v>
      </c>
      <c r="Q719" s="263"/>
      <c r="R719" s="263"/>
      <c r="S719" s="263"/>
      <c r="T719" s="263"/>
      <c r="U719" s="263"/>
      <c r="V719" s="263"/>
      <c r="W719" s="263">
        <v>1</v>
      </c>
      <c r="X719" s="158">
        <v>45124</v>
      </c>
      <c r="Y719" s="297">
        <f t="shared" si="37"/>
        <v>1</v>
      </c>
      <c r="Z719" s="263"/>
      <c r="AA719" s="263"/>
      <c r="AB719" s="263"/>
      <c r="AC719" s="263"/>
      <c r="AD719" s="263"/>
      <c r="AE719" s="263"/>
      <c r="AF719" s="263"/>
      <c r="AG719" s="158"/>
      <c r="AH719" s="297">
        <f t="shared" si="35"/>
        <v>0</v>
      </c>
      <c r="AI719" s="573"/>
      <c r="AJ719" s="574" t="s">
        <v>659</v>
      </c>
      <c r="AK719" s="574" t="s">
        <v>430</v>
      </c>
      <c r="AL719" s="574"/>
      <c r="AM719" s="574"/>
      <c r="AN719" s="574"/>
      <c r="AO719" s="574"/>
      <c r="AP719" s="574"/>
      <c r="AQ719" s="574"/>
      <c r="AR719" s="574"/>
      <c r="AS719" s="575"/>
      <c r="AT719" s="576"/>
      <c r="AU719" s="575"/>
      <c r="AV719" s="577"/>
      <c r="AW719" s="159"/>
    </row>
    <row r="720" spans="1:49" ht="51">
      <c r="A720" s="395"/>
      <c r="B720" s="395">
        <v>4534431000</v>
      </c>
      <c r="C720" s="263" t="s">
        <v>6386</v>
      </c>
      <c r="D720" s="263" t="s">
        <v>6387</v>
      </c>
      <c r="E720" s="263" t="s">
        <v>2892</v>
      </c>
      <c r="F720" s="263" t="s">
        <v>422</v>
      </c>
      <c r="G720" s="263" t="s">
        <v>655</v>
      </c>
      <c r="H720" s="263"/>
      <c r="I720" s="263"/>
      <c r="J720" s="263"/>
      <c r="K720" s="263"/>
      <c r="L720" s="263"/>
      <c r="M720" s="263"/>
      <c r="N720" s="263"/>
      <c r="O720" s="158"/>
      <c r="P720" s="296">
        <f t="shared" si="36"/>
        <v>0</v>
      </c>
      <c r="Q720" s="263"/>
      <c r="R720" s="263"/>
      <c r="S720" s="263"/>
      <c r="T720" s="263"/>
      <c r="U720" s="263"/>
      <c r="V720" s="263"/>
      <c r="W720" s="263">
        <v>1</v>
      </c>
      <c r="X720" s="158">
        <v>45085</v>
      </c>
      <c r="Y720" s="297">
        <f t="shared" si="37"/>
        <v>1</v>
      </c>
      <c r="Z720" s="263"/>
      <c r="AA720" s="263"/>
      <c r="AB720" s="263"/>
      <c r="AC720" s="263"/>
      <c r="AD720" s="263"/>
      <c r="AE720" s="263"/>
      <c r="AF720" s="263"/>
      <c r="AG720" s="158"/>
      <c r="AH720" s="297">
        <f t="shared" si="35"/>
        <v>0</v>
      </c>
      <c r="AI720" s="573"/>
      <c r="AJ720" s="574" t="s">
        <v>659</v>
      </c>
      <c r="AK720" s="574" t="s">
        <v>430</v>
      </c>
      <c r="AL720" s="574"/>
      <c r="AM720" s="574"/>
      <c r="AN720" s="574"/>
      <c r="AO720" s="574"/>
      <c r="AP720" s="574"/>
      <c r="AQ720" s="574"/>
      <c r="AR720" s="574"/>
      <c r="AS720" s="575"/>
      <c r="AT720" s="576"/>
      <c r="AU720" s="575"/>
      <c r="AV720" s="577"/>
      <c r="AW720" s="159"/>
    </row>
    <row r="721" spans="1:49" ht="51">
      <c r="A721" s="395"/>
      <c r="B721" s="395">
        <v>4534431000</v>
      </c>
      <c r="C721" s="263" t="s">
        <v>6386</v>
      </c>
      <c r="D721" s="263" t="s">
        <v>6387</v>
      </c>
      <c r="E721" s="263" t="s">
        <v>2893</v>
      </c>
      <c r="F721" s="263" t="s">
        <v>422</v>
      </c>
      <c r="G721" s="263" t="s">
        <v>655</v>
      </c>
      <c r="H721" s="263"/>
      <c r="I721" s="263"/>
      <c r="J721" s="263"/>
      <c r="K721" s="263"/>
      <c r="L721" s="263"/>
      <c r="M721" s="263"/>
      <c r="N721" s="263"/>
      <c r="O721" s="158"/>
      <c r="P721" s="296">
        <f t="shared" si="36"/>
        <v>0</v>
      </c>
      <c r="Q721" s="263"/>
      <c r="R721" s="263"/>
      <c r="S721" s="263"/>
      <c r="T721" s="263"/>
      <c r="U721" s="263"/>
      <c r="V721" s="263"/>
      <c r="W721" s="263">
        <v>1</v>
      </c>
      <c r="X721" s="158">
        <v>45085</v>
      </c>
      <c r="Y721" s="297">
        <f t="shared" si="37"/>
        <v>1</v>
      </c>
      <c r="Z721" s="263"/>
      <c r="AA721" s="263"/>
      <c r="AB721" s="263"/>
      <c r="AC721" s="263"/>
      <c r="AD721" s="263"/>
      <c r="AE721" s="263"/>
      <c r="AF721" s="263"/>
      <c r="AG721" s="158"/>
      <c r="AH721" s="297">
        <f t="shared" si="35"/>
        <v>0</v>
      </c>
      <c r="AI721" s="573"/>
      <c r="AJ721" s="574" t="s">
        <v>659</v>
      </c>
      <c r="AK721" s="574" t="s">
        <v>430</v>
      </c>
      <c r="AL721" s="574"/>
      <c r="AM721" s="574"/>
      <c r="AN721" s="574"/>
      <c r="AO721" s="574"/>
      <c r="AP721" s="574"/>
      <c r="AQ721" s="574"/>
      <c r="AR721" s="574"/>
      <c r="AS721" s="575"/>
      <c r="AT721" s="576"/>
      <c r="AU721" s="575"/>
      <c r="AV721" s="577"/>
      <c r="AW721" s="159"/>
    </row>
    <row r="722" spans="1:49" ht="51">
      <c r="A722" s="395"/>
      <c r="B722" s="395">
        <v>4206801200</v>
      </c>
      <c r="C722" s="263" t="s">
        <v>6388</v>
      </c>
      <c r="D722" s="263" t="s">
        <v>6389</v>
      </c>
      <c r="E722" s="263" t="s">
        <v>2894</v>
      </c>
      <c r="F722" s="263" t="s">
        <v>422</v>
      </c>
      <c r="G722" s="263" t="s">
        <v>655</v>
      </c>
      <c r="H722" s="263"/>
      <c r="I722" s="263"/>
      <c r="J722" s="263"/>
      <c r="K722" s="263"/>
      <c r="L722" s="263"/>
      <c r="M722" s="263"/>
      <c r="N722" s="263"/>
      <c r="O722" s="158"/>
      <c r="P722" s="296">
        <f t="shared" si="36"/>
        <v>0</v>
      </c>
      <c r="Q722" s="263"/>
      <c r="R722" s="263"/>
      <c r="S722" s="263"/>
      <c r="T722" s="263"/>
      <c r="U722" s="263"/>
      <c r="V722" s="263"/>
      <c r="W722" s="263">
        <v>1</v>
      </c>
      <c r="X722" s="158">
        <v>45072</v>
      </c>
      <c r="Y722" s="297">
        <f t="shared" si="37"/>
        <v>1</v>
      </c>
      <c r="Z722" s="263"/>
      <c r="AA722" s="263"/>
      <c r="AB722" s="263"/>
      <c r="AC722" s="263"/>
      <c r="AD722" s="263"/>
      <c r="AE722" s="263"/>
      <c r="AF722" s="263">
        <v>1</v>
      </c>
      <c r="AG722" s="158">
        <v>45212</v>
      </c>
      <c r="AH722" s="297">
        <f t="shared" si="35"/>
        <v>1</v>
      </c>
      <c r="AI722" s="573"/>
      <c r="AJ722" s="574" t="s">
        <v>659</v>
      </c>
      <c r="AK722" s="574" t="s">
        <v>430</v>
      </c>
      <c r="AL722" s="574"/>
      <c r="AM722" s="574"/>
      <c r="AN722" s="574"/>
      <c r="AO722" s="574"/>
      <c r="AP722" s="574"/>
      <c r="AQ722" s="574"/>
      <c r="AR722" s="574"/>
      <c r="AS722" s="575"/>
      <c r="AT722" s="576"/>
      <c r="AU722" s="575"/>
      <c r="AV722" s="577"/>
      <c r="AW722" s="159"/>
    </row>
    <row r="723" spans="1:49" ht="51">
      <c r="A723" s="395"/>
      <c r="B723" s="395">
        <v>5395713400</v>
      </c>
      <c r="C723" s="263" t="s">
        <v>6390</v>
      </c>
      <c r="D723" s="263" t="s">
        <v>6391</v>
      </c>
      <c r="E723" s="263" t="s">
        <v>2895</v>
      </c>
      <c r="F723" s="263" t="s">
        <v>422</v>
      </c>
      <c r="G723" s="263" t="s">
        <v>655</v>
      </c>
      <c r="H723" s="263"/>
      <c r="I723" s="263"/>
      <c r="J723" s="263"/>
      <c r="K723" s="263"/>
      <c r="L723" s="263"/>
      <c r="M723" s="263"/>
      <c r="N723" s="263"/>
      <c r="O723" s="158"/>
      <c r="P723" s="296">
        <f t="shared" si="36"/>
        <v>0</v>
      </c>
      <c r="Q723" s="263"/>
      <c r="R723" s="263"/>
      <c r="S723" s="263"/>
      <c r="T723" s="263"/>
      <c r="U723" s="263"/>
      <c r="V723" s="263"/>
      <c r="W723" s="263">
        <v>1</v>
      </c>
      <c r="X723" s="158">
        <v>45069</v>
      </c>
      <c r="Y723" s="297">
        <f t="shared" si="37"/>
        <v>1</v>
      </c>
      <c r="Z723" s="263"/>
      <c r="AA723" s="263"/>
      <c r="AB723" s="263"/>
      <c r="AC723" s="263"/>
      <c r="AD723" s="263"/>
      <c r="AE723" s="263"/>
      <c r="AF723" s="263"/>
      <c r="AG723" s="158"/>
      <c r="AH723" s="297">
        <f t="shared" si="35"/>
        <v>0</v>
      </c>
      <c r="AI723" s="573"/>
      <c r="AJ723" s="574" t="s">
        <v>659</v>
      </c>
      <c r="AK723" s="574" t="s">
        <v>430</v>
      </c>
      <c r="AL723" s="574"/>
      <c r="AM723" s="574"/>
      <c r="AN723" s="574"/>
      <c r="AO723" s="574"/>
      <c r="AP723" s="574">
        <v>1</v>
      </c>
      <c r="AQ723" s="574" t="s">
        <v>656</v>
      </c>
      <c r="AR723" s="574" t="s">
        <v>10462</v>
      </c>
      <c r="AS723" s="575"/>
      <c r="AT723" s="576"/>
      <c r="AU723" s="575"/>
      <c r="AV723" s="577"/>
      <c r="AW723" s="159"/>
    </row>
    <row r="724" spans="1:49" ht="51">
      <c r="A724" s="395"/>
      <c r="B724" s="395">
        <v>5395713400</v>
      </c>
      <c r="C724" s="263" t="s">
        <v>6390</v>
      </c>
      <c r="D724" s="263" t="s">
        <v>6391</v>
      </c>
      <c r="E724" s="263" t="s">
        <v>2896</v>
      </c>
      <c r="F724" s="263" t="s">
        <v>416</v>
      </c>
      <c r="G724" s="263" t="s">
        <v>655</v>
      </c>
      <c r="H724" s="263"/>
      <c r="I724" s="263"/>
      <c r="J724" s="263"/>
      <c r="K724" s="263"/>
      <c r="L724" s="263"/>
      <c r="M724" s="263"/>
      <c r="N724" s="263"/>
      <c r="O724" s="158"/>
      <c r="P724" s="296">
        <f t="shared" si="36"/>
        <v>0</v>
      </c>
      <c r="Q724" s="263"/>
      <c r="R724" s="263"/>
      <c r="S724" s="263"/>
      <c r="T724" s="263"/>
      <c r="U724" s="263"/>
      <c r="V724" s="263"/>
      <c r="W724" s="263">
        <v>1</v>
      </c>
      <c r="X724" s="158">
        <v>45069</v>
      </c>
      <c r="Y724" s="297">
        <f t="shared" si="37"/>
        <v>1</v>
      </c>
      <c r="Z724" s="263"/>
      <c r="AA724" s="263"/>
      <c r="AB724" s="263"/>
      <c r="AC724" s="263"/>
      <c r="AD724" s="263"/>
      <c r="AE724" s="263"/>
      <c r="AF724" s="263"/>
      <c r="AG724" s="158"/>
      <c r="AH724" s="297">
        <f t="shared" si="35"/>
        <v>0</v>
      </c>
      <c r="AI724" s="573"/>
      <c r="AJ724" s="574" t="s">
        <v>659</v>
      </c>
      <c r="AK724" s="574" t="s">
        <v>430</v>
      </c>
      <c r="AL724" s="574"/>
      <c r="AM724" s="574"/>
      <c r="AN724" s="574"/>
      <c r="AO724" s="574"/>
      <c r="AP724" s="574"/>
      <c r="AQ724" s="574"/>
      <c r="AR724" s="574"/>
      <c r="AS724" s="575"/>
      <c r="AT724" s="576"/>
      <c r="AU724" s="575"/>
      <c r="AV724" s="577"/>
      <c r="AW724" s="159"/>
    </row>
    <row r="725" spans="1:49" ht="51">
      <c r="A725" s="395"/>
      <c r="B725" s="395">
        <v>5395713300</v>
      </c>
      <c r="C725" s="263" t="s">
        <v>6392</v>
      </c>
      <c r="D725" s="263" t="s">
        <v>6393</v>
      </c>
      <c r="E725" s="263" t="s">
        <v>2897</v>
      </c>
      <c r="F725" s="263" t="s">
        <v>422</v>
      </c>
      <c r="G725" s="263" t="s">
        <v>655</v>
      </c>
      <c r="H725" s="263"/>
      <c r="I725" s="263"/>
      <c r="J725" s="263"/>
      <c r="K725" s="263"/>
      <c r="L725" s="263"/>
      <c r="M725" s="263"/>
      <c r="N725" s="263"/>
      <c r="O725" s="158"/>
      <c r="P725" s="296">
        <f t="shared" si="36"/>
        <v>0</v>
      </c>
      <c r="Q725" s="263"/>
      <c r="R725" s="263"/>
      <c r="S725" s="263"/>
      <c r="T725" s="263"/>
      <c r="U725" s="263"/>
      <c r="V725" s="263"/>
      <c r="W725" s="263">
        <v>1</v>
      </c>
      <c r="X725" s="158">
        <v>45127</v>
      </c>
      <c r="Y725" s="297">
        <f t="shared" si="37"/>
        <v>1</v>
      </c>
      <c r="Z725" s="263"/>
      <c r="AA725" s="263"/>
      <c r="AB725" s="263"/>
      <c r="AC725" s="263"/>
      <c r="AD725" s="263"/>
      <c r="AE725" s="263"/>
      <c r="AF725" s="263"/>
      <c r="AG725" s="158"/>
      <c r="AH725" s="297">
        <f t="shared" si="35"/>
        <v>0</v>
      </c>
      <c r="AI725" s="573"/>
      <c r="AJ725" s="574" t="s">
        <v>659</v>
      </c>
      <c r="AK725" s="574" t="s">
        <v>430</v>
      </c>
      <c r="AL725" s="574"/>
      <c r="AM725" s="574"/>
      <c r="AN725" s="574"/>
      <c r="AO725" s="574"/>
      <c r="AP725" s="574"/>
      <c r="AQ725" s="574"/>
      <c r="AR725" s="574"/>
      <c r="AS725" s="575"/>
      <c r="AT725" s="576"/>
      <c r="AU725" s="575"/>
      <c r="AV725" s="577"/>
      <c r="AW725" s="159"/>
    </row>
    <row r="726" spans="1:49" ht="51">
      <c r="A726" s="395"/>
      <c r="B726" s="395">
        <v>5395713300</v>
      </c>
      <c r="C726" s="263" t="s">
        <v>6392</v>
      </c>
      <c r="D726" s="263" t="s">
        <v>6393</v>
      </c>
      <c r="E726" s="263" t="s">
        <v>2898</v>
      </c>
      <c r="F726" s="263" t="s">
        <v>422</v>
      </c>
      <c r="G726" s="263" t="s">
        <v>655</v>
      </c>
      <c r="H726" s="263"/>
      <c r="I726" s="263"/>
      <c r="J726" s="263"/>
      <c r="K726" s="263"/>
      <c r="L726" s="263"/>
      <c r="M726" s="263"/>
      <c r="N726" s="263"/>
      <c r="O726" s="158"/>
      <c r="P726" s="296">
        <f t="shared" si="36"/>
        <v>0</v>
      </c>
      <c r="Q726" s="263"/>
      <c r="R726" s="263"/>
      <c r="S726" s="263"/>
      <c r="T726" s="263"/>
      <c r="U726" s="263"/>
      <c r="V726" s="263"/>
      <c r="W726" s="263">
        <v>1</v>
      </c>
      <c r="X726" s="158">
        <v>45127</v>
      </c>
      <c r="Y726" s="297">
        <f t="shared" si="37"/>
        <v>1</v>
      </c>
      <c r="Z726" s="263"/>
      <c r="AA726" s="263"/>
      <c r="AB726" s="263"/>
      <c r="AC726" s="263"/>
      <c r="AD726" s="263"/>
      <c r="AE726" s="263"/>
      <c r="AF726" s="263"/>
      <c r="AG726" s="158"/>
      <c r="AH726" s="297">
        <f t="shared" si="35"/>
        <v>0</v>
      </c>
      <c r="AI726" s="573"/>
      <c r="AJ726" s="574" t="s">
        <v>659</v>
      </c>
      <c r="AK726" s="574" t="s">
        <v>430</v>
      </c>
      <c r="AL726" s="574"/>
      <c r="AM726" s="574"/>
      <c r="AN726" s="574"/>
      <c r="AO726" s="574"/>
      <c r="AP726" s="574">
        <v>1</v>
      </c>
      <c r="AQ726" s="574" t="s">
        <v>656</v>
      </c>
      <c r="AR726" s="574" t="s">
        <v>10462</v>
      </c>
      <c r="AS726" s="575"/>
      <c r="AT726" s="576"/>
      <c r="AU726" s="575"/>
      <c r="AV726" s="577"/>
      <c r="AW726" s="159"/>
    </row>
    <row r="727" spans="1:49" ht="51">
      <c r="A727" s="395"/>
      <c r="B727" s="395">
        <v>4502301100</v>
      </c>
      <c r="C727" s="263" t="s">
        <v>6394</v>
      </c>
      <c r="D727" s="263" t="s">
        <v>6395</v>
      </c>
      <c r="E727" s="263" t="s">
        <v>2899</v>
      </c>
      <c r="F727" s="263" t="s">
        <v>422</v>
      </c>
      <c r="G727" s="263" t="s">
        <v>655</v>
      </c>
      <c r="H727" s="263"/>
      <c r="I727" s="263"/>
      <c r="J727" s="263"/>
      <c r="K727" s="263"/>
      <c r="L727" s="263"/>
      <c r="M727" s="263"/>
      <c r="N727" s="263"/>
      <c r="O727" s="158"/>
      <c r="P727" s="296">
        <f t="shared" si="36"/>
        <v>0</v>
      </c>
      <c r="Q727" s="263"/>
      <c r="R727" s="263"/>
      <c r="S727" s="263"/>
      <c r="T727" s="263"/>
      <c r="U727" s="263"/>
      <c r="V727" s="263"/>
      <c r="W727" s="263">
        <v>1</v>
      </c>
      <c r="X727" s="158">
        <v>44984</v>
      </c>
      <c r="Y727" s="297">
        <f t="shared" si="37"/>
        <v>1</v>
      </c>
      <c r="Z727" s="263"/>
      <c r="AA727" s="263"/>
      <c r="AB727" s="263"/>
      <c r="AC727" s="263"/>
      <c r="AD727" s="263"/>
      <c r="AE727" s="263"/>
      <c r="AF727" s="263">
        <v>1</v>
      </c>
      <c r="AG727" s="158">
        <v>45175</v>
      </c>
      <c r="AH727" s="297">
        <f t="shared" si="35"/>
        <v>1</v>
      </c>
      <c r="AI727" s="573"/>
      <c r="AJ727" s="574" t="s">
        <v>659</v>
      </c>
      <c r="AK727" s="574" t="s">
        <v>430</v>
      </c>
      <c r="AL727" s="574"/>
      <c r="AM727" s="574"/>
      <c r="AN727" s="574"/>
      <c r="AO727" s="574"/>
      <c r="AP727" s="574"/>
      <c r="AQ727" s="574"/>
      <c r="AR727" s="574"/>
      <c r="AS727" s="575"/>
      <c r="AT727" s="576"/>
      <c r="AU727" s="575"/>
      <c r="AV727" s="577"/>
      <c r="AW727" s="159"/>
    </row>
    <row r="728" spans="1:49" ht="51">
      <c r="A728" s="395"/>
      <c r="B728" s="395">
        <v>3591711500</v>
      </c>
      <c r="C728" s="263" t="s">
        <v>6396</v>
      </c>
      <c r="D728" s="263" t="s">
        <v>6397</v>
      </c>
      <c r="E728" s="263" t="s">
        <v>2900</v>
      </c>
      <c r="F728" s="263" t="s">
        <v>422</v>
      </c>
      <c r="G728" s="263" t="s">
        <v>655</v>
      </c>
      <c r="H728" s="263"/>
      <c r="I728" s="263"/>
      <c r="J728" s="263"/>
      <c r="K728" s="263"/>
      <c r="L728" s="263"/>
      <c r="M728" s="263"/>
      <c r="N728" s="263"/>
      <c r="O728" s="158"/>
      <c r="P728" s="296">
        <f t="shared" si="36"/>
        <v>0</v>
      </c>
      <c r="Q728" s="263"/>
      <c r="R728" s="263"/>
      <c r="S728" s="263"/>
      <c r="T728" s="263"/>
      <c r="U728" s="263"/>
      <c r="V728" s="263"/>
      <c r="W728" s="263">
        <v>1</v>
      </c>
      <c r="X728" s="158">
        <v>44942</v>
      </c>
      <c r="Y728" s="297">
        <f t="shared" si="37"/>
        <v>1</v>
      </c>
      <c r="Z728" s="263"/>
      <c r="AA728" s="263"/>
      <c r="AB728" s="263"/>
      <c r="AC728" s="263"/>
      <c r="AD728" s="263"/>
      <c r="AE728" s="263"/>
      <c r="AF728" s="263">
        <v>1</v>
      </c>
      <c r="AG728" s="158">
        <v>45124</v>
      </c>
      <c r="AH728" s="297">
        <f t="shared" si="35"/>
        <v>1</v>
      </c>
      <c r="AI728" s="573"/>
      <c r="AJ728" s="574" t="s">
        <v>659</v>
      </c>
      <c r="AK728" s="574" t="s">
        <v>430</v>
      </c>
      <c r="AL728" s="574"/>
      <c r="AM728" s="574"/>
      <c r="AN728" s="574"/>
      <c r="AO728" s="574"/>
      <c r="AP728" s="574"/>
      <c r="AQ728" s="574"/>
      <c r="AR728" s="574"/>
      <c r="AS728" s="575"/>
      <c r="AT728" s="576"/>
      <c r="AU728" s="575"/>
      <c r="AV728" s="577"/>
      <c r="AW728" s="159"/>
    </row>
    <row r="729" spans="1:49" ht="51">
      <c r="A729" s="395"/>
      <c r="B729" s="395">
        <v>4282401900</v>
      </c>
      <c r="C729" s="263" t="s">
        <v>6398</v>
      </c>
      <c r="D729" s="263" t="s">
        <v>6399</v>
      </c>
      <c r="E729" s="263" t="s">
        <v>2901</v>
      </c>
      <c r="F729" s="263" t="s">
        <v>422</v>
      </c>
      <c r="G729" s="263" t="s">
        <v>655</v>
      </c>
      <c r="H729" s="263"/>
      <c r="I729" s="263"/>
      <c r="J729" s="263"/>
      <c r="K729" s="263"/>
      <c r="L729" s="263"/>
      <c r="M729" s="263"/>
      <c r="N729" s="263"/>
      <c r="O729" s="158"/>
      <c r="P729" s="296">
        <f t="shared" si="36"/>
        <v>0</v>
      </c>
      <c r="Q729" s="263"/>
      <c r="R729" s="263"/>
      <c r="S729" s="263"/>
      <c r="T729" s="263"/>
      <c r="U729" s="263"/>
      <c r="V729" s="263"/>
      <c r="W729" s="263">
        <v>1</v>
      </c>
      <c r="X729" s="158">
        <v>45077</v>
      </c>
      <c r="Y729" s="297">
        <f t="shared" si="37"/>
        <v>1</v>
      </c>
      <c r="Z729" s="263"/>
      <c r="AA729" s="263"/>
      <c r="AB729" s="263"/>
      <c r="AC729" s="263"/>
      <c r="AD729" s="263"/>
      <c r="AE729" s="263"/>
      <c r="AF729" s="263"/>
      <c r="AG729" s="158"/>
      <c r="AH729" s="297">
        <f t="shared" si="35"/>
        <v>0</v>
      </c>
      <c r="AI729" s="573"/>
      <c r="AJ729" s="574" t="s">
        <v>659</v>
      </c>
      <c r="AK729" s="574" t="s">
        <v>430</v>
      </c>
      <c r="AL729" s="574"/>
      <c r="AM729" s="574"/>
      <c r="AN729" s="574"/>
      <c r="AO729" s="574"/>
      <c r="AP729" s="574"/>
      <c r="AQ729" s="574"/>
      <c r="AR729" s="574"/>
      <c r="AS729" s="575"/>
      <c r="AT729" s="576"/>
      <c r="AU729" s="575"/>
      <c r="AV729" s="577"/>
      <c r="AW729" s="159"/>
    </row>
    <row r="730" spans="1:49" ht="63.75">
      <c r="A730" s="395"/>
      <c r="B730" s="395">
        <v>5391621200</v>
      </c>
      <c r="C730" s="263" t="s">
        <v>6400</v>
      </c>
      <c r="D730" s="263" t="s">
        <v>6401</v>
      </c>
      <c r="E730" s="263" t="s">
        <v>2902</v>
      </c>
      <c r="F730" s="263" t="s">
        <v>422</v>
      </c>
      <c r="G730" s="263" t="s">
        <v>655</v>
      </c>
      <c r="H730" s="263"/>
      <c r="I730" s="263"/>
      <c r="J730" s="263"/>
      <c r="K730" s="263"/>
      <c r="L730" s="263"/>
      <c r="M730" s="263"/>
      <c r="N730" s="263"/>
      <c r="O730" s="158"/>
      <c r="P730" s="296">
        <f t="shared" si="36"/>
        <v>0</v>
      </c>
      <c r="Q730" s="263"/>
      <c r="R730" s="263"/>
      <c r="S730" s="263"/>
      <c r="T730" s="263"/>
      <c r="U730" s="263"/>
      <c r="V730" s="263"/>
      <c r="W730" s="263">
        <v>1</v>
      </c>
      <c r="X730" s="158">
        <v>45233</v>
      </c>
      <c r="Y730" s="297">
        <f t="shared" si="37"/>
        <v>1</v>
      </c>
      <c r="Z730" s="263"/>
      <c r="AA730" s="263"/>
      <c r="AB730" s="263"/>
      <c r="AC730" s="263"/>
      <c r="AD730" s="263"/>
      <c r="AE730" s="263"/>
      <c r="AF730" s="263"/>
      <c r="AG730" s="158"/>
      <c r="AH730" s="297">
        <f t="shared" si="35"/>
        <v>0</v>
      </c>
      <c r="AI730" s="573"/>
      <c r="AJ730" s="574" t="s">
        <v>659</v>
      </c>
      <c r="AK730" s="574" t="s">
        <v>430</v>
      </c>
      <c r="AL730" s="574"/>
      <c r="AM730" s="574"/>
      <c r="AN730" s="574"/>
      <c r="AO730" s="574"/>
      <c r="AP730" s="574"/>
      <c r="AQ730" s="574"/>
      <c r="AR730" s="574"/>
      <c r="AS730" s="575"/>
      <c r="AT730" s="576"/>
      <c r="AU730" s="575"/>
      <c r="AV730" s="577"/>
      <c r="AW730" s="159"/>
    </row>
    <row r="731" spans="1:49" ht="51">
      <c r="A731" s="395"/>
      <c r="B731" s="395">
        <v>4762720200</v>
      </c>
      <c r="C731" s="263" t="s">
        <v>6402</v>
      </c>
      <c r="D731" s="263" t="s">
        <v>6403</v>
      </c>
      <c r="E731" s="263" t="s">
        <v>2903</v>
      </c>
      <c r="F731" s="263" t="s">
        <v>422</v>
      </c>
      <c r="G731" s="263" t="s">
        <v>655</v>
      </c>
      <c r="H731" s="263"/>
      <c r="I731" s="263"/>
      <c r="J731" s="263"/>
      <c r="K731" s="263"/>
      <c r="L731" s="263"/>
      <c r="M731" s="263"/>
      <c r="N731" s="263"/>
      <c r="O731" s="158"/>
      <c r="P731" s="296">
        <f t="shared" si="36"/>
        <v>0</v>
      </c>
      <c r="Q731" s="263"/>
      <c r="R731" s="263"/>
      <c r="S731" s="263"/>
      <c r="T731" s="263"/>
      <c r="U731" s="263"/>
      <c r="V731" s="263"/>
      <c r="W731" s="263">
        <v>1</v>
      </c>
      <c r="X731" s="158">
        <v>44994</v>
      </c>
      <c r="Y731" s="297">
        <f t="shared" si="37"/>
        <v>1</v>
      </c>
      <c r="Z731" s="263"/>
      <c r="AA731" s="263"/>
      <c r="AB731" s="263"/>
      <c r="AC731" s="263"/>
      <c r="AD731" s="263"/>
      <c r="AE731" s="263"/>
      <c r="AF731" s="263">
        <v>1</v>
      </c>
      <c r="AG731" s="158">
        <v>45167</v>
      </c>
      <c r="AH731" s="297">
        <f t="shared" si="35"/>
        <v>1</v>
      </c>
      <c r="AI731" s="573"/>
      <c r="AJ731" s="574" t="s">
        <v>659</v>
      </c>
      <c r="AK731" s="574" t="s">
        <v>430</v>
      </c>
      <c r="AL731" s="574"/>
      <c r="AM731" s="574"/>
      <c r="AN731" s="574"/>
      <c r="AO731" s="574"/>
      <c r="AP731" s="574"/>
      <c r="AQ731" s="574"/>
      <c r="AR731" s="574"/>
      <c r="AS731" s="575"/>
      <c r="AT731" s="576"/>
      <c r="AU731" s="575"/>
      <c r="AV731" s="577"/>
      <c r="AW731" s="159"/>
    </row>
    <row r="732" spans="1:49" ht="51">
      <c r="A732" s="395"/>
      <c r="B732" s="395">
        <v>4763120700</v>
      </c>
      <c r="C732" s="263" t="s">
        <v>6404</v>
      </c>
      <c r="D732" s="263" t="s">
        <v>6405</v>
      </c>
      <c r="E732" s="263" t="s">
        <v>2904</v>
      </c>
      <c r="F732" s="263" t="s">
        <v>422</v>
      </c>
      <c r="G732" s="263" t="s">
        <v>655</v>
      </c>
      <c r="H732" s="263"/>
      <c r="I732" s="263"/>
      <c r="J732" s="263"/>
      <c r="K732" s="263"/>
      <c r="L732" s="263"/>
      <c r="M732" s="263"/>
      <c r="N732" s="263"/>
      <c r="O732" s="158"/>
      <c r="P732" s="296">
        <f t="shared" si="36"/>
        <v>0</v>
      </c>
      <c r="Q732" s="263"/>
      <c r="R732" s="263"/>
      <c r="S732" s="263"/>
      <c r="T732" s="263"/>
      <c r="U732" s="263"/>
      <c r="V732" s="263"/>
      <c r="W732" s="263">
        <v>1</v>
      </c>
      <c r="X732" s="158">
        <v>45175</v>
      </c>
      <c r="Y732" s="297">
        <f t="shared" si="37"/>
        <v>1</v>
      </c>
      <c r="Z732" s="263"/>
      <c r="AA732" s="263"/>
      <c r="AB732" s="263"/>
      <c r="AC732" s="263"/>
      <c r="AD732" s="263"/>
      <c r="AE732" s="263"/>
      <c r="AF732" s="263"/>
      <c r="AG732" s="158"/>
      <c r="AH732" s="297">
        <f t="shared" si="35"/>
        <v>0</v>
      </c>
      <c r="AI732" s="573"/>
      <c r="AJ732" s="574" t="s">
        <v>659</v>
      </c>
      <c r="AK732" s="574" t="s">
        <v>430</v>
      </c>
      <c r="AL732" s="574"/>
      <c r="AM732" s="574"/>
      <c r="AN732" s="574"/>
      <c r="AO732" s="574"/>
      <c r="AP732" s="574"/>
      <c r="AQ732" s="574"/>
      <c r="AR732" s="574"/>
      <c r="AS732" s="575"/>
      <c r="AT732" s="576"/>
      <c r="AU732" s="575"/>
      <c r="AV732" s="577"/>
      <c r="AW732" s="159"/>
    </row>
    <row r="733" spans="1:49" ht="51">
      <c r="A733" s="395"/>
      <c r="B733" s="395">
        <v>4763120700</v>
      </c>
      <c r="C733" s="263" t="s">
        <v>6406</v>
      </c>
      <c r="D733" s="263" t="s">
        <v>6405</v>
      </c>
      <c r="E733" s="263" t="s">
        <v>2905</v>
      </c>
      <c r="F733" s="263" t="s">
        <v>422</v>
      </c>
      <c r="G733" s="263" t="s">
        <v>655</v>
      </c>
      <c r="H733" s="263"/>
      <c r="I733" s="263"/>
      <c r="J733" s="263"/>
      <c r="K733" s="263"/>
      <c r="L733" s="263"/>
      <c r="M733" s="263"/>
      <c r="N733" s="263"/>
      <c r="O733" s="158"/>
      <c r="P733" s="296">
        <f t="shared" si="36"/>
        <v>0</v>
      </c>
      <c r="Q733" s="263"/>
      <c r="R733" s="263"/>
      <c r="S733" s="263"/>
      <c r="T733" s="263"/>
      <c r="U733" s="263"/>
      <c r="V733" s="263"/>
      <c r="W733" s="263">
        <v>1</v>
      </c>
      <c r="X733" s="158">
        <v>45175</v>
      </c>
      <c r="Y733" s="297">
        <f t="shared" si="37"/>
        <v>1</v>
      </c>
      <c r="Z733" s="263"/>
      <c r="AA733" s="263"/>
      <c r="AB733" s="263"/>
      <c r="AC733" s="263"/>
      <c r="AD733" s="263"/>
      <c r="AE733" s="263"/>
      <c r="AF733" s="263"/>
      <c r="AG733" s="158"/>
      <c r="AH733" s="297">
        <f t="shared" si="35"/>
        <v>0</v>
      </c>
      <c r="AI733" s="573"/>
      <c r="AJ733" s="574" t="s">
        <v>659</v>
      </c>
      <c r="AK733" s="574" t="s">
        <v>430</v>
      </c>
      <c r="AL733" s="574"/>
      <c r="AM733" s="574"/>
      <c r="AN733" s="574"/>
      <c r="AO733" s="574"/>
      <c r="AP733" s="574"/>
      <c r="AQ733" s="574"/>
      <c r="AR733" s="574"/>
      <c r="AS733" s="575"/>
      <c r="AT733" s="576"/>
      <c r="AU733" s="575"/>
      <c r="AV733" s="577"/>
      <c r="AW733" s="159"/>
    </row>
    <row r="734" spans="1:49" ht="51">
      <c r="A734" s="395"/>
      <c r="B734" s="395">
        <v>3590820100</v>
      </c>
      <c r="C734" s="263" t="s">
        <v>6407</v>
      </c>
      <c r="D734" s="263" t="s">
        <v>6408</v>
      </c>
      <c r="E734" s="263" t="s">
        <v>2906</v>
      </c>
      <c r="F734" s="263" t="s">
        <v>422</v>
      </c>
      <c r="G734" s="263" t="s">
        <v>655</v>
      </c>
      <c r="H734" s="263"/>
      <c r="I734" s="263"/>
      <c r="J734" s="263"/>
      <c r="K734" s="263"/>
      <c r="L734" s="263"/>
      <c r="M734" s="263"/>
      <c r="N734" s="263"/>
      <c r="O734" s="158"/>
      <c r="P734" s="296">
        <f t="shared" si="36"/>
        <v>0</v>
      </c>
      <c r="Q734" s="263"/>
      <c r="R734" s="263"/>
      <c r="S734" s="263"/>
      <c r="T734" s="263"/>
      <c r="U734" s="263"/>
      <c r="V734" s="263"/>
      <c r="W734" s="263">
        <v>1</v>
      </c>
      <c r="X734" s="158">
        <v>45026</v>
      </c>
      <c r="Y734" s="297">
        <f t="shared" si="37"/>
        <v>1</v>
      </c>
      <c r="Z734" s="263"/>
      <c r="AA734" s="263"/>
      <c r="AB734" s="263"/>
      <c r="AC734" s="263"/>
      <c r="AD734" s="263"/>
      <c r="AE734" s="263"/>
      <c r="AF734" s="263">
        <v>1</v>
      </c>
      <c r="AG734" s="158">
        <v>45203</v>
      </c>
      <c r="AH734" s="297">
        <f t="shared" si="35"/>
        <v>1</v>
      </c>
      <c r="AI734" s="573"/>
      <c r="AJ734" s="574" t="s">
        <v>659</v>
      </c>
      <c r="AK734" s="574" t="s">
        <v>430</v>
      </c>
      <c r="AL734" s="574"/>
      <c r="AM734" s="574"/>
      <c r="AN734" s="574"/>
      <c r="AO734" s="574"/>
      <c r="AP734" s="574"/>
      <c r="AQ734" s="574"/>
      <c r="AR734" s="574"/>
      <c r="AS734" s="575"/>
      <c r="AT734" s="576"/>
      <c r="AU734" s="575"/>
      <c r="AV734" s="577"/>
      <c r="AW734" s="159"/>
    </row>
    <row r="735" spans="1:49" ht="51">
      <c r="A735" s="395"/>
      <c r="B735" s="395">
        <v>4526680200</v>
      </c>
      <c r="C735" s="263" t="s">
        <v>6409</v>
      </c>
      <c r="D735" s="263" t="s">
        <v>6410</v>
      </c>
      <c r="E735" s="263" t="s">
        <v>2907</v>
      </c>
      <c r="F735" s="263" t="s">
        <v>422</v>
      </c>
      <c r="G735" s="263" t="s">
        <v>655</v>
      </c>
      <c r="H735" s="263"/>
      <c r="I735" s="263"/>
      <c r="J735" s="263"/>
      <c r="K735" s="263"/>
      <c r="L735" s="263"/>
      <c r="M735" s="263"/>
      <c r="N735" s="263"/>
      <c r="O735" s="158"/>
      <c r="P735" s="296">
        <f t="shared" si="36"/>
        <v>0</v>
      </c>
      <c r="Q735" s="263"/>
      <c r="R735" s="263"/>
      <c r="S735" s="263"/>
      <c r="T735" s="263"/>
      <c r="U735" s="263"/>
      <c r="V735" s="263"/>
      <c r="W735" s="263">
        <v>1</v>
      </c>
      <c r="X735" s="158">
        <v>45117</v>
      </c>
      <c r="Y735" s="297">
        <f t="shared" si="37"/>
        <v>1</v>
      </c>
      <c r="Z735" s="263"/>
      <c r="AA735" s="263"/>
      <c r="AB735" s="263"/>
      <c r="AC735" s="263"/>
      <c r="AD735" s="263"/>
      <c r="AE735" s="263"/>
      <c r="AF735" s="263">
        <v>1</v>
      </c>
      <c r="AG735" s="158">
        <v>45212</v>
      </c>
      <c r="AH735" s="297">
        <f t="shared" si="35"/>
        <v>1</v>
      </c>
      <c r="AI735" s="573"/>
      <c r="AJ735" s="574" t="s">
        <v>659</v>
      </c>
      <c r="AK735" s="574" t="s">
        <v>430</v>
      </c>
      <c r="AL735" s="574"/>
      <c r="AM735" s="574"/>
      <c r="AN735" s="574"/>
      <c r="AO735" s="574"/>
      <c r="AP735" s="574"/>
      <c r="AQ735" s="574"/>
      <c r="AR735" s="574"/>
      <c r="AS735" s="575"/>
      <c r="AT735" s="576"/>
      <c r="AU735" s="575"/>
      <c r="AV735" s="577"/>
      <c r="AW735" s="159"/>
    </row>
    <row r="736" spans="1:49" ht="51">
      <c r="A736" s="395"/>
      <c r="B736" s="395">
        <v>6301103000</v>
      </c>
      <c r="C736" s="263" t="s">
        <v>6411</v>
      </c>
      <c r="D736" s="263" t="s">
        <v>6412</v>
      </c>
      <c r="E736" s="263" t="s">
        <v>2908</v>
      </c>
      <c r="F736" s="263" t="s">
        <v>422</v>
      </c>
      <c r="G736" s="263" t="s">
        <v>655</v>
      </c>
      <c r="H736" s="263"/>
      <c r="I736" s="263"/>
      <c r="J736" s="263"/>
      <c r="K736" s="263"/>
      <c r="L736" s="263"/>
      <c r="M736" s="263"/>
      <c r="N736" s="263"/>
      <c r="O736" s="158"/>
      <c r="P736" s="296">
        <f t="shared" si="36"/>
        <v>0</v>
      </c>
      <c r="Q736" s="263"/>
      <c r="R736" s="263"/>
      <c r="S736" s="263"/>
      <c r="T736" s="263"/>
      <c r="U736" s="263"/>
      <c r="V736" s="263"/>
      <c r="W736" s="263">
        <v>1</v>
      </c>
      <c r="X736" s="158">
        <v>44949</v>
      </c>
      <c r="Y736" s="297">
        <f t="shared" si="37"/>
        <v>1</v>
      </c>
      <c r="Z736" s="263"/>
      <c r="AA736" s="263"/>
      <c r="AB736" s="263"/>
      <c r="AC736" s="263"/>
      <c r="AD736" s="263"/>
      <c r="AE736" s="263"/>
      <c r="AF736" s="263">
        <v>1</v>
      </c>
      <c r="AG736" s="158">
        <v>45168</v>
      </c>
      <c r="AH736" s="297">
        <f t="shared" si="35"/>
        <v>1</v>
      </c>
      <c r="AI736" s="573"/>
      <c r="AJ736" s="574" t="s">
        <v>659</v>
      </c>
      <c r="AK736" s="574" t="s">
        <v>430</v>
      </c>
      <c r="AL736" s="574"/>
      <c r="AM736" s="574"/>
      <c r="AN736" s="574"/>
      <c r="AO736" s="574"/>
      <c r="AP736" s="574"/>
      <c r="AQ736" s="574"/>
      <c r="AR736" s="574"/>
      <c r="AS736" s="575"/>
      <c r="AT736" s="576"/>
      <c r="AU736" s="575"/>
      <c r="AV736" s="577"/>
      <c r="AW736" s="159"/>
    </row>
    <row r="737" spans="1:49" ht="51">
      <c r="A737" s="395"/>
      <c r="B737" s="395">
        <v>4292821100</v>
      </c>
      <c r="C737" s="263" t="s">
        <v>6413</v>
      </c>
      <c r="D737" s="263" t="s">
        <v>6414</v>
      </c>
      <c r="E737" s="263" t="s">
        <v>2909</v>
      </c>
      <c r="F737" s="263" t="s">
        <v>422</v>
      </c>
      <c r="G737" s="263" t="s">
        <v>655</v>
      </c>
      <c r="H737" s="263"/>
      <c r="I737" s="263"/>
      <c r="J737" s="263"/>
      <c r="K737" s="263"/>
      <c r="L737" s="263"/>
      <c r="M737" s="263"/>
      <c r="N737" s="263"/>
      <c r="O737" s="158"/>
      <c r="P737" s="296">
        <f t="shared" si="36"/>
        <v>0</v>
      </c>
      <c r="Q737" s="263"/>
      <c r="R737" s="263"/>
      <c r="S737" s="263"/>
      <c r="T737" s="263"/>
      <c r="U737" s="263"/>
      <c r="V737" s="263"/>
      <c r="W737" s="263">
        <v>1</v>
      </c>
      <c r="X737" s="158">
        <v>45149</v>
      </c>
      <c r="Y737" s="297">
        <f t="shared" si="37"/>
        <v>1</v>
      </c>
      <c r="Z737" s="263"/>
      <c r="AA737" s="263"/>
      <c r="AB737" s="263"/>
      <c r="AC737" s="263"/>
      <c r="AD737" s="263"/>
      <c r="AE737" s="263"/>
      <c r="AF737" s="263"/>
      <c r="AG737" s="158"/>
      <c r="AH737" s="297">
        <f t="shared" si="35"/>
        <v>0</v>
      </c>
      <c r="AI737" s="573"/>
      <c r="AJ737" s="574" t="s">
        <v>659</v>
      </c>
      <c r="AK737" s="574" t="s">
        <v>430</v>
      </c>
      <c r="AL737" s="574"/>
      <c r="AM737" s="574"/>
      <c r="AN737" s="574"/>
      <c r="AO737" s="574"/>
      <c r="AP737" s="574"/>
      <c r="AQ737" s="574"/>
      <c r="AR737" s="574"/>
      <c r="AS737" s="575"/>
      <c r="AT737" s="576"/>
      <c r="AU737" s="575"/>
      <c r="AV737" s="577"/>
      <c r="AW737" s="159"/>
    </row>
    <row r="738" spans="1:49" ht="51">
      <c r="A738" s="395"/>
      <c r="B738" s="395">
        <v>4292821100</v>
      </c>
      <c r="C738" s="263" t="s">
        <v>6415</v>
      </c>
      <c r="D738" s="263" t="s">
        <v>6414</v>
      </c>
      <c r="E738" s="263" t="s">
        <v>2910</v>
      </c>
      <c r="F738" s="263" t="s">
        <v>422</v>
      </c>
      <c r="G738" s="263" t="s">
        <v>655</v>
      </c>
      <c r="H738" s="263"/>
      <c r="I738" s="263"/>
      <c r="J738" s="263"/>
      <c r="K738" s="263"/>
      <c r="L738" s="263"/>
      <c r="M738" s="263"/>
      <c r="N738" s="263"/>
      <c r="O738" s="158"/>
      <c r="P738" s="296">
        <f t="shared" si="36"/>
        <v>0</v>
      </c>
      <c r="Q738" s="263"/>
      <c r="R738" s="263"/>
      <c r="S738" s="263"/>
      <c r="T738" s="263"/>
      <c r="U738" s="263"/>
      <c r="V738" s="263"/>
      <c r="W738" s="263">
        <v>1</v>
      </c>
      <c r="X738" s="158">
        <v>45149</v>
      </c>
      <c r="Y738" s="297">
        <f t="shared" si="37"/>
        <v>1</v>
      </c>
      <c r="Z738" s="263"/>
      <c r="AA738" s="263"/>
      <c r="AB738" s="263"/>
      <c r="AC738" s="263"/>
      <c r="AD738" s="263"/>
      <c r="AE738" s="263"/>
      <c r="AF738" s="263"/>
      <c r="AG738" s="158"/>
      <c r="AH738" s="297">
        <f t="shared" si="35"/>
        <v>0</v>
      </c>
      <c r="AI738" s="573"/>
      <c r="AJ738" s="574" t="s">
        <v>659</v>
      </c>
      <c r="AK738" s="574" t="s">
        <v>430</v>
      </c>
      <c r="AL738" s="574"/>
      <c r="AM738" s="574"/>
      <c r="AN738" s="574"/>
      <c r="AO738" s="574"/>
      <c r="AP738" s="574"/>
      <c r="AQ738" s="574"/>
      <c r="AR738" s="574"/>
      <c r="AS738" s="575"/>
      <c r="AT738" s="576"/>
      <c r="AU738" s="575"/>
      <c r="AV738" s="577"/>
      <c r="AW738" s="159"/>
    </row>
    <row r="739" spans="1:49" ht="63.75">
      <c r="A739" s="395"/>
      <c r="B739" s="395">
        <v>4764412100</v>
      </c>
      <c r="C739" s="263" t="s">
        <v>6416</v>
      </c>
      <c r="D739" s="263" t="s">
        <v>6417</v>
      </c>
      <c r="E739" s="263" t="s">
        <v>2911</v>
      </c>
      <c r="F739" s="263" t="s">
        <v>422</v>
      </c>
      <c r="G739" s="263" t="s">
        <v>655</v>
      </c>
      <c r="H739" s="263"/>
      <c r="I739" s="263"/>
      <c r="J739" s="263"/>
      <c r="K739" s="263"/>
      <c r="L739" s="263"/>
      <c r="M739" s="263"/>
      <c r="N739" s="263"/>
      <c r="O739" s="158"/>
      <c r="P739" s="296">
        <f t="shared" si="36"/>
        <v>0</v>
      </c>
      <c r="Q739" s="263"/>
      <c r="R739" s="263"/>
      <c r="S739" s="263"/>
      <c r="T739" s="263"/>
      <c r="U739" s="263"/>
      <c r="V739" s="263"/>
      <c r="W739" s="263">
        <v>1</v>
      </c>
      <c r="X739" s="158">
        <v>45111</v>
      </c>
      <c r="Y739" s="297">
        <f t="shared" si="37"/>
        <v>1</v>
      </c>
      <c r="Z739" s="263"/>
      <c r="AA739" s="263"/>
      <c r="AB739" s="263"/>
      <c r="AC739" s="263"/>
      <c r="AD739" s="263"/>
      <c r="AE739" s="263"/>
      <c r="AF739" s="263">
        <v>1</v>
      </c>
      <c r="AG739" s="158">
        <v>45259</v>
      </c>
      <c r="AH739" s="297">
        <f t="shared" si="35"/>
        <v>1</v>
      </c>
      <c r="AI739" s="573"/>
      <c r="AJ739" s="574" t="s">
        <v>659</v>
      </c>
      <c r="AK739" s="574" t="s">
        <v>430</v>
      </c>
      <c r="AL739" s="574"/>
      <c r="AM739" s="574"/>
      <c r="AN739" s="574"/>
      <c r="AO739" s="574"/>
      <c r="AP739" s="574"/>
      <c r="AQ739" s="574"/>
      <c r="AR739" s="574"/>
      <c r="AS739" s="575"/>
      <c r="AT739" s="576"/>
      <c r="AU739" s="575"/>
      <c r="AV739" s="577"/>
      <c r="AW739" s="159"/>
    </row>
    <row r="740" spans="1:49" ht="63.75">
      <c r="A740" s="395"/>
      <c r="B740" s="395">
        <v>4311700400</v>
      </c>
      <c r="C740" s="263" t="s">
        <v>6418</v>
      </c>
      <c r="D740" s="263" t="s">
        <v>6419</v>
      </c>
      <c r="E740" s="263" t="s">
        <v>2912</v>
      </c>
      <c r="F740" s="263" t="s">
        <v>422</v>
      </c>
      <c r="G740" s="263" t="s">
        <v>655</v>
      </c>
      <c r="H740" s="263"/>
      <c r="I740" s="263"/>
      <c r="J740" s="263"/>
      <c r="K740" s="263"/>
      <c r="L740" s="263"/>
      <c r="M740" s="263"/>
      <c r="N740" s="263"/>
      <c r="O740" s="158"/>
      <c r="P740" s="296">
        <f t="shared" si="36"/>
        <v>0</v>
      </c>
      <c r="Q740" s="263"/>
      <c r="R740" s="263"/>
      <c r="S740" s="263"/>
      <c r="T740" s="263"/>
      <c r="U740" s="263"/>
      <c r="V740" s="263"/>
      <c r="W740" s="263">
        <v>1</v>
      </c>
      <c r="X740" s="158">
        <v>45283</v>
      </c>
      <c r="Y740" s="297">
        <f t="shared" si="37"/>
        <v>1</v>
      </c>
      <c r="Z740" s="263"/>
      <c r="AA740" s="263"/>
      <c r="AB740" s="263"/>
      <c r="AC740" s="263"/>
      <c r="AD740" s="263"/>
      <c r="AE740" s="263"/>
      <c r="AF740" s="263"/>
      <c r="AG740" s="158"/>
      <c r="AH740" s="297">
        <f t="shared" si="35"/>
        <v>0</v>
      </c>
      <c r="AI740" s="573"/>
      <c r="AJ740" s="574" t="s">
        <v>659</v>
      </c>
      <c r="AK740" s="574" t="s">
        <v>430</v>
      </c>
      <c r="AL740" s="574"/>
      <c r="AM740" s="574"/>
      <c r="AN740" s="574"/>
      <c r="AO740" s="574"/>
      <c r="AP740" s="574"/>
      <c r="AQ740" s="574"/>
      <c r="AR740" s="574"/>
      <c r="AS740" s="575"/>
      <c r="AT740" s="576"/>
      <c r="AU740" s="575"/>
      <c r="AV740" s="577"/>
      <c r="AW740" s="159"/>
    </row>
    <row r="741" spans="1:49" ht="51">
      <c r="A741" s="395"/>
      <c r="B741" s="395">
        <v>5872531600</v>
      </c>
      <c r="C741" s="263" t="s">
        <v>6420</v>
      </c>
      <c r="D741" s="263" t="s">
        <v>6421</v>
      </c>
      <c r="E741" s="263" t="s">
        <v>2913</v>
      </c>
      <c r="F741" s="263" t="s">
        <v>422</v>
      </c>
      <c r="G741" s="263" t="s">
        <v>655</v>
      </c>
      <c r="H741" s="263"/>
      <c r="I741" s="263"/>
      <c r="J741" s="263"/>
      <c r="K741" s="263"/>
      <c r="L741" s="263"/>
      <c r="M741" s="263"/>
      <c r="N741" s="263"/>
      <c r="O741" s="158"/>
      <c r="P741" s="296">
        <f t="shared" si="36"/>
        <v>0</v>
      </c>
      <c r="Q741" s="263"/>
      <c r="R741" s="263"/>
      <c r="S741" s="263"/>
      <c r="T741" s="263"/>
      <c r="U741" s="263"/>
      <c r="V741" s="263"/>
      <c r="W741" s="263">
        <v>1</v>
      </c>
      <c r="X741" s="158">
        <v>45258</v>
      </c>
      <c r="Y741" s="297">
        <f t="shared" si="37"/>
        <v>1</v>
      </c>
      <c r="Z741" s="263"/>
      <c r="AA741" s="263"/>
      <c r="AB741" s="263"/>
      <c r="AC741" s="263"/>
      <c r="AD741" s="263"/>
      <c r="AE741" s="263"/>
      <c r="AF741" s="263"/>
      <c r="AG741" s="158"/>
      <c r="AH741" s="297">
        <f t="shared" si="35"/>
        <v>0</v>
      </c>
      <c r="AI741" s="573"/>
      <c r="AJ741" s="574" t="s">
        <v>659</v>
      </c>
      <c r="AK741" s="574" t="s">
        <v>430</v>
      </c>
      <c r="AL741" s="574"/>
      <c r="AM741" s="574"/>
      <c r="AN741" s="574"/>
      <c r="AO741" s="574"/>
      <c r="AP741" s="574"/>
      <c r="AQ741" s="574"/>
      <c r="AR741" s="574"/>
      <c r="AS741" s="575"/>
      <c r="AT741" s="576"/>
      <c r="AU741" s="575"/>
      <c r="AV741" s="577"/>
      <c r="AW741" s="159"/>
    </row>
    <row r="742" spans="1:49" ht="51">
      <c r="A742" s="395"/>
      <c r="B742" s="395">
        <v>5872531600</v>
      </c>
      <c r="C742" s="263" t="s">
        <v>6422</v>
      </c>
      <c r="D742" s="263" t="s">
        <v>6421</v>
      </c>
      <c r="E742" s="263" t="s">
        <v>2914</v>
      </c>
      <c r="F742" s="263" t="s">
        <v>422</v>
      </c>
      <c r="G742" s="263" t="s">
        <v>655</v>
      </c>
      <c r="H742" s="263"/>
      <c r="I742" s="263"/>
      <c r="J742" s="263"/>
      <c r="K742" s="263"/>
      <c r="L742" s="263"/>
      <c r="M742" s="263"/>
      <c r="N742" s="263"/>
      <c r="O742" s="158"/>
      <c r="P742" s="296">
        <f t="shared" si="36"/>
        <v>0</v>
      </c>
      <c r="Q742" s="263"/>
      <c r="R742" s="263"/>
      <c r="S742" s="263"/>
      <c r="T742" s="263"/>
      <c r="U742" s="263"/>
      <c r="V742" s="263"/>
      <c r="W742" s="263">
        <v>1</v>
      </c>
      <c r="X742" s="158">
        <v>45258</v>
      </c>
      <c r="Y742" s="297">
        <f t="shared" si="37"/>
        <v>1</v>
      </c>
      <c r="Z742" s="263"/>
      <c r="AA742" s="263"/>
      <c r="AB742" s="263"/>
      <c r="AC742" s="263"/>
      <c r="AD742" s="263"/>
      <c r="AE742" s="263"/>
      <c r="AF742" s="263"/>
      <c r="AG742" s="158"/>
      <c r="AH742" s="297">
        <f t="shared" si="35"/>
        <v>0</v>
      </c>
      <c r="AI742" s="573"/>
      <c r="AJ742" s="574" t="s">
        <v>659</v>
      </c>
      <c r="AK742" s="574" t="s">
        <v>430</v>
      </c>
      <c r="AL742" s="574"/>
      <c r="AM742" s="574"/>
      <c r="AN742" s="574"/>
      <c r="AO742" s="574"/>
      <c r="AP742" s="574"/>
      <c r="AQ742" s="574"/>
      <c r="AR742" s="574"/>
      <c r="AS742" s="575"/>
      <c r="AT742" s="576"/>
      <c r="AU742" s="575"/>
      <c r="AV742" s="577"/>
      <c r="AW742" s="159"/>
    </row>
    <row r="743" spans="1:49" ht="63.75">
      <c r="A743" s="395"/>
      <c r="B743" s="395">
        <v>4453422600</v>
      </c>
      <c r="C743" s="263" t="s">
        <v>6423</v>
      </c>
      <c r="D743" s="263" t="s">
        <v>6424</v>
      </c>
      <c r="E743" s="263" t="s">
        <v>2915</v>
      </c>
      <c r="F743" s="263" t="s">
        <v>422</v>
      </c>
      <c r="G743" s="263" t="s">
        <v>655</v>
      </c>
      <c r="H743" s="263"/>
      <c r="I743" s="263"/>
      <c r="J743" s="263"/>
      <c r="K743" s="263"/>
      <c r="L743" s="263"/>
      <c r="M743" s="263"/>
      <c r="N743" s="263"/>
      <c r="O743" s="158"/>
      <c r="P743" s="296">
        <f t="shared" si="36"/>
        <v>0</v>
      </c>
      <c r="Q743" s="263"/>
      <c r="R743" s="263"/>
      <c r="S743" s="263"/>
      <c r="T743" s="263"/>
      <c r="U743" s="263"/>
      <c r="V743" s="263"/>
      <c r="W743" s="263">
        <v>1</v>
      </c>
      <c r="X743" s="158">
        <v>45258</v>
      </c>
      <c r="Y743" s="297">
        <f t="shared" si="37"/>
        <v>1</v>
      </c>
      <c r="Z743" s="263"/>
      <c r="AA743" s="263"/>
      <c r="AB743" s="263"/>
      <c r="AC743" s="263"/>
      <c r="AD743" s="263"/>
      <c r="AE743" s="263"/>
      <c r="AF743" s="263"/>
      <c r="AG743" s="158"/>
      <c r="AH743" s="297">
        <f t="shared" si="35"/>
        <v>0</v>
      </c>
      <c r="AI743" s="573"/>
      <c r="AJ743" s="574" t="s">
        <v>659</v>
      </c>
      <c r="AK743" s="574" t="s">
        <v>430</v>
      </c>
      <c r="AL743" s="574"/>
      <c r="AM743" s="574"/>
      <c r="AN743" s="574"/>
      <c r="AO743" s="574"/>
      <c r="AP743" s="574"/>
      <c r="AQ743" s="574"/>
      <c r="AR743" s="574"/>
      <c r="AS743" s="575"/>
      <c r="AT743" s="576"/>
      <c r="AU743" s="575"/>
      <c r="AV743" s="577"/>
      <c r="AW743" s="159"/>
    </row>
    <row r="744" spans="1:49" ht="51">
      <c r="A744" s="395"/>
      <c r="B744" s="395">
        <v>5884303400</v>
      </c>
      <c r="C744" s="263" t="s">
        <v>6425</v>
      </c>
      <c r="D744" s="263" t="s">
        <v>6426</v>
      </c>
      <c r="E744" s="263" t="s">
        <v>2916</v>
      </c>
      <c r="F744" s="263" t="s">
        <v>422</v>
      </c>
      <c r="G744" s="263" t="s">
        <v>655</v>
      </c>
      <c r="H744" s="263"/>
      <c r="I744" s="263"/>
      <c r="J744" s="263"/>
      <c r="K744" s="263"/>
      <c r="L744" s="263"/>
      <c r="M744" s="263"/>
      <c r="N744" s="263"/>
      <c r="O744" s="158"/>
      <c r="P744" s="296">
        <f t="shared" si="36"/>
        <v>0</v>
      </c>
      <c r="Q744" s="263"/>
      <c r="R744" s="263"/>
      <c r="S744" s="263"/>
      <c r="T744" s="263"/>
      <c r="U744" s="263"/>
      <c r="V744" s="263"/>
      <c r="W744" s="263">
        <v>1</v>
      </c>
      <c r="X744" s="158">
        <v>45047</v>
      </c>
      <c r="Y744" s="297">
        <f t="shared" si="37"/>
        <v>1</v>
      </c>
      <c r="Z744" s="263"/>
      <c r="AA744" s="263"/>
      <c r="AB744" s="263"/>
      <c r="AC744" s="263"/>
      <c r="AD744" s="263"/>
      <c r="AE744" s="263"/>
      <c r="AF744" s="263">
        <v>1</v>
      </c>
      <c r="AG744" s="158">
        <v>45237</v>
      </c>
      <c r="AH744" s="297">
        <f t="shared" si="35"/>
        <v>1</v>
      </c>
      <c r="AI744" s="573"/>
      <c r="AJ744" s="574" t="s">
        <v>659</v>
      </c>
      <c r="AK744" s="574" t="s">
        <v>430</v>
      </c>
      <c r="AL744" s="574"/>
      <c r="AM744" s="574"/>
      <c r="AN744" s="574"/>
      <c r="AO744" s="574"/>
      <c r="AP744" s="574"/>
      <c r="AQ744" s="574"/>
      <c r="AR744" s="574"/>
      <c r="AS744" s="575"/>
      <c r="AT744" s="576"/>
      <c r="AU744" s="575"/>
      <c r="AV744" s="577"/>
      <c r="AW744" s="159"/>
    </row>
    <row r="745" spans="1:49" ht="76.5">
      <c r="A745" s="395"/>
      <c r="B745" s="395">
        <v>3584302900</v>
      </c>
      <c r="C745" s="263" t="s">
        <v>6427</v>
      </c>
      <c r="D745" s="263" t="s">
        <v>6428</v>
      </c>
      <c r="E745" s="263" t="s">
        <v>2917</v>
      </c>
      <c r="F745" s="263" t="s">
        <v>422</v>
      </c>
      <c r="G745" s="263" t="s">
        <v>655</v>
      </c>
      <c r="H745" s="263"/>
      <c r="I745" s="263"/>
      <c r="J745" s="263"/>
      <c r="K745" s="263"/>
      <c r="L745" s="263"/>
      <c r="M745" s="263"/>
      <c r="N745" s="263"/>
      <c r="O745" s="158"/>
      <c r="P745" s="296">
        <f t="shared" si="36"/>
        <v>0</v>
      </c>
      <c r="Q745" s="263"/>
      <c r="R745" s="263"/>
      <c r="S745" s="263"/>
      <c r="T745" s="263"/>
      <c r="U745" s="263"/>
      <c r="V745" s="263"/>
      <c r="W745" s="263">
        <v>1</v>
      </c>
      <c r="X745" s="158">
        <v>45230</v>
      </c>
      <c r="Y745" s="297">
        <f t="shared" si="37"/>
        <v>1</v>
      </c>
      <c r="Z745" s="263"/>
      <c r="AA745" s="263"/>
      <c r="AB745" s="263"/>
      <c r="AC745" s="263"/>
      <c r="AD745" s="263"/>
      <c r="AE745" s="263"/>
      <c r="AF745" s="263"/>
      <c r="AG745" s="158"/>
      <c r="AH745" s="297">
        <f t="shared" si="35"/>
        <v>0</v>
      </c>
      <c r="AI745" s="573"/>
      <c r="AJ745" s="574" t="s">
        <v>659</v>
      </c>
      <c r="AK745" s="574" t="s">
        <v>430</v>
      </c>
      <c r="AL745" s="574"/>
      <c r="AM745" s="574"/>
      <c r="AN745" s="574"/>
      <c r="AO745" s="574"/>
      <c r="AP745" s="574"/>
      <c r="AQ745" s="574"/>
      <c r="AR745" s="574"/>
      <c r="AS745" s="575"/>
      <c r="AT745" s="576"/>
      <c r="AU745" s="575"/>
      <c r="AV745" s="577"/>
      <c r="AW745" s="159"/>
    </row>
    <row r="746" spans="1:49" ht="51">
      <c r="A746" s="395"/>
      <c r="B746" s="395">
        <v>5343841200</v>
      </c>
      <c r="C746" s="263" t="s">
        <v>6429</v>
      </c>
      <c r="D746" s="263" t="s">
        <v>5716</v>
      </c>
      <c r="E746" s="263" t="s">
        <v>2918</v>
      </c>
      <c r="F746" s="263" t="s">
        <v>422</v>
      </c>
      <c r="G746" s="263" t="s">
        <v>655</v>
      </c>
      <c r="H746" s="263"/>
      <c r="I746" s="263"/>
      <c r="J746" s="263"/>
      <c r="K746" s="263"/>
      <c r="L746" s="263"/>
      <c r="M746" s="263"/>
      <c r="N746" s="263"/>
      <c r="O746" s="158"/>
      <c r="P746" s="296">
        <f t="shared" si="36"/>
        <v>0</v>
      </c>
      <c r="Q746" s="263"/>
      <c r="R746" s="263"/>
      <c r="S746" s="263"/>
      <c r="T746" s="263"/>
      <c r="U746" s="263">
        <v>1</v>
      </c>
      <c r="V746" s="263"/>
      <c r="W746" s="263"/>
      <c r="X746" s="158">
        <v>45181</v>
      </c>
      <c r="Y746" s="297">
        <f t="shared" si="37"/>
        <v>1</v>
      </c>
      <c r="Z746" s="263"/>
      <c r="AA746" s="263"/>
      <c r="AB746" s="263"/>
      <c r="AC746" s="263"/>
      <c r="AD746" s="263"/>
      <c r="AE746" s="263"/>
      <c r="AF746" s="263"/>
      <c r="AG746" s="158"/>
      <c r="AH746" s="297">
        <f t="shared" si="35"/>
        <v>0</v>
      </c>
      <c r="AI746" s="573"/>
      <c r="AJ746" s="574" t="s">
        <v>659</v>
      </c>
      <c r="AK746" s="574" t="s">
        <v>430</v>
      </c>
      <c r="AL746" s="574" t="s">
        <v>671</v>
      </c>
      <c r="AM746" s="574" t="s">
        <v>671</v>
      </c>
      <c r="AN746" s="574"/>
      <c r="AO746" s="574">
        <v>15</v>
      </c>
      <c r="AP746" s="574"/>
      <c r="AQ746" s="574"/>
      <c r="AR746" s="574"/>
      <c r="AS746" s="575"/>
      <c r="AT746" s="576">
        <v>1</v>
      </c>
      <c r="AU746" s="575" t="s">
        <v>672</v>
      </c>
      <c r="AV746" s="577" t="s">
        <v>653</v>
      </c>
      <c r="AW746" s="159" t="s">
        <v>16359</v>
      </c>
    </row>
    <row r="747" spans="1:49" ht="25.5">
      <c r="A747" s="395"/>
      <c r="B747" s="395">
        <v>4320600700</v>
      </c>
      <c r="C747" s="263" t="s">
        <v>6430</v>
      </c>
      <c r="D747" s="263" t="s">
        <v>5515</v>
      </c>
      <c r="E747" s="263" t="s">
        <v>2919</v>
      </c>
      <c r="F747" s="263" t="s">
        <v>414</v>
      </c>
      <c r="G747" s="263" t="s">
        <v>655</v>
      </c>
      <c r="H747" s="263"/>
      <c r="I747" s="263"/>
      <c r="J747" s="263"/>
      <c r="K747" s="263"/>
      <c r="L747" s="263"/>
      <c r="M747" s="263"/>
      <c r="N747" s="263"/>
      <c r="O747" s="158"/>
      <c r="P747" s="296">
        <f t="shared" si="36"/>
        <v>0</v>
      </c>
      <c r="Q747" s="263"/>
      <c r="R747" s="263"/>
      <c r="S747" s="263"/>
      <c r="T747" s="263"/>
      <c r="U747" s="263"/>
      <c r="V747" s="263"/>
      <c r="W747" s="263">
        <v>1</v>
      </c>
      <c r="X747" s="158">
        <v>45054</v>
      </c>
      <c r="Y747" s="297">
        <f t="shared" si="37"/>
        <v>1</v>
      </c>
      <c r="Z747" s="263"/>
      <c r="AA747" s="263"/>
      <c r="AB747" s="263"/>
      <c r="AC747" s="263"/>
      <c r="AD747" s="263"/>
      <c r="AE747" s="263"/>
      <c r="AF747" s="263"/>
      <c r="AG747" s="158"/>
      <c r="AH747" s="297">
        <f t="shared" si="35"/>
        <v>0</v>
      </c>
      <c r="AI747" s="573"/>
      <c r="AJ747" s="574" t="s">
        <v>659</v>
      </c>
      <c r="AK747" s="574" t="s">
        <v>430</v>
      </c>
      <c r="AL747" s="574"/>
      <c r="AM747" s="574"/>
      <c r="AN747" s="574"/>
      <c r="AO747" s="574"/>
      <c r="AP747" s="574"/>
      <c r="AQ747" s="574"/>
      <c r="AR747" s="574"/>
      <c r="AS747" s="575"/>
      <c r="AT747" s="576"/>
      <c r="AU747" s="575"/>
      <c r="AV747" s="577"/>
      <c r="AW747" s="159"/>
    </row>
    <row r="748" spans="1:49" ht="63.75">
      <c r="A748" s="395"/>
      <c r="B748" s="395">
        <v>5421240600</v>
      </c>
      <c r="C748" s="263" t="s">
        <v>6431</v>
      </c>
      <c r="D748" s="263" t="s">
        <v>6432</v>
      </c>
      <c r="E748" s="263" t="s">
        <v>2920</v>
      </c>
      <c r="F748" s="263" t="s">
        <v>422</v>
      </c>
      <c r="G748" s="263" t="s">
        <v>655</v>
      </c>
      <c r="H748" s="263"/>
      <c r="I748" s="263"/>
      <c r="J748" s="263"/>
      <c r="K748" s="263"/>
      <c r="L748" s="263"/>
      <c r="M748" s="263"/>
      <c r="N748" s="263"/>
      <c r="O748" s="158"/>
      <c r="P748" s="296">
        <f t="shared" si="36"/>
        <v>0</v>
      </c>
      <c r="Q748" s="263"/>
      <c r="R748" s="263"/>
      <c r="S748" s="263"/>
      <c r="T748" s="263"/>
      <c r="U748" s="263"/>
      <c r="V748" s="263"/>
      <c r="W748" s="263">
        <v>1</v>
      </c>
      <c r="X748" s="158">
        <v>45195</v>
      </c>
      <c r="Y748" s="297">
        <f t="shared" si="37"/>
        <v>1</v>
      </c>
      <c r="Z748" s="263"/>
      <c r="AA748" s="263"/>
      <c r="AB748" s="263"/>
      <c r="AC748" s="263"/>
      <c r="AD748" s="263"/>
      <c r="AE748" s="263"/>
      <c r="AF748" s="263"/>
      <c r="AG748" s="158"/>
      <c r="AH748" s="297">
        <f t="shared" si="35"/>
        <v>0</v>
      </c>
      <c r="AI748" s="573"/>
      <c r="AJ748" s="574" t="s">
        <v>659</v>
      </c>
      <c r="AK748" s="574" t="s">
        <v>430</v>
      </c>
      <c r="AL748" s="574"/>
      <c r="AM748" s="574"/>
      <c r="AN748" s="574"/>
      <c r="AO748" s="574"/>
      <c r="AP748" s="574"/>
      <c r="AQ748" s="574"/>
      <c r="AR748" s="574"/>
      <c r="AS748" s="575"/>
      <c r="AT748" s="576"/>
      <c r="AU748" s="575"/>
      <c r="AV748" s="577"/>
      <c r="AW748" s="159"/>
    </row>
    <row r="749" spans="1:49" ht="51">
      <c r="A749" s="395"/>
      <c r="B749" s="395">
        <v>5332520200</v>
      </c>
      <c r="C749" s="263" t="s">
        <v>6433</v>
      </c>
      <c r="D749" s="263" t="s">
        <v>6434</v>
      </c>
      <c r="E749" s="263" t="s">
        <v>2921</v>
      </c>
      <c r="F749" s="263" t="s">
        <v>422</v>
      </c>
      <c r="G749" s="263" t="s">
        <v>655</v>
      </c>
      <c r="H749" s="263"/>
      <c r="I749" s="263"/>
      <c r="J749" s="263"/>
      <c r="K749" s="263"/>
      <c r="L749" s="263"/>
      <c r="M749" s="263"/>
      <c r="N749" s="263"/>
      <c r="O749" s="158"/>
      <c r="P749" s="296">
        <f t="shared" si="36"/>
        <v>0</v>
      </c>
      <c r="Q749" s="263"/>
      <c r="R749" s="263"/>
      <c r="S749" s="263"/>
      <c r="T749" s="263"/>
      <c r="U749" s="263"/>
      <c r="V749" s="263"/>
      <c r="W749" s="263">
        <v>1</v>
      </c>
      <c r="X749" s="158">
        <v>45264</v>
      </c>
      <c r="Y749" s="297">
        <f t="shared" si="37"/>
        <v>1</v>
      </c>
      <c r="Z749" s="263"/>
      <c r="AA749" s="263"/>
      <c r="AB749" s="263"/>
      <c r="AC749" s="263"/>
      <c r="AD749" s="263"/>
      <c r="AE749" s="263"/>
      <c r="AF749" s="263"/>
      <c r="AG749" s="158"/>
      <c r="AH749" s="297">
        <f t="shared" si="35"/>
        <v>0</v>
      </c>
      <c r="AI749" s="573"/>
      <c r="AJ749" s="574" t="s">
        <v>659</v>
      </c>
      <c r="AK749" s="574" t="s">
        <v>430</v>
      </c>
      <c r="AL749" s="574"/>
      <c r="AM749" s="574"/>
      <c r="AN749" s="574"/>
      <c r="AO749" s="574"/>
      <c r="AP749" s="574"/>
      <c r="AQ749" s="574"/>
      <c r="AR749" s="574"/>
      <c r="AS749" s="575"/>
      <c r="AT749" s="576"/>
      <c r="AU749" s="575"/>
      <c r="AV749" s="577"/>
      <c r="AW749" s="159"/>
    </row>
    <row r="750" spans="1:49" ht="51">
      <c r="A750" s="395"/>
      <c r="B750" s="395">
        <v>4431403100</v>
      </c>
      <c r="C750" s="263" t="s">
        <v>6435</v>
      </c>
      <c r="D750" s="263" t="s">
        <v>6436</v>
      </c>
      <c r="E750" s="263" t="s">
        <v>2922</v>
      </c>
      <c r="F750" s="263" t="s">
        <v>422</v>
      </c>
      <c r="G750" s="263" t="s">
        <v>655</v>
      </c>
      <c r="H750" s="263"/>
      <c r="I750" s="263"/>
      <c r="J750" s="263"/>
      <c r="K750" s="263"/>
      <c r="L750" s="263"/>
      <c r="M750" s="263"/>
      <c r="N750" s="263"/>
      <c r="O750" s="158"/>
      <c r="P750" s="296">
        <f t="shared" si="36"/>
        <v>0</v>
      </c>
      <c r="Q750" s="263"/>
      <c r="R750" s="263"/>
      <c r="S750" s="263"/>
      <c r="T750" s="263"/>
      <c r="U750" s="263"/>
      <c r="V750" s="263"/>
      <c r="W750" s="263">
        <v>1</v>
      </c>
      <c r="X750" s="158">
        <v>45259</v>
      </c>
      <c r="Y750" s="297">
        <f t="shared" si="37"/>
        <v>1</v>
      </c>
      <c r="Z750" s="263"/>
      <c r="AA750" s="263"/>
      <c r="AB750" s="263"/>
      <c r="AC750" s="263"/>
      <c r="AD750" s="263"/>
      <c r="AE750" s="263"/>
      <c r="AF750" s="263"/>
      <c r="AG750" s="158"/>
      <c r="AH750" s="297">
        <f t="shared" si="35"/>
        <v>0</v>
      </c>
      <c r="AI750" s="573"/>
      <c r="AJ750" s="574" t="s">
        <v>659</v>
      </c>
      <c r="AK750" s="574" t="s">
        <v>430</v>
      </c>
      <c r="AL750" s="574"/>
      <c r="AM750" s="574"/>
      <c r="AN750" s="574"/>
      <c r="AO750" s="574"/>
      <c r="AP750" s="574"/>
      <c r="AQ750" s="574"/>
      <c r="AR750" s="574"/>
      <c r="AS750" s="575"/>
      <c r="AT750" s="576"/>
      <c r="AU750" s="575"/>
      <c r="AV750" s="577"/>
      <c r="AW750" s="159"/>
    </row>
    <row r="751" spans="1:49" ht="51">
      <c r="A751" s="395"/>
      <c r="B751" s="395">
        <v>4307500400</v>
      </c>
      <c r="C751" s="263" t="s">
        <v>6437</v>
      </c>
      <c r="D751" s="263" t="s">
        <v>6438</v>
      </c>
      <c r="E751" s="263" t="s">
        <v>2923</v>
      </c>
      <c r="F751" s="263" t="s">
        <v>422</v>
      </c>
      <c r="G751" s="263" t="s">
        <v>655</v>
      </c>
      <c r="H751" s="263"/>
      <c r="I751" s="263"/>
      <c r="J751" s="263"/>
      <c r="K751" s="263"/>
      <c r="L751" s="263"/>
      <c r="M751" s="263"/>
      <c r="N751" s="263"/>
      <c r="O751" s="158"/>
      <c r="P751" s="296">
        <f t="shared" si="36"/>
        <v>0</v>
      </c>
      <c r="Q751" s="263"/>
      <c r="R751" s="263"/>
      <c r="S751" s="263"/>
      <c r="T751" s="263"/>
      <c r="U751" s="263"/>
      <c r="V751" s="263"/>
      <c r="W751" s="263">
        <v>1</v>
      </c>
      <c r="X751" s="158">
        <v>45004</v>
      </c>
      <c r="Y751" s="297">
        <f t="shared" si="37"/>
        <v>1</v>
      </c>
      <c r="Z751" s="263"/>
      <c r="AA751" s="263"/>
      <c r="AB751" s="263"/>
      <c r="AC751" s="263"/>
      <c r="AD751" s="263"/>
      <c r="AE751" s="263"/>
      <c r="AF751" s="263">
        <v>1</v>
      </c>
      <c r="AG751" s="158">
        <v>45279</v>
      </c>
      <c r="AH751" s="297">
        <f t="shared" si="35"/>
        <v>1</v>
      </c>
      <c r="AI751" s="573"/>
      <c r="AJ751" s="574" t="s">
        <v>659</v>
      </c>
      <c r="AK751" s="574" t="s">
        <v>430</v>
      </c>
      <c r="AL751" s="574"/>
      <c r="AM751" s="574"/>
      <c r="AN751" s="574"/>
      <c r="AO751" s="574"/>
      <c r="AP751" s="574"/>
      <c r="AQ751" s="574"/>
      <c r="AR751" s="574"/>
      <c r="AS751" s="575"/>
      <c r="AT751" s="576"/>
      <c r="AU751" s="575"/>
      <c r="AV751" s="577"/>
      <c r="AW751" s="159"/>
    </row>
    <row r="752" spans="1:49" ht="63.75">
      <c r="A752" s="395"/>
      <c r="B752" s="395">
        <v>5402611500</v>
      </c>
      <c r="C752" s="263" t="s">
        <v>6439</v>
      </c>
      <c r="D752" s="263" t="s">
        <v>6440</v>
      </c>
      <c r="E752" s="263" t="s">
        <v>2924</v>
      </c>
      <c r="F752" s="263" t="s">
        <v>422</v>
      </c>
      <c r="G752" s="263" t="s">
        <v>655</v>
      </c>
      <c r="H752" s="263"/>
      <c r="I752" s="263"/>
      <c r="J752" s="263"/>
      <c r="K752" s="263"/>
      <c r="L752" s="263"/>
      <c r="M752" s="263"/>
      <c r="N752" s="263"/>
      <c r="O752" s="158"/>
      <c r="P752" s="296">
        <f t="shared" si="36"/>
        <v>0</v>
      </c>
      <c r="Q752" s="263"/>
      <c r="R752" s="263"/>
      <c r="S752" s="263"/>
      <c r="T752" s="263"/>
      <c r="U752" s="263"/>
      <c r="V752" s="263"/>
      <c r="W752" s="263">
        <v>1</v>
      </c>
      <c r="X752" s="158">
        <v>45281</v>
      </c>
      <c r="Y752" s="297">
        <f t="shared" si="37"/>
        <v>1</v>
      </c>
      <c r="Z752" s="263"/>
      <c r="AA752" s="263"/>
      <c r="AB752" s="263"/>
      <c r="AC752" s="263"/>
      <c r="AD752" s="263"/>
      <c r="AE752" s="263"/>
      <c r="AF752" s="263"/>
      <c r="AG752" s="158"/>
      <c r="AH752" s="297">
        <f t="shared" si="35"/>
        <v>0</v>
      </c>
      <c r="AI752" s="573"/>
      <c r="AJ752" s="574" t="s">
        <v>659</v>
      </c>
      <c r="AK752" s="574" t="s">
        <v>430</v>
      </c>
      <c r="AL752" s="574"/>
      <c r="AM752" s="574"/>
      <c r="AN752" s="574"/>
      <c r="AO752" s="574"/>
      <c r="AP752" s="574"/>
      <c r="AQ752" s="574"/>
      <c r="AR752" s="574"/>
      <c r="AS752" s="575"/>
      <c r="AT752" s="576"/>
      <c r="AU752" s="575"/>
      <c r="AV752" s="577"/>
      <c r="AW752" s="159"/>
    </row>
    <row r="753" spans="1:49" ht="51">
      <c r="A753" s="395"/>
      <c r="B753" s="395">
        <v>5430410500</v>
      </c>
      <c r="C753" s="263" t="s">
        <v>6441</v>
      </c>
      <c r="D753" s="263" t="s">
        <v>6442</v>
      </c>
      <c r="E753" s="263" t="s">
        <v>2925</v>
      </c>
      <c r="F753" s="263" t="s">
        <v>422</v>
      </c>
      <c r="G753" s="263" t="s">
        <v>655</v>
      </c>
      <c r="H753" s="263"/>
      <c r="I753" s="263"/>
      <c r="J753" s="263"/>
      <c r="K753" s="263"/>
      <c r="L753" s="263"/>
      <c r="M753" s="263"/>
      <c r="N753" s="263"/>
      <c r="O753" s="158"/>
      <c r="P753" s="296">
        <f t="shared" si="36"/>
        <v>0</v>
      </c>
      <c r="Q753" s="263"/>
      <c r="R753" s="263"/>
      <c r="S753" s="263"/>
      <c r="T753" s="263"/>
      <c r="U753" s="263"/>
      <c r="V753" s="263"/>
      <c r="W753" s="263">
        <v>1</v>
      </c>
      <c r="X753" s="158">
        <v>44949</v>
      </c>
      <c r="Y753" s="297">
        <f t="shared" si="37"/>
        <v>1</v>
      </c>
      <c r="Z753" s="263"/>
      <c r="AA753" s="263"/>
      <c r="AB753" s="263"/>
      <c r="AC753" s="263"/>
      <c r="AD753" s="263"/>
      <c r="AE753" s="263"/>
      <c r="AF753" s="263"/>
      <c r="AG753" s="158"/>
      <c r="AH753" s="297">
        <f t="shared" si="35"/>
        <v>0</v>
      </c>
      <c r="AI753" s="573"/>
      <c r="AJ753" s="574" t="s">
        <v>659</v>
      </c>
      <c r="AK753" s="574" t="s">
        <v>430</v>
      </c>
      <c r="AL753" s="574"/>
      <c r="AM753" s="574"/>
      <c r="AN753" s="574"/>
      <c r="AO753" s="574"/>
      <c r="AP753" s="574"/>
      <c r="AQ753" s="574"/>
      <c r="AR753" s="574"/>
      <c r="AS753" s="575"/>
      <c r="AT753" s="576"/>
      <c r="AU753" s="575"/>
      <c r="AV753" s="577"/>
      <c r="AW753" s="159"/>
    </row>
    <row r="754" spans="1:49" ht="51">
      <c r="A754" s="395"/>
      <c r="B754" s="395">
        <v>5430410500</v>
      </c>
      <c r="C754" s="263" t="s">
        <v>6441</v>
      </c>
      <c r="D754" s="263" t="s">
        <v>6442</v>
      </c>
      <c r="E754" s="263" t="s">
        <v>2926</v>
      </c>
      <c r="F754" s="263" t="s">
        <v>422</v>
      </c>
      <c r="G754" s="263" t="s">
        <v>655</v>
      </c>
      <c r="H754" s="263"/>
      <c r="I754" s="263"/>
      <c r="J754" s="263"/>
      <c r="K754" s="263"/>
      <c r="L754" s="263"/>
      <c r="M754" s="263"/>
      <c r="N754" s="263"/>
      <c r="O754" s="158"/>
      <c r="P754" s="296">
        <f t="shared" si="36"/>
        <v>0</v>
      </c>
      <c r="Q754" s="263"/>
      <c r="R754" s="263"/>
      <c r="S754" s="263"/>
      <c r="T754" s="263"/>
      <c r="U754" s="263"/>
      <c r="V754" s="263"/>
      <c r="W754" s="263">
        <v>1</v>
      </c>
      <c r="X754" s="158">
        <v>44949</v>
      </c>
      <c r="Y754" s="297">
        <f t="shared" si="37"/>
        <v>1</v>
      </c>
      <c r="Z754" s="263"/>
      <c r="AA754" s="263"/>
      <c r="AB754" s="263"/>
      <c r="AC754" s="263"/>
      <c r="AD754" s="263"/>
      <c r="AE754" s="263"/>
      <c r="AF754" s="263"/>
      <c r="AG754" s="158"/>
      <c r="AH754" s="297">
        <f t="shared" ref="AH754:AH817" si="38">SUM($Z754:$AF754)</f>
        <v>0</v>
      </c>
      <c r="AI754" s="573"/>
      <c r="AJ754" s="574" t="s">
        <v>659</v>
      </c>
      <c r="AK754" s="574" t="s">
        <v>430</v>
      </c>
      <c r="AL754" s="574"/>
      <c r="AM754" s="574"/>
      <c r="AN754" s="574"/>
      <c r="AO754" s="574"/>
      <c r="AP754" s="574"/>
      <c r="AQ754" s="574"/>
      <c r="AR754" s="574"/>
      <c r="AS754" s="575"/>
      <c r="AT754" s="576"/>
      <c r="AU754" s="575"/>
      <c r="AV754" s="577"/>
      <c r="AW754" s="159"/>
    </row>
    <row r="755" spans="1:49" ht="51">
      <c r="A755" s="395"/>
      <c r="B755" s="395">
        <v>6340920100</v>
      </c>
      <c r="C755" s="263" t="s">
        <v>6443</v>
      </c>
      <c r="D755" s="263" t="s">
        <v>5721</v>
      </c>
      <c r="E755" s="263" t="s">
        <v>2927</v>
      </c>
      <c r="F755" s="263" t="s">
        <v>422</v>
      </c>
      <c r="G755" s="263" t="s">
        <v>655</v>
      </c>
      <c r="H755" s="263"/>
      <c r="I755" s="263"/>
      <c r="J755" s="263"/>
      <c r="K755" s="263"/>
      <c r="L755" s="263"/>
      <c r="M755" s="263"/>
      <c r="N755" s="263"/>
      <c r="O755" s="158"/>
      <c r="P755" s="296">
        <f t="shared" si="36"/>
        <v>0</v>
      </c>
      <c r="Q755" s="263"/>
      <c r="R755" s="263"/>
      <c r="S755" s="263"/>
      <c r="T755" s="263"/>
      <c r="U755" s="263">
        <v>1</v>
      </c>
      <c r="V755" s="263"/>
      <c r="W755" s="263"/>
      <c r="X755" s="158">
        <v>45190</v>
      </c>
      <c r="Y755" s="297">
        <f t="shared" si="37"/>
        <v>1</v>
      </c>
      <c r="Z755" s="263"/>
      <c r="AA755" s="263"/>
      <c r="AB755" s="263"/>
      <c r="AC755" s="263"/>
      <c r="AD755" s="263"/>
      <c r="AE755" s="263"/>
      <c r="AF755" s="263"/>
      <c r="AG755" s="158"/>
      <c r="AH755" s="297">
        <f t="shared" si="38"/>
        <v>0</v>
      </c>
      <c r="AI755" s="573"/>
      <c r="AJ755" s="574" t="s">
        <v>659</v>
      </c>
      <c r="AK755" s="574" t="s">
        <v>430</v>
      </c>
      <c r="AL755" s="574" t="s">
        <v>671</v>
      </c>
      <c r="AM755" s="574" t="s">
        <v>671</v>
      </c>
      <c r="AN755" s="574"/>
      <c r="AO755" s="574">
        <v>15</v>
      </c>
      <c r="AP755" s="574"/>
      <c r="AQ755" s="574"/>
      <c r="AR755" s="574"/>
      <c r="AS755" s="575"/>
      <c r="AT755" s="576">
        <v>1</v>
      </c>
      <c r="AU755" s="575" t="s">
        <v>672</v>
      </c>
      <c r="AV755" s="577" t="s">
        <v>653</v>
      </c>
      <c r="AW755" s="159" t="s">
        <v>16359</v>
      </c>
    </row>
    <row r="756" spans="1:49" ht="51">
      <c r="A756" s="395"/>
      <c r="B756" s="395">
        <v>6340920100</v>
      </c>
      <c r="C756" s="263" t="s">
        <v>6444</v>
      </c>
      <c r="D756" s="263" t="s">
        <v>5721</v>
      </c>
      <c r="E756" s="263" t="s">
        <v>2928</v>
      </c>
      <c r="F756" s="263" t="s">
        <v>422</v>
      </c>
      <c r="G756" s="263" t="s">
        <v>655</v>
      </c>
      <c r="H756" s="263"/>
      <c r="I756" s="263"/>
      <c r="J756" s="263"/>
      <c r="K756" s="263"/>
      <c r="L756" s="263"/>
      <c r="M756" s="263"/>
      <c r="N756" s="263"/>
      <c r="O756" s="158"/>
      <c r="P756" s="296">
        <f t="shared" si="36"/>
        <v>0</v>
      </c>
      <c r="Q756" s="263"/>
      <c r="R756" s="263"/>
      <c r="S756" s="263">
        <v>1</v>
      </c>
      <c r="T756" s="263"/>
      <c r="U756" s="263"/>
      <c r="V756" s="263"/>
      <c r="W756" s="263"/>
      <c r="X756" s="158">
        <v>45190</v>
      </c>
      <c r="Y756" s="297">
        <f t="shared" si="37"/>
        <v>1</v>
      </c>
      <c r="Z756" s="263"/>
      <c r="AA756" s="263"/>
      <c r="AB756" s="263"/>
      <c r="AC756" s="263"/>
      <c r="AD756" s="263"/>
      <c r="AE756" s="263"/>
      <c r="AF756" s="263"/>
      <c r="AG756" s="158"/>
      <c r="AH756" s="297">
        <f t="shared" si="38"/>
        <v>0</v>
      </c>
      <c r="AI756" s="573"/>
      <c r="AJ756" s="574" t="s">
        <v>659</v>
      </c>
      <c r="AK756" s="574" t="s">
        <v>430</v>
      </c>
      <c r="AL756" s="574" t="s">
        <v>671</v>
      </c>
      <c r="AM756" s="574" t="s">
        <v>671</v>
      </c>
      <c r="AN756" s="574"/>
      <c r="AO756" s="574">
        <v>15</v>
      </c>
      <c r="AP756" s="574"/>
      <c r="AQ756" s="574"/>
      <c r="AR756" s="574"/>
      <c r="AS756" s="575"/>
      <c r="AT756" s="576">
        <v>1</v>
      </c>
      <c r="AU756" s="575" t="s">
        <v>672</v>
      </c>
      <c r="AV756" s="577" t="s">
        <v>653</v>
      </c>
      <c r="AW756" s="159" t="s">
        <v>16359</v>
      </c>
    </row>
    <row r="757" spans="1:49" ht="51">
      <c r="A757" s="395"/>
      <c r="B757" s="395">
        <v>6340920100</v>
      </c>
      <c r="C757" s="263" t="s">
        <v>6445</v>
      </c>
      <c r="D757" s="263" t="s">
        <v>5721</v>
      </c>
      <c r="E757" s="263" t="s">
        <v>2929</v>
      </c>
      <c r="F757" s="263" t="s">
        <v>422</v>
      </c>
      <c r="G757" s="263" t="s">
        <v>655</v>
      </c>
      <c r="H757" s="263"/>
      <c r="I757" s="263"/>
      <c r="J757" s="263"/>
      <c r="K757" s="263"/>
      <c r="L757" s="263"/>
      <c r="M757" s="263"/>
      <c r="N757" s="263"/>
      <c r="O757" s="158"/>
      <c r="P757" s="296">
        <f t="shared" si="36"/>
        <v>0</v>
      </c>
      <c r="Q757" s="263"/>
      <c r="R757" s="263"/>
      <c r="S757" s="263"/>
      <c r="T757" s="263"/>
      <c r="U757" s="263">
        <v>1</v>
      </c>
      <c r="V757" s="263"/>
      <c r="W757" s="263"/>
      <c r="X757" s="158">
        <v>45190</v>
      </c>
      <c r="Y757" s="297">
        <f t="shared" si="37"/>
        <v>1</v>
      </c>
      <c r="Z757" s="263"/>
      <c r="AA757" s="263"/>
      <c r="AB757" s="263"/>
      <c r="AC757" s="263"/>
      <c r="AD757" s="263"/>
      <c r="AE757" s="263"/>
      <c r="AF757" s="263"/>
      <c r="AG757" s="158"/>
      <c r="AH757" s="297">
        <f t="shared" si="38"/>
        <v>0</v>
      </c>
      <c r="AI757" s="573"/>
      <c r="AJ757" s="574" t="s">
        <v>659</v>
      </c>
      <c r="AK757" s="574" t="s">
        <v>430</v>
      </c>
      <c r="AL757" s="574" t="s">
        <v>671</v>
      </c>
      <c r="AM757" s="574" t="s">
        <v>671</v>
      </c>
      <c r="AN757" s="574"/>
      <c r="AO757" s="574">
        <v>15</v>
      </c>
      <c r="AP757" s="574"/>
      <c r="AQ757" s="574"/>
      <c r="AR757" s="574"/>
      <c r="AS757" s="575"/>
      <c r="AT757" s="576">
        <v>1</v>
      </c>
      <c r="AU757" s="575" t="s">
        <v>672</v>
      </c>
      <c r="AV757" s="577" t="s">
        <v>653</v>
      </c>
      <c r="AW757" s="159" t="s">
        <v>16359</v>
      </c>
    </row>
    <row r="758" spans="1:49" ht="51">
      <c r="A758" s="395"/>
      <c r="B758" s="395">
        <v>6340920100</v>
      </c>
      <c r="C758" s="263" t="s">
        <v>6446</v>
      </c>
      <c r="D758" s="263" t="s">
        <v>5721</v>
      </c>
      <c r="E758" s="263" t="s">
        <v>2930</v>
      </c>
      <c r="F758" s="263" t="s">
        <v>422</v>
      </c>
      <c r="G758" s="263" t="s">
        <v>655</v>
      </c>
      <c r="H758" s="263"/>
      <c r="I758" s="263"/>
      <c r="J758" s="263"/>
      <c r="K758" s="263"/>
      <c r="L758" s="263"/>
      <c r="M758" s="263"/>
      <c r="N758" s="263"/>
      <c r="O758" s="158"/>
      <c r="P758" s="296">
        <f t="shared" si="36"/>
        <v>0</v>
      </c>
      <c r="Q758" s="263"/>
      <c r="R758" s="263"/>
      <c r="S758" s="263">
        <v>1</v>
      </c>
      <c r="T758" s="263"/>
      <c r="U758" s="263"/>
      <c r="V758" s="263"/>
      <c r="W758" s="263"/>
      <c r="X758" s="158">
        <v>45190</v>
      </c>
      <c r="Y758" s="297">
        <f t="shared" si="37"/>
        <v>1</v>
      </c>
      <c r="Z758" s="263"/>
      <c r="AA758" s="263"/>
      <c r="AB758" s="263"/>
      <c r="AC758" s="263"/>
      <c r="AD758" s="263"/>
      <c r="AE758" s="263"/>
      <c r="AF758" s="263"/>
      <c r="AG758" s="158"/>
      <c r="AH758" s="297">
        <f t="shared" si="38"/>
        <v>0</v>
      </c>
      <c r="AI758" s="573"/>
      <c r="AJ758" s="574" t="s">
        <v>659</v>
      </c>
      <c r="AK758" s="574" t="s">
        <v>430</v>
      </c>
      <c r="AL758" s="574" t="s">
        <v>671</v>
      </c>
      <c r="AM758" s="574" t="s">
        <v>671</v>
      </c>
      <c r="AN758" s="574"/>
      <c r="AO758" s="574">
        <v>15</v>
      </c>
      <c r="AP758" s="574"/>
      <c r="AQ758" s="574"/>
      <c r="AR758" s="574"/>
      <c r="AS758" s="575"/>
      <c r="AT758" s="576">
        <v>1</v>
      </c>
      <c r="AU758" s="575" t="s">
        <v>672</v>
      </c>
      <c r="AV758" s="577" t="s">
        <v>653</v>
      </c>
      <c r="AW758" s="159" t="s">
        <v>16359</v>
      </c>
    </row>
    <row r="759" spans="1:49" ht="51">
      <c r="A759" s="395"/>
      <c r="B759" s="395">
        <v>6340920100</v>
      </c>
      <c r="C759" s="263" t="s">
        <v>6447</v>
      </c>
      <c r="D759" s="263" t="s">
        <v>5721</v>
      </c>
      <c r="E759" s="263" t="s">
        <v>2931</v>
      </c>
      <c r="F759" s="263" t="s">
        <v>422</v>
      </c>
      <c r="G759" s="263" t="s">
        <v>655</v>
      </c>
      <c r="H759" s="263"/>
      <c r="I759" s="263"/>
      <c r="J759" s="263"/>
      <c r="K759" s="263"/>
      <c r="L759" s="263"/>
      <c r="M759" s="263"/>
      <c r="N759" s="263"/>
      <c r="O759" s="158"/>
      <c r="P759" s="296">
        <f t="shared" si="36"/>
        <v>0</v>
      </c>
      <c r="Q759" s="263"/>
      <c r="R759" s="263"/>
      <c r="S759" s="263"/>
      <c r="T759" s="263"/>
      <c r="U759" s="263">
        <v>1</v>
      </c>
      <c r="V759" s="263"/>
      <c r="W759" s="263"/>
      <c r="X759" s="158">
        <v>45190</v>
      </c>
      <c r="Y759" s="297">
        <f t="shared" si="37"/>
        <v>1</v>
      </c>
      <c r="Z759" s="263"/>
      <c r="AA759" s="263"/>
      <c r="AB759" s="263"/>
      <c r="AC759" s="263"/>
      <c r="AD759" s="263"/>
      <c r="AE759" s="263"/>
      <c r="AF759" s="263"/>
      <c r="AG759" s="158"/>
      <c r="AH759" s="297">
        <f t="shared" si="38"/>
        <v>0</v>
      </c>
      <c r="AI759" s="573"/>
      <c r="AJ759" s="574" t="s">
        <v>659</v>
      </c>
      <c r="AK759" s="574" t="s">
        <v>430</v>
      </c>
      <c r="AL759" s="574" t="s">
        <v>671</v>
      </c>
      <c r="AM759" s="574" t="s">
        <v>671</v>
      </c>
      <c r="AN759" s="574"/>
      <c r="AO759" s="574">
        <v>15</v>
      </c>
      <c r="AP759" s="574"/>
      <c r="AQ759" s="574"/>
      <c r="AR759" s="574"/>
      <c r="AS759" s="575"/>
      <c r="AT759" s="576">
        <v>1</v>
      </c>
      <c r="AU759" s="575" t="s">
        <v>672</v>
      </c>
      <c r="AV759" s="577" t="s">
        <v>653</v>
      </c>
      <c r="AW759" s="159" t="s">
        <v>16359</v>
      </c>
    </row>
    <row r="760" spans="1:49" ht="51">
      <c r="A760" s="395"/>
      <c r="B760" s="395">
        <v>6340920100</v>
      </c>
      <c r="C760" s="263" t="s">
        <v>6448</v>
      </c>
      <c r="D760" s="263" t="s">
        <v>5721</v>
      </c>
      <c r="E760" s="263" t="s">
        <v>2932</v>
      </c>
      <c r="F760" s="263" t="s">
        <v>422</v>
      </c>
      <c r="G760" s="263" t="s">
        <v>655</v>
      </c>
      <c r="H760" s="263"/>
      <c r="I760" s="263"/>
      <c r="J760" s="263"/>
      <c r="K760" s="263"/>
      <c r="L760" s="263"/>
      <c r="M760" s="263"/>
      <c r="N760" s="263"/>
      <c r="O760" s="158"/>
      <c r="P760" s="296">
        <f t="shared" ref="P760:P823" si="39">SUM($H760:$N760)</f>
        <v>0</v>
      </c>
      <c r="Q760" s="263"/>
      <c r="R760" s="263"/>
      <c r="S760" s="263"/>
      <c r="T760" s="263"/>
      <c r="U760" s="263">
        <v>1</v>
      </c>
      <c r="V760" s="263"/>
      <c r="W760" s="263"/>
      <c r="X760" s="158">
        <v>45190</v>
      </c>
      <c r="Y760" s="297">
        <f t="shared" ref="Y760:Y823" si="40">SUM($Q760:$W760)</f>
        <v>1</v>
      </c>
      <c r="Z760" s="263"/>
      <c r="AA760" s="263"/>
      <c r="AB760" s="263"/>
      <c r="AC760" s="263"/>
      <c r="AD760" s="263"/>
      <c r="AE760" s="263"/>
      <c r="AF760" s="263"/>
      <c r="AG760" s="158"/>
      <c r="AH760" s="297">
        <f t="shared" si="38"/>
        <v>0</v>
      </c>
      <c r="AI760" s="573"/>
      <c r="AJ760" s="574" t="s">
        <v>659</v>
      </c>
      <c r="AK760" s="574" t="s">
        <v>430</v>
      </c>
      <c r="AL760" s="574" t="s">
        <v>671</v>
      </c>
      <c r="AM760" s="574" t="s">
        <v>671</v>
      </c>
      <c r="AN760" s="574"/>
      <c r="AO760" s="574">
        <v>15</v>
      </c>
      <c r="AP760" s="574"/>
      <c r="AQ760" s="574"/>
      <c r="AR760" s="574"/>
      <c r="AS760" s="575"/>
      <c r="AT760" s="576">
        <v>1</v>
      </c>
      <c r="AU760" s="575" t="s">
        <v>672</v>
      </c>
      <c r="AV760" s="577" t="s">
        <v>653</v>
      </c>
      <c r="AW760" s="159" t="s">
        <v>16359</v>
      </c>
    </row>
    <row r="761" spans="1:49" ht="51">
      <c r="A761" s="395"/>
      <c r="B761" s="395">
        <v>6340920100</v>
      </c>
      <c r="C761" s="263" t="s">
        <v>6449</v>
      </c>
      <c r="D761" s="263" t="s">
        <v>5721</v>
      </c>
      <c r="E761" s="263" t="s">
        <v>2933</v>
      </c>
      <c r="F761" s="263" t="s">
        <v>422</v>
      </c>
      <c r="G761" s="263" t="s">
        <v>655</v>
      </c>
      <c r="H761" s="263"/>
      <c r="I761" s="263"/>
      <c r="J761" s="263"/>
      <c r="K761" s="263"/>
      <c r="L761" s="263"/>
      <c r="M761" s="263"/>
      <c r="N761" s="263"/>
      <c r="O761" s="158"/>
      <c r="P761" s="296">
        <f t="shared" si="39"/>
        <v>0</v>
      </c>
      <c r="Q761" s="263"/>
      <c r="R761" s="263"/>
      <c r="S761" s="263"/>
      <c r="T761" s="263"/>
      <c r="U761" s="263">
        <v>1</v>
      </c>
      <c r="V761" s="263"/>
      <c r="W761" s="263"/>
      <c r="X761" s="158">
        <v>45190</v>
      </c>
      <c r="Y761" s="297">
        <f t="shared" si="40"/>
        <v>1</v>
      </c>
      <c r="Z761" s="263"/>
      <c r="AA761" s="263"/>
      <c r="AB761" s="263"/>
      <c r="AC761" s="263"/>
      <c r="AD761" s="263"/>
      <c r="AE761" s="263"/>
      <c r="AF761" s="263"/>
      <c r="AG761" s="158"/>
      <c r="AH761" s="297">
        <f t="shared" si="38"/>
        <v>0</v>
      </c>
      <c r="AI761" s="573"/>
      <c r="AJ761" s="574" t="s">
        <v>659</v>
      </c>
      <c r="AK761" s="574" t="s">
        <v>430</v>
      </c>
      <c r="AL761" s="574" t="s">
        <v>671</v>
      </c>
      <c r="AM761" s="574" t="s">
        <v>671</v>
      </c>
      <c r="AN761" s="574"/>
      <c r="AO761" s="574">
        <v>15</v>
      </c>
      <c r="AP761" s="574"/>
      <c r="AQ761" s="574"/>
      <c r="AR761" s="574"/>
      <c r="AS761" s="575"/>
      <c r="AT761" s="576">
        <v>1</v>
      </c>
      <c r="AU761" s="575" t="s">
        <v>672</v>
      </c>
      <c r="AV761" s="577" t="s">
        <v>653</v>
      </c>
      <c r="AW761" s="159" t="s">
        <v>16359</v>
      </c>
    </row>
    <row r="762" spans="1:49" ht="51">
      <c r="A762" s="395"/>
      <c r="B762" s="395">
        <v>6340920100</v>
      </c>
      <c r="C762" s="263" t="s">
        <v>6450</v>
      </c>
      <c r="D762" s="263" t="s">
        <v>5721</v>
      </c>
      <c r="E762" s="263" t="s">
        <v>2934</v>
      </c>
      <c r="F762" s="263" t="s">
        <v>422</v>
      </c>
      <c r="G762" s="263" t="s">
        <v>655</v>
      </c>
      <c r="H762" s="263"/>
      <c r="I762" s="263"/>
      <c r="J762" s="263"/>
      <c r="K762" s="263"/>
      <c r="L762" s="263"/>
      <c r="M762" s="263"/>
      <c r="N762" s="263"/>
      <c r="O762" s="158"/>
      <c r="P762" s="296">
        <f t="shared" si="39"/>
        <v>0</v>
      </c>
      <c r="Q762" s="263"/>
      <c r="R762" s="263"/>
      <c r="S762" s="263"/>
      <c r="T762" s="263"/>
      <c r="U762" s="263">
        <v>1</v>
      </c>
      <c r="V762" s="263"/>
      <c r="W762" s="263"/>
      <c r="X762" s="158">
        <v>45191</v>
      </c>
      <c r="Y762" s="297">
        <f t="shared" si="40"/>
        <v>1</v>
      </c>
      <c r="Z762" s="263"/>
      <c r="AA762" s="263"/>
      <c r="AB762" s="263"/>
      <c r="AC762" s="263"/>
      <c r="AD762" s="263"/>
      <c r="AE762" s="263"/>
      <c r="AF762" s="263"/>
      <c r="AG762" s="158"/>
      <c r="AH762" s="297">
        <f t="shared" si="38"/>
        <v>0</v>
      </c>
      <c r="AI762" s="573"/>
      <c r="AJ762" s="574" t="s">
        <v>659</v>
      </c>
      <c r="AK762" s="574" t="s">
        <v>430</v>
      </c>
      <c r="AL762" s="574" t="s">
        <v>671</v>
      </c>
      <c r="AM762" s="574" t="s">
        <v>671</v>
      </c>
      <c r="AN762" s="574"/>
      <c r="AO762" s="574">
        <v>15</v>
      </c>
      <c r="AP762" s="574"/>
      <c r="AQ762" s="574"/>
      <c r="AR762" s="574"/>
      <c r="AS762" s="575"/>
      <c r="AT762" s="576">
        <v>1</v>
      </c>
      <c r="AU762" s="575" t="s">
        <v>672</v>
      </c>
      <c r="AV762" s="577" t="s">
        <v>653</v>
      </c>
      <c r="AW762" s="159" t="s">
        <v>16359</v>
      </c>
    </row>
    <row r="763" spans="1:49" ht="51">
      <c r="A763" s="395"/>
      <c r="B763" s="395">
        <v>6340920100</v>
      </c>
      <c r="C763" s="263" t="s">
        <v>6451</v>
      </c>
      <c r="D763" s="263" t="s">
        <v>5721</v>
      </c>
      <c r="E763" s="263" t="s">
        <v>2935</v>
      </c>
      <c r="F763" s="263" t="s">
        <v>422</v>
      </c>
      <c r="G763" s="263" t="s">
        <v>655</v>
      </c>
      <c r="H763" s="263"/>
      <c r="I763" s="263"/>
      <c r="J763" s="263"/>
      <c r="K763" s="263"/>
      <c r="L763" s="263"/>
      <c r="M763" s="263"/>
      <c r="N763" s="263"/>
      <c r="O763" s="158"/>
      <c r="P763" s="296">
        <f t="shared" si="39"/>
        <v>0</v>
      </c>
      <c r="Q763" s="263"/>
      <c r="R763" s="263"/>
      <c r="S763" s="263"/>
      <c r="T763" s="263"/>
      <c r="U763" s="263">
        <v>1</v>
      </c>
      <c r="V763" s="263"/>
      <c r="W763" s="263"/>
      <c r="X763" s="158">
        <v>45190</v>
      </c>
      <c r="Y763" s="297">
        <f t="shared" si="40"/>
        <v>1</v>
      </c>
      <c r="Z763" s="263"/>
      <c r="AA763" s="263"/>
      <c r="AB763" s="263"/>
      <c r="AC763" s="263"/>
      <c r="AD763" s="263"/>
      <c r="AE763" s="263"/>
      <c r="AF763" s="263"/>
      <c r="AG763" s="158"/>
      <c r="AH763" s="297">
        <f t="shared" si="38"/>
        <v>0</v>
      </c>
      <c r="AI763" s="573"/>
      <c r="AJ763" s="574" t="s">
        <v>659</v>
      </c>
      <c r="AK763" s="574" t="s">
        <v>430</v>
      </c>
      <c r="AL763" s="574" t="s">
        <v>671</v>
      </c>
      <c r="AM763" s="574" t="s">
        <v>671</v>
      </c>
      <c r="AN763" s="574"/>
      <c r="AO763" s="574">
        <v>15</v>
      </c>
      <c r="AP763" s="574"/>
      <c r="AQ763" s="574"/>
      <c r="AR763" s="574"/>
      <c r="AS763" s="575"/>
      <c r="AT763" s="576">
        <v>1</v>
      </c>
      <c r="AU763" s="575" t="s">
        <v>672</v>
      </c>
      <c r="AV763" s="577" t="s">
        <v>653</v>
      </c>
      <c r="AW763" s="159" t="s">
        <v>16359</v>
      </c>
    </row>
    <row r="764" spans="1:49" ht="51">
      <c r="A764" s="395"/>
      <c r="B764" s="395">
        <v>6340920100</v>
      </c>
      <c r="C764" s="263" t="s">
        <v>6452</v>
      </c>
      <c r="D764" s="263" t="s">
        <v>5721</v>
      </c>
      <c r="E764" s="263" t="s">
        <v>2936</v>
      </c>
      <c r="F764" s="263" t="s">
        <v>422</v>
      </c>
      <c r="G764" s="263" t="s">
        <v>655</v>
      </c>
      <c r="H764" s="263"/>
      <c r="I764" s="263"/>
      <c r="J764" s="263"/>
      <c r="K764" s="263"/>
      <c r="L764" s="263"/>
      <c r="M764" s="263"/>
      <c r="N764" s="263"/>
      <c r="O764" s="158"/>
      <c r="P764" s="296">
        <f t="shared" si="39"/>
        <v>0</v>
      </c>
      <c r="Q764" s="263"/>
      <c r="R764" s="263"/>
      <c r="S764" s="263"/>
      <c r="T764" s="263"/>
      <c r="U764" s="263">
        <v>1</v>
      </c>
      <c r="V764" s="263"/>
      <c r="W764" s="263"/>
      <c r="X764" s="158">
        <v>45190</v>
      </c>
      <c r="Y764" s="297">
        <f t="shared" si="40"/>
        <v>1</v>
      </c>
      <c r="Z764" s="263"/>
      <c r="AA764" s="263"/>
      <c r="AB764" s="263"/>
      <c r="AC764" s="263"/>
      <c r="AD764" s="263"/>
      <c r="AE764" s="263"/>
      <c r="AF764" s="263"/>
      <c r="AG764" s="158"/>
      <c r="AH764" s="297">
        <f t="shared" si="38"/>
        <v>0</v>
      </c>
      <c r="AI764" s="573"/>
      <c r="AJ764" s="574" t="s">
        <v>659</v>
      </c>
      <c r="AK764" s="574" t="s">
        <v>430</v>
      </c>
      <c r="AL764" s="574" t="s">
        <v>671</v>
      </c>
      <c r="AM764" s="574" t="s">
        <v>671</v>
      </c>
      <c r="AN764" s="574"/>
      <c r="AO764" s="574">
        <v>15</v>
      </c>
      <c r="AP764" s="574"/>
      <c r="AQ764" s="574"/>
      <c r="AR764" s="574"/>
      <c r="AS764" s="575"/>
      <c r="AT764" s="576">
        <v>1</v>
      </c>
      <c r="AU764" s="575" t="s">
        <v>672</v>
      </c>
      <c r="AV764" s="577" t="s">
        <v>653</v>
      </c>
      <c r="AW764" s="159" t="s">
        <v>16359</v>
      </c>
    </row>
    <row r="765" spans="1:49" ht="51">
      <c r="A765" s="395"/>
      <c r="B765" s="395">
        <v>6340920100</v>
      </c>
      <c r="C765" s="263" t="s">
        <v>6453</v>
      </c>
      <c r="D765" s="263" t="s">
        <v>5721</v>
      </c>
      <c r="E765" s="263" t="s">
        <v>2937</v>
      </c>
      <c r="F765" s="263" t="s">
        <v>422</v>
      </c>
      <c r="G765" s="263" t="s">
        <v>655</v>
      </c>
      <c r="H765" s="263"/>
      <c r="I765" s="263"/>
      <c r="J765" s="263"/>
      <c r="K765" s="263"/>
      <c r="L765" s="263"/>
      <c r="M765" s="263"/>
      <c r="N765" s="263"/>
      <c r="O765" s="158"/>
      <c r="P765" s="296">
        <f t="shared" si="39"/>
        <v>0</v>
      </c>
      <c r="Q765" s="263"/>
      <c r="R765" s="263"/>
      <c r="S765" s="263"/>
      <c r="T765" s="263"/>
      <c r="U765" s="263">
        <v>1</v>
      </c>
      <c r="V765" s="263"/>
      <c r="W765" s="263"/>
      <c r="X765" s="158">
        <v>45191</v>
      </c>
      <c r="Y765" s="297">
        <f t="shared" si="40"/>
        <v>1</v>
      </c>
      <c r="Z765" s="263"/>
      <c r="AA765" s="263"/>
      <c r="AB765" s="263"/>
      <c r="AC765" s="263"/>
      <c r="AD765" s="263"/>
      <c r="AE765" s="263"/>
      <c r="AF765" s="263"/>
      <c r="AG765" s="158"/>
      <c r="AH765" s="297">
        <f t="shared" si="38"/>
        <v>0</v>
      </c>
      <c r="AI765" s="573"/>
      <c r="AJ765" s="574" t="s">
        <v>659</v>
      </c>
      <c r="AK765" s="574" t="s">
        <v>430</v>
      </c>
      <c r="AL765" s="574" t="s">
        <v>671</v>
      </c>
      <c r="AM765" s="574" t="s">
        <v>671</v>
      </c>
      <c r="AN765" s="574"/>
      <c r="AO765" s="574">
        <v>15</v>
      </c>
      <c r="AP765" s="574"/>
      <c r="AQ765" s="574"/>
      <c r="AR765" s="574"/>
      <c r="AS765" s="575"/>
      <c r="AT765" s="576">
        <v>1</v>
      </c>
      <c r="AU765" s="575" t="s">
        <v>672</v>
      </c>
      <c r="AV765" s="577" t="s">
        <v>653</v>
      </c>
      <c r="AW765" s="159" t="s">
        <v>16359</v>
      </c>
    </row>
    <row r="766" spans="1:49" ht="51">
      <c r="A766" s="395"/>
      <c r="B766" s="395">
        <v>6340920100</v>
      </c>
      <c r="C766" s="263" t="s">
        <v>6454</v>
      </c>
      <c r="D766" s="263" t="s">
        <v>5721</v>
      </c>
      <c r="E766" s="263" t="s">
        <v>2938</v>
      </c>
      <c r="F766" s="263" t="s">
        <v>422</v>
      </c>
      <c r="G766" s="263" t="s">
        <v>655</v>
      </c>
      <c r="H766" s="263"/>
      <c r="I766" s="263"/>
      <c r="J766" s="263"/>
      <c r="K766" s="263"/>
      <c r="L766" s="263"/>
      <c r="M766" s="263"/>
      <c r="N766" s="263"/>
      <c r="O766" s="158"/>
      <c r="P766" s="296">
        <f t="shared" si="39"/>
        <v>0</v>
      </c>
      <c r="Q766" s="263"/>
      <c r="R766" s="263"/>
      <c r="S766" s="263"/>
      <c r="T766" s="263"/>
      <c r="U766" s="263">
        <v>1</v>
      </c>
      <c r="V766" s="263"/>
      <c r="W766" s="263"/>
      <c r="X766" s="158">
        <v>45190</v>
      </c>
      <c r="Y766" s="297">
        <f t="shared" si="40"/>
        <v>1</v>
      </c>
      <c r="Z766" s="263"/>
      <c r="AA766" s="263"/>
      <c r="AB766" s="263"/>
      <c r="AC766" s="263"/>
      <c r="AD766" s="263"/>
      <c r="AE766" s="263"/>
      <c r="AF766" s="263"/>
      <c r="AG766" s="158"/>
      <c r="AH766" s="297">
        <f t="shared" si="38"/>
        <v>0</v>
      </c>
      <c r="AI766" s="573"/>
      <c r="AJ766" s="574" t="s">
        <v>659</v>
      </c>
      <c r="AK766" s="574" t="s">
        <v>430</v>
      </c>
      <c r="AL766" s="574" t="s">
        <v>671</v>
      </c>
      <c r="AM766" s="574" t="s">
        <v>671</v>
      </c>
      <c r="AN766" s="574"/>
      <c r="AO766" s="574">
        <v>15</v>
      </c>
      <c r="AP766" s="574"/>
      <c r="AQ766" s="574"/>
      <c r="AR766" s="574"/>
      <c r="AS766" s="575"/>
      <c r="AT766" s="576">
        <v>1</v>
      </c>
      <c r="AU766" s="575" t="s">
        <v>672</v>
      </c>
      <c r="AV766" s="577" t="s">
        <v>653</v>
      </c>
      <c r="AW766" s="159" t="s">
        <v>16359</v>
      </c>
    </row>
    <row r="767" spans="1:49" ht="51">
      <c r="A767" s="395"/>
      <c r="B767" s="395">
        <v>5461261300</v>
      </c>
      <c r="C767" s="263" t="s">
        <v>6455</v>
      </c>
      <c r="D767" s="263" t="s">
        <v>6456</v>
      </c>
      <c r="E767" s="263" t="s">
        <v>2939</v>
      </c>
      <c r="F767" s="263" t="s">
        <v>422</v>
      </c>
      <c r="G767" s="263" t="s">
        <v>655</v>
      </c>
      <c r="H767" s="263"/>
      <c r="I767" s="263"/>
      <c r="J767" s="263"/>
      <c r="K767" s="263"/>
      <c r="L767" s="263"/>
      <c r="M767" s="263"/>
      <c r="N767" s="263"/>
      <c r="O767" s="158"/>
      <c r="P767" s="296">
        <f t="shared" si="39"/>
        <v>0</v>
      </c>
      <c r="Q767" s="263"/>
      <c r="R767" s="263"/>
      <c r="S767" s="263"/>
      <c r="T767" s="263"/>
      <c r="U767" s="263"/>
      <c r="V767" s="263"/>
      <c r="W767" s="263">
        <v>1</v>
      </c>
      <c r="X767" s="158">
        <v>45136</v>
      </c>
      <c r="Y767" s="297">
        <f t="shared" si="40"/>
        <v>1</v>
      </c>
      <c r="Z767" s="263"/>
      <c r="AA767" s="263"/>
      <c r="AB767" s="263"/>
      <c r="AC767" s="263"/>
      <c r="AD767" s="263"/>
      <c r="AE767" s="263"/>
      <c r="AF767" s="263"/>
      <c r="AG767" s="158"/>
      <c r="AH767" s="297">
        <f t="shared" si="38"/>
        <v>0</v>
      </c>
      <c r="AI767" s="573"/>
      <c r="AJ767" s="574" t="s">
        <v>659</v>
      </c>
      <c r="AK767" s="574" t="s">
        <v>430</v>
      </c>
      <c r="AL767" s="574"/>
      <c r="AM767" s="574"/>
      <c r="AN767" s="574"/>
      <c r="AO767" s="574"/>
      <c r="AP767" s="574"/>
      <c r="AQ767" s="574"/>
      <c r="AR767" s="574"/>
      <c r="AS767" s="575"/>
      <c r="AT767" s="576"/>
      <c r="AU767" s="575"/>
      <c r="AV767" s="577"/>
      <c r="AW767" s="159"/>
    </row>
    <row r="768" spans="1:49" ht="51">
      <c r="A768" s="395"/>
      <c r="B768" s="395">
        <v>6340920100</v>
      </c>
      <c r="C768" s="263" t="s">
        <v>6457</v>
      </c>
      <c r="D768" s="263" t="s">
        <v>5721</v>
      </c>
      <c r="E768" s="263" t="s">
        <v>2940</v>
      </c>
      <c r="F768" s="263" t="s">
        <v>422</v>
      </c>
      <c r="G768" s="263" t="s">
        <v>655</v>
      </c>
      <c r="H768" s="263"/>
      <c r="I768" s="263"/>
      <c r="J768" s="263"/>
      <c r="K768" s="263"/>
      <c r="L768" s="263"/>
      <c r="M768" s="263"/>
      <c r="N768" s="263"/>
      <c r="O768" s="158"/>
      <c r="P768" s="296">
        <f t="shared" si="39"/>
        <v>0</v>
      </c>
      <c r="Q768" s="263"/>
      <c r="R768" s="263"/>
      <c r="S768" s="263"/>
      <c r="T768" s="263"/>
      <c r="U768" s="263">
        <v>1</v>
      </c>
      <c r="V768" s="263"/>
      <c r="W768" s="263"/>
      <c r="X768" s="158">
        <v>45190</v>
      </c>
      <c r="Y768" s="297">
        <f t="shared" si="40"/>
        <v>1</v>
      </c>
      <c r="Z768" s="263"/>
      <c r="AA768" s="263"/>
      <c r="AB768" s="263"/>
      <c r="AC768" s="263"/>
      <c r="AD768" s="263"/>
      <c r="AE768" s="263"/>
      <c r="AF768" s="263"/>
      <c r="AG768" s="158"/>
      <c r="AH768" s="297">
        <f t="shared" si="38"/>
        <v>0</v>
      </c>
      <c r="AI768" s="573"/>
      <c r="AJ768" s="574" t="s">
        <v>659</v>
      </c>
      <c r="AK768" s="574" t="s">
        <v>430</v>
      </c>
      <c r="AL768" s="574" t="s">
        <v>671</v>
      </c>
      <c r="AM768" s="574" t="s">
        <v>671</v>
      </c>
      <c r="AN768" s="574"/>
      <c r="AO768" s="574">
        <v>15</v>
      </c>
      <c r="AP768" s="574"/>
      <c r="AQ768" s="574"/>
      <c r="AR768" s="574"/>
      <c r="AS768" s="575"/>
      <c r="AT768" s="576">
        <v>1</v>
      </c>
      <c r="AU768" s="575" t="s">
        <v>672</v>
      </c>
      <c r="AV768" s="577" t="s">
        <v>653</v>
      </c>
      <c r="AW768" s="159" t="s">
        <v>16359</v>
      </c>
    </row>
    <row r="769" spans="1:49" ht="51">
      <c r="A769" s="395"/>
      <c r="B769" s="395">
        <v>5393250400</v>
      </c>
      <c r="C769" s="263" t="s">
        <v>6458</v>
      </c>
      <c r="D769" s="263" t="s">
        <v>6459</v>
      </c>
      <c r="E769" s="263" t="s">
        <v>2941</v>
      </c>
      <c r="F769" s="263" t="s">
        <v>422</v>
      </c>
      <c r="G769" s="263" t="s">
        <v>655</v>
      </c>
      <c r="H769" s="263"/>
      <c r="I769" s="263"/>
      <c r="J769" s="263"/>
      <c r="K769" s="263"/>
      <c r="L769" s="263"/>
      <c r="M769" s="263"/>
      <c r="N769" s="263"/>
      <c r="O769" s="158"/>
      <c r="P769" s="296">
        <f t="shared" si="39"/>
        <v>0</v>
      </c>
      <c r="Q769" s="263"/>
      <c r="R769" s="263"/>
      <c r="S769" s="263"/>
      <c r="T769" s="263"/>
      <c r="U769" s="263"/>
      <c r="V769" s="263"/>
      <c r="W769" s="263">
        <v>1</v>
      </c>
      <c r="X769" s="158">
        <v>45001</v>
      </c>
      <c r="Y769" s="297">
        <f t="shared" si="40"/>
        <v>1</v>
      </c>
      <c r="Z769" s="263"/>
      <c r="AA769" s="263"/>
      <c r="AB769" s="263"/>
      <c r="AC769" s="263"/>
      <c r="AD769" s="263"/>
      <c r="AE769" s="263"/>
      <c r="AF769" s="263"/>
      <c r="AG769" s="158"/>
      <c r="AH769" s="297">
        <f t="shared" si="38"/>
        <v>0</v>
      </c>
      <c r="AI769" s="573"/>
      <c r="AJ769" s="574" t="s">
        <v>659</v>
      </c>
      <c r="AK769" s="574" t="s">
        <v>430</v>
      </c>
      <c r="AL769" s="574"/>
      <c r="AM769" s="574"/>
      <c r="AN769" s="574"/>
      <c r="AO769" s="574"/>
      <c r="AP769" s="574"/>
      <c r="AQ769" s="574"/>
      <c r="AR769" s="574"/>
      <c r="AS769" s="575"/>
      <c r="AT769" s="576"/>
      <c r="AU769" s="575"/>
      <c r="AV769" s="577"/>
      <c r="AW769" s="159"/>
    </row>
    <row r="770" spans="1:49" ht="51">
      <c r="A770" s="395"/>
      <c r="B770" s="395">
        <v>6340920100</v>
      </c>
      <c r="C770" s="263" t="s">
        <v>6460</v>
      </c>
      <c r="D770" s="263" t="s">
        <v>5721</v>
      </c>
      <c r="E770" s="263" t="s">
        <v>2942</v>
      </c>
      <c r="F770" s="263" t="s">
        <v>422</v>
      </c>
      <c r="G770" s="263" t="s">
        <v>655</v>
      </c>
      <c r="H770" s="263"/>
      <c r="I770" s="263"/>
      <c r="J770" s="263"/>
      <c r="K770" s="263"/>
      <c r="L770" s="263"/>
      <c r="M770" s="263"/>
      <c r="N770" s="263"/>
      <c r="O770" s="158"/>
      <c r="P770" s="296">
        <f t="shared" si="39"/>
        <v>0</v>
      </c>
      <c r="Q770" s="263"/>
      <c r="R770" s="263"/>
      <c r="S770" s="263"/>
      <c r="T770" s="263"/>
      <c r="U770" s="263">
        <v>1</v>
      </c>
      <c r="V770" s="263"/>
      <c r="W770" s="263"/>
      <c r="X770" s="158">
        <v>45190</v>
      </c>
      <c r="Y770" s="297">
        <f t="shared" si="40"/>
        <v>1</v>
      </c>
      <c r="Z770" s="263"/>
      <c r="AA770" s="263"/>
      <c r="AB770" s="263"/>
      <c r="AC770" s="263"/>
      <c r="AD770" s="263"/>
      <c r="AE770" s="263"/>
      <c r="AF770" s="263"/>
      <c r="AG770" s="158"/>
      <c r="AH770" s="297">
        <f t="shared" si="38"/>
        <v>0</v>
      </c>
      <c r="AI770" s="573"/>
      <c r="AJ770" s="574" t="s">
        <v>659</v>
      </c>
      <c r="AK770" s="574" t="s">
        <v>430</v>
      </c>
      <c r="AL770" s="574" t="s">
        <v>671</v>
      </c>
      <c r="AM770" s="574" t="s">
        <v>671</v>
      </c>
      <c r="AN770" s="574"/>
      <c r="AO770" s="574">
        <v>15</v>
      </c>
      <c r="AP770" s="574"/>
      <c r="AQ770" s="574"/>
      <c r="AR770" s="574"/>
      <c r="AS770" s="575"/>
      <c r="AT770" s="576">
        <v>1</v>
      </c>
      <c r="AU770" s="575" t="s">
        <v>672</v>
      </c>
      <c r="AV770" s="577" t="s">
        <v>653</v>
      </c>
      <c r="AW770" s="159" t="s">
        <v>16359</v>
      </c>
    </row>
    <row r="771" spans="1:49" ht="51">
      <c r="A771" s="395"/>
      <c r="B771" s="395">
        <v>6340920100</v>
      </c>
      <c r="C771" s="263" t="s">
        <v>6461</v>
      </c>
      <c r="D771" s="263" t="s">
        <v>5721</v>
      </c>
      <c r="E771" s="263" t="s">
        <v>2943</v>
      </c>
      <c r="F771" s="263" t="s">
        <v>422</v>
      </c>
      <c r="G771" s="263" t="s">
        <v>655</v>
      </c>
      <c r="H771" s="263"/>
      <c r="I771" s="263"/>
      <c r="J771" s="263"/>
      <c r="K771" s="263"/>
      <c r="L771" s="263"/>
      <c r="M771" s="263"/>
      <c r="N771" s="263"/>
      <c r="O771" s="158"/>
      <c r="P771" s="296">
        <f t="shared" si="39"/>
        <v>0</v>
      </c>
      <c r="Q771" s="263"/>
      <c r="R771" s="263"/>
      <c r="S771" s="263"/>
      <c r="T771" s="263"/>
      <c r="U771" s="263">
        <v>1</v>
      </c>
      <c r="V771" s="263"/>
      <c r="W771" s="263"/>
      <c r="X771" s="158">
        <v>45190</v>
      </c>
      <c r="Y771" s="297">
        <f t="shared" si="40"/>
        <v>1</v>
      </c>
      <c r="Z771" s="263"/>
      <c r="AA771" s="263"/>
      <c r="AB771" s="263"/>
      <c r="AC771" s="263"/>
      <c r="AD771" s="263"/>
      <c r="AE771" s="263"/>
      <c r="AF771" s="263"/>
      <c r="AG771" s="158"/>
      <c r="AH771" s="297">
        <f t="shared" si="38"/>
        <v>0</v>
      </c>
      <c r="AI771" s="573"/>
      <c r="AJ771" s="574" t="s">
        <v>659</v>
      </c>
      <c r="AK771" s="574" t="s">
        <v>430</v>
      </c>
      <c r="AL771" s="574" t="s">
        <v>671</v>
      </c>
      <c r="AM771" s="574" t="s">
        <v>671</v>
      </c>
      <c r="AN771" s="574"/>
      <c r="AO771" s="574">
        <v>15</v>
      </c>
      <c r="AP771" s="574"/>
      <c r="AQ771" s="574"/>
      <c r="AR771" s="574"/>
      <c r="AS771" s="575"/>
      <c r="AT771" s="576">
        <v>1</v>
      </c>
      <c r="AU771" s="575" t="s">
        <v>672</v>
      </c>
      <c r="AV771" s="577" t="s">
        <v>653</v>
      </c>
      <c r="AW771" s="159" t="s">
        <v>16359</v>
      </c>
    </row>
    <row r="772" spans="1:49" ht="51">
      <c r="A772" s="395"/>
      <c r="B772" s="395">
        <v>6340920100</v>
      </c>
      <c r="C772" s="263" t="s">
        <v>6462</v>
      </c>
      <c r="D772" s="263" t="s">
        <v>5721</v>
      </c>
      <c r="E772" s="263" t="s">
        <v>2944</v>
      </c>
      <c r="F772" s="263" t="s">
        <v>422</v>
      </c>
      <c r="G772" s="263" t="s">
        <v>655</v>
      </c>
      <c r="H772" s="263"/>
      <c r="I772" s="263"/>
      <c r="J772" s="263"/>
      <c r="K772" s="263"/>
      <c r="L772" s="263"/>
      <c r="M772" s="263"/>
      <c r="N772" s="263"/>
      <c r="O772" s="158"/>
      <c r="P772" s="296">
        <f t="shared" si="39"/>
        <v>0</v>
      </c>
      <c r="Q772" s="263"/>
      <c r="R772" s="263"/>
      <c r="S772" s="263"/>
      <c r="T772" s="263"/>
      <c r="U772" s="263">
        <v>1</v>
      </c>
      <c r="V772" s="263"/>
      <c r="W772" s="263"/>
      <c r="X772" s="158">
        <v>45190</v>
      </c>
      <c r="Y772" s="297">
        <f t="shared" si="40"/>
        <v>1</v>
      </c>
      <c r="Z772" s="263"/>
      <c r="AA772" s="263"/>
      <c r="AB772" s="263"/>
      <c r="AC772" s="263"/>
      <c r="AD772" s="263"/>
      <c r="AE772" s="263"/>
      <c r="AF772" s="263"/>
      <c r="AG772" s="158"/>
      <c r="AH772" s="297">
        <f t="shared" si="38"/>
        <v>0</v>
      </c>
      <c r="AI772" s="573"/>
      <c r="AJ772" s="574" t="s">
        <v>659</v>
      </c>
      <c r="AK772" s="574" t="s">
        <v>430</v>
      </c>
      <c r="AL772" s="574" t="s">
        <v>671</v>
      </c>
      <c r="AM772" s="574" t="s">
        <v>671</v>
      </c>
      <c r="AN772" s="574"/>
      <c r="AO772" s="574">
        <v>15</v>
      </c>
      <c r="AP772" s="574"/>
      <c r="AQ772" s="574"/>
      <c r="AR772" s="574"/>
      <c r="AS772" s="575">
        <v>0.5</v>
      </c>
      <c r="AT772" s="576">
        <v>1</v>
      </c>
      <c r="AU772" s="575" t="s">
        <v>672</v>
      </c>
      <c r="AV772" s="577" t="s">
        <v>653</v>
      </c>
      <c r="AW772" s="159" t="s">
        <v>16359</v>
      </c>
    </row>
    <row r="773" spans="1:49" ht="51">
      <c r="A773" s="395"/>
      <c r="B773" s="395">
        <v>6340920100</v>
      </c>
      <c r="C773" s="263" t="s">
        <v>6463</v>
      </c>
      <c r="D773" s="263" t="s">
        <v>5721</v>
      </c>
      <c r="E773" s="263" t="s">
        <v>2945</v>
      </c>
      <c r="F773" s="263" t="s">
        <v>422</v>
      </c>
      <c r="G773" s="263" t="s">
        <v>655</v>
      </c>
      <c r="H773" s="263"/>
      <c r="I773" s="263"/>
      <c r="J773" s="263"/>
      <c r="K773" s="263"/>
      <c r="L773" s="263"/>
      <c r="M773" s="263"/>
      <c r="N773" s="263"/>
      <c r="O773" s="158"/>
      <c r="P773" s="296">
        <f t="shared" si="39"/>
        <v>0</v>
      </c>
      <c r="Q773" s="263"/>
      <c r="R773" s="263"/>
      <c r="S773" s="263"/>
      <c r="T773" s="263"/>
      <c r="U773" s="263">
        <v>1</v>
      </c>
      <c r="V773" s="263"/>
      <c r="W773" s="263"/>
      <c r="X773" s="158">
        <v>45190</v>
      </c>
      <c r="Y773" s="297">
        <f t="shared" si="40"/>
        <v>1</v>
      </c>
      <c r="Z773" s="263"/>
      <c r="AA773" s="263"/>
      <c r="AB773" s="263"/>
      <c r="AC773" s="263"/>
      <c r="AD773" s="263"/>
      <c r="AE773" s="263"/>
      <c r="AF773" s="263"/>
      <c r="AG773" s="158"/>
      <c r="AH773" s="297">
        <f t="shared" si="38"/>
        <v>0</v>
      </c>
      <c r="AI773" s="573"/>
      <c r="AJ773" s="574" t="s">
        <v>659</v>
      </c>
      <c r="AK773" s="574" t="s">
        <v>430</v>
      </c>
      <c r="AL773" s="574" t="s">
        <v>671</v>
      </c>
      <c r="AM773" s="574" t="s">
        <v>671</v>
      </c>
      <c r="AN773" s="574"/>
      <c r="AO773" s="574">
        <v>15</v>
      </c>
      <c r="AP773" s="574"/>
      <c r="AQ773" s="574"/>
      <c r="AR773" s="574"/>
      <c r="AS773" s="575"/>
      <c r="AT773" s="576">
        <v>1</v>
      </c>
      <c r="AU773" s="575" t="s">
        <v>672</v>
      </c>
      <c r="AV773" s="577" t="s">
        <v>653</v>
      </c>
      <c r="AW773" s="159" t="s">
        <v>16359</v>
      </c>
    </row>
    <row r="774" spans="1:49" ht="51">
      <c r="A774" s="395"/>
      <c r="B774" s="395">
        <v>6340920100</v>
      </c>
      <c r="C774" s="263" t="s">
        <v>6162</v>
      </c>
      <c r="D774" s="263" t="s">
        <v>5721</v>
      </c>
      <c r="E774" s="263" t="s">
        <v>2765</v>
      </c>
      <c r="F774" s="263" t="s">
        <v>422</v>
      </c>
      <c r="G774" s="263" t="s">
        <v>655</v>
      </c>
      <c r="H774" s="263"/>
      <c r="I774" s="263"/>
      <c r="J774" s="263"/>
      <c r="K774" s="263"/>
      <c r="L774" s="263"/>
      <c r="M774" s="263"/>
      <c r="N774" s="263"/>
      <c r="O774" s="158"/>
      <c r="P774" s="296">
        <f t="shared" si="39"/>
        <v>0</v>
      </c>
      <c r="Q774" s="263"/>
      <c r="R774" s="263"/>
      <c r="S774" s="263"/>
      <c r="T774" s="263"/>
      <c r="U774" s="263">
        <v>1</v>
      </c>
      <c r="V774" s="263"/>
      <c r="W774" s="263"/>
      <c r="X774" s="158">
        <v>45190</v>
      </c>
      <c r="Y774" s="297">
        <f t="shared" si="40"/>
        <v>1</v>
      </c>
      <c r="Z774" s="263"/>
      <c r="AA774" s="263"/>
      <c r="AB774" s="263"/>
      <c r="AC774" s="263"/>
      <c r="AD774" s="263"/>
      <c r="AE774" s="263"/>
      <c r="AF774" s="263"/>
      <c r="AG774" s="158"/>
      <c r="AH774" s="297">
        <f t="shared" si="38"/>
        <v>0</v>
      </c>
      <c r="AI774" s="573"/>
      <c r="AJ774" s="574" t="s">
        <v>659</v>
      </c>
      <c r="AK774" s="574" t="s">
        <v>430</v>
      </c>
      <c r="AL774" s="574" t="s">
        <v>671</v>
      </c>
      <c r="AM774" s="574" t="s">
        <v>671</v>
      </c>
      <c r="AN774" s="574"/>
      <c r="AO774" s="574">
        <v>15</v>
      </c>
      <c r="AP774" s="574"/>
      <c r="AQ774" s="574"/>
      <c r="AR774" s="574"/>
      <c r="AS774" s="575"/>
      <c r="AT774" s="576">
        <v>1</v>
      </c>
      <c r="AU774" s="575" t="s">
        <v>672</v>
      </c>
      <c r="AV774" s="577" t="s">
        <v>653</v>
      </c>
      <c r="AW774" s="159" t="s">
        <v>16359</v>
      </c>
    </row>
    <row r="775" spans="1:49" ht="63.75">
      <c r="A775" s="395"/>
      <c r="B775" s="395">
        <v>4307220400</v>
      </c>
      <c r="C775" s="263" t="s">
        <v>6464</v>
      </c>
      <c r="D775" s="263" t="s">
        <v>6465</v>
      </c>
      <c r="E775" s="263" t="s">
        <v>2946</v>
      </c>
      <c r="F775" s="263" t="s">
        <v>422</v>
      </c>
      <c r="G775" s="263" t="s">
        <v>655</v>
      </c>
      <c r="H775" s="263"/>
      <c r="I775" s="263"/>
      <c r="J775" s="263"/>
      <c r="K775" s="263"/>
      <c r="L775" s="263"/>
      <c r="M775" s="263"/>
      <c r="N775" s="263"/>
      <c r="O775" s="158"/>
      <c r="P775" s="296">
        <f t="shared" si="39"/>
        <v>0</v>
      </c>
      <c r="Q775" s="263"/>
      <c r="R775" s="263"/>
      <c r="S775" s="263"/>
      <c r="T775" s="263"/>
      <c r="U775" s="263"/>
      <c r="V775" s="263"/>
      <c r="W775" s="263">
        <v>1</v>
      </c>
      <c r="X775" s="158">
        <v>45278</v>
      </c>
      <c r="Y775" s="297">
        <f t="shared" si="40"/>
        <v>1</v>
      </c>
      <c r="Z775" s="263"/>
      <c r="AA775" s="263"/>
      <c r="AB775" s="263"/>
      <c r="AC775" s="263"/>
      <c r="AD775" s="263"/>
      <c r="AE775" s="263"/>
      <c r="AF775" s="263"/>
      <c r="AG775" s="158"/>
      <c r="AH775" s="297">
        <f t="shared" si="38"/>
        <v>0</v>
      </c>
      <c r="AI775" s="573"/>
      <c r="AJ775" s="574" t="s">
        <v>659</v>
      </c>
      <c r="AK775" s="574" t="s">
        <v>430</v>
      </c>
      <c r="AL775" s="574"/>
      <c r="AM775" s="574"/>
      <c r="AN775" s="574"/>
      <c r="AO775" s="574"/>
      <c r="AP775" s="574"/>
      <c r="AQ775" s="574"/>
      <c r="AR775" s="574"/>
      <c r="AS775" s="575"/>
      <c r="AT775" s="576"/>
      <c r="AU775" s="575"/>
      <c r="AV775" s="577"/>
      <c r="AW775" s="159"/>
    </row>
    <row r="776" spans="1:49" ht="63.75">
      <c r="A776" s="395"/>
      <c r="B776" s="395">
        <v>4307220400</v>
      </c>
      <c r="C776" s="263" t="s">
        <v>6464</v>
      </c>
      <c r="D776" s="263" t="s">
        <v>6465</v>
      </c>
      <c r="E776" s="263" t="s">
        <v>2947</v>
      </c>
      <c r="F776" s="263" t="s">
        <v>422</v>
      </c>
      <c r="G776" s="263" t="s">
        <v>655</v>
      </c>
      <c r="H776" s="263"/>
      <c r="I776" s="263"/>
      <c r="J776" s="263"/>
      <c r="K776" s="263"/>
      <c r="L776" s="263"/>
      <c r="M776" s="263"/>
      <c r="N776" s="263"/>
      <c r="O776" s="158"/>
      <c r="P776" s="296">
        <f t="shared" si="39"/>
        <v>0</v>
      </c>
      <c r="Q776" s="263"/>
      <c r="R776" s="263"/>
      <c r="S776" s="263"/>
      <c r="T776" s="263"/>
      <c r="U776" s="263"/>
      <c r="V776" s="263"/>
      <c r="W776" s="263">
        <v>1</v>
      </c>
      <c r="X776" s="158">
        <v>45278</v>
      </c>
      <c r="Y776" s="297">
        <f t="shared" si="40"/>
        <v>1</v>
      </c>
      <c r="Z776" s="263"/>
      <c r="AA776" s="263"/>
      <c r="AB776" s="263"/>
      <c r="AC776" s="263"/>
      <c r="AD776" s="263"/>
      <c r="AE776" s="263"/>
      <c r="AF776" s="263"/>
      <c r="AG776" s="158"/>
      <c r="AH776" s="297">
        <f t="shared" si="38"/>
        <v>0</v>
      </c>
      <c r="AI776" s="573"/>
      <c r="AJ776" s="574" t="s">
        <v>659</v>
      </c>
      <c r="AK776" s="574" t="s">
        <v>430</v>
      </c>
      <c r="AL776" s="574"/>
      <c r="AM776" s="574"/>
      <c r="AN776" s="574"/>
      <c r="AO776" s="574"/>
      <c r="AP776" s="574">
        <v>1</v>
      </c>
      <c r="AQ776" s="574" t="s">
        <v>656</v>
      </c>
      <c r="AR776" s="574" t="s">
        <v>10462</v>
      </c>
      <c r="AS776" s="575"/>
      <c r="AT776" s="576"/>
      <c r="AU776" s="575"/>
      <c r="AV776" s="577"/>
      <c r="AW776" s="159"/>
    </row>
    <row r="777" spans="1:49" ht="51">
      <c r="A777" s="395"/>
      <c r="B777" s="395">
        <v>4520630900</v>
      </c>
      <c r="C777" s="263" t="s">
        <v>6466</v>
      </c>
      <c r="D777" s="263" t="s">
        <v>6467</v>
      </c>
      <c r="E777" s="263" t="s">
        <v>2948</v>
      </c>
      <c r="F777" s="263" t="s">
        <v>422</v>
      </c>
      <c r="G777" s="263" t="s">
        <v>655</v>
      </c>
      <c r="H777" s="263"/>
      <c r="I777" s="263"/>
      <c r="J777" s="263"/>
      <c r="K777" s="263"/>
      <c r="L777" s="263"/>
      <c r="M777" s="263"/>
      <c r="N777" s="263"/>
      <c r="O777" s="158"/>
      <c r="P777" s="296">
        <f t="shared" si="39"/>
        <v>0</v>
      </c>
      <c r="Q777" s="263"/>
      <c r="R777" s="263"/>
      <c r="S777" s="263"/>
      <c r="T777" s="263"/>
      <c r="U777" s="263"/>
      <c r="V777" s="263"/>
      <c r="W777" s="263">
        <v>1</v>
      </c>
      <c r="X777" s="158">
        <v>45176</v>
      </c>
      <c r="Y777" s="297">
        <f t="shared" si="40"/>
        <v>1</v>
      </c>
      <c r="Z777" s="263"/>
      <c r="AA777" s="263"/>
      <c r="AB777" s="263"/>
      <c r="AC777" s="263"/>
      <c r="AD777" s="263"/>
      <c r="AE777" s="263"/>
      <c r="AF777" s="263"/>
      <c r="AG777" s="158"/>
      <c r="AH777" s="297">
        <f t="shared" si="38"/>
        <v>0</v>
      </c>
      <c r="AI777" s="573"/>
      <c r="AJ777" s="574" t="s">
        <v>659</v>
      </c>
      <c r="AK777" s="574" t="s">
        <v>430</v>
      </c>
      <c r="AL777" s="574"/>
      <c r="AM777" s="574"/>
      <c r="AN777" s="574"/>
      <c r="AO777" s="574"/>
      <c r="AP777" s="574"/>
      <c r="AQ777" s="574"/>
      <c r="AR777" s="574"/>
      <c r="AS777" s="575"/>
      <c r="AT777" s="576"/>
      <c r="AU777" s="575"/>
      <c r="AV777" s="577"/>
      <c r="AW777" s="159"/>
    </row>
    <row r="778" spans="1:49" ht="63.75">
      <c r="A778" s="395"/>
      <c r="B778" s="395">
        <v>4362510700</v>
      </c>
      <c r="C778" s="263" t="s">
        <v>6468</v>
      </c>
      <c r="D778" s="263" t="s">
        <v>6469</v>
      </c>
      <c r="E778" s="263" t="s">
        <v>2949</v>
      </c>
      <c r="F778" s="263" t="s">
        <v>422</v>
      </c>
      <c r="G778" s="263" t="s">
        <v>655</v>
      </c>
      <c r="H778" s="263"/>
      <c r="I778" s="263"/>
      <c r="J778" s="263"/>
      <c r="K778" s="263"/>
      <c r="L778" s="263"/>
      <c r="M778" s="263"/>
      <c r="N778" s="263"/>
      <c r="O778" s="158"/>
      <c r="P778" s="296">
        <f t="shared" si="39"/>
        <v>0</v>
      </c>
      <c r="Q778" s="263"/>
      <c r="R778" s="263"/>
      <c r="S778" s="263"/>
      <c r="T778" s="263"/>
      <c r="U778" s="263"/>
      <c r="V778" s="263"/>
      <c r="W778" s="263">
        <v>1</v>
      </c>
      <c r="X778" s="158">
        <v>45152</v>
      </c>
      <c r="Y778" s="297">
        <f t="shared" si="40"/>
        <v>1</v>
      </c>
      <c r="Z778" s="263"/>
      <c r="AA778" s="263"/>
      <c r="AB778" s="263"/>
      <c r="AC778" s="263"/>
      <c r="AD778" s="263"/>
      <c r="AE778" s="263"/>
      <c r="AF778" s="263">
        <v>1</v>
      </c>
      <c r="AG778" s="158">
        <v>45212</v>
      </c>
      <c r="AH778" s="297">
        <f t="shared" si="38"/>
        <v>1</v>
      </c>
      <c r="AI778" s="573"/>
      <c r="AJ778" s="574" t="s">
        <v>659</v>
      </c>
      <c r="AK778" s="574" t="s">
        <v>430</v>
      </c>
      <c r="AL778" s="574"/>
      <c r="AM778" s="574"/>
      <c r="AN778" s="574"/>
      <c r="AO778" s="574"/>
      <c r="AP778" s="574"/>
      <c r="AQ778" s="574"/>
      <c r="AR778" s="574"/>
      <c r="AS778" s="575"/>
      <c r="AT778" s="576"/>
      <c r="AU778" s="575"/>
      <c r="AV778" s="577"/>
      <c r="AW778" s="159"/>
    </row>
    <row r="779" spans="1:49" ht="51">
      <c r="A779" s="395"/>
      <c r="B779" s="395">
        <v>3503500500</v>
      </c>
      <c r="C779" s="263" t="s">
        <v>6470</v>
      </c>
      <c r="D779" s="263" t="s">
        <v>6471</v>
      </c>
      <c r="E779" s="263" t="s">
        <v>2950</v>
      </c>
      <c r="F779" s="263" t="s">
        <v>422</v>
      </c>
      <c r="G779" s="263" t="s">
        <v>655</v>
      </c>
      <c r="H779" s="263"/>
      <c r="I779" s="263"/>
      <c r="J779" s="263"/>
      <c r="K779" s="263"/>
      <c r="L779" s="263"/>
      <c r="M779" s="263"/>
      <c r="N779" s="263"/>
      <c r="O779" s="158"/>
      <c r="P779" s="296">
        <f t="shared" si="39"/>
        <v>0</v>
      </c>
      <c r="Q779" s="263"/>
      <c r="R779" s="263"/>
      <c r="S779" s="263"/>
      <c r="T779" s="263"/>
      <c r="U779" s="263"/>
      <c r="V779" s="263"/>
      <c r="W779" s="263">
        <v>1</v>
      </c>
      <c r="X779" s="158">
        <v>45016</v>
      </c>
      <c r="Y779" s="297">
        <f t="shared" si="40"/>
        <v>1</v>
      </c>
      <c r="Z779" s="263"/>
      <c r="AA779" s="263"/>
      <c r="AB779" s="263"/>
      <c r="AC779" s="263"/>
      <c r="AD779" s="263"/>
      <c r="AE779" s="263"/>
      <c r="AF779" s="263">
        <v>1</v>
      </c>
      <c r="AG779" s="158">
        <v>45023</v>
      </c>
      <c r="AH779" s="297">
        <f t="shared" si="38"/>
        <v>1</v>
      </c>
      <c r="AI779" s="573"/>
      <c r="AJ779" s="574" t="s">
        <v>659</v>
      </c>
      <c r="AK779" s="574" t="s">
        <v>430</v>
      </c>
      <c r="AL779" s="574"/>
      <c r="AM779" s="574"/>
      <c r="AN779" s="574"/>
      <c r="AO779" s="574"/>
      <c r="AP779" s="574"/>
      <c r="AQ779" s="574"/>
      <c r="AR779" s="574"/>
      <c r="AS779" s="575"/>
      <c r="AT779" s="576"/>
      <c r="AU779" s="575"/>
      <c r="AV779" s="577"/>
      <c r="AW779" s="159"/>
    </row>
    <row r="780" spans="1:49" ht="51">
      <c r="A780" s="395"/>
      <c r="B780" s="395">
        <v>4232640400</v>
      </c>
      <c r="C780" s="263" t="s">
        <v>6472</v>
      </c>
      <c r="D780" s="263" t="s">
        <v>6473</v>
      </c>
      <c r="E780" s="263" t="s">
        <v>2951</v>
      </c>
      <c r="F780" s="263" t="s">
        <v>422</v>
      </c>
      <c r="G780" s="263" t="s">
        <v>655</v>
      </c>
      <c r="H780" s="263"/>
      <c r="I780" s="263"/>
      <c r="J780" s="263"/>
      <c r="K780" s="263"/>
      <c r="L780" s="263"/>
      <c r="M780" s="263"/>
      <c r="N780" s="263"/>
      <c r="O780" s="158"/>
      <c r="P780" s="296">
        <f t="shared" si="39"/>
        <v>0</v>
      </c>
      <c r="Q780" s="263"/>
      <c r="R780" s="263"/>
      <c r="S780" s="263"/>
      <c r="T780" s="263"/>
      <c r="U780" s="263"/>
      <c r="V780" s="263"/>
      <c r="W780" s="263">
        <v>1</v>
      </c>
      <c r="X780" s="158">
        <v>45239</v>
      </c>
      <c r="Y780" s="297">
        <f t="shared" si="40"/>
        <v>1</v>
      </c>
      <c r="Z780" s="263"/>
      <c r="AA780" s="263"/>
      <c r="AB780" s="263"/>
      <c r="AC780" s="263"/>
      <c r="AD780" s="263"/>
      <c r="AE780" s="263"/>
      <c r="AF780" s="263"/>
      <c r="AG780" s="158"/>
      <c r="AH780" s="297">
        <f t="shared" si="38"/>
        <v>0</v>
      </c>
      <c r="AI780" s="573"/>
      <c r="AJ780" s="574" t="s">
        <v>659</v>
      </c>
      <c r="AK780" s="574" t="s">
        <v>430</v>
      </c>
      <c r="AL780" s="574"/>
      <c r="AM780" s="574"/>
      <c r="AN780" s="574"/>
      <c r="AO780" s="574"/>
      <c r="AP780" s="574">
        <v>2</v>
      </c>
      <c r="AQ780" s="574" t="s">
        <v>656</v>
      </c>
      <c r="AR780" s="574" t="s">
        <v>10462</v>
      </c>
      <c r="AS780" s="575"/>
      <c r="AT780" s="576"/>
      <c r="AU780" s="575"/>
      <c r="AV780" s="577"/>
      <c r="AW780" s="159"/>
    </row>
    <row r="781" spans="1:49" ht="51">
      <c r="A781" s="395"/>
      <c r="B781" s="395">
        <v>4232640400</v>
      </c>
      <c r="C781" s="263" t="s">
        <v>6474</v>
      </c>
      <c r="D781" s="263" t="s">
        <v>6473</v>
      </c>
      <c r="E781" s="263" t="s">
        <v>2952</v>
      </c>
      <c r="F781" s="263" t="s">
        <v>416</v>
      </c>
      <c r="G781" s="263" t="s">
        <v>655</v>
      </c>
      <c r="H781" s="263"/>
      <c r="I781" s="263"/>
      <c r="J781" s="263"/>
      <c r="K781" s="263"/>
      <c r="L781" s="263"/>
      <c r="M781" s="263"/>
      <c r="N781" s="263"/>
      <c r="O781" s="158"/>
      <c r="P781" s="296">
        <f t="shared" si="39"/>
        <v>0</v>
      </c>
      <c r="Q781" s="263"/>
      <c r="R781" s="263"/>
      <c r="S781" s="263"/>
      <c r="T781" s="263"/>
      <c r="U781" s="263"/>
      <c r="V781" s="263"/>
      <c r="W781" s="263">
        <v>1</v>
      </c>
      <c r="X781" s="158">
        <v>45239</v>
      </c>
      <c r="Y781" s="297">
        <f t="shared" si="40"/>
        <v>1</v>
      </c>
      <c r="Z781" s="263"/>
      <c r="AA781" s="263"/>
      <c r="AB781" s="263"/>
      <c r="AC781" s="263"/>
      <c r="AD781" s="263"/>
      <c r="AE781" s="263"/>
      <c r="AF781" s="263"/>
      <c r="AG781" s="158"/>
      <c r="AH781" s="297">
        <f t="shared" si="38"/>
        <v>0</v>
      </c>
      <c r="AI781" s="573"/>
      <c r="AJ781" s="574" t="s">
        <v>659</v>
      </c>
      <c r="AK781" s="574" t="s">
        <v>430</v>
      </c>
      <c r="AL781" s="574"/>
      <c r="AM781" s="574"/>
      <c r="AN781" s="574"/>
      <c r="AO781" s="574"/>
      <c r="AP781" s="574"/>
      <c r="AQ781" s="574"/>
      <c r="AR781" s="574"/>
      <c r="AS781" s="575"/>
      <c r="AT781" s="576"/>
      <c r="AU781" s="575"/>
      <c r="AV781" s="577"/>
      <c r="AW781" s="159"/>
    </row>
    <row r="782" spans="1:49" ht="51">
      <c r="A782" s="395"/>
      <c r="B782" s="395">
        <v>4232640400</v>
      </c>
      <c r="C782" s="263" t="s">
        <v>6475</v>
      </c>
      <c r="D782" s="263" t="s">
        <v>6473</v>
      </c>
      <c r="E782" s="263" t="s">
        <v>2953</v>
      </c>
      <c r="F782" s="263" t="s">
        <v>422</v>
      </c>
      <c r="G782" s="263" t="s">
        <v>655</v>
      </c>
      <c r="H782" s="263"/>
      <c r="I782" s="263"/>
      <c r="J782" s="263"/>
      <c r="K782" s="263"/>
      <c r="L782" s="263"/>
      <c r="M782" s="263"/>
      <c r="N782" s="263"/>
      <c r="O782" s="158"/>
      <c r="P782" s="296">
        <f t="shared" si="39"/>
        <v>0</v>
      </c>
      <c r="Q782" s="263"/>
      <c r="R782" s="263"/>
      <c r="S782" s="263"/>
      <c r="T782" s="263"/>
      <c r="U782" s="263"/>
      <c r="V782" s="263"/>
      <c r="W782" s="263">
        <v>1</v>
      </c>
      <c r="X782" s="158">
        <v>45239</v>
      </c>
      <c r="Y782" s="297">
        <f t="shared" si="40"/>
        <v>1</v>
      </c>
      <c r="Z782" s="263"/>
      <c r="AA782" s="263"/>
      <c r="AB782" s="263"/>
      <c r="AC782" s="263"/>
      <c r="AD782" s="263"/>
      <c r="AE782" s="263"/>
      <c r="AF782" s="263"/>
      <c r="AG782" s="158"/>
      <c r="AH782" s="297">
        <f t="shared" si="38"/>
        <v>0</v>
      </c>
      <c r="AI782" s="573"/>
      <c r="AJ782" s="574" t="s">
        <v>659</v>
      </c>
      <c r="AK782" s="574" t="s">
        <v>430</v>
      </c>
      <c r="AL782" s="574"/>
      <c r="AM782" s="574"/>
      <c r="AN782" s="574"/>
      <c r="AO782" s="574"/>
      <c r="AP782" s="574"/>
      <c r="AQ782" s="574"/>
      <c r="AR782" s="574"/>
      <c r="AS782" s="575"/>
      <c r="AT782" s="576"/>
      <c r="AU782" s="575"/>
      <c r="AV782" s="577"/>
      <c r="AW782" s="159"/>
    </row>
    <row r="783" spans="1:49" ht="51">
      <c r="A783" s="395"/>
      <c r="B783" s="395">
        <v>4232640400</v>
      </c>
      <c r="C783" s="263" t="s">
        <v>6476</v>
      </c>
      <c r="D783" s="263" t="s">
        <v>6473</v>
      </c>
      <c r="E783" s="263" t="s">
        <v>2954</v>
      </c>
      <c r="F783" s="263" t="s">
        <v>416</v>
      </c>
      <c r="G783" s="263" t="s">
        <v>655</v>
      </c>
      <c r="H783" s="263"/>
      <c r="I783" s="263"/>
      <c r="J783" s="263"/>
      <c r="K783" s="263"/>
      <c r="L783" s="263"/>
      <c r="M783" s="263"/>
      <c r="N783" s="263"/>
      <c r="O783" s="158"/>
      <c r="P783" s="296">
        <f t="shared" si="39"/>
        <v>0</v>
      </c>
      <c r="Q783" s="263"/>
      <c r="R783" s="263"/>
      <c r="S783" s="263"/>
      <c r="T783" s="263"/>
      <c r="U783" s="263"/>
      <c r="V783" s="263"/>
      <c r="W783" s="263">
        <v>1</v>
      </c>
      <c r="X783" s="158">
        <v>45239</v>
      </c>
      <c r="Y783" s="297">
        <f t="shared" si="40"/>
        <v>1</v>
      </c>
      <c r="Z783" s="263"/>
      <c r="AA783" s="263"/>
      <c r="AB783" s="263"/>
      <c r="AC783" s="263"/>
      <c r="AD783" s="263"/>
      <c r="AE783" s="263"/>
      <c r="AF783" s="263"/>
      <c r="AG783" s="158"/>
      <c r="AH783" s="297">
        <f t="shared" si="38"/>
        <v>0</v>
      </c>
      <c r="AI783" s="573"/>
      <c r="AJ783" s="574" t="s">
        <v>659</v>
      </c>
      <c r="AK783" s="574" t="s">
        <v>430</v>
      </c>
      <c r="AL783" s="574"/>
      <c r="AM783" s="574"/>
      <c r="AN783" s="574"/>
      <c r="AO783" s="574"/>
      <c r="AP783" s="574"/>
      <c r="AQ783" s="574"/>
      <c r="AR783" s="574"/>
      <c r="AS783" s="575"/>
      <c r="AT783" s="576"/>
      <c r="AU783" s="575"/>
      <c r="AV783" s="577"/>
      <c r="AW783" s="159"/>
    </row>
    <row r="784" spans="1:49" ht="51">
      <c r="A784" s="395"/>
      <c r="B784" s="395">
        <v>6333403400</v>
      </c>
      <c r="C784" s="263" t="s">
        <v>6477</v>
      </c>
      <c r="D784" s="263" t="s">
        <v>6478</v>
      </c>
      <c r="E784" s="263" t="s">
        <v>2955</v>
      </c>
      <c r="F784" s="263" t="s">
        <v>422</v>
      </c>
      <c r="G784" s="263" t="s">
        <v>655</v>
      </c>
      <c r="H784" s="263"/>
      <c r="I784" s="263"/>
      <c r="J784" s="263"/>
      <c r="K784" s="263"/>
      <c r="L784" s="263"/>
      <c r="M784" s="263"/>
      <c r="N784" s="263"/>
      <c r="O784" s="158"/>
      <c r="P784" s="296">
        <f t="shared" si="39"/>
        <v>0</v>
      </c>
      <c r="Q784" s="263"/>
      <c r="R784" s="263"/>
      <c r="S784" s="263"/>
      <c r="T784" s="263"/>
      <c r="U784" s="263"/>
      <c r="V784" s="263"/>
      <c r="W784" s="263">
        <v>1</v>
      </c>
      <c r="X784" s="158">
        <v>45259</v>
      </c>
      <c r="Y784" s="297">
        <f t="shared" si="40"/>
        <v>1</v>
      </c>
      <c r="Z784" s="263"/>
      <c r="AA784" s="263"/>
      <c r="AB784" s="263"/>
      <c r="AC784" s="263"/>
      <c r="AD784" s="263"/>
      <c r="AE784" s="263"/>
      <c r="AF784" s="263"/>
      <c r="AG784" s="158"/>
      <c r="AH784" s="297">
        <f t="shared" si="38"/>
        <v>0</v>
      </c>
      <c r="AI784" s="573"/>
      <c r="AJ784" s="574" t="s">
        <v>659</v>
      </c>
      <c r="AK784" s="574" t="s">
        <v>430</v>
      </c>
      <c r="AL784" s="574"/>
      <c r="AM784" s="574"/>
      <c r="AN784" s="574"/>
      <c r="AO784" s="574"/>
      <c r="AP784" s="574"/>
      <c r="AQ784" s="574"/>
      <c r="AR784" s="574"/>
      <c r="AS784" s="575"/>
      <c r="AT784" s="576"/>
      <c r="AU784" s="575"/>
      <c r="AV784" s="577"/>
      <c r="AW784" s="159"/>
    </row>
    <row r="785" spans="1:49" ht="51">
      <c r="A785" s="395"/>
      <c r="B785" s="395">
        <v>4521613401</v>
      </c>
      <c r="C785" s="263" t="s">
        <v>5580</v>
      </c>
      <c r="D785" s="263" t="s">
        <v>5493</v>
      </c>
      <c r="E785" s="263" t="s">
        <v>2956</v>
      </c>
      <c r="F785" s="263" t="s">
        <v>422</v>
      </c>
      <c r="G785" s="263" t="s">
        <v>655</v>
      </c>
      <c r="H785" s="263"/>
      <c r="I785" s="263"/>
      <c r="J785" s="263"/>
      <c r="K785" s="263"/>
      <c r="L785" s="263"/>
      <c r="M785" s="263"/>
      <c r="N785" s="263"/>
      <c r="O785" s="158"/>
      <c r="P785" s="296">
        <f t="shared" si="39"/>
        <v>0</v>
      </c>
      <c r="Q785" s="263"/>
      <c r="R785" s="263"/>
      <c r="S785" s="263"/>
      <c r="T785" s="263"/>
      <c r="U785" s="263"/>
      <c r="V785" s="263"/>
      <c r="W785" s="263">
        <v>1</v>
      </c>
      <c r="X785" s="158">
        <v>45239</v>
      </c>
      <c r="Y785" s="297">
        <f t="shared" si="40"/>
        <v>1</v>
      </c>
      <c r="Z785" s="263"/>
      <c r="AA785" s="263"/>
      <c r="AB785" s="263"/>
      <c r="AC785" s="263"/>
      <c r="AD785" s="263"/>
      <c r="AE785" s="263"/>
      <c r="AF785" s="263"/>
      <c r="AG785" s="158"/>
      <c r="AH785" s="297">
        <f t="shared" si="38"/>
        <v>0</v>
      </c>
      <c r="AI785" s="573"/>
      <c r="AJ785" s="574" t="s">
        <v>659</v>
      </c>
      <c r="AK785" s="574" t="s">
        <v>430</v>
      </c>
      <c r="AL785" s="574"/>
      <c r="AM785" s="574"/>
      <c r="AN785" s="574"/>
      <c r="AO785" s="574"/>
      <c r="AP785" s="574"/>
      <c r="AQ785" s="574"/>
      <c r="AR785" s="574"/>
      <c r="AS785" s="575"/>
      <c r="AT785" s="576"/>
      <c r="AU785" s="575"/>
      <c r="AV785" s="577"/>
      <c r="AW785" s="159"/>
    </row>
    <row r="786" spans="1:49" ht="51">
      <c r="A786" s="395"/>
      <c r="B786" s="395">
        <v>5305010200</v>
      </c>
      <c r="C786" s="263" t="s">
        <v>6479</v>
      </c>
      <c r="D786" s="263" t="s">
        <v>6480</v>
      </c>
      <c r="E786" s="263" t="s">
        <v>2957</v>
      </c>
      <c r="F786" s="263" t="s">
        <v>422</v>
      </c>
      <c r="G786" s="263" t="s">
        <v>655</v>
      </c>
      <c r="H786" s="263"/>
      <c r="I786" s="263"/>
      <c r="J786" s="263"/>
      <c r="K786" s="263"/>
      <c r="L786" s="263"/>
      <c r="M786" s="263"/>
      <c r="N786" s="263"/>
      <c r="O786" s="158"/>
      <c r="P786" s="296">
        <f t="shared" si="39"/>
        <v>0</v>
      </c>
      <c r="Q786" s="263"/>
      <c r="R786" s="263"/>
      <c r="S786" s="263"/>
      <c r="T786" s="263"/>
      <c r="U786" s="263"/>
      <c r="V786" s="263"/>
      <c r="W786" s="263">
        <v>1</v>
      </c>
      <c r="X786" s="158">
        <v>45139</v>
      </c>
      <c r="Y786" s="297">
        <f t="shared" si="40"/>
        <v>1</v>
      </c>
      <c r="Z786" s="263"/>
      <c r="AA786" s="263"/>
      <c r="AB786" s="263"/>
      <c r="AC786" s="263"/>
      <c r="AD786" s="263"/>
      <c r="AE786" s="263"/>
      <c r="AF786" s="263">
        <v>1</v>
      </c>
      <c r="AG786" s="158">
        <v>45224</v>
      </c>
      <c r="AH786" s="297">
        <f t="shared" si="38"/>
        <v>1</v>
      </c>
      <c r="AI786" s="573"/>
      <c r="AJ786" s="574" t="s">
        <v>659</v>
      </c>
      <c r="AK786" s="574" t="s">
        <v>430</v>
      </c>
      <c r="AL786" s="574"/>
      <c r="AM786" s="574"/>
      <c r="AN786" s="574"/>
      <c r="AO786" s="574"/>
      <c r="AP786" s="574"/>
      <c r="AQ786" s="574"/>
      <c r="AR786" s="574"/>
      <c r="AS786" s="575"/>
      <c r="AT786" s="576"/>
      <c r="AU786" s="575"/>
      <c r="AV786" s="577"/>
      <c r="AW786" s="159"/>
    </row>
    <row r="787" spans="1:49" ht="51">
      <c r="A787" s="395"/>
      <c r="B787" s="395">
        <v>4521613401</v>
      </c>
      <c r="C787" s="263" t="s">
        <v>5492</v>
      </c>
      <c r="D787" s="263" t="s">
        <v>5493</v>
      </c>
      <c r="E787" s="263" t="s">
        <v>2958</v>
      </c>
      <c r="F787" s="263" t="s">
        <v>422</v>
      </c>
      <c r="G787" s="263" t="s">
        <v>655</v>
      </c>
      <c r="H787" s="263"/>
      <c r="I787" s="263"/>
      <c r="J787" s="263"/>
      <c r="K787" s="263"/>
      <c r="L787" s="263"/>
      <c r="M787" s="263"/>
      <c r="N787" s="263"/>
      <c r="O787" s="158"/>
      <c r="P787" s="296">
        <f t="shared" si="39"/>
        <v>0</v>
      </c>
      <c r="Q787" s="263"/>
      <c r="R787" s="263"/>
      <c r="S787" s="263"/>
      <c r="T787" s="263"/>
      <c r="U787" s="263"/>
      <c r="V787" s="263"/>
      <c r="W787" s="263">
        <v>1</v>
      </c>
      <c r="X787" s="158">
        <v>45239</v>
      </c>
      <c r="Y787" s="297">
        <f t="shared" si="40"/>
        <v>1</v>
      </c>
      <c r="Z787" s="263"/>
      <c r="AA787" s="263"/>
      <c r="AB787" s="263"/>
      <c r="AC787" s="263"/>
      <c r="AD787" s="263"/>
      <c r="AE787" s="263"/>
      <c r="AF787" s="263"/>
      <c r="AG787" s="158"/>
      <c r="AH787" s="297">
        <f t="shared" si="38"/>
        <v>0</v>
      </c>
      <c r="AI787" s="573"/>
      <c r="AJ787" s="574" t="s">
        <v>659</v>
      </c>
      <c r="AK787" s="574" t="s">
        <v>430</v>
      </c>
      <c r="AL787" s="574"/>
      <c r="AM787" s="574"/>
      <c r="AN787" s="574"/>
      <c r="AO787" s="574"/>
      <c r="AP787" s="574"/>
      <c r="AQ787" s="574"/>
      <c r="AR787" s="574"/>
      <c r="AS787" s="575"/>
      <c r="AT787" s="576"/>
      <c r="AU787" s="575"/>
      <c r="AV787" s="577"/>
      <c r="AW787" s="159"/>
    </row>
    <row r="788" spans="1:49" ht="51">
      <c r="A788" s="395"/>
      <c r="B788" s="395">
        <v>3192710400</v>
      </c>
      <c r="C788" s="263" t="s">
        <v>6481</v>
      </c>
      <c r="D788" s="263" t="s">
        <v>6482</v>
      </c>
      <c r="E788" s="263" t="s">
        <v>2959</v>
      </c>
      <c r="F788" s="263" t="s">
        <v>422</v>
      </c>
      <c r="G788" s="263" t="s">
        <v>655</v>
      </c>
      <c r="H788" s="263"/>
      <c r="I788" s="263"/>
      <c r="J788" s="263"/>
      <c r="K788" s="263"/>
      <c r="L788" s="263"/>
      <c r="M788" s="263"/>
      <c r="N788" s="263"/>
      <c r="O788" s="158"/>
      <c r="P788" s="296">
        <f t="shared" si="39"/>
        <v>0</v>
      </c>
      <c r="Q788" s="263"/>
      <c r="R788" s="263"/>
      <c r="S788" s="263"/>
      <c r="T788" s="263"/>
      <c r="U788" s="263"/>
      <c r="V788" s="263"/>
      <c r="W788" s="263">
        <v>1</v>
      </c>
      <c r="X788" s="158">
        <v>45217</v>
      </c>
      <c r="Y788" s="297">
        <f t="shared" si="40"/>
        <v>1</v>
      </c>
      <c r="Z788" s="263"/>
      <c r="AA788" s="263"/>
      <c r="AB788" s="263"/>
      <c r="AC788" s="263"/>
      <c r="AD788" s="263"/>
      <c r="AE788" s="263"/>
      <c r="AF788" s="263"/>
      <c r="AG788" s="158"/>
      <c r="AH788" s="297">
        <f t="shared" si="38"/>
        <v>0</v>
      </c>
      <c r="AI788" s="573"/>
      <c r="AJ788" s="574" t="s">
        <v>659</v>
      </c>
      <c r="AK788" s="574" t="s">
        <v>430</v>
      </c>
      <c r="AL788" s="574"/>
      <c r="AM788" s="574"/>
      <c r="AN788" s="574"/>
      <c r="AO788" s="574"/>
      <c r="AP788" s="574"/>
      <c r="AQ788" s="574"/>
      <c r="AR788" s="574"/>
      <c r="AS788" s="575"/>
      <c r="AT788" s="576"/>
      <c r="AU788" s="575"/>
      <c r="AV788" s="577"/>
      <c r="AW788" s="159"/>
    </row>
    <row r="789" spans="1:49" ht="51">
      <c r="A789" s="395"/>
      <c r="B789" s="395">
        <v>3631510700</v>
      </c>
      <c r="C789" s="263" t="s">
        <v>6483</v>
      </c>
      <c r="D789" s="263" t="s">
        <v>6484</v>
      </c>
      <c r="E789" s="263" t="s">
        <v>2960</v>
      </c>
      <c r="F789" s="263" t="s">
        <v>422</v>
      </c>
      <c r="G789" s="263" t="s">
        <v>655</v>
      </c>
      <c r="H789" s="263"/>
      <c r="I789" s="263"/>
      <c r="J789" s="263"/>
      <c r="K789" s="263"/>
      <c r="L789" s="263"/>
      <c r="M789" s="263"/>
      <c r="N789" s="263"/>
      <c r="O789" s="158"/>
      <c r="P789" s="296">
        <f t="shared" si="39"/>
        <v>0</v>
      </c>
      <c r="Q789" s="263"/>
      <c r="R789" s="263"/>
      <c r="S789" s="263"/>
      <c r="T789" s="263"/>
      <c r="U789" s="263"/>
      <c r="V789" s="263"/>
      <c r="W789" s="263">
        <v>1</v>
      </c>
      <c r="X789" s="158">
        <v>44944</v>
      </c>
      <c r="Y789" s="297">
        <f t="shared" si="40"/>
        <v>1</v>
      </c>
      <c r="Z789" s="263"/>
      <c r="AA789" s="263"/>
      <c r="AB789" s="263"/>
      <c r="AC789" s="263"/>
      <c r="AD789" s="263"/>
      <c r="AE789" s="263"/>
      <c r="AF789" s="263">
        <v>1</v>
      </c>
      <c r="AG789" s="158">
        <v>45120</v>
      </c>
      <c r="AH789" s="297">
        <f t="shared" si="38"/>
        <v>1</v>
      </c>
      <c r="AI789" s="573"/>
      <c r="AJ789" s="574" t="s">
        <v>659</v>
      </c>
      <c r="AK789" s="574" t="s">
        <v>430</v>
      </c>
      <c r="AL789" s="574"/>
      <c r="AM789" s="574"/>
      <c r="AN789" s="574"/>
      <c r="AO789" s="574"/>
      <c r="AP789" s="574"/>
      <c r="AQ789" s="574"/>
      <c r="AR789" s="574"/>
      <c r="AS789" s="575"/>
      <c r="AT789" s="576"/>
      <c r="AU789" s="575"/>
      <c r="AV789" s="577"/>
      <c r="AW789" s="159"/>
    </row>
    <row r="790" spans="1:49" ht="51">
      <c r="A790" s="395"/>
      <c r="B790" s="395">
        <v>5304521000</v>
      </c>
      <c r="C790" s="263" t="s">
        <v>6485</v>
      </c>
      <c r="D790" s="263" t="s">
        <v>6486</v>
      </c>
      <c r="E790" s="263" t="s">
        <v>2961</v>
      </c>
      <c r="F790" s="263" t="s">
        <v>422</v>
      </c>
      <c r="G790" s="263" t="s">
        <v>655</v>
      </c>
      <c r="H790" s="263"/>
      <c r="I790" s="263"/>
      <c r="J790" s="263"/>
      <c r="K790" s="263"/>
      <c r="L790" s="263"/>
      <c r="M790" s="263"/>
      <c r="N790" s="263"/>
      <c r="O790" s="158"/>
      <c r="P790" s="296">
        <f t="shared" si="39"/>
        <v>0</v>
      </c>
      <c r="Q790" s="263"/>
      <c r="R790" s="263"/>
      <c r="S790" s="263"/>
      <c r="T790" s="263"/>
      <c r="U790" s="263"/>
      <c r="V790" s="263"/>
      <c r="W790" s="263">
        <v>1</v>
      </c>
      <c r="X790" s="158">
        <v>45131</v>
      </c>
      <c r="Y790" s="297">
        <f t="shared" si="40"/>
        <v>1</v>
      </c>
      <c r="Z790" s="263"/>
      <c r="AA790" s="263"/>
      <c r="AB790" s="263"/>
      <c r="AC790" s="263"/>
      <c r="AD790" s="263"/>
      <c r="AE790" s="263"/>
      <c r="AF790" s="263">
        <v>1</v>
      </c>
      <c r="AG790" s="158">
        <v>45187</v>
      </c>
      <c r="AH790" s="297">
        <f t="shared" si="38"/>
        <v>1</v>
      </c>
      <c r="AI790" s="573"/>
      <c r="AJ790" s="574" t="s">
        <v>659</v>
      </c>
      <c r="AK790" s="574" t="s">
        <v>430</v>
      </c>
      <c r="AL790" s="574"/>
      <c r="AM790" s="574"/>
      <c r="AN790" s="574"/>
      <c r="AO790" s="574"/>
      <c r="AP790" s="574"/>
      <c r="AQ790" s="574"/>
      <c r="AR790" s="574"/>
      <c r="AS790" s="575"/>
      <c r="AT790" s="576"/>
      <c r="AU790" s="575"/>
      <c r="AV790" s="577"/>
      <c r="AW790" s="159"/>
    </row>
    <row r="791" spans="1:49" ht="51">
      <c r="A791" s="395"/>
      <c r="B791" s="395">
        <v>5310820800</v>
      </c>
      <c r="C791" s="263" t="s">
        <v>6487</v>
      </c>
      <c r="D791" s="263" t="s">
        <v>6488</v>
      </c>
      <c r="E791" s="263" t="s">
        <v>2962</v>
      </c>
      <c r="F791" s="263" t="s">
        <v>422</v>
      </c>
      <c r="G791" s="263" t="s">
        <v>655</v>
      </c>
      <c r="H791" s="263"/>
      <c r="I791" s="263"/>
      <c r="J791" s="263"/>
      <c r="K791" s="263"/>
      <c r="L791" s="263"/>
      <c r="M791" s="263"/>
      <c r="N791" s="263"/>
      <c r="O791" s="158"/>
      <c r="P791" s="296">
        <f t="shared" si="39"/>
        <v>0</v>
      </c>
      <c r="Q791" s="263"/>
      <c r="R791" s="263"/>
      <c r="S791" s="263"/>
      <c r="T791" s="263"/>
      <c r="U791" s="263"/>
      <c r="V791" s="263"/>
      <c r="W791" s="263">
        <v>1</v>
      </c>
      <c r="X791" s="158">
        <v>45168</v>
      </c>
      <c r="Y791" s="297">
        <f t="shared" si="40"/>
        <v>1</v>
      </c>
      <c r="Z791" s="263"/>
      <c r="AA791" s="263"/>
      <c r="AB791" s="263"/>
      <c r="AC791" s="263"/>
      <c r="AD791" s="263"/>
      <c r="AE791" s="263"/>
      <c r="AF791" s="263">
        <v>1</v>
      </c>
      <c r="AG791" s="158">
        <v>45266</v>
      </c>
      <c r="AH791" s="297">
        <f t="shared" si="38"/>
        <v>1</v>
      </c>
      <c r="AI791" s="573"/>
      <c r="AJ791" s="574" t="s">
        <v>659</v>
      </c>
      <c r="AK791" s="574" t="s">
        <v>430</v>
      </c>
      <c r="AL791" s="574"/>
      <c r="AM791" s="574"/>
      <c r="AN791" s="574"/>
      <c r="AO791" s="574"/>
      <c r="AP791" s="574"/>
      <c r="AQ791" s="574"/>
      <c r="AR791" s="574"/>
      <c r="AS791" s="575"/>
      <c r="AT791" s="576"/>
      <c r="AU791" s="575"/>
      <c r="AV791" s="577"/>
      <c r="AW791" s="159"/>
    </row>
    <row r="792" spans="1:49" ht="51">
      <c r="A792" s="395"/>
      <c r="B792" s="395">
        <v>3410921800</v>
      </c>
      <c r="C792" s="263" t="s">
        <v>6489</v>
      </c>
      <c r="D792" s="263" t="s">
        <v>6490</v>
      </c>
      <c r="E792" s="263" t="s">
        <v>2963</v>
      </c>
      <c r="F792" s="263" t="s">
        <v>422</v>
      </c>
      <c r="G792" s="263" t="s">
        <v>655</v>
      </c>
      <c r="H792" s="263"/>
      <c r="I792" s="263"/>
      <c r="J792" s="263"/>
      <c r="K792" s="263"/>
      <c r="L792" s="263"/>
      <c r="M792" s="263"/>
      <c r="N792" s="263"/>
      <c r="O792" s="158"/>
      <c r="P792" s="296">
        <f t="shared" si="39"/>
        <v>0</v>
      </c>
      <c r="Q792" s="263"/>
      <c r="R792" s="263"/>
      <c r="S792" s="263"/>
      <c r="T792" s="263"/>
      <c r="U792" s="263"/>
      <c r="V792" s="263"/>
      <c r="W792" s="263">
        <v>1</v>
      </c>
      <c r="X792" s="158">
        <v>45281</v>
      </c>
      <c r="Y792" s="297">
        <f t="shared" si="40"/>
        <v>1</v>
      </c>
      <c r="Z792" s="263"/>
      <c r="AA792" s="263"/>
      <c r="AB792" s="263"/>
      <c r="AC792" s="263"/>
      <c r="AD792" s="263"/>
      <c r="AE792" s="263"/>
      <c r="AF792" s="263"/>
      <c r="AG792" s="158"/>
      <c r="AH792" s="297">
        <f t="shared" si="38"/>
        <v>0</v>
      </c>
      <c r="AI792" s="573"/>
      <c r="AJ792" s="574" t="s">
        <v>659</v>
      </c>
      <c r="AK792" s="574" t="s">
        <v>430</v>
      </c>
      <c r="AL792" s="574"/>
      <c r="AM792" s="574"/>
      <c r="AN792" s="574"/>
      <c r="AO792" s="574"/>
      <c r="AP792" s="574"/>
      <c r="AQ792" s="574"/>
      <c r="AR792" s="574"/>
      <c r="AS792" s="575"/>
      <c r="AT792" s="576"/>
      <c r="AU792" s="575"/>
      <c r="AV792" s="577"/>
      <c r="AW792" s="159"/>
    </row>
    <row r="793" spans="1:49" ht="51">
      <c r="A793" s="395"/>
      <c r="B793" s="395">
        <v>5310812600</v>
      </c>
      <c r="C793" s="263" t="s">
        <v>6491</v>
      </c>
      <c r="D793" s="263" t="s">
        <v>6492</v>
      </c>
      <c r="E793" s="263" t="s">
        <v>2964</v>
      </c>
      <c r="F793" s="263" t="s">
        <v>422</v>
      </c>
      <c r="G793" s="263" t="s">
        <v>655</v>
      </c>
      <c r="H793" s="263"/>
      <c r="I793" s="263"/>
      <c r="J793" s="263"/>
      <c r="K793" s="263"/>
      <c r="L793" s="263"/>
      <c r="M793" s="263"/>
      <c r="N793" s="263"/>
      <c r="O793" s="158"/>
      <c r="P793" s="296">
        <f t="shared" si="39"/>
        <v>0</v>
      </c>
      <c r="Q793" s="263"/>
      <c r="R793" s="263"/>
      <c r="S793" s="263"/>
      <c r="T793" s="263"/>
      <c r="U793" s="263"/>
      <c r="V793" s="263"/>
      <c r="W793" s="263">
        <v>1</v>
      </c>
      <c r="X793" s="158">
        <v>45078</v>
      </c>
      <c r="Y793" s="297">
        <f t="shared" si="40"/>
        <v>1</v>
      </c>
      <c r="Z793" s="263"/>
      <c r="AA793" s="263"/>
      <c r="AB793" s="263"/>
      <c r="AC793" s="263"/>
      <c r="AD793" s="263"/>
      <c r="AE793" s="263"/>
      <c r="AF793" s="263">
        <v>1</v>
      </c>
      <c r="AG793" s="158">
        <v>45084</v>
      </c>
      <c r="AH793" s="297">
        <f t="shared" si="38"/>
        <v>1</v>
      </c>
      <c r="AI793" s="573"/>
      <c r="AJ793" s="574" t="s">
        <v>659</v>
      </c>
      <c r="AK793" s="574" t="s">
        <v>430</v>
      </c>
      <c r="AL793" s="574"/>
      <c r="AM793" s="574"/>
      <c r="AN793" s="574"/>
      <c r="AO793" s="574"/>
      <c r="AP793" s="574"/>
      <c r="AQ793" s="574"/>
      <c r="AR793" s="574"/>
      <c r="AS793" s="575"/>
      <c r="AT793" s="576"/>
      <c r="AU793" s="575"/>
      <c r="AV793" s="577"/>
      <c r="AW793" s="159"/>
    </row>
    <row r="794" spans="1:49" ht="25.5">
      <c r="A794" s="395"/>
      <c r="B794" s="395">
        <v>4234930900</v>
      </c>
      <c r="C794" s="263" t="s">
        <v>6493</v>
      </c>
      <c r="D794" s="263" t="s">
        <v>6494</v>
      </c>
      <c r="E794" s="263" t="s">
        <v>2965</v>
      </c>
      <c r="F794" s="263" t="s">
        <v>422</v>
      </c>
      <c r="G794" s="263" t="s">
        <v>655</v>
      </c>
      <c r="H794" s="263"/>
      <c r="I794" s="263"/>
      <c r="J794" s="263"/>
      <c r="K794" s="263"/>
      <c r="L794" s="263"/>
      <c r="M794" s="263"/>
      <c r="N794" s="263"/>
      <c r="O794" s="158"/>
      <c r="P794" s="296">
        <f t="shared" si="39"/>
        <v>0</v>
      </c>
      <c r="Q794" s="263"/>
      <c r="R794" s="263"/>
      <c r="S794" s="263"/>
      <c r="T794" s="263"/>
      <c r="U794" s="263"/>
      <c r="V794" s="263"/>
      <c r="W794" s="263">
        <v>1</v>
      </c>
      <c r="X794" s="158">
        <v>44993</v>
      </c>
      <c r="Y794" s="297">
        <f t="shared" si="40"/>
        <v>1</v>
      </c>
      <c r="Z794" s="263"/>
      <c r="AA794" s="263"/>
      <c r="AB794" s="263"/>
      <c r="AC794" s="263"/>
      <c r="AD794" s="263"/>
      <c r="AE794" s="263"/>
      <c r="AF794" s="263"/>
      <c r="AG794" s="158"/>
      <c r="AH794" s="297">
        <f t="shared" si="38"/>
        <v>0</v>
      </c>
      <c r="AI794" s="573"/>
      <c r="AJ794" s="574" t="s">
        <v>659</v>
      </c>
      <c r="AK794" s="574" t="s">
        <v>430</v>
      </c>
      <c r="AL794" s="574"/>
      <c r="AM794" s="574"/>
      <c r="AN794" s="574"/>
      <c r="AO794" s="574"/>
      <c r="AP794" s="574"/>
      <c r="AQ794" s="574"/>
      <c r="AR794" s="574"/>
      <c r="AS794" s="575"/>
      <c r="AT794" s="576"/>
      <c r="AU794" s="575"/>
      <c r="AV794" s="577"/>
      <c r="AW794" s="159"/>
    </row>
    <row r="795" spans="1:49" ht="25.5">
      <c r="A795" s="395"/>
      <c r="B795" s="395">
        <v>4536331900</v>
      </c>
      <c r="C795" s="263" t="s">
        <v>6495</v>
      </c>
      <c r="D795" s="263" t="s">
        <v>6496</v>
      </c>
      <c r="E795" s="263" t="s">
        <v>2966</v>
      </c>
      <c r="F795" s="263" t="s">
        <v>422</v>
      </c>
      <c r="G795" s="263" t="s">
        <v>655</v>
      </c>
      <c r="H795" s="263"/>
      <c r="I795" s="263"/>
      <c r="J795" s="263"/>
      <c r="K795" s="263"/>
      <c r="L795" s="263"/>
      <c r="M795" s="263"/>
      <c r="N795" s="263"/>
      <c r="O795" s="158"/>
      <c r="P795" s="296">
        <f t="shared" si="39"/>
        <v>0</v>
      </c>
      <c r="Q795" s="263"/>
      <c r="R795" s="263"/>
      <c r="S795" s="263"/>
      <c r="T795" s="263"/>
      <c r="U795" s="263"/>
      <c r="V795" s="263"/>
      <c r="W795" s="263">
        <v>1</v>
      </c>
      <c r="X795" s="158">
        <v>45082</v>
      </c>
      <c r="Y795" s="297">
        <f t="shared" si="40"/>
        <v>1</v>
      </c>
      <c r="Z795" s="263"/>
      <c r="AA795" s="263"/>
      <c r="AB795" s="263"/>
      <c r="AC795" s="263"/>
      <c r="AD795" s="263"/>
      <c r="AE795" s="263"/>
      <c r="AF795" s="263"/>
      <c r="AG795" s="158"/>
      <c r="AH795" s="297">
        <f t="shared" si="38"/>
        <v>0</v>
      </c>
      <c r="AI795" s="573"/>
      <c r="AJ795" s="574" t="s">
        <v>659</v>
      </c>
      <c r="AK795" s="574" t="s">
        <v>430</v>
      </c>
      <c r="AL795" s="574"/>
      <c r="AM795" s="574"/>
      <c r="AN795" s="574"/>
      <c r="AO795" s="574"/>
      <c r="AP795" s="574"/>
      <c r="AQ795" s="574"/>
      <c r="AR795" s="574"/>
      <c r="AS795" s="575"/>
      <c r="AT795" s="576"/>
      <c r="AU795" s="575"/>
      <c r="AV795" s="577"/>
      <c r="AW795" s="159"/>
    </row>
    <row r="796" spans="1:49" ht="25.5">
      <c r="A796" s="395"/>
      <c r="B796" s="395">
        <v>4620811200</v>
      </c>
      <c r="C796" s="263" t="s">
        <v>6497</v>
      </c>
      <c r="D796" s="263" t="s">
        <v>6498</v>
      </c>
      <c r="E796" s="263" t="s">
        <v>2967</v>
      </c>
      <c r="F796" s="263" t="s">
        <v>422</v>
      </c>
      <c r="G796" s="263" t="s">
        <v>655</v>
      </c>
      <c r="H796" s="263"/>
      <c r="I796" s="263"/>
      <c r="J796" s="263"/>
      <c r="K796" s="263"/>
      <c r="L796" s="263"/>
      <c r="M796" s="263"/>
      <c r="N796" s="263"/>
      <c r="O796" s="158"/>
      <c r="P796" s="296">
        <f t="shared" si="39"/>
        <v>0</v>
      </c>
      <c r="Q796" s="263"/>
      <c r="R796" s="263"/>
      <c r="S796" s="263"/>
      <c r="T796" s="263"/>
      <c r="U796" s="263"/>
      <c r="V796" s="263"/>
      <c r="W796" s="263">
        <v>1</v>
      </c>
      <c r="X796" s="158">
        <v>45077</v>
      </c>
      <c r="Y796" s="297">
        <f t="shared" si="40"/>
        <v>1</v>
      </c>
      <c r="Z796" s="263"/>
      <c r="AA796" s="263"/>
      <c r="AB796" s="263"/>
      <c r="AC796" s="263"/>
      <c r="AD796" s="263"/>
      <c r="AE796" s="263"/>
      <c r="AF796" s="263"/>
      <c r="AG796" s="158"/>
      <c r="AH796" s="297">
        <f t="shared" si="38"/>
        <v>0</v>
      </c>
      <c r="AI796" s="573"/>
      <c r="AJ796" s="574" t="s">
        <v>659</v>
      </c>
      <c r="AK796" s="574" t="s">
        <v>430</v>
      </c>
      <c r="AL796" s="574"/>
      <c r="AM796" s="574"/>
      <c r="AN796" s="574"/>
      <c r="AO796" s="574"/>
      <c r="AP796" s="574"/>
      <c r="AQ796" s="574"/>
      <c r="AR796" s="574"/>
      <c r="AS796" s="575"/>
      <c r="AT796" s="576"/>
      <c r="AU796" s="575"/>
      <c r="AV796" s="577"/>
      <c r="AW796" s="159"/>
    </row>
    <row r="797" spans="1:49" ht="38.25">
      <c r="A797" s="395"/>
      <c r="B797" s="395">
        <v>4402601700</v>
      </c>
      <c r="C797" s="263" t="s">
        <v>6499</v>
      </c>
      <c r="D797" s="263" t="s">
        <v>6500</v>
      </c>
      <c r="E797" s="263" t="s">
        <v>2968</v>
      </c>
      <c r="F797" s="263" t="s">
        <v>422</v>
      </c>
      <c r="G797" s="263" t="s">
        <v>655</v>
      </c>
      <c r="H797" s="263"/>
      <c r="I797" s="263"/>
      <c r="J797" s="263"/>
      <c r="K797" s="263"/>
      <c r="L797" s="263"/>
      <c r="M797" s="263"/>
      <c r="N797" s="263"/>
      <c r="O797" s="158"/>
      <c r="P797" s="296">
        <f t="shared" si="39"/>
        <v>0</v>
      </c>
      <c r="Q797" s="263"/>
      <c r="R797" s="263"/>
      <c r="S797" s="263"/>
      <c r="T797" s="263"/>
      <c r="U797" s="263"/>
      <c r="V797" s="263"/>
      <c r="W797" s="263">
        <v>1</v>
      </c>
      <c r="X797" s="158">
        <v>44965</v>
      </c>
      <c r="Y797" s="297">
        <f t="shared" si="40"/>
        <v>1</v>
      </c>
      <c r="Z797" s="263"/>
      <c r="AA797" s="263"/>
      <c r="AB797" s="263"/>
      <c r="AC797" s="263"/>
      <c r="AD797" s="263"/>
      <c r="AE797" s="263"/>
      <c r="AF797" s="263"/>
      <c r="AG797" s="158"/>
      <c r="AH797" s="297">
        <f t="shared" si="38"/>
        <v>0</v>
      </c>
      <c r="AI797" s="573"/>
      <c r="AJ797" s="574" t="s">
        <v>659</v>
      </c>
      <c r="AK797" s="574" t="s">
        <v>430</v>
      </c>
      <c r="AL797" s="574"/>
      <c r="AM797" s="574"/>
      <c r="AN797" s="574"/>
      <c r="AO797" s="574"/>
      <c r="AP797" s="574"/>
      <c r="AQ797" s="574"/>
      <c r="AR797" s="574"/>
      <c r="AS797" s="575"/>
      <c r="AT797" s="576"/>
      <c r="AU797" s="575"/>
      <c r="AV797" s="577"/>
      <c r="AW797" s="159"/>
    </row>
    <row r="798" spans="1:49" ht="25.5">
      <c r="A798" s="395"/>
      <c r="B798" s="395">
        <v>5307361200</v>
      </c>
      <c r="C798" s="263" t="s">
        <v>6501</v>
      </c>
      <c r="D798" s="263" t="s">
        <v>6502</v>
      </c>
      <c r="E798" s="263" t="s">
        <v>2969</v>
      </c>
      <c r="F798" s="263" t="s">
        <v>422</v>
      </c>
      <c r="G798" s="263" t="s">
        <v>655</v>
      </c>
      <c r="H798" s="263"/>
      <c r="I798" s="263"/>
      <c r="J798" s="263"/>
      <c r="K798" s="263"/>
      <c r="L798" s="263"/>
      <c r="M798" s="263"/>
      <c r="N798" s="263"/>
      <c r="O798" s="158"/>
      <c r="P798" s="296">
        <f t="shared" si="39"/>
        <v>0</v>
      </c>
      <c r="Q798" s="263"/>
      <c r="R798" s="263"/>
      <c r="S798" s="263"/>
      <c r="T798" s="263"/>
      <c r="U798" s="263"/>
      <c r="V798" s="263"/>
      <c r="W798" s="263">
        <v>1</v>
      </c>
      <c r="X798" s="158">
        <v>44935</v>
      </c>
      <c r="Y798" s="297">
        <f t="shared" si="40"/>
        <v>1</v>
      </c>
      <c r="Z798" s="263"/>
      <c r="AA798" s="263"/>
      <c r="AB798" s="263"/>
      <c r="AC798" s="263"/>
      <c r="AD798" s="263"/>
      <c r="AE798" s="263"/>
      <c r="AF798" s="263"/>
      <c r="AG798" s="158"/>
      <c r="AH798" s="297">
        <f t="shared" si="38"/>
        <v>0</v>
      </c>
      <c r="AI798" s="573"/>
      <c r="AJ798" s="574" t="s">
        <v>659</v>
      </c>
      <c r="AK798" s="574" t="s">
        <v>430</v>
      </c>
      <c r="AL798" s="574"/>
      <c r="AM798" s="574"/>
      <c r="AN798" s="574"/>
      <c r="AO798" s="574"/>
      <c r="AP798" s="574"/>
      <c r="AQ798" s="574"/>
      <c r="AR798" s="574"/>
      <c r="AS798" s="575"/>
      <c r="AT798" s="576"/>
      <c r="AU798" s="575"/>
      <c r="AV798" s="577"/>
      <c r="AW798" s="159"/>
    </row>
    <row r="799" spans="1:49" ht="25.5">
      <c r="A799" s="395"/>
      <c r="B799" s="395">
        <v>5420621000</v>
      </c>
      <c r="C799" s="263" t="s">
        <v>6503</v>
      </c>
      <c r="D799" s="263" t="s">
        <v>6504</v>
      </c>
      <c r="E799" s="263" t="s">
        <v>2970</v>
      </c>
      <c r="F799" s="263" t="s">
        <v>422</v>
      </c>
      <c r="G799" s="263" t="s">
        <v>655</v>
      </c>
      <c r="H799" s="263"/>
      <c r="I799" s="263"/>
      <c r="J799" s="263"/>
      <c r="K799" s="263"/>
      <c r="L799" s="263"/>
      <c r="M799" s="263"/>
      <c r="N799" s="263"/>
      <c r="O799" s="158"/>
      <c r="P799" s="296">
        <f t="shared" si="39"/>
        <v>0</v>
      </c>
      <c r="Q799" s="263"/>
      <c r="R799" s="263"/>
      <c r="S799" s="263"/>
      <c r="T799" s="263"/>
      <c r="U799" s="263"/>
      <c r="V799" s="263"/>
      <c r="W799" s="263">
        <v>1</v>
      </c>
      <c r="X799" s="158">
        <v>44937</v>
      </c>
      <c r="Y799" s="297">
        <f t="shared" si="40"/>
        <v>1</v>
      </c>
      <c r="Z799" s="263"/>
      <c r="AA799" s="263"/>
      <c r="AB799" s="263"/>
      <c r="AC799" s="263"/>
      <c r="AD799" s="263"/>
      <c r="AE799" s="263"/>
      <c r="AF799" s="263"/>
      <c r="AG799" s="158"/>
      <c r="AH799" s="297">
        <f t="shared" si="38"/>
        <v>0</v>
      </c>
      <c r="AI799" s="573"/>
      <c r="AJ799" s="574" t="s">
        <v>659</v>
      </c>
      <c r="AK799" s="574" t="s">
        <v>430</v>
      </c>
      <c r="AL799" s="574"/>
      <c r="AM799" s="574"/>
      <c r="AN799" s="574"/>
      <c r="AO799" s="574"/>
      <c r="AP799" s="574"/>
      <c r="AQ799" s="574"/>
      <c r="AR799" s="574"/>
      <c r="AS799" s="575"/>
      <c r="AT799" s="576"/>
      <c r="AU799" s="575"/>
      <c r="AV799" s="577"/>
      <c r="AW799" s="159"/>
    </row>
    <row r="800" spans="1:49" ht="25.5">
      <c r="A800" s="395"/>
      <c r="B800" s="395">
        <v>4164603300</v>
      </c>
      <c r="C800" s="263" t="s">
        <v>6505</v>
      </c>
      <c r="D800" s="263" t="s">
        <v>6506</v>
      </c>
      <c r="E800" s="263" t="s">
        <v>2971</v>
      </c>
      <c r="F800" s="263" t="s">
        <v>422</v>
      </c>
      <c r="G800" s="263" t="s">
        <v>655</v>
      </c>
      <c r="H800" s="263"/>
      <c r="I800" s="263"/>
      <c r="J800" s="263"/>
      <c r="K800" s="263"/>
      <c r="L800" s="263"/>
      <c r="M800" s="263"/>
      <c r="N800" s="263"/>
      <c r="O800" s="158"/>
      <c r="P800" s="296">
        <f t="shared" si="39"/>
        <v>0</v>
      </c>
      <c r="Q800" s="263"/>
      <c r="R800" s="263"/>
      <c r="S800" s="263"/>
      <c r="T800" s="263"/>
      <c r="U800" s="263"/>
      <c r="V800" s="263"/>
      <c r="W800" s="263">
        <v>1</v>
      </c>
      <c r="X800" s="158">
        <v>45072</v>
      </c>
      <c r="Y800" s="297">
        <f t="shared" si="40"/>
        <v>1</v>
      </c>
      <c r="Z800" s="263"/>
      <c r="AA800" s="263"/>
      <c r="AB800" s="263"/>
      <c r="AC800" s="263"/>
      <c r="AD800" s="263"/>
      <c r="AE800" s="263"/>
      <c r="AF800" s="263"/>
      <c r="AG800" s="158"/>
      <c r="AH800" s="297">
        <f t="shared" si="38"/>
        <v>0</v>
      </c>
      <c r="AI800" s="573"/>
      <c r="AJ800" s="574" t="s">
        <v>659</v>
      </c>
      <c r="AK800" s="574" t="s">
        <v>430</v>
      </c>
      <c r="AL800" s="574"/>
      <c r="AM800" s="574"/>
      <c r="AN800" s="574"/>
      <c r="AO800" s="574"/>
      <c r="AP800" s="574"/>
      <c r="AQ800" s="574"/>
      <c r="AR800" s="574"/>
      <c r="AS800" s="575"/>
      <c r="AT800" s="576"/>
      <c r="AU800" s="575"/>
      <c r="AV800" s="577"/>
      <c r="AW800" s="159"/>
    </row>
    <row r="801" spans="1:49" ht="25.5">
      <c r="A801" s="395"/>
      <c r="B801" s="395">
        <v>6372000600</v>
      </c>
      <c r="C801" s="263" t="s">
        <v>6507</v>
      </c>
      <c r="D801" s="263" t="s">
        <v>6508</v>
      </c>
      <c r="E801" s="263" t="s">
        <v>2972</v>
      </c>
      <c r="F801" s="263" t="s">
        <v>422</v>
      </c>
      <c r="G801" s="263" t="s">
        <v>655</v>
      </c>
      <c r="H801" s="263"/>
      <c r="I801" s="263"/>
      <c r="J801" s="263"/>
      <c r="K801" s="263"/>
      <c r="L801" s="263"/>
      <c r="M801" s="263"/>
      <c r="N801" s="263"/>
      <c r="O801" s="158"/>
      <c r="P801" s="296">
        <f t="shared" si="39"/>
        <v>0</v>
      </c>
      <c r="Q801" s="263"/>
      <c r="R801" s="263"/>
      <c r="S801" s="263"/>
      <c r="T801" s="263"/>
      <c r="U801" s="263"/>
      <c r="V801" s="263"/>
      <c r="W801" s="263">
        <v>1</v>
      </c>
      <c r="X801" s="158">
        <v>45019</v>
      </c>
      <c r="Y801" s="297">
        <f t="shared" si="40"/>
        <v>1</v>
      </c>
      <c r="Z801" s="263"/>
      <c r="AA801" s="263"/>
      <c r="AB801" s="263"/>
      <c r="AC801" s="263"/>
      <c r="AD801" s="263"/>
      <c r="AE801" s="263"/>
      <c r="AF801" s="263"/>
      <c r="AG801" s="158"/>
      <c r="AH801" s="297">
        <f t="shared" si="38"/>
        <v>0</v>
      </c>
      <c r="AI801" s="573"/>
      <c r="AJ801" s="574" t="s">
        <v>659</v>
      </c>
      <c r="AK801" s="574" t="s">
        <v>430</v>
      </c>
      <c r="AL801" s="574"/>
      <c r="AM801" s="574"/>
      <c r="AN801" s="574"/>
      <c r="AO801" s="574"/>
      <c r="AP801" s="574"/>
      <c r="AQ801" s="574"/>
      <c r="AR801" s="574"/>
      <c r="AS801" s="575"/>
      <c r="AT801" s="576"/>
      <c r="AU801" s="575"/>
      <c r="AV801" s="577"/>
      <c r="AW801" s="159"/>
    </row>
    <row r="802" spans="1:49" ht="25.5">
      <c r="A802" s="395"/>
      <c r="B802" s="395">
        <v>6382671400</v>
      </c>
      <c r="C802" s="263" t="s">
        <v>6509</v>
      </c>
      <c r="D802" s="263" t="s">
        <v>6510</v>
      </c>
      <c r="E802" s="263" t="s">
        <v>2973</v>
      </c>
      <c r="F802" s="263" t="s">
        <v>422</v>
      </c>
      <c r="G802" s="263" t="s">
        <v>655</v>
      </c>
      <c r="H802" s="263"/>
      <c r="I802" s="263"/>
      <c r="J802" s="263"/>
      <c r="K802" s="263"/>
      <c r="L802" s="263"/>
      <c r="M802" s="263"/>
      <c r="N802" s="263"/>
      <c r="O802" s="158"/>
      <c r="P802" s="296">
        <f t="shared" si="39"/>
        <v>0</v>
      </c>
      <c r="Q802" s="263"/>
      <c r="R802" s="263"/>
      <c r="S802" s="263"/>
      <c r="T802" s="263"/>
      <c r="U802" s="263"/>
      <c r="V802" s="263"/>
      <c r="W802" s="263">
        <v>1</v>
      </c>
      <c r="X802" s="158">
        <v>45168</v>
      </c>
      <c r="Y802" s="297">
        <f t="shared" si="40"/>
        <v>1</v>
      </c>
      <c r="Z802" s="263"/>
      <c r="AA802" s="263"/>
      <c r="AB802" s="263"/>
      <c r="AC802" s="263"/>
      <c r="AD802" s="263"/>
      <c r="AE802" s="263"/>
      <c r="AF802" s="263"/>
      <c r="AG802" s="158"/>
      <c r="AH802" s="297">
        <f t="shared" si="38"/>
        <v>0</v>
      </c>
      <c r="AI802" s="573"/>
      <c r="AJ802" s="574" t="s">
        <v>659</v>
      </c>
      <c r="AK802" s="574" t="s">
        <v>430</v>
      </c>
      <c r="AL802" s="574"/>
      <c r="AM802" s="574"/>
      <c r="AN802" s="574"/>
      <c r="AO802" s="574"/>
      <c r="AP802" s="574"/>
      <c r="AQ802" s="574"/>
      <c r="AR802" s="574"/>
      <c r="AS802" s="575"/>
      <c r="AT802" s="576"/>
      <c r="AU802" s="575"/>
      <c r="AV802" s="577"/>
      <c r="AW802" s="159"/>
    </row>
    <row r="803" spans="1:49" ht="25.5">
      <c r="A803" s="395"/>
      <c r="B803" s="395">
        <v>4662020200</v>
      </c>
      <c r="C803" s="263" t="s">
        <v>6511</v>
      </c>
      <c r="D803" s="263" t="s">
        <v>6512</v>
      </c>
      <c r="E803" s="263" t="s">
        <v>2974</v>
      </c>
      <c r="F803" s="263" t="s">
        <v>422</v>
      </c>
      <c r="G803" s="263" t="s">
        <v>655</v>
      </c>
      <c r="H803" s="263"/>
      <c r="I803" s="263"/>
      <c r="J803" s="263"/>
      <c r="K803" s="263"/>
      <c r="L803" s="263"/>
      <c r="M803" s="263"/>
      <c r="N803" s="263"/>
      <c r="O803" s="158"/>
      <c r="P803" s="296">
        <f t="shared" si="39"/>
        <v>0</v>
      </c>
      <c r="Q803" s="263"/>
      <c r="R803" s="263"/>
      <c r="S803" s="263"/>
      <c r="T803" s="263"/>
      <c r="U803" s="263"/>
      <c r="V803" s="263"/>
      <c r="W803" s="263">
        <v>1</v>
      </c>
      <c r="X803" s="158">
        <v>45036</v>
      </c>
      <c r="Y803" s="297">
        <f t="shared" si="40"/>
        <v>1</v>
      </c>
      <c r="Z803" s="263"/>
      <c r="AA803" s="263"/>
      <c r="AB803" s="263"/>
      <c r="AC803" s="263"/>
      <c r="AD803" s="263"/>
      <c r="AE803" s="263"/>
      <c r="AF803" s="263"/>
      <c r="AG803" s="158"/>
      <c r="AH803" s="297">
        <f t="shared" si="38"/>
        <v>0</v>
      </c>
      <c r="AI803" s="573"/>
      <c r="AJ803" s="574" t="s">
        <v>659</v>
      </c>
      <c r="AK803" s="574" t="s">
        <v>430</v>
      </c>
      <c r="AL803" s="574"/>
      <c r="AM803" s="574"/>
      <c r="AN803" s="574"/>
      <c r="AO803" s="574"/>
      <c r="AP803" s="574"/>
      <c r="AQ803" s="574"/>
      <c r="AR803" s="574"/>
      <c r="AS803" s="575"/>
      <c r="AT803" s="576"/>
      <c r="AU803" s="575"/>
      <c r="AV803" s="577"/>
      <c r="AW803" s="159"/>
    </row>
    <row r="804" spans="1:49" ht="25.5">
      <c r="A804" s="395"/>
      <c r="B804" s="395">
        <v>3151812600</v>
      </c>
      <c r="C804" s="263" t="s">
        <v>6513</v>
      </c>
      <c r="D804" s="263" t="s">
        <v>6514</v>
      </c>
      <c r="E804" s="263" t="s">
        <v>2975</v>
      </c>
      <c r="F804" s="263" t="s">
        <v>422</v>
      </c>
      <c r="G804" s="263" t="s">
        <v>655</v>
      </c>
      <c r="H804" s="263"/>
      <c r="I804" s="263"/>
      <c r="J804" s="263"/>
      <c r="K804" s="263"/>
      <c r="L804" s="263"/>
      <c r="M804" s="263"/>
      <c r="N804" s="263"/>
      <c r="O804" s="158"/>
      <c r="P804" s="296">
        <f t="shared" si="39"/>
        <v>0</v>
      </c>
      <c r="Q804" s="263"/>
      <c r="R804" s="263"/>
      <c r="S804" s="263"/>
      <c r="T804" s="263"/>
      <c r="U804" s="263"/>
      <c r="V804" s="263"/>
      <c r="W804" s="263">
        <v>1</v>
      </c>
      <c r="X804" s="158">
        <v>45170</v>
      </c>
      <c r="Y804" s="297">
        <f t="shared" si="40"/>
        <v>1</v>
      </c>
      <c r="Z804" s="263"/>
      <c r="AA804" s="263"/>
      <c r="AB804" s="263"/>
      <c r="AC804" s="263"/>
      <c r="AD804" s="263"/>
      <c r="AE804" s="263"/>
      <c r="AF804" s="263"/>
      <c r="AG804" s="158"/>
      <c r="AH804" s="297">
        <f t="shared" si="38"/>
        <v>0</v>
      </c>
      <c r="AI804" s="573"/>
      <c r="AJ804" s="574" t="s">
        <v>659</v>
      </c>
      <c r="AK804" s="574" t="s">
        <v>430</v>
      </c>
      <c r="AL804" s="574"/>
      <c r="AM804" s="574"/>
      <c r="AN804" s="574"/>
      <c r="AO804" s="574"/>
      <c r="AP804" s="574"/>
      <c r="AQ804" s="574"/>
      <c r="AR804" s="574"/>
      <c r="AS804" s="575"/>
      <c r="AT804" s="576"/>
      <c r="AU804" s="575"/>
      <c r="AV804" s="577"/>
      <c r="AW804" s="159"/>
    </row>
    <row r="805" spans="1:49" ht="25.5">
      <c r="A805" s="395"/>
      <c r="B805" s="395">
        <v>3574410500</v>
      </c>
      <c r="C805" s="263" t="s">
        <v>6515</v>
      </c>
      <c r="D805" s="263" t="s">
        <v>6516</v>
      </c>
      <c r="E805" s="263" t="s">
        <v>2976</v>
      </c>
      <c r="F805" s="263" t="s">
        <v>422</v>
      </c>
      <c r="G805" s="263" t="s">
        <v>655</v>
      </c>
      <c r="H805" s="263"/>
      <c r="I805" s="263"/>
      <c r="J805" s="263"/>
      <c r="K805" s="263"/>
      <c r="L805" s="263"/>
      <c r="M805" s="263"/>
      <c r="N805" s="263"/>
      <c r="O805" s="158"/>
      <c r="P805" s="296">
        <f t="shared" si="39"/>
        <v>0</v>
      </c>
      <c r="Q805" s="263"/>
      <c r="R805" s="263"/>
      <c r="S805" s="263"/>
      <c r="T805" s="263"/>
      <c r="U805" s="263"/>
      <c r="V805" s="263"/>
      <c r="W805" s="263">
        <v>1</v>
      </c>
      <c r="X805" s="158">
        <v>45077</v>
      </c>
      <c r="Y805" s="297">
        <f t="shared" si="40"/>
        <v>1</v>
      </c>
      <c r="Z805" s="263"/>
      <c r="AA805" s="263"/>
      <c r="AB805" s="263"/>
      <c r="AC805" s="263"/>
      <c r="AD805" s="263"/>
      <c r="AE805" s="263"/>
      <c r="AF805" s="263"/>
      <c r="AG805" s="158"/>
      <c r="AH805" s="297">
        <f t="shared" si="38"/>
        <v>0</v>
      </c>
      <c r="AI805" s="573"/>
      <c r="AJ805" s="574" t="s">
        <v>659</v>
      </c>
      <c r="AK805" s="574" t="s">
        <v>430</v>
      </c>
      <c r="AL805" s="574"/>
      <c r="AM805" s="574"/>
      <c r="AN805" s="574"/>
      <c r="AO805" s="574"/>
      <c r="AP805" s="574"/>
      <c r="AQ805" s="574"/>
      <c r="AR805" s="574"/>
      <c r="AS805" s="575"/>
      <c r="AT805" s="576"/>
      <c r="AU805" s="575"/>
      <c r="AV805" s="577"/>
      <c r="AW805" s="159"/>
    </row>
    <row r="806" spans="1:49" ht="25.5">
      <c r="A806" s="395"/>
      <c r="B806" s="395">
        <v>5403502600</v>
      </c>
      <c r="C806" s="263" t="s">
        <v>6517</v>
      </c>
      <c r="D806" s="263" t="s">
        <v>6518</v>
      </c>
      <c r="E806" s="263" t="s">
        <v>2977</v>
      </c>
      <c r="F806" s="263" t="s">
        <v>422</v>
      </c>
      <c r="G806" s="263" t="s">
        <v>655</v>
      </c>
      <c r="H806" s="263"/>
      <c r="I806" s="263"/>
      <c r="J806" s="263"/>
      <c r="K806" s="263"/>
      <c r="L806" s="263"/>
      <c r="M806" s="263"/>
      <c r="N806" s="263"/>
      <c r="O806" s="158"/>
      <c r="P806" s="296">
        <f t="shared" si="39"/>
        <v>0</v>
      </c>
      <c r="Q806" s="263"/>
      <c r="R806" s="263"/>
      <c r="S806" s="263"/>
      <c r="T806" s="263"/>
      <c r="U806" s="263"/>
      <c r="V806" s="263"/>
      <c r="W806" s="263">
        <v>1</v>
      </c>
      <c r="X806" s="158">
        <v>45154</v>
      </c>
      <c r="Y806" s="297">
        <f t="shared" si="40"/>
        <v>1</v>
      </c>
      <c r="Z806" s="263"/>
      <c r="AA806" s="263"/>
      <c r="AB806" s="263"/>
      <c r="AC806" s="263"/>
      <c r="AD806" s="263"/>
      <c r="AE806" s="263"/>
      <c r="AF806" s="263"/>
      <c r="AG806" s="158"/>
      <c r="AH806" s="297">
        <f t="shared" si="38"/>
        <v>0</v>
      </c>
      <c r="AI806" s="573"/>
      <c r="AJ806" s="574" t="s">
        <v>659</v>
      </c>
      <c r="AK806" s="574" t="s">
        <v>430</v>
      </c>
      <c r="AL806" s="574"/>
      <c r="AM806" s="574"/>
      <c r="AN806" s="574"/>
      <c r="AO806" s="574"/>
      <c r="AP806" s="574"/>
      <c r="AQ806" s="574"/>
      <c r="AR806" s="574"/>
      <c r="AS806" s="575"/>
      <c r="AT806" s="576"/>
      <c r="AU806" s="575"/>
      <c r="AV806" s="577"/>
      <c r="AW806" s="159"/>
    </row>
    <row r="807" spans="1:49" ht="25.5">
      <c r="A807" s="395"/>
      <c r="B807" s="395">
        <v>4684611200</v>
      </c>
      <c r="C807" s="263" t="s">
        <v>6519</v>
      </c>
      <c r="D807" s="263" t="s">
        <v>6520</v>
      </c>
      <c r="E807" s="263" t="s">
        <v>2978</v>
      </c>
      <c r="F807" s="263" t="s">
        <v>422</v>
      </c>
      <c r="G807" s="263" t="s">
        <v>655</v>
      </c>
      <c r="H807" s="263"/>
      <c r="I807" s="263"/>
      <c r="J807" s="263"/>
      <c r="K807" s="263"/>
      <c r="L807" s="263"/>
      <c r="M807" s="263"/>
      <c r="N807" s="263"/>
      <c r="O807" s="158"/>
      <c r="P807" s="296">
        <f t="shared" si="39"/>
        <v>0</v>
      </c>
      <c r="Q807" s="263"/>
      <c r="R807" s="263"/>
      <c r="S807" s="263"/>
      <c r="T807" s="263"/>
      <c r="U807" s="263"/>
      <c r="V807" s="263"/>
      <c r="W807" s="263">
        <v>1</v>
      </c>
      <c r="X807" s="158">
        <v>44981</v>
      </c>
      <c r="Y807" s="297">
        <f t="shared" si="40"/>
        <v>1</v>
      </c>
      <c r="Z807" s="263"/>
      <c r="AA807" s="263"/>
      <c r="AB807" s="263"/>
      <c r="AC807" s="263"/>
      <c r="AD807" s="263"/>
      <c r="AE807" s="263"/>
      <c r="AF807" s="263"/>
      <c r="AG807" s="158"/>
      <c r="AH807" s="297">
        <f t="shared" si="38"/>
        <v>0</v>
      </c>
      <c r="AI807" s="573"/>
      <c r="AJ807" s="574" t="s">
        <v>659</v>
      </c>
      <c r="AK807" s="574" t="s">
        <v>430</v>
      </c>
      <c r="AL807" s="574"/>
      <c r="AM807" s="574"/>
      <c r="AN807" s="574"/>
      <c r="AO807" s="574"/>
      <c r="AP807" s="574"/>
      <c r="AQ807" s="574"/>
      <c r="AR807" s="574"/>
      <c r="AS807" s="575"/>
      <c r="AT807" s="576"/>
      <c r="AU807" s="575"/>
      <c r="AV807" s="577"/>
      <c r="AW807" s="159"/>
    </row>
    <row r="808" spans="1:49" ht="15">
      <c r="A808" s="395"/>
      <c r="B808" s="395">
        <v>4301430200</v>
      </c>
      <c r="C808" s="263" t="s">
        <v>6521</v>
      </c>
      <c r="D808" s="263" t="s">
        <v>6522</v>
      </c>
      <c r="E808" s="263" t="s">
        <v>2979</v>
      </c>
      <c r="F808" s="263" t="s">
        <v>422</v>
      </c>
      <c r="G808" s="263" t="s">
        <v>655</v>
      </c>
      <c r="H808" s="263"/>
      <c r="I808" s="263"/>
      <c r="J808" s="263"/>
      <c r="K808" s="263"/>
      <c r="L808" s="263"/>
      <c r="M808" s="263"/>
      <c r="N808" s="263"/>
      <c r="O808" s="158"/>
      <c r="P808" s="296">
        <f t="shared" si="39"/>
        <v>0</v>
      </c>
      <c r="Q808" s="263"/>
      <c r="R808" s="263"/>
      <c r="S808" s="263"/>
      <c r="T808" s="263"/>
      <c r="U808" s="263"/>
      <c r="V808" s="263"/>
      <c r="W808" s="263">
        <v>1</v>
      </c>
      <c r="X808" s="158">
        <v>45063</v>
      </c>
      <c r="Y808" s="297">
        <f t="shared" si="40"/>
        <v>1</v>
      </c>
      <c r="Z808" s="263"/>
      <c r="AA808" s="263"/>
      <c r="AB808" s="263"/>
      <c r="AC808" s="263"/>
      <c r="AD808" s="263"/>
      <c r="AE808" s="263"/>
      <c r="AF808" s="263"/>
      <c r="AG808" s="158"/>
      <c r="AH808" s="297">
        <f t="shared" si="38"/>
        <v>0</v>
      </c>
      <c r="AI808" s="573"/>
      <c r="AJ808" s="574" t="s">
        <v>659</v>
      </c>
      <c r="AK808" s="574" t="s">
        <v>430</v>
      </c>
      <c r="AL808" s="574"/>
      <c r="AM808" s="574"/>
      <c r="AN808" s="574"/>
      <c r="AO808" s="574"/>
      <c r="AP808" s="574"/>
      <c r="AQ808" s="574"/>
      <c r="AR808" s="574"/>
      <c r="AS808" s="575"/>
      <c r="AT808" s="576"/>
      <c r="AU808" s="575"/>
      <c r="AV808" s="577"/>
      <c r="AW808" s="159"/>
    </row>
    <row r="809" spans="1:49" ht="25.5">
      <c r="A809" s="395"/>
      <c r="B809" s="395">
        <v>3003434200</v>
      </c>
      <c r="C809" s="263" t="s">
        <v>6523</v>
      </c>
      <c r="D809" s="263" t="s">
        <v>6524</v>
      </c>
      <c r="E809" s="263" t="s">
        <v>2980</v>
      </c>
      <c r="F809" s="263" t="s">
        <v>422</v>
      </c>
      <c r="G809" s="263" t="s">
        <v>655</v>
      </c>
      <c r="H809" s="263"/>
      <c r="I809" s="263"/>
      <c r="J809" s="263"/>
      <c r="K809" s="263"/>
      <c r="L809" s="263"/>
      <c r="M809" s="263"/>
      <c r="N809" s="263"/>
      <c r="O809" s="158"/>
      <c r="P809" s="296">
        <f t="shared" si="39"/>
        <v>0</v>
      </c>
      <c r="Q809" s="263"/>
      <c r="R809" s="263"/>
      <c r="S809" s="263"/>
      <c r="T809" s="263"/>
      <c r="U809" s="263"/>
      <c r="V809" s="263"/>
      <c r="W809" s="263">
        <v>1</v>
      </c>
      <c r="X809" s="158">
        <v>45071</v>
      </c>
      <c r="Y809" s="297">
        <f t="shared" si="40"/>
        <v>1</v>
      </c>
      <c r="Z809" s="263"/>
      <c r="AA809" s="263"/>
      <c r="AB809" s="263"/>
      <c r="AC809" s="263"/>
      <c r="AD809" s="263"/>
      <c r="AE809" s="263"/>
      <c r="AF809" s="263"/>
      <c r="AG809" s="158"/>
      <c r="AH809" s="297">
        <f t="shared" si="38"/>
        <v>0</v>
      </c>
      <c r="AI809" s="573"/>
      <c r="AJ809" s="574" t="s">
        <v>659</v>
      </c>
      <c r="AK809" s="574" t="s">
        <v>430</v>
      </c>
      <c r="AL809" s="574"/>
      <c r="AM809" s="574"/>
      <c r="AN809" s="574"/>
      <c r="AO809" s="574"/>
      <c r="AP809" s="574"/>
      <c r="AQ809" s="574"/>
      <c r="AR809" s="574"/>
      <c r="AS809" s="575"/>
      <c r="AT809" s="576"/>
      <c r="AU809" s="575"/>
      <c r="AV809" s="577"/>
      <c r="AW809" s="159"/>
    </row>
    <row r="810" spans="1:49" ht="25.5">
      <c r="A810" s="395"/>
      <c r="B810" s="395">
        <v>3112624000</v>
      </c>
      <c r="C810" s="263" t="s">
        <v>6525</v>
      </c>
      <c r="D810" s="263" t="s">
        <v>6526</v>
      </c>
      <c r="E810" s="263" t="s">
        <v>2981</v>
      </c>
      <c r="F810" s="263" t="s">
        <v>422</v>
      </c>
      <c r="G810" s="263" t="s">
        <v>655</v>
      </c>
      <c r="H810" s="263"/>
      <c r="I810" s="263"/>
      <c r="J810" s="263"/>
      <c r="K810" s="263"/>
      <c r="L810" s="263"/>
      <c r="M810" s="263"/>
      <c r="N810" s="263"/>
      <c r="O810" s="158"/>
      <c r="P810" s="296">
        <f t="shared" si="39"/>
        <v>0</v>
      </c>
      <c r="Q810" s="263"/>
      <c r="R810" s="263"/>
      <c r="S810" s="263"/>
      <c r="T810" s="263"/>
      <c r="U810" s="263"/>
      <c r="V810" s="263"/>
      <c r="W810" s="263">
        <v>1</v>
      </c>
      <c r="X810" s="158">
        <v>44939</v>
      </c>
      <c r="Y810" s="297">
        <f t="shared" si="40"/>
        <v>1</v>
      </c>
      <c r="Z810" s="263"/>
      <c r="AA810" s="263"/>
      <c r="AB810" s="263"/>
      <c r="AC810" s="263"/>
      <c r="AD810" s="263"/>
      <c r="AE810" s="263"/>
      <c r="AF810" s="263"/>
      <c r="AG810" s="158"/>
      <c r="AH810" s="297">
        <f t="shared" si="38"/>
        <v>0</v>
      </c>
      <c r="AI810" s="573"/>
      <c r="AJ810" s="574" t="s">
        <v>659</v>
      </c>
      <c r="AK810" s="574" t="s">
        <v>430</v>
      </c>
      <c r="AL810" s="574"/>
      <c r="AM810" s="574"/>
      <c r="AN810" s="574"/>
      <c r="AO810" s="574"/>
      <c r="AP810" s="574"/>
      <c r="AQ810" s="574"/>
      <c r="AR810" s="574"/>
      <c r="AS810" s="575"/>
      <c r="AT810" s="576"/>
      <c r="AU810" s="575"/>
      <c r="AV810" s="577"/>
      <c r="AW810" s="159"/>
    </row>
    <row r="811" spans="1:49" ht="25.5">
      <c r="A811" s="395"/>
      <c r="B811" s="395">
        <v>4661710300</v>
      </c>
      <c r="C811" s="263" t="s">
        <v>6527</v>
      </c>
      <c r="D811" s="263" t="s">
        <v>6528</v>
      </c>
      <c r="E811" s="263" t="s">
        <v>2982</v>
      </c>
      <c r="F811" s="263" t="s">
        <v>422</v>
      </c>
      <c r="G811" s="263" t="s">
        <v>655</v>
      </c>
      <c r="H811" s="263"/>
      <c r="I811" s="263"/>
      <c r="J811" s="263"/>
      <c r="K811" s="263"/>
      <c r="L811" s="263"/>
      <c r="M811" s="263"/>
      <c r="N811" s="263"/>
      <c r="O811" s="158"/>
      <c r="P811" s="296">
        <f t="shared" si="39"/>
        <v>0</v>
      </c>
      <c r="Q811" s="263"/>
      <c r="R811" s="263"/>
      <c r="S811" s="263"/>
      <c r="T811" s="263"/>
      <c r="U811" s="263"/>
      <c r="V811" s="263"/>
      <c r="W811" s="263">
        <v>1</v>
      </c>
      <c r="X811" s="158">
        <v>45117</v>
      </c>
      <c r="Y811" s="297">
        <f t="shared" si="40"/>
        <v>1</v>
      </c>
      <c r="Z811" s="263"/>
      <c r="AA811" s="263"/>
      <c r="AB811" s="263"/>
      <c r="AC811" s="263"/>
      <c r="AD811" s="263"/>
      <c r="AE811" s="263"/>
      <c r="AF811" s="263"/>
      <c r="AG811" s="158"/>
      <c r="AH811" s="297">
        <f t="shared" si="38"/>
        <v>0</v>
      </c>
      <c r="AI811" s="573"/>
      <c r="AJ811" s="574" t="s">
        <v>659</v>
      </c>
      <c r="AK811" s="574" t="s">
        <v>430</v>
      </c>
      <c r="AL811" s="574"/>
      <c r="AM811" s="574"/>
      <c r="AN811" s="574"/>
      <c r="AO811" s="574"/>
      <c r="AP811" s="574"/>
      <c r="AQ811" s="574"/>
      <c r="AR811" s="574"/>
      <c r="AS811" s="575"/>
      <c r="AT811" s="576"/>
      <c r="AU811" s="575"/>
      <c r="AV811" s="577"/>
      <c r="AW811" s="159"/>
    </row>
    <row r="812" spans="1:49" ht="25.5">
      <c r="A812" s="395"/>
      <c r="B812" s="395">
        <v>6311608200</v>
      </c>
      <c r="C812" s="263" t="s">
        <v>6529</v>
      </c>
      <c r="D812" s="263" t="s">
        <v>6530</v>
      </c>
      <c r="E812" s="263" t="s">
        <v>2983</v>
      </c>
      <c r="F812" s="263" t="s">
        <v>422</v>
      </c>
      <c r="G812" s="263" t="s">
        <v>655</v>
      </c>
      <c r="H812" s="263"/>
      <c r="I812" s="263"/>
      <c r="J812" s="263"/>
      <c r="K812" s="263"/>
      <c r="L812" s="263"/>
      <c r="M812" s="263"/>
      <c r="N812" s="263"/>
      <c r="O812" s="158"/>
      <c r="P812" s="296">
        <f t="shared" si="39"/>
        <v>0</v>
      </c>
      <c r="Q812" s="263"/>
      <c r="R812" s="263"/>
      <c r="S812" s="263"/>
      <c r="T812" s="263"/>
      <c r="U812" s="263"/>
      <c r="V812" s="263"/>
      <c r="W812" s="263">
        <v>1</v>
      </c>
      <c r="X812" s="158">
        <v>44987</v>
      </c>
      <c r="Y812" s="297">
        <f t="shared" si="40"/>
        <v>1</v>
      </c>
      <c r="Z812" s="263"/>
      <c r="AA812" s="263"/>
      <c r="AB812" s="263"/>
      <c r="AC812" s="263"/>
      <c r="AD812" s="263"/>
      <c r="AE812" s="263"/>
      <c r="AF812" s="263"/>
      <c r="AG812" s="158"/>
      <c r="AH812" s="297">
        <f t="shared" si="38"/>
        <v>0</v>
      </c>
      <c r="AI812" s="573"/>
      <c r="AJ812" s="574" t="s">
        <v>659</v>
      </c>
      <c r="AK812" s="574" t="s">
        <v>430</v>
      </c>
      <c r="AL812" s="574"/>
      <c r="AM812" s="574"/>
      <c r="AN812" s="574"/>
      <c r="AO812" s="574"/>
      <c r="AP812" s="574"/>
      <c r="AQ812" s="574"/>
      <c r="AR812" s="574"/>
      <c r="AS812" s="575"/>
      <c r="AT812" s="576"/>
      <c r="AU812" s="575"/>
      <c r="AV812" s="577"/>
      <c r="AW812" s="159"/>
    </row>
    <row r="813" spans="1:49" ht="25.5">
      <c r="A813" s="395"/>
      <c r="B813" s="395">
        <v>5313060200</v>
      </c>
      <c r="C813" s="263" t="s">
        <v>6531</v>
      </c>
      <c r="D813" s="263" t="s">
        <v>6532</v>
      </c>
      <c r="E813" s="263" t="s">
        <v>2984</v>
      </c>
      <c r="F813" s="263" t="s">
        <v>422</v>
      </c>
      <c r="G813" s="263" t="s">
        <v>655</v>
      </c>
      <c r="H813" s="263"/>
      <c r="I813" s="263"/>
      <c r="J813" s="263"/>
      <c r="K813" s="263"/>
      <c r="L813" s="263"/>
      <c r="M813" s="263"/>
      <c r="N813" s="263"/>
      <c r="O813" s="158"/>
      <c r="P813" s="296">
        <f t="shared" si="39"/>
        <v>0</v>
      </c>
      <c r="Q813" s="263"/>
      <c r="R813" s="263"/>
      <c r="S813" s="263"/>
      <c r="T813" s="263"/>
      <c r="U813" s="263"/>
      <c r="V813" s="263"/>
      <c r="W813" s="263">
        <v>1</v>
      </c>
      <c r="X813" s="158">
        <v>45009</v>
      </c>
      <c r="Y813" s="297">
        <f t="shared" si="40"/>
        <v>1</v>
      </c>
      <c r="Z813" s="263"/>
      <c r="AA813" s="263"/>
      <c r="AB813" s="263"/>
      <c r="AC813" s="263"/>
      <c r="AD813" s="263"/>
      <c r="AE813" s="263"/>
      <c r="AF813" s="263"/>
      <c r="AG813" s="158"/>
      <c r="AH813" s="297">
        <f t="shared" si="38"/>
        <v>0</v>
      </c>
      <c r="AI813" s="573"/>
      <c r="AJ813" s="574" t="s">
        <v>659</v>
      </c>
      <c r="AK813" s="574" t="s">
        <v>430</v>
      </c>
      <c r="AL813" s="574"/>
      <c r="AM813" s="574"/>
      <c r="AN813" s="574"/>
      <c r="AO813" s="574"/>
      <c r="AP813" s="574"/>
      <c r="AQ813" s="574"/>
      <c r="AR813" s="574"/>
      <c r="AS813" s="575"/>
      <c r="AT813" s="576"/>
      <c r="AU813" s="575"/>
      <c r="AV813" s="577"/>
      <c r="AW813" s="159"/>
    </row>
    <row r="814" spans="1:49" ht="15">
      <c r="A814" s="395"/>
      <c r="B814" s="395">
        <v>4762212100</v>
      </c>
      <c r="C814" s="263" t="s">
        <v>6533</v>
      </c>
      <c r="D814" s="263" t="s">
        <v>6534</v>
      </c>
      <c r="E814" s="263" t="s">
        <v>2985</v>
      </c>
      <c r="F814" s="263" t="s">
        <v>422</v>
      </c>
      <c r="G814" s="263" t="s">
        <v>655</v>
      </c>
      <c r="H814" s="263"/>
      <c r="I814" s="263"/>
      <c r="J814" s="263"/>
      <c r="K814" s="263"/>
      <c r="L814" s="263"/>
      <c r="M814" s="263"/>
      <c r="N814" s="263"/>
      <c r="O814" s="158"/>
      <c r="P814" s="296">
        <f t="shared" si="39"/>
        <v>0</v>
      </c>
      <c r="Q814" s="263"/>
      <c r="R814" s="263"/>
      <c r="S814" s="263"/>
      <c r="T814" s="263"/>
      <c r="U814" s="263"/>
      <c r="V814" s="263"/>
      <c r="W814" s="263">
        <v>1</v>
      </c>
      <c r="X814" s="158">
        <v>45022</v>
      </c>
      <c r="Y814" s="297">
        <f t="shared" si="40"/>
        <v>1</v>
      </c>
      <c r="Z814" s="263"/>
      <c r="AA814" s="263"/>
      <c r="AB814" s="263"/>
      <c r="AC814" s="263"/>
      <c r="AD814" s="263"/>
      <c r="AE814" s="263"/>
      <c r="AF814" s="263"/>
      <c r="AG814" s="158"/>
      <c r="AH814" s="297">
        <f t="shared" si="38"/>
        <v>0</v>
      </c>
      <c r="AI814" s="573"/>
      <c r="AJ814" s="574" t="s">
        <v>659</v>
      </c>
      <c r="AK814" s="574" t="s">
        <v>430</v>
      </c>
      <c r="AL814" s="574"/>
      <c r="AM814" s="574"/>
      <c r="AN814" s="574"/>
      <c r="AO814" s="574"/>
      <c r="AP814" s="574"/>
      <c r="AQ814" s="574"/>
      <c r="AR814" s="574"/>
      <c r="AS814" s="575"/>
      <c r="AT814" s="576"/>
      <c r="AU814" s="575"/>
      <c r="AV814" s="577"/>
      <c r="AW814" s="159"/>
    </row>
    <row r="815" spans="1:49" ht="25.5">
      <c r="A815" s="395"/>
      <c r="B815" s="395">
        <v>3516640700</v>
      </c>
      <c r="C815" s="263" t="s">
        <v>6535</v>
      </c>
      <c r="D815" s="263" t="s">
        <v>6536</v>
      </c>
      <c r="E815" s="263" t="s">
        <v>2986</v>
      </c>
      <c r="F815" s="263" t="s">
        <v>422</v>
      </c>
      <c r="G815" s="263" t="s">
        <v>655</v>
      </c>
      <c r="H815" s="263"/>
      <c r="I815" s="263"/>
      <c r="J815" s="263"/>
      <c r="K815" s="263"/>
      <c r="L815" s="263"/>
      <c r="M815" s="263"/>
      <c r="N815" s="263"/>
      <c r="O815" s="158"/>
      <c r="P815" s="296">
        <f t="shared" si="39"/>
        <v>0</v>
      </c>
      <c r="Q815" s="263"/>
      <c r="R815" s="263"/>
      <c r="S815" s="263"/>
      <c r="T815" s="263"/>
      <c r="U815" s="263"/>
      <c r="V815" s="263"/>
      <c r="W815" s="263">
        <v>1</v>
      </c>
      <c r="X815" s="158">
        <v>45076</v>
      </c>
      <c r="Y815" s="297">
        <f t="shared" si="40"/>
        <v>1</v>
      </c>
      <c r="Z815" s="263"/>
      <c r="AA815" s="263"/>
      <c r="AB815" s="263"/>
      <c r="AC815" s="263"/>
      <c r="AD815" s="263"/>
      <c r="AE815" s="263"/>
      <c r="AF815" s="263"/>
      <c r="AG815" s="158"/>
      <c r="AH815" s="297">
        <f t="shared" si="38"/>
        <v>0</v>
      </c>
      <c r="AI815" s="573"/>
      <c r="AJ815" s="574" t="s">
        <v>659</v>
      </c>
      <c r="AK815" s="574" t="s">
        <v>430</v>
      </c>
      <c r="AL815" s="574"/>
      <c r="AM815" s="574"/>
      <c r="AN815" s="574"/>
      <c r="AO815" s="574"/>
      <c r="AP815" s="574"/>
      <c r="AQ815" s="574"/>
      <c r="AR815" s="574"/>
      <c r="AS815" s="575"/>
      <c r="AT815" s="576"/>
      <c r="AU815" s="575"/>
      <c r="AV815" s="577"/>
      <c r="AW815" s="159"/>
    </row>
    <row r="816" spans="1:49" ht="25.5">
      <c r="A816" s="395"/>
      <c r="B816" s="395">
        <v>5531232100</v>
      </c>
      <c r="C816" s="263" t="s">
        <v>6537</v>
      </c>
      <c r="D816" s="263" t="s">
        <v>6538</v>
      </c>
      <c r="E816" s="263" t="s">
        <v>2987</v>
      </c>
      <c r="F816" s="263" t="s">
        <v>422</v>
      </c>
      <c r="G816" s="263" t="s">
        <v>655</v>
      </c>
      <c r="H816" s="263"/>
      <c r="I816" s="263"/>
      <c r="J816" s="263"/>
      <c r="K816" s="263"/>
      <c r="L816" s="263"/>
      <c r="M816" s="263"/>
      <c r="N816" s="263"/>
      <c r="O816" s="158"/>
      <c r="P816" s="296">
        <f t="shared" si="39"/>
        <v>0</v>
      </c>
      <c r="Q816" s="263"/>
      <c r="R816" s="263"/>
      <c r="S816" s="263"/>
      <c r="T816" s="263"/>
      <c r="U816" s="263"/>
      <c r="V816" s="263"/>
      <c r="W816" s="263">
        <v>1</v>
      </c>
      <c r="X816" s="158">
        <v>45155</v>
      </c>
      <c r="Y816" s="297">
        <f t="shared" si="40"/>
        <v>1</v>
      </c>
      <c r="Z816" s="263"/>
      <c r="AA816" s="263"/>
      <c r="AB816" s="263"/>
      <c r="AC816" s="263"/>
      <c r="AD816" s="263"/>
      <c r="AE816" s="263"/>
      <c r="AF816" s="263"/>
      <c r="AG816" s="158"/>
      <c r="AH816" s="297">
        <f t="shared" si="38"/>
        <v>0</v>
      </c>
      <c r="AI816" s="573"/>
      <c r="AJ816" s="574" t="s">
        <v>659</v>
      </c>
      <c r="AK816" s="574" t="s">
        <v>430</v>
      </c>
      <c r="AL816" s="574"/>
      <c r="AM816" s="574"/>
      <c r="AN816" s="574"/>
      <c r="AO816" s="574"/>
      <c r="AP816" s="574"/>
      <c r="AQ816" s="574"/>
      <c r="AR816" s="574"/>
      <c r="AS816" s="575"/>
      <c r="AT816" s="576"/>
      <c r="AU816" s="575"/>
      <c r="AV816" s="577"/>
      <c r="AW816" s="159"/>
    </row>
    <row r="817" spans="1:49" ht="25.5">
      <c r="A817" s="395"/>
      <c r="B817" s="395">
        <v>4473520600</v>
      </c>
      <c r="C817" s="263" t="s">
        <v>6539</v>
      </c>
      <c r="D817" s="263" t="s">
        <v>6540</v>
      </c>
      <c r="E817" s="263" t="s">
        <v>2988</v>
      </c>
      <c r="F817" s="263" t="s">
        <v>422</v>
      </c>
      <c r="G817" s="263" t="s">
        <v>655</v>
      </c>
      <c r="H817" s="263"/>
      <c r="I817" s="263"/>
      <c r="J817" s="263"/>
      <c r="K817" s="263"/>
      <c r="L817" s="263"/>
      <c r="M817" s="263"/>
      <c r="N817" s="263"/>
      <c r="O817" s="158"/>
      <c r="P817" s="296">
        <f t="shared" si="39"/>
        <v>0</v>
      </c>
      <c r="Q817" s="263"/>
      <c r="R817" s="263"/>
      <c r="S817" s="263"/>
      <c r="T817" s="263"/>
      <c r="U817" s="263"/>
      <c r="V817" s="263"/>
      <c r="W817" s="263">
        <v>1</v>
      </c>
      <c r="X817" s="158">
        <v>44986</v>
      </c>
      <c r="Y817" s="297">
        <f t="shared" si="40"/>
        <v>1</v>
      </c>
      <c r="Z817" s="263"/>
      <c r="AA817" s="263"/>
      <c r="AB817" s="263"/>
      <c r="AC817" s="263"/>
      <c r="AD817" s="263"/>
      <c r="AE817" s="263"/>
      <c r="AF817" s="263"/>
      <c r="AG817" s="158"/>
      <c r="AH817" s="297">
        <f t="shared" si="38"/>
        <v>0</v>
      </c>
      <c r="AI817" s="573"/>
      <c r="AJ817" s="574" t="s">
        <v>659</v>
      </c>
      <c r="AK817" s="574" t="s">
        <v>430</v>
      </c>
      <c r="AL817" s="574"/>
      <c r="AM817" s="574"/>
      <c r="AN817" s="574"/>
      <c r="AO817" s="574"/>
      <c r="AP817" s="574"/>
      <c r="AQ817" s="574"/>
      <c r="AR817" s="574"/>
      <c r="AS817" s="575"/>
      <c r="AT817" s="576"/>
      <c r="AU817" s="575"/>
      <c r="AV817" s="577"/>
      <c r="AW817" s="159"/>
    </row>
    <row r="818" spans="1:49" ht="25.5">
      <c r="A818" s="395"/>
      <c r="B818" s="395">
        <v>6692501100</v>
      </c>
      <c r="C818" s="263" t="s">
        <v>6541</v>
      </c>
      <c r="D818" s="263" t="s">
        <v>6542</v>
      </c>
      <c r="E818" s="263" t="s">
        <v>2989</v>
      </c>
      <c r="F818" s="263" t="s">
        <v>422</v>
      </c>
      <c r="G818" s="263" t="s">
        <v>655</v>
      </c>
      <c r="H818" s="263"/>
      <c r="I818" s="263"/>
      <c r="J818" s="263"/>
      <c r="K818" s="263"/>
      <c r="L818" s="263"/>
      <c r="M818" s="263"/>
      <c r="N818" s="263"/>
      <c r="O818" s="158"/>
      <c r="P818" s="296">
        <f t="shared" si="39"/>
        <v>0</v>
      </c>
      <c r="Q818" s="263"/>
      <c r="R818" s="263"/>
      <c r="S818" s="263"/>
      <c r="T818" s="263"/>
      <c r="U818" s="263"/>
      <c r="V818" s="263"/>
      <c r="W818" s="263">
        <v>1</v>
      </c>
      <c r="X818" s="158">
        <v>45044</v>
      </c>
      <c r="Y818" s="297">
        <f t="shared" si="40"/>
        <v>1</v>
      </c>
      <c r="Z818" s="263"/>
      <c r="AA818" s="263"/>
      <c r="AB818" s="263"/>
      <c r="AC818" s="263"/>
      <c r="AD818" s="263"/>
      <c r="AE818" s="263"/>
      <c r="AF818" s="263"/>
      <c r="AG818" s="158"/>
      <c r="AH818" s="297">
        <f t="shared" ref="AH818:AH881" si="41">SUM($Z818:$AF818)</f>
        <v>0</v>
      </c>
      <c r="AI818" s="573"/>
      <c r="AJ818" s="574" t="s">
        <v>659</v>
      </c>
      <c r="AK818" s="574" t="s">
        <v>430</v>
      </c>
      <c r="AL818" s="574"/>
      <c r="AM818" s="574"/>
      <c r="AN818" s="574"/>
      <c r="AO818" s="574"/>
      <c r="AP818" s="574"/>
      <c r="AQ818" s="574"/>
      <c r="AR818" s="574"/>
      <c r="AS818" s="575"/>
      <c r="AT818" s="576"/>
      <c r="AU818" s="575"/>
      <c r="AV818" s="577"/>
      <c r="AW818" s="159"/>
    </row>
    <row r="819" spans="1:49" ht="25.5">
      <c r="A819" s="395"/>
      <c r="B819" s="395">
        <v>4234830800</v>
      </c>
      <c r="C819" s="263" t="s">
        <v>6543</v>
      </c>
      <c r="D819" s="263" t="s">
        <v>6544</v>
      </c>
      <c r="E819" s="263" t="s">
        <v>2990</v>
      </c>
      <c r="F819" s="263" t="s">
        <v>422</v>
      </c>
      <c r="G819" s="263" t="s">
        <v>655</v>
      </c>
      <c r="H819" s="263"/>
      <c r="I819" s="263"/>
      <c r="J819" s="263"/>
      <c r="K819" s="263"/>
      <c r="L819" s="263"/>
      <c r="M819" s="263"/>
      <c r="N819" s="263"/>
      <c r="O819" s="158"/>
      <c r="P819" s="296">
        <f t="shared" si="39"/>
        <v>0</v>
      </c>
      <c r="Q819" s="263"/>
      <c r="R819" s="263"/>
      <c r="S819" s="263"/>
      <c r="T819" s="263"/>
      <c r="U819" s="263"/>
      <c r="V819" s="263"/>
      <c r="W819" s="263">
        <v>1</v>
      </c>
      <c r="X819" s="158">
        <v>45217</v>
      </c>
      <c r="Y819" s="297">
        <f t="shared" si="40"/>
        <v>1</v>
      </c>
      <c r="Z819" s="263"/>
      <c r="AA819" s="263"/>
      <c r="AB819" s="263"/>
      <c r="AC819" s="263"/>
      <c r="AD819" s="263"/>
      <c r="AE819" s="263"/>
      <c r="AF819" s="263"/>
      <c r="AG819" s="158"/>
      <c r="AH819" s="297">
        <f t="shared" si="41"/>
        <v>0</v>
      </c>
      <c r="AI819" s="573"/>
      <c r="AJ819" s="574" t="s">
        <v>659</v>
      </c>
      <c r="AK819" s="574" t="s">
        <v>430</v>
      </c>
      <c r="AL819" s="574"/>
      <c r="AM819" s="574"/>
      <c r="AN819" s="574"/>
      <c r="AO819" s="574"/>
      <c r="AP819" s="574"/>
      <c r="AQ819" s="574"/>
      <c r="AR819" s="574"/>
      <c r="AS819" s="575"/>
      <c r="AT819" s="576"/>
      <c r="AU819" s="575"/>
      <c r="AV819" s="577"/>
      <c r="AW819" s="159"/>
    </row>
    <row r="820" spans="1:49" ht="25.5">
      <c r="A820" s="395"/>
      <c r="B820" s="395">
        <v>4163821200</v>
      </c>
      <c r="C820" s="263" t="s">
        <v>6545</v>
      </c>
      <c r="D820" s="263" t="s">
        <v>6546</v>
      </c>
      <c r="E820" s="263" t="s">
        <v>2991</v>
      </c>
      <c r="F820" s="263" t="s">
        <v>422</v>
      </c>
      <c r="G820" s="263" t="s">
        <v>655</v>
      </c>
      <c r="H820" s="263"/>
      <c r="I820" s="263"/>
      <c r="J820" s="263"/>
      <c r="K820" s="263"/>
      <c r="L820" s="263"/>
      <c r="M820" s="263"/>
      <c r="N820" s="263"/>
      <c r="O820" s="158"/>
      <c r="P820" s="296">
        <f t="shared" si="39"/>
        <v>0</v>
      </c>
      <c r="Q820" s="263"/>
      <c r="R820" s="263"/>
      <c r="S820" s="263"/>
      <c r="T820" s="263"/>
      <c r="U820" s="263"/>
      <c r="V820" s="263"/>
      <c r="W820" s="263">
        <v>1</v>
      </c>
      <c r="X820" s="158">
        <v>45204</v>
      </c>
      <c r="Y820" s="297">
        <f t="shared" si="40"/>
        <v>1</v>
      </c>
      <c r="Z820" s="263"/>
      <c r="AA820" s="263"/>
      <c r="AB820" s="263"/>
      <c r="AC820" s="263"/>
      <c r="AD820" s="263"/>
      <c r="AE820" s="263"/>
      <c r="AF820" s="263"/>
      <c r="AG820" s="158"/>
      <c r="AH820" s="297">
        <f t="shared" si="41"/>
        <v>0</v>
      </c>
      <c r="AI820" s="573"/>
      <c r="AJ820" s="574" t="s">
        <v>659</v>
      </c>
      <c r="AK820" s="574" t="s">
        <v>430</v>
      </c>
      <c r="AL820" s="574"/>
      <c r="AM820" s="574"/>
      <c r="AN820" s="574"/>
      <c r="AO820" s="574"/>
      <c r="AP820" s="574"/>
      <c r="AQ820" s="574"/>
      <c r="AR820" s="574"/>
      <c r="AS820" s="575"/>
      <c r="AT820" s="576"/>
      <c r="AU820" s="575"/>
      <c r="AV820" s="577"/>
      <c r="AW820" s="159"/>
    </row>
    <row r="821" spans="1:49" ht="38.25">
      <c r="A821" s="395"/>
      <c r="B821" s="395">
        <v>6342014000</v>
      </c>
      <c r="C821" s="263" t="s">
        <v>6547</v>
      </c>
      <c r="D821" s="263" t="s">
        <v>6548</v>
      </c>
      <c r="E821" s="263" t="s">
        <v>2992</v>
      </c>
      <c r="F821" s="263" t="s">
        <v>422</v>
      </c>
      <c r="G821" s="263" t="s">
        <v>655</v>
      </c>
      <c r="H821" s="263"/>
      <c r="I821" s="263"/>
      <c r="J821" s="263"/>
      <c r="K821" s="263"/>
      <c r="L821" s="263"/>
      <c r="M821" s="263"/>
      <c r="N821" s="263"/>
      <c r="O821" s="158"/>
      <c r="P821" s="296">
        <f t="shared" si="39"/>
        <v>0</v>
      </c>
      <c r="Q821" s="263"/>
      <c r="R821" s="263"/>
      <c r="S821" s="263"/>
      <c r="T821" s="263"/>
      <c r="U821" s="263"/>
      <c r="V821" s="263"/>
      <c r="W821" s="263">
        <v>1</v>
      </c>
      <c r="X821" s="158">
        <v>44972</v>
      </c>
      <c r="Y821" s="297">
        <f t="shared" si="40"/>
        <v>1</v>
      </c>
      <c r="Z821" s="263"/>
      <c r="AA821" s="263"/>
      <c r="AB821" s="263"/>
      <c r="AC821" s="263"/>
      <c r="AD821" s="263"/>
      <c r="AE821" s="263"/>
      <c r="AF821" s="263"/>
      <c r="AG821" s="158"/>
      <c r="AH821" s="297">
        <f t="shared" si="41"/>
        <v>0</v>
      </c>
      <c r="AI821" s="573"/>
      <c r="AJ821" s="574" t="s">
        <v>659</v>
      </c>
      <c r="AK821" s="574" t="s">
        <v>430</v>
      </c>
      <c r="AL821" s="574"/>
      <c r="AM821" s="574"/>
      <c r="AN821" s="574"/>
      <c r="AO821" s="574"/>
      <c r="AP821" s="574"/>
      <c r="AQ821" s="574"/>
      <c r="AR821" s="574"/>
      <c r="AS821" s="575"/>
      <c r="AT821" s="576"/>
      <c r="AU821" s="575"/>
      <c r="AV821" s="577"/>
      <c r="AW821" s="159"/>
    </row>
    <row r="822" spans="1:49" ht="25.5">
      <c r="A822" s="395"/>
      <c r="B822" s="395">
        <v>4773211300</v>
      </c>
      <c r="C822" s="263" t="s">
        <v>6549</v>
      </c>
      <c r="D822" s="263" t="s">
        <v>6550</v>
      </c>
      <c r="E822" s="263" t="s">
        <v>2993</v>
      </c>
      <c r="F822" s="263" t="s">
        <v>422</v>
      </c>
      <c r="G822" s="263" t="s">
        <v>655</v>
      </c>
      <c r="H822" s="263"/>
      <c r="I822" s="263"/>
      <c r="J822" s="263"/>
      <c r="K822" s="263"/>
      <c r="L822" s="263"/>
      <c r="M822" s="263"/>
      <c r="N822" s="263"/>
      <c r="O822" s="158"/>
      <c r="P822" s="296">
        <f t="shared" si="39"/>
        <v>0</v>
      </c>
      <c r="Q822" s="263"/>
      <c r="R822" s="263"/>
      <c r="S822" s="263"/>
      <c r="T822" s="263"/>
      <c r="U822" s="263"/>
      <c r="V822" s="263"/>
      <c r="W822" s="263">
        <v>1</v>
      </c>
      <c r="X822" s="158">
        <v>45008</v>
      </c>
      <c r="Y822" s="297">
        <f t="shared" si="40"/>
        <v>1</v>
      </c>
      <c r="Z822" s="263"/>
      <c r="AA822" s="263"/>
      <c r="AB822" s="263"/>
      <c r="AC822" s="263"/>
      <c r="AD822" s="263"/>
      <c r="AE822" s="263"/>
      <c r="AF822" s="263"/>
      <c r="AG822" s="158"/>
      <c r="AH822" s="297">
        <f t="shared" si="41"/>
        <v>0</v>
      </c>
      <c r="AI822" s="573"/>
      <c r="AJ822" s="574" t="s">
        <v>659</v>
      </c>
      <c r="AK822" s="574" t="s">
        <v>430</v>
      </c>
      <c r="AL822" s="574"/>
      <c r="AM822" s="574"/>
      <c r="AN822" s="574"/>
      <c r="AO822" s="574"/>
      <c r="AP822" s="574"/>
      <c r="AQ822" s="574"/>
      <c r="AR822" s="574"/>
      <c r="AS822" s="575"/>
      <c r="AT822" s="576"/>
      <c r="AU822" s="575"/>
      <c r="AV822" s="577"/>
      <c r="AW822" s="159"/>
    </row>
    <row r="823" spans="1:49" ht="25.5">
      <c r="A823" s="395"/>
      <c r="B823" s="395">
        <v>4650420800</v>
      </c>
      <c r="C823" s="263" t="s">
        <v>6551</v>
      </c>
      <c r="D823" s="263" t="s">
        <v>6552</v>
      </c>
      <c r="E823" s="263" t="s">
        <v>2994</v>
      </c>
      <c r="F823" s="263" t="s">
        <v>422</v>
      </c>
      <c r="G823" s="263" t="s">
        <v>655</v>
      </c>
      <c r="H823" s="263"/>
      <c r="I823" s="263"/>
      <c r="J823" s="263"/>
      <c r="K823" s="263"/>
      <c r="L823" s="263"/>
      <c r="M823" s="263"/>
      <c r="N823" s="263"/>
      <c r="O823" s="158"/>
      <c r="P823" s="296">
        <f t="shared" si="39"/>
        <v>0</v>
      </c>
      <c r="Q823" s="263"/>
      <c r="R823" s="263"/>
      <c r="S823" s="263"/>
      <c r="T823" s="263"/>
      <c r="U823" s="263"/>
      <c r="V823" s="263"/>
      <c r="W823" s="263">
        <v>1</v>
      </c>
      <c r="X823" s="158">
        <v>45061</v>
      </c>
      <c r="Y823" s="297">
        <f t="shared" si="40"/>
        <v>1</v>
      </c>
      <c r="Z823" s="263"/>
      <c r="AA823" s="263"/>
      <c r="AB823" s="263"/>
      <c r="AC823" s="263"/>
      <c r="AD823" s="263"/>
      <c r="AE823" s="263"/>
      <c r="AF823" s="263"/>
      <c r="AG823" s="158"/>
      <c r="AH823" s="297">
        <f t="shared" si="41"/>
        <v>0</v>
      </c>
      <c r="AI823" s="573"/>
      <c r="AJ823" s="574" t="s">
        <v>659</v>
      </c>
      <c r="AK823" s="574" t="s">
        <v>430</v>
      </c>
      <c r="AL823" s="574"/>
      <c r="AM823" s="574"/>
      <c r="AN823" s="574"/>
      <c r="AO823" s="574"/>
      <c r="AP823" s="574"/>
      <c r="AQ823" s="574"/>
      <c r="AR823" s="574"/>
      <c r="AS823" s="575"/>
      <c r="AT823" s="576"/>
      <c r="AU823" s="575"/>
      <c r="AV823" s="577"/>
      <c r="AW823" s="159"/>
    </row>
    <row r="824" spans="1:49" ht="25.5">
      <c r="A824" s="395"/>
      <c r="B824" s="395">
        <v>3130902200</v>
      </c>
      <c r="C824" s="263" t="s">
        <v>6553</v>
      </c>
      <c r="D824" s="263" t="s">
        <v>6554</v>
      </c>
      <c r="E824" s="263" t="s">
        <v>2995</v>
      </c>
      <c r="F824" s="263" t="s">
        <v>422</v>
      </c>
      <c r="G824" s="263" t="s">
        <v>655</v>
      </c>
      <c r="H824" s="263"/>
      <c r="I824" s="263"/>
      <c r="J824" s="263"/>
      <c r="K824" s="263"/>
      <c r="L824" s="263"/>
      <c r="M824" s="263"/>
      <c r="N824" s="263"/>
      <c r="O824" s="158"/>
      <c r="P824" s="296">
        <f t="shared" ref="P824:P887" si="42">SUM($H824:$N824)</f>
        <v>0</v>
      </c>
      <c r="Q824" s="263"/>
      <c r="R824" s="263"/>
      <c r="S824" s="263"/>
      <c r="T824" s="263"/>
      <c r="U824" s="263"/>
      <c r="V824" s="263"/>
      <c r="W824" s="263">
        <v>1</v>
      </c>
      <c r="X824" s="158">
        <v>45154</v>
      </c>
      <c r="Y824" s="297">
        <f t="shared" ref="Y824:Y887" si="43">SUM($Q824:$W824)</f>
        <v>1</v>
      </c>
      <c r="Z824" s="263"/>
      <c r="AA824" s="263"/>
      <c r="AB824" s="263"/>
      <c r="AC824" s="263"/>
      <c r="AD824" s="263"/>
      <c r="AE824" s="263"/>
      <c r="AF824" s="263"/>
      <c r="AG824" s="158"/>
      <c r="AH824" s="297">
        <f t="shared" si="41"/>
        <v>0</v>
      </c>
      <c r="AI824" s="573"/>
      <c r="AJ824" s="574" t="s">
        <v>659</v>
      </c>
      <c r="AK824" s="574" t="s">
        <v>430</v>
      </c>
      <c r="AL824" s="574"/>
      <c r="AM824" s="574"/>
      <c r="AN824" s="574"/>
      <c r="AO824" s="574"/>
      <c r="AP824" s="574"/>
      <c r="AQ824" s="574"/>
      <c r="AR824" s="574"/>
      <c r="AS824" s="575"/>
      <c r="AT824" s="576"/>
      <c r="AU824" s="575"/>
      <c r="AV824" s="577"/>
      <c r="AW824" s="159"/>
    </row>
    <row r="825" spans="1:49" ht="25.5">
      <c r="A825" s="395"/>
      <c r="B825" s="395">
        <v>5421240600</v>
      </c>
      <c r="C825" s="263" t="s">
        <v>6555</v>
      </c>
      <c r="D825" s="263" t="s">
        <v>6550</v>
      </c>
      <c r="E825" s="263" t="s">
        <v>2996</v>
      </c>
      <c r="F825" s="263" t="s">
        <v>422</v>
      </c>
      <c r="G825" s="263" t="s">
        <v>655</v>
      </c>
      <c r="H825" s="263"/>
      <c r="I825" s="263"/>
      <c r="J825" s="263"/>
      <c r="K825" s="263"/>
      <c r="L825" s="263"/>
      <c r="M825" s="263"/>
      <c r="N825" s="263"/>
      <c r="O825" s="158"/>
      <c r="P825" s="296">
        <f t="shared" si="42"/>
        <v>0</v>
      </c>
      <c r="Q825" s="263"/>
      <c r="R825" s="263"/>
      <c r="S825" s="263"/>
      <c r="T825" s="263"/>
      <c r="U825" s="263"/>
      <c r="V825" s="263"/>
      <c r="W825" s="263">
        <v>1</v>
      </c>
      <c r="X825" s="158">
        <v>44960</v>
      </c>
      <c r="Y825" s="297">
        <f t="shared" si="43"/>
        <v>1</v>
      </c>
      <c r="Z825" s="263"/>
      <c r="AA825" s="263"/>
      <c r="AB825" s="263"/>
      <c r="AC825" s="263"/>
      <c r="AD825" s="263"/>
      <c r="AE825" s="263"/>
      <c r="AF825" s="263"/>
      <c r="AG825" s="158"/>
      <c r="AH825" s="297">
        <f t="shared" si="41"/>
        <v>0</v>
      </c>
      <c r="AI825" s="573"/>
      <c r="AJ825" s="574" t="s">
        <v>659</v>
      </c>
      <c r="AK825" s="574" t="s">
        <v>430</v>
      </c>
      <c r="AL825" s="574"/>
      <c r="AM825" s="574"/>
      <c r="AN825" s="574"/>
      <c r="AO825" s="574"/>
      <c r="AP825" s="574"/>
      <c r="AQ825" s="574"/>
      <c r="AR825" s="574"/>
      <c r="AS825" s="575"/>
      <c r="AT825" s="576"/>
      <c r="AU825" s="575"/>
      <c r="AV825" s="577"/>
      <c r="AW825" s="159"/>
    </row>
    <row r="826" spans="1:49" ht="25.5">
      <c r="A826" s="395"/>
      <c r="B826" s="395">
        <v>4535922200</v>
      </c>
      <c r="C826" s="263" t="s">
        <v>6556</v>
      </c>
      <c r="D826" s="263" t="s">
        <v>6557</v>
      </c>
      <c r="E826" s="263" t="s">
        <v>2997</v>
      </c>
      <c r="F826" s="263" t="s">
        <v>422</v>
      </c>
      <c r="G826" s="263" t="s">
        <v>655</v>
      </c>
      <c r="H826" s="263"/>
      <c r="I826" s="263"/>
      <c r="J826" s="263"/>
      <c r="K826" s="263"/>
      <c r="L826" s="263"/>
      <c r="M826" s="263"/>
      <c r="N826" s="263"/>
      <c r="O826" s="158"/>
      <c r="P826" s="296">
        <f t="shared" si="42"/>
        <v>0</v>
      </c>
      <c r="Q826" s="263"/>
      <c r="R826" s="263"/>
      <c r="S826" s="263"/>
      <c r="T826" s="263"/>
      <c r="U826" s="263"/>
      <c r="V826" s="263"/>
      <c r="W826" s="263">
        <v>1</v>
      </c>
      <c r="X826" s="158">
        <v>45099</v>
      </c>
      <c r="Y826" s="297">
        <f t="shared" si="43"/>
        <v>1</v>
      </c>
      <c r="Z826" s="263"/>
      <c r="AA826" s="263"/>
      <c r="AB826" s="263"/>
      <c r="AC826" s="263"/>
      <c r="AD826" s="263"/>
      <c r="AE826" s="263"/>
      <c r="AF826" s="263"/>
      <c r="AG826" s="158"/>
      <c r="AH826" s="297">
        <f t="shared" si="41"/>
        <v>0</v>
      </c>
      <c r="AI826" s="573"/>
      <c r="AJ826" s="574" t="s">
        <v>659</v>
      </c>
      <c r="AK826" s="574" t="s">
        <v>430</v>
      </c>
      <c r="AL826" s="574"/>
      <c r="AM826" s="574"/>
      <c r="AN826" s="574"/>
      <c r="AO826" s="574"/>
      <c r="AP826" s="574"/>
      <c r="AQ826" s="574"/>
      <c r="AR826" s="574"/>
      <c r="AS826" s="575"/>
      <c r="AT826" s="576"/>
      <c r="AU826" s="575"/>
      <c r="AV826" s="577"/>
      <c r="AW826" s="159"/>
    </row>
    <row r="827" spans="1:49" ht="25.5">
      <c r="A827" s="395"/>
      <c r="B827" s="395">
        <v>3574321500</v>
      </c>
      <c r="C827" s="263" t="s">
        <v>6558</v>
      </c>
      <c r="D827" s="263" t="s">
        <v>6559</v>
      </c>
      <c r="E827" s="263" t="s">
        <v>2998</v>
      </c>
      <c r="F827" s="263" t="s">
        <v>422</v>
      </c>
      <c r="G827" s="263" t="s">
        <v>655</v>
      </c>
      <c r="H827" s="263"/>
      <c r="I827" s="263"/>
      <c r="J827" s="263"/>
      <c r="K827" s="263"/>
      <c r="L827" s="263"/>
      <c r="M827" s="263"/>
      <c r="N827" s="263"/>
      <c r="O827" s="158"/>
      <c r="P827" s="296">
        <f t="shared" si="42"/>
        <v>0</v>
      </c>
      <c r="Q827" s="263"/>
      <c r="R827" s="263"/>
      <c r="S827" s="263"/>
      <c r="T827" s="263"/>
      <c r="U827" s="263"/>
      <c r="V827" s="263"/>
      <c r="W827" s="263">
        <v>1</v>
      </c>
      <c r="X827" s="158">
        <v>45131</v>
      </c>
      <c r="Y827" s="297">
        <f t="shared" si="43"/>
        <v>1</v>
      </c>
      <c r="Z827" s="263"/>
      <c r="AA827" s="263"/>
      <c r="AB827" s="263"/>
      <c r="AC827" s="263"/>
      <c r="AD827" s="263"/>
      <c r="AE827" s="263"/>
      <c r="AF827" s="263"/>
      <c r="AG827" s="158"/>
      <c r="AH827" s="297">
        <f t="shared" si="41"/>
        <v>0</v>
      </c>
      <c r="AI827" s="573"/>
      <c r="AJ827" s="574" t="s">
        <v>659</v>
      </c>
      <c r="AK827" s="574" t="s">
        <v>430</v>
      </c>
      <c r="AL827" s="574"/>
      <c r="AM827" s="574"/>
      <c r="AN827" s="574"/>
      <c r="AO827" s="574"/>
      <c r="AP827" s="574">
        <v>1</v>
      </c>
      <c r="AQ827" s="574" t="s">
        <v>656</v>
      </c>
      <c r="AR827" s="574" t="s">
        <v>10462</v>
      </c>
      <c r="AS827" s="575"/>
      <c r="AT827" s="576"/>
      <c r="AU827" s="575"/>
      <c r="AV827" s="577"/>
      <c r="AW827" s="159"/>
    </row>
    <row r="828" spans="1:49" ht="25.5">
      <c r="A828" s="395"/>
      <c r="B828" s="395">
        <v>5642120800</v>
      </c>
      <c r="C828" s="263" t="s">
        <v>6560</v>
      </c>
      <c r="D828" s="263" t="s">
        <v>6561</v>
      </c>
      <c r="E828" s="263" t="s">
        <v>2999</v>
      </c>
      <c r="F828" s="263" t="s">
        <v>422</v>
      </c>
      <c r="G828" s="263" t="s">
        <v>655</v>
      </c>
      <c r="H828" s="263"/>
      <c r="I828" s="263"/>
      <c r="J828" s="263"/>
      <c r="K828" s="263"/>
      <c r="L828" s="263"/>
      <c r="M828" s="263"/>
      <c r="N828" s="263"/>
      <c r="O828" s="158"/>
      <c r="P828" s="296">
        <f t="shared" si="42"/>
        <v>0</v>
      </c>
      <c r="Q828" s="263"/>
      <c r="R828" s="263"/>
      <c r="S828" s="263"/>
      <c r="T828" s="263"/>
      <c r="U828" s="263"/>
      <c r="V828" s="263"/>
      <c r="W828" s="263">
        <v>1</v>
      </c>
      <c r="X828" s="158">
        <v>45124</v>
      </c>
      <c r="Y828" s="297">
        <f t="shared" si="43"/>
        <v>1</v>
      </c>
      <c r="Z828" s="263"/>
      <c r="AA828" s="263"/>
      <c r="AB828" s="263"/>
      <c r="AC828" s="263"/>
      <c r="AD828" s="263"/>
      <c r="AE828" s="263"/>
      <c r="AF828" s="263"/>
      <c r="AG828" s="158"/>
      <c r="AH828" s="297">
        <f t="shared" si="41"/>
        <v>0</v>
      </c>
      <c r="AI828" s="573"/>
      <c r="AJ828" s="574" t="s">
        <v>659</v>
      </c>
      <c r="AK828" s="574" t="s">
        <v>430</v>
      </c>
      <c r="AL828" s="574"/>
      <c r="AM828" s="574"/>
      <c r="AN828" s="574"/>
      <c r="AO828" s="574"/>
      <c r="AP828" s="574"/>
      <c r="AQ828" s="574"/>
      <c r="AR828" s="574"/>
      <c r="AS828" s="575"/>
      <c r="AT828" s="576"/>
      <c r="AU828" s="575"/>
      <c r="AV828" s="577"/>
      <c r="AW828" s="159"/>
    </row>
    <row r="829" spans="1:49" ht="25.5">
      <c r="A829" s="395"/>
      <c r="B829" s="395">
        <v>5330840700</v>
      </c>
      <c r="C829" s="263" t="s">
        <v>6562</v>
      </c>
      <c r="D829" s="263" t="s">
        <v>6563</v>
      </c>
      <c r="E829" s="263" t="s">
        <v>3000</v>
      </c>
      <c r="F829" s="263" t="s">
        <v>422</v>
      </c>
      <c r="G829" s="263" t="s">
        <v>655</v>
      </c>
      <c r="H829" s="263"/>
      <c r="I829" s="263"/>
      <c r="J829" s="263"/>
      <c r="K829" s="263"/>
      <c r="L829" s="263"/>
      <c r="M829" s="263"/>
      <c r="N829" s="263"/>
      <c r="O829" s="158"/>
      <c r="P829" s="296">
        <f t="shared" si="42"/>
        <v>0</v>
      </c>
      <c r="Q829" s="263"/>
      <c r="R829" s="263"/>
      <c r="S829" s="263"/>
      <c r="T829" s="263"/>
      <c r="U829" s="263"/>
      <c r="V829" s="263"/>
      <c r="W829" s="263">
        <v>1</v>
      </c>
      <c r="X829" s="158">
        <v>45077</v>
      </c>
      <c r="Y829" s="297">
        <f t="shared" si="43"/>
        <v>1</v>
      </c>
      <c r="Z829" s="263"/>
      <c r="AA829" s="263"/>
      <c r="AB829" s="263"/>
      <c r="AC829" s="263"/>
      <c r="AD829" s="263"/>
      <c r="AE829" s="263"/>
      <c r="AF829" s="263"/>
      <c r="AG829" s="158"/>
      <c r="AH829" s="297">
        <f t="shared" si="41"/>
        <v>0</v>
      </c>
      <c r="AI829" s="573"/>
      <c r="AJ829" s="574" t="s">
        <v>659</v>
      </c>
      <c r="AK829" s="574" t="s">
        <v>430</v>
      </c>
      <c r="AL829" s="574"/>
      <c r="AM829" s="574"/>
      <c r="AN829" s="574"/>
      <c r="AO829" s="574"/>
      <c r="AP829" s="574"/>
      <c r="AQ829" s="574"/>
      <c r="AR829" s="574"/>
      <c r="AS829" s="575"/>
      <c r="AT829" s="576"/>
      <c r="AU829" s="575"/>
      <c r="AV829" s="577"/>
      <c r="AW829" s="159"/>
    </row>
    <row r="830" spans="1:49" ht="25.5">
      <c r="A830" s="395"/>
      <c r="B830" s="395">
        <v>4572620100</v>
      </c>
      <c r="C830" s="263" t="s">
        <v>6564</v>
      </c>
      <c r="D830" s="263" t="s">
        <v>6565</v>
      </c>
      <c r="E830" s="263" t="s">
        <v>3001</v>
      </c>
      <c r="F830" s="263" t="s">
        <v>422</v>
      </c>
      <c r="G830" s="263" t="s">
        <v>655</v>
      </c>
      <c r="H830" s="263"/>
      <c r="I830" s="263"/>
      <c r="J830" s="263"/>
      <c r="K830" s="263"/>
      <c r="L830" s="263"/>
      <c r="M830" s="263"/>
      <c r="N830" s="263"/>
      <c r="O830" s="158"/>
      <c r="P830" s="296">
        <f t="shared" si="42"/>
        <v>0</v>
      </c>
      <c r="Q830" s="263"/>
      <c r="R830" s="263"/>
      <c r="S830" s="263"/>
      <c r="T830" s="263"/>
      <c r="U830" s="263"/>
      <c r="V830" s="263"/>
      <c r="W830" s="263">
        <v>1</v>
      </c>
      <c r="X830" s="158">
        <v>45148</v>
      </c>
      <c r="Y830" s="297">
        <f t="shared" si="43"/>
        <v>1</v>
      </c>
      <c r="Z830" s="263"/>
      <c r="AA830" s="263"/>
      <c r="AB830" s="263"/>
      <c r="AC830" s="263"/>
      <c r="AD830" s="263"/>
      <c r="AE830" s="263"/>
      <c r="AF830" s="263"/>
      <c r="AG830" s="158"/>
      <c r="AH830" s="297">
        <f t="shared" si="41"/>
        <v>0</v>
      </c>
      <c r="AI830" s="573"/>
      <c r="AJ830" s="574" t="s">
        <v>659</v>
      </c>
      <c r="AK830" s="574" t="s">
        <v>430</v>
      </c>
      <c r="AL830" s="574"/>
      <c r="AM830" s="574"/>
      <c r="AN830" s="574"/>
      <c r="AO830" s="574"/>
      <c r="AP830" s="574"/>
      <c r="AQ830" s="574"/>
      <c r="AR830" s="574"/>
      <c r="AS830" s="575"/>
      <c r="AT830" s="576"/>
      <c r="AU830" s="575"/>
      <c r="AV830" s="577"/>
      <c r="AW830" s="159"/>
    </row>
    <row r="831" spans="1:49" ht="25.5">
      <c r="A831" s="395"/>
      <c r="B831" s="395">
        <v>4723502500</v>
      </c>
      <c r="C831" s="263" t="s">
        <v>6566</v>
      </c>
      <c r="D831" s="263" t="s">
        <v>6567</v>
      </c>
      <c r="E831" s="263" t="s">
        <v>3002</v>
      </c>
      <c r="F831" s="263" t="s">
        <v>422</v>
      </c>
      <c r="G831" s="263" t="s">
        <v>655</v>
      </c>
      <c r="H831" s="263"/>
      <c r="I831" s="263"/>
      <c r="J831" s="263"/>
      <c r="K831" s="263"/>
      <c r="L831" s="263"/>
      <c r="M831" s="263"/>
      <c r="N831" s="263"/>
      <c r="O831" s="158"/>
      <c r="P831" s="296">
        <f t="shared" si="42"/>
        <v>0</v>
      </c>
      <c r="Q831" s="263"/>
      <c r="R831" s="263"/>
      <c r="S831" s="263"/>
      <c r="T831" s="263"/>
      <c r="U831" s="263"/>
      <c r="V831" s="263"/>
      <c r="W831" s="263">
        <v>1</v>
      </c>
      <c r="X831" s="158">
        <v>45148</v>
      </c>
      <c r="Y831" s="297">
        <f t="shared" si="43"/>
        <v>1</v>
      </c>
      <c r="Z831" s="263"/>
      <c r="AA831" s="263"/>
      <c r="AB831" s="263"/>
      <c r="AC831" s="263"/>
      <c r="AD831" s="263"/>
      <c r="AE831" s="263"/>
      <c r="AF831" s="263"/>
      <c r="AG831" s="158"/>
      <c r="AH831" s="297">
        <f t="shared" si="41"/>
        <v>0</v>
      </c>
      <c r="AI831" s="573"/>
      <c r="AJ831" s="574" t="s">
        <v>659</v>
      </c>
      <c r="AK831" s="574" t="s">
        <v>430</v>
      </c>
      <c r="AL831" s="574"/>
      <c r="AM831" s="574"/>
      <c r="AN831" s="574"/>
      <c r="AO831" s="574"/>
      <c r="AP831" s="574"/>
      <c r="AQ831" s="574"/>
      <c r="AR831" s="574"/>
      <c r="AS831" s="575"/>
      <c r="AT831" s="576"/>
      <c r="AU831" s="575"/>
      <c r="AV831" s="577"/>
      <c r="AW831" s="159"/>
    </row>
    <row r="832" spans="1:49" ht="25.5">
      <c r="A832" s="395"/>
      <c r="B832" s="395">
        <v>5391410100</v>
      </c>
      <c r="C832" s="263" t="s">
        <v>6568</v>
      </c>
      <c r="D832" s="263" t="s">
        <v>6569</v>
      </c>
      <c r="E832" s="263" t="s">
        <v>3003</v>
      </c>
      <c r="F832" s="263" t="s">
        <v>422</v>
      </c>
      <c r="G832" s="263" t="s">
        <v>655</v>
      </c>
      <c r="H832" s="263"/>
      <c r="I832" s="263"/>
      <c r="J832" s="263"/>
      <c r="K832" s="263"/>
      <c r="L832" s="263"/>
      <c r="M832" s="263"/>
      <c r="N832" s="263"/>
      <c r="O832" s="158"/>
      <c r="P832" s="296">
        <f t="shared" si="42"/>
        <v>0</v>
      </c>
      <c r="Q832" s="263"/>
      <c r="R832" s="263"/>
      <c r="S832" s="263"/>
      <c r="T832" s="263"/>
      <c r="U832" s="263"/>
      <c r="V832" s="263"/>
      <c r="W832" s="263">
        <v>1</v>
      </c>
      <c r="X832" s="158">
        <v>44959</v>
      </c>
      <c r="Y832" s="297">
        <f t="shared" si="43"/>
        <v>1</v>
      </c>
      <c r="Z832" s="263"/>
      <c r="AA832" s="263"/>
      <c r="AB832" s="263"/>
      <c r="AC832" s="263"/>
      <c r="AD832" s="263"/>
      <c r="AE832" s="263"/>
      <c r="AF832" s="263"/>
      <c r="AG832" s="158"/>
      <c r="AH832" s="297">
        <f t="shared" si="41"/>
        <v>0</v>
      </c>
      <c r="AI832" s="573"/>
      <c r="AJ832" s="574" t="s">
        <v>659</v>
      </c>
      <c r="AK832" s="574" t="s">
        <v>430</v>
      </c>
      <c r="AL832" s="574"/>
      <c r="AM832" s="574"/>
      <c r="AN832" s="574"/>
      <c r="AO832" s="574"/>
      <c r="AP832" s="574"/>
      <c r="AQ832" s="574"/>
      <c r="AR832" s="574"/>
      <c r="AS832" s="575"/>
      <c r="AT832" s="576"/>
      <c r="AU832" s="575"/>
      <c r="AV832" s="577"/>
      <c r="AW832" s="159"/>
    </row>
    <row r="833" spans="1:49" ht="25.5">
      <c r="A833" s="395"/>
      <c r="B833" s="395">
        <v>4495641400</v>
      </c>
      <c r="C833" s="263" t="s">
        <v>6570</v>
      </c>
      <c r="D833" s="263" t="s">
        <v>6571</v>
      </c>
      <c r="E833" s="263" t="s">
        <v>3004</v>
      </c>
      <c r="F833" s="263" t="s">
        <v>422</v>
      </c>
      <c r="G833" s="263" t="s">
        <v>655</v>
      </c>
      <c r="H833" s="263"/>
      <c r="I833" s="263"/>
      <c r="J833" s="263"/>
      <c r="K833" s="263"/>
      <c r="L833" s="263"/>
      <c r="M833" s="263"/>
      <c r="N833" s="263"/>
      <c r="O833" s="158"/>
      <c r="P833" s="296">
        <f t="shared" si="42"/>
        <v>0</v>
      </c>
      <c r="Q833" s="263"/>
      <c r="R833" s="263"/>
      <c r="S833" s="263"/>
      <c r="T833" s="263"/>
      <c r="U833" s="263"/>
      <c r="V833" s="263"/>
      <c r="W833" s="263">
        <v>1</v>
      </c>
      <c r="X833" s="158">
        <v>44964</v>
      </c>
      <c r="Y833" s="297">
        <f t="shared" si="43"/>
        <v>1</v>
      </c>
      <c r="Z833" s="263"/>
      <c r="AA833" s="263"/>
      <c r="AB833" s="263"/>
      <c r="AC833" s="263"/>
      <c r="AD833" s="263"/>
      <c r="AE833" s="263"/>
      <c r="AF833" s="263"/>
      <c r="AG833" s="158"/>
      <c r="AH833" s="297">
        <f t="shared" si="41"/>
        <v>0</v>
      </c>
      <c r="AI833" s="573"/>
      <c r="AJ833" s="574" t="s">
        <v>659</v>
      </c>
      <c r="AK833" s="574" t="s">
        <v>430</v>
      </c>
      <c r="AL833" s="574"/>
      <c r="AM833" s="574"/>
      <c r="AN833" s="574"/>
      <c r="AO833" s="574"/>
      <c r="AP833" s="574"/>
      <c r="AQ833" s="574"/>
      <c r="AR833" s="574"/>
      <c r="AS833" s="575"/>
      <c r="AT833" s="576"/>
      <c r="AU833" s="575"/>
      <c r="AV833" s="577"/>
      <c r="AW833" s="159"/>
    </row>
    <row r="834" spans="1:49" ht="51">
      <c r="A834" s="395"/>
      <c r="B834" s="395">
        <v>3514912300</v>
      </c>
      <c r="C834" s="263" t="s">
        <v>6572</v>
      </c>
      <c r="D834" s="263" t="s">
        <v>6573</v>
      </c>
      <c r="E834" s="263" t="s">
        <v>3005</v>
      </c>
      <c r="F834" s="263" t="s">
        <v>422</v>
      </c>
      <c r="G834" s="263" t="s">
        <v>655</v>
      </c>
      <c r="H834" s="263"/>
      <c r="I834" s="263"/>
      <c r="J834" s="263"/>
      <c r="K834" s="263"/>
      <c r="L834" s="263"/>
      <c r="M834" s="263"/>
      <c r="N834" s="263"/>
      <c r="O834" s="158"/>
      <c r="P834" s="296">
        <f t="shared" si="42"/>
        <v>0</v>
      </c>
      <c r="Q834" s="263"/>
      <c r="R834" s="263"/>
      <c r="S834" s="263"/>
      <c r="T834" s="263"/>
      <c r="U834" s="263"/>
      <c r="V834" s="263"/>
      <c r="W834" s="263">
        <v>1</v>
      </c>
      <c r="X834" s="158">
        <v>45203</v>
      </c>
      <c r="Y834" s="297">
        <f t="shared" si="43"/>
        <v>1</v>
      </c>
      <c r="Z834" s="263"/>
      <c r="AA834" s="263"/>
      <c r="AB834" s="263"/>
      <c r="AC834" s="263"/>
      <c r="AD834" s="263"/>
      <c r="AE834" s="263"/>
      <c r="AF834" s="263"/>
      <c r="AG834" s="158"/>
      <c r="AH834" s="297">
        <f t="shared" si="41"/>
        <v>0</v>
      </c>
      <c r="AI834" s="573"/>
      <c r="AJ834" s="574" t="s">
        <v>659</v>
      </c>
      <c r="AK834" s="574" t="s">
        <v>430</v>
      </c>
      <c r="AL834" s="574"/>
      <c r="AM834" s="574"/>
      <c r="AN834" s="574"/>
      <c r="AO834" s="574"/>
      <c r="AP834" s="574"/>
      <c r="AQ834" s="574"/>
      <c r="AR834" s="574"/>
      <c r="AS834" s="575"/>
      <c r="AT834" s="576"/>
      <c r="AU834" s="575"/>
      <c r="AV834" s="577"/>
      <c r="AW834" s="159"/>
    </row>
    <row r="835" spans="1:49" ht="51">
      <c r="A835" s="395"/>
      <c r="B835" s="395">
        <v>6302016700</v>
      </c>
      <c r="C835" s="263" t="s">
        <v>6574</v>
      </c>
      <c r="D835" s="263" t="s">
        <v>6575</v>
      </c>
      <c r="E835" s="263" t="s">
        <v>3006</v>
      </c>
      <c r="F835" s="263" t="s">
        <v>422</v>
      </c>
      <c r="G835" s="263" t="s">
        <v>655</v>
      </c>
      <c r="H835" s="263"/>
      <c r="I835" s="263"/>
      <c r="J835" s="263"/>
      <c r="K835" s="263"/>
      <c r="L835" s="263"/>
      <c r="M835" s="263"/>
      <c r="N835" s="263"/>
      <c r="O835" s="158"/>
      <c r="P835" s="296">
        <f t="shared" si="42"/>
        <v>0</v>
      </c>
      <c r="Q835" s="263"/>
      <c r="R835" s="263"/>
      <c r="S835" s="263"/>
      <c r="T835" s="263"/>
      <c r="U835" s="263"/>
      <c r="V835" s="263"/>
      <c r="W835" s="263">
        <v>1</v>
      </c>
      <c r="X835" s="158">
        <v>44966</v>
      </c>
      <c r="Y835" s="297">
        <f t="shared" si="43"/>
        <v>1</v>
      </c>
      <c r="Z835" s="263"/>
      <c r="AA835" s="263"/>
      <c r="AB835" s="263"/>
      <c r="AC835" s="263"/>
      <c r="AD835" s="263"/>
      <c r="AE835" s="263"/>
      <c r="AF835" s="263"/>
      <c r="AG835" s="158"/>
      <c r="AH835" s="297">
        <f t="shared" si="41"/>
        <v>0</v>
      </c>
      <c r="AI835" s="573"/>
      <c r="AJ835" s="574" t="s">
        <v>659</v>
      </c>
      <c r="AK835" s="574" t="s">
        <v>430</v>
      </c>
      <c r="AL835" s="574"/>
      <c r="AM835" s="574"/>
      <c r="AN835" s="574"/>
      <c r="AO835" s="574"/>
      <c r="AP835" s="574"/>
      <c r="AQ835" s="574"/>
      <c r="AR835" s="574"/>
      <c r="AS835" s="575"/>
      <c r="AT835" s="576"/>
      <c r="AU835" s="575"/>
      <c r="AV835" s="577"/>
      <c r="AW835" s="159"/>
    </row>
    <row r="836" spans="1:49" ht="51">
      <c r="A836" s="395"/>
      <c r="B836" s="395">
        <v>4317104000</v>
      </c>
      <c r="C836" s="263" t="s">
        <v>6576</v>
      </c>
      <c r="D836" s="263" t="s">
        <v>6577</v>
      </c>
      <c r="E836" s="263" t="s">
        <v>3007</v>
      </c>
      <c r="F836" s="263" t="s">
        <v>422</v>
      </c>
      <c r="G836" s="263" t="s">
        <v>655</v>
      </c>
      <c r="H836" s="263"/>
      <c r="I836" s="263"/>
      <c r="J836" s="263"/>
      <c r="K836" s="263"/>
      <c r="L836" s="263"/>
      <c r="M836" s="263"/>
      <c r="N836" s="263"/>
      <c r="O836" s="158"/>
      <c r="P836" s="296">
        <f t="shared" si="42"/>
        <v>0</v>
      </c>
      <c r="Q836" s="263"/>
      <c r="R836" s="263"/>
      <c r="S836" s="263"/>
      <c r="T836" s="263"/>
      <c r="U836" s="263"/>
      <c r="V836" s="263"/>
      <c r="W836" s="263">
        <v>1</v>
      </c>
      <c r="X836" s="158">
        <v>45036</v>
      </c>
      <c r="Y836" s="297">
        <f t="shared" si="43"/>
        <v>1</v>
      </c>
      <c r="Z836" s="263"/>
      <c r="AA836" s="263"/>
      <c r="AB836" s="263"/>
      <c r="AC836" s="263"/>
      <c r="AD836" s="263"/>
      <c r="AE836" s="263"/>
      <c r="AF836" s="263"/>
      <c r="AG836" s="158"/>
      <c r="AH836" s="297">
        <f t="shared" si="41"/>
        <v>0</v>
      </c>
      <c r="AI836" s="573"/>
      <c r="AJ836" s="574" t="s">
        <v>659</v>
      </c>
      <c r="AK836" s="574" t="s">
        <v>430</v>
      </c>
      <c r="AL836" s="574"/>
      <c r="AM836" s="574"/>
      <c r="AN836" s="574"/>
      <c r="AO836" s="574"/>
      <c r="AP836" s="574"/>
      <c r="AQ836" s="574"/>
      <c r="AR836" s="574"/>
      <c r="AS836" s="575"/>
      <c r="AT836" s="576"/>
      <c r="AU836" s="575"/>
      <c r="AV836" s="577"/>
      <c r="AW836" s="159"/>
    </row>
    <row r="837" spans="1:49" ht="51">
      <c r="A837" s="395"/>
      <c r="B837" s="395">
        <v>4537730400</v>
      </c>
      <c r="C837" s="263" t="s">
        <v>6578</v>
      </c>
      <c r="D837" s="263" t="s">
        <v>6579</v>
      </c>
      <c r="E837" s="263" t="s">
        <v>3008</v>
      </c>
      <c r="F837" s="263" t="s">
        <v>422</v>
      </c>
      <c r="G837" s="263" t="s">
        <v>655</v>
      </c>
      <c r="H837" s="263"/>
      <c r="I837" s="263"/>
      <c r="J837" s="263"/>
      <c r="K837" s="263"/>
      <c r="L837" s="263"/>
      <c r="M837" s="263"/>
      <c r="N837" s="263"/>
      <c r="O837" s="158"/>
      <c r="P837" s="296">
        <f t="shared" si="42"/>
        <v>0</v>
      </c>
      <c r="Q837" s="263"/>
      <c r="R837" s="263"/>
      <c r="S837" s="263"/>
      <c r="T837" s="263"/>
      <c r="U837" s="263"/>
      <c r="V837" s="263"/>
      <c r="W837" s="263">
        <v>1</v>
      </c>
      <c r="X837" s="158">
        <v>44944</v>
      </c>
      <c r="Y837" s="297">
        <f t="shared" si="43"/>
        <v>1</v>
      </c>
      <c r="Z837" s="263"/>
      <c r="AA837" s="263"/>
      <c r="AB837" s="263"/>
      <c r="AC837" s="263"/>
      <c r="AD837" s="263"/>
      <c r="AE837" s="263"/>
      <c r="AF837" s="263"/>
      <c r="AG837" s="158"/>
      <c r="AH837" s="297">
        <f t="shared" si="41"/>
        <v>0</v>
      </c>
      <c r="AI837" s="573"/>
      <c r="AJ837" s="574" t="s">
        <v>659</v>
      </c>
      <c r="AK837" s="574" t="s">
        <v>430</v>
      </c>
      <c r="AL837" s="574"/>
      <c r="AM837" s="574"/>
      <c r="AN837" s="574"/>
      <c r="AO837" s="574"/>
      <c r="AP837" s="574"/>
      <c r="AQ837" s="574"/>
      <c r="AR837" s="574"/>
      <c r="AS837" s="575"/>
      <c r="AT837" s="576"/>
      <c r="AU837" s="575"/>
      <c r="AV837" s="577"/>
      <c r="AW837" s="159"/>
    </row>
    <row r="838" spans="1:49" ht="51">
      <c r="A838" s="395"/>
      <c r="B838" s="395">
        <v>4671720500</v>
      </c>
      <c r="C838" s="263" t="s">
        <v>6580</v>
      </c>
      <c r="D838" s="263" t="s">
        <v>6581</v>
      </c>
      <c r="E838" s="263" t="s">
        <v>3009</v>
      </c>
      <c r="F838" s="263" t="s">
        <v>422</v>
      </c>
      <c r="G838" s="263" t="s">
        <v>655</v>
      </c>
      <c r="H838" s="263"/>
      <c r="I838" s="263"/>
      <c r="J838" s="263"/>
      <c r="K838" s="263"/>
      <c r="L838" s="263"/>
      <c r="M838" s="263"/>
      <c r="N838" s="263"/>
      <c r="O838" s="158"/>
      <c r="P838" s="296">
        <f t="shared" si="42"/>
        <v>0</v>
      </c>
      <c r="Q838" s="263"/>
      <c r="R838" s="263"/>
      <c r="S838" s="263"/>
      <c r="T838" s="263"/>
      <c r="U838" s="263"/>
      <c r="V838" s="263"/>
      <c r="W838" s="263">
        <v>1</v>
      </c>
      <c r="X838" s="158">
        <v>45054</v>
      </c>
      <c r="Y838" s="297">
        <f t="shared" si="43"/>
        <v>1</v>
      </c>
      <c r="Z838" s="263"/>
      <c r="AA838" s="263"/>
      <c r="AB838" s="263"/>
      <c r="AC838" s="263"/>
      <c r="AD838" s="263"/>
      <c r="AE838" s="263"/>
      <c r="AF838" s="263"/>
      <c r="AG838" s="158"/>
      <c r="AH838" s="297">
        <f t="shared" si="41"/>
        <v>0</v>
      </c>
      <c r="AI838" s="573"/>
      <c r="AJ838" s="574" t="s">
        <v>659</v>
      </c>
      <c r="AK838" s="574" t="s">
        <v>430</v>
      </c>
      <c r="AL838" s="574"/>
      <c r="AM838" s="574"/>
      <c r="AN838" s="574"/>
      <c r="AO838" s="574"/>
      <c r="AP838" s="574"/>
      <c r="AQ838" s="574"/>
      <c r="AR838" s="574"/>
      <c r="AS838" s="575"/>
      <c r="AT838" s="576"/>
      <c r="AU838" s="575"/>
      <c r="AV838" s="577"/>
      <c r="AW838" s="159"/>
    </row>
    <row r="839" spans="1:49" ht="51">
      <c r="A839" s="395"/>
      <c r="B839" s="395">
        <v>3711101800</v>
      </c>
      <c r="C839" s="263" t="s">
        <v>6582</v>
      </c>
      <c r="D839" s="263" t="s">
        <v>6583</v>
      </c>
      <c r="E839" s="263" t="s">
        <v>3010</v>
      </c>
      <c r="F839" s="263" t="s">
        <v>422</v>
      </c>
      <c r="G839" s="263" t="s">
        <v>655</v>
      </c>
      <c r="H839" s="263"/>
      <c r="I839" s="263"/>
      <c r="J839" s="263"/>
      <c r="K839" s="263"/>
      <c r="L839" s="263"/>
      <c r="M839" s="263"/>
      <c r="N839" s="263"/>
      <c r="O839" s="158"/>
      <c r="P839" s="296">
        <f t="shared" si="42"/>
        <v>0</v>
      </c>
      <c r="Q839" s="263"/>
      <c r="R839" s="263"/>
      <c r="S839" s="263"/>
      <c r="T839" s="263"/>
      <c r="U839" s="263"/>
      <c r="V839" s="263"/>
      <c r="W839" s="263">
        <v>1</v>
      </c>
      <c r="X839" s="158">
        <v>44958</v>
      </c>
      <c r="Y839" s="297">
        <f t="shared" si="43"/>
        <v>1</v>
      </c>
      <c r="Z839" s="263"/>
      <c r="AA839" s="263"/>
      <c r="AB839" s="263"/>
      <c r="AC839" s="263"/>
      <c r="AD839" s="263"/>
      <c r="AE839" s="263"/>
      <c r="AF839" s="263"/>
      <c r="AG839" s="158"/>
      <c r="AH839" s="297">
        <f t="shared" si="41"/>
        <v>0</v>
      </c>
      <c r="AI839" s="573"/>
      <c r="AJ839" s="574" t="s">
        <v>659</v>
      </c>
      <c r="AK839" s="574" t="s">
        <v>430</v>
      </c>
      <c r="AL839" s="574"/>
      <c r="AM839" s="574"/>
      <c r="AN839" s="574"/>
      <c r="AO839" s="574"/>
      <c r="AP839" s="574"/>
      <c r="AQ839" s="574"/>
      <c r="AR839" s="574"/>
      <c r="AS839" s="575"/>
      <c r="AT839" s="576"/>
      <c r="AU839" s="575"/>
      <c r="AV839" s="577"/>
      <c r="AW839" s="159"/>
    </row>
    <row r="840" spans="1:49" ht="51">
      <c r="A840" s="395"/>
      <c r="B840" s="395">
        <v>4730621000</v>
      </c>
      <c r="C840" s="263" t="s">
        <v>6584</v>
      </c>
      <c r="D840" s="263" t="s">
        <v>6585</v>
      </c>
      <c r="E840" s="263" t="s">
        <v>3011</v>
      </c>
      <c r="F840" s="263" t="s">
        <v>422</v>
      </c>
      <c r="G840" s="263" t="s">
        <v>655</v>
      </c>
      <c r="H840" s="263"/>
      <c r="I840" s="263"/>
      <c r="J840" s="263"/>
      <c r="K840" s="263"/>
      <c r="L840" s="263"/>
      <c r="M840" s="263"/>
      <c r="N840" s="263"/>
      <c r="O840" s="158"/>
      <c r="P840" s="296">
        <f t="shared" si="42"/>
        <v>0</v>
      </c>
      <c r="Q840" s="263"/>
      <c r="R840" s="263"/>
      <c r="S840" s="263"/>
      <c r="T840" s="263"/>
      <c r="U840" s="263"/>
      <c r="V840" s="263"/>
      <c r="W840" s="263">
        <v>1</v>
      </c>
      <c r="X840" s="158">
        <v>45183</v>
      </c>
      <c r="Y840" s="297">
        <f t="shared" si="43"/>
        <v>1</v>
      </c>
      <c r="Z840" s="263"/>
      <c r="AA840" s="263"/>
      <c r="AB840" s="263"/>
      <c r="AC840" s="263"/>
      <c r="AD840" s="263"/>
      <c r="AE840" s="263"/>
      <c r="AF840" s="263"/>
      <c r="AG840" s="158"/>
      <c r="AH840" s="297">
        <f t="shared" si="41"/>
        <v>0</v>
      </c>
      <c r="AI840" s="573"/>
      <c r="AJ840" s="574" t="s">
        <v>659</v>
      </c>
      <c r="AK840" s="574" t="s">
        <v>430</v>
      </c>
      <c r="AL840" s="574"/>
      <c r="AM840" s="574"/>
      <c r="AN840" s="574"/>
      <c r="AO840" s="574"/>
      <c r="AP840" s="574"/>
      <c r="AQ840" s="574"/>
      <c r="AR840" s="574"/>
      <c r="AS840" s="575"/>
      <c r="AT840" s="576"/>
      <c r="AU840" s="575"/>
      <c r="AV840" s="577"/>
      <c r="AW840" s="159"/>
    </row>
    <row r="841" spans="1:49" ht="51">
      <c r="A841" s="395"/>
      <c r="B841" s="395">
        <v>4666930800</v>
      </c>
      <c r="C841" s="263" t="s">
        <v>6586</v>
      </c>
      <c r="D841" s="263" t="s">
        <v>6587</v>
      </c>
      <c r="E841" s="263" t="s">
        <v>3012</v>
      </c>
      <c r="F841" s="263" t="s">
        <v>422</v>
      </c>
      <c r="G841" s="263" t="s">
        <v>655</v>
      </c>
      <c r="H841" s="263"/>
      <c r="I841" s="263"/>
      <c r="J841" s="263"/>
      <c r="K841" s="263"/>
      <c r="L841" s="263"/>
      <c r="M841" s="263"/>
      <c r="N841" s="263"/>
      <c r="O841" s="158"/>
      <c r="P841" s="296">
        <f t="shared" si="42"/>
        <v>0</v>
      </c>
      <c r="Q841" s="263"/>
      <c r="R841" s="263"/>
      <c r="S841" s="263"/>
      <c r="T841" s="263"/>
      <c r="U841" s="263"/>
      <c r="V841" s="263"/>
      <c r="W841" s="263">
        <v>1</v>
      </c>
      <c r="X841" s="158">
        <v>44974</v>
      </c>
      <c r="Y841" s="297">
        <f t="shared" si="43"/>
        <v>1</v>
      </c>
      <c r="Z841" s="263"/>
      <c r="AA841" s="263"/>
      <c r="AB841" s="263"/>
      <c r="AC841" s="263"/>
      <c r="AD841" s="263"/>
      <c r="AE841" s="263"/>
      <c r="AF841" s="263"/>
      <c r="AG841" s="158"/>
      <c r="AH841" s="297">
        <f t="shared" si="41"/>
        <v>0</v>
      </c>
      <c r="AI841" s="573"/>
      <c r="AJ841" s="574" t="s">
        <v>659</v>
      </c>
      <c r="AK841" s="574" t="s">
        <v>430</v>
      </c>
      <c r="AL841" s="574"/>
      <c r="AM841" s="574"/>
      <c r="AN841" s="574"/>
      <c r="AO841" s="574"/>
      <c r="AP841" s="574"/>
      <c r="AQ841" s="574"/>
      <c r="AR841" s="574"/>
      <c r="AS841" s="575"/>
      <c r="AT841" s="576"/>
      <c r="AU841" s="575"/>
      <c r="AV841" s="577"/>
      <c r="AW841" s="159"/>
    </row>
    <row r="842" spans="1:49" ht="51">
      <c r="A842" s="395"/>
      <c r="B842" s="395">
        <v>4320431500</v>
      </c>
      <c r="C842" s="263" t="s">
        <v>6588</v>
      </c>
      <c r="D842" s="263" t="s">
        <v>6589</v>
      </c>
      <c r="E842" s="263" t="s">
        <v>3013</v>
      </c>
      <c r="F842" s="263" t="s">
        <v>422</v>
      </c>
      <c r="G842" s="263" t="s">
        <v>655</v>
      </c>
      <c r="H842" s="263"/>
      <c r="I842" s="263"/>
      <c r="J842" s="263"/>
      <c r="K842" s="263"/>
      <c r="L842" s="263"/>
      <c r="M842" s="263"/>
      <c r="N842" s="263"/>
      <c r="O842" s="158"/>
      <c r="P842" s="296">
        <f t="shared" si="42"/>
        <v>0</v>
      </c>
      <c r="Q842" s="263"/>
      <c r="R842" s="263"/>
      <c r="S842" s="263"/>
      <c r="T842" s="263"/>
      <c r="U842" s="263"/>
      <c r="V842" s="263"/>
      <c r="W842" s="263">
        <v>1</v>
      </c>
      <c r="X842" s="158">
        <v>45036</v>
      </c>
      <c r="Y842" s="297">
        <f t="shared" si="43"/>
        <v>1</v>
      </c>
      <c r="Z842" s="263"/>
      <c r="AA842" s="263"/>
      <c r="AB842" s="263"/>
      <c r="AC842" s="263"/>
      <c r="AD842" s="263"/>
      <c r="AE842" s="263"/>
      <c r="AF842" s="263"/>
      <c r="AG842" s="158"/>
      <c r="AH842" s="297">
        <f t="shared" si="41"/>
        <v>0</v>
      </c>
      <c r="AI842" s="573"/>
      <c r="AJ842" s="574" t="s">
        <v>659</v>
      </c>
      <c r="AK842" s="574" t="s">
        <v>430</v>
      </c>
      <c r="AL842" s="574"/>
      <c r="AM842" s="574"/>
      <c r="AN842" s="574"/>
      <c r="AO842" s="574"/>
      <c r="AP842" s="574"/>
      <c r="AQ842" s="574"/>
      <c r="AR842" s="574"/>
      <c r="AS842" s="575"/>
      <c r="AT842" s="576"/>
      <c r="AU842" s="575"/>
      <c r="AV842" s="577"/>
      <c r="AW842" s="159"/>
    </row>
    <row r="843" spans="1:49" ht="51">
      <c r="A843" s="395"/>
      <c r="B843" s="395">
        <v>4772820200</v>
      </c>
      <c r="C843" s="263" t="s">
        <v>6590</v>
      </c>
      <c r="D843" s="263" t="s">
        <v>6591</v>
      </c>
      <c r="E843" s="263" t="s">
        <v>3014</v>
      </c>
      <c r="F843" s="263" t="s">
        <v>422</v>
      </c>
      <c r="G843" s="263" t="s">
        <v>655</v>
      </c>
      <c r="H843" s="263"/>
      <c r="I843" s="263"/>
      <c r="J843" s="263"/>
      <c r="K843" s="263"/>
      <c r="L843" s="263"/>
      <c r="M843" s="263"/>
      <c r="N843" s="263"/>
      <c r="O843" s="158"/>
      <c r="P843" s="296">
        <f t="shared" si="42"/>
        <v>0</v>
      </c>
      <c r="Q843" s="263"/>
      <c r="R843" s="263"/>
      <c r="S843" s="263"/>
      <c r="T843" s="263"/>
      <c r="U843" s="263"/>
      <c r="V843" s="263"/>
      <c r="W843" s="263">
        <v>1</v>
      </c>
      <c r="X843" s="158">
        <v>44944</v>
      </c>
      <c r="Y843" s="297">
        <f t="shared" si="43"/>
        <v>1</v>
      </c>
      <c r="Z843" s="263"/>
      <c r="AA843" s="263"/>
      <c r="AB843" s="263"/>
      <c r="AC843" s="263"/>
      <c r="AD843" s="263"/>
      <c r="AE843" s="263"/>
      <c r="AF843" s="263"/>
      <c r="AG843" s="158"/>
      <c r="AH843" s="297">
        <f t="shared" si="41"/>
        <v>0</v>
      </c>
      <c r="AI843" s="573"/>
      <c r="AJ843" s="574" t="s">
        <v>659</v>
      </c>
      <c r="AK843" s="574" t="s">
        <v>430</v>
      </c>
      <c r="AL843" s="574"/>
      <c r="AM843" s="574"/>
      <c r="AN843" s="574"/>
      <c r="AO843" s="574"/>
      <c r="AP843" s="574"/>
      <c r="AQ843" s="574"/>
      <c r="AR843" s="574"/>
      <c r="AS843" s="575"/>
      <c r="AT843" s="576"/>
      <c r="AU843" s="575"/>
      <c r="AV843" s="577"/>
      <c r="AW843" s="159"/>
    </row>
    <row r="844" spans="1:49" ht="51">
      <c r="A844" s="395"/>
      <c r="B844" s="395">
        <v>3602700200</v>
      </c>
      <c r="C844" s="263" t="s">
        <v>6592</v>
      </c>
      <c r="D844" s="263" t="s">
        <v>6593</v>
      </c>
      <c r="E844" s="263" t="s">
        <v>3015</v>
      </c>
      <c r="F844" s="263" t="s">
        <v>422</v>
      </c>
      <c r="G844" s="263" t="s">
        <v>655</v>
      </c>
      <c r="H844" s="263"/>
      <c r="I844" s="263"/>
      <c r="J844" s="263"/>
      <c r="K844" s="263"/>
      <c r="L844" s="263"/>
      <c r="M844" s="263"/>
      <c r="N844" s="263"/>
      <c r="O844" s="158"/>
      <c r="P844" s="296">
        <f t="shared" si="42"/>
        <v>0</v>
      </c>
      <c r="Q844" s="263"/>
      <c r="R844" s="263"/>
      <c r="S844" s="263"/>
      <c r="T844" s="263"/>
      <c r="U844" s="263"/>
      <c r="V844" s="263"/>
      <c r="W844" s="263">
        <v>1</v>
      </c>
      <c r="X844" s="158">
        <v>44994</v>
      </c>
      <c r="Y844" s="297">
        <f t="shared" si="43"/>
        <v>1</v>
      </c>
      <c r="Z844" s="263"/>
      <c r="AA844" s="263"/>
      <c r="AB844" s="263"/>
      <c r="AC844" s="263"/>
      <c r="AD844" s="263"/>
      <c r="AE844" s="263"/>
      <c r="AF844" s="263"/>
      <c r="AG844" s="158"/>
      <c r="AH844" s="297">
        <f t="shared" si="41"/>
        <v>0</v>
      </c>
      <c r="AI844" s="573"/>
      <c r="AJ844" s="574" t="s">
        <v>659</v>
      </c>
      <c r="AK844" s="574" t="s">
        <v>430</v>
      </c>
      <c r="AL844" s="574"/>
      <c r="AM844" s="574"/>
      <c r="AN844" s="574"/>
      <c r="AO844" s="574"/>
      <c r="AP844" s="574"/>
      <c r="AQ844" s="574"/>
      <c r="AR844" s="574"/>
      <c r="AS844" s="575"/>
      <c r="AT844" s="576"/>
      <c r="AU844" s="575"/>
      <c r="AV844" s="577"/>
      <c r="AW844" s="159"/>
    </row>
    <row r="845" spans="1:49" ht="51">
      <c r="A845" s="395"/>
      <c r="B845" s="395">
        <v>4295620600</v>
      </c>
      <c r="C845" s="263" t="s">
        <v>6594</v>
      </c>
      <c r="D845" s="263" t="s">
        <v>6595</v>
      </c>
      <c r="E845" s="263" t="s">
        <v>3016</v>
      </c>
      <c r="F845" s="263" t="s">
        <v>422</v>
      </c>
      <c r="G845" s="263" t="s">
        <v>655</v>
      </c>
      <c r="H845" s="263"/>
      <c r="I845" s="263"/>
      <c r="J845" s="263"/>
      <c r="K845" s="263"/>
      <c r="L845" s="263"/>
      <c r="M845" s="263"/>
      <c r="N845" s="263"/>
      <c r="O845" s="158"/>
      <c r="P845" s="296">
        <f t="shared" si="42"/>
        <v>0</v>
      </c>
      <c r="Q845" s="263"/>
      <c r="R845" s="263"/>
      <c r="S845" s="263"/>
      <c r="T845" s="263"/>
      <c r="U845" s="263"/>
      <c r="V845" s="263"/>
      <c r="W845" s="263">
        <v>1</v>
      </c>
      <c r="X845" s="158">
        <v>45079</v>
      </c>
      <c r="Y845" s="297">
        <f t="shared" si="43"/>
        <v>1</v>
      </c>
      <c r="Z845" s="263"/>
      <c r="AA845" s="263"/>
      <c r="AB845" s="263"/>
      <c r="AC845" s="263"/>
      <c r="AD845" s="263"/>
      <c r="AE845" s="263"/>
      <c r="AF845" s="263"/>
      <c r="AG845" s="158"/>
      <c r="AH845" s="297">
        <f t="shared" si="41"/>
        <v>0</v>
      </c>
      <c r="AI845" s="573"/>
      <c r="AJ845" s="574" t="s">
        <v>659</v>
      </c>
      <c r="AK845" s="574" t="s">
        <v>430</v>
      </c>
      <c r="AL845" s="574"/>
      <c r="AM845" s="574"/>
      <c r="AN845" s="574"/>
      <c r="AO845" s="574"/>
      <c r="AP845" s="574"/>
      <c r="AQ845" s="574"/>
      <c r="AR845" s="574"/>
      <c r="AS845" s="575"/>
      <c r="AT845" s="576"/>
      <c r="AU845" s="575"/>
      <c r="AV845" s="577"/>
      <c r="AW845" s="159"/>
    </row>
    <row r="846" spans="1:49" ht="51">
      <c r="A846" s="395"/>
      <c r="B846" s="395">
        <v>4762730800</v>
      </c>
      <c r="C846" s="263" t="s">
        <v>6596</v>
      </c>
      <c r="D846" s="263" t="s">
        <v>6597</v>
      </c>
      <c r="E846" s="263" t="s">
        <v>3017</v>
      </c>
      <c r="F846" s="263" t="s">
        <v>422</v>
      </c>
      <c r="G846" s="263" t="s">
        <v>655</v>
      </c>
      <c r="H846" s="263"/>
      <c r="I846" s="263"/>
      <c r="J846" s="263"/>
      <c r="K846" s="263"/>
      <c r="L846" s="263"/>
      <c r="M846" s="263"/>
      <c r="N846" s="263"/>
      <c r="O846" s="158"/>
      <c r="P846" s="296">
        <f t="shared" si="42"/>
        <v>0</v>
      </c>
      <c r="Q846" s="263"/>
      <c r="R846" s="263"/>
      <c r="S846" s="263"/>
      <c r="T846" s="263"/>
      <c r="U846" s="263"/>
      <c r="V846" s="263"/>
      <c r="W846" s="263">
        <v>1</v>
      </c>
      <c r="X846" s="158">
        <v>45155</v>
      </c>
      <c r="Y846" s="297">
        <f t="shared" si="43"/>
        <v>1</v>
      </c>
      <c r="Z846" s="263"/>
      <c r="AA846" s="263"/>
      <c r="AB846" s="263"/>
      <c r="AC846" s="263"/>
      <c r="AD846" s="263"/>
      <c r="AE846" s="263"/>
      <c r="AF846" s="263"/>
      <c r="AG846" s="158"/>
      <c r="AH846" s="297">
        <f t="shared" si="41"/>
        <v>0</v>
      </c>
      <c r="AI846" s="573"/>
      <c r="AJ846" s="574" t="s">
        <v>659</v>
      </c>
      <c r="AK846" s="574" t="s">
        <v>430</v>
      </c>
      <c r="AL846" s="574"/>
      <c r="AM846" s="574"/>
      <c r="AN846" s="574"/>
      <c r="AO846" s="574"/>
      <c r="AP846" s="574"/>
      <c r="AQ846" s="574"/>
      <c r="AR846" s="574"/>
      <c r="AS846" s="575"/>
      <c r="AT846" s="576"/>
      <c r="AU846" s="575"/>
      <c r="AV846" s="577"/>
      <c r="AW846" s="159"/>
    </row>
    <row r="847" spans="1:49" ht="38.25">
      <c r="A847" s="395"/>
      <c r="B847" s="395">
        <v>5451101600</v>
      </c>
      <c r="C847" s="263" t="s">
        <v>6598</v>
      </c>
      <c r="D847" s="263" t="s">
        <v>6599</v>
      </c>
      <c r="E847" s="263" t="s">
        <v>3018</v>
      </c>
      <c r="F847" s="263" t="s">
        <v>422</v>
      </c>
      <c r="G847" s="263" t="s">
        <v>655</v>
      </c>
      <c r="H847" s="263"/>
      <c r="I847" s="263"/>
      <c r="J847" s="263"/>
      <c r="K847" s="263"/>
      <c r="L847" s="263"/>
      <c r="M847" s="263"/>
      <c r="N847" s="263"/>
      <c r="O847" s="158"/>
      <c r="P847" s="296">
        <f t="shared" si="42"/>
        <v>0</v>
      </c>
      <c r="Q847" s="263"/>
      <c r="R847" s="263"/>
      <c r="S847" s="263"/>
      <c r="T847" s="263"/>
      <c r="U847" s="263"/>
      <c r="V847" s="263"/>
      <c r="W847" s="263">
        <v>1</v>
      </c>
      <c r="X847" s="158">
        <v>45169</v>
      </c>
      <c r="Y847" s="297">
        <f t="shared" si="43"/>
        <v>1</v>
      </c>
      <c r="Z847" s="263"/>
      <c r="AA847" s="263"/>
      <c r="AB847" s="263"/>
      <c r="AC847" s="263"/>
      <c r="AD847" s="263"/>
      <c r="AE847" s="263"/>
      <c r="AF847" s="263"/>
      <c r="AG847" s="158"/>
      <c r="AH847" s="297">
        <f t="shared" si="41"/>
        <v>0</v>
      </c>
      <c r="AI847" s="573"/>
      <c r="AJ847" s="574" t="s">
        <v>659</v>
      </c>
      <c r="AK847" s="574" t="s">
        <v>430</v>
      </c>
      <c r="AL847" s="574"/>
      <c r="AM847" s="574"/>
      <c r="AN847" s="574"/>
      <c r="AO847" s="574"/>
      <c r="AP847" s="574"/>
      <c r="AQ847" s="574"/>
      <c r="AR847" s="574"/>
      <c r="AS847" s="575"/>
      <c r="AT847" s="576"/>
      <c r="AU847" s="575"/>
      <c r="AV847" s="577"/>
      <c r="AW847" s="159"/>
    </row>
    <row r="848" spans="1:49" ht="51">
      <c r="A848" s="395"/>
      <c r="B848" s="395">
        <v>5462021600</v>
      </c>
      <c r="C848" s="263" t="s">
        <v>6600</v>
      </c>
      <c r="D848" s="263" t="s">
        <v>6601</v>
      </c>
      <c r="E848" s="263" t="s">
        <v>3019</v>
      </c>
      <c r="F848" s="263" t="s">
        <v>422</v>
      </c>
      <c r="G848" s="263" t="s">
        <v>655</v>
      </c>
      <c r="H848" s="263"/>
      <c r="I848" s="263"/>
      <c r="J848" s="263"/>
      <c r="K848" s="263"/>
      <c r="L848" s="263"/>
      <c r="M848" s="263"/>
      <c r="N848" s="263"/>
      <c r="O848" s="158"/>
      <c r="P848" s="296">
        <f t="shared" si="42"/>
        <v>0</v>
      </c>
      <c r="Q848" s="263"/>
      <c r="R848" s="263"/>
      <c r="S848" s="263"/>
      <c r="T848" s="263"/>
      <c r="U848" s="263"/>
      <c r="V848" s="263"/>
      <c r="W848" s="263">
        <v>1</v>
      </c>
      <c r="X848" s="158">
        <v>44945</v>
      </c>
      <c r="Y848" s="297">
        <f t="shared" si="43"/>
        <v>1</v>
      </c>
      <c r="Z848" s="263"/>
      <c r="AA848" s="263"/>
      <c r="AB848" s="263"/>
      <c r="AC848" s="263"/>
      <c r="AD848" s="263"/>
      <c r="AE848" s="263"/>
      <c r="AF848" s="263"/>
      <c r="AG848" s="158"/>
      <c r="AH848" s="297">
        <f t="shared" si="41"/>
        <v>0</v>
      </c>
      <c r="AI848" s="573"/>
      <c r="AJ848" s="574" t="s">
        <v>659</v>
      </c>
      <c r="AK848" s="574" t="s">
        <v>430</v>
      </c>
      <c r="AL848" s="574"/>
      <c r="AM848" s="574"/>
      <c r="AN848" s="574"/>
      <c r="AO848" s="574"/>
      <c r="AP848" s="574"/>
      <c r="AQ848" s="574"/>
      <c r="AR848" s="574"/>
      <c r="AS848" s="575"/>
      <c r="AT848" s="576"/>
      <c r="AU848" s="575"/>
      <c r="AV848" s="577"/>
      <c r="AW848" s="159"/>
    </row>
    <row r="849" spans="1:49" ht="51">
      <c r="A849" s="395"/>
      <c r="B849" s="395">
        <v>3552021100</v>
      </c>
      <c r="C849" s="263" t="s">
        <v>6602</v>
      </c>
      <c r="D849" s="263" t="s">
        <v>6603</v>
      </c>
      <c r="E849" s="263" t="s">
        <v>3020</v>
      </c>
      <c r="F849" s="263" t="s">
        <v>422</v>
      </c>
      <c r="G849" s="263" t="s">
        <v>655</v>
      </c>
      <c r="H849" s="263"/>
      <c r="I849" s="263"/>
      <c r="J849" s="263"/>
      <c r="K849" s="263"/>
      <c r="L849" s="263"/>
      <c r="M849" s="263"/>
      <c r="N849" s="263"/>
      <c r="O849" s="158"/>
      <c r="P849" s="296">
        <f t="shared" si="42"/>
        <v>0</v>
      </c>
      <c r="Q849" s="263"/>
      <c r="R849" s="263"/>
      <c r="S849" s="263"/>
      <c r="T849" s="263"/>
      <c r="U849" s="263"/>
      <c r="V849" s="263"/>
      <c r="W849" s="263">
        <v>1</v>
      </c>
      <c r="X849" s="158">
        <v>44937</v>
      </c>
      <c r="Y849" s="297">
        <f t="shared" si="43"/>
        <v>1</v>
      </c>
      <c r="Z849" s="263"/>
      <c r="AA849" s="263"/>
      <c r="AB849" s="263"/>
      <c r="AC849" s="263"/>
      <c r="AD849" s="263"/>
      <c r="AE849" s="263"/>
      <c r="AF849" s="263"/>
      <c r="AG849" s="158"/>
      <c r="AH849" s="297">
        <f t="shared" si="41"/>
        <v>0</v>
      </c>
      <c r="AI849" s="573"/>
      <c r="AJ849" s="574" t="s">
        <v>659</v>
      </c>
      <c r="AK849" s="574" t="s">
        <v>430</v>
      </c>
      <c r="AL849" s="574"/>
      <c r="AM849" s="574"/>
      <c r="AN849" s="574"/>
      <c r="AO849" s="574"/>
      <c r="AP849" s="574"/>
      <c r="AQ849" s="574"/>
      <c r="AR849" s="574"/>
      <c r="AS849" s="575"/>
      <c r="AT849" s="576"/>
      <c r="AU849" s="575"/>
      <c r="AV849" s="577"/>
      <c r="AW849" s="159"/>
    </row>
    <row r="850" spans="1:49" ht="51">
      <c r="A850" s="395"/>
      <c r="B850" s="395">
        <v>4383120700</v>
      </c>
      <c r="C850" s="263" t="s">
        <v>6604</v>
      </c>
      <c r="D850" s="263" t="s">
        <v>6605</v>
      </c>
      <c r="E850" s="263" t="s">
        <v>3021</v>
      </c>
      <c r="F850" s="263" t="s">
        <v>422</v>
      </c>
      <c r="G850" s="263" t="s">
        <v>655</v>
      </c>
      <c r="H850" s="263"/>
      <c r="I850" s="263"/>
      <c r="J850" s="263"/>
      <c r="K850" s="263"/>
      <c r="L850" s="263"/>
      <c r="M850" s="263"/>
      <c r="N850" s="263"/>
      <c r="O850" s="158"/>
      <c r="P850" s="296">
        <f t="shared" si="42"/>
        <v>0</v>
      </c>
      <c r="Q850" s="263"/>
      <c r="R850" s="263"/>
      <c r="S850" s="263"/>
      <c r="T850" s="263"/>
      <c r="U850" s="263"/>
      <c r="V850" s="263"/>
      <c r="W850" s="263">
        <v>1</v>
      </c>
      <c r="X850" s="158">
        <v>45006</v>
      </c>
      <c r="Y850" s="297">
        <f t="shared" si="43"/>
        <v>1</v>
      </c>
      <c r="Z850" s="263"/>
      <c r="AA850" s="263"/>
      <c r="AB850" s="263"/>
      <c r="AC850" s="263"/>
      <c r="AD850" s="263"/>
      <c r="AE850" s="263"/>
      <c r="AF850" s="263"/>
      <c r="AG850" s="158"/>
      <c r="AH850" s="297">
        <f t="shared" si="41"/>
        <v>0</v>
      </c>
      <c r="AI850" s="573"/>
      <c r="AJ850" s="574" t="s">
        <v>659</v>
      </c>
      <c r="AK850" s="574" t="s">
        <v>430</v>
      </c>
      <c r="AL850" s="574"/>
      <c r="AM850" s="574"/>
      <c r="AN850" s="574"/>
      <c r="AO850" s="574"/>
      <c r="AP850" s="574"/>
      <c r="AQ850" s="574"/>
      <c r="AR850" s="574"/>
      <c r="AS850" s="575"/>
      <c r="AT850" s="576"/>
      <c r="AU850" s="575"/>
      <c r="AV850" s="577"/>
      <c r="AW850" s="159"/>
    </row>
    <row r="851" spans="1:49" ht="51">
      <c r="A851" s="395"/>
      <c r="B851" s="395">
        <v>4196202800</v>
      </c>
      <c r="C851" s="263" t="s">
        <v>6606</v>
      </c>
      <c r="D851" s="263" t="s">
        <v>6607</v>
      </c>
      <c r="E851" s="263" t="s">
        <v>3022</v>
      </c>
      <c r="F851" s="263" t="s">
        <v>422</v>
      </c>
      <c r="G851" s="263" t="s">
        <v>655</v>
      </c>
      <c r="H851" s="263"/>
      <c r="I851" s="263"/>
      <c r="J851" s="263"/>
      <c r="K851" s="263"/>
      <c r="L851" s="263"/>
      <c r="M851" s="263"/>
      <c r="N851" s="263"/>
      <c r="O851" s="158"/>
      <c r="P851" s="296">
        <f t="shared" si="42"/>
        <v>0</v>
      </c>
      <c r="Q851" s="263"/>
      <c r="R851" s="263"/>
      <c r="S851" s="263"/>
      <c r="T851" s="263"/>
      <c r="U851" s="263"/>
      <c r="V851" s="263"/>
      <c r="W851" s="263">
        <v>1</v>
      </c>
      <c r="X851" s="158">
        <v>44973</v>
      </c>
      <c r="Y851" s="297">
        <f t="shared" si="43"/>
        <v>1</v>
      </c>
      <c r="Z851" s="263"/>
      <c r="AA851" s="263"/>
      <c r="AB851" s="263"/>
      <c r="AC851" s="263"/>
      <c r="AD851" s="263"/>
      <c r="AE851" s="263"/>
      <c r="AF851" s="263"/>
      <c r="AG851" s="158"/>
      <c r="AH851" s="297">
        <f t="shared" si="41"/>
        <v>0</v>
      </c>
      <c r="AI851" s="573"/>
      <c r="AJ851" s="574" t="s">
        <v>659</v>
      </c>
      <c r="AK851" s="574" t="s">
        <v>430</v>
      </c>
      <c r="AL851" s="574"/>
      <c r="AM851" s="574"/>
      <c r="AN851" s="574"/>
      <c r="AO851" s="574"/>
      <c r="AP851" s="574"/>
      <c r="AQ851" s="574"/>
      <c r="AR851" s="574"/>
      <c r="AS851" s="575"/>
      <c r="AT851" s="576"/>
      <c r="AU851" s="575"/>
      <c r="AV851" s="577"/>
      <c r="AW851" s="159"/>
    </row>
    <row r="852" spans="1:49" ht="51">
      <c r="A852" s="395"/>
      <c r="B852" s="395">
        <v>4674420700</v>
      </c>
      <c r="C852" s="263" t="s">
        <v>6608</v>
      </c>
      <c r="D852" s="263" t="s">
        <v>6609</v>
      </c>
      <c r="E852" s="263" t="s">
        <v>3023</v>
      </c>
      <c r="F852" s="263" t="s">
        <v>422</v>
      </c>
      <c r="G852" s="263" t="s">
        <v>655</v>
      </c>
      <c r="H852" s="263"/>
      <c r="I852" s="263"/>
      <c r="J852" s="263"/>
      <c r="K852" s="263"/>
      <c r="L852" s="263"/>
      <c r="M852" s="263"/>
      <c r="N852" s="263"/>
      <c r="O852" s="158"/>
      <c r="P852" s="296">
        <f t="shared" si="42"/>
        <v>0</v>
      </c>
      <c r="Q852" s="263"/>
      <c r="R852" s="263"/>
      <c r="S852" s="263"/>
      <c r="T852" s="263"/>
      <c r="U852" s="263"/>
      <c r="V852" s="263"/>
      <c r="W852" s="263">
        <v>1</v>
      </c>
      <c r="X852" s="158">
        <v>45202</v>
      </c>
      <c r="Y852" s="297">
        <f t="shared" si="43"/>
        <v>1</v>
      </c>
      <c r="Z852" s="263"/>
      <c r="AA852" s="263"/>
      <c r="AB852" s="263"/>
      <c r="AC852" s="263"/>
      <c r="AD852" s="263"/>
      <c r="AE852" s="263"/>
      <c r="AF852" s="263"/>
      <c r="AG852" s="158"/>
      <c r="AH852" s="297">
        <f t="shared" si="41"/>
        <v>0</v>
      </c>
      <c r="AI852" s="573"/>
      <c r="AJ852" s="574" t="s">
        <v>659</v>
      </c>
      <c r="AK852" s="574" t="s">
        <v>430</v>
      </c>
      <c r="AL852" s="574"/>
      <c r="AM852" s="574"/>
      <c r="AN852" s="574"/>
      <c r="AO852" s="574"/>
      <c r="AP852" s="574"/>
      <c r="AQ852" s="574"/>
      <c r="AR852" s="574"/>
      <c r="AS852" s="575"/>
      <c r="AT852" s="576"/>
      <c r="AU852" s="575"/>
      <c r="AV852" s="577"/>
      <c r="AW852" s="159"/>
    </row>
    <row r="853" spans="1:49" ht="51">
      <c r="A853" s="395"/>
      <c r="B853" s="395">
        <v>4163021800</v>
      </c>
      <c r="C853" s="263" t="s">
        <v>6610</v>
      </c>
      <c r="D853" s="263" t="s">
        <v>6611</v>
      </c>
      <c r="E853" s="263" t="s">
        <v>3024</v>
      </c>
      <c r="F853" s="263" t="s">
        <v>422</v>
      </c>
      <c r="G853" s="263" t="s">
        <v>655</v>
      </c>
      <c r="H853" s="263"/>
      <c r="I853" s="263"/>
      <c r="J853" s="263"/>
      <c r="K853" s="263"/>
      <c r="L853" s="263"/>
      <c r="M853" s="263"/>
      <c r="N853" s="263"/>
      <c r="O853" s="158"/>
      <c r="P853" s="296">
        <f t="shared" si="42"/>
        <v>0</v>
      </c>
      <c r="Q853" s="263"/>
      <c r="R853" s="263"/>
      <c r="S853" s="263"/>
      <c r="T853" s="263"/>
      <c r="U853" s="263"/>
      <c r="V853" s="263"/>
      <c r="W853" s="263">
        <v>1</v>
      </c>
      <c r="X853" s="158">
        <v>44974</v>
      </c>
      <c r="Y853" s="297">
        <f t="shared" si="43"/>
        <v>1</v>
      </c>
      <c r="Z853" s="263"/>
      <c r="AA853" s="263"/>
      <c r="AB853" s="263"/>
      <c r="AC853" s="263"/>
      <c r="AD853" s="263"/>
      <c r="AE853" s="263"/>
      <c r="AF853" s="263"/>
      <c r="AG853" s="158"/>
      <c r="AH853" s="297">
        <f t="shared" si="41"/>
        <v>0</v>
      </c>
      <c r="AI853" s="573"/>
      <c r="AJ853" s="574" t="s">
        <v>659</v>
      </c>
      <c r="AK853" s="574" t="s">
        <v>430</v>
      </c>
      <c r="AL853" s="574"/>
      <c r="AM853" s="574"/>
      <c r="AN853" s="574"/>
      <c r="AO853" s="574"/>
      <c r="AP853" s="574"/>
      <c r="AQ853" s="574"/>
      <c r="AR853" s="574"/>
      <c r="AS853" s="575"/>
      <c r="AT853" s="576"/>
      <c r="AU853" s="575"/>
      <c r="AV853" s="577"/>
      <c r="AW853" s="159"/>
    </row>
    <row r="854" spans="1:49" ht="51">
      <c r="A854" s="395"/>
      <c r="B854" s="395">
        <v>4370700100</v>
      </c>
      <c r="C854" s="263" t="s">
        <v>6612</v>
      </c>
      <c r="D854" s="263" t="s">
        <v>6613</v>
      </c>
      <c r="E854" s="263" t="s">
        <v>3025</v>
      </c>
      <c r="F854" s="263" t="s">
        <v>422</v>
      </c>
      <c r="G854" s="263" t="s">
        <v>655</v>
      </c>
      <c r="H854" s="263"/>
      <c r="I854" s="263"/>
      <c r="J854" s="263"/>
      <c r="K854" s="263"/>
      <c r="L854" s="263"/>
      <c r="M854" s="263"/>
      <c r="N854" s="263"/>
      <c r="O854" s="158"/>
      <c r="P854" s="296">
        <f t="shared" si="42"/>
        <v>0</v>
      </c>
      <c r="Q854" s="263"/>
      <c r="R854" s="263"/>
      <c r="S854" s="263"/>
      <c r="T854" s="263"/>
      <c r="U854" s="263"/>
      <c r="V854" s="263"/>
      <c r="W854" s="263">
        <v>1</v>
      </c>
      <c r="X854" s="158">
        <v>45034</v>
      </c>
      <c r="Y854" s="297">
        <f t="shared" si="43"/>
        <v>1</v>
      </c>
      <c r="Z854" s="263"/>
      <c r="AA854" s="263"/>
      <c r="AB854" s="263"/>
      <c r="AC854" s="263"/>
      <c r="AD854" s="263"/>
      <c r="AE854" s="263"/>
      <c r="AF854" s="263"/>
      <c r="AG854" s="158"/>
      <c r="AH854" s="297">
        <f t="shared" si="41"/>
        <v>0</v>
      </c>
      <c r="AI854" s="573"/>
      <c r="AJ854" s="574" t="s">
        <v>659</v>
      </c>
      <c r="AK854" s="574" t="s">
        <v>430</v>
      </c>
      <c r="AL854" s="574"/>
      <c r="AM854" s="574"/>
      <c r="AN854" s="574"/>
      <c r="AO854" s="574"/>
      <c r="AP854" s="574"/>
      <c r="AQ854" s="574"/>
      <c r="AR854" s="574"/>
      <c r="AS854" s="575"/>
      <c r="AT854" s="576"/>
      <c r="AU854" s="575"/>
      <c r="AV854" s="577"/>
      <c r="AW854" s="159"/>
    </row>
    <row r="855" spans="1:49" ht="51">
      <c r="A855" s="395"/>
      <c r="B855" s="395">
        <v>4760812000</v>
      </c>
      <c r="C855" s="263" t="s">
        <v>6614</v>
      </c>
      <c r="D855" s="263" t="s">
        <v>6615</v>
      </c>
      <c r="E855" s="263" t="s">
        <v>3026</v>
      </c>
      <c r="F855" s="263" t="s">
        <v>422</v>
      </c>
      <c r="G855" s="263" t="s">
        <v>655</v>
      </c>
      <c r="H855" s="263"/>
      <c r="I855" s="263"/>
      <c r="J855" s="263"/>
      <c r="K855" s="263"/>
      <c r="L855" s="263"/>
      <c r="M855" s="263"/>
      <c r="N855" s="263"/>
      <c r="O855" s="158"/>
      <c r="P855" s="296">
        <f t="shared" si="42"/>
        <v>0</v>
      </c>
      <c r="Q855" s="263"/>
      <c r="R855" s="263"/>
      <c r="S855" s="263"/>
      <c r="T855" s="263"/>
      <c r="U855" s="263"/>
      <c r="V855" s="263"/>
      <c r="W855" s="263">
        <v>1</v>
      </c>
      <c r="X855" s="158">
        <v>44965</v>
      </c>
      <c r="Y855" s="297">
        <f t="shared" si="43"/>
        <v>1</v>
      </c>
      <c r="Z855" s="263"/>
      <c r="AA855" s="263"/>
      <c r="AB855" s="263"/>
      <c r="AC855" s="263"/>
      <c r="AD855" s="263"/>
      <c r="AE855" s="263"/>
      <c r="AF855" s="263"/>
      <c r="AG855" s="158"/>
      <c r="AH855" s="297">
        <f t="shared" si="41"/>
        <v>0</v>
      </c>
      <c r="AI855" s="573"/>
      <c r="AJ855" s="574" t="s">
        <v>659</v>
      </c>
      <c r="AK855" s="574" t="s">
        <v>430</v>
      </c>
      <c r="AL855" s="574"/>
      <c r="AM855" s="574"/>
      <c r="AN855" s="574"/>
      <c r="AO855" s="574"/>
      <c r="AP855" s="574"/>
      <c r="AQ855" s="574"/>
      <c r="AR855" s="574"/>
      <c r="AS855" s="575"/>
      <c r="AT855" s="576"/>
      <c r="AU855" s="575"/>
      <c r="AV855" s="577"/>
      <c r="AW855" s="159"/>
    </row>
    <row r="856" spans="1:49" ht="51">
      <c r="A856" s="395"/>
      <c r="B856" s="395">
        <v>4153230500</v>
      </c>
      <c r="C856" s="263" t="s">
        <v>6616</v>
      </c>
      <c r="D856" s="263" t="s">
        <v>6617</v>
      </c>
      <c r="E856" s="263" t="s">
        <v>3027</v>
      </c>
      <c r="F856" s="263" t="s">
        <v>422</v>
      </c>
      <c r="G856" s="263" t="s">
        <v>655</v>
      </c>
      <c r="H856" s="263"/>
      <c r="I856" s="263"/>
      <c r="J856" s="263"/>
      <c r="K856" s="263"/>
      <c r="L856" s="263"/>
      <c r="M856" s="263"/>
      <c r="N856" s="263"/>
      <c r="O856" s="158"/>
      <c r="P856" s="296">
        <f t="shared" si="42"/>
        <v>0</v>
      </c>
      <c r="Q856" s="263"/>
      <c r="R856" s="263"/>
      <c r="S856" s="263"/>
      <c r="T856" s="263"/>
      <c r="U856" s="263"/>
      <c r="V856" s="263"/>
      <c r="W856" s="263">
        <v>1</v>
      </c>
      <c r="X856" s="158">
        <v>45012</v>
      </c>
      <c r="Y856" s="297">
        <f t="shared" si="43"/>
        <v>1</v>
      </c>
      <c r="Z856" s="263"/>
      <c r="AA856" s="263"/>
      <c r="AB856" s="263"/>
      <c r="AC856" s="263"/>
      <c r="AD856" s="263"/>
      <c r="AE856" s="263"/>
      <c r="AF856" s="263"/>
      <c r="AG856" s="158"/>
      <c r="AH856" s="297">
        <f t="shared" si="41"/>
        <v>0</v>
      </c>
      <c r="AI856" s="573"/>
      <c r="AJ856" s="574" t="s">
        <v>659</v>
      </c>
      <c r="AK856" s="574" t="s">
        <v>430</v>
      </c>
      <c r="AL856" s="574"/>
      <c r="AM856" s="574"/>
      <c r="AN856" s="574"/>
      <c r="AO856" s="574"/>
      <c r="AP856" s="574"/>
      <c r="AQ856" s="574"/>
      <c r="AR856" s="574"/>
      <c r="AS856" s="575"/>
      <c r="AT856" s="576"/>
      <c r="AU856" s="575"/>
      <c r="AV856" s="577"/>
      <c r="AW856" s="159"/>
    </row>
    <row r="857" spans="1:49" ht="51">
      <c r="A857" s="395"/>
      <c r="B857" s="395">
        <v>4164222600</v>
      </c>
      <c r="C857" s="263" t="s">
        <v>6618</v>
      </c>
      <c r="D857" s="263" t="s">
        <v>6619</v>
      </c>
      <c r="E857" s="263" t="s">
        <v>3028</v>
      </c>
      <c r="F857" s="263" t="s">
        <v>422</v>
      </c>
      <c r="G857" s="263" t="s">
        <v>655</v>
      </c>
      <c r="H857" s="263"/>
      <c r="I857" s="263"/>
      <c r="J857" s="263"/>
      <c r="K857" s="263"/>
      <c r="L857" s="263"/>
      <c r="M857" s="263"/>
      <c r="N857" s="263"/>
      <c r="O857" s="158"/>
      <c r="P857" s="296">
        <f t="shared" si="42"/>
        <v>0</v>
      </c>
      <c r="Q857" s="263"/>
      <c r="R857" s="263"/>
      <c r="S857" s="263"/>
      <c r="T857" s="263"/>
      <c r="U857" s="263"/>
      <c r="V857" s="263"/>
      <c r="W857" s="263">
        <v>1</v>
      </c>
      <c r="X857" s="158">
        <v>45049</v>
      </c>
      <c r="Y857" s="297">
        <f t="shared" si="43"/>
        <v>1</v>
      </c>
      <c r="Z857" s="263"/>
      <c r="AA857" s="263"/>
      <c r="AB857" s="263"/>
      <c r="AC857" s="263"/>
      <c r="AD857" s="263"/>
      <c r="AE857" s="263"/>
      <c r="AF857" s="263"/>
      <c r="AG857" s="158"/>
      <c r="AH857" s="297">
        <f t="shared" si="41"/>
        <v>0</v>
      </c>
      <c r="AI857" s="573"/>
      <c r="AJ857" s="574" t="s">
        <v>659</v>
      </c>
      <c r="AK857" s="574" t="s">
        <v>430</v>
      </c>
      <c r="AL857" s="574"/>
      <c r="AM857" s="574"/>
      <c r="AN857" s="574"/>
      <c r="AO857" s="574"/>
      <c r="AP857" s="574"/>
      <c r="AQ857" s="574"/>
      <c r="AR857" s="574"/>
      <c r="AS857" s="575"/>
      <c r="AT857" s="576"/>
      <c r="AU857" s="575"/>
      <c r="AV857" s="577"/>
      <c r="AW857" s="159"/>
    </row>
    <row r="858" spans="1:49" ht="51">
      <c r="A858" s="395"/>
      <c r="B858" s="395">
        <v>3111430700</v>
      </c>
      <c r="C858" s="263" t="s">
        <v>6620</v>
      </c>
      <c r="D858" s="263" t="s">
        <v>6621</v>
      </c>
      <c r="E858" s="263" t="s">
        <v>3029</v>
      </c>
      <c r="F858" s="263" t="s">
        <v>422</v>
      </c>
      <c r="G858" s="263" t="s">
        <v>655</v>
      </c>
      <c r="H858" s="263"/>
      <c r="I858" s="263"/>
      <c r="J858" s="263"/>
      <c r="K858" s="263"/>
      <c r="L858" s="263"/>
      <c r="M858" s="263"/>
      <c r="N858" s="263"/>
      <c r="O858" s="158"/>
      <c r="P858" s="296">
        <f t="shared" si="42"/>
        <v>0</v>
      </c>
      <c r="Q858" s="263"/>
      <c r="R858" s="263"/>
      <c r="S858" s="263"/>
      <c r="T858" s="263"/>
      <c r="U858" s="263"/>
      <c r="V858" s="263"/>
      <c r="W858" s="263">
        <v>1</v>
      </c>
      <c r="X858" s="158">
        <v>44999</v>
      </c>
      <c r="Y858" s="297">
        <f t="shared" si="43"/>
        <v>1</v>
      </c>
      <c r="Z858" s="263"/>
      <c r="AA858" s="263"/>
      <c r="AB858" s="263"/>
      <c r="AC858" s="263"/>
      <c r="AD858" s="263"/>
      <c r="AE858" s="263"/>
      <c r="AF858" s="263"/>
      <c r="AG858" s="158"/>
      <c r="AH858" s="297">
        <f t="shared" si="41"/>
        <v>0</v>
      </c>
      <c r="AI858" s="573"/>
      <c r="AJ858" s="574" t="s">
        <v>659</v>
      </c>
      <c r="AK858" s="574" t="s">
        <v>430</v>
      </c>
      <c r="AL858" s="574"/>
      <c r="AM858" s="574"/>
      <c r="AN858" s="574"/>
      <c r="AO858" s="574"/>
      <c r="AP858" s="574"/>
      <c r="AQ858" s="574"/>
      <c r="AR858" s="574"/>
      <c r="AS858" s="575"/>
      <c r="AT858" s="576"/>
      <c r="AU858" s="575"/>
      <c r="AV858" s="577"/>
      <c r="AW858" s="159"/>
    </row>
    <row r="859" spans="1:49" ht="51">
      <c r="A859" s="395"/>
      <c r="B859" s="395">
        <v>4255317300</v>
      </c>
      <c r="C859" s="263" t="s">
        <v>6622</v>
      </c>
      <c r="D859" s="263" t="s">
        <v>6623</v>
      </c>
      <c r="E859" s="263" t="s">
        <v>3030</v>
      </c>
      <c r="F859" s="263" t="s">
        <v>422</v>
      </c>
      <c r="G859" s="263" t="s">
        <v>655</v>
      </c>
      <c r="H859" s="263"/>
      <c r="I859" s="263"/>
      <c r="J859" s="263"/>
      <c r="K859" s="263"/>
      <c r="L859" s="263"/>
      <c r="M859" s="263"/>
      <c r="N859" s="263"/>
      <c r="O859" s="158"/>
      <c r="P859" s="296">
        <f t="shared" si="42"/>
        <v>0</v>
      </c>
      <c r="Q859" s="263"/>
      <c r="R859" s="263"/>
      <c r="S859" s="263"/>
      <c r="T859" s="263"/>
      <c r="U859" s="263"/>
      <c r="V859" s="263"/>
      <c r="W859" s="263">
        <v>1</v>
      </c>
      <c r="X859" s="158">
        <v>45021</v>
      </c>
      <c r="Y859" s="297">
        <f t="shared" si="43"/>
        <v>1</v>
      </c>
      <c r="Z859" s="263"/>
      <c r="AA859" s="263"/>
      <c r="AB859" s="263"/>
      <c r="AC859" s="263"/>
      <c r="AD859" s="263"/>
      <c r="AE859" s="263"/>
      <c r="AF859" s="263"/>
      <c r="AG859" s="158"/>
      <c r="AH859" s="297">
        <f t="shared" si="41"/>
        <v>0</v>
      </c>
      <c r="AI859" s="573"/>
      <c r="AJ859" s="574" t="s">
        <v>659</v>
      </c>
      <c r="AK859" s="574" t="s">
        <v>430</v>
      </c>
      <c r="AL859" s="574"/>
      <c r="AM859" s="574"/>
      <c r="AN859" s="574"/>
      <c r="AO859" s="574"/>
      <c r="AP859" s="574"/>
      <c r="AQ859" s="574"/>
      <c r="AR859" s="574"/>
      <c r="AS859" s="575"/>
      <c r="AT859" s="576"/>
      <c r="AU859" s="575"/>
      <c r="AV859" s="577"/>
      <c r="AW859" s="159"/>
    </row>
    <row r="860" spans="1:49" ht="51">
      <c r="A860" s="395"/>
      <c r="B860" s="395">
        <v>6280702100</v>
      </c>
      <c r="C860" s="263" t="s">
        <v>6624</v>
      </c>
      <c r="D860" s="263" t="s">
        <v>6625</v>
      </c>
      <c r="E860" s="263" t="s">
        <v>3031</v>
      </c>
      <c r="F860" s="263" t="s">
        <v>422</v>
      </c>
      <c r="G860" s="263" t="s">
        <v>655</v>
      </c>
      <c r="H860" s="263"/>
      <c r="I860" s="263"/>
      <c r="J860" s="263"/>
      <c r="K860" s="263"/>
      <c r="L860" s="263"/>
      <c r="M860" s="263"/>
      <c r="N860" s="263"/>
      <c r="O860" s="158"/>
      <c r="P860" s="296">
        <f t="shared" si="42"/>
        <v>0</v>
      </c>
      <c r="Q860" s="263"/>
      <c r="R860" s="263"/>
      <c r="S860" s="263"/>
      <c r="T860" s="263"/>
      <c r="U860" s="263"/>
      <c r="V860" s="263"/>
      <c r="W860" s="263">
        <v>1</v>
      </c>
      <c r="X860" s="158">
        <v>45015</v>
      </c>
      <c r="Y860" s="297">
        <f t="shared" si="43"/>
        <v>1</v>
      </c>
      <c r="Z860" s="263"/>
      <c r="AA860" s="263"/>
      <c r="AB860" s="263"/>
      <c r="AC860" s="263"/>
      <c r="AD860" s="263"/>
      <c r="AE860" s="263"/>
      <c r="AF860" s="263"/>
      <c r="AG860" s="158"/>
      <c r="AH860" s="297">
        <f t="shared" si="41"/>
        <v>0</v>
      </c>
      <c r="AI860" s="573"/>
      <c r="AJ860" s="574" t="s">
        <v>659</v>
      </c>
      <c r="AK860" s="574" t="s">
        <v>430</v>
      </c>
      <c r="AL860" s="574"/>
      <c r="AM860" s="574"/>
      <c r="AN860" s="574"/>
      <c r="AO860" s="574"/>
      <c r="AP860" s="574"/>
      <c r="AQ860" s="574"/>
      <c r="AR860" s="574"/>
      <c r="AS860" s="575"/>
      <c r="AT860" s="576"/>
      <c r="AU860" s="575"/>
      <c r="AV860" s="577"/>
      <c r="AW860" s="159"/>
    </row>
    <row r="861" spans="1:49" ht="51">
      <c r="A861" s="395"/>
      <c r="B861" s="395">
        <v>6280702100</v>
      </c>
      <c r="C861" s="263" t="s">
        <v>6624</v>
      </c>
      <c r="D861" s="263" t="s">
        <v>6625</v>
      </c>
      <c r="E861" s="263" t="s">
        <v>3032</v>
      </c>
      <c r="F861" s="263" t="s">
        <v>422</v>
      </c>
      <c r="G861" s="263" t="s">
        <v>655</v>
      </c>
      <c r="H861" s="263"/>
      <c r="I861" s="263"/>
      <c r="J861" s="263"/>
      <c r="K861" s="263"/>
      <c r="L861" s="263"/>
      <c r="M861" s="263"/>
      <c r="N861" s="263"/>
      <c r="O861" s="158"/>
      <c r="P861" s="296">
        <f t="shared" si="42"/>
        <v>0</v>
      </c>
      <c r="Q861" s="263"/>
      <c r="R861" s="263"/>
      <c r="S861" s="263"/>
      <c r="T861" s="263"/>
      <c r="U861" s="263"/>
      <c r="V861" s="263"/>
      <c r="W861" s="263">
        <v>1</v>
      </c>
      <c r="X861" s="158">
        <v>45015</v>
      </c>
      <c r="Y861" s="297">
        <f t="shared" si="43"/>
        <v>1</v>
      </c>
      <c r="Z861" s="263"/>
      <c r="AA861" s="263"/>
      <c r="AB861" s="263"/>
      <c r="AC861" s="263"/>
      <c r="AD861" s="263"/>
      <c r="AE861" s="263"/>
      <c r="AF861" s="263"/>
      <c r="AG861" s="158"/>
      <c r="AH861" s="297">
        <f t="shared" si="41"/>
        <v>0</v>
      </c>
      <c r="AI861" s="573"/>
      <c r="AJ861" s="574" t="s">
        <v>659</v>
      </c>
      <c r="AK861" s="574" t="s">
        <v>430</v>
      </c>
      <c r="AL861" s="574"/>
      <c r="AM861" s="574"/>
      <c r="AN861" s="574"/>
      <c r="AO861" s="574"/>
      <c r="AP861" s="574"/>
      <c r="AQ861" s="574"/>
      <c r="AR861" s="574"/>
      <c r="AS861" s="575"/>
      <c r="AT861" s="576"/>
      <c r="AU861" s="575"/>
      <c r="AV861" s="577"/>
      <c r="AW861" s="159"/>
    </row>
    <row r="862" spans="1:49" ht="51">
      <c r="A862" s="395"/>
      <c r="B862" s="395">
        <v>5473500600</v>
      </c>
      <c r="C862" s="263" t="s">
        <v>6626</v>
      </c>
      <c r="D862" s="263" t="s">
        <v>6627</v>
      </c>
      <c r="E862" s="263" t="s">
        <v>3033</v>
      </c>
      <c r="F862" s="263" t="s">
        <v>422</v>
      </c>
      <c r="G862" s="263" t="s">
        <v>655</v>
      </c>
      <c r="H862" s="263"/>
      <c r="I862" s="263"/>
      <c r="J862" s="263"/>
      <c r="K862" s="263"/>
      <c r="L862" s="263"/>
      <c r="M862" s="263"/>
      <c r="N862" s="263"/>
      <c r="O862" s="158"/>
      <c r="P862" s="296">
        <f t="shared" si="42"/>
        <v>0</v>
      </c>
      <c r="Q862" s="263"/>
      <c r="R862" s="263"/>
      <c r="S862" s="263"/>
      <c r="T862" s="263"/>
      <c r="U862" s="263"/>
      <c r="V862" s="263"/>
      <c r="W862" s="263">
        <v>1</v>
      </c>
      <c r="X862" s="158">
        <v>45009</v>
      </c>
      <c r="Y862" s="297">
        <f t="shared" si="43"/>
        <v>1</v>
      </c>
      <c r="Z862" s="263"/>
      <c r="AA862" s="263"/>
      <c r="AB862" s="263"/>
      <c r="AC862" s="263"/>
      <c r="AD862" s="263"/>
      <c r="AE862" s="263"/>
      <c r="AF862" s="263"/>
      <c r="AG862" s="158"/>
      <c r="AH862" s="297">
        <f t="shared" si="41"/>
        <v>0</v>
      </c>
      <c r="AI862" s="573"/>
      <c r="AJ862" s="574" t="s">
        <v>659</v>
      </c>
      <c r="AK862" s="574" t="s">
        <v>430</v>
      </c>
      <c r="AL862" s="574"/>
      <c r="AM862" s="574"/>
      <c r="AN862" s="574"/>
      <c r="AO862" s="574"/>
      <c r="AP862" s="574"/>
      <c r="AQ862" s="574"/>
      <c r="AR862" s="574"/>
      <c r="AS862" s="575"/>
      <c r="AT862" s="576"/>
      <c r="AU862" s="575"/>
      <c r="AV862" s="577"/>
      <c r="AW862" s="159"/>
    </row>
    <row r="863" spans="1:49" ht="51">
      <c r="A863" s="395"/>
      <c r="B863" s="395">
        <v>5814201200</v>
      </c>
      <c r="C863" s="263" t="s">
        <v>6628</v>
      </c>
      <c r="D863" s="263" t="s">
        <v>6629</v>
      </c>
      <c r="E863" s="263" t="s">
        <v>3034</v>
      </c>
      <c r="F863" s="263" t="s">
        <v>422</v>
      </c>
      <c r="G863" s="263" t="s">
        <v>655</v>
      </c>
      <c r="H863" s="263"/>
      <c r="I863" s="263"/>
      <c r="J863" s="263"/>
      <c r="K863" s="263"/>
      <c r="L863" s="263"/>
      <c r="M863" s="263"/>
      <c r="N863" s="263"/>
      <c r="O863" s="158"/>
      <c r="P863" s="296">
        <f t="shared" si="42"/>
        <v>0</v>
      </c>
      <c r="Q863" s="263"/>
      <c r="R863" s="263"/>
      <c r="S863" s="263"/>
      <c r="T863" s="263"/>
      <c r="U863" s="263"/>
      <c r="V863" s="263"/>
      <c r="W863" s="263">
        <v>1</v>
      </c>
      <c r="X863" s="158">
        <v>45036</v>
      </c>
      <c r="Y863" s="297">
        <f t="shared" si="43"/>
        <v>1</v>
      </c>
      <c r="Z863" s="263"/>
      <c r="AA863" s="263"/>
      <c r="AB863" s="263"/>
      <c r="AC863" s="263"/>
      <c r="AD863" s="263"/>
      <c r="AE863" s="263"/>
      <c r="AF863" s="263"/>
      <c r="AG863" s="158"/>
      <c r="AH863" s="297">
        <f t="shared" si="41"/>
        <v>0</v>
      </c>
      <c r="AI863" s="573"/>
      <c r="AJ863" s="574" t="s">
        <v>659</v>
      </c>
      <c r="AK863" s="574" t="s">
        <v>430</v>
      </c>
      <c r="AL863" s="574"/>
      <c r="AM863" s="574"/>
      <c r="AN863" s="574"/>
      <c r="AO863" s="574"/>
      <c r="AP863" s="574"/>
      <c r="AQ863" s="574"/>
      <c r="AR863" s="574"/>
      <c r="AS863" s="575"/>
      <c r="AT863" s="576"/>
      <c r="AU863" s="575"/>
      <c r="AV863" s="577"/>
      <c r="AW863" s="159"/>
    </row>
    <row r="864" spans="1:49" ht="51">
      <c r="A864" s="395"/>
      <c r="B864" s="395">
        <v>4666320900</v>
      </c>
      <c r="C864" s="263" t="s">
        <v>6630</v>
      </c>
      <c r="D864" s="263" t="s">
        <v>6631</v>
      </c>
      <c r="E864" s="263" t="s">
        <v>3035</v>
      </c>
      <c r="F864" s="263" t="s">
        <v>422</v>
      </c>
      <c r="G864" s="263" t="s">
        <v>655</v>
      </c>
      <c r="H864" s="263"/>
      <c r="I864" s="263"/>
      <c r="J864" s="263"/>
      <c r="K864" s="263"/>
      <c r="L864" s="263"/>
      <c r="M864" s="263"/>
      <c r="N864" s="263"/>
      <c r="O864" s="158"/>
      <c r="P864" s="296">
        <f t="shared" si="42"/>
        <v>0</v>
      </c>
      <c r="Q864" s="263"/>
      <c r="R864" s="263"/>
      <c r="S864" s="263"/>
      <c r="T864" s="263"/>
      <c r="U864" s="263"/>
      <c r="V864" s="263"/>
      <c r="W864" s="263">
        <v>1</v>
      </c>
      <c r="X864" s="158">
        <v>45078</v>
      </c>
      <c r="Y864" s="297">
        <f t="shared" si="43"/>
        <v>1</v>
      </c>
      <c r="Z864" s="263"/>
      <c r="AA864" s="263"/>
      <c r="AB864" s="263"/>
      <c r="AC864" s="263"/>
      <c r="AD864" s="263"/>
      <c r="AE864" s="263"/>
      <c r="AF864" s="263"/>
      <c r="AG864" s="158"/>
      <c r="AH864" s="297">
        <f t="shared" si="41"/>
        <v>0</v>
      </c>
      <c r="AI864" s="573"/>
      <c r="AJ864" s="574" t="s">
        <v>659</v>
      </c>
      <c r="AK864" s="574" t="s">
        <v>430</v>
      </c>
      <c r="AL864" s="574"/>
      <c r="AM864" s="574"/>
      <c r="AN864" s="574"/>
      <c r="AO864" s="574"/>
      <c r="AP864" s="574"/>
      <c r="AQ864" s="574"/>
      <c r="AR864" s="574"/>
      <c r="AS864" s="575"/>
      <c r="AT864" s="576"/>
      <c r="AU864" s="575"/>
      <c r="AV864" s="577"/>
      <c r="AW864" s="159"/>
    </row>
    <row r="865" spans="1:49" ht="63.75">
      <c r="A865" s="395"/>
      <c r="B865" s="395">
        <v>6310606100</v>
      </c>
      <c r="C865" s="263" t="s">
        <v>6632</v>
      </c>
      <c r="D865" s="263" t="s">
        <v>6633</v>
      </c>
      <c r="E865" s="263" t="s">
        <v>3036</v>
      </c>
      <c r="F865" s="263" t="s">
        <v>422</v>
      </c>
      <c r="G865" s="263" t="s">
        <v>655</v>
      </c>
      <c r="H865" s="263"/>
      <c r="I865" s="263"/>
      <c r="J865" s="263"/>
      <c r="K865" s="263"/>
      <c r="L865" s="263"/>
      <c r="M865" s="263"/>
      <c r="N865" s="263"/>
      <c r="O865" s="158"/>
      <c r="P865" s="296">
        <f t="shared" si="42"/>
        <v>0</v>
      </c>
      <c r="Q865" s="263"/>
      <c r="R865" s="263"/>
      <c r="S865" s="263"/>
      <c r="T865" s="263"/>
      <c r="U865" s="263"/>
      <c r="V865" s="263"/>
      <c r="W865" s="263">
        <v>1</v>
      </c>
      <c r="X865" s="158">
        <v>45120</v>
      </c>
      <c r="Y865" s="297">
        <f t="shared" si="43"/>
        <v>1</v>
      </c>
      <c r="Z865" s="263"/>
      <c r="AA865" s="263"/>
      <c r="AB865" s="263"/>
      <c r="AC865" s="263"/>
      <c r="AD865" s="263"/>
      <c r="AE865" s="263"/>
      <c r="AF865" s="263"/>
      <c r="AG865" s="158"/>
      <c r="AH865" s="297">
        <f t="shared" si="41"/>
        <v>0</v>
      </c>
      <c r="AI865" s="573"/>
      <c r="AJ865" s="574" t="s">
        <v>659</v>
      </c>
      <c r="AK865" s="574" t="s">
        <v>430</v>
      </c>
      <c r="AL865" s="574"/>
      <c r="AM865" s="574"/>
      <c r="AN865" s="574"/>
      <c r="AO865" s="574"/>
      <c r="AP865" s="574"/>
      <c r="AQ865" s="574"/>
      <c r="AR865" s="574"/>
      <c r="AS865" s="575"/>
      <c r="AT865" s="576"/>
      <c r="AU865" s="575"/>
      <c r="AV865" s="577"/>
      <c r="AW865" s="159"/>
    </row>
    <row r="866" spans="1:49" ht="63.75">
      <c r="A866" s="395"/>
      <c r="B866" s="395">
        <v>3251041700</v>
      </c>
      <c r="C866" s="263" t="s">
        <v>6634</v>
      </c>
      <c r="D866" s="263" t="s">
        <v>6635</v>
      </c>
      <c r="E866" s="263" t="s">
        <v>3037</v>
      </c>
      <c r="F866" s="263" t="s">
        <v>422</v>
      </c>
      <c r="G866" s="263" t="s">
        <v>655</v>
      </c>
      <c r="H866" s="263"/>
      <c r="I866" s="263"/>
      <c r="J866" s="263"/>
      <c r="K866" s="263"/>
      <c r="L866" s="263"/>
      <c r="M866" s="263"/>
      <c r="N866" s="263"/>
      <c r="O866" s="158"/>
      <c r="P866" s="296">
        <f t="shared" si="42"/>
        <v>0</v>
      </c>
      <c r="Q866" s="263"/>
      <c r="R866" s="263"/>
      <c r="S866" s="263"/>
      <c r="T866" s="263"/>
      <c r="U866" s="263"/>
      <c r="V866" s="263"/>
      <c r="W866" s="263">
        <v>1</v>
      </c>
      <c r="X866" s="158">
        <v>45061</v>
      </c>
      <c r="Y866" s="297">
        <f t="shared" si="43"/>
        <v>1</v>
      </c>
      <c r="Z866" s="263"/>
      <c r="AA866" s="263"/>
      <c r="AB866" s="263"/>
      <c r="AC866" s="263"/>
      <c r="AD866" s="263"/>
      <c r="AE866" s="263"/>
      <c r="AF866" s="263"/>
      <c r="AG866" s="158"/>
      <c r="AH866" s="297">
        <f t="shared" si="41"/>
        <v>0</v>
      </c>
      <c r="AI866" s="573"/>
      <c r="AJ866" s="574" t="s">
        <v>659</v>
      </c>
      <c r="AK866" s="574" t="s">
        <v>430</v>
      </c>
      <c r="AL866" s="574"/>
      <c r="AM866" s="574"/>
      <c r="AN866" s="574"/>
      <c r="AO866" s="574"/>
      <c r="AP866" s="574"/>
      <c r="AQ866" s="574"/>
      <c r="AR866" s="574"/>
      <c r="AS866" s="575"/>
      <c r="AT866" s="576"/>
      <c r="AU866" s="575"/>
      <c r="AV866" s="577"/>
      <c r="AW866" s="159"/>
    </row>
    <row r="867" spans="1:49" ht="51">
      <c r="A867" s="395"/>
      <c r="B867" s="395">
        <v>4514801600</v>
      </c>
      <c r="C867" s="263" t="s">
        <v>6636</v>
      </c>
      <c r="D867" s="263" t="s">
        <v>6637</v>
      </c>
      <c r="E867" s="263" t="s">
        <v>3038</v>
      </c>
      <c r="F867" s="263" t="s">
        <v>422</v>
      </c>
      <c r="G867" s="263" t="s">
        <v>655</v>
      </c>
      <c r="H867" s="263"/>
      <c r="I867" s="263"/>
      <c r="J867" s="263"/>
      <c r="K867" s="263"/>
      <c r="L867" s="263"/>
      <c r="M867" s="263"/>
      <c r="N867" s="263"/>
      <c r="O867" s="158"/>
      <c r="P867" s="296">
        <f t="shared" si="42"/>
        <v>0</v>
      </c>
      <c r="Q867" s="263"/>
      <c r="R867" s="263"/>
      <c r="S867" s="263"/>
      <c r="T867" s="263"/>
      <c r="U867" s="263"/>
      <c r="V867" s="263"/>
      <c r="W867" s="263">
        <v>1</v>
      </c>
      <c r="X867" s="158">
        <v>45106</v>
      </c>
      <c r="Y867" s="297">
        <f t="shared" si="43"/>
        <v>1</v>
      </c>
      <c r="Z867" s="263"/>
      <c r="AA867" s="263"/>
      <c r="AB867" s="263"/>
      <c r="AC867" s="263"/>
      <c r="AD867" s="263"/>
      <c r="AE867" s="263"/>
      <c r="AF867" s="263"/>
      <c r="AG867" s="158"/>
      <c r="AH867" s="297">
        <f t="shared" si="41"/>
        <v>0</v>
      </c>
      <c r="AI867" s="573"/>
      <c r="AJ867" s="574" t="s">
        <v>659</v>
      </c>
      <c r="AK867" s="574" t="s">
        <v>430</v>
      </c>
      <c r="AL867" s="574"/>
      <c r="AM867" s="574"/>
      <c r="AN867" s="574"/>
      <c r="AO867" s="574"/>
      <c r="AP867" s="574"/>
      <c r="AQ867" s="574"/>
      <c r="AR867" s="574"/>
      <c r="AS867" s="575"/>
      <c r="AT867" s="576"/>
      <c r="AU867" s="575"/>
      <c r="AV867" s="577"/>
      <c r="AW867" s="159"/>
    </row>
    <row r="868" spans="1:49" ht="51">
      <c r="A868" s="395"/>
      <c r="B868" s="395">
        <v>5454221600</v>
      </c>
      <c r="C868" s="263" t="s">
        <v>6638</v>
      </c>
      <c r="D868" s="263" t="s">
        <v>6639</v>
      </c>
      <c r="E868" s="263" t="s">
        <v>3039</v>
      </c>
      <c r="F868" s="263" t="s">
        <v>422</v>
      </c>
      <c r="G868" s="263" t="s">
        <v>655</v>
      </c>
      <c r="H868" s="263"/>
      <c r="I868" s="263"/>
      <c r="J868" s="263"/>
      <c r="K868" s="263"/>
      <c r="L868" s="263"/>
      <c r="M868" s="263"/>
      <c r="N868" s="263"/>
      <c r="O868" s="158"/>
      <c r="P868" s="296">
        <f t="shared" si="42"/>
        <v>0</v>
      </c>
      <c r="Q868" s="263"/>
      <c r="R868" s="263"/>
      <c r="S868" s="263"/>
      <c r="T868" s="263"/>
      <c r="U868" s="263"/>
      <c r="V868" s="263"/>
      <c r="W868" s="263">
        <v>1</v>
      </c>
      <c r="X868" s="158">
        <v>45099</v>
      </c>
      <c r="Y868" s="297">
        <f t="shared" si="43"/>
        <v>1</v>
      </c>
      <c r="Z868" s="263"/>
      <c r="AA868" s="263"/>
      <c r="AB868" s="263"/>
      <c r="AC868" s="263"/>
      <c r="AD868" s="263"/>
      <c r="AE868" s="263"/>
      <c r="AF868" s="263"/>
      <c r="AG868" s="158"/>
      <c r="AH868" s="297">
        <f t="shared" si="41"/>
        <v>0</v>
      </c>
      <c r="AI868" s="573"/>
      <c r="AJ868" s="574" t="s">
        <v>659</v>
      </c>
      <c r="AK868" s="574" t="s">
        <v>430</v>
      </c>
      <c r="AL868" s="574"/>
      <c r="AM868" s="574"/>
      <c r="AN868" s="574"/>
      <c r="AO868" s="574"/>
      <c r="AP868" s="574"/>
      <c r="AQ868" s="574"/>
      <c r="AR868" s="574"/>
      <c r="AS868" s="575"/>
      <c r="AT868" s="576"/>
      <c r="AU868" s="575"/>
      <c r="AV868" s="577"/>
      <c r="AW868" s="159"/>
    </row>
    <row r="869" spans="1:49" ht="51">
      <c r="A869" s="395"/>
      <c r="B869" s="395">
        <v>5425230500</v>
      </c>
      <c r="C869" s="263" t="s">
        <v>6640</v>
      </c>
      <c r="D869" s="263" t="s">
        <v>6641</v>
      </c>
      <c r="E869" s="263" t="s">
        <v>3040</v>
      </c>
      <c r="F869" s="263" t="s">
        <v>422</v>
      </c>
      <c r="G869" s="263" t="s">
        <v>655</v>
      </c>
      <c r="H869" s="263"/>
      <c r="I869" s="263"/>
      <c r="J869" s="263"/>
      <c r="K869" s="263"/>
      <c r="L869" s="263"/>
      <c r="M869" s="263"/>
      <c r="N869" s="263"/>
      <c r="O869" s="158"/>
      <c r="P869" s="296">
        <f t="shared" si="42"/>
        <v>0</v>
      </c>
      <c r="Q869" s="263"/>
      <c r="R869" s="263"/>
      <c r="S869" s="263"/>
      <c r="T869" s="263"/>
      <c r="U869" s="263"/>
      <c r="V869" s="263"/>
      <c r="W869" s="263">
        <v>1</v>
      </c>
      <c r="X869" s="158">
        <v>44966</v>
      </c>
      <c r="Y869" s="297">
        <f t="shared" si="43"/>
        <v>1</v>
      </c>
      <c r="Z869" s="263"/>
      <c r="AA869" s="263"/>
      <c r="AB869" s="263"/>
      <c r="AC869" s="263"/>
      <c r="AD869" s="263"/>
      <c r="AE869" s="263"/>
      <c r="AF869" s="263"/>
      <c r="AG869" s="158"/>
      <c r="AH869" s="297">
        <f t="shared" si="41"/>
        <v>0</v>
      </c>
      <c r="AI869" s="573"/>
      <c r="AJ869" s="574" t="s">
        <v>659</v>
      </c>
      <c r="AK869" s="574" t="s">
        <v>430</v>
      </c>
      <c r="AL869" s="574"/>
      <c r="AM869" s="574"/>
      <c r="AN869" s="574"/>
      <c r="AO869" s="574"/>
      <c r="AP869" s="574"/>
      <c r="AQ869" s="574"/>
      <c r="AR869" s="574"/>
      <c r="AS869" s="575"/>
      <c r="AT869" s="576"/>
      <c r="AU869" s="575"/>
      <c r="AV869" s="577"/>
      <c r="AW869" s="159"/>
    </row>
    <row r="870" spans="1:49" ht="51">
      <c r="A870" s="395"/>
      <c r="B870" s="395">
        <v>4486310300</v>
      </c>
      <c r="C870" s="263" t="s">
        <v>6642</v>
      </c>
      <c r="D870" s="263" t="s">
        <v>6643</v>
      </c>
      <c r="E870" s="263" t="s">
        <v>3041</v>
      </c>
      <c r="F870" s="263" t="s">
        <v>422</v>
      </c>
      <c r="G870" s="263" t="s">
        <v>655</v>
      </c>
      <c r="H870" s="263"/>
      <c r="I870" s="263"/>
      <c r="J870" s="263"/>
      <c r="K870" s="263"/>
      <c r="L870" s="263"/>
      <c r="M870" s="263"/>
      <c r="N870" s="263"/>
      <c r="O870" s="158"/>
      <c r="P870" s="296">
        <f t="shared" si="42"/>
        <v>0</v>
      </c>
      <c r="Q870" s="263"/>
      <c r="R870" s="263"/>
      <c r="S870" s="263"/>
      <c r="T870" s="263"/>
      <c r="U870" s="263"/>
      <c r="V870" s="263"/>
      <c r="W870" s="263">
        <v>1</v>
      </c>
      <c r="X870" s="158">
        <v>45070</v>
      </c>
      <c r="Y870" s="297">
        <f t="shared" si="43"/>
        <v>1</v>
      </c>
      <c r="Z870" s="263"/>
      <c r="AA870" s="263"/>
      <c r="AB870" s="263"/>
      <c r="AC870" s="263"/>
      <c r="AD870" s="263"/>
      <c r="AE870" s="263"/>
      <c r="AF870" s="263"/>
      <c r="AG870" s="158"/>
      <c r="AH870" s="297">
        <f t="shared" si="41"/>
        <v>0</v>
      </c>
      <c r="AI870" s="573"/>
      <c r="AJ870" s="574" t="s">
        <v>659</v>
      </c>
      <c r="AK870" s="574" t="s">
        <v>430</v>
      </c>
      <c r="AL870" s="574"/>
      <c r="AM870" s="574"/>
      <c r="AN870" s="574"/>
      <c r="AO870" s="574"/>
      <c r="AP870" s="574"/>
      <c r="AQ870" s="574"/>
      <c r="AR870" s="574"/>
      <c r="AS870" s="575"/>
      <c r="AT870" s="576"/>
      <c r="AU870" s="575"/>
      <c r="AV870" s="577"/>
      <c r="AW870" s="159"/>
    </row>
    <row r="871" spans="1:49" ht="51">
      <c r="A871" s="395"/>
      <c r="B871" s="395">
        <v>4772812900</v>
      </c>
      <c r="C871" s="263" t="s">
        <v>6644</v>
      </c>
      <c r="D871" s="263" t="s">
        <v>6645</v>
      </c>
      <c r="E871" s="263" t="s">
        <v>3042</v>
      </c>
      <c r="F871" s="263" t="s">
        <v>422</v>
      </c>
      <c r="G871" s="263" t="s">
        <v>655</v>
      </c>
      <c r="H871" s="263"/>
      <c r="I871" s="263"/>
      <c r="J871" s="263"/>
      <c r="K871" s="263"/>
      <c r="L871" s="263"/>
      <c r="M871" s="263"/>
      <c r="N871" s="263"/>
      <c r="O871" s="158"/>
      <c r="P871" s="296">
        <f t="shared" si="42"/>
        <v>0</v>
      </c>
      <c r="Q871" s="263"/>
      <c r="R871" s="263"/>
      <c r="S871" s="263"/>
      <c r="T871" s="263"/>
      <c r="U871" s="263"/>
      <c r="V871" s="263"/>
      <c r="W871" s="263">
        <v>1</v>
      </c>
      <c r="X871" s="158">
        <v>45246</v>
      </c>
      <c r="Y871" s="297">
        <f t="shared" si="43"/>
        <v>1</v>
      </c>
      <c r="Z871" s="263"/>
      <c r="AA871" s="263"/>
      <c r="AB871" s="263"/>
      <c r="AC871" s="263"/>
      <c r="AD871" s="263"/>
      <c r="AE871" s="263"/>
      <c r="AF871" s="263"/>
      <c r="AG871" s="158"/>
      <c r="AH871" s="297">
        <f t="shared" si="41"/>
        <v>0</v>
      </c>
      <c r="AI871" s="573"/>
      <c r="AJ871" s="574" t="s">
        <v>659</v>
      </c>
      <c r="AK871" s="574" t="s">
        <v>430</v>
      </c>
      <c r="AL871" s="574"/>
      <c r="AM871" s="574"/>
      <c r="AN871" s="574"/>
      <c r="AO871" s="574"/>
      <c r="AP871" s="574"/>
      <c r="AQ871" s="574"/>
      <c r="AR871" s="574"/>
      <c r="AS871" s="575"/>
      <c r="AT871" s="576"/>
      <c r="AU871" s="575"/>
      <c r="AV871" s="577"/>
      <c r="AW871" s="159"/>
    </row>
    <row r="872" spans="1:49" ht="51">
      <c r="A872" s="395"/>
      <c r="B872" s="395">
        <v>4151031000</v>
      </c>
      <c r="C872" s="263" t="s">
        <v>6646</v>
      </c>
      <c r="D872" s="263" t="s">
        <v>6647</v>
      </c>
      <c r="E872" s="263" t="s">
        <v>3043</v>
      </c>
      <c r="F872" s="263" t="s">
        <v>422</v>
      </c>
      <c r="G872" s="263" t="s">
        <v>655</v>
      </c>
      <c r="H872" s="263"/>
      <c r="I872" s="263"/>
      <c r="J872" s="263"/>
      <c r="K872" s="263"/>
      <c r="L872" s="263"/>
      <c r="M872" s="263"/>
      <c r="N872" s="263"/>
      <c r="O872" s="158"/>
      <c r="P872" s="296">
        <f t="shared" si="42"/>
        <v>0</v>
      </c>
      <c r="Q872" s="263"/>
      <c r="R872" s="263"/>
      <c r="S872" s="263"/>
      <c r="T872" s="263"/>
      <c r="U872" s="263"/>
      <c r="V872" s="263"/>
      <c r="W872" s="263">
        <v>1</v>
      </c>
      <c r="X872" s="158">
        <v>45079</v>
      </c>
      <c r="Y872" s="297">
        <f t="shared" si="43"/>
        <v>1</v>
      </c>
      <c r="Z872" s="263"/>
      <c r="AA872" s="263"/>
      <c r="AB872" s="263"/>
      <c r="AC872" s="263"/>
      <c r="AD872" s="263"/>
      <c r="AE872" s="263"/>
      <c r="AF872" s="263"/>
      <c r="AG872" s="158"/>
      <c r="AH872" s="297">
        <f t="shared" si="41"/>
        <v>0</v>
      </c>
      <c r="AI872" s="573"/>
      <c r="AJ872" s="574" t="s">
        <v>659</v>
      </c>
      <c r="AK872" s="574" t="s">
        <v>430</v>
      </c>
      <c r="AL872" s="574"/>
      <c r="AM872" s="574"/>
      <c r="AN872" s="574"/>
      <c r="AO872" s="574"/>
      <c r="AP872" s="574"/>
      <c r="AQ872" s="574"/>
      <c r="AR872" s="574"/>
      <c r="AS872" s="575"/>
      <c r="AT872" s="576"/>
      <c r="AU872" s="575"/>
      <c r="AV872" s="577"/>
      <c r="AW872" s="159"/>
    </row>
    <row r="873" spans="1:49" ht="51">
      <c r="A873" s="395"/>
      <c r="B873" s="395">
        <v>4475311500</v>
      </c>
      <c r="C873" s="263" t="s">
        <v>6648</v>
      </c>
      <c r="D873" s="263" t="s">
        <v>6649</v>
      </c>
      <c r="E873" s="263" t="s">
        <v>3044</v>
      </c>
      <c r="F873" s="263" t="s">
        <v>422</v>
      </c>
      <c r="G873" s="263" t="s">
        <v>655</v>
      </c>
      <c r="H873" s="263"/>
      <c r="I873" s="263"/>
      <c r="J873" s="263"/>
      <c r="K873" s="263"/>
      <c r="L873" s="263"/>
      <c r="M873" s="263"/>
      <c r="N873" s="263"/>
      <c r="O873" s="158"/>
      <c r="P873" s="296">
        <f t="shared" si="42"/>
        <v>0</v>
      </c>
      <c r="Q873" s="263"/>
      <c r="R873" s="263"/>
      <c r="S873" s="263"/>
      <c r="T873" s="263"/>
      <c r="U873" s="263"/>
      <c r="V873" s="263"/>
      <c r="W873" s="263">
        <v>1</v>
      </c>
      <c r="X873" s="158">
        <v>44950</v>
      </c>
      <c r="Y873" s="297">
        <f t="shared" si="43"/>
        <v>1</v>
      </c>
      <c r="Z873" s="263"/>
      <c r="AA873" s="263"/>
      <c r="AB873" s="263"/>
      <c r="AC873" s="263"/>
      <c r="AD873" s="263"/>
      <c r="AE873" s="263"/>
      <c r="AF873" s="263"/>
      <c r="AG873" s="158"/>
      <c r="AH873" s="297">
        <f t="shared" si="41"/>
        <v>0</v>
      </c>
      <c r="AI873" s="573"/>
      <c r="AJ873" s="574" t="s">
        <v>659</v>
      </c>
      <c r="AK873" s="574" t="s">
        <v>430</v>
      </c>
      <c r="AL873" s="574"/>
      <c r="AM873" s="574"/>
      <c r="AN873" s="574"/>
      <c r="AO873" s="574"/>
      <c r="AP873" s="574"/>
      <c r="AQ873" s="574"/>
      <c r="AR873" s="574"/>
      <c r="AS873" s="575"/>
      <c r="AT873" s="576"/>
      <c r="AU873" s="575"/>
      <c r="AV873" s="577"/>
      <c r="AW873" s="159"/>
    </row>
    <row r="874" spans="1:49" ht="51">
      <c r="A874" s="395"/>
      <c r="B874" s="395">
        <v>4434221300</v>
      </c>
      <c r="C874" s="263" t="s">
        <v>6650</v>
      </c>
      <c r="D874" s="263" t="s">
        <v>6651</v>
      </c>
      <c r="E874" s="263" t="s">
        <v>3045</v>
      </c>
      <c r="F874" s="263" t="s">
        <v>422</v>
      </c>
      <c r="G874" s="263" t="s">
        <v>655</v>
      </c>
      <c r="H874" s="263"/>
      <c r="I874" s="263"/>
      <c r="J874" s="263"/>
      <c r="K874" s="263"/>
      <c r="L874" s="263"/>
      <c r="M874" s="263"/>
      <c r="N874" s="263"/>
      <c r="O874" s="158"/>
      <c r="P874" s="296">
        <f t="shared" si="42"/>
        <v>0</v>
      </c>
      <c r="Q874" s="263"/>
      <c r="R874" s="263"/>
      <c r="S874" s="263"/>
      <c r="T874" s="263"/>
      <c r="U874" s="263"/>
      <c r="V874" s="263"/>
      <c r="W874" s="263">
        <v>1</v>
      </c>
      <c r="X874" s="158">
        <v>45064</v>
      </c>
      <c r="Y874" s="297">
        <f t="shared" si="43"/>
        <v>1</v>
      </c>
      <c r="Z874" s="263"/>
      <c r="AA874" s="263"/>
      <c r="AB874" s="263"/>
      <c r="AC874" s="263"/>
      <c r="AD874" s="263"/>
      <c r="AE874" s="263"/>
      <c r="AF874" s="263"/>
      <c r="AG874" s="158"/>
      <c r="AH874" s="297">
        <f t="shared" si="41"/>
        <v>0</v>
      </c>
      <c r="AI874" s="573"/>
      <c r="AJ874" s="574" t="s">
        <v>659</v>
      </c>
      <c r="AK874" s="574" t="s">
        <v>430</v>
      </c>
      <c r="AL874" s="574"/>
      <c r="AM874" s="574"/>
      <c r="AN874" s="574"/>
      <c r="AO874" s="574"/>
      <c r="AP874" s="574"/>
      <c r="AQ874" s="574"/>
      <c r="AR874" s="574"/>
      <c r="AS874" s="575"/>
      <c r="AT874" s="576"/>
      <c r="AU874" s="575"/>
      <c r="AV874" s="577"/>
      <c r="AW874" s="159"/>
    </row>
    <row r="875" spans="1:49" ht="51">
      <c r="A875" s="395"/>
      <c r="B875" s="395">
        <v>3605130600</v>
      </c>
      <c r="C875" s="263" t="s">
        <v>6652</v>
      </c>
      <c r="D875" s="263" t="s">
        <v>6653</v>
      </c>
      <c r="E875" s="263" t="s">
        <v>3046</v>
      </c>
      <c r="F875" s="263" t="s">
        <v>422</v>
      </c>
      <c r="G875" s="263" t="s">
        <v>655</v>
      </c>
      <c r="H875" s="263"/>
      <c r="I875" s="263"/>
      <c r="J875" s="263"/>
      <c r="K875" s="263"/>
      <c r="L875" s="263"/>
      <c r="M875" s="263"/>
      <c r="N875" s="263"/>
      <c r="O875" s="158"/>
      <c r="P875" s="296">
        <f t="shared" si="42"/>
        <v>0</v>
      </c>
      <c r="Q875" s="263"/>
      <c r="R875" s="263"/>
      <c r="S875" s="263"/>
      <c r="T875" s="263"/>
      <c r="U875" s="263"/>
      <c r="V875" s="263"/>
      <c r="W875" s="263">
        <v>1</v>
      </c>
      <c r="X875" s="158">
        <v>45106</v>
      </c>
      <c r="Y875" s="297">
        <f t="shared" si="43"/>
        <v>1</v>
      </c>
      <c r="Z875" s="263"/>
      <c r="AA875" s="263"/>
      <c r="AB875" s="263"/>
      <c r="AC875" s="263"/>
      <c r="AD875" s="263"/>
      <c r="AE875" s="263"/>
      <c r="AF875" s="263"/>
      <c r="AG875" s="158"/>
      <c r="AH875" s="297">
        <f t="shared" si="41"/>
        <v>0</v>
      </c>
      <c r="AI875" s="573"/>
      <c r="AJ875" s="574" t="s">
        <v>659</v>
      </c>
      <c r="AK875" s="574" t="s">
        <v>430</v>
      </c>
      <c r="AL875" s="574"/>
      <c r="AM875" s="574"/>
      <c r="AN875" s="574"/>
      <c r="AO875" s="574"/>
      <c r="AP875" s="574"/>
      <c r="AQ875" s="574"/>
      <c r="AR875" s="574"/>
      <c r="AS875" s="575"/>
      <c r="AT875" s="576"/>
      <c r="AU875" s="575"/>
      <c r="AV875" s="577"/>
      <c r="AW875" s="159"/>
    </row>
    <row r="876" spans="1:49" ht="63.75">
      <c r="A876" s="395"/>
      <c r="B876" s="395">
        <v>4636124200</v>
      </c>
      <c r="C876" s="263" t="s">
        <v>6654</v>
      </c>
      <c r="D876" s="263" t="s">
        <v>6655</v>
      </c>
      <c r="E876" s="263" t="s">
        <v>3047</v>
      </c>
      <c r="F876" s="263" t="s">
        <v>422</v>
      </c>
      <c r="G876" s="263" t="s">
        <v>655</v>
      </c>
      <c r="H876" s="263"/>
      <c r="I876" s="263"/>
      <c r="J876" s="263"/>
      <c r="K876" s="263"/>
      <c r="L876" s="263"/>
      <c r="M876" s="263"/>
      <c r="N876" s="263"/>
      <c r="O876" s="158"/>
      <c r="P876" s="296">
        <f t="shared" si="42"/>
        <v>0</v>
      </c>
      <c r="Q876" s="263"/>
      <c r="R876" s="263"/>
      <c r="S876" s="263"/>
      <c r="T876" s="263"/>
      <c r="U876" s="263"/>
      <c r="V876" s="263"/>
      <c r="W876" s="263">
        <v>1</v>
      </c>
      <c r="X876" s="158">
        <v>45232</v>
      </c>
      <c r="Y876" s="297">
        <f t="shared" si="43"/>
        <v>1</v>
      </c>
      <c r="Z876" s="263"/>
      <c r="AA876" s="263"/>
      <c r="AB876" s="263"/>
      <c r="AC876" s="263"/>
      <c r="AD876" s="263"/>
      <c r="AE876" s="263"/>
      <c r="AF876" s="263"/>
      <c r="AG876" s="158"/>
      <c r="AH876" s="297">
        <f t="shared" si="41"/>
        <v>0</v>
      </c>
      <c r="AI876" s="573"/>
      <c r="AJ876" s="574" t="s">
        <v>659</v>
      </c>
      <c r="AK876" s="574" t="s">
        <v>430</v>
      </c>
      <c r="AL876" s="574"/>
      <c r="AM876" s="574"/>
      <c r="AN876" s="574"/>
      <c r="AO876" s="574"/>
      <c r="AP876" s="574"/>
      <c r="AQ876" s="574"/>
      <c r="AR876" s="574"/>
      <c r="AS876" s="575"/>
      <c r="AT876" s="576"/>
      <c r="AU876" s="575"/>
      <c r="AV876" s="577"/>
      <c r="AW876" s="159"/>
    </row>
    <row r="877" spans="1:49" ht="51">
      <c r="A877" s="395"/>
      <c r="B877" s="395">
        <v>6301002800</v>
      </c>
      <c r="C877" s="263" t="s">
        <v>6656</v>
      </c>
      <c r="D877" s="263" t="s">
        <v>6657</v>
      </c>
      <c r="E877" s="263" t="s">
        <v>3048</v>
      </c>
      <c r="F877" s="263" t="s">
        <v>422</v>
      </c>
      <c r="G877" s="263" t="s">
        <v>655</v>
      </c>
      <c r="H877" s="263"/>
      <c r="I877" s="263"/>
      <c r="J877" s="263"/>
      <c r="K877" s="263"/>
      <c r="L877" s="263"/>
      <c r="M877" s="263"/>
      <c r="N877" s="263"/>
      <c r="O877" s="158"/>
      <c r="P877" s="296">
        <f t="shared" si="42"/>
        <v>0</v>
      </c>
      <c r="Q877" s="263"/>
      <c r="R877" s="263"/>
      <c r="S877" s="263"/>
      <c r="T877" s="263"/>
      <c r="U877" s="263"/>
      <c r="V877" s="263"/>
      <c r="W877" s="263">
        <v>1</v>
      </c>
      <c r="X877" s="158">
        <v>45054</v>
      </c>
      <c r="Y877" s="297">
        <f t="shared" si="43"/>
        <v>1</v>
      </c>
      <c r="Z877" s="263"/>
      <c r="AA877" s="263"/>
      <c r="AB877" s="263"/>
      <c r="AC877" s="263"/>
      <c r="AD877" s="263"/>
      <c r="AE877" s="263"/>
      <c r="AF877" s="263"/>
      <c r="AG877" s="158"/>
      <c r="AH877" s="297">
        <f t="shared" si="41"/>
        <v>0</v>
      </c>
      <c r="AI877" s="573"/>
      <c r="AJ877" s="574" t="s">
        <v>659</v>
      </c>
      <c r="AK877" s="574" t="s">
        <v>430</v>
      </c>
      <c r="AL877" s="574"/>
      <c r="AM877" s="574"/>
      <c r="AN877" s="574"/>
      <c r="AO877" s="574"/>
      <c r="AP877" s="574"/>
      <c r="AQ877" s="574"/>
      <c r="AR877" s="574"/>
      <c r="AS877" s="575"/>
      <c r="AT877" s="576"/>
      <c r="AU877" s="575"/>
      <c r="AV877" s="577"/>
      <c r="AW877" s="159"/>
    </row>
    <row r="878" spans="1:49" ht="51">
      <c r="A878" s="395"/>
      <c r="B878" s="395">
        <v>4309280600</v>
      </c>
      <c r="C878" s="263" t="s">
        <v>6658</v>
      </c>
      <c r="D878" s="263" t="s">
        <v>6659</v>
      </c>
      <c r="E878" s="263" t="s">
        <v>3049</v>
      </c>
      <c r="F878" s="263" t="s">
        <v>422</v>
      </c>
      <c r="G878" s="263" t="s">
        <v>655</v>
      </c>
      <c r="H878" s="263"/>
      <c r="I878" s="263"/>
      <c r="J878" s="263"/>
      <c r="K878" s="263"/>
      <c r="L878" s="263"/>
      <c r="M878" s="263"/>
      <c r="N878" s="263"/>
      <c r="O878" s="158"/>
      <c r="P878" s="296">
        <f t="shared" si="42"/>
        <v>0</v>
      </c>
      <c r="Q878" s="263"/>
      <c r="R878" s="263"/>
      <c r="S878" s="263"/>
      <c r="T878" s="263"/>
      <c r="U878" s="263"/>
      <c r="V878" s="263"/>
      <c r="W878" s="263">
        <v>1</v>
      </c>
      <c r="X878" s="158">
        <v>45007</v>
      </c>
      <c r="Y878" s="297">
        <f t="shared" si="43"/>
        <v>1</v>
      </c>
      <c r="Z878" s="263"/>
      <c r="AA878" s="263"/>
      <c r="AB878" s="263"/>
      <c r="AC878" s="263"/>
      <c r="AD878" s="263"/>
      <c r="AE878" s="263"/>
      <c r="AF878" s="263"/>
      <c r="AG878" s="158"/>
      <c r="AH878" s="297">
        <f t="shared" si="41"/>
        <v>0</v>
      </c>
      <c r="AI878" s="573"/>
      <c r="AJ878" s="574" t="s">
        <v>659</v>
      </c>
      <c r="AK878" s="574" t="s">
        <v>430</v>
      </c>
      <c r="AL878" s="574"/>
      <c r="AM878" s="574"/>
      <c r="AN878" s="574"/>
      <c r="AO878" s="574"/>
      <c r="AP878" s="574"/>
      <c r="AQ878" s="574"/>
      <c r="AR878" s="574"/>
      <c r="AS878" s="575"/>
      <c r="AT878" s="576"/>
      <c r="AU878" s="575"/>
      <c r="AV878" s="577"/>
      <c r="AW878" s="159"/>
    </row>
    <row r="879" spans="1:49" ht="51">
      <c r="A879" s="395"/>
      <c r="B879" s="395">
        <v>4475321300</v>
      </c>
      <c r="C879" s="263" t="s">
        <v>6660</v>
      </c>
      <c r="D879" s="263" t="s">
        <v>6661</v>
      </c>
      <c r="E879" s="263" t="s">
        <v>3050</v>
      </c>
      <c r="F879" s="263" t="s">
        <v>422</v>
      </c>
      <c r="G879" s="263" t="s">
        <v>655</v>
      </c>
      <c r="H879" s="263"/>
      <c r="I879" s="263"/>
      <c r="J879" s="263"/>
      <c r="K879" s="263"/>
      <c r="L879" s="263"/>
      <c r="M879" s="263"/>
      <c r="N879" s="263"/>
      <c r="O879" s="158"/>
      <c r="P879" s="296">
        <f t="shared" si="42"/>
        <v>0</v>
      </c>
      <c r="Q879" s="263"/>
      <c r="R879" s="263"/>
      <c r="S879" s="263"/>
      <c r="T879" s="263"/>
      <c r="U879" s="263"/>
      <c r="V879" s="263"/>
      <c r="W879" s="263">
        <v>1</v>
      </c>
      <c r="X879" s="158">
        <v>45152</v>
      </c>
      <c r="Y879" s="297">
        <f t="shared" si="43"/>
        <v>1</v>
      </c>
      <c r="Z879" s="263"/>
      <c r="AA879" s="263"/>
      <c r="AB879" s="263"/>
      <c r="AC879" s="263"/>
      <c r="AD879" s="263"/>
      <c r="AE879" s="263"/>
      <c r="AF879" s="263"/>
      <c r="AG879" s="158"/>
      <c r="AH879" s="297">
        <f t="shared" si="41"/>
        <v>0</v>
      </c>
      <c r="AI879" s="573"/>
      <c r="AJ879" s="574" t="s">
        <v>659</v>
      </c>
      <c r="AK879" s="574" t="s">
        <v>430</v>
      </c>
      <c r="AL879" s="574"/>
      <c r="AM879" s="574"/>
      <c r="AN879" s="574"/>
      <c r="AO879" s="574"/>
      <c r="AP879" s="574"/>
      <c r="AQ879" s="574"/>
      <c r="AR879" s="574"/>
      <c r="AS879" s="575"/>
      <c r="AT879" s="576"/>
      <c r="AU879" s="575"/>
      <c r="AV879" s="577"/>
      <c r="AW879" s="159"/>
    </row>
    <row r="880" spans="1:49" ht="51">
      <c r="A880" s="395"/>
      <c r="B880" s="395">
        <v>4162421400</v>
      </c>
      <c r="C880" s="263" t="s">
        <v>6662</v>
      </c>
      <c r="D880" s="263" t="s">
        <v>6663</v>
      </c>
      <c r="E880" s="263" t="s">
        <v>3051</v>
      </c>
      <c r="F880" s="263" t="s">
        <v>422</v>
      </c>
      <c r="G880" s="263" t="s">
        <v>655</v>
      </c>
      <c r="H880" s="263"/>
      <c r="I880" s="263"/>
      <c r="J880" s="263"/>
      <c r="K880" s="263"/>
      <c r="L880" s="263"/>
      <c r="M880" s="263"/>
      <c r="N880" s="263"/>
      <c r="O880" s="158"/>
      <c r="P880" s="296">
        <f t="shared" si="42"/>
        <v>0</v>
      </c>
      <c r="Q880" s="263"/>
      <c r="R880" s="263"/>
      <c r="S880" s="263"/>
      <c r="T880" s="263"/>
      <c r="U880" s="263"/>
      <c r="V880" s="263"/>
      <c r="W880" s="263">
        <v>1</v>
      </c>
      <c r="X880" s="158">
        <v>44952</v>
      </c>
      <c r="Y880" s="297">
        <f t="shared" si="43"/>
        <v>1</v>
      </c>
      <c r="Z880" s="263"/>
      <c r="AA880" s="263"/>
      <c r="AB880" s="263"/>
      <c r="AC880" s="263"/>
      <c r="AD880" s="263"/>
      <c r="AE880" s="263"/>
      <c r="AF880" s="263"/>
      <c r="AG880" s="158"/>
      <c r="AH880" s="297">
        <f t="shared" si="41"/>
        <v>0</v>
      </c>
      <c r="AI880" s="573"/>
      <c r="AJ880" s="574" t="s">
        <v>659</v>
      </c>
      <c r="AK880" s="574" t="s">
        <v>430</v>
      </c>
      <c r="AL880" s="574"/>
      <c r="AM880" s="574"/>
      <c r="AN880" s="574"/>
      <c r="AO880" s="574"/>
      <c r="AP880" s="574"/>
      <c r="AQ880" s="574"/>
      <c r="AR880" s="574"/>
      <c r="AS880" s="575"/>
      <c r="AT880" s="576"/>
      <c r="AU880" s="575"/>
      <c r="AV880" s="577"/>
      <c r="AW880" s="159"/>
    </row>
    <row r="881" spans="1:49" ht="51">
      <c r="A881" s="395"/>
      <c r="B881" s="395">
        <v>6712230300</v>
      </c>
      <c r="C881" s="263" t="s">
        <v>6664</v>
      </c>
      <c r="D881" s="263" t="s">
        <v>6665</v>
      </c>
      <c r="E881" s="263" t="s">
        <v>3052</v>
      </c>
      <c r="F881" s="263" t="s">
        <v>422</v>
      </c>
      <c r="G881" s="263" t="s">
        <v>655</v>
      </c>
      <c r="H881" s="263"/>
      <c r="I881" s="263"/>
      <c r="J881" s="263"/>
      <c r="K881" s="263"/>
      <c r="L881" s="263"/>
      <c r="M881" s="263"/>
      <c r="N881" s="263"/>
      <c r="O881" s="158"/>
      <c r="P881" s="296">
        <f t="shared" si="42"/>
        <v>0</v>
      </c>
      <c r="Q881" s="263"/>
      <c r="R881" s="263"/>
      <c r="S881" s="263"/>
      <c r="T881" s="263"/>
      <c r="U881" s="263"/>
      <c r="V881" s="263"/>
      <c r="W881" s="263">
        <v>1</v>
      </c>
      <c r="X881" s="158">
        <v>45140</v>
      </c>
      <c r="Y881" s="297">
        <f t="shared" si="43"/>
        <v>1</v>
      </c>
      <c r="Z881" s="263"/>
      <c r="AA881" s="263"/>
      <c r="AB881" s="263"/>
      <c r="AC881" s="263"/>
      <c r="AD881" s="263"/>
      <c r="AE881" s="263"/>
      <c r="AF881" s="263"/>
      <c r="AG881" s="158"/>
      <c r="AH881" s="297">
        <f t="shared" si="41"/>
        <v>0</v>
      </c>
      <c r="AI881" s="573"/>
      <c r="AJ881" s="574" t="s">
        <v>659</v>
      </c>
      <c r="AK881" s="574" t="s">
        <v>430</v>
      </c>
      <c r="AL881" s="574"/>
      <c r="AM881" s="574"/>
      <c r="AN881" s="574"/>
      <c r="AO881" s="574"/>
      <c r="AP881" s="574"/>
      <c r="AQ881" s="574"/>
      <c r="AR881" s="574"/>
      <c r="AS881" s="575"/>
      <c r="AT881" s="576"/>
      <c r="AU881" s="575"/>
      <c r="AV881" s="577"/>
      <c r="AW881" s="159"/>
    </row>
    <row r="882" spans="1:49" ht="63.75">
      <c r="A882" s="395"/>
      <c r="B882" s="395">
        <v>3601420500</v>
      </c>
      <c r="C882" s="263" t="s">
        <v>6666</v>
      </c>
      <c r="D882" s="263" t="s">
        <v>6667</v>
      </c>
      <c r="E882" s="263" t="s">
        <v>3053</v>
      </c>
      <c r="F882" s="263" t="s">
        <v>422</v>
      </c>
      <c r="G882" s="263" t="s">
        <v>655</v>
      </c>
      <c r="H882" s="263"/>
      <c r="I882" s="263"/>
      <c r="J882" s="263"/>
      <c r="K882" s="263"/>
      <c r="L882" s="263"/>
      <c r="M882" s="263"/>
      <c r="N882" s="263"/>
      <c r="O882" s="158"/>
      <c r="P882" s="296">
        <f t="shared" si="42"/>
        <v>0</v>
      </c>
      <c r="Q882" s="263"/>
      <c r="R882" s="263"/>
      <c r="S882" s="263"/>
      <c r="T882" s="263"/>
      <c r="U882" s="263"/>
      <c r="V882" s="263"/>
      <c r="W882" s="263">
        <v>1</v>
      </c>
      <c r="X882" s="158">
        <v>45138</v>
      </c>
      <c r="Y882" s="297">
        <f t="shared" si="43"/>
        <v>1</v>
      </c>
      <c r="Z882" s="263"/>
      <c r="AA882" s="263"/>
      <c r="AB882" s="263"/>
      <c r="AC882" s="263"/>
      <c r="AD882" s="263"/>
      <c r="AE882" s="263"/>
      <c r="AF882" s="263"/>
      <c r="AG882" s="158"/>
      <c r="AH882" s="297">
        <f t="shared" ref="AH882:AH945" si="44">SUM($Z882:$AF882)</f>
        <v>0</v>
      </c>
      <c r="AI882" s="573"/>
      <c r="AJ882" s="574" t="s">
        <v>659</v>
      </c>
      <c r="AK882" s="574" t="s">
        <v>430</v>
      </c>
      <c r="AL882" s="574"/>
      <c r="AM882" s="574"/>
      <c r="AN882" s="574"/>
      <c r="AO882" s="574"/>
      <c r="AP882" s="574"/>
      <c r="AQ882" s="574"/>
      <c r="AR882" s="574"/>
      <c r="AS882" s="575"/>
      <c r="AT882" s="576"/>
      <c r="AU882" s="575"/>
      <c r="AV882" s="577"/>
      <c r="AW882" s="159"/>
    </row>
    <row r="883" spans="1:49" ht="51">
      <c r="A883" s="395"/>
      <c r="B883" s="395">
        <v>5304421400</v>
      </c>
      <c r="C883" s="263" t="s">
        <v>6668</v>
      </c>
      <c r="D883" s="263" t="s">
        <v>6669</v>
      </c>
      <c r="E883" s="263" t="s">
        <v>3054</v>
      </c>
      <c r="F883" s="263" t="s">
        <v>422</v>
      </c>
      <c r="G883" s="263" t="s">
        <v>655</v>
      </c>
      <c r="H883" s="263"/>
      <c r="I883" s="263"/>
      <c r="J883" s="263"/>
      <c r="K883" s="263"/>
      <c r="L883" s="263"/>
      <c r="M883" s="263"/>
      <c r="N883" s="263"/>
      <c r="O883" s="158"/>
      <c r="P883" s="296">
        <f t="shared" si="42"/>
        <v>0</v>
      </c>
      <c r="Q883" s="263"/>
      <c r="R883" s="263"/>
      <c r="S883" s="263"/>
      <c r="T883" s="263"/>
      <c r="U883" s="263"/>
      <c r="V883" s="263"/>
      <c r="W883" s="263">
        <v>1</v>
      </c>
      <c r="X883" s="158">
        <v>45166</v>
      </c>
      <c r="Y883" s="297">
        <f t="shared" si="43"/>
        <v>1</v>
      </c>
      <c r="Z883" s="263"/>
      <c r="AA883" s="263"/>
      <c r="AB883" s="263"/>
      <c r="AC883" s="263"/>
      <c r="AD883" s="263"/>
      <c r="AE883" s="263"/>
      <c r="AF883" s="263"/>
      <c r="AG883" s="158"/>
      <c r="AH883" s="297">
        <f t="shared" si="44"/>
        <v>0</v>
      </c>
      <c r="AI883" s="573"/>
      <c r="AJ883" s="574" t="s">
        <v>659</v>
      </c>
      <c r="AK883" s="574" t="s">
        <v>430</v>
      </c>
      <c r="AL883" s="574"/>
      <c r="AM883" s="574"/>
      <c r="AN883" s="574"/>
      <c r="AO883" s="574"/>
      <c r="AP883" s="574"/>
      <c r="AQ883" s="574"/>
      <c r="AR883" s="574"/>
      <c r="AS883" s="575"/>
      <c r="AT883" s="576"/>
      <c r="AU883" s="575"/>
      <c r="AV883" s="577"/>
      <c r="AW883" s="159"/>
    </row>
    <row r="884" spans="1:49" ht="51">
      <c r="A884" s="395"/>
      <c r="B884" s="395">
        <v>4531031200</v>
      </c>
      <c r="C884" s="263" t="s">
        <v>6670</v>
      </c>
      <c r="D884" s="263" t="s">
        <v>6671</v>
      </c>
      <c r="E884" s="263" t="s">
        <v>3055</v>
      </c>
      <c r="F884" s="263" t="s">
        <v>422</v>
      </c>
      <c r="G884" s="263" t="s">
        <v>655</v>
      </c>
      <c r="H884" s="263"/>
      <c r="I884" s="263"/>
      <c r="J884" s="263"/>
      <c r="K884" s="263"/>
      <c r="L884" s="263"/>
      <c r="M884" s="263"/>
      <c r="N884" s="263"/>
      <c r="O884" s="158"/>
      <c r="P884" s="296">
        <f t="shared" si="42"/>
        <v>0</v>
      </c>
      <c r="Q884" s="263"/>
      <c r="R884" s="263"/>
      <c r="S884" s="263"/>
      <c r="T884" s="263"/>
      <c r="U884" s="263"/>
      <c r="V884" s="263"/>
      <c r="W884" s="263">
        <v>1</v>
      </c>
      <c r="X884" s="158">
        <v>44991</v>
      </c>
      <c r="Y884" s="297">
        <f t="shared" si="43"/>
        <v>1</v>
      </c>
      <c r="Z884" s="263"/>
      <c r="AA884" s="263"/>
      <c r="AB884" s="263"/>
      <c r="AC884" s="263"/>
      <c r="AD884" s="263"/>
      <c r="AE884" s="263"/>
      <c r="AF884" s="263"/>
      <c r="AG884" s="158"/>
      <c r="AH884" s="297">
        <f t="shared" si="44"/>
        <v>0</v>
      </c>
      <c r="AI884" s="573"/>
      <c r="AJ884" s="574" t="s">
        <v>659</v>
      </c>
      <c r="AK884" s="574" t="s">
        <v>430</v>
      </c>
      <c r="AL884" s="574"/>
      <c r="AM884" s="574"/>
      <c r="AN884" s="574"/>
      <c r="AO884" s="574"/>
      <c r="AP884" s="574"/>
      <c r="AQ884" s="574"/>
      <c r="AR884" s="574"/>
      <c r="AS884" s="575"/>
      <c r="AT884" s="576"/>
      <c r="AU884" s="575"/>
      <c r="AV884" s="577"/>
      <c r="AW884" s="159"/>
    </row>
    <row r="885" spans="1:49" ht="63.75">
      <c r="A885" s="395"/>
      <c r="B885" s="395">
        <v>3584030200</v>
      </c>
      <c r="C885" s="263" t="s">
        <v>6672</v>
      </c>
      <c r="D885" s="263" t="s">
        <v>6673</v>
      </c>
      <c r="E885" s="263" t="s">
        <v>3056</v>
      </c>
      <c r="F885" s="263" t="s">
        <v>422</v>
      </c>
      <c r="G885" s="263" t="s">
        <v>655</v>
      </c>
      <c r="H885" s="263"/>
      <c r="I885" s="263"/>
      <c r="J885" s="263"/>
      <c r="K885" s="263"/>
      <c r="L885" s="263"/>
      <c r="M885" s="263"/>
      <c r="N885" s="263"/>
      <c r="O885" s="158"/>
      <c r="P885" s="296">
        <f t="shared" si="42"/>
        <v>0</v>
      </c>
      <c r="Q885" s="263"/>
      <c r="R885" s="263"/>
      <c r="S885" s="263"/>
      <c r="T885" s="263"/>
      <c r="U885" s="263"/>
      <c r="V885" s="263"/>
      <c r="W885" s="263">
        <v>1</v>
      </c>
      <c r="X885" s="158">
        <v>45127</v>
      </c>
      <c r="Y885" s="297">
        <f t="shared" si="43"/>
        <v>1</v>
      </c>
      <c r="Z885" s="263"/>
      <c r="AA885" s="263"/>
      <c r="AB885" s="263"/>
      <c r="AC885" s="263"/>
      <c r="AD885" s="263"/>
      <c r="AE885" s="263"/>
      <c r="AF885" s="263"/>
      <c r="AG885" s="158"/>
      <c r="AH885" s="297">
        <f t="shared" si="44"/>
        <v>0</v>
      </c>
      <c r="AI885" s="573"/>
      <c r="AJ885" s="574" t="s">
        <v>659</v>
      </c>
      <c r="AK885" s="574" t="s">
        <v>430</v>
      </c>
      <c r="AL885" s="574"/>
      <c r="AM885" s="574"/>
      <c r="AN885" s="574"/>
      <c r="AO885" s="574"/>
      <c r="AP885" s="574"/>
      <c r="AQ885" s="574"/>
      <c r="AR885" s="574"/>
      <c r="AS885" s="575"/>
      <c r="AT885" s="576"/>
      <c r="AU885" s="575"/>
      <c r="AV885" s="577"/>
      <c r="AW885" s="159"/>
    </row>
    <row r="886" spans="1:49" ht="63.75">
      <c r="A886" s="395"/>
      <c r="B886" s="395">
        <v>4537831200</v>
      </c>
      <c r="C886" s="263" t="s">
        <v>6674</v>
      </c>
      <c r="D886" s="263" t="s">
        <v>6675</v>
      </c>
      <c r="E886" s="263" t="s">
        <v>3057</v>
      </c>
      <c r="F886" s="263" t="s">
        <v>422</v>
      </c>
      <c r="G886" s="263" t="s">
        <v>655</v>
      </c>
      <c r="H886" s="263"/>
      <c r="I886" s="263"/>
      <c r="J886" s="263"/>
      <c r="K886" s="263"/>
      <c r="L886" s="263"/>
      <c r="M886" s="263"/>
      <c r="N886" s="263"/>
      <c r="O886" s="158"/>
      <c r="P886" s="296">
        <f t="shared" si="42"/>
        <v>0</v>
      </c>
      <c r="Q886" s="263"/>
      <c r="R886" s="263"/>
      <c r="S886" s="263"/>
      <c r="T886" s="263"/>
      <c r="U886" s="263"/>
      <c r="V886" s="263"/>
      <c r="W886" s="263">
        <v>1</v>
      </c>
      <c r="X886" s="158">
        <v>45209</v>
      </c>
      <c r="Y886" s="297">
        <f t="shared" si="43"/>
        <v>1</v>
      </c>
      <c r="Z886" s="263"/>
      <c r="AA886" s="263"/>
      <c r="AB886" s="263"/>
      <c r="AC886" s="263"/>
      <c r="AD886" s="263"/>
      <c r="AE886" s="263"/>
      <c r="AF886" s="263"/>
      <c r="AG886" s="158"/>
      <c r="AH886" s="297">
        <f t="shared" si="44"/>
        <v>0</v>
      </c>
      <c r="AI886" s="573"/>
      <c r="AJ886" s="574" t="s">
        <v>659</v>
      </c>
      <c r="AK886" s="574" t="s">
        <v>430</v>
      </c>
      <c r="AL886" s="574"/>
      <c r="AM886" s="574"/>
      <c r="AN886" s="574"/>
      <c r="AO886" s="574"/>
      <c r="AP886" s="574"/>
      <c r="AQ886" s="574"/>
      <c r="AR886" s="574"/>
      <c r="AS886" s="575"/>
      <c r="AT886" s="576"/>
      <c r="AU886" s="575"/>
      <c r="AV886" s="577"/>
      <c r="AW886" s="159"/>
    </row>
    <row r="887" spans="1:49" ht="51">
      <c r="A887" s="395"/>
      <c r="B887" s="395">
        <v>3570411700</v>
      </c>
      <c r="C887" s="263" t="s">
        <v>6676</v>
      </c>
      <c r="D887" s="263" t="s">
        <v>6677</v>
      </c>
      <c r="E887" s="263" t="s">
        <v>3058</v>
      </c>
      <c r="F887" s="263" t="s">
        <v>422</v>
      </c>
      <c r="G887" s="263" t="s">
        <v>655</v>
      </c>
      <c r="H887" s="263"/>
      <c r="I887" s="263"/>
      <c r="J887" s="263"/>
      <c r="K887" s="263"/>
      <c r="L887" s="263"/>
      <c r="M887" s="263"/>
      <c r="N887" s="263"/>
      <c r="O887" s="158"/>
      <c r="P887" s="296">
        <f t="shared" si="42"/>
        <v>0</v>
      </c>
      <c r="Q887" s="263"/>
      <c r="R887" s="263"/>
      <c r="S887" s="263"/>
      <c r="T887" s="263"/>
      <c r="U887" s="263"/>
      <c r="V887" s="263"/>
      <c r="W887" s="263">
        <v>1</v>
      </c>
      <c r="X887" s="158">
        <v>45194</v>
      </c>
      <c r="Y887" s="297">
        <f t="shared" si="43"/>
        <v>1</v>
      </c>
      <c r="Z887" s="263"/>
      <c r="AA887" s="263"/>
      <c r="AB887" s="263"/>
      <c r="AC887" s="263"/>
      <c r="AD887" s="263"/>
      <c r="AE887" s="263"/>
      <c r="AF887" s="263"/>
      <c r="AG887" s="158"/>
      <c r="AH887" s="297">
        <f t="shared" si="44"/>
        <v>0</v>
      </c>
      <c r="AI887" s="573"/>
      <c r="AJ887" s="574" t="s">
        <v>659</v>
      </c>
      <c r="AK887" s="574" t="s">
        <v>430</v>
      </c>
      <c r="AL887" s="574"/>
      <c r="AM887" s="574"/>
      <c r="AN887" s="574"/>
      <c r="AO887" s="574"/>
      <c r="AP887" s="574"/>
      <c r="AQ887" s="574"/>
      <c r="AR887" s="574"/>
      <c r="AS887" s="575"/>
      <c r="AT887" s="576"/>
      <c r="AU887" s="575"/>
      <c r="AV887" s="577"/>
      <c r="AW887" s="159"/>
    </row>
    <row r="888" spans="1:49" ht="63.75">
      <c r="A888" s="395"/>
      <c r="B888" s="395">
        <v>4531031100</v>
      </c>
      <c r="C888" s="263" t="s">
        <v>6678</v>
      </c>
      <c r="D888" s="263" t="s">
        <v>6679</v>
      </c>
      <c r="E888" s="263" t="s">
        <v>3059</v>
      </c>
      <c r="F888" s="263" t="s">
        <v>422</v>
      </c>
      <c r="G888" s="263" t="s">
        <v>655</v>
      </c>
      <c r="H888" s="263"/>
      <c r="I888" s="263"/>
      <c r="J888" s="263"/>
      <c r="K888" s="263"/>
      <c r="L888" s="263"/>
      <c r="M888" s="263"/>
      <c r="N888" s="263"/>
      <c r="O888" s="158"/>
      <c r="P888" s="296">
        <f t="shared" ref="P888:P951" si="45">SUM($H888:$N888)</f>
        <v>0</v>
      </c>
      <c r="Q888" s="263"/>
      <c r="R888" s="263"/>
      <c r="S888" s="263"/>
      <c r="T888" s="263"/>
      <c r="U888" s="263"/>
      <c r="V888" s="263"/>
      <c r="W888" s="263">
        <v>1</v>
      </c>
      <c r="X888" s="158">
        <v>45156</v>
      </c>
      <c r="Y888" s="297">
        <f t="shared" ref="Y888:Y951" si="46">SUM($Q888:$W888)</f>
        <v>1</v>
      </c>
      <c r="Z888" s="263"/>
      <c r="AA888" s="263"/>
      <c r="AB888" s="263"/>
      <c r="AC888" s="263"/>
      <c r="AD888" s="263"/>
      <c r="AE888" s="263"/>
      <c r="AF888" s="263"/>
      <c r="AG888" s="158"/>
      <c r="AH888" s="297">
        <f t="shared" si="44"/>
        <v>0</v>
      </c>
      <c r="AI888" s="573"/>
      <c r="AJ888" s="574" t="s">
        <v>659</v>
      </c>
      <c r="AK888" s="574" t="s">
        <v>430</v>
      </c>
      <c r="AL888" s="574"/>
      <c r="AM888" s="574"/>
      <c r="AN888" s="574"/>
      <c r="AO888" s="574"/>
      <c r="AP888" s="574"/>
      <c r="AQ888" s="574"/>
      <c r="AR888" s="574"/>
      <c r="AS888" s="575"/>
      <c r="AT888" s="576"/>
      <c r="AU888" s="575"/>
      <c r="AV888" s="577"/>
      <c r="AW888" s="159"/>
    </row>
    <row r="889" spans="1:49" ht="51">
      <c r="A889" s="395"/>
      <c r="B889" s="395">
        <v>4282510100</v>
      </c>
      <c r="C889" s="263" t="s">
        <v>6680</v>
      </c>
      <c r="D889" s="263" t="s">
        <v>6681</v>
      </c>
      <c r="E889" s="263" t="s">
        <v>3060</v>
      </c>
      <c r="F889" s="263" t="s">
        <v>422</v>
      </c>
      <c r="G889" s="263" t="s">
        <v>655</v>
      </c>
      <c r="H889" s="263"/>
      <c r="I889" s="263"/>
      <c r="J889" s="263"/>
      <c r="K889" s="263"/>
      <c r="L889" s="263"/>
      <c r="M889" s="263"/>
      <c r="N889" s="263"/>
      <c r="O889" s="158"/>
      <c r="P889" s="296">
        <f t="shared" si="45"/>
        <v>0</v>
      </c>
      <c r="Q889" s="263"/>
      <c r="R889" s="263"/>
      <c r="S889" s="263"/>
      <c r="T889" s="263"/>
      <c r="U889" s="263"/>
      <c r="V889" s="263"/>
      <c r="W889" s="263">
        <v>1</v>
      </c>
      <c r="X889" s="158">
        <v>44995</v>
      </c>
      <c r="Y889" s="297">
        <f t="shared" si="46"/>
        <v>1</v>
      </c>
      <c r="Z889" s="263"/>
      <c r="AA889" s="263"/>
      <c r="AB889" s="263"/>
      <c r="AC889" s="263"/>
      <c r="AD889" s="263"/>
      <c r="AE889" s="263"/>
      <c r="AF889" s="263"/>
      <c r="AG889" s="158"/>
      <c r="AH889" s="297">
        <f t="shared" si="44"/>
        <v>0</v>
      </c>
      <c r="AI889" s="573"/>
      <c r="AJ889" s="574" t="s">
        <v>659</v>
      </c>
      <c r="AK889" s="574" t="s">
        <v>430</v>
      </c>
      <c r="AL889" s="574"/>
      <c r="AM889" s="574"/>
      <c r="AN889" s="574"/>
      <c r="AO889" s="574"/>
      <c r="AP889" s="574"/>
      <c r="AQ889" s="574"/>
      <c r="AR889" s="574"/>
      <c r="AS889" s="575"/>
      <c r="AT889" s="576"/>
      <c r="AU889" s="575"/>
      <c r="AV889" s="577"/>
      <c r="AW889" s="159"/>
    </row>
    <row r="890" spans="1:49" ht="51">
      <c r="A890" s="395"/>
      <c r="B890" s="395">
        <v>4486861000</v>
      </c>
      <c r="C890" s="263" t="s">
        <v>6682</v>
      </c>
      <c r="D890" s="263" t="s">
        <v>6683</v>
      </c>
      <c r="E890" s="263" t="s">
        <v>3061</v>
      </c>
      <c r="F890" s="263" t="s">
        <v>422</v>
      </c>
      <c r="G890" s="263" t="s">
        <v>655</v>
      </c>
      <c r="H890" s="263"/>
      <c r="I890" s="263"/>
      <c r="J890" s="263"/>
      <c r="K890" s="263"/>
      <c r="L890" s="263"/>
      <c r="M890" s="263"/>
      <c r="N890" s="263"/>
      <c r="O890" s="158"/>
      <c r="P890" s="296">
        <f t="shared" si="45"/>
        <v>0</v>
      </c>
      <c r="Q890" s="263"/>
      <c r="R890" s="263"/>
      <c r="S890" s="263"/>
      <c r="T890" s="263"/>
      <c r="U890" s="263"/>
      <c r="V890" s="263"/>
      <c r="W890" s="263">
        <v>1</v>
      </c>
      <c r="X890" s="158">
        <v>45196</v>
      </c>
      <c r="Y890" s="297">
        <f t="shared" si="46"/>
        <v>1</v>
      </c>
      <c r="Z890" s="263"/>
      <c r="AA890" s="263"/>
      <c r="AB890" s="263"/>
      <c r="AC890" s="263"/>
      <c r="AD890" s="263"/>
      <c r="AE890" s="263"/>
      <c r="AF890" s="263"/>
      <c r="AG890" s="158"/>
      <c r="AH890" s="297">
        <f t="shared" si="44"/>
        <v>0</v>
      </c>
      <c r="AI890" s="573"/>
      <c r="AJ890" s="574" t="s">
        <v>659</v>
      </c>
      <c r="AK890" s="574" t="s">
        <v>430</v>
      </c>
      <c r="AL890" s="574"/>
      <c r="AM890" s="574"/>
      <c r="AN890" s="574"/>
      <c r="AO890" s="574"/>
      <c r="AP890" s="574"/>
      <c r="AQ890" s="574"/>
      <c r="AR890" s="574"/>
      <c r="AS890" s="575"/>
      <c r="AT890" s="576"/>
      <c r="AU890" s="575"/>
      <c r="AV890" s="577"/>
      <c r="AW890" s="159"/>
    </row>
    <row r="891" spans="1:49" ht="51">
      <c r="A891" s="395"/>
      <c r="B891" s="395">
        <v>4152720900</v>
      </c>
      <c r="C891" s="263" t="s">
        <v>6684</v>
      </c>
      <c r="D891" s="263" t="s">
        <v>6685</v>
      </c>
      <c r="E891" s="263" t="s">
        <v>3062</v>
      </c>
      <c r="F891" s="263" t="s">
        <v>422</v>
      </c>
      <c r="G891" s="263" t="s">
        <v>655</v>
      </c>
      <c r="H891" s="263"/>
      <c r="I891" s="263"/>
      <c r="J891" s="263"/>
      <c r="K891" s="263"/>
      <c r="L891" s="263"/>
      <c r="M891" s="263"/>
      <c r="N891" s="263"/>
      <c r="O891" s="158"/>
      <c r="P891" s="296">
        <f t="shared" si="45"/>
        <v>0</v>
      </c>
      <c r="Q891" s="263"/>
      <c r="R891" s="263"/>
      <c r="S891" s="263"/>
      <c r="T891" s="263"/>
      <c r="U891" s="263"/>
      <c r="V891" s="263"/>
      <c r="W891" s="263">
        <v>1</v>
      </c>
      <c r="X891" s="158">
        <v>45043</v>
      </c>
      <c r="Y891" s="297">
        <f t="shared" si="46"/>
        <v>1</v>
      </c>
      <c r="Z891" s="263"/>
      <c r="AA891" s="263"/>
      <c r="AB891" s="263"/>
      <c r="AC891" s="263"/>
      <c r="AD891" s="263"/>
      <c r="AE891" s="263"/>
      <c r="AF891" s="263"/>
      <c r="AG891" s="158"/>
      <c r="AH891" s="297">
        <f t="shared" si="44"/>
        <v>0</v>
      </c>
      <c r="AI891" s="573"/>
      <c r="AJ891" s="574" t="s">
        <v>659</v>
      </c>
      <c r="AK891" s="574" t="s">
        <v>430</v>
      </c>
      <c r="AL891" s="574"/>
      <c r="AM891" s="574"/>
      <c r="AN891" s="574"/>
      <c r="AO891" s="574"/>
      <c r="AP891" s="574"/>
      <c r="AQ891" s="574"/>
      <c r="AR891" s="574"/>
      <c r="AS891" s="575"/>
      <c r="AT891" s="576"/>
      <c r="AU891" s="575"/>
      <c r="AV891" s="577"/>
      <c r="AW891" s="159"/>
    </row>
    <row r="892" spans="1:49" ht="51">
      <c r="A892" s="395"/>
      <c r="B892" s="395">
        <v>4673302000</v>
      </c>
      <c r="C892" s="263" t="s">
        <v>6686</v>
      </c>
      <c r="D892" s="263" t="s">
        <v>6687</v>
      </c>
      <c r="E892" s="263" t="s">
        <v>3063</v>
      </c>
      <c r="F892" s="263" t="s">
        <v>422</v>
      </c>
      <c r="G892" s="263" t="s">
        <v>655</v>
      </c>
      <c r="H892" s="263"/>
      <c r="I892" s="263"/>
      <c r="J892" s="263"/>
      <c r="K892" s="263"/>
      <c r="L892" s="263"/>
      <c r="M892" s="263"/>
      <c r="N892" s="263"/>
      <c r="O892" s="158"/>
      <c r="P892" s="296">
        <f t="shared" si="45"/>
        <v>0</v>
      </c>
      <c r="Q892" s="263"/>
      <c r="R892" s="263"/>
      <c r="S892" s="263"/>
      <c r="T892" s="263"/>
      <c r="U892" s="263"/>
      <c r="V892" s="263"/>
      <c r="W892" s="263">
        <v>1</v>
      </c>
      <c r="X892" s="158">
        <v>44984</v>
      </c>
      <c r="Y892" s="297">
        <f t="shared" si="46"/>
        <v>1</v>
      </c>
      <c r="Z892" s="263"/>
      <c r="AA892" s="263"/>
      <c r="AB892" s="263"/>
      <c r="AC892" s="263"/>
      <c r="AD892" s="263"/>
      <c r="AE892" s="263"/>
      <c r="AF892" s="263"/>
      <c r="AG892" s="158"/>
      <c r="AH892" s="297">
        <f t="shared" si="44"/>
        <v>0</v>
      </c>
      <c r="AI892" s="573"/>
      <c r="AJ892" s="574" t="s">
        <v>659</v>
      </c>
      <c r="AK892" s="574" t="s">
        <v>430</v>
      </c>
      <c r="AL892" s="574"/>
      <c r="AM892" s="574"/>
      <c r="AN892" s="574"/>
      <c r="AO892" s="574"/>
      <c r="AP892" s="574"/>
      <c r="AQ892" s="574"/>
      <c r="AR892" s="574"/>
      <c r="AS892" s="575"/>
      <c r="AT892" s="576"/>
      <c r="AU892" s="575"/>
      <c r="AV892" s="577"/>
      <c r="AW892" s="159"/>
    </row>
    <row r="893" spans="1:49" ht="51">
      <c r="A893" s="395"/>
      <c r="B893" s="395">
        <v>4523315400</v>
      </c>
      <c r="C893" s="263" t="s">
        <v>6688</v>
      </c>
      <c r="D893" s="263" t="s">
        <v>6689</v>
      </c>
      <c r="E893" s="263" t="s">
        <v>3064</v>
      </c>
      <c r="F893" s="263" t="s">
        <v>422</v>
      </c>
      <c r="G893" s="263" t="s">
        <v>655</v>
      </c>
      <c r="H893" s="263"/>
      <c r="I893" s="263"/>
      <c r="J893" s="263"/>
      <c r="K893" s="263"/>
      <c r="L893" s="263"/>
      <c r="M893" s="263"/>
      <c r="N893" s="263"/>
      <c r="O893" s="158"/>
      <c r="P893" s="296">
        <f t="shared" si="45"/>
        <v>0</v>
      </c>
      <c r="Q893" s="263"/>
      <c r="R893" s="263"/>
      <c r="S893" s="263"/>
      <c r="T893" s="263"/>
      <c r="U893" s="263"/>
      <c r="V893" s="263"/>
      <c r="W893" s="263">
        <v>1</v>
      </c>
      <c r="X893" s="158">
        <v>45016</v>
      </c>
      <c r="Y893" s="297">
        <f t="shared" si="46"/>
        <v>1</v>
      </c>
      <c r="Z893" s="263"/>
      <c r="AA893" s="263"/>
      <c r="AB893" s="263"/>
      <c r="AC893" s="263"/>
      <c r="AD893" s="263"/>
      <c r="AE893" s="263"/>
      <c r="AF893" s="263"/>
      <c r="AG893" s="158"/>
      <c r="AH893" s="297">
        <f t="shared" si="44"/>
        <v>0</v>
      </c>
      <c r="AI893" s="573"/>
      <c r="AJ893" s="574" t="s">
        <v>659</v>
      </c>
      <c r="AK893" s="574" t="s">
        <v>430</v>
      </c>
      <c r="AL893" s="574"/>
      <c r="AM893" s="574"/>
      <c r="AN893" s="574"/>
      <c r="AO893" s="574"/>
      <c r="AP893" s="574"/>
      <c r="AQ893" s="574"/>
      <c r="AR893" s="574"/>
      <c r="AS893" s="575"/>
      <c r="AT893" s="576"/>
      <c r="AU893" s="575"/>
      <c r="AV893" s="577"/>
      <c r="AW893" s="159"/>
    </row>
    <row r="894" spans="1:49" ht="51">
      <c r="A894" s="395"/>
      <c r="B894" s="395">
        <v>4392621200</v>
      </c>
      <c r="C894" s="263" t="s">
        <v>6690</v>
      </c>
      <c r="D894" s="263" t="s">
        <v>6691</v>
      </c>
      <c r="E894" s="263" t="s">
        <v>3065</v>
      </c>
      <c r="F894" s="263" t="s">
        <v>422</v>
      </c>
      <c r="G894" s="263" t="s">
        <v>655</v>
      </c>
      <c r="H894" s="263"/>
      <c r="I894" s="263"/>
      <c r="J894" s="263"/>
      <c r="K894" s="263"/>
      <c r="L894" s="263"/>
      <c r="M894" s="263"/>
      <c r="N894" s="263"/>
      <c r="O894" s="158"/>
      <c r="P894" s="296">
        <f t="shared" si="45"/>
        <v>0</v>
      </c>
      <c r="Q894" s="263"/>
      <c r="R894" s="263"/>
      <c r="S894" s="263"/>
      <c r="T894" s="263"/>
      <c r="U894" s="263"/>
      <c r="V894" s="263"/>
      <c r="W894" s="263">
        <v>1</v>
      </c>
      <c r="X894" s="158">
        <v>45007</v>
      </c>
      <c r="Y894" s="297">
        <f t="shared" si="46"/>
        <v>1</v>
      </c>
      <c r="Z894" s="263"/>
      <c r="AA894" s="263"/>
      <c r="AB894" s="263"/>
      <c r="AC894" s="263"/>
      <c r="AD894" s="263"/>
      <c r="AE894" s="263"/>
      <c r="AF894" s="263"/>
      <c r="AG894" s="158"/>
      <c r="AH894" s="297">
        <f t="shared" si="44"/>
        <v>0</v>
      </c>
      <c r="AI894" s="573"/>
      <c r="AJ894" s="574" t="s">
        <v>659</v>
      </c>
      <c r="AK894" s="574" t="s">
        <v>430</v>
      </c>
      <c r="AL894" s="574"/>
      <c r="AM894" s="574"/>
      <c r="AN894" s="574"/>
      <c r="AO894" s="574"/>
      <c r="AP894" s="574"/>
      <c r="AQ894" s="574"/>
      <c r="AR894" s="574"/>
      <c r="AS894" s="575"/>
      <c r="AT894" s="576"/>
      <c r="AU894" s="575"/>
      <c r="AV894" s="577"/>
      <c r="AW894" s="159"/>
    </row>
    <row r="895" spans="1:49" ht="51">
      <c r="A895" s="395"/>
      <c r="B895" s="395">
        <v>5872511700</v>
      </c>
      <c r="C895" s="263" t="s">
        <v>6692</v>
      </c>
      <c r="D895" s="263" t="s">
        <v>6693</v>
      </c>
      <c r="E895" s="263" t="s">
        <v>3066</v>
      </c>
      <c r="F895" s="263" t="s">
        <v>422</v>
      </c>
      <c r="G895" s="263" t="s">
        <v>655</v>
      </c>
      <c r="H895" s="263"/>
      <c r="I895" s="263"/>
      <c r="J895" s="263"/>
      <c r="K895" s="263"/>
      <c r="L895" s="263"/>
      <c r="M895" s="263"/>
      <c r="N895" s="263"/>
      <c r="O895" s="158"/>
      <c r="P895" s="296">
        <f t="shared" si="45"/>
        <v>0</v>
      </c>
      <c r="Q895" s="263"/>
      <c r="R895" s="263"/>
      <c r="S895" s="263"/>
      <c r="T895" s="263"/>
      <c r="U895" s="263"/>
      <c r="V895" s="263"/>
      <c r="W895" s="263">
        <v>1</v>
      </c>
      <c r="X895" s="158">
        <v>44973</v>
      </c>
      <c r="Y895" s="297">
        <f t="shared" si="46"/>
        <v>1</v>
      </c>
      <c r="Z895" s="263"/>
      <c r="AA895" s="263"/>
      <c r="AB895" s="263"/>
      <c r="AC895" s="263"/>
      <c r="AD895" s="263"/>
      <c r="AE895" s="263"/>
      <c r="AF895" s="263"/>
      <c r="AG895" s="158"/>
      <c r="AH895" s="297">
        <f t="shared" si="44"/>
        <v>0</v>
      </c>
      <c r="AI895" s="573"/>
      <c r="AJ895" s="574" t="s">
        <v>659</v>
      </c>
      <c r="AK895" s="574" t="s">
        <v>430</v>
      </c>
      <c r="AL895" s="574"/>
      <c r="AM895" s="574"/>
      <c r="AN895" s="574"/>
      <c r="AO895" s="574"/>
      <c r="AP895" s="574"/>
      <c r="AQ895" s="574"/>
      <c r="AR895" s="574"/>
      <c r="AS895" s="575"/>
      <c r="AT895" s="576"/>
      <c r="AU895" s="575"/>
      <c r="AV895" s="577"/>
      <c r="AW895" s="159"/>
    </row>
    <row r="896" spans="1:49" ht="76.5">
      <c r="A896" s="395"/>
      <c r="B896" s="395">
        <v>6311804500</v>
      </c>
      <c r="C896" s="263" t="s">
        <v>6694</v>
      </c>
      <c r="D896" s="263" t="s">
        <v>6695</v>
      </c>
      <c r="E896" s="263" t="s">
        <v>3067</v>
      </c>
      <c r="F896" s="263" t="s">
        <v>422</v>
      </c>
      <c r="G896" s="263" t="s">
        <v>655</v>
      </c>
      <c r="H896" s="263"/>
      <c r="I896" s="263"/>
      <c r="J896" s="263"/>
      <c r="K896" s="263"/>
      <c r="L896" s="263"/>
      <c r="M896" s="263"/>
      <c r="N896" s="263"/>
      <c r="O896" s="158"/>
      <c r="P896" s="296">
        <f t="shared" si="45"/>
        <v>0</v>
      </c>
      <c r="Q896" s="263"/>
      <c r="R896" s="263"/>
      <c r="S896" s="263"/>
      <c r="T896" s="263"/>
      <c r="U896" s="263"/>
      <c r="V896" s="263"/>
      <c r="W896" s="263">
        <v>1</v>
      </c>
      <c r="X896" s="158">
        <v>45191</v>
      </c>
      <c r="Y896" s="297">
        <f t="shared" si="46"/>
        <v>1</v>
      </c>
      <c r="Z896" s="263"/>
      <c r="AA896" s="263"/>
      <c r="AB896" s="263"/>
      <c r="AC896" s="263"/>
      <c r="AD896" s="263"/>
      <c r="AE896" s="263"/>
      <c r="AF896" s="263"/>
      <c r="AG896" s="158"/>
      <c r="AH896" s="297">
        <f t="shared" si="44"/>
        <v>0</v>
      </c>
      <c r="AI896" s="573"/>
      <c r="AJ896" s="574" t="s">
        <v>659</v>
      </c>
      <c r="AK896" s="574" t="s">
        <v>430</v>
      </c>
      <c r="AL896" s="574"/>
      <c r="AM896" s="574"/>
      <c r="AN896" s="574"/>
      <c r="AO896" s="574"/>
      <c r="AP896" s="574"/>
      <c r="AQ896" s="574"/>
      <c r="AR896" s="574"/>
      <c r="AS896" s="575"/>
      <c r="AT896" s="576"/>
      <c r="AU896" s="575"/>
      <c r="AV896" s="577"/>
      <c r="AW896" s="159"/>
    </row>
    <row r="897" spans="1:49" ht="51">
      <c r="A897" s="395"/>
      <c r="B897" s="395">
        <v>4443421300</v>
      </c>
      <c r="C897" s="263" t="s">
        <v>6696</v>
      </c>
      <c r="D897" s="263" t="s">
        <v>6697</v>
      </c>
      <c r="E897" s="263" t="s">
        <v>3068</v>
      </c>
      <c r="F897" s="263" t="s">
        <v>422</v>
      </c>
      <c r="G897" s="263" t="s">
        <v>655</v>
      </c>
      <c r="H897" s="263"/>
      <c r="I897" s="263"/>
      <c r="J897" s="263"/>
      <c r="K897" s="263"/>
      <c r="L897" s="263"/>
      <c r="M897" s="263"/>
      <c r="N897" s="263"/>
      <c r="O897" s="158"/>
      <c r="P897" s="296">
        <f t="shared" si="45"/>
        <v>0</v>
      </c>
      <c r="Q897" s="263"/>
      <c r="R897" s="263"/>
      <c r="S897" s="263"/>
      <c r="T897" s="263"/>
      <c r="U897" s="263"/>
      <c r="V897" s="263"/>
      <c r="W897" s="263">
        <v>1</v>
      </c>
      <c r="X897" s="158">
        <v>45029</v>
      </c>
      <c r="Y897" s="297">
        <f t="shared" si="46"/>
        <v>1</v>
      </c>
      <c r="Z897" s="263"/>
      <c r="AA897" s="263"/>
      <c r="AB897" s="263"/>
      <c r="AC897" s="263"/>
      <c r="AD897" s="263"/>
      <c r="AE897" s="263"/>
      <c r="AF897" s="263"/>
      <c r="AG897" s="158"/>
      <c r="AH897" s="297">
        <f t="shared" si="44"/>
        <v>0</v>
      </c>
      <c r="AI897" s="573"/>
      <c r="AJ897" s="574" t="s">
        <v>659</v>
      </c>
      <c r="AK897" s="574" t="s">
        <v>430</v>
      </c>
      <c r="AL897" s="574"/>
      <c r="AM897" s="574"/>
      <c r="AN897" s="574"/>
      <c r="AO897" s="574"/>
      <c r="AP897" s="574"/>
      <c r="AQ897" s="574"/>
      <c r="AR897" s="574"/>
      <c r="AS897" s="575"/>
      <c r="AT897" s="576"/>
      <c r="AU897" s="575"/>
      <c r="AV897" s="577"/>
      <c r="AW897" s="159"/>
    </row>
    <row r="898" spans="1:49" ht="51">
      <c r="A898" s="395"/>
      <c r="B898" s="395">
        <v>4773620400</v>
      </c>
      <c r="C898" s="263" t="s">
        <v>6698</v>
      </c>
      <c r="D898" s="263" t="s">
        <v>6699</v>
      </c>
      <c r="E898" s="263" t="s">
        <v>3069</v>
      </c>
      <c r="F898" s="263" t="s">
        <v>422</v>
      </c>
      <c r="G898" s="263" t="s">
        <v>655</v>
      </c>
      <c r="H898" s="263"/>
      <c r="I898" s="263"/>
      <c r="J898" s="263"/>
      <c r="K898" s="263"/>
      <c r="L898" s="263"/>
      <c r="M898" s="263"/>
      <c r="N898" s="263"/>
      <c r="O898" s="158"/>
      <c r="P898" s="296">
        <f t="shared" si="45"/>
        <v>0</v>
      </c>
      <c r="Q898" s="263"/>
      <c r="R898" s="263"/>
      <c r="S898" s="263"/>
      <c r="T898" s="263"/>
      <c r="U898" s="263"/>
      <c r="V898" s="263"/>
      <c r="W898" s="263">
        <v>1</v>
      </c>
      <c r="X898" s="158">
        <v>44965</v>
      </c>
      <c r="Y898" s="297">
        <f t="shared" si="46"/>
        <v>1</v>
      </c>
      <c r="Z898" s="263"/>
      <c r="AA898" s="263"/>
      <c r="AB898" s="263"/>
      <c r="AC898" s="263"/>
      <c r="AD898" s="263"/>
      <c r="AE898" s="263"/>
      <c r="AF898" s="263"/>
      <c r="AG898" s="158"/>
      <c r="AH898" s="297">
        <f t="shared" si="44"/>
        <v>0</v>
      </c>
      <c r="AI898" s="573"/>
      <c r="AJ898" s="574" t="s">
        <v>659</v>
      </c>
      <c r="AK898" s="574" t="s">
        <v>430</v>
      </c>
      <c r="AL898" s="574"/>
      <c r="AM898" s="574"/>
      <c r="AN898" s="574"/>
      <c r="AO898" s="574"/>
      <c r="AP898" s="574"/>
      <c r="AQ898" s="574"/>
      <c r="AR898" s="574"/>
      <c r="AS898" s="575"/>
      <c r="AT898" s="576"/>
      <c r="AU898" s="575"/>
      <c r="AV898" s="577"/>
      <c r="AW898" s="159"/>
    </row>
    <row r="899" spans="1:49" ht="51">
      <c r="A899" s="395"/>
      <c r="B899" s="395">
        <v>3461101700</v>
      </c>
      <c r="C899" s="263" t="s">
        <v>6700</v>
      </c>
      <c r="D899" s="263" t="s">
        <v>6701</v>
      </c>
      <c r="E899" s="263" t="s">
        <v>3070</v>
      </c>
      <c r="F899" s="263" t="s">
        <v>422</v>
      </c>
      <c r="G899" s="263" t="s">
        <v>655</v>
      </c>
      <c r="H899" s="263"/>
      <c r="I899" s="263"/>
      <c r="J899" s="263"/>
      <c r="K899" s="263"/>
      <c r="L899" s="263"/>
      <c r="M899" s="263"/>
      <c r="N899" s="263"/>
      <c r="O899" s="158"/>
      <c r="P899" s="296">
        <f t="shared" si="45"/>
        <v>0</v>
      </c>
      <c r="Q899" s="263"/>
      <c r="R899" s="263"/>
      <c r="S899" s="263"/>
      <c r="T899" s="263"/>
      <c r="U899" s="263"/>
      <c r="V899" s="263"/>
      <c r="W899" s="263">
        <v>1</v>
      </c>
      <c r="X899" s="158">
        <v>44950</v>
      </c>
      <c r="Y899" s="297">
        <f t="shared" si="46"/>
        <v>1</v>
      </c>
      <c r="Z899" s="263"/>
      <c r="AA899" s="263"/>
      <c r="AB899" s="263"/>
      <c r="AC899" s="263"/>
      <c r="AD899" s="263"/>
      <c r="AE899" s="263"/>
      <c r="AF899" s="263"/>
      <c r="AG899" s="158"/>
      <c r="AH899" s="297">
        <f t="shared" si="44"/>
        <v>0</v>
      </c>
      <c r="AI899" s="573"/>
      <c r="AJ899" s="574" t="s">
        <v>659</v>
      </c>
      <c r="AK899" s="574" t="s">
        <v>430</v>
      </c>
      <c r="AL899" s="574"/>
      <c r="AM899" s="574"/>
      <c r="AN899" s="574"/>
      <c r="AO899" s="574"/>
      <c r="AP899" s="574"/>
      <c r="AQ899" s="574"/>
      <c r="AR899" s="574"/>
      <c r="AS899" s="575"/>
      <c r="AT899" s="576"/>
      <c r="AU899" s="575"/>
      <c r="AV899" s="577"/>
      <c r="AW899" s="159"/>
    </row>
    <row r="900" spans="1:49" ht="63.75">
      <c r="A900" s="395"/>
      <c r="B900" s="395">
        <v>4533322000</v>
      </c>
      <c r="C900" s="263" t="s">
        <v>6702</v>
      </c>
      <c r="D900" s="263" t="s">
        <v>6703</v>
      </c>
      <c r="E900" s="263" t="s">
        <v>3071</v>
      </c>
      <c r="F900" s="263" t="s">
        <v>422</v>
      </c>
      <c r="G900" s="263" t="s">
        <v>655</v>
      </c>
      <c r="H900" s="263"/>
      <c r="I900" s="263"/>
      <c r="J900" s="263"/>
      <c r="K900" s="263"/>
      <c r="L900" s="263"/>
      <c r="M900" s="263"/>
      <c r="N900" s="263"/>
      <c r="O900" s="158"/>
      <c r="P900" s="296">
        <f t="shared" si="45"/>
        <v>0</v>
      </c>
      <c r="Q900" s="263"/>
      <c r="R900" s="263"/>
      <c r="S900" s="263"/>
      <c r="T900" s="263"/>
      <c r="U900" s="263"/>
      <c r="V900" s="263"/>
      <c r="W900" s="263">
        <v>1</v>
      </c>
      <c r="X900" s="158">
        <v>45138</v>
      </c>
      <c r="Y900" s="297">
        <f t="shared" si="46"/>
        <v>1</v>
      </c>
      <c r="Z900" s="263"/>
      <c r="AA900" s="263"/>
      <c r="AB900" s="263"/>
      <c r="AC900" s="263"/>
      <c r="AD900" s="263"/>
      <c r="AE900" s="263"/>
      <c r="AF900" s="263"/>
      <c r="AG900" s="158"/>
      <c r="AH900" s="297">
        <f t="shared" si="44"/>
        <v>0</v>
      </c>
      <c r="AI900" s="573"/>
      <c r="AJ900" s="574" t="s">
        <v>659</v>
      </c>
      <c r="AK900" s="574" t="s">
        <v>430</v>
      </c>
      <c r="AL900" s="574"/>
      <c r="AM900" s="574"/>
      <c r="AN900" s="574"/>
      <c r="AO900" s="574"/>
      <c r="AP900" s="574"/>
      <c r="AQ900" s="574"/>
      <c r="AR900" s="574"/>
      <c r="AS900" s="575"/>
      <c r="AT900" s="576"/>
      <c r="AU900" s="575"/>
      <c r="AV900" s="577"/>
      <c r="AW900" s="159"/>
    </row>
    <row r="901" spans="1:49" ht="51">
      <c r="A901" s="395"/>
      <c r="B901" s="395">
        <v>3193822400</v>
      </c>
      <c r="C901" s="263" t="s">
        <v>6704</v>
      </c>
      <c r="D901" s="263" t="s">
        <v>6705</v>
      </c>
      <c r="E901" s="263" t="s">
        <v>3072</v>
      </c>
      <c r="F901" s="263" t="s">
        <v>422</v>
      </c>
      <c r="G901" s="263" t="s">
        <v>655</v>
      </c>
      <c r="H901" s="263"/>
      <c r="I901" s="263"/>
      <c r="J901" s="263"/>
      <c r="K901" s="263"/>
      <c r="L901" s="263"/>
      <c r="M901" s="263"/>
      <c r="N901" s="263"/>
      <c r="O901" s="158"/>
      <c r="P901" s="296">
        <f t="shared" si="45"/>
        <v>0</v>
      </c>
      <c r="Q901" s="263"/>
      <c r="R901" s="263"/>
      <c r="S901" s="263"/>
      <c r="T901" s="263"/>
      <c r="U901" s="263"/>
      <c r="V901" s="263"/>
      <c r="W901" s="263">
        <v>1</v>
      </c>
      <c r="X901" s="158">
        <v>44985</v>
      </c>
      <c r="Y901" s="297">
        <f t="shared" si="46"/>
        <v>1</v>
      </c>
      <c r="Z901" s="263"/>
      <c r="AA901" s="263"/>
      <c r="AB901" s="263"/>
      <c r="AC901" s="263"/>
      <c r="AD901" s="263"/>
      <c r="AE901" s="263"/>
      <c r="AF901" s="263"/>
      <c r="AG901" s="158"/>
      <c r="AH901" s="297">
        <f t="shared" si="44"/>
        <v>0</v>
      </c>
      <c r="AI901" s="573"/>
      <c r="AJ901" s="574" t="s">
        <v>659</v>
      </c>
      <c r="AK901" s="574" t="s">
        <v>430</v>
      </c>
      <c r="AL901" s="574"/>
      <c r="AM901" s="574"/>
      <c r="AN901" s="574"/>
      <c r="AO901" s="574"/>
      <c r="AP901" s="574"/>
      <c r="AQ901" s="574"/>
      <c r="AR901" s="574"/>
      <c r="AS901" s="575"/>
      <c r="AT901" s="576"/>
      <c r="AU901" s="575"/>
      <c r="AV901" s="577"/>
      <c r="AW901" s="159"/>
    </row>
    <row r="902" spans="1:49" ht="51">
      <c r="A902" s="395"/>
      <c r="B902" s="395">
        <v>6720604100</v>
      </c>
      <c r="C902" s="263" t="s">
        <v>6706</v>
      </c>
      <c r="D902" s="263" t="s">
        <v>6707</v>
      </c>
      <c r="E902" s="263" t="s">
        <v>3073</v>
      </c>
      <c r="F902" s="263" t="s">
        <v>422</v>
      </c>
      <c r="G902" s="263" t="s">
        <v>655</v>
      </c>
      <c r="H902" s="263"/>
      <c r="I902" s="263"/>
      <c r="J902" s="263"/>
      <c r="K902" s="263"/>
      <c r="L902" s="263"/>
      <c r="M902" s="263"/>
      <c r="N902" s="263"/>
      <c r="O902" s="158"/>
      <c r="P902" s="296">
        <f t="shared" si="45"/>
        <v>0</v>
      </c>
      <c r="Q902" s="263"/>
      <c r="R902" s="263"/>
      <c r="S902" s="263"/>
      <c r="T902" s="263"/>
      <c r="U902" s="263"/>
      <c r="V902" s="263"/>
      <c r="W902" s="263">
        <v>1</v>
      </c>
      <c r="X902" s="158">
        <v>45204</v>
      </c>
      <c r="Y902" s="297">
        <f t="shared" si="46"/>
        <v>1</v>
      </c>
      <c r="Z902" s="263"/>
      <c r="AA902" s="263"/>
      <c r="AB902" s="263"/>
      <c r="AC902" s="263"/>
      <c r="AD902" s="263"/>
      <c r="AE902" s="263"/>
      <c r="AF902" s="263"/>
      <c r="AG902" s="158"/>
      <c r="AH902" s="297">
        <f t="shared" si="44"/>
        <v>0</v>
      </c>
      <c r="AI902" s="573"/>
      <c r="AJ902" s="574" t="s">
        <v>659</v>
      </c>
      <c r="AK902" s="574" t="s">
        <v>430</v>
      </c>
      <c r="AL902" s="574"/>
      <c r="AM902" s="574"/>
      <c r="AN902" s="574"/>
      <c r="AO902" s="574"/>
      <c r="AP902" s="574"/>
      <c r="AQ902" s="574"/>
      <c r="AR902" s="574"/>
      <c r="AS902" s="575"/>
      <c r="AT902" s="576"/>
      <c r="AU902" s="575"/>
      <c r="AV902" s="577"/>
      <c r="AW902" s="159"/>
    </row>
    <row r="903" spans="1:49" ht="51">
      <c r="A903" s="395"/>
      <c r="B903" s="395">
        <v>4316520300</v>
      </c>
      <c r="C903" s="263" t="s">
        <v>6708</v>
      </c>
      <c r="D903" s="263" t="s">
        <v>6709</v>
      </c>
      <c r="E903" s="263" t="s">
        <v>3074</v>
      </c>
      <c r="F903" s="263" t="s">
        <v>422</v>
      </c>
      <c r="G903" s="263" t="s">
        <v>655</v>
      </c>
      <c r="H903" s="263"/>
      <c r="I903" s="263"/>
      <c r="J903" s="263"/>
      <c r="K903" s="263"/>
      <c r="L903" s="263"/>
      <c r="M903" s="263"/>
      <c r="N903" s="263"/>
      <c r="O903" s="158"/>
      <c r="P903" s="296">
        <f t="shared" si="45"/>
        <v>0</v>
      </c>
      <c r="Q903" s="263"/>
      <c r="R903" s="263"/>
      <c r="S903" s="263"/>
      <c r="T903" s="263"/>
      <c r="U903" s="263"/>
      <c r="V903" s="263"/>
      <c r="W903" s="263">
        <v>1</v>
      </c>
      <c r="X903" s="158">
        <v>45218</v>
      </c>
      <c r="Y903" s="297">
        <f t="shared" si="46"/>
        <v>1</v>
      </c>
      <c r="Z903" s="263"/>
      <c r="AA903" s="263"/>
      <c r="AB903" s="263"/>
      <c r="AC903" s="263"/>
      <c r="AD903" s="263"/>
      <c r="AE903" s="263"/>
      <c r="AF903" s="263"/>
      <c r="AG903" s="158"/>
      <c r="AH903" s="297">
        <f t="shared" si="44"/>
        <v>0</v>
      </c>
      <c r="AI903" s="573"/>
      <c r="AJ903" s="574" t="s">
        <v>659</v>
      </c>
      <c r="AK903" s="574" t="s">
        <v>430</v>
      </c>
      <c r="AL903" s="574"/>
      <c r="AM903" s="574"/>
      <c r="AN903" s="574"/>
      <c r="AO903" s="574"/>
      <c r="AP903" s="574"/>
      <c r="AQ903" s="574"/>
      <c r="AR903" s="574"/>
      <c r="AS903" s="575"/>
      <c r="AT903" s="576"/>
      <c r="AU903" s="575"/>
      <c r="AV903" s="577"/>
      <c r="AW903" s="159"/>
    </row>
    <row r="904" spans="1:49" ht="51">
      <c r="A904" s="395"/>
      <c r="B904" s="395">
        <v>4162211200</v>
      </c>
      <c r="C904" s="263" t="s">
        <v>6710</v>
      </c>
      <c r="D904" s="263" t="s">
        <v>6711</v>
      </c>
      <c r="E904" s="263" t="s">
        <v>3075</v>
      </c>
      <c r="F904" s="263" t="s">
        <v>422</v>
      </c>
      <c r="G904" s="263" t="s">
        <v>655</v>
      </c>
      <c r="H904" s="263"/>
      <c r="I904" s="263"/>
      <c r="J904" s="263"/>
      <c r="K904" s="263"/>
      <c r="L904" s="263"/>
      <c r="M904" s="263"/>
      <c r="N904" s="263"/>
      <c r="O904" s="158"/>
      <c r="P904" s="296">
        <f t="shared" si="45"/>
        <v>0</v>
      </c>
      <c r="Q904" s="263"/>
      <c r="R904" s="263"/>
      <c r="S904" s="263"/>
      <c r="T904" s="263"/>
      <c r="U904" s="263"/>
      <c r="V904" s="263"/>
      <c r="W904" s="263">
        <v>1</v>
      </c>
      <c r="X904" s="158">
        <v>45092</v>
      </c>
      <c r="Y904" s="297">
        <f t="shared" si="46"/>
        <v>1</v>
      </c>
      <c r="Z904" s="263"/>
      <c r="AA904" s="263"/>
      <c r="AB904" s="263"/>
      <c r="AC904" s="263"/>
      <c r="AD904" s="263"/>
      <c r="AE904" s="263"/>
      <c r="AF904" s="263"/>
      <c r="AG904" s="158"/>
      <c r="AH904" s="297">
        <f t="shared" si="44"/>
        <v>0</v>
      </c>
      <c r="AI904" s="573"/>
      <c r="AJ904" s="574" t="s">
        <v>659</v>
      </c>
      <c r="AK904" s="574" t="s">
        <v>430</v>
      </c>
      <c r="AL904" s="574"/>
      <c r="AM904" s="574"/>
      <c r="AN904" s="574"/>
      <c r="AO904" s="574"/>
      <c r="AP904" s="574"/>
      <c r="AQ904" s="574"/>
      <c r="AR904" s="574"/>
      <c r="AS904" s="575"/>
      <c r="AT904" s="576"/>
      <c r="AU904" s="575"/>
      <c r="AV904" s="577"/>
      <c r="AW904" s="159"/>
    </row>
    <row r="905" spans="1:49" ht="63.75">
      <c r="A905" s="395"/>
      <c r="B905" s="395">
        <v>4570710400</v>
      </c>
      <c r="C905" s="263" t="s">
        <v>6712</v>
      </c>
      <c r="D905" s="263" t="s">
        <v>6713</v>
      </c>
      <c r="E905" s="263" t="s">
        <v>3076</v>
      </c>
      <c r="F905" s="263" t="s">
        <v>422</v>
      </c>
      <c r="G905" s="263" t="s">
        <v>655</v>
      </c>
      <c r="H905" s="263"/>
      <c r="I905" s="263"/>
      <c r="J905" s="263"/>
      <c r="K905" s="263"/>
      <c r="L905" s="263"/>
      <c r="M905" s="263"/>
      <c r="N905" s="263"/>
      <c r="O905" s="158"/>
      <c r="P905" s="296">
        <f t="shared" si="45"/>
        <v>0</v>
      </c>
      <c r="Q905" s="263"/>
      <c r="R905" s="263"/>
      <c r="S905" s="263"/>
      <c r="T905" s="263"/>
      <c r="U905" s="263"/>
      <c r="V905" s="263"/>
      <c r="W905" s="263">
        <v>1</v>
      </c>
      <c r="X905" s="158">
        <v>45153</v>
      </c>
      <c r="Y905" s="297">
        <f t="shared" si="46"/>
        <v>1</v>
      </c>
      <c r="Z905" s="263"/>
      <c r="AA905" s="263"/>
      <c r="AB905" s="263"/>
      <c r="AC905" s="263"/>
      <c r="AD905" s="263"/>
      <c r="AE905" s="263"/>
      <c r="AF905" s="263"/>
      <c r="AG905" s="158"/>
      <c r="AH905" s="297">
        <f t="shared" si="44"/>
        <v>0</v>
      </c>
      <c r="AI905" s="573"/>
      <c r="AJ905" s="574" t="s">
        <v>659</v>
      </c>
      <c r="AK905" s="574" t="s">
        <v>430</v>
      </c>
      <c r="AL905" s="574"/>
      <c r="AM905" s="574"/>
      <c r="AN905" s="574"/>
      <c r="AO905" s="574"/>
      <c r="AP905" s="574"/>
      <c r="AQ905" s="574"/>
      <c r="AR905" s="574"/>
      <c r="AS905" s="575"/>
      <c r="AT905" s="576"/>
      <c r="AU905" s="575"/>
      <c r="AV905" s="577"/>
      <c r="AW905" s="159"/>
    </row>
    <row r="906" spans="1:49" ht="63.75">
      <c r="A906" s="395"/>
      <c r="B906" s="395">
        <v>5870720900</v>
      </c>
      <c r="C906" s="263" t="s">
        <v>6714</v>
      </c>
      <c r="D906" s="263" t="s">
        <v>6715</v>
      </c>
      <c r="E906" s="263" t="s">
        <v>3077</v>
      </c>
      <c r="F906" s="263" t="s">
        <v>422</v>
      </c>
      <c r="G906" s="263" t="s">
        <v>655</v>
      </c>
      <c r="H906" s="263"/>
      <c r="I906" s="263"/>
      <c r="J906" s="263"/>
      <c r="K906" s="263"/>
      <c r="L906" s="263"/>
      <c r="M906" s="263"/>
      <c r="N906" s="263"/>
      <c r="O906" s="158"/>
      <c r="P906" s="296">
        <f t="shared" si="45"/>
        <v>0</v>
      </c>
      <c r="Q906" s="263"/>
      <c r="R906" s="263"/>
      <c r="S906" s="263"/>
      <c r="T906" s="263"/>
      <c r="U906" s="263"/>
      <c r="V906" s="263"/>
      <c r="W906" s="263">
        <v>1</v>
      </c>
      <c r="X906" s="158">
        <v>45138</v>
      </c>
      <c r="Y906" s="297">
        <f t="shared" si="46"/>
        <v>1</v>
      </c>
      <c r="Z906" s="263"/>
      <c r="AA906" s="263"/>
      <c r="AB906" s="263"/>
      <c r="AC906" s="263"/>
      <c r="AD906" s="263"/>
      <c r="AE906" s="263"/>
      <c r="AF906" s="263"/>
      <c r="AG906" s="158"/>
      <c r="AH906" s="297">
        <f t="shared" si="44"/>
        <v>0</v>
      </c>
      <c r="AI906" s="573"/>
      <c r="AJ906" s="574" t="s">
        <v>659</v>
      </c>
      <c r="AK906" s="574" t="s">
        <v>430</v>
      </c>
      <c r="AL906" s="574"/>
      <c r="AM906" s="574"/>
      <c r="AN906" s="574"/>
      <c r="AO906" s="574"/>
      <c r="AP906" s="574"/>
      <c r="AQ906" s="574"/>
      <c r="AR906" s="574"/>
      <c r="AS906" s="575"/>
      <c r="AT906" s="576"/>
      <c r="AU906" s="575"/>
      <c r="AV906" s="577"/>
      <c r="AW906" s="159"/>
    </row>
    <row r="907" spans="1:49" ht="51">
      <c r="A907" s="395"/>
      <c r="B907" s="395">
        <v>4206021800</v>
      </c>
      <c r="C907" s="263" t="s">
        <v>6716</v>
      </c>
      <c r="D907" s="263" t="s">
        <v>6717</v>
      </c>
      <c r="E907" s="263" t="s">
        <v>3078</v>
      </c>
      <c r="F907" s="263" t="s">
        <v>422</v>
      </c>
      <c r="G907" s="263" t="s">
        <v>655</v>
      </c>
      <c r="H907" s="263"/>
      <c r="I907" s="263"/>
      <c r="J907" s="263"/>
      <c r="K907" s="263"/>
      <c r="L907" s="263"/>
      <c r="M907" s="263"/>
      <c r="N907" s="263"/>
      <c r="O907" s="158"/>
      <c r="P907" s="296">
        <f t="shared" si="45"/>
        <v>0</v>
      </c>
      <c r="Q907" s="263"/>
      <c r="R907" s="263"/>
      <c r="S907" s="263"/>
      <c r="T907" s="263"/>
      <c r="U907" s="263"/>
      <c r="V907" s="263"/>
      <c r="W907" s="263">
        <v>1</v>
      </c>
      <c r="X907" s="158">
        <v>45198</v>
      </c>
      <c r="Y907" s="297">
        <f t="shared" si="46"/>
        <v>1</v>
      </c>
      <c r="Z907" s="263"/>
      <c r="AA907" s="263"/>
      <c r="AB907" s="263"/>
      <c r="AC907" s="263"/>
      <c r="AD907" s="263"/>
      <c r="AE907" s="263"/>
      <c r="AF907" s="263"/>
      <c r="AG907" s="158"/>
      <c r="AH907" s="297">
        <f t="shared" si="44"/>
        <v>0</v>
      </c>
      <c r="AI907" s="573"/>
      <c r="AJ907" s="574" t="s">
        <v>659</v>
      </c>
      <c r="AK907" s="574" t="s">
        <v>430</v>
      </c>
      <c r="AL907" s="574"/>
      <c r="AM907" s="574"/>
      <c r="AN907" s="574"/>
      <c r="AO907" s="574"/>
      <c r="AP907" s="574"/>
      <c r="AQ907" s="574"/>
      <c r="AR907" s="574"/>
      <c r="AS907" s="575"/>
      <c r="AT907" s="576"/>
      <c r="AU907" s="575"/>
      <c r="AV907" s="577"/>
      <c r="AW907" s="159"/>
    </row>
    <row r="908" spans="1:49" ht="51">
      <c r="A908" s="395"/>
      <c r="B908" s="395">
        <v>4734701400</v>
      </c>
      <c r="C908" s="263" t="s">
        <v>6718</v>
      </c>
      <c r="D908" s="263" t="s">
        <v>6719</v>
      </c>
      <c r="E908" s="263" t="s">
        <v>3079</v>
      </c>
      <c r="F908" s="263" t="s">
        <v>422</v>
      </c>
      <c r="G908" s="263" t="s">
        <v>655</v>
      </c>
      <c r="H908" s="263"/>
      <c r="I908" s="263"/>
      <c r="J908" s="263"/>
      <c r="K908" s="263"/>
      <c r="L908" s="263"/>
      <c r="M908" s="263"/>
      <c r="N908" s="263"/>
      <c r="O908" s="158"/>
      <c r="P908" s="296">
        <f t="shared" si="45"/>
        <v>0</v>
      </c>
      <c r="Q908" s="263"/>
      <c r="R908" s="263"/>
      <c r="S908" s="263"/>
      <c r="T908" s="263"/>
      <c r="U908" s="263"/>
      <c r="V908" s="263"/>
      <c r="W908" s="263">
        <v>1</v>
      </c>
      <c r="X908" s="158">
        <v>45009</v>
      </c>
      <c r="Y908" s="297">
        <f t="shared" si="46"/>
        <v>1</v>
      </c>
      <c r="Z908" s="263"/>
      <c r="AA908" s="263"/>
      <c r="AB908" s="263"/>
      <c r="AC908" s="263"/>
      <c r="AD908" s="263"/>
      <c r="AE908" s="263"/>
      <c r="AF908" s="263">
        <v>1</v>
      </c>
      <c r="AG908" s="158">
        <v>45315</v>
      </c>
      <c r="AH908" s="297">
        <f t="shared" si="44"/>
        <v>1</v>
      </c>
      <c r="AI908" s="573"/>
      <c r="AJ908" s="574" t="s">
        <v>659</v>
      </c>
      <c r="AK908" s="574" t="s">
        <v>430</v>
      </c>
      <c r="AL908" s="574"/>
      <c r="AM908" s="574"/>
      <c r="AN908" s="574"/>
      <c r="AO908" s="574"/>
      <c r="AP908" s="574"/>
      <c r="AQ908" s="574"/>
      <c r="AR908" s="574"/>
      <c r="AS908" s="575"/>
      <c r="AT908" s="576"/>
      <c r="AU908" s="575"/>
      <c r="AV908" s="577"/>
      <c r="AW908" s="159"/>
    </row>
    <row r="909" spans="1:49" ht="51">
      <c r="A909" s="395"/>
      <c r="B909" s="395">
        <v>4537822500</v>
      </c>
      <c r="C909" s="263" t="s">
        <v>6720</v>
      </c>
      <c r="D909" s="263" t="s">
        <v>6721</v>
      </c>
      <c r="E909" s="263" t="s">
        <v>3080</v>
      </c>
      <c r="F909" s="263" t="s">
        <v>422</v>
      </c>
      <c r="G909" s="263" t="s">
        <v>655</v>
      </c>
      <c r="H909" s="263"/>
      <c r="I909" s="263"/>
      <c r="J909" s="263"/>
      <c r="K909" s="263"/>
      <c r="L909" s="263"/>
      <c r="M909" s="263"/>
      <c r="N909" s="263"/>
      <c r="O909" s="158"/>
      <c r="P909" s="296">
        <f t="shared" si="45"/>
        <v>0</v>
      </c>
      <c r="Q909" s="263"/>
      <c r="R909" s="263"/>
      <c r="S909" s="263"/>
      <c r="T909" s="263"/>
      <c r="U909" s="263"/>
      <c r="V909" s="263"/>
      <c r="W909" s="263">
        <v>1</v>
      </c>
      <c r="X909" s="158">
        <v>44986</v>
      </c>
      <c r="Y909" s="297">
        <f t="shared" si="46"/>
        <v>1</v>
      </c>
      <c r="Z909" s="263"/>
      <c r="AA909" s="263"/>
      <c r="AB909" s="263"/>
      <c r="AC909" s="263"/>
      <c r="AD909" s="263"/>
      <c r="AE909" s="263"/>
      <c r="AF909" s="263"/>
      <c r="AG909" s="158"/>
      <c r="AH909" s="297">
        <f t="shared" si="44"/>
        <v>0</v>
      </c>
      <c r="AI909" s="573"/>
      <c r="AJ909" s="574" t="s">
        <v>659</v>
      </c>
      <c r="AK909" s="574" t="s">
        <v>430</v>
      </c>
      <c r="AL909" s="574"/>
      <c r="AM909" s="574"/>
      <c r="AN909" s="574"/>
      <c r="AO909" s="574"/>
      <c r="AP909" s="574"/>
      <c r="AQ909" s="574"/>
      <c r="AR909" s="574"/>
      <c r="AS909" s="575"/>
      <c r="AT909" s="576"/>
      <c r="AU909" s="575"/>
      <c r="AV909" s="577"/>
      <c r="AW909" s="159"/>
    </row>
    <row r="910" spans="1:49" ht="51">
      <c r="A910" s="395"/>
      <c r="B910" s="395">
        <v>4535321200</v>
      </c>
      <c r="C910" s="263" t="s">
        <v>6722</v>
      </c>
      <c r="D910" s="263" t="s">
        <v>6723</v>
      </c>
      <c r="E910" s="263" t="s">
        <v>3081</v>
      </c>
      <c r="F910" s="263" t="s">
        <v>422</v>
      </c>
      <c r="G910" s="263" t="s">
        <v>655</v>
      </c>
      <c r="H910" s="263"/>
      <c r="I910" s="263"/>
      <c r="J910" s="263"/>
      <c r="K910" s="263"/>
      <c r="L910" s="263"/>
      <c r="M910" s="263"/>
      <c r="N910" s="263"/>
      <c r="O910" s="158"/>
      <c r="P910" s="296">
        <f t="shared" si="45"/>
        <v>0</v>
      </c>
      <c r="Q910" s="263"/>
      <c r="R910" s="263"/>
      <c r="S910" s="263"/>
      <c r="T910" s="263"/>
      <c r="U910" s="263"/>
      <c r="V910" s="263"/>
      <c r="W910" s="263">
        <v>1</v>
      </c>
      <c r="X910" s="158">
        <v>45161</v>
      </c>
      <c r="Y910" s="297">
        <f t="shared" si="46"/>
        <v>1</v>
      </c>
      <c r="Z910" s="263"/>
      <c r="AA910" s="263"/>
      <c r="AB910" s="263"/>
      <c r="AC910" s="263"/>
      <c r="AD910" s="263"/>
      <c r="AE910" s="263"/>
      <c r="AF910" s="263"/>
      <c r="AG910" s="158"/>
      <c r="AH910" s="297">
        <f t="shared" si="44"/>
        <v>0</v>
      </c>
      <c r="AI910" s="573"/>
      <c r="AJ910" s="574" t="s">
        <v>659</v>
      </c>
      <c r="AK910" s="574" t="s">
        <v>430</v>
      </c>
      <c r="AL910" s="574"/>
      <c r="AM910" s="574"/>
      <c r="AN910" s="574"/>
      <c r="AO910" s="574"/>
      <c r="AP910" s="574"/>
      <c r="AQ910" s="574"/>
      <c r="AR910" s="574"/>
      <c r="AS910" s="575"/>
      <c r="AT910" s="576"/>
      <c r="AU910" s="575"/>
      <c r="AV910" s="577"/>
      <c r="AW910" s="159"/>
    </row>
    <row r="911" spans="1:49" ht="51">
      <c r="A911" s="395"/>
      <c r="B911" s="395">
        <v>3181512400</v>
      </c>
      <c r="C911" s="263" t="s">
        <v>6724</v>
      </c>
      <c r="D911" s="263" t="s">
        <v>6725</v>
      </c>
      <c r="E911" s="263" t="s">
        <v>3082</v>
      </c>
      <c r="F911" s="263" t="s">
        <v>422</v>
      </c>
      <c r="G911" s="263" t="s">
        <v>655</v>
      </c>
      <c r="H911" s="263"/>
      <c r="I911" s="263"/>
      <c r="J911" s="263"/>
      <c r="K911" s="263"/>
      <c r="L911" s="263"/>
      <c r="M911" s="263"/>
      <c r="N911" s="263"/>
      <c r="O911" s="158"/>
      <c r="P911" s="296">
        <f t="shared" si="45"/>
        <v>0</v>
      </c>
      <c r="Q911" s="263"/>
      <c r="R911" s="263"/>
      <c r="S911" s="263"/>
      <c r="T911" s="263"/>
      <c r="U911" s="263"/>
      <c r="V911" s="263"/>
      <c r="W911" s="263">
        <v>1</v>
      </c>
      <c r="X911" s="158">
        <v>45008</v>
      </c>
      <c r="Y911" s="297">
        <f t="shared" si="46"/>
        <v>1</v>
      </c>
      <c r="Z911" s="263"/>
      <c r="AA911" s="263"/>
      <c r="AB911" s="263"/>
      <c r="AC911" s="263"/>
      <c r="AD911" s="263"/>
      <c r="AE911" s="263"/>
      <c r="AF911" s="263"/>
      <c r="AG911" s="158"/>
      <c r="AH911" s="297">
        <f t="shared" si="44"/>
        <v>0</v>
      </c>
      <c r="AI911" s="573"/>
      <c r="AJ911" s="574" t="s">
        <v>659</v>
      </c>
      <c r="AK911" s="574" t="s">
        <v>430</v>
      </c>
      <c r="AL911" s="574"/>
      <c r="AM911" s="574"/>
      <c r="AN911" s="574"/>
      <c r="AO911" s="574"/>
      <c r="AP911" s="574"/>
      <c r="AQ911" s="574"/>
      <c r="AR911" s="574"/>
      <c r="AS911" s="575"/>
      <c r="AT911" s="576"/>
      <c r="AU911" s="575"/>
      <c r="AV911" s="577"/>
      <c r="AW911" s="159"/>
    </row>
    <row r="912" spans="1:49" ht="51">
      <c r="A912" s="395"/>
      <c r="B912" s="395">
        <v>4490421500</v>
      </c>
      <c r="C912" s="263" t="s">
        <v>6726</v>
      </c>
      <c r="D912" s="263" t="s">
        <v>6727</v>
      </c>
      <c r="E912" s="263" t="s">
        <v>3083</v>
      </c>
      <c r="F912" s="263" t="s">
        <v>422</v>
      </c>
      <c r="G912" s="263" t="s">
        <v>655</v>
      </c>
      <c r="H912" s="263"/>
      <c r="I912" s="263"/>
      <c r="J912" s="263"/>
      <c r="K912" s="263"/>
      <c r="L912" s="263"/>
      <c r="M912" s="263"/>
      <c r="N912" s="263"/>
      <c r="O912" s="158"/>
      <c r="P912" s="296">
        <f t="shared" si="45"/>
        <v>0</v>
      </c>
      <c r="Q912" s="263"/>
      <c r="R912" s="263"/>
      <c r="S912" s="263"/>
      <c r="T912" s="263"/>
      <c r="U912" s="263"/>
      <c r="V912" s="263"/>
      <c r="W912" s="263">
        <v>1</v>
      </c>
      <c r="X912" s="158">
        <v>45012</v>
      </c>
      <c r="Y912" s="297">
        <f t="shared" si="46"/>
        <v>1</v>
      </c>
      <c r="Z912" s="263"/>
      <c r="AA912" s="263"/>
      <c r="AB912" s="263"/>
      <c r="AC912" s="263"/>
      <c r="AD912" s="263"/>
      <c r="AE912" s="263"/>
      <c r="AF912" s="263"/>
      <c r="AG912" s="158"/>
      <c r="AH912" s="297">
        <f t="shared" si="44"/>
        <v>0</v>
      </c>
      <c r="AI912" s="573"/>
      <c r="AJ912" s="574" t="s">
        <v>659</v>
      </c>
      <c r="AK912" s="574" t="s">
        <v>430</v>
      </c>
      <c r="AL912" s="574"/>
      <c r="AM912" s="574"/>
      <c r="AN912" s="574"/>
      <c r="AO912" s="574"/>
      <c r="AP912" s="574"/>
      <c r="AQ912" s="574"/>
      <c r="AR912" s="574"/>
      <c r="AS912" s="575"/>
      <c r="AT912" s="576"/>
      <c r="AU912" s="575"/>
      <c r="AV912" s="577"/>
      <c r="AW912" s="159"/>
    </row>
    <row r="913" spans="1:49" ht="63.75">
      <c r="A913" s="395"/>
      <c r="B913" s="395">
        <v>4160220100</v>
      </c>
      <c r="C913" s="263" t="s">
        <v>6728</v>
      </c>
      <c r="D913" s="263" t="s">
        <v>6729</v>
      </c>
      <c r="E913" s="263" t="s">
        <v>3084</v>
      </c>
      <c r="F913" s="263" t="s">
        <v>422</v>
      </c>
      <c r="G913" s="263" t="s">
        <v>655</v>
      </c>
      <c r="H913" s="263"/>
      <c r="I913" s="263"/>
      <c r="J913" s="263"/>
      <c r="K913" s="263"/>
      <c r="L913" s="263"/>
      <c r="M913" s="263"/>
      <c r="N913" s="263"/>
      <c r="O913" s="158"/>
      <c r="P913" s="296">
        <f t="shared" si="45"/>
        <v>0</v>
      </c>
      <c r="Q913" s="263"/>
      <c r="R913" s="263"/>
      <c r="S913" s="263"/>
      <c r="T913" s="263"/>
      <c r="U913" s="263"/>
      <c r="V913" s="263"/>
      <c r="W913" s="263">
        <v>1</v>
      </c>
      <c r="X913" s="158">
        <v>45225</v>
      </c>
      <c r="Y913" s="297">
        <f t="shared" si="46"/>
        <v>1</v>
      </c>
      <c r="Z913" s="263"/>
      <c r="AA913" s="263"/>
      <c r="AB913" s="263"/>
      <c r="AC913" s="263"/>
      <c r="AD913" s="263"/>
      <c r="AE913" s="263"/>
      <c r="AF913" s="263"/>
      <c r="AG913" s="158"/>
      <c r="AH913" s="297">
        <f t="shared" si="44"/>
        <v>0</v>
      </c>
      <c r="AI913" s="573"/>
      <c r="AJ913" s="574" t="s">
        <v>659</v>
      </c>
      <c r="AK913" s="574" t="s">
        <v>430</v>
      </c>
      <c r="AL913" s="574"/>
      <c r="AM913" s="574"/>
      <c r="AN913" s="574"/>
      <c r="AO913" s="574"/>
      <c r="AP913" s="574"/>
      <c r="AQ913" s="574"/>
      <c r="AR913" s="574"/>
      <c r="AS913" s="575"/>
      <c r="AT913" s="576"/>
      <c r="AU913" s="575"/>
      <c r="AV913" s="577"/>
      <c r="AW913" s="159"/>
    </row>
    <row r="914" spans="1:49" ht="51">
      <c r="A914" s="395"/>
      <c r="B914" s="395">
        <v>4302041000</v>
      </c>
      <c r="C914" s="263" t="s">
        <v>6730</v>
      </c>
      <c r="D914" s="263" t="s">
        <v>6731</v>
      </c>
      <c r="E914" s="263" t="s">
        <v>3085</v>
      </c>
      <c r="F914" s="263" t="s">
        <v>422</v>
      </c>
      <c r="G914" s="263" t="s">
        <v>655</v>
      </c>
      <c r="H914" s="263"/>
      <c r="I914" s="263"/>
      <c r="J914" s="263"/>
      <c r="K914" s="263"/>
      <c r="L914" s="263"/>
      <c r="M914" s="263"/>
      <c r="N914" s="263"/>
      <c r="O914" s="158"/>
      <c r="P914" s="296">
        <f t="shared" si="45"/>
        <v>0</v>
      </c>
      <c r="Q914" s="263"/>
      <c r="R914" s="263"/>
      <c r="S914" s="263"/>
      <c r="T914" s="263"/>
      <c r="U914" s="263"/>
      <c r="V914" s="263"/>
      <c r="W914" s="263">
        <v>1</v>
      </c>
      <c r="X914" s="158">
        <v>45237</v>
      </c>
      <c r="Y914" s="297">
        <f t="shared" si="46"/>
        <v>1</v>
      </c>
      <c r="Z914" s="263"/>
      <c r="AA914" s="263"/>
      <c r="AB914" s="263"/>
      <c r="AC914" s="263"/>
      <c r="AD914" s="263"/>
      <c r="AE914" s="263"/>
      <c r="AF914" s="263"/>
      <c r="AG914" s="158"/>
      <c r="AH914" s="297">
        <f t="shared" si="44"/>
        <v>0</v>
      </c>
      <c r="AI914" s="573"/>
      <c r="AJ914" s="574" t="s">
        <v>659</v>
      </c>
      <c r="AK914" s="574" t="s">
        <v>430</v>
      </c>
      <c r="AL914" s="574"/>
      <c r="AM914" s="574"/>
      <c r="AN914" s="574"/>
      <c r="AO914" s="574"/>
      <c r="AP914" s="574"/>
      <c r="AQ914" s="574"/>
      <c r="AR914" s="574"/>
      <c r="AS914" s="575"/>
      <c r="AT914" s="576"/>
      <c r="AU914" s="575"/>
      <c r="AV914" s="577"/>
      <c r="AW914" s="159"/>
    </row>
    <row r="915" spans="1:49" ht="51">
      <c r="A915" s="395"/>
      <c r="B915" s="395">
        <v>4163520400</v>
      </c>
      <c r="C915" s="263" t="s">
        <v>6732</v>
      </c>
      <c r="D915" s="263" t="s">
        <v>6733</v>
      </c>
      <c r="E915" s="263" t="s">
        <v>3086</v>
      </c>
      <c r="F915" s="263" t="s">
        <v>422</v>
      </c>
      <c r="G915" s="263" t="s">
        <v>655</v>
      </c>
      <c r="H915" s="263"/>
      <c r="I915" s="263"/>
      <c r="J915" s="263"/>
      <c r="K915" s="263"/>
      <c r="L915" s="263"/>
      <c r="M915" s="263"/>
      <c r="N915" s="263"/>
      <c r="O915" s="158"/>
      <c r="P915" s="296">
        <f t="shared" si="45"/>
        <v>0</v>
      </c>
      <c r="Q915" s="263"/>
      <c r="R915" s="263"/>
      <c r="S915" s="263"/>
      <c r="T915" s="263"/>
      <c r="U915" s="263"/>
      <c r="V915" s="263"/>
      <c r="W915" s="263">
        <v>1</v>
      </c>
      <c r="X915" s="158">
        <v>45058</v>
      </c>
      <c r="Y915" s="297">
        <f t="shared" si="46"/>
        <v>1</v>
      </c>
      <c r="Z915" s="263"/>
      <c r="AA915" s="263"/>
      <c r="AB915" s="263"/>
      <c r="AC915" s="263"/>
      <c r="AD915" s="263"/>
      <c r="AE915" s="263"/>
      <c r="AF915" s="263"/>
      <c r="AG915" s="158"/>
      <c r="AH915" s="297">
        <f t="shared" si="44"/>
        <v>0</v>
      </c>
      <c r="AI915" s="573"/>
      <c r="AJ915" s="574" t="s">
        <v>659</v>
      </c>
      <c r="AK915" s="574" t="s">
        <v>430</v>
      </c>
      <c r="AL915" s="574"/>
      <c r="AM915" s="574"/>
      <c r="AN915" s="574"/>
      <c r="AO915" s="574"/>
      <c r="AP915" s="574"/>
      <c r="AQ915" s="574"/>
      <c r="AR915" s="574"/>
      <c r="AS915" s="575"/>
      <c r="AT915" s="576"/>
      <c r="AU915" s="575"/>
      <c r="AV915" s="577"/>
      <c r="AW915" s="159"/>
    </row>
    <row r="916" spans="1:49" ht="51">
      <c r="A916" s="395"/>
      <c r="B916" s="395">
        <v>3614751000</v>
      </c>
      <c r="C916" s="263" t="s">
        <v>6734</v>
      </c>
      <c r="D916" s="263" t="s">
        <v>6735</v>
      </c>
      <c r="E916" s="263" t="s">
        <v>3087</v>
      </c>
      <c r="F916" s="263" t="s">
        <v>422</v>
      </c>
      <c r="G916" s="263" t="s">
        <v>655</v>
      </c>
      <c r="H916" s="263"/>
      <c r="I916" s="263"/>
      <c r="J916" s="263"/>
      <c r="K916" s="263"/>
      <c r="L916" s="263"/>
      <c r="M916" s="263"/>
      <c r="N916" s="263"/>
      <c r="O916" s="158"/>
      <c r="P916" s="296">
        <f t="shared" si="45"/>
        <v>0</v>
      </c>
      <c r="Q916" s="263"/>
      <c r="R916" s="263"/>
      <c r="S916" s="263"/>
      <c r="T916" s="263"/>
      <c r="U916" s="263"/>
      <c r="V916" s="263"/>
      <c r="W916" s="263">
        <v>1</v>
      </c>
      <c r="X916" s="158">
        <v>44995</v>
      </c>
      <c r="Y916" s="297">
        <f t="shared" si="46"/>
        <v>1</v>
      </c>
      <c r="Z916" s="263"/>
      <c r="AA916" s="263"/>
      <c r="AB916" s="263"/>
      <c r="AC916" s="263"/>
      <c r="AD916" s="263"/>
      <c r="AE916" s="263"/>
      <c r="AF916" s="263"/>
      <c r="AG916" s="158"/>
      <c r="AH916" s="297">
        <f t="shared" si="44"/>
        <v>0</v>
      </c>
      <c r="AI916" s="573"/>
      <c r="AJ916" s="574" t="s">
        <v>659</v>
      </c>
      <c r="AK916" s="574" t="s">
        <v>430</v>
      </c>
      <c r="AL916" s="574"/>
      <c r="AM916" s="574"/>
      <c r="AN916" s="574"/>
      <c r="AO916" s="574"/>
      <c r="AP916" s="574"/>
      <c r="AQ916" s="574"/>
      <c r="AR916" s="574"/>
      <c r="AS916" s="575"/>
      <c r="AT916" s="576"/>
      <c r="AU916" s="575"/>
      <c r="AV916" s="577"/>
      <c r="AW916" s="159"/>
    </row>
    <row r="917" spans="1:49" ht="51">
      <c r="A917" s="395"/>
      <c r="B917" s="395">
        <v>4206021000</v>
      </c>
      <c r="C917" s="263" t="s">
        <v>6736</v>
      </c>
      <c r="D917" s="263" t="s">
        <v>6737</v>
      </c>
      <c r="E917" s="263" t="s">
        <v>3088</v>
      </c>
      <c r="F917" s="263" t="s">
        <v>422</v>
      </c>
      <c r="G917" s="263" t="s">
        <v>655</v>
      </c>
      <c r="H917" s="263"/>
      <c r="I917" s="263"/>
      <c r="J917" s="263"/>
      <c r="K917" s="263"/>
      <c r="L917" s="263"/>
      <c r="M917" s="263"/>
      <c r="N917" s="263"/>
      <c r="O917" s="158"/>
      <c r="P917" s="296">
        <f t="shared" si="45"/>
        <v>0</v>
      </c>
      <c r="Q917" s="263"/>
      <c r="R917" s="263"/>
      <c r="S917" s="263"/>
      <c r="T917" s="263"/>
      <c r="U917" s="263"/>
      <c r="V917" s="263"/>
      <c r="W917" s="263">
        <v>1</v>
      </c>
      <c r="X917" s="158">
        <v>45057</v>
      </c>
      <c r="Y917" s="297">
        <f t="shared" si="46"/>
        <v>1</v>
      </c>
      <c r="Z917" s="263"/>
      <c r="AA917" s="263"/>
      <c r="AB917" s="263"/>
      <c r="AC917" s="263"/>
      <c r="AD917" s="263"/>
      <c r="AE917" s="263"/>
      <c r="AF917" s="263"/>
      <c r="AG917" s="158"/>
      <c r="AH917" s="297">
        <f t="shared" si="44"/>
        <v>0</v>
      </c>
      <c r="AI917" s="573"/>
      <c r="AJ917" s="574" t="s">
        <v>659</v>
      </c>
      <c r="AK917" s="574" t="s">
        <v>430</v>
      </c>
      <c r="AL917" s="574"/>
      <c r="AM917" s="574"/>
      <c r="AN917" s="574"/>
      <c r="AO917" s="574"/>
      <c r="AP917" s="574"/>
      <c r="AQ917" s="574"/>
      <c r="AR917" s="574"/>
      <c r="AS917" s="575"/>
      <c r="AT917" s="576"/>
      <c r="AU917" s="575"/>
      <c r="AV917" s="577"/>
      <c r="AW917" s="159"/>
    </row>
    <row r="918" spans="1:49" ht="51">
      <c r="A918" s="395"/>
      <c r="B918" s="395">
        <v>6272011000</v>
      </c>
      <c r="C918" s="263" t="s">
        <v>6738</v>
      </c>
      <c r="D918" s="263" t="s">
        <v>6739</v>
      </c>
      <c r="E918" s="263" t="s">
        <v>3089</v>
      </c>
      <c r="F918" s="263" t="s">
        <v>422</v>
      </c>
      <c r="G918" s="263" t="s">
        <v>655</v>
      </c>
      <c r="H918" s="263"/>
      <c r="I918" s="263"/>
      <c r="J918" s="263"/>
      <c r="K918" s="263"/>
      <c r="L918" s="263"/>
      <c r="M918" s="263"/>
      <c r="N918" s="263"/>
      <c r="O918" s="158"/>
      <c r="P918" s="296">
        <f t="shared" si="45"/>
        <v>0</v>
      </c>
      <c r="Q918" s="263"/>
      <c r="R918" s="263"/>
      <c r="S918" s="263"/>
      <c r="T918" s="263"/>
      <c r="U918" s="263"/>
      <c r="V918" s="263"/>
      <c r="W918" s="263">
        <v>1</v>
      </c>
      <c r="X918" s="158">
        <v>44983</v>
      </c>
      <c r="Y918" s="297">
        <f t="shared" si="46"/>
        <v>1</v>
      </c>
      <c r="Z918" s="263"/>
      <c r="AA918" s="263"/>
      <c r="AB918" s="263"/>
      <c r="AC918" s="263"/>
      <c r="AD918" s="263"/>
      <c r="AE918" s="263"/>
      <c r="AF918" s="263"/>
      <c r="AG918" s="158"/>
      <c r="AH918" s="297">
        <f t="shared" si="44"/>
        <v>0</v>
      </c>
      <c r="AI918" s="573"/>
      <c r="AJ918" s="574" t="s">
        <v>659</v>
      </c>
      <c r="AK918" s="574" t="s">
        <v>430</v>
      </c>
      <c r="AL918" s="574"/>
      <c r="AM918" s="574"/>
      <c r="AN918" s="574"/>
      <c r="AO918" s="574"/>
      <c r="AP918" s="574"/>
      <c r="AQ918" s="574"/>
      <c r="AR918" s="574"/>
      <c r="AS918" s="575"/>
      <c r="AT918" s="576"/>
      <c r="AU918" s="575"/>
      <c r="AV918" s="577"/>
      <c r="AW918" s="159"/>
    </row>
    <row r="919" spans="1:49" ht="51">
      <c r="A919" s="395"/>
      <c r="B919" s="395">
        <v>4670720700</v>
      </c>
      <c r="C919" s="263" t="s">
        <v>6740</v>
      </c>
      <c r="D919" s="263" t="s">
        <v>6741</v>
      </c>
      <c r="E919" s="263" t="s">
        <v>3090</v>
      </c>
      <c r="F919" s="263" t="s">
        <v>422</v>
      </c>
      <c r="G919" s="263" t="s">
        <v>655</v>
      </c>
      <c r="H919" s="263"/>
      <c r="I919" s="263"/>
      <c r="J919" s="263"/>
      <c r="K919" s="263"/>
      <c r="L919" s="263"/>
      <c r="M919" s="263"/>
      <c r="N919" s="263"/>
      <c r="O919" s="158"/>
      <c r="P919" s="296">
        <f t="shared" si="45"/>
        <v>0</v>
      </c>
      <c r="Q919" s="263"/>
      <c r="R919" s="263"/>
      <c r="S919" s="263"/>
      <c r="T919" s="263"/>
      <c r="U919" s="263"/>
      <c r="V919" s="263"/>
      <c r="W919" s="263">
        <v>1</v>
      </c>
      <c r="X919" s="158">
        <v>45061</v>
      </c>
      <c r="Y919" s="297">
        <f t="shared" si="46"/>
        <v>1</v>
      </c>
      <c r="Z919" s="263"/>
      <c r="AA919" s="263"/>
      <c r="AB919" s="263"/>
      <c r="AC919" s="263"/>
      <c r="AD919" s="263"/>
      <c r="AE919" s="263"/>
      <c r="AF919" s="263"/>
      <c r="AG919" s="158"/>
      <c r="AH919" s="297">
        <f t="shared" si="44"/>
        <v>0</v>
      </c>
      <c r="AI919" s="573"/>
      <c r="AJ919" s="574" t="s">
        <v>659</v>
      </c>
      <c r="AK919" s="574" t="s">
        <v>430</v>
      </c>
      <c r="AL919" s="574"/>
      <c r="AM919" s="574"/>
      <c r="AN919" s="574"/>
      <c r="AO919" s="574"/>
      <c r="AP919" s="574"/>
      <c r="AQ919" s="574"/>
      <c r="AR919" s="574"/>
      <c r="AS919" s="575"/>
      <c r="AT919" s="576"/>
      <c r="AU919" s="575"/>
      <c r="AV919" s="577"/>
      <c r="AW919" s="159"/>
    </row>
    <row r="920" spans="1:49" ht="51">
      <c r="A920" s="395"/>
      <c r="B920" s="395">
        <v>5392260500</v>
      </c>
      <c r="C920" s="263" t="s">
        <v>6742</v>
      </c>
      <c r="D920" s="263" t="s">
        <v>6743</v>
      </c>
      <c r="E920" s="263" t="s">
        <v>3091</v>
      </c>
      <c r="F920" s="263" t="s">
        <v>422</v>
      </c>
      <c r="G920" s="263" t="s">
        <v>655</v>
      </c>
      <c r="H920" s="263"/>
      <c r="I920" s="263"/>
      <c r="J920" s="263"/>
      <c r="K920" s="263"/>
      <c r="L920" s="263"/>
      <c r="M920" s="263"/>
      <c r="N920" s="263"/>
      <c r="O920" s="158"/>
      <c r="P920" s="296">
        <f t="shared" si="45"/>
        <v>0</v>
      </c>
      <c r="Q920" s="263"/>
      <c r="R920" s="263"/>
      <c r="S920" s="263"/>
      <c r="T920" s="263"/>
      <c r="U920" s="263"/>
      <c r="V920" s="263"/>
      <c r="W920" s="263">
        <v>1</v>
      </c>
      <c r="X920" s="158">
        <v>45083</v>
      </c>
      <c r="Y920" s="297">
        <f t="shared" si="46"/>
        <v>1</v>
      </c>
      <c r="Z920" s="263"/>
      <c r="AA920" s="263"/>
      <c r="AB920" s="263"/>
      <c r="AC920" s="263"/>
      <c r="AD920" s="263"/>
      <c r="AE920" s="263"/>
      <c r="AF920" s="263"/>
      <c r="AG920" s="158"/>
      <c r="AH920" s="297">
        <f t="shared" si="44"/>
        <v>0</v>
      </c>
      <c r="AI920" s="573"/>
      <c r="AJ920" s="574" t="s">
        <v>659</v>
      </c>
      <c r="AK920" s="574" t="s">
        <v>430</v>
      </c>
      <c r="AL920" s="574"/>
      <c r="AM920" s="574"/>
      <c r="AN920" s="574"/>
      <c r="AO920" s="574"/>
      <c r="AP920" s="574"/>
      <c r="AQ920" s="574"/>
      <c r="AR920" s="574"/>
      <c r="AS920" s="575"/>
      <c r="AT920" s="576"/>
      <c r="AU920" s="575"/>
      <c r="AV920" s="577"/>
      <c r="AW920" s="159"/>
    </row>
    <row r="921" spans="1:49" ht="51">
      <c r="A921" s="395"/>
      <c r="B921" s="395">
        <v>5400811900</v>
      </c>
      <c r="C921" s="263" t="s">
        <v>6744</v>
      </c>
      <c r="D921" s="263" t="s">
        <v>6745</v>
      </c>
      <c r="E921" s="263" t="s">
        <v>3092</v>
      </c>
      <c r="F921" s="263" t="s">
        <v>422</v>
      </c>
      <c r="G921" s="263" t="s">
        <v>655</v>
      </c>
      <c r="H921" s="263"/>
      <c r="I921" s="263"/>
      <c r="J921" s="263"/>
      <c r="K921" s="263"/>
      <c r="L921" s="263"/>
      <c r="M921" s="263"/>
      <c r="N921" s="263"/>
      <c r="O921" s="158"/>
      <c r="P921" s="296">
        <f t="shared" si="45"/>
        <v>0</v>
      </c>
      <c r="Q921" s="263"/>
      <c r="R921" s="263"/>
      <c r="S921" s="263"/>
      <c r="T921" s="263"/>
      <c r="U921" s="263"/>
      <c r="V921" s="263"/>
      <c r="W921" s="263">
        <v>1</v>
      </c>
      <c r="X921" s="158">
        <v>45169</v>
      </c>
      <c r="Y921" s="297">
        <f t="shared" si="46"/>
        <v>1</v>
      </c>
      <c r="Z921" s="263"/>
      <c r="AA921" s="263"/>
      <c r="AB921" s="263"/>
      <c r="AC921" s="263"/>
      <c r="AD921" s="263"/>
      <c r="AE921" s="263"/>
      <c r="AF921" s="263"/>
      <c r="AG921" s="158"/>
      <c r="AH921" s="297">
        <f t="shared" si="44"/>
        <v>0</v>
      </c>
      <c r="AI921" s="573"/>
      <c r="AJ921" s="574" t="s">
        <v>659</v>
      </c>
      <c r="AK921" s="574" t="s">
        <v>430</v>
      </c>
      <c r="AL921" s="574"/>
      <c r="AM921" s="574"/>
      <c r="AN921" s="574"/>
      <c r="AO921" s="574"/>
      <c r="AP921" s="574"/>
      <c r="AQ921" s="574"/>
      <c r="AR921" s="574"/>
      <c r="AS921" s="575"/>
      <c r="AT921" s="576"/>
      <c r="AU921" s="575"/>
      <c r="AV921" s="577"/>
      <c r="AW921" s="159"/>
    </row>
    <row r="922" spans="1:49" ht="51">
      <c r="A922" s="395"/>
      <c r="B922" s="395">
        <v>5316621600</v>
      </c>
      <c r="C922" s="263" t="s">
        <v>6746</v>
      </c>
      <c r="D922" s="263" t="s">
        <v>6747</v>
      </c>
      <c r="E922" s="263" t="s">
        <v>3093</v>
      </c>
      <c r="F922" s="263" t="s">
        <v>422</v>
      </c>
      <c r="G922" s="263" t="s">
        <v>655</v>
      </c>
      <c r="H922" s="263"/>
      <c r="I922" s="263"/>
      <c r="J922" s="263"/>
      <c r="K922" s="263"/>
      <c r="L922" s="263"/>
      <c r="M922" s="263"/>
      <c r="N922" s="263"/>
      <c r="O922" s="158"/>
      <c r="P922" s="296">
        <f t="shared" si="45"/>
        <v>0</v>
      </c>
      <c r="Q922" s="263"/>
      <c r="R922" s="263"/>
      <c r="S922" s="263"/>
      <c r="T922" s="263"/>
      <c r="U922" s="263"/>
      <c r="V922" s="263"/>
      <c r="W922" s="263">
        <v>1</v>
      </c>
      <c r="X922" s="158">
        <v>44998</v>
      </c>
      <c r="Y922" s="297">
        <f t="shared" si="46"/>
        <v>1</v>
      </c>
      <c r="Z922" s="263"/>
      <c r="AA922" s="263"/>
      <c r="AB922" s="263"/>
      <c r="AC922" s="263"/>
      <c r="AD922" s="263"/>
      <c r="AE922" s="263"/>
      <c r="AF922" s="263"/>
      <c r="AG922" s="158"/>
      <c r="AH922" s="297">
        <f t="shared" si="44"/>
        <v>0</v>
      </c>
      <c r="AI922" s="573"/>
      <c r="AJ922" s="574" t="s">
        <v>659</v>
      </c>
      <c r="AK922" s="574" t="s">
        <v>430</v>
      </c>
      <c r="AL922" s="574"/>
      <c r="AM922" s="574"/>
      <c r="AN922" s="574"/>
      <c r="AO922" s="574"/>
      <c r="AP922" s="574"/>
      <c r="AQ922" s="574"/>
      <c r="AR922" s="574"/>
      <c r="AS922" s="575"/>
      <c r="AT922" s="576"/>
      <c r="AU922" s="575"/>
      <c r="AV922" s="577"/>
      <c r="AW922" s="159"/>
    </row>
    <row r="923" spans="1:49" ht="51">
      <c r="A923" s="395"/>
      <c r="B923" s="395">
        <v>5891831300</v>
      </c>
      <c r="C923" s="263" t="s">
        <v>6748</v>
      </c>
      <c r="D923" s="263" t="s">
        <v>6749</v>
      </c>
      <c r="E923" s="263" t="s">
        <v>3094</v>
      </c>
      <c r="F923" s="263" t="s">
        <v>422</v>
      </c>
      <c r="G923" s="263" t="s">
        <v>655</v>
      </c>
      <c r="H923" s="263"/>
      <c r="I923" s="263"/>
      <c r="J923" s="263"/>
      <c r="K923" s="263"/>
      <c r="L923" s="263"/>
      <c r="M923" s="263"/>
      <c r="N923" s="263"/>
      <c r="O923" s="158"/>
      <c r="P923" s="296">
        <f t="shared" si="45"/>
        <v>0</v>
      </c>
      <c r="Q923" s="263"/>
      <c r="R923" s="263"/>
      <c r="S923" s="263"/>
      <c r="T923" s="263"/>
      <c r="U923" s="263"/>
      <c r="V923" s="263"/>
      <c r="W923" s="263">
        <v>1</v>
      </c>
      <c r="X923" s="158">
        <v>45052</v>
      </c>
      <c r="Y923" s="297">
        <f t="shared" si="46"/>
        <v>1</v>
      </c>
      <c r="Z923" s="263"/>
      <c r="AA923" s="263"/>
      <c r="AB923" s="263"/>
      <c r="AC923" s="263"/>
      <c r="AD923" s="263"/>
      <c r="AE923" s="263"/>
      <c r="AF923" s="263"/>
      <c r="AG923" s="158"/>
      <c r="AH923" s="297">
        <f t="shared" si="44"/>
        <v>0</v>
      </c>
      <c r="AI923" s="573"/>
      <c r="AJ923" s="574" t="s">
        <v>659</v>
      </c>
      <c r="AK923" s="574" t="s">
        <v>430</v>
      </c>
      <c r="AL923" s="574"/>
      <c r="AM923" s="574"/>
      <c r="AN923" s="574"/>
      <c r="AO923" s="574"/>
      <c r="AP923" s="574"/>
      <c r="AQ923" s="574"/>
      <c r="AR923" s="574"/>
      <c r="AS923" s="575"/>
      <c r="AT923" s="576"/>
      <c r="AU923" s="575"/>
      <c r="AV923" s="577"/>
      <c r="AW923" s="159"/>
    </row>
    <row r="924" spans="1:49" ht="51">
      <c r="A924" s="395"/>
      <c r="B924" s="395">
        <v>6292830800</v>
      </c>
      <c r="C924" s="263" t="s">
        <v>6750</v>
      </c>
      <c r="D924" s="263" t="s">
        <v>6751</v>
      </c>
      <c r="E924" s="263" t="s">
        <v>3095</v>
      </c>
      <c r="F924" s="263" t="s">
        <v>422</v>
      </c>
      <c r="G924" s="263" t="s">
        <v>655</v>
      </c>
      <c r="H924" s="263"/>
      <c r="I924" s="263"/>
      <c r="J924" s="263"/>
      <c r="K924" s="263"/>
      <c r="L924" s="263"/>
      <c r="M924" s="263"/>
      <c r="N924" s="263"/>
      <c r="O924" s="158"/>
      <c r="P924" s="296">
        <f t="shared" si="45"/>
        <v>0</v>
      </c>
      <c r="Q924" s="263"/>
      <c r="R924" s="263"/>
      <c r="S924" s="263"/>
      <c r="T924" s="263"/>
      <c r="U924" s="263"/>
      <c r="V924" s="263"/>
      <c r="W924" s="263">
        <v>1</v>
      </c>
      <c r="X924" s="158">
        <v>45142</v>
      </c>
      <c r="Y924" s="297">
        <f t="shared" si="46"/>
        <v>1</v>
      </c>
      <c r="Z924" s="263"/>
      <c r="AA924" s="263"/>
      <c r="AB924" s="263"/>
      <c r="AC924" s="263"/>
      <c r="AD924" s="263"/>
      <c r="AE924" s="263"/>
      <c r="AF924" s="263"/>
      <c r="AG924" s="158"/>
      <c r="AH924" s="297">
        <f t="shared" si="44"/>
        <v>0</v>
      </c>
      <c r="AI924" s="573"/>
      <c r="AJ924" s="574" t="s">
        <v>659</v>
      </c>
      <c r="AK924" s="574" t="s">
        <v>430</v>
      </c>
      <c r="AL924" s="574"/>
      <c r="AM924" s="574"/>
      <c r="AN924" s="574"/>
      <c r="AO924" s="574"/>
      <c r="AP924" s="574"/>
      <c r="AQ924" s="574"/>
      <c r="AR924" s="574"/>
      <c r="AS924" s="575"/>
      <c r="AT924" s="576"/>
      <c r="AU924" s="575"/>
      <c r="AV924" s="577"/>
      <c r="AW924" s="159"/>
    </row>
    <row r="925" spans="1:49" ht="38.25">
      <c r="A925" s="395"/>
      <c r="B925" s="395">
        <v>4734810700</v>
      </c>
      <c r="C925" s="263" t="s">
        <v>6752</v>
      </c>
      <c r="D925" s="263" t="s">
        <v>6753</v>
      </c>
      <c r="E925" s="263" t="s">
        <v>3096</v>
      </c>
      <c r="F925" s="263" t="s">
        <v>422</v>
      </c>
      <c r="G925" s="263" t="s">
        <v>655</v>
      </c>
      <c r="H925" s="263"/>
      <c r="I925" s="263"/>
      <c r="J925" s="263"/>
      <c r="K925" s="263"/>
      <c r="L925" s="263"/>
      <c r="M925" s="263"/>
      <c r="N925" s="263"/>
      <c r="O925" s="158"/>
      <c r="P925" s="296">
        <f t="shared" si="45"/>
        <v>0</v>
      </c>
      <c r="Q925" s="263"/>
      <c r="R925" s="263"/>
      <c r="S925" s="263"/>
      <c r="T925" s="263"/>
      <c r="U925" s="263"/>
      <c r="V925" s="263"/>
      <c r="W925" s="263">
        <v>1</v>
      </c>
      <c r="X925" s="158">
        <v>44954</v>
      </c>
      <c r="Y925" s="297">
        <f t="shared" si="46"/>
        <v>1</v>
      </c>
      <c r="Z925" s="263"/>
      <c r="AA925" s="263"/>
      <c r="AB925" s="263"/>
      <c r="AC925" s="263"/>
      <c r="AD925" s="263"/>
      <c r="AE925" s="263"/>
      <c r="AF925" s="263"/>
      <c r="AG925" s="158"/>
      <c r="AH925" s="297">
        <f t="shared" si="44"/>
        <v>0</v>
      </c>
      <c r="AI925" s="573"/>
      <c r="AJ925" s="574" t="s">
        <v>659</v>
      </c>
      <c r="AK925" s="574" t="s">
        <v>430</v>
      </c>
      <c r="AL925" s="574"/>
      <c r="AM925" s="574"/>
      <c r="AN925" s="574"/>
      <c r="AO925" s="574"/>
      <c r="AP925" s="574"/>
      <c r="AQ925" s="574"/>
      <c r="AR925" s="574"/>
      <c r="AS925" s="575"/>
      <c r="AT925" s="576"/>
      <c r="AU925" s="575"/>
      <c r="AV925" s="577"/>
      <c r="AW925" s="159"/>
    </row>
    <row r="926" spans="1:49" ht="51">
      <c r="A926" s="395"/>
      <c r="B926" s="395">
        <v>4205420500</v>
      </c>
      <c r="C926" s="263" t="s">
        <v>6754</v>
      </c>
      <c r="D926" s="263" t="s">
        <v>6755</v>
      </c>
      <c r="E926" s="263" t="s">
        <v>3097</v>
      </c>
      <c r="F926" s="263" t="s">
        <v>422</v>
      </c>
      <c r="G926" s="263" t="s">
        <v>655</v>
      </c>
      <c r="H926" s="263"/>
      <c r="I926" s="263"/>
      <c r="J926" s="263"/>
      <c r="K926" s="263"/>
      <c r="L926" s="263"/>
      <c r="M926" s="263"/>
      <c r="N926" s="263"/>
      <c r="O926" s="158"/>
      <c r="P926" s="296">
        <f t="shared" si="45"/>
        <v>0</v>
      </c>
      <c r="Q926" s="263"/>
      <c r="R926" s="263"/>
      <c r="S926" s="263"/>
      <c r="T926" s="263"/>
      <c r="U926" s="263"/>
      <c r="V926" s="263"/>
      <c r="W926" s="263">
        <v>1</v>
      </c>
      <c r="X926" s="158">
        <v>45195</v>
      </c>
      <c r="Y926" s="297">
        <f t="shared" si="46"/>
        <v>1</v>
      </c>
      <c r="Z926" s="263"/>
      <c r="AA926" s="263"/>
      <c r="AB926" s="263"/>
      <c r="AC926" s="263"/>
      <c r="AD926" s="263"/>
      <c r="AE926" s="263"/>
      <c r="AF926" s="263"/>
      <c r="AG926" s="158"/>
      <c r="AH926" s="297">
        <f t="shared" si="44"/>
        <v>0</v>
      </c>
      <c r="AI926" s="573"/>
      <c r="AJ926" s="574" t="s">
        <v>659</v>
      </c>
      <c r="AK926" s="574" t="s">
        <v>430</v>
      </c>
      <c r="AL926" s="574"/>
      <c r="AM926" s="574"/>
      <c r="AN926" s="574"/>
      <c r="AO926" s="574"/>
      <c r="AP926" s="574"/>
      <c r="AQ926" s="574"/>
      <c r="AR926" s="574"/>
      <c r="AS926" s="575"/>
      <c r="AT926" s="576"/>
      <c r="AU926" s="575"/>
      <c r="AV926" s="577"/>
      <c r="AW926" s="159"/>
    </row>
    <row r="927" spans="1:49" ht="51">
      <c r="A927" s="395"/>
      <c r="B927" s="395">
        <v>4631120300</v>
      </c>
      <c r="C927" s="263" t="s">
        <v>6756</v>
      </c>
      <c r="D927" s="263" t="s">
        <v>6757</v>
      </c>
      <c r="E927" s="263" t="s">
        <v>3098</v>
      </c>
      <c r="F927" s="263" t="s">
        <v>422</v>
      </c>
      <c r="G927" s="263" t="s">
        <v>655</v>
      </c>
      <c r="H927" s="263"/>
      <c r="I927" s="263"/>
      <c r="J927" s="263"/>
      <c r="K927" s="263"/>
      <c r="L927" s="263"/>
      <c r="M927" s="263"/>
      <c r="N927" s="263"/>
      <c r="O927" s="158"/>
      <c r="P927" s="296">
        <f t="shared" si="45"/>
        <v>0</v>
      </c>
      <c r="Q927" s="263"/>
      <c r="R927" s="263"/>
      <c r="S927" s="263"/>
      <c r="T927" s="263"/>
      <c r="U927" s="263"/>
      <c r="V927" s="263"/>
      <c r="W927" s="263">
        <v>1</v>
      </c>
      <c r="X927" s="158">
        <v>45163</v>
      </c>
      <c r="Y927" s="297">
        <f t="shared" si="46"/>
        <v>1</v>
      </c>
      <c r="Z927" s="263"/>
      <c r="AA927" s="263"/>
      <c r="AB927" s="263"/>
      <c r="AC927" s="263"/>
      <c r="AD927" s="263"/>
      <c r="AE927" s="263"/>
      <c r="AF927" s="263"/>
      <c r="AG927" s="158"/>
      <c r="AH927" s="297">
        <f t="shared" si="44"/>
        <v>0</v>
      </c>
      <c r="AI927" s="573"/>
      <c r="AJ927" s="574" t="s">
        <v>659</v>
      </c>
      <c r="AK927" s="574" t="s">
        <v>430</v>
      </c>
      <c r="AL927" s="574"/>
      <c r="AM927" s="574"/>
      <c r="AN927" s="574"/>
      <c r="AO927" s="574"/>
      <c r="AP927" s="574"/>
      <c r="AQ927" s="574"/>
      <c r="AR927" s="574"/>
      <c r="AS927" s="575"/>
      <c r="AT927" s="576"/>
      <c r="AU927" s="575"/>
      <c r="AV927" s="577"/>
      <c r="AW927" s="159"/>
    </row>
    <row r="928" spans="1:49" ht="51">
      <c r="A928" s="395"/>
      <c r="B928" s="395">
        <v>4772813100</v>
      </c>
      <c r="C928" s="263" t="s">
        <v>6758</v>
      </c>
      <c r="D928" s="263" t="s">
        <v>6759</v>
      </c>
      <c r="E928" s="263" t="s">
        <v>3099</v>
      </c>
      <c r="F928" s="263" t="s">
        <v>422</v>
      </c>
      <c r="G928" s="263" t="s">
        <v>655</v>
      </c>
      <c r="H928" s="263"/>
      <c r="I928" s="263"/>
      <c r="J928" s="263"/>
      <c r="K928" s="263"/>
      <c r="L928" s="263"/>
      <c r="M928" s="263"/>
      <c r="N928" s="263"/>
      <c r="O928" s="158"/>
      <c r="P928" s="296">
        <f t="shared" si="45"/>
        <v>0</v>
      </c>
      <c r="Q928" s="263"/>
      <c r="R928" s="263"/>
      <c r="S928" s="263"/>
      <c r="T928" s="263"/>
      <c r="U928" s="263"/>
      <c r="V928" s="263"/>
      <c r="W928" s="263">
        <v>1</v>
      </c>
      <c r="X928" s="158">
        <v>44993</v>
      </c>
      <c r="Y928" s="297">
        <f t="shared" si="46"/>
        <v>1</v>
      </c>
      <c r="Z928" s="263"/>
      <c r="AA928" s="263"/>
      <c r="AB928" s="263"/>
      <c r="AC928" s="263"/>
      <c r="AD928" s="263"/>
      <c r="AE928" s="263"/>
      <c r="AF928" s="263"/>
      <c r="AG928" s="158"/>
      <c r="AH928" s="297">
        <f t="shared" si="44"/>
        <v>0</v>
      </c>
      <c r="AI928" s="573"/>
      <c r="AJ928" s="574" t="s">
        <v>659</v>
      </c>
      <c r="AK928" s="574" t="s">
        <v>430</v>
      </c>
      <c r="AL928" s="574"/>
      <c r="AM928" s="574"/>
      <c r="AN928" s="574"/>
      <c r="AO928" s="574"/>
      <c r="AP928" s="574"/>
      <c r="AQ928" s="574"/>
      <c r="AR928" s="574"/>
      <c r="AS928" s="575"/>
      <c r="AT928" s="576"/>
      <c r="AU928" s="575"/>
      <c r="AV928" s="577"/>
      <c r="AW928" s="159"/>
    </row>
    <row r="929" spans="1:49" ht="51">
      <c r="A929" s="395"/>
      <c r="B929" s="395">
        <v>3617400300</v>
      </c>
      <c r="C929" s="263" t="s">
        <v>6760</v>
      </c>
      <c r="D929" s="263" t="s">
        <v>6761</v>
      </c>
      <c r="E929" s="263" t="s">
        <v>3100</v>
      </c>
      <c r="F929" s="263" t="s">
        <v>422</v>
      </c>
      <c r="G929" s="263" t="s">
        <v>655</v>
      </c>
      <c r="H929" s="263"/>
      <c r="I929" s="263"/>
      <c r="J929" s="263"/>
      <c r="K929" s="263"/>
      <c r="L929" s="263"/>
      <c r="M929" s="263"/>
      <c r="N929" s="263"/>
      <c r="O929" s="158"/>
      <c r="P929" s="296">
        <f t="shared" si="45"/>
        <v>0</v>
      </c>
      <c r="Q929" s="263"/>
      <c r="R929" s="263"/>
      <c r="S929" s="263"/>
      <c r="T929" s="263"/>
      <c r="U929" s="263"/>
      <c r="V929" s="263"/>
      <c r="W929" s="263">
        <v>1</v>
      </c>
      <c r="X929" s="158">
        <v>45010</v>
      </c>
      <c r="Y929" s="297">
        <f t="shared" si="46"/>
        <v>1</v>
      </c>
      <c r="Z929" s="263"/>
      <c r="AA929" s="263"/>
      <c r="AB929" s="263"/>
      <c r="AC929" s="263"/>
      <c r="AD929" s="263"/>
      <c r="AE929" s="263"/>
      <c r="AF929" s="263"/>
      <c r="AG929" s="158"/>
      <c r="AH929" s="297">
        <f t="shared" si="44"/>
        <v>0</v>
      </c>
      <c r="AI929" s="573"/>
      <c r="AJ929" s="574" t="s">
        <v>659</v>
      </c>
      <c r="AK929" s="574" t="s">
        <v>430</v>
      </c>
      <c r="AL929" s="574"/>
      <c r="AM929" s="574"/>
      <c r="AN929" s="574"/>
      <c r="AO929" s="574"/>
      <c r="AP929" s="574"/>
      <c r="AQ929" s="574"/>
      <c r="AR929" s="574"/>
      <c r="AS929" s="575"/>
      <c r="AT929" s="576"/>
      <c r="AU929" s="575"/>
      <c r="AV929" s="577"/>
      <c r="AW929" s="159"/>
    </row>
    <row r="930" spans="1:49" ht="51">
      <c r="A930" s="395"/>
      <c r="B930" s="395">
        <v>5354320900</v>
      </c>
      <c r="C930" s="263" t="s">
        <v>6762</v>
      </c>
      <c r="D930" s="263" t="s">
        <v>6763</v>
      </c>
      <c r="E930" s="263" t="s">
        <v>3101</v>
      </c>
      <c r="F930" s="263" t="s">
        <v>422</v>
      </c>
      <c r="G930" s="263" t="s">
        <v>655</v>
      </c>
      <c r="H930" s="263"/>
      <c r="I930" s="263"/>
      <c r="J930" s="263"/>
      <c r="K930" s="263"/>
      <c r="L930" s="263"/>
      <c r="M930" s="263"/>
      <c r="N930" s="263"/>
      <c r="O930" s="158"/>
      <c r="P930" s="296">
        <f t="shared" si="45"/>
        <v>0</v>
      </c>
      <c r="Q930" s="263"/>
      <c r="R930" s="263"/>
      <c r="S930" s="263"/>
      <c r="T930" s="263"/>
      <c r="U930" s="263"/>
      <c r="V930" s="263"/>
      <c r="W930" s="263">
        <v>1</v>
      </c>
      <c r="X930" s="158">
        <v>45169</v>
      </c>
      <c r="Y930" s="297">
        <f t="shared" si="46"/>
        <v>1</v>
      </c>
      <c r="Z930" s="263"/>
      <c r="AA930" s="263"/>
      <c r="AB930" s="263"/>
      <c r="AC930" s="263"/>
      <c r="AD930" s="263"/>
      <c r="AE930" s="263"/>
      <c r="AF930" s="263"/>
      <c r="AG930" s="158"/>
      <c r="AH930" s="297">
        <f t="shared" si="44"/>
        <v>0</v>
      </c>
      <c r="AI930" s="573"/>
      <c r="AJ930" s="574" t="s">
        <v>659</v>
      </c>
      <c r="AK930" s="574" t="s">
        <v>430</v>
      </c>
      <c r="AL930" s="574"/>
      <c r="AM930" s="574"/>
      <c r="AN930" s="574"/>
      <c r="AO930" s="574"/>
      <c r="AP930" s="574"/>
      <c r="AQ930" s="574"/>
      <c r="AR930" s="574"/>
      <c r="AS930" s="575"/>
      <c r="AT930" s="576"/>
      <c r="AU930" s="575"/>
      <c r="AV930" s="577"/>
      <c r="AW930" s="159"/>
    </row>
    <row r="931" spans="1:49" ht="51">
      <c r="A931" s="395"/>
      <c r="B931" s="395">
        <v>4742800200</v>
      </c>
      <c r="C931" s="263" t="s">
        <v>6764</v>
      </c>
      <c r="D931" s="263" t="s">
        <v>6765</v>
      </c>
      <c r="E931" s="263" t="s">
        <v>3102</v>
      </c>
      <c r="F931" s="263" t="s">
        <v>422</v>
      </c>
      <c r="G931" s="263" t="s">
        <v>655</v>
      </c>
      <c r="H931" s="263"/>
      <c r="I931" s="263"/>
      <c r="J931" s="263"/>
      <c r="K931" s="263"/>
      <c r="L931" s="263"/>
      <c r="M931" s="263"/>
      <c r="N931" s="263"/>
      <c r="O931" s="158"/>
      <c r="P931" s="296">
        <f t="shared" si="45"/>
        <v>0</v>
      </c>
      <c r="Q931" s="263"/>
      <c r="R931" s="263"/>
      <c r="S931" s="263"/>
      <c r="T931" s="263"/>
      <c r="U931" s="263"/>
      <c r="V931" s="263"/>
      <c r="W931" s="263">
        <v>1</v>
      </c>
      <c r="X931" s="158">
        <v>45086</v>
      </c>
      <c r="Y931" s="297">
        <f t="shared" si="46"/>
        <v>1</v>
      </c>
      <c r="Z931" s="263"/>
      <c r="AA931" s="263"/>
      <c r="AB931" s="263"/>
      <c r="AC931" s="263"/>
      <c r="AD931" s="263"/>
      <c r="AE931" s="263"/>
      <c r="AF931" s="263"/>
      <c r="AG931" s="158"/>
      <c r="AH931" s="297">
        <f t="shared" si="44"/>
        <v>0</v>
      </c>
      <c r="AI931" s="573"/>
      <c r="AJ931" s="574" t="s">
        <v>659</v>
      </c>
      <c r="AK931" s="574" t="s">
        <v>430</v>
      </c>
      <c r="AL931" s="574"/>
      <c r="AM931" s="574"/>
      <c r="AN931" s="574"/>
      <c r="AO931" s="574"/>
      <c r="AP931" s="574"/>
      <c r="AQ931" s="574"/>
      <c r="AR931" s="574"/>
      <c r="AS931" s="575"/>
      <c r="AT931" s="576"/>
      <c r="AU931" s="575"/>
      <c r="AV931" s="577"/>
      <c r="AW931" s="159"/>
    </row>
    <row r="932" spans="1:49" ht="63.75">
      <c r="A932" s="395"/>
      <c r="B932" s="395">
        <v>4538030600</v>
      </c>
      <c r="C932" s="263" t="s">
        <v>6766</v>
      </c>
      <c r="D932" s="263" t="s">
        <v>6767</v>
      </c>
      <c r="E932" s="263" t="s">
        <v>3103</v>
      </c>
      <c r="F932" s="263" t="s">
        <v>422</v>
      </c>
      <c r="G932" s="263" t="s">
        <v>655</v>
      </c>
      <c r="H932" s="263"/>
      <c r="I932" s="263"/>
      <c r="J932" s="263"/>
      <c r="K932" s="263"/>
      <c r="L932" s="263"/>
      <c r="M932" s="263"/>
      <c r="N932" s="263"/>
      <c r="O932" s="158"/>
      <c r="P932" s="296">
        <f t="shared" si="45"/>
        <v>0</v>
      </c>
      <c r="Q932" s="263"/>
      <c r="R932" s="263"/>
      <c r="S932" s="263"/>
      <c r="T932" s="263"/>
      <c r="U932" s="263"/>
      <c r="V932" s="263"/>
      <c r="W932" s="263">
        <v>1</v>
      </c>
      <c r="X932" s="158">
        <v>45274</v>
      </c>
      <c r="Y932" s="297">
        <f t="shared" si="46"/>
        <v>1</v>
      </c>
      <c r="Z932" s="263"/>
      <c r="AA932" s="263"/>
      <c r="AB932" s="263"/>
      <c r="AC932" s="263"/>
      <c r="AD932" s="263"/>
      <c r="AE932" s="263"/>
      <c r="AF932" s="263"/>
      <c r="AG932" s="158"/>
      <c r="AH932" s="297">
        <f t="shared" si="44"/>
        <v>0</v>
      </c>
      <c r="AI932" s="573"/>
      <c r="AJ932" s="574" t="s">
        <v>659</v>
      </c>
      <c r="AK932" s="574" t="s">
        <v>430</v>
      </c>
      <c r="AL932" s="574"/>
      <c r="AM932" s="574"/>
      <c r="AN932" s="574"/>
      <c r="AO932" s="574"/>
      <c r="AP932" s="574"/>
      <c r="AQ932" s="574"/>
      <c r="AR932" s="574"/>
      <c r="AS932" s="575"/>
      <c r="AT932" s="576"/>
      <c r="AU932" s="575"/>
      <c r="AV932" s="577"/>
      <c r="AW932" s="159"/>
    </row>
    <row r="933" spans="1:49" ht="51">
      <c r="A933" s="395"/>
      <c r="B933" s="395">
        <v>4570410100</v>
      </c>
      <c r="C933" s="263" t="s">
        <v>6768</v>
      </c>
      <c r="D933" s="263" t="s">
        <v>6769</v>
      </c>
      <c r="E933" s="263" t="s">
        <v>3104</v>
      </c>
      <c r="F933" s="263" t="s">
        <v>422</v>
      </c>
      <c r="G933" s="263" t="s">
        <v>655</v>
      </c>
      <c r="H933" s="263"/>
      <c r="I933" s="263"/>
      <c r="J933" s="263"/>
      <c r="K933" s="263"/>
      <c r="L933" s="263"/>
      <c r="M933" s="263"/>
      <c r="N933" s="263"/>
      <c r="O933" s="158"/>
      <c r="P933" s="296">
        <f t="shared" si="45"/>
        <v>0</v>
      </c>
      <c r="Q933" s="263"/>
      <c r="R933" s="263"/>
      <c r="S933" s="263"/>
      <c r="T933" s="263"/>
      <c r="U933" s="263"/>
      <c r="V933" s="263"/>
      <c r="W933" s="263">
        <v>1</v>
      </c>
      <c r="X933" s="158">
        <v>44948</v>
      </c>
      <c r="Y933" s="297">
        <f t="shared" si="46"/>
        <v>1</v>
      </c>
      <c r="Z933" s="263"/>
      <c r="AA933" s="263"/>
      <c r="AB933" s="263"/>
      <c r="AC933" s="263"/>
      <c r="AD933" s="263"/>
      <c r="AE933" s="263"/>
      <c r="AF933" s="263"/>
      <c r="AG933" s="158"/>
      <c r="AH933" s="297">
        <f t="shared" si="44"/>
        <v>0</v>
      </c>
      <c r="AI933" s="573"/>
      <c r="AJ933" s="574" t="s">
        <v>659</v>
      </c>
      <c r="AK933" s="574" t="s">
        <v>430</v>
      </c>
      <c r="AL933" s="574"/>
      <c r="AM933" s="574"/>
      <c r="AN933" s="574"/>
      <c r="AO933" s="574"/>
      <c r="AP933" s="574"/>
      <c r="AQ933" s="574"/>
      <c r="AR933" s="574"/>
      <c r="AS933" s="575"/>
      <c r="AT933" s="576"/>
      <c r="AU933" s="575"/>
      <c r="AV933" s="577"/>
      <c r="AW933" s="159"/>
    </row>
    <row r="934" spans="1:49" ht="51">
      <c r="A934" s="395"/>
      <c r="B934" s="395">
        <v>4471711900</v>
      </c>
      <c r="C934" s="263" t="s">
        <v>6770</v>
      </c>
      <c r="D934" s="263" t="s">
        <v>6771</v>
      </c>
      <c r="E934" s="263" t="s">
        <v>3105</v>
      </c>
      <c r="F934" s="263" t="s">
        <v>422</v>
      </c>
      <c r="G934" s="263" t="s">
        <v>655</v>
      </c>
      <c r="H934" s="263"/>
      <c r="I934" s="263"/>
      <c r="J934" s="263"/>
      <c r="K934" s="263"/>
      <c r="L934" s="263"/>
      <c r="M934" s="263"/>
      <c r="N934" s="263"/>
      <c r="O934" s="158"/>
      <c r="P934" s="296">
        <f t="shared" si="45"/>
        <v>0</v>
      </c>
      <c r="Q934" s="263"/>
      <c r="R934" s="263"/>
      <c r="S934" s="263"/>
      <c r="T934" s="263"/>
      <c r="U934" s="263"/>
      <c r="V934" s="263"/>
      <c r="W934" s="263">
        <v>1</v>
      </c>
      <c r="X934" s="158">
        <v>45184</v>
      </c>
      <c r="Y934" s="297">
        <f t="shared" si="46"/>
        <v>1</v>
      </c>
      <c r="Z934" s="263"/>
      <c r="AA934" s="263"/>
      <c r="AB934" s="263"/>
      <c r="AC934" s="263"/>
      <c r="AD934" s="263"/>
      <c r="AE934" s="263"/>
      <c r="AF934" s="263"/>
      <c r="AG934" s="158"/>
      <c r="AH934" s="297">
        <f t="shared" si="44"/>
        <v>0</v>
      </c>
      <c r="AI934" s="573"/>
      <c r="AJ934" s="574" t="s">
        <v>659</v>
      </c>
      <c r="AK934" s="574" t="s">
        <v>430</v>
      </c>
      <c r="AL934" s="574"/>
      <c r="AM934" s="574"/>
      <c r="AN934" s="574"/>
      <c r="AO934" s="574"/>
      <c r="AP934" s="574"/>
      <c r="AQ934" s="574"/>
      <c r="AR934" s="574"/>
      <c r="AS934" s="575"/>
      <c r="AT934" s="576"/>
      <c r="AU934" s="575"/>
      <c r="AV934" s="577"/>
      <c r="AW934" s="159"/>
    </row>
    <row r="935" spans="1:49" ht="63.75">
      <c r="A935" s="395"/>
      <c r="B935" s="395">
        <v>4205200400</v>
      </c>
      <c r="C935" s="263" t="s">
        <v>6772</v>
      </c>
      <c r="D935" s="263" t="s">
        <v>6773</v>
      </c>
      <c r="E935" s="263" t="s">
        <v>3106</v>
      </c>
      <c r="F935" s="263" t="s">
        <v>422</v>
      </c>
      <c r="G935" s="263" t="s">
        <v>655</v>
      </c>
      <c r="H935" s="263"/>
      <c r="I935" s="263"/>
      <c r="J935" s="263"/>
      <c r="K935" s="263"/>
      <c r="L935" s="263"/>
      <c r="M935" s="263"/>
      <c r="N935" s="263"/>
      <c r="O935" s="158"/>
      <c r="P935" s="296">
        <f t="shared" si="45"/>
        <v>0</v>
      </c>
      <c r="Q935" s="263"/>
      <c r="R935" s="263"/>
      <c r="S935" s="263"/>
      <c r="T935" s="263"/>
      <c r="U935" s="263"/>
      <c r="V935" s="263"/>
      <c r="W935" s="263">
        <v>1</v>
      </c>
      <c r="X935" s="158">
        <v>45205</v>
      </c>
      <c r="Y935" s="297">
        <f t="shared" si="46"/>
        <v>1</v>
      </c>
      <c r="Z935" s="263"/>
      <c r="AA935" s="263"/>
      <c r="AB935" s="263"/>
      <c r="AC935" s="263"/>
      <c r="AD935" s="263"/>
      <c r="AE935" s="263"/>
      <c r="AF935" s="263"/>
      <c r="AG935" s="158"/>
      <c r="AH935" s="297">
        <f t="shared" si="44"/>
        <v>0</v>
      </c>
      <c r="AI935" s="573"/>
      <c r="AJ935" s="574" t="s">
        <v>659</v>
      </c>
      <c r="AK935" s="574" t="s">
        <v>430</v>
      </c>
      <c r="AL935" s="574"/>
      <c r="AM935" s="574"/>
      <c r="AN935" s="574"/>
      <c r="AO935" s="574"/>
      <c r="AP935" s="574"/>
      <c r="AQ935" s="574"/>
      <c r="AR935" s="574"/>
      <c r="AS935" s="575"/>
      <c r="AT935" s="576"/>
      <c r="AU935" s="575"/>
      <c r="AV935" s="577"/>
      <c r="AW935" s="159"/>
    </row>
    <row r="936" spans="1:49" ht="51">
      <c r="A936" s="395"/>
      <c r="B936" s="395">
        <v>4544021500</v>
      </c>
      <c r="C936" s="263" t="s">
        <v>6774</v>
      </c>
      <c r="D936" s="263" t="s">
        <v>6775</v>
      </c>
      <c r="E936" s="263" t="s">
        <v>3107</v>
      </c>
      <c r="F936" s="263" t="s">
        <v>422</v>
      </c>
      <c r="G936" s="263" t="s">
        <v>655</v>
      </c>
      <c r="H936" s="263"/>
      <c r="I936" s="263"/>
      <c r="J936" s="263"/>
      <c r="K936" s="263"/>
      <c r="L936" s="263"/>
      <c r="M936" s="263"/>
      <c r="N936" s="263"/>
      <c r="O936" s="158"/>
      <c r="P936" s="296">
        <f t="shared" si="45"/>
        <v>0</v>
      </c>
      <c r="Q936" s="263"/>
      <c r="R936" s="263"/>
      <c r="S936" s="263"/>
      <c r="T936" s="263"/>
      <c r="U936" s="263"/>
      <c r="V936" s="263"/>
      <c r="W936" s="263">
        <v>1</v>
      </c>
      <c r="X936" s="158">
        <v>45071</v>
      </c>
      <c r="Y936" s="297">
        <f t="shared" si="46"/>
        <v>1</v>
      </c>
      <c r="Z936" s="263"/>
      <c r="AA936" s="263"/>
      <c r="AB936" s="263"/>
      <c r="AC936" s="263"/>
      <c r="AD936" s="263"/>
      <c r="AE936" s="263"/>
      <c r="AF936" s="263">
        <v>1</v>
      </c>
      <c r="AG936" s="158">
        <v>45316</v>
      </c>
      <c r="AH936" s="297">
        <f t="shared" si="44"/>
        <v>1</v>
      </c>
      <c r="AI936" s="573"/>
      <c r="AJ936" s="574" t="s">
        <v>659</v>
      </c>
      <c r="AK936" s="574" t="s">
        <v>430</v>
      </c>
      <c r="AL936" s="574"/>
      <c r="AM936" s="574"/>
      <c r="AN936" s="574"/>
      <c r="AO936" s="574"/>
      <c r="AP936" s="574"/>
      <c r="AQ936" s="574"/>
      <c r="AR936" s="574"/>
      <c r="AS936" s="575"/>
      <c r="AT936" s="576"/>
      <c r="AU936" s="575"/>
      <c r="AV936" s="577"/>
      <c r="AW936" s="159"/>
    </row>
    <row r="937" spans="1:49" ht="63.75">
      <c r="A937" s="395"/>
      <c r="B937" s="395">
        <v>3251203900</v>
      </c>
      <c r="C937" s="263" t="s">
        <v>6776</v>
      </c>
      <c r="D937" s="263" t="s">
        <v>6777</v>
      </c>
      <c r="E937" s="263" t="s">
        <v>3108</v>
      </c>
      <c r="F937" s="263" t="s">
        <v>422</v>
      </c>
      <c r="G937" s="263" t="s">
        <v>655</v>
      </c>
      <c r="H937" s="263"/>
      <c r="I937" s="263"/>
      <c r="J937" s="263"/>
      <c r="K937" s="263"/>
      <c r="L937" s="263"/>
      <c r="M937" s="263"/>
      <c r="N937" s="263"/>
      <c r="O937" s="158"/>
      <c r="P937" s="296">
        <f t="shared" si="45"/>
        <v>0</v>
      </c>
      <c r="Q937" s="263"/>
      <c r="R937" s="263"/>
      <c r="S937" s="263"/>
      <c r="T937" s="263"/>
      <c r="U937" s="263"/>
      <c r="V937" s="263"/>
      <c r="W937" s="263">
        <v>1</v>
      </c>
      <c r="X937" s="158">
        <v>45055</v>
      </c>
      <c r="Y937" s="297">
        <f t="shared" si="46"/>
        <v>1</v>
      </c>
      <c r="Z937" s="263"/>
      <c r="AA937" s="263"/>
      <c r="AB937" s="263"/>
      <c r="AC937" s="263"/>
      <c r="AD937" s="263"/>
      <c r="AE937" s="263"/>
      <c r="AF937" s="263"/>
      <c r="AG937" s="158"/>
      <c r="AH937" s="297">
        <f t="shared" si="44"/>
        <v>0</v>
      </c>
      <c r="AI937" s="573"/>
      <c r="AJ937" s="574" t="s">
        <v>659</v>
      </c>
      <c r="AK937" s="574" t="s">
        <v>430</v>
      </c>
      <c r="AL937" s="574"/>
      <c r="AM937" s="574"/>
      <c r="AN937" s="574"/>
      <c r="AO937" s="574"/>
      <c r="AP937" s="574"/>
      <c r="AQ937" s="574"/>
      <c r="AR937" s="574"/>
      <c r="AS937" s="575"/>
      <c r="AT937" s="576"/>
      <c r="AU937" s="575"/>
      <c r="AV937" s="577"/>
      <c r="AW937" s="159"/>
    </row>
    <row r="938" spans="1:49" ht="51">
      <c r="A938" s="395"/>
      <c r="B938" s="395">
        <v>4164422300</v>
      </c>
      <c r="C938" s="263" t="s">
        <v>6778</v>
      </c>
      <c r="D938" s="263" t="s">
        <v>6779</v>
      </c>
      <c r="E938" s="263" t="s">
        <v>3109</v>
      </c>
      <c r="F938" s="263" t="s">
        <v>422</v>
      </c>
      <c r="G938" s="263" t="s">
        <v>655</v>
      </c>
      <c r="H938" s="263"/>
      <c r="I938" s="263"/>
      <c r="J938" s="263"/>
      <c r="K938" s="263"/>
      <c r="L938" s="263"/>
      <c r="M938" s="263"/>
      <c r="N938" s="263"/>
      <c r="O938" s="158"/>
      <c r="P938" s="296">
        <f t="shared" si="45"/>
        <v>0</v>
      </c>
      <c r="Q938" s="263"/>
      <c r="R938" s="263"/>
      <c r="S938" s="263"/>
      <c r="T938" s="263"/>
      <c r="U938" s="263"/>
      <c r="V938" s="263"/>
      <c r="W938" s="263">
        <v>1</v>
      </c>
      <c r="X938" s="158">
        <v>45034</v>
      </c>
      <c r="Y938" s="297">
        <f t="shared" si="46"/>
        <v>1</v>
      </c>
      <c r="Z938" s="263"/>
      <c r="AA938" s="263"/>
      <c r="AB938" s="263"/>
      <c r="AC938" s="263"/>
      <c r="AD938" s="263"/>
      <c r="AE938" s="263"/>
      <c r="AF938" s="263"/>
      <c r="AG938" s="158"/>
      <c r="AH938" s="297">
        <f t="shared" si="44"/>
        <v>0</v>
      </c>
      <c r="AI938" s="573"/>
      <c r="AJ938" s="574" t="s">
        <v>659</v>
      </c>
      <c r="AK938" s="574" t="s">
        <v>430</v>
      </c>
      <c r="AL938" s="574"/>
      <c r="AM938" s="574"/>
      <c r="AN938" s="574"/>
      <c r="AO938" s="574"/>
      <c r="AP938" s="574"/>
      <c r="AQ938" s="574"/>
      <c r="AR938" s="574"/>
      <c r="AS938" s="575"/>
      <c r="AT938" s="576"/>
      <c r="AU938" s="575"/>
      <c r="AV938" s="577"/>
      <c r="AW938" s="159"/>
    </row>
    <row r="939" spans="1:49" ht="51">
      <c r="A939" s="395"/>
      <c r="B939" s="395">
        <v>4663621100</v>
      </c>
      <c r="C939" s="263" t="s">
        <v>6780</v>
      </c>
      <c r="D939" s="263" t="s">
        <v>6781</v>
      </c>
      <c r="E939" s="263" t="s">
        <v>3110</v>
      </c>
      <c r="F939" s="263" t="s">
        <v>422</v>
      </c>
      <c r="G939" s="263" t="s">
        <v>655</v>
      </c>
      <c r="H939" s="263"/>
      <c r="I939" s="263"/>
      <c r="J939" s="263"/>
      <c r="K939" s="263"/>
      <c r="L939" s="263"/>
      <c r="M939" s="263"/>
      <c r="N939" s="263"/>
      <c r="O939" s="158"/>
      <c r="P939" s="296">
        <f t="shared" si="45"/>
        <v>0</v>
      </c>
      <c r="Q939" s="263"/>
      <c r="R939" s="263"/>
      <c r="S939" s="263"/>
      <c r="T939" s="263"/>
      <c r="U939" s="263"/>
      <c r="V939" s="263"/>
      <c r="W939" s="263">
        <v>1</v>
      </c>
      <c r="X939" s="158">
        <v>45271</v>
      </c>
      <c r="Y939" s="297">
        <f t="shared" si="46"/>
        <v>1</v>
      </c>
      <c r="Z939" s="263"/>
      <c r="AA939" s="263"/>
      <c r="AB939" s="263"/>
      <c r="AC939" s="263"/>
      <c r="AD939" s="263"/>
      <c r="AE939" s="263"/>
      <c r="AF939" s="263"/>
      <c r="AG939" s="158"/>
      <c r="AH939" s="297">
        <f t="shared" si="44"/>
        <v>0</v>
      </c>
      <c r="AI939" s="573"/>
      <c r="AJ939" s="574" t="s">
        <v>659</v>
      </c>
      <c r="AK939" s="574" t="s">
        <v>430</v>
      </c>
      <c r="AL939" s="574"/>
      <c r="AM939" s="574"/>
      <c r="AN939" s="574"/>
      <c r="AO939" s="574"/>
      <c r="AP939" s="574"/>
      <c r="AQ939" s="574"/>
      <c r="AR939" s="574"/>
      <c r="AS939" s="575"/>
      <c r="AT939" s="576"/>
      <c r="AU939" s="575"/>
      <c r="AV939" s="577"/>
      <c r="AW939" s="159"/>
    </row>
    <row r="940" spans="1:49" ht="63.75">
      <c r="A940" s="395"/>
      <c r="B940" s="395">
        <v>4434820900</v>
      </c>
      <c r="C940" s="263" t="s">
        <v>6782</v>
      </c>
      <c r="D940" s="263" t="s">
        <v>6783</v>
      </c>
      <c r="E940" s="263" t="s">
        <v>3111</v>
      </c>
      <c r="F940" s="263" t="s">
        <v>422</v>
      </c>
      <c r="G940" s="263" t="s">
        <v>655</v>
      </c>
      <c r="H940" s="263"/>
      <c r="I940" s="263"/>
      <c r="J940" s="263"/>
      <c r="K940" s="263"/>
      <c r="L940" s="263"/>
      <c r="M940" s="263"/>
      <c r="N940" s="263"/>
      <c r="O940" s="158"/>
      <c r="P940" s="296">
        <f t="shared" si="45"/>
        <v>0</v>
      </c>
      <c r="Q940" s="263"/>
      <c r="R940" s="263"/>
      <c r="S940" s="263"/>
      <c r="T940" s="263"/>
      <c r="U940" s="263"/>
      <c r="V940" s="263"/>
      <c r="W940" s="263">
        <v>1</v>
      </c>
      <c r="X940" s="158">
        <v>45112</v>
      </c>
      <c r="Y940" s="297">
        <f t="shared" si="46"/>
        <v>1</v>
      </c>
      <c r="Z940" s="263"/>
      <c r="AA940" s="263"/>
      <c r="AB940" s="263"/>
      <c r="AC940" s="263"/>
      <c r="AD940" s="263"/>
      <c r="AE940" s="263"/>
      <c r="AF940" s="263">
        <v>1</v>
      </c>
      <c r="AG940" s="158">
        <v>45316</v>
      </c>
      <c r="AH940" s="297">
        <f t="shared" si="44"/>
        <v>1</v>
      </c>
      <c r="AI940" s="573"/>
      <c r="AJ940" s="574" t="s">
        <v>659</v>
      </c>
      <c r="AK940" s="574" t="s">
        <v>430</v>
      </c>
      <c r="AL940" s="574"/>
      <c r="AM940" s="574"/>
      <c r="AN940" s="574"/>
      <c r="AO940" s="574"/>
      <c r="AP940" s="574"/>
      <c r="AQ940" s="574"/>
      <c r="AR940" s="574"/>
      <c r="AS940" s="575"/>
      <c r="AT940" s="576"/>
      <c r="AU940" s="575"/>
      <c r="AV940" s="577"/>
      <c r="AW940" s="159"/>
    </row>
    <row r="941" spans="1:49" ht="63.75">
      <c r="A941" s="395"/>
      <c r="B941" s="395">
        <v>3486703800</v>
      </c>
      <c r="C941" s="263" t="s">
        <v>6784</v>
      </c>
      <c r="D941" s="263" t="s">
        <v>6785</v>
      </c>
      <c r="E941" s="263" t="s">
        <v>3112</v>
      </c>
      <c r="F941" s="263" t="s">
        <v>422</v>
      </c>
      <c r="G941" s="263" t="s">
        <v>655</v>
      </c>
      <c r="H941" s="263"/>
      <c r="I941" s="263"/>
      <c r="J941" s="263"/>
      <c r="K941" s="263"/>
      <c r="L941" s="263"/>
      <c r="M941" s="263"/>
      <c r="N941" s="263"/>
      <c r="O941" s="158"/>
      <c r="P941" s="296">
        <f t="shared" si="45"/>
        <v>0</v>
      </c>
      <c r="Q941" s="263"/>
      <c r="R941" s="263"/>
      <c r="S941" s="263"/>
      <c r="T941" s="263"/>
      <c r="U941" s="263"/>
      <c r="V941" s="263"/>
      <c r="W941" s="263">
        <v>1</v>
      </c>
      <c r="X941" s="158">
        <v>45152</v>
      </c>
      <c r="Y941" s="297">
        <f t="shared" si="46"/>
        <v>1</v>
      </c>
      <c r="Z941" s="263"/>
      <c r="AA941" s="263"/>
      <c r="AB941" s="263"/>
      <c r="AC941" s="263"/>
      <c r="AD941" s="263"/>
      <c r="AE941" s="263"/>
      <c r="AF941" s="263"/>
      <c r="AG941" s="158"/>
      <c r="AH941" s="297">
        <f t="shared" si="44"/>
        <v>0</v>
      </c>
      <c r="AI941" s="573"/>
      <c r="AJ941" s="574" t="s">
        <v>659</v>
      </c>
      <c r="AK941" s="574" t="s">
        <v>430</v>
      </c>
      <c r="AL941" s="574"/>
      <c r="AM941" s="574"/>
      <c r="AN941" s="574"/>
      <c r="AO941" s="574"/>
      <c r="AP941" s="574"/>
      <c r="AQ941" s="574"/>
      <c r="AR941" s="574"/>
      <c r="AS941" s="575"/>
      <c r="AT941" s="576"/>
      <c r="AU941" s="575"/>
      <c r="AV941" s="577"/>
      <c r="AW941" s="159"/>
    </row>
    <row r="942" spans="1:49" ht="51">
      <c r="A942" s="395"/>
      <c r="B942" s="395">
        <v>4270520100</v>
      </c>
      <c r="C942" s="263" t="s">
        <v>6786</v>
      </c>
      <c r="D942" s="263" t="s">
        <v>6787</v>
      </c>
      <c r="E942" s="263" t="s">
        <v>3113</v>
      </c>
      <c r="F942" s="263" t="s">
        <v>422</v>
      </c>
      <c r="G942" s="263" t="s">
        <v>655</v>
      </c>
      <c r="H942" s="263"/>
      <c r="I942" s="263"/>
      <c r="J942" s="263"/>
      <c r="K942" s="263"/>
      <c r="L942" s="263"/>
      <c r="M942" s="263"/>
      <c r="N942" s="263"/>
      <c r="O942" s="158"/>
      <c r="P942" s="296">
        <f t="shared" si="45"/>
        <v>0</v>
      </c>
      <c r="Q942" s="263"/>
      <c r="R942" s="263"/>
      <c r="S942" s="263"/>
      <c r="T942" s="263"/>
      <c r="U942" s="263"/>
      <c r="V942" s="263"/>
      <c r="W942" s="263">
        <v>1</v>
      </c>
      <c r="X942" s="158">
        <v>45153</v>
      </c>
      <c r="Y942" s="297">
        <f t="shared" si="46"/>
        <v>1</v>
      </c>
      <c r="Z942" s="263"/>
      <c r="AA942" s="263"/>
      <c r="AB942" s="263"/>
      <c r="AC942" s="263"/>
      <c r="AD942" s="263"/>
      <c r="AE942" s="263"/>
      <c r="AF942" s="263"/>
      <c r="AG942" s="158"/>
      <c r="AH942" s="297">
        <f t="shared" si="44"/>
        <v>0</v>
      </c>
      <c r="AI942" s="573"/>
      <c r="AJ942" s="574" t="s">
        <v>659</v>
      </c>
      <c r="AK942" s="574" t="s">
        <v>430</v>
      </c>
      <c r="AL942" s="574"/>
      <c r="AM942" s="574"/>
      <c r="AN942" s="574"/>
      <c r="AO942" s="574"/>
      <c r="AP942" s="574"/>
      <c r="AQ942" s="574"/>
      <c r="AR942" s="574"/>
      <c r="AS942" s="575"/>
      <c r="AT942" s="576"/>
      <c r="AU942" s="575"/>
      <c r="AV942" s="577"/>
      <c r="AW942" s="159"/>
    </row>
    <row r="943" spans="1:49" ht="38.25">
      <c r="A943" s="395"/>
      <c r="B943" s="395">
        <v>5452923200</v>
      </c>
      <c r="C943" s="263" t="s">
        <v>6788</v>
      </c>
      <c r="D943" s="263" t="s">
        <v>6789</v>
      </c>
      <c r="E943" s="263" t="s">
        <v>3114</v>
      </c>
      <c r="F943" s="263" t="s">
        <v>422</v>
      </c>
      <c r="G943" s="263" t="s">
        <v>655</v>
      </c>
      <c r="H943" s="263"/>
      <c r="I943" s="263"/>
      <c r="J943" s="263"/>
      <c r="K943" s="263"/>
      <c r="L943" s="263"/>
      <c r="M943" s="263"/>
      <c r="N943" s="263"/>
      <c r="O943" s="158"/>
      <c r="P943" s="296">
        <f t="shared" si="45"/>
        <v>0</v>
      </c>
      <c r="Q943" s="263"/>
      <c r="R943" s="263"/>
      <c r="S943" s="263"/>
      <c r="T943" s="263"/>
      <c r="U943" s="263"/>
      <c r="V943" s="263"/>
      <c r="W943" s="263">
        <v>1</v>
      </c>
      <c r="X943" s="158">
        <v>45181</v>
      </c>
      <c r="Y943" s="297">
        <f t="shared" si="46"/>
        <v>1</v>
      </c>
      <c r="Z943" s="263"/>
      <c r="AA943" s="263"/>
      <c r="AB943" s="263"/>
      <c r="AC943" s="263"/>
      <c r="AD943" s="263"/>
      <c r="AE943" s="263"/>
      <c r="AF943" s="263"/>
      <c r="AG943" s="158"/>
      <c r="AH943" s="297">
        <f t="shared" si="44"/>
        <v>0</v>
      </c>
      <c r="AI943" s="573"/>
      <c r="AJ943" s="574" t="s">
        <v>659</v>
      </c>
      <c r="AK943" s="574" t="s">
        <v>430</v>
      </c>
      <c r="AL943" s="574"/>
      <c r="AM943" s="574"/>
      <c r="AN943" s="574"/>
      <c r="AO943" s="574"/>
      <c r="AP943" s="574"/>
      <c r="AQ943" s="574"/>
      <c r="AR943" s="574"/>
      <c r="AS943" s="575"/>
      <c r="AT943" s="576"/>
      <c r="AU943" s="575"/>
      <c r="AV943" s="577"/>
      <c r="AW943" s="159"/>
    </row>
    <row r="944" spans="1:49" ht="51">
      <c r="A944" s="395"/>
      <c r="B944" s="395">
        <v>4497111500</v>
      </c>
      <c r="C944" s="263" t="s">
        <v>6790</v>
      </c>
      <c r="D944" s="263" t="s">
        <v>6791</v>
      </c>
      <c r="E944" s="263" t="s">
        <v>3115</v>
      </c>
      <c r="F944" s="263" t="s">
        <v>422</v>
      </c>
      <c r="G944" s="263" t="s">
        <v>655</v>
      </c>
      <c r="H944" s="263"/>
      <c r="I944" s="263"/>
      <c r="J944" s="263"/>
      <c r="K944" s="263"/>
      <c r="L944" s="263"/>
      <c r="M944" s="263"/>
      <c r="N944" s="263"/>
      <c r="O944" s="158"/>
      <c r="P944" s="296">
        <f t="shared" si="45"/>
        <v>0</v>
      </c>
      <c r="Q944" s="263"/>
      <c r="R944" s="263"/>
      <c r="S944" s="263"/>
      <c r="T944" s="263"/>
      <c r="U944" s="263"/>
      <c r="V944" s="263"/>
      <c r="W944" s="263">
        <v>1</v>
      </c>
      <c r="X944" s="158">
        <v>44953</v>
      </c>
      <c r="Y944" s="297">
        <f t="shared" si="46"/>
        <v>1</v>
      </c>
      <c r="Z944" s="263"/>
      <c r="AA944" s="263"/>
      <c r="AB944" s="263"/>
      <c r="AC944" s="263"/>
      <c r="AD944" s="263"/>
      <c r="AE944" s="263"/>
      <c r="AF944" s="263"/>
      <c r="AG944" s="158"/>
      <c r="AH944" s="297">
        <f t="shared" si="44"/>
        <v>0</v>
      </c>
      <c r="AI944" s="573"/>
      <c r="AJ944" s="574" t="s">
        <v>659</v>
      </c>
      <c r="AK944" s="574" t="s">
        <v>430</v>
      </c>
      <c r="AL944" s="574"/>
      <c r="AM944" s="574"/>
      <c r="AN944" s="574"/>
      <c r="AO944" s="574"/>
      <c r="AP944" s="574"/>
      <c r="AQ944" s="574"/>
      <c r="AR944" s="574"/>
      <c r="AS944" s="575"/>
      <c r="AT944" s="576"/>
      <c r="AU944" s="575"/>
      <c r="AV944" s="577"/>
      <c r="AW944" s="159"/>
    </row>
    <row r="945" spans="1:49" ht="51">
      <c r="A945" s="395"/>
      <c r="B945" s="395">
        <v>5515530400</v>
      </c>
      <c r="C945" s="263" t="s">
        <v>6792</v>
      </c>
      <c r="D945" s="263" t="s">
        <v>6793</v>
      </c>
      <c r="E945" s="263" t="s">
        <v>3116</v>
      </c>
      <c r="F945" s="263" t="s">
        <v>422</v>
      </c>
      <c r="G945" s="263" t="s">
        <v>655</v>
      </c>
      <c r="H945" s="263"/>
      <c r="I945" s="263"/>
      <c r="J945" s="263"/>
      <c r="K945" s="263"/>
      <c r="L945" s="263"/>
      <c r="M945" s="263"/>
      <c r="N945" s="263"/>
      <c r="O945" s="158"/>
      <c r="P945" s="296">
        <f t="shared" si="45"/>
        <v>0</v>
      </c>
      <c r="Q945" s="263"/>
      <c r="R945" s="263"/>
      <c r="S945" s="263"/>
      <c r="T945" s="263"/>
      <c r="U945" s="263"/>
      <c r="V945" s="263"/>
      <c r="W945" s="263">
        <v>1</v>
      </c>
      <c r="X945" s="158">
        <v>45162</v>
      </c>
      <c r="Y945" s="297">
        <f t="shared" si="46"/>
        <v>1</v>
      </c>
      <c r="Z945" s="263"/>
      <c r="AA945" s="263"/>
      <c r="AB945" s="263"/>
      <c r="AC945" s="263"/>
      <c r="AD945" s="263"/>
      <c r="AE945" s="263"/>
      <c r="AF945" s="263"/>
      <c r="AG945" s="158"/>
      <c r="AH945" s="297">
        <f t="shared" si="44"/>
        <v>0</v>
      </c>
      <c r="AI945" s="573"/>
      <c r="AJ945" s="574" t="s">
        <v>659</v>
      </c>
      <c r="AK945" s="574" t="s">
        <v>430</v>
      </c>
      <c r="AL945" s="574"/>
      <c r="AM945" s="574"/>
      <c r="AN945" s="574"/>
      <c r="AO945" s="574"/>
      <c r="AP945" s="574"/>
      <c r="AQ945" s="574"/>
      <c r="AR945" s="574"/>
      <c r="AS945" s="575"/>
      <c r="AT945" s="576"/>
      <c r="AU945" s="575"/>
      <c r="AV945" s="577"/>
      <c r="AW945" s="159"/>
    </row>
    <row r="946" spans="1:49" ht="51">
      <c r="A946" s="395"/>
      <c r="B946" s="395">
        <v>5390331100</v>
      </c>
      <c r="C946" s="263" t="s">
        <v>6794</v>
      </c>
      <c r="D946" s="263" t="s">
        <v>6795</v>
      </c>
      <c r="E946" s="263" t="s">
        <v>3117</v>
      </c>
      <c r="F946" s="263" t="s">
        <v>422</v>
      </c>
      <c r="G946" s="263" t="s">
        <v>655</v>
      </c>
      <c r="H946" s="263"/>
      <c r="I946" s="263"/>
      <c r="J946" s="263"/>
      <c r="K946" s="263"/>
      <c r="L946" s="263"/>
      <c r="M946" s="263"/>
      <c r="N946" s="263"/>
      <c r="O946" s="158"/>
      <c r="P946" s="296">
        <f t="shared" si="45"/>
        <v>0</v>
      </c>
      <c r="Q946" s="263"/>
      <c r="R946" s="263"/>
      <c r="S946" s="263"/>
      <c r="T946" s="263"/>
      <c r="U946" s="263"/>
      <c r="V946" s="263"/>
      <c r="W946" s="263">
        <v>1</v>
      </c>
      <c r="X946" s="158">
        <v>45140</v>
      </c>
      <c r="Y946" s="297">
        <f t="shared" si="46"/>
        <v>1</v>
      </c>
      <c r="Z946" s="263"/>
      <c r="AA946" s="263"/>
      <c r="AB946" s="263"/>
      <c r="AC946" s="263"/>
      <c r="AD946" s="263"/>
      <c r="AE946" s="263"/>
      <c r="AF946" s="263"/>
      <c r="AG946" s="158"/>
      <c r="AH946" s="297">
        <f t="shared" ref="AH946:AH1200" si="47">SUM($Z946:$AF946)</f>
        <v>0</v>
      </c>
      <c r="AI946" s="573"/>
      <c r="AJ946" s="574" t="s">
        <v>659</v>
      </c>
      <c r="AK946" s="574" t="s">
        <v>430</v>
      </c>
      <c r="AL946" s="574"/>
      <c r="AM946" s="574"/>
      <c r="AN946" s="574"/>
      <c r="AO946" s="574"/>
      <c r="AP946" s="574"/>
      <c r="AQ946" s="574"/>
      <c r="AR946" s="574"/>
      <c r="AS946" s="575"/>
      <c r="AT946" s="576"/>
      <c r="AU946" s="575"/>
      <c r="AV946" s="577"/>
      <c r="AW946" s="159"/>
    </row>
    <row r="947" spans="1:49" ht="51">
      <c r="A947" s="395"/>
      <c r="B947" s="395">
        <v>6371822700</v>
      </c>
      <c r="C947" s="263" t="s">
        <v>6796</v>
      </c>
      <c r="D947" s="263" t="s">
        <v>6797</v>
      </c>
      <c r="E947" s="263" t="s">
        <v>3118</v>
      </c>
      <c r="F947" s="263" t="s">
        <v>422</v>
      </c>
      <c r="G947" s="263" t="s">
        <v>655</v>
      </c>
      <c r="H947" s="263"/>
      <c r="I947" s="263"/>
      <c r="J947" s="263"/>
      <c r="K947" s="263"/>
      <c r="L947" s="263"/>
      <c r="M947" s="263"/>
      <c r="N947" s="263"/>
      <c r="O947" s="158"/>
      <c r="P947" s="296">
        <f t="shared" si="45"/>
        <v>0</v>
      </c>
      <c r="Q947" s="263"/>
      <c r="R947" s="263"/>
      <c r="S947" s="263"/>
      <c r="T947" s="263"/>
      <c r="U947" s="263"/>
      <c r="V947" s="263"/>
      <c r="W947" s="263">
        <v>1</v>
      </c>
      <c r="X947" s="158">
        <v>45236</v>
      </c>
      <c r="Y947" s="297">
        <f t="shared" si="46"/>
        <v>1</v>
      </c>
      <c r="Z947" s="263"/>
      <c r="AA947" s="263"/>
      <c r="AB947" s="263"/>
      <c r="AC947" s="263"/>
      <c r="AD947" s="263"/>
      <c r="AE947" s="263"/>
      <c r="AF947" s="263"/>
      <c r="AG947" s="158"/>
      <c r="AH947" s="297">
        <f t="shared" si="47"/>
        <v>0</v>
      </c>
      <c r="AI947" s="573"/>
      <c r="AJ947" s="574" t="s">
        <v>659</v>
      </c>
      <c r="AK947" s="574" t="s">
        <v>430</v>
      </c>
      <c r="AL947" s="574"/>
      <c r="AM947" s="574"/>
      <c r="AN947" s="574"/>
      <c r="AO947" s="574"/>
      <c r="AP947" s="574"/>
      <c r="AQ947" s="574"/>
      <c r="AR947" s="574"/>
      <c r="AS947" s="575"/>
      <c r="AT947" s="576"/>
      <c r="AU947" s="575"/>
      <c r="AV947" s="577"/>
      <c r="AW947" s="159"/>
    </row>
    <row r="948" spans="1:49" ht="51">
      <c r="A948" s="395"/>
      <c r="B948" s="395">
        <v>3731420700</v>
      </c>
      <c r="C948" s="263" t="s">
        <v>6798</v>
      </c>
      <c r="D948" s="263" t="s">
        <v>6799</v>
      </c>
      <c r="E948" s="263" t="s">
        <v>3119</v>
      </c>
      <c r="F948" s="263" t="s">
        <v>422</v>
      </c>
      <c r="G948" s="263" t="s">
        <v>655</v>
      </c>
      <c r="H948" s="263"/>
      <c r="I948" s="263"/>
      <c r="J948" s="263"/>
      <c r="K948" s="263"/>
      <c r="L948" s="263"/>
      <c r="M948" s="263"/>
      <c r="N948" s="263"/>
      <c r="O948" s="158"/>
      <c r="P948" s="296">
        <f t="shared" si="45"/>
        <v>0</v>
      </c>
      <c r="Q948" s="263"/>
      <c r="R948" s="263"/>
      <c r="S948" s="263"/>
      <c r="T948" s="263"/>
      <c r="U948" s="263"/>
      <c r="V948" s="263"/>
      <c r="W948" s="263">
        <v>1</v>
      </c>
      <c r="X948" s="158">
        <v>44952</v>
      </c>
      <c r="Y948" s="297">
        <f t="shared" si="46"/>
        <v>1</v>
      </c>
      <c r="Z948" s="263"/>
      <c r="AA948" s="263"/>
      <c r="AB948" s="263"/>
      <c r="AC948" s="263"/>
      <c r="AD948" s="263"/>
      <c r="AE948" s="263"/>
      <c r="AF948" s="263"/>
      <c r="AG948" s="158"/>
      <c r="AH948" s="297">
        <f t="shared" si="47"/>
        <v>0</v>
      </c>
      <c r="AI948" s="573"/>
      <c r="AJ948" s="574" t="s">
        <v>659</v>
      </c>
      <c r="AK948" s="574" t="s">
        <v>430</v>
      </c>
      <c r="AL948" s="574"/>
      <c r="AM948" s="574"/>
      <c r="AN948" s="574"/>
      <c r="AO948" s="574"/>
      <c r="AP948" s="574"/>
      <c r="AQ948" s="574"/>
      <c r="AR948" s="574"/>
      <c r="AS948" s="575"/>
      <c r="AT948" s="576"/>
      <c r="AU948" s="575"/>
      <c r="AV948" s="577"/>
      <c r="AW948" s="159"/>
    </row>
    <row r="949" spans="1:49" ht="51">
      <c r="A949" s="395"/>
      <c r="B949" s="395">
        <v>3003616000</v>
      </c>
      <c r="C949" s="263" t="s">
        <v>6800</v>
      </c>
      <c r="D949" s="263" t="s">
        <v>6801</v>
      </c>
      <c r="E949" s="263" t="s">
        <v>3120</v>
      </c>
      <c r="F949" s="263" t="s">
        <v>422</v>
      </c>
      <c r="G949" s="263" t="s">
        <v>655</v>
      </c>
      <c r="H949" s="263"/>
      <c r="I949" s="263"/>
      <c r="J949" s="263"/>
      <c r="K949" s="263"/>
      <c r="L949" s="263"/>
      <c r="M949" s="263"/>
      <c r="N949" s="263"/>
      <c r="O949" s="158"/>
      <c r="P949" s="296">
        <f t="shared" si="45"/>
        <v>0</v>
      </c>
      <c r="Q949" s="263"/>
      <c r="R949" s="263"/>
      <c r="S949" s="263"/>
      <c r="T949" s="263"/>
      <c r="U949" s="263"/>
      <c r="V949" s="263"/>
      <c r="W949" s="263">
        <v>1</v>
      </c>
      <c r="X949" s="158">
        <v>44937</v>
      </c>
      <c r="Y949" s="297">
        <f t="shared" si="46"/>
        <v>1</v>
      </c>
      <c r="Z949" s="263"/>
      <c r="AA949" s="263"/>
      <c r="AB949" s="263"/>
      <c r="AC949" s="263"/>
      <c r="AD949" s="263"/>
      <c r="AE949" s="263"/>
      <c r="AF949" s="263"/>
      <c r="AG949" s="158"/>
      <c r="AH949" s="297">
        <f t="shared" si="47"/>
        <v>0</v>
      </c>
      <c r="AI949" s="573"/>
      <c r="AJ949" s="574" t="s">
        <v>659</v>
      </c>
      <c r="AK949" s="574" t="s">
        <v>430</v>
      </c>
      <c r="AL949" s="574"/>
      <c r="AM949" s="574"/>
      <c r="AN949" s="574"/>
      <c r="AO949" s="574"/>
      <c r="AP949" s="574"/>
      <c r="AQ949" s="574"/>
      <c r="AR949" s="574"/>
      <c r="AS949" s="575"/>
      <c r="AT949" s="576"/>
      <c r="AU949" s="575"/>
      <c r="AV949" s="577"/>
      <c r="AW949" s="159"/>
    </row>
    <row r="950" spans="1:49" ht="51">
      <c r="A950" s="395"/>
      <c r="B950" s="395">
        <v>4682600300</v>
      </c>
      <c r="C950" s="263" t="s">
        <v>6802</v>
      </c>
      <c r="D950" s="263" t="s">
        <v>6803</v>
      </c>
      <c r="E950" s="263" t="s">
        <v>3121</v>
      </c>
      <c r="F950" s="263" t="s">
        <v>416</v>
      </c>
      <c r="G950" s="263" t="s">
        <v>655</v>
      </c>
      <c r="H950" s="263"/>
      <c r="I950" s="263"/>
      <c r="J950" s="263"/>
      <c r="K950" s="263"/>
      <c r="L950" s="263"/>
      <c r="M950" s="263"/>
      <c r="N950" s="263"/>
      <c r="O950" s="158"/>
      <c r="P950" s="296">
        <f t="shared" si="45"/>
        <v>0</v>
      </c>
      <c r="Q950" s="263"/>
      <c r="R950" s="263"/>
      <c r="S950" s="263"/>
      <c r="T950" s="263"/>
      <c r="U950" s="263"/>
      <c r="V950" s="263"/>
      <c r="W950" s="263">
        <v>1</v>
      </c>
      <c r="X950" s="158">
        <v>45154</v>
      </c>
      <c r="Y950" s="297">
        <f t="shared" si="46"/>
        <v>1</v>
      </c>
      <c r="Z950" s="263"/>
      <c r="AA950" s="263"/>
      <c r="AB950" s="263"/>
      <c r="AC950" s="263"/>
      <c r="AD950" s="263"/>
      <c r="AE950" s="263"/>
      <c r="AF950" s="263"/>
      <c r="AG950" s="158"/>
      <c r="AH950" s="297">
        <f t="shared" si="47"/>
        <v>0</v>
      </c>
      <c r="AI950" s="573"/>
      <c r="AJ950" s="574" t="s">
        <v>659</v>
      </c>
      <c r="AK950" s="574" t="s">
        <v>430</v>
      </c>
      <c r="AL950" s="574"/>
      <c r="AM950" s="574"/>
      <c r="AN950" s="574"/>
      <c r="AO950" s="574"/>
      <c r="AP950" s="574"/>
      <c r="AQ950" s="574"/>
      <c r="AR950" s="574"/>
      <c r="AS950" s="575"/>
      <c r="AT950" s="576"/>
      <c r="AU950" s="575"/>
      <c r="AV950" s="577"/>
      <c r="AW950" s="159"/>
    </row>
    <row r="951" spans="1:49" ht="51">
      <c r="A951" s="395"/>
      <c r="B951" s="395">
        <v>3012211000</v>
      </c>
      <c r="C951" s="263" t="s">
        <v>6804</v>
      </c>
      <c r="D951" s="263" t="s">
        <v>6805</v>
      </c>
      <c r="E951" s="263" t="s">
        <v>3122</v>
      </c>
      <c r="F951" s="263" t="s">
        <v>422</v>
      </c>
      <c r="G951" s="263" t="s">
        <v>655</v>
      </c>
      <c r="H951" s="263"/>
      <c r="I951" s="263"/>
      <c r="J951" s="263"/>
      <c r="K951" s="263"/>
      <c r="L951" s="263"/>
      <c r="M951" s="263"/>
      <c r="N951" s="263"/>
      <c r="O951" s="158"/>
      <c r="P951" s="296">
        <f t="shared" si="45"/>
        <v>0</v>
      </c>
      <c r="Q951" s="263"/>
      <c r="R951" s="263"/>
      <c r="S951" s="263"/>
      <c r="T951" s="263"/>
      <c r="U951" s="263"/>
      <c r="V951" s="263"/>
      <c r="W951" s="263">
        <v>1</v>
      </c>
      <c r="X951" s="158">
        <v>44965</v>
      </c>
      <c r="Y951" s="297">
        <f t="shared" si="46"/>
        <v>1</v>
      </c>
      <c r="Z951" s="263"/>
      <c r="AA951" s="263"/>
      <c r="AB951" s="263"/>
      <c r="AC951" s="263"/>
      <c r="AD951" s="263"/>
      <c r="AE951" s="263"/>
      <c r="AF951" s="263"/>
      <c r="AG951" s="158"/>
      <c r="AH951" s="297">
        <f t="shared" si="47"/>
        <v>0</v>
      </c>
      <c r="AI951" s="573"/>
      <c r="AJ951" s="574" t="s">
        <v>659</v>
      </c>
      <c r="AK951" s="574" t="s">
        <v>430</v>
      </c>
      <c r="AL951" s="574"/>
      <c r="AM951" s="574"/>
      <c r="AN951" s="574"/>
      <c r="AO951" s="574"/>
      <c r="AP951" s="574"/>
      <c r="AQ951" s="574"/>
      <c r="AR951" s="574"/>
      <c r="AS951" s="575"/>
      <c r="AT951" s="576"/>
      <c r="AU951" s="575"/>
      <c r="AV951" s="577"/>
      <c r="AW951" s="159"/>
    </row>
    <row r="952" spans="1:49" ht="51">
      <c r="A952" s="395"/>
      <c r="B952" s="395">
        <v>3604610400</v>
      </c>
      <c r="C952" s="263" t="s">
        <v>6806</v>
      </c>
      <c r="D952" s="263" t="s">
        <v>6807</v>
      </c>
      <c r="E952" s="263" t="s">
        <v>3123</v>
      </c>
      <c r="F952" s="263" t="s">
        <v>422</v>
      </c>
      <c r="G952" s="263" t="s">
        <v>655</v>
      </c>
      <c r="H952" s="263"/>
      <c r="I952" s="263"/>
      <c r="J952" s="263"/>
      <c r="K952" s="263"/>
      <c r="L952" s="263"/>
      <c r="M952" s="263"/>
      <c r="N952" s="263"/>
      <c r="O952" s="158"/>
      <c r="P952" s="296">
        <f t="shared" ref="P952:P1206" si="48">SUM($H952:$N952)</f>
        <v>0</v>
      </c>
      <c r="Q952" s="263"/>
      <c r="R952" s="263"/>
      <c r="S952" s="263"/>
      <c r="T952" s="263"/>
      <c r="U952" s="263"/>
      <c r="V952" s="263"/>
      <c r="W952" s="263">
        <v>1</v>
      </c>
      <c r="X952" s="158">
        <v>45063</v>
      </c>
      <c r="Y952" s="297">
        <f t="shared" ref="Y952:Y1206" si="49">SUM($Q952:$W952)</f>
        <v>1</v>
      </c>
      <c r="Z952" s="263"/>
      <c r="AA952" s="263"/>
      <c r="AB952" s="263"/>
      <c r="AC952" s="263"/>
      <c r="AD952" s="263"/>
      <c r="AE952" s="263"/>
      <c r="AF952" s="263"/>
      <c r="AG952" s="158"/>
      <c r="AH952" s="297">
        <f t="shared" si="47"/>
        <v>0</v>
      </c>
      <c r="AI952" s="573"/>
      <c r="AJ952" s="574" t="s">
        <v>659</v>
      </c>
      <c r="AK952" s="574" t="s">
        <v>430</v>
      </c>
      <c r="AL952" s="574"/>
      <c r="AM952" s="574"/>
      <c r="AN952" s="574"/>
      <c r="AO952" s="574"/>
      <c r="AP952" s="574"/>
      <c r="AQ952" s="574"/>
      <c r="AR952" s="574"/>
      <c r="AS952" s="575"/>
      <c r="AT952" s="576"/>
      <c r="AU952" s="575"/>
      <c r="AV952" s="577"/>
      <c r="AW952" s="159"/>
    </row>
    <row r="953" spans="1:49" ht="51">
      <c r="A953" s="395"/>
      <c r="B953" s="395">
        <v>4465120400</v>
      </c>
      <c r="C953" s="263" t="s">
        <v>6808</v>
      </c>
      <c r="D953" s="263" t="s">
        <v>6809</v>
      </c>
      <c r="E953" s="263" t="s">
        <v>3124</v>
      </c>
      <c r="F953" s="263" t="s">
        <v>422</v>
      </c>
      <c r="G953" s="263" t="s">
        <v>655</v>
      </c>
      <c r="H953" s="263"/>
      <c r="I953" s="263"/>
      <c r="J953" s="263"/>
      <c r="K953" s="263"/>
      <c r="L953" s="263"/>
      <c r="M953" s="263"/>
      <c r="N953" s="263"/>
      <c r="O953" s="158"/>
      <c r="P953" s="296">
        <f t="shared" si="48"/>
        <v>0</v>
      </c>
      <c r="Q953" s="263"/>
      <c r="R953" s="263"/>
      <c r="S953" s="263"/>
      <c r="T953" s="263"/>
      <c r="U953" s="263"/>
      <c r="V953" s="263"/>
      <c r="W953" s="263">
        <v>1</v>
      </c>
      <c r="X953" s="158">
        <v>45000</v>
      </c>
      <c r="Y953" s="297">
        <f t="shared" si="49"/>
        <v>1</v>
      </c>
      <c r="Z953" s="263"/>
      <c r="AA953" s="263"/>
      <c r="AB953" s="263"/>
      <c r="AC953" s="263"/>
      <c r="AD953" s="263"/>
      <c r="AE953" s="263"/>
      <c r="AF953" s="263"/>
      <c r="AG953" s="158"/>
      <c r="AH953" s="297">
        <f t="shared" si="47"/>
        <v>0</v>
      </c>
      <c r="AI953" s="573"/>
      <c r="AJ953" s="574" t="s">
        <v>659</v>
      </c>
      <c r="AK953" s="574" t="s">
        <v>430</v>
      </c>
      <c r="AL953" s="574"/>
      <c r="AM953" s="574"/>
      <c r="AN953" s="574"/>
      <c r="AO953" s="574"/>
      <c r="AP953" s="574"/>
      <c r="AQ953" s="574"/>
      <c r="AR953" s="574"/>
      <c r="AS953" s="575"/>
      <c r="AT953" s="576"/>
      <c r="AU953" s="575"/>
      <c r="AV953" s="577"/>
      <c r="AW953" s="159"/>
    </row>
    <row r="954" spans="1:49" ht="63.75">
      <c r="A954" s="395"/>
      <c r="B954" s="395">
        <v>4501700900</v>
      </c>
      <c r="C954" s="263" t="s">
        <v>6810</v>
      </c>
      <c r="D954" s="263" t="s">
        <v>6811</v>
      </c>
      <c r="E954" s="263" t="s">
        <v>3125</v>
      </c>
      <c r="F954" s="263" t="s">
        <v>422</v>
      </c>
      <c r="G954" s="263" t="s">
        <v>655</v>
      </c>
      <c r="H954" s="263"/>
      <c r="I954" s="263"/>
      <c r="J954" s="263"/>
      <c r="K954" s="263"/>
      <c r="L954" s="263"/>
      <c r="M954" s="263"/>
      <c r="N954" s="263"/>
      <c r="O954" s="158"/>
      <c r="P954" s="296">
        <f t="shared" si="48"/>
        <v>0</v>
      </c>
      <c r="Q954" s="263"/>
      <c r="R954" s="263"/>
      <c r="S954" s="263"/>
      <c r="T954" s="263"/>
      <c r="U954" s="263"/>
      <c r="V954" s="263"/>
      <c r="W954" s="263">
        <v>1</v>
      </c>
      <c r="X954" s="158">
        <v>45112</v>
      </c>
      <c r="Y954" s="297">
        <f t="shared" si="49"/>
        <v>1</v>
      </c>
      <c r="Z954" s="263"/>
      <c r="AA954" s="263"/>
      <c r="AB954" s="263"/>
      <c r="AC954" s="263"/>
      <c r="AD954" s="263"/>
      <c r="AE954" s="263"/>
      <c r="AF954" s="263"/>
      <c r="AG954" s="158"/>
      <c r="AH954" s="297">
        <f t="shared" si="47"/>
        <v>0</v>
      </c>
      <c r="AI954" s="573"/>
      <c r="AJ954" s="574" t="s">
        <v>659</v>
      </c>
      <c r="AK954" s="574" t="s">
        <v>430</v>
      </c>
      <c r="AL954" s="574"/>
      <c r="AM954" s="574"/>
      <c r="AN954" s="574"/>
      <c r="AO954" s="574"/>
      <c r="AP954" s="574"/>
      <c r="AQ954" s="574"/>
      <c r="AR954" s="574"/>
      <c r="AS954" s="575"/>
      <c r="AT954" s="576"/>
      <c r="AU954" s="575"/>
      <c r="AV954" s="577"/>
      <c r="AW954" s="159"/>
    </row>
    <row r="955" spans="1:49" ht="51">
      <c r="A955" s="395"/>
      <c r="B955" s="395">
        <v>3595403800</v>
      </c>
      <c r="C955" s="263" t="s">
        <v>6812</v>
      </c>
      <c r="D955" s="263" t="s">
        <v>6813</v>
      </c>
      <c r="E955" s="263" t="s">
        <v>3126</v>
      </c>
      <c r="F955" s="263" t="s">
        <v>422</v>
      </c>
      <c r="G955" s="263" t="s">
        <v>655</v>
      </c>
      <c r="H955" s="263"/>
      <c r="I955" s="263"/>
      <c r="J955" s="263"/>
      <c r="K955" s="263"/>
      <c r="L955" s="263"/>
      <c r="M955" s="263"/>
      <c r="N955" s="263"/>
      <c r="O955" s="158"/>
      <c r="P955" s="296">
        <f t="shared" si="48"/>
        <v>0</v>
      </c>
      <c r="Q955" s="263"/>
      <c r="R955" s="263"/>
      <c r="S955" s="263"/>
      <c r="T955" s="263"/>
      <c r="U955" s="263"/>
      <c r="V955" s="263"/>
      <c r="W955" s="263">
        <v>1</v>
      </c>
      <c r="X955" s="158">
        <v>45029</v>
      </c>
      <c r="Y955" s="297">
        <f t="shared" si="49"/>
        <v>1</v>
      </c>
      <c r="Z955" s="263"/>
      <c r="AA955" s="263"/>
      <c r="AB955" s="263"/>
      <c r="AC955" s="263"/>
      <c r="AD955" s="263"/>
      <c r="AE955" s="263"/>
      <c r="AF955" s="263"/>
      <c r="AG955" s="158"/>
      <c r="AH955" s="297">
        <f t="shared" si="47"/>
        <v>0</v>
      </c>
      <c r="AI955" s="573"/>
      <c r="AJ955" s="574" t="s">
        <v>659</v>
      </c>
      <c r="AK955" s="574" t="s">
        <v>430</v>
      </c>
      <c r="AL955" s="574"/>
      <c r="AM955" s="574"/>
      <c r="AN955" s="574"/>
      <c r="AO955" s="574"/>
      <c r="AP955" s="574"/>
      <c r="AQ955" s="574"/>
      <c r="AR955" s="574"/>
      <c r="AS955" s="575"/>
      <c r="AT955" s="576"/>
      <c r="AU955" s="575"/>
      <c r="AV955" s="577"/>
      <c r="AW955" s="159"/>
    </row>
    <row r="956" spans="1:49" ht="51">
      <c r="A956" s="395"/>
      <c r="B956" s="395">
        <v>4650420400</v>
      </c>
      <c r="C956" s="263" t="s">
        <v>6814</v>
      </c>
      <c r="D956" s="263" t="s">
        <v>6815</v>
      </c>
      <c r="E956" s="263" t="s">
        <v>3127</v>
      </c>
      <c r="F956" s="263" t="s">
        <v>422</v>
      </c>
      <c r="G956" s="263" t="s">
        <v>655</v>
      </c>
      <c r="H956" s="263"/>
      <c r="I956" s="263"/>
      <c r="J956" s="263"/>
      <c r="K956" s="263"/>
      <c r="L956" s="263"/>
      <c r="M956" s="263"/>
      <c r="N956" s="263"/>
      <c r="O956" s="158"/>
      <c r="P956" s="296">
        <f t="shared" si="48"/>
        <v>0</v>
      </c>
      <c r="Q956" s="263"/>
      <c r="R956" s="263"/>
      <c r="S956" s="263"/>
      <c r="T956" s="263"/>
      <c r="U956" s="263"/>
      <c r="V956" s="263"/>
      <c r="W956" s="263">
        <v>1</v>
      </c>
      <c r="X956" s="158">
        <v>44938</v>
      </c>
      <c r="Y956" s="297">
        <f t="shared" si="49"/>
        <v>1</v>
      </c>
      <c r="Z956" s="263"/>
      <c r="AA956" s="263"/>
      <c r="AB956" s="263"/>
      <c r="AC956" s="263"/>
      <c r="AD956" s="263"/>
      <c r="AE956" s="263"/>
      <c r="AF956" s="263"/>
      <c r="AG956" s="158"/>
      <c r="AH956" s="297">
        <f t="shared" si="47"/>
        <v>0</v>
      </c>
      <c r="AI956" s="573"/>
      <c r="AJ956" s="574" t="s">
        <v>659</v>
      </c>
      <c r="AK956" s="574" t="s">
        <v>430</v>
      </c>
      <c r="AL956" s="574"/>
      <c r="AM956" s="574"/>
      <c r="AN956" s="574"/>
      <c r="AO956" s="574"/>
      <c r="AP956" s="574"/>
      <c r="AQ956" s="574"/>
      <c r="AR956" s="574"/>
      <c r="AS956" s="575"/>
      <c r="AT956" s="576"/>
      <c r="AU956" s="575"/>
      <c r="AV956" s="577"/>
      <c r="AW956" s="159"/>
    </row>
    <row r="957" spans="1:49" ht="51">
      <c r="A957" s="395"/>
      <c r="B957" s="395">
        <v>3411361000</v>
      </c>
      <c r="C957" s="263" t="s">
        <v>6816</v>
      </c>
      <c r="D957" s="263" t="s">
        <v>6817</v>
      </c>
      <c r="E957" s="263" t="s">
        <v>3128</v>
      </c>
      <c r="F957" s="263" t="s">
        <v>422</v>
      </c>
      <c r="G957" s="263" t="s">
        <v>655</v>
      </c>
      <c r="H957" s="263"/>
      <c r="I957" s="263"/>
      <c r="J957" s="263"/>
      <c r="K957" s="263"/>
      <c r="L957" s="263"/>
      <c r="M957" s="263"/>
      <c r="N957" s="263"/>
      <c r="O957" s="158"/>
      <c r="P957" s="296">
        <f t="shared" si="48"/>
        <v>0</v>
      </c>
      <c r="Q957" s="263"/>
      <c r="R957" s="263"/>
      <c r="S957" s="263"/>
      <c r="T957" s="263"/>
      <c r="U957" s="263"/>
      <c r="V957" s="263"/>
      <c r="W957" s="263">
        <v>1</v>
      </c>
      <c r="X957" s="158">
        <v>44993</v>
      </c>
      <c r="Y957" s="297">
        <f t="shared" si="49"/>
        <v>1</v>
      </c>
      <c r="Z957" s="263"/>
      <c r="AA957" s="263"/>
      <c r="AB957" s="263"/>
      <c r="AC957" s="263"/>
      <c r="AD957" s="263"/>
      <c r="AE957" s="263"/>
      <c r="AF957" s="263"/>
      <c r="AG957" s="158"/>
      <c r="AH957" s="297">
        <f t="shared" si="47"/>
        <v>0</v>
      </c>
      <c r="AI957" s="573"/>
      <c r="AJ957" s="574" t="s">
        <v>659</v>
      </c>
      <c r="AK957" s="574" t="s">
        <v>430</v>
      </c>
      <c r="AL957" s="574"/>
      <c r="AM957" s="574"/>
      <c r="AN957" s="574"/>
      <c r="AO957" s="574"/>
      <c r="AP957" s="574"/>
      <c r="AQ957" s="574"/>
      <c r="AR957" s="574"/>
      <c r="AS957" s="575"/>
      <c r="AT957" s="576"/>
      <c r="AU957" s="575"/>
      <c r="AV957" s="577"/>
      <c r="AW957" s="159"/>
    </row>
    <row r="958" spans="1:49" ht="63.75">
      <c r="A958" s="395"/>
      <c r="B958" s="395">
        <v>5381800300</v>
      </c>
      <c r="C958" s="263" t="s">
        <v>6818</v>
      </c>
      <c r="D958" s="263" t="s">
        <v>6819</v>
      </c>
      <c r="E958" s="263" t="s">
        <v>3129</v>
      </c>
      <c r="F958" s="263" t="s">
        <v>422</v>
      </c>
      <c r="G958" s="263" t="s">
        <v>655</v>
      </c>
      <c r="H958" s="263"/>
      <c r="I958" s="263"/>
      <c r="J958" s="263"/>
      <c r="K958" s="263"/>
      <c r="L958" s="263"/>
      <c r="M958" s="263"/>
      <c r="N958" s="263"/>
      <c r="O958" s="158"/>
      <c r="P958" s="296">
        <f t="shared" si="48"/>
        <v>0</v>
      </c>
      <c r="Q958" s="263"/>
      <c r="R958" s="263"/>
      <c r="S958" s="263"/>
      <c r="T958" s="263"/>
      <c r="U958" s="263"/>
      <c r="V958" s="263"/>
      <c r="W958" s="263">
        <v>1</v>
      </c>
      <c r="X958" s="158">
        <v>45142</v>
      </c>
      <c r="Y958" s="297">
        <f t="shared" si="49"/>
        <v>1</v>
      </c>
      <c r="Z958" s="263"/>
      <c r="AA958" s="263"/>
      <c r="AB958" s="263"/>
      <c r="AC958" s="263"/>
      <c r="AD958" s="263"/>
      <c r="AE958" s="263"/>
      <c r="AF958" s="263"/>
      <c r="AG958" s="158"/>
      <c r="AH958" s="297">
        <f t="shared" si="47"/>
        <v>0</v>
      </c>
      <c r="AI958" s="573"/>
      <c r="AJ958" s="574" t="s">
        <v>659</v>
      </c>
      <c r="AK958" s="574" t="s">
        <v>430</v>
      </c>
      <c r="AL958" s="574"/>
      <c r="AM958" s="574"/>
      <c r="AN958" s="574"/>
      <c r="AO958" s="574"/>
      <c r="AP958" s="574"/>
      <c r="AQ958" s="574"/>
      <c r="AR958" s="574"/>
      <c r="AS958" s="575"/>
      <c r="AT958" s="576"/>
      <c r="AU958" s="575"/>
      <c r="AV958" s="577"/>
      <c r="AW958" s="159"/>
    </row>
    <row r="959" spans="1:49" ht="51">
      <c r="A959" s="395"/>
      <c r="B959" s="395">
        <v>5305211400</v>
      </c>
      <c r="C959" s="263" t="s">
        <v>6820</v>
      </c>
      <c r="D959" s="263" t="s">
        <v>6821</v>
      </c>
      <c r="E959" s="263" t="s">
        <v>3130</v>
      </c>
      <c r="F959" s="263" t="s">
        <v>422</v>
      </c>
      <c r="G959" s="263" t="s">
        <v>655</v>
      </c>
      <c r="H959" s="263"/>
      <c r="I959" s="263"/>
      <c r="J959" s="263"/>
      <c r="K959" s="263"/>
      <c r="L959" s="263"/>
      <c r="M959" s="263"/>
      <c r="N959" s="263"/>
      <c r="O959" s="158"/>
      <c r="P959" s="296">
        <f t="shared" si="48"/>
        <v>0</v>
      </c>
      <c r="Q959" s="263"/>
      <c r="R959" s="263"/>
      <c r="S959" s="263"/>
      <c r="T959" s="263"/>
      <c r="U959" s="263"/>
      <c r="V959" s="263"/>
      <c r="W959" s="263">
        <v>1</v>
      </c>
      <c r="X959" s="158">
        <v>45230</v>
      </c>
      <c r="Y959" s="297">
        <f t="shared" si="49"/>
        <v>1</v>
      </c>
      <c r="Z959" s="263"/>
      <c r="AA959" s="263"/>
      <c r="AB959" s="263"/>
      <c r="AC959" s="263"/>
      <c r="AD959" s="263"/>
      <c r="AE959" s="263"/>
      <c r="AF959" s="263"/>
      <c r="AG959" s="158"/>
      <c r="AH959" s="297">
        <f t="shared" si="47"/>
        <v>0</v>
      </c>
      <c r="AI959" s="573"/>
      <c r="AJ959" s="574" t="s">
        <v>659</v>
      </c>
      <c r="AK959" s="574" t="s">
        <v>430</v>
      </c>
      <c r="AL959" s="574"/>
      <c r="AM959" s="574"/>
      <c r="AN959" s="574"/>
      <c r="AO959" s="574"/>
      <c r="AP959" s="574"/>
      <c r="AQ959" s="574"/>
      <c r="AR959" s="574"/>
      <c r="AS959" s="575"/>
      <c r="AT959" s="576"/>
      <c r="AU959" s="575"/>
      <c r="AV959" s="577"/>
      <c r="AW959" s="159"/>
    </row>
    <row r="960" spans="1:49" ht="51">
      <c r="A960" s="395"/>
      <c r="B960" s="395">
        <v>5837130200</v>
      </c>
      <c r="C960" s="263" t="s">
        <v>6822</v>
      </c>
      <c r="D960" s="263" t="s">
        <v>6823</v>
      </c>
      <c r="E960" s="263" t="s">
        <v>3131</v>
      </c>
      <c r="F960" s="263" t="s">
        <v>422</v>
      </c>
      <c r="G960" s="263" t="s">
        <v>655</v>
      </c>
      <c r="H960" s="263"/>
      <c r="I960" s="263"/>
      <c r="J960" s="263"/>
      <c r="K960" s="263"/>
      <c r="L960" s="263"/>
      <c r="M960" s="263"/>
      <c r="N960" s="263"/>
      <c r="O960" s="158"/>
      <c r="P960" s="296">
        <f t="shared" si="48"/>
        <v>0</v>
      </c>
      <c r="Q960" s="263"/>
      <c r="R960" s="263"/>
      <c r="S960" s="263"/>
      <c r="T960" s="263"/>
      <c r="U960" s="263"/>
      <c r="V960" s="263"/>
      <c r="W960" s="263">
        <v>1</v>
      </c>
      <c r="X960" s="158">
        <v>45055</v>
      </c>
      <c r="Y960" s="297">
        <f t="shared" si="49"/>
        <v>1</v>
      </c>
      <c r="Z960" s="263"/>
      <c r="AA960" s="263"/>
      <c r="AB960" s="263"/>
      <c r="AC960" s="263"/>
      <c r="AD960" s="263"/>
      <c r="AE960" s="263"/>
      <c r="AF960" s="263"/>
      <c r="AG960" s="158"/>
      <c r="AH960" s="297">
        <f t="shared" si="47"/>
        <v>0</v>
      </c>
      <c r="AI960" s="573"/>
      <c r="AJ960" s="574" t="s">
        <v>659</v>
      </c>
      <c r="AK960" s="574" t="s">
        <v>430</v>
      </c>
      <c r="AL960" s="574"/>
      <c r="AM960" s="574"/>
      <c r="AN960" s="574"/>
      <c r="AO960" s="574"/>
      <c r="AP960" s="574"/>
      <c r="AQ960" s="574"/>
      <c r="AR960" s="574"/>
      <c r="AS960" s="575"/>
      <c r="AT960" s="576"/>
      <c r="AU960" s="575"/>
      <c r="AV960" s="577"/>
      <c r="AW960" s="159"/>
    </row>
    <row r="961" spans="1:49" ht="51">
      <c r="A961" s="395"/>
      <c r="B961" s="395">
        <v>4732000500</v>
      </c>
      <c r="C961" s="263" t="s">
        <v>6824</v>
      </c>
      <c r="D961" s="263" t="s">
        <v>6825</v>
      </c>
      <c r="E961" s="263" t="s">
        <v>3132</v>
      </c>
      <c r="F961" s="263" t="s">
        <v>422</v>
      </c>
      <c r="G961" s="263" t="s">
        <v>655</v>
      </c>
      <c r="H961" s="263"/>
      <c r="I961" s="263"/>
      <c r="J961" s="263"/>
      <c r="K961" s="263"/>
      <c r="L961" s="263"/>
      <c r="M961" s="263"/>
      <c r="N961" s="263"/>
      <c r="O961" s="158"/>
      <c r="P961" s="296">
        <f t="shared" si="48"/>
        <v>0</v>
      </c>
      <c r="Q961" s="263"/>
      <c r="R961" s="263"/>
      <c r="S961" s="263"/>
      <c r="T961" s="263"/>
      <c r="U961" s="263"/>
      <c r="V961" s="263"/>
      <c r="W961" s="263">
        <v>1</v>
      </c>
      <c r="X961" s="158">
        <v>44999</v>
      </c>
      <c r="Y961" s="297">
        <f t="shared" si="49"/>
        <v>1</v>
      </c>
      <c r="Z961" s="263"/>
      <c r="AA961" s="263"/>
      <c r="AB961" s="263"/>
      <c r="AC961" s="263"/>
      <c r="AD961" s="263"/>
      <c r="AE961" s="263"/>
      <c r="AF961" s="263"/>
      <c r="AG961" s="158"/>
      <c r="AH961" s="297">
        <f t="shared" si="47"/>
        <v>0</v>
      </c>
      <c r="AI961" s="573"/>
      <c r="AJ961" s="574" t="s">
        <v>659</v>
      </c>
      <c r="AK961" s="574" t="s">
        <v>430</v>
      </c>
      <c r="AL961" s="574"/>
      <c r="AM961" s="574"/>
      <c r="AN961" s="574"/>
      <c r="AO961" s="574"/>
      <c r="AP961" s="574"/>
      <c r="AQ961" s="574"/>
      <c r="AR961" s="574"/>
      <c r="AS961" s="575"/>
      <c r="AT961" s="576"/>
      <c r="AU961" s="575"/>
      <c r="AV961" s="577"/>
      <c r="AW961" s="159"/>
    </row>
    <row r="962" spans="1:49" ht="51">
      <c r="A962" s="395"/>
      <c r="B962" s="395">
        <v>4546420700</v>
      </c>
      <c r="C962" s="263" t="s">
        <v>6826</v>
      </c>
      <c r="D962" s="263" t="s">
        <v>6827</v>
      </c>
      <c r="E962" s="263" t="s">
        <v>3133</v>
      </c>
      <c r="F962" s="263" t="s">
        <v>422</v>
      </c>
      <c r="G962" s="263" t="s">
        <v>655</v>
      </c>
      <c r="H962" s="263"/>
      <c r="I962" s="263"/>
      <c r="J962" s="263"/>
      <c r="K962" s="263"/>
      <c r="L962" s="263"/>
      <c r="M962" s="263"/>
      <c r="N962" s="263"/>
      <c r="O962" s="158"/>
      <c r="P962" s="296">
        <f t="shared" si="48"/>
        <v>0</v>
      </c>
      <c r="Q962" s="263"/>
      <c r="R962" s="263"/>
      <c r="S962" s="263"/>
      <c r="T962" s="263"/>
      <c r="U962" s="263"/>
      <c r="V962" s="263"/>
      <c r="W962" s="263">
        <v>1</v>
      </c>
      <c r="X962" s="158">
        <v>45021</v>
      </c>
      <c r="Y962" s="297">
        <f t="shared" si="49"/>
        <v>1</v>
      </c>
      <c r="Z962" s="263"/>
      <c r="AA962" s="263"/>
      <c r="AB962" s="263"/>
      <c r="AC962" s="263"/>
      <c r="AD962" s="263"/>
      <c r="AE962" s="263"/>
      <c r="AF962" s="263"/>
      <c r="AG962" s="158"/>
      <c r="AH962" s="297">
        <f t="shared" si="47"/>
        <v>0</v>
      </c>
      <c r="AI962" s="573"/>
      <c r="AJ962" s="574" t="s">
        <v>659</v>
      </c>
      <c r="AK962" s="574" t="s">
        <v>430</v>
      </c>
      <c r="AL962" s="574"/>
      <c r="AM962" s="574"/>
      <c r="AN962" s="574"/>
      <c r="AO962" s="574"/>
      <c r="AP962" s="574"/>
      <c r="AQ962" s="574"/>
      <c r="AR962" s="574"/>
      <c r="AS962" s="575"/>
      <c r="AT962" s="576"/>
      <c r="AU962" s="575"/>
      <c r="AV962" s="577"/>
      <c r="AW962" s="159"/>
    </row>
    <row r="963" spans="1:49" ht="51">
      <c r="A963" s="395"/>
      <c r="B963" s="395">
        <v>4483913900</v>
      </c>
      <c r="C963" s="263" t="s">
        <v>6828</v>
      </c>
      <c r="D963" s="263" t="s">
        <v>6829</v>
      </c>
      <c r="E963" s="263" t="s">
        <v>3134</v>
      </c>
      <c r="F963" s="263" t="s">
        <v>422</v>
      </c>
      <c r="G963" s="263" t="s">
        <v>655</v>
      </c>
      <c r="H963" s="263"/>
      <c r="I963" s="263"/>
      <c r="J963" s="263"/>
      <c r="K963" s="263"/>
      <c r="L963" s="263"/>
      <c r="M963" s="263"/>
      <c r="N963" s="263"/>
      <c r="O963" s="158"/>
      <c r="P963" s="296">
        <f t="shared" si="48"/>
        <v>0</v>
      </c>
      <c r="Q963" s="263"/>
      <c r="R963" s="263"/>
      <c r="S963" s="263"/>
      <c r="T963" s="263"/>
      <c r="U963" s="263"/>
      <c r="V963" s="263"/>
      <c r="W963" s="263">
        <v>1</v>
      </c>
      <c r="X963" s="158">
        <v>45069</v>
      </c>
      <c r="Y963" s="297">
        <f t="shared" si="49"/>
        <v>1</v>
      </c>
      <c r="Z963" s="263"/>
      <c r="AA963" s="263"/>
      <c r="AB963" s="263"/>
      <c r="AC963" s="263"/>
      <c r="AD963" s="263"/>
      <c r="AE963" s="263"/>
      <c r="AF963" s="263"/>
      <c r="AG963" s="158"/>
      <c r="AH963" s="297">
        <f t="shared" si="47"/>
        <v>0</v>
      </c>
      <c r="AI963" s="573"/>
      <c r="AJ963" s="574" t="s">
        <v>659</v>
      </c>
      <c r="AK963" s="574" t="s">
        <v>430</v>
      </c>
      <c r="AL963" s="574"/>
      <c r="AM963" s="574"/>
      <c r="AN963" s="574"/>
      <c r="AO963" s="574"/>
      <c r="AP963" s="574"/>
      <c r="AQ963" s="574"/>
      <c r="AR963" s="574"/>
      <c r="AS963" s="575"/>
      <c r="AT963" s="576"/>
      <c r="AU963" s="575"/>
      <c r="AV963" s="577"/>
      <c r="AW963" s="159"/>
    </row>
    <row r="964" spans="1:49" ht="51">
      <c r="A964" s="395"/>
      <c r="B964" s="395">
        <v>5814202000</v>
      </c>
      <c r="C964" s="263" t="s">
        <v>6830</v>
      </c>
      <c r="D964" s="263" t="s">
        <v>6831</v>
      </c>
      <c r="E964" s="263" t="s">
        <v>3135</v>
      </c>
      <c r="F964" s="263" t="s">
        <v>422</v>
      </c>
      <c r="G964" s="263" t="s">
        <v>655</v>
      </c>
      <c r="H964" s="263"/>
      <c r="I964" s="263"/>
      <c r="J964" s="263"/>
      <c r="K964" s="263"/>
      <c r="L964" s="263"/>
      <c r="M964" s="263"/>
      <c r="N964" s="263"/>
      <c r="O964" s="158"/>
      <c r="P964" s="296">
        <f t="shared" si="48"/>
        <v>0</v>
      </c>
      <c r="Q964" s="263"/>
      <c r="R964" s="263"/>
      <c r="S964" s="263"/>
      <c r="T964" s="263"/>
      <c r="U964" s="263"/>
      <c r="V964" s="263"/>
      <c r="W964" s="263">
        <v>1</v>
      </c>
      <c r="X964" s="158">
        <v>45148</v>
      </c>
      <c r="Y964" s="297">
        <f t="shared" si="49"/>
        <v>1</v>
      </c>
      <c r="Z964" s="263"/>
      <c r="AA964" s="263"/>
      <c r="AB964" s="263"/>
      <c r="AC964" s="263"/>
      <c r="AD964" s="263"/>
      <c r="AE964" s="263"/>
      <c r="AF964" s="263"/>
      <c r="AG964" s="158"/>
      <c r="AH964" s="297">
        <f t="shared" si="47"/>
        <v>0</v>
      </c>
      <c r="AI964" s="573"/>
      <c r="AJ964" s="574" t="s">
        <v>659</v>
      </c>
      <c r="AK964" s="574" t="s">
        <v>430</v>
      </c>
      <c r="AL964" s="574"/>
      <c r="AM964" s="574"/>
      <c r="AN964" s="574"/>
      <c r="AO964" s="574"/>
      <c r="AP964" s="574"/>
      <c r="AQ964" s="574"/>
      <c r="AR964" s="574"/>
      <c r="AS964" s="575"/>
      <c r="AT964" s="576"/>
      <c r="AU964" s="575"/>
      <c r="AV964" s="577"/>
      <c r="AW964" s="159"/>
    </row>
    <row r="965" spans="1:49" ht="51">
      <c r="A965" s="395"/>
      <c r="B965" s="395">
        <v>5883630100</v>
      </c>
      <c r="C965" s="263" t="s">
        <v>6832</v>
      </c>
      <c r="D965" s="263" t="s">
        <v>6833</v>
      </c>
      <c r="E965" s="263" t="s">
        <v>3136</v>
      </c>
      <c r="F965" s="263" t="s">
        <v>422</v>
      </c>
      <c r="G965" s="263" t="s">
        <v>655</v>
      </c>
      <c r="H965" s="263"/>
      <c r="I965" s="263"/>
      <c r="J965" s="263"/>
      <c r="K965" s="263"/>
      <c r="L965" s="263"/>
      <c r="M965" s="263"/>
      <c r="N965" s="263"/>
      <c r="O965" s="158"/>
      <c r="P965" s="296">
        <f t="shared" si="48"/>
        <v>0</v>
      </c>
      <c r="Q965" s="263"/>
      <c r="R965" s="263"/>
      <c r="S965" s="263"/>
      <c r="T965" s="263"/>
      <c r="U965" s="263"/>
      <c r="V965" s="263"/>
      <c r="W965" s="263">
        <v>1</v>
      </c>
      <c r="X965" s="158">
        <v>45074</v>
      </c>
      <c r="Y965" s="297">
        <f t="shared" si="49"/>
        <v>1</v>
      </c>
      <c r="Z965" s="263"/>
      <c r="AA965" s="263"/>
      <c r="AB965" s="263"/>
      <c r="AC965" s="263"/>
      <c r="AD965" s="263"/>
      <c r="AE965" s="263"/>
      <c r="AF965" s="263"/>
      <c r="AG965" s="158"/>
      <c r="AH965" s="297">
        <f t="shared" si="47"/>
        <v>0</v>
      </c>
      <c r="AI965" s="573"/>
      <c r="AJ965" s="574" t="s">
        <v>659</v>
      </c>
      <c r="AK965" s="574" t="s">
        <v>430</v>
      </c>
      <c r="AL965" s="574"/>
      <c r="AM965" s="574"/>
      <c r="AN965" s="574"/>
      <c r="AO965" s="574"/>
      <c r="AP965" s="574"/>
      <c r="AQ965" s="574"/>
      <c r="AR965" s="574"/>
      <c r="AS965" s="575"/>
      <c r="AT965" s="576"/>
      <c r="AU965" s="575"/>
      <c r="AV965" s="577"/>
      <c r="AW965" s="159"/>
    </row>
    <row r="966" spans="1:49" ht="51">
      <c r="A966" s="395"/>
      <c r="B966" s="395">
        <v>5321322000</v>
      </c>
      <c r="C966" s="263" t="s">
        <v>6834</v>
      </c>
      <c r="D966" s="263" t="s">
        <v>6835</v>
      </c>
      <c r="E966" s="263" t="s">
        <v>3137</v>
      </c>
      <c r="F966" s="263" t="s">
        <v>422</v>
      </c>
      <c r="G966" s="263" t="s">
        <v>655</v>
      </c>
      <c r="H966" s="263"/>
      <c r="I966" s="263"/>
      <c r="J966" s="263"/>
      <c r="K966" s="263"/>
      <c r="L966" s="263"/>
      <c r="M966" s="263"/>
      <c r="N966" s="263"/>
      <c r="O966" s="158"/>
      <c r="P966" s="296">
        <f t="shared" si="48"/>
        <v>0</v>
      </c>
      <c r="Q966" s="263"/>
      <c r="R966" s="263"/>
      <c r="S966" s="263"/>
      <c r="T966" s="263"/>
      <c r="U966" s="263"/>
      <c r="V966" s="263"/>
      <c r="W966" s="263">
        <v>1</v>
      </c>
      <c r="X966" s="158">
        <v>45014</v>
      </c>
      <c r="Y966" s="297">
        <f t="shared" si="49"/>
        <v>1</v>
      </c>
      <c r="Z966" s="263"/>
      <c r="AA966" s="263"/>
      <c r="AB966" s="263"/>
      <c r="AC966" s="263"/>
      <c r="AD966" s="263"/>
      <c r="AE966" s="263"/>
      <c r="AF966" s="263"/>
      <c r="AG966" s="158"/>
      <c r="AH966" s="297">
        <f t="shared" si="47"/>
        <v>0</v>
      </c>
      <c r="AI966" s="573"/>
      <c r="AJ966" s="574" t="s">
        <v>659</v>
      </c>
      <c r="AK966" s="574" t="s">
        <v>430</v>
      </c>
      <c r="AL966" s="574"/>
      <c r="AM966" s="574"/>
      <c r="AN966" s="574"/>
      <c r="AO966" s="574"/>
      <c r="AP966" s="574"/>
      <c r="AQ966" s="574"/>
      <c r="AR966" s="574"/>
      <c r="AS966" s="575"/>
      <c r="AT966" s="576"/>
      <c r="AU966" s="575"/>
      <c r="AV966" s="577"/>
      <c r="AW966" s="159"/>
    </row>
    <row r="967" spans="1:49" ht="63.75">
      <c r="A967" s="395"/>
      <c r="B967" s="395">
        <v>5870610800</v>
      </c>
      <c r="C967" s="263" t="s">
        <v>6836</v>
      </c>
      <c r="D967" s="263" t="s">
        <v>6837</v>
      </c>
      <c r="E967" s="263" t="s">
        <v>3138</v>
      </c>
      <c r="F967" s="263" t="s">
        <v>422</v>
      </c>
      <c r="G967" s="263" t="s">
        <v>655</v>
      </c>
      <c r="H967" s="263"/>
      <c r="I967" s="263"/>
      <c r="J967" s="263"/>
      <c r="K967" s="263"/>
      <c r="L967" s="263"/>
      <c r="M967" s="263"/>
      <c r="N967" s="263"/>
      <c r="O967" s="158"/>
      <c r="P967" s="296">
        <f t="shared" si="48"/>
        <v>0</v>
      </c>
      <c r="Q967" s="263"/>
      <c r="R967" s="263"/>
      <c r="S967" s="263"/>
      <c r="T967" s="263"/>
      <c r="U967" s="263"/>
      <c r="V967" s="263"/>
      <c r="W967" s="263">
        <v>1</v>
      </c>
      <c r="X967" s="158">
        <v>45204</v>
      </c>
      <c r="Y967" s="297">
        <f t="shared" si="49"/>
        <v>1</v>
      </c>
      <c r="Z967" s="263"/>
      <c r="AA967" s="263"/>
      <c r="AB967" s="263"/>
      <c r="AC967" s="263"/>
      <c r="AD967" s="263"/>
      <c r="AE967" s="263"/>
      <c r="AF967" s="263"/>
      <c r="AG967" s="158"/>
      <c r="AH967" s="297">
        <f t="shared" si="47"/>
        <v>0</v>
      </c>
      <c r="AI967" s="573"/>
      <c r="AJ967" s="574" t="s">
        <v>659</v>
      </c>
      <c r="AK967" s="574" t="s">
        <v>430</v>
      </c>
      <c r="AL967" s="574"/>
      <c r="AM967" s="574"/>
      <c r="AN967" s="574"/>
      <c r="AO967" s="574"/>
      <c r="AP967" s="574"/>
      <c r="AQ967" s="574"/>
      <c r="AR967" s="574"/>
      <c r="AS967" s="575"/>
      <c r="AT967" s="576"/>
      <c r="AU967" s="575"/>
      <c r="AV967" s="577"/>
      <c r="AW967" s="159"/>
    </row>
    <row r="968" spans="1:49" ht="51">
      <c r="A968" s="395"/>
      <c r="B968" s="395">
        <v>5354821700</v>
      </c>
      <c r="C968" s="263" t="s">
        <v>6838</v>
      </c>
      <c r="D968" s="263" t="s">
        <v>6839</v>
      </c>
      <c r="E968" s="263" t="s">
        <v>3139</v>
      </c>
      <c r="F968" s="263" t="s">
        <v>422</v>
      </c>
      <c r="G968" s="263" t="s">
        <v>655</v>
      </c>
      <c r="H968" s="263"/>
      <c r="I968" s="263"/>
      <c r="J968" s="263"/>
      <c r="K968" s="263"/>
      <c r="L968" s="263"/>
      <c r="M968" s="263"/>
      <c r="N968" s="263"/>
      <c r="O968" s="158"/>
      <c r="P968" s="296">
        <f t="shared" si="48"/>
        <v>0</v>
      </c>
      <c r="Q968" s="263"/>
      <c r="R968" s="263"/>
      <c r="S968" s="263"/>
      <c r="T968" s="263"/>
      <c r="U968" s="263"/>
      <c r="V968" s="263"/>
      <c r="W968" s="263">
        <v>1</v>
      </c>
      <c r="X968" s="158">
        <v>45237</v>
      </c>
      <c r="Y968" s="297">
        <f t="shared" si="49"/>
        <v>1</v>
      </c>
      <c r="Z968" s="263"/>
      <c r="AA968" s="263"/>
      <c r="AB968" s="263"/>
      <c r="AC968" s="263"/>
      <c r="AD968" s="263"/>
      <c r="AE968" s="263"/>
      <c r="AF968" s="263"/>
      <c r="AG968" s="158"/>
      <c r="AH968" s="297">
        <f t="shared" si="47"/>
        <v>0</v>
      </c>
      <c r="AI968" s="573"/>
      <c r="AJ968" s="574" t="s">
        <v>659</v>
      </c>
      <c r="AK968" s="574" t="s">
        <v>430</v>
      </c>
      <c r="AL968" s="574"/>
      <c r="AM968" s="574"/>
      <c r="AN968" s="574"/>
      <c r="AO968" s="574"/>
      <c r="AP968" s="574"/>
      <c r="AQ968" s="574"/>
      <c r="AR968" s="574"/>
      <c r="AS968" s="575"/>
      <c r="AT968" s="576"/>
      <c r="AU968" s="575"/>
      <c r="AV968" s="577"/>
      <c r="AW968" s="159"/>
    </row>
    <row r="969" spans="1:49" ht="51">
      <c r="A969" s="395"/>
      <c r="B969" s="395">
        <v>3094933600</v>
      </c>
      <c r="C969" s="263" t="s">
        <v>6840</v>
      </c>
      <c r="D969" s="263" t="s">
        <v>6841</v>
      </c>
      <c r="E969" s="263" t="s">
        <v>3140</v>
      </c>
      <c r="F969" s="263" t="s">
        <v>422</v>
      </c>
      <c r="G969" s="263" t="s">
        <v>655</v>
      </c>
      <c r="H969" s="263"/>
      <c r="I969" s="263"/>
      <c r="J969" s="263"/>
      <c r="K969" s="263"/>
      <c r="L969" s="263"/>
      <c r="M969" s="263"/>
      <c r="N969" s="263"/>
      <c r="O969" s="158"/>
      <c r="P969" s="296">
        <f t="shared" si="48"/>
        <v>0</v>
      </c>
      <c r="Q969" s="263"/>
      <c r="R969" s="263"/>
      <c r="S969" s="263"/>
      <c r="T969" s="263"/>
      <c r="U969" s="263"/>
      <c r="V969" s="263"/>
      <c r="W969" s="263">
        <v>1</v>
      </c>
      <c r="X969" s="158">
        <v>44974</v>
      </c>
      <c r="Y969" s="297">
        <f t="shared" si="49"/>
        <v>1</v>
      </c>
      <c r="Z969" s="263"/>
      <c r="AA969" s="263"/>
      <c r="AB969" s="263"/>
      <c r="AC969" s="263"/>
      <c r="AD969" s="263"/>
      <c r="AE969" s="263"/>
      <c r="AF969" s="263"/>
      <c r="AG969" s="158"/>
      <c r="AH969" s="297">
        <f t="shared" si="47"/>
        <v>0</v>
      </c>
      <c r="AI969" s="573"/>
      <c r="AJ969" s="574" t="s">
        <v>659</v>
      </c>
      <c r="AK969" s="574" t="s">
        <v>430</v>
      </c>
      <c r="AL969" s="574"/>
      <c r="AM969" s="574"/>
      <c r="AN969" s="574"/>
      <c r="AO969" s="574"/>
      <c r="AP969" s="574"/>
      <c r="AQ969" s="574"/>
      <c r="AR969" s="574"/>
      <c r="AS969" s="575"/>
      <c r="AT969" s="576"/>
      <c r="AU969" s="575"/>
      <c r="AV969" s="577"/>
      <c r="AW969" s="159"/>
    </row>
    <row r="970" spans="1:49" ht="51">
      <c r="A970" s="395"/>
      <c r="B970" s="395">
        <v>4774621800</v>
      </c>
      <c r="C970" s="263" t="s">
        <v>6842</v>
      </c>
      <c r="D970" s="263" t="s">
        <v>6843</v>
      </c>
      <c r="E970" s="263" t="s">
        <v>3141</v>
      </c>
      <c r="F970" s="263" t="s">
        <v>422</v>
      </c>
      <c r="G970" s="263" t="s">
        <v>655</v>
      </c>
      <c r="H970" s="263"/>
      <c r="I970" s="263"/>
      <c r="J970" s="263"/>
      <c r="K970" s="263"/>
      <c r="L970" s="263"/>
      <c r="M970" s="263"/>
      <c r="N970" s="263"/>
      <c r="O970" s="158"/>
      <c r="P970" s="296">
        <f t="shared" si="48"/>
        <v>0</v>
      </c>
      <c r="Q970" s="263"/>
      <c r="R970" s="263"/>
      <c r="S970" s="263"/>
      <c r="T970" s="263"/>
      <c r="U970" s="263"/>
      <c r="V970" s="263"/>
      <c r="W970" s="263">
        <v>1</v>
      </c>
      <c r="X970" s="158">
        <v>45244</v>
      </c>
      <c r="Y970" s="297">
        <f t="shared" si="49"/>
        <v>1</v>
      </c>
      <c r="Z970" s="263"/>
      <c r="AA970" s="263"/>
      <c r="AB970" s="263"/>
      <c r="AC970" s="263"/>
      <c r="AD970" s="263"/>
      <c r="AE970" s="263"/>
      <c r="AF970" s="263"/>
      <c r="AG970" s="158"/>
      <c r="AH970" s="297">
        <f t="shared" si="47"/>
        <v>0</v>
      </c>
      <c r="AI970" s="573"/>
      <c r="AJ970" s="574" t="s">
        <v>659</v>
      </c>
      <c r="AK970" s="574" t="s">
        <v>430</v>
      </c>
      <c r="AL970" s="574"/>
      <c r="AM970" s="574"/>
      <c r="AN970" s="574"/>
      <c r="AO970" s="574"/>
      <c r="AP970" s="574"/>
      <c r="AQ970" s="574"/>
      <c r="AR970" s="574"/>
      <c r="AS970" s="575"/>
      <c r="AT970" s="576"/>
      <c r="AU970" s="575"/>
      <c r="AV970" s="577"/>
      <c r="AW970" s="159"/>
    </row>
    <row r="971" spans="1:49" ht="51">
      <c r="A971" s="395"/>
      <c r="B971" s="395">
        <v>3183220900</v>
      </c>
      <c r="C971" s="263" t="s">
        <v>6844</v>
      </c>
      <c r="D971" s="263" t="s">
        <v>6845</v>
      </c>
      <c r="E971" s="263" t="s">
        <v>3142</v>
      </c>
      <c r="F971" s="263" t="s">
        <v>422</v>
      </c>
      <c r="G971" s="263" t="s">
        <v>655</v>
      </c>
      <c r="H971" s="263"/>
      <c r="I971" s="263"/>
      <c r="J971" s="263"/>
      <c r="K971" s="263"/>
      <c r="L971" s="263"/>
      <c r="M971" s="263"/>
      <c r="N971" s="263"/>
      <c r="O971" s="158"/>
      <c r="P971" s="296">
        <f t="shared" si="48"/>
        <v>0</v>
      </c>
      <c r="Q971" s="263"/>
      <c r="R971" s="263"/>
      <c r="S971" s="263"/>
      <c r="T971" s="263"/>
      <c r="U971" s="263"/>
      <c r="V971" s="263"/>
      <c r="W971" s="263">
        <v>1</v>
      </c>
      <c r="X971" s="158">
        <v>45037</v>
      </c>
      <c r="Y971" s="297">
        <f t="shared" si="49"/>
        <v>1</v>
      </c>
      <c r="Z971" s="263"/>
      <c r="AA971" s="263"/>
      <c r="AB971" s="263"/>
      <c r="AC971" s="263"/>
      <c r="AD971" s="263"/>
      <c r="AE971" s="263"/>
      <c r="AF971" s="263"/>
      <c r="AG971" s="158"/>
      <c r="AH971" s="297">
        <f t="shared" si="47"/>
        <v>0</v>
      </c>
      <c r="AI971" s="573"/>
      <c r="AJ971" s="574" t="s">
        <v>659</v>
      </c>
      <c r="AK971" s="574" t="s">
        <v>430</v>
      </c>
      <c r="AL971" s="574"/>
      <c r="AM971" s="574"/>
      <c r="AN971" s="574"/>
      <c r="AO971" s="574"/>
      <c r="AP971" s="574"/>
      <c r="AQ971" s="574"/>
      <c r="AR971" s="574"/>
      <c r="AS971" s="575"/>
      <c r="AT971" s="576"/>
      <c r="AU971" s="575"/>
      <c r="AV971" s="577"/>
      <c r="AW971" s="159"/>
    </row>
    <row r="972" spans="1:49" ht="51">
      <c r="A972" s="395"/>
      <c r="B972" s="395">
        <v>6382905100</v>
      </c>
      <c r="C972" s="263" t="s">
        <v>6846</v>
      </c>
      <c r="D972" s="263" t="s">
        <v>6847</v>
      </c>
      <c r="E972" s="263" t="s">
        <v>3143</v>
      </c>
      <c r="F972" s="263" t="s">
        <v>422</v>
      </c>
      <c r="G972" s="263" t="s">
        <v>655</v>
      </c>
      <c r="H972" s="263"/>
      <c r="I972" s="263"/>
      <c r="J972" s="263"/>
      <c r="K972" s="263"/>
      <c r="L972" s="263"/>
      <c r="M972" s="263"/>
      <c r="N972" s="263"/>
      <c r="O972" s="158"/>
      <c r="P972" s="296">
        <f t="shared" si="48"/>
        <v>0</v>
      </c>
      <c r="Q972" s="263"/>
      <c r="R972" s="263"/>
      <c r="S972" s="263"/>
      <c r="T972" s="263"/>
      <c r="U972" s="263"/>
      <c r="V972" s="263"/>
      <c r="W972" s="263">
        <v>1</v>
      </c>
      <c r="X972" s="158">
        <v>45022</v>
      </c>
      <c r="Y972" s="297">
        <f t="shared" si="49"/>
        <v>1</v>
      </c>
      <c r="Z972" s="263"/>
      <c r="AA972" s="263"/>
      <c r="AB972" s="263"/>
      <c r="AC972" s="263"/>
      <c r="AD972" s="263"/>
      <c r="AE972" s="263"/>
      <c r="AF972" s="263"/>
      <c r="AG972" s="158"/>
      <c r="AH972" s="297">
        <f t="shared" si="47"/>
        <v>0</v>
      </c>
      <c r="AI972" s="573"/>
      <c r="AJ972" s="574" t="s">
        <v>659</v>
      </c>
      <c r="AK972" s="574" t="s">
        <v>430</v>
      </c>
      <c r="AL972" s="574"/>
      <c r="AM972" s="574"/>
      <c r="AN972" s="574"/>
      <c r="AO972" s="574"/>
      <c r="AP972" s="574"/>
      <c r="AQ972" s="574"/>
      <c r="AR972" s="574"/>
      <c r="AS972" s="575"/>
      <c r="AT972" s="576"/>
      <c r="AU972" s="575"/>
      <c r="AV972" s="577"/>
      <c r="AW972" s="159"/>
    </row>
    <row r="973" spans="1:49" ht="51">
      <c r="A973" s="395"/>
      <c r="B973" s="395">
        <v>3112803300</v>
      </c>
      <c r="C973" s="263" t="s">
        <v>6848</v>
      </c>
      <c r="D973" s="263" t="s">
        <v>6849</v>
      </c>
      <c r="E973" s="263" t="s">
        <v>3144</v>
      </c>
      <c r="F973" s="263" t="s">
        <v>422</v>
      </c>
      <c r="G973" s="263" t="s">
        <v>655</v>
      </c>
      <c r="H973" s="263"/>
      <c r="I973" s="263"/>
      <c r="J973" s="263"/>
      <c r="K973" s="263"/>
      <c r="L973" s="263"/>
      <c r="M973" s="263"/>
      <c r="N973" s="263"/>
      <c r="O973" s="158"/>
      <c r="P973" s="296">
        <f t="shared" si="48"/>
        <v>0</v>
      </c>
      <c r="Q973" s="263"/>
      <c r="R973" s="263"/>
      <c r="S973" s="263"/>
      <c r="T973" s="263"/>
      <c r="U973" s="263"/>
      <c r="V973" s="263"/>
      <c r="W973" s="263">
        <v>1</v>
      </c>
      <c r="X973" s="158">
        <v>44981</v>
      </c>
      <c r="Y973" s="297">
        <f t="shared" si="49"/>
        <v>1</v>
      </c>
      <c r="Z973" s="263"/>
      <c r="AA973" s="263"/>
      <c r="AB973" s="263"/>
      <c r="AC973" s="263"/>
      <c r="AD973" s="263"/>
      <c r="AE973" s="263"/>
      <c r="AF973" s="263"/>
      <c r="AG973" s="158"/>
      <c r="AH973" s="297">
        <f t="shared" si="47"/>
        <v>0</v>
      </c>
      <c r="AI973" s="573"/>
      <c r="AJ973" s="574" t="s">
        <v>659</v>
      </c>
      <c r="AK973" s="574" t="s">
        <v>430</v>
      </c>
      <c r="AL973" s="574"/>
      <c r="AM973" s="574"/>
      <c r="AN973" s="574"/>
      <c r="AO973" s="574"/>
      <c r="AP973" s="574"/>
      <c r="AQ973" s="574"/>
      <c r="AR973" s="574"/>
      <c r="AS973" s="575"/>
      <c r="AT973" s="576"/>
      <c r="AU973" s="575"/>
      <c r="AV973" s="577"/>
      <c r="AW973" s="159"/>
    </row>
    <row r="974" spans="1:49" ht="51">
      <c r="A974" s="395"/>
      <c r="B974" s="395">
        <v>3182222200</v>
      </c>
      <c r="C974" s="263" t="s">
        <v>6850</v>
      </c>
      <c r="D974" s="263" t="s">
        <v>6851</v>
      </c>
      <c r="E974" s="263" t="s">
        <v>3145</v>
      </c>
      <c r="F974" s="263" t="s">
        <v>422</v>
      </c>
      <c r="G974" s="263" t="s">
        <v>655</v>
      </c>
      <c r="H974" s="263"/>
      <c r="I974" s="263"/>
      <c r="J974" s="263"/>
      <c r="K974" s="263"/>
      <c r="L974" s="263"/>
      <c r="M974" s="263"/>
      <c r="N974" s="263"/>
      <c r="O974" s="158"/>
      <c r="P974" s="296">
        <f t="shared" si="48"/>
        <v>0</v>
      </c>
      <c r="Q974" s="263"/>
      <c r="R974" s="263"/>
      <c r="S974" s="263"/>
      <c r="T974" s="263"/>
      <c r="U974" s="263"/>
      <c r="V974" s="263"/>
      <c r="W974" s="263">
        <v>1</v>
      </c>
      <c r="X974" s="158">
        <v>45217</v>
      </c>
      <c r="Y974" s="297">
        <f t="shared" si="49"/>
        <v>1</v>
      </c>
      <c r="Z974" s="263"/>
      <c r="AA974" s="263"/>
      <c r="AB974" s="263"/>
      <c r="AC974" s="263"/>
      <c r="AD974" s="263"/>
      <c r="AE974" s="263"/>
      <c r="AF974" s="263"/>
      <c r="AG974" s="158"/>
      <c r="AH974" s="297">
        <f t="shared" si="47"/>
        <v>0</v>
      </c>
      <c r="AI974" s="573"/>
      <c r="AJ974" s="574" t="s">
        <v>659</v>
      </c>
      <c r="AK974" s="574" t="s">
        <v>430</v>
      </c>
      <c r="AL974" s="574"/>
      <c r="AM974" s="574"/>
      <c r="AN974" s="574"/>
      <c r="AO974" s="574"/>
      <c r="AP974" s="574"/>
      <c r="AQ974" s="574"/>
      <c r="AR974" s="574"/>
      <c r="AS974" s="575"/>
      <c r="AT974" s="576"/>
      <c r="AU974" s="575"/>
      <c r="AV974" s="577"/>
      <c r="AW974" s="159"/>
    </row>
    <row r="975" spans="1:49" ht="63.75">
      <c r="A975" s="395"/>
      <c r="B975" s="395">
        <v>3414011600</v>
      </c>
      <c r="C975" s="263" t="s">
        <v>6852</v>
      </c>
      <c r="D975" s="263" t="s">
        <v>6853</v>
      </c>
      <c r="E975" s="263" t="s">
        <v>3146</v>
      </c>
      <c r="F975" s="263" t="s">
        <v>422</v>
      </c>
      <c r="G975" s="263" t="s">
        <v>655</v>
      </c>
      <c r="H975" s="263"/>
      <c r="I975" s="263"/>
      <c r="J975" s="263"/>
      <c r="K975" s="263"/>
      <c r="L975" s="263"/>
      <c r="M975" s="263"/>
      <c r="N975" s="263"/>
      <c r="O975" s="158"/>
      <c r="P975" s="296">
        <f t="shared" si="48"/>
        <v>0</v>
      </c>
      <c r="Q975" s="263"/>
      <c r="R975" s="263"/>
      <c r="S975" s="263"/>
      <c r="T975" s="263"/>
      <c r="U975" s="263"/>
      <c r="V975" s="263"/>
      <c r="W975" s="263">
        <v>1</v>
      </c>
      <c r="X975" s="158">
        <v>45260</v>
      </c>
      <c r="Y975" s="297">
        <f t="shared" si="49"/>
        <v>1</v>
      </c>
      <c r="Z975" s="263"/>
      <c r="AA975" s="263"/>
      <c r="AB975" s="263"/>
      <c r="AC975" s="263"/>
      <c r="AD975" s="263"/>
      <c r="AE975" s="263"/>
      <c r="AF975" s="263"/>
      <c r="AG975" s="158"/>
      <c r="AH975" s="297">
        <f t="shared" si="47"/>
        <v>0</v>
      </c>
      <c r="AI975" s="573"/>
      <c r="AJ975" s="574" t="s">
        <v>659</v>
      </c>
      <c r="AK975" s="574" t="s">
        <v>430</v>
      </c>
      <c r="AL975" s="574"/>
      <c r="AM975" s="574"/>
      <c r="AN975" s="574"/>
      <c r="AO975" s="574"/>
      <c r="AP975" s="574"/>
      <c r="AQ975" s="574"/>
      <c r="AR975" s="574"/>
      <c r="AS975" s="575"/>
      <c r="AT975" s="576"/>
      <c r="AU975" s="575"/>
      <c r="AV975" s="577"/>
      <c r="AW975" s="159"/>
    </row>
    <row r="976" spans="1:49" ht="38.25">
      <c r="A976" s="395"/>
      <c r="B976" s="395">
        <v>4674530400</v>
      </c>
      <c r="C976" s="263" t="s">
        <v>6854</v>
      </c>
      <c r="D976" s="263" t="s">
        <v>6855</v>
      </c>
      <c r="E976" s="263" t="s">
        <v>3147</v>
      </c>
      <c r="F976" s="263" t="s">
        <v>422</v>
      </c>
      <c r="G976" s="263" t="s">
        <v>655</v>
      </c>
      <c r="H976" s="263"/>
      <c r="I976" s="263"/>
      <c r="J976" s="263"/>
      <c r="K976" s="263"/>
      <c r="L976" s="263"/>
      <c r="M976" s="263"/>
      <c r="N976" s="263"/>
      <c r="O976" s="158"/>
      <c r="P976" s="296">
        <f t="shared" si="48"/>
        <v>0</v>
      </c>
      <c r="Q976" s="263"/>
      <c r="R976" s="263"/>
      <c r="S976" s="263"/>
      <c r="T976" s="263"/>
      <c r="U976" s="263"/>
      <c r="V976" s="263"/>
      <c r="W976" s="263">
        <v>1</v>
      </c>
      <c r="X976" s="158">
        <v>44965</v>
      </c>
      <c r="Y976" s="297">
        <f t="shared" si="49"/>
        <v>1</v>
      </c>
      <c r="Z976" s="263"/>
      <c r="AA976" s="263"/>
      <c r="AB976" s="263"/>
      <c r="AC976" s="263"/>
      <c r="AD976" s="263"/>
      <c r="AE976" s="263"/>
      <c r="AF976" s="263"/>
      <c r="AG976" s="158"/>
      <c r="AH976" s="297">
        <f t="shared" si="47"/>
        <v>0</v>
      </c>
      <c r="AI976" s="573"/>
      <c r="AJ976" s="574" t="s">
        <v>659</v>
      </c>
      <c r="AK976" s="574" t="s">
        <v>430</v>
      </c>
      <c r="AL976" s="574"/>
      <c r="AM976" s="574"/>
      <c r="AN976" s="574"/>
      <c r="AO976" s="574"/>
      <c r="AP976" s="574"/>
      <c r="AQ976" s="574"/>
      <c r="AR976" s="574"/>
      <c r="AS976" s="575"/>
      <c r="AT976" s="576"/>
      <c r="AU976" s="575"/>
      <c r="AV976" s="577"/>
      <c r="AW976" s="159"/>
    </row>
    <row r="977" spans="1:49" ht="51">
      <c r="A977" s="395"/>
      <c r="B977" s="395">
        <v>4324706800</v>
      </c>
      <c r="C977" s="263" t="s">
        <v>6856</v>
      </c>
      <c r="D977" s="263" t="s">
        <v>6857</v>
      </c>
      <c r="E977" s="263" t="s">
        <v>3148</v>
      </c>
      <c r="F977" s="263" t="s">
        <v>422</v>
      </c>
      <c r="G977" s="263" t="s">
        <v>655</v>
      </c>
      <c r="H977" s="263"/>
      <c r="I977" s="263"/>
      <c r="J977" s="263"/>
      <c r="K977" s="263"/>
      <c r="L977" s="263"/>
      <c r="M977" s="263"/>
      <c r="N977" s="263"/>
      <c r="O977" s="158"/>
      <c r="P977" s="296">
        <f t="shared" si="48"/>
        <v>0</v>
      </c>
      <c r="Q977" s="263"/>
      <c r="R977" s="263"/>
      <c r="S977" s="263"/>
      <c r="T977" s="263"/>
      <c r="U977" s="263"/>
      <c r="V977" s="263"/>
      <c r="W977" s="263">
        <v>1</v>
      </c>
      <c r="X977" s="158">
        <v>45091</v>
      </c>
      <c r="Y977" s="297">
        <f t="shared" si="49"/>
        <v>1</v>
      </c>
      <c r="Z977" s="263"/>
      <c r="AA977" s="263"/>
      <c r="AB977" s="263"/>
      <c r="AC977" s="263"/>
      <c r="AD977" s="263"/>
      <c r="AE977" s="263"/>
      <c r="AF977" s="263"/>
      <c r="AG977" s="158"/>
      <c r="AH977" s="297">
        <f t="shared" si="47"/>
        <v>0</v>
      </c>
      <c r="AI977" s="573"/>
      <c r="AJ977" s="574" t="s">
        <v>659</v>
      </c>
      <c r="AK977" s="574" t="s">
        <v>430</v>
      </c>
      <c r="AL977" s="574"/>
      <c r="AM977" s="574"/>
      <c r="AN977" s="574"/>
      <c r="AO977" s="574"/>
      <c r="AP977" s="574"/>
      <c r="AQ977" s="574"/>
      <c r="AR977" s="574"/>
      <c r="AS977" s="575"/>
      <c r="AT977" s="576"/>
      <c r="AU977" s="575"/>
      <c r="AV977" s="577"/>
      <c r="AW977" s="159"/>
    </row>
    <row r="978" spans="1:49" ht="63.75">
      <c r="A978" s="395"/>
      <c r="B978" s="395">
        <v>3613811400</v>
      </c>
      <c r="C978" s="263" t="s">
        <v>6858</v>
      </c>
      <c r="D978" s="263" t="s">
        <v>6859</v>
      </c>
      <c r="E978" s="263" t="s">
        <v>3149</v>
      </c>
      <c r="F978" s="263" t="s">
        <v>422</v>
      </c>
      <c r="G978" s="263" t="s">
        <v>655</v>
      </c>
      <c r="H978" s="263"/>
      <c r="I978" s="263"/>
      <c r="J978" s="263"/>
      <c r="K978" s="263"/>
      <c r="L978" s="263"/>
      <c r="M978" s="263"/>
      <c r="N978" s="263"/>
      <c r="O978" s="158"/>
      <c r="P978" s="296">
        <f t="shared" si="48"/>
        <v>0</v>
      </c>
      <c r="Q978" s="263"/>
      <c r="R978" s="263"/>
      <c r="S978" s="263"/>
      <c r="T978" s="263"/>
      <c r="U978" s="263"/>
      <c r="V978" s="263"/>
      <c r="W978" s="263">
        <v>1</v>
      </c>
      <c r="X978" s="158">
        <v>45264</v>
      </c>
      <c r="Y978" s="297">
        <f t="shared" si="49"/>
        <v>1</v>
      </c>
      <c r="Z978" s="263"/>
      <c r="AA978" s="263"/>
      <c r="AB978" s="263"/>
      <c r="AC978" s="263"/>
      <c r="AD978" s="263"/>
      <c r="AE978" s="263"/>
      <c r="AF978" s="263"/>
      <c r="AG978" s="158"/>
      <c r="AH978" s="297">
        <f t="shared" si="47"/>
        <v>0</v>
      </c>
      <c r="AI978" s="573"/>
      <c r="AJ978" s="574" t="s">
        <v>659</v>
      </c>
      <c r="AK978" s="574" t="s">
        <v>430</v>
      </c>
      <c r="AL978" s="574"/>
      <c r="AM978" s="574"/>
      <c r="AN978" s="574"/>
      <c r="AO978" s="574"/>
      <c r="AP978" s="574"/>
      <c r="AQ978" s="574"/>
      <c r="AR978" s="574"/>
      <c r="AS978" s="575"/>
      <c r="AT978" s="576"/>
      <c r="AU978" s="575"/>
      <c r="AV978" s="577"/>
      <c r="AW978" s="159"/>
    </row>
    <row r="979" spans="1:49" ht="51">
      <c r="A979" s="395"/>
      <c r="B979" s="395">
        <v>4283310600</v>
      </c>
      <c r="C979" s="263" t="s">
        <v>6860</v>
      </c>
      <c r="D979" s="263" t="s">
        <v>6861</v>
      </c>
      <c r="E979" s="263" t="s">
        <v>3150</v>
      </c>
      <c r="F979" s="263" t="s">
        <v>422</v>
      </c>
      <c r="G979" s="263" t="s">
        <v>655</v>
      </c>
      <c r="H979" s="263"/>
      <c r="I979" s="263"/>
      <c r="J979" s="263"/>
      <c r="K979" s="263"/>
      <c r="L979" s="263"/>
      <c r="M979" s="263"/>
      <c r="N979" s="263"/>
      <c r="O979" s="158"/>
      <c r="P979" s="296">
        <f t="shared" si="48"/>
        <v>0</v>
      </c>
      <c r="Q979" s="263"/>
      <c r="R979" s="263"/>
      <c r="S979" s="263"/>
      <c r="T979" s="263"/>
      <c r="U979" s="263"/>
      <c r="V979" s="263"/>
      <c r="W979" s="263">
        <v>1</v>
      </c>
      <c r="X979" s="158">
        <v>45015</v>
      </c>
      <c r="Y979" s="297">
        <f t="shared" si="49"/>
        <v>1</v>
      </c>
      <c r="Z979" s="263"/>
      <c r="AA979" s="263"/>
      <c r="AB979" s="263"/>
      <c r="AC979" s="263"/>
      <c r="AD979" s="263"/>
      <c r="AE979" s="263"/>
      <c r="AF979" s="263"/>
      <c r="AG979" s="158"/>
      <c r="AH979" s="297">
        <f t="shared" si="47"/>
        <v>0</v>
      </c>
      <c r="AI979" s="573"/>
      <c r="AJ979" s="574" t="s">
        <v>659</v>
      </c>
      <c r="AK979" s="574" t="s">
        <v>430</v>
      </c>
      <c r="AL979" s="574"/>
      <c r="AM979" s="574"/>
      <c r="AN979" s="574"/>
      <c r="AO979" s="574"/>
      <c r="AP979" s="574"/>
      <c r="AQ979" s="574"/>
      <c r="AR979" s="574"/>
      <c r="AS979" s="575"/>
      <c r="AT979" s="576"/>
      <c r="AU979" s="575"/>
      <c r="AV979" s="577"/>
      <c r="AW979" s="159"/>
    </row>
    <row r="980" spans="1:49" ht="51">
      <c r="A980" s="395"/>
      <c r="B980" s="395">
        <v>4775541200</v>
      </c>
      <c r="C980" s="263" t="s">
        <v>6862</v>
      </c>
      <c r="D980" s="263" t="s">
        <v>6863</v>
      </c>
      <c r="E980" s="263" t="s">
        <v>3151</v>
      </c>
      <c r="F980" s="263" t="s">
        <v>422</v>
      </c>
      <c r="G980" s="263" t="s">
        <v>655</v>
      </c>
      <c r="H980" s="263"/>
      <c r="I980" s="263"/>
      <c r="J980" s="263"/>
      <c r="K980" s="263"/>
      <c r="L980" s="263"/>
      <c r="M980" s="263"/>
      <c r="N980" s="263"/>
      <c r="O980" s="158"/>
      <c r="P980" s="296">
        <f t="shared" si="48"/>
        <v>0</v>
      </c>
      <c r="Q980" s="263"/>
      <c r="R980" s="263"/>
      <c r="S980" s="263"/>
      <c r="T980" s="263"/>
      <c r="U980" s="263"/>
      <c r="V980" s="263"/>
      <c r="W980" s="263">
        <v>1</v>
      </c>
      <c r="X980" s="158">
        <v>45040</v>
      </c>
      <c r="Y980" s="297">
        <f t="shared" si="49"/>
        <v>1</v>
      </c>
      <c r="Z980" s="263"/>
      <c r="AA980" s="263"/>
      <c r="AB980" s="263"/>
      <c r="AC980" s="263"/>
      <c r="AD980" s="263"/>
      <c r="AE980" s="263"/>
      <c r="AF980" s="263"/>
      <c r="AG980" s="158"/>
      <c r="AH980" s="297">
        <f t="shared" si="47"/>
        <v>0</v>
      </c>
      <c r="AI980" s="573"/>
      <c r="AJ980" s="574" t="s">
        <v>659</v>
      </c>
      <c r="AK980" s="574" t="s">
        <v>430</v>
      </c>
      <c r="AL980" s="574"/>
      <c r="AM980" s="574"/>
      <c r="AN980" s="574"/>
      <c r="AO980" s="574"/>
      <c r="AP980" s="574"/>
      <c r="AQ980" s="574"/>
      <c r="AR980" s="574"/>
      <c r="AS980" s="575"/>
      <c r="AT980" s="576"/>
      <c r="AU980" s="575"/>
      <c r="AV980" s="577"/>
      <c r="AW980" s="159"/>
    </row>
    <row r="981" spans="1:49" ht="51">
      <c r="A981" s="395"/>
      <c r="B981" s="395">
        <v>5823511400</v>
      </c>
      <c r="C981" s="263" t="s">
        <v>6864</v>
      </c>
      <c r="D981" s="263" t="s">
        <v>6865</v>
      </c>
      <c r="E981" s="263" t="s">
        <v>3152</v>
      </c>
      <c r="F981" s="263" t="s">
        <v>422</v>
      </c>
      <c r="G981" s="263" t="s">
        <v>655</v>
      </c>
      <c r="H981" s="263"/>
      <c r="I981" s="263"/>
      <c r="J981" s="263"/>
      <c r="K981" s="263"/>
      <c r="L981" s="263"/>
      <c r="M981" s="263"/>
      <c r="N981" s="263"/>
      <c r="O981" s="158"/>
      <c r="P981" s="296">
        <f t="shared" si="48"/>
        <v>0</v>
      </c>
      <c r="Q981" s="263"/>
      <c r="R981" s="263"/>
      <c r="S981" s="263"/>
      <c r="T981" s="263"/>
      <c r="U981" s="263"/>
      <c r="V981" s="263"/>
      <c r="W981" s="263">
        <v>1</v>
      </c>
      <c r="X981" s="158">
        <v>45132</v>
      </c>
      <c r="Y981" s="297">
        <f t="shared" si="49"/>
        <v>1</v>
      </c>
      <c r="Z981" s="263"/>
      <c r="AA981" s="263"/>
      <c r="AB981" s="263"/>
      <c r="AC981" s="263"/>
      <c r="AD981" s="263"/>
      <c r="AE981" s="263"/>
      <c r="AF981" s="263"/>
      <c r="AG981" s="158"/>
      <c r="AH981" s="297">
        <f t="shared" si="47"/>
        <v>0</v>
      </c>
      <c r="AI981" s="573"/>
      <c r="AJ981" s="574" t="s">
        <v>659</v>
      </c>
      <c r="AK981" s="574" t="s">
        <v>430</v>
      </c>
      <c r="AL981" s="574"/>
      <c r="AM981" s="574"/>
      <c r="AN981" s="574"/>
      <c r="AO981" s="574"/>
      <c r="AP981" s="574"/>
      <c r="AQ981" s="574"/>
      <c r="AR981" s="574"/>
      <c r="AS981" s="575"/>
      <c r="AT981" s="576"/>
      <c r="AU981" s="575"/>
      <c r="AV981" s="577"/>
      <c r="AW981" s="159"/>
    </row>
    <row r="982" spans="1:49" ht="51">
      <c r="A982" s="395"/>
      <c r="B982" s="395">
        <v>4674422000</v>
      </c>
      <c r="C982" s="263" t="s">
        <v>6866</v>
      </c>
      <c r="D982" s="263" t="s">
        <v>6867</v>
      </c>
      <c r="E982" s="263" t="s">
        <v>3153</v>
      </c>
      <c r="F982" s="263" t="s">
        <v>422</v>
      </c>
      <c r="G982" s="263" t="s">
        <v>655</v>
      </c>
      <c r="H982" s="263"/>
      <c r="I982" s="263"/>
      <c r="J982" s="263"/>
      <c r="K982" s="263"/>
      <c r="L982" s="263"/>
      <c r="M982" s="263"/>
      <c r="N982" s="263"/>
      <c r="O982" s="158"/>
      <c r="P982" s="296">
        <f t="shared" si="48"/>
        <v>0</v>
      </c>
      <c r="Q982" s="263"/>
      <c r="R982" s="263"/>
      <c r="S982" s="263"/>
      <c r="T982" s="263"/>
      <c r="U982" s="263"/>
      <c r="V982" s="263"/>
      <c r="W982" s="263">
        <v>1</v>
      </c>
      <c r="X982" s="158">
        <v>45054</v>
      </c>
      <c r="Y982" s="297">
        <f t="shared" si="49"/>
        <v>1</v>
      </c>
      <c r="Z982" s="263"/>
      <c r="AA982" s="263"/>
      <c r="AB982" s="263"/>
      <c r="AC982" s="263"/>
      <c r="AD982" s="263"/>
      <c r="AE982" s="263"/>
      <c r="AF982" s="263"/>
      <c r="AG982" s="158"/>
      <c r="AH982" s="297">
        <f t="shared" si="47"/>
        <v>0</v>
      </c>
      <c r="AI982" s="573"/>
      <c r="AJ982" s="574" t="s">
        <v>659</v>
      </c>
      <c r="AK982" s="574" t="s">
        <v>430</v>
      </c>
      <c r="AL982" s="574"/>
      <c r="AM982" s="574"/>
      <c r="AN982" s="574"/>
      <c r="AO982" s="574"/>
      <c r="AP982" s="574"/>
      <c r="AQ982" s="574"/>
      <c r="AR982" s="574"/>
      <c r="AS982" s="575"/>
      <c r="AT982" s="576"/>
      <c r="AU982" s="575"/>
      <c r="AV982" s="577"/>
      <c r="AW982" s="159"/>
    </row>
    <row r="983" spans="1:49" ht="51">
      <c r="A983" s="395"/>
      <c r="B983" s="395">
        <v>4496710200</v>
      </c>
      <c r="C983" s="263" t="s">
        <v>6868</v>
      </c>
      <c r="D983" s="263" t="s">
        <v>6869</v>
      </c>
      <c r="E983" s="263" t="s">
        <v>3154</v>
      </c>
      <c r="F983" s="263" t="s">
        <v>422</v>
      </c>
      <c r="G983" s="263" t="s">
        <v>655</v>
      </c>
      <c r="H983" s="263"/>
      <c r="I983" s="263"/>
      <c r="J983" s="263"/>
      <c r="K983" s="263"/>
      <c r="L983" s="263"/>
      <c r="M983" s="263"/>
      <c r="N983" s="263"/>
      <c r="O983" s="158"/>
      <c r="P983" s="296">
        <f t="shared" si="48"/>
        <v>0</v>
      </c>
      <c r="Q983" s="263"/>
      <c r="R983" s="263"/>
      <c r="S983" s="263"/>
      <c r="T983" s="263"/>
      <c r="U983" s="263"/>
      <c r="V983" s="263"/>
      <c r="W983" s="263">
        <v>1</v>
      </c>
      <c r="X983" s="158">
        <v>45180</v>
      </c>
      <c r="Y983" s="297">
        <f t="shared" si="49"/>
        <v>1</v>
      </c>
      <c r="Z983" s="263"/>
      <c r="AA983" s="263"/>
      <c r="AB983" s="263"/>
      <c r="AC983" s="263"/>
      <c r="AD983" s="263"/>
      <c r="AE983" s="263"/>
      <c r="AF983" s="263"/>
      <c r="AG983" s="158"/>
      <c r="AH983" s="297">
        <f t="shared" si="47"/>
        <v>0</v>
      </c>
      <c r="AI983" s="573"/>
      <c r="AJ983" s="574" t="s">
        <v>659</v>
      </c>
      <c r="AK983" s="574" t="s">
        <v>430</v>
      </c>
      <c r="AL983" s="574"/>
      <c r="AM983" s="574"/>
      <c r="AN983" s="574"/>
      <c r="AO983" s="574"/>
      <c r="AP983" s="574"/>
      <c r="AQ983" s="574"/>
      <c r="AR983" s="574"/>
      <c r="AS983" s="575"/>
      <c r="AT983" s="576"/>
      <c r="AU983" s="575"/>
      <c r="AV983" s="577"/>
      <c r="AW983" s="159"/>
    </row>
    <row r="984" spans="1:49" ht="51">
      <c r="A984" s="395"/>
      <c r="B984" s="395">
        <v>4564430500</v>
      </c>
      <c r="C984" s="263" t="s">
        <v>6870</v>
      </c>
      <c r="D984" s="263" t="s">
        <v>6871</v>
      </c>
      <c r="E984" s="263" t="s">
        <v>3155</v>
      </c>
      <c r="F984" s="263" t="s">
        <v>422</v>
      </c>
      <c r="G984" s="263" t="s">
        <v>655</v>
      </c>
      <c r="H984" s="263"/>
      <c r="I984" s="263"/>
      <c r="J984" s="263"/>
      <c r="K984" s="263"/>
      <c r="L984" s="263"/>
      <c r="M984" s="263"/>
      <c r="N984" s="263"/>
      <c r="O984" s="158"/>
      <c r="P984" s="296">
        <f t="shared" si="48"/>
        <v>0</v>
      </c>
      <c r="Q984" s="263"/>
      <c r="R984" s="263"/>
      <c r="S984" s="263"/>
      <c r="T984" s="263"/>
      <c r="U984" s="263"/>
      <c r="V984" s="263"/>
      <c r="W984" s="263">
        <v>1</v>
      </c>
      <c r="X984" s="158">
        <v>45006</v>
      </c>
      <c r="Y984" s="297">
        <f t="shared" si="49"/>
        <v>1</v>
      </c>
      <c r="Z984" s="263"/>
      <c r="AA984" s="263"/>
      <c r="AB984" s="263"/>
      <c r="AC984" s="263"/>
      <c r="AD984" s="263"/>
      <c r="AE984" s="263"/>
      <c r="AF984" s="263"/>
      <c r="AG984" s="158"/>
      <c r="AH984" s="297">
        <f t="shared" si="47"/>
        <v>0</v>
      </c>
      <c r="AI984" s="573"/>
      <c r="AJ984" s="574" t="s">
        <v>659</v>
      </c>
      <c r="AK984" s="574" t="s">
        <v>430</v>
      </c>
      <c r="AL984" s="574"/>
      <c r="AM984" s="574"/>
      <c r="AN984" s="574"/>
      <c r="AO984" s="574"/>
      <c r="AP984" s="574"/>
      <c r="AQ984" s="574"/>
      <c r="AR984" s="574"/>
      <c r="AS984" s="575"/>
      <c r="AT984" s="576"/>
      <c r="AU984" s="575"/>
      <c r="AV984" s="577"/>
      <c r="AW984" s="159"/>
    </row>
    <row r="985" spans="1:49" ht="51">
      <c r="A985" s="395"/>
      <c r="B985" s="395">
        <v>4405530800</v>
      </c>
      <c r="C985" s="263" t="s">
        <v>6872</v>
      </c>
      <c r="D985" s="263" t="s">
        <v>6873</v>
      </c>
      <c r="E985" s="263" t="s">
        <v>3156</v>
      </c>
      <c r="F985" s="263" t="s">
        <v>422</v>
      </c>
      <c r="G985" s="263" t="s">
        <v>655</v>
      </c>
      <c r="H985" s="263"/>
      <c r="I985" s="263"/>
      <c r="J985" s="263"/>
      <c r="K985" s="263"/>
      <c r="L985" s="263"/>
      <c r="M985" s="263"/>
      <c r="N985" s="263"/>
      <c r="O985" s="158"/>
      <c r="P985" s="296">
        <f t="shared" si="48"/>
        <v>0</v>
      </c>
      <c r="Q985" s="263"/>
      <c r="R985" s="263"/>
      <c r="S985" s="263"/>
      <c r="T985" s="263"/>
      <c r="U985" s="263"/>
      <c r="V985" s="263"/>
      <c r="W985" s="263">
        <v>1</v>
      </c>
      <c r="X985" s="158">
        <v>45049</v>
      </c>
      <c r="Y985" s="297">
        <f t="shared" si="49"/>
        <v>1</v>
      </c>
      <c r="Z985" s="263"/>
      <c r="AA985" s="263"/>
      <c r="AB985" s="263"/>
      <c r="AC985" s="263"/>
      <c r="AD985" s="263"/>
      <c r="AE985" s="263"/>
      <c r="AF985" s="263"/>
      <c r="AG985" s="158"/>
      <c r="AH985" s="297">
        <f t="shared" si="47"/>
        <v>0</v>
      </c>
      <c r="AI985" s="573"/>
      <c r="AJ985" s="574" t="s">
        <v>659</v>
      </c>
      <c r="AK985" s="574" t="s">
        <v>430</v>
      </c>
      <c r="AL985" s="574"/>
      <c r="AM985" s="574"/>
      <c r="AN985" s="574"/>
      <c r="AO985" s="574"/>
      <c r="AP985" s="574"/>
      <c r="AQ985" s="574"/>
      <c r="AR985" s="574"/>
      <c r="AS985" s="575"/>
      <c r="AT985" s="576"/>
      <c r="AU985" s="575"/>
      <c r="AV985" s="577"/>
      <c r="AW985" s="159"/>
    </row>
    <row r="986" spans="1:49" ht="51">
      <c r="A986" s="395"/>
      <c r="B986" s="395">
        <v>3181922200</v>
      </c>
      <c r="C986" s="263" t="s">
        <v>6874</v>
      </c>
      <c r="D986" s="263" t="s">
        <v>6875</v>
      </c>
      <c r="E986" s="263" t="s">
        <v>3157</v>
      </c>
      <c r="F986" s="263" t="s">
        <v>422</v>
      </c>
      <c r="G986" s="263" t="s">
        <v>655</v>
      </c>
      <c r="H986" s="263"/>
      <c r="I986" s="263"/>
      <c r="J986" s="263"/>
      <c r="K986" s="263"/>
      <c r="L986" s="263"/>
      <c r="M986" s="263"/>
      <c r="N986" s="263"/>
      <c r="O986" s="158"/>
      <c r="P986" s="296">
        <f t="shared" si="48"/>
        <v>0</v>
      </c>
      <c r="Q986" s="263"/>
      <c r="R986" s="263"/>
      <c r="S986" s="263"/>
      <c r="T986" s="263"/>
      <c r="U986" s="263"/>
      <c r="V986" s="263"/>
      <c r="W986" s="263">
        <v>1</v>
      </c>
      <c r="X986" s="158">
        <v>45026</v>
      </c>
      <c r="Y986" s="297">
        <f t="shared" si="49"/>
        <v>1</v>
      </c>
      <c r="Z986" s="263"/>
      <c r="AA986" s="263"/>
      <c r="AB986" s="263"/>
      <c r="AC986" s="263"/>
      <c r="AD986" s="263"/>
      <c r="AE986" s="263"/>
      <c r="AF986" s="263"/>
      <c r="AG986" s="158"/>
      <c r="AH986" s="297">
        <f t="shared" si="47"/>
        <v>0</v>
      </c>
      <c r="AI986" s="573"/>
      <c r="AJ986" s="574" t="s">
        <v>659</v>
      </c>
      <c r="AK986" s="574" t="s">
        <v>430</v>
      </c>
      <c r="AL986" s="574"/>
      <c r="AM986" s="574"/>
      <c r="AN986" s="574"/>
      <c r="AO986" s="574"/>
      <c r="AP986" s="574"/>
      <c r="AQ986" s="574"/>
      <c r="AR986" s="574"/>
      <c r="AS986" s="575"/>
      <c r="AT986" s="576"/>
      <c r="AU986" s="575"/>
      <c r="AV986" s="577"/>
      <c r="AW986" s="159"/>
    </row>
    <row r="987" spans="1:49" ht="51">
      <c r="A987" s="395"/>
      <c r="B987" s="395">
        <v>4476520100</v>
      </c>
      <c r="C987" s="263" t="s">
        <v>6876</v>
      </c>
      <c r="D987" s="263" t="s">
        <v>6877</v>
      </c>
      <c r="E987" s="263" t="s">
        <v>3158</v>
      </c>
      <c r="F987" s="263" t="s">
        <v>422</v>
      </c>
      <c r="G987" s="263" t="s">
        <v>655</v>
      </c>
      <c r="H987" s="263"/>
      <c r="I987" s="263"/>
      <c r="J987" s="263"/>
      <c r="K987" s="263"/>
      <c r="L987" s="263"/>
      <c r="M987" s="263"/>
      <c r="N987" s="263"/>
      <c r="O987" s="158"/>
      <c r="P987" s="296">
        <f t="shared" si="48"/>
        <v>0</v>
      </c>
      <c r="Q987" s="263"/>
      <c r="R987" s="263"/>
      <c r="S987" s="263"/>
      <c r="T987" s="263"/>
      <c r="U987" s="263"/>
      <c r="V987" s="263"/>
      <c r="W987" s="263">
        <v>1</v>
      </c>
      <c r="X987" s="158">
        <v>45211</v>
      </c>
      <c r="Y987" s="297">
        <f t="shared" si="49"/>
        <v>1</v>
      </c>
      <c r="Z987" s="263"/>
      <c r="AA987" s="263"/>
      <c r="AB987" s="263"/>
      <c r="AC987" s="263"/>
      <c r="AD987" s="263"/>
      <c r="AE987" s="263"/>
      <c r="AF987" s="263"/>
      <c r="AG987" s="158"/>
      <c r="AH987" s="297">
        <f t="shared" si="47"/>
        <v>0</v>
      </c>
      <c r="AI987" s="573"/>
      <c r="AJ987" s="574" t="s">
        <v>659</v>
      </c>
      <c r="AK987" s="574" t="s">
        <v>430</v>
      </c>
      <c r="AL987" s="574"/>
      <c r="AM987" s="574"/>
      <c r="AN987" s="574"/>
      <c r="AO987" s="574"/>
      <c r="AP987" s="574"/>
      <c r="AQ987" s="574"/>
      <c r="AR987" s="574"/>
      <c r="AS987" s="575"/>
      <c r="AT987" s="576"/>
      <c r="AU987" s="575"/>
      <c r="AV987" s="577"/>
      <c r="AW987" s="159"/>
    </row>
    <row r="988" spans="1:49" ht="51">
      <c r="A988" s="395"/>
      <c r="B988" s="395">
        <v>4661820300</v>
      </c>
      <c r="C988" s="263" t="s">
        <v>6878</v>
      </c>
      <c r="D988" s="263" t="s">
        <v>6879</v>
      </c>
      <c r="E988" s="263" t="s">
        <v>3159</v>
      </c>
      <c r="F988" s="263" t="s">
        <v>422</v>
      </c>
      <c r="G988" s="263" t="s">
        <v>655</v>
      </c>
      <c r="H988" s="263"/>
      <c r="I988" s="263"/>
      <c r="J988" s="263"/>
      <c r="K988" s="263"/>
      <c r="L988" s="263"/>
      <c r="M988" s="263"/>
      <c r="N988" s="263"/>
      <c r="O988" s="158"/>
      <c r="P988" s="296">
        <f t="shared" si="48"/>
        <v>0</v>
      </c>
      <c r="Q988" s="263"/>
      <c r="R988" s="263"/>
      <c r="S988" s="263"/>
      <c r="T988" s="263"/>
      <c r="U988" s="263"/>
      <c r="V988" s="263"/>
      <c r="W988" s="263">
        <v>1</v>
      </c>
      <c r="X988" s="158">
        <v>45014</v>
      </c>
      <c r="Y988" s="297">
        <f t="shared" si="49"/>
        <v>1</v>
      </c>
      <c r="Z988" s="263"/>
      <c r="AA988" s="263"/>
      <c r="AB988" s="263"/>
      <c r="AC988" s="263"/>
      <c r="AD988" s="263"/>
      <c r="AE988" s="263"/>
      <c r="AF988" s="263"/>
      <c r="AG988" s="158"/>
      <c r="AH988" s="297">
        <f t="shared" si="47"/>
        <v>0</v>
      </c>
      <c r="AI988" s="573"/>
      <c r="AJ988" s="574" t="s">
        <v>659</v>
      </c>
      <c r="AK988" s="574" t="s">
        <v>430</v>
      </c>
      <c r="AL988" s="574"/>
      <c r="AM988" s="574"/>
      <c r="AN988" s="574"/>
      <c r="AO988" s="574"/>
      <c r="AP988" s="574"/>
      <c r="AQ988" s="574"/>
      <c r="AR988" s="574"/>
      <c r="AS988" s="575"/>
      <c r="AT988" s="576"/>
      <c r="AU988" s="575"/>
      <c r="AV988" s="577"/>
      <c r="AW988" s="159"/>
    </row>
    <row r="989" spans="1:49" ht="51">
      <c r="A989" s="395"/>
      <c r="B989" s="395">
        <v>4665020500</v>
      </c>
      <c r="C989" s="263" t="s">
        <v>6880</v>
      </c>
      <c r="D989" s="263" t="s">
        <v>6881</v>
      </c>
      <c r="E989" s="263" t="s">
        <v>3160</v>
      </c>
      <c r="F989" s="263" t="s">
        <v>422</v>
      </c>
      <c r="G989" s="263" t="s">
        <v>655</v>
      </c>
      <c r="H989" s="263"/>
      <c r="I989" s="263"/>
      <c r="J989" s="263"/>
      <c r="K989" s="263"/>
      <c r="L989" s="263"/>
      <c r="M989" s="263"/>
      <c r="N989" s="263"/>
      <c r="O989" s="158"/>
      <c r="P989" s="296">
        <f t="shared" si="48"/>
        <v>0</v>
      </c>
      <c r="Q989" s="263"/>
      <c r="R989" s="263"/>
      <c r="S989" s="263"/>
      <c r="T989" s="263"/>
      <c r="U989" s="263"/>
      <c r="V989" s="263"/>
      <c r="W989" s="263">
        <v>1</v>
      </c>
      <c r="X989" s="158">
        <v>45014</v>
      </c>
      <c r="Y989" s="297">
        <f t="shared" si="49"/>
        <v>1</v>
      </c>
      <c r="Z989" s="263"/>
      <c r="AA989" s="263"/>
      <c r="AB989" s="263"/>
      <c r="AC989" s="263"/>
      <c r="AD989" s="263"/>
      <c r="AE989" s="263"/>
      <c r="AF989" s="263">
        <v>1</v>
      </c>
      <c r="AG989" s="158">
        <v>45315</v>
      </c>
      <c r="AH989" s="297">
        <f t="shared" si="47"/>
        <v>1</v>
      </c>
      <c r="AI989" s="573"/>
      <c r="AJ989" s="574" t="s">
        <v>659</v>
      </c>
      <c r="AK989" s="574" t="s">
        <v>430</v>
      </c>
      <c r="AL989" s="574"/>
      <c r="AM989" s="574"/>
      <c r="AN989" s="574"/>
      <c r="AO989" s="574"/>
      <c r="AP989" s="574"/>
      <c r="AQ989" s="574"/>
      <c r="AR989" s="574"/>
      <c r="AS989" s="575"/>
      <c r="AT989" s="576"/>
      <c r="AU989" s="575"/>
      <c r="AV989" s="577"/>
      <c r="AW989" s="159"/>
    </row>
    <row r="990" spans="1:49" ht="38.25">
      <c r="A990" s="395"/>
      <c r="B990" s="395">
        <v>4280920200</v>
      </c>
      <c r="C990" s="263" t="s">
        <v>6882</v>
      </c>
      <c r="D990" s="263" t="s">
        <v>6883</v>
      </c>
      <c r="E990" s="263" t="s">
        <v>3161</v>
      </c>
      <c r="F990" s="263" t="s">
        <v>422</v>
      </c>
      <c r="G990" s="263" t="s">
        <v>655</v>
      </c>
      <c r="H990" s="263"/>
      <c r="I990" s="263"/>
      <c r="J990" s="263"/>
      <c r="K990" s="263"/>
      <c r="L990" s="263"/>
      <c r="M990" s="263"/>
      <c r="N990" s="263"/>
      <c r="O990" s="158"/>
      <c r="P990" s="296">
        <f t="shared" si="48"/>
        <v>0</v>
      </c>
      <c r="Q990" s="263"/>
      <c r="R990" s="263"/>
      <c r="S990" s="263"/>
      <c r="T990" s="263"/>
      <c r="U990" s="263"/>
      <c r="V990" s="263"/>
      <c r="W990" s="263">
        <v>1</v>
      </c>
      <c r="X990" s="158">
        <v>45033</v>
      </c>
      <c r="Y990" s="297">
        <f t="shared" si="49"/>
        <v>1</v>
      </c>
      <c r="Z990" s="263"/>
      <c r="AA990" s="263"/>
      <c r="AB990" s="263"/>
      <c r="AC990" s="263"/>
      <c r="AD990" s="263"/>
      <c r="AE990" s="263"/>
      <c r="AF990" s="263"/>
      <c r="AG990" s="158"/>
      <c r="AH990" s="297">
        <f t="shared" si="47"/>
        <v>0</v>
      </c>
      <c r="AI990" s="573"/>
      <c r="AJ990" s="574" t="s">
        <v>659</v>
      </c>
      <c r="AK990" s="574" t="s">
        <v>430</v>
      </c>
      <c r="AL990" s="574"/>
      <c r="AM990" s="574"/>
      <c r="AN990" s="574"/>
      <c r="AO990" s="574"/>
      <c r="AP990" s="574"/>
      <c r="AQ990" s="574"/>
      <c r="AR990" s="574"/>
      <c r="AS990" s="575"/>
      <c r="AT990" s="576"/>
      <c r="AU990" s="575"/>
      <c r="AV990" s="577"/>
      <c r="AW990" s="159"/>
    </row>
    <row r="991" spans="1:49" ht="51">
      <c r="A991" s="395"/>
      <c r="B991" s="395">
        <v>4245031300</v>
      </c>
      <c r="C991" s="263" t="s">
        <v>6884</v>
      </c>
      <c r="D991" s="263" t="s">
        <v>6885</v>
      </c>
      <c r="E991" s="263" t="s">
        <v>3162</v>
      </c>
      <c r="F991" s="263" t="s">
        <v>422</v>
      </c>
      <c r="G991" s="263" t="s">
        <v>655</v>
      </c>
      <c r="H991" s="263"/>
      <c r="I991" s="263"/>
      <c r="J991" s="263"/>
      <c r="K991" s="263"/>
      <c r="L991" s="263"/>
      <c r="M991" s="263"/>
      <c r="N991" s="263"/>
      <c r="O991" s="158"/>
      <c r="P991" s="296">
        <f t="shared" si="48"/>
        <v>0</v>
      </c>
      <c r="Q991" s="263"/>
      <c r="R991" s="263"/>
      <c r="S991" s="263"/>
      <c r="T991" s="263"/>
      <c r="U991" s="263"/>
      <c r="V991" s="263"/>
      <c r="W991" s="263">
        <v>1</v>
      </c>
      <c r="X991" s="158">
        <v>45145</v>
      </c>
      <c r="Y991" s="297">
        <f t="shared" si="49"/>
        <v>1</v>
      </c>
      <c r="Z991" s="263"/>
      <c r="AA991" s="263"/>
      <c r="AB991" s="263"/>
      <c r="AC991" s="263"/>
      <c r="AD991" s="263"/>
      <c r="AE991" s="263"/>
      <c r="AF991" s="263"/>
      <c r="AG991" s="158"/>
      <c r="AH991" s="297">
        <f t="shared" si="47"/>
        <v>0</v>
      </c>
      <c r="AI991" s="573"/>
      <c r="AJ991" s="574" t="s">
        <v>659</v>
      </c>
      <c r="AK991" s="574" t="s">
        <v>430</v>
      </c>
      <c r="AL991" s="574"/>
      <c r="AM991" s="574"/>
      <c r="AN991" s="574"/>
      <c r="AO991" s="574"/>
      <c r="AP991" s="574"/>
      <c r="AQ991" s="574"/>
      <c r="AR991" s="574"/>
      <c r="AS991" s="575"/>
      <c r="AT991" s="576"/>
      <c r="AU991" s="575"/>
      <c r="AV991" s="577"/>
      <c r="AW991" s="159"/>
    </row>
    <row r="992" spans="1:49" ht="63.75">
      <c r="A992" s="395"/>
      <c r="B992" s="395">
        <v>3584401300</v>
      </c>
      <c r="C992" s="263" t="s">
        <v>6886</v>
      </c>
      <c r="D992" s="263" t="s">
        <v>6887</v>
      </c>
      <c r="E992" s="263" t="s">
        <v>3163</v>
      </c>
      <c r="F992" s="263" t="s">
        <v>422</v>
      </c>
      <c r="G992" s="263" t="s">
        <v>655</v>
      </c>
      <c r="H992" s="263"/>
      <c r="I992" s="263"/>
      <c r="J992" s="263"/>
      <c r="K992" s="263"/>
      <c r="L992" s="263"/>
      <c r="M992" s="263"/>
      <c r="N992" s="263"/>
      <c r="O992" s="158"/>
      <c r="P992" s="296">
        <f t="shared" si="48"/>
        <v>0</v>
      </c>
      <c r="Q992" s="263"/>
      <c r="R992" s="263"/>
      <c r="S992" s="263"/>
      <c r="T992" s="263"/>
      <c r="U992" s="263"/>
      <c r="V992" s="263"/>
      <c r="W992" s="263">
        <v>1</v>
      </c>
      <c r="X992" s="158">
        <v>45141</v>
      </c>
      <c r="Y992" s="297">
        <f t="shared" si="49"/>
        <v>1</v>
      </c>
      <c r="Z992" s="263"/>
      <c r="AA992" s="263"/>
      <c r="AB992" s="263"/>
      <c r="AC992" s="263"/>
      <c r="AD992" s="263"/>
      <c r="AE992" s="263"/>
      <c r="AF992" s="263"/>
      <c r="AG992" s="158"/>
      <c r="AH992" s="297">
        <f t="shared" si="47"/>
        <v>0</v>
      </c>
      <c r="AI992" s="573"/>
      <c r="AJ992" s="574" t="s">
        <v>659</v>
      </c>
      <c r="AK992" s="574" t="s">
        <v>430</v>
      </c>
      <c r="AL992" s="574"/>
      <c r="AM992" s="574"/>
      <c r="AN992" s="574"/>
      <c r="AO992" s="574"/>
      <c r="AP992" s="574"/>
      <c r="AQ992" s="574"/>
      <c r="AR992" s="574"/>
      <c r="AS992" s="575"/>
      <c r="AT992" s="576"/>
      <c r="AU992" s="575"/>
      <c r="AV992" s="577"/>
      <c r="AW992" s="159"/>
    </row>
    <row r="993" spans="1:49" ht="51">
      <c r="A993" s="395"/>
      <c r="B993" s="395">
        <v>3472500100</v>
      </c>
      <c r="C993" s="263" t="s">
        <v>6888</v>
      </c>
      <c r="D993" s="263" t="s">
        <v>6889</v>
      </c>
      <c r="E993" s="263" t="s">
        <v>3164</v>
      </c>
      <c r="F993" s="263" t="s">
        <v>422</v>
      </c>
      <c r="G993" s="263" t="s">
        <v>655</v>
      </c>
      <c r="H993" s="263"/>
      <c r="I993" s="263"/>
      <c r="J993" s="263"/>
      <c r="K993" s="263"/>
      <c r="L993" s="263"/>
      <c r="M993" s="263"/>
      <c r="N993" s="263"/>
      <c r="O993" s="158"/>
      <c r="P993" s="296">
        <f t="shared" si="48"/>
        <v>0</v>
      </c>
      <c r="Q993" s="263"/>
      <c r="R993" s="263"/>
      <c r="S993" s="263"/>
      <c r="T993" s="263"/>
      <c r="U993" s="263"/>
      <c r="V993" s="263"/>
      <c r="W993" s="263">
        <v>1</v>
      </c>
      <c r="X993" s="158">
        <v>45145</v>
      </c>
      <c r="Y993" s="297">
        <f t="shared" si="49"/>
        <v>1</v>
      </c>
      <c r="Z993" s="263"/>
      <c r="AA993" s="263"/>
      <c r="AB993" s="263"/>
      <c r="AC993" s="263"/>
      <c r="AD993" s="263"/>
      <c r="AE993" s="263"/>
      <c r="AF993" s="263"/>
      <c r="AG993" s="158"/>
      <c r="AH993" s="297">
        <f t="shared" si="47"/>
        <v>0</v>
      </c>
      <c r="AI993" s="573"/>
      <c r="AJ993" s="574" t="s">
        <v>659</v>
      </c>
      <c r="AK993" s="574" t="s">
        <v>430</v>
      </c>
      <c r="AL993" s="574"/>
      <c r="AM993" s="574"/>
      <c r="AN993" s="574"/>
      <c r="AO993" s="574"/>
      <c r="AP993" s="574"/>
      <c r="AQ993" s="574"/>
      <c r="AR993" s="574"/>
      <c r="AS993" s="575"/>
      <c r="AT993" s="576"/>
      <c r="AU993" s="575"/>
      <c r="AV993" s="577"/>
      <c r="AW993" s="159"/>
    </row>
    <row r="994" spans="1:49" ht="51">
      <c r="A994" s="395"/>
      <c r="B994" s="395">
        <v>5391121700</v>
      </c>
      <c r="C994" s="263" t="s">
        <v>6890</v>
      </c>
      <c r="D994" s="263" t="s">
        <v>6891</v>
      </c>
      <c r="E994" s="263" t="s">
        <v>3165</v>
      </c>
      <c r="F994" s="263" t="s">
        <v>422</v>
      </c>
      <c r="G994" s="263" t="s">
        <v>655</v>
      </c>
      <c r="H994" s="263"/>
      <c r="I994" s="263"/>
      <c r="J994" s="263"/>
      <c r="K994" s="263"/>
      <c r="L994" s="263"/>
      <c r="M994" s="263"/>
      <c r="N994" s="263"/>
      <c r="O994" s="158"/>
      <c r="P994" s="296">
        <f t="shared" si="48"/>
        <v>0</v>
      </c>
      <c r="Q994" s="263"/>
      <c r="R994" s="263"/>
      <c r="S994" s="263"/>
      <c r="T994" s="263"/>
      <c r="U994" s="263"/>
      <c r="V994" s="263"/>
      <c r="W994" s="263">
        <v>1</v>
      </c>
      <c r="X994" s="158">
        <v>45230</v>
      </c>
      <c r="Y994" s="297">
        <f t="shared" si="49"/>
        <v>1</v>
      </c>
      <c r="Z994" s="263"/>
      <c r="AA994" s="263"/>
      <c r="AB994" s="263"/>
      <c r="AC994" s="263"/>
      <c r="AD994" s="263"/>
      <c r="AE994" s="263"/>
      <c r="AF994" s="263"/>
      <c r="AG994" s="158"/>
      <c r="AH994" s="297">
        <f t="shared" si="47"/>
        <v>0</v>
      </c>
      <c r="AI994" s="573"/>
      <c r="AJ994" s="574" t="s">
        <v>659</v>
      </c>
      <c r="AK994" s="574" t="s">
        <v>430</v>
      </c>
      <c r="AL994" s="574"/>
      <c r="AM994" s="574"/>
      <c r="AN994" s="574"/>
      <c r="AO994" s="574"/>
      <c r="AP994" s="574"/>
      <c r="AQ994" s="574"/>
      <c r="AR994" s="574"/>
      <c r="AS994" s="575"/>
      <c r="AT994" s="576"/>
      <c r="AU994" s="575"/>
      <c r="AV994" s="577"/>
      <c r="AW994" s="159"/>
    </row>
    <row r="995" spans="1:49" ht="51">
      <c r="A995" s="395"/>
      <c r="B995" s="395">
        <v>5461360300</v>
      </c>
      <c r="C995" s="263" t="s">
        <v>6892</v>
      </c>
      <c r="D995" s="263" t="s">
        <v>6893</v>
      </c>
      <c r="E995" s="263" t="s">
        <v>3166</v>
      </c>
      <c r="F995" s="263" t="s">
        <v>422</v>
      </c>
      <c r="G995" s="263" t="s">
        <v>655</v>
      </c>
      <c r="H995" s="263"/>
      <c r="I995" s="263"/>
      <c r="J995" s="263"/>
      <c r="K995" s="263"/>
      <c r="L995" s="263"/>
      <c r="M995" s="263"/>
      <c r="N995" s="263"/>
      <c r="O995" s="158"/>
      <c r="P995" s="296">
        <f t="shared" si="48"/>
        <v>0</v>
      </c>
      <c r="Q995" s="263"/>
      <c r="R995" s="263"/>
      <c r="S995" s="263"/>
      <c r="T995" s="263"/>
      <c r="U995" s="263"/>
      <c r="V995" s="263"/>
      <c r="W995" s="263">
        <v>1</v>
      </c>
      <c r="X995" s="158">
        <v>45013</v>
      </c>
      <c r="Y995" s="297">
        <f t="shared" si="49"/>
        <v>1</v>
      </c>
      <c r="Z995" s="263"/>
      <c r="AA995" s="263"/>
      <c r="AB995" s="263"/>
      <c r="AC995" s="263"/>
      <c r="AD995" s="263"/>
      <c r="AE995" s="263"/>
      <c r="AF995" s="263"/>
      <c r="AG995" s="158"/>
      <c r="AH995" s="297">
        <f t="shared" si="47"/>
        <v>0</v>
      </c>
      <c r="AI995" s="573"/>
      <c r="AJ995" s="574" t="s">
        <v>659</v>
      </c>
      <c r="AK995" s="574" t="s">
        <v>430</v>
      </c>
      <c r="AL995" s="574"/>
      <c r="AM995" s="574"/>
      <c r="AN995" s="574"/>
      <c r="AO995" s="574"/>
      <c r="AP995" s="574"/>
      <c r="AQ995" s="574"/>
      <c r="AR995" s="574"/>
      <c r="AS995" s="575"/>
      <c r="AT995" s="576"/>
      <c r="AU995" s="575"/>
      <c r="AV995" s="577"/>
      <c r="AW995" s="159"/>
    </row>
    <row r="996" spans="1:49" ht="51">
      <c r="A996" s="395"/>
      <c r="B996" s="395">
        <v>4443511100</v>
      </c>
      <c r="C996" s="263" t="s">
        <v>6894</v>
      </c>
      <c r="D996" s="263" t="s">
        <v>6895</v>
      </c>
      <c r="E996" s="263" t="s">
        <v>3167</v>
      </c>
      <c r="F996" s="263" t="s">
        <v>422</v>
      </c>
      <c r="G996" s="263" t="s">
        <v>655</v>
      </c>
      <c r="H996" s="263"/>
      <c r="I996" s="263"/>
      <c r="J996" s="263"/>
      <c r="K996" s="263"/>
      <c r="L996" s="263"/>
      <c r="M996" s="263"/>
      <c r="N996" s="263"/>
      <c r="O996" s="158"/>
      <c r="P996" s="296">
        <f t="shared" si="48"/>
        <v>0</v>
      </c>
      <c r="Q996" s="263"/>
      <c r="R996" s="263"/>
      <c r="S996" s="263"/>
      <c r="T996" s="263"/>
      <c r="U996" s="263"/>
      <c r="V996" s="263"/>
      <c r="W996" s="263">
        <v>1</v>
      </c>
      <c r="X996" s="158">
        <v>45054</v>
      </c>
      <c r="Y996" s="297">
        <f t="shared" si="49"/>
        <v>1</v>
      </c>
      <c r="Z996" s="263"/>
      <c r="AA996" s="263"/>
      <c r="AB996" s="263"/>
      <c r="AC996" s="263"/>
      <c r="AD996" s="263"/>
      <c r="AE996" s="263"/>
      <c r="AF996" s="263"/>
      <c r="AG996" s="158"/>
      <c r="AH996" s="297">
        <f t="shared" si="47"/>
        <v>0</v>
      </c>
      <c r="AI996" s="573"/>
      <c r="AJ996" s="574" t="s">
        <v>659</v>
      </c>
      <c r="AK996" s="574" t="s">
        <v>430</v>
      </c>
      <c r="AL996" s="574"/>
      <c r="AM996" s="574"/>
      <c r="AN996" s="574"/>
      <c r="AO996" s="574"/>
      <c r="AP996" s="574"/>
      <c r="AQ996" s="574"/>
      <c r="AR996" s="574"/>
      <c r="AS996" s="575"/>
      <c r="AT996" s="576"/>
      <c r="AU996" s="575"/>
      <c r="AV996" s="577"/>
      <c r="AW996" s="159"/>
    </row>
    <row r="997" spans="1:49" ht="51">
      <c r="A997" s="395"/>
      <c r="B997" s="395">
        <v>4475712800</v>
      </c>
      <c r="C997" s="263" t="s">
        <v>6896</v>
      </c>
      <c r="D997" s="263" t="s">
        <v>6897</v>
      </c>
      <c r="E997" s="263" t="s">
        <v>3168</v>
      </c>
      <c r="F997" s="263" t="s">
        <v>422</v>
      </c>
      <c r="G997" s="263" t="s">
        <v>655</v>
      </c>
      <c r="H997" s="263"/>
      <c r="I997" s="263"/>
      <c r="J997" s="263"/>
      <c r="K997" s="263"/>
      <c r="L997" s="263"/>
      <c r="M997" s="263"/>
      <c r="N997" s="263"/>
      <c r="O997" s="158"/>
      <c r="P997" s="296">
        <f t="shared" si="48"/>
        <v>0</v>
      </c>
      <c r="Q997" s="263"/>
      <c r="R997" s="263"/>
      <c r="S997" s="263"/>
      <c r="T997" s="263"/>
      <c r="U997" s="263"/>
      <c r="V997" s="263"/>
      <c r="W997" s="263">
        <v>1</v>
      </c>
      <c r="X997" s="158">
        <v>45210</v>
      </c>
      <c r="Y997" s="297">
        <f t="shared" si="49"/>
        <v>1</v>
      </c>
      <c r="Z997" s="263"/>
      <c r="AA997" s="263"/>
      <c r="AB997" s="263"/>
      <c r="AC997" s="263"/>
      <c r="AD997" s="263"/>
      <c r="AE997" s="263"/>
      <c r="AF997" s="263"/>
      <c r="AG997" s="158"/>
      <c r="AH997" s="297">
        <f t="shared" si="47"/>
        <v>0</v>
      </c>
      <c r="AI997" s="573"/>
      <c r="AJ997" s="574" t="s">
        <v>659</v>
      </c>
      <c r="AK997" s="574" t="s">
        <v>430</v>
      </c>
      <c r="AL997" s="574"/>
      <c r="AM997" s="574"/>
      <c r="AN997" s="574"/>
      <c r="AO997" s="574"/>
      <c r="AP997" s="574"/>
      <c r="AQ997" s="574"/>
      <c r="AR997" s="574"/>
      <c r="AS997" s="575"/>
      <c r="AT997" s="576"/>
      <c r="AU997" s="575"/>
      <c r="AV997" s="577"/>
      <c r="AW997" s="159"/>
    </row>
    <row r="998" spans="1:49" ht="51">
      <c r="A998" s="395"/>
      <c r="B998" s="395">
        <v>3586001400</v>
      </c>
      <c r="C998" s="263" t="s">
        <v>6898</v>
      </c>
      <c r="D998" s="263" t="s">
        <v>6899</v>
      </c>
      <c r="E998" s="263" t="s">
        <v>3169</v>
      </c>
      <c r="F998" s="263" t="s">
        <v>422</v>
      </c>
      <c r="G998" s="263" t="s">
        <v>655</v>
      </c>
      <c r="H998" s="263"/>
      <c r="I998" s="263"/>
      <c r="J998" s="263"/>
      <c r="K998" s="263"/>
      <c r="L998" s="263"/>
      <c r="M998" s="263"/>
      <c r="N998" s="263"/>
      <c r="O998" s="158"/>
      <c r="P998" s="296">
        <f t="shared" si="48"/>
        <v>0</v>
      </c>
      <c r="Q998" s="263"/>
      <c r="R998" s="263"/>
      <c r="S998" s="263"/>
      <c r="T998" s="263"/>
      <c r="U998" s="263"/>
      <c r="V998" s="263"/>
      <c r="W998" s="263">
        <v>1</v>
      </c>
      <c r="X998" s="158">
        <v>45132</v>
      </c>
      <c r="Y998" s="297">
        <f t="shared" si="49"/>
        <v>1</v>
      </c>
      <c r="Z998" s="263"/>
      <c r="AA998" s="263"/>
      <c r="AB998" s="263"/>
      <c r="AC998" s="263"/>
      <c r="AD998" s="263"/>
      <c r="AE998" s="263"/>
      <c r="AF998" s="263"/>
      <c r="AG998" s="158"/>
      <c r="AH998" s="297">
        <f t="shared" si="47"/>
        <v>0</v>
      </c>
      <c r="AI998" s="573"/>
      <c r="AJ998" s="574" t="s">
        <v>659</v>
      </c>
      <c r="AK998" s="574" t="s">
        <v>430</v>
      </c>
      <c r="AL998" s="574"/>
      <c r="AM998" s="574"/>
      <c r="AN998" s="574"/>
      <c r="AO998" s="574"/>
      <c r="AP998" s="574"/>
      <c r="AQ998" s="574"/>
      <c r="AR998" s="574"/>
      <c r="AS998" s="575"/>
      <c r="AT998" s="576"/>
      <c r="AU998" s="575"/>
      <c r="AV998" s="577"/>
      <c r="AW998" s="159"/>
    </row>
    <row r="999" spans="1:49" ht="51">
      <c r="A999" s="395"/>
      <c r="B999" s="395">
        <v>5430322000</v>
      </c>
      <c r="C999" s="263" t="s">
        <v>6900</v>
      </c>
      <c r="D999" s="263" t="s">
        <v>6901</v>
      </c>
      <c r="E999" s="263" t="s">
        <v>3170</v>
      </c>
      <c r="F999" s="263" t="s">
        <v>422</v>
      </c>
      <c r="G999" s="263" t="s">
        <v>655</v>
      </c>
      <c r="H999" s="263"/>
      <c r="I999" s="263"/>
      <c r="J999" s="263"/>
      <c r="K999" s="263"/>
      <c r="L999" s="263"/>
      <c r="M999" s="263"/>
      <c r="N999" s="263"/>
      <c r="O999" s="158"/>
      <c r="P999" s="296">
        <f t="shared" si="48"/>
        <v>0</v>
      </c>
      <c r="Q999" s="263"/>
      <c r="R999" s="263"/>
      <c r="S999" s="263"/>
      <c r="T999" s="263"/>
      <c r="U999" s="263"/>
      <c r="V999" s="263"/>
      <c r="W999" s="263">
        <v>1</v>
      </c>
      <c r="X999" s="158">
        <v>45047</v>
      </c>
      <c r="Y999" s="297">
        <f t="shared" si="49"/>
        <v>1</v>
      </c>
      <c r="Z999" s="263"/>
      <c r="AA999" s="263"/>
      <c r="AB999" s="263"/>
      <c r="AC999" s="263"/>
      <c r="AD999" s="263"/>
      <c r="AE999" s="263"/>
      <c r="AF999" s="263"/>
      <c r="AG999" s="158"/>
      <c r="AH999" s="297">
        <f t="shared" si="47"/>
        <v>0</v>
      </c>
      <c r="AI999" s="573"/>
      <c r="AJ999" s="574" t="s">
        <v>659</v>
      </c>
      <c r="AK999" s="574" t="s">
        <v>430</v>
      </c>
      <c r="AL999" s="574"/>
      <c r="AM999" s="574"/>
      <c r="AN999" s="574"/>
      <c r="AO999" s="574"/>
      <c r="AP999" s="574"/>
      <c r="AQ999" s="574"/>
      <c r="AR999" s="574"/>
      <c r="AS999" s="575"/>
      <c r="AT999" s="576"/>
      <c r="AU999" s="575"/>
      <c r="AV999" s="577"/>
      <c r="AW999" s="159"/>
    </row>
    <row r="1000" spans="1:49" ht="51">
      <c r="A1000" s="395"/>
      <c r="B1000" s="395">
        <v>5522720900</v>
      </c>
      <c r="C1000" s="263" t="s">
        <v>6902</v>
      </c>
      <c r="D1000" s="263" t="s">
        <v>6903</v>
      </c>
      <c r="E1000" s="263" t="s">
        <v>3171</v>
      </c>
      <c r="F1000" s="263" t="s">
        <v>422</v>
      </c>
      <c r="G1000" s="263" t="s">
        <v>655</v>
      </c>
      <c r="H1000" s="263"/>
      <c r="I1000" s="263"/>
      <c r="J1000" s="263"/>
      <c r="K1000" s="263"/>
      <c r="L1000" s="263"/>
      <c r="M1000" s="263"/>
      <c r="N1000" s="263"/>
      <c r="O1000" s="158"/>
      <c r="P1000" s="296">
        <f t="shared" si="48"/>
        <v>0</v>
      </c>
      <c r="Q1000" s="263"/>
      <c r="R1000" s="263"/>
      <c r="S1000" s="263"/>
      <c r="T1000" s="263"/>
      <c r="U1000" s="263"/>
      <c r="V1000" s="263"/>
      <c r="W1000" s="263">
        <v>1</v>
      </c>
      <c r="X1000" s="158">
        <v>45009</v>
      </c>
      <c r="Y1000" s="297">
        <f t="shared" si="49"/>
        <v>1</v>
      </c>
      <c r="Z1000" s="263"/>
      <c r="AA1000" s="263"/>
      <c r="AB1000" s="263"/>
      <c r="AC1000" s="263"/>
      <c r="AD1000" s="263"/>
      <c r="AE1000" s="263"/>
      <c r="AF1000" s="263"/>
      <c r="AG1000" s="158"/>
      <c r="AH1000" s="297">
        <f t="shared" si="47"/>
        <v>0</v>
      </c>
      <c r="AI1000" s="573"/>
      <c r="AJ1000" s="574" t="s">
        <v>659</v>
      </c>
      <c r="AK1000" s="574" t="s">
        <v>430</v>
      </c>
      <c r="AL1000" s="574"/>
      <c r="AM1000" s="574"/>
      <c r="AN1000" s="574"/>
      <c r="AO1000" s="574"/>
      <c r="AP1000" s="574"/>
      <c r="AQ1000" s="574"/>
      <c r="AR1000" s="574"/>
      <c r="AS1000" s="575"/>
      <c r="AT1000" s="576"/>
      <c r="AU1000" s="575"/>
      <c r="AV1000" s="577"/>
      <c r="AW1000" s="159"/>
    </row>
    <row r="1001" spans="1:49" ht="51">
      <c r="A1001" s="395"/>
      <c r="B1001" s="395">
        <v>5453520200</v>
      </c>
      <c r="C1001" s="263" t="s">
        <v>6904</v>
      </c>
      <c r="D1001" s="263" t="s">
        <v>6905</v>
      </c>
      <c r="E1001" s="263" t="s">
        <v>3172</v>
      </c>
      <c r="F1001" s="263" t="s">
        <v>422</v>
      </c>
      <c r="G1001" s="263" t="s">
        <v>655</v>
      </c>
      <c r="H1001" s="263"/>
      <c r="I1001" s="263"/>
      <c r="J1001" s="263"/>
      <c r="K1001" s="263"/>
      <c r="L1001" s="263"/>
      <c r="M1001" s="263"/>
      <c r="N1001" s="263"/>
      <c r="O1001" s="158"/>
      <c r="P1001" s="296">
        <f t="shared" si="48"/>
        <v>0</v>
      </c>
      <c r="Q1001" s="263"/>
      <c r="R1001" s="263"/>
      <c r="S1001" s="263"/>
      <c r="T1001" s="263"/>
      <c r="U1001" s="263"/>
      <c r="V1001" s="263"/>
      <c r="W1001" s="263">
        <v>1</v>
      </c>
      <c r="X1001" s="158">
        <v>45146</v>
      </c>
      <c r="Y1001" s="297">
        <f t="shared" si="49"/>
        <v>1</v>
      </c>
      <c r="Z1001" s="263"/>
      <c r="AA1001" s="263"/>
      <c r="AB1001" s="263"/>
      <c r="AC1001" s="263"/>
      <c r="AD1001" s="263"/>
      <c r="AE1001" s="263"/>
      <c r="AF1001" s="263"/>
      <c r="AG1001" s="158"/>
      <c r="AH1001" s="297">
        <f t="shared" si="47"/>
        <v>0</v>
      </c>
      <c r="AI1001" s="573"/>
      <c r="AJ1001" s="574" t="s">
        <v>659</v>
      </c>
      <c r="AK1001" s="574" t="s">
        <v>430</v>
      </c>
      <c r="AL1001" s="574"/>
      <c r="AM1001" s="574"/>
      <c r="AN1001" s="574"/>
      <c r="AO1001" s="574"/>
      <c r="AP1001" s="574"/>
      <c r="AQ1001" s="574"/>
      <c r="AR1001" s="574"/>
      <c r="AS1001" s="575"/>
      <c r="AT1001" s="576"/>
      <c r="AU1001" s="575"/>
      <c r="AV1001" s="577"/>
      <c r="AW1001" s="159"/>
    </row>
    <row r="1002" spans="1:49" ht="51">
      <c r="A1002" s="395"/>
      <c r="B1002" s="395">
        <v>3554110200</v>
      </c>
      <c r="C1002" s="263" t="s">
        <v>6906</v>
      </c>
      <c r="D1002" s="263" t="s">
        <v>6907</v>
      </c>
      <c r="E1002" s="263" t="s">
        <v>3173</v>
      </c>
      <c r="F1002" s="263" t="s">
        <v>422</v>
      </c>
      <c r="G1002" s="263" t="s">
        <v>655</v>
      </c>
      <c r="H1002" s="263"/>
      <c r="I1002" s="263"/>
      <c r="J1002" s="263"/>
      <c r="K1002" s="263"/>
      <c r="L1002" s="263"/>
      <c r="M1002" s="263"/>
      <c r="N1002" s="263"/>
      <c r="O1002" s="158"/>
      <c r="P1002" s="296">
        <f t="shared" si="48"/>
        <v>0</v>
      </c>
      <c r="Q1002" s="263"/>
      <c r="R1002" s="263"/>
      <c r="S1002" s="263"/>
      <c r="T1002" s="263"/>
      <c r="U1002" s="263"/>
      <c r="V1002" s="263"/>
      <c r="W1002" s="263">
        <v>1</v>
      </c>
      <c r="X1002" s="158">
        <v>45036</v>
      </c>
      <c r="Y1002" s="297">
        <f t="shared" si="49"/>
        <v>1</v>
      </c>
      <c r="Z1002" s="263"/>
      <c r="AA1002" s="263"/>
      <c r="AB1002" s="263"/>
      <c r="AC1002" s="263"/>
      <c r="AD1002" s="263"/>
      <c r="AE1002" s="263"/>
      <c r="AF1002" s="263"/>
      <c r="AG1002" s="158"/>
      <c r="AH1002" s="297">
        <f t="shared" si="47"/>
        <v>0</v>
      </c>
      <c r="AI1002" s="573"/>
      <c r="AJ1002" s="574" t="s">
        <v>659</v>
      </c>
      <c r="AK1002" s="574" t="s">
        <v>430</v>
      </c>
      <c r="AL1002" s="574"/>
      <c r="AM1002" s="574"/>
      <c r="AN1002" s="574"/>
      <c r="AO1002" s="574"/>
      <c r="AP1002" s="574"/>
      <c r="AQ1002" s="574"/>
      <c r="AR1002" s="574"/>
      <c r="AS1002" s="575"/>
      <c r="AT1002" s="576"/>
      <c r="AU1002" s="575"/>
      <c r="AV1002" s="577"/>
      <c r="AW1002" s="159"/>
    </row>
    <row r="1003" spans="1:49" ht="38.25">
      <c r="A1003" s="395"/>
      <c r="B1003" s="395">
        <v>4535511300</v>
      </c>
      <c r="C1003" s="263" t="s">
        <v>6908</v>
      </c>
      <c r="D1003" s="263" t="s">
        <v>6909</v>
      </c>
      <c r="E1003" s="263" t="s">
        <v>3174</v>
      </c>
      <c r="F1003" s="263" t="s">
        <v>422</v>
      </c>
      <c r="G1003" s="263" t="s">
        <v>655</v>
      </c>
      <c r="H1003" s="263"/>
      <c r="I1003" s="263"/>
      <c r="J1003" s="263"/>
      <c r="K1003" s="263"/>
      <c r="L1003" s="263"/>
      <c r="M1003" s="263"/>
      <c r="N1003" s="263"/>
      <c r="O1003" s="158"/>
      <c r="P1003" s="296">
        <f t="shared" si="48"/>
        <v>0</v>
      </c>
      <c r="Q1003" s="263"/>
      <c r="R1003" s="263"/>
      <c r="S1003" s="263"/>
      <c r="T1003" s="263"/>
      <c r="U1003" s="263"/>
      <c r="V1003" s="263"/>
      <c r="W1003" s="263">
        <v>1</v>
      </c>
      <c r="X1003" s="158">
        <v>44984</v>
      </c>
      <c r="Y1003" s="297">
        <f t="shared" si="49"/>
        <v>1</v>
      </c>
      <c r="Z1003" s="263"/>
      <c r="AA1003" s="263"/>
      <c r="AB1003" s="263"/>
      <c r="AC1003" s="263"/>
      <c r="AD1003" s="263"/>
      <c r="AE1003" s="263"/>
      <c r="AF1003" s="263"/>
      <c r="AG1003" s="158"/>
      <c r="AH1003" s="297">
        <f t="shared" si="47"/>
        <v>0</v>
      </c>
      <c r="AI1003" s="573"/>
      <c r="AJ1003" s="574" t="s">
        <v>659</v>
      </c>
      <c r="AK1003" s="574" t="s">
        <v>430</v>
      </c>
      <c r="AL1003" s="574"/>
      <c r="AM1003" s="574"/>
      <c r="AN1003" s="574"/>
      <c r="AO1003" s="574"/>
      <c r="AP1003" s="574"/>
      <c r="AQ1003" s="574"/>
      <c r="AR1003" s="574"/>
      <c r="AS1003" s="575"/>
      <c r="AT1003" s="576"/>
      <c r="AU1003" s="575"/>
      <c r="AV1003" s="577"/>
      <c r="AW1003" s="159"/>
    </row>
    <row r="1004" spans="1:49" ht="51">
      <c r="A1004" s="395"/>
      <c r="B1004" s="395">
        <v>4772210800</v>
      </c>
      <c r="C1004" s="263" t="s">
        <v>6910</v>
      </c>
      <c r="D1004" s="263" t="s">
        <v>6911</v>
      </c>
      <c r="E1004" s="263" t="s">
        <v>3175</v>
      </c>
      <c r="F1004" s="263" t="s">
        <v>422</v>
      </c>
      <c r="G1004" s="263" t="s">
        <v>655</v>
      </c>
      <c r="H1004" s="263"/>
      <c r="I1004" s="263"/>
      <c r="J1004" s="263"/>
      <c r="K1004" s="263"/>
      <c r="L1004" s="263"/>
      <c r="M1004" s="263"/>
      <c r="N1004" s="263"/>
      <c r="O1004" s="158"/>
      <c r="P1004" s="296">
        <f t="shared" si="48"/>
        <v>0</v>
      </c>
      <c r="Q1004" s="263"/>
      <c r="R1004" s="263"/>
      <c r="S1004" s="263"/>
      <c r="T1004" s="263"/>
      <c r="U1004" s="263"/>
      <c r="V1004" s="263"/>
      <c r="W1004" s="263">
        <v>1</v>
      </c>
      <c r="X1004" s="158">
        <v>45065</v>
      </c>
      <c r="Y1004" s="297">
        <f t="shared" si="49"/>
        <v>1</v>
      </c>
      <c r="Z1004" s="263"/>
      <c r="AA1004" s="263"/>
      <c r="AB1004" s="263"/>
      <c r="AC1004" s="263"/>
      <c r="AD1004" s="263"/>
      <c r="AE1004" s="263"/>
      <c r="AF1004" s="263"/>
      <c r="AG1004" s="158"/>
      <c r="AH1004" s="297">
        <f t="shared" si="47"/>
        <v>0</v>
      </c>
      <c r="AI1004" s="573"/>
      <c r="AJ1004" s="574" t="s">
        <v>659</v>
      </c>
      <c r="AK1004" s="574" t="s">
        <v>430</v>
      </c>
      <c r="AL1004" s="574"/>
      <c r="AM1004" s="574"/>
      <c r="AN1004" s="574"/>
      <c r="AO1004" s="574"/>
      <c r="AP1004" s="574"/>
      <c r="AQ1004" s="574"/>
      <c r="AR1004" s="574"/>
      <c r="AS1004" s="575"/>
      <c r="AT1004" s="576"/>
      <c r="AU1004" s="575"/>
      <c r="AV1004" s="577"/>
      <c r="AW1004" s="159"/>
    </row>
    <row r="1005" spans="1:49" ht="25.5">
      <c r="A1005" s="395"/>
      <c r="B1005" s="395">
        <v>4487101800</v>
      </c>
      <c r="C1005" s="263" t="s">
        <v>6912</v>
      </c>
      <c r="D1005" s="263" t="s">
        <v>6913</v>
      </c>
      <c r="E1005" s="263" t="s">
        <v>3176</v>
      </c>
      <c r="F1005" s="263" t="s">
        <v>422</v>
      </c>
      <c r="G1005" s="263" t="s">
        <v>655</v>
      </c>
      <c r="H1005" s="263"/>
      <c r="I1005" s="263"/>
      <c r="J1005" s="263"/>
      <c r="K1005" s="263"/>
      <c r="L1005" s="263"/>
      <c r="M1005" s="263"/>
      <c r="N1005" s="263"/>
      <c r="O1005" s="158"/>
      <c r="P1005" s="296">
        <f t="shared" si="48"/>
        <v>0</v>
      </c>
      <c r="Q1005" s="263"/>
      <c r="R1005" s="263"/>
      <c r="S1005" s="263"/>
      <c r="T1005" s="263"/>
      <c r="U1005" s="263"/>
      <c r="V1005" s="263"/>
      <c r="W1005" s="263">
        <v>1</v>
      </c>
      <c r="X1005" s="158">
        <v>44955</v>
      </c>
      <c r="Y1005" s="297">
        <f t="shared" si="49"/>
        <v>1</v>
      </c>
      <c r="Z1005" s="263"/>
      <c r="AA1005" s="263"/>
      <c r="AB1005" s="263"/>
      <c r="AC1005" s="263"/>
      <c r="AD1005" s="263"/>
      <c r="AE1005" s="263"/>
      <c r="AF1005" s="263">
        <v>1</v>
      </c>
      <c r="AG1005" s="158">
        <v>45015</v>
      </c>
      <c r="AH1005" s="297">
        <f t="shared" si="47"/>
        <v>1</v>
      </c>
      <c r="AI1005" s="573"/>
      <c r="AJ1005" s="574" t="s">
        <v>659</v>
      </c>
      <c r="AK1005" s="574" t="s">
        <v>430</v>
      </c>
      <c r="AL1005" s="574"/>
      <c r="AM1005" s="574"/>
      <c r="AN1005" s="574"/>
      <c r="AO1005" s="574"/>
      <c r="AP1005" s="574"/>
      <c r="AQ1005" s="574"/>
      <c r="AR1005" s="574"/>
      <c r="AS1005" s="575"/>
      <c r="AT1005" s="576"/>
      <c r="AU1005" s="575"/>
      <c r="AV1005" s="577"/>
      <c r="AW1005" s="159"/>
    </row>
    <row r="1006" spans="1:49" ht="63.75">
      <c r="A1006" s="395"/>
      <c r="B1006" s="395">
        <v>4485022100</v>
      </c>
      <c r="C1006" s="263" t="s">
        <v>6914</v>
      </c>
      <c r="D1006" s="263" t="s">
        <v>6915</v>
      </c>
      <c r="E1006" s="263" t="s">
        <v>3177</v>
      </c>
      <c r="F1006" s="263" t="s">
        <v>422</v>
      </c>
      <c r="G1006" s="263" t="s">
        <v>655</v>
      </c>
      <c r="H1006" s="263"/>
      <c r="I1006" s="263"/>
      <c r="J1006" s="263"/>
      <c r="K1006" s="263"/>
      <c r="L1006" s="263"/>
      <c r="M1006" s="263"/>
      <c r="N1006" s="263"/>
      <c r="O1006" s="158"/>
      <c r="P1006" s="296">
        <f t="shared" si="48"/>
        <v>0</v>
      </c>
      <c r="Q1006" s="263"/>
      <c r="R1006" s="263"/>
      <c r="S1006" s="263"/>
      <c r="T1006" s="263"/>
      <c r="U1006" s="263"/>
      <c r="V1006" s="263"/>
      <c r="W1006" s="263">
        <v>1</v>
      </c>
      <c r="X1006" s="158">
        <v>45198</v>
      </c>
      <c r="Y1006" s="297">
        <f t="shared" si="49"/>
        <v>1</v>
      </c>
      <c r="Z1006" s="263"/>
      <c r="AA1006" s="263"/>
      <c r="AB1006" s="263"/>
      <c r="AC1006" s="263"/>
      <c r="AD1006" s="263"/>
      <c r="AE1006" s="263"/>
      <c r="AF1006" s="263">
        <v>1</v>
      </c>
      <c r="AG1006" s="158">
        <v>45280</v>
      </c>
      <c r="AH1006" s="297">
        <f t="shared" si="47"/>
        <v>1</v>
      </c>
      <c r="AI1006" s="573"/>
      <c r="AJ1006" s="574" t="s">
        <v>659</v>
      </c>
      <c r="AK1006" s="574" t="s">
        <v>430</v>
      </c>
      <c r="AL1006" s="574"/>
      <c r="AM1006" s="574"/>
      <c r="AN1006" s="574"/>
      <c r="AO1006" s="574"/>
      <c r="AP1006" s="574"/>
      <c r="AQ1006" s="574"/>
      <c r="AR1006" s="574"/>
      <c r="AS1006" s="575"/>
      <c r="AT1006" s="576"/>
      <c r="AU1006" s="575"/>
      <c r="AV1006" s="577"/>
      <c r="AW1006" s="159"/>
    </row>
    <row r="1007" spans="1:49" ht="25.5">
      <c r="A1007" s="395"/>
      <c r="B1007" s="395">
        <v>4320511500</v>
      </c>
      <c r="C1007" s="263" t="s">
        <v>6916</v>
      </c>
      <c r="D1007" s="263" t="s">
        <v>6917</v>
      </c>
      <c r="E1007" s="263" t="s">
        <v>3178</v>
      </c>
      <c r="F1007" s="263" t="s">
        <v>422</v>
      </c>
      <c r="G1007" s="263" t="s">
        <v>655</v>
      </c>
      <c r="H1007" s="263"/>
      <c r="I1007" s="263"/>
      <c r="J1007" s="263"/>
      <c r="K1007" s="263"/>
      <c r="L1007" s="263"/>
      <c r="M1007" s="263"/>
      <c r="N1007" s="263"/>
      <c r="O1007" s="158"/>
      <c r="P1007" s="296">
        <f t="shared" si="48"/>
        <v>0</v>
      </c>
      <c r="Q1007" s="263"/>
      <c r="R1007" s="263"/>
      <c r="S1007" s="263"/>
      <c r="T1007" s="263"/>
      <c r="U1007" s="263"/>
      <c r="V1007" s="263"/>
      <c r="W1007" s="263">
        <v>1</v>
      </c>
      <c r="X1007" s="158">
        <v>45083</v>
      </c>
      <c r="Y1007" s="297">
        <f t="shared" si="49"/>
        <v>1</v>
      </c>
      <c r="Z1007" s="263"/>
      <c r="AA1007" s="263"/>
      <c r="AB1007" s="263"/>
      <c r="AC1007" s="263"/>
      <c r="AD1007" s="263"/>
      <c r="AE1007" s="263"/>
      <c r="AF1007" s="263"/>
      <c r="AG1007" s="158"/>
      <c r="AH1007" s="297">
        <f t="shared" si="47"/>
        <v>0</v>
      </c>
      <c r="AI1007" s="573"/>
      <c r="AJ1007" s="574" t="s">
        <v>659</v>
      </c>
      <c r="AK1007" s="574" t="s">
        <v>430</v>
      </c>
      <c r="AL1007" s="574"/>
      <c r="AM1007" s="574"/>
      <c r="AN1007" s="574"/>
      <c r="AO1007" s="574"/>
      <c r="AP1007" s="574"/>
      <c r="AQ1007" s="574"/>
      <c r="AR1007" s="574"/>
      <c r="AS1007" s="575"/>
      <c r="AT1007" s="576"/>
      <c r="AU1007" s="575"/>
      <c r="AV1007" s="577"/>
      <c r="AW1007" s="159"/>
    </row>
    <row r="1008" spans="1:49" ht="25.5">
      <c r="A1008" s="395"/>
      <c r="B1008" s="395">
        <v>4320511500</v>
      </c>
      <c r="C1008" s="263" t="s">
        <v>6918</v>
      </c>
      <c r="D1008" s="263" t="s">
        <v>6917</v>
      </c>
      <c r="E1008" s="263" t="s">
        <v>3179</v>
      </c>
      <c r="F1008" s="263" t="s">
        <v>422</v>
      </c>
      <c r="G1008" s="263" t="s">
        <v>655</v>
      </c>
      <c r="H1008" s="263"/>
      <c r="I1008" s="263"/>
      <c r="J1008" s="263"/>
      <c r="K1008" s="263"/>
      <c r="L1008" s="263"/>
      <c r="M1008" s="263"/>
      <c r="N1008" s="263"/>
      <c r="O1008" s="158"/>
      <c r="P1008" s="296">
        <f t="shared" si="48"/>
        <v>0</v>
      </c>
      <c r="Q1008" s="263"/>
      <c r="R1008" s="263"/>
      <c r="S1008" s="263"/>
      <c r="T1008" s="263"/>
      <c r="U1008" s="263"/>
      <c r="V1008" s="263"/>
      <c r="W1008" s="263">
        <v>1</v>
      </c>
      <c r="X1008" s="158">
        <v>45083</v>
      </c>
      <c r="Y1008" s="297">
        <f t="shared" si="49"/>
        <v>1</v>
      </c>
      <c r="Z1008" s="263"/>
      <c r="AA1008" s="263"/>
      <c r="AB1008" s="263"/>
      <c r="AC1008" s="263"/>
      <c r="AD1008" s="263"/>
      <c r="AE1008" s="263"/>
      <c r="AF1008" s="263"/>
      <c r="AG1008" s="158"/>
      <c r="AH1008" s="297">
        <f t="shared" si="47"/>
        <v>0</v>
      </c>
      <c r="AI1008" s="573"/>
      <c r="AJ1008" s="574" t="s">
        <v>659</v>
      </c>
      <c r="AK1008" s="574" t="s">
        <v>430</v>
      </c>
      <c r="AL1008" s="574"/>
      <c r="AM1008" s="574"/>
      <c r="AN1008" s="574"/>
      <c r="AO1008" s="574"/>
      <c r="AP1008" s="574"/>
      <c r="AQ1008" s="574"/>
      <c r="AR1008" s="574"/>
      <c r="AS1008" s="575"/>
      <c r="AT1008" s="576"/>
      <c r="AU1008" s="575"/>
      <c r="AV1008" s="577"/>
      <c r="AW1008" s="159"/>
    </row>
    <row r="1009" spans="1:49" ht="25.5">
      <c r="A1009" s="395"/>
      <c r="B1009" s="395">
        <v>4190311600</v>
      </c>
      <c r="C1009" s="263" t="s">
        <v>6919</v>
      </c>
      <c r="D1009" s="263" t="s">
        <v>6920</v>
      </c>
      <c r="E1009" s="263" t="s">
        <v>3180</v>
      </c>
      <c r="F1009" s="263" t="s">
        <v>422</v>
      </c>
      <c r="G1009" s="263" t="s">
        <v>655</v>
      </c>
      <c r="H1009" s="263"/>
      <c r="I1009" s="263"/>
      <c r="J1009" s="263"/>
      <c r="K1009" s="263"/>
      <c r="L1009" s="263"/>
      <c r="M1009" s="263"/>
      <c r="N1009" s="263"/>
      <c r="O1009" s="158"/>
      <c r="P1009" s="296">
        <f t="shared" si="48"/>
        <v>0</v>
      </c>
      <c r="Q1009" s="263"/>
      <c r="R1009" s="263"/>
      <c r="S1009" s="263"/>
      <c r="T1009" s="263"/>
      <c r="U1009" s="263"/>
      <c r="V1009" s="263"/>
      <c r="W1009" s="263">
        <v>1</v>
      </c>
      <c r="X1009" s="158">
        <v>45118</v>
      </c>
      <c r="Y1009" s="297">
        <f t="shared" si="49"/>
        <v>1</v>
      </c>
      <c r="Z1009" s="263"/>
      <c r="AA1009" s="263"/>
      <c r="AB1009" s="263"/>
      <c r="AC1009" s="263"/>
      <c r="AD1009" s="263"/>
      <c r="AE1009" s="263"/>
      <c r="AF1009" s="263"/>
      <c r="AG1009" s="158"/>
      <c r="AH1009" s="297">
        <f t="shared" si="47"/>
        <v>0</v>
      </c>
      <c r="AI1009" s="573"/>
      <c r="AJ1009" s="574" t="s">
        <v>659</v>
      </c>
      <c r="AK1009" s="574" t="s">
        <v>430</v>
      </c>
      <c r="AL1009" s="574"/>
      <c r="AM1009" s="574"/>
      <c r="AN1009" s="574"/>
      <c r="AO1009" s="574"/>
      <c r="AP1009" s="574"/>
      <c r="AQ1009" s="574"/>
      <c r="AR1009" s="574"/>
      <c r="AS1009" s="575"/>
      <c r="AT1009" s="576"/>
      <c r="AU1009" s="575"/>
      <c r="AV1009" s="577"/>
      <c r="AW1009" s="159"/>
    </row>
    <row r="1010" spans="1:49" ht="51">
      <c r="A1010" s="395"/>
      <c r="B1010" s="395">
        <v>5510421500</v>
      </c>
      <c r="C1010" s="263" t="s">
        <v>6921</v>
      </c>
      <c r="D1010" s="263" t="s">
        <v>5827</v>
      </c>
      <c r="E1010" s="263" t="s">
        <v>3181</v>
      </c>
      <c r="F1010" s="263" t="s">
        <v>416</v>
      </c>
      <c r="G1010" s="263" t="s">
        <v>655</v>
      </c>
      <c r="H1010" s="263"/>
      <c r="I1010" s="263"/>
      <c r="J1010" s="263"/>
      <c r="K1010" s="263"/>
      <c r="L1010" s="263"/>
      <c r="M1010" s="263"/>
      <c r="N1010" s="263"/>
      <c r="O1010" s="158"/>
      <c r="P1010" s="296">
        <f t="shared" si="48"/>
        <v>0</v>
      </c>
      <c r="Q1010" s="263"/>
      <c r="R1010" s="263"/>
      <c r="S1010" s="263"/>
      <c r="T1010" s="263"/>
      <c r="U1010" s="263"/>
      <c r="V1010" s="263"/>
      <c r="W1010" s="263">
        <v>1</v>
      </c>
      <c r="X1010" s="158">
        <v>45224</v>
      </c>
      <c r="Y1010" s="297">
        <f t="shared" si="49"/>
        <v>1</v>
      </c>
      <c r="Z1010" s="263"/>
      <c r="AA1010" s="263"/>
      <c r="AB1010" s="263"/>
      <c r="AC1010" s="263"/>
      <c r="AD1010" s="263"/>
      <c r="AE1010" s="263"/>
      <c r="AF1010" s="263"/>
      <c r="AG1010" s="158"/>
      <c r="AH1010" s="297">
        <f t="shared" si="47"/>
        <v>0</v>
      </c>
      <c r="AI1010" s="573"/>
      <c r="AJ1010" s="574" t="s">
        <v>659</v>
      </c>
      <c r="AK1010" s="574" t="s">
        <v>430</v>
      </c>
      <c r="AL1010" s="574"/>
      <c r="AM1010" s="574"/>
      <c r="AN1010" s="574"/>
      <c r="AO1010" s="574"/>
      <c r="AP1010" s="574"/>
      <c r="AQ1010" s="574"/>
      <c r="AR1010" s="574"/>
      <c r="AS1010" s="575"/>
      <c r="AT1010" s="576"/>
      <c r="AU1010" s="575"/>
      <c r="AV1010" s="577"/>
      <c r="AW1010" s="159"/>
    </row>
    <row r="1011" spans="1:49" ht="51">
      <c r="A1011" s="395"/>
      <c r="B1011" s="395">
        <v>4763122300</v>
      </c>
      <c r="C1011" s="263" t="s">
        <v>6922</v>
      </c>
      <c r="D1011" s="263" t="s">
        <v>6923</v>
      </c>
      <c r="E1011" s="263" t="s">
        <v>3182</v>
      </c>
      <c r="F1011" s="263" t="s">
        <v>422</v>
      </c>
      <c r="G1011" s="263" t="s">
        <v>655</v>
      </c>
      <c r="H1011" s="263"/>
      <c r="I1011" s="263"/>
      <c r="J1011" s="263"/>
      <c r="K1011" s="263"/>
      <c r="L1011" s="263"/>
      <c r="M1011" s="263"/>
      <c r="N1011" s="263"/>
      <c r="O1011" s="158"/>
      <c r="P1011" s="296">
        <f t="shared" si="48"/>
        <v>0</v>
      </c>
      <c r="Q1011" s="263"/>
      <c r="R1011" s="263"/>
      <c r="S1011" s="263"/>
      <c r="T1011" s="263"/>
      <c r="U1011" s="263"/>
      <c r="V1011" s="263"/>
      <c r="W1011" s="263">
        <v>1</v>
      </c>
      <c r="X1011" s="158">
        <v>45275</v>
      </c>
      <c r="Y1011" s="297">
        <f t="shared" si="49"/>
        <v>1</v>
      </c>
      <c r="Z1011" s="263"/>
      <c r="AA1011" s="263"/>
      <c r="AB1011" s="263"/>
      <c r="AC1011" s="263"/>
      <c r="AD1011" s="263"/>
      <c r="AE1011" s="263"/>
      <c r="AF1011" s="263"/>
      <c r="AG1011" s="158"/>
      <c r="AH1011" s="297">
        <f t="shared" si="47"/>
        <v>0</v>
      </c>
      <c r="AI1011" s="573"/>
      <c r="AJ1011" s="574" t="s">
        <v>659</v>
      </c>
      <c r="AK1011" s="574" t="s">
        <v>430</v>
      </c>
      <c r="AL1011" s="574"/>
      <c r="AM1011" s="574"/>
      <c r="AN1011" s="574"/>
      <c r="AO1011" s="574"/>
      <c r="AP1011" s="574"/>
      <c r="AQ1011" s="574"/>
      <c r="AR1011" s="574"/>
      <c r="AS1011" s="575"/>
      <c r="AT1011" s="576"/>
      <c r="AU1011" s="575"/>
      <c r="AV1011" s="577"/>
      <c r="AW1011" s="159"/>
    </row>
    <row r="1012" spans="1:49" ht="51">
      <c r="A1012" s="395"/>
      <c r="B1012" s="395">
        <v>4763121700</v>
      </c>
      <c r="C1012" s="263" t="s">
        <v>6924</v>
      </c>
      <c r="D1012" s="263" t="s">
        <v>6923</v>
      </c>
      <c r="E1012" s="263" t="s">
        <v>3183</v>
      </c>
      <c r="F1012" s="263" t="s">
        <v>416</v>
      </c>
      <c r="G1012" s="263" t="s">
        <v>655</v>
      </c>
      <c r="H1012" s="263"/>
      <c r="I1012" s="263"/>
      <c r="J1012" s="263"/>
      <c r="K1012" s="263"/>
      <c r="L1012" s="263"/>
      <c r="M1012" s="263"/>
      <c r="N1012" s="263"/>
      <c r="O1012" s="158"/>
      <c r="P1012" s="296">
        <f t="shared" si="48"/>
        <v>0</v>
      </c>
      <c r="Q1012" s="263"/>
      <c r="R1012" s="263"/>
      <c r="S1012" s="263"/>
      <c r="T1012" s="263"/>
      <c r="U1012" s="263"/>
      <c r="V1012" s="263"/>
      <c r="W1012" s="263">
        <v>1</v>
      </c>
      <c r="X1012" s="158">
        <v>45275</v>
      </c>
      <c r="Y1012" s="297">
        <f t="shared" si="49"/>
        <v>1</v>
      </c>
      <c r="Z1012" s="263"/>
      <c r="AA1012" s="263"/>
      <c r="AB1012" s="263"/>
      <c r="AC1012" s="263"/>
      <c r="AD1012" s="263"/>
      <c r="AE1012" s="263"/>
      <c r="AF1012" s="263"/>
      <c r="AG1012" s="158"/>
      <c r="AH1012" s="297">
        <f t="shared" si="47"/>
        <v>0</v>
      </c>
      <c r="AI1012" s="573"/>
      <c r="AJ1012" s="574" t="s">
        <v>659</v>
      </c>
      <c r="AK1012" s="574" t="s">
        <v>430</v>
      </c>
      <c r="AL1012" s="574"/>
      <c r="AM1012" s="574"/>
      <c r="AN1012" s="574"/>
      <c r="AO1012" s="574"/>
      <c r="AP1012" s="574"/>
      <c r="AQ1012" s="574"/>
      <c r="AR1012" s="574"/>
      <c r="AS1012" s="575"/>
      <c r="AT1012" s="576"/>
      <c r="AU1012" s="575"/>
      <c r="AV1012" s="577"/>
      <c r="AW1012" s="159"/>
    </row>
    <row r="1013" spans="1:49" ht="38.25">
      <c r="A1013" s="395"/>
      <c r="B1013" s="395">
        <v>4313331400</v>
      </c>
      <c r="C1013" s="263" t="s">
        <v>6925</v>
      </c>
      <c r="D1013" s="263" t="s">
        <v>5831</v>
      </c>
      <c r="E1013" s="263" t="s">
        <v>3184</v>
      </c>
      <c r="F1013" s="263" t="s">
        <v>416</v>
      </c>
      <c r="G1013" s="263" t="s">
        <v>655</v>
      </c>
      <c r="H1013" s="263"/>
      <c r="I1013" s="263"/>
      <c r="J1013" s="263"/>
      <c r="K1013" s="263"/>
      <c r="L1013" s="263"/>
      <c r="M1013" s="263"/>
      <c r="N1013" s="263"/>
      <c r="O1013" s="158"/>
      <c r="P1013" s="296">
        <f t="shared" si="48"/>
        <v>0</v>
      </c>
      <c r="Q1013" s="263"/>
      <c r="R1013" s="263"/>
      <c r="S1013" s="263"/>
      <c r="T1013" s="263"/>
      <c r="U1013" s="263"/>
      <c r="V1013" s="263"/>
      <c r="W1013" s="263">
        <v>1</v>
      </c>
      <c r="X1013" s="158">
        <v>45037</v>
      </c>
      <c r="Y1013" s="297">
        <f t="shared" si="49"/>
        <v>1</v>
      </c>
      <c r="Z1013" s="263"/>
      <c r="AA1013" s="263"/>
      <c r="AB1013" s="263"/>
      <c r="AC1013" s="263"/>
      <c r="AD1013" s="263"/>
      <c r="AE1013" s="263"/>
      <c r="AF1013" s="263"/>
      <c r="AG1013" s="158"/>
      <c r="AH1013" s="297">
        <f t="shared" si="47"/>
        <v>0</v>
      </c>
      <c r="AI1013" s="573"/>
      <c r="AJ1013" s="574" t="s">
        <v>659</v>
      </c>
      <c r="AK1013" s="574" t="s">
        <v>430</v>
      </c>
      <c r="AL1013" s="574"/>
      <c r="AM1013" s="574"/>
      <c r="AN1013" s="574"/>
      <c r="AO1013" s="574"/>
      <c r="AP1013" s="574"/>
      <c r="AQ1013" s="574"/>
      <c r="AR1013" s="574"/>
      <c r="AS1013" s="575"/>
      <c r="AT1013" s="576"/>
      <c r="AU1013" s="575"/>
      <c r="AV1013" s="577"/>
      <c r="AW1013" s="159"/>
    </row>
    <row r="1014" spans="1:49" ht="63.75">
      <c r="A1014" s="395"/>
      <c r="B1014" s="395">
        <v>5301701400</v>
      </c>
      <c r="C1014" s="263" t="s">
        <v>6926</v>
      </c>
      <c r="D1014" s="263" t="s">
        <v>6927</v>
      </c>
      <c r="E1014" s="263" t="s">
        <v>3185</v>
      </c>
      <c r="F1014" s="263" t="s">
        <v>422</v>
      </c>
      <c r="G1014" s="263" t="s">
        <v>655</v>
      </c>
      <c r="H1014" s="263"/>
      <c r="I1014" s="263"/>
      <c r="J1014" s="263"/>
      <c r="K1014" s="263"/>
      <c r="L1014" s="263"/>
      <c r="M1014" s="263"/>
      <c r="N1014" s="263"/>
      <c r="O1014" s="158"/>
      <c r="P1014" s="296">
        <f t="shared" si="48"/>
        <v>0</v>
      </c>
      <c r="Q1014" s="263"/>
      <c r="R1014" s="263"/>
      <c r="S1014" s="263"/>
      <c r="T1014" s="263"/>
      <c r="U1014" s="263"/>
      <c r="V1014" s="263"/>
      <c r="W1014" s="263">
        <v>1</v>
      </c>
      <c r="X1014" s="158">
        <v>45230</v>
      </c>
      <c r="Y1014" s="297">
        <f t="shared" si="49"/>
        <v>1</v>
      </c>
      <c r="Z1014" s="263"/>
      <c r="AA1014" s="263"/>
      <c r="AB1014" s="263"/>
      <c r="AC1014" s="263"/>
      <c r="AD1014" s="263"/>
      <c r="AE1014" s="263"/>
      <c r="AF1014" s="263"/>
      <c r="AG1014" s="158"/>
      <c r="AH1014" s="297">
        <f t="shared" si="47"/>
        <v>0</v>
      </c>
      <c r="AI1014" s="573"/>
      <c r="AJ1014" s="574" t="s">
        <v>659</v>
      </c>
      <c r="AK1014" s="574" t="s">
        <v>430</v>
      </c>
      <c r="AL1014" s="574"/>
      <c r="AM1014" s="574"/>
      <c r="AN1014" s="574"/>
      <c r="AO1014" s="574"/>
      <c r="AP1014" s="574"/>
      <c r="AQ1014" s="574"/>
      <c r="AR1014" s="574"/>
      <c r="AS1014" s="575"/>
      <c r="AT1014" s="576"/>
      <c r="AU1014" s="575"/>
      <c r="AV1014" s="577"/>
      <c r="AW1014" s="159"/>
    </row>
    <row r="1015" spans="1:49" ht="51">
      <c r="A1015" s="395"/>
      <c r="B1015" s="395">
        <v>4724911600</v>
      </c>
      <c r="C1015" s="263" t="s">
        <v>6928</v>
      </c>
      <c r="D1015" s="263" t="s">
        <v>6929</v>
      </c>
      <c r="E1015" s="263" t="s">
        <v>3186</v>
      </c>
      <c r="F1015" s="263" t="s">
        <v>422</v>
      </c>
      <c r="G1015" s="263" t="s">
        <v>655</v>
      </c>
      <c r="H1015" s="263"/>
      <c r="I1015" s="263"/>
      <c r="J1015" s="263"/>
      <c r="K1015" s="263"/>
      <c r="L1015" s="263"/>
      <c r="M1015" s="263"/>
      <c r="N1015" s="263"/>
      <c r="O1015" s="158"/>
      <c r="P1015" s="296">
        <f t="shared" si="48"/>
        <v>0</v>
      </c>
      <c r="Q1015" s="263"/>
      <c r="R1015" s="263"/>
      <c r="S1015" s="263"/>
      <c r="T1015" s="263"/>
      <c r="U1015" s="263"/>
      <c r="V1015" s="263"/>
      <c r="W1015" s="263">
        <v>1</v>
      </c>
      <c r="X1015" s="158">
        <v>45225</v>
      </c>
      <c r="Y1015" s="297">
        <f t="shared" si="49"/>
        <v>1</v>
      </c>
      <c r="Z1015" s="263"/>
      <c r="AA1015" s="263"/>
      <c r="AB1015" s="263"/>
      <c r="AC1015" s="263"/>
      <c r="AD1015" s="263"/>
      <c r="AE1015" s="263"/>
      <c r="AF1015" s="263"/>
      <c r="AG1015" s="158"/>
      <c r="AH1015" s="297">
        <f t="shared" si="47"/>
        <v>0</v>
      </c>
      <c r="AI1015" s="573"/>
      <c r="AJ1015" s="574" t="s">
        <v>659</v>
      </c>
      <c r="AK1015" s="574" t="s">
        <v>430</v>
      </c>
      <c r="AL1015" s="574"/>
      <c r="AM1015" s="574"/>
      <c r="AN1015" s="574"/>
      <c r="AO1015" s="574"/>
      <c r="AP1015" s="574"/>
      <c r="AQ1015" s="574"/>
      <c r="AR1015" s="574"/>
      <c r="AS1015" s="575"/>
      <c r="AT1015" s="576"/>
      <c r="AU1015" s="575"/>
      <c r="AV1015" s="577"/>
      <c r="AW1015" s="159"/>
    </row>
    <row r="1016" spans="1:49" ht="76.5">
      <c r="A1016" s="395"/>
      <c r="B1016" s="395">
        <v>3613230100</v>
      </c>
      <c r="C1016" s="263" t="s">
        <v>6930</v>
      </c>
      <c r="D1016" s="263" t="s">
        <v>6931</v>
      </c>
      <c r="E1016" s="263" t="s">
        <v>3187</v>
      </c>
      <c r="F1016" s="263" t="s">
        <v>422</v>
      </c>
      <c r="G1016" s="263" t="s">
        <v>655</v>
      </c>
      <c r="H1016" s="263"/>
      <c r="I1016" s="263"/>
      <c r="J1016" s="263"/>
      <c r="K1016" s="263"/>
      <c r="L1016" s="263"/>
      <c r="M1016" s="263"/>
      <c r="N1016" s="263"/>
      <c r="O1016" s="158"/>
      <c r="P1016" s="296">
        <f t="shared" si="48"/>
        <v>0</v>
      </c>
      <c r="Q1016" s="263"/>
      <c r="R1016" s="263"/>
      <c r="S1016" s="263"/>
      <c r="T1016" s="263"/>
      <c r="U1016" s="263"/>
      <c r="V1016" s="263"/>
      <c r="W1016" s="263">
        <v>1</v>
      </c>
      <c r="X1016" s="158">
        <v>45230</v>
      </c>
      <c r="Y1016" s="297">
        <f t="shared" si="49"/>
        <v>1</v>
      </c>
      <c r="Z1016" s="263"/>
      <c r="AA1016" s="263"/>
      <c r="AB1016" s="263"/>
      <c r="AC1016" s="263"/>
      <c r="AD1016" s="263"/>
      <c r="AE1016" s="263"/>
      <c r="AF1016" s="263"/>
      <c r="AG1016" s="158"/>
      <c r="AH1016" s="297">
        <f t="shared" si="47"/>
        <v>0</v>
      </c>
      <c r="AI1016" s="573"/>
      <c r="AJ1016" s="574" t="s">
        <v>659</v>
      </c>
      <c r="AK1016" s="574" t="s">
        <v>430</v>
      </c>
      <c r="AL1016" s="574"/>
      <c r="AM1016" s="574"/>
      <c r="AN1016" s="574"/>
      <c r="AO1016" s="574"/>
      <c r="AP1016" s="574"/>
      <c r="AQ1016" s="574"/>
      <c r="AR1016" s="574"/>
      <c r="AS1016" s="575"/>
      <c r="AT1016" s="576"/>
      <c r="AU1016" s="575"/>
      <c r="AV1016" s="577"/>
      <c r="AW1016" s="159"/>
    </row>
    <row r="1017" spans="1:49" ht="51">
      <c r="A1017" s="395"/>
      <c r="B1017" s="395">
        <v>4672710700</v>
      </c>
      <c r="C1017" s="263" t="s">
        <v>6932</v>
      </c>
      <c r="D1017" s="263" t="s">
        <v>6933</v>
      </c>
      <c r="E1017" s="263" t="s">
        <v>3188</v>
      </c>
      <c r="F1017" s="263" t="s">
        <v>422</v>
      </c>
      <c r="G1017" s="263" t="s">
        <v>655</v>
      </c>
      <c r="H1017" s="263"/>
      <c r="I1017" s="263"/>
      <c r="J1017" s="263"/>
      <c r="K1017" s="263"/>
      <c r="L1017" s="263"/>
      <c r="M1017" s="263"/>
      <c r="N1017" s="263"/>
      <c r="O1017" s="158"/>
      <c r="P1017" s="296">
        <f t="shared" si="48"/>
        <v>0</v>
      </c>
      <c r="Q1017" s="263"/>
      <c r="R1017" s="263"/>
      <c r="S1017" s="263"/>
      <c r="T1017" s="263"/>
      <c r="U1017" s="263"/>
      <c r="V1017" s="263"/>
      <c r="W1017" s="263">
        <v>1</v>
      </c>
      <c r="X1017" s="158">
        <v>45282</v>
      </c>
      <c r="Y1017" s="297">
        <f t="shared" si="49"/>
        <v>1</v>
      </c>
      <c r="Z1017" s="263"/>
      <c r="AA1017" s="263"/>
      <c r="AB1017" s="263"/>
      <c r="AC1017" s="263"/>
      <c r="AD1017" s="263"/>
      <c r="AE1017" s="263"/>
      <c r="AF1017" s="263"/>
      <c r="AG1017" s="158"/>
      <c r="AH1017" s="297">
        <f t="shared" si="47"/>
        <v>0</v>
      </c>
      <c r="AI1017" s="573"/>
      <c r="AJ1017" s="574" t="s">
        <v>659</v>
      </c>
      <c r="AK1017" s="574" t="s">
        <v>430</v>
      </c>
      <c r="AL1017" s="574"/>
      <c r="AM1017" s="574"/>
      <c r="AN1017" s="574"/>
      <c r="AO1017" s="574"/>
      <c r="AP1017" s="574"/>
      <c r="AQ1017" s="574"/>
      <c r="AR1017" s="574"/>
      <c r="AS1017" s="575"/>
      <c r="AT1017" s="576"/>
      <c r="AU1017" s="575"/>
      <c r="AV1017" s="577"/>
      <c r="AW1017" s="159"/>
    </row>
    <row r="1018" spans="1:49" ht="51">
      <c r="A1018" s="395"/>
      <c r="B1018" s="395">
        <v>4537220400</v>
      </c>
      <c r="C1018" s="263" t="s">
        <v>6934</v>
      </c>
      <c r="D1018" s="263" t="s">
        <v>6935</v>
      </c>
      <c r="E1018" s="263" t="s">
        <v>3189</v>
      </c>
      <c r="F1018" s="263" t="s">
        <v>422</v>
      </c>
      <c r="G1018" s="263" t="s">
        <v>655</v>
      </c>
      <c r="H1018" s="263"/>
      <c r="I1018" s="263"/>
      <c r="J1018" s="263"/>
      <c r="K1018" s="263"/>
      <c r="L1018" s="263"/>
      <c r="M1018" s="263"/>
      <c r="N1018" s="263"/>
      <c r="O1018" s="158"/>
      <c r="P1018" s="296">
        <f t="shared" si="48"/>
        <v>0</v>
      </c>
      <c r="Q1018" s="263"/>
      <c r="R1018" s="263"/>
      <c r="S1018" s="263"/>
      <c r="T1018" s="263"/>
      <c r="U1018" s="263"/>
      <c r="V1018" s="263"/>
      <c r="W1018" s="263">
        <v>1</v>
      </c>
      <c r="X1018" s="158">
        <v>45271</v>
      </c>
      <c r="Y1018" s="297">
        <f t="shared" si="49"/>
        <v>1</v>
      </c>
      <c r="Z1018" s="263"/>
      <c r="AA1018" s="263"/>
      <c r="AB1018" s="263"/>
      <c r="AC1018" s="263"/>
      <c r="AD1018" s="263"/>
      <c r="AE1018" s="263"/>
      <c r="AF1018" s="263"/>
      <c r="AG1018" s="158"/>
      <c r="AH1018" s="297">
        <f t="shared" si="47"/>
        <v>0</v>
      </c>
      <c r="AI1018" s="573"/>
      <c r="AJ1018" s="574" t="s">
        <v>659</v>
      </c>
      <c r="AK1018" s="574" t="s">
        <v>430</v>
      </c>
      <c r="AL1018" s="574"/>
      <c r="AM1018" s="574"/>
      <c r="AN1018" s="574"/>
      <c r="AO1018" s="574"/>
      <c r="AP1018" s="574"/>
      <c r="AQ1018" s="574"/>
      <c r="AR1018" s="574"/>
      <c r="AS1018" s="575"/>
      <c r="AT1018" s="576"/>
      <c r="AU1018" s="575"/>
      <c r="AV1018" s="577"/>
      <c r="AW1018" s="159"/>
    </row>
    <row r="1019" spans="1:49" ht="63.75">
      <c r="A1019" s="395"/>
      <c r="B1019" s="395">
        <v>4487612000</v>
      </c>
      <c r="C1019" s="263" t="s">
        <v>6936</v>
      </c>
      <c r="D1019" s="263" t="s">
        <v>6937</v>
      </c>
      <c r="E1019" s="263" t="s">
        <v>3190</v>
      </c>
      <c r="F1019" s="263" t="s">
        <v>422</v>
      </c>
      <c r="G1019" s="263" t="s">
        <v>655</v>
      </c>
      <c r="H1019" s="263"/>
      <c r="I1019" s="263"/>
      <c r="J1019" s="263"/>
      <c r="K1019" s="263"/>
      <c r="L1019" s="263"/>
      <c r="M1019" s="263"/>
      <c r="N1019" s="263"/>
      <c r="O1019" s="158"/>
      <c r="P1019" s="296">
        <f t="shared" si="48"/>
        <v>0</v>
      </c>
      <c r="Q1019" s="263"/>
      <c r="R1019" s="263"/>
      <c r="S1019" s="263"/>
      <c r="T1019" s="263"/>
      <c r="U1019" s="263"/>
      <c r="V1019" s="263"/>
      <c r="W1019" s="263">
        <v>1</v>
      </c>
      <c r="X1019" s="158">
        <v>45239</v>
      </c>
      <c r="Y1019" s="297">
        <f t="shared" si="49"/>
        <v>1</v>
      </c>
      <c r="Z1019" s="263"/>
      <c r="AA1019" s="263"/>
      <c r="AB1019" s="263"/>
      <c r="AC1019" s="263"/>
      <c r="AD1019" s="263"/>
      <c r="AE1019" s="263"/>
      <c r="AF1019" s="263"/>
      <c r="AG1019" s="158"/>
      <c r="AH1019" s="297">
        <f t="shared" si="47"/>
        <v>0</v>
      </c>
      <c r="AI1019" s="573"/>
      <c r="AJ1019" s="574" t="s">
        <v>659</v>
      </c>
      <c r="AK1019" s="574" t="s">
        <v>430</v>
      </c>
      <c r="AL1019" s="574"/>
      <c r="AM1019" s="574"/>
      <c r="AN1019" s="574"/>
      <c r="AO1019" s="574"/>
      <c r="AP1019" s="574"/>
      <c r="AQ1019" s="574"/>
      <c r="AR1019" s="574"/>
      <c r="AS1019" s="575"/>
      <c r="AT1019" s="576"/>
      <c r="AU1019" s="575"/>
      <c r="AV1019" s="577"/>
      <c r="AW1019" s="159"/>
    </row>
    <row r="1020" spans="1:49" ht="51">
      <c r="A1020" s="395"/>
      <c r="B1020" s="395">
        <v>5502600500</v>
      </c>
      <c r="C1020" s="263" t="s">
        <v>6938</v>
      </c>
      <c r="D1020" s="263" t="s">
        <v>6939</v>
      </c>
      <c r="E1020" s="263" t="s">
        <v>3191</v>
      </c>
      <c r="F1020" s="263" t="s">
        <v>422</v>
      </c>
      <c r="G1020" s="263" t="s">
        <v>655</v>
      </c>
      <c r="H1020" s="263"/>
      <c r="I1020" s="263"/>
      <c r="J1020" s="263"/>
      <c r="K1020" s="263"/>
      <c r="L1020" s="263"/>
      <c r="M1020" s="263"/>
      <c r="N1020" s="263"/>
      <c r="O1020" s="158"/>
      <c r="P1020" s="296">
        <f t="shared" si="48"/>
        <v>0</v>
      </c>
      <c r="Q1020" s="263"/>
      <c r="R1020" s="263"/>
      <c r="S1020" s="263"/>
      <c r="T1020" s="263"/>
      <c r="U1020" s="263"/>
      <c r="V1020" s="263"/>
      <c r="W1020" s="263">
        <v>1</v>
      </c>
      <c r="X1020" s="158">
        <v>45266</v>
      </c>
      <c r="Y1020" s="297">
        <f t="shared" si="49"/>
        <v>1</v>
      </c>
      <c r="Z1020" s="263"/>
      <c r="AA1020" s="263"/>
      <c r="AB1020" s="263"/>
      <c r="AC1020" s="263"/>
      <c r="AD1020" s="263"/>
      <c r="AE1020" s="263"/>
      <c r="AF1020" s="263"/>
      <c r="AG1020" s="158"/>
      <c r="AH1020" s="297">
        <f t="shared" si="47"/>
        <v>0</v>
      </c>
      <c r="AI1020" s="573"/>
      <c r="AJ1020" s="574" t="s">
        <v>659</v>
      </c>
      <c r="AK1020" s="574" t="s">
        <v>430</v>
      </c>
      <c r="AL1020" s="574"/>
      <c r="AM1020" s="574"/>
      <c r="AN1020" s="574"/>
      <c r="AO1020" s="574"/>
      <c r="AP1020" s="574"/>
      <c r="AQ1020" s="574"/>
      <c r="AR1020" s="574"/>
      <c r="AS1020" s="575"/>
      <c r="AT1020" s="576"/>
      <c r="AU1020" s="575"/>
      <c r="AV1020" s="577"/>
      <c r="AW1020" s="159"/>
    </row>
    <row r="1021" spans="1:49" ht="63.75">
      <c r="A1021" s="395"/>
      <c r="B1021" s="395">
        <v>4282520100</v>
      </c>
      <c r="C1021" s="263" t="s">
        <v>6940</v>
      </c>
      <c r="D1021" s="263" t="s">
        <v>6941</v>
      </c>
      <c r="E1021" s="263" t="s">
        <v>3192</v>
      </c>
      <c r="F1021" s="263" t="s">
        <v>422</v>
      </c>
      <c r="G1021" s="263" t="s">
        <v>655</v>
      </c>
      <c r="H1021" s="263"/>
      <c r="I1021" s="263"/>
      <c r="J1021" s="263"/>
      <c r="K1021" s="263"/>
      <c r="L1021" s="263"/>
      <c r="M1021" s="263"/>
      <c r="N1021" s="263"/>
      <c r="O1021" s="158"/>
      <c r="P1021" s="296">
        <f t="shared" si="48"/>
        <v>0</v>
      </c>
      <c r="Q1021" s="263"/>
      <c r="R1021" s="263"/>
      <c r="S1021" s="263"/>
      <c r="T1021" s="263"/>
      <c r="U1021" s="263"/>
      <c r="V1021" s="263"/>
      <c r="W1021" s="263">
        <v>1</v>
      </c>
      <c r="X1021" s="158">
        <v>45188</v>
      </c>
      <c r="Y1021" s="297">
        <f t="shared" si="49"/>
        <v>1</v>
      </c>
      <c r="Z1021" s="263"/>
      <c r="AA1021" s="263"/>
      <c r="AB1021" s="263"/>
      <c r="AC1021" s="263"/>
      <c r="AD1021" s="263"/>
      <c r="AE1021" s="263"/>
      <c r="AF1021" s="263"/>
      <c r="AG1021" s="158"/>
      <c r="AH1021" s="297">
        <f t="shared" si="47"/>
        <v>0</v>
      </c>
      <c r="AI1021" s="573"/>
      <c r="AJ1021" s="574" t="s">
        <v>659</v>
      </c>
      <c r="AK1021" s="574" t="s">
        <v>430</v>
      </c>
      <c r="AL1021" s="574"/>
      <c r="AM1021" s="574"/>
      <c r="AN1021" s="574"/>
      <c r="AO1021" s="574"/>
      <c r="AP1021" s="574"/>
      <c r="AQ1021" s="574"/>
      <c r="AR1021" s="574"/>
      <c r="AS1021" s="575"/>
      <c r="AT1021" s="576"/>
      <c r="AU1021" s="575"/>
      <c r="AV1021" s="577"/>
      <c r="AW1021" s="159"/>
    </row>
    <row r="1022" spans="1:49" ht="76.5">
      <c r="A1022" s="395"/>
      <c r="B1022" s="395">
        <v>4546413800</v>
      </c>
      <c r="C1022" s="263" t="s">
        <v>6942</v>
      </c>
      <c r="D1022" s="263" t="s">
        <v>6943</v>
      </c>
      <c r="E1022" s="263" t="s">
        <v>3193</v>
      </c>
      <c r="F1022" s="263" t="s">
        <v>422</v>
      </c>
      <c r="G1022" s="263" t="s">
        <v>655</v>
      </c>
      <c r="H1022" s="263"/>
      <c r="I1022" s="263"/>
      <c r="J1022" s="263"/>
      <c r="K1022" s="263"/>
      <c r="L1022" s="263"/>
      <c r="M1022" s="263"/>
      <c r="N1022" s="263"/>
      <c r="O1022" s="158"/>
      <c r="P1022" s="296">
        <f t="shared" si="48"/>
        <v>0</v>
      </c>
      <c r="Q1022" s="263"/>
      <c r="R1022" s="263"/>
      <c r="S1022" s="263"/>
      <c r="T1022" s="263"/>
      <c r="U1022" s="263"/>
      <c r="V1022" s="263"/>
      <c r="W1022" s="263">
        <v>1</v>
      </c>
      <c r="X1022" s="158">
        <v>45223</v>
      </c>
      <c r="Y1022" s="297">
        <f t="shared" si="49"/>
        <v>1</v>
      </c>
      <c r="Z1022" s="263"/>
      <c r="AA1022" s="263"/>
      <c r="AB1022" s="263"/>
      <c r="AC1022" s="263"/>
      <c r="AD1022" s="263"/>
      <c r="AE1022" s="263"/>
      <c r="AF1022" s="263"/>
      <c r="AG1022" s="158"/>
      <c r="AH1022" s="297">
        <f t="shared" si="47"/>
        <v>0</v>
      </c>
      <c r="AI1022" s="573"/>
      <c r="AJ1022" s="574" t="s">
        <v>659</v>
      </c>
      <c r="AK1022" s="574" t="s">
        <v>430</v>
      </c>
      <c r="AL1022" s="574"/>
      <c r="AM1022" s="574"/>
      <c r="AN1022" s="574"/>
      <c r="AO1022" s="574"/>
      <c r="AP1022" s="574"/>
      <c r="AQ1022" s="574"/>
      <c r="AR1022" s="574"/>
      <c r="AS1022" s="575"/>
      <c r="AT1022" s="576"/>
      <c r="AU1022" s="575"/>
      <c r="AV1022" s="577"/>
      <c r="AW1022" s="159"/>
    </row>
    <row r="1023" spans="1:49" ht="63.75">
      <c r="A1023" s="395"/>
      <c r="B1023" s="395">
        <v>4201810500</v>
      </c>
      <c r="C1023" s="263" t="s">
        <v>6944</v>
      </c>
      <c r="D1023" s="263" t="s">
        <v>6945</v>
      </c>
      <c r="E1023" s="263" t="s">
        <v>3194</v>
      </c>
      <c r="F1023" s="263" t="s">
        <v>422</v>
      </c>
      <c r="G1023" s="263" t="s">
        <v>655</v>
      </c>
      <c r="H1023" s="263"/>
      <c r="I1023" s="263"/>
      <c r="J1023" s="263"/>
      <c r="K1023" s="263"/>
      <c r="L1023" s="263"/>
      <c r="M1023" s="263"/>
      <c r="N1023" s="263"/>
      <c r="O1023" s="158"/>
      <c r="P1023" s="296">
        <f t="shared" si="48"/>
        <v>0</v>
      </c>
      <c r="Q1023" s="263"/>
      <c r="R1023" s="263"/>
      <c r="S1023" s="263"/>
      <c r="T1023" s="263"/>
      <c r="U1023" s="263"/>
      <c r="V1023" s="263"/>
      <c r="W1023" s="263">
        <v>1</v>
      </c>
      <c r="X1023" s="158">
        <v>45258</v>
      </c>
      <c r="Y1023" s="297">
        <f t="shared" si="49"/>
        <v>1</v>
      </c>
      <c r="Z1023" s="263"/>
      <c r="AA1023" s="263"/>
      <c r="AB1023" s="263"/>
      <c r="AC1023" s="263"/>
      <c r="AD1023" s="263"/>
      <c r="AE1023" s="263"/>
      <c r="AF1023" s="263"/>
      <c r="AG1023" s="158"/>
      <c r="AH1023" s="297">
        <f t="shared" si="47"/>
        <v>0</v>
      </c>
      <c r="AI1023" s="573"/>
      <c r="AJ1023" s="574" t="s">
        <v>659</v>
      </c>
      <c r="AK1023" s="574" t="s">
        <v>430</v>
      </c>
      <c r="AL1023" s="574"/>
      <c r="AM1023" s="574"/>
      <c r="AN1023" s="574"/>
      <c r="AO1023" s="574"/>
      <c r="AP1023" s="574"/>
      <c r="AQ1023" s="574"/>
      <c r="AR1023" s="574"/>
      <c r="AS1023" s="575"/>
      <c r="AT1023" s="576"/>
      <c r="AU1023" s="575"/>
      <c r="AV1023" s="577"/>
      <c r="AW1023" s="159"/>
    </row>
    <row r="1024" spans="1:49" ht="63.75">
      <c r="A1024" s="395"/>
      <c r="B1024" s="395">
        <v>3610130300</v>
      </c>
      <c r="C1024" s="263" t="s">
        <v>6946</v>
      </c>
      <c r="D1024" s="263" t="s">
        <v>6947</v>
      </c>
      <c r="E1024" s="263" t="s">
        <v>3195</v>
      </c>
      <c r="F1024" s="263" t="s">
        <v>422</v>
      </c>
      <c r="G1024" s="263" t="s">
        <v>655</v>
      </c>
      <c r="H1024" s="263"/>
      <c r="I1024" s="263"/>
      <c r="J1024" s="263"/>
      <c r="K1024" s="263"/>
      <c r="L1024" s="263"/>
      <c r="M1024" s="263"/>
      <c r="N1024" s="263"/>
      <c r="O1024" s="158"/>
      <c r="P1024" s="296">
        <f t="shared" si="48"/>
        <v>0</v>
      </c>
      <c r="Q1024" s="263"/>
      <c r="R1024" s="263"/>
      <c r="S1024" s="263"/>
      <c r="T1024" s="263"/>
      <c r="U1024" s="263"/>
      <c r="V1024" s="263"/>
      <c r="W1024" s="263">
        <v>1</v>
      </c>
      <c r="X1024" s="158">
        <v>45235</v>
      </c>
      <c r="Y1024" s="297">
        <f t="shared" si="49"/>
        <v>1</v>
      </c>
      <c r="Z1024" s="263"/>
      <c r="AA1024" s="263"/>
      <c r="AB1024" s="263"/>
      <c r="AC1024" s="263"/>
      <c r="AD1024" s="263"/>
      <c r="AE1024" s="263"/>
      <c r="AF1024" s="263"/>
      <c r="AG1024" s="158"/>
      <c r="AH1024" s="297">
        <f t="shared" si="47"/>
        <v>0</v>
      </c>
      <c r="AI1024" s="573"/>
      <c r="AJ1024" s="574" t="s">
        <v>659</v>
      </c>
      <c r="AK1024" s="574" t="s">
        <v>430</v>
      </c>
      <c r="AL1024" s="574"/>
      <c r="AM1024" s="574"/>
      <c r="AN1024" s="574"/>
      <c r="AO1024" s="574"/>
      <c r="AP1024" s="574"/>
      <c r="AQ1024" s="574"/>
      <c r="AR1024" s="574"/>
      <c r="AS1024" s="575"/>
      <c r="AT1024" s="576"/>
      <c r="AU1024" s="575"/>
      <c r="AV1024" s="577"/>
      <c r="AW1024" s="159"/>
    </row>
    <row r="1025" spans="1:49" ht="76.5">
      <c r="A1025" s="395"/>
      <c r="B1025" s="395">
        <v>6300901400</v>
      </c>
      <c r="C1025" s="263" t="s">
        <v>6948</v>
      </c>
      <c r="D1025" s="263" t="s">
        <v>6949</v>
      </c>
      <c r="E1025" s="263" t="s">
        <v>3196</v>
      </c>
      <c r="F1025" s="263" t="s">
        <v>422</v>
      </c>
      <c r="G1025" s="263" t="s">
        <v>655</v>
      </c>
      <c r="H1025" s="263"/>
      <c r="I1025" s="263"/>
      <c r="J1025" s="263"/>
      <c r="K1025" s="263"/>
      <c r="L1025" s="263"/>
      <c r="M1025" s="263"/>
      <c r="N1025" s="263"/>
      <c r="O1025" s="158"/>
      <c r="P1025" s="296">
        <f t="shared" si="48"/>
        <v>0</v>
      </c>
      <c r="Q1025" s="263"/>
      <c r="R1025" s="263"/>
      <c r="S1025" s="263"/>
      <c r="T1025" s="263"/>
      <c r="U1025" s="263"/>
      <c r="V1025" s="263"/>
      <c r="W1025" s="263">
        <v>1</v>
      </c>
      <c r="X1025" s="158">
        <v>45218</v>
      </c>
      <c r="Y1025" s="297">
        <f t="shared" si="49"/>
        <v>1</v>
      </c>
      <c r="Z1025" s="263"/>
      <c r="AA1025" s="263"/>
      <c r="AB1025" s="263"/>
      <c r="AC1025" s="263"/>
      <c r="AD1025" s="263"/>
      <c r="AE1025" s="263"/>
      <c r="AF1025" s="263"/>
      <c r="AG1025" s="158"/>
      <c r="AH1025" s="297">
        <f t="shared" si="47"/>
        <v>0</v>
      </c>
      <c r="AI1025" s="573"/>
      <c r="AJ1025" s="574" t="s">
        <v>659</v>
      </c>
      <c r="AK1025" s="574" t="s">
        <v>430</v>
      </c>
      <c r="AL1025" s="574"/>
      <c r="AM1025" s="574"/>
      <c r="AN1025" s="574"/>
      <c r="AO1025" s="574"/>
      <c r="AP1025" s="574"/>
      <c r="AQ1025" s="574"/>
      <c r="AR1025" s="574"/>
      <c r="AS1025" s="575"/>
      <c r="AT1025" s="576"/>
      <c r="AU1025" s="575"/>
      <c r="AV1025" s="577"/>
      <c r="AW1025" s="159"/>
    </row>
    <row r="1026" spans="1:49" ht="51">
      <c r="A1026" s="395"/>
      <c r="B1026" s="395">
        <v>4308200100</v>
      </c>
      <c r="C1026" s="263" t="s">
        <v>6950</v>
      </c>
      <c r="D1026" s="263" t="s">
        <v>6951</v>
      </c>
      <c r="E1026" s="263" t="s">
        <v>3197</v>
      </c>
      <c r="F1026" s="263" t="s">
        <v>422</v>
      </c>
      <c r="G1026" s="263" t="s">
        <v>655</v>
      </c>
      <c r="H1026" s="263"/>
      <c r="I1026" s="263"/>
      <c r="J1026" s="263"/>
      <c r="K1026" s="263"/>
      <c r="L1026" s="263"/>
      <c r="M1026" s="263"/>
      <c r="N1026" s="263"/>
      <c r="O1026" s="158"/>
      <c r="P1026" s="296">
        <f t="shared" si="48"/>
        <v>0</v>
      </c>
      <c r="Q1026" s="263"/>
      <c r="R1026" s="263"/>
      <c r="S1026" s="263"/>
      <c r="T1026" s="263"/>
      <c r="U1026" s="263"/>
      <c r="V1026" s="263"/>
      <c r="W1026" s="263">
        <v>1</v>
      </c>
      <c r="X1026" s="158">
        <v>45245</v>
      </c>
      <c r="Y1026" s="297">
        <f t="shared" si="49"/>
        <v>1</v>
      </c>
      <c r="Z1026" s="263"/>
      <c r="AA1026" s="263"/>
      <c r="AB1026" s="263"/>
      <c r="AC1026" s="263"/>
      <c r="AD1026" s="263"/>
      <c r="AE1026" s="263"/>
      <c r="AF1026" s="263"/>
      <c r="AG1026" s="158"/>
      <c r="AH1026" s="297">
        <f t="shared" si="47"/>
        <v>0</v>
      </c>
      <c r="AI1026" s="573"/>
      <c r="AJ1026" s="574" t="s">
        <v>659</v>
      </c>
      <c r="AK1026" s="574" t="s">
        <v>430</v>
      </c>
      <c r="AL1026" s="574"/>
      <c r="AM1026" s="574"/>
      <c r="AN1026" s="574"/>
      <c r="AO1026" s="574"/>
      <c r="AP1026" s="574"/>
      <c r="AQ1026" s="574"/>
      <c r="AR1026" s="574"/>
      <c r="AS1026" s="575"/>
      <c r="AT1026" s="576"/>
      <c r="AU1026" s="575"/>
      <c r="AV1026" s="577"/>
      <c r="AW1026" s="159"/>
    </row>
    <row r="1027" spans="1:49" ht="76.5">
      <c r="A1027" s="395"/>
      <c r="B1027" s="395">
        <v>4362413400</v>
      </c>
      <c r="C1027" s="263" t="s">
        <v>6952</v>
      </c>
      <c r="D1027" s="263" t="s">
        <v>6953</v>
      </c>
      <c r="E1027" s="263" t="s">
        <v>3198</v>
      </c>
      <c r="F1027" s="263" t="s">
        <v>422</v>
      </c>
      <c r="G1027" s="263" t="s">
        <v>655</v>
      </c>
      <c r="H1027" s="263"/>
      <c r="I1027" s="263"/>
      <c r="J1027" s="263"/>
      <c r="K1027" s="263"/>
      <c r="L1027" s="263"/>
      <c r="M1027" s="263"/>
      <c r="N1027" s="263"/>
      <c r="O1027" s="158"/>
      <c r="P1027" s="296">
        <f t="shared" si="48"/>
        <v>0</v>
      </c>
      <c r="Q1027" s="263"/>
      <c r="R1027" s="263"/>
      <c r="S1027" s="263"/>
      <c r="T1027" s="263"/>
      <c r="U1027" s="263"/>
      <c r="V1027" s="263"/>
      <c r="W1027" s="263">
        <v>1</v>
      </c>
      <c r="X1027" s="158">
        <v>45194</v>
      </c>
      <c r="Y1027" s="297">
        <f t="shared" si="49"/>
        <v>1</v>
      </c>
      <c r="Z1027" s="263"/>
      <c r="AA1027" s="263"/>
      <c r="AB1027" s="263"/>
      <c r="AC1027" s="263"/>
      <c r="AD1027" s="263"/>
      <c r="AE1027" s="263"/>
      <c r="AF1027" s="263"/>
      <c r="AG1027" s="158"/>
      <c r="AH1027" s="297">
        <f t="shared" si="47"/>
        <v>0</v>
      </c>
      <c r="AI1027" s="573"/>
      <c r="AJ1027" s="574" t="s">
        <v>659</v>
      </c>
      <c r="AK1027" s="574" t="s">
        <v>430</v>
      </c>
      <c r="AL1027" s="574"/>
      <c r="AM1027" s="574"/>
      <c r="AN1027" s="574"/>
      <c r="AO1027" s="574"/>
      <c r="AP1027" s="574"/>
      <c r="AQ1027" s="574"/>
      <c r="AR1027" s="574"/>
      <c r="AS1027" s="575"/>
      <c r="AT1027" s="576"/>
      <c r="AU1027" s="575"/>
      <c r="AV1027" s="577"/>
      <c r="AW1027" s="159"/>
    </row>
    <row r="1028" spans="1:49" ht="51">
      <c r="A1028" s="395"/>
      <c r="B1028" s="395">
        <v>5430510500</v>
      </c>
      <c r="C1028" s="263" t="s">
        <v>6954</v>
      </c>
      <c r="D1028" s="263" t="s">
        <v>6955</v>
      </c>
      <c r="E1028" s="263" t="s">
        <v>3199</v>
      </c>
      <c r="F1028" s="263" t="s">
        <v>422</v>
      </c>
      <c r="G1028" s="263" t="s">
        <v>655</v>
      </c>
      <c r="H1028" s="263"/>
      <c r="I1028" s="263"/>
      <c r="J1028" s="263"/>
      <c r="K1028" s="263"/>
      <c r="L1028" s="263"/>
      <c r="M1028" s="263"/>
      <c r="N1028" s="263"/>
      <c r="O1028" s="158"/>
      <c r="P1028" s="296">
        <f t="shared" si="48"/>
        <v>0</v>
      </c>
      <c r="Q1028" s="263"/>
      <c r="R1028" s="263"/>
      <c r="S1028" s="263"/>
      <c r="T1028" s="263"/>
      <c r="U1028" s="263"/>
      <c r="V1028" s="263"/>
      <c r="W1028" s="263">
        <v>1</v>
      </c>
      <c r="X1028" s="158">
        <v>45243</v>
      </c>
      <c r="Y1028" s="297">
        <f t="shared" si="49"/>
        <v>1</v>
      </c>
      <c r="Z1028" s="263"/>
      <c r="AA1028" s="263"/>
      <c r="AB1028" s="263"/>
      <c r="AC1028" s="263"/>
      <c r="AD1028" s="263"/>
      <c r="AE1028" s="263"/>
      <c r="AF1028" s="263"/>
      <c r="AG1028" s="158"/>
      <c r="AH1028" s="297">
        <f t="shared" si="47"/>
        <v>0</v>
      </c>
      <c r="AI1028" s="573"/>
      <c r="AJ1028" s="574" t="s">
        <v>659</v>
      </c>
      <c r="AK1028" s="574" t="s">
        <v>430</v>
      </c>
      <c r="AL1028" s="574"/>
      <c r="AM1028" s="574"/>
      <c r="AN1028" s="574"/>
      <c r="AO1028" s="574"/>
      <c r="AP1028" s="574"/>
      <c r="AQ1028" s="574"/>
      <c r="AR1028" s="574"/>
      <c r="AS1028" s="575"/>
      <c r="AT1028" s="576"/>
      <c r="AU1028" s="575"/>
      <c r="AV1028" s="577"/>
      <c r="AW1028" s="159"/>
    </row>
    <row r="1029" spans="1:49" ht="51">
      <c r="A1029" s="395"/>
      <c r="B1029" s="395">
        <v>3555060500</v>
      </c>
      <c r="C1029" s="263" t="s">
        <v>6956</v>
      </c>
      <c r="D1029" s="263" t="s">
        <v>6957</v>
      </c>
      <c r="E1029" s="263" t="s">
        <v>3200</v>
      </c>
      <c r="F1029" s="263" t="s">
        <v>422</v>
      </c>
      <c r="G1029" s="263" t="s">
        <v>655</v>
      </c>
      <c r="H1029" s="263"/>
      <c r="I1029" s="263"/>
      <c r="J1029" s="263"/>
      <c r="K1029" s="263"/>
      <c r="L1029" s="263"/>
      <c r="M1029" s="263"/>
      <c r="N1029" s="263"/>
      <c r="O1029" s="158"/>
      <c r="P1029" s="296">
        <f t="shared" si="48"/>
        <v>0</v>
      </c>
      <c r="Q1029" s="263"/>
      <c r="R1029" s="263"/>
      <c r="S1029" s="263"/>
      <c r="T1029" s="263"/>
      <c r="U1029" s="263"/>
      <c r="V1029" s="263"/>
      <c r="W1029" s="263">
        <v>1</v>
      </c>
      <c r="X1029" s="158">
        <v>45217</v>
      </c>
      <c r="Y1029" s="297">
        <f t="shared" si="49"/>
        <v>1</v>
      </c>
      <c r="Z1029" s="263"/>
      <c r="AA1029" s="263"/>
      <c r="AB1029" s="263"/>
      <c r="AC1029" s="263"/>
      <c r="AD1029" s="263"/>
      <c r="AE1029" s="263"/>
      <c r="AF1029" s="263"/>
      <c r="AG1029" s="158"/>
      <c r="AH1029" s="297">
        <f t="shared" si="47"/>
        <v>0</v>
      </c>
      <c r="AI1029" s="573"/>
      <c r="AJ1029" s="574" t="s">
        <v>659</v>
      </c>
      <c r="AK1029" s="574" t="s">
        <v>430</v>
      </c>
      <c r="AL1029" s="574"/>
      <c r="AM1029" s="574"/>
      <c r="AN1029" s="574"/>
      <c r="AO1029" s="574"/>
      <c r="AP1029" s="574"/>
      <c r="AQ1029" s="574"/>
      <c r="AR1029" s="574"/>
      <c r="AS1029" s="575"/>
      <c r="AT1029" s="576"/>
      <c r="AU1029" s="575"/>
      <c r="AV1029" s="577"/>
      <c r="AW1029" s="159"/>
    </row>
    <row r="1030" spans="1:49" ht="76.5">
      <c r="A1030" s="395"/>
      <c r="B1030" s="395">
        <v>4241620400</v>
      </c>
      <c r="C1030" s="263" t="s">
        <v>6958</v>
      </c>
      <c r="D1030" s="263" t="s">
        <v>6959</v>
      </c>
      <c r="E1030" s="263" t="s">
        <v>3201</v>
      </c>
      <c r="F1030" s="263" t="s">
        <v>422</v>
      </c>
      <c r="G1030" s="263" t="s">
        <v>655</v>
      </c>
      <c r="H1030" s="263"/>
      <c r="I1030" s="263"/>
      <c r="J1030" s="263"/>
      <c r="K1030" s="263"/>
      <c r="L1030" s="263"/>
      <c r="M1030" s="263"/>
      <c r="N1030" s="263"/>
      <c r="O1030" s="158"/>
      <c r="P1030" s="296">
        <f t="shared" si="48"/>
        <v>0</v>
      </c>
      <c r="Q1030" s="263"/>
      <c r="R1030" s="263"/>
      <c r="S1030" s="263"/>
      <c r="T1030" s="263"/>
      <c r="U1030" s="263"/>
      <c r="V1030" s="263"/>
      <c r="W1030" s="263">
        <v>1</v>
      </c>
      <c r="X1030" s="158">
        <v>45239</v>
      </c>
      <c r="Y1030" s="297">
        <f t="shared" si="49"/>
        <v>1</v>
      </c>
      <c r="Z1030" s="263"/>
      <c r="AA1030" s="263"/>
      <c r="AB1030" s="263"/>
      <c r="AC1030" s="263"/>
      <c r="AD1030" s="263"/>
      <c r="AE1030" s="263"/>
      <c r="AF1030" s="263"/>
      <c r="AG1030" s="158"/>
      <c r="AH1030" s="297">
        <f t="shared" si="47"/>
        <v>0</v>
      </c>
      <c r="AI1030" s="573"/>
      <c r="AJ1030" s="574" t="s">
        <v>659</v>
      </c>
      <c r="AK1030" s="574" t="s">
        <v>430</v>
      </c>
      <c r="AL1030" s="574"/>
      <c r="AM1030" s="574"/>
      <c r="AN1030" s="574"/>
      <c r="AO1030" s="574"/>
      <c r="AP1030" s="574"/>
      <c r="AQ1030" s="574"/>
      <c r="AR1030" s="574"/>
      <c r="AS1030" s="575"/>
      <c r="AT1030" s="576"/>
      <c r="AU1030" s="575"/>
      <c r="AV1030" s="577"/>
      <c r="AW1030" s="159"/>
    </row>
    <row r="1031" spans="1:49" ht="51">
      <c r="A1031" s="395"/>
      <c r="B1031" s="395">
        <v>4155610800</v>
      </c>
      <c r="C1031" s="263" t="s">
        <v>6960</v>
      </c>
      <c r="D1031" s="263" t="s">
        <v>6961</v>
      </c>
      <c r="E1031" s="263" t="s">
        <v>3202</v>
      </c>
      <c r="F1031" s="263" t="s">
        <v>422</v>
      </c>
      <c r="G1031" s="263" t="s">
        <v>655</v>
      </c>
      <c r="H1031" s="263"/>
      <c r="I1031" s="263"/>
      <c r="J1031" s="263"/>
      <c r="K1031" s="263"/>
      <c r="L1031" s="263"/>
      <c r="M1031" s="263"/>
      <c r="N1031" s="263"/>
      <c r="O1031" s="158"/>
      <c r="P1031" s="296">
        <f t="shared" si="48"/>
        <v>0</v>
      </c>
      <c r="Q1031" s="263"/>
      <c r="R1031" s="263"/>
      <c r="S1031" s="263"/>
      <c r="T1031" s="263"/>
      <c r="U1031" s="263"/>
      <c r="V1031" s="263"/>
      <c r="W1031" s="263">
        <v>1</v>
      </c>
      <c r="X1031" s="158">
        <v>45290</v>
      </c>
      <c r="Y1031" s="297">
        <f t="shared" si="49"/>
        <v>1</v>
      </c>
      <c r="Z1031" s="263"/>
      <c r="AA1031" s="263"/>
      <c r="AB1031" s="263"/>
      <c r="AC1031" s="263"/>
      <c r="AD1031" s="263"/>
      <c r="AE1031" s="263"/>
      <c r="AF1031" s="263"/>
      <c r="AG1031" s="158"/>
      <c r="AH1031" s="297">
        <f t="shared" si="47"/>
        <v>0</v>
      </c>
      <c r="AI1031" s="573"/>
      <c r="AJ1031" s="574" t="s">
        <v>659</v>
      </c>
      <c r="AK1031" s="574" t="s">
        <v>430</v>
      </c>
      <c r="AL1031" s="574"/>
      <c r="AM1031" s="574"/>
      <c r="AN1031" s="574"/>
      <c r="AO1031" s="574"/>
      <c r="AP1031" s="574"/>
      <c r="AQ1031" s="574"/>
      <c r="AR1031" s="574"/>
      <c r="AS1031" s="575"/>
      <c r="AT1031" s="576"/>
      <c r="AU1031" s="575"/>
      <c r="AV1031" s="577"/>
      <c r="AW1031" s="159"/>
    </row>
    <row r="1032" spans="1:49" ht="76.5">
      <c r="A1032" s="395"/>
      <c r="B1032" s="395">
        <v>4614600200</v>
      </c>
      <c r="C1032" s="263" t="s">
        <v>6962</v>
      </c>
      <c r="D1032" s="263" t="s">
        <v>6963</v>
      </c>
      <c r="E1032" s="263" t="s">
        <v>3203</v>
      </c>
      <c r="F1032" s="263" t="s">
        <v>422</v>
      </c>
      <c r="G1032" s="263" t="s">
        <v>655</v>
      </c>
      <c r="H1032" s="263"/>
      <c r="I1032" s="263"/>
      <c r="J1032" s="263"/>
      <c r="K1032" s="263"/>
      <c r="L1032" s="263"/>
      <c r="M1032" s="263"/>
      <c r="N1032" s="263"/>
      <c r="O1032" s="158"/>
      <c r="P1032" s="296">
        <f t="shared" si="48"/>
        <v>0</v>
      </c>
      <c r="Q1032" s="263"/>
      <c r="R1032" s="263"/>
      <c r="S1032" s="263"/>
      <c r="T1032" s="263"/>
      <c r="U1032" s="263"/>
      <c r="V1032" s="263"/>
      <c r="W1032" s="263">
        <v>1</v>
      </c>
      <c r="X1032" s="158">
        <v>45251</v>
      </c>
      <c r="Y1032" s="297">
        <f t="shared" si="49"/>
        <v>1</v>
      </c>
      <c r="Z1032" s="263"/>
      <c r="AA1032" s="263"/>
      <c r="AB1032" s="263"/>
      <c r="AC1032" s="263"/>
      <c r="AD1032" s="263"/>
      <c r="AE1032" s="263"/>
      <c r="AF1032" s="263"/>
      <c r="AG1032" s="158"/>
      <c r="AH1032" s="297">
        <f t="shared" si="47"/>
        <v>0</v>
      </c>
      <c r="AI1032" s="573"/>
      <c r="AJ1032" s="574" t="s">
        <v>659</v>
      </c>
      <c r="AK1032" s="574" t="s">
        <v>430</v>
      </c>
      <c r="AL1032" s="574"/>
      <c r="AM1032" s="574"/>
      <c r="AN1032" s="574"/>
      <c r="AO1032" s="574"/>
      <c r="AP1032" s="574"/>
      <c r="AQ1032" s="574"/>
      <c r="AR1032" s="574"/>
      <c r="AS1032" s="575"/>
      <c r="AT1032" s="576"/>
      <c r="AU1032" s="575"/>
      <c r="AV1032" s="577"/>
      <c r="AW1032" s="159"/>
    </row>
    <row r="1033" spans="1:49" ht="51">
      <c r="A1033" s="395"/>
      <c r="B1033" s="395">
        <v>4475420700</v>
      </c>
      <c r="C1033" s="263" t="s">
        <v>6964</v>
      </c>
      <c r="D1033" s="263" t="s">
        <v>6965</v>
      </c>
      <c r="E1033" s="263" t="s">
        <v>3204</v>
      </c>
      <c r="F1033" s="263" t="s">
        <v>422</v>
      </c>
      <c r="G1033" s="263" t="s">
        <v>655</v>
      </c>
      <c r="H1033" s="263"/>
      <c r="I1033" s="263"/>
      <c r="J1033" s="263"/>
      <c r="K1033" s="263"/>
      <c r="L1033" s="263"/>
      <c r="M1033" s="263"/>
      <c r="N1033" s="263"/>
      <c r="O1033" s="158"/>
      <c r="P1033" s="296">
        <f t="shared" si="48"/>
        <v>0</v>
      </c>
      <c r="Q1033" s="263"/>
      <c r="R1033" s="263"/>
      <c r="S1033" s="263"/>
      <c r="T1033" s="263"/>
      <c r="U1033" s="263"/>
      <c r="V1033" s="263"/>
      <c r="W1033" s="263">
        <v>1</v>
      </c>
      <c r="X1033" s="158">
        <v>45267</v>
      </c>
      <c r="Y1033" s="297">
        <f t="shared" si="49"/>
        <v>1</v>
      </c>
      <c r="Z1033" s="263"/>
      <c r="AA1033" s="263"/>
      <c r="AB1033" s="263"/>
      <c r="AC1033" s="263"/>
      <c r="AD1033" s="263"/>
      <c r="AE1033" s="263"/>
      <c r="AF1033" s="263"/>
      <c r="AG1033" s="158"/>
      <c r="AH1033" s="297">
        <f t="shared" si="47"/>
        <v>0</v>
      </c>
      <c r="AI1033" s="573"/>
      <c r="AJ1033" s="574" t="s">
        <v>659</v>
      </c>
      <c r="AK1033" s="574" t="s">
        <v>430</v>
      </c>
      <c r="AL1033" s="574"/>
      <c r="AM1033" s="574"/>
      <c r="AN1033" s="574"/>
      <c r="AO1033" s="574"/>
      <c r="AP1033" s="574"/>
      <c r="AQ1033" s="574"/>
      <c r="AR1033" s="574"/>
      <c r="AS1033" s="575"/>
      <c r="AT1033" s="576"/>
      <c r="AU1033" s="575"/>
      <c r="AV1033" s="577"/>
      <c r="AW1033" s="159"/>
    </row>
    <row r="1034" spans="1:49" ht="63.75">
      <c r="A1034" s="395"/>
      <c r="B1034" s="395">
        <v>6712131300</v>
      </c>
      <c r="C1034" s="263" t="s">
        <v>6966</v>
      </c>
      <c r="D1034" s="263" t="s">
        <v>6967</v>
      </c>
      <c r="E1034" s="263" t="s">
        <v>3205</v>
      </c>
      <c r="F1034" s="263" t="s">
        <v>422</v>
      </c>
      <c r="G1034" s="263" t="s">
        <v>655</v>
      </c>
      <c r="H1034" s="263"/>
      <c r="I1034" s="263"/>
      <c r="J1034" s="263"/>
      <c r="K1034" s="263"/>
      <c r="L1034" s="263"/>
      <c r="M1034" s="263"/>
      <c r="N1034" s="263"/>
      <c r="O1034" s="158"/>
      <c r="P1034" s="296">
        <f t="shared" si="48"/>
        <v>0</v>
      </c>
      <c r="Q1034" s="263"/>
      <c r="R1034" s="263"/>
      <c r="S1034" s="263"/>
      <c r="T1034" s="263"/>
      <c r="U1034" s="263"/>
      <c r="V1034" s="263"/>
      <c r="W1034" s="263">
        <v>1</v>
      </c>
      <c r="X1034" s="158">
        <v>45084</v>
      </c>
      <c r="Y1034" s="297">
        <f t="shared" si="49"/>
        <v>1</v>
      </c>
      <c r="Z1034" s="263"/>
      <c r="AA1034" s="263"/>
      <c r="AB1034" s="263"/>
      <c r="AC1034" s="263"/>
      <c r="AD1034" s="263"/>
      <c r="AE1034" s="263"/>
      <c r="AF1034" s="263"/>
      <c r="AG1034" s="158"/>
      <c r="AH1034" s="297">
        <f t="shared" si="47"/>
        <v>0</v>
      </c>
      <c r="AI1034" s="573"/>
      <c r="AJ1034" s="574" t="s">
        <v>659</v>
      </c>
      <c r="AK1034" s="574" t="s">
        <v>430</v>
      </c>
      <c r="AL1034" s="574"/>
      <c r="AM1034" s="574"/>
      <c r="AN1034" s="574"/>
      <c r="AO1034" s="574"/>
      <c r="AP1034" s="574"/>
      <c r="AQ1034" s="574"/>
      <c r="AR1034" s="574"/>
      <c r="AS1034" s="575"/>
      <c r="AT1034" s="576"/>
      <c r="AU1034" s="575"/>
      <c r="AV1034" s="577"/>
      <c r="AW1034" s="159"/>
    </row>
    <row r="1035" spans="1:49" ht="63.75">
      <c r="A1035" s="395"/>
      <c r="B1035" s="395">
        <v>6711701700</v>
      </c>
      <c r="C1035" s="263" t="s">
        <v>6968</v>
      </c>
      <c r="D1035" s="263" t="s">
        <v>6969</v>
      </c>
      <c r="E1035" s="263" t="s">
        <v>3206</v>
      </c>
      <c r="F1035" s="263" t="s">
        <v>422</v>
      </c>
      <c r="G1035" s="263" t="s">
        <v>655</v>
      </c>
      <c r="H1035" s="263"/>
      <c r="I1035" s="263"/>
      <c r="J1035" s="263"/>
      <c r="K1035" s="263"/>
      <c r="L1035" s="263"/>
      <c r="M1035" s="263"/>
      <c r="N1035" s="263"/>
      <c r="O1035" s="158"/>
      <c r="P1035" s="296">
        <f t="shared" si="48"/>
        <v>0</v>
      </c>
      <c r="Q1035" s="263"/>
      <c r="R1035" s="263"/>
      <c r="S1035" s="263"/>
      <c r="T1035" s="263"/>
      <c r="U1035" s="263"/>
      <c r="V1035" s="263"/>
      <c r="W1035" s="263">
        <v>1</v>
      </c>
      <c r="X1035" s="158">
        <v>45264</v>
      </c>
      <c r="Y1035" s="297">
        <f t="shared" si="49"/>
        <v>1</v>
      </c>
      <c r="Z1035" s="263"/>
      <c r="AA1035" s="263"/>
      <c r="AB1035" s="263"/>
      <c r="AC1035" s="263"/>
      <c r="AD1035" s="263"/>
      <c r="AE1035" s="263"/>
      <c r="AF1035" s="263"/>
      <c r="AG1035" s="158"/>
      <c r="AH1035" s="297">
        <f t="shared" si="47"/>
        <v>0</v>
      </c>
      <c r="AI1035" s="573"/>
      <c r="AJ1035" s="574" t="s">
        <v>659</v>
      </c>
      <c r="AK1035" s="574" t="s">
        <v>430</v>
      </c>
      <c r="AL1035" s="574"/>
      <c r="AM1035" s="574"/>
      <c r="AN1035" s="574"/>
      <c r="AO1035" s="574"/>
      <c r="AP1035" s="574"/>
      <c r="AQ1035" s="574"/>
      <c r="AR1035" s="574"/>
      <c r="AS1035" s="575"/>
      <c r="AT1035" s="576"/>
      <c r="AU1035" s="575"/>
      <c r="AV1035" s="577"/>
      <c r="AW1035" s="159"/>
    </row>
    <row r="1036" spans="1:49" ht="51">
      <c r="A1036" s="395"/>
      <c r="B1036" s="395">
        <v>5521110900</v>
      </c>
      <c r="C1036" s="263" t="s">
        <v>6970</v>
      </c>
      <c r="D1036" s="263" t="s">
        <v>6971</v>
      </c>
      <c r="E1036" s="263" t="s">
        <v>3207</v>
      </c>
      <c r="F1036" s="263" t="s">
        <v>422</v>
      </c>
      <c r="G1036" s="263" t="s">
        <v>655</v>
      </c>
      <c r="H1036" s="263"/>
      <c r="I1036" s="263"/>
      <c r="J1036" s="263"/>
      <c r="K1036" s="263"/>
      <c r="L1036" s="263"/>
      <c r="M1036" s="263"/>
      <c r="N1036" s="263"/>
      <c r="O1036" s="158"/>
      <c r="P1036" s="296">
        <f t="shared" si="48"/>
        <v>0</v>
      </c>
      <c r="Q1036" s="263"/>
      <c r="R1036" s="263"/>
      <c r="S1036" s="263"/>
      <c r="T1036" s="263"/>
      <c r="U1036" s="263"/>
      <c r="V1036" s="263"/>
      <c r="W1036" s="263">
        <v>1</v>
      </c>
      <c r="X1036" s="158">
        <v>45280</v>
      </c>
      <c r="Y1036" s="297">
        <f t="shared" si="49"/>
        <v>1</v>
      </c>
      <c r="Z1036" s="263"/>
      <c r="AA1036" s="263"/>
      <c r="AB1036" s="263"/>
      <c r="AC1036" s="263"/>
      <c r="AD1036" s="263"/>
      <c r="AE1036" s="263"/>
      <c r="AF1036" s="263"/>
      <c r="AG1036" s="158"/>
      <c r="AH1036" s="297">
        <f t="shared" si="47"/>
        <v>0</v>
      </c>
      <c r="AI1036" s="573"/>
      <c r="AJ1036" s="574" t="s">
        <v>659</v>
      </c>
      <c r="AK1036" s="574" t="s">
        <v>430</v>
      </c>
      <c r="AL1036" s="574"/>
      <c r="AM1036" s="574"/>
      <c r="AN1036" s="574"/>
      <c r="AO1036" s="574"/>
      <c r="AP1036" s="574"/>
      <c r="AQ1036" s="574"/>
      <c r="AR1036" s="574"/>
      <c r="AS1036" s="575"/>
      <c r="AT1036" s="576"/>
      <c r="AU1036" s="575"/>
      <c r="AV1036" s="577"/>
      <c r="AW1036" s="159"/>
    </row>
    <row r="1037" spans="1:49" ht="51">
      <c r="A1037" s="395"/>
      <c r="B1037" s="395">
        <v>4777105800</v>
      </c>
      <c r="C1037" s="263" t="s">
        <v>6972</v>
      </c>
      <c r="D1037" s="263" t="s">
        <v>6973</v>
      </c>
      <c r="E1037" s="263" t="s">
        <v>3208</v>
      </c>
      <c r="F1037" s="263" t="s">
        <v>422</v>
      </c>
      <c r="G1037" s="263" t="s">
        <v>655</v>
      </c>
      <c r="H1037" s="263"/>
      <c r="I1037" s="263"/>
      <c r="J1037" s="263"/>
      <c r="K1037" s="263"/>
      <c r="L1037" s="263"/>
      <c r="M1037" s="263"/>
      <c r="N1037" s="263"/>
      <c r="O1037" s="158"/>
      <c r="P1037" s="296">
        <f t="shared" si="48"/>
        <v>0</v>
      </c>
      <c r="Q1037" s="263"/>
      <c r="R1037" s="263"/>
      <c r="S1037" s="263"/>
      <c r="T1037" s="263"/>
      <c r="U1037" s="263"/>
      <c r="V1037" s="263"/>
      <c r="W1037" s="263">
        <v>1</v>
      </c>
      <c r="X1037" s="158">
        <v>45198</v>
      </c>
      <c r="Y1037" s="297">
        <f t="shared" si="49"/>
        <v>1</v>
      </c>
      <c r="Z1037" s="263"/>
      <c r="AA1037" s="263"/>
      <c r="AB1037" s="263"/>
      <c r="AC1037" s="263"/>
      <c r="AD1037" s="263"/>
      <c r="AE1037" s="263"/>
      <c r="AF1037" s="263">
        <v>1</v>
      </c>
      <c r="AG1037" s="158">
        <v>45211</v>
      </c>
      <c r="AH1037" s="297">
        <f t="shared" si="47"/>
        <v>1</v>
      </c>
      <c r="AI1037" s="573"/>
      <c r="AJ1037" s="574" t="s">
        <v>659</v>
      </c>
      <c r="AK1037" s="574" t="s">
        <v>430</v>
      </c>
      <c r="AL1037" s="574"/>
      <c r="AM1037" s="574"/>
      <c r="AN1037" s="574"/>
      <c r="AO1037" s="574"/>
      <c r="AP1037" s="574"/>
      <c r="AQ1037" s="574"/>
      <c r="AR1037" s="574"/>
      <c r="AS1037" s="575"/>
      <c r="AT1037" s="576"/>
      <c r="AU1037" s="575"/>
      <c r="AV1037" s="577"/>
      <c r="AW1037" s="159"/>
    </row>
    <row r="1038" spans="1:49" ht="51">
      <c r="A1038" s="395"/>
      <c r="B1038" s="395">
        <v>4721011000</v>
      </c>
      <c r="C1038" s="263" t="s">
        <v>6974</v>
      </c>
      <c r="D1038" s="263" t="s">
        <v>6975</v>
      </c>
      <c r="E1038" s="263" t="s">
        <v>3209</v>
      </c>
      <c r="F1038" s="263" t="s">
        <v>422</v>
      </c>
      <c r="G1038" s="263" t="s">
        <v>655</v>
      </c>
      <c r="H1038" s="263"/>
      <c r="I1038" s="263"/>
      <c r="J1038" s="263"/>
      <c r="K1038" s="263"/>
      <c r="L1038" s="263"/>
      <c r="M1038" s="263"/>
      <c r="N1038" s="263"/>
      <c r="O1038" s="158"/>
      <c r="P1038" s="296">
        <f t="shared" si="48"/>
        <v>0</v>
      </c>
      <c r="Q1038" s="263"/>
      <c r="R1038" s="263"/>
      <c r="S1038" s="263"/>
      <c r="T1038" s="263"/>
      <c r="U1038" s="263"/>
      <c r="V1038" s="263"/>
      <c r="W1038" s="263">
        <v>1</v>
      </c>
      <c r="X1038" s="158">
        <v>45245</v>
      </c>
      <c r="Y1038" s="297">
        <f t="shared" si="49"/>
        <v>1</v>
      </c>
      <c r="Z1038" s="263"/>
      <c r="AA1038" s="263"/>
      <c r="AB1038" s="263"/>
      <c r="AC1038" s="263"/>
      <c r="AD1038" s="263"/>
      <c r="AE1038" s="263"/>
      <c r="AF1038" s="263"/>
      <c r="AG1038" s="158"/>
      <c r="AH1038" s="297">
        <f t="shared" si="47"/>
        <v>0</v>
      </c>
      <c r="AI1038" s="573"/>
      <c r="AJ1038" s="574" t="s">
        <v>659</v>
      </c>
      <c r="AK1038" s="574" t="s">
        <v>430</v>
      </c>
      <c r="AL1038" s="574"/>
      <c r="AM1038" s="574"/>
      <c r="AN1038" s="574"/>
      <c r="AO1038" s="574"/>
      <c r="AP1038" s="574"/>
      <c r="AQ1038" s="574"/>
      <c r="AR1038" s="574"/>
      <c r="AS1038" s="575"/>
      <c r="AT1038" s="576"/>
      <c r="AU1038" s="575"/>
      <c r="AV1038" s="577"/>
      <c r="AW1038" s="159"/>
    </row>
    <row r="1039" spans="1:49" ht="51">
      <c r="A1039" s="395"/>
      <c r="B1039" s="395">
        <v>5462410500</v>
      </c>
      <c r="C1039" s="263" t="s">
        <v>6976</v>
      </c>
      <c r="D1039" s="263" t="s">
        <v>5837</v>
      </c>
      <c r="E1039" s="263" t="s">
        <v>3210</v>
      </c>
      <c r="F1039" s="263" t="s">
        <v>414</v>
      </c>
      <c r="G1039" s="263" t="s">
        <v>655</v>
      </c>
      <c r="H1039" s="263"/>
      <c r="I1039" s="263"/>
      <c r="J1039" s="263"/>
      <c r="K1039" s="263"/>
      <c r="L1039" s="263"/>
      <c r="M1039" s="263"/>
      <c r="N1039" s="263"/>
      <c r="O1039" s="158"/>
      <c r="P1039" s="296">
        <f t="shared" si="48"/>
        <v>0</v>
      </c>
      <c r="Q1039" s="263"/>
      <c r="R1039" s="263"/>
      <c r="S1039" s="263"/>
      <c r="T1039" s="263"/>
      <c r="U1039" s="263"/>
      <c r="V1039" s="263"/>
      <c r="W1039" s="263">
        <v>1</v>
      </c>
      <c r="X1039" s="158">
        <v>45202</v>
      </c>
      <c r="Y1039" s="297">
        <f t="shared" si="49"/>
        <v>1</v>
      </c>
      <c r="Z1039" s="263"/>
      <c r="AA1039" s="263"/>
      <c r="AB1039" s="263"/>
      <c r="AC1039" s="263"/>
      <c r="AD1039" s="263"/>
      <c r="AE1039" s="263"/>
      <c r="AF1039" s="263"/>
      <c r="AG1039" s="158"/>
      <c r="AH1039" s="297">
        <f t="shared" si="47"/>
        <v>0</v>
      </c>
      <c r="AI1039" s="573"/>
      <c r="AJ1039" s="574" t="s">
        <v>659</v>
      </c>
      <c r="AK1039" s="574" t="s">
        <v>430</v>
      </c>
      <c r="AL1039" s="574"/>
      <c r="AM1039" s="574"/>
      <c r="AN1039" s="574"/>
      <c r="AO1039" s="574"/>
      <c r="AP1039" s="574"/>
      <c r="AQ1039" s="574"/>
      <c r="AR1039" s="574"/>
      <c r="AS1039" s="575"/>
      <c r="AT1039" s="576"/>
      <c r="AU1039" s="575"/>
      <c r="AV1039" s="577"/>
      <c r="AW1039" s="159"/>
    </row>
    <row r="1040" spans="1:49" ht="51">
      <c r="A1040" s="395"/>
      <c r="B1040" s="395">
        <v>4670820600</v>
      </c>
      <c r="C1040" s="263" t="s">
        <v>6977</v>
      </c>
      <c r="D1040" s="263" t="s">
        <v>6978</v>
      </c>
      <c r="E1040" s="263" t="s">
        <v>3211</v>
      </c>
      <c r="F1040" s="263" t="s">
        <v>422</v>
      </c>
      <c r="G1040" s="263" t="s">
        <v>655</v>
      </c>
      <c r="H1040" s="263"/>
      <c r="I1040" s="263"/>
      <c r="J1040" s="263"/>
      <c r="K1040" s="263"/>
      <c r="L1040" s="263"/>
      <c r="M1040" s="263"/>
      <c r="N1040" s="263"/>
      <c r="O1040" s="158"/>
      <c r="P1040" s="296">
        <f t="shared" si="48"/>
        <v>0</v>
      </c>
      <c r="Q1040" s="263"/>
      <c r="R1040" s="263"/>
      <c r="S1040" s="263"/>
      <c r="T1040" s="263"/>
      <c r="U1040" s="263"/>
      <c r="V1040" s="263"/>
      <c r="W1040" s="263">
        <v>1</v>
      </c>
      <c r="X1040" s="158">
        <v>44993</v>
      </c>
      <c r="Y1040" s="297">
        <f t="shared" si="49"/>
        <v>1</v>
      </c>
      <c r="Z1040" s="263"/>
      <c r="AA1040" s="263"/>
      <c r="AB1040" s="263"/>
      <c r="AC1040" s="263"/>
      <c r="AD1040" s="263"/>
      <c r="AE1040" s="263"/>
      <c r="AF1040" s="263"/>
      <c r="AG1040" s="158"/>
      <c r="AH1040" s="297">
        <f t="shared" si="47"/>
        <v>0</v>
      </c>
      <c r="AI1040" s="573"/>
      <c r="AJ1040" s="574" t="s">
        <v>659</v>
      </c>
      <c r="AK1040" s="574" t="s">
        <v>430</v>
      </c>
      <c r="AL1040" s="574"/>
      <c r="AM1040" s="574"/>
      <c r="AN1040" s="574"/>
      <c r="AO1040" s="574"/>
      <c r="AP1040" s="574"/>
      <c r="AQ1040" s="574"/>
      <c r="AR1040" s="574"/>
      <c r="AS1040" s="575"/>
      <c r="AT1040" s="576"/>
      <c r="AU1040" s="575"/>
      <c r="AV1040" s="577"/>
      <c r="AW1040" s="159"/>
    </row>
    <row r="1041" spans="1:49" ht="51">
      <c r="A1041" s="395"/>
      <c r="B1041" s="395">
        <v>4496701600</v>
      </c>
      <c r="C1041" s="263" t="s">
        <v>6979</v>
      </c>
      <c r="D1041" s="263" t="s">
        <v>6980</v>
      </c>
      <c r="E1041" s="263" t="s">
        <v>3212</v>
      </c>
      <c r="F1041" s="263" t="s">
        <v>422</v>
      </c>
      <c r="G1041" s="263" t="s">
        <v>655</v>
      </c>
      <c r="H1041" s="263"/>
      <c r="I1041" s="263"/>
      <c r="J1041" s="263"/>
      <c r="K1041" s="263"/>
      <c r="L1041" s="263"/>
      <c r="M1041" s="263"/>
      <c r="N1041" s="263"/>
      <c r="O1041" s="158"/>
      <c r="P1041" s="296">
        <f t="shared" si="48"/>
        <v>0</v>
      </c>
      <c r="Q1041" s="263"/>
      <c r="R1041" s="263"/>
      <c r="S1041" s="263"/>
      <c r="T1041" s="263"/>
      <c r="U1041" s="263"/>
      <c r="V1041" s="263"/>
      <c r="W1041" s="263">
        <v>1</v>
      </c>
      <c r="X1041" s="158">
        <v>45232</v>
      </c>
      <c r="Y1041" s="297">
        <f t="shared" si="49"/>
        <v>1</v>
      </c>
      <c r="Z1041" s="263"/>
      <c r="AA1041" s="263"/>
      <c r="AB1041" s="263"/>
      <c r="AC1041" s="263"/>
      <c r="AD1041" s="263"/>
      <c r="AE1041" s="263"/>
      <c r="AF1041" s="263"/>
      <c r="AG1041" s="158"/>
      <c r="AH1041" s="297">
        <f t="shared" si="47"/>
        <v>0</v>
      </c>
      <c r="AI1041" s="573"/>
      <c r="AJ1041" s="574" t="s">
        <v>659</v>
      </c>
      <c r="AK1041" s="574" t="s">
        <v>430</v>
      </c>
      <c r="AL1041" s="574"/>
      <c r="AM1041" s="574"/>
      <c r="AN1041" s="574"/>
      <c r="AO1041" s="574"/>
      <c r="AP1041" s="574"/>
      <c r="AQ1041" s="574"/>
      <c r="AR1041" s="574"/>
      <c r="AS1041" s="575"/>
      <c r="AT1041" s="576"/>
      <c r="AU1041" s="575"/>
      <c r="AV1041" s="577"/>
      <c r="AW1041" s="159"/>
    </row>
    <row r="1042" spans="1:49" ht="51">
      <c r="A1042" s="395"/>
      <c r="B1042" s="395">
        <v>4301021000</v>
      </c>
      <c r="C1042" s="263" t="s">
        <v>6981</v>
      </c>
      <c r="D1042" s="263" t="s">
        <v>5839</v>
      </c>
      <c r="E1042" s="263" t="s">
        <v>3213</v>
      </c>
      <c r="F1042" s="263" t="s">
        <v>422</v>
      </c>
      <c r="G1042" s="263" t="s">
        <v>655</v>
      </c>
      <c r="H1042" s="263"/>
      <c r="I1042" s="263"/>
      <c r="J1042" s="263"/>
      <c r="K1042" s="263"/>
      <c r="L1042" s="263"/>
      <c r="M1042" s="263"/>
      <c r="N1042" s="263"/>
      <c r="O1042" s="158"/>
      <c r="P1042" s="296">
        <f t="shared" si="48"/>
        <v>0</v>
      </c>
      <c r="Q1042" s="263"/>
      <c r="R1042" s="263"/>
      <c r="S1042" s="263"/>
      <c r="T1042" s="263"/>
      <c r="U1042" s="263"/>
      <c r="V1042" s="263"/>
      <c r="W1042" s="263">
        <v>1</v>
      </c>
      <c r="X1042" s="158">
        <v>45072</v>
      </c>
      <c r="Y1042" s="297">
        <f t="shared" si="49"/>
        <v>1</v>
      </c>
      <c r="Z1042" s="263"/>
      <c r="AA1042" s="263"/>
      <c r="AB1042" s="263"/>
      <c r="AC1042" s="263"/>
      <c r="AD1042" s="263"/>
      <c r="AE1042" s="263"/>
      <c r="AF1042" s="263"/>
      <c r="AG1042" s="158"/>
      <c r="AH1042" s="297">
        <f t="shared" si="47"/>
        <v>0</v>
      </c>
      <c r="AI1042" s="573"/>
      <c r="AJ1042" s="574" t="s">
        <v>659</v>
      </c>
      <c r="AK1042" s="574" t="s">
        <v>430</v>
      </c>
      <c r="AL1042" s="574"/>
      <c r="AM1042" s="574"/>
      <c r="AN1042" s="574"/>
      <c r="AO1042" s="574"/>
      <c r="AP1042" s="574"/>
      <c r="AQ1042" s="574"/>
      <c r="AR1042" s="574"/>
      <c r="AS1042" s="575"/>
      <c r="AT1042" s="576"/>
      <c r="AU1042" s="575"/>
      <c r="AV1042" s="577"/>
      <c r="AW1042" s="159"/>
    </row>
    <row r="1043" spans="1:49" ht="51">
      <c r="A1043" s="395"/>
      <c r="B1043" s="395">
        <v>4434010200</v>
      </c>
      <c r="C1043" s="263" t="s">
        <v>6982</v>
      </c>
      <c r="D1043" s="263" t="s">
        <v>6983</v>
      </c>
      <c r="E1043" s="263" t="s">
        <v>3214</v>
      </c>
      <c r="F1043" s="263" t="s">
        <v>422</v>
      </c>
      <c r="G1043" s="263" t="s">
        <v>655</v>
      </c>
      <c r="H1043" s="263"/>
      <c r="I1043" s="263"/>
      <c r="J1043" s="263"/>
      <c r="K1043" s="263"/>
      <c r="L1043" s="263"/>
      <c r="M1043" s="263"/>
      <c r="N1043" s="263"/>
      <c r="O1043" s="158"/>
      <c r="P1043" s="296">
        <f t="shared" si="48"/>
        <v>0</v>
      </c>
      <c r="Q1043" s="263"/>
      <c r="R1043" s="263"/>
      <c r="S1043" s="263"/>
      <c r="T1043" s="263"/>
      <c r="U1043" s="263"/>
      <c r="V1043" s="263"/>
      <c r="W1043" s="263">
        <v>1</v>
      </c>
      <c r="X1043" s="158">
        <v>45014</v>
      </c>
      <c r="Y1043" s="297">
        <f t="shared" si="49"/>
        <v>1</v>
      </c>
      <c r="Z1043" s="263"/>
      <c r="AA1043" s="263"/>
      <c r="AB1043" s="263"/>
      <c r="AC1043" s="263"/>
      <c r="AD1043" s="263"/>
      <c r="AE1043" s="263"/>
      <c r="AF1043" s="263"/>
      <c r="AG1043" s="158"/>
      <c r="AH1043" s="297">
        <f t="shared" si="47"/>
        <v>0</v>
      </c>
      <c r="AI1043" s="573"/>
      <c r="AJ1043" s="574" t="s">
        <v>659</v>
      </c>
      <c r="AK1043" s="574" t="s">
        <v>430</v>
      </c>
      <c r="AL1043" s="574"/>
      <c r="AM1043" s="574"/>
      <c r="AN1043" s="574"/>
      <c r="AO1043" s="574"/>
      <c r="AP1043" s="574"/>
      <c r="AQ1043" s="574"/>
      <c r="AR1043" s="574"/>
      <c r="AS1043" s="575"/>
      <c r="AT1043" s="576"/>
      <c r="AU1043" s="575"/>
      <c r="AV1043" s="577"/>
      <c r="AW1043" s="159"/>
    </row>
    <row r="1044" spans="1:49" ht="51">
      <c r="A1044" s="395"/>
      <c r="B1044" s="395">
        <v>4284220600</v>
      </c>
      <c r="C1044" s="263" t="s">
        <v>6984</v>
      </c>
      <c r="D1044" s="263" t="s">
        <v>6985</v>
      </c>
      <c r="E1044" s="263" t="s">
        <v>3215</v>
      </c>
      <c r="F1044" s="263" t="s">
        <v>422</v>
      </c>
      <c r="G1044" s="263" t="s">
        <v>655</v>
      </c>
      <c r="H1044" s="263"/>
      <c r="I1044" s="263"/>
      <c r="J1044" s="263"/>
      <c r="K1044" s="263"/>
      <c r="L1044" s="263"/>
      <c r="M1044" s="263"/>
      <c r="N1044" s="263"/>
      <c r="O1044" s="158"/>
      <c r="P1044" s="296">
        <f t="shared" si="48"/>
        <v>0</v>
      </c>
      <c r="Q1044" s="263"/>
      <c r="R1044" s="263"/>
      <c r="S1044" s="263"/>
      <c r="T1044" s="263"/>
      <c r="U1044" s="263"/>
      <c r="V1044" s="263"/>
      <c r="W1044" s="263">
        <v>1</v>
      </c>
      <c r="X1044" s="158">
        <v>45019</v>
      </c>
      <c r="Y1044" s="297">
        <f t="shared" si="49"/>
        <v>1</v>
      </c>
      <c r="Z1044" s="263"/>
      <c r="AA1044" s="263"/>
      <c r="AB1044" s="263"/>
      <c r="AC1044" s="263"/>
      <c r="AD1044" s="263"/>
      <c r="AE1044" s="263"/>
      <c r="AF1044" s="263"/>
      <c r="AG1044" s="158"/>
      <c r="AH1044" s="297">
        <f t="shared" si="47"/>
        <v>0</v>
      </c>
      <c r="AI1044" s="573"/>
      <c r="AJ1044" s="574" t="s">
        <v>659</v>
      </c>
      <c r="AK1044" s="574" t="s">
        <v>430</v>
      </c>
      <c r="AL1044" s="574"/>
      <c r="AM1044" s="574"/>
      <c r="AN1044" s="574"/>
      <c r="AO1044" s="574"/>
      <c r="AP1044" s="574"/>
      <c r="AQ1044" s="574"/>
      <c r="AR1044" s="574"/>
      <c r="AS1044" s="575"/>
      <c r="AT1044" s="576"/>
      <c r="AU1044" s="575"/>
      <c r="AV1044" s="577"/>
      <c r="AW1044" s="159"/>
    </row>
    <row r="1045" spans="1:49" ht="51">
      <c r="A1045" s="395"/>
      <c r="B1045" s="395">
        <v>5432010600</v>
      </c>
      <c r="C1045" s="263" t="s">
        <v>6986</v>
      </c>
      <c r="D1045" s="263" t="s">
        <v>6987</v>
      </c>
      <c r="E1045" s="263" t="s">
        <v>3216</v>
      </c>
      <c r="F1045" s="263" t="s">
        <v>422</v>
      </c>
      <c r="G1045" s="263" t="s">
        <v>655</v>
      </c>
      <c r="H1045" s="263"/>
      <c r="I1045" s="263"/>
      <c r="J1045" s="263"/>
      <c r="K1045" s="263"/>
      <c r="L1045" s="263"/>
      <c r="M1045" s="263"/>
      <c r="N1045" s="263"/>
      <c r="O1045" s="158"/>
      <c r="P1045" s="296">
        <f t="shared" si="48"/>
        <v>0</v>
      </c>
      <c r="Q1045" s="263"/>
      <c r="R1045" s="263"/>
      <c r="S1045" s="263"/>
      <c r="T1045" s="263"/>
      <c r="U1045" s="263"/>
      <c r="V1045" s="263"/>
      <c r="W1045" s="263">
        <v>1</v>
      </c>
      <c r="X1045" s="158">
        <v>44992</v>
      </c>
      <c r="Y1045" s="297">
        <f t="shared" si="49"/>
        <v>1</v>
      </c>
      <c r="Z1045" s="263"/>
      <c r="AA1045" s="263"/>
      <c r="AB1045" s="263"/>
      <c r="AC1045" s="263"/>
      <c r="AD1045" s="263"/>
      <c r="AE1045" s="263"/>
      <c r="AF1045" s="263"/>
      <c r="AG1045" s="158"/>
      <c r="AH1045" s="297">
        <f t="shared" si="47"/>
        <v>0</v>
      </c>
      <c r="AI1045" s="573"/>
      <c r="AJ1045" s="574" t="s">
        <v>659</v>
      </c>
      <c r="AK1045" s="574" t="s">
        <v>430</v>
      </c>
      <c r="AL1045" s="574"/>
      <c r="AM1045" s="574"/>
      <c r="AN1045" s="574"/>
      <c r="AO1045" s="574"/>
      <c r="AP1045" s="574"/>
      <c r="AQ1045" s="574"/>
      <c r="AR1045" s="574"/>
      <c r="AS1045" s="575"/>
      <c r="AT1045" s="576"/>
      <c r="AU1045" s="575"/>
      <c r="AV1045" s="577"/>
      <c r="AW1045" s="159"/>
    </row>
    <row r="1046" spans="1:49" ht="51">
      <c r="A1046" s="395"/>
      <c r="B1046" s="395">
        <v>4673300400</v>
      </c>
      <c r="C1046" s="263" t="s">
        <v>6988</v>
      </c>
      <c r="D1046" s="263" t="s">
        <v>6989</v>
      </c>
      <c r="E1046" s="263" t="s">
        <v>3217</v>
      </c>
      <c r="F1046" s="263" t="s">
        <v>422</v>
      </c>
      <c r="G1046" s="263" t="s">
        <v>655</v>
      </c>
      <c r="H1046" s="263"/>
      <c r="I1046" s="263"/>
      <c r="J1046" s="263"/>
      <c r="K1046" s="263"/>
      <c r="L1046" s="263"/>
      <c r="M1046" s="263"/>
      <c r="N1046" s="263"/>
      <c r="O1046" s="158"/>
      <c r="P1046" s="296">
        <f t="shared" si="48"/>
        <v>0</v>
      </c>
      <c r="Q1046" s="263"/>
      <c r="R1046" s="263"/>
      <c r="S1046" s="263"/>
      <c r="T1046" s="263"/>
      <c r="U1046" s="263"/>
      <c r="V1046" s="263"/>
      <c r="W1046" s="263">
        <v>1</v>
      </c>
      <c r="X1046" s="158">
        <v>45150</v>
      </c>
      <c r="Y1046" s="297">
        <f t="shared" si="49"/>
        <v>1</v>
      </c>
      <c r="Z1046" s="263"/>
      <c r="AA1046" s="263"/>
      <c r="AB1046" s="263"/>
      <c r="AC1046" s="263"/>
      <c r="AD1046" s="263"/>
      <c r="AE1046" s="263"/>
      <c r="AF1046" s="263"/>
      <c r="AG1046" s="158"/>
      <c r="AH1046" s="297">
        <f t="shared" si="47"/>
        <v>0</v>
      </c>
      <c r="AI1046" s="573"/>
      <c r="AJ1046" s="574" t="s">
        <v>659</v>
      </c>
      <c r="AK1046" s="574" t="s">
        <v>430</v>
      </c>
      <c r="AL1046" s="574"/>
      <c r="AM1046" s="574"/>
      <c r="AN1046" s="574"/>
      <c r="AO1046" s="574"/>
      <c r="AP1046" s="574"/>
      <c r="AQ1046" s="574"/>
      <c r="AR1046" s="574"/>
      <c r="AS1046" s="575"/>
      <c r="AT1046" s="576"/>
      <c r="AU1046" s="575"/>
      <c r="AV1046" s="577"/>
      <c r="AW1046" s="159"/>
    </row>
    <row r="1047" spans="1:49" ht="51">
      <c r="A1047" s="395"/>
      <c r="B1047" s="395">
        <v>4673300400</v>
      </c>
      <c r="C1047" s="263" t="s">
        <v>6988</v>
      </c>
      <c r="D1047" s="263" t="s">
        <v>6989</v>
      </c>
      <c r="E1047" s="263" t="s">
        <v>3218</v>
      </c>
      <c r="F1047" s="263" t="s">
        <v>422</v>
      </c>
      <c r="G1047" s="263" t="s">
        <v>655</v>
      </c>
      <c r="H1047" s="263"/>
      <c r="I1047" s="263"/>
      <c r="J1047" s="263"/>
      <c r="K1047" s="263"/>
      <c r="L1047" s="263"/>
      <c r="M1047" s="263"/>
      <c r="N1047" s="263"/>
      <c r="O1047" s="158"/>
      <c r="P1047" s="296">
        <f t="shared" si="48"/>
        <v>0</v>
      </c>
      <c r="Q1047" s="263"/>
      <c r="R1047" s="263"/>
      <c r="S1047" s="263"/>
      <c r="T1047" s="263"/>
      <c r="U1047" s="263"/>
      <c r="V1047" s="263"/>
      <c r="W1047" s="263">
        <v>1</v>
      </c>
      <c r="X1047" s="158">
        <v>45150</v>
      </c>
      <c r="Y1047" s="297">
        <f t="shared" si="49"/>
        <v>1</v>
      </c>
      <c r="Z1047" s="263"/>
      <c r="AA1047" s="263"/>
      <c r="AB1047" s="263"/>
      <c r="AC1047" s="263"/>
      <c r="AD1047" s="263"/>
      <c r="AE1047" s="263"/>
      <c r="AF1047" s="263"/>
      <c r="AG1047" s="158"/>
      <c r="AH1047" s="297">
        <f t="shared" si="47"/>
        <v>0</v>
      </c>
      <c r="AI1047" s="573"/>
      <c r="AJ1047" s="574" t="s">
        <v>659</v>
      </c>
      <c r="AK1047" s="574" t="s">
        <v>430</v>
      </c>
      <c r="AL1047" s="574"/>
      <c r="AM1047" s="574"/>
      <c r="AN1047" s="574"/>
      <c r="AO1047" s="574"/>
      <c r="AP1047" s="574"/>
      <c r="AQ1047" s="574"/>
      <c r="AR1047" s="574"/>
      <c r="AS1047" s="575"/>
      <c r="AT1047" s="576"/>
      <c r="AU1047" s="575"/>
      <c r="AV1047" s="577"/>
      <c r="AW1047" s="159"/>
    </row>
    <row r="1048" spans="1:49" ht="51">
      <c r="A1048" s="395"/>
      <c r="B1048" s="395">
        <v>4154430900</v>
      </c>
      <c r="C1048" s="263" t="s">
        <v>6990</v>
      </c>
      <c r="D1048" s="263" t="s">
        <v>6991</v>
      </c>
      <c r="E1048" s="263" t="s">
        <v>3219</v>
      </c>
      <c r="F1048" s="263" t="s">
        <v>422</v>
      </c>
      <c r="G1048" s="263" t="s">
        <v>655</v>
      </c>
      <c r="H1048" s="263"/>
      <c r="I1048" s="263"/>
      <c r="J1048" s="263"/>
      <c r="K1048" s="263"/>
      <c r="L1048" s="263"/>
      <c r="M1048" s="263"/>
      <c r="N1048" s="263"/>
      <c r="O1048" s="158"/>
      <c r="P1048" s="296">
        <f t="shared" si="48"/>
        <v>0</v>
      </c>
      <c r="Q1048" s="263"/>
      <c r="R1048" s="263"/>
      <c r="S1048" s="263"/>
      <c r="T1048" s="263"/>
      <c r="U1048" s="263"/>
      <c r="V1048" s="263"/>
      <c r="W1048" s="263">
        <v>1</v>
      </c>
      <c r="X1048" s="158">
        <v>45170</v>
      </c>
      <c r="Y1048" s="297">
        <f t="shared" si="49"/>
        <v>1</v>
      </c>
      <c r="Z1048" s="263"/>
      <c r="AA1048" s="263"/>
      <c r="AB1048" s="263"/>
      <c r="AC1048" s="263"/>
      <c r="AD1048" s="263"/>
      <c r="AE1048" s="263"/>
      <c r="AF1048" s="263"/>
      <c r="AG1048" s="158"/>
      <c r="AH1048" s="297">
        <f t="shared" si="47"/>
        <v>0</v>
      </c>
      <c r="AI1048" s="573"/>
      <c r="AJ1048" s="574" t="s">
        <v>659</v>
      </c>
      <c r="AK1048" s="574" t="s">
        <v>430</v>
      </c>
      <c r="AL1048" s="574"/>
      <c r="AM1048" s="574"/>
      <c r="AN1048" s="574"/>
      <c r="AO1048" s="574"/>
      <c r="AP1048" s="574"/>
      <c r="AQ1048" s="574"/>
      <c r="AR1048" s="574"/>
      <c r="AS1048" s="575"/>
      <c r="AT1048" s="576"/>
      <c r="AU1048" s="575"/>
      <c r="AV1048" s="577"/>
      <c r="AW1048" s="159"/>
    </row>
    <row r="1049" spans="1:49" ht="51">
      <c r="A1049" s="395"/>
      <c r="B1049" s="395">
        <v>5838301600</v>
      </c>
      <c r="C1049" s="263" t="s">
        <v>6992</v>
      </c>
      <c r="D1049" s="263" t="s">
        <v>6993</v>
      </c>
      <c r="E1049" s="263" t="s">
        <v>3220</v>
      </c>
      <c r="F1049" s="263" t="s">
        <v>422</v>
      </c>
      <c r="G1049" s="263" t="s">
        <v>655</v>
      </c>
      <c r="H1049" s="263"/>
      <c r="I1049" s="263"/>
      <c r="J1049" s="263"/>
      <c r="K1049" s="263"/>
      <c r="L1049" s="263"/>
      <c r="M1049" s="263"/>
      <c r="N1049" s="263"/>
      <c r="O1049" s="158"/>
      <c r="P1049" s="296">
        <f t="shared" si="48"/>
        <v>0</v>
      </c>
      <c r="Q1049" s="263"/>
      <c r="R1049" s="263"/>
      <c r="S1049" s="263"/>
      <c r="T1049" s="263"/>
      <c r="U1049" s="263"/>
      <c r="V1049" s="263"/>
      <c r="W1049" s="263">
        <v>1</v>
      </c>
      <c r="X1049" s="158">
        <v>44950</v>
      </c>
      <c r="Y1049" s="297">
        <f t="shared" si="49"/>
        <v>1</v>
      </c>
      <c r="Z1049" s="263"/>
      <c r="AA1049" s="263"/>
      <c r="AB1049" s="263"/>
      <c r="AC1049" s="263"/>
      <c r="AD1049" s="263"/>
      <c r="AE1049" s="263"/>
      <c r="AF1049" s="263"/>
      <c r="AG1049" s="158"/>
      <c r="AH1049" s="297">
        <f t="shared" si="47"/>
        <v>0</v>
      </c>
      <c r="AI1049" s="573"/>
      <c r="AJ1049" s="574" t="s">
        <v>659</v>
      </c>
      <c r="AK1049" s="574" t="s">
        <v>430</v>
      </c>
      <c r="AL1049" s="574"/>
      <c r="AM1049" s="574"/>
      <c r="AN1049" s="574"/>
      <c r="AO1049" s="574"/>
      <c r="AP1049" s="574"/>
      <c r="AQ1049" s="574"/>
      <c r="AR1049" s="574"/>
      <c r="AS1049" s="575"/>
      <c r="AT1049" s="576"/>
      <c r="AU1049" s="575"/>
      <c r="AV1049" s="577"/>
      <c r="AW1049" s="159"/>
    </row>
    <row r="1050" spans="1:49" ht="51">
      <c r="A1050" s="395"/>
      <c r="B1050" s="395">
        <v>5838301600</v>
      </c>
      <c r="C1050" s="263" t="s">
        <v>6992</v>
      </c>
      <c r="D1050" s="263" t="s">
        <v>6993</v>
      </c>
      <c r="E1050" s="263" t="s">
        <v>3221</v>
      </c>
      <c r="F1050" s="263" t="s">
        <v>422</v>
      </c>
      <c r="G1050" s="263" t="s">
        <v>655</v>
      </c>
      <c r="H1050" s="263"/>
      <c r="I1050" s="263"/>
      <c r="J1050" s="263"/>
      <c r="K1050" s="263"/>
      <c r="L1050" s="263"/>
      <c r="M1050" s="263"/>
      <c r="N1050" s="263"/>
      <c r="O1050" s="158"/>
      <c r="P1050" s="296">
        <f t="shared" si="48"/>
        <v>0</v>
      </c>
      <c r="Q1050" s="263"/>
      <c r="R1050" s="263"/>
      <c r="S1050" s="263"/>
      <c r="T1050" s="263"/>
      <c r="U1050" s="263"/>
      <c r="V1050" s="263"/>
      <c r="W1050" s="263">
        <v>1</v>
      </c>
      <c r="X1050" s="158">
        <v>44950</v>
      </c>
      <c r="Y1050" s="297">
        <f t="shared" si="49"/>
        <v>1</v>
      </c>
      <c r="Z1050" s="263"/>
      <c r="AA1050" s="263"/>
      <c r="AB1050" s="263"/>
      <c r="AC1050" s="263"/>
      <c r="AD1050" s="263"/>
      <c r="AE1050" s="263"/>
      <c r="AF1050" s="263"/>
      <c r="AG1050" s="158"/>
      <c r="AH1050" s="297">
        <f t="shared" si="47"/>
        <v>0</v>
      </c>
      <c r="AI1050" s="573"/>
      <c r="AJ1050" s="574" t="s">
        <v>659</v>
      </c>
      <c r="AK1050" s="574" t="s">
        <v>430</v>
      </c>
      <c r="AL1050" s="574"/>
      <c r="AM1050" s="574"/>
      <c r="AN1050" s="574"/>
      <c r="AO1050" s="574"/>
      <c r="AP1050" s="574"/>
      <c r="AQ1050" s="574"/>
      <c r="AR1050" s="574"/>
      <c r="AS1050" s="575"/>
      <c r="AT1050" s="576"/>
      <c r="AU1050" s="575"/>
      <c r="AV1050" s="577"/>
      <c r="AW1050" s="159"/>
    </row>
    <row r="1051" spans="1:49" ht="51">
      <c r="A1051" s="395"/>
      <c r="B1051" s="395">
        <v>4733901300</v>
      </c>
      <c r="C1051" s="263" t="s">
        <v>6994</v>
      </c>
      <c r="D1051" s="263" t="s">
        <v>5844</v>
      </c>
      <c r="E1051" s="263" t="s">
        <v>3222</v>
      </c>
      <c r="F1051" s="263" t="s">
        <v>422</v>
      </c>
      <c r="G1051" s="263" t="s">
        <v>655</v>
      </c>
      <c r="H1051" s="263"/>
      <c r="I1051" s="263"/>
      <c r="J1051" s="263"/>
      <c r="K1051" s="263"/>
      <c r="L1051" s="263"/>
      <c r="M1051" s="263"/>
      <c r="N1051" s="263"/>
      <c r="O1051" s="158"/>
      <c r="P1051" s="296">
        <f t="shared" si="48"/>
        <v>0</v>
      </c>
      <c r="Q1051" s="263"/>
      <c r="R1051" s="263"/>
      <c r="S1051" s="263"/>
      <c r="T1051" s="263"/>
      <c r="U1051" s="263"/>
      <c r="V1051" s="263"/>
      <c r="W1051" s="263">
        <v>1</v>
      </c>
      <c r="X1051" s="158">
        <v>45104</v>
      </c>
      <c r="Y1051" s="297">
        <f t="shared" si="49"/>
        <v>1</v>
      </c>
      <c r="Z1051" s="263"/>
      <c r="AA1051" s="263"/>
      <c r="AB1051" s="263"/>
      <c r="AC1051" s="263"/>
      <c r="AD1051" s="263"/>
      <c r="AE1051" s="263"/>
      <c r="AF1051" s="263"/>
      <c r="AG1051" s="158"/>
      <c r="AH1051" s="297">
        <f t="shared" si="47"/>
        <v>0</v>
      </c>
      <c r="AI1051" s="573"/>
      <c r="AJ1051" s="574" t="s">
        <v>659</v>
      </c>
      <c r="AK1051" s="574" t="s">
        <v>430</v>
      </c>
      <c r="AL1051" s="574"/>
      <c r="AM1051" s="574"/>
      <c r="AN1051" s="574"/>
      <c r="AO1051" s="574"/>
      <c r="AP1051" s="574"/>
      <c r="AQ1051" s="574"/>
      <c r="AR1051" s="574"/>
      <c r="AS1051" s="575"/>
      <c r="AT1051" s="576"/>
      <c r="AU1051" s="575"/>
      <c r="AV1051" s="577"/>
      <c r="AW1051" s="159"/>
    </row>
    <row r="1052" spans="1:49" ht="51">
      <c r="A1052" s="395"/>
      <c r="B1052" s="395">
        <v>4532610200</v>
      </c>
      <c r="C1052" s="263" t="s">
        <v>6995</v>
      </c>
      <c r="D1052" s="263" t="s">
        <v>6996</v>
      </c>
      <c r="E1052" s="263" t="s">
        <v>3223</v>
      </c>
      <c r="F1052" s="263" t="s">
        <v>422</v>
      </c>
      <c r="G1052" s="263" t="s">
        <v>655</v>
      </c>
      <c r="H1052" s="263"/>
      <c r="I1052" s="263"/>
      <c r="J1052" s="263"/>
      <c r="K1052" s="263"/>
      <c r="L1052" s="263"/>
      <c r="M1052" s="263"/>
      <c r="N1052" s="263"/>
      <c r="O1052" s="158"/>
      <c r="P1052" s="296">
        <f t="shared" si="48"/>
        <v>0</v>
      </c>
      <c r="Q1052" s="263"/>
      <c r="R1052" s="263"/>
      <c r="S1052" s="263"/>
      <c r="T1052" s="263"/>
      <c r="U1052" s="263"/>
      <c r="V1052" s="263"/>
      <c r="W1052" s="263">
        <v>1</v>
      </c>
      <c r="X1052" s="158">
        <v>45097</v>
      </c>
      <c r="Y1052" s="297">
        <f t="shared" si="49"/>
        <v>1</v>
      </c>
      <c r="Z1052" s="263"/>
      <c r="AA1052" s="263"/>
      <c r="AB1052" s="263"/>
      <c r="AC1052" s="263"/>
      <c r="AD1052" s="263"/>
      <c r="AE1052" s="263"/>
      <c r="AF1052" s="263"/>
      <c r="AG1052" s="158"/>
      <c r="AH1052" s="297">
        <f t="shared" si="47"/>
        <v>0</v>
      </c>
      <c r="AI1052" s="573"/>
      <c r="AJ1052" s="574" t="s">
        <v>659</v>
      </c>
      <c r="AK1052" s="574" t="s">
        <v>430</v>
      </c>
      <c r="AL1052" s="574"/>
      <c r="AM1052" s="574"/>
      <c r="AN1052" s="574"/>
      <c r="AO1052" s="574"/>
      <c r="AP1052" s="574"/>
      <c r="AQ1052" s="574"/>
      <c r="AR1052" s="574"/>
      <c r="AS1052" s="575"/>
      <c r="AT1052" s="576"/>
      <c r="AU1052" s="575"/>
      <c r="AV1052" s="577"/>
      <c r="AW1052" s="159"/>
    </row>
    <row r="1053" spans="1:49" ht="51">
      <c r="A1053" s="395"/>
      <c r="B1053" s="395">
        <v>4532610200</v>
      </c>
      <c r="C1053" s="263" t="s">
        <v>6995</v>
      </c>
      <c r="D1053" s="263" t="s">
        <v>6996</v>
      </c>
      <c r="E1053" s="263" t="s">
        <v>3224</v>
      </c>
      <c r="F1053" s="263" t="s">
        <v>422</v>
      </c>
      <c r="G1053" s="263" t="s">
        <v>655</v>
      </c>
      <c r="H1053" s="263"/>
      <c r="I1053" s="263"/>
      <c r="J1053" s="263"/>
      <c r="K1053" s="263"/>
      <c r="L1053" s="263"/>
      <c r="M1053" s="263"/>
      <c r="N1053" s="263"/>
      <c r="O1053" s="158"/>
      <c r="P1053" s="296">
        <f t="shared" si="48"/>
        <v>0</v>
      </c>
      <c r="Q1053" s="263"/>
      <c r="R1053" s="263"/>
      <c r="S1053" s="263"/>
      <c r="T1053" s="263"/>
      <c r="U1053" s="263"/>
      <c r="V1053" s="263"/>
      <c r="W1053" s="263">
        <v>1</v>
      </c>
      <c r="X1053" s="158">
        <v>45097</v>
      </c>
      <c r="Y1053" s="297">
        <f t="shared" si="49"/>
        <v>1</v>
      </c>
      <c r="Z1053" s="263"/>
      <c r="AA1053" s="263"/>
      <c r="AB1053" s="263"/>
      <c r="AC1053" s="263"/>
      <c r="AD1053" s="263"/>
      <c r="AE1053" s="263"/>
      <c r="AF1053" s="263"/>
      <c r="AG1053" s="158"/>
      <c r="AH1053" s="297">
        <f t="shared" si="47"/>
        <v>0</v>
      </c>
      <c r="AI1053" s="573"/>
      <c r="AJ1053" s="574" t="s">
        <v>659</v>
      </c>
      <c r="AK1053" s="574" t="s">
        <v>430</v>
      </c>
      <c r="AL1053" s="574"/>
      <c r="AM1053" s="574"/>
      <c r="AN1053" s="574"/>
      <c r="AO1053" s="574"/>
      <c r="AP1053" s="574"/>
      <c r="AQ1053" s="574"/>
      <c r="AR1053" s="574"/>
      <c r="AS1053" s="575"/>
      <c r="AT1053" s="576"/>
      <c r="AU1053" s="575"/>
      <c r="AV1053" s="577"/>
      <c r="AW1053" s="159"/>
    </row>
    <row r="1054" spans="1:49" ht="63.75">
      <c r="A1054" s="395"/>
      <c r="B1054" s="395">
        <v>5393051600</v>
      </c>
      <c r="C1054" s="263" t="s">
        <v>6997</v>
      </c>
      <c r="D1054" s="263" t="s">
        <v>6998</v>
      </c>
      <c r="E1054" s="263" t="s">
        <v>3225</v>
      </c>
      <c r="F1054" s="263" t="s">
        <v>422</v>
      </c>
      <c r="G1054" s="263" t="s">
        <v>655</v>
      </c>
      <c r="H1054" s="263"/>
      <c r="I1054" s="263"/>
      <c r="J1054" s="263"/>
      <c r="K1054" s="263"/>
      <c r="L1054" s="263"/>
      <c r="M1054" s="263"/>
      <c r="N1054" s="263"/>
      <c r="O1054" s="158"/>
      <c r="P1054" s="296">
        <f t="shared" si="48"/>
        <v>0</v>
      </c>
      <c r="Q1054" s="263"/>
      <c r="R1054" s="263"/>
      <c r="S1054" s="263"/>
      <c r="T1054" s="263"/>
      <c r="U1054" s="263"/>
      <c r="V1054" s="263"/>
      <c r="W1054" s="263">
        <v>1</v>
      </c>
      <c r="X1054" s="158">
        <v>45240</v>
      </c>
      <c r="Y1054" s="297">
        <f t="shared" si="49"/>
        <v>1</v>
      </c>
      <c r="Z1054" s="263"/>
      <c r="AA1054" s="263"/>
      <c r="AB1054" s="263"/>
      <c r="AC1054" s="263"/>
      <c r="AD1054" s="263"/>
      <c r="AE1054" s="263"/>
      <c r="AF1054" s="263"/>
      <c r="AG1054" s="158"/>
      <c r="AH1054" s="297">
        <f t="shared" si="47"/>
        <v>0</v>
      </c>
      <c r="AI1054" s="573"/>
      <c r="AJ1054" s="574" t="s">
        <v>659</v>
      </c>
      <c r="AK1054" s="574" t="s">
        <v>430</v>
      </c>
      <c r="AL1054" s="574"/>
      <c r="AM1054" s="574"/>
      <c r="AN1054" s="574"/>
      <c r="AO1054" s="574"/>
      <c r="AP1054" s="574"/>
      <c r="AQ1054" s="574"/>
      <c r="AR1054" s="574"/>
      <c r="AS1054" s="575"/>
      <c r="AT1054" s="576"/>
      <c r="AU1054" s="575"/>
      <c r="AV1054" s="577"/>
      <c r="AW1054" s="159"/>
    </row>
    <row r="1055" spans="1:49" ht="51">
      <c r="A1055" s="395"/>
      <c r="B1055" s="395">
        <v>4316711000</v>
      </c>
      <c r="C1055" s="263" t="s">
        <v>6999</v>
      </c>
      <c r="D1055" s="263" t="s">
        <v>5846</v>
      </c>
      <c r="E1055" s="263" t="s">
        <v>3226</v>
      </c>
      <c r="F1055" s="263" t="s">
        <v>422</v>
      </c>
      <c r="G1055" s="263" t="s">
        <v>655</v>
      </c>
      <c r="H1055" s="263"/>
      <c r="I1055" s="263"/>
      <c r="J1055" s="263"/>
      <c r="K1055" s="263"/>
      <c r="L1055" s="263"/>
      <c r="M1055" s="263"/>
      <c r="N1055" s="263"/>
      <c r="O1055" s="158"/>
      <c r="P1055" s="296">
        <f t="shared" si="48"/>
        <v>0</v>
      </c>
      <c r="Q1055" s="263"/>
      <c r="R1055" s="263"/>
      <c r="S1055" s="263"/>
      <c r="T1055" s="263"/>
      <c r="U1055" s="263"/>
      <c r="V1055" s="263"/>
      <c r="W1055" s="263">
        <v>1</v>
      </c>
      <c r="X1055" s="158">
        <v>45209</v>
      </c>
      <c r="Y1055" s="297">
        <f t="shared" si="49"/>
        <v>1</v>
      </c>
      <c r="Z1055" s="263"/>
      <c r="AA1055" s="263"/>
      <c r="AB1055" s="263"/>
      <c r="AC1055" s="263"/>
      <c r="AD1055" s="263"/>
      <c r="AE1055" s="263"/>
      <c r="AF1055" s="263"/>
      <c r="AG1055" s="158"/>
      <c r="AH1055" s="297">
        <f t="shared" si="47"/>
        <v>0</v>
      </c>
      <c r="AI1055" s="573"/>
      <c r="AJ1055" s="574" t="s">
        <v>659</v>
      </c>
      <c r="AK1055" s="574" t="s">
        <v>430</v>
      </c>
      <c r="AL1055" s="574"/>
      <c r="AM1055" s="574"/>
      <c r="AN1055" s="574"/>
      <c r="AO1055" s="574"/>
      <c r="AP1055" s="574"/>
      <c r="AQ1055" s="574"/>
      <c r="AR1055" s="574"/>
      <c r="AS1055" s="575"/>
      <c r="AT1055" s="576"/>
      <c r="AU1055" s="575"/>
      <c r="AV1055" s="577"/>
      <c r="AW1055" s="159"/>
    </row>
    <row r="1056" spans="1:49" ht="63.75">
      <c r="A1056" s="395"/>
      <c r="B1056" s="395">
        <v>4315430400</v>
      </c>
      <c r="C1056" s="263" t="s">
        <v>7000</v>
      </c>
      <c r="D1056" s="263" t="s">
        <v>7001</v>
      </c>
      <c r="E1056" s="263" t="s">
        <v>3227</v>
      </c>
      <c r="F1056" s="263" t="s">
        <v>416</v>
      </c>
      <c r="G1056" s="263" t="s">
        <v>655</v>
      </c>
      <c r="H1056" s="263"/>
      <c r="I1056" s="263"/>
      <c r="J1056" s="263"/>
      <c r="K1056" s="263"/>
      <c r="L1056" s="263"/>
      <c r="M1056" s="263"/>
      <c r="N1056" s="263"/>
      <c r="O1056" s="158"/>
      <c r="P1056" s="296">
        <f t="shared" si="48"/>
        <v>0</v>
      </c>
      <c r="Q1056" s="263"/>
      <c r="R1056" s="263"/>
      <c r="S1056" s="263"/>
      <c r="T1056" s="263"/>
      <c r="U1056" s="263"/>
      <c r="V1056" s="263"/>
      <c r="W1056" s="263">
        <v>1</v>
      </c>
      <c r="X1056" s="158">
        <v>45212</v>
      </c>
      <c r="Y1056" s="297">
        <f t="shared" si="49"/>
        <v>1</v>
      </c>
      <c r="Z1056" s="263"/>
      <c r="AA1056" s="263"/>
      <c r="AB1056" s="263"/>
      <c r="AC1056" s="263"/>
      <c r="AD1056" s="263"/>
      <c r="AE1056" s="263"/>
      <c r="AF1056" s="263"/>
      <c r="AG1056" s="158"/>
      <c r="AH1056" s="297">
        <f t="shared" si="47"/>
        <v>0</v>
      </c>
      <c r="AI1056" s="573"/>
      <c r="AJ1056" s="574" t="s">
        <v>659</v>
      </c>
      <c r="AK1056" s="574" t="s">
        <v>430</v>
      </c>
      <c r="AL1056" s="574"/>
      <c r="AM1056" s="574"/>
      <c r="AN1056" s="574"/>
      <c r="AO1056" s="574"/>
      <c r="AP1056" s="574"/>
      <c r="AQ1056" s="574"/>
      <c r="AR1056" s="574"/>
      <c r="AS1056" s="575"/>
      <c r="AT1056" s="576"/>
      <c r="AU1056" s="575"/>
      <c r="AV1056" s="577"/>
      <c r="AW1056" s="159"/>
    </row>
    <row r="1057" spans="1:49" ht="63.75">
      <c r="A1057" s="395"/>
      <c r="B1057" s="395">
        <v>4315430400</v>
      </c>
      <c r="C1057" s="263" t="s">
        <v>7002</v>
      </c>
      <c r="D1057" s="263" t="s">
        <v>7001</v>
      </c>
      <c r="E1057" s="263" t="s">
        <v>3228</v>
      </c>
      <c r="F1057" s="263" t="s">
        <v>422</v>
      </c>
      <c r="G1057" s="263" t="s">
        <v>655</v>
      </c>
      <c r="H1057" s="263"/>
      <c r="I1057" s="263"/>
      <c r="J1057" s="263"/>
      <c r="K1057" s="263"/>
      <c r="L1057" s="263"/>
      <c r="M1057" s="263"/>
      <c r="N1057" s="263"/>
      <c r="O1057" s="158"/>
      <c r="P1057" s="296">
        <f t="shared" si="48"/>
        <v>0</v>
      </c>
      <c r="Q1057" s="263"/>
      <c r="R1057" s="263"/>
      <c r="S1057" s="263"/>
      <c r="T1057" s="263"/>
      <c r="U1057" s="263"/>
      <c r="V1057" s="263"/>
      <c r="W1057" s="263">
        <v>1</v>
      </c>
      <c r="X1057" s="158">
        <v>45212</v>
      </c>
      <c r="Y1057" s="297">
        <f t="shared" si="49"/>
        <v>1</v>
      </c>
      <c r="Z1057" s="263"/>
      <c r="AA1057" s="263"/>
      <c r="AB1057" s="263"/>
      <c r="AC1057" s="263"/>
      <c r="AD1057" s="263"/>
      <c r="AE1057" s="263"/>
      <c r="AF1057" s="263"/>
      <c r="AG1057" s="158"/>
      <c r="AH1057" s="297">
        <f t="shared" si="47"/>
        <v>0</v>
      </c>
      <c r="AI1057" s="573"/>
      <c r="AJ1057" s="574" t="s">
        <v>659</v>
      </c>
      <c r="AK1057" s="574" t="s">
        <v>430</v>
      </c>
      <c r="AL1057" s="574"/>
      <c r="AM1057" s="574"/>
      <c r="AN1057" s="574"/>
      <c r="AO1057" s="574"/>
      <c r="AP1057" s="574"/>
      <c r="AQ1057" s="574"/>
      <c r="AR1057" s="574"/>
      <c r="AS1057" s="575"/>
      <c r="AT1057" s="576"/>
      <c r="AU1057" s="575"/>
      <c r="AV1057" s="577"/>
      <c r="AW1057" s="159"/>
    </row>
    <row r="1058" spans="1:49" ht="63.75">
      <c r="A1058" s="395"/>
      <c r="B1058" s="395">
        <v>4315430400</v>
      </c>
      <c r="C1058" s="263" t="s">
        <v>7003</v>
      </c>
      <c r="D1058" s="263" t="s">
        <v>7001</v>
      </c>
      <c r="E1058" s="263" t="s">
        <v>3229</v>
      </c>
      <c r="F1058" s="263" t="s">
        <v>422</v>
      </c>
      <c r="G1058" s="263" t="s">
        <v>655</v>
      </c>
      <c r="H1058" s="263"/>
      <c r="I1058" s="263"/>
      <c r="J1058" s="263"/>
      <c r="K1058" s="263"/>
      <c r="L1058" s="263"/>
      <c r="M1058" s="263"/>
      <c r="N1058" s="263"/>
      <c r="O1058" s="158"/>
      <c r="P1058" s="296">
        <f t="shared" si="48"/>
        <v>0</v>
      </c>
      <c r="Q1058" s="263"/>
      <c r="R1058" s="263"/>
      <c r="S1058" s="263"/>
      <c r="T1058" s="263"/>
      <c r="U1058" s="263"/>
      <c r="V1058" s="263"/>
      <c r="W1058" s="263">
        <v>1</v>
      </c>
      <c r="X1058" s="158">
        <v>45212</v>
      </c>
      <c r="Y1058" s="297">
        <f t="shared" si="49"/>
        <v>1</v>
      </c>
      <c r="Z1058" s="263"/>
      <c r="AA1058" s="263"/>
      <c r="AB1058" s="263"/>
      <c r="AC1058" s="263"/>
      <c r="AD1058" s="263"/>
      <c r="AE1058" s="263"/>
      <c r="AF1058" s="263"/>
      <c r="AG1058" s="158"/>
      <c r="AH1058" s="297">
        <f t="shared" si="47"/>
        <v>0</v>
      </c>
      <c r="AI1058" s="573"/>
      <c r="AJ1058" s="574" t="s">
        <v>659</v>
      </c>
      <c r="AK1058" s="574" t="s">
        <v>430</v>
      </c>
      <c r="AL1058" s="574"/>
      <c r="AM1058" s="574"/>
      <c r="AN1058" s="574"/>
      <c r="AO1058" s="574"/>
      <c r="AP1058" s="574"/>
      <c r="AQ1058" s="574"/>
      <c r="AR1058" s="574"/>
      <c r="AS1058" s="575"/>
      <c r="AT1058" s="576"/>
      <c r="AU1058" s="575"/>
      <c r="AV1058" s="577"/>
      <c r="AW1058" s="159"/>
    </row>
    <row r="1059" spans="1:49" ht="51">
      <c r="A1059" s="395"/>
      <c r="B1059" s="395">
        <v>3111621200</v>
      </c>
      <c r="C1059" s="263" t="s">
        <v>7004</v>
      </c>
      <c r="D1059" s="263" t="s">
        <v>7005</v>
      </c>
      <c r="E1059" s="263" t="s">
        <v>3230</v>
      </c>
      <c r="F1059" s="263" t="s">
        <v>422</v>
      </c>
      <c r="G1059" s="263" t="s">
        <v>655</v>
      </c>
      <c r="H1059" s="263"/>
      <c r="I1059" s="263"/>
      <c r="J1059" s="263"/>
      <c r="K1059" s="263"/>
      <c r="L1059" s="263"/>
      <c r="M1059" s="263"/>
      <c r="N1059" s="263"/>
      <c r="O1059" s="158"/>
      <c r="P1059" s="296">
        <f t="shared" si="48"/>
        <v>0</v>
      </c>
      <c r="Q1059" s="263"/>
      <c r="R1059" s="263"/>
      <c r="S1059" s="263"/>
      <c r="T1059" s="263"/>
      <c r="U1059" s="263"/>
      <c r="V1059" s="263"/>
      <c r="W1059" s="263">
        <v>1</v>
      </c>
      <c r="X1059" s="158">
        <v>44949</v>
      </c>
      <c r="Y1059" s="297">
        <f t="shared" si="49"/>
        <v>1</v>
      </c>
      <c r="Z1059" s="263"/>
      <c r="AA1059" s="263"/>
      <c r="AB1059" s="263"/>
      <c r="AC1059" s="263"/>
      <c r="AD1059" s="263"/>
      <c r="AE1059" s="263"/>
      <c r="AF1059" s="263"/>
      <c r="AG1059" s="158"/>
      <c r="AH1059" s="297">
        <f t="shared" si="47"/>
        <v>0</v>
      </c>
      <c r="AI1059" s="573"/>
      <c r="AJ1059" s="574" t="s">
        <v>659</v>
      </c>
      <c r="AK1059" s="574" t="s">
        <v>430</v>
      </c>
      <c r="AL1059" s="574"/>
      <c r="AM1059" s="574"/>
      <c r="AN1059" s="574"/>
      <c r="AO1059" s="574"/>
      <c r="AP1059" s="574"/>
      <c r="AQ1059" s="574"/>
      <c r="AR1059" s="574"/>
      <c r="AS1059" s="575"/>
      <c r="AT1059" s="576"/>
      <c r="AU1059" s="575"/>
      <c r="AV1059" s="577"/>
      <c r="AW1059" s="159"/>
    </row>
    <row r="1060" spans="1:49" ht="51">
      <c r="A1060" s="395"/>
      <c r="B1060" s="395">
        <v>3111621200</v>
      </c>
      <c r="C1060" s="263" t="s">
        <v>7004</v>
      </c>
      <c r="D1060" s="263" t="s">
        <v>7005</v>
      </c>
      <c r="E1060" s="263" t="s">
        <v>3231</v>
      </c>
      <c r="F1060" s="263" t="s">
        <v>422</v>
      </c>
      <c r="G1060" s="263" t="s">
        <v>655</v>
      </c>
      <c r="H1060" s="263"/>
      <c r="I1060" s="263"/>
      <c r="J1060" s="263"/>
      <c r="K1060" s="263"/>
      <c r="L1060" s="263"/>
      <c r="M1060" s="263"/>
      <c r="N1060" s="263"/>
      <c r="O1060" s="158"/>
      <c r="P1060" s="296">
        <f t="shared" si="48"/>
        <v>0</v>
      </c>
      <c r="Q1060" s="263"/>
      <c r="R1060" s="263"/>
      <c r="S1060" s="263"/>
      <c r="T1060" s="263"/>
      <c r="U1060" s="263"/>
      <c r="V1060" s="263"/>
      <c r="W1060" s="263">
        <v>1</v>
      </c>
      <c r="X1060" s="158">
        <v>44949</v>
      </c>
      <c r="Y1060" s="297">
        <f t="shared" si="49"/>
        <v>1</v>
      </c>
      <c r="Z1060" s="263"/>
      <c r="AA1060" s="263"/>
      <c r="AB1060" s="263"/>
      <c r="AC1060" s="263"/>
      <c r="AD1060" s="263"/>
      <c r="AE1060" s="263"/>
      <c r="AF1060" s="263"/>
      <c r="AG1060" s="158"/>
      <c r="AH1060" s="297">
        <f t="shared" si="47"/>
        <v>0</v>
      </c>
      <c r="AI1060" s="573"/>
      <c r="AJ1060" s="574" t="s">
        <v>659</v>
      </c>
      <c r="AK1060" s="574" t="s">
        <v>430</v>
      </c>
      <c r="AL1060" s="574"/>
      <c r="AM1060" s="574"/>
      <c r="AN1060" s="574"/>
      <c r="AO1060" s="574"/>
      <c r="AP1060" s="574"/>
      <c r="AQ1060" s="574"/>
      <c r="AR1060" s="574"/>
      <c r="AS1060" s="575"/>
      <c r="AT1060" s="576"/>
      <c r="AU1060" s="575"/>
      <c r="AV1060" s="577"/>
      <c r="AW1060" s="159"/>
    </row>
    <row r="1061" spans="1:49" ht="63.75">
      <c r="A1061" s="395"/>
      <c r="B1061" s="395">
        <v>2692921200</v>
      </c>
      <c r="C1061" s="263" t="s">
        <v>7006</v>
      </c>
      <c r="D1061" s="263" t="s">
        <v>7007</v>
      </c>
      <c r="E1061" s="263" t="s">
        <v>3232</v>
      </c>
      <c r="F1061" s="263" t="s">
        <v>422</v>
      </c>
      <c r="G1061" s="263" t="s">
        <v>655</v>
      </c>
      <c r="H1061" s="263"/>
      <c r="I1061" s="263"/>
      <c r="J1061" s="263"/>
      <c r="K1061" s="263"/>
      <c r="L1061" s="263"/>
      <c r="M1061" s="263"/>
      <c r="N1061" s="263"/>
      <c r="O1061" s="158"/>
      <c r="P1061" s="296">
        <f t="shared" si="48"/>
        <v>0</v>
      </c>
      <c r="Q1061" s="263"/>
      <c r="R1061" s="263"/>
      <c r="S1061" s="263"/>
      <c r="T1061" s="263"/>
      <c r="U1061" s="263"/>
      <c r="V1061" s="263"/>
      <c r="W1061" s="263">
        <v>1</v>
      </c>
      <c r="X1061" s="158">
        <v>45210</v>
      </c>
      <c r="Y1061" s="297">
        <f t="shared" si="49"/>
        <v>1</v>
      </c>
      <c r="Z1061" s="263"/>
      <c r="AA1061" s="263"/>
      <c r="AB1061" s="263"/>
      <c r="AC1061" s="263"/>
      <c r="AD1061" s="263"/>
      <c r="AE1061" s="263"/>
      <c r="AF1061" s="263"/>
      <c r="AG1061" s="158"/>
      <c r="AH1061" s="297">
        <f t="shared" si="47"/>
        <v>0</v>
      </c>
      <c r="AI1061" s="573"/>
      <c r="AJ1061" s="574" t="s">
        <v>659</v>
      </c>
      <c r="AK1061" s="574" t="s">
        <v>430</v>
      </c>
      <c r="AL1061" s="574"/>
      <c r="AM1061" s="574"/>
      <c r="AN1061" s="574"/>
      <c r="AO1061" s="574"/>
      <c r="AP1061" s="574"/>
      <c r="AQ1061" s="574"/>
      <c r="AR1061" s="574"/>
      <c r="AS1061" s="575"/>
      <c r="AT1061" s="576"/>
      <c r="AU1061" s="575"/>
      <c r="AV1061" s="577"/>
      <c r="AW1061" s="159"/>
    </row>
    <row r="1062" spans="1:49" ht="63.75">
      <c r="A1062" s="395"/>
      <c r="B1062" s="395">
        <v>2692921200</v>
      </c>
      <c r="C1062" s="263" t="s">
        <v>7008</v>
      </c>
      <c r="D1062" s="263" t="s">
        <v>7007</v>
      </c>
      <c r="E1062" s="263" t="s">
        <v>3233</v>
      </c>
      <c r="F1062" s="263" t="s">
        <v>416</v>
      </c>
      <c r="G1062" s="263" t="s">
        <v>655</v>
      </c>
      <c r="H1062" s="263"/>
      <c r="I1062" s="263"/>
      <c r="J1062" s="263"/>
      <c r="K1062" s="263"/>
      <c r="L1062" s="263"/>
      <c r="M1062" s="263"/>
      <c r="N1062" s="263"/>
      <c r="O1062" s="158"/>
      <c r="P1062" s="296">
        <f t="shared" si="48"/>
        <v>0</v>
      </c>
      <c r="Q1062" s="263"/>
      <c r="R1062" s="263"/>
      <c r="S1062" s="263"/>
      <c r="T1062" s="263"/>
      <c r="U1062" s="263"/>
      <c r="V1062" s="263"/>
      <c r="W1062" s="263">
        <v>1</v>
      </c>
      <c r="X1062" s="158">
        <v>45209</v>
      </c>
      <c r="Y1062" s="297">
        <f t="shared" si="49"/>
        <v>1</v>
      </c>
      <c r="Z1062" s="263"/>
      <c r="AA1062" s="263"/>
      <c r="AB1062" s="263"/>
      <c r="AC1062" s="263"/>
      <c r="AD1062" s="263"/>
      <c r="AE1062" s="263"/>
      <c r="AF1062" s="263"/>
      <c r="AG1062" s="158"/>
      <c r="AH1062" s="297">
        <f t="shared" si="47"/>
        <v>0</v>
      </c>
      <c r="AI1062" s="573"/>
      <c r="AJ1062" s="574" t="s">
        <v>659</v>
      </c>
      <c r="AK1062" s="574" t="s">
        <v>430</v>
      </c>
      <c r="AL1062" s="574"/>
      <c r="AM1062" s="574"/>
      <c r="AN1062" s="574"/>
      <c r="AO1062" s="574"/>
      <c r="AP1062" s="574"/>
      <c r="AQ1062" s="574"/>
      <c r="AR1062" s="574"/>
      <c r="AS1062" s="575"/>
      <c r="AT1062" s="576"/>
      <c r="AU1062" s="575"/>
      <c r="AV1062" s="577"/>
      <c r="AW1062" s="159"/>
    </row>
    <row r="1063" spans="1:49" ht="51">
      <c r="A1063" s="395"/>
      <c r="B1063" s="395">
        <v>4503510400</v>
      </c>
      <c r="C1063" s="263" t="s">
        <v>7009</v>
      </c>
      <c r="D1063" s="263" t="s">
        <v>7010</v>
      </c>
      <c r="E1063" s="263" t="s">
        <v>3234</v>
      </c>
      <c r="F1063" s="263" t="s">
        <v>422</v>
      </c>
      <c r="G1063" s="263" t="s">
        <v>655</v>
      </c>
      <c r="H1063" s="263"/>
      <c r="I1063" s="263"/>
      <c r="J1063" s="263"/>
      <c r="K1063" s="263"/>
      <c r="L1063" s="263"/>
      <c r="M1063" s="263"/>
      <c r="N1063" s="263"/>
      <c r="O1063" s="158"/>
      <c r="P1063" s="296">
        <f t="shared" si="48"/>
        <v>0</v>
      </c>
      <c r="Q1063" s="263"/>
      <c r="R1063" s="263"/>
      <c r="S1063" s="263"/>
      <c r="T1063" s="263"/>
      <c r="U1063" s="263"/>
      <c r="V1063" s="263"/>
      <c r="W1063" s="263">
        <v>1</v>
      </c>
      <c r="X1063" s="158">
        <v>45152</v>
      </c>
      <c r="Y1063" s="297">
        <f t="shared" si="49"/>
        <v>1</v>
      </c>
      <c r="Z1063" s="263"/>
      <c r="AA1063" s="263"/>
      <c r="AB1063" s="263"/>
      <c r="AC1063" s="263"/>
      <c r="AD1063" s="263"/>
      <c r="AE1063" s="263"/>
      <c r="AF1063" s="263"/>
      <c r="AG1063" s="158"/>
      <c r="AH1063" s="297">
        <f t="shared" si="47"/>
        <v>0</v>
      </c>
      <c r="AI1063" s="573"/>
      <c r="AJ1063" s="574" t="s">
        <v>659</v>
      </c>
      <c r="AK1063" s="574" t="s">
        <v>430</v>
      </c>
      <c r="AL1063" s="574"/>
      <c r="AM1063" s="574"/>
      <c r="AN1063" s="574"/>
      <c r="AO1063" s="574"/>
      <c r="AP1063" s="574"/>
      <c r="AQ1063" s="574"/>
      <c r="AR1063" s="574"/>
      <c r="AS1063" s="575"/>
      <c r="AT1063" s="576"/>
      <c r="AU1063" s="575"/>
      <c r="AV1063" s="577"/>
      <c r="AW1063" s="159"/>
    </row>
    <row r="1064" spans="1:49" ht="51">
      <c r="A1064" s="395"/>
      <c r="B1064" s="395">
        <v>5420901000</v>
      </c>
      <c r="C1064" s="263" t="s">
        <v>7011</v>
      </c>
      <c r="D1064" s="263" t="s">
        <v>7012</v>
      </c>
      <c r="E1064" s="263" t="s">
        <v>3235</v>
      </c>
      <c r="F1064" s="263" t="s">
        <v>422</v>
      </c>
      <c r="G1064" s="263" t="s">
        <v>655</v>
      </c>
      <c r="H1064" s="263"/>
      <c r="I1064" s="263"/>
      <c r="J1064" s="263"/>
      <c r="K1064" s="263"/>
      <c r="L1064" s="263"/>
      <c r="M1064" s="263"/>
      <c r="N1064" s="263"/>
      <c r="O1064" s="158"/>
      <c r="P1064" s="296">
        <f t="shared" si="48"/>
        <v>0</v>
      </c>
      <c r="Q1064" s="263"/>
      <c r="R1064" s="263"/>
      <c r="S1064" s="263"/>
      <c r="T1064" s="263"/>
      <c r="U1064" s="263"/>
      <c r="V1064" s="263"/>
      <c r="W1064" s="263">
        <v>1</v>
      </c>
      <c r="X1064" s="158">
        <v>45027</v>
      </c>
      <c r="Y1064" s="297">
        <f t="shared" si="49"/>
        <v>1</v>
      </c>
      <c r="Z1064" s="263"/>
      <c r="AA1064" s="263"/>
      <c r="AB1064" s="263"/>
      <c r="AC1064" s="263"/>
      <c r="AD1064" s="263"/>
      <c r="AE1064" s="263"/>
      <c r="AF1064" s="263"/>
      <c r="AG1064" s="158"/>
      <c r="AH1064" s="297">
        <f t="shared" si="47"/>
        <v>0</v>
      </c>
      <c r="AI1064" s="573"/>
      <c r="AJ1064" s="574" t="s">
        <v>659</v>
      </c>
      <c r="AK1064" s="574" t="s">
        <v>430</v>
      </c>
      <c r="AL1064" s="574"/>
      <c r="AM1064" s="574"/>
      <c r="AN1064" s="574"/>
      <c r="AO1064" s="574"/>
      <c r="AP1064" s="574"/>
      <c r="AQ1064" s="574"/>
      <c r="AR1064" s="574"/>
      <c r="AS1064" s="575"/>
      <c r="AT1064" s="576"/>
      <c r="AU1064" s="575"/>
      <c r="AV1064" s="577"/>
      <c r="AW1064" s="159"/>
    </row>
    <row r="1065" spans="1:49" ht="51">
      <c r="A1065" s="395"/>
      <c r="B1065" s="395">
        <v>5420901000</v>
      </c>
      <c r="C1065" s="263" t="s">
        <v>7011</v>
      </c>
      <c r="D1065" s="263" t="s">
        <v>7012</v>
      </c>
      <c r="E1065" s="263" t="s">
        <v>3236</v>
      </c>
      <c r="F1065" s="263" t="s">
        <v>422</v>
      </c>
      <c r="G1065" s="263" t="s">
        <v>655</v>
      </c>
      <c r="H1065" s="263"/>
      <c r="I1065" s="263"/>
      <c r="J1065" s="263"/>
      <c r="K1065" s="263"/>
      <c r="L1065" s="263"/>
      <c r="M1065" s="263"/>
      <c r="N1065" s="263"/>
      <c r="O1065" s="158"/>
      <c r="P1065" s="296">
        <f t="shared" si="48"/>
        <v>0</v>
      </c>
      <c r="Q1065" s="263"/>
      <c r="R1065" s="263"/>
      <c r="S1065" s="263"/>
      <c r="T1065" s="263"/>
      <c r="U1065" s="263"/>
      <c r="V1065" s="263"/>
      <c r="W1065" s="263">
        <v>1</v>
      </c>
      <c r="X1065" s="158">
        <v>45027</v>
      </c>
      <c r="Y1065" s="297">
        <f t="shared" si="49"/>
        <v>1</v>
      </c>
      <c r="Z1065" s="263"/>
      <c r="AA1065" s="263"/>
      <c r="AB1065" s="263"/>
      <c r="AC1065" s="263"/>
      <c r="AD1065" s="263"/>
      <c r="AE1065" s="263"/>
      <c r="AF1065" s="263"/>
      <c r="AG1065" s="158"/>
      <c r="AH1065" s="297">
        <f t="shared" si="47"/>
        <v>0</v>
      </c>
      <c r="AI1065" s="573"/>
      <c r="AJ1065" s="574" t="s">
        <v>659</v>
      </c>
      <c r="AK1065" s="574" t="s">
        <v>430</v>
      </c>
      <c r="AL1065" s="574"/>
      <c r="AM1065" s="574"/>
      <c r="AN1065" s="574"/>
      <c r="AO1065" s="574"/>
      <c r="AP1065" s="574"/>
      <c r="AQ1065" s="574"/>
      <c r="AR1065" s="574"/>
      <c r="AS1065" s="575"/>
      <c r="AT1065" s="576"/>
      <c r="AU1065" s="575"/>
      <c r="AV1065" s="577"/>
      <c r="AW1065" s="159"/>
    </row>
    <row r="1066" spans="1:49" ht="51">
      <c r="A1066" s="395"/>
      <c r="B1066" s="395">
        <v>4760521000</v>
      </c>
      <c r="C1066" s="263" t="s">
        <v>7013</v>
      </c>
      <c r="D1066" s="263" t="s">
        <v>7014</v>
      </c>
      <c r="E1066" s="263" t="s">
        <v>3237</v>
      </c>
      <c r="F1066" s="263" t="s">
        <v>422</v>
      </c>
      <c r="G1066" s="263" t="s">
        <v>655</v>
      </c>
      <c r="H1066" s="263"/>
      <c r="I1066" s="263"/>
      <c r="J1066" s="263"/>
      <c r="K1066" s="263"/>
      <c r="L1066" s="263"/>
      <c r="M1066" s="263"/>
      <c r="N1066" s="263"/>
      <c r="O1066" s="158"/>
      <c r="P1066" s="296">
        <f t="shared" si="48"/>
        <v>0</v>
      </c>
      <c r="Q1066" s="263"/>
      <c r="R1066" s="263"/>
      <c r="S1066" s="263"/>
      <c r="T1066" s="263"/>
      <c r="U1066" s="263"/>
      <c r="V1066" s="263"/>
      <c r="W1066" s="263">
        <v>1</v>
      </c>
      <c r="X1066" s="158">
        <v>45030</v>
      </c>
      <c r="Y1066" s="297">
        <f t="shared" si="49"/>
        <v>1</v>
      </c>
      <c r="Z1066" s="263"/>
      <c r="AA1066" s="263"/>
      <c r="AB1066" s="263"/>
      <c r="AC1066" s="263"/>
      <c r="AD1066" s="263"/>
      <c r="AE1066" s="263"/>
      <c r="AF1066" s="263"/>
      <c r="AG1066" s="158"/>
      <c r="AH1066" s="297">
        <f t="shared" si="47"/>
        <v>0</v>
      </c>
      <c r="AI1066" s="573"/>
      <c r="AJ1066" s="574" t="s">
        <v>659</v>
      </c>
      <c r="AK1066" s="574" t="s">
        <v>430</v>
      </c>
      <c r="AL1066" s="574"/>
      <c r="AM1066" s="574"/>
      <c r="AN1066" s="574"/>
      <c r="AO1066" s="574"/>
      <c r="AP1066" s="574"/>
      <c r="AQ1066" s="574"/>
      <c r="AR1066" s="574"/>
      <c r="AS1066" s="575"/>
      <c r="AT1066" s="576"/>
      <c r="AU1066" s="575"/>
      <c r="AV1066" s="577"/>
      <c r="AW1066" s="159"/>
    </row>
    <row r="1067" spans="1:49" ht="51">
      <c r="A1067" s="395"/>
      <c r="B1067" s="395">
        <v>6271812100</v>
      </c>
      <c r="C1067" s="263" t="s">
        <v>5847</v>
      </c>
      <c r="D1067" s="263" t="s">
        <v>5848</v>
      </c>
      <c r="E1067" s="263" t="s">
        <v>3238</v>
      </c>
      <c r="F1067" s="263" t="s">
        <v>422</v>
      </c>
      <c r="G1067" s="263" t="s">
        <v>655</v>
      </c>
      <c r="H1067" s="263"/>
      <c r="I1067" s="263"/>
      <c r="J1067" s="263"/>
      <c r="K1067" s="263"/>
      <c r="L1067" s="263"/>
      <c r="M1067" s="263"/>
      <c r="N1067" s="263"/>
      <c r="O1067" s="158"/>
      <c r="P1067" s="296">
        <f t="shared" si="48"/>
        <v>0</v>
      </c>
      <c r="Q1067" s="263"/>
      <c r="R1067" s="263"/>
      <c r="S1067" s="263"/>
      <c r="T1067" s="263"/>
      <c r="U1067" s="263"/>
      <c r="V1067" s="263"/>
      <c r="W1067" s="263">
        <v>1</v>
      </c>
      <c r="X1067" s="158">
        <v>45146</v>
      </c>
      <c r="Y1067" s="297">
        <f t="shared" si="49"/>
        <v>1</v>
      </c>
      <c r="Z1067" s="263"/>
      <c r="AA1067" s="263"/>
      <c r="AB1067" s="263"/>
      <c r="AC1067" s="263"/>
      <c r="AD1067" s="263"/>
      <c r="AE1067" s="263"/>
      <c r="AF1067" s="263"/>
      <c r="AG1067" s="158"/>
      <c r="AH1067" s="297">
        <f t="shared" si="47"/>
        <v>0</v>
      </c>
      <c r="AI1067" s="573"/>
      <c r="AJ1067" s="574" t="s">
        <v>659</v>
      </c>
      <c r="AK1067" s="574" t="s">
        <v>430</v>
      </c>
      <c r="AL1067" s="574"/>
      <c r="AM1067" s="574"/>
      <c r="AN1067" s="574"/>
      <c r="AO1067" s="574"/>
      <c r="AP1067" s="574"/>
      <c r="AQ1067" s="574"/>
      <c r="AR1067" s="574"/>
      <c r="AS1067" s="575"/>
      <c r="AT1067" s="576"/>
      <c r="AU1067" s="575"/>
      <c r="AV1067" s="577"/>
      <c r="AW1067" s="159"/>
    </row>
    <row r="1068" spans="1:49" ht="63.75">
      <c r="A1068" s="395"/>
      <c r="B1068" s="395">
        <v>3617401900</v>
      </c>
      <c r="C1068" s="263" t="s">
        <v>7015</v>
      </c>
      <c r="D1068" s="263" t="s">
        <v>7016</v>
      </c>
      <c r="E1068" s="263" t="s">
        <v>3239</v>
      </c>
      <c r="F1068" s="263" t="s">
        <v>422</v>
      </c>
      <c r="G1068" s="263" t="s">
        <v>655</v>
      </c>
      <c r="H1068" s="263"/>
      <c r="I1068" s="263"/>
      <c r="J1068" s="263"/>
      <c r="K1068" s="263"/>
      <c r="L1068" s="263"/>
      <c r="M1068" s="263"/>
      <c r="N1068" s="263"/>
      <c r="O1068" s="158"/>
      <c r="P1068" s="296">
        <f t="shared" si="48"/>
        <v>0</v>
      </c>
      <c r="Q1068" s="263"/>
      <c r="R1068" s="263"/>
      <c r="S1068" s="263"/>
      <c r="T1068" s="263"/>
      <c r="U1068" s="263"/>
      <c r="V1068" s="263"/>
      <c r="W1068" s="263">
        <v>1</v>
      </c>
      <c r="X1068" s="158">
        <v>45194</v>
      </c>
      <c r="Y1068" s="297">
        <f t="shared" si="49"/>
        <v>1</v>
      </c>
      <c r="Z1068" s="263"/>
      <c r="AA1068" s="263"/>
      <c r="AB1068" s="263"/>
      <c r="AC1068" s="263"/>
      <c r="AD1068" s="263"/>
      <c r="AE1068" s="263"/>
      <c r="AF1068" s="263"/>
      <c r="AG1068" s="158"/>
      <c r="AH1068" s="297">
        <f t="shared" si="47"/>
        <v>0</v>
      </c>
      <c r="AI1068" s="573"/>
      <c r="AJ1068" s="574" t="s">
        <v>659</v>
      </c>
      <c r="AK1068" s="574" t="s">
        <v>430</v>
      </c>
      <c r="AL1068" s="574"/>
      <c r="AM1068" s="574"/>
      <c r="AN1068" s="574"/>
      <c r="AO1068" s="574"/>
      <c r="AP1068" s="574"/>
      <c r="AQ1068" s="574"/>
      <c r="AR1068" s="574"/>
      <c r="AS1068" s="575"/>
      <c r="AT1068" s="576"/>
      <c r="AU1068" s="575"/>
      <c r="AV1068" s="577"/>
      <c r="AW1068" s="159"/>
    </row>
    <row r="1069" spans="1:49" ht="63.75">
      <c r="A1069" s="395"/>
      <c r="B1069" s="395">
        <v>3617401900</v>
      </c>
      <c r="C1069" s="263" t="s">
        <v>7017</v>
      </c>
      <c r="D1069" s="263" t="s">
        <v>7016</v>
      </c>
      <c r="E1069" s="263" t="s">
        <v>3240</v>
      </c>
      <c r="F1069" s="263" t="s">
        <v>422</v>
      </c>
      <c r="G1069" s="263" t="s">
        <v>655</v>
      </c>
      <c r="H1069" s="263"/>
      <c r="I1069" s="263"/>
      <c r="J1069" s="263"/>
      <c r="K1069" s="263"/>
      <c r="L1069" s="263"/>
      <c r="M1069" s="263"/>
      <c r="N1069" s="263"/>
      <c r="O1069" s="158"/>
      <c r="P1069" s="296">
        <f t="shared" si="48"/>
        <v>0</v>
      </c>
      <c r="Q1069" s="263"/>
      <c r="R1069" s="263"/>
      <c r="S1069" s="263"/>
      <c r="T1069" s="263"/>
      <c r="U1069" s="263"/>
      <c r="V1069" s="263"/>
      <c r="W1069" s="263">
        <v>1</v>
      </c>
      <c r="X1069" s="158">
        <v>45194</v>
      </c>
      <c r="Y1069" s="297">
        <f t="shared" si="49"/>
        <v>1</v>
      </c>
      <c r="Z1069" s="263"/>
      <c r="AA1069" s="263"/>
      <c r="AB1069" s="263"/>
      <c r="AC1069" s="263"/>
      <c r="AD1069" s="263"/>
      <c r="AE1069" s="263"/>
      <c r="AF1069" s="263"/>
      <c r="AG1069" s="158"/>
      <c r="AH1069" s="297">
        <f t="shared" si="47"/>
        <v>0</v>
      </c>
      <c r="AI1069" s="573"/>
      <c r="AJ1069" s="574" t="s">
        <v>659</v>
      </c>
      <c r="AK1069" s="574" t="s">
        <v>430</v>
      </c>
      <c r="AL1069" s="574"/>
      <c r="AM1069" s="574"/>
      <c r="AN1069" s="574"/>
      <c r="AO1069" s="574"/>
      <c r="AP1069" s="574"/>
      <c r="AQ1069" s="574"/>
      <c r="AR1069" s="574"/>
      <c r="AS1069" s="575"/>
      <c r="AT1069" s="576"/>
      <c r="AU1069" s="575"/>
      <c r="AV1069" s="577"/>
      <c r="AW1069" s="159"/>
    </row>
    <row r="1070" spans="1:49" ht="63.75">
      <c r="A1070" s="395"/>
      <c r="B1070" s="395">
        <v>5871600100</v>
      </c>
      <c r="C1070" s="263" t="s">
        <v>7018</v>
      </c>
      <c r="D1070" s="263" t="s">
        <v>7019</v>
      </c>
      <c r="E1070" s="263" t="s">
        <v>3241</v>
      </c>
      <c r="F1070" s="263" t="s">
        <v>422</v>
      </c>
      <c r="G1070" s="263" t="s">
        <v>655</v>
      </c>
      <c r="H1070" s="263"/>
      <c r="I1070" s="263"/>
      <c r="J1070" s="263"/>
      <c r="K1070" s="263"/>
      <c r="L1070" s="263"/>
      <c r="M1070" s="263"/>
      <c r="N1070" s="263"/>
      <c r="O1070" s="158"/>
      <c r="P1070" s="296">
        <f t="shared" si="48"/>
        <v>0</v>
      </c>
      <c r="Q1070" s="263"/>
      <c r="R1070" s="263"/>
      <c r="S1070" s="263"/>
      <c r="T1070" s="263"/>
      <c r="U1070" s="263"/>
      <c r="V1070" s="263"/>
      <c r="W1070" s="263">
        <v>1</v>
      </c>
      <c r="X1070" s="158">
        <v>45153</v>
      </c>
      <c r="Y1070" s="297">
        <f t="shared" si="49"/>
        <v>1</v>
      </c>
      <c r="Z1070" s="263"/>
      <c r="AA1070" s="263"/>
      <c r="AB1070" s="263"/>
      <c r="AC1070" s="263"/>
      <c r="AD1070" s="263"/>
      <c r="AE1070" s="263"/>
      <c r="AF1070" s="263"/>
      <c r="AG1070" s="158"/>
      <c r="AH1070" s="297">
        <f t="shared" si="47"/>
        <v>0</v>
      </c>
      <c r="AI1070" s="573"/>
      <c r="AJ1070" s="574" t="s">
        <v>659</v>
      </c>
      <c r="AK1070" s="574" t="s">
        <v>430</v>
      </c>
      <c r="AL1070" s="574"/>
      <c r="AM1070" s="574"/>
      <c r="AN1070" s="574"/>
      <c r="AO1070" s="574"/>
      <c r="AP1070" s="574"/>
      <c r="AQ1070" s="574"/>
      <c r="AR1070" s="574"/>
      <c r="AS1070" s="575"/>
      <c r="AT1070" s="576"/>
      <c r="AU1070" s="575"/>
      <c r="AV1070" s="577"/>
      <c r="AW1070" s="159"/>
    </row>
    <row r="1071" spans="1:49" ht="51">
      <c r="A1071" s="395"/>
      <c r="B1071" s="395">
        <v>3554123200</v>
      </c>
      <c r="C1071" s="263" t="s">
        <v>7020</v>
      </c>
      <c r="D1071" s="263" t="s">
        <v>7021</v>
      </c>
      <c r="E1071" s="263" t="s">
        <v>3242</v>
      </c>
      <c r="F1071" s="263" t="s">
        <v>416</v>
      </c>
      <c r="G1071" s="263" t="s">
        <v>655</v>
      </c>
      <c r="H1071" s="263"/>
      <c r="I1071" s="263"/>
      <c r="J1071" s="263"/>
      <c r="K1071" s="263"/>
      <c r="L1071" s="263"/>
      <c r="M1071" s="263"/>
      <c r="N1071" s="263"/>
      <c r="O1071" s="158"/>
      <c r="P1071" s="296">
        <f t="shared" si="48"/>
        <v>0</v>
      </c>
      <c r="Q1071" s="263"/>
      <c r="R1071" s="263"/>
      <c r="S1071" s="263"/>
      <c r="T1071" s="263"/>
      <c r="U1071" s="263"/>
      <c r="V1071" s="263"/>
      <c r="W1071" s="263">
        <v>1</v>
      </c>
      <c r="X1071" s="158">
        <v>45005</v>
      </c>
      <c r="Y1071" s="297">
        <f t="shared" si="49"/>
        <v>1</v>
      </c>
      <c r="Z1071" s="263"/>
      <c r="AA1071" s="263"/>
      <c r="AB1071" s="263"/>
      <c r="AC1071" s="263"/>
      <c r="AD1071" s="263"/>
      <c r="AE1071" s="263"/>
      <c r="AF1071" s="263"/>
      <c r="AG1071" s="158"/>
      <c r="AH1071" s="297">
        <f t="shared" si="47"/>
        <v>0</v>
      </c>
      <c r="AI1071" s="573"/>
      <c r="AJ1071" s="574" t="s">
        <v>659</v>
      </c>
      <c r="AK1071" s="574" t="s">
        <v>430</v>
      </c>
      <c r="AL1071" s="574"/>
      <c r="AM1071" s="574"/>
      <c r="AN1071" s="574"/>
      <c r="AO1071" s="574"/>
      <c r="AP1071" s="574"/>
      <c r="AQ1071" s="574"/>
      <c r="AR1071" s="574"/>
      <c r="AS1071" s="575"/>
      <c r="AT1071" s="576"/>
      <c r="AU1071" s="575"/>
      <c r="AV1071" s="577"/>
      <c r="AW1071" s="159"/>
    </row>
    <row r="1072" spans="1:49" ht="51">
      <c r="A1072" s="395"/>
      <c r="B1072" s="395">
        <v>5301432200</v>
      </c>
      <c r="C1072" s="263" t="s">
        <v>7022</v>
      </c>
      <c r="D1072" s="263" t="s">
        <v>7023</v>
      </c>
      <c r="E1072" s="263" t="s">
        <v>3243</v>
      </c>
      <c r="F1072" s="263" t="s">
        <v>422</v>
      </c>
      <c r="G1072" s="263" t="s">
        <v>655</v>
      </c>
      <c r="H1072" s="263"/>
      <c r="I1072" s="263"/>
      <c r="J1072" s="263"/>
      <c r="K1072" s="263"/>
      <c r="L1072" s="263"/>
      <c r="M1072" s="263"/>
      <c r="N1072" s="263"/>
      <c r="O1072" s="158"/>
      <c r="P1072" s="296">
        <f t="shared" si="48"/>
        <v>0</v>
      </c>
      <c r="Q1072" s="263"/>
      <c r="R1072" s="263"/>
      <c r="S1072" s="263"/>
      <c r="T1072" s="263"/>
      <c r="U1072" s="263"/>
      <c r="V1072" s="263"/>
      <c r="W1072" s="263">
        <v>1</v>
      </c>
      <c r="X1072" s="158">
        <v>44985</v>
      </c>
      <c r="Y1072" s="297">
        <f t="shared" si="49"/>
        <v>1</v>
      </c>
      <c r="Z1072" s="263"/>
      <c r="AA1072" s="263"/>
      <c r="AB1072" s="263"/>
      <c r="AC1072" s="263"/>
      <c r="AD1072" s="263"/>
      <c r="AE1072" s="263"/>
      <c r="AF1072" s="263"/>
      <c r="AG1072" s="158"/>
      <c r="AH1072" s="297">
        <f t="shared" si="47"/>
        <v>0</v>
      </c>
      <c r="AI1072" s="573"/>
      <c r="AJ1072" s="574" t="s">
        <v>659</v>
      </c>
      <c r="AK1072" s="574" t="s">
        <v>430</v>
      </c>
      <c r="AL1072" s="574"/>
      <c r="AM1072" s="574"/>
      <c r="AN1072" s="574"/>
      <c r="AO1072" s="574"/>
      <c r="AP1072" s="574"/>
      <c r="AQ1072" s="574"/>
      <c r="AR1072" s="574"/>
      <c r="AS1072" s="575"/>
      <c r="AT1072" s="576"/>
      <c r="AU1072" s="575"/>
      <c r="AV1072" s="577"/>
      <c r="AW1072" s="159"/>
    </row>
    <row r="1073" spans="1:49" ht="51">
      <c r="A1073" s="395"/>
      <c r="B1073" s="395">
        <v>5464210300</v>
      </c>
      <c r="C1073" s="263" t="s">
        <v>7024</v>
      </c>
      <c r="D1073" s="263" t="s">
        <v>7025</v>
      </c>
      <c r="E1073" s="263" t="s">
        <v>3244</v>
      </c>
      <c r="F1073" s="263" t="s">
        <v>422</v>
      </c>
      <c r="G1073" s="263" t="s">
        <v>655</v>
      </c>
      <c r="H1073" s="263"/>
      <c r="I1073" s="263"/>
      <c r="J1073" s="263"/>
      <c r="K1073" s="263"/>
      <c r="L1073" s="263"/>
      <c r="M1073" s="263"/>
      <c r="N1073" s="263"/>
      <c r="O1073" s="158"/>
      <c r="P1073" s="296">
        <f t="shared" si="48"/>
        <v>0</v>
      </c>
      <c r="Q1073" s="263"/>
      <c r="R1073" s="263"/>
      <c r="S1073" s="263"/>
      <c r="T1073" s="263"/>
      <c r="U1073" s="263"/>
      <c r="V1073" s="263"/>
      <c r="W1073" s="263">
        <v>1</v>
      </c>
      <c r="X1073" s="158">
        <v>45022</v>
      </c>
      <c r="Y1073" s="297">
        <f t="shared" si="49"/>
        <v>1</v>
      </c>
      <c r="Z1073" s="263"/>
      <c r="AA1073" s="263"/>
      <c r="AB1073" s="263"/>
      <c r="AC1073" s="263"/>
      <c r="AD1073" s="263"/>
      <c r="AE1073" s="263"/>
      <c r="AF1073" s="263"/>
      <c r="AG1073" s="158"/>
      <c r="AH1073" s="297">
        <f t="shared" si="47"/>
        <v>0</v>
      </c>
      <c r="AI1073" s="573"/>
      <c r="AJ1073" s="574" t="s">
        <v>659</v>
      </c>
      <c r="AK1073" s="574" t="s">
        <v>430</v>
      </c>
      <c r="AL1073" s="574"/>
      <c r="AM1073" s="574"/>
      <c r="AN1073" s="574"/>
      <c r="AO1073" s="574"/>
      <c r="AP1073" s="574"/>
      <c r="AQ1073" s="574"/>
      <c r="AR1073" s="574"/>
      <c r="AS1073" s="575"/>
      <c r="AT1073" s="576"/>
      <c r="AU1073" s="575"/>
      <c r="AV1073" s="577"/>
      <c r="AW1073" s="159"/>
    </row>
    <row r="1074" spans="1:49" ht="51">
      <c r="A1074" s="395"/>
      <c r="B1074" s="395">
        <v>4772930100</v>
      </c>
      <c r="C1074" s="263" t="s">
        <v>7026</v>
      </c>
      <c r="D1074" s="263" t="s">
        <v>5853</v>
      </c>
      <c r="E1074" s="263" t="s">
        <v>3245</v>
      </c>
      <c r="F1074" s="263" t="s">
        <v>422</v>
      </c>
      <c r="G1074" s="263" t="s">
        <v>655</v>
      </c>
      <c r="H1074" s="263"/>
      <c r="I1074" s="263"/>
      <c r="J1074" s="263"/>
      <c r="K1074" s="263"/>
      <c r="L1074" s="263"/>
      <c r="M1074" s="263"/>
      <c r="N1074" s="263"/>
      <c r="O1074" s="158"/>
      <c r="P1074" s="296">
        <f t="shared" si="48"/>
        <v>0</v>
      </c>
      <c r="Q1074" s="263"/>
      <c r="R1074" s="263"/>
      <c r="S1074" s="263"/>
      <c r="T1074" s="263"/>
      <c r="U1074" s="263"/>
      <c r="V1074" s="263"/>
      <c r="W1074" s="263">
        <v>1</v>
      </c>
      <c r="X1074" s="158">
        <v>45132</v>
      </c>
      <c r="Y1074" s="297">
        <f t="shared" si="49"/>
        <v>1</v>
      </c>
      <c r="Z1074" s="263"/>
      <c r="AA1074" s="263"/>
      <c r="AB1074" s="263"/>
      <c r="AC1074" s="263"/>
      <c r="AD1074" s="263"/>
      <c r="AE1074" s="263"/>
      <c r="AF1074" s="263"/>
      <c r="AG1074" s="158"/>
      <c r="AH1074" s="297">
        <f t="shared" si="47"/>
        <v>0</v>
      </c>
      <c r="AI1074" s="573"/>
      <c r="AJ1074" s="574" t="s">
        <v>659</v>
      </c>
      <c r="AK1074" s="574" t="s">
        <v>430</v>
      </c>
      <c r="AL1074" s="574"/>
      <c r="AM1074" s="574"/>
      <c r="AN1074" s="574"/>
      <c r="AO1074" s="574"/>
      <c r="AP1074" s="574"/>
      <c r="AQ1074" s="574"/>
      <c r="AR1074" s="574"/>
      <c r="AS1074" s="575"/>
      <c r="AT1074" s="576"/>
      <c r="AU1074" s="575"/>
      <c r="AV1074" s="577"/>
      <c r="AW1074" s="159"/>
    </row>
    <row r="1075" spans="1:49" ht="51">
      <c r="A1075" s="395"/>
      <c r="B1075" s="395">
        <v>4434211200</v>
      </c>
      <c r="C1075" s="263" t="s">
        <v>7027</v>
      </c>
      <c r="D1075" s="263" t="s">
        <v>7028</v>
      </c>
      <c r="E1075" s="263" t="s">
        <v>3246</v>
      </c>
      <c r="F1075" s="263" t="s">
        <v>422</v>
      </c>
      <c r="G1075" s="263" t="s">
        <v>655</v>
      </c>
      <c r="H1075" s="263"/>
      <c r="I1075" s="263"/>
      <c r="J1075" s="263"/>
      <c r="K1075" s="263"/>
      <c r="L1075" s="263"/>
      <c r="M1075" s="263"/>
      <c r="N1075" s="263"/>
      <c r="O1075" s="158"/>
      <c r="P1075" s="296">
        <f t="shared" si="48"/>
        <v>0</v>
      </c>
      <c r="Q1075" s="263"/>
      <c r="R1075" s="263"/>
      <c r="S1075" s="263"/>
      <c r="T1075" s="263"/>
      <c r="U1075" s="263"/>
      <c r="V1075" s="263"/>
      <c r="W1075" s="263">
        <v>1</v>
      </c>
      <c r="X1075" s="158">
        <v>45259</v>
      </c>
      <c r="Y1075" s="297">
        <f t="shared" si="49"/>
        <v>1</v>
      </c>
      <c r="Z1075" s="263"/>
      <c r="AA1075" s="263"/>
      <c r="AB1075" s="263"/>
      <c r="AC1075" s="263"/>
      <c r="AD1075" s="263"/>
      <c r="AE1075" s="263"/>
      <c r="AF1075" s="263"/>
      <c r="AG1075" s="158"/>
      <c r="AH1075" s="297">
        <f t="shared" si="47"/>
        <v>0</v>
      </c>
      <c r="AI1075" s="573"/>
      <c r="AJ1075" s="574" t="s">
        <v>659</v>
      </c>
      <c r="AK1075" s="574" t="s">
        <v>430</v>
      </c>
      <c r="AL1075" s="574"/>
      <c r="AM1075" s="574"/>
      <c r="AN1075" s="574"/>
      <c r="AO1075" s="574"/>
      <c r="AP1075" s="574"/>
      <c r="AQ1075" s="574"/>
      <c r="AR1075" s="574"/>
      <c r="AS1075" s="575"/>
      <c r="AT1075" s="576"/>
      <c r="AU1075" s="575"/>
      <c r="AV1075" s="577"/>
      <c r="AW1075" s="159"/>
    </row>
    <row r="1076" spans="1:49" ht="51">
      <c r="A1076" s="395"/>
      <c r="B1076" s="395">
        <v>4720110500</v>
      </c>
      <c r="C1076" s="263" t="s">
        <v>7029</v>
      </c>
      <c r="D1076" s="263" t="s">
        <v>5855</v>
      </c>
      <c r="E1076" s="263" t="s">
        <v>3247</v>
      </c>
      <c r="F1076" s="263" t="s">
        <v>422</v>
      </c>
      <c r="G1076" s="263" t="s">
        <v>655</v>
      </c>
      <c r="H1076" s="263"/>
      <c r="I1076" s="263"/>
      <c r="J1076" s="263"/>
      <c r="K1076" s="263"/>
      <c r="L1076" s="263"/>
      <c r="M1076" s="263"/>
      <c r="N1076" s="263"/>
      <c r="O1076" s="158"/>
      <c r="P1076" s="296">
        <f t="shared" si="48"/>
        <v>0</v>
      </c>
      <c r="Q1076" s="263"/>
      <c r="R1076" s="263"/>
      <c r="S1076" s="263"/>
      <c r="T1076" s="263"/>
      <c r="U1076" s="263"/>
      <c r="V1076" s="263"/>
      <c r="W1076" s="263">
        <v>1</v>
      </c>
      <c r="X1076" s="158">
        <v>45175</v>
      </c>
      <c r="Y1076" s="297">
        <f t="shared" si="49"/>
        <v>1</v>
      </c>
      <c r="Z1076" s="263"/>
      <c r="AA1076" s="263"/>
      <c r="AB1076" s="263"/>
      <c r="AC1076" s="263"/>
      <c r="AD1076" s="263"/>
      <c r="AE1076" s="263"/>
      <c r="AF1076" s="263"/>
      <c r="AG1076" s="158"/>
      <c r="AH1076" s="297">
        <f t="shared" si="47"/>
        <v>0</v>
      </c>
      <c r="AI1076" s="573"/>
      <c r="AJ1076" s="574" t="s">
        <v>659</v>
      </c>
      <c r="AK1076" s="574" t="s">
        <v>430</v>
      </c>
      <c r="AL1076" s="574"/>
      <c r="AM1076" s="574"/>
      <c r="AN1076" s="574"/>
      <c r="AO1076" s="574"/>
      <c r="AP1076" s="574"/>
      <c r="AQ1076" s="574"/>
      <c r="AR1076" s="574"/>
      <c r="AS1076" s="575"/>
      <c r="AT1076" s="576"/>
      <c r="AU1076" s="575"/>
      <c r="AV1076" s="577"/>
      <c r="AW1076" s="159"/>
    </row>
    <row r="1077" spans="1:49" ht="51">
      <c r="A1077" s="395"/>
      <c r="B1077" s="395">
        <v>4661120700</v>
      </c>
      <c r="C1077" s="263" t="s">
        <v>7030</v>
      </c>
      <c r="D1077" s="263" t="s">
        <v>7031</v>
      </c>
      <c r="E1077" s="263" t="s">
        <v>3248</v>
      </c>
      <c r="F1077" s="263" t="s">
        <v>422</v>
      </c>
      <c r="G1077" s="263" t="s">
        <v>655</v>
      </c>
      <c r="H1077" s="263"/>
      <c r="I1077" s="263"/>
      <c r="J1077" s="263"/>
      <c r="K1077" s="263"/>
      <c r="L1077" s="263"/>
      <c r="M1077" s="263"/>
      <c r="N1077" s="263"/>
      <c r="O1077" s="158"/>
      <c r="P1077" s="296">
        <f t="shared" si="48"/>
        <v>0</v>
      </c>
      <c r="Q1077" s="263"/>
      <c r="R1077" s="263"/>
      <c r="S1077" s="263"/>
      <c r="T1077" s="263"/>
      <c r="U1077" s="263"/>
      <c r="V1077" s="263"/>
      <c r="W1077" s="263">
        <v>1</v>
      </c>
      <c r="X1077" s="158">
        <v>45106</v>
      </c>
      <c r="Y1077" s="297">
        <f t="shared" si="49"/>
        <v>1</v>
      </c>
      <c r="Z1077" s="263"/>
      <c r="AA1077" s="263"/>
      <c r="AB1077" s="263"/>
      <c r="AC1077" s="263"/>
      <c r="AD1077" s="263"/>
      <c r="AE1077" s="263"/>
      <c r="AF1077" s="263"/>
      <c r="AG1077" s="158"/>
      <c r="AH1077" s="297">
        <f t="shared" si="47"/>
        <v>0</v>
      </c>
      <c r="AI1077" s="573"/>
      <c r="AJ1077" s="574" t="s">
        <v>659</v>
      </c>
      <c r="AK1077" s="574" t="s">
        <v>430</v>
      </c>
      <c r="AL1077" s="574"/>
      <c r="AM1077" s="574"/>
      <c r="AN1077" s="574"/>
      <c r="AO1077" s="574"/>
      <c r="AP1077" s="574"/>
      <c r="AQ1077" s="574"/>
      <c r="AR1077" s="574"/>
      <c r="AS1077" s="575"/>
      <c r="AT1077" s="576"/>
      <c r="AU1077" s="575"/>
      <c r="AV1077" s="577"/>
      <c r="AW1077" s="159"/>
    </row>
    <row r="1078" spans="1:49" ht="51">
      <c r="A1078" s="395"/>
      <c r="B1078" s="395">
        <v>4661120700</v>
      </c>
      <c r="C1078" s="263" t="s">
        <v>7032</v>
      </c>
      <c r="D1078" s="263" t="s">
        <v>7031</v>
      </c>
      <c r="E1078" s="263" t="s">
        <v>3249</v>
      </c>
      <c r="F1078" s="263" t="s">
        <v>422</v>
      </c>
      <c r="G1078" s="263" t="s">
        <v>655</v>
      </c>
      <c r="H1078" s="263"/>
      <c r="I1078" s="263"/>
      <c r="J1078" s="263"/>
      <c r="K1078" s="263"/>
      <c r="L1078" s="263"/>
      <c r="M1078" s="263"/>
      <c r="N1078" s="263"/>
      <c r="O1078" s="158"/>
      <c r="P1078" s="296">
        <f t="shared" si="48"/>
        <v>0</v>
      </c>
      <c r="Q1078" s="263"/>
      <c r="R1078" s="263"/>
      <c r="S1078" s="263"/>
      <c r="T1078" s="263"/>
      <c r="U1078" s="263"/>
      <c r="V1078" s="263"/>
      <c r="W1078" s="263">
        <v>1</v>
      </c>
      <c r="X1078" s="158">
        <v>45106</v>
      </c>
      <c r="Y1078" s="297">
        <f t="shared" si="49"/>
        <v>1</v>
      </c>
      <c r="Z1078" s="263"/>
      <c r="AA1078" s="263"/>
      <c r="AB1078" s="263"/>
      <c r="AC1078" s="263"/>
      <c r="AD1078" s="263"/>
      <c r="AE1078" s="263"/>
      <c r="AF1078" s="263"/>
      <c r="AG1078" s="158"/>
      <c r="AH1078" s="297">
        <f t="shared" si="47"/>
        <v>0</v>
      </c>
      <c r="AI1078" s="573"/>
      <c r="AJ1078" s="574" t="s">
        <v>659</v>
      </c>
      <c r="AK1078" s="574" t="s">
        <v>430</v>
      </c>
      <c r="AL1078" s="574"/>
      <c r="AM1078" s="574"/>
      <c r="AN1078" s="574"/>
      <c r="AO1078" s="574"/>
      <c r="AP1078" s="574"/>
      <c r="AQ1078" s="574"/>
      <c r="AR1078" s="574"/>
      <c r="AS1078" s="575"/>
      <c r="AT1078" s="576"/>
      <c r="AU1078" s="575"/>
      <c r="AV1078" s="577"/>
      <c r="AW1078" s="159"/>
    </row>
    <row r="1079" spans="1:49" ht="63.75">
      <c r="A1079" s="395"/>
      <c r="B1079" s="395">
        <v>4320520800</v>
      </c>
      <c r="C1079" s="263" t="s">
        <v>5856</v>
      </c>
      <c r="D1079" s="263" t="s">
        <v>5857</v>
      </c>
      <c r="E1079" s="263" t="s">
        <v>3250</v>
      </c>
      <c r="F1079" s="263" t="s">
        <v>422</v>
      </c>
      <c r="G1079" s="263" t="s">
        <v>655</v>
      </c>
      <c r="H1079" s="263"/>
      <c r="I1079" s="263"/>
      <c r="J1079" s="263"/>
      <c r="K1079" s="263"/>
      <c r="L1079" s="263"/>
      <c r="M1079" s="263"/>
      <c r="N1079" s="263"/>
      <c r="O1079" s="158"/>
      <c r="P1079" s="296">
        <f t="shared" si="48"/>
        <v>0</v>
      </c>
      <c r="Q1079" s="263"/>
      <c r="R1079" s="263"/>
      <c r="S1079" s="263"/>
      <c r="T1079" s="263"/>
      <c r="U1079" s="263"/>
      <c r="V1079" s="263"/>
      <c r="W1079" s="263">
        <v>1</v>
      </c>
      <c r="X1079" s="158">
        <v>45037</v>
      </c>
      <c r="Y1079" s="297">
        <f t="shared" si="49"/>
        <v>1</v>
      </c>
      <c r="Z1079" s="263"/>
      <c r="AA1079" s="263"/>
      <c r="AB1079" s="263"/>
      <c r="AC1079" s="263"/>
      <c r="AD1079" s="263"/>
      <c r="AE1079" s="263"/>
      <c r="AF1079" s="263"/>
      <c r="AG1079" s="158"/>
      <c r="AH1079" s="297">
        <f t="shared" si="47"/>
        <v>0</v>
      </c>
      <c r="AI1079" s="573"/>
      <c r="AJ1079" s="574" t="s">
        <v>659</v>
      </c>
      <c r="AK1079" s="574" t="s">
        <v>430</v>
      </c>
      <c r="AL1079" s="574"/>
      <c r="AM1079" s="574"/>
      <c r="AN1079" s="574"/>
      <c r="AO1079" s="574"/>
      <c r="AP1079" s="574"/>
      <c r="AQ1079" s="574"/>
      <c r="AR1079" s="574"/>
      <c r="AS1079" s="575"/>
      <c r="AT1079" s="576"/>
      <c r="AU1079" s="575"/>
      <c r="AV1079" s="577"/>
      <c r="AW1079" s="159"/>
    </row>
    <row r="1080" spans="1:49" ht="51">
      <c r="A1080" s="395"/>
      <c r="B1080" s="395">
        <v>3605600400</v>
      </c>
      <c r="C1080" s="263" t="s">
        <v>7033</v>
      </c>
      <c r="D1080" s="263" t="s">
        <v>5859</v>
      </c>
      <c r="E1080" s="263" t="s">
        <v>3251</v>
      </c>
      <c r="F1080" s="263" t="s">
        <v>422</v>
      </c>
      <c r="G1080" s="263" t="s">
        <v>655</v>
      </c>
      <c r="H1080" s="263"/>
      <c r="I1080" s="263"/>
      <c r="J1080" s="263"/>
      <c r="K1080" s="263"/>
      <c r="L1080" s="263"/>
      <c r="M1080" s="263"/>
      <c r="N1080" s="263"/>
      <c r="O1080" s="158"/>
      <c r="P1080" s="296">
        <f t="shared" si="48"/>
        <v>0</v>
      </c>
      <c r="Q1080" s="263"/>
      <c r="R1080" s="263"/>
      <c r="S1080" s="263"/>
      <c r="T1080" s="263"/>
      <c r="U1080" s="263"/>
      <c r="V1080" s="263"/>
      <c r="W1080" s="263">
        <v>1</v>
      </c>
      <c r="X1080" s="158">
        <v>45183</v>
      </c>
      <c r="Y1080" s="297">
        <f t="shared" si="49"/>
        <v>1</v>
      </c>
      <c r="Z1080" s="263"/>
      <c r="AA1080" s="263"/>
      <c r="AB1080" s="263"/>
      <c r="AC1080" s="263"/>
      <c r="AD1080" s="263"/>
      <c r="AE1080" s="263"/>
      <c r="AF1080" s="263"/>
      <c r="AG1080" s="158"/>
      <c r="AH1080" s="297">
        <f t="shared" si="47"/>
        <v>0</v>
      </c>
      <c r="AI1080" s="573"/>
      <c r="AJ1080" s="574" t="s">
        <v>659</v>
      </c>
      <c r="AK1080" s="574" t="s">
        <v>430</v>
      </c>
      <c r="AL1080" s="574"/>
      <c r="AM1080" s="574"/>
      <c r="AN1080" s="574"/>
      <c r="AO1080" s="574"/>
      <c r="AP1080" s="574"/>
      <c r="AQ1080" s="574"/>
      <c r="AR1080" s="574"/>
      <c r="AS1080" s="575"/>
      <c r="AT1080" s="576"/>
      <c r="AU1080" s="575"/>
      <c r="AV1080" s="577"/>
      <c r="AW1080" s="159"/>
    </row>
    <row r="1081" spans="1:49" ht="51">
      <c r="A1081" s="395"/>
      <c r="B1081" s="395">
        <v>3593921800</v>
      </c>
      <c r="C1081" s="263" t="s">
        <v>7034</v>
      </c>
      <c r="D1081" s="263" t="s">
        <v>5863</v>
      </c>
      <c r="E1081" s="263" t="s">
        <v>3252</v>
      </c>
      <c r="F1081" s="263" t="s">
        <v>422</v>
      </c>
      <c r="G1081" s="263" t="s">
        <v>655</v>
      </c>
      <c r="H1081" s="263"/>
      <c r="I1081" s="263"/>
      <c r="J1081" s="263"/>
      <c r="K1081" s="263"/>
      <c r="L1081" s="263"/>
      <c r="M1081" s="263"/>
      <c r="N1081" s="263"/>
      <c r="O1081" s="158"/>
      <c r="P1081" s="296">
        <f t="shared" si="48"/>
        <v>0</v>
      </c>
      <c r="Q1081" s="263"/>
      <c r="R1081" s="263"/>
      <c r="S1081" s="263"/>
      <c r="T1081" s="263"/>
      <c r="U1081" s="263"/>
      <c r="V1081" s="263"/>
      <c r="W1081" s="263">
        <v>1</v>
      </c>
      <c r="X1081" s="158">
        <v>45047</v>
      </c>
      <c r="Y1081" s="297">
        <f t="shared" si="49"/>
        <v>1</v>
      </c>
      <c r="Z1081" s="263"/>
      <c r="AA1081" s="263"/>
      <c r="AB1081" s="263"/>
      <c r="AC1081" s="263"/>
      <c r="AD1081" s="263"/>
      <c r="AE1081" s="263"/>
      <c r="AF1081" s="263"/>
      <c r="AG1081" s="158"/>
      <c r="AH1081" s="297">
        <f t="shared" si="47"/>
        <v>0</v>
      </c>
      <c r="AI1081" s="573"/>
      <c r="AJ1081" s="574" t="s">
        <v>659</v>
      </c>
      <c r="AK1081" s="574" t="s">
        <v>430</v>
      </c>
      <c r="AL1081" s="574"/>
      <c r="AM1081" s="574"/>
      <c r="AN1081" s="574"/>
      <c r="AO1081" s="574"/>
      <c r="AP1081" s="574"/>
      <c r="AQ1081" s="574"/>
      <c r="AR1081" s="574"/>
      <c r="AS1081" s="575"/>
      <c r="AT1081" s="576"/>
      <c r="AU1081" s="575"/>
      <c r="AV1081" s="577"/>
      <c r="AW1081" s="159"/>
    </row>
    <row r="1082" spans="1:49" ht="51">
      <c r="A1082" s="395"/>
      <c r="B1082" s="395">
        <v>4668800100</v>
      </c>
      <c r="C1082" s="263" t="s">
        <v>7035</v>
      </c>
      <c r="D1082" s="263" t="s">
        <v>5866</v>
      </c>
      <c r="E1082" s="263" t="s">
        <v>3253</v>
      </c>
      <c r="F1082" s="263" t="s">
        <v>422</v>
      </c>
      <c r="G1082" s="263" t="s">
        <v>655</v>
      </c>
      <c r="H1082" s="263"/>
      <c r="I1082" s="263"/>
      <c r="J1082" s="263"/>
      <c r="K1082" s="263"/>
      <c r="L1082" s="263"/>
      <c r="M1082" s="263"/>
      <c r="N1082" s="263"/>
      <c r="O1082" s="158"/>
      <c r="P1082" s="296">
        <f t="shared" si="48"/>
        <v>0</v>
      </c>
      <c r="Q1082" s="263"/>
      <c r="R1082" s="263"/>
      <c r="S1082" s="263"/>
      <c r="T1082" s="263"/>
      <c r="U1082" s="263"/>
      <c r="V1082" s="263"/>
      <c r="W1082" s="263">
        <v>1</v>
      </c>
      <c r="X1082" s="158">
        <v>45069</v>
      </c>
      <c r="Y1082" s="297">
        <f t="shared" si="49"/>
        <v>1</v>
      </c>
      <c r="Z1082" s="263"/>
      <c r="AA1082" s="263"/>
      <c r="AB1082" s="263"/>
      <c r="AC1082" s="263"/>
      <c r="AD1082" s="263"/>
      <c r="AE1082" s="263"/>
      <c r="AF1082" s="263"/>
      <c r="AG1082" s="158"/>
      <c r="AH1082" s="297">
        <f t="shared" si="47"/>
        <v>0</v>
      </c>
      <c r="AI1082" s="573"/>
      <c r="AJ1082" s="574" t="s">
        <v>659</v>
      </c>
      <c r="AK1082" s="574" t="s">
        <v>430</v>
      </c>
      <c r="AL1082" s="574"/>
      <c r="AM1082" s="574"/>
      <c r="AN1082" s="574"/>
      <c r="AO1082" s="574"/>
      <c r="AP1082" s="574"/>
      <c r="AQ1082" s="574"/>
      <c r="AR1082" s="574"/>
      <c r="AS1082" s="575"/>
      <c r="AT1082" s="576"/>
      <c r="AU1082" s="575"/>
      <c r="AV1082" s="577"/>
      <c r="AW1082" s="159"/>
    </row>
    <row r="1083" spans="1:49" ht="51">
      <c r="A1083" s="395"/>
      <c r="B1083" s="395">
        <v>4503420700</v>
      </c>
      <c r="C1083" s="263" t="s">
        <v>7036</v>
      </c>
      <c r="D1083" s="263" t="s">
        <v>7037</v>
      </c>
      <c r="E1083" s="263" t="s">
        <v>3254</v>
      </c>
      <c r="F1083" s="263" t="s">
        <v>422</v>
      </c>
      <c r="G1083" s="263" t="s">
        <v>655</v>
      </c>
      <c r="H1083" s="263"/>
      <c r="I1083" s="263"/>
      <c r="J1083" s="263"/>
      <c r="K1083" s="263"/>
      <c r="L1083" s="263"/>
      <c r="M1083" s="263"/>
      <c r="N1083" s="263"/>
      <c r="O1083" s="158"/>
      <c r="P1083" s="296">
        <f t="shared" si="48"/>
        <v>0</v>
      </c>
      <c r="Q1083" s="263"/>
      <c r="R1083" s="263"/>
      <c r="S1083" s="263"/>
      <c r="T1083" s="263"/>
      <c r="U1083" s="263"/>
      <c r="V1083" s="263"/>
      <c r="W1083" s="263">
        <v>1</v>
      </c>
      <c r="X1083" s="158">
        <v>45075</v>
      </c>
      <c r="Y1083" s="297">
        <f t="shared" si="49"/>
        <v>1</v>
      </c>
      <c r="Z1083" s="263"/>
      <c r="AA1083" s="263"/>
      <c r="AB1083" s="263"/>
      <c r="AC1083" s="263"/>
      <c r="AD1083" s="263"/>
      <c r="AE1083" s="263"/>
      <c r="AF1083" s="263"/>
      <c r="AG1083" s="158"/>
      <c r="AH1083" s="297">
        <f t="shared" si="47"/>
        <v>0</v>
      </c>
      <c r="AI1083" s="573"/>
      <c r="AJ1083" s="574" t="s">
        <v>659</v>
      </c>
      <c r="AK1083" s="574" t="s">
        <v>430</v>
      </c>
      <c r="AL1083" s="574"/>
      <c r="AM1083" s="574"/>
      <c r="AN1083" s="574"/>
      <c r="AO1083" s="574"/>
      <c r="AP1083" s="574"/>
      <c r="AQ1083" s="574"/>
      <c r="AR1083" s="574"/>
      <c r="AS1083" s="575"/>
      <c r="AT1083" s="576"/>
      <c r="AU1083" s="575"/>
      <c r="AV1083" s="577"/>
      <c r="AW1083" s="159"/>
    </row>
    <row r="1084" spans="1:49" ht="51">
      <c r="A1084" s="395"/>
      <c r="B1084" s="395">
        <v>5331630400</v>
      </c>
      <c r="C1084" s="263" t="s">
        <v>7038</v>
      </c>
      <c r="D1084" s="263" t="s">
        <v>5868</v>
      </c>
      <c r="E1084" s="263" t="s">
        <v>3255</v>
      </c>
      <c r="F1084" s="263" t="s">
        <v>414</v>
      </c>
      <c r="G1084" s="263" t="s">
        <v>655</v>
      </c>
      <c r="H1084" s="263"/>
      <c r="I1084" s="263"/>
      <c r="J1084" s="263"/>
      <c r="K1084" s="263"/>
      <c r="L1084" s="263"/>
      <c r="M1084" s="263"/>
      <c r="N1084" s="263"/>
      <c r="O1084" s="158"/>
      <c r="P1084" s="296">
        <f t="shared" si="48"/>
        <v>0</v>
      </c>
      <c r="Q1084" s="263"/>
      <c r="R1084" s="263"/>
      <c r="S1084" s="263"/>
      <c r="T1084" s="263"/>
      <c r="U1084" s="263"/>
      <c r="V1084" s="263"/>
      <c r="W1084" s="263">
        <v>1</v>
      </c>
      <c r="X1084" s="158">
        <v>45079</v>
      </c>
      <c r="Y1084" s="297">
        <f t="shared" si="49"/>
        <v>1</v>
      </c>
      <c r="Z1084" s="263"/>
      <c r="AA1084" s="263"/>
      <c r="AB1084" s="263"/>
      <c r="AC1084" s="263"/>
      <c r="AD1084" s="263"/>
      <c r="AE1084" s="263"/>
      <c r="AF1084" s="263"/>
      <c r="AG1084" s="158"/>
      <c r="AH1084" s="297">
        <f t="shared" si="47"/>
        <v>0</v>
      </c>
      <c r="AI1084" s="573"/>
      <c r="AJ1084" s="574" t="s">
        <v>659</v>
      </c>
      <c r="AK1084" s="574" t="s">
        <v>430</v>
      </c>
      <c r="AL1084" s="574"/>
      <c r="AM1084" s="574"/>
      <c r="AN1084" s="574"/>
      <c r="AO1084" s="574"/>
      <c r="AP1084" s="574">
        <v>1</v>
      </c>
      <c r="AQ1084" s="574" t="s">
        <v>656</v>
      </c>
      <c r="AR1084" s="574" t="s">
        <v>10462</v>
      </c>
      <c r="AS1084" s="575"/>
      <c r="AT1084" s="576"/>
      <c r="AU1084" s="575"/>
      <c r="AV1084" s="577"/>
      <c r="AW1084" s="159"/>
    </row>
    <row r="1085" spans="1:49" ht="63.75">
      <c r="A1085" s="395"/>
      <c r="B1085" s="395">
        <v>4317102400</v>
      </c>
      <c r="C1085" s="263" t="s">
        <v>7039</v>
      </c>
      <c r="D1085" s="263" t="s">
        <v>5870</v>
      </c>
      <c r="E1085" s="263" t="s">
        <v>3256</v>
      </c>
      <c r="F1085" s="263" t="s">
        <v>418</v>
      </c>
      <c r="G1085" s="263" t="s">
        <v>655</v>
      </c>
      <c r="H1085" s="263"/>
      <c r="I1085" s="263"/>
      <c r="J1085" s="263"/>
      <c r="K1085" s="263"/>
      <c r="L1085" s="263"/>
      <c r="M1085" s="263"/>
      <c r="N1085" s="263"/>
      <c r="O1085" s="158"/>
      <c r="P1085" s="296">
        <f t="shared" si="48"/>
        <v>0</v>
      </c>
      <c r="Q1085" s="263"/>
      <c r="R1085" s="263"/>
      <c r="S1085" s="263"/>
      <c r="T1085" s="263"/>
      <c r="U1085" s="263"/>
      <c r="V1085" s="263"/>
      <c r="W1085" s="263">
        <v>1</v>
      </c>
      <c r="X1085" s="158">
        <v>45243</v>
      </c>
      <c r="Y1085" s="297">
        <f t="shared" si="49"/>
        <v>1</v>
      </c>
      <c r="Z1085" s="263"/>
      <c r="AA1085" s="263"/>
      <c r="AB1085" s="263"/>
      <c r="AC1085" s="263"/>
      <c r="AD1085" s="263"/>
      <c r="AE1085" s="263"/>
      <c r="AF1085" s="263"/>
      <c r="AG1085" s="158"/>
      <c r="AH1085" s="297">
        <f t="shared" si="47"/>
        <v>0</v>
      </c>
      <c r="AI1085" s="573"/>
      <c r="AJ1085" s="574" t="s">
        <v>659</v>
      </c>
      <c r="AK1085" s="574" t="s">
        <v>430</v>
      </c>
      <c r="AL1085" s="574"/>
      <c r="AM1085" s="574"/>
      <c r="AN1085" s="574"/>
      <c r="AO1085" s="574"/>
      <c r="AP1085" s="574"/>
      <c r="AQ1085" s="574"/>
      <c r="AR1085" s="574"/>
      <c r="AS1085" s="575"/>
      <c r="AT1085" s="576"/>
      <c r="AU1085" s="575"/>
      <c r="AV1085" s="577"/>
      <c r="AW1085" s="159"/>
    </row>
    <row r="1086" spans="1:49" ht="51">
      <c r="A1086" s="395"/>
      <c r="B1086" s="395">
        <v>4690721300</v>
      </c>
      <c r="C1086" s="263" t="s">
        <v>7040</v>
      </c>
      <c r="D1086" s="263" t="s">
        <v>7041</v>
      </c>
      <c r="E1086" s="263" t="s">
        <v>3257</v>
      </c>
      <c r="F1086" s="263" t="s">
        <v>422</v>
      </c>
      <c r="G1086" s="263" t="s">
        <v>655</v>
      </c>
      <c r="H1086" s="263"/>
      <c r="I1086" s="263"/>
      <c r="J1086" s="263"/>
      <c r="K1086" s="263"/>
      <c r="L1086" s="263"/>
      <c r="M1086" s="263"/>
      <c r="N1086" s="263"/>
      <c r="O1086" s="158"/>
      <c r="P1086" s="296">
        <f t="shared" si="48"/>
        <v>0</v>
      </c>
      <c r="Q1086" s="263"/>
      <c r="R1086" s="263"/>
      <c r="S1086" s="263"/>
      <c r="T1086" s="263"/>
      <c r="U1086" s="263"/>
      <c r="V1086" s="263"/>
      <c r="W1086" s="263">
        <v>1</v>
      </c>
      <c r="X1086" s="158">
        <v>45054</v>
      </c>
      <c r="Y1086" s="297">
        <f t="shared" si="49"/>
        <v>1</v>
      </c>
      <c r="Z1086" s="263"/>
      <c r="AA1086" s="263"/>
      <c r="AB1086" s="263"/>
      <c r="AC1086" s="263"/>
      <c r="AD1086" s="263"/>
      <c r="AE1086" s="263"/>
      <c r="AF1086" s="263"/>
      <c r="AG1086" s="158"/>
      <c r="AH1086" s="297">
        <f t="shared" si="47"/>
        <v>0</v>
      </c>
      <c r="AI1086" s="573"/>
      <c r="AJ1086" s="574" t="s">
        <v>659</v>
      </c>
      <c r="AK1086" s="574" t="s">
        <v>430</v>
      </c>
      <c r="AL1086" s="574"/>
      <c r="AM1086" s="574"/>
      <c r="AN1086" s="574"/>
      <c r="AO1086" s="574"/>
      <c r="AP1086" s="574"/>
      <c r="AQ1086" s="574"/>
      <c r="AR1086" s="574"/>
      <c r="AS1086" s="575"/>
      <c r="AT1086" s="576"/>
      <c r="AU1086" s="575"/>
      <c r="AV1086" s="577"/>
      <c r="AW1086" s="159"/>
    </row>
    <row r="1087" spans="1:49" ht="51">
      <c r="A1087" s="395"/>
      <c r="B1087" s="395">
        <v>3111800100</v>
      </c>
      <c r="C1087" s="263" t="s">
        <v>7042</v>
      </c>
      <c r="D1087" s="263" t="s">
        <v>7043</v>
      </c>
      <c r="E1087" s="263" t="s">
        <v>3258</v>
      </c>
      <c r="F1087" s="263" t="s">
        <v>422</v>
      </c>
      <c r="G1087" s="263" t="s">
        <v>655</v>
      </c>
      <c r="H1087" s="263"/>
      <c r="I1087" s="263"/>
      <c r="J1087" s="263"/>
      <c r="K1087" s="263"/>
      <c r="L1087" s="263"/>
      <c r="M1087" s="263"/>
      <c r="N1087" s="263"/>
      <c r="O1087" s="158"/>
      <c r="P1087" s="296">
        <f t="shared" si="48"/>
        <v>0</v>
      </c>
      <c r="Q1087" s="263"/>
      <c r="R1087" s="263"/>
      <c r="S1087" s="263"/>
      <c r="T1087" s="263"/>
      <c r="U1087" s="263"/>
      <c r="V1087" s="263"/>
      <c r="W1087" s="263">
        <v>1</v>
      </c>
      <c r="X1087" s="158">
        <v>45064</v>
      </c>
      <c r="Y1087" s="297">
        <f t="shared" si="49"/>
        <v>1</v>
      </c>
      <c r="Z1087" s="263"/>
      <c r="AA1087" s="263"/>
      <c r="AB1087" s="263"/>
      <c r="AC1087" s="263"/>
      <c r="AD1087" s="263"/>
      <c r="AE1087" s="263"/>
      <c r="AF1087" s="263"/>
      <c r="AG1087" s="158"/>
      <c r="AH1087" s="297">
        <f t="shared" si="47"/>
        <v>0</v>
      </c>
      <c r="AI1087" s="573"/>
      <c r="AJ1087" s="574" t="s">
        <v>659</v>
      </c>
      <c r="AK1087" s="574" t="s">
        <v>430</v>
      </c>
      <c r="AL1087" s="574"/>
      <c r="AM1087" s="574"/>
      <c r="AN1087" s="574"/>
      <c r="AO1087" s="574"/>
      <c r="AP1087" s="574"/>
      <c r="AQ1087" s="574"/>
      <c r="AR1087" s="574"/>
      <c r="AS1087" s="575"/>
      <c r="AT1087" s="576"/>
      <c r="AU1087" s="575"/>
      <c r="AV1087" s="577"/>
      <c r="AW1087" s="159"/>
    </row>
    <row r="1088" spans="1:49" ht="51">
      <c r="A1088" s="395"/>
      <c r="B1088" s="395">
        <v>4495520600</v>
      </c>
      <c r="C1088" s="263" t="s">
        <v>7044</v>
      </c>
      <c r="D1088" s="263" t="s">
        <v>7045</v>
      </c>
      <c r="E1088" s="263" t="s">
        <v>3259</v>
      </c>
      <c r="F1088" s="263" t="s">
        <v>422</v>
      </c>
      <c r="G1088" s="263" t="s">
        <v>655</v>
      </c>
      <c r="H1088" s="263"/>
      <c r="I1088" s="263"/>
      <c r="J1088" s="263"/>
      <c r="K1088" s="263"/>
      <c r="L1088" s="263"/>
      <c r="M1088" s="263"/>
      <c r="N1088" s="263"/>
      <c r="O1088" s="158"/>
      <c r="P1088" s="296">
        <f t="shared" si="48"/>
        <v>0</v>
      </c>
      <c r="Q1088" s="263"/>
      <c r="R1088" s="263"/>
      <c r="S1088" s="263"/>
      <c r="T1088" s="263"/>
      <c r="U1088" s="263"/>
      <c r="V1088" s="263"/>
      <c r="W1088" s="263">
        <v>1</v>
      </c>
      <c r="X1088" s="158">
        <v>45015</v>
      </c>
      <c r="Y1088" s="297">
        <f t="shared" si="49"/>
        <v>1</v>
      </c>
      <c r="Z1088" s="263"/>
      <c r="AA1088" s="263"/>
      <c r="AB1088" s="263"/>
      <c r="AC1088" s="263"/>
      <c r="AD1088" s="263"/>
      <c r="AE1088" s="263"/>
      <c r="AF1088" s="263"/>
      <c r="AG1088" s="158"/>
      <c r="AH1088" s="297">
        <f t="shared" si="47"/>
        <v>0</v>
      </c>
      <c r="AI1088" s="573"/>
      <c r="AJ1088" s="574" t="s">
        <v>659</v>
      </c>
      <c r="AK1088" s="574" t="s">
        <v>430</v>
      </c>
      <c r="AL1088" s="574"/>
      <c r="AM1088" s="574"/>
      <c r="AN1088" s="574"/>
      <c r="AO1088" s="574"/>
      <c r="AP1088" s="574"/>
      <c r="AQ1088" s="574"/>
      <c r="AR1088" s="574"/>
      <c r="AS1088" s="575"/>
      <c r="AT1088" s="576"/>
      <c r="AU1088" s="575"/>
      <c r="AV1088" s="577"/>
      <c r="AW1088" s="159"/>
    </row>
    <row r="1089" spans="1:49" ht="51">
      <c r="A1089" s="395"/>
      <c r="B1089" s="395">
        <v>5422830700</v>
      </c>
      <c r="C1089" s="263" t="s">
        <v>7046</v>
      </c>
      <c r="D1089" s="263" t="s">
        <v>7047</v>
      </c>
      <c r="E1089" s="263" t="s">
        <v>3260</v>
      </c>
      <c r="F1089" s="263" t="s">
        <v>422</v>
      </c>
      <c r="G1089" s="263" t="s">
        <v>655</v>
      </c>
      <c r="H1089" s="263"/>
      <c r="I1089" s="263"/>
      <c r="J1089" s="263"/>
      <c r="K1089" s="263"/>
      <c r="L1089" s="263"/>
      <c r="M1089" s="263"/>
      <c r="N1089" s="263"/>
      <c r="O1089" s="158"/>
      <c r="P1089" s="296">
        <f t="shared" si="48"/>
        <v>0</v>
      </c>
      <c r="Q1089" s="263"/>
      <c r="R1089" s="263"/>
      <c r="S1089" s="263"/>
      <c r="T1089" s="263"/>
      <c r="U1089" s="263"/>
      <c r="V1089" s="263"/>
      <c r="W1089" s="263">
        <v>1</v>
      </c>
      <c r="X1089" s="158">
        <v>44973</v>
      </c>
      <c r="Y1089" s="297">
        <f t="shared" si="49"/>
        <v>1</v>
      </c>
      <c r="Z1089" s="263"/>
      <c r="AA1089" s="263"/>
      <c r="AB1089" s="263"/>
      <c r="AC1089" s="263"/>
      <c r="AD1089" s="263"/>
      <c r="AE1089" s="263"/>
      <c r="AF1089" s="263"/>
      <c r="AG1089" s="158"/>
      <c r="AH1089" s="297">
        <f t="shared" si="47"/>
        <v>0</v>
      </c>
      <c r="AI1089" s="573"/>
      <c r="AJ1089" s="574" t="s">
        <v>659</v>
      </c>
      <c r="AK1089" s="574" t="s">
        <v>430</v>
      </c>
      <c r="AL1089" s="574"/>
      <c r="AM1089" s="574"/>
      <c r="AN1089" s="574"/>
      <c r="AO1089" s="574"/>
      <c r="AP1089" s="574"/>
      <c r="AQ1089" s="574"/>
      <c r="AR1089" s="574"/>
      <c r="AS1089" s="575"/>
      <c r="AT1089" s="576"/>
      <c r="AU1089" s="575"/>
      <c r="AV1089" s="577"/>
      <c r="AW1089" s="159"/>
    </row>
    <row r="1090" spans="1:49" ht="51">
      <c r="A1090" s="395"/>
      <c r="B1090" s="395">
        <v>5422830700</v>
      </c>
      <c r="C1090" s="263" t="s">
        <v>7046</v>
      </c>
      <c r="D1090" s="263" t="s">
        <v>7047</v>
      </c>
      <c r="E1090" s="263" t="s">
        <v>3261</v>
      </c>
      <c r="F1090" s="263" t="s">
        <v>422</v>
      </c>
      <c r="G1090" s="263" t="s">
        <v>655</v>
      </c>
      <c r="H1090" s="263"/>
      <c r="I1090" s="263"/>
      <c r="J1090" s="263"/>
      <c r="K1090" s="263"/>
      <c r="L1090" s="263"/>
      <c r="M1090" s="263"/>
      <c r="N1090" s="263"/>
      <c r="O1090" s="158"/>
      <c r="P1090" s="296">
        <f t="shared" si="48"/>
        <v>0</v>
      </c>
      <c r="Q1090" s="263"/>
      <c r="R1090" s="263"/>
      <c r="S1090" s="263"/>
      <c r="T1090" s="263"/>
      <c r="U1090" s="263"/>
      <c r="V1090" s="263"/>
      <c r="W1090" s="263">
        <v>1</v>
      </c>
      <c r="X1090" s="158">
        <v>44973</v>
      </c>
      <c r="Y1090" s="297">
        <f t="shared" si="49"/>
        <v>1</v>
      </c>
      <c r="Z1090" s="263"/>
      <c r="AA1090" s="263"/>
      <c r="AB1090" s="263"/>
      <c r="AC1090" s="263"/>
      <c r="AD1090" s="263"/>
      <c r="AE1090" s="263"/>
      <c r="AF1090" s="263"/>
      <c r="AG1090" s="158"/>
      <c r="AH1090" s="297">
        <f t="shared" si="47"/>
        <v>0</v>
      </c>
      <c r="AI1090" s="573"/>
      <c r="AJ1090" s="574" t="s">
        <v>659</v>
      </c>
      <c r="AK1090" s="574" t="s">
        <v>430</v>
      </c>
      <c r="AL1090" s="574"/>
      <c r="AM1090" s="574"/>
      <c r="AN1090" s="574"/>
      <c r="AO1090" s="574"/>
      <c r="AP1090" s="574"/>
      <c r="AQ1090" s="574"/>
      <c r="AR1090" s="574"/>
      <c r="AS1090" s="575"/>
      <c r="AT1090" s="576"/>
      <c r="AU1090" s="575"/>
      <c r="AV1090" s="577"/>
      <c r="AW1090" s="159"/>
    </row>
    <row r="1091" spans="1:49" ht="63.75">
      <c r="A1091" s="395"/>
      <c r="B1091" s="395">
        <v>3161550100</v>
      </c>
      <c r="C1091" s="263" t="s">
        <v>7048</v>
      </c>
      <c r="D1091" s="263" t="s">
        <v>7049</v>
      </c>
      <c r="E1091" s="263" t="s">
        <v>3262</v>
      </c>
      <c r="F1091" s="263" t="s">
        <v>422</v>
      </c>
      <c r="G1091" s="263" t="s">
        <v>655</v>
      </c>
      <c r="H1091" s="263"/>
      <c r="I1091" s="263"/>
      <c r="J1091" s="263"/>
      <c r="K1091" s="263"/>
      <c r="L1091" s="263"/>
      <c r="M1091" s="263"/>
      <c r="N1091" s="263"/>
      <c r="O1091" s="158"/>
      <c r="P1091" s="296">
        <f t="shared" si="48"/>
        <v>0</v>
      </c>
      <c r="Q1091" s="263"/>
      <c r="R1091" s="263"/>
      <c r="S1091" s="263"/>
      <c r="T1091" s="263"/>
      <c r="U1091" s="263"/>
      <c r="V1091" s="263"/>
      <c r="W1091" s="263">
        <v>1</v>
      </c>
      <c r="X1091" s="158">
        <v>45182</v>
      </c>
      <c r="Y1091" s="297">
        <f t="shared" si="49"/>
        <v>1</v>
      </c>
      <c r="Z1091" s="263"/>
      <c r="AA1091" s="263"/>
      <c r="AB1091" s="263"/>
      <c r="AC1091" s="263"/>
      <c r="AD1091" s="263"/>
      <c r="AE1091" s="263"/>
      <c r="AF1091" s="263"/>
      <c r="AG1091" s="158"/>
      <c r="AH1091" s="297">
        <f t="shared" si="47"/>
        <v>0</v>
      </c>
      <c r="AI1091" s="573"/>
      <c r="AJ1091" s="574" t="s">
        <v>659</v>
      </c>
      <c r="AK1091" s="574" t="s">
        <v>430</v>
      </c>
      <c r="AL1091" s="574"/>
      <c r="AM1091" s="574"/>
      <c r="AN1091" s="574"/>
      <c r="AO1091" s="574"/>
      <c r="AP1091" s="574"/>
      <c r="AQ1091" s="574"/>
      <c r="AR1091" s="574"/>
      <c r="AS1091" s="575"/>
      <c r="AT1091" s="576"/>
      <c r="AU1091" s="575"/>
      <c r="AV1091" s="577"/>
      <c r="AW1091" s="159"/>
    </row>
    <row r="1092" spans="1:49" ht="38.25">
      <c r="A1092" s="395"/>
      <c r="B1092" s="395">
        <v>5343840600</v>
      </c>
      <c r="C1092" s="263" t="s">
        <v>7050</v>
      </c>
      <c r="D1092" s="263" t="s">
        <v>7051</v>
      </c>
      <c r="E1092" s="263" t="s">
        <v>3263</v>
      </c>
      <c r="F1092" s="263" t="s">
        <v>422</v>
      </c>
      <c r="G1092" s="263" t="s">
        <v>655</v>
      </c>
      <c r="H1092" s="263"/>
      <c r="I1092" s="263"/>
      <c r="J1092" s="263"/>
      <c r="K1092" s="263"/>
      <c r="L1092" s="263"/>
      <c r="M1092" s="263"/>
      <c r="N1092" s="263"/>
      <c r="O1092" s="158"/>
      <c r="P1092" s="296">
        <f t="shared" si="48"/>
        <v>0</v>
      </c>
      <c r="Q1092" s="263"/>
      <c r="R1092" s="263"/>
      <c r="S1092" s="263"/>
      <c r="T1092" s="263"/>
      <c r="U1092" s="263"/>
      <c r="V1092" s="263"/>
      <c r="W1092" s="263">
        <v>1</v>
      </c>
      <c r="X1092" s="158">
        <v>45036</v>
      </c>
      <c r="Y1092" s="297">
        <f t="shared" si="49"/>
        <v>1</v>
      </c>
      <c r="Z1092" s="263"/>
      <c r="AA1092" s="263"/>
      <c r="AB1092" s="263"/>
      <c r="AC1092" s="263"/>
      <c r="AD1092" s="263"/>
      <c r="AE1092" s="263"/>
      <c r="AF1092" s="263"/>
      <c r="AG1092" s="158"/>
      <c r="AH1092" s="297">
        <f t="shared" si="47"/>
        <v>0</v>
      </c>
      <c r="AI1092" s="573"/>
      <c r="AJ1092" s="574" t="s">
        <v>659</v>
      </c>
      <c r="AK1092" s="574" t="s">
        <v>430</v>
      </c>
      <c r="AL1092" s="574"/>
      <c r="AM1092" s="574"/>
      <c r="AN1092" s="574"/>
      <c r="AO1092" s="574"/>
      <c r="AP1092" s="574"/>
      <c r="AQ1092" s="574"/>
      <c r="AR1092" s="574"/>
      <c r="AS1092" s="575"/>
      <c r="AT1092" s="576"/>
      <c r="AU1092" s="575"/>
      <c r="AV1092" s="577"/>
      <c r="AW1092" s="159"/>
    </row>
    <row r="1093" spans="1:49" ht="38.25">
      <c r="A1093" s="395"/>
      <c r="B1093" s="395">
        <v>5343840600</v>
      </c>
      <c r="C1093" s="263" t="s">
        <v>7050</v>
      </c>
      <c r="D1093" s="263" t="s">
        <v>7051</v>
      </c>
      <c r="E1093" s="263" t="s">
        <v>3264</v>
      </c>
      <c r="F1093" s="263" t="s">
        <v>422</v>
      </c>
      <c r="G1093" s="263" t="s">
        <v>655</v>
      </c>
      <c r="H1093" s="263"/>
      <c r="I1093" s="263"/>
      <c r="J1093" s="263"/>
      <c r="K1093" s="263"/>
      <c r="L1093" s="263"/>
      <c r="M1093" s="263"/>
      <c r="N1093" s="263"/>
      <c r="O1093" s="158"/>
      <c r="P1093" s="296">
        <f t="shared" si="48"/>
        <v>0</v>
      </c>
      <c r="Q1093" s="263"/>
      <c r="R1093" s="263"/>
      <c r="S1093" s="263"/>
      <c r="T1093" s="263"/>
      <c r="U1093" s="263"/>
      <c r="V1093" s="263"/>
      <c r="W1093" s="263">
        <v>1</v>
      </c>
      <c r="X1093" s="158">
        <v>45036</v>
      </c>
      <c r="Y1093" s="297">
        <f t="shared" si="49"/>
        <v>1</v>
      </c>
      <c r="Z1093" s="263"/>
      <c r="AA1093" s="263"/>
      <c r="AB1093" s="263"/>
      <c r="AC1093" s="263"/>
      <c r="AD1093" s="263"/>
      <c r="AE1093" s="263"/>
      <c r="AF1093" s="263"/>
      <c r="AG1093" s="158"/>
      <c r="AH1093" s="297">
        <f t="shared" si="47"/>
        <v>0</v>
      </c>
      <c r="AI1093" s="573"/>
      <c r="AJ1093" s="574" t="s">
        <v>659</v>
      </c>
      <c r="AK1093" s="574" t="s">
        <v>430</v>
      </c>
      <c r="AL1093" s="574"/>
      <c r="AM1093" s="574"/>
      <c r="AN1093" s="574"/>
      <c r="AO1093" s="574"/>
      <c r="AP1093" s="574"/>
      <c r="AQ1093" s="574"/>
      <c r="AR1093" s="574"/>
      <c r="AS1093" s="575"/>
      <c r="AT1093" s="576"/>
      <c r="AU1093" s="575"/>
      <c r="AV1093" s="577"/>
      <c r="AW1093" s="159"/>
    </row>
    <row r="1094" spans="1:49" ht="51">
      <c r="A1094" s="395"/>
      <c r="B1094" s="395">
        <v>4473830700</v>
      </c>
      <c r="C1094" s="263" t="s">
        <v>5878</v>
      </c>
      <c r="D1094" s="263" t="s">
        <v>5877</v>
      </c>
      <c r="E1094" s="263" t="s">
        <v>3265</v>
      </c>
      <c r="F1094" s="263" t="s">
        <v>422</v>
      </c>
      <c r="G1094" s="263" t="s">
        <v>655</v>
      </c>
      <c r="H1094" s="263"/>
      <c r="I1094" s="263"/>
      <c r="J1094" s="263"/>
      <c r="K1094" s="263"/>
      <c r="L1094" s="263"/>
      <c r="M1094" s="263"/>
      <c r="N1094" s="263"/>
      <c r="O1094" s="158"/>
      <c r="P1094" s="296">
        <f t="shared" si="48"/>
        <v>0</v>
      </c>
      <c r="Q1094" s="263"/>
      <c r="R1094" s="263"/>
      <c r="S1094" s="263"/>
      <c r="T1094" s="263"/>
      <c r="U1094" s="263"/>
      <c r="V1094" s="263"/>
      <c r="W1094" s="263">
        <v>1</v>
      </c>
      <c r="X1094" s="158">
        <v>45201</v>
      </c>
      <c r="Y1094" s="297">
        <f t="shared" si="49"/>
        <v>1</v>
      </c>
      <c r="Z1094" s="263"/>
      <c r="AA1094" s="263"/>
      <c r="AB1094" s="263"/>
      <c r="AC1094" s="263"/>
      <c r="AD1094" s="263"/>
      <c r="AE1094" s="263"/>
      <c r="AF1094" s="263"/>
      <c r="AG1094" s="158"/>
      <c r="AH1094" s="297">
        <f t="shared" si="47"/>
        <v>0</v>
      </c>
      <c r="AI1094" s="573"/>
      <c r="AJ1094" s="574" t="s">
        <v>659</v>
      </c>
      <c r="AK1094" s="574" t="s">
        <v>430</v>
      </c>
      <c r="AL1094" s="574"/>
      <c r="AM1094" s="574"/>
      <c r="AN1094" s="574"/>
      <c r="AO1094" s="574"/>
      <c r="AP1094" s="574"/>
      <c r="AQ1094" s="574"/>
      <c r="AR1094" s="574"/>
      <c r="AS1094" s="575"/>
      <c r="AT1094" s="576"/>
      <c r="AU1094" s="575"/>
      <c r="AV1094" s="577"/>
      <c r="AW1094" s="159"/>
    </row>
    <row r="1095" spans="1:49" ht="51">
      <c r="A1095" s="395"/>
      <c r="B1095" s="395">
        <v>4473830700</v>
      </c>
      <c r="C1095" s="263" t="s">
        <v>5876</v>
      </c>
      <c r="D1095" s="263" t="s">
        <v>5877</v>
      </c>
      <c r="E1095" s="263" t="s">
        <v>3266</v>
      </c>
      <c r="F1095" s="263" t="s">
        <v>422</v>
      </c>
      <c r="G1095" s="263" t="s">
        <v>655</v>
      </c>
      <c r="H1095" s="263"/>
      <c r="I1095" s="263"/>
      <c r="J1095" s="263"/>
      <c r="K1095" s="263"/>
      <c r="L1095" s="263"/>
      <c r="M1095" s="263"/>
      <c r="N1095" s="263"/>
      <c r="O1095" s="158"/>
      <c r="P1095" s="296">
        <f t="shared" si="48"/>
        <v>0</v>
      </c>
      <c r="Q1095" s="263"/>
      <c r="R1095" s="263"/>
      <c r="S1095" s="263"/>
      <c r="T1095" s="263"/>
      <c r="U1095" s="263"/>
      <c r="V1095" s="263"/>
      <c r="W1095" s="263">
        <v>1</v>
      </c>
      <c r="X1095" s="158">
        <v>45201</v>
      </c>
      <c r="Y1095" s="297">
        <f t="shared" si="49"/>
        <v>1</v>
      </c>
      <c r="Z1095" s="263"/>
      <c r="AA1095" s="263"/>
      <c r="AB1095" s="263"/>
      <c r="AC1095" s="263"/>
      <c r="AD1095" s="263"/>
      <c r="AE1095" s="263"/>
      <c r="AF1095" s="263"/>
      <c r="AG1095" s="158"/>
      <c r="AH1095" s="297">
        <f t="shared" si="47"/>
        <v>0</v>
      </c>
      <c r="AI1095" s="573"/>
      <c r="AJ1095" s="574" t="s">
        <v>659</v>
      </c>
      <c r="AK1095" s="574" t="s">
        <v>430</v>
      </c>
      <c r="AL1095" s="574"/>
      <c r="AM1095" s="574"/>
      <c r="AN1095" s="574"/>
      <c r="AO1095" s="574"/>
      <c r="AP1095" s="574"/>
      <c r="AQ1095" s="574"/>
      <c r="AR1095" s="574"/>
      <c r="AS1095" s="575"/>
      <c r="AT1095" s="576"/>
      <c r="AU1095" s="575"/>
      <c r="AV1095" s="577"/>
      <c r="AW1095" s="159"/>
    </row>
    <row r="1096" spans="1:49" ht="51">
      <c r="A1096" s="395"/>
      <c r="B1096" s="395">
        <v>6380213400</v>
      </c>
      <c r="C1096" s="263" t="s">
        <v>7052</v>
      </c>
      <c r="D1096" s="263" t="s">
        <v>7053</v>
      </c>
      <c r="E1096" s="263" t="s">
        <v>3267</v>
      </c>
      <c r="F1096" s="263" t="s">
        <v>422</v>
      </c>
      <c r="G1096" s="263" t="s">
        <v>655</v>
      </c>
      <c r="H1096" s="263"/>
      <c r="I1096" s="263"/>
      <c r="J1096" s="263"/>
      <c r="K1096" s="263"/>
      <c r="L1096" s="263"/>
      <c r="M1096" s="263"/>
      <c r="N1096" s="263"/>
      <c r="O1096" s="158"/>
      <c r="P1096" s="296">
        <f t="shared" si="48"/>
        <v>0</v>
      </c>
      <c r="Q1096" s="263"/>
      <c r="R1096" s="263"/>
      <c r="S1096" s="263"/>
      <c r="T1096" s="263"/>
      <c r="U1096" s="263"/>
      <c r="V1096" s="263"/>
      <c r="W1096" s="263">
        <v>1</v>
      </c>
      <c r="X1096" s="158">
        <v>45257</v>
      </c>
      <c r="Y1096" s="297">
        <f t="shared" si="49"/>
        <v>1</v>
      </c>
      <c r="Z1096" s="263"/>
      <c r="AA1096" s="263"/>
      <c r="AB1096" s="263"/>
      <c r="AC1096" s="263"/>
      <c r="AD1096" s="263"/>
      <c r="AE1096" s="263"/>
      <c r="AF1096" s="263"/>
      <c r="AG1096" s="158"/>
      <c r="AH1096" s="297">
        <f t="shared" si="47"/>
        <v>0</v>
      </c>
      <c r="AI1096" s="573"/>
      <c r="AJ1096" s="574" t="s">
        <v>659</v>
      </c>
      <c r="AK1096" s="574" t="s">
        <v>430</v>
      </c>
      <c r="AL1096" s="574"/>
      <c r="AM1096" s="574"/>
      <c r="AN1096" s="574"/>
      <c r="AO1096" s="574"/>
      <c r="AP1096" s="574"/>
      <c r="AQ1096" s="574"/>
      <c r="AR1096" s="574"/>
      <c r="AS1096" s="575"/>
      <c r="AT1096" s="576"/>
      <c r="AU1096" s="575"/>
      <c r="AV1096" s="577"/>
      <c r="AW1096" s="159"/>
    </row>
    <row r="1097" spans="1:49" ht="51">
      <c r="A1097" s="395"/>
      <c r="B1097" s="395">
        <v>6380213400</v>
      </c>
      <c r="C1097" s="263" t="s">
        <v>7054</v>
      </c>
      <c r="D1097" s="263" t="s">
        <v>7053</v>
      </c>
      <c r="E1097" s="263" t="s">
        <v>3268</v>
      </c>
      <c r="F1097" s="263" t="s">
        <v>422</v>
      </c>
      <c r="G1097" s="263" t="s">
        <v>655</v>
      </c>
      <c r="H1097" s="263"/>
      <c r="I1097" s="263"/>
      <c r="J1097" s="263"/>
      <c r="K1097" s="263"/>
      <c r="L1097" s="263"/>
      <c r="M1097" s="263"/>
      <c r="N1097" s="263"/>
      <c r="O1097" s="158"/>
      <c r="P1097" s="296">
        <f t="shared" si="48"/>
        <v>0</v>
      </c>
      <c r="Q1097" s="263"/>
      <c r="R1097" s="263"/>
      <c r="S1097" s="263"/>
      <c r="T1097" s="263"/>
      <c r="U1097" s="263"/>
      <c r="V1097" s="263"/>
      <c r="W1097" s="263">
        <v>1</v>
      </c>
      <c r="X1097" s="158">
        <v>45257</v>
      </c>
      <c r="Y1097" s="297">
        <f t="shared" si="49"/>
        <v>1</v>
      </c>
      <c r="Z1097" s="263"/>
      <c r="AA1097" s="263"/>
      <c r="AB1097" s="263"/>
      <c r="AC1097" s="263"/>
      <c r="AD1097" s="263"/>
      <c r="AE1097" s="263"/>
      <c r="AF1097" s="263"/>
      <c r="AG1097" s="158"/>
      <c r="AH1097" s="297">
        <f t="shared" si="47"/>
        <v>0</v>
      </c>
      <c r="AI1097" s="573"/>
      <c r="AJ1097" s="574" t="s">
        <v>659</v>
      </c>
      <c r="AK1097" s="574" t="s">
        <v>430</v>
      </c>
      <c r="AL1097" s="574"/>
      <c r="AM1097" s="574"/>
      <c r="AN1097" s="574"/>
      <c r="AO1097" s="574"/>
      <c r="AP1097" s="574"/>
      <c r="AQ1097" s="574"/>
      <c r="AR1097" s="574"/>
      <c r="AS1097" s="575"/>
      <c r="AT1097" s="576"/>
      <c r="AU1097" s="575"/>
      <c r="AV1097" s="577"/>
      <c r="AW1097" s="159"/>
    </row>
    <row r="1098" spans="1:49" ht="51">
      <c r="A1098" s="395"/>
      <c r="B1098" s="395">
        <v>6380213400</v>
      </c>
      <c r="C1098" s="263" t="s">
        <v>7055</v>
      </c>
      <c r="D1098" s="263" t="s">
        <v>7053</v>
      </c>
      <c r="E1098" s="263" t="s">
        <v>3269</v>
      </c>
      <c r="F1098" s="263" t="s">
        <v>422</v>
      </c>
      <c r="G1098" s="263" t="s">
        <v>655</v>
      </c>
      <c r="H1098" s="263"/>
      <c r="I1098" s="263"/>
      <c r="J1098" s="263"/>
      <c r="K1098" s="263"/>
      <c r="L1098" s="263"/>
      <c r="M1098" s="263"/>
      <c r="N1098" s="263"/>
      <c r="O1098" s="158"/>
      <c r="P1098" s="296">
        <f t="shared" si="48"/>
        <v>0</v>
      </c>
      <c r="Q1098" s="263"/>
      <c r="R1098" s="263"/>
      <c r="S1098" s="263"/>
      <c r="T1098" s="263"/>
      <c r="U1098" s="263"/>
      <c r="V1098" s="263"/>
      <c r="W1098" s="263">
        <v>1</v>
      </c>
      <c r="X1098" s="158">
        <v>45257</v>
      </c>
      <c r="Y1098" s="297">
        <f t="shared" si="49"/>
        <v>1</v>
      </c>
      <c r="Z1098" s="263"/>
      <c r="AA1098" s="263"/>
      <c r="AB1098" s="263"/>
      <c r="AC1098" s="263"/>
      <c r="AD1098" s="263"/>
      <c r="AE1098" s="263"/>
      <c r="AF1098" s="263"/>
      <c r="AG1098" s="158"/>
      <c r="AH1098" s="297">
        <f t="shared" si="47"/>
        <v>0</v>
      </c>
      <c r="AI1098" s="573"/>
      <c r="AJ1098" s="574" t="s">
        <v>659</v>
      </c>
      <c r="AK1098" s="574" t="s">
        <v>430</v>
      </c>
      <c r="AL1098" s="574"/>
      <c r="AM1098" s="574"/>
      <c r="AN1098" s="574"/>
      <c r="AO1098" s="574"/>
      <c r="AP1098" s="574"/>
      <c r="AQ1098" s="574"/>
      <c r="AR1098" s="574"/>
      <c r="AS1098" s="575"/>
      <c r="AT1098" s="576"/>
      <c r="AU1098" s="575"/>
      <c r="AV1098" s="577"/>
      <c r="AW1098" s="159"/>
    </row>
    <row r="1099" spans="1:49" ht="63.75">
      <c r="A1099" s="395"/>
      <c r="B1099" s="395">
        <v>6711700700</v>
      </c>
      <c r="C1099" s="263" t="s">
        <v>7056</v>
      </c>
      <c r="D1099" s="263" t="s">
        <v>7057</v>
      </c>
      <c r="E1099" s="263" t="s">
        <v>3270</v>
      </c>
      <c r="F1099" s="263" t="s">
        <v>422</v>
      </c>
      <c r="G1099" s="263" t="s">
        <v>655</v>
      </c>
      <c r="H1099" s="263"/>
      <c r="I1099" s="263"/>
      <c r="J1099" s="263"/>
      <c r="K1099" s="263"/>
      <c r="L1099" s="263"/>
      <c r="M1099" s="263"/>
      <c r="N1099" s="263"/>
      <c r="O1099" s="158"/>
      <c r="P1099" s="296">
        <f t="shared" si="48"/>
        <v>0</v>
      </c>
      <c r="Q1099" s="263"/>
      <c r="R1099" s="263"/>
      <c r="S1099" s="263"/>
      <c r="T1099" s="263"/>
      <c r="U1099" s="263"/>
      <c r="V1099" s="263"/>
      <c r="W1099" s="263">
        <v>1</v>
      </c>
      <c r="X1099" s="158">
        <v>45062</v>
      </c>
      <c r="Y1099" s="297">
        <f t="shared" si="49"/>
        <v>1</v>
      </c>
      <c r="Z1099" s="263"/>
      <c r="AA1099" s="263"/>
      <c r="AB1099" s="263"/>
      <c r="AC1099" s="263"/>
      <c r="AD1099" s="263"/>
      <c r="AE1099" s="263"/>
      <c r="AF1099" s="263"/>
      <c r="AG1099" s="158"/>
      <c r="AH1099" s="297">
        <f t="shared" si="47"/>
        <v>0</v>
      </c>
      <c r="AI1099" s="573"/>
      <c r="AJ1099" s="574" t="s">
        <v>659</v>
      </c>
      <c r="AK1099" s="574" t="s">
        <v>430</v>
      </c>
      <c r="AL1099" s="574"/>
      <c r="AM1099" s="574"/>
      <c r="AN1099" s="574"/>
      <c r="AO1099" s="574"/>
      <c r="AP1099" s="574"/>
      <c r="AQ1099" s="574"/>
      <c r="AR1099" s="574"/>
      <c r="AS1099" s="575"/>
      <c r="AT1099" s="576"/>
      <c r="AU1099" s="575"/>
      <c r="AV1099" s="577"/>
      <c r="AW1099" s="159"/>
    </row>
    <row r="1100" spans="1:49" ht="63.75">
      <c r="A1100" s="395"/>
      <c r="B1100" s="395">
        <v>3120810500</v>
      </c>
      <c r="C1100" s="263" t="s">
        <v>7058</v>
      </c>
      <c r="D1100" s="263" t="s">
        <v>7059</v>
      </c>
      <c r="E1100" s="263" t="s">
        <v>3271</v>
      </c>
      <c r="F1100" s="263" t="s">
        <v>422</v>
      </c>
      <c r="G1100" s="263" t="s">
        <v>655</v>
      </c>
      <c r="H1100" s="263"/>
      <c r="I1100" s="263"/>
      <c r="J1100" s="263"/>
      <c r="K1100" s="263"/>
      <c r="L1100" s="263"/>
      <c r="M1100" s="263"/>
      <c r="N1100" s="263"/>
      <c r="O1100" s="158"/>
      <c r="P1100" s="296">
        <f t="shared" si="48"/>
        <v>0</v>
      </c>
      <c r="Q1100" s="263"/>
      <c r="R1100" s="263"/>
      <c r="S1100" s="263"/>
      <c r="T1100" s="263"/>
      <c r="U1100" s="263"/>
      <c r="V1100" s="263"/>
      <c r="W1100" s="263">
        <v>1</v>
      </c>
      <c r="X1100" s="158">
        <v>45055</v>
      </c>
      <c r="Y1100" s="297">
        <f t="shared" si="49"/>
        <v>1</v>
      </c>
      <c r="Z1100" s="263"/>
      <c r="AA1100" s="263"/>
      <c r="AB1100" s="263"/>
      <c r="AC1100" s="263"/>
      <c r="AD1100" s="263"/>
      <c r="AE1100" s="263"/>
      <c r="AF1100" s="263"/>
      <c r="AG1100" s="158"/>
      <c r="AH1100" s="297">
        <f t="shared" si="47"/>
        <v>0</v>
      </c>
      <c r="AI1100" s="573"/>
      <c r="AJ1100" s="574" t="s">
        <v>659</v>
      </c>
      <c r="AK1100" s="574" t="s">
        <v>430</v>
      </c>
      <c r="AL1100" s="574"/>
      <c r="AM1100" s="574"/>
      <c r="AN1100" s="574"/>
      <c r="AO1100" s="574"/>
      <c r="AP1100" s="574"/>
      <c r="AQ1100" s="574"/>
      <c r="AR1100" s="574"/>
      <c r="AS1100" s="575"/>
      <c r="AT1100" s="576"/>
      <c r="AU1100" s="575"/>
      <c r="AV1100" s="577"/>
      <c r="AW1100" s="159"/>
    </row>
    <row r="1101" spans="1:49" ht="63.75">
      <c r="A1101" s="395"/>
      <c r="B1101" s="395">
        <v>4683242700</v>
      </c>
      <c r="C1101" s="263" t="s">
        <v>7060</v>
      </c>
      <c r="D1101" s="263" t="s">
        <v>7061</v>
      </c>
      <c r="E1101" s="263" t="s">
        <v>3272</v>
      </c>
      <c r="F1101" s="263" t="s">
        <v>422</v>
      </c>
      <c r="G1101" s="263" t="s">
        <v>655</v>
      </c>
      <c r="H1101" s="263"/>
      <c r="I1101" s="263"/>
      <c r="J1101" s="263"/>
      <c r="K1101" s="263"/>
      <c r="L1101" s="263"/>
      <c r="M1101" s="263"/>
      <c r="N1101" s="263"/>
      <c r="O1101" s="158"/>
      <c r="P1101" s="296">
        <f t="shared" si="48"/>
        <v>0</v>
      </c>
      <c r="Q1101" s="263"/>
      <c r="R1101" s="263"/>
      <c r="S1101" s="263"/>
      <c r="T1101" s="263"/>
      <c r="U1101" s="263"/>
      <c r="V1101" s="263"/>
      <c r="W1101" s="263">
        <v>1</v>
      </c>
      <c r="X1101" s="158">
        <v>45110</v>
      </c>
      <c r="Y1101" s="297">
        <f t="shared" si="49"/>
        <v>1</v>
      </c>
      <c r="Z1101" s="263"/>
      <c r="AA1101" s="263"/>
      <c r="AB1101" s="263"/>
      <c r="AC1101" s="263"/>
      <c r="AD1101" s="263"/>
      <c r="AE1101" s="263"/>
      <c r="AF1101" s="263"/>
      <c r="AG1101" s="158"/>
      <c r="AH1101" s="297">
        <f t="shared" si="47"/>
        <v>0</v>
      </c>
      <c r="AI1101" s="573"/>
      <c r="AJ1101" s="574" t="s">
        <v>659</v>
      </c>
      <c r="AK1101" s="574" t="s">
        <v>430</v>
      </c>
      <c r="AL1101" s="574"/>
      <c r="AM1101" s="574"/>
      <c r="AN1101" s="574"/>
      <c r="AO1101" s="574"/>
      <c r="AP1101" s="574"/>
      <c r="AQ1101" s="574"/>
      <c r="AR1101" s="574"/>
      <c r="AS1101" s="575"/>
      <c r="AT1101" s="576"/>
      <c r="AU1101" s="575"/>
      <c r="AV1101" s="577"/>
      <c r="AW1101" s="159"/>
    </row>
    <row r="1102" spans="1:49" ht="51">
      <c r="A1102" s="395"/>
      <c r="B1102" s="395">
        <v>4496120500</v>
      </c>
      <c r="C1102" s="263" t="s">
        <v>7062</v>
      </c>
      <c r="D1102" s="263" t="s">
        <v>7063</v>
      </c>
      <c r="E1102" s="263" t="s">
        <v>3273</v>
      </c>
      <c r="F1102" s="263" t="s">
        <v>422</v>
      </c>
      <c r="G1102" s="263" t="s">
        <v>655</v>
      </c>
      <c r="H1102" s="263"/>
      <c r="I1102" s="263"/>
      <c r="J1102" s="263"/>
      <c r="K1102" s="263"/>
      <c r="L1102" s="263"/>
      <c r="M1102" s="263"/>
      <c r="N1102" s="263"/>
      <c r="O1102" s="158"/>
      <c r="P1102" s="296">
        <f t="shared" si="48"/>
        <v>0</v>
      </c>
      <c r="Q1102" s="263"/>
      <c r="R1102" s="263"/>
      <c r="S1102" s="263"/>
      <c r="T1102" s="263"/>
      <c r="U1102" s="263"/>
      <c r="V1102" s="263"/>
      <c r="W1102" s="263">
        <v>1</v>
      </c>
      <c r="X1102" s="158">
        <v>45215</v>
      </c>
      <c r="Y1102" s="297">
        <f t="shared" si="49"/>
        <v>1</v>
      </c>
      <c r="Z1102" s="263"/>
      <c r="AA1102" s="263"/>
      <c r="AB1102" s="263"/>
      <c r="AC1102" s="263"/>
      <c r="AD1102" s="263"/>
      <c r="AE1102" s="263"/>
      <c r="AF1102" s="263"/>
      <c r="AG1102" s="158"/>
      <c r="AH1102" s="297">
        <f t="shared" si="47"/>
        <v>0</v>
      </c>
      <c r="AI1102" s="573"/>
      <c r="AJ1102" s="574" t="s">
        <v>659</v>
      </c>
      <c r="AK1102" s="574" t="s">
        <v>430</v>
      </c>
      <c r="AL1102" s="574"/>
      <c r="AM1102" s="574"/>
      <c r="AN1102" s="574"/>
      <c r="AO1102" s="574"/>
      <c r="AP1102" s="574"/>
      <c r="AQ1102" s="574"/>
      <c r="AR1102" s="574"/>
      <c r="AS1102" s="575"/>
      <c r="AT1102" s="576"/>
      <c r="AU1102" s="575"/>
      <c r="AV1102" s="577"/>
      <c r="AW1102" s="159"/>
    </row>
    <row r="1103" spans="1:49" ht="51">
      <c r="A1103" s="395"/>
      <c r="B1103" s="395">
        <v>4454800800</v>
      </c>
      <c r="C1103" s="263" t="s">
        <v>7064</v>
      </c>
      <c r="D1103" s="263" t="s">
        <v>5884</v>
      </c>
      <c r="E1103" s="263" t="s">
        <v>3274</v>
      </c>
      <c r="F1103" s="263" t="s">
        <v>422</v>
      </c>
      <c r="G1103" s="263" t="s">
        <v>655</v>
      </c>
      <c r="H1103" s="263"/>
      <c r="I1103" s="263"/>
      <c r="J1103" s="263"/>
      <c r="K1103" s="263"/>
      <c r="L1103" s="263"/>
      <c r="M1103" s="263"/>
      <c r="N1103" s="263"/>
      <c r="O1103" s="158"/>
      <c r="P1103" s="296">
        <f t="shared" si="48"/>
        <v>0</v>
      </c>
      <c r="Q1103" s="263"/>
      <c r="R1103" s="263"/>
      <c r="S1103" s="263"/>
      <c r="T1103" s="263"/>
      <c r="U1103" s="263"/>
      <c r="V1103" s="263"/>
      <c r="W1103" s="263">
        <v>1</v>
      </c>
      <c r="X1103" s="158">
        <v>45121</v>
      </c>
      <c r="Y1103" s="297">
        <f t="shared" si="49"/>
        <v>1</v>
      </c>
      <c r="Z1103" s="263"/>
      <c r="AA1103" s="263"/>
      <c r="AB1103" s="263"/>
      <c r="AC1103" s="263"/>
      <c r="AD1103" s="263"/>
      <c r="AE1103" s="263"/>
      <c r="AF1103" s="263"/>
      <c r="AG1103" s="158"/>
      <c r="AH1103" s="297">
        <f t="shared" si="47"/>
        <v>0</v>
      </c>
      <c r="AI1103" s="573"/>
      <c r="AJ1103" s="574" t="s">
        <v>659</v>
      </c>
      <c r="AK1103" s="574" t="s">
        <v>430</v>
      </c>
      <c r="AL1103" s="574"/>
      <c r="AM1103" s="574"/>
      <c r="AN1103" s="574"/>
      <c r="AO1103" s="574"/>
      <c r="AP1103" s="574"/>
      <c r="AQ1103" s="574"/>
      <c r="AR1103" s="574"/>
      <c r="AS1103" s="575"/>
      <c r="AT1103" s="576"/>
      <c r="AU1103" s="575"/>
      <c r="AV1103" s="577"/>
      <c r="AW1103" s="159"/>
    </row>
    <row r="1104" spans="1:49" ht="51">
      <c r="A1104" s="395"/>
      <c r="B1104" s="395">
        <v>4309030100</v>
      </c>
      <c r="C1104" s="263" t="s">
        <v>7065</v>
      </c>
      <c r="D1104" s="263" t="s">
        <v>7066</v>
      </c>
      <c r="E1104" s="263" t="s">
        <v>3275</v>
      </c>
      <c r="F1104" s="263" t="s">
        <v>422</v>
      </c>
      <c r="G1104" s="263" t="s">
        <v>655</v>
      </c>
      <c r="H1104" s="263"/>
      <c r="I1104" s="263"/>
      <c r="J1104" s="263"/>
      <c r="K1104" s="263"/>
      <c r="L1104" s="263"/>
      <c r="M1104" s="263"/>
      <c r="N1104" s="263"/>
      <c r="O1104" s="158"/>
      <c r="P1104" s="296">
        <f t="shared" si="48"/>
        <v>0</v>
      </c>
      <c r="Q1104" s="263"/>
      <c r="R1104" s="263"/>
      <c r="S1104" s="263"/>
      <c r="T1104" s="263"/>
      <c r="U1104" s="263"/>
      <c r="V1104" s="263"/>
      <c r="W1104" s="263">
        <v>1</v>
      </c>
      <c r="X1104" s="158">
        <v>45229</v>
      </c>
      <c r="Y1104" s="297">
        <f t="shared" si="49"/>
        <v>1</v>
      </c>
      <c r="Z1104" s="263"/>
      <c r="AA1104" s="263"/>
      <c r="AB1104" s="263"/>
      <c r="AC1104" s="263"/>
      <c r="AD1104" s="263"/>
      <c r="AE1104" s="263"/>
      <c r="AF1104" s="263"/>
      <c r="AG1104" s="158"/>
      <c r="AH1104" s="297">
        <f t="shared" si="47"/>
        <v>0</v>
      </c>
      <c r="AI1104" s="573"/>
      <c r="AJ1104" s="574" t="s">
        <v>659</v>
      </c>
      <c r="AK1104" s="574" t="s">
        <v>430</v>
      </c>
      <c r="AL1104" s="574"/>
      <c r="AM1104" s="574"/>
      <c r="AN1104" s="574"/>
      <c r="AO1104" s="574"/>
      <c r="AP1104" s="574">
        <v>1</v>
      </c>
      <c r="AQ1104" s="574" t="s">
        <v>656</v>
      </c>
      <c r="AR1104" s="574" t="s">
        <v>10462</v>
      </c>
      <c r="AS1104" s="575"/>
      <c r="AT1104" s="576"/>
      <c r="AU1104" s="575"/>
      <c r="AV1104" s="577"/>
      <c r="AW1104" s="159"/>
    </row>
    <row r="1105" spans="1:49" ht="51">
      <c r="A1105" s="395"/>
      <c r="B1105" s="395">
        <v>4309030100</v>
      </c>
      <c r="C1105" s="263" t="s">
        <v>7067</v>
      </c>
      <c r="D1105" s="263" t="s">
        <v>7066</v>
      </c>
      <c r="E1105" s="263" t="s">
        <v>3276</v>
      </c>
      <c r="F1105" s="263" t="s">
        <v>422</v>
      </c>
      <c r="G1105" s="263" t="s">
        <v>655</v>
      </c>
      <c r="H1105" s="263"/>
      <c r="I1105" s="263"/>
      <c r="J1105" s="263"/>
      <c r="K1105" s="263"/>
      <c r="L1105" s="263"/>
      <c r="M1105" s="263"/>
      <c r="N1105" s="263"/>
      <c r="O1105" s="158"/>
      <c r="P1105" s="296">
        <f t="shared" si="48"/>
        <v>0</v>
      </c>
      <c r="Q1105" s="263"/>
      <c r="R1105" s="263"/>
      <c r="S1105" s="263"/>
      <c r="T1105" s="263"/>
      <c r="U1105" s="263"/>
      <c r="V1105" s="263"/>
      <c r="W1105" s="263">
        <v>1</v>
      </c>
      <c r="X1105" s="158">
        <v>45229</v>
      </c>
      <c r="Y1105" s="297">
        <f t="shared" si="49"/>
        <v>1</v>
      </c>
      <c r="Z1105" s="263"/>
      <c r="AA1105" s="263"/>
      <c r="AB1105" s="263"/>
      <c r="AC1105" s="263"/>
      <c r="AD1105" s="263"/>
      <c r="AE1105" s="263"/>
      <c r="AF1105" s="263"/>
      <c r="AG1105" s="158"/>
      <c r="AH1105" s="297">
        <f t="shared" si="47"/>
        <v>0</v>
      </c>
      <c r="AI1105" s="573"/>
      <c r="AJ1105" s="574" t="s">
        <v>659</v>
      </c>
      <c r="AK1105" s="574" t="s">
        <v>430</v>
      </c>
      <c r="AL1105" s="574"/>
      <c r="AM1105" s="574"/>
      <c r="AN1105" s="574"/>
      <c r="AO1105" s="574"/>
      <c r="AP1105" s="574"/>
      <c r="AQ1105" s="574"/>
      <c r="AR1105" s="574"/>
      <c r="AS1105" s="575"/>
      <c r="AT1105" s="576"/>
      <c r="AU1105" s="575"/>
      <c r="AV1105" s="577"/>
      <c r="AW1105" s="159"/>
    </row>
    <row r="1106" spans="1:49" ht="51">
      <c r="A1106" s="395"/>
      <c r="B1106" s="395">
        <v>4493612600</v>
      </c>
      <c r="C1106" s="263" t="s">
        <v>7068</v>
      </c>
      <c r="D1106" s="263" t="s">
        <v>7069</v>
      </c>
      <c r="E1106" s="263" t="s">
        <v>3277</v>
      </c>
      <c r="F1106" s="263" t="s">
        <v>422</v>
      </c>
      <c r="G1106" s="263" t="s">
        <v>655</v>
      </c>
      <c r="H1106" s="263"/>
      <c r="I1106" s="263"/>
      <c r="J1106" s="263"/>
      <c r="K1106" s="263"/>
      <c r="L1106" s="263"/>
      <c r="M1106" s="263"/>
      <c r="N1106" s="263"/>
      <c r="O1106" s="158"/>
      <c r="P1106" s="296">
        <f t="shared" si="48"/>
        <v>0</v>
      </c>
      <c r="Q1106" s="263"/>
      <c r="R1106" s="263"/>
      <c r="S1106" s="263"/>
      <c r="T1106" s="263"/>
      <c r="U1106" s="263"/>
      <c r="V1106" s="263"/>
      <c r="W1106" s="263">
        <v>1</v>
      </c>
      <c r="X1106" s="158">
        <v>45022</v>
      </c>
      <c r="Y1106" s="297">
        <f t="shared" si="49"/>
        <v>1</v>
      </c>
      <c r="Z1106" s="263"/>
      <c r="AA1106" s="263"/>
      <c r="AB1106" s="263"/>
      <c r="AC1106" s="263"/>
      <c r="AD1106" s="263"/>
      <c r="AE1106" s="263"/>
      <c r="AF1106" s="263"/>
      <c r="AG1106" s="158"/>
      <c r="AH1106" s="297">
        <f t="shared" si="47"/>
        <v>0</v>
      </c>
      <c r="AI1106" s="573"/>
      <c r="AJ1106" s="574" t="s">
        <v>659</v>
      </c>
      <c r="AK1106" s="574" t="s">
        <v>430</v>
      </c>
      <c r="AL1106" s="574"/>
      <c r="AM1106" s="574"/>
      <c r="AN1106" s="574"/>
      <c r="AO1106" s="574"/>
      <c r="AP1106" s="574"/>
      <c r="AQ1106" s="574"/>
      <c r="AR1106" s="574"/>
      <c r="AS1106" s="575"/>
      <c r="AT1106" s="576"/>
      <c r="AU1106" s="575"/>
      <c r="AV1106" s="577"/>
      <c r="AW1106" s="159"/>
    </row>
    <row r="1107" spans="1:49" ht="51">
      <c r="A1107" s="395"/>
      <c r="B1107" s="395">
        <v>4661710900</v>
      </c>
      <c r="C1107" s="263" t="s">
        <v>7070</v>
      </c>
      <c r="D1107" s="263" t="s">
        <v>7071</v>
      </c>
      <c r="E1107" s="263" t="s">
        <v>3278</v>
      </c>
      <c r="F1107" s="263" t="s">
        <v>422</v>
      </c>
      <c r="G1107" s="263" t="s">
        <v>655</v>
      </c>
      <c r="H1107" s="263"/>
      <c r="I1107" s="263"/>
      <c r="J1107" s="263"/>
      <c r="K1107" s="263"/>
      <c r="L1107" s="263"/>
      <c r="M1107" s="263"/>
      <c r="N1107" s="263"/>
      <c r="O1107" s="158"/>
      <c r="P1107" s="296">
        <f t="shared" si="48"/>
        <v>0</v>
      </c>
      <c r="Q1107" s="263"/>
      <c r="R1107" s="263"/>
      <c r="S1107" s="263"/>
      <c r="T1107" s="263"/>
      <c r="U1107" s="263"/>
      <c r="V1107" s="263"/>
      <c r="W1107" s="263">
        <v>1</v>
      </c>
      <c r="X1107" s="158">
        <v>45124</v>
      </c>
      <c r="Y1107" s="297">
        <f t="shared" si="49"/>
        <v>1</v>
      </c>
      <c r="Z1107" s="263"/>
      <c r="AA1107" s="263"/>
      <c r="AB1107" s="263"/>
      <c r="AC1107" s="263"/>
      <c r="AD1107" s="263"/>
      <c r="AE1107" s="263"/>
      <c r="AF1107" s="263"/>
      <c r="AG1107" s="158"/>
      <c r="AH1107" s="297">
        <f t="shared" si="47"/>
        <v>0</v>
      </c>
      <c r="AI1107" s="573"/>
      <c r="AJ1107" s="574" t="s">
        <v>659</v>
      </c>
      <c r="AK1107" s="574" t="s">
        <v>430</v>
      </c>
      <c r="AL1107" s="574"/>
      <c r="AM1107" s="574"/>
      <c r="AN1107" s="574"/>
      <c r="AO1107" s="574"/>
      <c r="AP1107" s="574"/>
      <c r="AQ1107" s="574"/>
      <c r="AR1107" s="574"/>
      <c r="AS1107" s="575"/>
      <c r="AT1107" s="576"/>
      <c r="AU1107" s="575"/>
      <c r="AV1107" s="577"/>
      <c r="AW1107" s="159"/>
    </row>
    <row r="1108" spans="1:49" ht="51">
      <c r="A1108" s="395"/>
      <c r="B1108" s="395">
        <v>4534920800</v>
      </c>
      <c r="C1108" s="263" t="s">
        <v>5885</v>
      </c>
      <c r="D1108" s="263" t="s">
        <v>5886</v>
      </c>
      <c r="E1108" s="263" t="s">
        <v>3279</v>
      </c>
      <c r="F1108" s="263" t="s">
        <v>422</v>
      </c>
      <c r="G1108" s="263" t="s">
        <v>655</v>
      </c>
      <c r="H1108" s="263"/>
      <c r="I1108" s="263"/>
      <c r="J1108" s="263"/>
      <c r="K1108" s="263"/>
      <c r="L1108" s="263"/>
      <c r="M1108" s="263"/>
      <c r="N1108" s="263"/>
      <c r="O1108" s="158"/>
      <c r="P1108" s="296">
        <f t="shared" si="48"/>
        <v>0</v>
      </c>
      <c r="Q1108" s="263"/>
      <c r="R1108" s="263"/>
      <c r="S1108" s="263"/>
      <c r="T1108" s="263"/>
      <c r="U1108" s="263">
        <v>1</v>
      </c>
      <c r="V1108" s="263"/>
      <c r="W1108" s="263"/>
      <c r="X1108" s="158">
        <v>45226</v>
      </c>
      <c r="Y1108" s="297">
        <f t="shared" si="49"/>
        <v>1</v>
      </c>
      <c r="Z1108" s="263"/>
      <c r="AA1108" s="263"/>
      <c r="AB1108" s="263"/>
      <c r="AC1108" s="263"/>
      <c r="AD1108" s="263"/>
      <c r="AE1108" s="263"/>
      <c r="AF1108" s="263"/>
      <c r="AG1108" s="158"/>
      <c r="AH1108" s="297">
        <f t="shared" si="47"/>
        <v>0</v>
      </c>
      <c r="AI1108" s="573"/>
      <c r="AJ1108" s="574" t="s">
        <v>659</v>
      </c>
      <c r="AK1108" s="574" t="s">
        <v>430</v>
      </c>
      <c r="AL1108" s="574" t="s">
        <v>671</v>
      </c>
      <c r="AM1108" s="574" t="s">
        <v>671</v>
      </c>
      <c r="AN1108" s="574"/>
      <c r="AO1108" s="574">
        <v>15</v>
      </c>
      <c r="AP1108" s="574"/>
      <c r="AQ1108" s="574"/>
      <c r="AR1108" s="574"/>
      <c r="AS1108" s="575"/>
      <c r="AT1108" s="576"/>
      <c r="AU1108" s="575"/>
      <c r="AV1108" s="577"/>
      <c r="AW1108" s="159" t="s">
        <v>16359</v>
      </c>
    </row>
    <row r="1109" spans="1:49" ht="51">
      <c r="A1109" s="395"/>
      <c r="B1109" s="395">
        <v>5392422800</v>
      </c>
      <c r="C1109" s="263" t="s">
        <v>7072</v>
      </c>
      <c r="D1109" s="263" t="s">
        <v>7073</v>
      </c>
      <c r="E1109" s="263" t="s">
        <v>3280</v>
      </c>
      <c r="F1109" s="263" t="s">
        <v>422</v>
      </c>
      <c r="G1109" s="263" t="s">
        <v>655</v>
      </c>
      <c r="H1109" s="263"/>
      <c r="I1109" s="263"/>
      <c r="J1109" s="263"/>
      <c r="K1109" s="263"/>
      <c r="L1109" s="263"/>
      <c r="M1109" s="263"/>
      <c r="N1109" s="263"/>
      <c r="O1109" s="158"/>
      <c r="P1109" s="296">
        <f t="shared" si="48"/>
        <v>0</v>
      </c>
      <c r="Q1109" s="263"/>
      <c r="R1109" s="263"/>
      <c r="S1109" s="263"/>
      <c r="T1109" s="263"/>
      <c r="U1109" s="263"/>
      <c r="V1109" s="263"/>
      <c r="W1109" s="263">
        <v>1</v>
      </c>
      <c r="X1109" s="158">
        <v>45236</v>
      </c>
      <c r="Y1109" s="297">
        <f t="shared" si="49"/>
        <v>1</v>
      </c>
      <c r="Z1109" s="263"/>
      <c r="AA1109" s="263"/>
      <c r="AB1109" s="263"/>
      <c r="AC1109" s="263"/>
      <c r="AD1109" s="263"/>
      <c r="AE1109" s="263"/>
      <c r="AF1109" s="263"/>
      <c r="AG1109" s="158"/>
      <c r="AH1109" s="297">
        <f t="shared" si="47"/>
        <v>0</v>
      </c>
      <c r="AI1109" s="573"/>
      <c r="AJ1109" s="574" t="s">
        <v>659</v>
      </c>
      <c r="AK1109" s="574" t="s">
        <v>430</v>
      </c>
      <c r="AL1109" s="574"/>
      <c r="AM1109" s="574"/>
      <c r="AN1109" s="574"/>
      <c r="AO1109" s="574"/>
      <c r="AP1109" s="574"/>
      <c r="AQ1109" s="574"/>
      <c r="AR1109" s="574"/>
      <c r="AS1109" s="575"/>
      <c r="AT1109" s="576"/>
      <c r="AU1109" s="575"/>
      <c r="AV1109" s="577"/>
      <c r="AW1109" s="159"/>
    </row>
    <row r="1110" spans="1:49" ht="51">
      <c r="A1110" s="395"/>
      <c r="B1110" s="395">
        <v>5392422800</v>
      </c>
      <c r="C1110" s="263" t="s">
        <v>7074</v>
      </c>
      <c r="D1110" s="263" t="s">
        <v>7073</v>
      </c>
      <c r="E1110" s="263" t="s">
        <v>3281</v>
      </c>
      <c r="F1110" s="263" t="s">
        <v>422</v>
      </c>
      <c r="G1110" s="263" t="s">
        <v>655</v>
      </c>
      <c r="H1110" s="263"/>
      <c r="I1110" s="263"/>
      <c r="J1110" s="263"/>
      <c r="K1110" s="263"/>
      <c r="L1110" s="263"/>
      <c r="M1110" s="263"/>
      <c r="N1110" s="263"/>
      <c r="O1110" s="158"/>
      <c r="P1110" s="296">
        <f t="shared" si="48"/>
        <v>0</v>
      </c>
      <c r="Q1110" s="263"/>
      <c r="R1110" s="263"/>
      <c r="S1110" s="263"/>
      <c r="T1110" s="263"/>
      <c r="U1110" s="263"/>
      <c r="V1110" s="263"/>
      <c r="W1110" s="263">
        <v>1</v>
      </c>
      <c r="X1110" s="158">
        <v>45236</v>
      </c>
      <c r="Y1110" s="297">
        <f t="shared" si="49"/>
        <v>1</v>
      </c>
      <c r="Z1110" s="263"/>
      <c r="AA1110" s="263"/>
      <c r="AB1110" s="263"/>
      <c r="AC1110" s="263"/>
      <c r="AD1110" s="263"/>
      <c r="AE1110" s="263"/>
      <c r="AF1110" s="263"/>
      <c r="AG1110" s="158"/>
      <c r="AH1110" s="297">
        <f t="shared" si="47"/>
        <v>0</v>
      </c>
      <c r="AI1110" s="573"/>
      <c r="AJ1110" s="574" t="s">
        <v>659</v>
      </c>
      <c r="AK1110" s="574" t="s">
        <v>430</v>
      </c>
      <c r="AL1110" s="574"/>
      <c r="AM1110" s="574"/>
      <c r="AN1110" s="574"/>
      <c r="AO1110" s="574"/>
      <c r="AP1110" s="574"/>
      <c r="AQ1110" s="574"/>
      <c r="AR1110" s="574"/>
      <c r="AS1110" s="575"/>
      <c r="AT1110" s="576"/>
      <c r="AU1110" s="575"/>
      <c r="AV1110" s="577"/>
      <c r="AW1110" s="159"/>
    </row>
    <row r="1111" spans="1:49" ht="38.25">
      <c r="A1111" s="395"/>
      <c r="B1111" s="395">
        <v>5355012600</v>
      </c>
      <c r="C1111" s="263" t="s">
        <v>5889</v>
      </c>
      <c r="D1111" s="263" t="s">
        <v>5890</v>
      </c>
      <c r="E1111" s="263" t="s">
        <v>3282</v>
      </c>
      <c r="F1111" s="263" t="s">
        <v>422</v>
      </c>
      <c r="G1111" s="263" t="s">
        <v>655</v>
      </c>
      <c r="H1111" s="263"/>
      <c r="I1111" s="263"/>
      <c r="J1111" s="263"/>
      <c r="K1111" s="263"/>
      <c r="L1111" s="263"/>
      <c r="M1111" s="263"/>
      <c r="N1111" s="263"/>
      <c r="O1111" s="158"/>
      <c r="P1111" s="296">
        <f t="shared" si="48"/>
        <v>0</v>
      </c>
      <c r="Q1111" s="263"/>
      <c r="R1111" s="263"/>
      <c r="S1111" s="263"/>
      <c r="T1111" s="263"/>
      <c r="U1111" s="263"/>
      <c r="V1111" s="263"/>
      <c r="W1111" s="263">
        <v>1</v>
      </c>
      <c r="X1111" s="158">
        <v>45166</v>
      </c>
      <c r="Y1111" s="297">
        <f t="shared" si="49"/>
        <v>1</v>
      </c>
      <c r="Z1111" s="263"/>
      <c r="AA1111" s="263"/>
      <c r="AB1111" s="263"/>
      <c r="AC1111" s="263"/>
      <c r="AD1111" s="263"/>
      <c r="AE1111" s="263"/>
      <c r="AF1111" s="263"/>
      <c r="AG1111" s="158"/>
      <c r="AH1111" s="297">
        <f t="shared" si="47"/>
        <v>0</v>
      </c>
      <c r="AI1111" s="573"/>
      <c r="AJ1111" s="574" t="s">
        <v>659</v>
      </c>
      <c r="AK1111" s="574" t="s">
        <v>430</v>
      </c>
      <c r="AL1111" s="574"/>
      <c r="AM1111" s="574"/>
      <c r="AN1111" s="574"/>
      <c r="AO1111" s="574"/>
      <c r="AP1111" s="574"/>
      <c r="AQ1111" s="574"/>
      <c r="AR1111" s="574"/>
      <c r="AS1111" s="575"/>
      <c r="AT1111" s="576"/>
      <c r="AU1111" s="575"/>
      <c r="AV1111" s="577"/>
      <c r="AW1111" s="159"/>
    </row>
    <row r="1112" spans="1:49" ht="51">
      <c r="A1112" s="395"/>
      <c r="B1112" s="395">
        <v>4160710900</v>
      </c>
      <c r="C1112" s="263" t="s">
        <v>7075</v>
      </c>
      <c r="D1112" s="263" t="s">
        <v>7076</v>
      </c>
      <c r="E1112" s="263" t="s">
        <v>3283</v>
      </c>
      <c r="F1112" s="263" t="s">
        <v>422</v>
      </c>
      <c r="G1112" s="263" t="s">
        <v>655</v>
      </c>
      <c r="H1112" s="263"/>
      <c r="I1112" s="263"/>
      <c r="J1112" s="263"/>
      <c r="K1112" s="263"/>
      <c r="L1112" s="263"/>
      <c r="M1112" s="263"/>
      <c r="N1112" s="263"/>
      <c r="O1112" s="158"/>
      <c r="P1112" s="296">
        <f t="shared" si="48"/>
        <v>0</v>
      </c>
      <c r="Q1112" s="263"/>
      <c r="R1112" s="263"/>
      <c r="S1112" s="263"/>
      <c r="T1112" s="263"/>
      <c r="U1112" s="263"/>
      <c r="V1112" s="263"/>
      <c r="W1112" s="263">
        <v>1</v>
      </c>
      <c r="X1112" s="158">
        <v>45216</v>
      </c>
      <c r="Y1112" s="297">
        <f t="shared" si="49"/>
        <v>1</v>
      </c>
      <c r="Z1112" s="263"/>
      <c r="AA1112" s="263"/>
      <c r="AB1112" s="263"/>
      <c r="AC1112" s="263"/>
      <c r="AD1112" s="263"/>
      <c r="AE1112" s="263"/>
      <c r="AF1112" s="263"/>
      <c r="AG1112" s="158"/>
      <c r="AH1112" s="297">
        <f t="shared" si="47"/>
        <v>0</v>
      </c>
      <c r="AI1112" s="573"/>
      <c r="AJ1112" s="574" t="s">
        <v>659</v>
      </c>
      <c r="AK1112" s="574" t="s">
        <v>430</v>
      </c>
      <c r="AL1112" s="574"/>
      <c r="AM1112" s="574"/>
      <c r="AN1112" s="574"/>
      <c r="AO1112" s="574"/>
      <c r="AP1112" s="574"/>
      <c r="AQ1112" s="574"/>
      <c r="AR1112" s="574"/>
      <c r="AS1112" s="575"/>
      <c r="AT1112" s="576"/>
      <c r="AU1112" s="575"/>
      <c r="AV1112" s="577"/>
      <c r="AW1112" s="159"/>
    </row>
    <row r="1113" spans="1:49" ht="51">
      <c r="A1113" s="395"/>
      <c r="B1113" s="395">
        <v>4160710900</v>
      </c>
      <c r="C1113" s="263" t="s">
        <v>7077</v>
      </c>
      <c r="D1113" s="263" t="s">
        <v>7076</v>
      </c>
      <c r="E1113" s="263" t="s">
        <v>3284</v>
      </c>
      <c r="F1113" s="263" t="s">
        <v>422</v>
      </c>
      <c r="G1113" s="263" t="s">
        <v>655</v>
      </c>
      <c r="H1113" s="263"/>
      <c r="I1113" s="263"/>
      <c r="J1113" s="263"/>
      <c r="K1113" s="263"/>
      <c r="L1113" s="263"/>
      <c r="M1113" s="263"/>
      <c r="N1113" s="263"/>
      <c r="O1113" s="158"/>
      <c r="P1113" s="296">
        <f t="shared" si="48"/>
        <v>0</v>
      </c>
      <c r="Q1113" s="263"/>
      <c r="R1113" s="263"/>
      <c r="S1113" s="263"/>
      <c r="T1113" s="263"/>
      <c r="U1113" s="263"/>
      <c r="V1113" s="263"/>
      <c r="W1113" s="263">
        <v>1</v>
      </c>
      <c r="X1113" s="158">
        <v>45216</v>
      </c>
      <c r="Y1113" s="297">
        <f t="shared" si="49"/>
        <v>1</v>
      </c>
      <c r="Z1113" s="263"/>
      <c r="AA1113" s="263"/>
      <c r="AB1113" s="263"/>
      <c r="AC1113" s="263"/>
      <c r="AD1113" s="263"/>
      <c r="AE1113" s="263"/>
      <c r="AF1113" s="263"/>
      <c r="AG1113" s="158"/>
      <c r="AH1113" s="297">
        <f t="shared" si="47"/>
        <v>0</v>
      </c>
      <c r="AI1113" s="573"/>
      <c r="AJ1113" s="574" t="s">
        <v>659</v>
      </c>
      <c r="AK1113" s="574" t="s">
        <v>430</v>
      </c>
      <c r="AL1113" s="574"/>
      <c r="AM1113" s="574"/>
      <c r="AN1113" s="574"/>
      <c r="AO1113" s="574"/>
      <c r="AP1113" s="574"/>
      <c r="AQ1113" s="574"/>
      <c r="AR1113" s="574"/>
      <c r="AS1113" s="575"/>
      <c r="AT1113" s="576"/>
      <c r="AU1113" s="575"/>
      <c r="AV1113" s="577"/>
      <c r="AW1113" s="159"/>
    </row>
    <row r="1114" spans="1:49" ht="51">
      <c r="A1114" s="395"/>
      <c r="B1114" s="395">
        <v>5870630900</v>
      </c>
      <c r="C1114" s="263" t="s">
        <v>7078</v>
      </c>
      <c r="D1114" s="263" t="s">
        <v>7079</v>
      </c>
      <c r="E1114" s="263" t="s">
        <v>3285</v>
      </c>
      <c r="F1114" s="263" t="s">
        <v>422</v>
      </c>
      <c r="G1114" s="263" t="s">
        <v>655</v>
      </c>
      <c r="H1114" s="263"/>
      <c r="I1114" s="263"/>
      <c r="J1114" s="263"/>
      <c r="K1114" s="263"/>
      <c r="L1114" s="263"/>
      <c r="M1114" s="263"/>
      <c r="N1114" s="263"/>
      <c r="O1114" s="158"/>
      <c r="P1114" s="296">
        <f t="shared" si="48"/>
        <v>0</v>
      </c>
      <c r="Q1114" s="263"/>
      <c r="R1114" s="263"/>
      <c r="S1114" s="263"/>
      <c r="T1114" s="263"/>
      <c r="U1114" s="263"/>
      <c r="V1114" s="263"/>
      <c r="W1114" s="263">
        <v>1</v>
      </c>
      <c r="X1114" s="158">
        <v>45271</v>
      </c>
      <c r="Y1114" s="297">
        <f t="shared" si="49"/>
        <v>1</v>
      </c>
      <c r="Z1114" s="263"/>
      <c r="AA1114" s="263"/>
      <c r="AB1114" s="263"/>
      <c r="AC1114" s="263"/>
      <c r="AD1114" s="263"/>
      <c r="AE1114" s="263"/>
      <c r="AF1114" s="263"/>
      <c r="AG1114" s="158"/>
      <c r="AH1114" s="297">
        <f t="shared" si="47"/>
        <v>0</v>
      </c>
      <c r="AI1114" s="573"/>
      <c r="AJ1114" s="574" t="s">
        <v>659</v>
      </c>
      <c r="AK1114" s="574" t="s">
        <v>430</v>
      </c>
      <c r="AL1114" s="574"/>
      <c r="AM1114" s="574"/>
      <c r="AN1114" s="574"/>
      <c r="AO1114" s="574"/>
      <c r="AP1114" s="574"/>
      <c r="AQ1114" s="574"/>
      <c r="AR1114" s="574"/>
      <c r="AS1114" s="575"/>
      <c r="AT1114" s="576"/>
      <c r="AU1114" s="575"/>
      <c r="AV1114" s="577"/>
      <c r="AW1114" s="159"/>
    </row>
    <row r="1115" spans="1:49" ht="51">
      <c r="A1115" s="395"/>
      <c r="B1115" s="395">
        <v>5870630900</v>
      </c>
      <c r="C1115" s="263" t="s">
        <v>7080</v>
      </c>
      <c r="D1115" s="263" t="s">
        <v>7079</v>
      </c>
      <c r="E1115" s="263" t="s">
        <v>3286</v>
      </c>
      <c r="F1115" s="263" t="s">
        <v>422</v>
      </c>
      <c r="G1115" s="263" t="s">
        <v>655</v>
      </c>
      <c r="H1115" s="263"/>
      <c r="I1115" s="263"/>
      <c r="J1115" s="263"/>
      <c r="K1115" s="263"/>
      <c r="L1115" s="263"/>
      <c r="M1115" s="263"/>
      <c r="N1115" s="263"/>
      <c r="O1115" s="158"/>
      <c r="P1115" s="296">
        <f t="shared" si="48"/>
        <v>0</v>
      </c>
      <c r="Q1115" s="263"/>
      <c r="R1115" s="263"/>
      <c r="S1115" s="263"/>
      <c r="T1115" s="263"/>
      <c r="U1115" s="263"/>
      <c r="V1115" s="263"/>
      <c r="W1115" s="263">
        <v>1</v>
      </c>
      <c r="X1115" s="158">
        <v>45271</v>
      </c>
      <c r="Y1115" s="297">
        <f t="shared" si="49"/>
        <v>1</v>
      </c>
      <c r="Z1115" s="263"/>
      <c r="AA1115" s="263"/>
      <c r="AB1115" s="263"/>
      <c r="AC1115" s="263"/>
      <c r="AD1115" s="263"/>
      <c r="AE1115" s="263"/>
      <c r="AF1115" s="263"/>
      <c r="AG1115" s="158"/>
      <c r="AH1115" s="297">
        <f t="shared" si="47"/>
        <v>0</v>
      </c>
      <c r="AI1115" s="573"/>
      <c r="AJ1115" s="574" t="s">
        <v>659</v>
      </c>
      <c r="AK1115" s="574" t="s">
        <v>430</v>
      </c>
      <c r="AL1115" s="574"/>
      <c r="AM1115" s="574"/>
      <c r="AN1115" s="574"/>
      <c r="AO1115" s="574"/>
      <c r="AP1115" s="574"/>
      <c r="AQ1115" s="574"/>
      <c r="AR1115" s="574"/>
      <c r="AS1115" s="575"/>
      <c r="AT1115" s="576"/>
      <c r="AU1115" s="575"/>
      <c r="AV1115" s="577"/>
      <c r="AW1115" s="159"/>
    </row>
    <row r="1116" spans="1:49" ht="51">
      <c r="A1116" s="395"/>
      <c r="B1116" s="395">
        <v>5870630900</v>
      </c>
      <c r="C1116" s="263" t="s">
        <v>7081</v>
      </c>
      <c r="D1116" s="263" t="s">
        <v>7079</v>
      </c>
      <c r="E1116" s="263" t="s">
        <v>3287</v>
      </c>
      <c r="F1116" s="263" t="s">
        <v>422</v>
      </c>
      <c r="G1116" s="263" t="s">
        <v>655</v>
      </c>
      <c r="H1116" s="263"/>
      <c r="I1116" s="263"/>
      <c r="J1116" s="263"/>
      <c r="K1116" s="263"/>
      <c r="L1116" s="263"/>
      <c r="M1116" s="263"/>
      <c r="N1116" s="263"/>
      <c r="O1116" s="158"/>
      <c r="P1116" s="296">
        <f t="shared" si="48"/>
        <v>0</v>
      </c>
      <c r="Q1116" s="263"/>
      <c r="R1116" s="263"/>
      <c r="S1116" s="263"/>
      <c r="T1116" s="263"/>
      <c r="U1116" s="263"/>
      <c r="V1116" s="263"/>
      <c r="W1116" s="263">
        <v>1</v>
      </c>
      <c r="X1116" s="158">
        <v>45271</v>
      </c>
      <c r="Y1116" s="297">
        <f t="shared" si="49"/>
        <v>1</v>
      </c>
      <c r="Z1116" s="263"/>
      <c r="AA1116" s="263"/>
      <c r="AB1116" s="263"/>
      <c r="AC1116" s="263"/>
      <c r="AD1116" s="263"/>
      <c r="AE1116" s="263"/>
      <c r="AF1116" s="263"/>
      <c r="AG1116" s="158"/>
      <c r="AH1116" s="297">
        <f t="shared" si="47"/>
        <v>0</v>
      </c>
      <c r="AI1116" s="573"/>
      <c r="AJ1116" s="574" t="s">
        <v>659</v>
      </c>
      <c r="AK1116" s="574" t="s">
        <v>430</v>
      </c>
      <c r="AL1116" s="574"/>
      <c r="AM1116" s="574"/>
      <c r="AN1116" s="574"/>
      <c r="AO1116" s="574"/>
      <c r="AP1116" s="574"/>
      <c r="AQ1116" s="574"/>
      <c r="AR1116" s="574"/>
      <c r="AS1116" s="575"/>
      <c r="AT1116" s="576"/>
      <c r="AU1116" s="575"/>
      <c r="AV1116" s="577"/>
      <c r="AW1116" s="159"/>
    </row>
    <row r="1117" spans="1:49" ht="51">
      <c r="A1117" s="395"/>
      <c r="B1117" s="395">
        <v>3151500100</v>
      </c>
      <c r="C1117" s="263" t="s">
        <v>7082</v>
      </c>
      <c r="D1117" s="263" t="s">
        <v>5892</v>
      </c>
      <c r="E1117" s="263" t="s">
        <v>3288</v>
      </c>
      <c r="F1117" s="263" t="s">
        <v>422</v>
      </c>
      <c r="G1117" s="263" t="s">
        <v>655</v>
      </c>
      <c r="H1117" s="263"/>
      <c r="I1117" s="263"/>
      <c r="J1117" s="263"/>
      <c r="K1117" s="263"/>
      <c r="L1117" s="263"/>
      <c r="M1117" s="263"/>
      <c r="N1117" s="263"/>
      <c r="O1117" s="158"/>
      <c r="P1117" s="296">
        <f t="shared" si="48"/>
        <v>0</v>
      </c>
      <c r="Q1117" s="263"/>
      <c r="R1117" s="263"/>
      <c r="S1117" s="263"/>
      <c r="T1117" s="263"/>
      <c r="U1117" s="263"/>
      <c r="V1117" s="263"/>
      <c r="W1117" s="263">
        <v>1</v>
      </c>
      <c r="X1117" s="158">
        <v>44984</v>
      </c>
      <c r="Y1117" s="297">
        <f t="shared" si="49"/>
        <v>1</v>
      </c>
      <c r="Z1117" s="263"/>
      <c r="AA1117" s="263"/>
      <c r="AB1117" s="263"/>
      <c r="AC1117" s="263"/>
      <c r="AD1117" s="263"/>
      <c r="AE1117" s="263"/>
      <c r="AF1117" s="263">
        <v>1</v>
      </c>
      <c r="AG1117" s="158">
        <v>45288</v>
      </c>
      <c r="AH1117" s="297">
        <f t="shared" si="47"/>
        <v>1</v>
      </c>
      <c r="AI1117" s="573"/>
      <c r="AJ1117" s="574" t="s">
        <v>659</v>
      </c>
      <c r="AK1117" s="574" t="s">
        <v>430</v>
      </c>
      <c r="AL1117" s="574"/>
      <c r="AM1117" s="574"/>
      <c r="AN1117" s="574"/>
      <c r="AO1117" s="574"/>
      <c r="AP1117" s="574"/>
      <c r="AQ1117" s="574"/>
      <c r="AR1117" s="574"/>
      <c r="AS1117" s="575"/>
      <c r="AT1117" s="576"/>
      <c r="AU1117" s="575"/>
      <c r="AV1117" s="577"/>
      <c r="AW1117" s="159"/>
    </row>
    <row r="1118" spans="1:49" ht="51">
      <c r="A1118" s="395"/>
      <c r="B1118" s="395">
        <v>4361221100</v>
      </c>
      <c r="C1118" s="263" t="s">
        <v>7083</v>
      </c>
      <c r="D1118" s="263" t="s">
        <v>7084</v>
      </c>
      <c r="E1118" s="263" t="s">
        <v>3289</v>
      </c>
      <c r="F1118" s="263" t="s">
        <v>422</v>
      </c>
      <c r="G1118" s="263" t="s">
        <v>655</v>
      </c>
      <c r="H1118" s="263"/>
      <c r="I1118" s="263"/>
      <c r="J1118" s="263"/>
      <c r="K1118" s="263"/>
      <c r="L1118" s="263"/>
      <c r="M1118" s="263"/>
      <c r="N1118" s="263"/>
      <c r="O1118" s="158"/>
      <c r="P1118" s="296">
        <f t="shared" si="48"/>
        <v>0</v>
      </c>
      <c r="Q1118" s="263"/>
      <c r="R1118" s="263"/>
      <c r="S1118" s="263"/>
      <c r="T1118" s="263"/>
      <c r="U1118" s="263"/>
      <c r="V1118" s="263"/>
      <c r="W1118" s="263">
        <v>1</v>
      </c>
      <c r="X1118" s="158">
        <v>45198</v>
      </c>
      <c r="Y1118" s="297">
        <f t="shared" si="49"/>
        <v>1</v>
      </c>
      <c r="Z1118" s="263"/>
      <c r="AA1118" s="263"/>
      <c r="AB1118" s="263"/>
      <c r="AC1118" s="263"/>
      <c r="AD1118" s="263"/>
      <c r="AE1118" s="263"/>
      <c r="AF1118" s="263">
        <v>1</v>
      </c>
      <c r="AG1118" s="158">
        <v>45252</v>
      </c>
      <c r="AH1118" s="297">
        <f t="shared" si="47"/>
        <v>1</v>
      </c>
      <c r="AI1118" s="573"/>
      <c r="AJ1118" s="574" t="s">
        <v>659</v>
      </c>
      <c r="AK1118" s="574" t="s">
        <v>430</v>
      </c>
      <c r="AL1118" s="574"/>
      <c r="AM1118" s="574"/>
      <c r="AN1118" s="574"/>
      <c r="AO1118" s="574"/>
      <c r="AP1118" s="574"/>
      <c r="AQ1118" s="574"/>
      <c r="AR1118" s="574"/>
      <c r="AS1118" s="575"/>
      <c r="AT1118" s="576"/>
      <c r="AU1118" s="575"/>
      <c r="AV1118" s="577"/>
      <c r="AW1118" s="159"/>
    </row>
    <row r="1119" spans="1:49" ht="51">
      <c r="A1119" s="395"/>
      <c r="B1119" s="395">
        <v>5424802400</v>
      </c>
      <c r="C1119" s="263" t="s">
        <v>7085</v>
      </c>
      <c r="D1119" s="263" t="s">
        <v>7086</v>
      </c>
      <c r="E1119" s="263" t="s">
        <v>3290</v>
      </c>
      <c r="F1119" s="263" t="s">
        <v>414</v>
      </c>
      <c r="G1119" s="263" t="s">
        <v>666</v>
      </c>
      <c r="H1119" s="263"/>
      <c r="I1119" s="263"/>
      <c r="J1119" s="263"/>
      <c r="K1119" s="263"/>
      <c r="L1119" s="263"/>
      <c r="M1119" s="263"/>
      <c r="N1119" s="263"/>
      <c r="O1119" s="158"/>
      <c r="P1119" s="296">
        <f t="shared" si="48"/>
        <v>0</v>
      </c>
      <c r="Q1119" s="263"/>
      <c r="R1119" s="263"/>
      <c r="S1119" s="263"/>
      <c r="T1119" s="263"/>
      <c r="U1119" s="263"/>
      <c r="V1119" s="263"/>
      <c r="W1119" s="263">
        <v>1</v>
      </c>
      <c r="X1119" s="158">
        <v>45014</v>
      </c>
      <c r="Y1119" s="297">
        <f t="shared" si="49"/>
        <v>1</v>
      </c>
      <c r="Z1119" s="263"/>
      <c r="AA1119" s="263"/>
      <c r="AB1119" s="263"/>
      <c r="AC1119" s="263"/>
      <c r="AD1119" s="263"/>
      <c r="AE1119" s="263"/>
      <c r="AF1119" s="263"/>
      <c r="AG1119" s="158"/>
      <c r="AH1119" s="297">
        <f t="shared" si="47"/>
        <v>0</v>
      </c>
      <c r="AI1119" s="573"/>
      <c r="AJ1119" s="574" t="s">
        <v>659</v>
      </c>
      <c r="AK1119" s="574" t="s">
        <v>430</v>
      </c>
      <c r="AL1119" s="574"/>
      <c r="AM1119" s="574"/>
      <c r="AN1119" s="574"/>
      <c r="AO1119" s="574"/>
      <c r="AP1119" s="574"/>
      <c r="AQ1119" s="574"/>
      <c r="AR1119" s="574"/>
      <c r="AS1119" s="575"/>
      <c r="AT1119" s="576"/>
      <c r="AU1119" s="575"/>
      <c r="AV1119" s="577"/>
      <c r="AW1119" s="159"/>
    </row>
    <row r="1120" spans="1:49" ht="51">
      <c r="A1120" s="395"/>
      <c r="B1120" s="395">
        <v>5424802400</v>
      </c>
      <c r="C1120" s="263" t="s">
        <v>7087</v>
      </c>
      <c r="D1120" s="263" t="s">
        <v>7086</v>
      </c>
      <c r="E1120" s="263" t="s">
        <v>3291</v>
      </c>
      <c r="F1120" s="263" t="s">
        <v>414</v>
      </c>
      <c r="G1120" s="263" t="s">
        <v>666</v>
      </c>
      <c r="H1120" s="263"/>
      <c r="I1120" s="263"/>
      <c r="J1120" s="263"/>
      <c r="K1120" s="263"/>
      <c r="L1120" s="263"/>
      <c r="M1120" s="263"/>
      <c r="N1120" s="263"/>
      <c r="O1120" s="158"/>
      <c r="P1120" s="296">
        <f t="shared" si="48"/>
        <v>0</v>
      </c>
      <c r="Q1120" s="263"/>
      <c r="R1120" s="263"/>
      <c r="S1120" s="263"/>
      <c r="T1120" s="263"/>
      <c r="U1120" s="263"/>
      <c r="V1120" s="263"/>
      <c r="W1120" s="263">
        <v>1</v>
      </c>
      <c r="X1120" s="158">
        <v>45014</v>
      </c>
      <c r="Y1120" s="297">
        <f t="shared" si="49"/>
        <v>1</v>
      </c>
      <c r="Z1120" s="263"/>
      <c r="AA1120" s="263"/>
      <c r="AB1120" s="263"/>
      <c r="AC1120" s="263"/>
      <c r="AD1120" s="263"/>
      <c r="AE1120" s="263"/>
      <c r="AF1120" s="263"/>
      <c r="AG1120" s="158"/>
      <c r="AH1120" s="297">
        <f t="shared" si="47"/>
        <v>0</v>
      </c>
      <c r="AI1120" s="573"/>
      <c r="AJ1120" s="574" t="s">
        <v>659</v>
      </c>
      <c r="AK1120" s="574" t="s">
        <v>430</v>
      </c>
      <c r="AL1120" s="574"/>
      <c r="AM1120" s="574"/>
      <c r="AN1120" s="574"/>
      <c r="AO1120" s="574"/>
      <c r="AP1120" s="574"/>
      <c r="AQ1120" s="574"/>
      <c r="AR1120" s="574"/>
      <c r="AS1120" s="575"/>
      <c r="AT1120" s="576"/>
      <c r="AU1120" s="575"/>
      <c r="AV1120" s="577"/>
      <c r="AW1120" s="159"/>
    </row>
    <row r="1121" spans="1:49" ht="51">
      <c r="A1121" s="395"/>
      <c r="B1121" s="395">
        <v>5424802400</v>
      </c>
      <c r="C1121" s="263" t="s">
        <v>7088</v>
      </c>
      <c r="D1121" s="263" t="s">
        <v>7086</v>
      </c>
      <c r="E1121" s="263" t="s">
        <v>3292</v>
      </c>
      <c r="F1121" s="263" t="s">
        <v>414</v>
      </c>
      <c r="G1121" s="263" t="s">
        <v>666</v>
      </c>
      <c r="H1121" s="263"/>
      <c r="I1121" s="263"/>
      <c r="J1121" s="263"/>
      <c r="K1121" s="263"/>
      <c r="L1121" s="263"/>
      <c r="M1121" s="263"/>
      <c r="N1121" s="263"/>
      <c r="O1121" s="158"/>
      <c r="P1121" s="296">
        <f t="shared" si="48"/>
        <v>0</v>
      </c>
      <c r="Q1121" s="263"/>
      <c r="R1121" s="263"/>
      <c r="S1121" s="263"/>
      <c r="T1121" s="263"/>
      <c r="U1121" s="263"/>
      <c r="V1121" s="263"/>
      <c r="W1121" s="263">
        <v>1</v>
      </c>
      <c r="X1121" s="158">
        <v>45014</v>
      </c>
      <c r="Y1121" s="297">
        <f t="shared" si="49"/>
        <v>1</v>
      </c>
      <c r="Z1121" s="263"/>
      <c r="AA1121" s="263"/>
      <c r="AB1121" s="263"/>
      <c r="AC1121" s="263"/>
      <c r="AD1121" s="263"/>
      <c r="AE1121" s="263"/>
      <c r="AF1121" s="263"/>
      <c r="AG1121" s="158"/>
      <c r="AH1121" s="297">
        <f t="shared" si="47"/>
        <v>0</v>
      </c>
      <c r="AI1121" s="573"/>
      <c r="AJ1121" s="574" t="s">
        <v>659</v>
      </c>
      <c r="AK1121" s="574" t="s">
        <v>430</v>
      </c>
      <c r="AL1121" s="574"/>
      <c r="AM1121" s="574"/>
      <c r="AN1121" s="574"/>
      <c r="AO1121" s="574"/>
      <c r="AP1121" s="574"/>
      <c r="AQ1121" s="574"/>
      <c r="AR1121" s="574"/>
      <c r="AS1121" s="575"/>
      <c r="AT1121" s="576"/>
      <c r="AU1121" s="575"/>
      <c r="AV1121" s="577"/>
      <c r="AW1121" s="159"/>
    </row>
    <row r="1122" spans="1:49" ht="51">
      <c r="A1122" s="395"/>
      <c r="B1122" s="395">
        <v>5424802400</v>
      </c>
      <c r="C1122" s="263" t="s">
        <v>7089</v>
      </c>
      <c r="D1122" s="263" t="s">
        <v>7086</v>
      </c>
      <c r="E1122" s="263" t="s">
        <v>3293</v>
      </c>
      <c r="F1122" s="263" t="s">
        <v>414</v>
      </c>
      <c r="G1122" s="263" t="s">
        <v>666</v>
      </c>
      <c r="H1122" s="263"/>
      <c r="I1122" s="263"/>
      <c r="J1122" s="263"/>
      <c r="K1122" s="263"/>
      <c r="L1122" s="263"/>
      <c r="M1122" s="263"/>
      <c r="N1122" s="263"/>
      <c r="O1122" s="158"/>
      <c r="P1122" s="296">
        <f t="shared" si="48"/>
        <v>0</v>
      </c>
      <c r="Q1122" s="263"/>
      <c r="R1122" s="263"/>
      <c r="S1122" s="263"/>
      <c r="T1122" s="263"/>
      <c r="U1122" s="263"/>
      <c r="V1122" s="263"/>
      <c r="W1122" s="263">
        <v>1</v>
      </c>
      <c r="X1122" s="158">
        <v>45014</v>
      </c>
      <c r="Y1122" s="297">
        <f t="shared" si="49"/>
        <v>1</v>
      </c>
      <c r="Z1122" s="263"/>
      <c r="AA1122" s="263"/>
      <c r="AB1122" s="263"/>
      <c r="AC1122" s="263"/>
      <c r="AD1122" s="263"/>
      <c r="AE1122" s="263"/>
      <c r="AF1122" s="263"/>
      <c r="AG1122" s="158"/>
      <c r="AH1122" s="297">
        <f t="shared" si="47"/>
        <v>0</v>
      </c>
      <c r="AI1122" s="573"/>
      <c r="AJ1122" s="574" t="s">
        <v>659</v>
      </c>
      <c r="AK1122" s="574" t="s">
        <v>430</v>
      </c>
      <c r="AL1122" s="574"/>
      <c r="AM1122" s="574"/>
      <c r="AN1122" s="574"/>
      <c r="AO1122" s="574"/>
      <c r="AP1122" s="574"/>
      <c r="AQ1122" s="574"/>
      <c r="AR1122" s="574"/>
      <c r="AS1122" s="575"/>
      <c r="AT1122" s="576"/>
      <c r="AU1122" s="575"/>
      <c r="AV1122" s="577"/>
      <c r="AW1122" s="159"/>
    </row>
    <row r="1123" spans="1:49" ht="51">
      <c r="A1123" s="395"/>
      <c r="B1123" s="395">
        <v>5424802400</v>
      </c>
      <c r="C1123" s="263" t="s">
        <v>7090</v>
      </c>
      <c r="D1123" s="263" t="s">
        <v>7086</v>
      </c>
      <c r="E1123" s="263" t="s">
        <v>3294</v>
      </c>
      <c r="F1123" s="263" t="s">
        <v>414</v>
      </c>
      <c r="G1123" s="263" t="s">
        <v>666</v>
      </c>
      <c r="H1123" s="263"/>
      <c r="I1123" s="263"/>
      <c r="J1123" s="263"/>
      <c r="K1123" s="263"/>
      <c r="L1123" s="263"/>
      <c r="M1123" s="263"/>
      <c r="N1123" s="263"/>
      <c r="O1123" s="158"/>
      <c r="P1123" s="296">
        <f t="shared" si="48"/>
        <v>0</v>
      </c>
      <c r="Q1123" s="263"/>
      <c r="R1123" s="263"/>
      <c r="S1123" s="263"/>
      <c r="T1123" s="263"/>
      <c r="U1123" s="263"/>
      <c r="V1123" s="263"/>
      <c r="W1123" s="263">
        <v>1</v>
      </c>
      <c r="X1123" s="158">
        <v>45014</v>
      </c>
      <c r="Y1123" s="297">
        <f t="shared" si="49"/>
        <v>1</v>
      </c>
      <c r="Z1123" s="263"/>
      <c r="AA1123" s="263"/>
      <c r="AB1123" s="263"/>
      <c r="AC1123" s="263"/>
      <c r="AD1123" s="263"/>
      <c r="AE1123" s="263"/>
      <c r="AF1123" s="263"/>
      <c r="AG1123" s="158"/>
      <c r="AH1123" s="297">
        <f t="shared" si="47"/>
        <v>0</v>
      </c>
      <c r="AI1123" s="573"/>
      <c r="AJ1123" s="574" t="s">
        <v>659</v>
      </c>
      <c r="AK1123" s="574" t="s">
        <v>430</v>
      </c>
      <c r="AL1123" s="574"/>
      <c r="AM1123" s="574"/>
      <c r="AN1123" s="574"/>
      <c r="AO1123" s="574"/>
      <c r="AP1123" s="574"/>
      <c r="AQ1123" s="574"/>
      <c r="AR1123" s="574"/>
      <c r="AS1123" s="575"/>
      <c r="AT1123" s="576"/>
      <c r="AU1123" s="575"/>
      <c r="AV1123" s="577"/>
      <c r="AW1123" s="159"/>
    </row>
    <row r="1124" spans="1:49" ht="51">
      <c r="A1124" s="395"/>
      <c r="B1124" s="395">
        <v>5424802400</v>
      </c>
      <c r="C1124" s="263" t="s">
        <v>7091</v>
      </c>
      <c r="D1124" s="263" t="s">
        <v>7086</v>
      </c>
      <c r="E1124" s="263" t="s">
        <v>3295</v>
      </c>
      <c r="F1124" s="263" t="s">
        <v>414</v>
      </c>
      <c r="G1124" s="263" t="s">
        <v>666</v>
      </c>
      <c r="H1124" s="263"/>
      <c r="I1124" s="263"/>
      <c r="J1124" s="263"/>
      <c r="K1124" s="263"/>
      <c r="L1124" s="263"/>
      <c r="M1124" s="263"/>
      <c r="N1124" s="263"/>
      <c r="O1124" s="158"/>
      <c r="P1124" s="296">
        <f t="shared" si="48"/>
        <v>0</v>
      </c>
      <c r="Q1124" s="263"/>
      <c r="R1124" s="263"/>
      <c r="S1124" s="263"/>
      <c r="T1124" s="263"/>
      <c r="U1124" s="263"/>
      <c r="V1124" s="263"/>
      <c r="W1124" s="263">
        <v>1</v>
      </c>
      <c r="X1124" s="158">
        <v>45014</v>
      </c>
      <c r="Y1124" s="297">
        <f t="shared" si="49"/>
        <v>1</v>
      </c>
      <c r="Z1124" s="263"/>
      <c r="AA1124" s="263"/>
      <c r="AB1124" s="263"/>
      <c r="AC1124" s="263"/>
      <c r="AD1124" s="263"/>
      <c r="AE1124" s="263"/>
      <c r="AF1124" s="263"/>
      <c r="AG1124" s="158"/>
      <c r="AH1124" s="297">
        <f t="shared" si="47"/>
        <v>0</v>
      </c>
      <c r="AI1124" s="573"/>
      <c r="AJ1124" s="574" t="s">
        <v>659</v>
      </c>
      <c r="AK1124" s="574" t="s">
        <v>430</v>
      </c>
      <c r="AL1124" s="574"/>
      <c r="AM1124" s="574"/>
      <c r="AN1124" s="574"/>
      <c r="AO1124" s="574"/>
      <c r="AP1124" s="574"/>
      <c r="AQ1124" s="574"/>
      <c r="AR1124" s="574"/>
      <c r="AS1124" s="575"/>
      <c r="AT1124" s="576"/>
      <c r="AU1124" s="575"/>
      <c r="AV1124" s="577"/>
      <c r="AW1124" s="159"/>
    </row>
    <row r="1125" spans="1:49" ht="51">
      <c r="A1125" s="395"/>
      <c r="B1125" s="395">
        <v>5424802400</v>
      </c>
      <c r="C1125" s="263" t="s">
        <v>7092</v>
      </c>
      <c r="D1125" s="263" t="s">
        <v>7086</v>
      </c>
      <c r="E1125" s="263" t="s">
        <v>3296</v>
      </c>
      <c r="F1125" s="263" t="s">
        <v>414</v>
      </c>
      <c r="G1125" s="263" t="s">
        <v>666</v>
      </c>
      <c r="H1125" s="263"/>
      <c r="I1125" s="263"/>
      <c r="J1125" s="263"/>
      <c r="K1125" s="263"/>
      <c r="L1125" s="263"/>
      <c r="M1125" s="263"/>
      <c r="N1125" s="263"/>
      <c r="O1125" s="158"/>
      <c r="P1125" s="296">
        <f t="shared" si="48"/>
        <v>0</v>
      </c>
      <c r="Q1125" s="263"/>
      <c r="R1125" s="263"/>
      <c r="S1125" s="263"/>
      <c r="T1125" s="263"/>
      <c r="U1125" s="263"/>
      <c r="V1125" s="263"/>
      <c r="W1125" s="263">
        <v>1</v>
      </c>
      <c r="X1125" s="158">
        <v>45014</v>
      </c>
      <c r="Y1125" s="297">
        <f t="shared" si="49"/>
        <v>1</v>
      </c>
      <c r="Z1125" s="263"/>
      <c r="AA1125" s="263"/>
      <c r="AB1125" s="263"/>
      <c r="AC1125" s="263"/>
      <c r="AD1125" s="263"/>
      <c r="AE1125" s="263"/>
      <c r="AF1125" s="263"/>
      <c r="AG1125" s="158"/>
      <c r="AH1125" s="297">
        <f t="shared" si="47"/>
        <v>0</v>
      </c>
      <c r="AI1125" s="573"/>
      <c r="AJ1125" s="574" t="s">
        <v>659</v>
      </c>
      <c r="AK1125" s="574" t="s">
        <v>430</v>
      </c>
      <c r="AL1125" s="574"/>
      <c r="AM1125" s="574"/>
      <c r="AN1125" s="574"/>
      <c r="AO1125" s="574"/>
      <c r="AP1125" s="574"/>
      <c r="AQ1125" s="574"/>
      <c r="AR1125" s="574"/>
      <c r="AS1125" s="575"/>
      <c r="AT1125" s="576"/>
      <c r="AU1125" s="575"/>
      <c r="AV1125" s="577"/>
      <c r="AW1125" s="159"/>
    </row>
    <row r="1126" spans="1:49" ht="51">
      <c r="A1126" s="395"/>
      <c r="B1126" s="395">
        <v>5424802400</v>
      </c>
      <c r="C1126" s="263" t="s">
        <v>7093</v>
      </c>
      <c r="D1126" s="263" t="s">
        <v>7086</v>
      </c>
      <c r="E1126" s="263" t="s">
        <v>3297</v>
      </c>
      <c r="F1126" s="263" t="s">
        <v>414</v>
      </c>
      <c r="G1126" s="263" t="s">
        <v>666</v>
      </c>
      <c r="H1126" s="263"/>
      <c r="I1126" s="263"/>
      <c r="J1126" s="263"/>
      <c r="K1126" s="263"/>
      <c r="L1126" s="263"/>
      <c r="M1126" s="263"/>
      <c r="N1126" s="263"/>
      <c r="O1126" s="158"/>
      <c r="P1126" s="296">
        <f t="shared" si="48"/>
        <v>0</v>
      </c>
      <c r="Q1126" s="263"/>
      <c r="R1126" s="263"/>
      <c r="S1126" s="263"/>
      <c r="T1126" s="263"/>
      <c r="U1126" s="263"/>
      <c r="V1126" s="263"/>
      <c r="W1126" s="263">
        <v>1</v>
      </c>
      <c r="X1126" s="158">
        <v>45014</v>
      </c>
      <c r="Y1126" s="297">
        <f t="shared" si="49"/>
        <v>1</v>
      </c>
      <c r="Z1126" s="263"/>
      <c r="AA1126" s="263"/>
      <c r="AB1126" s="263"/>
      <c r="AC1126" s="263"/>
      <c r="AD1126" s="263"/>
      <c r="AE1126" s="263"/>
      <c r="AF1126" s="263"/>
      <c r="AG1126" s="158"/>
      <c r="AH1126" s="297">
        <f t="shared" si="47"/>
        <v>0</v>
      </c>
      <c r="AI1126" s="573"/>
      <c r="AJ1126" s="574" t="s">
        <v>659</v>
      </c>
      <c r="AK1126" s="574" t="s">
        <v>430</v>
      </c>
      <c r="AL1126" s="574"/>
      <c r="AM1126" s="574"/>
      <c r="AN1126" s="574"/>
      <c r="AO1126" s="574"/>
      <c r="AP1126" s="574"/>
      <c r="AQ1126" s="574"/>
      <c r="AR1126" s="574"/>
      <c r="AS1126" s="575"/>
      <c r="AT1126" s="576"/>
      <c r="AU1126" s="575"/>
      <c r="AV1126" s="577"/>
      <c r="AW1126" s="159"/>
    </row>
    <row r="1127" spans="1:49" ht="51">
      <c r="A1127" s="395"/>
      <c r="B1127" s="395">
        <v>5424802400</v>
      </c>
      <c r="C1127" s="263" t="s">
        <v>7094</v>
      </c>
      <c r="D1127" s="263" t="s">
        <v>7086</v>
      </c>
      <c r="E1127" s="263" t="s">
        <v>3298</v>
      </c>
      <c r="F1127" s="263" t="s">
        <v>414</v>
      </c>
      <c r="G1127" s="263" t="s">
        <v>666</v>
      </c>
      <c r="H1127" s="263"/>
      <c r="I1127" s="263"/>
      <c r="J1127" s="263"/>
      <c r="K1127" s="263"/>
      <c r="L1127" s="263"/>
      <c r="M1127" s="263"/>
      <c r="N1127" s="263"/>
      <c r="O1127" s="158"/>
      <c r="P1127" s="296">
        <f t="shared" si="48"/>
        <v>0</v>
      </c>
      <c r="Q1127" s="263"/>
      <c r="R1127" s="263"/>
      <c r="S1127" s="263"/>
      <c r="T1127" s="263"/>
      <c r="U1127" s="263"/>
      <c r="V1127" s="263"/>
      <c r="W1127" s="263">
        <v>1</v>
      </c>
      <c r="X1127" s="158">
        <v>45014</v>
      </c>
      <c r="Y1127" s="297">
        <f t="shared" si="49"/>
        <v>1</v>
      </c>
      <c r="Z1127" s="263"/>
      <c r="AA1127" s="263"/>
      <c r="AB1127" s="263"/>
      <c r="AC1127" s="263"/>
      <c r="AD1127" s="263"/>
      <c r="AE1127" s="263"/>
      <c r="AF1127" s="263"/>
      <c r="AG1127" s="158"/>
      <c r="AH1127" s="297">
        <f t="shared" si="47"/>
        <v>0</v>
      </c>
      <c r="AI1127" s="573"/>
      <c r="AJ1127" s="574" t="s">
        <v>659</v>
      </c>
      <c r="AK1127" s="574" t="s">
        <v>430</v>
      </c>
      <c r="AL1127" s="574"/>
      <c r="AM1127" s="574"/>
      <c r="AN1127" s="574"/>
      <c r="AO1127" s="574"/>
      <c r="AP1127" s="574"/>
      <c r="AQ1127" s="574"/>
      <c r="AR1127" s="574"/>
      <c r="AS1127" s="575"/>
      <c r="AT1127" s="576"/>
      <c r="AU1127" s="575"/>
      <c r="AV1127" s="577"/>
      <c r="AW1127" s="159"/>
    </row>
    <row r="1128" spans="1:49" ht="51">
      <c r="A1128" s="395"/>
      <c r="B1128" s="395">
        <v>5424802400</v>
      </c>
      <c r="C1128" s="263" t="s">
        <v>7095</v>
      </c>
      <c r="D1128" s="263" t="s">
        <v>7086</v>
      </c>
      <c r="E1128" s="263" t="s">
        <v>3299</v>
      </c>
      <c r="F1128" s="263" t="s">
        <v>414</v>
      </c>
      <c r="G1128" s="263" t="s">
        <v>666</v>
      </c>
      <c r="H1128" s="263"/>
      <c r="I1128" s="263"/>
      <c r="J1128" s="263"/>
      <c r="K1128" s="263"/>
      <c r="L1128" s="263"/>
      <c r="M1128" s="263"/>
      <c r="N1128" s="263"/>
      <c r="O1128" s="158"/>
      <c r="P1128" s="296">
        <f t="shared" si="48"/>
        <v>0</v>
      </c>
      <c r="Q1128" s="263"/>
      <c r="R1128" s="263"/>
      <c r="S1128" s="263"/>
      <c r="T1128" s="263"/>
      <c r="U1128" s="263"/>
      <c r="V1128" s="263"/>
      <c r="W1128" s="263">
        <v>1</v>
      </c>
      <c r="X1128" s="158">
        <v>45014</v>
      </c>
      <c r="Y1128" s="297">
        <f t="shared" si="49"/>
        <v>1</v>
      </c>
      <c r="Z1128" s="263"/>
      <c r="AA1128" s="263"/>
      <c r="AB1128" s="263"/>
      <c r="AC1128" s="263"/>
      <c r="AD1128" s="263"/>
      <c r="AE1128" s="263"/>
      <c r="AF1128" s="263"/>
      <c r="AG1128" s="158"/>
      <c r="AH1128" s="297">
        <f t="shared" si="47"/>
        <v>0</v>
      </c>
      <c r="AI1128" s="573"/>
      <c r="AJ1128" s="574" t="s">
        <v>659</v>
      </c>
      <c r="AK1128" s="574" t="s">
        <v>430</v>
      </c>
      <c r="AL1128" s="574"/>
      <c r="AM1128" s="574"/>
      <c r="AN1128" s="574"/>
      <c r="AO1128" s="574"/>
      <c r="AP1128" s="574"/>
      <c r="AQ1128" s="574"/>
      <c r="AR1128" s="574"/>
      <c r="AS1128" s="575"/>
      <c r="AT1128" s="576"/>
      <c r="AU1128" s="575"/>
      <c r="AV1128" s="577"/>
      <c r="AW1128" s="159"/>
    </row>
    <row r="1129" spans="1:49" ht="51">
      <c r="A1129" s="395"/>
      <c r="B1129" s="395">
        <v>5424802400</v>
      </c>
      <c r="C1129" s="263" t="s">
        <v>7096</v>
      </c>
      <c r="D1129" s="263" t="s">
        <v>7086</v>
      </c>
      <c r="E1129" s="263" t="s">
        <v>3300</v>
      </c>
      <c r="F1129" s="263" t="s">
        <v>414</v>
      </c>
      <c r="G1129" s="263" t="s">
        <v>666</v>
      </c>
      <c r="H1129" s="263"/>
      <c r="I1129" s="263"/>
      <c r="J1129" s="263"/>
      <c r="K1129" s="263"/>
      <c r="L1129" s="263"/>
      <c r="M1129" s="263"/>
      <c r="N1129" s="263"/>
      <c r="O1129" s="158"/>
      <c r="P1129" s="296">
        <f t="shared" si="48"/>
        <v>0</v>
      </c>
      <c r="Q1129" s="263"/>
      <c r="R1129" s="263"/>
      <c r="S1129" s="263"/>
      <c r="T1129" s="263"/>
      <c r="U1129" s="263"/>
      <c r="V1129" s="263"/>
      <c r="W1129" s="263">
        <v>1</v>
      </c>
      <c r="X1129" s="158">
        <v>45014</v>
      </c>
      <c r="Y1129" s="297">
        <f t="shared" si="49"/>
        <v>1</v>
      </c>
      <c r="Z1129" s="263"/>
      <c r="AA1129" s="263"/>
      <c r="AB1129" s="263"/>
      <c r="AC1129" s="263"/>
      <c r="AD1129" s="263"/>
      <c r="AE1129" s="263"/>
      <c r="AF1129" s="263"/>
      <c r="AG1129" s="158"/>
      <c r="AH1129" s="297">
        <f t="shared" si="47"/>
        <v>0</v>
      </c>
      <c r="AI1129" s="573"/>
      <c r="AJ1129" s="574" t="s">
        <v>659</v>
      </c>
      <c r="AK1129" s="574" t="s">
        <v>430</v>
      </c>
      <c r="AL1129" s="574"/>
      <c r="AM1129" s="574"/>
      <c r="AN1129" s="574"/>
      <c r="AO1129" s="574"/>
      <c r="AP1129" s="574"/>
      <c r="AQ1129" s="574"/>
      <c r="AR1129" s="574"/>
      <c r="AS1129" s="575"/>
      <c r="AT1129" s="576"/>
      <c r="AU1129" s="575"/>
      <c r="AV1129" s="577"/>
      <c r="AW1129" s="159"/>
    </row>
    <row r="1130" spans="1:49" ht="51">
      <c r="A1130" s="395"/>
      <c r="B1130" s="395">
        <v>5424802400</v>
      </c>
      <c r="C1130" s="263" t="s">
        <v>7097</v>
      </c>
      <c r="D1130" s="263" t="s">
        <v>7086</v>
      </c>
      <c r="E1130" s="263" t="s">
        <v>3301</v>
      </c>
      <c r="F1130" s="263" t="s">
        <v>414</v>
      </c>
      <c r="G1130" s="263" t="s">
        <v>666</v>
      </c>
      <c r="H1130" s="263"/>
      <c r="I1130" s="263"/>
      <c r="J1130" s="263"/>
      <c r="K1130" s="263"/>
      <c r="L1130" s="263"/>
      <c r="M1130" s="263"/>
      <c r="N1130" s="263"/>
      <c r="O1130" s="158"/>
      <c r="P1130" s="296">
        <f t="shared" si="48"/>
        <v>0</v>
      </c>
      <c r="Q1130" s="263"/>
      <c r="R1130" s="263"/>
      <c r="S1130" s="263"/>
      <c r="T1130" s="263"/>
      <c r="U1130" s="263"/>
      <c r="V1130" s="263"/>
      <c r="W1130" s="263">
        <v>1</v>
      </c>
      <c r="X1130" s="158">
        <v>45014</v>
      </c>
      <c r="Y1130" s="297">
        <f t="shared" si="49"/>
        <v>1</v>
      </c>
      <c r="Z1130" s="263"/>
      <c r="AA1130" s="263"/>
      <c r="AB1130" s="263"/>
      <c r="AC1130" s="263"/>
      <c r="AD1130" s="263"/>
      <c r="AE1130" s="263"/>
      <c r="AF1130" s="263"/>
      <c r="AG1130" s="158"/>
      <c r="AH1130" s="297">
        <f t="shared" si="47"/>
        <v>0</v>
      </c>
      <c r="AI1130" s="573"/>
      <c r="AJ1130" s="574" t="s">
        <v>659</v>
      </c>
      <c r="AK1130" s="574" t="s">
        <v>430</v>
      </c>
      <c r="AL1130" s="574"/>
      <c r="AM1130" s="574"/>
      <c r="AN1130" s="574"/>
      <c r="AO1130" s="574"/>
      <c r="AP1130" s="574"/>
      <c r="AQ1130" s="574"/>
      <c r="AR1130" s="574"/>
      <c r="AS1130" s="575"/>
      <c r="AT1130" s="576"/>
      <c r="AU1130" s="575"/>
      <c r="AV1130" s="577"/>
      <c r="AW1130" s="159"/>
    </row>
    <row r="1131" spans="1:49" ht="76.5">
      <c r="A1131" s="395"/>
      <c r="B1131" s="395">
        <v>3413110100</v>
      </c>
      <c r="C1131" s="263" t="s">
        <v>7098</v>
      </c>
      <c r="D1131" s="263" t="s">
        <v>7099</v>
      </c>
      <c r="E1131" s="263" t="s">
        <v>3302</v>
      </c>
      <c r="F1131" s="263" t="s">
        <v>422</v>
      </c>
      <c r="G1131" s="263" t="s">
        <v>655</v>
      </c>
      <c r="H1131" s="263"/>
      <c r="I1131" s="263"/>
      <c r="J1131" s="263"/>
      <c r="K1131" s="263"/>
      <c r="L1131" s="263"/>
      <c r="M1131" s="263"/>
      <c r="N1131" s="263"/>
      <c r="O1131" s="158"/>
      <c r="P1131" s="296">
        <f t="shared" si="48"/>
        <v>0</v>
      </c>
      <c r="Q1131" s="263"/>
      <c r="R1131" s="263"/>
      <c r="S1131" s="263"/>
      <c r="T1131" s="263"/>
      <c r="U1131" s="263"/>
      <c r="V1131" s="263"/>
      <c r="W1131" s="263">
        <v>1</v>
      </c>
      <c r="X1131" s="158">
        <v>45225</v>
      </c>
      <c r="Y1131" s="297">
        <f t="shared" si="49"/>
        <v>1</v>
      </c>
      <c r="Z1131" s="263"/>
      <c r="AA1131" s="263"/>
      <c r="AB1131" s="263"/>
      <c r="AC1131" s="263"/>
      <c r="AD1131" s="263"/>
      <c r="AE1131" s="263"/>
      <c r="AF1131" s="263"/>
      <c r="AG1131" s="158"/>
      <c r="AH1131" s="297">
        <f t="shared" si="47"/>
        <v>0</v>
      </c>
      <c r="AI1131" s="573"/>
      <c r="AJ1131" s="574" t="s">
        <v>659</v>
      </c>
      <c r="AK1131" s="574" t="s">
        <v>430</v>
      </c>
      <c r="AL1131" s="574"/>
      <c r="AM1131" s="574"/>
      <c r="AN1131" s="574"/>
      <c r="AO1131" s="574"/>
      <c r="AP1131" s="574"/>
      <c r="AQ1131" s="574"/>
      <c r="AR1131" s="574"/>
      <c r="AS1131" s="575"/>
      <c r="AT1131" s="576"/>
      <c r="AU1131" s="575"/>
      <c r="AV1131" s="577"/>
      <c r="AW1131" s="159"/>
    </row>
    <row r="1132" spans="1:49" ht="63.75">
      <c r="A1132" s="395"/>
      <c r="B1132" s="395">
        <v>5310810700</v>
      </c>
      <c r="C1132" s="263" t="s">
        <v>7100</v>
      </c>
      <c r="D1132" s="263" t="s">
        <v>7101</v>
      </c>
      <c r="E1132" s="263" t="s">
        <v>3303</v>
      </c>
      <c r="F1132" s="263" t="s">
        <v>422</v>
      </c>
      <c r="G1132" s="263" t="s">
        <v>655</v>
      </c>
      <c r="H1132" s="263"/>
      <c r="I1132" s="263"/>
      <c r="J1132" s="263"/>
      <c r="K1132" s="263"/>
      <c r="L1132" s="263"/>
      <c r="M1132" s="263"/>
      <c r="N1132" s="263"/>
      <c r="O1132" s="158"/>
      <c r="P1132" s="296">
        <f t="shared" si="48"/>
        <v>0</v>
      </c>
      <c r="Q1132" s="263"/>
      <c r="R1132" s="263"/>
      <c r="S1132" s="263"/>
      <c r="T1132" s="263"/>
      <c r="U1132" s="263"/>
      <c r="V1132" s="263"/>
      <c r="W1132" s="263">
        <v>1</v>
      </c>
      <c r="X1132" s="158">
        <v>45152</v>
      </c>
      <c r="Y1132" s="297">
        <f t="shared" si="49"/>
        <v>1</v>
      </c>
      <c r="Z1132" s="263"/>
      <c r="AA1132" s="263"/>
      <c r="AB1132" s="263"/>
      <c r="AC1132" s="263"/>
      <c r="AD1132" s="263"/>
      <c r="AE1132" s="263"/>
      <c r="AF1132" s="263"/>
      <c r="AG1132" s="158"/>
      <c r="AH1132" s="297">
        <f t="shared" si="47"/>
        <v>0</v>
      </c>
      <c r="AI1132" s="573"/>
      <c r="AJ1132" s="574" t="s">
        <v>659</v>
      </c>
      <c r="AK1132" s="574" t="s">
        <v>430</v>
      </c>
      <c r="AL1132" s="574"/>
      <c r="AM1132" s="574"/>
      <c r="AN1132" s="574"/>
      <c r="AO1132" s="574"/>
      <c r="AP1132" s="574"/>
      <c r="AQ1132" s="574"/>
      <c r="AR1132" s="574"/>
      <c r="AS1132" s="575"/>
      <c r="AT1132" s="576"/>
      <c r="AU1132" s="575"/>
      <c r="AV1132" s="577"/>
      <c r="AW1132" s="159"/>
    </row>
    <row r="1133" spans="1:49" ht="63.75">
      <c r="A1133" s="395"/>
      <c r="B1133" s="395">
        <v>4475411500</v>
      </c>
      <c r="C1133" s="263" t="s">
        <v>7102</v>
      </c>
      <c r="D1133" s="263" t="s">
        <v>7103</v>
      </c>
      <c r="E1133" s="263" t="s">
        <v>3304</v>
      </c>
      <c r="F1133" s="263" t="s">
        <v>422</v>
      </c>
      <c r="G1133" s="263" t="s">
        <v>655</v>
      </c>
      <c r="H1133" s="263"/>
      <c r="I1133" s="263"/>
      <c r="J1133" s="263"/>
      <c r="K1133" s="263"/>
      <c r="L1133" s="263"/>
      <c r="M1133" s="263"/>
      <c r="N1133" s="263"/>
      <c r="O1133" s="158"/>
      <c r="P1133" s="296">
        <f t="shared" si="48"/>
        <v>0</v>
      </c>
      <c r="Q1133" s="263"/>
      <c r="R1133" s="263"/>
      <c r="S1133" s="263"/>
      <c r="T1133" s="263"/>
      <c r="U1133" s="263"/>
      <c r="V1133" s="263"/>
      <c r="W1133" s="263">
        <v>1</v>
      </c>
      <c r="X1133" s="158">
        <v>45142</v>
      </c>
      <c r="Y1133" s="297">
        <f t="shared" si="49"/>
        <v>1</v>
      </c>
      <c r="Z1133" s="263"/>
      <c r="AA1133" s="263"/>
      <c r="AB1133" s="263"/>
      <c r="AC1133" s="263"/>
      <c r="AD1133" s="263"/>
      <c r="AE1133" s="263"/>
      <c r="AF1133" s="263"/>
      <c r="AG1133" s="158"/>
      <c r="AH1133" s="297">
        <f t="shared" si="47"/>
        <v>0</v>
      </c>
      <c r="AI1133" s="573"/>
      <c r="AJ1133" s="574" t="s">
        <v>659</v>
      </c>
      <c r="AK1133" s="574" t="s">
        <v>430</v>
      </c>
      <c r="AL1133" s="574"/>
      <c r="AM1133" s="574"/>
      <c r="AN1133" s="574"/>
      <c r="AO1133" s="574"/>
      <c r="AP1133" s="574"/>
      <c r="AQ1133" s="574"/>
      <c r="AR1133" s="574"/>
      <c r="AS1133" s="575"/>
      <c r="AT1133" s="576"/>
      <c r="AU1133" s="575"/>
      <c r="AV1133" s="577"/>
      <c r="AW1133" s="159"/>
    </row>
    <row r="1134" spans="1:49" ht="63.75">
      <c r="A1134" s="395"/>
      <c r="B1134" s="395">
        <v>4152721800</v>
      </c>
      <c r="C1134" s="263" t="s">
        <v>7104</v>
      </c>
      <c r="D1134" s="263" t="s">
        <v>7105</v>
      </c>
      <c r="E1134" s="263" t="s">
        <v>3305</v>
      </c>
      <c r="F1134" s="263" t="s">
        <v>422</v>
      </c>
      <c r="G1134" s="263" t="s">
        <v>655</v>
      </c>
      <c r="H1134" s="263"/>
      <c r="I1134" s="263"/>
      <c r="J1134" s="263"/>
      <c r="K1134" s="263"/>
      <c r="L1134" s="263"/>
      <c r="M1134" s="263"/>
      <c r="N1134" s="263"/>
      <c r="O1134" s="158"/>
      <c r="P1134" s="296">
        <f t="shared" si="48"/>
        <v>0</v>
      </c>
      <c r="Q1134" s="263"/>
      <c r="R1134" s="263"/>
      <c r="S1134" s="263"/>
      <c r="T1134" s="263"/>
      <c r="U1134" s="263"/>
      <c r="V1134" s="263"/>
      <c r="W1134" s="263">
        <v>1</v>
      </c>
      <c r="X1134" s="158">
        <v>45119</v>
      </c>
      <c r="Y1134" s="297">
        <f t="shared" si="49"/>
        <v>1</v>
      </c>
      <c r="Z1134" s="263"/>
      <c r="AA1134" s="263"/>
      <c r="AB1134" s="263"/>
      <c r="AC1134" s="263"/>
      <c r="AD1134" s="263"/>
      <c r="AE1134" s="263"/>
      <c r="AF1134" s="263"/>
      <c r="AG1134" s="158"/>
      <c r="AH1134" s="297">
        <f t="shared" si="47"/>
        <v>0</v>
      </c>
      <c r="AI1134" s="573"/>
      <c r="AJ1134" s="574" t="s">
        <v>659</v>
      </c>
      <c r="AK1134" s="574" t="s">
        <v>430</v>
      </c>
      <c r="AL1134" s="574"/>
      <c r="AM1134" s="574"/>
      <c r="AN1134" s="574"/>
      <c r="AO1134" s="574"/>
      <c r="AP1134" s="574"/>
      <c r="AQ1134" s="574"/>
      <c r="AR1134" s="574"/>
      <c r="AS1134" s="575"/>
      <c r="AT1134" s="576"/>
      <c r="AU1134" s="575"/>
      <c r="AV1134" s="577"/>
      <c r="AW1134" s="159"/>
    </row>
    <row r="1135" spans="1:49" ht="51">
      <c r="A1135" s="395"/>
      <c r="B1135" s="395">
        <v>4284540100</v>
      </c>
      <c r="C1135" s="263" t="s">
        <v>7106</v>
      </c>
      <c r="D1135" s="263" t="s">
        <v>7107</v>
      </c>
      <c r="E1135" s="263" t="s">
        <v>3306</v>
      </c>
      <c r="F1135" s="263" t="s">
        <v>422</v>
      </c>
      <c r="G1135" s="263" t="s">
        <v>655</v>
      </c>
      <c r="H1135" s="263"/>
      <c r="I1135" s="263"/>
      <c r="J1135" s="263"/>
      <c r="K1135" s="263"/>
      <c r="L1135" s="263"/>
      <c r="M1135" s="263"/>
      <c r="N1135" s="263"/>
      <c r="O1135" s="158"/>
      <c r="P1135" s="296">
        <f t="shared" si="48"/>
        <v>0</v>
      </c>
      <c r="Q1135" s="263"/>
      <c r="R1135" s="263"/>
      <c r="S1135" s="263"/>
      <c r="T1135" s="263"/>
      <c r="U1135" s="263"/>
      <c r="V1135" s="263"/>
      <c r="W1135" s="263">
        <v>1</v>
      </c>
      <c r="X1135" s="158">
        <v>45273</v>
      </c>
      <c r="Y1135" s="297">
        <f t="shared" si="49"/>
        <v>1</v>
      </c>
      <c r="Z1135" s="263"/>
      <c r="AA1135" s="263"/>
      <c r="AB1135" s="263"/>
      <c r="AC1135" s="263"/>
      <c r="AD1135" s="263"/>
      <c r="AE1135" s="263"/>
      <c r="AF1135" s="263"/>
      <c r="AG1135" s="158"/>
      <c r="AH1135" s="297">
        <f t="shared" si="47"/>
        <v>0</v>
      </c>
      <c r="AI1135" s="573"/>
      <c r="AJ1135" s="574" t="s">
        <v>659</v>
      </c>
      <c r="AK1135" s="574" t="s">
        <v>430</v>
      </c>
      <c r="AL1135" s="574"/>
      <c r="AM1135" s="574"/>
      <c r="AN1135" s="574"/>
      <c r="AO1135" s="574"/>
      <c r="AP1135" s="574"/>
      <c r="AQ1135" s="574"/>
      <c r="AR1135" s="574"/>
      <c r="AS1135" s="575"/>
      <c r="AT1135" s="576"/>
      <c r="AU1135" s="575"/>
      <c r="AV1135" s="577"/>
      <c r="AW1135" s="159"/>
    </row>
    <row r="1136" spans="1:49" ht="51">
      <c r="A1136" s="395"/>
      <c r="B1136" s="395">
        <v>3081721300</v>
      </c>
      <c r="C1136" s="263" t="s">
        <v>7108</v>
      </c>
      <c r="D1136" s="263" t="s">
        <v>7109</v>
      </c>
      <c r="E1136" s="263" t="s">
        <v>3307</v>
      </c>
      <c r="F1136" s="263" t="s">
        <v>422</v>
      </c>
      <c r="G1136" s="263" t="s">
        <v>655</v>
      </c>
      <c r="H1136" s="263"/>
      <c r="I1136" s="263"/>
      <c r="J1136" s="263"/>
      <c r="K1136" s="263"/>
      <c r="L1136" s="263"/>
      <c r="M1136" s="263"/>
      <c r="N1136" s="263"/>
      <c r="O1136" s="158"/>
      <c r="P1136" s="296">
        <f t="shared" si="48"/>
        <v>0</v>
      </c>
      <c r="Q1136" s="263"/>
      <c r="R1136" s="263"/>
      <c r="S1136" s="263"/>
      <c r="T1136" s="263"/>
      <c r="U1136" s="263"/>
      <c r="V1136" s="263"/>
      <c r="W1136" s="263">
        <v>1</v>
      </c>
      <c r="X1136" s="158">
        <v>45230</v>
      </c>
      <c r="Y1136" s="297">
        <f t="shared" si="49"/>
        <v>1</v>
      </c>
      <c r="Z1136" s="263"/>
      <c r="AA1136" s="263"/>
      <c r="AB1136" s="263"/>
      <c r="AC1136" s="263"/>
      <c r="AD1136" s="263"/>
      <c r="AE1136" s="263"/>
      <c r="AF1136" s="263"/>
      <c r="AG1136" s="158"/>
      <c r="AH1136" s="297">
        <f t="shared" si="47"/>
        <v>0</v>
      </c>
      <c r="AI1136" s="573"/>
      <c r="AJ1136" s="574" t="s">
        <v>659</v>
      </c>
      <c r="AK1136" s="574" t="s">
        <v>430</v>
      </c>
      <c r="AL1136" s="574"/>
      <c r="AM1136" s="574"/>
      <c r="AN1136" s="574"/>
      <c r="AO1136" s="574"/>
      <c r="AP1136" s="574"/>
      <c r="AQ1136" s="574"/>
      <c r="AR1136" s="574"/>
      <c r="AS1136" s="575"/>
      <c r="AT1136" s="576"/>
      <c r="AU1136" s="575"/>
      <c r="AV1136" s="577"/>
      <c r="AW1136" s="159"/>
    </row>
    <row r="1137" spans="1:49" ht="76.5">
      <c r="A1137" s="395"/>
      <c r="B1137" s="395">
        <v>3594321400</v>
      </c>
      <c r="C1137" s="263" t="s">
        <v>7110</v>
      </c>
      <c r="D1137" s="263" t="s">
        <v>7111</v>
      </c>
      <c r="E1137" s="263" t="s">
        <v>3308</v>
      </c>
      <c r="F1137" s="263" t="s">
        <v>422</v>
      </c>
      <c r="G1137" s="263" t="s">
        <v>655</v>
      </c>
      <c r="H1137" s="263"/>
      <c r="I1137" s="263"/>
      <c r="J1137" s="263"/>
      <c r="K1137" s="263"/>
      <c r="L1137" s="263"/>
      <c r="M1137" s="263"/>
      <c r="N1137" s="263"/>
      <c r="O1137" s="158"/>
      <c r="P1137" s="296">
        <f t="shared" si="48"/>
        <v>0</v>
      </c>
      <c r="Q1137" s="263"/>
      <c r="R1137" s="263"/>
      <c r="S1137" s="263"/>
      <c r="T1137" s="263"/>
      <c r="U1137" s="263"/>
      <c r="V1137" s="263"/>
      <c r="W1137" s="263">
        <v>1</v>
      </c>
      <c r="X1137" s="158">
        <v>45068</v>
      </c>
      <c r="Y1137" s="297">
        <f t="shared" si="49"/>
        <v>1</v>
      </c>
      <c r="Z1137" s="263"/>
      <c r="AA1137" s="263"/>
      <c r="AB1137" s="263"/>
      <c r="AC1137" s="263"/>
      <c r="AD1137" s="263"/>
      <c r="AE1137" s="263"/>
      <c r="AF1137" s="263"/>
      <c r="AG1137" s="158"/>
      <c r="AH1137" s="297">
        <f t="shared" si="47"/>
        <v>0</v>
      </c>
      <c r="AI1137" s="573"/>
      <c r="AJ1137" s="574" t="s">
        <v>659</v>
      </c>
      <c r="AK1137" s="574" t="s">
        <v>430</v>
      </c>
      <c r="AL1137" s="574"/>
      <c r="AM1137" s="574"/>
      <c r="AN1137" s="574"/>
      <c r="AO1137" s="574"/>
      <c r="AP1137" s="574"/>
      <c r="AQ1137" s="574"/>
      <c r="AR1137" s="574"/>
      <c r="AS1137" s="575"/>
      <c r="AT1137" s="576"/>
      <c r="AU1137" s="575"/>
      <c r="AV1137" s="577"/>
      <c r="AW1137" s="159"/>
    </row>
    <row r="1138" spans="1:49" ht="63.75">
      <c r="A1138" s="395"/>
      <c r="B1138" s="395">
        <v>3153630500</v>
      </c>
      <c r="C1138" s="263" t="s">
        <v>7112</v>
      </c>
      <c r="D1138" s="263" t="s">
        <v>7113</v>
      </c>
      <c r="E1138" s="263" t="s">
        <v>3309</v>
      </c>
      <c r="F1138" s="263" t="s">
        <v>422</v>
      </c>
      <c r="G1138" s="263" t="s">
        <v>655</v>
      </c>
      <c r="H1138" s="263"/>
      <c r="I1138" s="263"/>
      <c r="J1138" s="263"/>
      <c r="K1138" s="263"/>
      <c r="L1138" s="263"/>
      <c r="M1138" s="263"/>
      <c r="N1138" s="263"/>
      <c r="O1138" s="158"/>
      <c r="P1138" s="296">
        <f t="shared" si="48"/>
        <v>0</v>
      </c>
      <c r="Q1138" s="263"/>
      <c r="R1138" s="263"/>
      <c r="S1138" s="263"/>
      <c r="T1138" s="263"/>
      <c r="U1138" s="263"/>
      <c r="V1138" s="263"/>
      <c r="W1138" s="263">
        <v>1</v>
      </c>
      <c r="X1138" s="158">
        <v>45160</v>
      </c>
      <c r="Y1138" s="297">
        <f t="shared" si="49"/>
        <v>1</v>
      </c>
      <c r="Z1138" s="263"/>
      <c r="AA1138" s="263"/>
      <c r="AB1138" s="263"/>
      <c r="AC1138" s="263"/>
      <c r="AD1138" s="263"/>
      <c r="AE1138" s="263"/>
      <c r="AF1138" s="263"/>
      <c r="AG1138" s="158"/>
      <c r="AH1138" s="297">
        <f t="shared" si="47"/>
        <v>0</v>
      </c>
      <c r="AI1138" s="573"/>
      <c r="AJ1138" s="574" t="s">
        <v>659</v>
      </c>
      <c r="AK1138" s="574" t="s">
        <v>430</v>
      </c>
      <c r="AL1138" s="574"/>
      <c r="AM1138" s="574"/>
      <c r="AN1138" s="574"/>
      <c r="AO1138" s="574"/>
      <c r="AP1138" s="574"/>
      <c r="AQ1138" s="574"/>
      <c r="AR1138" s="574"/>
      <c r="AS1138" s="575"/>
      <c r="AT1138" s="576"/>
      <c r="AU1138" s="575"/>
      <c r="AV1138" s="577"/>
      <c r="AW1138" s="159"/>
    </row>
    <row r="1139" spans="1:49" ht="51">
      <c r="A1139" s="395"/>
      <c r="B1139" s="395">
        <v>4504020200</v>
      </c>
      <c r="C1139" s="263" t="s">
        <v>7114</v>
      </c>
      <c r="D1139" s="263" t="s">
        <v>7115</v>
      </c>
      <c r="E1139" s="263" t="s">
        <v>3310</v>
      </c>
      <c r="F1139" s="263" t="s">
        <v>422</v>
      </c>
      <c r="G1139" s="263" t="s">
        <v>655</v>
      </c>
      <c r="H1139" s="263"/>
      <c r="I1139" s="263"/>
      <c r="J1139" s="263"/>
      <c r="K1139" s="263"/>
      <c r="L1139" s="263"/>
      <c r="M1139" s="263"/>
      <c r="N1139" s="263"/>
      <c r="O1139" s="158"/>
      <c r="P1139" s="296">
        <f t="shared" si="48"/>
        <v>0</v>
      </c>
      <c r="Q1139" s="263"/>
      <c r="R1139" s="263"/>
      <c r="S1139" s="263"/>
      <c r="T1139" s="263"/>
      <c r="U1139" s="263"/>
      <c r="V1139" s="263"/>
      <c r="W1139" s="263">
        <v>1</v>
      </c>
      <c r="X1139" s="158">
        <v>45117</v>
      </c>
      <c r="Y1139" s="297">
        <f t="shared" si="49"/>
        <v>1</v>
      </c>
      <c r="Z1139" s="263"/>
      <c r="AA1139" s="263"/>
      <c r="AB1139" s="263"/>
      <c r="AC1139" s="263"/>
      <c r="AD1139" s="263"/>
      <c r="AE1139" s="263"/>
      <c r="AF1139" s="263"/>
      <c r="AG1139" s="158"/>
      <c r="AH1139" s="297">
        <f t="shared" si="47"/>
        <v>0</v>
      </c>
      <c r="AI1139" s="573"/>
      <c r="AJ1139" s="574" t="s">
        <v>659</v>
      </c>
      <c r="AK1139" s="574" t="s">
        <v>430</v>
      </c>
      <c r="AL1139" s="574"/>
      <c r="AM1139" s="574"/>
      <c r="AN1139" s="574"/>
      <c r="AO1139" s="574"/>
      <c r="AP1139" s="574"/>
      <c r="AQ1139" s="574"/>
      <c r="AR1139" s="574"/>
      <c r="AS1139" s="575"/>
      <c r="AT1139" s="576"/>
      <c r="AU1139" s="575"/>
      <c r="AV1139" s="577"/>
      <c r="AW1139" s="159"/>
    </row>
    <row r="1140" spans="1:49" ht="63.75">
      <c r="A1140" s="395"/>
      <c r="B1140" s="395">
        <v>5425402300</v>
      </c>
      <c r="C1140" s="263" t="s">
        <v>7116</v>
      </c>
      <c r="D1140" s="263" t="s">
        <v>7117</v>
      </c>
      <c r="E1140" s="263" t="s">
        <v>3311</v>
      </c>
      <c r="F1140" s="263" t="s">
        <v>422</v>
      </c>
      <c r="G1140" s="263" t="s">
        <v>655</v>
      </c>
      <c r="H1140" s="263"/>
      <c r="I1140" s="263"/>
      <c r="J1140" s="263"/>
      <c r="K1140" s="263"/>
      <c r="L1140" s="263"/>
      <c r="M1140" s="263"/>
      <c r="N1140" s="263"/>
      <c r="O1140" s="158"/>
      <c r="P1140" s="296">
        <f t="shared" si="48"/>
        <v>0</v>
      </c>
      <c r="Q1140" s="263"/>
      <c r="R1140" s="263"/>
      <c r="S1140" s="263"/>
      <c r="T1140" s="263"/>
      <c r="U1140" s="263"/>
      <c r="V1140" s="263"/>
      <c r="W1140" s="263">
        <v>1</v>
      </c>
      <c r="X1140" s="158">
        <v>45196</v>
      </c>
      <c r="Y1140" s="297">
        <f t="shared" si="49"/>
        <v>1</v>
      </c>
      <c r="Z1140" s="263"/>
      <c r="AA1140" s="263"/>
      <c r="AB1140" s="263"/>
      <c r="AC1140" s="263"/>
      <c r="AD1140" s="263"/>
      <c r="AE1140" s="263"/>
      <c r="AF1140" s="263"/>
      <c r="AG1140" s="158"/>
      <c r="AH1140" s="297">
        <f t="shared" si="47"/>
        <v>0</v>
      </c>
      <c r="AI1140" s="573"/>
      <c r="AJ1140" s="574" t="s">
        <v>659</v>
      </c>
      <c r="AK1140" s="574" t="s">
        <v>430</v>
      </c>
      <c r="AL1140" s="574"/>
      <c r="AM1140" s="574"/>
      <c r="AN1140" s="574"/>
      <c r="AO1140" s="574"/>
      <c r="AP1140" s="574"/>
      <c r="AQ1140" s="574"/>
      <c r="AR1140" s="574"/>
      <c r="AS1140" s="575"/>
      <c r="AT1140" s="576"/>
      <c r="AU1140" s="575"/>
      <c r="AV1140" s="577"/>
      <c r="AW1140" s="159"/>
    </row>
    <row r="1141" spans="1:49" ht="51">
      <c r="A1141" s="395"/>
      <c r="B1141" s="395">
        <v>6311904800</v>
      </c>
      <c r="C1141" s="263" t="s">
        <v>7118</v>
      </c>
      <c r="D1141" s="263" t="s">
        <v>7119</v>
      </c>
      <c r="E1141" s="263" t="s">
        <v>3312</v>
      </c>
      <c r="F1141" s="263" t="s">
        <v>422</v>
      </c>
      <c r="G1141" s="263" t="s">
        <v>655</v>
      </c>
      <c r="H1141" s="263"/>
      <c r="I1141" s="263"/>
      <c r="J1141" s="263"/>
      <c r="K1141" s="263"/>
      <c r="L1141" s="263"/>
      <c r="M1141" s="263"/>
      <c r="N1141" s="263"/>
      <c r="O1141" s="158"/>
      <c r="P1141" s="296">
        <f t="shared" si="48"/>
        <v>0</v>
      </c>
      <c r="Q1141" s="263"/>
      <c r="R1141" s="263"/>
      <c r="S1141" s="263"/>
      <c r="T1141" s="263"/>
      <c r="U1141" s="263"/>
      <c r="V1141" s="263"/>
      <c r="W1141" s="263">
        <v>1</v>
      </c>
      <c r="X1141" s="158">
        <v>45280</v>
      </c>
      <c r="Y1141" s="297">
        <f t="shared" si="49"/>
        <v>1</v>
      </c>
      <c r="Z1141" s="263"/>
      <c r="AA1141" s="263"/>
      <c r="AB1141" s="263"/>
      <c r="AC1141" s="263"/>
      <c r="AD1141" s="263"/>
      <c r="AE1141" s="263"/>
      <c r="AF1141" s="263"/>
      <c r="AG1141" s="158"/>
      <c r="AH1141" s="297">
        <f t="shared" si="47"/>
        <v>0</v>
      </c>
      <c r="AI1141" s="573"/>
      <c r="AJ1141" s="574" t="s">
        <v>659</v>
      </c>
      <c r="AK1141" s="574" t="s">
        <v>430</v>
      </c>
      <c r="AL1141" s="574"/>
      <c r="AM1141" s="574"/>
      <c r="AN1141" s="574"/>
      <c r="AO1141" s="574"/>
      <c r="AP1141" s="574"/>
      <c r="AQ1141" s="574"/>
      <c r="AR1141" s="574"/>
      <c r="AS1141" s="575"/>
      <c r="AT1141" s="576"/>
      <c r="AU1141" s="575"/>
      <c r="AV1141" s="577"/>
      <c r="AW1141" s="159"/>
    </row>
    <row r="1142" spans="1:49" ht="51">
      <c r="A1142" s="395"/>
      <c r="B1142" s="395">
        <v>4153601500</v>
      </c>
      <c r="C1142" s="263" t="s">
        <v>7120</v>
      </c>
      <c r="D1142" s="263" t="s">
        <v>7121</v>
      </c>
      <c r="E1142" s="263" t="s">
        <v>3313</v>
      </c>
      <c r="F1142" s="263" t="s">
        <v>422</v>
      </c>
      <c r="G1142" s="263" t="s">
        <v>655</v>
      </c>
      <c r="H1142" s="263"/>
      <c r="I1142" s="263"/>
      <c r="J1142" s="263"/>
      <c r="K1142" s="263"/>
      <c r="L1142" s="263"/>
      <c r="M1142" s="263"/>
      <c r="N1142" s="263"/>
      <c r="O1142" s="158"/>
      <c r="P1142" s="296">
        <f t="shared" si="48"/>
        <v>0</v>
      </c>
      <c r="Q1142" s="263"/>
      <c r="R1142" s="263"/>
      <c r="S1142" s="263"/>
      <c r="T1142" s="263"/>
      <c r="U1142" s="263"/>
      <c r="V1142" s="263"/>
      <c r="W1142" s="263">
        <v>1</v>
      </c>
      <c r="X1142" s="158">
        <v>45047</v>
      </c>
      <c r="Y1142" s="297">
        <f t="shared" si="49"/>
        <v>1</v>
      </c>
      <c r="Z1142" s="263"/>
      <c r="AA1142" s="263"/>
      <c r="AB1142" s="263"/>
      <c r="AC1142" s="263"/>
      <c r="AD1142" s="263"/>
      <c r="AE1142" s="263"/>
      <c r="AF1142" s="263"/>
      <c r="AG1142" s="158"/>
      <c r="AH1142" s="297">
        <f t="shared" si="47"/>
        <v>0</v>
      </c>
      <c r="AI1142" s="573"/>
      <c r="AJ1142" s="574" t="s">
        <v>659</v>
      </c>
      <c r="AK1142" s="574" t="s">
        <v>430</v>
      </c>
      <c r="AL1142" s="574"/>
      <c r="AM1142" s="574"/>
      <c r="AN1142" s="574"/>
      <c r="AO1142" s="574"/>
      <c r="AP1142" s="574"/>
      <c r="AQ1142" s="574"/>
      <c r="AR1142" s="574"/>
      <c r="AS1142" s="575"/>
      <c r="AT1142" s="576"/>
      <c r="AU1142" s="575"/>
      <c r="AV1142" s="577"/>
      <c r="AW1142" s="159"/>
    </row>
    <row r="1143" spans="1:49" ht="51">
      <c r="A1143" s="395"/>
      <c r="B1143" s="395">
        <v>5421400700</v>
      </c>
      <c r="C1143" s="263" t="s">
        <v>7122</v>
      </c>
      <c r="D1143" s="263" t="s">
        <v>7123</v>
      </c>
      <c r="E1143" s="263" t="s">
        <v>3314</v>
      </c>
      <c r="F1143" s="263" t="s">
        <v>422</v>
      </c>
      <c r="G1143" s="263" t="s">
        <v>655</v>
      </c>
      <c r="H1143" s="263"/>
      <c r="I1143" s="263"/>
      <c r="J1143" s="263"/>
      <c r="K1143" s="263"/>
      <c r="L1143" s="263"/>
      <c r="M1143" s="263"/>
      <c r="N1143" s="263"/>
      <c r="O1143" s="158"/>
      <c r="P1143" s="296">
        <f t="shared" si="48"/>
        <v>0</v>
      </c>
      <c r="Q1143" s="263"/>
      <c r="R1143" s="263"/>
      <c r="S1143" s="263"/>
      <c r="T1143" s="263"/>
      <c r="U1143" s="263"/>
      <c r="V1143" s="263"/>
      <c r="W1143" s="263">
        <v>1</v>
      </c>
      <c r="X1143" s="158">
        <v>45176</v>
      </c>
      <c r="Y1143" s="297">
        <f t="shared" si="49"/>
        <v>1</v>
      </c>
      <c r="Z1143" s="263"/>
      <c r="AA1143" s="263"/>
      <c r="AB1143" s="263"/>
      <c r="AC1143" s="263"/>
      <c r="AD1143" s="263"/>
      <c r="AE1143" s="263"/>
      <c r="AF1143" s="263"/>
      <c r="AG1143" s="158"/>
      <c r="AH1143" s="297">
        <f t="shared" si="47"/>
        <v>0</v>
      </c>
      <c r="AI1143" s="573"/>
      <c r="AJ1143" s="574" t="s">
        <v>659</v>
      </c>
      <c r="AK1143" s="574" t="s">
        <v>430</v>
      </c>
      <c r="AL1143" s="574"/>
      <c r="AM1143" s="574"/>
      <c r="AN1143" s="574"/>
      <c r="AO1143" s="574"/>
      <c r="AP1143" s="574"/>
      <c r="AQ1143" s="574"/>
      <c r="AR1143" s="574"/>
      <c r="AS1143" s="575"/>
      <c r="AT1143" s="576"/>
      <c r="AU1143" s="575"/>
      <c r="AV1143" s="577"/>
      <c r="AW1143" s="159"/>
    </row>
    <row r="1144" spans="1:49" ht="63.75">
      <c r="A1144" s="395"/>
      <c r="B1144" s="395">
        <v>5461120800</v>
      </c>
      <c r="C1144" s="263" t="s">
        <v>7124</v>
      </c>
      <c r="D1144" s="263" t="s">
        <v>7125</v>
      </c>
      <c r="E1144" s="263" t="s">
        <v>3315</v>
      </c>
      <c r="F1144" s="263" t="s">
        <v>422</v>
      </c>
      <c r="G1144" s="263" t="s">
        <v>655</v>
      </c>
      <c r="H1144" s="263"/>
      <c r="I1144" s="263"/>
      <c r="J1144" s="263"/>
      <c r="K1144" s="263"/>
      <c r="L1144" s="263"/>
      <c r="M1144" s="263"/>
      <c r="N1144" s="263"/>
      <c r="O1144" s="158"/>
      <c r="P1144" s="296">
        <f t="shared" si="48"/>
        <v>0</v>
      </c>
      <c r="Q1144" s="263"/>
      <c r="R1144" s="263"/>
      <c r="S1144" s="263"/>
      <c r="T1144" s="263"/>
      <c r="U1144" s="263"/>
      <c r="V1144" s="263"/>
      <c r="W1144" s="263">
        <v>1</v>
      </c>
      <c r="X1144" s="158">
        <v>45107</v>
      </c>
      <c r="Y1144" s="297">
        <f t="shared" si="49"/>
        <v>1</v>
      </c>
      <c r="Z1144" s="263"/>
      <c r="AA1144" s="263"/>
      <c r="AB1144" s="263"/>
      <c r="AC1144" s="263"/>
      <c r="AD1144" s="263"/>
      <c r="AE1144" s="263"/>
      <c r="AF1144" s="263"/>
      <c r="AG1144" s="158"/>
      <c r="AH1144" s="297">
        <f t="shared" si="47"/>
        <v>0</v>
      </c>
      <c r="AI1144" s="573"/>
      <c r="AJ1144" s="574" t="s">
        <v>659</v>
      </c>
      <c r="AK1144" s="574" t="s">
        <v>430</v>
      </c>
      <c r="AL1144" s="574"/>
      <c r="AM1144" s="574"/>
      <c r="AN1144" s="574"/>
      <c r="AO1144" s="574"/>
      <c r="AP1144" s="574"/>
      <c r="AQ1144" s="574"/>
      <c r="AR1144" s="574"/>
      <c r="AS1144" s="575"/>
      <c r="AT1144" s="576"/>
      <c r="AU1144" s="575"/>
      <c r="AV1144" s="577"/>
      <c r="AW1144" s="159"/>
    </row>
    <row r="1145" spans="1:49" ht="63.75">
      <c r="A1145" s="395"/>
      <c r="B1145" s="395">
        <v>5410920200</v>
      </c>
      <c r="C1145" s="263" t="s">
        <v>7126</v>
      </c>
      <c r="D1145" s="263" t="s">
        <v>7127</v>
      </c>
      <c r="E1145" s="263" t="s">
        <v>3316</v>
      </c>
      <c r="F1145" s="263" t="s">
        <v>422</v>
      </c>
      <c r="G1145" s="263" t="s">
        <v>655</v>
      </c>
      <c r="H1145" s="263"/>
      <c r="I1145" s="263"/>
      <c r="J1145" s="263"/>
      <c r="K1145" s="263"/>
      <c r="L1145" s="263"/>
      <c r="M1145" s="263"/>
      <c r="N1145" s="263"/>
      <c r="O1145" s="158"/>
      <c r="P1145" s="296">
        <f t="shared" si="48"/>
        <v>0</v>
      </c>
      <c r="Q1145" s="263"/>
      <c r="R1145" s="263"/>
      <c r="S1145" s="263"/>
      <c r="T1145" s="263"/>
      <c r="U1145" s="263"/>
      <c r="V1145" s="263"/>
      <c r="W1145" s="263">
        <v>1</v>
      </c>
      <c r="X1145" s="158">
        <v>45212</v>
      </c>
      <c r="Y1145" s="297">
        <f t="shared" si="49"/>
        <v>1</v>
      </c>
      <c r="Z1145" s="263"/>
      <c r="AA1145" s="263"/>
      <c r="AB1145" s="263"/>
      <c r="AC1145" s="263"/>
      <c r="AD1145" s="263"/>
      <c r="AE1145" s="263"/>
      <c r="AF1145" s="263"/>
      <c r="AG1145" s="158"/>
      <c r="AH1145" s="297">
        <f t="shared" si="47"/>
        <v>0</v>
      </c>
      <c r="AI1145" s="573"/>
      <c r="AJ1145" s="574" t="s">
        <v>659</v>
      </c>
      <c r="AK1145" s="574" t="s">
        <v>430</v>
      </c>
      <c r="AL1145" s="574"/>
      <c r="AM1145" s="574"/>
      <c r="AN1145" s="574"/>
      <c r="AO1145" s="574"/>
      <c r="AP1145" s="574"/>
      <c r="AQ1145" s="574"/>
      <c r="AR1145" s="574"/>
      <c r="AS1145" s="575"/>
      <c r="AT1145" s="576"/>
      <c r="AU1145" s="575"/>
      <c r="AV1145" s="577"/>
      <c r="AW1145" s="159"/>
    </row>
    <row r="1146" spans="1:49" ht="63.75">
      <c r="A1146" s="395"/>
      <c r="B1146" s="395">
        <v>4622010300</v>
      </c>
      <c r="C1146" s="263" t="s">
        <v>7128</v>
      </c>
      <c r="D1146" s="263" t="s">
        <v>7129</v>
      </c>
      <c r="E1146" s="263" t="s">
        <v>3317</v>
      </c>
      <c r="F1146" s="263" t="s">
        <v>422</v>
      </c>
      <c r="G1146" s="263" t="s">
        <v>655</v>
      </c>
      <c r="H1146" s="263"/>
      <c r="I1146" s="263"/>
      <c r="J1146" s="263"/>
      <c r="K1146" s="263"/>
      <c r="L1146" s="263"/>
      <c r="M1146" s="263"/>
      <c r="N1146" s="263"/>
      <c r="O1146" s="158"/>
      <c r="P1146" s="296">
        <f t="shared" si="48"/>
        <v>0</v>
      </c>
      <c r="Q1146" s="263"/>
      <c r="R1146" s="263"/>
      <c r="S1146" s="263"/>
      <c r="T1146" s="263"/>
      <c r="U1146" s="263"/>
      <c r="V1146" s="263"/>
      <c r="W1146" s="263">
        <v>1</v>
      </c>
      <c r="X1146" s="158">
        <v>45187</v>
      </c>
      <c r="Y1146" s="297">
        <f t="shared" si="49"/>
        <v>1</v>
      </c>
      <c r="Z1146" s="263"/>
      <c r="AA1146" s="263"/>
      <c r="AB1146" s="263"/>
      <c r="AC1146" s="263"/>
      <c r="AD1146" s="263"/>
      <c r="AE1146" s="263"/>
      <c r="AF1146" s="263"/>
      <c r="AG1146" s="158"/>
      <c r="AH1146" s="297">
        <f t="shared" si="47"/>
        <v>0</v>
      </c>
      <c r="AI1146" s="573"/>
      <c r="AJ1146" s="574" t="s">
        <v>659</v>
      </c>
      <c r="AK1146" s="574" t="s">
        <v>430</v>
      </c>
      <c r="AL1146" s="574"/>
      <c r="AM1146" s="574"/>
      <c r="AN1146" s="574"/>
      <c r="AO1146" s="574"/>
      <c r="AP1146" s="574"/>
      <c r="AQ1146" s="574"/>
      <c r="AR1146" s="574"/>
      <c r="AS1146" s="575"/>
      <c r="AT1146" s="576"/>
      <c r="AU1146" s="575"/>
      <c r="AV1146" s="577"/>
      <c r="AW1146" s="159"/>
    </row>
    <row r="1147" spans="1:49" ht="63.75">
      <c r="A1147" s="395"/>
      <c r="B1147" s="395">
        <v>4250321400</v>
      </c>
      <c r="C1147" s="263" t="s">
        <v>7130</v>
      </c>
      <c r="D1147" s="263" t="s">
        <v>7131</v>
      </c>
      <c r="E1147" s="263" t="s">
        <v>3318</v>
      </c>
      <c r="F1147" s="263" t="s">
        <v>422</v>
      </c>
      <c r="G1147" s="263" t="s">
        <v>655</v>
      </c>
      <c r="H1147" s="263"/>
      <c r="I1147" s="263"/>
      <c r="J1147" s="263"/>
      <c r="K1147" s="263"/>
      <c r="L1147" s="263"/>
      <c r="M1147" s="263"/>
      <c r="N1147" s="263"/>
      <c r="O1147" s="158"/>
      <c r="P1147" s="296">
        <f t="shared" si="48"/>
        <v>0</v>
      </c>
      <c r="Q1147" s="263"/>
      <c r="R1147" s="263"/>
      <c r="S1147" s="263"/>
      <c r="T1147" s="263"/>
      <c r="U1147" s="263"/>
      <c r="V1147" s="263"/>
      <c r="W1147" s="263">
        <v>1</v>
      </c>
      <c r="X1147" s="158">
        <v>45065</v>
      </c>
      <c r="Y1147" s="297">
        <f t="shared" si="49"/>
        <v>1</v>
      </c>
      <c r="Z1147" s="263"/>
      <c r="AA1147" s="263"/>
      <c r="AB1147" s="263"/>
      <c r="AC1147" s="263"/>
      <c r="AD1147" s="263"/>
      <c r="AE1147" s="263"/>
      <c r="AF1147" s="263"/>
      <c r="AG1147" s="158"/>
      <c r="AH1147" s="297">
        <f t="shared" si="47"/>
        <v>0</v>
      </c>
      <c r="AI1147" s="573"/>
      <c r="AJ1147" s="574" t="s">
        <v>659</v>
      </c>
      <c r="AK1147" s="574" t="s">
        <v>430</v>
      </c>
      <c r="AL1147" s="574"/>
      <c r="AM1147" s="574"/>
      <c r="AN1147" s="574"/>
      <c r="AO1147" s="574"/>
      <c r="AP1147" s="574"/>
      <c r="AQ1147" s="574"/>
      <c r="AR1147" s="574"/>
      <c r="AS1147" s="575"/>
      <c r="AT1147" s="576"/>
      <c r="AU1147" s="575"/>
      <c r="AV1147" s="577"/>
      <c r="AW1147" s="159"/>
    </row>
    <row r="1148" spans="1:49" ht="76.5">
      <c r="A1148" s="395"/>
      <c r="B1148" s="395">
        <v>3486102900</v>
      </c>
      <c r="C1148" s="263" t="s">
        <v>7132</v>
      </c>
      <c r="D1148" s="263" t="s">
        <v>7133</v>
      </c>
      <c r="E1148" s="263" t="s">
        <v>3319</v>
      </c>
      <c r="F1148" s="263" t="s">
        <v>422</v>
      </c>
      <c r="G1148" s="263" t="s">
        <v>655</v>
      </c>
      <c r="H1148" s="263"/>
      <c r="I1148" s="263"/>
      <c r="J1148" s="263"/>
      <c r="K1148" s="263"/>
      <c r="L1148" s="263"/>
      <c r="M1148" s="263"/>
      <c r="N1148" s="263"/>
      <c r="O1148" s="158"/>
      <c r="P1148" s="296">
        <f t="shared" si="48"/>
        <v>0</v>
      </c>
      <c r="Q1148" s="263"/>
      <c r="R1148" s="263"/>
      <c r="S1148" s="263"/>
      <c r="T1148" s="263"/>
      <c r="U1148" s="263"/>
      <c r="V1148" s="263"/>
      <c r="W1148" s="263">
        <v>1</v>
      </c>
      <c r="X1148" s="158">
        <v>45197</v>
      </c>
      <c r="Y1148" s="297">
        <f t="shared" si="49"/>
        <v>1</v>
      </c>
      <c r="Z1148" s="263"/>
      <c r="AA1148" s="263"/>
      <c r="AB1148" s="263"/>
      <c r="AC1148" s="263"/>
      <c r="AD1148" s="263"/>
      <c r="AE1148" s="263"/>
      <c r="AF1148" s="263"/>
      <c r="AG1148" s="158"/>
      <c r="AH1148" s="297">
        <f t="shared" si="47"/>
        <v>0</v>
      </c>
      <c r="AI1148" s="573"/>
      <c r="AJ1148" s="574" t="s">
        <v>659</v>
      </c>
      <c r="AK1148" s="574" t="s">
        <v>430</v>
      </c>
      <c r="AL1148" s="574"/>
      <c r="AM1148" s="574"/>
      <c r="AN1148" s="574"/>
      <c r="AO1148" s="574"/>
      <c r="AP1148" s="574"/>
      <c r="AQ1148" s="574"/>
      <c r="AR1148" s="574"/>
      <c r="AS1148" s="575"/>
      <c r="AT1148" s="576"/>
      <c r="AU1148" s="575"/>
      <c r="AV1148" s="577"/>
      <c r="AW1148" s="159"/>
    </row>
    <row r="1149" spans="1:49" ht="51">
      <c r="A1149" s="395"/>
      <c r="B1149" s="395">
        <v>4770421400</v>
      </c>
      <c r="C1149" s="263" t="s">
        <v>7134</v>
      </c>
      <c r="D1149" s="263" t="s">
        <v>7135</v>
      </c>
      <c r="E1149" s="263" t="s">
        <v>3320</v>
      </c>
      <c r="F1149" s="263" t="s">
        <v>422</v>
      </c>
      <c r="G1149" s="263" t="s">
        <v>655</v>
      </c>
      <c r="H1149" s="263"/>
      <c r="I1149" s="263"/>
      <c r="J1149" s="263"/>
      <c r="K1149" s="263"/>
      <c r="L1149" s="263"/>
      <c r="M1149" s="263"/>
      <c r="N1149" s="263"/>
      <c r="O1149" s="158"/>
      <c r="P1149" s="296">
        <f t="shared" si="48"/>
        <v>0</v>
      </c>
      <c r="Q1149" s="263"/>
      <c r="R1149" s="263"/>
      <c r="S1149" s="263"/>
      <c r="T1149" s="263"/>
      <c r="U1149" s="263"/>
      <c r="V1149" s="263"/>
      <c r="W1149" s="263">
        <v>1</v>
      </c>
      <c r="X1149" s="158">
        <v>45168</v>
      </c>
      <c r="Y1149" s="297">
        <f t="shared" si="49"/>
        <v>1</v>
      </c>
      <c r="Z1149" s="263"/>
      <c r="AA1149" s="263"/>
      <c r="AB1149" s="263"/>
      <c r="AC1149" s="263"/>
      <c r="AD1149" s="263"/>
      <c r="AE1149" s="263"/>
      <c r="AF1149" s="263"/>
      <c r="AG1149" s="158"/>
      <c r="AH1149" s="297">
        <f t="shared" si="47"/>
        <v>0</v>
      </c>
      <c r="AI1149" s="573"/>
      <c r="AJ1149" s="574" t="s">
        <v>659</v>
      </c>
      <c r="AK1149" s="574" t="s">
        <v>430</v>
      </c>
      <c r="AL1149" s="574"/>
      <c r="AM1149" s="574"/>
      <c r="AN1149" s="574"/>
      <c r="AO1149" s="574"/>
      <c r="AP1149" s="574"/>
      <c r="AQ1149" s="574"/>
      <c r="AR1149" s="574"/>
      <c r="AS1149" s="575"/>
      <c r="AT1149" s="576"/>
      <c r="AU1149" s="575"/>
      <c r="AV1149" s="577"/>
      <c r="AW1149" s="159"/>
    </row>
    <row r="1150" spans="1:49" ht="63.75">
      <c r="A1150" s="395"/>
      <c r="B1150" s="395">
        <v>4780700300</v>
      </c>
      <c r="C1150" s="263" t="s">
        <v>7136</v>
      </c>
      <c r="D1150" s="263" t="s">
        <v>7137</v>
      </c>
      <c r="E1150" s="263" t="s">
        <v>3321</v>
      </c>
      <c r="F1150" s="263" t="s">
        <v>422</v>
      </c>
      <c r="G1150" s="263" t="s">
        <v>655</v>
      </c>
      <c r="H1150" s="263"/>
      <c r="I1150" s="263"/>
      <c r="J1150" s="263"/>
      <c r="K1150" s="263"/>
      <c r="L1150" s="263"/>
      <c r="M1150" s="263"/>
      <c r="N1150" s="263"/>
      <c r="O1150" s="158"/>
      <c r="P1150" s="296">
        <f t="shared" si="48"/>
        <v>0</v>
      </c>
      <c r="Q1150" s="263"/>
      <c r="R1150" s="263"/>
      <c r="S1150" s="263"/>
      <c r="T1150" s="263"/>
      <c r="U1150" s="263"/>
      <c r="V1150" s="263"/>
      <c r="W1150" s="263">
        <v>1</v>
      </c>
      <c r="X1150" s="158">
        <v>45146</v>
      </c>
      <c r="Y1150" s="297">
        <f t="shared" si="49"/>
        <v>1</v>
      </c>
      <c r="Z1150" s="263"/>
      <c r="AA1150" s="263"/>
      <c r="AB1150" s="263"/>
      <c r="AC1150" s="263"/>
      <c r="AD1150" s="263"/>
      <c r="AE1150" s="263"/>
      <c r="AF1150" s="263"/>
      <c r="AG1150" s="158"/>
      <c r="AH1150" s="297">
        <f t="shared" si="47"/>
        <v>0</v>
      </c>
      <c r="AI1150" s="573"/>
      <c r="AJ1150" s="574" t="s">
        <v>659</v>
      </c>
      <c r="AK1150" s="574" t="s">
        <v>430</v>
      </c>
      <c r="AL1150" s="574"/>
      <c r="AM1150" s="574"/>
      <c r="AN1150" s="574"/>
      <c r="AO1150" s="574"/>
      <c r="AP1150" s="574"/>
      <c r="AQ1150" s="574"/>
      <c r="AR1150" s="574"/>
      <c r="AS1150" s="575"/>
      <c r="AT1150" s="576"/>
      <c r="AU1150" s="575"/>
      <c r="AV1150" s="577"/>
      <c r="AW1150" s="159"/>
    </row>
    <row r="1151" spans="1:49" ht="51">
      <c r="A1151" s="395"/>
      <c r="B1151" s="395">
        <v>4765431500</v>
      </c>
      <c r="C1151" s="263" t="s">
        <v>7138</v>
      </c>
      <c r="D1151" s="263" t="s">
        <v>7139</v>
      </c>
      <c r="E1151" s="263" t="s">
        <v>3322</v>
      </c>
      <c r="F1151" s="263" t="s">
        <v>422</v>
      </c>
      <c r="G1151" s="263" t="s">
        <v>655</v>
      </c>
      <c r="H1151" s="263"/>
      <c r="I1151" s="263"/>
      <c r="J1151" s="263"/>
      <c r="K1151" s="263"/>
      <c r="L1151" s="263"/>
      <c r="M1151" s="263"/>
      <c r="N1151" s="263"/>
      <c r="O1151" s="158"/>
      <c r="P1151" s="296">
        <f t="shared" si="48"/>
        <v>0</v>
      </c>
      <c r="Q1151" s="263"/>
      <c r="R1151" s="263"/>
      <c r="S1151" s="263"/>
      <c r="T1151" s="263"/>
      <c r="U1151" s="263"/>
      <c r="V1151" s="263"/>
      <c r="W1151" s="263">
        <v>1</v>
      </c>
      <c r="X1151" s="158">
        <v>45259</v>
      </c>
      <c r="Y1151" s="297">
        <f t="shared" si="49"/>
        <v>1</v>
      </c>
      <c r="Z1151" s="263"/>
      <c r="AA1151" s="263"/>
      <c r="AB1151" s="263"/>
      <c r="AC1151" s="263"/>
      <c r="AD1151" s="263"/>
      <c r="AE1151" s="263"/>
      <c r="AF1151" s="263"/>
      <c r="AG1151" s="158"/>
      <c r="AH1151" s="297">
        <f t="shared" si="47"/>
        <v>0</v>
      </c>
      <c r="AI1151" s="573"/>
      <c r="AJ1151" s="574" t="s">
        <v>659</v>
      </c>
      <c r="AK1151" s="574" t="s">
        <v>430</v>
      </c>
      <c r="AL1151" s="574"/>
      <c r="AM1151" s="574"/>
      <c r="AN1151" s="574"/>
      <c r="AO1151" s="574"/>
      <c r="AP1151" s="574"/>
      <c r="AQ1151" s="574"/>
      <c r="AR1151" s="574"/>
      <c r="AS1151" s="575"/>
      <c r="AT1151" s="576"/>
      <c r="AU1151" s="575"/>
      <c r="AV1151" s="577"/>
      <c r="AW1151" s="159"/>
    </row>
    <row r="1152" spans="1:49" ht="51">
      <c r="A1152" s="395"/>
      <c r="B1152" s="395">
        <v>3513602500</v>
      </c>
      <c r="C1152" s="263" t="s">
        <v>7140</v>
      </c>
      <c r="D1152" s="263" t="s">
        <v>7141</v>
      </c>
      <c r="E1152" s="263" t="s">
        <v>3323</v>
      </c>
      <c r="F1152" s="263" t="s">
        <v>422</v>
      </c>
      <c r="G1152" s="263" t="s">
        <v>655</v>
      </c>
      <c r="H1152" s="263"/>
      <c r="I1152" s="263"/>
      <c r="J1152" s="263"/>
      <c r="K1152" s="263"/>
      <c r="L1152" s="263"/>
      <c r="M1152" s="263"/>
      <c r="N1152" s="263"/>
      <c r="O1152" s="158"/>
      <c r="P1152" s="296">
        <f t="shared" si="48"/>
        <v>0</v>
      </c>
      <c r="Q1152" s="263"/>
      <c r="R1152" s="263"/>
      <c r="S1152" s="263"/>
      <c r="T1152" s="263"/>
      <c r="U1152" s="263"/>
      <c r="V1152" s="263"/>
      <c r="W1152" s="263">
        <v>1</v>
      </c>
      <c r="X1152" s="158">
        <v>45230</v>
      </c>
      <c r="Y1152" s="297">
        <f t="shared" si="49"/>
        <v>1</v>
      </c>
      <c r="Z1152" s="263"/>
      <c r="AA1152" s="263"/>
      <c r="AB1152" s="263"/>
      <c r="AC1152" s="263"/>
      <c r="AD1152" s="263"/>
      <c r="AE1152" s="263"/>
      <c r="AF1152" s="263"/>
      <c r="AG1152" s="158"/>
      <c r="AH1152" s="297">
        <f t="shared" si="47"/>
        <v>0</v>
      </c>
      <c r="AI1152" s="573"/>
      <c r="AJ1152" s="574" t="s">
        <v>659</v>
      </c>
      <c r="AK1152" s="574" t="s">
        <v>430</v>
      </c>
      <c r="AL1152" s="574"/>
      <c r="AM1152" s="574"/>
      <c r="AN1152" s="574"/>
      <c r="AO1152" s="574"/>
      <c r="AP1152" s="574"/>
      <c r="AQ1152" s="574"/>
      <c r="AR1152" s="574"/>
      <c r="AS1152" s="575"/>
      <c r="AT1152" s="576"/>
      <c r="AU1152" s="575"/>
      <c r="AV1152" s="577"/>
      <c r="AW1152" s="159"/>
    </row>
    <row r="1153" spans="1:49" ht="51">
      <c r="A1153" s="395"/>
      <c r="B1153" s="395">
        <v>3614211300</v>
      </c>
      <c r="C1153" s="263" t="s">
        <v>7142</v>
      </c>
      <c r="D1153" s="263" t="s">
        <v>7143</v>
      </c>
      <c r="E1153" s="263" t="s">
        <v>3324</v>
      </c>
      <c r="F1153" s="263" t="s">
        <v>422</v>
      </c>
      <c r="G1153" s="263" t="s">
        <v>655</v>
      </c>
      <c r="H1153" s="263"/>
      <c r="I1153" s="263"/>
      <c r="J1153" s="263"/>
      <c r="K1153" s="263"/>
      <c r="L1153" s="263"/>
      <c r="M1153" s="263"/>
      <c r="N1153" s="263"/>
      <c r="O1153" s="158"/>
      <c r="P1153" s="296">
        <f t="shared" si="48"/>
        <v>0</v>
      </c>
      <c r="Q1153" s="263"/>
      <c r="R1153" s="263"/>
      <c r="S1153" s="263"/>
      <c r="T1153" s="263"/>
      <c r="U1153" s="263"/>
      <c r="V1153" s="263"/>
      <c r="W1153" s="263">
        <v>1</v>
      </c>
      <c r="X1153" s="158">
        <v>45075</v>
      </c>
      <c r="Y1153" s="297">
        <f t="shared" si="49"/>
        <v>1</v>
      </c>
      <c r="Z1153" s="263"/>
      <c r="AA1153" s="263"/>
      <c r="AB1153" s="263"/>
      <c r="AC1153" s="263"/>
      <c r="AD1153" s="263"/>
      <c r="AE1153" s="263"/>
      <c r="AF1153" s="263"/>
      <c r="AG1153" s="158"/>
      <c r="AH1153" s="297">
        <f t="shared" si="47"/>
        <v>0</v>
      </c>
      <c r="AI1153" s="573"/>
      <c r="AJ1153" s="574" t="s">
        <v>659</v>
      </c>
      <c r="AK1153" s="574" t="s">
        <v>430</v>
      </c>
      <c r="AL1153" s="574"/>
      <c r="AM1153" s="574"/>
      <c r="AN1153" s="574"/>
      <c r="AO1153" s="574"/>
      <c r="AP1153" s="574"/>
      <c r="AQ1153" s="574"/>
      <c r="AR1153" s="574"/>
      <c r="AS1153" s="575"/>
      <c r="AT1153" s="576"/>
      <c r="AU1153" s="575"/>
      <c r="AV1153" s="577"/>
      <c r="AW1153" s="159"/>
    </row>
    <row r="1154" spans="1:49" ht="51">
      <c r="A1154" s="395"/>
      <c r="B1154" s="395">
        <v>4454211100</v>
      </c>
      <c r="C1154" s="263" t="s">
        <v>7144</v>
      </c>
      <c r="D1154" s="263" t="s">
        <v>7145</v>
      </c>
      <c r="E1154" s="263" t="s">
        <v>3325</v>
      </c>
      <c r="F1154" s="263" t="s">
        <v>422</v>
      </c>
      <c r="G1154" s="263" t="s">
        <v>655</v>
      </c>
      <c r="H1154" s="263"/>
      <c r="I1154" s="263"/>
      <c r="J1154" s="263"/>
      <c r="K1154" s="263"/>
      <c r="L1154" s="263"/>
      <c r="M1154" s="263"/>
      <c r="N1154" s="263"/>
      <c r="O1154" s="158"/>
      <c r="P1154" s="296">
        <f t="shared" si="48"/>
        <v>0</v>
      </c>
      <c r="Q1154" s="263"/>
      <c r="R1154" s="263"/>
      <c r="S1154" s="263"/>
      <c r="T1154" s="263"/>
      <c r="U1154" s="263"/>
      <c r="V1154" s="263"/>
      <c r="W1154" s="263">
        <v>1</v>
      </c>
      <c r="X1154" s="158">
        <v>45043</v>
      </c>
      <c r="Y1154" s="297">
        <f t="shared" si="49"/>
        <v>1</v>
      </c>
      <c r="Z1154" s="263"/>
      <c r="AA1154" s="263"/>
      <c r="AB1154" s="263"/>
      <c r="AC1154" s="263"/>
      <c r="AD1154" s="263"/>
      <c r="AE1154" s="263"/>
      <c r="AF1154" s="263"/>
      <c r="AG1154" s="158"/>
      <c r="AH1154" s="297">
        <f t="shared" si="47"/>
        <v>0</v>
      </c>
      <c r="AI1154" s="573"/>
      <c r="AJ1154" s="574" t="s">
        <v>659</v>
      </c>
      <c r="AK1154" s="574" t="s">
        <v>430</v>
      </c>
      <c r="AL1154" s="574"/>
      <c r="AM1154" s="574"/>
      <c r="AN1154" s="574"/>
      <c r="AO1154" s="574"/>
      <c r="AP1154" s="574"/>
      <c r="AQ1154" s="574"/>
      <c r="AR1154" s="574"/>
      <c r="AS1154" s="575"/>
      <c r="AT1154" s="576"/>
      <c r="AU1154" s="575"/>
      <c r="AV1154" s="577"/>
      <c r="AW1154" s="159"/>
    </row>
    <row r="1155" spans="1:49" ht="63.75">
      <c r="A1155" s="395"/>
      <c r="B1155" s="395">
        <v>4520134600</v>
      </c>
      <c r="C1155" s="263" t="s">
        <v>7146</v>
      </c>
      <c r="D1155" s="263" t="s">
        <v>7147</v>
      </c>
      <c r="E1155" s="263" t="s">
        <v>3326</v>
      </c>
      <c r="F1155" s="263" t="s">
        <v>422</v>
      </c>
      <c r="G1155" s="263" t="s">
        <v>655</v>
      </c>
      <c r="H1155" s="263"/>
      <c r="I1155" s="263"/>
      <c r="J1155" s="263"/>
      <c r="K1155" s="263"/>
      <c r="L1155" s="263"/>
      <c r="M1155" s="263"/>
      <c r="N1155" s="263"/>
      <c r="O1155" s="158"/>
      <c r="P1155" s="296">
        <f t="shared" si="48"/>
        <v>0</v>
      </c>
      <c r="Q1155" s="263"/>
      <c r="R1155" s="263"/>
      <c r="S1155" s="263"/>
      <c r="T1155" s="263"/>
      <c r="U1155" s="263"/>
      <c r="V1155" s="263"/>
      <c r="W1155" s="263">
        <v>1</v>
      </c>
      <c r="X1155" s="158">
        <v>45272</v>
      </c>
      <c r="Y1155" s="297">
        <f t="shared" si="49"/>
        <v>1</v>
      </c>
      <c r="Z1155" s="263"/>
      <c r="AA1155" s="263"/>
      <c r="AB1155" s="263"/>
      <c r="AC1155" s="263"/>
      <c r="AD1155" s="263"/>
      <c r="AE1155" s="263"/>
      <c r="AF1155" s="263"/>
      <c r="AG1155" s="158"/>
      <c r="AH1155" s="297">
        <f t="shared" si="47"/>
        <v>0</v>
      </c>
      <c r="AI1155" s="573"/>
      <c r="AJ1155" s="574" t="s">
        <v>659</v>
      </c>
      <c r="AK1155" s="574" t="s">
        <v>430</v>
      </c>
      <c r="AL1155" s="574"/>
      <c r="AM1155" s="574"/>
      <c r="AN1155" s="574"/>
      <c r="AO1155" s="574"/>
      <c r="AP1155" s="574"/>
      <c r="AQ1155" s="574"/>
      <c r="AR1155" s="574"/>
      <c r="AS1155" s="575"/>
      <c r="AT1155" s="576"/>
      <c r="AU1155" s="575"/>
      <c r="AV1155" s="577"/>
      <c r="AW1155" s="159"/>
    </row>
    <row r="1156" spans="1:49" ht="51">
      <c r="A1156" s="395"/>
      <c r="B1156" s="395">
        <v>5521801300</v>
      </c>
      <c r="C1156" s="263" t="s">
        <v>7148</v>
      </c>
      <c r="D1156" s="263" t="s">
        <v>7149</v>
      </c>
      <c r="E1156" s="263" t="s">
        <v>3327</v>
      </c>
      <c r="F1156" s="263" t="s">
        <v>422</v>
      </c>
      <c r="G1156" s="263" t="s">
        <v>655</v>
      </c>
      <c r="H1156" s="263"/>
      <c r="I1156" s="263"/>
      <c r="J1156" s="263"/>
      <c r="K1156" s="263"/>
      <c r="L1156" s="263"/>
      <c r="M1156" s="263"/>
      <c r="N1156" s="263"/>
      <c r="O1156" s="158"/>
      <c r="P1156" s="296">
        <f t="shared" si="48"/>
        <v>0</v>
      </c>
      <c r="Q1156" s="263"/>
      <c r="R1156" s="263"/>
      <c r="S1156" s="263"/>
      <c r="T1156" s="263"/>
      <c r="U1156" s="263"/>
      <c r="V1156" s="263"/>
      <c r="W1156" s="263">
        <v>1</v>
      </c>
      <c r="X1156" s="158">
        <v>45050</v>
      </c>
      <c r="Y1156" s="297">
        <f t="shared" si="49"/>
        <v>1</v>
      </c>
      <c r="Z1156" s="263"/>
      <c r="AA1156" s="263"/>
      <c r="AB1156" s="263"/>
      <c r="AC1156" s="263"/>
      <c r="AD1156" s="263"/>
      <c r="AE1156" s="263"/>
      <c r="AF1156" s="263"/>
      <c r="AG1156" s="158"/>
      <c r="AH1156" s="297">
        <f t="shared" si="47"/>
        <v>0</v>
      </c>
      <c r="AI1156" s="573"/>
      <c r="AJ1156" s="574" t="s">
        <v>659</v>
      </c>
      <c r="AK1156" s="574" t="s">
        <v>430</v>
      </c>
      <c r="AL1156" s="574"/>
      <c r="AM1156" s="574"/>
      <c r="AN1156" s="574"/>
      <c r="AO1156" s="574"/>
      <c r="AP1156" s="574"/>
      <c r="AQ1156" s="574"/>
      <c r="AR1156" s="574"/>
      <c r="AS1156" s="575"/>
      <c r="AT1156" s="576"/>
      <c r="AU1156" s="575"/>
      <c r="AV1156" s="577"/>
      <c r="AW1156" s="159"/>
    </row>
    <row r="1157" spans="1:49" ht="63.75">
      <c r="A1157" s="395"/>
      <c r="B1157" s="395">
        <v>4171601500</v>
      </c>
      <c r="C1157" s="263" t="s">
        <v>7150</v>
      </c>
      <c r="D1157" s="263" t="s">
        <v>7151</v>
      </c>
      <c r="E1157" s="263" t="s">
        <v>3328</v>
      </c>
      <c r="F1157" s="263" t="s">
        <v>422</v>
      </c>
      <c r="G1157" s="263" t="s">
        <v>655</v>
      </c>
      <c r="H1157" s="263"/>
      <c r="I1157" s="263"/>
      <c r="J1157" s="263"/>
      <c r="K1157" s="263"/>
      <c r="L1157" s="263"/>
      <c r="M1157" s="263"/>
      <c r="N1157" s="263"/>
      <c r="O1157" s="158"/>
      <c r="P1157" s="296">
        <f t="shared" si="48"/>
        <v>0</v>
      </c>
      <c r="Q1157" s="263"/>
      <c r="R1157" s="263"/>
      <c r="S1157" s="263"/>
      <c r="T1157" s="263"/>
      <c r="U1157" s="263"/>
      <c r="V1157" s="263"/>
      <c r="W1157" s="263">
        <v>1</v>
      </c>
      <c r="X1157" s="158">
        <v>45244</v>
      </c>
      <c r="Y1157" s="297">
        <f t="shared" si="49"/>
        <v>1</v>
      </c>
      <c r="Z1157" s="263"/>
      <c r="AA1157" s="263"/>
      <c r="AB1157" s="263"/>
      <c r="AC1157" s="263"/>
      <c r="AD1157" s="263"/>
      <c r="AE1157" s="263"/>
      <c r="AF1157" s="263"/>
      <c r="AG1157" s="158"/>
      <c r="AH1157" s="297">
        <f t="shared" si="47"/>
        <v>0</v>
      </c>
      <c r="AI1157" s="573"/>
      <c r="AJ1157" s="574" t="s">
        <v>659</v>
      </c>
      <c r="AK1157" s="574" t="s">
        <v>430</v>
      </c>
      <c r="AL1157" s="574"/>
      <c r="AM1157" s="574"/>
      <c r="AN1157" s="574"/>
      <c r="AO1157" s="574"/>
      <c r="AP1157" s="574"/>
      <c r="AQ1157" s="574"/>
      <c r="AR1157" s="574"/>
      <c r="AS1157" s="575"/>
      <c r="AT1157" s="576"/>
      <c r="AU1157" s="575"/>
      <c r="AV1157" s="577"/>
      <c r="AW1157" s="159"/>
    </row>
    <row r="1158" spans="1:49" ht="51">
      <c r="A1158" s="395"/>
      <c r="B1158" s="395">
        <v>4534040500</v>
      </c>
      <c r="C1158" s="263" t="s">
        <v>7152</v>
      </c>
      <c r="D1158" s="263" t="s">
        <v>7153</v>
      </c>
      <c r="E1158" s="263" t="s">
        <v>3329</v>
      </c>
      <c r="F1158" s="263" t="s">
        <v>422</v>
      </c>
      <c r="G1158" s="263" t="s">
        <v>655</v>
      </c>
      <c r="H1158" s="263"/>
      <c r="I1158" s="263"/>
      <c r="J1158" s="263"/>
      <c r="K1158" s="263"/>
      <c r="L1158" s="263"/>
      <c r="M1158" s="263"/>
      <c r="N1158" s="263"/>
      <c r="O1158" s="158"/>
      <c r="P1158" s="296">
        <f t="shared" si="48"/>
        <v>0</v>
      </c>
      <c r="Q1158" s="263"/>
      <c r="R1158" s="263"/>
      <c r="S1158" s="263"/>
      <c r="T1158" s="263"/>
      <c r="U1158" s="263"/>
      <c r="V1158" s="263"/>
      <c r="W1158" s="263">
        <v>1</v>
      </c>
      <c r="X1158" s="158">
        <v>45105</v>
      </c>
      <c r="Y1158" s="297">
        <f t="shared" si="49"/>
        <v>1</v>
      </c>
      <c r="Z1158" s="263"/>
      <c r="AA1158" s="263"/>
      <c r="AB1158" s="263"/>
      <c r="AC1158" s="263"/>
      <c r="AD1158" s="263"/>
      <c r="AE1158" s="263"/>
      <c r="AF1158" s="263"/>
      <c r="AG1158" s="158"/>
      <c r="AH1158" s="297">
        <f t="shared" si="47"/>
        <v>0</v>
      </c>
      <c r="AI1158" s="573"/>
      <c r="AJ1158" s="574" t="s">
        <v>659</v>
      </c>
      <c r="AK1158" s="574" t="s">
        <v>430</v>
      </c>
      <c r="AL1158" s="574"/>
      <c r="AM1158" s="574"/>
      <c r="AN1158" s="574"/>
      <c r="AO1158" s="574"/>
      <c r="AP1158" s="574"/>
      <c r="AQ1158" s="574"/>
      <c r="AR1158" s="574"/>
      <c r="AS1158" s="575"/>
      <c r="AT1158" s="576"/>
      <c r="AU1158" s="575"/>
      <c r="AV1158" s="577"/>
      <c r="AW1158" s="159"/>
    </row>
    <row r="1159" spans="1:49" ht="51">
      <c r="A1159" s="395"/>
      <c r="B1159" s="395">
        <v>6340105300</v>
      </c>
      <c r="C1159" s="263" t="s">
        <v>7154</v>
      </c>
      <c r="D1159" s="263" t="s">
        <v>7155</v>
      </c>
      <c r="E1159" s="263" t="s">
        <v>3330</v>
      </c>
      <c r="F1159" s="263" t="s">
        <v>422</v>
      </c>
      <c r="G1159" s="263" t="s">
        <v>655</v>
      </c>
      <c r="H1159" s="263"/>
      <c r="I1159" s="263"/>
      <c r="J1159" s="263"/>
      <c r="K1159" s="263"/>
      <c r="L1159" s="263"/>
      <c r="M1159" s="263"/>
      <c r="N1159" s="263"/>
      <c r="O1159" s="158"/>
      <c r="P1159" s="296">
        <f t="shared" si="48"/>
        <v>0</v>
      </c>
      <c r="Q1159" s="263"/>
      <c r="R1159" s="263"/>
      <c r="S1159" s="263"/>
      <c r="T1159" s="263"/>
      <c r="U1159" s="263"/>
      <c r="V1159" s="263"/>
      <c r="W1159" s="263">
        <v>1</v>
      </c>
      <c r="X1159" s="158">
        <v>45168</v>
      </c>
      <c r="Y1159" s="297">
        <f t="shared" si="49"/>
        <v>1</v>
      </c>
      <c r="Z1159" s="263"/>
      <c r="AA1159" s="263"/>
      <c r="AB1159" s="263"/>
      <c r="AC1159" s="263"/>
      <c r="AD1159" s="263"/>
      <c r="AE1159" s="263"/>
      <c r="AF1159" s="263"/>
      <c r="AG1159" s="158"/>
      <c r="AH1159" s="297">
        <f t="shared" si="47"/>
        <v>0</v>
      </c>
      <c r="AI1159" s="573"/>
      <c r="AJ1159" s="574" t="s">
        <v>659</v>
      </c>
      <c r="AK1159" s="574" t="s">
        <v>430</v>
      </c>
      <c r="AL1159" s="574"/>
      <c r="AM1159" s="574"/>
      <c r="AN1159" s="574"/>
      <c r="AO1159" s="574"/>
      <c r="AP1159" s="574"/>
      <c r="AQ1159" s="574"/>
      <c r="AR1159" s="574"/>
      <c r="AS1159" s="575"/>
      <c r="AT1159" s="576"/>
      <c r="AU1159" s="575"/>
      <c r="AV1159" s="577"/>
      <c r="AW1159" s="159"/>
    </row>
    <row r="1160" spans="1:49" ht="51">
      <c r="A1160" s="395"/>
      <c r="B1160" s="395">
        <v>3613402200</v>
      </c>
      <c r="C1160" s="263" t="s">
        <v>7156</v>
      </c>
      <c r="D1160" s="263" t="s">
        <v>7157</v>
      </c>
      <c r="E1160" s="263" t="s">
        <v>3331</v>
      </c>
      <c r="F1160" s="263" t="s">
        <v>422</v>
      </c>
      <c r="G1160" s="263" t="s">
        <v>655</v>
      </c>
      <c r="H1160" s="263"/>
      <c r="I1160" s="263"/>
      <c r="J1160" s="263"/>
      <c r="K1160" s="263"/>
      <c r="L1160" s="263"/>
      <c r="M1160" s="263"/>
      <c r="N1160" s="263"/>
      <c r="O1160" s="158"/>
      <c r="P1160" s="296">
        <f t="shared" si="48"/>
        <v>0</v>
      </c>
      <c r="Q1160" s="263"/>
      <c r="R1160" s="263"/>
      <c r="S1160" s="263"/>
      <c r="T1160" s="263"/>
      <c r="U1160" s="263"/>
      <c r="V1160" s="263"/>
      <c r="W1160" s="263">
        <v>1</v>
      </c>
      <c r="X1160" s="158">
        <v>45084</v>
      </c>
      <c r="Y1160" s="297">
        <f t="shared" si="49"/>
        <v>1</v>
      </c>
      <c r="Z1160" s="263"/>
      <c r="AA1160" s="263"/>
      <c r="AB1160" s="263"/>
      <c r="AC1160" s="263"/>
      <c r="AD1160" s="263"/>
      <c r="AE1160" s="263"/>
      <c r="AF1160" s="263"/>
      <c r="AG1160" s="158"/>
      <c r="AH1160" s="297">
        <f t="shared" si="47"/>
        <v>0</v>
      </c>
      <c r="AI1160" s="573"/>
      <c r="AJ1160" s="574" t="s">
        <v>659</v>
      </c>
      <c r="AK1160" s="574" t="s">
        <v>430</v>
      </c>
      <c r="AL1160" s="574"/>
      <c r="AM1160" s="574"/>
      <c r="AN1160" s="574"/>
      <c r="AO1160" s="574"/>
      <c r="AP1160" s="574"/>
      <c r="AQ1160" s="574"/>
      <c r="AR1160" s="574"/>
      <c r="AS1160" s="575"/>
      <c r="AT1160" s="576"/>
      <c r="AU1160" s="575"/>
      <c r="AV1160" s="577"/>
      <c r="AW1160" s="159"/>
    </row>
    <row r="1161" spans="1:49" ht="63.75">
      <c r="A1161" s="395"/>
      <c r="B1161" s="395">
        <v>5460720700</v>
      </c>
      <c r="C1161" s="263" t="s">
        <v>7158</v>
      </c>
      <c r="D1161" s="263" t="s">
        <v>7159</v>
      </c>
      <c r="E1161" s="263" t="s">
        <v>3332</v>
      </c>
      <c r="F1161" s="263" t="s">
        <v>422</v>
      </c>
      <c r="G1161" s="263" t="s">
        <v>655</v>
      </c>
      <c r="H1161" s="263"/>
      <c r="I1161" s="263"/>
      <c r="J1161" s="263"/>
      <c r="K1161" s="263"/>
      <c r="L1161" s="263"/>
      <c r="M1161" s="263"/>
      <c r="N1161" s="263"/>
      <c r="O1161" s="158"/>
      <c r="P1161" s="296">
        <f t="shared" si="48"/>
        <v>0</v>
      </c>
      <c r="Q1161" s="263"/>
      <c r="R1161" s="263"/>
      <c r="S1161" s="263"/>
      <c r="T1161" s="263"/>
      <c r="U1161" s="263"/>
      <c r="V1161" s="263"/>
      <c r="W1161" s="263">
        <v>1</v>
      </c>
      <c r="X1161" s="158">
        <v>45131</v>
      </c>
      <c r="Y1161" s="297">
        <f t="shared" si="49"/>
        <v>1</v>
      </c>
      <c r="Z1161" s="263"/>
      <c r="AA1161" s="263"/>
      <c r="AB1161" s="263"/>
      <c r="AC1161" s="263"/>
      <c r="AD1161" s="263"/>
      <c r="AE1161" s="263"/>
      <c r="AF1161" s="263"/>
      <c r="AG1161" s="158"/>
      <c r="AH1161" s="297">
        <f t="shared" si="47"/>
        <v>0</v>
      </c>
      <c r="AI1161" s="573"/>
      <c r="AJ1161" s="574" t="s">
        <v>659</v>
      </c>
      <c r="AK1161" s="574" t="s">
        <v>430</v>
      </c>
      <c r="AL1161" s="574"/>
      <c r="AM1161" s="574"/>
      <c r="AN1161" s="574"/>
      <c r="AO1161" s="574"/>
      <c r="AP1161" s="574"/>
      <c r="AQ1161" s="574"/>
      <c r="AR1161" s="574"/>
      <c r="AS1161" s="575"/>
      <c r="AT1161" s="576"/>
      <c r="AU1161" s="575"/>
      <c r="AV1161" s="577"/>
      <c r="AW1161" s="159"/>
    </row>
    <row r="1162" spans="1:49" ht="51">
      <c r="A1162" s="395"/>
      <c r="B1162" s="395">
        <v>5301601700</v>
      </c>
      <c r="C1162" s="263" t="s">
        <v>7160</v>
      </c>
      <c r="D1162" s="263" t="s">
        <v>7161</v>
      </c>
      <c r="E1162" s="263" t="s">
        <v>3333</v>
      </c>
      <c r="F1162" s="263" t="s">
        <v>422</v>
      </c>
      <c r="G1162" s="263" t="s">
        <v>655</v>
      </c>
      <c r="H1162" s="263"/>
      <c r="I1162" s="263"/>
      <c r="J1162" s="263"/>
      <c r="K1162" s="263"/>
      <c r="L1162" s="263"/>
      <c r="M1162" s="263"/>
      <c r="N1162" s="263"/>
      <c r="O1162" s="158"/>
      <c r="P1162" s="296">
        <f t="shared" si="48"/>
        <v>0</v>
      </c>
      <c r="Q1162" s="263"/>
      <c r="R1162" s="263"/>
      <c r="S1162" s="263"/>
      <c r="T1162" s="263"/>
      <c r="U1162" s="263"/>
      <c r="V1162" s="263"/>
      <c r="W1162" s="263">
        <v>1</v>
      </c>
      <c r="X1162" s="158">
        <v>45259</v>
      </c>
      <c r="Y1162" s="297">
        <f t="shared" si="49"/>
        <v>1</v>
      </c>
      <c r="Z1162" s="263"/>
      <c r="AA1162" s="263"/>
      <c r="AB1162" s="263"/>
      <c r="AC1162" s="263"/>
      <c r="AD1162" s="263"/>
      <c r="AE1162" s="263"/>
      <c r="AF1162" s="263"/>
      <c r="AG1162" s="158"/>
      <c r="AH1162" s="297">
        <f t="shared" si="47"/>
        <v>0</v>
      </c>
      <c r="AI1162" s="573"/>
      <c r="AJ1162" s="574" t="s">
        <v>659</v>
      </c>
      <c r="AK1162" s="574" t="s">
        <v>430</v>
      </c>
      <c r="AL1162" s="574"/>
      <c r="AM1162" s="574"/>
      <c r="AN1162" s="574"/>
      <c r="AO1162" s="574"/>
      <c r="AP1162" s="574"/>
      <c r="AQ1162" s="574"/>
      <c r="AR1162" s="574"/>
      <c r="AS1162" s="575"/>
      <c r="AT1162" s="576"/>
      <c r="AU1162" s="575"/>
      <c r="AV1162" s="577"/>
      <c r="AW1162" s="159"/>
    </row>
    <row r="1163" spans="1:49" ht="63.75">
      <c r="A1163" s="395"/>
      <c r="B1163" s="395">
        <v>4712411400</v>
      </c>
      <c r="C1163" s="263" t="s">
        <v>7162</v>
      </c>
      <c r="D1163" s="263" t="s">
        <v>7163</v>
      </c>
      <c r="E1163" s="263" t="s">
        <v>3334</v>
      </c>
      <c r="F1163" s="263" t="s">
        <v>422</v>
      </c>
      <c r="G1163" s="263" t="s">
        <v>655</v>
      </c>
      <c r="H1163" s="263"/>
      <c r="I1163" s="263"/>
      <c r="J1163" s="263"/>
      <c r="K1163" s="263"/>
      <c r="L1163" s="263"/>
      <c r="M1163" s="263"/>
      <c r="N1163" s="263"/>
      <c r="O1163" s="158"/>
      <c r="P1163" s="296">
        <f t="shared" si="48"/>
        <v>0</v>
      </c>
      <c r="Q1163" s="263"/>
      <c r="R1163" s="263"/>
      <c r="S1163" s="263"/>
      <c r="T1163" s="263"/>
      <c r="U1163" s="263"/>
      <c r="V1163" s="263"/>
      <c r="W1163" s="263">
        <v>1</v>
      </c>
      <c r="X1163" s="158">
        <v>45198</v>
      </c>
      <c r="Y1163" s="297">
        <f t="shared" si="49"/>
        <v>1</v>
      </c>
      <c r="Z1163" s="263"/>
      <c r="AA1163" s="263"/>
      <c r="AB1163" s="263"/>
      <c r="AC1163" s="263"/>
      <c r="AD1163" s="263"/>
      <c r="AE1163" s="263"/>
      <c r="AF1163" s="263"/>
      <c r="AG1163" s="158"/>
      <c r="AH1163" s="297">
        <f t="shared" si="47"/>
        <v>0</v>
      </c>
      <c r="AI1163" s="573"/>
      <c r="AJ1163" s="574" t="s">
        <v>659</v>
      </c>
      <c r="AK1163" s="574" t="s">
        <v>430</v>
      </c>
      <c r="AL1163" s="574"/>
      <c r="AM1163" s="574"/>
      <c r="AN1163" s="574"/>
      <c r="AO1163" s="574"/>
      <c r="AP1163" s="574"/>
      <c r="AQ1163" s="574"/>
      <c r="AR1163" s="574"/>
      <c r="AS1163" s="575"/>
      <c r="AT1163" s="576"/>
      <c r="AU1163" s="575"/>
      <c r="AV1163" s="577"/>
      <c r="AW1163" s="159"/>
    </row>
    <row r="1164" spans="1:49" ht="51">
      <c r="A1164" s="395"/>
      <c r="B1164" s="395">
        <v>5414711300</v>
      </c>
      <c r="C1164" s="263" t="s">
        <v>7164</v>
      </c>
      <c r="D1164" s="263" t="s">
        <v>7165</v>
      </c>
      <c r="E1164" s="263" t="s">
        <v>3335</v>
      </c>
      <c r="F1164" s="263" t="s">
        <v>422</v>
      </c>
      <c r="G1164" s="263" t="s">
        <v>655</v>
      </c>
      <c r="H1164" s="263"/>
      <c r="I1164" s="263"/>
      <c r="J1164" s="263"/>
      <c r="K1164" s="263"/>
      <c r="L1164" s="263"/>
      <c r="M1164" s="263"/>
      <c r="N1164" s="263"/>
      <c r="O1164" s="158"/>
      <c r="P1164" s="296">
        <f t="shared" si="48"/>
        <v>0</v>
      </c>
      <c r="Q1164" s="263"/>
      <c r="R1164" s="263"/>
      <c r="S1164" s="263"/>
      <c r="T1164" s="263"/>
      <c r="U1164" s="263"/>
      <c r="V1164" s="263"/>
      <c r="W1164" s="263">
        <v>1</v>
      </c>
      <c r="X1164" s="158">
        <v>45250</v>
      </c>
      <c r="Y1164" s="297">
        <f t="shared" si="49"/>
        <v>1</v>
      </c>
      <c r="Z1164" s="263"/>
      <c r="AA1164" s="263"/>
      <c r="AB1164" s="263"/>
      <c r="AC1164" s="263"/>
      <c r="AD1164" s="263"/>
      <c r="AE1164" s="263"/>
      <c r="AF1164" s="263"/>
      <c r="AG1164" s="158"/>
      <c r="AH1164" s="297">
        <f t="shared" si="47"/>
        <v>0</v>
      </c>
      <c r="AI1164" s="573"/>
      <c r="AJ1164" s="574" t="s">
        <v>659</v>
      </c>
      <c r="AK1164" s="574" t="s">
        <v>430</v>
      </c>
      <c r="AL1164" s="574"/>
      <c r="AM1164" s="574"/>
      <c r="AN1164" s="574"/>
      <c r="AO1164" s="574"/>
      <c r="AP1164" s="574"/>
      <c r="AQ1164" s="574"/>
      <c r="AR1164" s="574"/>
      <c r="AS1164" s="575"/>
      <c r="AT1164" s="576"/>
      <c r="AU1164" s="575"/>
      <c r="AV1164" s="577"/>
      <c r="AW1164" s="159"/>
    </row>
    <row r="1165" spans="1:49" ht="51">
      <c r="A1165" s="395"/>
      <c r="B1165" s="395">
        <v>4235221000</v>
      </c>
      <c r="C1165" s="263" t="s">
        <v>7166</v>
      </c>
      <c r="D1165" s="263" t="s">
        <v>7167</v>
      </c>
      <c r="E1165" s="263" t="s">
        <v>3336</v>
      </c>
      <c r="F1165" s="263" t="s">
        <v>422</v>
      </c>
      <c r="G1165" s="263" t="s">
        <v>655</v>
      </c>
      <c r="H1165" s="263"/>
      <c r="I1165" s="263"/>
      <c r="J1165" s="263"/>
      <c r="K1165" s="263"/>
      <c r="L1165" s="263"/>
      <c r="M1165" s="263"/>
      <c r="N1165" s="263"/>
      <c r="O1165" s="158"/>
      <c r="P1165" s="296">
        <f t="shared" si="48"/>
        <v>0</v>
      </c>
      <c r="Q1165" s="263"/>
      <c r="R1165" s="263"/>
      <c r="S1165" s="263"/>
      <c r="T1165" s="263"/>
      <c r="U1165" s="263"/>
      <c r="V1165" s="263"/>
      <c r="W1165" s="263">
        <v>1</v>
      </c>
      <c r="X1165" s="158">
        <v>45131</v>
      </c>
      <c r="Y1165" s="297">
        <f t="shared" si="49"/>
        <v>1</v>
      </c>
      <c r="Z1165" s="263"/>
      <c r="AA1165" s="263"/>
      <c r="AB1165" s="263"/>
      <c r="AC1165" s="263"/>
      <c r="AD1165" s="263"/>
      <c r="AE1165" s="263"/>
      <c r="AF1165" s="263"/>
      <c r="AG1165" s="158"/>
      <c r="AH1165" s="297">
        <f t="shared" si="47"/>
        <v>0</v>
      </c>
      <c r="AI1165" s="573"/>
      <c r="AJ1165" s="574" t="s">
        <v>659</v>
      </c>
      <c r="AK1165" s="574" t="s">
        <v>430</v>
      </c>
      <c r="AL1165" s="574"/>
      <c r="AM1165" s="574"/>
      <c r="AN1165" s="574"/>
      <c r="AO1165" s="574"/>
      <c r="AP1165" s="574"/>
      <c r="AQ1165" s="574"/>
      <c r="AR1165" s="574"/>
      <c r="AS1165" s="575"/>
      <c r="AT1165" s="576"/>
      <c r="AU1165" s="575"/>
      <c r="AV1165" s="577"/>
      <c r="AW1165" s="159"/>
    </row>
    <row r="1166" spans="1:49" ht="63.75">
      <c r="A1166" s="395"/>
      <c r="B1166" s="395">
        <v>4391801600</v>
      </c>
      <c r="C1166" s="263" t="s">
        <v>7168</v>
      </c>
      <c r="D1166" s="263" t="s">
        <v>7169</v>
      </c>
      <c r="E1166" s="263" t="s">
        <v>3337</v>
      </c>
      <c r="F1166" s="263" t="s">
        <v>422</v>
      </c>
      <c r="G1166" s="263" t="s">
        <v>655</v>
      </c>
      <c r="H1166" s="263"/>
      <c r="I1166" s="263"/>
      <c r="J1166" s="263"/>
      <c r="K1166" s="263"/>
      <c r="L1166" s="263"/>
      <c r="M1166" s="263"/>
      <c r="N1166" s="263"/>
      <c r="O1166" s="158"/>
      <c r="P1166" s="296">
        <f t="shared" si="48"/>
        <v>0</v>
      </c>
      <c r="Q1166" s="263"/>
      <c r="R1166" s="263"/>
      <c r="S1166" s="263"/>
      <c r="T1166" s="263"/>
      <c r="U1166" s="263"/>
      <c r="V1166" s="263"/>
      <c r="W1166" s="263">
        <v>1</v>
      </c>
      <c r="X1166" s="158">
        <v>45176</v>
      </c>
      <c r="Y1166" s="297">
        <f t="shared" si="49"/>
        <v>1</v>
      </c>
      <c r="Z1166" s="263"/>
      <c r="AA1166" s="263"/>
      <c r="AB1166" s="263"/>
      <c r="AC1166" s="263"/>
      <c r="AD1166" s="263"/>
      <c r="AE1166" s="263"/>
      <c r="AF1166" s="263"/>
      <c r="AG1166" s="158"/>
      <c r="AH1166" s="297">
        <f t="shared" si="47"/>
        <v>0</v>
      </c>
      <c r="AI1166" s="573"/>
      <c r="AJ1166" s="574" t="s">
        <v>659</v>
      </c>
      <c r="AK1166" s="574" t="s">
        <v>430</v>
      </c>
      <c r="AL1166" s="574"/>
      <c r="AM1166" s="574"/>
      <c r="AN1166" s="574"/>
      <c r="AO1166" s="574"/>
      <c r="AP1166" s="574"/>
      <c r="AQ1166" s="574"/>
      <c r="AR1166" s="574"/>
      <c r="AS1166" s="575"/>
      <c r="AT1166" s="576"/>
      <c r="AU1166" s="575"/>
      <c r="AV1166" s="577"/>
      <c r="AW1166" s="159"/>
    </row>
    <row r="1167" spans="1:49" ht="51">
      <c r="A1167" s="395"/>
      <c r="B1167" s="395">
        <v>4460310800</v>
      </c>
      <c r="C1167" s="263" t="s">
        <v>7170</v>
      </c>
      <c r="D1167" s="263" t="s">
        <v>7171</v>
      </c>
      <c r="E1167" s="263" t="s">
        <v>3338</v>
      </c>
      <c r="F1167" s="263" t="s">
        <v>422</v>
      </c>
      <c r="G1167" s="263" t="s">
        <v>655</v>
      </c>
      <c r="H1167" s="263"/>
      <c r="I1167" s="263"/>
      <c r="J1167" s="263"/>
      <c r="K1167" s="263"/>
      <c r="L1167" s="263"/>
      <c r="M1167" s="263"/>
      <c r="N1167" s="263"/>
      <c r="O1167" s="158"/>
      <c r="P1167" s="296">
        <f t="shared" si="48"/>
        <v>0</v>
      </c>
      <c r="Q1167" s="263"/>
      <c r="R1167" s="263"/>
      <c r="S1167" s="263"/>
      <c r="T1167" s="263"/>
      <c r="U1167" s="263"/>
      <c r="V1167" s="263"/>
      <c r="W1167" s="263">
        <v>1</v>
      </c>
      <c r="X1167" s="158">
        <v>45278</v>
      </c>
      <c r="Y1167" s="297">
        <f t="shared" si="49"/>
        <v>1</v>
      </c>
      <c r="Z1167" s="263"/>
      <c r="AA1167" s="263"/>
      <c r="AB1167" s="263"/>
      <c r="AC1167" s="263"/>
      <c r="AD1167" s="263"/>
      <c r="AE1167" s="263"/>
      <c r="AF1167" s="263"/>
      <c r="AG1167" s="158"/>
      <c r="AH1167" s="297">
        <f t="shared" si="47"/>
        <v>0</v>
      </c>
      <c r="AI1167" s="573"/>
      <c r="AJ1167" s="574" t="s">
        <v>659</v>
      </c>
      <c r="AK1167" s="574" t="s">
        <v>430</v>
      </c>
      <c r="AL1167" s="574"/>
      <c r="AM1167" s="574"/>
      <c r="AN1167" s="574"/>
      <c r="AO1167" s="574"/>
      <c r="AP1167" s="574"/>
      <c r="AQ1167" s="574"/>
      <c r="AR1167" s="574"/>
      <c r="AS1167" s="575"/>
      <c r="AT1167" s="576"/>
      <c r="AU1167" s="575"/>
      <c r="AV1167" s="577"/>
      <c r="AW1167" s="159"/>
    </row>
    <row r="1168" spans="1:49" ht="51">
      <c r="A1168" s="395"/>
      <c r="B1168" s="395">
        <v>4775520400</v>
      </c>
      <c r="C1168" s="263" t="s">
        <v>7172</v>
      </c>
      <c r="D1168" s="263" t="s">
        <v>7173</v>
      </c>
      <c r="E1168" s="263" t="s">
        <v>3339</v>
      </c>
      <c r="F1168" s="263" t="s">
        <v>422</v>
      </c>
      <c r="G1168" s="263" t="s">
        <v>655</v>
      </c>
      <c r="H1168" s="263"/>
      <c r="I1168" s="263"/>
      <c r="J1168" s="263"/>
      <c r="K1168" s="263"/>
      <c r="L1168" s="263"/>
      <c r="M1168" s="263"/>
      <c r="N1168" s="263"/>
      <c r="O1168" s="158"/>
      <c r="P1168" s="296">
        <f t="shared" si="48"/>
        <v>0</v>
      </c>
      <c r="Q1168" s="263"/>
      <c r="R1168" s="263"/>
      <c r="S1168" s="263"/>
      <c r="T1168" s="263"/>
      <c r="U1168" s="263"/>
      <c r="V1168" s="263"/>
      <c r="W1168" s="263">
        <v>1</v>
      </c>
      <c r="X1168" s="158">
        <v>45182</v>
      </c>
      <c r="Y1168" s="297">
        <f t="shared" si="49"/>
        <v>1</v>
      </c>
      <c r="Z1168" s="263"/>
      <c r="AA1168" s="263"/>
      <c r="AB1168" s="263"/>
      <c r="AC1168" s="263"/>
      <c r="AD1168" s="263"/>
      <c r="AE1168" s="263"/>
      <c r="AF1168" s="263"/>
      <c r="AG1168" s="158"/>
      <c r="AH1168" s="297">
        <f t="shared" si="47"/>
        <v>0</v>
      </c>
      <c r="AI1168" s="573"/>
      <c r="AJ1168" s="574" t="s">
        <v>659</v>
      </c>
      <c r="AK1168" s="574" t="s">
        <v>430</v>
      </c>
      <c r="AL1168" s="574"/>
      <c r="AM1168" s="574"/>
      <c r="AN1168" s="574"/>
      <c r="AO1168" s="574"/>
      <c r="AP1168" s="574"/>
      <c r="AQ1168" s="574"/>
      <c r="AR1168" s="574"/>
      <c r="AS1168" s="575"/>
      <c r="AT1168" s="576"/>
      <c r="AU1168" s="575"/>
      <c r="AV1168" s="577"/>
      <c r="AW1168" s="159"/>
    </row>
    <row r="1169" spans="1:49" ht="63.75">
      <c r="A1169" s="395"/>
      <c r="B1169" s="395">
        <v>4163910200</v>
      </c>
      <c r="C1169" s="263" t="s">
        <v>7174</v>
      </c>
      <c r="D1169" s="263" t="s">
        <v>7175</v>
      </c>
      <c r="E1169" s="263" t="s">
        <v>3340</v>
      </c>
      <c r="F1169" s="263" t="s">
        <v>422</v>
      </c>
      <c r="G1169" s="263" t="s">
        <v>655</v>
      </c>
      <c r="H1169" s="263"/>
      <c r="I1169" s="263"/>
      <c r="J1169" s="263"/>
      <c r="K1169" s="263"/>
      <c r="L1169" s="263"/>
      <c r="M1169" s="263"/>
      <c r="N1169" s="263"/>
      <c r="O1169" s="158"/>
      <c r="P1169" s="296">
        <f t="shared" si="48"/>
        <v>0</v>
      </c>
      <c r="Q1169" s="263"/>
      <c r="R1169" s="263"/>
      <c r="S1169" s="263"/>
      <c r="T1169" s="263"/>
      <c r="U1169" s="263"/>
      <c r="V1169" s="263"/>
      <c r="W1169" s="263">
        <v>1</v>
      </c>
      <c r="X1169" s="158">
        <v>45170</v>
      </c>
      <c r="Y1169" s="297">
        <f t="shared" si="49"/>
        <v>1</v>
      </c>
      <c r="Z1169" s="263"/>
      <c r="AA1169" s="263"/>
      <c r="AB1169" s="263"/>
      <c r="AC1169" s="263"/>
      <c r="AD1169" s="263"/>
      <c r="AE1169" s="263"/>
      <c r="AF1169" s="263"/>
      <c r="AG1169" s="158"/>
      <c r="AH1169" s="297">
        <f t="shared" si="47"/>
        <v>0</v>
      </c>
      <c r="AI1169" s="573"/>
      <c r="AJ1169" s="574" t="s">
        <v>659</v>
      </c>
      <c r="AK1169" s="574" t="s">
        <v>430</v>
      </c>
      <c r="AL1169" s="574"/>
      <c r="AM1169" s="574"/>
      <c r="AN1169" s="574"/>
      <c r="AO1169" s="574"/>
      <c r="AP1169" s="574"/>
      <c r="AQ1169" s="574"/>
      <c r="AR1169" s="574"/>
      <c r="AS1169" s="575"/>
      <c r="AT1169" s="576"/>
      <c r="AU1169" s="575"/>
      <c r="AV1169" s="577"/>
      <c r="AW1169" s="159"/>
    </row>
    <row r="1170" spans="1:49" ht="76.5">
      <c r="A1170" s="395"/>
      <c r="B1170" s="395">
        <v>3625300100</v>
      </c>
      <c r="C1170" s="263" t="s">
        <v>7176</v>
      </c>
      <c r="D1170" s="263" t="s">
        <v>7177</v>
      </c>
      <c r="E1170" s="263" t="s">
        <v>3341</v>
      </c>
      <c r="F1170" s="263" t="s">
        <v>422</v>
      </c>
      <c r="G1170" s="263" t="s">
        <v>655</v>
      </c>
      <c r="H1170" s="263"/>
      <c r="I1170" s="263"/>
      <c r="J1170" s="263"/>
      <c r="K1170" s="263"/>
      <c r="L1170" s="263"/>
      <c r="M1170" s="263"/>
      <c r="N1170" s="263"/>
      <c r="O1170" s="158"/>
      <c r="P1170" s="296">
        <f t="shared" si="48"/>
        <v>0</v>
      </c>
      <c r="Q1170" s="263"/>
      <c r="R1170" s="263"/>
      <c r="S1170" s="263"/>
      <c r="T1170" s="263"/>
      <c r="U1170" s="263"/>
      <c r="V1170" s="263"/>
      <c r="W1170" s="263">
        <v>1</v>
      </c>
      <c r="X1170" s="158">
        <v>45167</v>
      </c>
      <c r="Y1170" s="297">
        <f t="shared" si="49"/>
        <v>1</v>
      </c>
      <c r="Z1170" s="263"/>
      <c r="AA1170" s="263"/>
      <c r="AB1170" s="263"/>
      <c r="AC1170" s="263"/>
      <c r="AD1170" s="263"/>
      <c r="AE1170" s="263"/>
      <c r="AF1170" s="263"/>
      <c r="AG1170" s="158"/>
      <c r="AH1170" s="297">
        <f t="shared" si="47"/>
        <v>0</v>
      </c>
      <c r="AI1170" s="573"/>
      <c r="AJ1170" s="574" t="s">
        <v>659</v>
      </c>
      <c r="AK1170" s="574" t="s">
        <v>430</v>
      </c>
      <c r="AL1170" s="574"/>
      <c r="AM1170" s="574"/>
      <c r="AN1170" s="574"/>
      <c r="AO1170" s="574"/>
      <c r="AP1170" s="574"/>
      <c r="AQ1170" s="574"/>
      <c r="AR1170" s="574"/>
      <c r="AS1170" s="575"/>
      <c r="AT1170" s="576"/>
      <c r="AU1170" s="575"/>
      <c r="AV1170" s="577"/>
      <c r="AW1170" s="159"/>
    </row>
    <row r="1171" spans="1:49" ht="51">
      <c r="A1171" s="395"/>
      <c r="B1171" s="395">
        <v>5456511700</v>
      </c>
      <c r="C1171" s="263" t="s">
        <v>7178</v>
      </c>
      <c r="D1171" s="263" t="s">
        <v>7179</v>
      </c>
      <c r="E1171" s="263" t="s">
        <v>3342</v>
      </c>
      <c r="F1171" s="263" t="s">
        <v>422</v>
      </c>
      <c r="G1171" s="263" t="s">
        <v>655</v>
      </c>
      <c r="H1171" s="263"/>
      <c r="I1171" s="263"/>
      <c r="J1171" s="263"/>
      <c r="K1171" s="263"/>
      <c r="L1171" s="263"/>
      <c r="M1171" s="263"/>
      <c r="N1171" s="263"/>
      <c r="O1171" s="158"/>
      <c r="P1171" s="296">
        <f t="shared" si="48"/>
        <v>0</v>
      </c>
      <c r="Q1171" s="263"/>
      <c r="R1171" s="263"/>
      <c r="S1171" s="263"/>
      <c r="T1171" s="263"/>
      <c r="U1171" s="263"/>
      <c r="V1171" s="263"/>
      <c r="W1171" s="263">
        <v>1</v>
      </c>
      <c r="X1171" s="158">
        <v>45035</v>
      </c>
      <c r="Y1171" s="297">
        <f t="shared" si="49"/>
        <v>1</v>
      </c>
      <c r="Z1171" s="263"/>
      <c r="AA1171" s="263"/>
      <c r="AB1171" s="263"/>
      <c r="AC1171" s="263"/>
      <c r="AD1171" s="263"/>
      <c r="AE1171" s="263"/>
      <c r="AF1171" s="263"/>
      <c r="AG1171" s="158"/>
      <c r="AH1171" s="297">
        <f t="shared" si="47"/>
        <v>0</v>
      </c>
      <c r="AI1171" s="573"/>
      <c r="AJ1171" s="574" t="s">
        <v>659</v>
      </c>
      <c r="AK1171" s="574" t="s">
        <v>430</v>
      </c>
      <c r="AL1171" s="574"/>
      <c r="AM1171" s="574"/>
      <c r="AN1171" s="574"/>
      <c r="AO1171" s="574"/>
      <c r="AP1171" s="574"/>
      <c r="AQ1171" s="574"/>
      <c r="AR1171" s="574"/>
      <c r="AS1171" s="575"/>
      <c r="AT1171" s="576"/>
      <c r="AU1171" s="575"/>
      <c r="AV1171" s="577"/>
      <c r="AW1171" s="159"/>
    </row>
    <row r="1172" spans="1:49" ht="76.5">
      <c r="A1172" s="395"/>
      <c r="B1172" s="395">
        <v>5393850300</v>
      </c>
      <c r="C1172" s="263" t="s">
        <v>7180</v>
      </c>
      <c r="D1172" s="263" t="s">
        <v>7181</v>
      </c>
      <c r="E1172" s="263" t="s">
        <v>3343</v>
      </c>
      <c r="F1172" s="263" t="s">
        <v>422</v>
      </c>
      <c r="G1172" s="263" t="s">
        <v>655</v>
      </c>
      <c r="H1172" s="263"/>
      <c r="I1172" s="263"/>
      <c r="J1172" s="263"/>
      <c r="K1172" s="263"/>
      <c r="L1172" s="263"/>
      <c r="M1172" s="263"/>
      <c r="N1172" s="263"/>
      <c r="O1172" s="158"/>
      <c r="P1172" s="296">
        <f t="shared" si="48"/>
        <v>0</v>
      </c>
      <c r="Q1172" s="263"/>
      <c r="R1172" s="263"/>
      <c r="S1172" s="263"/>
      <c r="T1172" s="263"/>
      <c r="U1172" s="263"/>
      <c r="V1172" s="263"/>
      <c r="W1172" s="263">
        <v>1</v>
      </c>
      <c r="X1172" s="158">
        <v>45138</v>
      </c>
      <c r="Y1172" s="297">
        <f t="shared" si="49"/>
        <v>1</v>
      </c>
      <c r="Z1172" s="263"/>
      <c r="AA1172" s="263"/>
      <c r="AB1172" s="263"/>
      <c r="AC1172" s="263"/>
      <c r="AD1172" s="263"/>
      <c r="AE1172" s="263"/>
      <c r="AF1172" s="263"/>
      <c r="AG1172" s="158"/>
      <c r="AH1172" s="297">
        <f t="shared" si="47"/>
        <v>0</v>
      </c>
      <c r="AI1172" s="573"/>
      <c r="AJ1172" s="574" t="s">
        <v>659</v>
      </c>
      <c r="AK1172" s="574" t="s">
        <v>430</v>
      </c>
      <c r="AL1172" s="574"/>
      <c r="AM1172" s="574"/>
      <c r="AN1172" s="574"/>
      <c r="AO1172" s="574"/>
      <c r="AP1172" s="574"/>
      <c r="AQ1172" s="574"/>
      <c r="AR1172" s="574"/>
      <c r="AS1172" s="575"/>
      <c r="AT1172" s="576"/>
      <c r="AU1172" s="575"/>
      <c r="AV1172" s="577"/>
      <c r="AW1172" s="159"/>
    </row>
    <row r="1173" spans="1:49" ht="63.75">
      <c r="A1173" s="395"/>
      <c r="B1173" s="395">
        <v>4260950400</v>
      </c>
      <c r="C1173" s="263" t="s">
        <v>7182</v>
      </c>
      <c r="D1173" s="263" t="s">
        <v>7183</v>
      </c>
      <c r="E1173" s="263" t="s">
        <v>3344</v>
      </c>
      <c r="F1173" s="263" t="s">
        <v>422</v>
      </c>
      <c r="G1173" s="263" t="s">
        <v>655</v>
      </c>
      <c r="H1173" s="263"/>
      <c r="I1173" s="263"/>
      <c r="J1173" s="263"/>
      <c r="K1173" s="263"/>
      <c r="L1173" s="263"/>
      <c r="M1173" s="263"/>
      <c r="N1173" s="263"/>
      <c r="O1173" s="158"/>
      <c r="P1173" s="296">
        <f t="shared" si="48"/>
        <v>0</v>
      </c>
      <c r="Q1173" s="263"/>
      <c r="R1173" s="263"/>
      <c r="S1173" s="263"/>
      <c r="T1173" s="263"/>
      <c r="U1173" s="263"/>
      <c r="V1173" s="263"/>
      <c r="W1173" s="263">
        <v>1</v>
      </c>
      <c r="X1173" s="158">
        <v>45215</v>
      </c>
      <c r="Y1173" s="297">
        <f t="shared" si="49"/>
        <v>1</v>
      </c>
      <c r="Z1173" s="263"/>
      <c r="AA1173" s="263"/>
      <c r="AB1173" s="263"/>
      <c r="AC1173" s="263"/>
      <c r="AD1173" s="263"/>
      <c r="AE1173" s="263"/>
      <c r="AF1173" s="263"/>
      <c r="AG1173" s="158"/>
      <c r="AH1173" s="297">
        <f t="shared" si="47"/>
        <v>0</v>
      </c>
      <c r="AI1173" s="573"/>
      <c r="AJ1173" s="574" t="s">
        <v>659</v>
      </c>
      <c r="AK1173" s="574" t="s">
        <v>430</v>
      </c>
      <c r="AL1173" s="574"/>
      <c r="AM1173" s="574"/>
      <c r="AN1173" s="574"/>
      <c r="AO1173" s="574"/>
      <c r="AP1173" s="574"/>
      <c r="AQ1173" s="574"/>
      <c r="AR1173" s="574"/>
      <c r="AS1173" s="575"/>
      <c r="AT1173" s="576"/>
      <c r="AU1173" s="575"/>
      <c r="AV1173" s="577"/>
      <c r="AW1173" s="159"/>
    </row>
    <row r="1174" spans="1:49" ht="51">
      <c r="A1174" s="395"/>
      <c r="B1174" s="395">
        <v>4452721700</v>
      </c>
      <c r="C1174" s="263" t="s">
        <v>7184</v>
      </c>
      <c r="D1174" s="263" t="s">
        <v>7185</v>
      </c>
      <c r="E1174" s="263" t="s">
        <v>3345</v>
      </c>
      <c r="F1174" s="263" t="s">
        <v>422</v>
      </c>
      <c r="G1174" s="263" t="s">
        <v>655</v>
      </c>
      <c r="H1174" s="263"/>
      <c r="I1174" s="263"/>
      <c r="J1174" s="263"/>
      <c r="K1174" s="263"/>
      <c r="L1174" s="263"/>
      <c r="M1174" s="263"/>
      <c r="N1174" s="263"/>
      <c r="O1174" s="158"/>
      <c r="P1174" s="296">
        <f t="shared" si="48"/>
        <v>0</v>
      </c>
      <c r="Q1174" s="263"/>
      <c r="R1174" s="263"/>
      <c r="S1174" s="263"/>
      <c r="T1174" s="263"/>
      <c r="U1174" s="263"/>
      <c r="V1174" s="263"/>
      <c r="W1174" s="263">
        <v>1</v>
      </c>
      <c r="X1174" s="158">
        <v>45258</v>
      </c>
      <c r="Y1174" s="297">
        <f t="shared" si="49"/>
        <v>1</v>
      </c>
      <c r="Z1174" s="263"/>
      <c r="AA1174" s="263"/>
      <c r="AB1174" s="263"/>
      <c r="AC1174" s="263"/>
      <c r="AD1174" s="263"/>
      <c r="AE1174" s="263"/>
      <c r="AF1174" s="263"/>
      <c r="AG1174" s="158"/>
      <c r="AH1174" s="297">
        <f t="shared" si="47"/>
        <v>0</v>
      </c>
      <c r="AI1174" s="573"/>
      <c r="AJ1174" s="574" t="s">
        <v>659</v>
      </c>
      <c r="AK1174" s="574" t="s">
        <v>430</v>
      </c>
      <c r="AL1174" s="574"/>
      <c r="AM1174" s="574"/>
      <c r="AN1174" s="574"/>
      <c r="AO1174" s="574"/>
      <c r="AP1174" s="574"/>
      <c r="AQ1174" s="574"/>
      <c r="AR1174" s="574"/>
      <c r="AS1174" s="575"/>
      <c r="AT1174" s="576"/>
      <c r="AU1174" s="575"/>
      <c r="AV1174" s="577"/>
      <c r="AW1174" s="159"/>
    </row>
    <row r="1175" spans="1:49" ht="51">
      <c r="A1175" s="395"/>
      <c r="B1175" s="395">
        <v>4235400600</v>
      </c>
      <c r="C1175" s="263" t="s">
        <v>7186</v>
      </c>
      <c r="D1175" s="263" t="s">
        <v>7187</v>
      </c>
      <c r="E1175" s="263" t="s">
        <v>3346</v>
      </c>
      <c r="F1175" s="263" t="s">
        <v>422</v>
      </c>
      <c r="G1175" s="263" t="s">
        <v>655</v>
      </c>
      <c r="H1175" s="263"/>
      <c r="I1175" s="263"/>
      <c r="J1175" s="263"/>
      <c r="K1175" s="263"/>
      <c r="L1175" s="263"/>
      <c r="M1175" s="263"/>
      <c r="N1175" s="263"/>
      <c r="O1175" s="158"/>
      <c r="P1175" s="296">
        <f t="shared" si="48"/>
        <v>0</v>
      </c>
      <c r="Q1175" s="263"/>
      <c r="R1175" s="263"/>
      <c r="S1175" s="263"/>
      <c r="T1175" s="263"/>
      <c r="U1175" s="263"/>
      <c r="V1175" s="263"/>
      <c r="W1175" s="263">
        <v>1</v>
      </c>
      <c r="X1175" s="158">
        <v>45205</v>
      </c>
      <c r="Y1175" s="297">
        <f t="shared" si="49"/>
        <v>1</v>
      </c>
      <c r="Z1175" s="263"/>
      <c r="AA1175" s="263"/>
      <c r="AB1175" s="263"/>
      <c r="AC1175" s="263"/>
      <c r="AD1175" s="263"/>
      <c r="AE1175" s="263"/>
      <c r="AF1175" s="263"/>
      <c r="AG1175" s="158"/>
      <c r="AH1175" s="297">
        <f t="shared" si="47"/>
        <v>0</v>
      </c>
      <c r="AI1175" s="573"/>
      <c r="AJ1175" s="574" t="s">
        <v>659</v>
      </c>
      <c r="AK1175" s="574" t="s">
        <v>430</v>
      </c>
      <c r="AL1175" s="574"/>
      <c r="AM1175" s="574"/>
      <c r="AN1175" s="574"/>
      <c r="AO1175" s="574"/>
      <c r="AP1175" s="574"/>
      <c r="AQ1175" s="574"/>
      <c r="AR1175" s="574"/>
      <c r="AS1175" s="575"/>
      <c r="AT1175" s="576"/>
      <c r="AU1175" s="575"/>
      <c r="AV1175" s="577"/>
      <c r="AW1175" s="159"/>
    </row>
    <row r="1176" spans="1:49" ht="51">
      <c r="A1176" s="395"/>
      <c r="B1176" s="395">
        <v>4251821200</v>
      </c>
      <c r="C1176" s="263" t="s">
        <v>7188</v>
      </c>
      <c r="D1176" s="263" t="s">
        <v>7189</v>
      </c>
      <c r="E1176" s="263" t="s">
        <v>3347</v>
      </c>
      <c r="F1176" s="263" t="s">
        <v>422</v>
      </c>
      <c r="G1176" s="263" t="s">
        <v>655</v>
      </c>
      <c r="H1176" s="263"/>
      <c r="I1176" s="263"/>
      <c r="J1176" s="263"/>
      <c r="K1176" s="263"/>
      <c r="L1176" s="263"/>
      <c r="M1176" s="263"/>
      <c r="N1176" s="263"/>
      <c r="O1176" s="158"/>
      <c r="P1176" s="296">
        <f t="shared" si="48"/>
        <v>0</v>
      </c>
      <c r="Q1176" s="263"/>
      <c r="R1176" s="263"/>
      <c r="S1176" s="263"/>
      <c r="T1176" s="263"/>
      <c r="U1176" s="263"/>
      <c r="V1176" s="263"/>
      <c r="W1176" s="263">
        <v>1</v>
      </c>
      <c r="X1176" s="158">
        <v>45124</v>
      </c>
      <c r="Y1176" s="297">
        <f t="shared" si="49"/>
        <v>1</v>
      </c>
      <c r="Z1176" s="263"/>
      <c r="AA1176" s="263"/>
      <c r="AB1176" s="263"/>
      <c r="AC1176" s="263"/>
      <c r="AD1176" s="263"/>
      <c r="AE1176" s="263"/>
      <c r="AF1176" s="263"/>
      <c r="AG1176" s="158"/>
      <c r="AH1176" s="297">
        <f t="shared" si="47"/>
        <v>0</v>
      </c>
      <c r="AI1176" s="573"/>
      <c r="AJ1176" s="574" t="s">
        <v>659</v>
      </c>
      <c r="AK1176" s="574" t="s">
        <v>430</v>
      </c>
      <c r="AL1176" s="574"/>
      <c r="AM1176" s="574"/>
      <c r="AN1176" s="574"/>
      <c r="AO1176" s="574"/>
      <c r="AP1176" s="574"/>
      <c r="AQ1176" s="574"/>
      <c r="AR1176" s="574"/>
      <c r="AS1176" s="575"/>
      <c r="AT1176" s="576"/>
      <c r="AU1176" s="575"/>
      <c r="AV1176" s="577"/>
      <c r="AW1176" s="159"/>
    </row>
    <row r="1177" spans="1:49" ht="51">
      <c r="A1177" s="395"/>
      <c r="B1177" s="395">
        <v>3577030500</v>
      </c>
      <c r="C1177" s="263" t="s">
        <v>7190</v>
      </c>
      <c r="D1177" s="263" t="s">
        <v>7191</v>
      </c>
      <c r="E1177" s="263" t="s">
        <v>3348</v>
      </c>
      <c r="F1177" s="263" t="s">
        <v>422</v>
      </c>
      <c r="G1177" s="263" t="s">
        <v>655</v>
      </c>
      <c r="H1177" s="263"/>
      <c r="I1177" s="263"/>
      <c r="J1177" s="263"/>
      <c r="K1177" s="263"/>
      <c r="L1177" s="263"/>
      <c r="M1177" s="263"/>
      <c r="N1177" s="263"/>
      <c r="O1177" s="158"/>
      <c r="P1177" s="296">
        <f t="shared" si="48"/>
        <v>0</v>
      </c>
      <c r="Q1177" s="263"/>
      <c r="R1177" s="263"/>
      <c r="S1177" s="263"/>
      <c r="T1177" s="263"/>
      <c r="U1177" s="263"/>
      <c r="V1177" s="263"/>
      <c r="W1177" s="263">
        <v>1</v>
      </c>
      <c r="X1177" s="158">
        <v>45177</v>
      </c>
      <c r="Y1177" s="297">
        <f t="shared" si="49"/>
        <v>1</v>
      </c>
      <c r="Z1177" s="263"/>
      <c r="AA1177" s="263"/>
      <c r="AB1177" s="263"/>
      <c r="AC1177" s="263"/>
      <c r="AD1177" s="263"/>
      <c r="AE1177" s="263"/>
      <c r="AF1177" s="263"/>
      <c r="AG1177" s="158"/>
      <c r="AH1177" s="297">
        <f t="shared" si="47"/>
        <v>0</v>
      </c>
      <c r="AI1177" s="573"/>
      <c r="AJ1177" s="574" t="s">
        <v>659</v>
      </c>
      <c r="AK1177" s="574" t="s">
        <v>430</v>
      </c>
      <c r="AL1177" s="574"/>
      <c r="AM1177" s="574"/>
      <c r="AN1177" s="574"/>
      <c r="AO1177" s="574"/>
      <c r="AP1177" s="574"/>
      <c r="AQ1177" s="574"/>
      <c r="AR1177" s="574"/>
      <c r="AS1177" s="575"/>
      <c r="AT1177" s="576"/>
      <c r="AU1177" s="575"/>
      <c r="AV1177" s="577"/>
      <c r="AW1177" s="159"/>
    </row>
    <row r="1178" spans="1:49" ht="76.5">
      <c r="A1178" s="395"/>
      <c r="B1178" s="395">
        <v>3412523700</v>
      </c>
      <c r="C1178" s="263" t="s">
        <v>7192</v>
      </c>
      <c r="D1178" s="263" t="s">
        <v>7193</v>
      </c>
      <c r="E1178" s="263" t="s">
        <v>3349</v>
      </c>
      <c r="F1178" s="263" t="s">
        <v>422</v>
      </c>
      <c r="G1178" s="263" t="s">
        <v>655</v>
      </c>
      <c r="H1178" s="263"/>
      <c r="I1178" s="263"/>
      <c r="J1178" s="263"/>
      <c r="K1178" s="263"/>
      <c r="L1178" s="263"/>
      <c r="M1178" s="263"/>
      <c r="N1178" s="263"/>
      <c r="O1178" s="158"/>
      <c r="P1178" s="296">
        <f t="shared" si="48"/>
        <v>0</v>
      </c>
      <c r="Q1178" s="263"/>
      <c r="R1178" s="263"/>
      <c r="S1178" s="263"/>
      <c r="T1178" s="263"/>
      <c r="U1178" s="263"/>
      <c r="V1178" s="263"/>
      <c r="W1178" s="263">
        <v>1</v>
      </c>
      <c r="X1178" s="158">
        <v>45083</v>
      </c>
      <c r="Y1178" s="297">
        <f t="shared" si="49"/>
        <v>1</v>
      </c>
      <c r="Z1178" s="263"/>
      <c r="AA1178" s="263"/>
      <c r="AB1178" s="263"/>
      <c r="AC1178" s="263"/>
      <c r="AD1178" s="263"/>
      <c r="AE1178" s="263"/>
      <c r="AF1178" s="263"/>
      <c r="AG1178" s="158"/>
      <c r="AH1178" s="297">
        <f t="shared" si="47"/>
        <v>0</v>
      </c>
      <c r="AI1178" s="573"/>
      <c r="AJ1178" s="574" t="s">
        <v>659</v>
      </c>
      <c r="AK1178" s="574" t="s">
        <v>430</v>
      </c>
      <c r="AL1178" s="574"/>
      <c r="AM1178" s="574"/>
      <c r="AN1178" s="574"/>
      <c r="AO1178" s="574"/>
      <c r="AP1178" s="574"/>
      <c r="AQ1178" s="574"/>
      <c r="AR1178" s="574"/>
      <c r="AS1178" s="575"/>
      <c r="AT1178" s="576"/>
      <c r="AU1178" s="575"/>
      <c r="AV1178" s="577"/>
      <c r="AW1178" s="159"/>
    </row>
    <row r="1179" spans="1:49" ht="76.5">
      <c r="A1179" s="395"/>
      <c r="B1179" s="395">
        <v>4662420400</v>
      </c>
      <c r="C1179" s="263" t="s">
        <v>7194</v>
      </c>
      <c r="D1179" s="263" t="s">
        <v>7195</v>
      </c>
      <c r="E1179" s="263" t="s">
        <v>3350</v>
      </c>
      <c r="F1179" s="263" t="s">
        <v>422</v>
      </c>
      <c r="G1179" s="263" t="s">
        <v>655</v>
      </c>
      <c r="H1179" s="263"/>
      <c r="I1179" s="263"/>
      <c r="J1179" s="263"/>
      <c r="K1179" s="263"/>
      <c r="L1179" s="263"/>
      <c r="M1179" s="263"/>
      <c r="N1179" s="263"/>
      <c r="O1179" s="158"/>
      <c r="P1179" s="296">
        <f t="shared" si="48"/>
        <v>0</v>
      </c>
      <c r="Q1179" s="263"/>
      <c r="R1179" s="263"/>
      <c r="S1179" s="263"/>
      <c r="T1179" s="263"/>
      <c r="U1179" s="263"/>
      <c r="V1179" s="263"/>
      <c r="W1179" s="263">
        <v>1</v>
      </c>
      <c r="X1179" s="158">
        <v>45135</v>
      </c>
      <c r="Y1179" s="297">
        <f t="shared" si="49"/>
        <v>1</v>
      </c>
      <c r="Z1179" s="263"/>
      <c r="AA1179" s="263"/>
      <c r="AB1179" s="263"/>
      <c r="AC1179" s="263"/>
      <c r="AD1179" s="263"/>
      <c r="AE1179" s="263"/>
      <c r="AF1179" s="263"/>
      <c r="AG1179" s="158"/>
      <c r="AH1179" s="297">
        <f t="shared" si="47"/>
        <v>0</v>
      </c>
      <c r="AI1179" s="573"/>
      <c r="AJ1179" s="574" t="s">
        <v>659</v>
      </c>
      <c r="AK1179" s="574" t="s">
        <v>430</v>
      </c>
      <c r="AL1179" s="574"/>
      <c r="AM1179" s="574"/>
      <c r="AN1179" s="574"/>
      <c r="AO1179" s="574"/>
      <c r="AP1179" s="574"/>
      <c r="AQ1179" s="574"/>
      <c r="AR1179" s="574"/>
      <c r="AS1179" s="575"/>
      <c r="AT1179" s="576"/>
      <c r="AU1179" s="575"/>
      <c r="AV1179" s="577"/>
      <c r="AW1179" s="159"/>
    </row>
    <row r="1180" spans="1:49" ht="51">
      <c r="A1180" s="395"/>
      <c r="B1180" s="395">
        <v>6370664300</v>
      </c>
      <c r="C1180" s="263" t="s">
        <v>7196</v>
      </c>
      <c r="D1180" s="263" t="s">
        <v>7197</v>
      </c>
      <c r="E1180" s="263" t="s">
        <v>3351</v>
      </c>
      <c r="F1180" s="263" t="s">
        <v>422</v>
      </c>
      <c r="G1180" s="263" t="s">
        <v>655</v>
      </c>
      <c r="H1180" s="263"/>
      <c r="I1180" s="263"/>
      <c r="J1180" s="263"/>
      <c r="K1180" s="263"/>
      <c r="L1180" s="263"/>
      <c r="M1180" s="263"/>
      <c r="N1180" s="263"/>
      <c r="O1180" s="158"/>
      <c r="P1180" s="296">
        <f t="shared" si="48"/>
        <v>0</v>
      </c>
      <c r="Q1180" s="263"/>
      <c r="R1180" s="263"/>
      <c r="S1180" s="263"/>
      <c r="T1180" s="263"/>
      <c r="U1180" s="263"/>
      <c r="V1180" s="263"/>
      <c r="W1180" s="263">
        <v>1</v>
      </c>
      <c r="X1180" s="158">
        <v>45230</v>
      </c>
      <c r="Y1180" s="297">
        <f t="shared" si="49"/>
        <v>1</v>
      </c>
      <c r="Z1180" s="263"/>
      <c r="AA1180" s="263"/>
      <c r="AB1180" s="263"/>
      <c r="AC1180" s="263"/>
      <c r="AD1180" s="263"/>
      <c r="AE1180" s="263"/>
      <c r="AF1180" s="263"/>
      <c r="AG1180" s="158"/>
      <c r="AH1180" s="297">
        <f t="shared" si="47"/>
        <v>0</v>
      </c>
      <c r="AI1180" s="573"/>
      <c r="AJ1180" s="574" t="s">
        <v>659</v>
      </c>
      <c r="AK1180" s="574" t="s">
        <v>430</v>
      </c>
      <c r="AL1180" s="574"/>
      <c r="AM1180" s="574"/>
      <c r="AN1180" s="574"/>
      <c r="AO1180" s="574"/>
      <c r="AP1180" s="574"/>
      <c r="AQ1180" s="574"/>
      <c r="AR1180" s="574"/>
      <c r="AS1180" s="575"/>
      <c r="AT1180" s="576"/>
      <c r="AU1180" s="575"/>
      <c r="AV1180" s="577"/>
      <c r="AW1180" s="159"/>
    </row>
    <row r="1181" spans="1:49" ht="63.75">
      <c r="A1181" s="395"/>
      <c r="B1181" s="395">
        <v>4490310200</v>
      </c>
      <c r="C1181" s="263" t="s">
        <v>7198</v>
      </c>
      <c r="D1181" s="263" t="s">
        <v>7199</v>
      </c>
      <c r="E1181" s="263" t="s">
        <v>3352</v>
      </c>
      <c r="F1181" s="263" t="s">
        <v>422</v>
      </c>
      <c r="G1181" s="263" t="s">
        <v>655</v>
      </c>
      <c r="H1181" s="263"/>
      <c r="I1181" s="263"/>
      <c r="J1181" s="263"/>
      <c r="K1181" s="263"/>
      <c r="L1181" s="263"/>
      <c r="M1181" s="263"/>
      <c r="N1181" s="263"/>
      <c r="O1181" s="158"/>
      <c r="P1181" s="296">
        <f t="shared" si="48"/>
        <v>0</v>
      </c>
      <c r="Q1181" s="263"/>
      <c r="R1181" s="263"/>
      <c r="S1181" s="263"/>
      <c r="T1181" s="263"/>
      <c r="U1181" s="263"/>
      <c r="V1181" s="263"/>
      <c r="W1181" s="263">
        <v>1</v>
      </c>
      <c r="X1181" s="158">
        <v>45226</v>
      </c>
      <c r="Y1181" s="297">
        <f t="shared" si="49"/>
        <v>1</v>
      </c>
      <c r="Z1181" s="263"/>
      <c r="AA1181" s="263"/>
      <c r="AB1181" s="263"/>
      <c r="AC1181" s="263"/>
      <c r="AD1181" s="263"/>
      <c r="AE1181" s="263"/>
      <c r="AF1181" s="263"/>
      <c r="AG1181" s="158"/>
      <c r="AH1181" s="297">
        <f t="shared" si="47"/>
        <v>0</v>
      </c>
      <c r="AI1181" s="573"/>
      <c r="AJ1181" s="574" t="s">
        <v>659</v>
      </c>
      <c r="AK1181" s="574" t="s">
        <v>430</v>
      </c>
      <c r="AL1181" s="574"/>
      <c r="AM1181" s="574"/>
      <c r="AN1181" s="574"/>
      <c r="AO1181" s="574"/>
      <c r="AP1181" s="574"/>
      <c r="AQ1181" s="574"/>
      <c r="AR1181" s="574"/>
      <c r="AS1181" s="575"/>
      <c r="AT1181" s="576"/>
      <c r="AU1181" s="575"/>
      <c r="AV1181" s="577"/>
      <c r="AW1181" s="159"/>
    </row>
    <row r="1182" spans="1:49" ht="63.75">
      <c r="A1182" s="395"/>
      <c r="B1182" s="395">
        <v>4152422400</v>
      </c>
      <c r="C1182" s="263" t="s">
        <v>7200</v>
      </c>
      <c r="D1182" s="263" t="s">
        <v>7201</v>
      </c>
      <c r="E1182" s="263" t="s">
        <v>3353</v>
      </c>
      <c r="F1182" s="263" t="s">
        <v>422</v>
      </c>
      <c r="G1182" s="263" t="s">
        <v>655</v>
      </c>
      <c r="H1182" s="263"/>
      <c r="I1182" s="263"/>
      <c r="J1182" s="263"/>
      <c r="K1182" s="263"/>
      <c r="L1182" s="263"/>
      <c r="M1182" s="263"/>
      <c r="N1182" s="263"/>
      <c r="O1182" s="158"/>
      <c r="P1182" s="296">
        <f t="shared" si="48"/>
        <v>0</v>
      </c>
      <c r="Q1182" s="263"/>
      <c r="R1182" s="263"/>
      <c r="S1182" s="263"/>
      <c r="T1182" s="263"/>
      <c r="U1182" s="263"/>
      <c r="V1182" s="263"/>
      <c r="W1182" s="263">
        <v>1</v>
      </c>
      <c r="X1182" s="158">
        <v>45205</v>
      </c>
      <c r="Y1182" s="297">
        <f t="shared" si="49"/>
        <v>1</v>
      </c>
      <c r="Z1182" s="263"/>
      <c r="AA1182" s="263"/>
      <c r="AB1182" s="263"/>
      <c r="AC1182" s="263"/>
      <c r="AD1182" s="263"/>
      <c r="AE1182" s="263"/>
      <c r="AF1182" s="263"/>
      <c r="AG1182" s="158"/>
      <c r="AH1182" s="297">
        <f t="shared" si="47"/>
        <v>0</v>
      </c>
      <c r="AI1182" s="573"/>
      <c r="AJ1182" s="574" t="s">
        <v>659</v>
      </c>
      <c r="AK1182" s="574" t="s">
        <v>430</v>
      </c>
      <c r="AL1182" s="574"/>
      <c r="AM1182" s="574"/>
      <c r="AN1182" s="574"/>
      <c r="AO1182" s="574"/>
      <c r="AP1182" s="574"/>
      <c r="AQ1182" s="574"/>
      <c r="AR1182" s="574"/>
      <c r="AS1182" s="575"/>
      <c r="AT1182" s="576"/>
      <c r="AU1182" s="575"/>
      <c r="AV1182" s="577"/>
      <c r="AW1182" s="159"/>
    </row>
    <row r="1183" spans="1:49" ht="51">
      <c r="A1183" s="395"/>
      <c r="B1183" s="395">
        <v>4720321100</v>
      </c>
      <c r="C1183" s="263" t="s">
        <v>7202</v>
      </c>
      <c r="D1183" s="263" t="s">
        <v>7203</v>
      </c>
      <c r="E1183" s="263" t="s">
        <v>3354</v>
      </c>
      <c r="F1183" s="263" t="s">
        <v>422</v>
      </c>
      <c r="G1183" s="263" t="s">
        <v>655</v>
      </c>
      <c r="H1183" s="263"/>
      <c r="I1183" s="263"/>
      <c r="J1183" s="263"/>
      <c r="K1183" s="263"/>
      <c r="L1183" s="263"/>
      <c r="M1183" s="263"/>
      <c r="N1183" s="263"/>
      <c r="O1183" s="158"/>
      <c r="P1183" s="296">
        <f t="shared" si="48"/>
        <v>0</v>
      </c>
      <c r="Q1183" s="263"/>
      <c r="R1183" s="263"/>
      <c r="S1183" s="263"/>
      <c r="T1183" s="263"/>
      <c r="U1183" s="263"/>
      <c r="V1183" s="263"/>
      <c r="W1183" s="263">
        <v>1</v>
      </c>
      <c r="X1183" s="158">
        <v>45077</v>
      </c>
      <c r="Y1183" s="297">
        <f t="shared" si="49"/>
        <v>1</v>
      </c>
      <c r="Z1183" s="263"/>
      <c r="AA1183" s="263"/>
      <c r="AB1183" s="263"/>
      <c r="AC1183" s="263"/>
      <c r="AD1183" s="263"/>
      <c r="AE1183" s="263"/>
      <c r="AF1183" s="263"/>
      <c r="AG1183" s="158"/>
      <c r="AH1183" s="297">
        <f t="shared" si="47"/>
        <v>0</v>
      </c>
      <c r="AI1183" s="573"/>
      <c r="AJ1183" s="574" t="s">
        <v>659</v>
      </c>
      <c r="AK1183" s="574" t="s">
        <v>430</v>
      </c>
      <c r="AL1183" s="574"/>
      <c r="AM1183" s="574"/>
      <c r="AN1183" s="574"/>
      <c r="AO1183" s="574"/>
      <c r="AP1183" s="574"/>
      <c r="AQ1183" s="574"/>
      <c r="AR1183" s="574"/>
      <c r="AS1183" s="575"/>
      <c r="AT1183" s="576"/>
      <c r="AU1183" s="575"/>
      <c r="AV1183" s="577"/>
      <c r="AW1183" s="159"/>
    </row>
    <row r="1184" spans="1:49" ht="51">
      <c r="A1184" s="395"/>
      <c r="B1184" s="395">
        <v>4777011700</v>
      </c>
      <c r="C1184" s="263" t="s">
        <v>7204</v>
      </c>
      <c r="D1184" s="263" t="s">
        <v>7205</v>
      </c>
      <c r="E1184" s="263" t="s">
        <v>3355</v>
      </c>
      <c r="F1184" s="263" t="s">
        <v>422</v>
      </c>
      <c r="G1184" s="263" t="s">
        <v>655</v>
      </c>
      <c r="H1184" s="263"/>
      <c r="I1184" s="263"/>
      <c r="J1184" s="263"/>
      <c r="K1184" s="263"/>
      <c r="L1184" s="263"/>
      <c r="M1184" s="263"/>
      <c r="N1184" s="263"/>
      <c r="O1184" s="158"/>
      <c r="P1184" s="296">
        <f t="shared" si="48"/>
        <v>0</v>
      </c>
      <c r="Q1184" s="263"/>
      <c r="R1184" s="263"/>
      <c r="S1184" s="263"/>
      <c r="T1184" s="263"/>
      <c r="U1184" s="263"/>
      <c r="V1184" s="263"/>
      <c r="W1184" s="263">
        <v>1</v>
      </c>
      <c r="X1184" s="158">
        <v>45147</v>
      </c>
      <c r="Y1184" s="297">
        <f t="shared" si="49"/>
        <v>1</v>
      </c>
      <c r="Z1184" s="263"/>
      <c r="AA1184" s="263"/>
      <c r="AB1184" s="263"/>
      <c r="AC1184" s="263"/>
      <c r="AD1184" s="263"/>
      <c r="AE1184" s="263"/>
      <c r="AF1184" s="263"/>
      <c r="AG1184" s="158"/>
      <c r="AH1184" s="297">
        <f t="shared" si="47"/>
        <v>0</v>
      </c>
      <c r="AI1184" s="573"/>
      <c r="AJ1184" s="574" t="s">
        <v>659</v>
      </c>
      <c r="AK1184" s="574" t="s">
        <v>430</v>
      </c>
      <c r="AL1184" s="574"/>
      <c r="AM1184" s="574"/>
      <c r="AN1184" s="574"/>
      <c r="AO1184" s="574"/>
      <c r="AP1184" s="574"/>
      <c r="AQ1184" s="574"/>
      <c r="AR1184" s="574"/>
      <c r="AS1184" s="575"/>
      <c r="AT1184" s="576"/>
      <c r="AU1184" s="575"/>
      <c r="AV1184" s="577"/>
      <c r="AW1184" s="159"/>
    </row>
    <row r="1185" spans="1:49" ht="63.75">
      <c r="A1185" s="395"/>
      <c r="B1185" s="395">
        <v>4493302100</v>
      </c>
      <c r="C1185" s="263" t="s">
        <v>7206</v>
      </c>
      <c r="D1185" s="263" t="s">
        <v>7207</v>
      </c>
      <c r="E1185" s="263" t="s">
        <v>3356</v>
      </c>
      <c r="F1185" s="263" t="s">
        <v>422</v>
      </c>
      <c r="G1185" s="263" t="s">
        <v>655</v>
      </c>
      <c r="H1185" s="263"/>
      <c r="I1185" s="263"/>
      <c r="J1185" s="263"/>
      <c r="K1185" s="263"/>
      <c r="L1185" s="263"/>
      <c r="M1185" s="263"/>
      <c r="N1185" s="263"/>
      <c r="O1185" s="158"/>
      <c r="P1185" s="296">
        <f t="shared" si="48"/>
        <v>0</v>
      </c>
      <c r="Q1185" s="263"/>
      <c r="R1185" s="263"/>
      <c r="S1185" s="263"/>
      <c r="T1185" s="263"/>
      <c r="U1185" s="263"/>
      <c r="V1185" s="263"/>
      <c r="W1185" s="263">
        <v>1</v>
      </c>
      <c r="X1185" s="158">
        <v>45196</v>
      </c>
      <c r="Y1185" s="297">
        <f t="shared" si="49"/>
        <v>1</v>
      </c>
      <c r="Z1185" s="263"/>
      <c r="AA1185" s="263"/>
      <c r="AB1185" s="263"/>
      <c r="AC1185" s="263"/>
      <c r="AD1185" s="263"/>
      <c r="AE1185" s="263"/>
      <c r="AF1185" s="263"/>
      <c r="AG1185" s="158"/>
      <c r="AH1185" s="297">
        <f t="shared" si="47"/>
        <v>0</v>
      </c>
      <c r="AI1185" s="573"/>
      <c r="AJ1185" s="574" t="s">
        <v>659</v>
      </c>
      <c r="AK1185" s="574" t="s">
        <v>430</v>
      </c>
      <c r="AL1185" s="574"/>
      <c r="AM1185" s="574"/>
      <c r="AN1185" s="574"/>
      <c r="AO1185" s="574"/>
      <c r="AP1185" s="574"/>
      <c r="AQ1185" s="574"/>
      <c r="AR1185" s="574"/>
      <c r="AS1185" s="575"/>
      <c r="AT1185" s="576"/>
      <c r="AU1185" s="575"/>
      <c r="AV1185" s="577"/>
      <c r="AW1185" s="159"/>
    </row>
    <row r="1186" spans="1:49" ht="51">
      <c r="A1186" s="395"/>
      <c r="B1186" s="395">
        <v>5492921400</v>
      </c>
      <c r="C1186" s="263" t="s">
        <v>7208</v>
      </c>
      <c r="D1186" s="263" t="s">
        <v>7209</v>
      </c>
      <c r="E1186" s="263" t="s">
        <v>3357</v>
      </c>
      <c r="F1186" s="263" t="s">
        <v>422</v>
      </c>
      <c r="G1186" s="263" t="s">
        <v>655</v>
      </c>
      <c r="H1186" s="263"/>
      <c r="I1186" s="263"/>
      <c r="J1186" s="263"/>
      <c r="K1186" s="263"/>
      <c r="L1186" s="263"/>
      <c r="M1186" s="263"/>
      <c r="N1186" s="263"/>
      <c r="O1186" s="158"/>
      <c r="P1186" s="296">
        <f t="shared" si="48"/>
        <v>0</v>
      </c>
      <c r="Q1186" s="263"/>
      <c r="R1186" s="263"/>
      <c r="S1186" s="263"/>
      <c r="T1186" s="263"/>
      <c r="U1186" s="263"/>
      <c r="V1186" s="263"/>
      <c r="W1186" s="263">
        <v>1</v>
      </c>
      <c r="X1186" s="158">
        <v>45064</v>
      </c>
      <c r="Y1186" s="297">
        <f t="shared" si="49"/>
        <v>1</v>
      </c>
      <c r="Z1186" s="263"/>
      <c r="AA1186" s="263"/>
      <c r="AB1186" s="263"/>
      <c r="AC1186" s="263"/>
      <c r="AD1186" s="263"/>
      <c r="AE1186" s="263"/>
      <c r="AF1186" s="263"/>
      <c r="AG1186" s="158"/>
      <c r="AH1186" s="297">
        <f t="shared" si="47"/>
        <v>0</v>
      </c>
      <c r="AI1186" s="573"/>
      <c r="AJ1186" s="574" t="s">
        <v>659</v>
      </c>
      <c r="AK1186" s="574" t="s">
        <v>430</v>
      </c>
      <c r="AL1186" s="574"/>
      <c r="AM1186" s="574"/>
      <c r="AN1186" s="574"/>
      <c r="AO1186" s="574"/>
      <c r="AP1186" s="574"/>
      <c r="AQ1186" s="574"/>
      <c r="AR1186" s="574"/>
      <c r="AS1186" s="575"/>
      <c r="AT1186" s="576"/>
      <c r="AU1186" s="575"/>
      <c r="AV1186" s="577"/>
      <c r="AW1186" s="159"/>
    </row>
    <row r="1187" spans="1:49" ht="63.75">
      <c r="A1187" s="395"/>
      <c r="B1187" s="395">
        <v>3094913600</v>
      </c>
      <c r="C1187" s="263" t="s">
        <v>7210</v>
      </c>
      <c r="D1187" s="263" t="s">
        <v>7211</v>
      </c>
      <c r="E1187" s="263" t="s">
        <v>3358</v>
      </c>
      <c r="F1187" s="263" t="s">
        <v>422</v>
      </c>
      <c r="G1187" s="263" t="s">
        <v>655</v>
      </c>
      <c r="H1187" s="263"/>
      <c r="I1187" s="263"/>
      <c r="J1187" s="263"/>
      <c r="K1187" s="263"/>
      <c r="L1187" s="263"/>
      <c r="M1187" s="263"/>
      <c r="N1187" s="263"/>
      <c r="O1187" s="158"/>
      <c r="P1187" s="296">
        <f t="shared" si="48"/>
        <v>0</v>
      </c>
      <c r="Q1187" s="263"/>
      <c r="R1187" s="263"/>
      <c r="S1187" s="263"/>
      <c r="T1187" s="263"/>
      <c r="U1187" s="263"/>
      <c r="V1187" s="263"/>
      <c r="W1187" s="263">
        <v>1</v>
      </c>
      <c r="X1187" s="158">
        <v>45136</v>
      </c>
      <c r="Y1187" s="297">
        <f t="shared" si="49"/>
        <v>1</v>
      </c>
      <c r="Z1187" s="263"/>
      <c r="AA1187" s="263"/>
      <c r="AB1187" s="263"/>
      <c r="AC1187" s="263"/>
      <c r="AD1187" s="263"/>
      <c r="AE1187" s="263"/>
      <c r="AF1187" s="263"/>
      <c r="AG1187" s="158"/>
      <c r="AH1187" s="297">
        <f t="shared" si="47"/>
        <v>0</v>
      </c>
      <c r="AI1187" s="573"/>
      <c r="AJ1187" s="574" t="s">
        <v>659</v>
      </c>
      <c r="AK1187" s="574" t="s">
        <v>430</v>
      </c>
      <c r="AL1187" s="574"/>
      <c r="AM1187" s="574"/>
      <c r="AN1187" s="574"/>
      <c r="AO1187" s="574"/>
      <c r="AP1187" s="574"/>
      <c r="AQ1187" s="574"/>
      <c r="AR1187" s="574"/>
      <c r="AS1187" s="575"/>
      <c r="AT1187" s="576"/>
      <c r="AU1187" s="575"/>
      <c r="AV1187" s="577"/>
      <c r="AW1187" s="159"/>
    </row>
    <row r="1188" spans="1:49" ht="51">
      <c r="A1188" s="395"/>
      <c r="B1188" s="395">
        <v>3512423200</v>
      </c>
      <c r="C1188" s="263" t="s">
        <v>7212</v>
      </c>
      <c r="D1188" s="263" t="s">
        <v>7213</v>
      </c>
      <c r="E1188" s="263" t="s">
        <v>3359</v>
      </c>
      <c r="F1188" s="263" t="s">
        <v>422</v>
      </c>
      <c r="G1188" s="263" t="s">
        <v>655</v>
      </c>
      <c r="H1188" s="263"/>
      <c r="I1188" s="263"/>
      <c r="J1188" s="263"/>
      <c r="K1188" s="263"/>
      <c r="L1188" s="263"/>
      <c r="M1188" s="263"/>
      <c r="N1188" s="263"/>
      <c r="O1188" s="158"/>
      <c r="P1188" s="296">
        <f t="shared" si="48"/>
        <v>0</v>
      </c>
      <c r="Q1188" s="263"/>
      <c r="R1188" s="263"/>
      <c r="S1188" s="263"/>
      <c r="T1188" s="263"/>
      <c r="U1188" s="263"/>
      <c r="V1188" s="263"/>
      <c r="W1188" s="263">
        <v>1</v>
      </c>
      <c r="X1188" s="158">
        <v>45153</v>
      </c>
      <c r="Y1188" s="297">
        <f t="shared" si="49"/>
        <v>1</v>
      </c>
      <c r="Z1188" s="263"/>
      <c r="AA1188" s="263"/>
      <c r="AB1188" s="263"/>
      <c r="AC1188" s="263"/>
      <c r="AD1188" s="263"/>
      <c r="AE1188" s="263"/>
      <c r="AF1188" s="263"/>
      <c r="AG1188" s="158"/>
      <c r="AH1188" s="297">
        <f t="shared" si="47"/>
        <v>0</v>
      </c>
      <c r="AI1188" s="573"/>
      <c r="AJ1188" s="574" t="s">
        <v>659</v>
      </c>
      <c r="AK1188" s="574" t="s">
        <v>430</v>
      </c>
      <c r="AL1188" s="574"/>
      <c r="AM1188" s="574"/>
      <c r="AN1188" s="574"/>
      <c r="AO1188" s="574"/>
      <c r="AP1188" s="574"/>
      <c r="AQ1188" s="574"/>
      <c r="AR1188" s="574"/>
      <c r="AS1188" s="575"/>
      <c r="AT1188" s="576"/>
      <c r="AU1188" s="575"/>
      <c r="AV1188" s="577"/>
      <c r="AW1188" s="159"/>
    </row>
    <row r="1189" spans="1:49" ht="51">
      <c r="A1189" s="395"/>
      <c r="B1189" s="395">
        <v>5394250200</v>
      </c>
      <c r="C1189" s="263" t="s">
        <v>7214</v>
      </c>
      <c r="D1189" s="263" t="s">
        <v>7215</v>
      </c>
      <c r="E1189" s="263" t="s">
        <v>3360</v>
      </c>
      <c r="F1189" s="263" t="s">
        <v>422</v>
      </c>
      <c r="G1189" s="263" t="s">
        <v>655</v>
      </c>
      <c r="H1189" s="263"/>
      <c r="I1189" s="263"/>
      <c r="J1189" s="263"/>
      <c r="K1189" s="263"/>
      <c r="L1189" s="263"/>
      <c r="M1189" s="263"/>
      <c r="N1189" s="263"/>
      <c r="O1189" s="158"/>
      <c r="P1189" s="296">
        <f t="shared" si="48"/>
        <v>0</v>
      </c>
      <c r="Q1189" s="263"/>
      <c r="R1189" s="263"/>
      <c r="S1189" s="263"/>
      <c r="T1189" s="263"/>
      <c r="U1189" s="263"/>
      <c r="V1189" s="263"/>
      <c r="W1189" s="263">
        <v>1</v>
      </c>
      <c r="X1189" s="158">
        <v>45247</v>
      </c>
      <c r="Y1189" s="297">
        <f t="shared" si="49"/>
        <v>1</v>
      </c>
      <c r="Z1189" s="263"/>
      <c r="AA1189" s="263"/>
      <c r="AB1189" s="263"/>
      <c r="AC1189" s="263"/>
      <c r="AD1189" s="263"/>
      <c r="AE1189" s="263"/>
      <c r="AF1189" s="263"/>
      <c r="AG1189" s="158"/>
      <c r="AH1189" s="297">
        <f t="shared" si="47"/>
        <v>0</v>
      </c>
      <c r="AI1189" s="573"/>
      <c r="AJ1189" s="574" t="s">
        <v>659</v>
      </c>
      <c r="AK1189" s="574" t="s">
        <v>430</v>
      </c>
      <c r="AL1189" s="574"/>
      <c r="AM1189" s="574"/>
      <c r="AN1189" s="574"/>
      <c r="AO1189" s="574"/>
      <c r="AP1189" s="574"/>
      <c r="AQ1189" s="574"/>
      <c r="AR1189" s="574"/>
      <c r="AS1189" s="575"/>
      <c r="AT1189" s="576"/>
      <c r="AU1189" s="575"/>
      <c r="AV1189" s="577"/>
      <c r="AW1189" s="159"/>
    </row>
    <row r="1190" spans="1:49" ht="63.75">
      <c r="A1190" s="395"/>
      <c r="B1190" s="395">
        <v>5813020600</v>
      </c>
      <c r="C1190" s="263" t="s">
        <v>7216</v>
      </c>
      <c r="D1190" s="263" t="s">
        <v>7217</v>
      </c>
      <c r="E1190" s="263" t="s">
        <v>3361</v>
      </c>
      <c r="F1190" s="263" t="s">
        <v>422</v>
      </c>
      <c r="G1190" s="263" t="s">
        <v>655</v>
      </c>
      <c r="H1190" s="263"/>
      <c r="I1190" s="263"/>
      <c r="J1190" s="263"/>
      <c r="K1190" s="263"/>
      <c r="L1190" s="263"/>
      <c r="M1190" s="263"/>
      <c r="N1190" s="263"/>
      <c r="O1190" s="158"/>
      <c r="P1190" s="296">
        <f t="shared" si="48"/>
        <v>0</v>
      </c>
      <c r="Q1190" s="263"/>
      <c r="R1190" s="263"/>
      <c r="S1190" s="263"/>
      <c r="T1190" s="263"/>
      <c r="U1190" s="263"/>
      <c r="V1190" s="263"/>
      <c r="W1190" s="263">
        <v>1</v>
      </c>
      <c r="X1190" s="158">
        <v>45203</v>
      </c>
      <c r="Y1190" s="297">
        <f t="shared" si="49"/>
        <v>1</v>
      </c>
      <c r="Z1190" s="263"/>
      <c r="AA1190" s="263"/>
      <c r="AB1190" s="263"/>
      <c r="AC1190" s="263"/>
      <c r="AD1190" s="263"/>
      <c r="AE1190" s="263"/>
      <c r="AF1190" s="263"/>
      <c r="AG1190" s="158"/>
      <c r="AH1190" s="297">
        <f t="shared" si="47"/>
        <v>0</v>
      </c>
      <c r="AI1190" s="573"/>
      <c r="AJ1190" s="574" t="s">
        <v>659</v>
      </c>
      <c r="AK1190" s="574" t="s">
        <v>430</v>
      </c>
      <c r="AL1190" s="574"/>
      <c r="AM1190" s="574"/>
      <c r="AN1190" s="574"/>
      <c r="AO1190" s="574"/>
      <c r="AP1190" s="574"/>
      <c r="AQ1190" s="574"/>
      <c r="AR1190" s="574"/>
      <c r="AS1190" s="575"/>
      <c r="AT1190" s="576"/>
      <c r="AU1190" s="575"/>
      <c r="AV1190" s="577"/>
      <c r="AW1190" s="159"/>
    </row>
    <row r="1191" spans="1:49" ht="51">
      <c r="A1191" s="395"/>
      <c r="B1191" s="395">
        <v>6333600500</v>
      </c>
      <c r="C1191" s="263" t="s">
        <v>7218</v>
      </c>
      <c r="D1191" s="263" t="s">
        <v>7219</v>
      </c>
      <c r="E1191" s="263" t="s">
        <v>3362</v>
      </c>
      <c r="F1191" s="263" t="s">
        <v>422</v>
      </c>
      <c r="G1191" s="263" t="s">
        <v>655</v>
      </c>
      <c r="H1191" s="263"/>
      <c r="I1191" s="263"/>
      <c r="J1191" s="263"/>
      <c r="K1191" s="263"/>
      <c r="L1191" s="263"/>
      <c r="M1191" s="263"/>
      <c r="N1191" s="263"/>
      <c r="O1191" s="158"/>
      <c r="P1191" s="296">
        <f t="shared" si="48"/>
        <v>0</v>
      </c>
      <c r="Q1191" s="263"/>
      <c r="R1191" s="263"/>
      <c r="S1191" s="263"/>
      <c r="T1191" s="263"/>
      <c r="U1191" s="263"/>
      <c r="V1191" s="263"/>
      <c r="W1191" s="263">
        <v>1</v>
      </c>
      <c r="X1191" s="158">
        <v>45112</v>
      </c>
      <c r="Y1191" s="297">
        <f t="shared" si="49"/>
        <v>1</v>
      </c>
      <c r="Z1191" s="263"/>
      <c r="AA1191" s="263"/>
      <c r="AB1191" s="263"/>
      <c r="AC1191" s="263"/>
      <c r="AD1191" s="263"/>
      <c r="AE1191" s="263"/>
      <c r="AF1191" s="263"/>
      <c r="AG1191" s="158"/>
      <c r="AH1191" s="297">
        <f t="shared" si="47"/>
        <v>0</v>
      </c>
      <c r="AI1191" s="573"/>
      <c r="AJ1191" s="574" t="s">
        <v>659</v>
      </c>
      <c r="AK1191" s="574" t="s">
        <v>430</v>
      </c>
      <c r="AL1191" s="574"/>
      <c r="AM1191" s="574"/>
      <c r="AN1191" s="574"/>
      <c r="AO1191" s="574"/>
      <c r="AP1191" s="574"/>
      <c r="AQ1191" s="574"/>
      <c r="AR1191" s="574"/>
      <c r="AS1191" s="575"/>
      <c r="AT1191" s="576"/>
      <c r="AU1191" s="575"/>
      <c r="AV1191" s="577"/>
      <c r="AW1191" s="159"/>
    </row>
    <row r="1192" spans="1:49" ht="51">
      <c r="A1192" s="395"/>
      <c r="B1192" s="395">
        <v>3593820100</v>
      </c>
      <c r="C1192" s="263" t="s">
        <v>7220</v>
      </c>
      <c r="D1192" s="263" t="s">
        <v>7221</v>
      </c>
      <c r="E1192" s="263" t="s">
        <v>3363</v>
      </c>
      <c r="F1192" s="263" t="s">
        <v>422</v>
      </c>
      <c r="G1192" s="263" t="s">
        <v>655</v>
      </c>
      <c r="H1192" s="263"/>
      <c r="I1192" s="263"/>
      <c r="J1192" s="263"/>
      <c r="K1192" s="263"/>
      <c r="L1192" s="263"/>
      <c r="M1192" s="263"/>
      <c r="N1192" s="263"/>
      <c r="O1192" s="158"/>
      <c r="P1192" s="296">
        <f t="shared" si="48"/>
        <v>0</v>
      </c>
      <c r="Q1192" s="263"/>
      <c r="R1192" s="263"/>
      <c r="S1192" s="263"/>
      <c r="T1192" s="263"/>
      <c r="U1192" s="263"/>
      <c r="V1192" s="263"/>
      <c r="W1192" s="263">
        <v>1</v>
      </c>
      <c r="X1192" s="158">
        <v>45054</v>
      </c>
      <c r="Y1192" s="297">
        <f t="shared" si="49"/>
        <v>1</v>
      </c>
      <c r="Z1192" s="263"/>
      <c r="AA1192" s="263"/>
      <c r="AB1192" s="263"/>
      <c r="AC1192" s="263"/>
      <c r="AD1192" s="263"/>
      <c r="AE1192" s="263"/>
      <c r="AF1192" s="263"/>
      <c r="AG1192" s="158"/>
      <c r="AH1192" s="297">
        <f t="shared" si="47"/>
        <v>0</v>
      </c>
      <c r="AI1192" s="573"/>
      <c r="AJ1192" s="574" t="s">
        <v>659</v>
      </c>
      <c r="AK1192" s="574" t="s">
        <v>430</v>
      </c>
      <c r="AL1192" s="574"/>
      <c r="AM1192" s="574"/>
      <c r="AN1192" s="574"/>
      <c r="AO1192" s="574"/>
      <c r="AP1192" s="574"/>
      <c r="AQ1192" s="574"/>
      <c r="AR1192" s="574"/>
      <c r="AS1192" s="575"/>
      <c r="AT1192" s="576"/>
      <c r="AU1192" s="575"/>
      <c r="AV1192" s="577"/>
      <c r="AW1192" s="159"/>
    </row>
    <row r="1193" spans="1:49" ht="51">
      <c r="A1193" s="395"/>
      <c r="B1193" s="395">
        <v>5493610300</v>
      </c>
      <c r="C1193" s="263" t="s">
        <v>7222</v>
      </c>
      <c r="D1193" s="263" t="s">
        <v>7223</v>
      </c>
      <c r="E1193" s="263" t="s">
        <v>3364</v>
      </c>
      <c r="F1193" s="263" t="s">
        <v>422</v>
      </c>
      <c r="G1193" s="263" t="s">
        <v>655</v>
      </c>
      <c r="H1193" s="263"/>
      <c r="I1193" s="263"/>
      <c r="J1193" s="263"/>
      <c r="K1193" s="263"/>
      <c r="L1193" s="263"/>
      <c r="M1193" s="263"/>
      <c r="N1193" s="263"/>
      <c r="O1193" s="158"/>
      <c r="P1193" s="296">
        <f t="shared" si="48"/>
        <v>0</v>
      </c>
      <c r="Q1193" s="263"/>
      <c r="R1193" s="263"/>
      <c r="S1193" s="263"/>
      <c r="T1193" s="263"/>
      <c r="U1193" s="263"/>
      <c r="V1193" s="263"/>
      <c r="W1193" s="263">
        <v>1</v>
      </c>
      <c r="X1193" s="158">
        <v>45177</v>
      </c>
      <c r="Y1193" s="297">
        <f t="shared" si="49"/>
        <v>1</v>
      </c>
      <c r="Z1193" s="263"/>
      <c r="AA1193" s="263"/>
      <c r="AB1193" s="263"/>
      <c r="AC1193" s="263"/>
      <c r="AD1193" s="263"/>
      <c r="AE1193" s="263"/>
      <c r="AF1193" s="263"/>
      <c r="AG1193" s="158"/>
      <c r="AH1193" s="297">
        <f t="shared" si="47"/>
        <v>0</v>
      </c>
      <c r="AI1193" s="573"/>
      <c r="AJ1193" s="574" t="s">
        <v>659</v>
      </c>
      <c r="AK1193" s="574" t="s">
        <v>430</v>
      </c>
      <c r="AL1193" s="574"/>
      <c r="AM1193" s="574"/>
      <c r="AN1193" s="574"/>
      <c r="AO1193" s="574"/>
      <c r="AP1193" s="574"/>
      <c r="AQ1193" s="574"/>
      <c r="AR1193" s="574"/>
      <c r="AS1193" s="575"/>
      <c r="AT1193" s="576"/>
      <c r="AU1193" s="575"/>
      <c r="AV1193" s="577"/>
      <c r="AW1193" s="159"/>
    </row>
    <row r="1194" spans="1:49" ht="51">
      <c r="A1194" s="395"/>
      <c r="B1194" s="395">
        <v>4252121100</v>
      </c>
      <c r="C1194" s="263" t="s">
        <v>7224</v>
      </c>
      <c r="D1194" s="263" t="s">
        <v>7225</v>
      </c>
      <c r="E1194" s="263" t="s">
        <v>3365</v>
      </c>
      <c r="F1194" s="263" t="s">
        <v>422</v>
      </c>
      <c r="G1194" s="263" t="s">
        <v>655</v>
      </c>
      <c r="H1194" s="263"/>
      <c r="I1194" s="263"/>
      <c r="J1194" s="263"/>
      <c r="K1194" s="263"/>
      <c r="L1194" s="263"/>
      <c r="M1194" s="263"/>
      <c r="N1194" s="263"/>
      <c r="O1194" s="158"/>
      <c r="P1194" s="296">
        <f t="shared" si="48"/>
        <v>0</v>
      </c>
      <c r="Q1194" s="263"/>
      <c r="R1194" s="263"/>
      <c r="S1194" s="263"/>
      <c r="T1194" s="263"/>
      <c r="U1194" s="263"/>
      <c r="V1194" s="263"/>
      <c r="W1194" s="263">
        <v>1</v>
      </c>
      <c r="X1194" s="158">
        <v>45089</v>
      </c>
      <c r="Y1194" s="297">
        <f t="shared" si="49"/>
        <v>1</v>
      </c>
      <c r="Z1194" s="263"/>
      <c r="AA1194" s="263"/>
      <c r="AB1194" s="263"/>
      <c r="AC1194" s="263"/>
      <c r="AD1194" s="263"/>
      <c r="AE1194" s="263"/>
      <c r="AF1194" s="263"/>
      <c r="AG1194" s="158"/>
      <c r="AH1194" s="297">
        <f t="shared" si="47"/>
        <v>0</v>
      </c>
      <c r="AI1194" s="573"/>
      <c r="AJ1194" s="574" t="s">
        <v>659</v>
      </c>
      <c r="AK1194" s="574" t="s">
        <v>430</v>
      </c>
      <c r="AL1194" s="574"/>
      <c r="AM1194" s="574"/>
      <c r="AN1194" s="574"/>
      <c r="AO1194" s="574"/>
      <c r="AP1194" s="574"/>
      <c r="AQ1194" s="574"/>
      <c r="AR1194" s="574"/>
      <c r="AS1194" s="575"/>
      <c r="AT1194" s="576"/>
      <c r="AU1194" s="575"/>
      <c r="AV1194" s="577"/>
      <c r="AW1194" s="159"/>
    </row>
    <row r="1195" spans="1:49" ht="51">
      <c r="A1195" s="395"/>
      <c r="B1195" s="395">
        <v>4536230500</v>
      </c>
      <c r="C1195" s="263" t="s">
        <v>7226</v>
      </c>
      <c r="D1195" s="263" t="s">
        <v>7227</v>
      </c>
      <c r="E1195" s="263" t="s">
        <v>3366</v>
      </c>
      <c r="F1195" s="263" t="s">
        <v>422</v>
      </c>
      <c r="G1195" s="263" t="s">
        <v>655</v>
      </c>
      <c r="H1195" s="263"/>
      <c r="I1195" s="263"/>
      <c r="J1195" s="263"/>
      <c r="K1195" s="263"/>
      <c r="L1195" s="263"/>
      <c r="M1195" s="263"/>
      <c r="N1195" s="263"/>
      <c r="O1195" s="158"/>
      <c r="P1195" s="296">
        <f t="shared" si="48"/>
        <v>0</v>
      </c>
      <c r="Q1195" s="263"/>
      <c r="R1195" s="263"/>
      <c r="S1195" s="263"/>
      <c r="T1195" s="263"/>
      <c r="U1195" s="263"/>
      <c r="V1195" s="263"/>
      <c r="W1195" s="263">
        <v>1</v>
      </c>
      <c r="X1195" s="158">
        <v>45170</v>
      </c>
      <c r="Y1195" s="297">
        <f t="shared" si="49"/>
        <v>1</v>
      </c>
      <c r="Z1195" s="263"/>
      <c r="AA1195" s="263"/>
      <c r="AB1195" s="263"/>
      <c r="AC1195" s="263"/>
      <c r="AD1195" s="263"/>
      <c r="AE1195" s="263"/>
      <c r="AF1195" s="263"/>
      <c r="AG1195" s="158"/>
      <c r="AH1195" s="297">
        <f t="shared" si="47"/>
        <v>0</v>
      </c>
      <c r="AI1195" s="573"/>
      <c r="AJ1195" s="574" t="s">
        <v>659</v>
      </c>
      <c r="AK1195" s="574" t="s">
        <v>430</v>
      </c>
      <c r="AL1195" s="574"/>
      <c r="AM1195" s="574"/>
      <c r="AN1195" s="574"/>
      <c r="AO1195" s="574"/>
      <c r="AP1195" s="574"/>
      <c r="AQ1195" s="574"/>
      <c r="AR1195" s="574"/>
      <c r="AS1195" s="575"/>
      <c r="AT1195" s="576"/>
      <c r="AU1195" s="575"/>
      <c r="AV1195" s="577"/>
      <c r="AW1195" s="159"/>
    </row>
    <row r="1196" spans="1:49" ht="63.75">
      <c r="A1196" s="395"/>
      <c r="B1196" s="395">
        <v>4235010900</v>
      </c>
      <c r="C1196" s="263" t="s">
        <v>7228</v>
      </c>
      <c r="D1196" s="263" t="s">
        <v>7229</v>
      </c>
      <c r="E1196" s="263" t="s">
        <v>3367</v>
      </c>
      <c r="F1196" s="263" t="s">
        <v>422</v>
      </c>
      <c r="G1196" s="263" t="s">
        <v>655</v>
      </c>
      <c r="H1196" s="263"/>
      <c r="I1196" s="263"/>
      <c r="J1196" s="263"/>
      <c r="K1196" s="263"/>
      <c r="L1196" s="263"/>
      <c r="M1196" s="263"/>
      <c r="N1196" s="263"/>
      <c r="O1196" s="158"/>
      <c r="P1196" s="296">
        <f t="shared" si="48"/>
        <v>0</v>
      </c>
      <c r="Q1196" s="263"/>
      <c r="R1196" s="263"/>
      <c r="S1196" s="263"/>
      <c r="T1196" s="263"/>
      <c r="U1196" s="263"/>
      <c r="V1196" s="263"/>
      <c r="W1196" s="263">
        <v>1</v>
      </c>
      <c r="X1196" s="158">
        <v>45177</v>
      </c>
      <c r="Y1196" s="297">
        <f t="shared" si="49"/>
        <v>1</v>
      </c>
      <c r="Z1196" s="263"/>
      <c r="AA1196" s="263"/>
      <c r="AB1196" s="263"/>
      <c r="AC1196" s="263"/>
      <c r="AD1196" s="263"/>
      <c r="AE1196" s="263"/>
      <c r="AF1196" s="263"/>
      <c r="AG1196" s="158"/>
      <c r="AH1196" s="297">
        <f t="shared" si="47"/>
        <v>0</v>
      </c>
      <c r="AI1196" s="573"/>
      <c r="AJ1196" s="574" t="s">
        <v>659</v>
      </c>
      <c r="AK1196" s="574" t="s">
        <v>430</v>
      </c>
      <c r="AL1196" s="574"/>
      <c r="AM1196" s="574"/>
      <c r="AN1196" s="574"/>
      <c r="AO1196" s="574"/>
      <c r="AP1196" s="574"/>
      <c r="AQ1196" s="574"/>
      <c r="AR1196" s="574"/>
      <c r="AS1196" s="575"/>
      <c r="AT1196" s="576"/>
      <c r="AU1196" s="575"/>
      <c r="AV1196" s="577"/>
      <c r="AW1196" s="159"/>
    </row>
    <row r="1197" spans="1:49" ht="63.75">
      <c r="A1197" s="395"/>
      <c r="B1197" s="395">
        <v>3553350300</v>
      </c>
      <c r="C1197" s="263" t="s">
        <v>7230</v>
      </c>
      <c r="D1197" s="263" t="s">
        <v>7231</v>
      </c>
      <c r="E1197" s="263" t="s">
        <v>3368</v>
      </c>
      <c r="F1197" s="263" t="s">
        <v>422</v>
      </c>
      <c r="G1197" s="263" t="s">
        <v>655</v>
      </c>
      <c r="H1197" s="263"/>
      <c r="I1197" s="263"/>
      <c r="J1197" s="263"/>
      <c r="K1197" s="263"/>
      <c r="L1197" s="263"/>
      <c r="M1197" s="263"/>
      <c r="N1197" s="263"/>
      <c r="O1197" s="158"/>
      <c r="P1197" s="296">
        <f t="shared" si="48"/>
        <v>0</v>
      </c>
      <c r="Q1197" s="263"/>
      <c r="R1197" s="263"/>
      <c r="S1197" s="263"/>
      <c r="T1197" s="263"/>
      <c r="U1197" s="263"/>
      <c r="V1197" s="263"/>
      <c r="W1197" s="263">
        <v>1</v>
      </c>
      <c r="X1197" s="158">
        <v>45215</v>
      </c>
      <c r="Y1197" s="297">
        <f t="shared" si="49"/>
        <v>1</v>
      </c>
      <c r="Z1197" s="263"/>
      <c r="AA1197" s="263"/>
      <c r="AB1197" s="263"/>
      <c r="AC1197" s="263"/>
      <c r="AD1197" s="263"/>
      <c r="AE1197" s="263"/>
      <c r="AF1197" s="263"/>
      <c r="AG1197" s="158"/>
      <c r="AH1197" s="297">
        <f t="shared" si="47"/>
        <v>0</v>
      </c>
      <c r="AI1197" s="573"/>
      <c r="AJ1197" s="574" t="s">
        <v>659</v>
      </c>
      <c r="AK1197" s="574" t="s">
        <v>430</v>
      </c>
      <c r="AL1197" s="574"/>
      <c r="AM1197" s="574"/>
      <c r="AN1197" s="574"/>
      <c r="AO1197" s="574"/>
      <c r="AP1197" s="574"/>
      <c r="AQ1197" s="574"/>
      <c r="AR1197" s="574"/>
      <c r="AS1197" s="575"/>
      <c r="AT1197" s="576"/>
      <c r="AU1197" s="575"/>
      <c r="AV1197" s="577"/>
      <c r="AW1197" s="159"/>
    </row>
    <row r="1198" spans="1:49" ht="38.25">
      <c r="A1198" s="395"/>
      <c r="B1198" s="395">
        <v>4720210900</v>
      </c>
      <c r="C1198" s="263" t="s">
        <v>7232</v>
      </c>
      <c r="D1198" s="263" t="s">
        <v>7233</v>
      </c>
      <c r="E1198" s="263" t="s">
        <v>3369</v>
      </c>
      <c r="F1198" s="263" t="s">
        <v>422</v>
      </c>
      <c r="G1198" s="263" t="s">
        <v>655</v>
      </c>
      <c r="H1198" s="263"/>
      <c r="I1198" s="263"/>
      <c r="J1198" s="263"/>
      <c r="K1198" s="263"/>
      <c r="L1198" s="263"/>
      <c r="M1198" s="263"/>
      <c r="N1198" s="263"/>
      <c r="O1198" s="158"/>
      <c r="P1198" s="296">
        <f t="shared" si="48"/>
        <v>0</v>
      </c>
      <c r="Q1198" s="263"/>
      <c r="R1198" s="263"/>
      <c r="S1198" s="263"/>
      <c r="T1198" s="263"/>
      <c r="U1198" s="263"/>
      <c r="V1198" s="263"/>
      <c r="W1198" s="263">
        <v>1</v>
      </c>
      <c r="X1198" s="158">
        <v>45218</v>
      </c>
      <c r="Y1198" s="297">
        <f t="shared" si="49"/>
        <v>1</v>
      </c>
      <c r="Z1198" s="263"/>
      <c r="AA1198" s="263"/>
      <c r="AB1198" s="263"/>
      <c r="AC1198" s="263"/>
      <c r="AD1198" s="263"/>
      <c r="AE1198" s="263"/>
      <c r="AF1198" s="263"/>
      <c r="AG1198" s="158"/>
      <c r="AH1198" s="297">
        <f t="shared" si="47"/>
        <v>0</v>
      </c>
      <c r="AI1198" s="573"/>
      <c r="AJ1198" s="574" t="s">
        <v>659</v>
      </c>
      <c r="AK1198" s="574" t="s">
        <v>430</v>
      </c>
      <c r="AL1198" s="574"/>
      <c r="AM1198" s="574"/>
      <c r="AN1198" s="574"/>
      <c r="AO1198" s="574"/>
      <c r="AP1198" s="574"/>
      <c r="AQ1198" s="574"/>
      <c r="AR1198" s="574"/>
      <c r="AS1198" s="575"/>
      <c r="AT1198" s="576"/>
      <c r="AU1198" s="575"/>
      <c r="AV1198" s="577"/>
      <c r="AW1198" s="159"/>
    </row>
    <row r="1199" spans="1:49" ht="51">
      <c r="A1199" s="395"/>
      <c r="B1199" s="395">
        <v>3094941800</v>
      </c>
      <c r="C1199" s="263" t="s">
        <v>7234</v>
      </c>
      <c r="D1199" s="263" t="s">
        <v>7235</v>
      </c>
      <c r="E1199" s="263" t="s">
        <v>3370</v>
      </c>
      <c r="F1199" s="263" t="s">
        <v>422</v>
      </c>
      <c r="G1199" s="263" t="s">
        <v>655</v>
      </c>
      <c r="H1199" s="263"/>
      <c r="I1199" s="263"/>
      <c r="J1199" s="263"/>
      <c r="K1199" s="263"/>
      <c r="L1199" s="263"/>
      <c r="M1199" s="263"/>
      <c r="N1199" s="263"/>
      <c r="O1199" s="158"/>
      <c r="P1199" s="296">
        <f t="shared" si="48"/>
        <v>0</v>
      </c>
      <c r="Q1199" s="263"/>
      <c r="R1199" s="263"/>
      <c r="S1199" s="263"/>
      <c r="T1199" s="263"/>
      <c r="U1199" s="263"/>
      <c r="V1199" s="263"/>
      <c r="W1199" s="263">
        <v>1</v>
      </c>
      <c r="X1199" s="158">
        <v>45201</v>
      </c>
      <c r="Y1199" s="297">
        <f t="shared" si="49"/>
        <v>1</v>
      </c>
      <c r="Z1199" s="263"/>
      <c r="AA1199" s="263"/>
      <c r="AB1199" s="263"/>
      <c r="AC1199" s="263"/>
      <c r="AD1199" s="263"/>
      <c r="AE1199" s="263"/>
      <c r="AF1199" s="263"/>
      <c r="AG1199" s="158"/>
      <c r="AH1199" s="297">
        <f t="shared" si="47"/>
        <v>0</v>
      </c>
      <c r="AI1199" s="573"/>
      <c r="AJ1199" s="574" t="s">
        <v>659</v>
      </c>
      <c r="AK1199" s="574" t="s">
        <v>430</v>
      </c>
      <c r="AL1199" s="574"/>
      <c r="AM1199" s="574"/>
      <c r="AN1199" s="574"/>
      <c r="AO1199" s="574"/>
      <c r="AP1199" s="574"/>
      <c r="AQ1199" s="574"/>
      <c r="AR1199" s="574"/>
      <c r="AS1199" s="575"/>
      <c r="AT1199" s="576"/>
      <c r="AU1199" s="575"/>
      <c r="AV1199" s="577"/>
      <c r="AW1199" s="159"/>
    </row>
    <row r="1200" spans="1:49" ht="51">
      <c r="A1200" s="395"/>
      <c r="B1200" s="395">
        <v>4444221100</v>
      </c>
      <c r="C1200" s="263" t="s">
        <v>7236</v>
      </c>
      <c r="D1200" s="263" t="s">
        <v>7237</v>
      </c>
      <c r="E1200" s="263" t="s">
        <v>3371</v>
      </c>
      <c r="F1200" s="263" t="s">
        <v>422</v>
      </c>
      <c r="G1200" s="263" t="s">
        <v>655</v>
      </c>
      <c r="H1200" s="263"/>
      <c r="I1200" s="263"/>
      <c r="J1200" s="263"/>
      <c r="K1200" s="263"/>
      <c r="L1200" s="263"/>
      <c r="M1200" s="263"/>
      <c r="N1200" s="263"/>
      <c r="O1200" s="158"/>
      <c r="P1200" s="296">
        <f t="shared" si="48"/>
        <v>0</v>
      </c>
      <c r="Q1200" s="263"/>
      <c r="R1200" s="263"/>
      <c r="S1200" s="263"/>
      <c r="T1200" s="263"/>
      <c r="U1200" s="263"/>
      <c r="V1200" s="263"/>
      <c r="W1200" s="263">
        <v>1</v>
      </c>
      <c r="X1200" s="158">
        <v>45222</v>
      </c>
      <c r="Y1200" s="297">
        <f t="shared" si="49"/>
        <v>1</v>
      </c>
      <c r="Z1200" s="263"/>
      <c r="AA1200" s="263"/>
      <c r="AB1200" s="263"/>
      <c r="AC1200" s="263"/>
      <c r="AD1200" s="263"/>
      <c r="AE1200" s="263"/>
      <c r="AF1200" s="263"/>
      <c r="AG1200" s="158"/>
      <c r="AH1200" s="297">
        <f t="shared" si="47"/>
        <v>0</v>
      </c>
      <c r="AI1200" s="573"/>
      <c r="AJ1200" s="574" t="s">
        <v>659</v>
      </c>
      <c r="AK1200" s="574" t="s">
        <v>430</v>
      </c>
      <c r="AL1200" s="574"/>
      <c r="AM1200" s="574"/>
      <c r="AN1200" s="574"/>
      <c r="AO1200" s="574"/>
      <c r="AP1200" s="574"/>
      <c r="AQ1200" s="574"/>
      <c r="AR1200" s="574"/>
      <c r="AS1200" s="575"/>
      <c r="AT1200" s="576"/>
      <c r="AU1200" s="575"/>
      <c r="AV1200" s="577"/>
      <c r="AW1200" s="159"/>
    </row>
    <row r="1201" spans="1:49" ht="63.75">
      <c r="A1201" s="395"/>
      <c r="B1201" s="395">
        <v>3615420100</v>
      </c>
      <c r="C1201" s="263" t="s">
        <v>7238</v>
      </c>
      <c r="D1201" s="263" t="s">
        <v>7239</v>
      </c>
      <c r="E1201" s="263" t="s">
        <v>3372</v>
      </c>
      <c r="F1201" s="263" t="s">
        <v>422</v>
      </c>
      <c r="G1201" s="263" t="s">
        <v>655</v>
      </c>
      <c r="H1201" s="263"/>
      <c r="I1201" s="263"/>
      <c r="J1201" s="263"/>
      <c r="K1201" s="263"/>
      <c r="L1201" s="263"/>
      <c r="M1201" s="263"/>
      <c r="N1201" s="263"/>
      <c r="O1201" s="158"/>
      <c r="P1201" s="296">
        <f t="shared" si="48"/>
        <v>0</v>
      </c>
      <c r="Q1201" s="263"/>
      <c r="R1201" s="263"/>
      <c r="S1201" s="263"/>
      <c r="T1201" s="263"/>
      <c r="U1201" s="263"/>
      <c r="V1201" s="263"/>
      <c r="W1201" s="263">
        <v>1</v>
      </c>
      <c r="X1201" s="158">
        <v>45264</v>
      </c>
      <c r="Y1201" s="297">
        <f t="shared" si="49"/>
        <v>1</v>
      </c>
      <c r="Z1201" s="263"/>
      <c r="AA1201" s="263"/>
      <c r="AB1201" s="263"/>
      <c r="AC1201" s="263"/>
      <c r="AD1201" s="263"/>
      <c r="AE1201" s="263"/>
      <c r="AF1201" s="263"/>
      <c r="AG1201" s="158"/>
      <c r="AH1201" s="297">
        <f t="shared" ref="AH1201:AH1264" si="50">SUM($Z1201:$AF1201)</f>
        <v>0</v>
      </c>
      <c r="AI1201" s="573"/>
      <c r="AJ1201" s="574" t="s">
        <v>659</v>
      </c>
      <c r="AK1201" s="574" t="s">
        <v>430</v>
      </c>
      <c r="AL1201" s="574"/>
      <c r="AM1201" s="574"/>
      <c r="AN1201" s="574"/>
      <c r="AO1201" s="574"/>
      <c r="AP1201" s="574"/>
      <c r="AQ1201" s="574"/>
      <c r="AR1201" s="574"/>
      <c r="AS1201" s="575"/>
      <c r="AT1201" s="576"/>
      <c r="AU1201" s="575"/>
      <c r="AV1201" s="577"/>
      <c r="AW1201" s="159"/>
    </row>
    <row r="1202" spans="1:49" ht="63.75">
      <c r="A1202" s="395"/>
      <c r="B1202" s="395">
        <v>3130800300</v>
      </c>
      <c r="C1202" s="263" t="s">
        <v>7240</v>
      </c>
      <c r="D1202" s="263" t="s">
        <v>7241</v>
      </c>
      <c r="E1202" s="263" t="s">
        <v>3373</v>
      </c>
      <c r="F1202" s="263" t="s">
        <v>422</v>
      </c>
      <c r="G1202" s="263" t="s">
        <v>655</v>
      </c>
      <c r="H1202" s="263"/>
      <c r="I1202" s="263"/>
      <c r="J1202" s="263"/>
      <c r="K1202" s="263"/>
      <c r="L1202" s="263"/>
      <c r="M1202" s="263"/>
      <c r="N1202" s="263"/>
      <c r="O1202" s="158"/>
      <c r="P1202" s="296">
        <f t="shared" si="48"/>
        <v>0</v>
      </c>
      <c r="Q1202" s="263"/>
      <c r="R1202" s="263"/>
      <c r="S1202" s="263"/>
      <c r="T1202" s="263"/>
      <c r="U1202" s="263"/>
      <c r="V1202" s="263"/>
      <c r="W1202" s="263">
        <v>1</v>
      </c>
      <c r="X1202" s="158">
        <v>45281</v>
      </c>
      <c r="Y1202" s="297">
        <f t="shared" si="49"/>
        <v>1</v>
      </c>
      <c r="Z1202" s="263"/>
      <c r="AA1202" s="263"/>
      <c r="AB1202" s="263"/>
      <c r="AC1202" s="263"/>
      <c r="AD1202" s="263"/>
      <c r="AE1202" s="263"/>
      <c r="AF1202" s="263"/>
      <c r="AG1202" s="158"/>
      <c r="AH1202" s="297">
        <f t="shared" si="50"/>
        <v>0</v>
      </c>
      <c r="AI1202" s="573"/>
      <c r="AJ1202" s="574" t="s">
        <v>659</v>
      </c>
      <c r="AK1202" s="574" t="s">
        <v>430</v>
      </c>
      <c r="AL1202" s="574"/>
      <c r="AM1202" s="574"/>
      <c r="AN1202" s="574"/>
      <c r="AO1202" s="574"/>
      <c r="AP1202" s="574"/>
      <c r="AQ1202" s="574"/>
      <c r="AR1202" s="574"/>
      <c r="AS1202" s="575"/>
      <c r="AT1202" s="576"/>
      <c r="AU1202" s="575"/>
      <c r="AV1202" s="577"/>
      <c r="AW1202" s="159"/>
    </row>
    <row r="1203" spans="1:49" ht="51">
      <c r="A1203" s="395"/>
      <c r="B1203" s="395">
        <v>4154900800</v>
      </c>
      <c r="C1203" s="263" t="s">
        <v>7242</v>
      </c>
      <c r="D1203" s="263" t="s">
        <v>7243</v>
      </c>
      <c r="E1203" s="263" t="s">
        <v>3374</v>
      </c>
      <c r="F1203" s="263" t="s">
        <v>422</v>
      </c>
      <c r="G1203" s="263" t="s">
        <v>655</v>
      </c>
      <c r="H1203" s="263"/>
      <c r="I1203" s="263"/>
      <c r="J1203" s="263"/>
      <c r="K1203" s="263"/>
      <c r="L1203" s="263"/>
      <c r="M1203" s="263"/>
      <c r="N1203" s="263"/>
      <c r="O1203" s="158"/>
      <c r="P1203" s="296">
        <f t="shared" si="48"/>
        <v>0</v>
      </c>
      <c r="Q1203" s="263"/>
      <c r="R1203" s="263"/>
      <c r="S1203" s="263"/>
      <c r="T1203" s="263"/>
      <c r="U1203" s="263"/>
      <c r="V1203" s="263"/>
      <c r="W1203" s="263">
        <v>1</v>
      </c>
      <c r="X1203" s="158">
        <v>45195</v>
      </c>
      <c r="Y1203" s="297">
        <f t="shared" si="49"/>
        <v>1</v>
      </c>
      <c r="Z1203" s="263"/>
      <c r="AA1203" s="263"/>
      <c r="AB1203" s="263"/>
      <c r="AC1203" s="263"/>
      <c r="AD1203" s="263"/>
      <c r="AE1203" s="263"/>
      <c r="AF1203" s="263"/>
      <c r="AG1203" s="158"/>
      <c r="AH1203" s="297">
        <f t="shared" si="50"/>
        <v>0</v>
      </c>
      <c r="AI1203" s="573"/>
      <c r="AJ1203" s="574" t="s">
        <v>659</v>
      </c>
      <c r="AK1203" s="574" t="s">
        <v>430</v>
      </c>
      <c r="AL1203" s="574"/>
      <c r="AM1203" s="574"/>
      <c r="AN1203" s="574"/>
      <c r="AO1203" s="574"/>
      <c r="AP1203" s="574"/>
      <c r="AQ1203" s="574"/>
      <c r="AR1203" s="574"/>
      <c r="AS1203" s="575"/>
      <c r="AT1203" s="576"/>
      <c r="AU1203" s="575"/>
      <c r="AV1203" s="577"/>
      <c r="AW1203" s="159"/>
    </row>
    <row r="1204" spans="1:49" ht="51">
      <c r="A1204" s="395"/>
      <c r="B1204" s="395">
        <v>5496223500</v>
      </c>
      <c r="C1204" s="263" t="s">
        <v>7244</v>
      </c>
      <c r="D1204" s="263" t="s">
        <v>7245</v>
      </c>
      <c r="E1204" s="263" t="s">
        <v>3375</v>
      </c>
      <c r="F1204" s="263" t="s">
        <v>422</v>
      </c>
      <c r="G1204" s="263" t="s">
        <v>655</v>
      </c>
      <c r="H1204" s="263"/>
      <c r="I1204" s="263"/>
      <c r="J1204" s="263"/>
      <c r="K1204" s="263"/>
      <c r="L1204" s="263"/>
      <c r="M1204" s="263"/>
      <c r="N1204" s="263"/>
      <c r="O1204" s="158"/>
      <c r="P1204" s="296">
        <f t="shared" si="48"/>
        <v>0</v>
      </c>
      <c r="Q1204" s="263"/>
      <c r="R1204" s="263"/>
      <c r="S1204" s="263"/>
      <c r="T1204" s="263"/>
      <c r="U1204" s="263"/>
      <c r="V1204" s="263"/>
      <c r="W1204" s="263">
        <v>1</v>
      </c>
      <c r="X1204" s="158">
        <v>45058</v>
      </c>
      <c r="Y1204" s="297">
        <f t="shared" si="49"/>
        <v>1</v>
      </c>
      <c r="Z1204" s="263"/>
      <c r="AA1204" s="263"/>
      <c r="AB1204" s="263"/>
      <c r="AC1204" s="263"/>
      <c r="AD1204" s="263"/>
      <c r="AE1204" s="263"/>
      <c r="AF1204" s="263"/>
      <c r="AG1204" s="158"/>
      <c r="AH1204" s="297">
        <f t="shared" si="50"/>
        <v>0</v>
      </c>
      <c r="AI1204" s="573"/>
      <c r="AJ1204" s="574" t="s">
        <v>659</v>
      </c>
      <c r="AK1204" s="574" t="s">
        <v>430</v>
      </c>
      <c r="AL1204" s="574"/>
      <c r="AM1204" s="574"/>
      <c r="AN1204" s="574"/>
      <c r="AO1204" s="574"/>
      <c r="AP1204" s="574"/>
      <c r="AQ1204" s="574"/>
      <c r="AR1204" s="574"/>
      <c r="AS1204" s="575"/>
      <c r="AT1204" s="576"/>
      <c r="AU1204" s="575"/>
      <c r="AV1204" s="577"/>
      <c r="AW1204" s="159"/>
    </row>
    <row r="1205" spans="1:49" ht="51">
      <c r="A1205" s="395"/>
      <c r="B1205" s="395">
        <v>5482810400</v>
      </c>
      <c r="C1205" s="263" t="s">
        <v>7246</v>
      </c>
      <c r="D1205" s="263" t="s">
        <v>7247</v>
      </c>
      <c r="E1205" s="263" t="s">
        <v>3376</v>
      </c>
      <c r="F1205" s="263" t="s">
        <v>422</v>
      </c>
      <c r="G1205" s="263" t="s">
        <v>655</v>
      </c>
      <c r="H1205" s="263"/>
      <c r="I1205" s="263"/>
      <c r="J1205" s="263"/>
      <c r="K1205" s="263"/>
      <c r="L1205" s="263"/>
      <c r="M1205" s="263"/>
      <c r="N1205" s="263"/>
      <c r="O1205" s="158"/>
      <c r="P1205" s="296">
        <f t="shared" si="48"/>
        <v>0</v>
      </c>
      <c r="Q1205" s="263"/>
      <c r="R1205" s="263"/>
      <c r="S1205" s="263"/>
      <c r="T1205" s="263"/>
      <c r="U1205" s="263"/>
      <c r="V1205" s="263"/>
      <c r="W1205" s="263">
        <v>1</v>
      </c>
      <c r="X1205" s="158">
        <v>45178</v>
      </c>
      <c r="Y1205" s="297">
        <f t="shared" si="49"/>
        <v>1</v>
      </c>
      <c r="Z1205" s="263"/>
      <c r="AA1205" s="263"/>
      <c r="AB1205" s="263"/>
      <c r="AC1205" s="263"/>
      <c r="AD1205" s="263"/>
      <c r="AE1205" s="263"/>
      <c r="AF1205" s="263"/>
      <c r="AG1205" s="158"/>
      <c r="AH1205" s="297">
        <f t="shared" si="50"/>
        <v>0</v>
      </c>
      <c r="AI1205" s="573"/>
      <c r="AJ1205" s="574" t="s">
        <v>659</v>
      </c>
      <c r="AK1205" s="574" t="s">
        <v>430</v>
      </c>
      <c r="AL1205" s="574"/>
      <c r="AM1205" s="574"/>
      <c r="AN1205" s="574"/>
      <c r="AO1205" s="574"/>
      <c r="AP1205" s="574"/>
      <c r="AQ1205" s="574"/>
      <c r="AR1205" s="574"/>
      <c r="AS1205" s="575"/>
      <c r="AT1205" s="576"/>
      <c r="AU1205" s="575"/>
      <c r="AV1205" s="577"/>
      <c r="AW1205" s="159"/>
    </row>
    <row r="1206" spans="1:49" ht="63.75">
      <c r="A1206" s="395"/>
      <c r="B1206" s="395">
        <v>4760220100</v>
      </c>
      <c r="C1206" s="263" t="s">
        <v>7248</v>
      </c>
      <c r="D1206" s="263" t="s">
        <v>7249</v>
      </c>
      <c r="E1206" s="263" t="s">
        <v>3377</v>
      </c>
      <c r="F1206" s="263" t="s">
        <v>422</v>
      </c>
      <c r="G1206" s="263" t="s">
        <v>655</v>
      </c>
      <c r="H1206" s="263"/>
      <c r="I1206" s="263"/>
      <c r="J1206" s="263"/>
      <c r="K1206" s="263"/>
      <c r="L1206" s="263"/>
      <c r="M1206" s="263"/>
      <c r="N1206" s="263"/>
      <c r="O1206" s="158"/>
      <c r="P1206" s="296">
        <f t="shared" si="48"/>
        <v>0</v>
      </c>
      <c r="Q1206" s="263"/>
      <c r="R1206" s="263"/>
      <c r="S1206" s="263"/>
      <c r="T1206" s="263"/>
      <c r="U1206" s="263"/>
      <c r="V1206" s="263"/>
      <c r="W1206" s="263">
        <v>1</v>
      </c>
      <c r="X1206" s="158">
        <v>45180</v>
      </c>
      <c r="Y1206" s="297">
        <f t="shared" si="49"/>
        <v>1</v>
      </c>
      <c r="Z1206" s="263"/>
      <c r="AA1206" s="263"/>
      <c r="AB1206" s="263"/>
      <c r="AC1206" s="263"/>
      <c r="AD1206" s="263"/>
      <c r="AE1206" s="263"/>
      <c r="AF1206" s="263"/>
      <c r="AG1206" s="158"/>
      <c r="AH1206" s="297">
        <f t="shared" si="50"/>
        <v>0</v>
      </c>
      <c r="AI1206" s="573"/>
      <c r="AJ1206" s="574" t="s">
        <v>659</v>
      </c>
      <c r="AK1206" s="574" t="s">
        <v>430</v>
      </c>
      <c r="AL1206" s="574"/>
      <c r="AM1206" s="574"/>
      <c r="AN1206" s="574"/>
      <c r="AO1206" s="574"/>
      <c r="AP1206" s="574"/>
      <c r="AQ1206" s="574"/>
      <c r="AR1206" s="574"/>
      <c r="AS1206" s="575"/>
      <c r="AT1206" s="576"/>
      <c r="AU1206" s="575"/>
      <c r="AV1206" s="577"/>
      <c r="AW1206" s="159"/>
    </row>
    <row r="1207" spans="1:49" ht="63.75">
      <c r="A1207" s="395"/>
      <c r="B1207" s="395">
        <v>4482221400</v>
      </c>
      <c r="C1207" s="263" t="s">
        <v>7250</v>
      </c>
      <c r="D1207" s="263" t="s">
        <v>7251</v>
      </c>
      <c r="E1207" s="263" t="s">
        <v>3378</v>
      </c>
      <c r="F1207" s="263" t="s">
        <v>422</v>
      </c>
      <c r="G1207" s="263" t="s">
        <v>655</v>
      </c>
      <c r="H1207" s="263"/>
      <c r="I1207" s="263"/>
      <c r="J1207" s="263"/>
      <c r="K1207" s="263"/>
      <c r="L1207" s="263"/>
      <c r="M1207" s="263"/>
      <c r="N1207" s="263"/>
      <c r="O1207" s="158"/>
      <c r="P1207" s="296">
        <f t="shared" ref="P1207:P1270" si="51">SUM($H1207:$N1207)</f>
        <v>0</v>
      </c>
      <c r="Q1207" s="263"/>
      <c r="R1207" s="263"/>
      <c r="S1207" s="263"/>
      <c r="T1207" s="263"/>
      <c r="U1207" s="263"/>
      <c r="V1207" s="263"/>
      <c r="W1207" s="263">
        <v>1</v>
      </c>
      <c r="X1207" s="158">
        <v>45131</v>
      </c>
      <c r="Y1207" s="297">
        <f t="shared" ref="Y1207:Y1270" si="52">SUM($Q1207:$W1207)</f>
        <v>1</v>
      </c>
      <c r="Z1207" s="263"/>
      <c r="AA1207" s="263"/>
      <c r="AB1207" s="263"/>
      <c r="AC1207" s="263"/>
      <c r="AD1207" s="263"/>
      <c r="AE1207" s="263"/>
      <c r="AF1207" s="263"/>
      <c r="AG1207" s="158"/>
      <c r="AH1207" s="297">
        <f t="shared" si="50"/>
        <v>0</v>
      </c>
      <c r="AI1207" s="573"/>
      <c r="AJ1207" s="574" t="s">
        <v>659</v>
      </c>
      <c r="AK1207" s="574" t="s">
        <v>430</v>
      </c>
      <c r="AL1207" s="574"/>
      <c r="AM1207" s="574"/>
      <c r="AN1207" s="574"/>
      <c r="AO1207" s="574"/>
      <c r="AP1207" s="574"/>
      <c r="AQ1207" s="574"/>
      <c r="AR1207" s="574"/>
      <c r="AS1207" s="575"/>
      <c r="AT1207" s="576"/>
      <c r="AU1207" s="575"/>
      <c r="AV1207" s="577"/>
      <c r="AW1207" s="159"/>
    </row>
    <row r="1208" spans="1:49" ht="76.5">
      <c r="A1208" s="395"/>
      <c r="B1208" s="395">
        <v>3631843200</v>
      </c>
      <c r="C1208" s="263" t="s">
        <v>7252</v>
      </c>
      <c r="D1208" s="263" t="s">
        <v>7253</v>
      </c>
      <c r="E1208" s="263" t="s">
        <v>3379</v>
      </c>
      <c r="F1208" s="263" t="s">
        <v>422</v>
      </c>
      <c r="G1208" s="263" t="s">
        <v>655</v>
      </c>
      <c r="H1208" s="263"/>
      <c r="I1208" s="263"/>
      <c r="J1208" s="263"/>
      <c r="K1208" s="263"/>
      <c r="L1208" s="263"/>
      <c r="M1208" s="263"/>
      <c r="N1208" s="263"/>
      <c r="O1208" s="158"/>
      <c r="P1208" s="296">
        <f t="shared" si="51"/>
        <v>0</v>
      </c>
      <c r="Q1208" s="263"/>
      <c r="R1208" s="263"/>
      <c r="S1208" s="263"/>
      <c r="T1208" s="263"/>
      <c r="U1208" s="263"/>
      <c r="V1208" s="263"/>
      <c r="W1208" s="263">
        <v>1</v>
      </c>
      <c r="X1208" s="158">
        <v>45135</v>
      </c>
      <c r="Y1208" s="297">
        <f t="shared" si="52"/>
        <v>1</v>
      </c>
      <c r="Z1208" s="263"/>
      <c r="AA1208" s="263"/>
      <c r="AB1208" s="263"/>
      <c r="AC1208" s="263"/>
      <c r="AD1208" s="263"/>
      <c r="AE1208" s="263"/>
      <c r="AF1208" s="263"/>
      <c r="AG1208" s="158"/>
      <c r="AH1208" s="297">
        <f t="shared" si="50"/>
        <v>0</v>
      </c>
      <c r="AI1208" s="573"/>
      <c r="AJ1208" s="574" t="s">
        <v>659</v>
      </c>
      <c r="AK1208" s="574" t="s">
        <v>430</v>
      </c>
      <c r="AL1208" s="574"/>
      <c r="AM1208" s="574"/>
      <c r="AN1208" s="574"/>
      <c r="AO1208" s="574"/>
      <c r="AP1208" s="574"/>
      <c r="AQ1208" s="574"/>
      <c r="AR1208" s="574"/>
      <c r="AS1208" s="575"/>
      <c r="AT1208" s="576"/>
      <c r="AU1208" s="575"/>
      <c r="AV1208" s="577"/>
      <c r="AW1208" s="159"/>
    </row>
    <row r="1209" spans="1:49" ht="51">
      <c r="A1209" s="395"/>
      <c r="B1209" s="395">
        <v>5452922200</v>
      </c>
      <c r="C1209" s="263" t="s">
        <v>5942</v>
      </c>
      <c r="D1209" s="263" t="s">
        <v>5943</v>
      </c>
      <c r="E1209" s="263" t="s">
        <v>3380</v>
      </c>
      <c r="F1209" s="263" t="s">
        <v>416</v>
      </c>
      <c r="G1209" s="263" t="s">
        <v>666</v>
      </c>
      <c r="H1209" s="263"/>
      <c r="I1209" s="263"/>
      <c r="J1209" s="263"/>
      <c r="K1209" s="263"/>
      <c r="L1209" s="263"/>
      <c r="M1209" s="263"/>
      <c r="N1209" s="263"/>
      <c r="O1209" s="158"/>
      <c r="P1209" s="296">
        <f t="shared" si="51"/>
        <v>0</v>
      </c>
      <c r="Q1209" s="263"/>
      <c r="R1209" s="263"/>
      <c r="S1209" s="263"/>
      <c r="T1209" s="263"/>
      <c r="U1209" s="263"/>
      <c r="V1209" s="263"/>
      <c r="W1209" s="263">
        <v>1</v>
      </c>
      <c r="X1209" s="158">
        <v>45196</v>
      </c>
      <c r="Y1209" s="297">
        <f t="shared" si="52"/>
        <v>1</v>
      </c>
      <c r="Z1209" s="263"/>
      <c r="AA1209" s="263"/>
      <c r="AB1209" s="263"/>
      <c r="AC1209" s="263"/>
      <c r="AD1209" s="263"/>
      <c r="AE1209" s="263"/>
      <c r="AF1209" s="263"/>
      <c r="AG1209" s="158"/>
      <c r="AH1209" s="297">
        <f t="shared" si="50"/>
        <v>0</v>
      </c>
      <c r="AI1209" s="573"/>
      <c r="AJ1209" s="574" t="s">
        <v>659</v>
      </c>
      <c r="AK1209" s="574" t="s">
        <v>430</v>
      </c>
      <c r="AL1209" s="574"/>
      <c r="AM1209" s="574"/>
      <c r="AN1209" s="574"/>
      <c r="AO1209" s="574"/>
      <c r="AP1209" s="574"/>
      <c r="AQ1209" s="574"/>
      <c r="AR1209" s="574"/>
      <c r="AS1209" s="575"/>
      <c r="AT1209" s="576"/>
      <c r="AU1209" s="575"/>
      <c r="AV1209" s="577"/>
      <c r="AW1209" s="159"/>
    </row>
    <row r="1210" spans="1:49" ht="51">
      <c r="A1210" s="395"/>
      <c r="B1210" s="395">
        <v>3603021400</v>
      </c>
      <c r="C1210" s="263" t="s">
        <v>7254</v>
      </c>
      <c r="D1210" s="263" t="s">
        <v>7255</v>
      </c>
      <c r="E1210" s="263" t="s">
        <v>3381</v>
      </c>
      <c r="F1210" s="263" t="s">
        <v>422</v>
      </c>
      <c r="G1210" s="263" t="s">
        <v>655</v>
      </c>
      <c r="H1210" s="263"/>
      <c r="I1210" s="263"/>
      <c r="J1210" s="263"/>
      <c r="K1210" s="263"/>
      <c r="L1210" s="263"/>
      <c r="M1210" s="263"/>
      <c r="N1210" s="263"/>
      <c r="O1210" s="158"/>
      <c r="P1210" s="296">
        <f t="shared" si="51"/>
        <v>0</v>
      </c>
      <c r="Q1210" s="263"/>
      <c r="R1210" s="263"/>
      <c r="S1210" s="263"/>
      <c r="T1210" s="263"/>
      <c r="U1210" s="263"/>
      <c r="V1210" s="263"/>
      <c r="W1210" s="263">
        <v>1</v>
      </c>
      <c r="X1210" s="158">
        <v>45023</v>
      </c>
      <c r="Y1210" s="297">
        <f t="shared" si="52"/>
        <v>1</v>
      </c>
      <c r="Z1210" s="263"/>
      <c r="AA1210" s="263"/>
      <c r="AB1210" s="263"/>
      <c r="AC1210" s="263"/>
      <c r="AD1210" s="263"/>
      <c r="AE1210" s="263"/>
      <c r="AF1210" s="263">
        <v>1</v>
      </c>
      <c r="AG1210" s="158">
        <v>45052</v>
      </c>
      <c r="AH1210" s="297">
        <f t="shared" si="50"/>
        <v>1</v>
      </c>
      <c r="AI1210" s="573"/>
      <c r="AJ1210" s="574" t="s">
        <v>659</v>
      </c>
      <c r="AK1210" s="574" t="s">
        <v>430</v>
      </c>
      <c r="AL1210" s="574"/>
      <c r="AM1210" s="574"/>
      <c r="AN1210" s="574"/>
      <c r="AO1210" s="574"/>
      <c r="AP1210" s="574"/>
      <c r="AQ1210" s="574"/>
      <c r="AR1210" s="574"/>
      <c r="AS1210" s="575"/>
      <c r="AT1210" s="576"/>
      <c r="AU1210" s="575"/>
      <c r="AV1210" s="577"/>
      <c r="AW1210" s="159"/>
    </row>
    <row r="1211" spans="1:49" ht="51">
      <c r="A1211" s="395"/>
      <c r="B1211" s="395">
        <v>4720321000</v>
      </c>
      <c r="C1211" s="263" t="s">
        <v>7256</v>
      </c>
      <c r="D1211" s="263" t="s">
        <v>7257</v>
      </c>
      <c r="E1211" s="263" t="s">
        <v>3382</v>
      </c>
      <c r="F1211" s="263" t="s">
        <v>422</v>
      </c>
      <c r="G1211" s="263" t="s">
        <v>655</v>
      </c>
      <c r="H1211" s="263"/>
      <c r="I1211" s="263"/>
      <c r="J1211" s="263"/>
      <c r="K1211" s="263"/>
      <c r="L1211" s="263"/>
      <c r="M1211" s="263"/>
      <c r="N1211" s="263"/>
      <c r="O1211" s="158"/>
      <c r="P1211" s="296">
        <f t="shared" si="51"/>
        <v>0</v>
      </c>
      <c r="Q1211" s="263"/>
      <c r="R1211" s="263"/>
      <c r="S1211" s="263"/>
      <c r="T1211" s="263"/>
      <c r="U1211" s="263"/>
      <c r="V1211" s="263"/>
      <c r="W1211" s="263">
        <v>1</v>
      </c>
      <c r="X1211" s="158">
        <v>45089</v>
      </c>
      <c r="Y1211" s="297">
        <f t="shared" si="52"/>
        <v>1</v>
      </c>
      <c r="Z1211" s="263"/>
      <c r="AA1211" s="263"/>
      <c r="AB1211" s="263"/>
      <c r="AC1211" s="263"/>
      <c r="AD1211" s="263"/>
      <c r="AE1211" s="263"/>
      <c r="AF1211" s="263">
        <v>1</v>
      </c>
      <c r="AG1211" s="158">
        <v>45161</v>
      </c>
      <c r="AH1211" s="297">
        <f t="shared" si="50"/>
        <v>1</v>
      </c>
      <c r="AI1211" s="573"/>
      <c r="AJ1211" s="574" t="s">
        <v>659</v>
      </c>
      <c r="AK1211" s="574" t="s">
        <v>430</v>
      </c>
      <c r="AL1211" s="574"/>
      <c r="AM1211" s="574"/>
      <c r="AN1211" s="574"/>
      <c r="AO1211" s="574"/>
      <c r="AP1211" s="574"/>
      <c r="AQ1211" s="574"/>
      <c r="AR1211" s="574"/>
      <c r="AS1211" s="575"/>
      <c r="AT1211" s="576"/>
      <c r="AU1211" s="575"/>
      <c r="AV1211" s="577"/>
      <c r="AW1211" s="159"/>
    </row>
    <row r="1212" spans="1:49" ht="51">
      <c r="A1212" s="395"/>
      <c r="B1212" s="395">
        <v>4510911500</v>
      </c>
      <c r="C1212" s="263" t="s">
        <v>7258</v>
      </c>
      <c r="D1212" s="263" t="s">
        <v>7259</v>
      </c>
      <c r="E1212" s="263" t="s">
        <v>3383</v>
      </c>
      <c r="F1212" s="263" t="s">
        <v>422</v>
      </c>
      <c r="G1212" s="263" t="s">
        <v>655</v>
      </c>
      <c r="H1212" s="263"/>
      <c r="I1212" s="263"/>
      <c r="J1212" s="263"/>
      <c r="K1212" s="263"/>
      <c r="L1212" s="263"/>
      <c r="M1212" s="263"/>
      <c r="N1212" s="263"/>
      <c r="O1212" s="158"/>
      <c r="P1212" s="296">
        <f t="shared" si="51"/>
        <v>0</v>
      </c>
      <c r="Q1212" s="263"/>
      <c r="R1212" s="263"/>
      <c r="S1212" s="263"/>
      <c r="T1212" s="263"/>
      <c r="U1212" s="263"/>
      <c r="V1212" s="263"/>
      <c r="W1212" s="263">
        <v>1</v>
      </c>
      <c r="X1212" s="158">
        <v>45027</v>
      </c>
      <c r="Y1212" s="297">
        <f t="shared" si="52"/>
        <v>1</v>
      </c>
      <c r="Z1212" s="263"/>
      <c r="AA1212" s="263"/>
      <c r="AB1212" s="263"/>
      <c r="AC1212" s="263"/>
      <c r="AD1212" s="263"/>
      <c r="AE1212" s="263"/>
      <c r="AF1212" s="263">
        <v>1</v>
      </c>
      <c r="AG1212" s="158">
        <v>45191</v>
      </c>
      <c r="AH1212" s="297">
        <f t="shared" si="50"/>
        <v>1</v>
      </c>
      <c r="AI1212" s="573"/>
      <c r="AJ1212" s="574" t="s">
        <v>659</v>
      </c>
      <c r="AK1212" s="574" t="s">
        <v>430</v>
      </c>
      <c r="AL1212" s="574"/>
      <c r="AM1212" s="574"/>
      <c r="AN1212" s="574"/>
      <c r="AO1212" s="574"/>
      <c r="AP1212" s="574"/>
      <c r="AQ1212" s="574"/>
      <c r="AR1212" s="574"/>
      <c r="AS1212" s="575"/>
      <c r="AT1212" s="576"/>
      <c r="AU1212" s="575"/>
      <c r="AV1212" s="577"/>
      <c r="AW1212" s="159"/>
    </row>
    <row r="1213" spans="1:49" ht="51">
      <c r="A1213" s="395"/>
      <c r="B1213" s="395">
        <v>4711532500</v>
      </c>
      <c r="C1213" s="263" t="s">
        <v>7260</v>
      </c>
      <c r="D1213" s="263" t="s">
        <v>7261</v>
      </c>
      <c r="E1213" s="263" t="s">
        <v>3384</v>
      </c>
      <c r="F1213" s="263" t="s">
        <v>422</v>
      </c>
      <c r="G1213" s="263" t="s">
        <v>655</v>
      </c>
      <c r="H1213" s="263"/>
      <c r="I1213" s="263"/>
      <c r="J1213" s="263"/>
      <c r="K1213" s="263"/>
      <c r="L1213" s="263"/>
      <c r="M1213" s="263"/>
      <c r="N1213" s="263"/>
      <c r="O1213" s="158"/>
      <c r="P1213" s="296">
        <f t="shared" si="51"/>
        <v>0</v>
      </c>
      <c r="Q1213" s="263"/>
      <c r="R1213" s="263"/>
      <c r="S1213" s="263"/>
      <c r="T1213" s="263"/>
      <c r="U1213" s="263"/>
      <c r="V1213" s="263"/>
      <c r="W1213" s="263">
        <v>1</v>
      </c>
      <c r="X1213" s="158">
        <v>45237</v>
      </c>
      <c r="Y1213" s="297">
        <f t="shared" si="52"/>
        <v>1</v>
      </c>
      <c r="Z1213" s="263"/>
      <c r="AA1213" s="263"/>
      <c r="AB1213" s="263"/>
      <c r="AC1213" s="263"/>
      <c r="AD1213" s="263"/>
      <c r="AE1213" s="263"/>
      <c r="AF1213" s="263">
        <v>1</v>
      </c>
      <c r="AG1213" s="158">
        <v>45253</v>
      </c>
      <c r="AH1213" s="297">
        <f t="shared" si="50"/>
        <v>1</v>
      </c>
      <c r="AI1213" s="573"/>
      <c r="AJ1213" s="574" t="s">
        <v>659</v>
      </c>
      <c r="AK1213" s="574" t="s">
        <v>430</v>
      </c>
      <c r="AL1213" s="574"/>
      <c r="AM1213" s="574"/>
      <c r="AN1213" s="574"/>
      <c r="AO1213" s="574"/>
      <c r="AP1213" s="574"/>
      <c r="AQ1213" s="574"/>
      <c r="AR1213" s="574"/>
      <c r="AS1213" s="575"/>
      <c r="AT1213" s="576"/>
      <c r="AU1213" s="575"/>
      <c r="AV1213" s="577"/>
      <c r="AW1213" s="159"/>
    </row>
    <row r="1214" spans="1:49" ht="51">
      <c r="A1214" s="395"/>
      <c r="B1214" s="395">
        <v>5392850400</v>
      </c>
      <c r="C1214" s="263" t="s">
        <v>7262</v>
      </c>
      <c r="D1214" s="263" t="s">
        <v>7263</v>
      </c>
      <c r="E1214" s="263" t="s">
        <v>3385</v>
      </c>
      <c r="F1214" s="263" t="s">
        <v>422</v>
      </c>
      <c r="G1214" s="263" t="s">
        <v>655</v>
      </c>
      <c r="H1214" s="263"/>
      <c r="I1214" s="263"/>
      <c r="J1214" s="263"/>
      <c r="K1214" s="263"/>
      <c r="L1214" s="263"/>
      <c r="M1214" s="263"/>
      <c r="N1214" s="263"/>
      <c r="O1214" s="158"/>
      <c r="P1214" s="296">
        <f t="shared" si="51"/>
        <v>0</v>
      </c>
      <c r="Q1214" s="263"/>
      <c r="R1214" s="263"/>
      <c r="S1214" s="263"/>
      <c r="T1214" s="263"/>
      <c r="U1214" s="263"/>
      <c r="V1214" s="263"/>
      <c r="W1214" s="263">
        <v>1</v>
      </c>
      <c r="X1214" s="158">
        <v>45039</v>
      </c>
      <c r="Y1214" s="297">
        <f t="shared" si="52"/>
        <v>1</v>
      </c>
      <c r="Z1214" s="263"/>
      <c r="AA1214" s="263"/>
      <c r="AB1214" s="263"/>
      <c r="AC1214" s="263"/>
      <c r="AD1214" s="263"/>
      <c r="AE1214" s="263"/>
      <c r="AF1214" s="263">
        <v>1</v>
      </c>
      <c r="AG1214" s="158">
        <v>45299</v>
      </c>
      <c r="AH1214" s="297">
        <f t="shared" si="50"/>
        <v>1</v>
      </c>
      <c r="AI1214" s="573"/>
      <c r="AJ1214" s="574" t="s">
        <v>659</v>
      </c>
      <c r="AK1214" s="574" t="s">
        <v>430</v>
      </c>
      <c r="AL1214" s="574"/>
      <c r="AM1214" s="574"/>
      <c r="AN1214" s="574"/>
      <c r="AO1214" s="574"/>
      <c r="AP1214" s="574"/>
      <c r="AQ1214" s="574"/>
      <c r="AR1214" s="574"/>
      <c r="AS1214" s="575"/>
      <c r="AT1214" s="576"/>
      <c r="AU1214" s="575"/>
      <c r="AV1214" s="577"/>
      <c r="AW1214" s="159"/>
    </row>
    <row r="1215" spans="1:49" ht="51">
      <c r="A1215" s="395"/>
      <c r="B1215" s="395">
        <v>5813710800</v>
      </c>
      <c r="C1215" s="263" t="s">
        <v>7264</v>
      </c>
      <c r="D1215" s="263" t="s">
        <v>7265</v>
      </c>
      <c r="E1215" s="263" t="s">
        <v>3386</v>
      </c>
      <c r="F1215" s="263" t="s">
        <v>422</v>
      </c>
      <c r="G1215" s="263" t="s">
        <v>655</v>
      </c>
      <c r="H1215" s="263"/>
      <c r="I1215" s="263"/>
      <c r="J1215" s="263"/>
      <c r="K1215" s="263"/>
      <c r="L1215" s="263"/>
      <c r="M1215" s="263"/>
      <c r="N1215" s="263"/>
      <c r="O1215" s="158"/>
      <c r="P1215" s="296">
        <f t="shared" si="51"/>
        <v>0</v>
      </c>
      <c r="Q1215" s="263"/>
      <c r="R1215" s="263"/>
      <c r="S1215" s="263"/>
      <c r="T1215" s="263"/>
      <c r="U1215" s="263"/>
      <c r="V1215" s="263"/>
      <c r="W1215" s="263">
        <v>1</v>
      </c>
      <c r="X1215" s="158">
        <v>44950</v>
      </c>
      <c r="Y1215" s="297">
        <f t="shared" si="52"/>
        <v>1</v>
      </c>
      <c r="Z1215" s="263"/>
      <c r="AA1215" s="263"/>
      <c r="AB1215" s="263"/>
      <c r="AC1215" s="263"/>
      <c r="AD1215" s="263"/>
      <c r="AE1215" s="263"/>
      <c r="AF1215" s="263">
        <v>1</v>
      </c>
      <c r="AG1215" s="158">
        <v>45222</v>
      </c>
      <c r="AH1215" s="297">
        <f t="shared" si="50"/>
        <v>1</v>
      </c>
      <c r="AI1215" s="573"/>
      <c r="AJ1215" s="574" t="s">
        <v>659</v>
      </c>
      <c r="AK1215" s="574" t="s">
        <v>430</v>
      </c>
      <c r="AL1215" s="574"/>
      <c r="AM1215" s="574"/>
      <c r="AN1215" s="574"/>
      <c r="AO1215" s="574"/>
      <c r="AP1215" s="574"/>
      <c r="AQ1215" s="574"/>
      <c r="AR1215" s="574"/>
      <c r="AS1215" s="575"/>
      <c r="AT1215" s="576"/>
      <c r="AU1215" s="575"/>
      <c r="AV1215" s="577"/>
      <c r="AW1215" s="159"/>
    </row>
    <row r="1216" spans="1:49" ht="51">
      <c r="A1216" s="395"/>
      <c r="B1216" s="395">
        <v>4661721000</v>
      </c>
      <c r="C1216" s="263" t="s">
        <v>7266</v>
      </c>
      <c r="D1216" s="263" t="s">
        <v>7267</v>
      </c>
      <c r="E1216" s="263" t="s">
        <v>3387</v>
      </c>
      <c r="F1216" s="263" t="s">
        <v>422</v>
      </c>
      <c r="G1216" s="263" t="s">
        <v>655</v>
      </c>
      <c r="H1216" s="263"/>
      <c r="I1216" s="263"/>
      <c r="J1216" s="263"/>
      <c r="K1216" s="263"/>
      <c r="L1216" s="263"/>
      <c r="M1216" s="263"/>
      <c r="N1216" s="263"/>
      <c r="O1216" s="158"/>
      <c r="P1216" s="296">
        <f t="shared" si="51"/>
        <v>0</v>
      </c>
      <c r="Q1216" s="263"/>
      <c r="R1216" s="263"/>
      <c r="S1216" s="263"/>
      <c r="T1216" s="263"/>
      <c r="U1216" s="263"/>
      <c r="V1216" s="263"/>
      <c r="W1216" s="263">
        <v>1</v>
      </c>
      <c r="X1216" s="158">
        <v>44980</v>
      </c>
      <c r="Y1216" s="297">
        <f t="shared" si="52"/>
        <v>1</v>
      </c>
      <c r="Z1216" s="263"/>
      <c r="AA1216" s="263"/>
      <c r="AB1216" s="263"/>
      <c r="AC1216" s="263"/>
      <c r="AD1216" s="263"/>
      <c r="AE1216" s="263"/>
      <c r="AF1216" s="263">
        <v>1</v>
      </c>
      <c r="AG1216" s="158">
        <v>45175</v>
      </c>
      <c r="AH1216" s="297">
        <f t="shared" si="50"/>
        <v>1</v>
      </c>
      <c r="AI1216" s="573"/>
      <c r="AJ1216" s="574" t="s">
        <v>659</v>
      </c>
      <c r="AK1216" s="574" t="s">
        <v>430</v>
      </c>
      <c r="AL1216" s="574"/>
      <c r="AM1216" s="574"/>
      <c r="AN1216" s="574"/>
      <c r="AO1216" s="574"/>
      <c r="AP1216" s="574"/>
      <c r="AQ1216" s="574"/>
      <c r="AR1216" s="574"/>
      <c r="AS1216" s="575"/>
      <c r="AT1216" s="576"/>
      <c r="AU1216" s="575"/>
      <c r="AV1216" s="577"/>
      <c r="AW1216" s="159"/>
    </row>
    <row r="1217" spans="1:49" ht="51">
      <c r="A1217" s="395"/>
      <c r="B1217" s="395">
        <v>4283410300</v>
      </c>
      <c r="C1217" s="263" t="s">
        <v>7268</v>
      </c>
      <c r="D1217" s="263" t="s">
        <v>7269</v>
      </c>
      <c r="E1217" s="263" t="s">
        <v>3388</v>
      </c>
      <c r="F1217" s="263" t="s">
        <v>422</v>
      </c>
      <c r="G1217" s="263" t="s">
        <v>655</v>
      </c>
      <c r="H1217" s="263"/>
      <c r="I1217" s="263"/>
      <c r="J1217" s="263"/>
      <c r="K1217" s="263"/>
      <c r="L1217" s="263"/>
      <c r="M1217" s="263"/>
      <c r="N1217" s="263"/>
      <c r="O1217" s="158"/>
      <c r="P1217" s="296">
        <f t="shared" si="51"/>
        <v>0</v>
      </c>
      <c r="Q1217" s="263"/>
      <c r="R1217" s="263"/>
      <c r="S1217" s="263"/>
      <c r="T1217" s="263"/>
      <c r="U1217" s="263"/>
      <c r="V1217" s="263"/>
      <c r="W1217" s="263">
        <v>1</v>
      </c>
      <c r="X1217" s="158">
        <v>44998</v>
      </c>
      <c r="Y1217" s="297">
        <f t="shared" si="52"/>
        <v>1</v>
      </c>
      <c r="Z1217" s="263"/>
      <c r="AA1217" s="263"/>
      <c r="AB1217" s="263"/>
      <c r="AC1217" s="263"/>
      <c r="AD1217" s="263"/>
      <c r="AE1217" s="263"/>
      <c r="AF1217" s="263">
        <v>2</v>
      </c>
      <c r="AG1217" s="158">
        <v>45264</v>
      </c>
      <c r="AH1217" s="297">
        <f t="shared" si="50"/>
        <v>2</v>
      </c>
      <c r="AI1217" s="573"/>
      <c r="AJ1217" s="574" t="s">
        <v>659</v>
      </c>
      <c r="AK1217" s="574" t="s">
        <v>430</v>
      </c>
      <c r="AL1217" s="574"/>
      <c r="AM1217" s="574"/>
      <c r="AN1217" s="574"/>
      <c r="AO1217" s="574"/>
      <c r="AP1217" s="574"/>
      <c r="AQ1217" s="574"/>
      <c r="AR1217" s="574"/>
      <c r="AS1217" s="575"/>
      <c r="AT1217" s="576"/>
      <c r="AU1217" s="575"/>
      <c r="AV1217" s="577"/>
      <c r="AW1217" s="159"/>
    </row>
    <row r="1218" spans="1:49" ht="51">
      <c r="A1218" s="395"/>
      <c r="B1218" s="395">
        <v>3618710400</v>
      </c>
      <c r="C1218" s="263" t="s">
        <v>7270</v>
      </c>
      <c r="D1218" s="263" t="s">
        <v>7271</v>
      </c>
      <c r="E1218" s="263" t="s">
        <v>3389</v>
      </c>
      <c r="F1218" s="263" t="s">
        <v>422</v>
      </c>
      <c r="G1218" s="263" t="s">
        <v>655</v>
      </c>
      <c r="H1218" s="263"/>
      <c r="I1218" s="263"/>
      <c r="J1218" s="263"/>
      <c r="K1218" s="263"/>
      <c r="L1218" s="263"/>
      <c r="M1218" s="263"/>
      <c r="N1218" s="263"/>
      <c r="O1218" s="158"/>
      <c r="P1218" s="296">
        <f t="shared" si="51"/>
        <v>0</v>
      </c>
      <c r="Q1218" s="263"/>
      <c r="R1218" s="263"/>
      <c r="S1218" s="263"/>
      <c r="T1218" s="263"/>
      <c r="U1218" s="263"/>
      <c r="V1218" s="263"/>
      <c r="W1218" s="263">
        <v>1</v>
      </c>
      <c r="X1218" s="158">
        <v>44994</v>
      </c>
      <c r="Y1218" s="297">
        <f t="shared" si="52"/>
        <v>1</v>
      </c>
      <c r="Z1218" s="263"/>
      <c r="AA1218" s="263"/>
      <c r="AB1218" s="263"/>
      <c r="AC1218" s="263"/>
      <c r="AD1218" s="263"/>
      <c r="AE1218" s="263"/>
      <c r="AF1218" s="263">
        <v>1</v>
      </c>
      <c r="AG1218" s="158">
        <v>45244</v>
      </c>
      <c r="AH1218" s="297">
        <f t="shared" si="50"/>
        <v>1</v>
      </c>
      <c r="AI1218" s="573"/>
      <c r="AJ1218" s="574" t="s">
        <v>659</v>
      </c>
      <c r="AK1218" s="574" t="s">
        <v>430</v>
      </c>
      <c r="AL1218" s="574"/>
      <c r="AM1218" s="574"/>
      <c r="AN1218" s="574"/>
      <c r="AO1218" s="574"/>
      <c r="AP1218" s="574"/>
      <c r="AQ1218" s="574"/>
      <c r="AR1218" s="574"/>
      <c r="AS1218" s="575"/>
      <c r="AT1218" s="576"/>
      <c r="AU1218" s="575"/>
      <c r="AV1218" s="577"/>
      <c r="AW1218" s="159"/>
    </row>
    <row r="1219" spans="1:49" ht="51">
      <c r="A1219" s="395"/>
      <c r="B1219" s="395">
        <v>3485501600</v>
      </c>
      <c r="C1219" s="263" t="s">
        <v>7272</v>
      </c>
      <c r="D1219" s="263" t="s">
        <v>7273</v>
      </c>
      <c r="E1219" s="263" t="s">
        <v>3390</v>
      </c>
      <c r="F1219" s="263" t="s">
        <v>422</v>
      </c>
      <c r="G1219" s="263" t="s">
        <v>655</v>
      </c>
      <c r="H1219" s="263"/>
      <c r="I1219" s="263"/>
      <c r="J1219" s="263"/>
      <c r="K1219" s="263"/>
      <c r="L1219" s="263"/>
      <c r="M1219" s="263"/>
      <c r="N1219" s="263"/>
      <c r="O1219" s="158"/>
      <c r="P1219" s="296">
        <f t="shared" si="51"/>
        <v>0</v>
      </c>
      <c r="Q1219" s="263"/>
      <c r="R1219" s="263"/>
      <c r="S1219" s="263"/>
      <c r="T1219" s="263"/>
      <c r="U1219" s="263"/>
      <c r="V1219" s="263"/>
      <c r="W1219" s="263">
        <v>1</v>
      </c>
      <c r="X1219" s="158">
        <v>45076</v>
      </c>
      <c r="Y1219" s="297">
        <f t="shared" si="52"/>
        <v>1</v>
      </c>
      <c r="Z1219" s="263"/>
      <c r="AA1219" s="263"/>
      <c r="AB1219" s="263"/>
      <c r="AC1219" s="263"/>
      <c r="AD1219" s="263"/>
      <c r="AE1219" s="263"/>
      <c r="AF1219" s="263">
        <v>1</v>
      </c>
      <c r="AG1219" s="158">
        <v>45250</v>
      </c>
      <c r="AH1219" s="297">
        <f t="shared" si="50"/>
        <v>1</v>
      </c>
      <c r="AI1219" s="573"/>
      <c r="AJ1219" s="574" t="s">
        <v>659</v>
      </c>
      <c r="AK1219" s="574" t="s">
        <v>430</v>
      </c>
      <c r="AL1219" s="574"/>
      <c r="AM1219" s="574"/>
      <c r="AN1219" s="574"/>
      <c r="AO1219" s="574"/>
      <c r="AP1219" s="574"/>
      <c r="AQ1219" s="574"/>
      <c r="AR1219" s="574"/>
      <c r="AS1219" s="575"/>
      <c r="AT1219" s="576"/>
      <c r="AU1219" s="575"/>
      <c r="AV1219" s="577"/>
      <c r="AW1219" s="159"/>
    </row>
    <row r="1220" spans="1:49" ht="51">
      <c r="A1220" s="395"/>
      <c r="B1220" s="395">
        <v>4671231000</v>
      </c>
      <c r="C1220" s="263" t="s">
        <v>7274</v>
      </c>
      <c r="D1220" s="263" t="s">
        <v>7275</v>
      </c>
      <c r="E1220" s="263" t="s">
        <v>3391</v>
      </c>
      <c r="F1220" s="263" t="s">
        <v>422</v>
      </c>
      <c r="G1220" s="263" t="s">
        <v>655</v>
      </c>
      <c r="H1220" s="263"/>
      <c r="I1220" s="263"/>
      <c r="J1220" s="263"/>
      <c r="K1220" s="263"/>
      <c r="L1220" s="263"/>
      <c r="M1220" s="263"/>
      <c r="N1220" s="263"/>
      <c r="O1220" s="158"/>
      <c r="P1220" s="296">
        <f t="shared" si="51"/>
        <v>0</v>
      </c>
      <c r="Q1220" s="263"/>
      <c r="R1220" s="263"/>
      <c r="S1220" s="263"/>
      <c r="T1220" s="263"/>
      <c r="U1220" s="263"/>
      <c r="V1220" s="263"/>
      <c r="W1220" s="263">
        <v>1</v>
      </c>
      <c r="X1220" s="158">
        <v>44980</v>
      </c>
      <c r="Y1220" s="297">
        <f t="shared" si="52"/>
        <v>1</v>
      </c>
      <c r="Z1220" s="263"/>
      <c r="AA1220" s="263"/>
      <c r="AB1220" s="263"/>
      <c r="AC1220" s="263"/>
      <c r="AD1220" s="263"/>
      <c r="AE1220" s="263"/>
      <c r="AF1220" s="263">
        <v>1</v>
      </c>
      <c r="AG1220" s="158">
        <v>45267</v>
      </c>
      <c r="AH1220" s="297">
        <f t="shared" si="50"/>
        <v>1</v>
      </c>
      <c r="AI1220" s="573"/>
      <c r="AJ1220" s="574" t="s">
        <v>659</v>
      </c>
      <c r="AK1220" s="574" t="s">
        <v>430</v>
      </c>
      <c r="AL1220" s="574"/>
      <c r="AM1220" s="574"/>
      <c r="AN1220" s="574"/>
      <c r="AO1220" s="574"/>
      <c r="AP1220" s="574"/>
      <c r="AQ1220" s="574"/>
      <c r="AR1220" s="574"/>
      <c r="AS1220" s="575"/>
      <c r="AT1220" s="576"/>
      <c r="AU1220" s="575"/>
      <c r="AV1220" s="577"/>
      <c r="AW1220" s="159"/>
    </row>
    <row r="1221" spans="1:49" ht="51">
      <c r="A1221" s="395"/>
      <c r="B1221" s="395">
        <v>6772914100</v>
      </c>
      <c r="C1221" s="263" t="s">
        <v>7276</v>
      </c>
      <c r="D1221" s="263" t="s">
        <v>7277</v>
      </c>
      <c r="E1221" s="263" t="s">
        <v>3392</v>
      </c>
      <c r="F1221" s="263" t="s">
        <v>422</v>
      </c>
      <c r="G1221" s="263" t="s">
        <v>655</v>
      </c>
      <c r="H1221" s="263"/>
      <c r="I1221" s="263"/>
      <c r="J1221" s="263"/>
      <c r="K1221" s="263"/>
      <c r="L1221" s="263"/>
      <c r="M1221" s="263"/>
      <c r="N1221" s="263"/>
      <c r="O1221" s="158"/>
      <c r="P1221" s="296">
        <f t="shared" si="51"/>
        <v>0</v>
      </c>
      <c r="Q1221" s="263"/>
      <c r="R1221" s="263"/>
      <c r="S1221" s="263"/>
      <c r="T1221" s="263"/>
      <c r="U1221" s="263"/>
      <c r="V1221" s="263"/>
      <c r="W1221" s="263">
        <v>1</v>
      </c>
      <c r="X1221" s="158">
        <v>44942</v>
      </c>
      <c r="Y1221" s="297">
        <f t="shared" si="52"/>
        <v>1</v>
      </c>
      <c r="Z1221" s="263"/>
      <c r="AA1221" s="263"/>
      <c r="AB1221" s="263"/>
      <c r="AC1221" s="263"/>
      <c r="AD1221" s="263"/>
      <c r="AE1221" s="263"/>
      <c r="AF1221" s="263">
        <v>1</v>
      </c>
      <c r="AG1221" s="158">
        <v>45103</v>
      </c>
      <c r="AH1221" s="297">
        <f t="shared" si="50"/>
        <v>1</v>
      </c>
      <c r="AI1221" s="573"/>
      <c r="AJ1221" s="574" t="s">
        <v>659</v>
      </c>
      <c r="AK1221" s="574" t="s">
        <v>430</v>
      </c>
      <c r="AL1221" s="574"/>
      <c r="AM1221" s="574"/>
      <c r="AN1221" s="574"/>
      <c r="AO1221" s="574"/>
      <c r="AP1221" s="574"/>
      <c r="AQ1221" s="574"/>
      <c r="AR1221" s="574"/>
      <c r="AS1221" s="575"/>
      <c r="AT1221" s="576"/>
      <c r="AU1221" s="575"/>
      <c r="AV1221" s="577"/>
      <c r="AW1221" s="159"/>
    </row>
    <row r="1222" spans="1:49" ht="51">
      <c r="A1222" s="395"/>
      <c r="B1222" s="395">
        <v>5870730300</v>
      </c>
      <c r="C1222" s="263" t="s">
        <v>7278</v>
      </c>
      <c r="D1222" s="263" t="s">
        <v>7279</v>
      </c>
      <c r="E1222" s="263" t="s">
        <v>3393</v>
      </c>
      <c r="F1222" s="263" t="s">
        <v>422</v>
      </c>
      <c r="G1222" s="263" t="s">
        <v>655</v>
      </c>
      <c r="H1222" s="263"/>
      <c r="I1222" s="263"/>
      <c r="J1222" s="263"/>
      <c r="K1222" s="263"/>
      <c r="L1222" s="263"/>
      <c r="M1222" s="263"/>
      <c r="N1222" s="263"/>
      <c r="O1222" s="158"/>
      <c r="P1222" s="296">
        <f t="shared" si="51"/>
        <v>0</v>
      </c>
      <c r="Q1222" s="263"/>
      <c r="R1222" s="263"/>
      <c r="S1222" s="263"/>
      <c r="T1222" s="263"/>
      <c r="U1222" s="263"/>
      <c r="V1222" s="263"/>
      <c r="W1222" s="263">
        <v>1</v>
      </c>
      <c r="X1222" s="158">
        <v>45002</v>
      </c>
      <c r="Y1222" s="297">
        <f t="shared" si="52"/>
        <v>1</v>
      </c>
      <c r="Z1222" s="263"/>
      <c r="AA1222" s="263"/>
      <c r="AB1222" s="263"/>
      <c r="AC1222" s="263"/>
      <c r="AD1222" s="263"/>
      <c r="AE1222" s="263"/>
      <c r="AF1222" s="263">
        <v>1</v>
      </c>
      <c r="AG1222" s="158">
        <v>45275</v>
      </c>
      <c r="AH1222" s="297">
        <f t="shared" si="50"/>
        <v>1</v>
      </c>
      <c r="AI1222" s="573"/>
      <c r="AJ1222" s="574" t="s">
        <v>659</v>
      </c>
      <c r="AK1222" s="574" t="s">
        <v>430</v>
      </c>
      <c r="AL1222" s="574"/>
      <c r="AM1222" s="574"/>
      <c r="AN1222" s="574"/>
      <c r="AO1222" s="574"/>
      <c r="AP1222" s="574"/>
      <c r="AQ1222" s="574"/>
      <c r="AR1222" s="574"/>
      <c r="AS1222" s="575"/>
      <c r="AT1222" s="576"/>
      <c r="AU1222" s="575"/>
      <c r="AV1222" s="577"/>
      <c r="AW1222" s="159"/>
    </row>
    <row r="1223" spans="1:49" ht="51">
      <c r="A1223" s="395"/>
      <c r="B1223" s="395">
        <v>4674511200</v>
      </c>
      <c r="C1223" s="263" t="s">
        <v>7280</v>
      </c>
      <c r="D1223" s="263" t="s">
        <v>7281</v>
      </c>
      <c r="E1223" s="263" t="s">
        <v>3394</v>
      </c>
      <c r="F1223" s="263" t="s">
        <v>422</v>
      </c>
      <c r="G1223" s="263" t="s">
        <v>655</v>
      </c>
      <c r="H1223" s="263"/>
      <c r="I1223" s="263"/>
      <c r="J1223" s="263"/>
      <c r="K1223" s="263"/>
      <c r="L1223" s="263"/>
      <c r="M1223" s="263"/>
      <c r="N1223" s="263"/>
      <c r="O1223" s="158"/>
      <c r="P1223" s="296">
        <f t="shared" si="51"/>
        <v>0</v>
      </c>
      <c r="Q1223" s="263"/>
      <c r="R1223" s="263"/>
      <c r="S1223" s="263"/>
      <c r="T1223" s="263"/>
      <c r="U1223" s="263"/>
      <c r="V1223" s="263"/>
      <c r="W1223" s="263">
        <v>1</v>
      </c>
      <c r="X1223" s="158">
        <v>44980</v>
      </c>
      <c r="Y1223" s="297">
        <f t="shared" si="52"/>
        <v>1</v>
      </c>
      <c r="Z1223" s="263"/>
      <c r="AA1223" s="263"/>
      <c r="AB1223" s="263"/>
      <c r="AC1223" s="263"/>
      <c r="AD1223" s="263"/>
      <c r="AE1223" s="263"/>
      <c r="AF1223" s="263">
        <v>1</v>
      </c>
      <c r="AG1223" s="158">
        <v>45261</v>
      </c>
      <c r="AH1223" s="297">
        <f t="shared" si="50"/>
        <v>1</v>
      </c>
      <c r="AI1223" s="573"/>
      <c r="AJ1223" s="574" t="s">
        <v>659</v>
      </c>
      <c r="AK1223" s="574" t="s">
        <v>430</v>
      </c>
      <c r="AL1223" s="574"/>
      <c r="AM1223" s="574"/>
      <c r="AN1223" s="574"/>
      <c r="AO1223" s="574"/>
      <c r="AP1223" s="574"/>
      <c r="AQ1223" s="574"/>
      <c r="AR1223" s="574"/>
      <c r="AS1223" s="575"/>
      <c r="AT1223" s="576"/>
      <c r="AU1223" s="575"/>
      <c r="AV1223" s="577"/>
      <c r="AW1223" s="159"/>
    </row>
    <row r="1224" spans="1:49" ht="51">
      <c r="A1224" s="395"/>
      <c r="B1224" s="395">
        <v>3506221200</v>
      </c>
      <c r="C1224" s="263" t="s">
        <v>7282</v>
      </c>
      <c r="D1224" s="263" t="s">
        <v>7283</v>
      </c>
      <c r="E1224" s="263" t="s">
        <v>3395</v>
      </c>
      <c r="F1224" s="263" t="s">
        <v>422</v>
      </c>
      <c r="G1224" s="263" t="s">
        <v>655</v>
      </c>
      <c r="H1224" s="263"/>
      <c r="I1224" s="263"/>
      <c r="J1224" s="263"/>
      <c r="K1224" s="263"/>
      <c r="L1224" s="263"/>
      <c r="M1224" s="263"/>
      <c r="N1224" s="263"/>
      <c r="O1224" s="158"/>
      <c r="P1224" s="296">
        <f t="shared" si="51"/>
        <v>0</v>
      </c>
      <c r="Q1224" s="263"/>
      <c r="R1224" s="263"/>
      <c r="S1224" s="263"/>
      <c r="T1224" s="263"/>
      <c r="U1224" s="263"/>
      <c r="V1224" s="263"/>
      <c r="W1224" s="263">
        <v>1</v>
      </c>
      <c r="X1224" s="158">
        <v>45063</v>
      </c>
      <c r="Y1224" s="297">
        <f t="shared" si="52"/>
        <v>1</v>
      </c>
      <c r="Z1224" s="263"/>
      <c r="AA1224" s="263"/>
      <c r="AB1224" s="263"/>
      <c r="AC1224" s="263"/>
      <c r="AD1224" s="263"/>
      <c r="AE1224" s="263"/>
      <c r="AF1224" s="263">
        <v>1</v>
      </c>
      <c r="AG1224" s="158">
        <v>45245</v>
      </c>
      <c r="AH1224" s="297">
        <f t="shared" si="50"/>
        <v>1</v>
      </c>
      <c r="AI1224" s="573"/>
      <c r="AJ1224" s="574" t="s">
        <v>659</v>
      </c>
      <c r="AK1224" s="574" t="s">
        <v>430</v>
      </c>
      <c r="AL1224" s="574"/>
      <c r="AM1224" s="574"/>
      <c r="AN1224" s="574"/>
      <c r="AO1224" s="574"/>
      <c r="AP1224" s="574"/>
      <c r="AQ1224" s="574"/>
      <c r="AR1224" s="574"/>
      <c r="AS1224" s="575"/>
      <c r="AT1224" s="576"/>
      <c r="AU1224" s="575"/>
      <c r="AV1224" s="577"/>
      <c r="AW1224" s="159"/>
    </row>
    <row r="1225" spans="1:49" ht="51">
      <c r="A1225" s="395"/>
      <c r="B1225" s="395">
        <v>3091570500</v>
      </c>
      <c r="C1225" s="263" t="s">
        <v>7284</v>
      </c>
      <c r="D1225" s="263" t="s">
        <v>7285</v>
      </c>
      <c r="E1225" s="263" t="s">
        <v>3396</v>
      </c>
      <c r="F1225" s="263" t="s">
        <v>422</v>
      </c>
      <c r="G1225" s="263" t="s">
        <v>655</v>
      </c>
      <c r="H1225" s="263"/>
      <c r="I1225" s="263"/>
      <c r="J1225" s="263"/>
      <c r="K1225" s="263"/>
      <c r="L1225" s="263"/>
      <c r="M1225" s="263"/>
      <c r="N1225" s="263"/>
      <c r="O1225" s="158"/>
      <c r="P1225" s="296">
        <f t="shared" si="51"/>
        <v>0</v>
      </c>
      <c r="Q1225" s="263"/>
      <c r="R1225" s="263"/>
      <c r="S1225" s="263"/>
      <c r="T1225" s="263"/>
      <c r="U1225" s="263"/>
      <c r="V1225" s="263"/>
      <c r="W1225" s="263">
        <v>1</v>
      </c>
      <c r="X1225" s="158">
        <v>44981</v>
      </c>
      <c r="Y1225" s="297">
        <f t="shared" si="52"/>
        <v>1</v>
      </c>
      <c r="Z1225" s="263"/>
      <c r="AA1225" s="263"/>
      <c r="AB1225" s="263"/>
      <c r="AC1225" s="263"/>
      <c r="AD1225" s="263"/>
      <c r="AE1225" s="263"/>
      <c r="AF1225" s="263">
        <v>1</v>
      </c>
      <c r="AG1225" s="158">
        <v>45246</v>
      </c>
      <c r="AH1225" s="297">
        <f t="shared" si="50"/>
        <v>1</v>
      </c>
      <c r="AI1225" s="573"/>
      <c r="AJ1225" s="574" t="s">
        <v>659</v>
      </c>
      <c r="AK1225" s="574" t="s">
        <v>430</v>
      </c>
      <c r="AL1225" s="574"/>
      <c r="AM1225" s="574"/>
      <c r="AN1225" s="574"/>
      <c r="AO1225" s="574"/>
      <c r="AP1225" s="574"/>
      <c r="AQ1225" s="574"/>
      <c r="AR1225" s="574"/>
      <c r="AS1225" s="575"/>
      <c r="AT1225" s="576"/>
      <c r="AU1225" s="575"/>
      <c r="AV1225" s="577"/>
      <c r="AW1225" s="159"/>
    </row>
    <row r="1226" spans="1:49" ht="51">
      <c r="A1226" s="395"/>
      <c r="B1226" s="395">
        <v>4311940100</v>
      </c>
      <c r="C1226" s="263" t="s">
        <v>7286</v>
      </c>
      <c r="D1226" s="263" t="s">
        <v>7287</v>
      </c>
      <c r="E1226" s="263" t="s">
        <v>3397</v>
      </c>
      <c r="F1226" s="263" t="s">
        <v>422</v>
      </c>
      <c r="G1226" s="263" t="s">
        <v>655</v>
      </c>
      <c r="H1226" s="263"/>
      <c r="I1226" s="263"/>
      <c r="J1226" s="263"/>
      <c r="K1226" s="263"/>
      <c r="L1226" s="263"/>
      <c r="M1226" s="263"/>
      <c r="N1226" s="263"/>
      <c r="O1226" s="158"/>
      <c r="P1226" s="296">
        <f t="shared" si="51"/>
        <v>0</v>
      </c>
      <c r="Q1226" s="263"/>
      <c r="R1226" s="263"/>
      <c r="S1226" s="263"/>
      <c r="T1226" s="263"/>
      <c r="U1226" s="263"/>
      <c r="V1226" s="263"/>
      <c r="W1226" s="263">
        <v>1</v>
      </c>
      <c r="X1226" s="158">
        <v>45196</v>
      </c>
      <c r="Y1226" s="297">
        <f t="shared" si="52"/>
        <v>1</v>
      </c>
      <c r="Z1226" s="263"/>
      <c r="AA1226" s="263"/>
      <c r="AB1226" s="263"/>
      <c r="AC1226" s="263"/>
      <c r="AD1226" s="263"/>
      <c r="AE1226" s="263"/>
      <c r="AF1226" s="263">
        <v>1</v>
      </c>
      <c r="AG1226" s="158">
        <v>45196</v>
      </c>
      <c r="AH1226" s="297">
        <f t="shared" si="50"/>
        <v>1</v>
      </c>
      <c r="AI1226" s="573"/>
      <c r="AJ1226" s="574" t="s">
        <v>659</v>
      </c>
      <c r="AK1226" s="574" t="s">
        <v>430</v>
      </c>
      <c r="AL1226" s="574"/>
      <c r="AM1226" s="574"/>
      <c r="AN1226" s="574"/>
      <c r="AO1226" s="574"/>
      <c r="AP1226" s="574"/>
      <c r="AQ1226" s="574"/>
      <c r="AR1226" s="574"/>
      <c r="AS1226" s="575"/>
      <c r="AT1226" s="576"/>
      <c r="AU1226" s="575"/>
      <c r="AV1226" s="577"/>
      <c r="AW1226" s="159"/>
    </row>
    <row r="1227" spans="1:49" ht="51">
      <c r="A1227" s="395"/>
      <c r="B1227" s="395">
        <v>4404430200</v>
      </c>
      <c r="C1227" s="263" t="s">
        <v>7288</v>
      </c>
      <c r="D1227" s="263" t="s">
        <v>7289</v>
      </c>
      <c r="E1227" s="263" t="s">
        <v>3398</v>
      </c>
      <c r="F1227" s="263" t="s">
        <v>422</v>
      </c>
      <c r="G1227" s="263" t="s">
        <v>655</v>
      </c>
      <c r="H1227" s="263"/>
      <c r="I1227" s="263"/>
      <c r="J1227" s="263"/>
      <c r="K1227" s="263"/>
      <c r="L1227" s="263"/>
      <c r="M1227" s="263"/>
      <c r="N1227" s="263"/>
      <c r="O1227" s="158"/>
      <c r="P1227" s="296">
        <f t="shared" si="51"/>
        <v>0</v>
      </c>
      <c r="Q1227" s="263"/>
      <c r="R1227" s="263"/>
      <c r="S1227" s="263"/>
      <c r="T1227" s="263"/>
      <c r="U1227" s="263"/>
      <c r="V1227" s="263"/>
      <c r="W1227" s="263">
        <v>1</v>
      </c>
      <c r="X1227" s="158">
        <v>44970</v>
      </c>
      <c r="Y1227" s="297">
        <f t="shared" si="52"/>
        <v>1</v>
      </c>
      <c r="Z1227" s="263"/>
      <c r="AA1227" s="263"/>
      <c r="AB1227" s="263"/>
      <c r="AC1227" s="263"/>
      <c r="AD1227" s="263"/>
      <c r="AE1227" s="263"/>
      <c r="AF1227" s="263">
        <v>1</v>
      </c>
      <c r="AG1227" s="158">
        <v>45214</v>
      </c>
      <c r="AH1227" s="297">
        <f t="shared" si="50"/>
        <v>1</v>
      </c>
      <c r="AI1227" s="573"/>
      <c r="AJ1227" s="574" t="s">
        <v>659</v>
      </c>
      <c r="AK1227" s="574" t="s">
        <v>430</v>
      </c>
      <c r="AL1227" s="574"/>
      <c r="AM1227" s="574"/>
      <c r="AN1227" s="574"/>
      <c r="AO1227" s="574"/>
      <c r="AP1227" s="574"/>
      <c r="AQ1227" s="574"/>
      <c r="AR1227" s="574"/>
      <c r="AS1227" s="575"/>
      <c r="AT1227" s="576"/>
      <c r="AU1227" s="575"/>
      <c r="AV1227" s="577"/>
      <c r="AW1227" s="159"/>
    </row>
    <row r="1228" spans="1:49" ht="51">
      <c r="A1228" s="395"/>
      <c r="B1228" s="395">
        <v>3152920200</v>
      </c>
      <c r="C1228" s="263" t="s">
        <v>7290</v>
      </c>
      <c r="D1228" s="263" t="s">
        <v>7291</v>
      </c>
      <c r="E1228" s="263" t="s">
        <v>3399</v>
      </c>
      <c r="F1228" s="263" t="s">
        <v>422</v>
      </c>
      <c r="G1228" s="263" t="s">
        <v>655</v>
      </c>
      <c r="H1228" s="263"/>
      <c r="I1228" s="263"/>
      <c r="J1228" s="263"/>
      <c r="K1228" s="263"/>
      <c r="L1228" s="263"/>
      <c r="M1228" s="263"/>
      <c r="N1228" s="263"/>
      <c r="O1228" s="158"/>
      <c r="P1228" s="296">
        <f t="shared" si="51"/>
        <v>0</v>
      </c>
      <c r="Q1228" s="263"/>
      <c r="R1228" s="263"/>
      <c r="S1228" s="263"/>
      <c r="T1228" s="263"/>
      <c r="U1228" s="263"/>
      <c r="V1228" s="263"/>
      <c r="W1228" s="263">
        <v>1</v>
      </c>
      <c r="X1228" s="158">
        <v>45007</v>
      </c>
      <c r="Y1228" s="297">
        <f t="shared" si="52"/>
        <v>1</v>
      </c>
      <c r="Z1228" s="263"/>
      <c r="AA1228" s="263"/>
      <c r="AB1228" s="263"/>
      <c r="AC1228" s="263"/>
      <c r="AD1228" s="263"/>
      <c r="AE1228" s="263"/>
      <c r="AF1228" s="263">
        <v>1</v>
      </c>
      <c r="AG1228" s="158">
        <v>45026</v>
      </c>
      <c r="AH1228" s="297">
        <f t="shared" si="50"/>
        <v>1</v>
      </c>
      <c r="AI1228" s="573"/>
      <c r="AJ1228" s="574" t="s">
        <v>659</v>
      </c>
      <c r="AK1228" s="574" t="s">
        <v>430</v>
      </c>
      <c r="AL1228" s="574"/>
      <c r="AM1228" s="574"/>
      <c r="AN1228" s="574"/>
      <c r="AO1228" s="574"/>
      <c r="AP1228" s="574"/>
      <c r="AQ1228" s="574"/>
      <c r="AR1228" s="574"/>
      <c r="AS1228" s="575"/>
      <c r="AT1228" s="576"/>
      <c r="AU1228" s="575"/>
      <c r="AV1228" s="577"/>
      <c r="AW1228" s="159"/>
    </row>
    <row r="1229" spans="1:49" ht="51">
      <c r="A1229" s="395"/>
      <c r="B1229" s="395">
        <v>4492210400</v>
      </c>
      <c r="C1229" s="263" t="s">
        <v>7292</v>
      </c>
      <c r="D1229" s="263" t="s">
        <v>7293</v>
      </c>
      <c r="E1229" s="263" t="s">
        <v>3400</v>
      </c>
      <c r="F1229" s="263" t="s">
        <v>422</v>
      </c>
      <c r="G1229" s="263" t="s">
        <v>655</v>
      </c>
      <c r="H1229" s="263"/>
      <c r="I1229" s="263"/>
      <c r="J1229" s="263"/>
      <c r="K1229" s="263"/>
      <c r="L1229" s="263"/>
      <c r="M1229" s="263"/>
      <c r="N1229" s="263"/>
      <c r="O1229" s="158"/>
      <c r="P1229" s="296">
        <f t="shared" si="51"/>
        <v>0</v>
      </c>
      <c r="Q1229" s="263"/>
      <c r="R1229" s="263"/>
      <c r="S1229" s="263"/>
      <c r="T1229" s="263"/>
      <c r="U1229" s="263"/>
      <c r="V1229" s="263"/>
      <c r="W1229" s="263">
        <v>1</v>
      </c>
      <c r="X1229" s="158">
        <v>44950</v>
      </c>
      <c r="Y1229" s="297">
        <f t="shared" si="52"/>
        <v>1</v>
      </c>
      <c r="Z1229" s="263"/>
      <c r="AA1229" s="263"/>
      <c r="AB1229" s="263"/>
      <c r="AC1229" s="263"/>
      <c r="AD1229" s="263"/>
      <c r="AE1229" s="263"/>
      <c r="AF1229" s="263">
        <v>1</v>
      </c>
      <c r="AG1229" s="158">
        <v>45072</v>
      </c>
      <c r="AH1229" s="297">
        <f t="shared" si="50"/>
        <v>1</v>
      </c>
      <c r="AI1229" s="573"/>
      <c r="AJ1229" s="574" t="s">
        <v>659</v>
      </c>
      <c r="AK1229" s="574" t="s">
        <v>430</v>
      </c>
      <c r="AL1229" s="574"/>
      <c r="AM1229" s="574"/>
      <c r="AN1229" s="574"/>
      <c r="AO1229" s="574"/>
      <c r="AP1229" s="574"/>
      <c r="AQ1229" s="574"/>
      <c r="AR1229" s="574"/>
      <c r="AS1229" s="575"/>
      <c r="AT1229" s="576"/>
      <c r="AU1229" s="575"/>
      <c r="AV1229" s="577"/>
      <c r="AW1229" s="159"/>
    </row>
    <row r="1230" spans="1:49" ht="51">
      <c r="A1230" s="395"/>
      <c r="B1230" s="395">
        <v>3180601500</v>
      </c>
      <c r="C1230" s="263" t="s">
        <v>7294</v>
      </c>
      <c r="D1230" s="263" t="s">
        <v>7295</v>
      </c>
      <c r="E1230" s="263" t="s">
        <v>3401</v>
      </c>
      <c r="F1230" s="263" t="s">
        <v>422</v>
      </c>
      <c r="G1230" s="263" t="s">
        <v>655</v>
      </c>
      <c r="H1230" s="263"/>
      <c r="I1230" s="263"/>
      <c r="J1230" s="263"/>
      <c r="K1230" s="263"/>
      <c r="L1230" s="263"/>
      <c r="M1230" s="263"/>
      <c r="N1230" s="263"/>
      <c r="O1230" s="158"/>
      <c r="P1230" s="296">
        <f t="shared" si="51"/>
        <v>0</v>
      </c>
      <c r="Q1230" s="263"/>
      <c r="R1230" s="263"/>
      <c r="S1230" s="263"/>
      <c r="T1230" s="263"/>
      <c r="U1230" s="263"/>
      <c r="V1230" s="263"/>
      <c r="W1230" s="263">
        <v>1</v>
      </c>
      <c r="X1230" s="158">
        <v>44980</v>
      </c>
      <c r="Y1230" s="297">
        <f t="shared" si="52"/>
        <v>1</v>
      </c>
      <c r="Z1230" s="263"/>
      <c r="AA1230" s="263"/>
      <c r="AB1230" s="263"/>
      <c r="AC1230" s="263"/>
      <c r="AD1230" s="263"/>
      <c r="AE1230" s="263"/>
      <c r="AF1230" s="263">
        <v>1</v>
      </c>
      <c r="AG1230" s="158">
        <v>45177</v>
      </c>
      <c r="AH1230" s="297">
        <f t="shared" si="50"/>
        <v>1</v>
      </c>
      <c r="AI1230" s="573"/>
      <c r="AJ1230" s="574" t="s">
        <v>659</v>
      </c>
      <c r="AK1230" s="574" t="s">
        <v>430</v>
      </c>
      <c r="AL1230" s="574"/>
      <c r="AM1230" s="574"/>
      <c r="AN1230" s="574"/>
      <c r="AO1230" s="574"/>
      <c r="AP1230" s="574"/>
      <c r="AQ1230" s="574"/>
      <c r="AR1230" s="574"/>
      <c r="AS1230" s="575"/>
      <c r="AT1230" s="576"/>
      <c r="AU1230" s="575"/>
      <c r="AV1230" s="577"/>
      <c r="AW1230" s="159"/>
    </row>
    <row r="1231" spans="1:49" ht="51">
      <c r="A1231" s="395"/>
      <c r="B1231" s="395">
        <v>3113330300</v>
      </c>
      <c r="C1231" s="263" t="s">
        <v>7296</v>
      </c>
      <c r="D1231" s="263" t="s">
        <v>7297</v>
      </c>
      <c r="E1231" s="263" t="s">
        <v>3402</v>
      </c>
      <c r="F1231" s="263" t="s">
        <v>422</v>
      </c>
      <c r="G1231" s="263" t="s">
        <v>655</v>
      </c>
      <c r="H1231" s="263"/>
      <c r="I1231" s="263"/>
      <c r="J1231" s="263"/>
      <c r="K1231" s="263"/>
      <c r="L1231" s="263"/>
      <c r="M1231" s="263"/>
      <c r="N1231" s="263"/>
      <c r="O1231" s="158"/>
      <c r="P1231" s="296">
        <f t="shared" si="51"/>
        <v>0</v>
      </c>
      <c r="Q1231" s="263"/>
      <c r="R1231" s="263"/>
      <c r="S1231" s="263"/>
      <c r="T1231" s="263"/>
      <c r="U1231" s="263"/>
      <c r="V1231" s="263"/>
      <c r="W1231" s="263">
        <v>1</v>
      </c>
      <c r="X1231" s="158">
        <v>45259</v>
      </c>
      <c r="Y1231" s="297">
        <f t="shared" si="52"/>
        <v>1</v>
      </c>
      <c r="Z1231" s="263"/>
      <c r="AA1231" s="263"/>
      <c r="AB1231" s="263"/>
      <c r="AC1231" s="263"/>
      <c r="AD1231" s="263"/>
      <c r="AE1231" s="263"/>
      <c r="AF1231" s="263">
        <v>1</v>
      </c>
      <c r="AG1231" s="158">
        <v>45259</v>
      </c>
      <c r="AH1231" s="297">
        <f t="shared" si="50"/>
        <v>1</v>
      </c>
      <c r="AI1231" s="573"/>
      <c r="AJ1231" s="574" t="s">
        <v>659</v>
      </c>
      <c r="AK1231" s="574" t="s">
        <v>430</v>
      </c>
      <c r="AL1231" s="574"/>
      <c r="AM1231" s="574"/>
      <c r="AN1231" s="574"/>
      <c r="AO1231" s="574"/>
      <c r="AP1231" s="574"/>
      <c r="AQ1231" s="574"/>
      <c r="AR1231" s="574"/>
      <c r="AS1231" s="575"/>
      <c r="AT1231" s="576"/>
      <c r="AU1231" s="575"/>
      <c r="AV1231" s="577"/>
      <c r="AW1231" s="159"/>
    </row>
    <row r="1232" spans="1:49" ht="51">
      <c r="A1232" s="395"/>
      <c r="B1232" s="395">
        <v>3486514600</v>
      </c>
      <c r="C1232" s="263" t="s">
        <v>7298</v>
      </c>
      <c r="D1232" s="263" t="s">
        <v>7299</v>
      </c>
      <c r="E1232" s="263" t="s">
        <v>3403</v>
      </c>
      <c r="F1232" s="263" t="s">
        <v>422</v>
      </c>
      <c r="G1232" s="263" t="s">
        <v>655</v>
      </c>
      <c r="H1232" s="263"/>
      <c r="I1232" s="263"/>
      <c r="J1232" s="263"/>
      <c r="K1232" s="263"/>
      <c r="L1232" s="263"/>
      <c r="M1232" s="263"/>
      <c r="N1232" s="263"/>
      <c r="O1232" s="158"/>
      <c r="P1232" s="296">
        <f t="shared" si="51"/>
        <v>0</v>
      </c>
      <c r="Q1232" s="263"/>
      <c r="R1232" s="263"/>
      <c r="S1232" s="263"/>
      <c r="T1232" s="263"/>
      <c r="U1232" s="263"/>
      <c r="V1232" s="263"/>
      <c r="W1232" s="263">
        <v>1</v>
      </c>
      <c r="X1232" s="158">
        <v>44930</v>
      </c>
      <c r="Y1232" s="297">
        <f t="shared" si="52"/>
        <v>1</v>
      </c>
      <c r="Z1232" s="263"/>
      <c r="AA1232" s="263"/>
      <c r="AB1232" s="263"/>
      <c r="AC1232" s="263"/>
      <c r="AD1232" s="263"/>
      <c r="AE1232" s="263"/>
      <c r="AF1232" s="263">
        <v>1</v>
      </c>
      <c r="AG1232" s="158">
        <v>45267</v>
      </c>
      <c r="AH1232" s="297">
        <f t="shared" si="50"/>
        <v>1</v>
      </c>
      <c r="AI1232" s="573"/>
      <c r="AJ1232" s="574" t="s">
        <v>659</v>
      </c>
      <c r="AK1232" s="574" t="s">
        <v>430</v>
      </c>
      <c r="AL1232" s="574"/>
      <c r="AM1232" s="574"/>
      <c r="AN1232" s="574"/>
      <c r="AO1232" s="574"/>
      <c r="AP1232" s="574"/>
      <c r="AQ1232" s="574"/>
      <c r="AR1232" s="574"/>
      <c r="AS1232" s="575"/>
      <c r="AT1232" s="576"/>
      <c r="AU1232" s="575"/>
      <c r="AV1232" s="577"/>
      <c r="AW1232" s="159"/>
    </row>
    <row r="1233" spans="1:49" ht="76.5">
      <c r="A1233" s="395"/>
      <c r="B1233" s="395">
        <v>5310810600</v>
      </c>
      <c r="C1233" s="263" t="s">
        <v>7300</v>
      </c>
      <c r="D1233" s="263" t="s">
        <v>7301</v>
      </c>
      <c r="E1233" s="263" t="s">
        <v>3404</v>
      </c>
      <c r="F1233" s="263" t="s">
        <v>422</v>
      </c>
      <c r="G1233" s="263" t="s">
        <v>655</v>
      </c>
      <c r="H1233" s="263"/>
      <c r="I1233" s="263"/>
      <c r="J1233" s="263"/>
      <c r="K1233" s="263"/>
      <c r="L1233" s="263"/>
      <c r="M1233" s="263"/>
      <c r="N1233" s="263"/>
      <c r="O1233" s="158"/>
      <c r="P1233" s="296">
        <f t="shared" si="51"/>
        <v>0</v>
      </c>
      <c r="Q1233" s="263"/>
      <c r="R1233" s="263"/>
      <c r="S1233" s="263"/>
      <c r="T1233" s="263"/>
      <c r="U1233" s="263"/>
      <c r="V1233" s="263"/>
      <c r="W1233" s="263">
        <v>1</v>
      </c>
      <c r="X1233" s="158">
        <v>45127</v>
      </c>
      <c r="Y1233" s="297">
        <f t="shared" si="52"/>
        <v>1</v>
      </c>
      <c r="Z1233" s="263"/>
      <c r="AA1233" s="263"/>
      <c r="AB1233" s="263"/>
      <c r="AC1233" s="263"/>
      <c r="AD1233" s="263"/>
      <c r="AE1233" s="263"/>
      <c r="AF1233" s="263">
        <v>1</v>
      </c>
      <c r="AG1233" s="158">
        <v>45232</v>
      </c>
      <c r="AH1233" s="297">
        <f t="shared" si="50"/>
        <v>1</v>
      </c>
      <c r="AI1233" s="573"/>
      <c r="AJ1233" s="574" t="s">
        <v>659</v>
      </c>
      <c r="AK1233" s="574" t="s">
        <v>430</v>
      </c>
      <c r="AL1233" s="574"/>
      <c r="AM1233" s="574"/>
      <c r="AN1233" s="574"/>
      <c r="AO1233" s="574"/>
      <c r="AP1233" s="574"/>
      <c r="AQ1233" s="574"/>
      <c r="AR1233" s="574"/>
      <c r="AS1233" s="575"/>
      <c r="AT1233" s="576"/>
      <c r="AU1233" s="575"/>
      <c r="AV1233" s="577"/>
      <c r="AW1233" s="159"/>
    </row>
    <row r="1234" spans="1:49" ht="25.5">
      <c r="A1234" s="395"/>
      <c r="B1234" s="395">
        <v>4485221300</v>
      </c>
      <c r="C1234" s="263" t="s">
        <v>7302</v>
      </c>
      <c r="D1234" s="263" t="s">
        <v>7303</v>
      </c>
      <c r="E1234" s="263" t="s">
        <v>3405</v>
      </c>
      <c r="F1234" s="263" t="s">
        <v>416</v>
      </c>
      <c r="G1234" s="263" t="s">
        <v>666</v>
      </c>
      <c r="H1234" s="263"/>
      <c r="I1234" s="263"/>
      <c r="J1234" s="263"/>
      <c r="K1234" s="263"/>
      <c r="L1234" s="263"/>
      <c r="M1234" s="263"/>
      <c r="N1234" s="263"/>
      <c r="O1234" s="158"/>
      <c r="P1234" s="296">
        <f t="shared" si="51"/>
        <v>0</v>
      </c>
      <c r="Q1234" s="263"/>
      <c r="R1234" s="263"/>
      <c r="S1234" s="263"/>
      <c r="T1234" s="263"/>
      <c r="U1234" s="263"/>
      <c r="V1234" s="263"/>
      <c r="W1234" s="263">
        <v>1</v>
      </c>
      <c r="X1234" s="158">
        <v>45245</v>
      </c>
      <c r="Y1234" s="297">
        <f t="shared" si="52"/>
        <v>1</v>
      </c>
      <c r="Z1234" s="263"/>
      <c r="AA1234" s="263"/>
      <c r="AB1234" s="263"/>
      <c r="AC1234" s="263"/>
      <c r="AD1234" s="263"/>
      <c r="AE1234" s="263"/>
      <c r="AF1234" s="263"/>
      <c r="AG1234" s="158"/>
      <c r="AH1234" s="297">
        <f t="shared" si="50"/>
        <v>0</v>
      </c>
      <c r="AI1234" s="573"/>
      <c r="AJ1234" s="574" t="s">
        <v>659</v>
      </c>
      <c r="AK1234" s="574" t="s">
        <v>430</v>
      </c>
      <c r="AL1234" s="574"/>
      <c r="AM1234" s="574"/>
      <c r="AN1234" s="574"/>
      <c r="AO1234" s="574"/>
      <c r="AP1234" s="574"/>
      <c r="AQ1234" s="574"/>
      <c r="AR1234" s="574"/>
      <c r="AS1234" s="575"/>
      <c r="AT1234" s="576"/>
      <c r="AU1234" s="575"/>
      <c r="AV1234" s="577"/>
      <c r="AW1234" s="159"/>
    </row>
    <row r="1235" spans="1:49" ht="51">
      <c r="A1235" s="395"/>
      <c r="B1235" s="395">
        <v>5456211200</v>
      </c>
      <c r="C1235" s="263" t="s">
        <v>6186</v>
      </c>
      <c r="D1235" s="263" t="s">
        <v>5675</v>
      </c>
      <c r="E1235" s="263" t="s">
        <v>2778</v>
      </c>
      <c r="F1235" s="263" t="s">
        <v>416</v>
      </c>
      <c r="G1235" s="263" t="s">
        <v>655</v>
      </c>
      <c r="H1235" s="263"/>
      <c r="I1235" s="263"/>
      <c r="J1235" s="263"/>
      <c r="K1235" s="263"/>
      <c r="L1235" s="263"/>
      <c r="M1235" s="263"/>
      <c r="N1235" s="263"/>
      <c r="O1235" s="158"/>
      <c r="P1235" s="296">
        <f t="shared" si="51"/>
        <v>0</v>
      </c>
      <c r="Q1235" s="263"/>
      <c r="R1235" s="263"/>
      <c r="S1235" s="263"/>
      <c r="T1235" s="263"/>
      <c r="U1235" s="263"/>
      <c r="V1235" s="263"/>
      <c r="W1235" s="263">
        <v>1</v>
      </c>
      <c r="X1235" s="158">
        <v>45217</v>
      </c>
      <c r="Y1235" s="297">
        <f t="shared" si="52"/>
        <v>1</v>
      </c>
      <c r="Z1235" s="263"/>
      <c r="AA1235" s="263"/>
      <c r="AB1235" s="263"/>
      <c r="AC1235" s="263"/>
      <c r="AD1235" s="263"/>
      <c r="AE1235" s="263"/>
      <c r="AF1235" s="263"/>
      <c r="AG1235" s="158"/>
      <c r="AH1235" s="297">
        <f t="shared" si="50"/>
        <v>0</v>
      </c>
      <c r="AI1235" s="573"/>
      <c r="AJ1235" s="574" t="s">
        <v>659</v>
      </c>
      <c r="AK1235" s="574" t="s">
        <v>430</v>
      </c>
      <c r="AL1235" s="574"/>
      <c r="AM1235" s="574"/>
      <c r="AN1235" s="574"/>
      <c r="AO1235" s="574"/>
      <c r="AP1235" s="574"/>
      <c r="AQ1235" s="574"/>
      <c r="AR1235" s="574"/>
      <c r="AS1235" s="575"/>
      <c r="AT1235" s="576"/>
      <c r="AU1235" s="575"/>
      <c r="AV1235" s="577"/>
      <c r="AW1235" s="159"/>
    </row>
    <row r="1236" spans="1:49" ht="51">
      <c r="A1236" s="395"/>
      <c r="B1236" s="395">
        <v>4473112000</v>
      </c>
      <c r="C1236" s="263" t="s">
        <v>6331</v>
      </c>
      <c r="D1236" s="263" t="s">
        <v>5703</v>
      </c>
      <c r="E1236" s="263" t="s">
        <v>2863</v>
      </c>
      <c r="F1236" s="263" t="s">
        <v>416</v>
      </c>
      <c r="G1236" s="263" t="s">
        <v>655</v>
      </c>
      <c r="H1236" s="263"/>
      <c r="I1236" s="263"/>
      <c r="J1236" s="263"/>
      <c r="K1236" s="263"/>
      <c r="L1236" s="263"/>
      <c r="M1236" s="263"/>
      <c r="N1236" s="263"/>
      <c r="O1236" s="158"/>
      <c r="P1236" s="296">
        <f t="shared" si="51"/>
        <v>0</v>
      </c>
      <c r="Q1236" s="263"/>
      <c r="R1236" s="263"/>
      <c r="S1236" s="263"/>
      <c r="T1236" s="263"/>
      <c r="U1236" s="263"/>
      <c r="V1236" s="263"/>
      <c r="W1236" s="263">
        <v>1</v>
      </c>
      <c r="X1236" s="158">
        <v>45197</v>
      </c>
      <c r="Y1236" s="297">
        <f t="shared" si="52"/>
        <v>1</v>
      </c>
      <c r="Z1236" s="263"/>
      <c r="AA1236" s="263"/>
      <c r="AB1236" s="263"/>
      <c r="AC1236" s="263"/>
      <c r="AD1236" s="263"/>
      <c r="AE1236" s="263"/>
      <c r="AF1236" s="263"/>
      <c r="AG1236" s="158"/>
      <c r="AH1236" s="297">
        <f t="shared" si="50"/>
        <v>0</v>
      </c>
      <c r="AI1236" s="573"/>
      <c r="AJ1236" s="574" t="s">
        <v>659</v>
      </c>
      <c r="AK1236" s="574" t="s">
        <v>430</v>
      </c>
      <c r="AL1236" s="574"/>
      <c r="AM1236" s="574"/>
      <c r="AN1236" s="574"/>
      <c r="AO1236" s="574"/>
      <c r="AP1236" s="574"/>
      <c r="AQ1236" s="574"/>
      <c r="AR1236" s="574"/>
      <c r="AS1236" s="575"/>
      <c r="AT1236" s="576"/>
      <c r="AU1236" s="575"/>
      <c r="AV1236" s="577"/>
      <c r="AW1236" s="159"/>
    </row>
    <row r="1237" spans="1:49" ht="25.5">
      <c r="A1237" s="395"/>
      <c r="B1237" s="395">
        <v>3082500700</v>
      </c>
      <c r="C1237" s="263" t="s">
        <v>7304</v>
      </c>
      <c r="D1237" s="263" t="s">
        <v>7305</v>
      </c>
      <c r="E1237" s="263" t="s">
        <v>3406</v>
      </c>
      <c r="F1237" s="263" t="s">
        <v>416</v>
      </c>
      <c r="G1237" s="263" t="s">
        <v>666</v>
      </c>
      <c r="H1237" s="263"/>
      <c r="I1237" s="263"/>
      <c r="J1237" s="263"/>
      <c r="K1237" s="263"/>
      <c r="L1237" s="263"/>
      <c r="M1237" s="263"/>
      <c r="N1237" s="263"/>
      <c r="O1237" s="158"/>
      <c r="P1237" s="296">
        <f t="shared" si="51"/>
        <v>0</v>
      </c>
      <c r="Q1237" s="263"/>
      <c r="R1237" s="263"/>
      <c r="S1237" s="263"/>
      <c r="T1237" s="263"/>
      <c r="U1237" s="263"/>
      <c r="V1237" s="263"/>
      <c r="W1237" s="263">
        <v>1</v>
      </c>
      <c r="X1237" s="158">
        <v>44938</v>
      </c>
      <c r="Y1237" s="297">
        <f t="shared" si="52"/>
        <v>1</v>
      </c>
      <c r="Z1237" s="263"/>
      <c r="AA1237" s="263"/>
      <c r="AB1237" s="263"/>
      <c r="AC1237" s="263"/>
      <c r="AD1237" s="263"/>
      <c r="AE1237" s="263"/>
      <c r="AF1237" s="263"/>
      <c r="AG1237" s="158"/>
      <c r="AH1237" s="297">
        <f t="shared" si="50"/>
        <v>0</v>
      </c>
      <c r="AI1237" s="573"/>
      <c r="AJ1237" s="574" t="s">
        <v>659</v>
      </c>
      <c r="AK1237" s="574" t="s">
        <v>430</v>
      </c>
      <c r="AL1237" s="574"/>
      <c r="AM1237" s="574"/>
      <c r="AN1237" s="574"/>
      <c r="AO1237" s="574"/>
      <c r="AP1237" s="574"/>
      <c r="AQ1237" s="574"/>
      <c r="AR1237" s="574"/>
      <c r="AS1237" s="575"/>
      <c r="AT1237" s="576"/>
      <c r="AU1237" s="575"/>
      <c r="AV1237" s="577"/>
      <c r="AW1237" s="159"/>
    </row>
    <row r="1238" spans="1:49" ht="51">
      <c r="A1238" s="395"/>
      <c r="B1238" s="395">
        <v>4498609000</v>
      </c>
      <c r="C1238" s="263" t="s">
        <v>7306</v>
      </c>
      <c r="D1238" s="263" t="s">
        <v>7307</v>
      </c>
      <c r="E1238" s="263" t="s">
        <v>3407</v>
      </c>
      <c r="F1238" s="263" t="s">
        <v>416</v>
      </c>
      <c r="G1238" s="263" t="s">
        <v>666</v>
      </c>
      <c r="H1238" s="263"/>
      <c r="I1238" s="263"/>
      <c r="J1238" s="263"/>
      <c r="K1238" s="263"/>
      <c r="L1238" s="263"/>
      <c r="M1238" s="263"/>
      <c r="N1238" s="263"/>
      <c r="O1238" s="158"/>
      <c r="P1238" s="296">
        <f t="shared" si="51"/>
        <v>0</v>
      </c>
      <c r="Q1238" s="263"/>
      <c r="R1238" s="263"/>
      <c r="S1238" s="263"/>
      <c r="T1238" s="263"/>
      <c r="U1238" s="263"/>
      <c r="V1238" s="263"/>
      <c r="W1238" s="263">
        <v>1</v>
      </c>
      <c r="X1238" s="158">
        <v>44949</v>
      </c>
      <c r="Y1238" s="297">
        <f t="shared" si="52"/>
        <v>1</v>
      </c>
      <c r="Z1238" s="263"/>
      <c r="AA1238" s="263"/>
      <c r="AB1238" s="263"/>
      <c r="AC1238" s="263"/>
      <c r="AD1238" s="263"/>
      <c r="AE1238" s="263"/>
      <c r="AF1238" s="263"/>
      <c r="AG1238" s="158"/>
      <c r="AH1238" s="297">
        <f t="shared" si="50"/>
        <v>0</v>
      </c>
      <c r="AI1238" s="573"/>
      <c r="AJ1238" s="574" t="s">
        <v>659</v>
      </c>
      <c r="AK1238" s="574" t="s">
        <v>430</v>
      </c>
      <c r="AL1238" s="574"/>
      <c r="AM1238" s="574"/>
      <c r="AN1238" s="574"/>
      <c r="AO1238" s="574"/>
      <c r="AP1238" s="574"/>
      <c r="AQ1238" s="574"/>
      <c r="AR1238" s="574"/>
      <c r="AS1238" s="575"/>
      <c r="AT1238" s="576"/>
      <c r="AU1238" s="575"/>
      <c r="AV1238" s="577"/>
      <c r="AW1238" s="159"/>
    </row>
    <row r="1239" spans="1:49" ht="51">
      <c r="A1239" s="395"/>
      <c r="B1239" s="395">
        <v>4498609000</v>
      </c>
      <c r="C1239" s="263" t="s">
        <v>7306</v>
      </c>
      <c r="D1239" s="263" t="s">
        <v>7307</v>
      </c>
      <c r="E1239" s="263" t="s">
        <v>3408</v>
      </c>
      <c r="F1239" s="263" t="s">
        <v>416</v>
      </c>
      <c r="G1239" s="263" t="s">
        <v>666</v>
      </c>
      <c r="H1239" s="263"/>
      <c r="I1239" s="263"/>
      <c r="J1239" s="263"/>
      <c r="K1239" s="263"/>
      <c r="L1239" s="263"/>
      <c r="M1239" s="263"/>
      <c r="N1239" s="263"/>
      <c r="O1239" s="158"/>
      <c r="P1239" s="296">
        <f t="shared" si="51"/>
        <v>0</v>
      </c>
      <c r="Q1239" s="263"/>
      <c r="R1239" s="263"/>
      <c r="S1239" s="263"/>
      <c r="T1239" s="263"/>
      <c r="U1239" s="263"/>
      <c r="V1239" s="263"/>
      <c r="W1239" s="263">
        <v>1</v>
      </c>
      <c r="X1239" s="158">
        <v>44949</v>
      </c>
      <c r="Y1239" s="297">
        <f t="shared" si="52"/>
        <v>1</v>
      </c>
      <c r="Z1239" s="263"/>
      <c r="AA1239" s="263"/>
      <c r="AB1239" s="263"/>
      <c r="AC1239" s="263"/>
      <c r="AD1239" s="263"/>
      <c r="AE1239" s="263"/>
      <c r="AF1239" s="263"/>
      <c r="AG1239" s="158"/>
      <c r="AH1239" s="297">
        <f t="shared" si="50"/>
        <v>0</v>
      </c>
      <c r="AI1239" s="573"/>
      <c r="AJ1239" s="574" t="s">
        <v>659</v>
      </c>
      <c r="AK1239" s="574" t="s">
        <v>430</v>
      </c>
      <c r="AL1239" s="574"/>
      <c r="AM1239" s="574"/>
      <c r="AN1239" s="574"/>
      <c r="AO1239" s="574"/>
      <c r="AP1239" s="574"/>
      <c r="AQ1239" s="574"/>
      <c r="AR1239" s="574"/>
      <c r="AS1239" s="575"/>
      <c r="AT1239" s="576"/>
      <c r="AU1239" s="575"/>
      <c r="AV1239" s="577"/>
      <c r="AW1239" s="159"/>
    </row>
    <row r="1240" spans="1:49" ht="51">
      <c r="A1240" s="395"/>
      <c r="B1240" s="395">
        <v>4498609000</v>
      </c>
      <c r="C1240" s="263" t="s">
        <v>7306</v>
      </c>
      <c r="D1240" s="263" t="s">
        <v>7307</v>
      </c>
      <c r="E1240" s="263" t="s">
        <v>3409</v>
      </c>
      <c r="F1240" s="263" t="s">
        <v>416</v>
      </c>
      <c r="G1240" s="263" t="s">
        <v>666</v>
      </c>
      <c r="H1240" s="263"/>
      <c r="I1240" s="263"/>
      <c r="J1240" s="263"/>
      <c r="K1240" s="263"/>
      <c r="L1240" s="263"/>
      <c r="M1240" s="263"/>
      <c r="N1240" s="263"/>
      <c r="O1240" s="158"/>
      <c r="P1240" s="296">
        <f t="shared" si="51"/>
        <v>0</v>
      </c>
      <c r="Q1240" s="263"/>
      <c r="R1240" s="263"/>
      <c r="S1240" s="263"/>
      <c r="T1240" s="263"/>
      <c r="U1240" s="263"/>
      <c r="V1240" s="263"/>
      <c r="W1240" s="263">
        <v>1</v>
      </c>
      <c r="X1240" s="158">
        <v>44949</v>
      </c>
      <c r="Y1240" s="297">
        <f t="shared" si="52"/>
        <v>1</v>
      </c>
      <c r="Z1240" s="263"/>
      <c r="AA1240" s="263"/>
      <c r="AB1240" s="263"/>
      <c r="AC1240" s="263"/>
      <c r="AD1240" s="263"/>
      <c r="AE1240" s="263"/>
      <c r="AF1240" s="263"/>
      <c r="AG1240" s="158"/>
      <c r="AH1240" s="297">
        <f t="shared" si="50"/>
        <v>0</v>
      </c>
      <c r="AI1240" s="573"/>
      <c r="AJ1240" s="574" t="s">
        <v>659</v>
      </c>
      <c r="AK1240" s="574" t="s">
        <v>430</v>
      </c>
      <c r="AL1240" s="574"/>
      <c r="AM1240" s="574"/>
      <c r="AN1240" s="574"/>
      <c r="AO1240" s="574"/>
      <c r="AP1240" s="574"/>
      <c r="AQ1240" s="574"/>
      <c r="AR1240" s="574"/>
      <c r="AS1240" s="575"/>
      <c r="AT1240" s="576"/>
      <c r="AU1240" s="575"/>
      <c r="AV1240" s="577"/>
      <c r="AW1240" s="159"/>
    </row>
    <row r="1241" spans="1:49" ht="63.75">
      <c r="A1241" s="395"/>
      <c r="B1241" s="395">
        <v>3130111200</v>
      </c>
      <c r="C1241" s="263" t="s">
        <v>7308</v>
      </c>
      <c r="D1241" s="263" t="s">
        <v>7309</v>
      </c>
      <c r="E1241" s="263" t="s">
        <v>3410</v>
      </c>
      <c r="F1241" s="263" t="s">
        <v>416</v>
      </c>
      <c r="G1241" s="263" t="s">
        <v>666</v>
      </c>
      <c r="H1241" s="263"/>
      <c r="I1241" s="263"/>
      <c r="J1241" s="263"/>
      <c r="K1241" s="263"/>
      <c r="L1241" s="263"/>
      <c r="M1241" s="263"/>
      <c r="N1241" s="263"/>
      <c r="O1241" s="158"/>
      <c r="P1241" s="296">
        <f t="shared" si="51"/>
        <v>0</v>
      </c>
      <c r="Q1241" s="263"/>
      <c r="R1241" s="263"/>
      <c r="S1241" s="263"/>
      <c r="T1241" s="263"/>
      <c r="U1241" s="263"/>
      <c r="V1241" s="263"/>
      <c r="W1241" s="263">
        <v>1</v>
      </c>
      <c r="X1241" s="158">
        <v>44960</v>
      </c>
      <c r="Y1241" s="297">
        <f t="shared" si="52"/>
        <v>1</v>
      </c>
      <c r="Z1241" s="263"/>
      <c r="AA1241" s="263"/>
      <c r="AB1241" s="263"/>
      <c r="AC1241" s="263"/>
      <c r="AD1241" s="263"/>
      <c r="AE1241" s="263"/>
      <c r="AF1241" s="263"/>
      <c r="AG1241" s="158"/>
      <c r="AH1241" s="297">
        <f t="shared" si="50"/>
        <v>0</v>
      </c>
      <c r="AI1241" s="573"/>
      <c r="AJ1241" s="574" t="s">
        <v>659</v>
      </c>
      <c r="AK1241" s="574" t="s">
        <v>430</v>
      </c>
      <c r="AL1241" s="574"/>
      <c r="AM1241" s="574"/>
      <c r="AN1241" s="574"/>
      <c r="AO1241" s="574"/>
      <c r="AP1241" s="574"/>
      <c r="AQ1241" s="574"/>
      <c r="AR1241" s="574"/>
      <c r="AS1241" s="575"/>
      <c r="AT1241" s="576"/>
      <c r="AU1241" s="575"/>
      <c r="AV1241" s="577"/>
      <c r="AW1241" s="159"/>
    </row>
    <row r="1242" spans="1:49" ht="63.75">
      <c r="A1242" s="395"/>
      <c r="B1242" s="395">
        <v>3130600600</v>
      </c>
      <c r="C1242" s="263" t="s">
        <v>7310</v>
      </c>
      <c r="D1242" s="263" t="s">
        <v>7309</v>
      </c>
      <c r="E1242" s="263" t="s">
        <v>3411</v>
      </c>
      <c r="F1242" s="263" t="s">
        <v>416</v>
      </c>
      <c r="G1242" s="263" t="s">
        <v>666</v>
      </c>
      <c r="H1242" s="263"/>
      <c r="I1242" s="263"/>
      <c r="J1242" s="263"/>
      <c r="K1242" s="263"/>
      <c r="L1242" s="263"/>
      <c r="M1242" s="263"/>
      <c r="N1242" s="263"/>
      <c r="O1242" s="158"/>
      <c r="P1242" s="296">
        <f t="shared" si="51"/>
        <v>0</v>
      </c>
      <c r="Q1242" s="263"/>
      <c r="R1242" s="263"/>
      <c r="S1242" s="263"/>
      <c r="T1242" s="263"/>
      <c r="U1242" s="263"/>
      <c r="V1242" s="263"/>
      <c r="W1242" s="263">
        <v>1</v>
      </c>
      <c r="X1242" s="158">
        <v>44960</v>
      </c>
      <c r="Y1242" s="297">
        <f t="shared" si="52"/>
        <v>1</v>
      </c>
      <c r="Z1242" s="263"/>
      <c r="AA1242" s="263"/>
      <c r="AB1242" s="263"/>
      <c r="AC1242" s="263"/>
      <c r="AD1242" s="263"/>
      <c r="AE1242" s="263"/>
      <c r="AF1242" s="263"/>
      <c r="AG1242" s="158"/>
      <c r="AH1242" s="297">
        <f t="shared" si="50"/>
        <v>0</v>
      </c>
      <c r="AI1242" s="573"/>
      <c r="AJ1242" s="574" t="s">
        <v>659</v>
      </c>
      <c r="AK1242" s="574" t="s">
        <v>430</v>
      </c>
      <c r="AL1242" s="574"/>
      <c r="AM1242" s="574"/>
      <c r="AN1242" s="574"/>
      <c r="AO1242" s="574"/>
      <c r="AP1242" s="574"/>
      <c r="AQ1242" s="574"/>
      <c r="AR1242" s="574"/>
      <c r="AS1242" s="575"/>
      <c r="AT1242" s="576"/>
      <c r="AU1242" s="575"/>
      <c r="AV1242" s="577"/>
      <c r="AW1242" s="159"/>
    </row>
    <row r="1243" spans="1:49" ht="63.75">
      <c r="A1243" s="395"/>
      <c r="B1243" s="395">
        <v>3130600600</v>
      </c>
      <c r="C1243" s="263" t="s">
        <v>7311</v>
      </c>
      <c r="D1243" s="263" t="s">
        <v>7309</v>
      </c>
      <c r="E1243" s="263" t="s">
        <v>3412</v>
      </c>
      <c r="F1243" s="263" t="s">
        <v>416</v>
      </c>
      <c r="G1243" s="263" t="s">
        <v>666</v>
      </c>
      <c r="H1243" s="263"/>
      <c r="I1243" s="263"/>
      <c r="J1243" s="263"/>
      <c r="K1243" s="263"/>
      <c r="L1243" s="263"/>
      <c r="M1243" s="263"/>
      <c r="N1243" s="263"/>
      <c r="O1243" s="158"/>
      <c r="P1243" s="296">
        <f t="shared" si="51"/>
        <v>0</v>
      </c>
      <c r="Q1243" s="263"/>
      <c r="R1243" s="263"/>
      <c r="S1243" s="263"/>
      <c r="T1243" s="263"/>
      <c r="U1243" s="263"/>
      <c r="V1243" s="263"/>
      <c r="W1243" s="263">
        <v>1</v>
      </c>
      <c r="X1243" s="158">
        <v>44960</v>
      </c>
      <c r="Y1243" s="297">
        <f t="shared" si="52"/>
        <v>1</v>
      </c>
      <c r="Z1243" s="263"/>
      <c r="AA1243" s="263"/>
      <c r="AB1243" s="263"/>
      <c r="AC1243" s="263"/>
      <c r="AD1243" s="263"/>
      <c r="AE1243" s="263"/>
      <c r="AF1243" s="263"/>
      <c r="AG1243" s="158"/>
      <c r="AH1243" s="297">
        <f t="shared" si="50"/>
        <v>0</v>
      </c>
      <c r="AI1243" s="573"/>
      <c r="AJ1243" s="574" t="s">
        <v>659</v>
      </c>
      <c r="AK1243" s="574" t="s">
        <v>430</v>
      </c>
      <c r="AL1243" s="574"/>
      <c r="AM1243" s="574"/>
      <c r="AN1243" s="574"/>
      <c r="AO1243" s="574"/>
      <c r="AP1243" s="574"/>
      <c r="AQ1243" s="574"/>
      <c r="AR1243" s="574"/>
      <c r="AS1243" s="575"/>
      <c r="AT1243" s="576"/>
      <c r="AU1243" s="575"/>
      <c r="AV1243" s="577"/>
      <c r="AW1243" s="159"/>
    </row>
    <row r="1244" spans="1:49" ht="63.75">
      <c r="A1244" s="395"/>
      <c r="B1244" s="395">
        <v>3130111200</v>
      </c>
      <c r="C1244" s="263" t="s">
        <v>7312</v>
      </c>
      <c r="D1244" s="263" t="s">
        <v>7309</v>
      </c>
      <c r="E1244" s="263" t="s">
        <v>3413</v>
      </c>
      <c r="F1244" s="263" t="s">
        <v>416</v>
      </c>
      <c r="G1244" s="263" t="s">
        <v>666</v>
      </c>
      <c r="H1244" s="263"/>
      <c r="I1244" s="263"/>
      <c r="J1244" s="263"/>
      <c r="K1244" s="263"/>
      <c r="L1244" s="263"/>
      <c r="M1244" s="263"/>
      <c r="N1244" s="263"/>
      <c r="O1244" s="158"/>
      <c r="P1244" s="296">
        <f t="shared" si="51"/>
        <v>0</v>
      </c>
      <c r="Q1244" s="263"/>
      <c r="R1244" s="263"/>
      <c r="S1244" s="263"/>
      <c r="T1244" s="263"/>
      <c r="U1244" s="263"/>
      <c r="V1244" s="263"/>
      <c r="W1244" s="263">
        <v>1</v>
      </c>
      <c r="X1244" s="158">
        <v>44960</v>
      </c>
      <c r="Y1244" s="297">
        <f t="shared" si="52"/>
        <v>1</v>
      </c>
      <c r="Z1244" s="263"/>
      <c r="AA1244" s="263"/>
      <c r="AB1244" s="263"/>
      <c r="AC1244" s="263"/>
      <c r="AD1244" s="263"/>
      <c r="AE1244" s="263"/>
      <c r="AF1244" s="263"/>
      <c r="AG1244" s="158"/>
      <c r="AH1244" s="297">
        <f t="shared" si="50"/>
        <v>0</v>
      </c>
      <c r="AI1244" s="573"/>
      <c r="AJ1244" s="574" t="s">
        <v>659</v>
      </c>
      <c r="AK1244" s="574" t="s">
        <v>430</v>
      </c>
      <c r="AL1244" s="574"/>
      <c r="AM1244" s="574"/>
      <c r="AN1244" s="574"/>
      <c r="AO1244" s="574"/>
      <c r="AP1244" s="574"/>
      <c r="AQ1244" s="574"/>
      <c r="AR1244" s="574"/>
      <c r="AS1244" s="575"/>
      <c r="AT1244" s="576"/>
      <c r="AU1244" s="575"/>
      <c r="AV1244" s="577"/>
      <c r="AW1244" s="159"/>
    </row>
    <row r="1245" spans="1:49" ht="51">
      <c r="A1245" s="395"/>
      <c r="B1245" s="395">
        <v>4482111000</v>
      </c>
      <c r="C1245" s="263" t="s">
        <v>7313</v>
      </c>
      <c r="D1245" s="263" t="s">
        <v>7314</v>
      </c>
      <c r="E1245" s="263" t="s">
        <v>3414</v>
      </c>
      <c r="F1245" s="263" t="s">
        <v>416</v>
      </c>
      <c r="G1245" s="263" t="s">
        <v>666</v>
      </c>
      <c r="H1245" s="263"/>
      <c r="I1245" s="263"/>
      <c r="J1245" s="263"/>
      <c r="K1245" s="263"/>
      <c r="L1245" s="263"/>
      <c r="M1245" s="263"/>
      <c r="N1245" s="263"/>
      <c r="O1245" s="158"/>
      <c r="P1245" s="296">
        <f t="shared" si="51"/>
        <v>0</v>
      </c>
      <c r="Q1245" s="263"/>
      <c r="R1245" s="263"/>
      <c r="S1245" s="263"/>
      <c r="T1245" s="263"/>
      <c r="U1245" s="263"/>
      <c r="V1245" s="263"/>
      <c r="W1245" s="263">
        <v>1</v>
      </c>
      <c r="X1245" s="158">
        <v>44967</v>
      </c>
      <c r="Y1245" s="297">
        <f t="shared" si="52"/>
        <v>1</v>
      </c>
      <c r="Z1245" s="263"/>
      <c r="AA1245" s="263"/>
      <c r="AB1245" s="263"/>
      <c r="AC1245" s="263"/>
      <c r="AD1245" s="263"/>
      <c r="AE1245" s="263"/>
      <c r="AF1245" s="263"/>
      <c r="AG1245" s="158"/>
      <c r="AH1245" s="297">
        <f t="shared" si="50"/>
        <v>0</v>
      </c>
      <c r="AI1245" s="573"/>
      <c r="AJ1245" s="574" t="s">
        <v>659</v>
      </c>
      <c r="AK1245" s="574" t="s">
        <v>430</v>
      </c>
      <c r="AL1245" s="574"/>
      <c r="AM1245" s="574"/>
      <c r="AN1245" s="574"/>
      <c r="AO1245" s="574"/>
      <c r="AP1245" s="574">
        <v>1</v>
      </c>
      <c r="AQ1245" s="574" t="s">
        <v>656</v>
      </c>
      <c r="AR1245" s="574" t="s">
        <v>10462</v>
      </c>
      <c r="AS1245" s="575"/>
      <c r="AT1245" s="576"/>
      <c r="AU1245" s="575"/>
      <c r="AV1245" s="577"/>
      <c r="AW1245" s="159"/>
    </row>
    <row r="1246" spans="1:49" ht="25.5">
      <c r="A1246" s="395"/>
      <c r="B1246" s="395">
        <v>4513420600</v>
      </c>
      <c r="C1246" s="263" t="s">
        <v>7315</v>
      </c>
      <c r="D1246" s="263" t="s">
        <v>7316</v>
      </c>
      <c r="E1246" s="263" t="s">
        <v>3415</v>
      </c>
      <c r="F1246" s="263" t="s">
        <v>416</v>
      </c>
      <c r="G1246" s="263" t="s">
        <v>666</v>
      </c>
      <c r="H1246" s="263"/>
      <c r="I1246" s="263"/>
      <c r="J1246" s="263"/>
      <c r="K1246" s="263"/>
      <c r="L1246" s="263"/>
      <c r="M1246" s="263"/>
      <c r="N1246" s="263"/>
      <c r="O1246" s="158"/>
      <c r="P1246" s="296">
        <f t="shared" si="51"/>
        <v>0</v>
      </c>
      <c r="Q1246" s="263"/>
      <c r="R1246" s="263"/>
      <c r="S1246" s="263"/>
      <c r="T1246" s="263"/>
      <c r="U1246" s="263"/>
      <c r="V1246" s="263"/>
      <c r="W1246" s="263">
        <v>1</v>
      </c>
      <c r="X1246" s="158">
        <v>44978</v>
      </c>
      <c r="Y1246" s="297">
        <f t="shared" si="52"/>
        <v>1</v>
      </c>
      <c r="Z1246" s="263"/>
      <c r="AA1246" s="263"/>
      <c r="AB1246" s="263"/>
      <c r="AC1246" s="263"/>
      <c r="AD1246" s="263"/>
      <c r="AE1246" s="263"/>
      <c r="AF1246" s="263"/>
      <c r="AG1246" s="158"/>
      <c r="AH1246" s="297">
        <f t="shared" si="50"/>
        <v>0</v>
      </c>
      <c r="AI1246" s="573"/>
      <c r="AJ1246" s="574" t="s">
        <v>659</v>
      </c>
      <c r="AK1246" s="574" t="s">
        <v>430</v>
      </c>
      <c r="AL1246" s="574"/>
      <c r="AM1246" s="574"/>
      <c r="AN1246" s="574"/>
      <c r="AO1246" s="574"/>
      <c r="AP1246" s="574"/>
      <c r="AQ1246" s="574"/>
      <c r="AR1246" s="574"/>
      <c r="AS1246" s="575"/>
      <c r="AT1246" s="576"/>
      <c r="AU1246" s="575"/>
      <c r="AV1246" s="577"/>
      <c r="AW1246" s="159"/>
    </row>
    <row r="1247" spans="1:49" ht="51">
      <c r="A1247" s="395"/>
      <c r="B1247" s="395">
        <v>4235580600</v>
      </c>
      <c r="C1247" s="263" t="s">
        <v>7317</v>
      </c>
      <c r="D1247" s="263" t="s">
        <v>7318</v>
      </c>
      <c r="E1247" s="263" t="s">
        <v>3416</v>
      </c>
      <c r="F1247" s="263" t="s">
        <v>416</v>
      </c>
      <c r="G1247" s="263" t="s">
        <v>666</v>
      </c>
      <c r="H1247" s="263"/>
      <c r="I1247" s="263"/>
      <c r="J1247" s="263"/>
      <c r="K1247" s="263"/>
      <c r="L1247" s="263"/>
      <c r="M1247" s="263"/>
      <c r="N1247" s="263"/>
      <c r="O1247" s="158"/>
      <c r="P1247" s="296">
        <f t="shared" si="51"/>
        <v>0</v>
      </c>
      <c r="Q1247" s="263"/>
      <c r="R1247" s="263"/>
      <c r="S1247" s="263"/>
      <c r="T1247" s="263"/>
      <c r="U1247" s="263"/>
      <c r="V1247" s="263"/>
      <c r="W1247" s="263">
        <v>1</v>
      </c>
      <c r="X1247" s="158">
        <v>44988</v>
      </c>
      <c r="Y1247" s="297">
        <f t="shared" si="52"/>
        <v>1</v>
      </c>
      <c r="Z1247" s="263"/>
      <c r="AA1247" s="263"/>
      <c r="AB1247" s="263"/>
      <c r="AC1247" s="263"/>
      <c r="AD1247" s="263"/>
      <c r="AE1247" s="263"/>
      <c r="AF1247" s="263"/>
      <c r="AG1247" s="158"/>
      <c r="AH1247" s="297">
        <f t="shared" si="50"/>
        <v>0</v>
      </c>
      <c r="AI1247" s="573"/>
      <c r="AJ1247" s="574" t="s">
        <v>659</v>
      </c>
      <c r="AK1247" s="574" t="s">
        <v>430</v>
      </c>
      <c r="AL1247" s="574"/>
      <c r="AM1247" s="574"/>
      <c r="AN1247" s="574"/>
      <c r="AO1247" s="574"/>
      <c r="AP1247" s="574">
        <v>1</v>
      </c>
      <c r="AQ1247" s="574" t="s">
        <v>656</v>
      </c>
      <c r="AR1247" s="574" t="s">
        <v>10462</v>
      </c>
      <c r="AS1247" s="575"/>
      <c r="AT1247" s="576"/>
      <c r="AU1247" s="575"/>
      <c r="AV1247" s="577"/>
      <c r="AW1247" s="159"/>
    </row>
    <row r="1248" spans="1:49" ht="51">
      <c r="A1248" s="395"/>
      <c r="B1248" s="395">
        <v>3571320200</v>
      </c>
      <c r="C1248" s="263" t="s">
        <v>7319</v>
      </c>
      <c r="D1248" s="263" t="s">
        <v>7320</v>
      </c>
      <c r="E1248" s="263" t="s">
        <v>3417</v>
      </c>
      <c r="F1248" s="263" t="s">
        <v>416</v>
      </c>
      <c r="G1248" s="263" t="s">
        <v>666</v>
      </c>
      <c r="H1248" s="263"/>
      <c r="I1248" s="263"/>
      <c r="J1248" s="263"/>
      <c r="K1248" s="263"/>
      <c r="L1248" s="263"/>
      <c r="M1248" s="263"/>
      <c r="N1248" s="263"/>
      <c r="O1248" s="158"/>
      <c r="P1248" s="296">
        <f t="shared" si="51"/>
        <v>0</v>
      </c>
      <c r="Q1248" s="263"/>
      <c r="R1248" s="263"/>
      <c r="S1248" s="263"/>
      <c r="T1248" s="263"/>
      <c r="U1248" s="263"/>
      <c r="V1248" s="263"/>
      <c r="W1248" s="263">
        <v>1</v>
      </c>
      <c r="X1248" s="158">
        <v>44991</v>
      </c>
      <c r="Y1248" s="297">
        <f t="shared" si="52"/>
        <v>1</v>
      </c>
      <c r="Z1248" s="263"/>
      <c r="AA1248" s="263"/>
      <c r="AB1248" s="263"/>
      <c r="AC1248" s="263"/>
      <c r="AD1248" s="263"/>
      <c r="AE1248" s="263"/>
      <c r="AF1248" s="263"/>
      <c r="AG1248" s="158"/>
      <c r="AH1248" s="297">
        <f t="shared" si="50"/>
        <v>0</v>
      </c>
      <c r="AI1248" s="573"/>
      <c r="AJ1248" s="574" t="s">
        <v>659</v>
      </c>
      <c r="AK1248" s="574" t="s">
        <v>430</v>
      </c>
      <c r="AL1248" s="574"/>
      <c r="AM1248" s="574"/>
      <c r="AN1248" s="574"/>
      <c r="AO1248" s="574"/>
      <c r="AP1248" s="574"/>
      <c r="AQ1248" s="574"/>
      <c r="AR1248" s="574"/>
      <c r="AS1248" s="575"/>
      <c r="AT1248" s="576"/>
      <c r="AU1248" s="575"/>
      <c r="AV1248" s="577"/>
      <c r="AW1248" s="159"/>
    </row>
    <row r="1249" spans="1:49" ht="51">
      <c r="A1249" s="395"/>
      <c r="B1249" s="395">
        <v>5424802400</v>
      </c>
      <c r="C1249" s="263" t="s">
        <v>7321</v>
      </c>
      <c r="D1249" s="263" t="s">
        <v>7322</v>
      </c>
      <c r="E1249" s="263" t="s">
        <v>3418</v>
      </c>
      <c r="F1249" s="263" t="s">
        <v>416</v>
      </c>
      <c r="G1249" s="263" t="s">
        <v>666</v>
      </c>
      <c r="H1249" s="263"/>
      <c r="I1249" s="263"/>
      <c r="J1249" s="263"/>
      <c r="K1249" s="263"/>
      <c r="L1249" s="263"/>
      <c r="M1249" s="263"/>
      <c r="N1249" s="263"/>
      <c r="O1249" s="158"/>
      <c r="P1249" s="296">
        <f t="shared" si="51"/>
        <v>0</v>
      </c>
      <c r="Q1249" s="263"/>
      <c r="R1249" s="263"/>
      <c r="S1249" s="263"/>
      <c r="T1249" s="263"/>
      <c r="U1249" s="263"/>
      <c r="V1249" s="263"/>
      <c r="W1249" s="263">
        <v>1</v>
      </c>
      <c r="X1249" s="158">
        <v>44993</v>
      </c>
      <c r="Y1249" s="297">
        <f t="shared" si="52"/>
        <v>1</v>
      </c>
      <c r="Z1249" s="263"/>
      <c r="AA1249" s="263"/>
      <c r="AB1249" s="263"/>
      <c r="AC1249" s="263"/>
      <c r="AD1249" s="263"/>
      <c r="AE1249" s="263"/>
      <c r="AF1249" s="263"/>
      <c r="AG1249" s="158"/>
      <c r="AH1249" s="297">
        <f t="shared" si="50"/>
        <v>0</v>
      </c>
      <c r="AI1249" s="573"/>
      <c r="AJ1249" s="574" t="s">
        <v>659</v>
      </c>
      <c r="AK1249" s="574" t="s">
        <v>430</v>
      </c>
      <c r="AL1249" s="574"/>
      <c r="AM1249" s="574"/>
      <c r="AN1249" s="574"/>
      <c r="AO1249" s="574"/>
      <c r="AP1249" s="574"/>
      <c r="AQ1249" s="574"/>
      <c r="AR1249" s="574"/>
      <c r="AS1249" s="575"/>
      <c r="AT1249" s="576"/>
      <c r="AU1249" s="575"/>
      <c r="AV1249" s="577"/>
      <c r="AW1249" s="159"/>
    </row>
    <row r="1250" spans="1:49" ht="51">
      <c r="A1250" s="395"/>
      <c r="B1250" s="395">
        <v>5424802400</v>
      </c>
      <c r="C1250" s="263" t="s">
        <v>7323</v>
      </c>
      <c r="D1250" s="263" t="s">
        <v>7322</v>
      </c>
      <c r="E1250" s="263" t="s">
        <v>3419</v>
      </c>
      <c r="F1250" s="263" t="s">
        <v>416</v>
      </c>
      <c r="G1250" s="263" t="s">
        <v>666</v>
      </c>
      <c r="H1250" s="263"/>
      <c r="I1250" s="263"/>
      <c r="J1250" s="263"/>
      <c r="K1250" s="263"/>
      <c r="L1250" s="263"/>
      <c r="M1250" s="263"/>
      <c r="N1250" s="263"/>
      <c r="O1250" s="158"/>
      <c r="P1250" s="296">
        <f t="shared" si="51"/>
        <v>0</v>
      </c>
      <c r="Q1250" s="263"/>
      <c r="R1250" s="263"/>
      <c r="S1250" s="263"/>
      <c r="T1250" s="263"/>
      <c r="U1250" s="263"/>
      <c r="V1250" s="263"/>
      <c r="W1250" s="263">
        <v>1</v>
      </c>
      <c r="X1250" s="158">
        <v>44993</v>
      </c>
      <c r="Y1250" s="297">
        <f t="shared" si="52"/>
        <v>1</v>
      </c>
      <c r="Z1250" s="263"/>
      <c r="AA1250" s="263"/>
      <c r="AB1250" s="263"/>
      <c r="AC1250" s="263"/>
      <c r="AD1250" s="263"/>
      <c r="AE1250" s="263"/>
      <c r="AF1250" s="263"/>
      <c r="AG1250" s="158"/>
      <c r="AH1250" s="297">
        <f t="shared" si="50"/>
        <v>0</v>
      </c>
      <c r="AI1250" s="573"/>
      <c r="AJ1250" s="574" t="s">
        <v>659</v>
      </c>
      <c r="AK1250" s="574" t="s">
        <v>430</v>
      </c>
      <c r="AL1250" s="574"/>
      <c r="AM1250" s="574"/>
      <c r="AN1250" s="574"/>
      <c r="AO1250" s="574"/>
      <c r="AP1250" s="574"/>
      <c r="AQ1250" s="574"/>
      <c r="AR1250" s="574"/>
      <c r="AS1250" s="575"/>
      <c r="AT1250" s="576"/>
      <c r="AU1250" s="575"/>
      <c r="AV1250" s="577"/>
      <c r="AW1250" s="159"/>
    </row>
    <row r="1251" spans="1:49" ht="51">
      <c r="A1251" s="395"/>
      <c r="B1251" s="395">
        <v>5424802400</v>
      </c>
      <c r="C1251" s="263" t="s">
        <v>7324</v>
      </c>
      <c r="D1251" s="263" t="s">
        <v>7322</v>
      </c>
      <c r="E1251" s="263" t="s">
        <v>3420</v>
      </c>
      <c r="F1251" s="263" t="s">
        <v>416</v>
      </c>
      <c r="G1251" s="263" t="s">
        <v>666</v>
      </c>
      <c r="H1251" s="263"/>
      <c r="I1251" s="263"/>
      <c r="J1251" s="263"/>
      <c r="K1251" s="263"/>
      <c r="L1251" s="263"/>
      <c r="M1251" s="263"/>
      <c r="N1251" s="263"/>
      <c r="O1251" s="158"/>
      <c r="P1251" s="296">
        <f t="shared" si="51"/>
        <v>0</v>
      </c>
      <c r="Q1251" s="263"/>
      <c r="R1251" s="263"/>
      <c r="S1251" s="263"/>
      <c r="T1251" s="263"/>
      <c r="U1251" s="263"/>
      <c r="V1251" s="263"/>
      <c r="W1251" s="263">
        <v>1</v>
      </c>
      <c r="X1251" s="158">
        <v>44993</v>
      </c>
      <c r="Y1251" s="297">
        <f t="shared" si="52"/>
        <v>1</v>
      </c>
      <c r="Z1251" s="263"/>
      <c r="AA1251" s="263"/>
      <c r="AB1251" s="263"/>
      <c r="AC1251" s="263"/>
      <c r="AD1251" s="263"/>
      <c r="AE1251" s="263"/>
      <c r="AF1251" s="263"/>
      <c r="AG1251" s="158"/>
      <c r="AH1251" s="297">
        <f t="shared" si="50"/>
        <v>0</v>
      </c>
      <c r="AI1251" s="573"/>
      <c r="AJ1251" s="574" t="s">
        <v>659</v>
      </c>
      <c r="AK1251" s="574" t="s">
        <v>430</v>
      </c>
      <c r="AL1251" s="574"/>
      <c r="AM1251" s="574"/>
      <c r="AN1251" s="574"/>
      <c r="AO1251" s="574"/>
      <c r="AP1251" s="574"/>
      <c r="AQ1251" s="574"/>
      <c r="AR1251" s="574"/>
      <c r="AS1251" s="575"/>
      <c r="AT1251" s="576"/>
      <c r="AU1251" s="575"/>
      <c r="AV1251" s="577"/>
      <c r="AW1251" s="159"/>
    </row>
    <row r="1252" spans="1:49" ht="51">
      <c r="A1252" s="395"/>
      <c r="B1252" s="395">
        <v>5424802400</v>
      </c>
      <c r="C1252" s="263" t="s">
        <v>7325</v>
      </c>
      <c r="D1252" s="263" t="s">
        <v>7322</v>
      </c>
      <c r="E1252" s="263" t="s">
        <v>3421</v>
      </c>
      <c r="F1252" s="263" t="s">
        <v>416</v>
      </c>
      <c r="G1252" s="263" t="s">
        <v>666</v>
      </c>
      <c r="H1252" s="263"/>
      <c r="I1252" s="263"/>
      <c r="J1252" s="263"/>
      <c r="K1252" s="263"/>
      <c r="L1252" s="263"/>
      <c r="M1252" s="263"/>
      <c r="N1252" s="263"/>
      <c r="O1252" s="158"/>
      <c r="P1252" s="296">
        <f t="shared" si="51"/>
        <v>0</v>
      </c>
      <c r="Q1252" s="263"/>
      <c r="R1252" s="263"/>
      <c r="S1252" s="263"/>
      <c r="T1252" s="263"/>
      <c r="U1252" s="263"/>
      <c r="V1252" s="263"/>
      <c r="W1252" s="263">
        <v>1</v>
      </c>
      <c r="X1252" s="158">
        <v>44993</v>
      </c>
      <c r="Y1252" s="297">
        <f t="shared" si="52"/>
        <v>1</v>
      </c>
      <c r="Z1252" s="263"/>
      <c r="AA1252" s="263"/>
      <c r="AB1252" s="263"/>
      <c r="AC1252" s="263"/>
      <c r="AD1252" s="263"/>
      <c r="AE1252" s="263"/>
      <c r="AF1252" s="263"/>
      <c r="AG1252" s="158"/>
      <c r="AH1252" s="297">
        <f t="shared" si="50"/>
        <v>0</v>
      </c>
      <c r="AI1252" s="573"/>
      <c r="AJ1252" s="574" t="s">
        <v>659</v>
      </c>
      <c r="AK1252" s="574" t="s">
        <v>430</v>
      </c>
      <c r="AL1252" s="574"/>
      <c r="AM1252" s="574"/>
      <c r="AN1252" s="574"/>
      <c r="AO1252" s="574"/>
      <c r="AP1252" s="574"/>
      <c r="AQ1252" s="574"/>
      <c r="AR1252" s="574"/>
      <c r="AS1252" s="575"/>
      <c r="AT1252" s="576"/>
      <c r="AU1252" s="575"/>
      <c r="AV1252" s="577"/>
      <c r="AW1252" s="159"/>
    </row>
    <row r="1253" spans="1:49" ht="51">
      <c r="A1253" s="395"/>
      <c r="B1253" s="395">
        <v>5424802400</v>
      </c>
      <c r="C1253" s="263" t="s">
        <v>7326</v>
      </c>
      <c r="D1253" s="263" t="s">
        <v>7322</v>
      </c>
      <c r="E1253" s="263" t="s">
        <v>3422</v>
      </c>
      <c r="F1253" s="263" t="s">
        <v>416</v>
      </c>
      <c r="G1253" s="263" t="s">
        <v>666</v>
      </c>
      <c r="H1253" s="263"/>
      <c r="I1253" s="263"/>
      <c r="J1253" s="263"/>
      <c r="K1253" s="263"/>
      <c r="L1253" s="263"/>
      <c r="M1253" s="263"/>
      <c r="N1253" s="263"/>
      <c r="O1253" s="158"/>
      <c r="P1253" s="296">
        <f t="shared" si="51"/>
        <v>0</v>
      </c>
      <c r="Q1253" s="263"/>
      <c r="R1253" s="263"/>
      <c r="S1253" s="263"/>
      <c r="T1253" s="263"/>
      <c r="U1253" s="263"/>
      <c r="V1253" s="263"/>
      <c r="W1253" s="263">
        <v>1</v>
      </c>
      <c r="X1253" s="158">
        <v>44993</v>
      </c>
      <c r="Y1253" s="297">
        <f t="shared" si="52"/>
        <v>1</v>
      </c>
      <c r="Z1253" s="263"/>
      <c r="AA1253" s="263"/>
      <c r="AB1253" s="263"/>
      <c r="AC1253" s="263"/>
      <c r="AD1253" s="263"/>
      <c r="AE1253" s="263"/>
      <c r="AF1253" s="263"/>
      <c r="AG1253" s="158"/>
      <c r="AH1253" s="297">
        <f t="shared" si="50"/>
        <v>0</v>
      </c>
      <c r="AI1253" s="573"/>
      <c r="AJ1253" s="574" t="s">
        <v>659</v>
      </c>
      <c r="AK1253" s="574" t="s">
        <v>430</v>
      </c>
      <c r="AL1253" s="574"/>
      <c r="AM1253" s="574"/>
      <c r="AN1253" s="574"/>
      <c r="AO1253" s="574"/>
      <c r="AP1253" s="574"/>
      <c r="AQ1253" s="574"/>
      <c r="AR1253" s="574"/>
      <c r="AS1253" s="575"/>
      <c r="AT1253" s="576"/>
      <c r="AU1253" s="575"/>
      <c r="AV1253" s="577"/>
      <c r="AW1253" s="159"/>
    </row>
    <row r="1254" spans="1:49" ht="51">
      <c r="A1254" s="395"/>
      <c r="B1254" s="395">
        <v>5424802400</v>
      </c>
      <c r="C1254" s="263" t="s">
        <v>7327</v>
      </c>
      <c r="D1254" s="263" t="s">
        <v>7322</v>
      </c>
      <c r="E1254" s="263" t="s">
        <v>3423</v>
      </c>
      <c r="F1254" s="263" t="s">
        <v>416</v>
      </c>
      <c r="G1254" s="263" t="s">
        <v>666</v>
      </c>
      <c r="H1254" s="263"/>
      <c r="I1254" s="263"/>
      <c r="J1254" s="263"/>
      <c r="K1254" s="263"/>
      <c r="L1254" s="263"/>
      <c r="M1254" s="263"/>
      <c r="N1254" s="263"/>
      <c r="O1254" s="158"/>
      <c r="P1254" s="296">
        <f t="shared" si="51"/>
        <v>0</v>
      </c>
      <c r="Q1254" s="263"/>
      <c r="R1254" s="263"/>
      <c r="S1254" s="263"/>
      <c r="T1254" s="263"/>
      <c r="U1254" s="263"/>
      <c r="V1254" s="263"/>
      <c r="W1254" s="263">
        <v>1</v>
      </c>
      <c r="X1254" s="158">
        <v>44993</v>
      </c>
      <c r="Y1254" s="297">
        <f t="shared" si="52"/>
        <v>1</v>
      </c>
      <c r="Z1254" s="263"/>
      <c r="AA1254" s="263"/>
      <c r="AB1254" s="263"/>
      <c r="AC1254" s="263"/>
      <c r="AD1254" s="263"/>
      <c r="AE1254" s="263"/>
      <c r="AF1254" s="263"/>
      <c r="AG1254" s="158"/>
      <c r="AH1254" s="297">
        <f t="shared" si="50"/>
        <v>0</v>
      </c>
      <c r="AI1254" s="573"/>
      <c r="AJ1254" s="574" t="s">
        <v>659</v>
      </c>
      <c r="AK1254" s="574" t="s">
        <v>430</v>
      </c>
      <c r="AL1254" s="574"/>
      <c r="AM1254" s="574"/>
      <c r="AN1254" s="574"/>
      <c r="AO1254" s="574"/>
      <c r="AP1254" s="574"/>
      <c r="AQ1254" s="574"/>
      <c r="AR1254" s="574"/>
      <c r="AS1254" s="575"/>
      <c r="AT1254" s="576"/>
      <c r="AU1254" s="575"/>
      <c r="AV1254" s="577"/>
      <c r="AW1254" s="159"/>
    </row>
    <row r="1255" spans="1:49" ht="51">
      <c r="A1255" s="395"/>
      <c r="B1255" s="395">
        <v>5424802400</v>
      </c>
      <c r="C1255" s="263" t="s">
        <v>7328</v>
      </c>
      <c r="D1255" s="263" t="s">
        <v>7322</v>
      </c>
      <c r="E1255" s="263" t="s">
        <v>3424</v>
      </c>
      <c r="F1255" s="263" t="s">
        <v>416</v>
      </c>
      <c r="G1255" s="263" t="s">
        <v>666</v>
      </c>
      <c r="H1255" s="263"/>
      <c r="I1255" s="263"/>
      <c r="J1255" s="263"/>
      <c r="K1255" s="263"/>
      <c r="L1255" s="263"/>
      <c r="M1255" s="263"/>
      <c r="N1255" s="263"/>
      <c r="O1255" s="158"/>
      <c r="P1255" s="296">
        <f t="shared" si="51"/>
        <v>0</v>
      </c>
      <c r="Q1255" s="263"/>
      <c r="R1255" s="263"/>
      <c r="S1255" s="263"/>
      <c r="T1255" s="263"/>
      <c r="U1255" s="263"/>
      <c r="V1255" s="263"/>
      <c r="W1255" s="263">
        <v>1</v>
      </c>
      <c r="X1255" s="158">
        <v>44993</v>
      </c>
      <c r="Y1255" s="297">
        <f t="shared" si="52"/>
        <v>1</v>
      </c>
      <c r="Z1255" s="263"/>
      <c r="AA1255" s="263"/>
      <c r="AB1255" s="263"/>
      <c r="AC1255" s="263"/>
      <c r="AD1255" s="263"/>
      <c r="AE1255" s="263"/>
      <c r="AF1255" s="263"/>
      <c r="AG1255" s="158"/>
      <c r="AH1255" s="297">
        <f t="shared" si="50"/>
        <v>0</v>
      </c>
      <c r="AI1255" s="573"/>
      <c r="AJ1255" s="574" t="s">
        <v>659</v>
      </c>
      <c r="AK1255" s="574" t="s">
        <v>430</v>
      </c>
      <c r="AL1255" s="574"/>
      <c r="AM1255" s="574"/>
      <c r="AN1255" s="574"/>
      <c r="AO1255" s="574"/>
      <c r="AP1255" s="574"/>
      <c r="AQ1255" s="574"/>
      <c r="AR1255" s="574"/>
      <c r="AS1255" s="575"/>
      <c r="AT1255" s="576"/>
      <c r="AU1255" s="575"/>
      <c r="AV1255" s="577"/>
      <c r="AW1255" s="159"/>
    </row>
    <row r="1256" spans="1:49" ht="51">
      <c r="A1256" s="395"/>
      <c r="B1256" s="395">
        <v>5424802400</v>
      </c>
      <c r="C1256" s="263" t="s">
        <v>7329</v>
      </c>
      <c r="D1256" s="263" t="s">
        <v>7322</v>
      </c>
      <c r="E1256" s="263" t="s">
        <v>3425</v>
      </c>
      <c r="F1256" s="263" t="s">
        <v>416</v>
      </c>
      <c r="G1256" s="263" t="s">
        <v>666</v>
      </c>
      <c r="H1256" s="263"/>
      <c r="I1256" s="263"/>
      <c r="J1256" s="263"/>
      <c r="K1256" s="263"/>
      <c r="L1256" s="263"/>
      <c r="M1256" s="263"/>
      <c r="N1256" s="263"/>
      <c r="O1256" s="158"/>
      <c r="P1256" s="296">
        <f t="shared" si="51"/>
        <v>0</v>
      </c>
      <c r="Q1256" s="263"/>
      <c r="R1256" s="263"/>
      <c r="S1256" s="263"/>
      <c r="T1256" s="263"/>
      <c r="U1256" s="263"/>
      <c r="V1256" s="263"/>
      <c r="W1256" s="263">
        <v>1</v>
      </c>
      <c r="X1256" s="158">
        <v>44993</v>
      </c>
      <c r="Y1256" s="297">
        <f t="shared" si="52"/>
        <v>1</v>
      </c>
      <c r="Z1256" s="263"/>
      <c r="AA1256" s="263"/>
      <c r="AB1256" s="263"/>
      <c r="AC1256" s="263"/>
      <c r="AD1256" s="263"/>
      <c r="AE1256" s="263"/>
      <c r="AF1256" s="263"/>
      <c r="AG1256" s="158"/>
      <c r="AH1256" s="297">
        <f t="shared" si="50"/>
        <v>0</v>
      </c>
      <c r="AI1256" s="573"/>
      <c r="AJ1256" s="574" t="s">
        <v>659</v>
      </c>
      <c r="AK1256" s="574" t="s">
        <v>430</v>
      </c>
      <c r="AL1256" s="574"/>
      <c r="AM1256" s="574"/>
      <c r="AN1256" s="574"/>
      <c r="AO1256" s="574"/>
      <c r="AP1256" s="574"/>
      <c r="AQ1256" s="574"/>
      <c r="AR1256" s="574"/>
      <c r="AS1256" s="575"/>
      <c r="AT1256" s="576"/>
      <c r="AU1256" s="575"/>
      <c r="AV1256" s="577"/>
      <c r="AW1256" s="159"/>
    </row>
    <row r="1257" spans="1:49" ht="51">
      <c r="A1257" s="395"/>
      <c r="B1257" s="395">
        <v>5424802400</v>
      </c>
      <c r="C1257" s="263" t="s">
        <v>7330</v>
      </c>
      <c r="D1257" s="263" t="s">
        <v>7322</v>
      </c>
      <c r="E1257" s="263" t="s">
        <v>3426</v>
      </c>
      <c r="F1257" s="263" t="s">
        <v>416</v>
      </c>
      <c r="G1257" s="263" t="s">
        <v>666</v>
      </c>
      <c r="H1257" s="263"/>
      <c r="I1257" s="263"/>
      <c r="J1257" s="263"/>
      <c r="K1257" s="263"/>
      <c r="L1257" s="263"/>
      <c r="M1257" s="263"/>
      <c r="N1257" s="263"/>
      <c r="O1257" s="158"/>
      <c r="P1257" s="296">
        <f t="shared" si="51"/>
        <v>0</v>
      </c>
      <c r="Q1257" s="263"/>
      <c r="R1257" s="263"/>
      <c r="S1257" s="263"/>
      <c r="T1257" s="263"/>
      <c r="U1257" s="263"/>
      <c r="V1257" s="263"/>
      <c r="W1257" s="263">
        <v>1</v>
      </c>
      <c r="X1257" s="158">
        <v>44993</v>
      </c>
      <c r="Y1257" s="297">
        <f t="shared" si="52"/>
        <v>1</v>
      </c>
      <c r="Z1257" s="263"/>
      <c r="AA1257" s="263"/>
      <c r="AB1257" s="263"/>
      <c r="AC1257" s="263"/>
      <c r="AD1257" s="263"/>
      <c r="AE1257" s="263"/>
      <c r="AF1257" s="263"/>
      <c r="AG1257" s="158"/>
      <c r="AH1257" s="297">
        <f t="shared" si="50"/>
        <v>0</v>
      </c>
      <c r="AI1257" s="573"/>
      <c r="AJ1257" s="574" t="s">
        <v>659</v>
      </c>
      <c r="AK1257" s="574" t="s">
        <v>430</v>
      </c>
      <c r="AL1257" s="574"/>
      <c r="AM1257" s="574"/>
      <c r="AN1257" s="574"/>
      <c r="AO1257" s="574"/>
      <c r="AP1257" s="574"/>
      <c r="AQ1257" s="574"/>
      <c r="AR1257" s="574"/>
      <c r="AS1257" s="575"/>
      <c r="AT1257" s="576"/>
      <c r="AU1257" s="575"/>
      <c r="AV1257" s="577"/>
      <c r="AW1257" s="159"/>
    </row>
    <row r="1258" spans="1:49" ht="51">
      <c r="A1258" s="395"/>
      <c r="B1258" s="395">
        <v>5424802400</v>
      </c>
      <c r="C1258" s="263" t="s">
        <v>7331</v>
      </c>
      <c r="D1258" s="263" t="s">
        <v>7322</v>
      </c>
      <c r="E1258" s="263" t="s">
        <v>3427</v>
      </c>
      <c r="F1258" s="263" t="s">
        <v>416</v>
      </c>
      <c r="G1258" s="263" t="s">
        <v>666</v>
      </c>
      <c r="H1258" s="263"/>
      <c r="I1258" s="263"/>
      <c r="J1258" s="263"/>
      <c r="K1258" s="263"/>
      <c r="L1258" s="263"/>
      <c r="M1258" s="263"/>
      <c r="N1258" s="263"/>
      <c r="O1258" s="158"/>
      <c r="P1258" s="296">
        <f t="shared" si="51"/>
        <v>0</v>
      </c>
      <c r="Q1258" s="263"/>
      <c r="R1258" s="263"/>
      <c r="S1258" s="263"/>
      <c r="T1258" s="263"/>
      <c r="U1258" s="263"/>
      <c r="V1258" s="263"/>
      <c r="W1258" s="263">
        <v>1</v>
      </c>
      <c r="X1258" s="158">
        <v>44993</v>
      </c>
      <c r="Y1258" s="297">
        <f t="shared" si="52"/>
        <v>1</v>
      </c>
      <c r="Z1258" s="263"/>
      <c r="AA1258" s="263"/>
      <c r="AB1258" s="263"/>
      <c r="AC1258" s="263"/>
      <c r="AD1258" s="263"/>
      <c r="AE1258" s="263"/>
      <c r="AF1258" s="263"/>
      <c r="AG1258" s="158"/>
      <c r="AH1258" s="297">
        <f t="shared" si="50"/>
        <v>0</v>
      </c>
      <c r="AI1258" s="573"/>
      <c r="AJ1258" s="574" t="s">
        <v>659</v>
      </c>
      <c r="AK1258" s="574" t="s">
        <v>430</v>
      </c>
      <c r="AL1258" s="574"/>
      <c r="AM1258" s="574"/>
      <c r="AN1258" s="574"/>
      <c r="AO1258" s="574"/>
      <c r="AP1258" s="574"/>
      <c r="AQ1258" s="574"/>
      <c r="AR1258" s="574"/>
      <c r="AS1258" s="575"/>
      <c r="AT1258" s="576"/>
      <c r="AU1258" s="575"/>
      <c r="AV1258" s="577"/>
      <c r="AW1258" s="159"/>
    </row>
    <row r="1259" spans="1:49" ht="51">
      <c r="A1259" s="395"/>
      <c r="B1259" s="395">
        <v>5424802400</v>
      </c>
      <c r="C1259" s="263" t="s">
        <v>7332</v>
      </c>
      <c r="D1259" s="263" t="s">
        <v>7322</v>
      </c>
      <c r="E1259" s="263" t="s">
        <v>3428</v>
      </c>
      <c r="F1259" s="263" t="s">
        <v>416</v>
      </c>
      <c r="G1259" s="263" t="s">
        <v>666</v>
      </c>
      <c r="H1259" s="263"/>
      <c r="I1259" s="263"/>
      <c r="J1259" s="263"/>
      <c r="K1259" s="263"/>
      <c r="L1259" s="263"/>
      <c r="M1259" s="263"/>
      <c r="N1259" s="263"/>
      <c r="O1259" s="158"/>
      <c r="P1259" s="296">
        <f t="shared" si="51"/>
        <v>0</v>
      </c>
      <c r="Q1259" s="263"/>
      <c r="R1259" s="263"/>
      <c r="S1259" s="263"/>
      <c r="T1259" s="263"/>
      <c r="U1259" s="263"/>
      <c r="V1259" s="263"/>
      <c r="W1259" s="263">
        <v>1</v>
      </c>
      <c r="X1259" s="158">
        <v>44993</v>
      </c>
      <c r="Y1259" s="297">
        <f t="shared" si="52"/>
        <v>1</v>
      </c>
      <c r="Z1259" s="263"/>
      <c r="AA1259" s="263"/>
      <c r="AB1259" s="263"/>
      <c r="AC1259" s="263"/>
      <c r="AD1259" s="263"/>
      <c r="AE1259" s="263"/>
      <c r="AF1259" s="263"/>
      <c r="AG1259" s="158"/>
      <c r="AH1259" s="297">
        <f t="shared" si="50"/>
        <v>0</v>
      </c>
      <c r="AI1259" s="573"/>
      <c r="AJ1259" s="574" t="s">
        <v>659</v>
      </c>
      <c r="AK1259" s="574" t="s">
        <v>430</v>
      </c>
      <c r="AL1259" s="574"/>
      <c r="AM1259" s="574"/>
      <c r="AN1259" s="574"/>
      <c r="AO1259" s="574"/>
      <c r="AP1259" s="574"/>
      <c r="AQ1259" s="574"/>
      <c r="AR1259" s="574"/>
      <c r="AS1259" s="575"/>
      <c r="AT1259" s="576"/>
      <c r="AU1259" s="575"/>
      <c r="AV1259" s="577"/>
      <c r="AW1259" s="159"/>
    </row>
    <row r="1260" spans="1:49" ht="51">
      <c r="A1260" s="395"/>
      <c r="B1260" s="395">
        <v>5424802400</v>
      </c>
      <c r="C1260" s="263" t="s">
        <v>7333</v>
      </c>
      <c r="D1260" s="263" t="s">
        <v>7322</v>
      </c>
      <c r="E1260" s="263" t="s">
        <v>3429</v>
      </c>
      <c r="F1260" s="263" t="s">
        <v>416</v>
      </c>
      <c r="G1260" s="263" t="s">
        <v>666</v>
      </c>
      <c r="H1260" s="263"/>
      <c r="I1260" s="263"/>
      <c r="J1260" s="263"/>
      <c r="K1260" s="263"/>
      <c r="L1260" s="263"/>
      <c r="M1260" s="263"/>
      <c r="N1260" s="263"/>
      <c r="O1260" s="158"/>
      <c r="P1260" s="296">
        <f t="shared" si="51"/>
        <v>0</v>
      </c>
      <c r="Q1260" s="263"/>
      <c r="R1260" s="263"/>
      <c r="S1260" s="263"/>
      <c r="T1260" s="263"/>
      <c r="U1260" s="263"/>
      <c r="V1260" s="263"/>
      <c r="W1260" s="263">
        <v>1</v>
      </c>
      <c r="X1260" s="158">
        <v>44993</v>
      </c>
      <c r="Y1260" s="297">
        <f t="shared" si="52"/>
        <v>1</v>
      </c>
      <c r="Z1260" s="263"/>
      <c r="AA1260" s="263"/>
      <c r="AB1260" s="263"/>
      <c r="AC1260" s="263"/>
      <c r="AD1260" s="263"/>
      <c r="AE1260" s="263"/>
      <c r="AF1260" s="263"/>
      <c r="AG1260" s="158"/>
      <c r="AH1260" s="297">
        <f t="shared" si="50"/>
        <v>0</v>
      </c>
      <c r="AI1260" s="573"/>
      <c r="AJ1260" s="574" t="s">
        <v>659</v>
      </c>
      <c r="AK1260" s="574" t="s">
        <v>430</v>
      </c>
      <c r="AL1260" s="574"/>
      <c r="AM1260" s="574"/>
      <c r="AN1260" s="574"/>
      <c r="AO1260" s="574"/>
      <c r="AP1260" s="574"/>
      <c r="AQ1260" s="574"/>
      <c r="AR1260" s="574"/>
      <c r="AS1260" s="575"/>
      <c r="AT1260" s="576"/>
      <c r="AU1260" s="575"/>
      <c r="AV1260" s="577"/>
      <c r="AW1260" s="159"/>
    </row>
    <row r="1261" spans="1:49" ht="51">
      <c r="A1261" s="395"/>
      <c r="B1261" s="395">
        <v>5424802400</v>
      </c>
      <c r="C1261" s="263" t="s">
        <v>7334</v>
      </c>
      <c r="D1261" s="263" t="s">
        <v>7335</v>
      </c>
      <c r="E1261" s="263" t="s">
        <v>3430</v>
      </c>
      <c r="F1261" s="263" t="s">
        <v>416</v>
      </c>
      <c r="G1261" s="263" t="s">
        <v>666</v>
      </c>
      <c r="H1261" s="263"/>
      <c r="I1261" s="263"/>
      <c r="J1261" s="263"/>
      <c r="K1261" s="263"/>
      <c r="L1261" s="263"/>
      <c r="M1261" s="263"/>
      <c r="N1261" s="263"/>
      <c r="O1261" s="158"/>
      <c r="P1261" s="296">
        <f t="shared" si="51"/>
        <v>0</v>
      </c>
      <c r="Q1261" s="263"/>
      <c r="R1261" s="263"/>
      <c r="S1261" s="263"/>
      <c r="T1261" s="263"/>
      <c r="U1261" s="263"/>
      <c r="V1261" s="263"/>
      <c r="W1261" s="263">
        <v>1</v>
      </c>
      <c r="X1261" s="158">
        <v>44998</v>
      </c>
      <c r="Y1261" s="297">
        <f t="shared" si="52"/>
        <v>1</v>
      </c>
      <c r="Z1261" s="263"/>
      <c r="AA1261" s="263"/>
      <c r="AB1261" s="263"/>
      <c r="AC1261" s="263"/>
      <c r="AD1261" s="263"/>
      <c r="AE1261" s="263"/>
      <c r="AF1261" s="263"/>
      <c r="AG1261" s="158"/>
      <c r="AH1261" s="297">
        <f t="shared" si="50"/>
        <v>0</v>
      </c>
      <c r="AI1261" s="573"/>
      <c r="AJ1261" s="574" t="s">
        <v>659</v>
      </c>
      <c r="AK1261" s="574" t="s">
        <v>430</v>
      </c>
      <c r="AL1261" s="574"/>
      <c r="AM1261" s="574"/>
      <c r="AN1261" s="574"/>
      <c r="AO1261" s="574"/>
      <c r="AP1261" s="574"/>
      <c r="AQ1261" s="574"/>
      <c r="AR1261" s="574"/>
      <c r="AS1261" s="575"/>
      <c r="AT1261" s="576"/>
      <c r="AU1261" s="575"/>
      <c r="AV1261" s="577"/>
      <c r="AW1261" s="159"/>
    </row>
    <row r="1262" spans="1:49" ht="51">
      <c r="A1262" s="395"/>
      <c r="B1262" s="395">
        <v>5424802400</v>
      </c>
      <c r="C1262" s="263" t="s">
        <v>7336</v>
      </c>
      <c r="D1262" s="263" t="s">
        <v>7335</v>
      </c>
      <c r="E1262" s="263" t="s">
        <v>3431</v>
      </c>
      <c r="F1262" s="263" t="s">
        <v>416</v>
      </c>
      <c r="G1262" s="263" t="s">
        <v>666</v>
      </c>
      <c r="H1262" s="263"/>
      <c r="I1262" s="263"/>
      <c r="J1262" s="263"/>
      <c r="K1262" s="263"/>
      <c r="L1262" s="263"/>
      <c r="M1262" s="263"/>
      <c r="N1262" s="263"/>
      <c r="O1262" s="158"/>
      <c r="P1262" s="296">
        <f t="shared" si="51"/>
        <v>0</v>
      </c>
      <c r="Q1262" s="263"/>
      <c r="R1262" s="263"/>
      <c r="S1262" s="263"/>
      <c r="T1262" s="263"/>
      <c r="U1262" s="263"/>
      <c r="V1262" s="263"/>
      <c r="W1262" s="263">
        <v>1</v>
      </c>
      <c r="X1262" s="158">
        <v>44998</v>
      </c>
      <c r="Y1262" s="297">
        <f t="shared" si="52"/>
        <v>1</v>
      </c>
      <c r="Z1262" s="263"/>
      <c r="AA1262" s="263"/>
      <c r="AB1262" s="263"/>
      <c r="AC1262" s="263"/>
      <c r="AD1262" s="263"/>
      <c r="AE1262" s="263"/>
      <c r="AF1262" s="263"/>
      <c r="AG1262" s="158"/>
      <c r="AH1262" s="297">
        <f t="shared" si="50"/>
        <v>0</v>
      </c>
      <c r="AI1262" s="573"/>
      <c r="AJ1262" s="574" t="s">
        <v>659</v>
      </c>
      <c r="AK1262" s="574" t="s">
        <v>430</v>
      </c>
      <c r="AL1262" s="574"/>
      <c r="AM1262" s="574"/>
      <c r="AN1262" s="574"/>
      <c r="AO1262" s="574"/>
      <c r="AP1262" s="574"/>
      <c r="AQ1262" s="574"/>
      <c r="AR1262" s="574"/>
      <c r="AS1262" s="575"/>
      <c r="AT1262" s="576"/>
      <c r="AU1262" s="575"/>
      <c r="AV1262" s="577"/>
      <c r="AW1262" s="159"/>
    </row>
    <row r="1263" spans="1:49" ht="51">
      <c r="A1263" s="395"/>
      <c r="B1263" s="395">
        <v>5424802400</v>
      </c>
      <c r="C1263" s="263" t="s">
        <v>7337</v>
      </c>
      <c r="D1263" s="263" t="s">
        <v>7335</v>
      </c>
      <c r="E1263" s="263" t="s">
        <v>3432</v>
      </c>
      <c r="F1263" s="263" t="s">
        <v>416</v>
      </c>
      <c r="G1263" s="263" t="s">
        <v>666</v>
      </c>
      <c r="H1263" s="263"/>
      <c r="I1263" s="263"/>
      <c r="J1263" s="263"/>
      <c r="K1263" s="263"/>
      <c r="L1263" s="263"/>
      <c r="M1263" s="263"/>
      <c r="N1263" s="263"/>
      <c r="O1263" s="158"/>
      <c r="P1263" s="296">
        <f t="shared" si="51"/>
        <v>0</v>
      </c>
      <c r="Q1263" s="263"/>
      <c r="R1263" s="263"/>
      <c r="S1263" s="263"/>
      <c r="T1263" s="263"/>
      <c r="U1263" s="263"/>
      <c r="V1263" s="263"/>
      <c r="W1263" s="263">
        <v>1</v>
      </c>
      <c r="X1263" s="158">
        <v>44998</v>
      </c>
      <c r="Y1263" s="297">
        <f t="shared" si="52"/>
        <v>1</v>
      </c>
      <c r="Z1263" s="263"/>
      <c r="AA1263" s="263"/>
      <c r="AB1263" s="263"/>
      <c r="AC1263" s="263"/>
      <c r="AD1263" s="263"/>
      <c r="AE1263" s="263"/>
      <c r="AF1263" s="263"/>
      <c r="AG1263" s="158"/>
      <c r="AH1263" s="297">
        <f t="shared" si="50"/>
        <v>0</v>
      </c>
      <c r="AI1263" s="573"/>
      <c r="AJ1263" s="574" t="s">
        <v>659</v>
      </c>
      <c r="AK1263" s="574" t="s">
        <v>430</v>
      </c>
      <c r="AL1263" s="574"/>
      <c r="AM1263" s="574"/>
      <c r="AN1263" s="574"/>
      <c r="AO1263" s="574"/>
      <c r="AP1263" s="574"/>
      <c r="AQ1263" s="574"/>
      <c r="AR1263" s="574"/>
      <c r="AS1263" s="575"/>
      <c r="AT1263" s="576"/>
      <c r="AU1263" s="575"/>
      <c r="AV1263" s="577"/>
      <c r="AW1263" s="159"/>
    </row>
    <row r="1264" spans="1:49" ht="51">
      <c r="A1264" s="395"/>
      <c r="B1264" s="395">
        <v>5424802400</v>
      </c>
      <c r="C1264" s="263" t="s">
        <v>7338</v>
      </c>
      <c r="D1264" s="263" t="s">
        <v>7335</v>
      </c>
      <c r="E1264" s="263" t="s">
        <v>3433</v>
      </c>
      <c r="F1264" s="263" t="s">
        <v>416</v>
      </c>
      <c r="G1264" s="263" t="s">
        <v>666</v>
      </c>
      <c r="H1264" s="263"/>
      <c r="I1264" s="263"/>
      <c r="J1264" s="263"/>
      <c r="K1264" s="263"/>
      <c r="L1264" s="263"/>
      <c r="M1264" s="263"/>
      <c r="N1264" s="263"/>
      <c r="O1264" s="158"/>
      <c r="P1264" s="296">
        <f t="shared" si="51"/>
        <v>0</v>
      </c>
      <c r="Q1264" s="263"/>
      <c r="R1264" s="263"/>
      <c r="S1264" s="263"/>
      <c r="T1264" s="263"/>
      <c r="U1264" s="263"/>
      <c r="V1264" s="263"/>
      <c r="W1264" s="263">
        <v>1</v>
      </c>
      <c r="X1264" s="158">
        <v>44998</v>
      </c>
      <c r="Y1264" s="297">
        <f t="shared" si="52"/>
        <v>1</v>
      </c>
      <c r="Z1264" s="263"/>
      <c r="AA1264" s="263"/>
      <c r="AB1264" s="263"/>
      <c r="AC1264" s="263"/>
      <c r="AD1264" s="263"/>
      <c r="AE1264" s="263"/>
      <c r="AF1264" s="263"/>
      <c r="AG1264" s="158"/>
      <c r="AH1264" s="297">
        <f t="shared" si="50"/>
        <v>0</v>
      </c>
      <c r="AI1264" s="573"/>
      <c r="AJ1264" s="574" t="s">
        <v>659</v>
      </c>
      <c r="AK1264" s="574" t="s">
        <v>430</v>
      </c>
      <c r="AL1264" s="574"/>
      <c r="AM1264" s="574"/>
      <c r="AN1264" s="574"/>
      <c r="AO1264" s="574"/>
      <c r="AP1264" s="574"/>
      <c r="AQ1264" s="574"/>
      <c r="AR1264" s="574"/>
      <c r="AS1264" s="575"/>
      <c r="AT1264" s="576"/>
      <c r="AU1264" s="575"/>
      <c r="AV1264" s="577"/>
      <c r="AW1264" s="159"/>
    </row>
    <row r="1265" spans="1:49" ht="51">
      <c r="A1265" s="395"/>
      <c r="B1265" s="395">
        <v>5424802400</v>
      </c>
      <c r="C1265" s="263" t="s">
        <v>7339</v>
      </c>
      <c r="D1265" s="263" t="s">
        <v>7335</v>
      </c>
      <c r="E1265" s="263" t="s">
        <v>3434</v>
      </c>
      <c r="F1265" s="263" t="s">
        <v>416</v>
      </c>
      <c r="G1265" s="263" t="s">
        <v>666</v>
      </c>
      <c r="H1265" s="263"/>
      <c r="I1265" s="263"/>
      <c r="J1265" s="263"/>
      <c r="K1265" s="263"/>
      <c r="L1265" s="263"/>
      <c r="M1265" s="263"/>
      <c r="N1265" s="263"/>
      <c r="O1265" s="158"/>
      <c r="P1265" s="296">
        <f t="shared" si="51"/>
        <v>0</v>
      </c>
      <c r="Q1265" s="263"/>
      <c r="R1265" s="263"/>
      <c r="S1265" s="263"/>
      <c r="T1265" s="263"/>
      <c r="U1265" s="263"/>
      <c r="V1265" s="263"/>
      <c r="W1265" s="263">
        <v>1</v>
      </c>
      <c r="X1265" s="158">
        <v>44998</v>
      </c>
      <c r="Y1265" s="297">
        <f t="shared" si="52"/>
        <v>1</v>
      </c>
      <c r="Z1265" s="263"/>
      <c r="AA1265" s="263"/>
      <c r="AB1265" s="263"/>
      <c r="AC1265" s="263"/>
      <c r="AD1265" s="263"/>
      <c r="AE1265" s="263"/>
      <c r="AF1265" s="263"/>
      <c r="AG1265" s="158"/>
      <c r="AH1265" s="297">
        <f t="shared" ref="AH1265:AH1328" si="53">SUM($Z1265:$AF1265)</f>
        <v>0</v>
      </c>
      <c r="AI1265" s="573"/>
      <c r="AJ1265" s="574" t="s">
        <v>659</v>
      </c>
      <c r="AK1265" s="574" t="s">
        <v>430</v>
      </c>
      <c r="AL1265" s="574"/>
      <c r="AM1265" s="574"/>
      <c r="AN1265" s="574"/>
      <c r="AO1265" s="574"/>
      <c r="AP1265" s="574"/>
      <c r="AQ1265" s="574"/>
      <c r="AR1265" s="574"/>
      <c r="AS1265" s="575"/>
      <c r="AT1265" s="576"/>
      <c r="AU1265" s="575"/>
      <c r="AV1265" s="577"/>
      <c r="AW1265" s="159"/>
    </row>
    <row r="1266" spans="1:49" ht="51">
      <c r="A1266" s="395"/>
      <c r="B1266" s="395">
        <v>5424802400</v>
      </c>
      <c r="C1266" s="263" t="s">
        <v>7340</v>
      </c>
      <c r="D1266" s="263" t="s">
        <v>7341</v>
      </c>
      <c r="E1266" s="263" t="s">
        <v>3435</v>
      </c>
      <c r="F1266" s="263" t="s">
        <v>416</v>
      </c>
      <c r="G1266" s="263" t="s">
        <v>666</v>
      </c>
      <c r="H1266" s="263"/>
      <c r="I1266" s="263"/>
      <c r="J1266" s="263"/>
      <c r="K1266" s="263"/>
      <c r="L1266" s="263"/>
      <c r="M1266" s="263"/>
      <c r="N1266" s="263"/>
      <c r="O1266" s="158"/>
      <c r="P1266" s="296">
        <f t="shared" si="51"/>
        <v>0</v>
      </c>
      <c r="Q1266" s="263"/>
      <c r="R1266" s="263"/>
      <c r="S1266" s="263"/>
      <c r="T1266" s="263"/>
      <c r="U1266" s="263"/>
      <c r="V1266" s="263"/>
      <c r="W1266" s="263">
        <v>1</v>
      </c>
      <c r="X1266" s="158">
        <v>44998</v>
      </c>
      <c r="Y1266" s="297">
        <f t="shared" si="52"/>
        <v>1</v>
      </c>
      <c r="Z1266" s="263"/>
      <c r="AA1266" s="263"/>
      <c r="AB1266" s="263"/>
      <c r="AC1266" s="263"/>
      <c r="AD1266" s="263"/>
      <c r="AE1266" s="263"/>
      <c r="AF1266" s="263"/>
      <c r="AG1266" s="158"/>
      <c r="AH1266" s="297">
        <f t="shared" si="53"/>
        <v>0</v>
      </c>
      <c r="AI1266" s="573"/>
      <c r="AJ1266" s="574" t="s">
        <v>659</v>
      </c>
      <c r="AK1266" s="574" t="s">
        <v>430</v>
      </c>
      <c r="AL1266" s="574"/>
      <c r="AM1266" s="574"/>
      <c r="AN1266" s="574"/>
      <c r="AO1266" s="574"/>
      <c r="AP1266" s="574"/>
      <c r="AQ1266" s="574"/>
      <c r="AR1266" s="574"/>
      <c r="AS1266" s="575"/>
      <c r="AT1266" s="576"/>
      <c r="AU1266" s="575"/>
      <c r="AV1266" s="577"/>
      <c r="AW1266" s="159"/>
    </row>
    <row r="1267" spans="1:49" ht="51">
      <c r="A1267" s="395"/>
      <c r="B1267" s="395">
        <v>5424802400</v>
      </c>
      <c r="C1267" s="263" t="s">
        <v>7342</v>
      </c>
      <c r="D1267" s="263" t="s">
        <v>7335</v>
      </c>
      <c r="E1267" s="263" t="s">
        <v>3436</v>
      </c>
      <c r="F1267" s="263" t="s">
        <v>416</v>
      </c>
      <c r="G1267" s="263" t="s">
        <v>666</v>
      </c>
      <c r="H1267" s="263"/>
      <c r="I1267" s="263"/>
      <c r="J1267" s="263"/>
      <c r="K1267" s="263"/>
      <c r="L1267" s="263"/>
      <c r="M1267" s="263"/>
      <c r="N1267" s="263"/>
      <c r="O1267" s="158"/>
      <c r="P1267" s="296">
        <f t="shared" si="51"/>
        <v>0</v>
      </c>
      <c r="Q1267" s="263"/>
      <c r="R1267" s="263"/>
      <c r="S1267" s="263"/>
      <c r="T1267" s="263"/>
      <c r="U1267" s="263"/>
      <c r="V1267" s="263"/>
      <c r="W1267" s="263">
        <v>1</v>
      </c>
      <c r="X1267" s="158">
        <v>44998</v>
      </c>
      <c r="Y1267" s="297">
        <f t="shared" si="52"/>
        <v>1</v>
      </c>
      <c r="Z1267" s="263"/>
      <c r="AA1267" s="263"/>
      <c r="AB1267" s="263"/>
      <c r="AC1267" s="263"/>
      <c r="AD1267" s="263"/>
      <c r="AE1267" s="263"/>
      <c r="AF1267" s="263"/>
      <c r="AG1267" s="158"/>
      <c r="AH1267" s="297">
        <f t="shared" si="53"/>
        <v>0</v>
      </c>
      <c r="AI1267" s="573"/>
      <c r="AJ1267" s="574" t="s">
        <v>659</v>
      </c>
      <c r="AK1267" s="574" t="s">
        <v>430</v>
      </c>
      <c r="AL1267" s="574"/>
      <c r="AM1267" s="574"/>
      <c r="AN1267" s="574"/>
      <c r="AO1267" s="574"/>
      <c r="AP1267" s="574"/>
      <c r="AQ1267" s="574"/>
      <c r="AR1267" s="574"/>
      <c r="AS1267" s="575"/>
      <c r="AT1267" s="576"/>
      <c r="AU1267" s="575"/>
      <c r="AV1267" s="577"/>
      <c r="AW1267" s="159"/>
    </row>
    <row r="1268" spans="1:49" ht="51">
      <c r="A1268" s="395"/>
      <c r="B1268" s="395">
        <v>5424802400</v>
      </c>
      <c r="C1268" s="263" t="s">
        <v>7343</v>
      </c>
      <c r="D1268" s="263" t="s">
        <v>7335</v>
      </c>
      <c r="E1268" s="263" t="s">
        <v>3437</v>
      </c>
      <c r="F1268" s="263" t="s">
        <v>416</v>
      </c>
      <c r="G1268" s="263" t="s">
        <v>666</v>
      </c>
      <c r="H1268" s="263"/>
      <c r="I1268" s="263"/>
      <c r="J1268" s="263"/>
      <c r="K1268" s="263"/>
      <c r="L1268" s="263"/>
      <c r="M1268" s="263"/>
      <c r="N1268" s="263"/>
      <c r="O1268" s="158"/>
      <c r="P1268" s="296">
        <f t="shared" si="51"/>
        <v>0</v>
      </c>
      <c r="Q1268" s="263"/>
      <c r="R1268" s="263"/>
      <c r="S1268" s="263"/>
      <c r="T1268" s="263"/>
      <c r="U1268" s="263"/>
      <c r="V1268" s="263"/>
      <c r="W1268" s="263">
        <v>1</v>
      </c>
      <c r="X1268" s="158">
        <v>44998</v>
      </c>
      <c r="Y1268" s="297">
        <f t="shared" si="52"/>
        <v>1</v>
      </c>
      <c r="Z1268" s="263"/>
      <c r="AA1268" s="263"/>
      <c r="AB1268" s="263"/>
      <c r="AC1268" s="263"/>
      <c r="AD1268" s="263"/>
      <c r="AE1268" s="263"/>
      <c r="AF1268" s="263"/>
      <c r="AG1268" s="158"/>
      <c r="AH1268" s="297">
        <f t="shared" si="53"/>
        <v>0</v>
      </c>
      <c r="AI1268" s="573"/>
      <c r="AJ1268" s="574" t="s">
        <v>659</v>
      </c>
      <c r="AK1268" s="574" t="s">
        <v>430</v>
      </c>
      <c r="AL1268" s="574"/>
      <c r="AM1268" s="574"/>
      <c r="AN1268" s="574"/>
      <c r="AO1268" s="574"/>
      <c r="AP1268" s="574"/>
      <c r="AQ1268" s="574"/>
      <c r="AR1268" s="574"/>
      <c r="AS1268" s="575"/>
      <c r="AT1268" s="576"/>
      <c r="AU1268" s="575"/>
      <c r="AV1268" s="577"/>
      <c r="AW1268" s="159"/>
    </row>
    <row r="1269" spans="1:49" ht="51">
      <c r="A1269" s="395"/>
      <c r="B1269" s="395">
        <v>5424802400</v>
      </c>
      <c r="C1269" s="263" t="s">
        <v>7344</v>
      </c>
      <c r="D1269" s="263" t="s">
        <v>7335</v>
      </c>
      <c r="E1269" s="263" t="s">
        <v>3438</v>
      </c>
      <c r="F1269" s="263" t="s">
        <v>416</v>
      </c>
      <c r="G1269" s="263" t="s">
        <v>666</v>
      </c>
      <c r="H1269" s="263"/>
      <c r="I1269" s="263"/>
      <c r="J1269" s="263"/>
      <c r="K1269" s="263"/>
      <c r="L1269" s="263"/>
      <c r="M1269" s="263"/>
      <c r="N1269" s="263"/>
      <c r="O1269" s="158"/>
      <c r="P1269" s="296">
        <f t="shared" si="51"/>
        <v>0</v>
      </c>
      <c r="Q1269" s="263"/>
      <c r="R1269" s="263"/>
      <c r="S1269" s="263"/>
      <c r="T1269" s="263"/>
      <c r="U1269" s="263"/>
      <c r="V1269" s="263"/>
      <c r="W1269" s="263">
        <v>1</v>
      </c>
      <c r="X1269" s="158">
        <v>44998</v>
      </c>
      <c r="Y1269" s="297">
        <f t="shared" si="52"/>
        <v>1</v>
      </c>
      <c r="Z1269" s="263"/>
      <c r="AA1269" s="263"/>
      <c r="AB1269" s="263"/>
      <c r="AC1269" s="263"/>
      <c r="AD1269" s="263"/>
      <c r="AE1269" s="263"/>
      <c r="AF1269" s="263"/>
      <c r="AG1269" s="158"/>
      <c r="AH1269" s="297">
        <f t="shared" si="53"/>
        <v>0</v>
      </c>
      <c r="AI1269" s="573"/>
      <c r="AJ1269" s="574" t="s">
        <v>659</v>
      </c>
      <c r="AK1269" s="574" t="s">
        <v>430</v>
      </c>
      <c r="AL1269" s="574"/>
      <c r="AM1269" s="574"/>
      <c r="AN1269" s="574"/>
      <c r="AO1269" s="574"/>
      <c r="AP1269" s="574"/>
      <c r="AQ1269" s="574"/>
      <c r="AR1269" s="574"/>
      <c r="AS1269" s="575"/>
      <c r="AT1269" s="576"/>
      <c r="AU1269" s="575"/>
      <c r="AV1269" s="577"/>
      <c r="AW1269" s="159"/>
    </row>
    <row r="1270" spans="1:49" ht="51">
      <c r="A1270" s="395"/>
      <c r="B1270" s="395">
        <v>5424802400</v>
      </c>
      <c r="C1270" s="263" t="s">
        <v>7345</v>
      </c>
      <c r="D1270" s="263" t="s">
        <v>7335</v>
      </c>
      <c r="E1270" s="263" t="s">
        <v>3439</v>
      </c>
      <c r="F1270" s="263" t="s">
        <v>416</v>
      </c>
      <c r="G1270" s="263" t="s">
        <v>666</v>
      </c>
      <c r="H1270" s="263"/>
      <c r="I1270" s="263"/>
      <c r="J1270" s="263"/>
      <c r="K1270" s="263"/>
      <c r="L1270" s="263"/>
      <c r="M1270" s="263"/>
      <c r="N1270" s="263"/>
      <c r="O1270" s="158"/>
      <c r="P1270" s="296">
        <f t="shared" si="51"/>
        <v>0</v>
      </c>
      <c r="Q1270" s="263"/>
      <c r="R1270" s="263"/>
      <c r="S1270" s="263"/>
      <c r="T1270" s="263"/>
      <c r="U1270" s="263"/>
      <c r="V1270" s="263"/>
      <c r="W1270" s="263">
        <v>1</v>
      </c>
      <c r="X1270" s="158">
        <v>44998</v>
      </c>
      <c r="Y1270" s="297">
        <f t="shared" si="52"/>
        <v>1</v>
      </c>
      <c r="Z1270" s="263"/>
      <c r="AA1270" s="263"/>
      <c r="AB1270" s="263"/>
      <c r="AC1270" s="263"/>
      <c r="AD1270" s="263"/>
      <c r="AE1270" s="263"/>
      <c r="AF1270" s="263"/>
      <c r="AG1270" s="158"/>
      <c r="AH1270" s="297">
        <f t="shared" si="53"/>
        <v>0</v>
      </c>
      <c r="AI1270" s="573"/>
      <c r="AJ1270" s="574" t="s">
        <v>659</v>
      </c>
      <c r="AK1270" s="574" t="s">
        <v>430</v>
      </c>
      <c r="AL1270" s="574"/>
      <c r="AM1270" s="574"/>
      <c r="AN1270" s="574"/>
      <c r="AO1270" s="574"/>
      <c r="AP1270" s="574"/>
      <c r="AQ1270" s="574"/>
      <c r="AR1270" s="574"/>
      <c r="AS1270" s="575"/>
      <c r="AT1270" s="576"/>
      <c r="AU1270" s="575"/>
      <c r="AV1270" s="577"/>
      <c r="AW1270" s="159"/>
    </row>
    <row r="1271" spans="1:49" ht="51">
      <c r="A1271" s="395"/>
      <c r="B1271" s="395">
        <v>5424802400</v>
      </c>
      <c r="C1271" s="263" t="s">
        <v>7346</v>
      </c>
      <c r="D1271" s="263" t="s">
        <v>7335</v>
      </c>
      <c r="E1271" s="263" t="s">
        <v>3440</v>
      </c>
      <c r="F1271" s="263" t="s">
        <v>416</v>
      </c>
      <c r="G1271" s="263" t="s">
        <v>666</v>
      </c>
      <c r="H1271" s="263"/>
      <c r="I1271" s="263"/>
      <c r="J1271" s="263"/>
      <c r="K1271" s="263"/>
      <c r="L1271" s="263"/>
      <c r="M1271" s="263"/>
      <c r="N1271" s="263"/>
      <c r="O1271" s="158"/>
      <c r="P1271" s="296">
        <f t="shared" ref="P1271:P1334" si="54">SUM($H1271:$N1271)</f>
        <v>0</v>
      </c>
      <c r="Q1271" s="263"/>
      <c r="R1271" s="263"/>
      <c r="S1271" s="263"/>
      <c r="T1271" s="263"/>
      <c r="U1271" s="263"/>
      <c r="V1271" s="263"/>
      <c r="W1271" s="263">
        <v>1</v>
      </c>
      <c r="X1271" s="158">
        <v>44998</v>
      </c>
      <c r="Y1271" s="297">
        <f t="shared" ref="Y1271:Y1334" si="55">SUM($Q1271:$W1271)</f>
        <v>1</v>
      </c>
      <c r="Z1271" s="263"/>
      <c r="AA1271" s="263"/>
      <c r="AB1271" s="263"/>
      <c r="AC1271" s="263"/>
      <c r="AD1271" s="263"/>
      <c r="AE1271" s="263"/>
      <c r="AF1271" s="263"/>
      <c r="AG1271" s="158"/>
      <c r="AH1271" s="297">
        <f t="shared" si="53"/>
        <v>0</v>
      </c>
      <c r="AI1271" s="573"/>
      <c r="AJ1271" s="574" t="s">
        <v>659</v>
      </c>
      <c r="AK1271" s="574" t="s">
        <v>430</v>
      </c>
      <c r="AL1271" s="574"/>
      <c r="AM1271" s="574"/>
      <c r="AN1271" s="574"/>
      <c r="AO1271" s="574"/>
      <c r="AP1271" s="574"/>
      <c r="AQ1271" s="574"/>
      <c r="AR1271" s="574"/>
      <c r="AS1271" s="575"/>
      <c r="AT1271" s="576"/>
      <c r="AU1271" s="575"/>
      <c r="AV1271" s="577"/>
      <c r="AW1271" s="159"/>
    </row>
    <row r="1272" spans="1:49" ht="51">
      <c r="A1272" s="395"/>
      <c r="B1272" s="395">
        <v>5424802400</v>
      </c>
      <c r="C1272" s="263" t="s">
        <v>7347</v>
      </c>
      <c r="D1272" s="263" t="s">
        <v>7335</v>
      </c>
      <c r="E1272" s="263" t="s">
        <v>3441</v>
      </c>
      <c r="F1272" s="263" t="s">
        <v>416</v>
      </c>
      <c r="G1272" s="263" t="s">
        <v>666</v>
      </c>
      <c r="H1272" s="263"/>
      <c r="I1272" s="263"/>
      <c r="J1272" s="263"/>
      <c r="K1272" s="263"/>
      <c r="L1272" s="263"/>
      <c r="M1272" s="263"/>
      <c r="N1272" s="263"/>
      <c r="O1272" s="158"/>
      <c r="P1272" s="296">
        <f t="shared" si="54"/>
        <v>0</v>
      </c>
      <c r="Q1272" s="263"/>
      <c r="R1272" s="263"/>
      <c r="S1272" s="263"/>
      <c r="T1272" s="263"/>
      <c r="U1272" s="263"/>
      <c r="V1272" s="263"/>
      <c r="W1272" s="263">
        <v>1</v>
      </c>
      <c r="X1272" s="158">
        <v>44998</v>
      </c>
      <c r="Y1272" s="297">
        <f t="shared" si="55"/>
        <v>1</v>
      </c>
      <c r="Z1272" s="263"/>
      <c r="AA1272" s="263"/>
      <c r="AB1272" s="263"/>
      <c r="AC1272" s="263"/>
      <c r="AD1272" s="263"/>
      <c r="AE1272" s="263"/>
      <c r="AF1272" s="263"/>
      <c r="AG1272" s="158"/>
      <c r="AH1272" s="297">
        <f t="shared" si="53"/>
        <v>0</v>
      </c>
      <c r="AI1272" s="573"/>
      <c r="AJ1272" s="574" t="s">
        <v>659</v>
      </c>
      <c r="AK1272" s="574" t="s">
        <v>430</v>
      </c>
      <c r="AL1272" s="574"/>
      <c r="AM1272" s="574"/>
      <c r="AN1272" s="574"/>
      <c r="AO1272" s="574"/>
      <c r="AP1272" s="574"/>
      <c r="AQ1272" s="574"/>
      <c r="AR1272" s="574"/>
      <c r="AS1272" s="575"/>
      <c r="AT1272" s="576"/>
      <c r="AU1272" s="575"/>
      <c r="AV1272" s="577"/>
      <c r="AW1272" s="159"/>
    </row>
    <row r="1273" spans="1:49" ht="51">
      <c r="A1273" s="395"/>
      <c r="B1273" s="395">
        <v>5424802400</v>
      </c>
      <c r="C1273" s="263" t="s">
        <v>7348</v>
      </c>
      <c r="D1273" s="263" t="s">
        <v>7335</v>
      </c>
      <c r="E1273" s="263" t="s">
        <v>3442</v>
      </c>
      <c r="F1273" s="263" t="s">
        <v>416</v>
      </c>
      <c r="G1273" s="263" t="s">
        <v>666</v>
      </c>
      <c r="H1273" s="263"/>
      <c r="I1273" s="263"/>
      <c r="J1273" s="263"/>
      <c r="K1273" s="263"/>
      <c r="L1273" s="263"/>
      <c r="M1273" s="263"/>
      <c r="N1273" s="263"/>
      <c r="O1273" s="158"/>
      <c r="P1273" s="296">
        <f t="shared" si="54"/>
        <v>0</v>
      </c>
      <c r="Q1273" s="263"/>
      <c r="R1273" s="263"/>
      <c r="S1273" s="263"/>
      <c r="T1273" s="263"/>
      <c r="U1273" s="263"/>
      <c r="V1273" s="263"/>
      <c r="W1273" s="263">
        <v>1</v>
      </c>
      <c r="X1273" s="158">
        <v>44998</v>
      </c>
      <c r="Y1273" s="297">
        <f t="shared" si="55"/>
        <v>1</v>
      </c>
      <c r="Z1273" s="263"/>
      <c r="AA1273" s="263"/>
      <c r="AB1273" s="263"/>
      <c r="AC1273" s="263"/>
      <c r="AD1273" s="263"/>
      <c r="AE1273" s="263"/>
      <c r="AF1273" s="263"/>
      <c r="AG1273" s="158"/>
      <c r="AH1273" s="297">
        <f t="shared" si="53"/>
        <v>0</v>
      </c>
      <c r="AI1273" s="573"/>
      <c r="AJ1273" s="574" t="s">
        <v>659</v>
      </c>
      <c r="AK1273" s="574" t="s">
        <v>430</v>
      </c>
      <c r="AL1273" s="574"/>
      <c r="AM1273" s="574"/>
      <c r="AN1273" s="574"/>
      <c r="AO1273" s="574"/>
      <c r="AP1273" s="574"/>
      <c r="AQ1273" s="574"/>
      <c r="AR1273" s="574"/>
      <c r="AS1273" s="575"/>
      <c r="AT1273" s="576"/>
      <c r="AU1273" s="575"/>
      <c r="AV1273" s="577"/>
      <c r="AW1273" s="159"/>
    </row>
    <row r="1274" spans="1:49" ht="51">
      <c r="A1274" s="395"/>
      <c r="B1274" s="395">
        <v>5424802400</v>
      </c>
      <c r="C1274" s="263" t="s">
        <v>7349</v>
      </c>
      <c r="D1274" s="263" t="s">
        <v>7335</v>
      </c>
      <c r="E1274" s="263" t="s">
        <v>3443</v>
      </c>
      <c r="F1274" s="263" t="s">
        <v>416</v>
      </c>
      <c r="G1274" s="263" t="s">
        <v>666</v>
      </c>
      <c r="H1274" s="263"/>
      <c r="I1274" s="263"/>
      <c r="J1274" s="263"/>
      <c r="K1274" s="263"/>
      <c r="L1274" s="263"/>
      <c r="M1274" s="263"/>
      <c r="N1274" s="263"/>
      <c r="O1274" s="158"/>
      <c r="P1274" s="296">
        <f t="shared" si="54"/>
        <v>0</v>
      </c>
      <c r="Q1274" s="263"/>
      <c r="R1274" s="263"/>
      <c r="S1274" s="263"/>
      <c r="T1274" s="263"/>
      <c r="U1274" s="263"/>
      <c r="V1274" s="263"/>
      <c r="W1274" s="263">
        <v>1</v>
      </c>
      <c r="X1274" s="158">
        <v>44998</v>
      </c>
      <c r="Y1274" s="297">
        <f t="shared" si="55"/>
        <v>1</v>
      </c>
      <c r="Z1274" s="263"/>
      <c r="AA1274" s="263"/>
      <c r="AB1274" s="263"/>
      <c r="AC1274" s="263"/>
      <c r="AD1274" s="263"/>
      <c r="AE1274" s="263"/>
      <c r="AF1274" s="263"/>
      <c r="AG1274" s="158"/>
      <c r="AH1274" s="297">
        <f t="shared" si="53"/>
        <v>0</v>
      </c>
      <c r="AI1274" s="573"/>
      <c r="AJ1274" s="574" t="s">
        <v>659</v>
      </c>
      <c r="AK1274" s="574" t="s">
        <v>430</v>
      </c>
      <c r="AL1274" s="574"/>
      <c r="AM1274" s="574"/>
      <c r="AN1274" s="574"/>
      <c r="AO1274" s="574"/>
      <c r="AP1274" s="574"/>
      <c r="AQ1274" s="574"/>
      <c r="AR1274" s="574"/>
      <c r="AS1274" s="575"/>
      <c r="AT1274" s="576"/>
      <c r="AU1274" s="575"/>
      <c r="AV1274" s="577"/>
      <c r="AW1274" s="159"/>
    </row>
    <row r="1275" spans="1:49" ht="51">
      <c r="A1275" s="395"/>
      <c r="B1275" s="395">
        <v>5424802400</v>
      </c>
      <c r="C1275" s="263" t="s">
        <v>7350</v>
      </c>
      <c r="D1275" s="263" t="s">
        <v>7335</v>
      </c>
      <c r="E1275" s="263" t="s">
        <v>3444</v>
      </c>
      <c r="F1275" s="263" t="s">
        <v>416</v>
      </c>
      <c r="G1275" s="263" t="s">
        <v>666</v>
      </c>
      <c r="H1275" s="263"/>
      <c r="I1275" s="263"/>
      <c r="J1275" s="263"/>
      <c r="K1275" s="263"/>
      <c r="L1275" s="263"/>
      <c r="M1275" s="263"/>
      <c r="N1275" s="263"/>
      <c r="O1275" s="158"/>
      <c r="P1275" s="296">
        <f t="shared" si="54"/>
        <v>0</v>
      </c>
      <c r="Q1275" s="263"/>
      <c r="R1275" s="263"/>
      <c r="S1275" s="263"/>
      <c r="T1275" s="263"/>
      <c r="U1275" s="263"/>
      <c r="V1275" s="263"/>
      <c r="W1275" s="263">
        <v>1</v>
      </c>
      <c r="X1275" s="158">
        <v>44998</v>
      </c>
      <c r="Y1275" s="297">
        <f t="shared" si="55"/>
        <v>1</v>
      </c>
      <c r="Z1275" s="263"/>
      <c r="AA1275" s="263"/>
      <c r="AB1275" s="263"/>
      <c r="AC1275" s="263"/>
      <c r="AD1275" s="263"/>
      <c r="AE1275" s="263"/>
      <c r="AF1275" s="263"/>
      <c r="AG1275" s="158"/>
      <c r="AH1275" s="297">
        <f t="shared" si="53"/>
        <v>0</v>
      </c>
      <c r="AI1275" s="573"/>
      <c r="AJ1275" s="574" t="s">
        <v>659</v>
      </c>
      <c r="AK1275" s="574" t="s">
        <v>430</v>
      </c>
      <c r="AL1275" s="574"/>
      <c r="AM1275" s="574"/>
      <c r="AN1275" s="574"/>
      <c r="AO1275" s="574"/>
      <c r="AP1275" s="574"/>
      <c r="AQ1275" s="574"/>
      <c r="AR1275" s="574"/>
      <c r="AS1275" s="575"/>
      <c r="AT1275" s="576"/>
      <c r="AU1275" s="575"/>
      <c r="AV1275" s="577"/>
      <c r="AW1275" s="159"/>
    </row>
    <row r="1276" spans="1:49" ht="51">
      <c r="A1276" s="395"/>
      <c r="B1276" s="395">
        <v>5424802400</v>
      </c>
      <c r="C1276" s="263" t="s">
        <v>7351</v>
      </c>
      <c r="D1276" s="263" t="s">
        <v>7335</v>
      </c>
      <c r="E1276" s="263" t="s">
        <v>3445</v>
      </c>
      <c r="F1276" s="263" t="s">
        <v>416</v>
      </c>
      <c r="G1276" s="263" t="s">
        <v>666</v>
      </c>
      <c r="H1276" s="263"/>
      <c r="I1276" s="263"/>
      <c r="J1276" s="263"/>
      <c r="K1276" s="263"/>
      <c r="L1276" s="263"/>
      <c r="M1276" s="263"/>
      <c r="N1276" s="263"/>
      <c r="O1276" s="158"/>
      <c r="P1276" s="296">
        <f t="shared" si="54"/>
        <v>0</v>
      </c>
      <c r="Q1276" s="263"/>
      <c r="R1276" s="263"/>
      <c r="S1276" s="263"/>
      <c r="T1276" s="263"/>
      <c r="U1276" s="263"/>
      <c r="V1276" s="263"/>
      <c r="W1276" s="263">
        <v>1</v>
      </c>
      <c r="X1276" s="158">
        <v>44998</v>
      </c>
      <c r="Y1276" s="297">
        <f t="shared" si="55"/>
        <v>1</v>
      </c>
      <c r="Z1276" s="263"/>
      <c r="AA1276" s="263"/>
      <c r="AB1276" s="263"/>
      <c r="AC1276" s="263"/>
      <c r="AD1276" s="263"/>
      <c r="AE1276" s="263"/>
      <c r="AF1276" s="263"/>
      <c r="AG1276" s="158"/>
      <c r="AH1276" s="297">
        <f t="shared" si="53"/>
        <v>0</v>
      </c>
      <c r="AI1276" s="573"/>
      <c r="AJ1276" s="574" t="s">
        <v>659</v>
      </c>
      <c r="AK1276" s="574" t="s">
        <v>430</v>
      </c>
      <c r="AL1276" s="574"/>
      <c r="AM1276" s="574"/>
      <c r="AN1276" s="574"/>
      <c r="AO1276" s="574"/>
      <c r="AP1276" s="574"/>
      <c r="AQ1276" s="574"/>
      <c r="AR1276" s="574"/>
      <c r="AS1276" s="575"/>
      <c r="AT1276" s="576"/>
      <c r="AU1276" s="575"/>
      <c r="AV1276" s="577"/>
      <c r="AW1276" s="159"/>
    </row>
    <row r="1277" spans="1:49" ht="51">
      <c r="A1277" s="395"/>
      <c r="B1277" s="395">
        <v>5424802400</v>
      </c>
      <c r="C1277" s="263" t="s">
        <v>7352</v>
      </c>
      <c r="D1277" s="263" t="s">
        <v>7335</v>
      </c>
      <c r="E1277" s="263" t="s">
        <v>3446</v>
      </c>
      <c r="F1277" s="263" t="s">
        <v>416</v>
      </c>
      <c r="G1277" s="263" t="s">
        <v>666</v>
      </c>
      <c r="H1277" s="263"/>
      <c r="I1277" s="263"/>
      <c r="J1277" s="263"/>
      <c r="K1277" s="263"/>
      <c r="L1277" s="263"/>
      <c r="M1277" s="263"/>
      <c r="N1277" s="263"/>
      <c r="O1277" s="158"/>
      <c r="P1277" s="296">
        <f t="shared" si="54"/>
        <v>0</v>
      </c>
      <c r="Q1277" s="263"/>
      <c r="R1277" s="263"/>
      <c r="S1277" s="263"/>
      <c r="T1277" s="263"/>
      <c r="U1277" s="263"/>
      <c r="V1277" s="263"/>
      <c r="W1277" s="263">
        <v>1</v>
      </c>
      <c r="X1277" s="158">
        <v>44998</v>
      </c>
      <c r="Y1277" s="297">
        <f t="shared" si="55"/>
        <v>1</v>
      </c>
      <c r="Z1277" s="263"/>
      <c r="AA1277" s="263"/>
      <c r="AB1277" s="263"/>
      <c r="AC1277" s="263"/>
      <c r="AD1277" s="263"/>
      <c r="AE1277" s="263"/>
      <c r="AF1277" s="263"/>
      <c r="AG1277" s="158"/>
      <c r="AH1277" s="297">
        <f t="shared" si="53"/>
        <v>0</v>
      </c>
      <c r="AI1277" s="573"/>
      <c r="AJ1277" s="574" t="s">
        <v>659</v>
      </c>
      <c r="AK1277" s="574" t="s">
        <v>430</v>
      </c>
      <c r="AL1277" s="574"/>
      <c r="AM1277" s="574"/>
      <c r="AN1277" s="574"/>
      <c r="AO1277" s="574"/>
      <c r="AP1277" s="574"/>
      <c r="AQ1277" s="574"/>
      <c r="AR1277" s="574"/>
      <c r="AS1277" s="575"/>
      <c r="AT1277" s="576"/>
      <c r="AU1277" s="575"/>
      <c r="AV1277" s="577"/>
      <c r="AW1277" s="159"/>
    </row>
    <row r="1278" spans="1:49" ht="51">
      <c r="A1278" s="395"/>
      <c r="B1278" s="395">
        <v>5424802400</v>
      </c>
      <c r="C1278" s="263" t="s">
        <v>7353</v>
      </c>
      <c r="D1278" s="263" t="s">
        <v>7335</v>
      </c>
      <c r="E1278" s="263" t="s">
        <v>3447</v>
      </c>
      <c r="F1278" s="263" t="s">
        <v>416</v>
      </c>
      <c r="G1278" s="263" t="s">
        <v>666</v>
      </c>
      <c r="H1278" s="263"/>
      <c r="I1278" s="263"/>
      <c r="J1278" s="263"/>
      <c r="K1278" s="263"/>
      <c r="L1278" s="263"/>
      <c r="M1278" s="263"/>
      <c r="N1278" s="263"/>
      <c r="O1278" s="158"/>
      <c r="P1278" s="296">
        <f t="shared" si="54"/>
        <v>0</v>
      </c>
      <c r="Q1278" s="263"/>
      <c r="R1278" s="263"/>
      <c r="S1278" s="263"/>
      <c r="T1278" s="263"/>
      <c r="U1278" s="263"/>
      <c r="V1278" s="263"/>
      <c r="W1278" s="263">
        <v>1</v>
      </c>
      <c r="X1278" s="158">
        <v>44998</v>
      </c>
      <c r="Y1278" s="297">
        <f t="shared" si="55"/>
        <v>1</v>
      </c>
      <c r="Z1278" s="263"/>
      <c r="AA1278" s="263"/>
      <c r="AB1278" s="263"/>
      <c r="AC1278" s="263"/>
      <c r="AD1278" s="263"/>
      <c r="AE1278" s="263"/>
      <c r="AF1278" s="263"/>
      <c r="AG1278" s="158"/>
      <c r="AH1278" s="297">
        <f t="shared" si="53"/>
        <v>0</v>
      </c>
      <c r="AI1278" s="573"/>
      <c r="AJ1278" s="574" t="s">
        <v>659</v>
      </c>
      <c r="AK1278" s="574" t="s">
        <v>430</v>
      </c>
      <c r="AL1278" s="574"/>
      <c r="AM1278" s="574"/>
      <c r="AN1278" s="574"/>
      <c r="AO1278" s="574"/>
      <c r="AP1278" s="574"/>
      <c r="AQ1278" s="574"/>
      <c r="AR1278" s="574"/>
      <c r="AS1278" s="575"/>
      <c r="AT1278" s="576"/>
      <c r="AU1278" s="575"/>
      <c r="AV1278" s="577"/>
      <c r="AW1278" s="159"/>
    </row>
    <row r="1279" spans="1:49" ht="63.75">
      <c r="A1279" s="395"/>
      <c r="B1279" s="395">
        <v>3082710100</v>
      </c>
      <c r="C1279" s="263" t="s">
        <v>7354</v>
      </c>
      <c r="D1279" s="263" t="s">
        <v>7355</v>
      </c>
      <c r="E1279" s="263" t="s">
        <v>3448</v>
      </c>
      <c r="F1279" s="263" t="s">
        <v>416</v>
      </c>
      <c r="G1279" s="263" t="s">
        <v>666</v>
      </c>
      <c r="H1279" s="263"/>
      <c r="I1279" s="263"/>
      <c r="J1279" s="263"/>
      <c r="K1279" s="263"/>
      <c r="L1279" s="263"/>
      <c r="M1279" s="263"/>
      <c r="N1279" s="263"/>
      <c r="O1279" s="158"/>
      <c r="P1279" s="296">
        <f t="shared" si="54"/>
        <v>0</v>
      </c>
      <c r="Q1279" s="263"/>
      <c r="R1279" s="263"/>
      <c r="S1279" s="263"/>
      <c r="T1279" s="263"/>
      <c r="U1279" s="263"/>
      <c r="V1279" s="263"/>
      <c r="W1279" s="263">
        <v>1</v>
      </c>
      <c r="X1279" s="158">
        <v>45133</v>
      </c>
      <c r="Y1279" s="297">
        <f t="shared" si="55"/>
        <v>1</v>
      </c>
      <c r="Z1279" s="263"/>
      <c r="AA1279" s="263"/>
      <c r="AB1279" s="263"/>
      <c r="AC1279" s="263"/>
      <c r="AD1279" s="263"/>
      <c r="AE1279" s="263"/>
      <c r="AF1279" s="263"/>
      <c r="AG1279" s="158"/>
      <c r="AH1279" s="297">
        <f t="shared" si="53"/>
        <v>0</v>
      </c>
      <c r="AI1279" s="573"/>
      <c r="AJ1279" s="574" t="s">
        <v>659</v>
      </c>
      <c r="AK1279" s="574" t="s">
        <v>430</v>
      </c>
      <c r="AL1279" s="574"/>
      <c r="AM1279" s="574"/>
      <c r="AN1279" s="574"/>
      <c r="AO1279" s="574"/>
      <c r="AP1279" s="574"/>
      <c r="AQ1279" s="574"/>
      <c r="AR1279" s="574"/>
      <c r="AS1279" s="575"/>
      <c r="AT1279" s="576"/>
      <c r="AU1279" s="575"/>
      <c r="AV1279" s="577"/>
      <c r="AW1279" s="159"/>
    </row>
    <row r="1280" spans="1:49" ht="63.75">
      <c r="A1280" s="395"/>
      <c r="B1280" s="395">
        <v>3082701600</v>
      </c>
      <c r="C1280" s="263" t="s">
        <v>7356</v>
      </c>
      <c r="D1280" s="263" t="s">
        <v>7355</v>
      </c>
      <c r="E1280" s="263" t="s">
        <v>3449</v>
      </c>
      <c r="F1280" s="263" t="s">
        <v>416</v>
      </c>
      <c r="G1280" s="263" t="s">
        <v>666</v>
      </c>
      <c r="H1280" s="263"/>
      <c r="I1280" s="263"/>
      <c r="J1280" s="263"/>
      <c r="K1280" s="263"/>
      <c r="L1280" s="263"/>
      <c r="M1280" s="263"/>
      <c r="N1280" s="263"/>
      <c r="O1280" s="158"/>
      <c r="P1280" s="296">
        <f t="shared" si="54"/>
        <v>0</v>
      </c>
      <c r="Q1280" s="263"/>
      <c r="R1280" s="263"/>
      <c r="S1280" s="263"/>
      <c r="T1280" s="263"/>
      <c r="U1280" s="263"/>
      <c r="V1280" s="263"/>
      <c r="W1280" s="263">
        <v>1</v>
      </c>
      <c r="X1280" s="158">
        <v>45133</v>
      </c>
      <c r="Y1280" s="297">
        <f t="shared" si="55"/>
        <v>1</v>
      </c>
      <c r="Z1280" s="263"/>
      <c r="AA1280" s="263"/>
      <c r="AB1280" s="263"/>
      <c r="AC1280" s="263"/>
      <c r="AD1280" s="263"/>
      <c r="AE1280" s="263"/>
      <c r="AF1280" s="263"/>
      <c r="AG1280" s="158"/>
      <c r="AH1280" s="297">
        <f t="shared" si="53"/>
        <v>0</v>
      </c>
      <c r="AI1280" s="573"/>
      <c r="AJ1280" s="574" t="s">
        <v>659</v>
      </c>
      <c r="AK1280" s="574" t="s">
        <v>430</v>
      </c>
      <c r="AL1280" s="574"/>
      <c r="AM1280" s="574"/>
      <c r="AN1280" s="574"/>
      <c r="AO1280" s="574"/>
      <c r="AP1280" s="574"/>
      <c r="AQ1280" s="574"/>
      <c r="AR1280" s="574"/>
      <c r="AS1280" s="575"/>
      <c r="AT1280" s="576"/>
      <c r="AU1280" s="575"/>
      <c r="AV1280" s="577"/>
      <c r="AW1280" s="159"/>
    </row>
    <row r="1281" spans="1:49" ht="63.75">
      <c r="A1281" s="395"/>
      <c r="B1281" s="395">
        <v>3082710100</v>
      </c>
      <c r="C1281" s="263" t="s">
        <v>7357</v>
      </c>
      <c r="D1281" s="263" t="s">
        <v>7355</v>
      </c>
      <c r="E1281" s="263" t="s">
        <v>3450</v>
      </c>
      <c r="F1281" s="263" t="s">
        <v>416</v>
      </c>
      <c r="G1281" s="263" t="s">
        <v>666</v>
      </c>
      <c r="H1281" s="263"/>
      <c r="I1281" s="263"/>
      <c r="J1281" s="263"/>
      <c r="K1281" s="263"/>
      <c r="L1281" s="263"/>
      <c r="M1281" s="263"/>
      <c r="N1281" s="263"/>
      <c r="O1281" s="158"/>
      <c r="P1281" s="296">
        <f t="shared" si="54"/>
        <v>0</v>
      </c>
      <c r="Q1281" s="263"/>
      <c r="R1281" s="263"/>
      <c r="S1281" s="263"/>
      <c r="T1281" s="263"/>
      <c r="U1281" s="263"/>
      <c r="V1281" s="263"/>
      <c r="W1281" s="263">
        <v>1</v>
      </c>
      <c r="X1281" s="158">
        <v>45133</v>
      </c>
      <c r="Y1281" s="297">
        <f t="shared" si="55"/>
        <v>1</v>
      </c>
      <c r="Z1281" s="263"/>
      <c r="AA1281" s="263"/>
      <c r="AB1281" s="263"/>
      <c r="AC1281" s="263"/>
      <c r="AD1281" s="263"/>
      <c r="AE1281" s="263"/>
      <c r="AF1281" s="263"/>
      <c r="AG1281" s="158"/>
      <c r="AH1281" s="297">
        <f t="shared" si="53"/>
        <v>0</v>
      </c>
      <c r="AI1281" s="573"/>
      <c r="AJ1281" s="574" t="s">
        <v>659</v>
      </c>
      <c r="AK1281" s="574" t="s">
        <v>430</v>
      </c>
      <c r="AL1281" s="574"/>
      <c r="AM1281" s="574"/>
      <c r="AN1281" s="574"/>
      <c r="AO1281" s="574"/>
      <c r="AP1281" s="574"/>
      <c r="AQ1281" s="574"/>
      <c r="AR1281" s="574"/>
      <c r="AS1281" s="575"/>
      <c r="AT1281" s="576"/>
      <c r="AU1281" s="575"/>
      <c r="AV1281" s="577"/>
      <c r="AW1281" s="159"/>
    </row>
    <row r="1282" spans="1:49" ht="51">
      <c r="A1282" s="395"/>
      <c r="B1282" s="395">
        <v>5424802400</v>
      </c>
      <c r="C1282" s="263" t="s">
        <v>7358</v>
      </c>
      <c r="D1282" s="263" t="s">
        <v>7335</v>
      </c>
      <c r="E1282" s="263" t="s">
        <v>3451</v>
      </c>
      <c r="F1282" s="263" t="s">
        <v>416</v>
      </c>
      <c r="G1282" s="263" t="s">
        <v>666</v>
      </c>
      <c r="H1282" s="263"/>
      <c r="I1282" s="263"/>
      <c r="J1282" s="263"/>
      <c r="K1282" s="263"/>
      <c r="L1282" s="263"/>
      <c r="M1282" s="263"/>
      <c r="N1282" s="263"/>
      <c r="O1282" s="158"/>
      <c r="P1282" s="296">
        <f t="shared" si="54"/>
        <v>0</v>
      </c>
      <c r="Q1282" s="263"/>
      <c r="R1282" s="263"/>
      <c r="S1282" s="263"/>
      <c r="T1282" s="263"/>
      <c r="U1282" s="263"/>
      <c r="V1282" s="263"/>
      <c r="W1282" s="263">
        <v>1</v>
      </c>
      <c r="X1282" s="158">
        <v>44998</v>
      </c>
      <c r="Y1282" s="297">
        <f t="shared" si="55"/>
        <v>1</v>
      </c>
      <c r="Z1282" s="263"/>
      <c r="AA1282" s="263"/>
      <c r="AB1282" s="263"/>
      <c r="AC1282" s="263"/>
      <c r="AD1282" s="263"/>
      <c r="AE1282" s="263"/>
      <c r="AF1282" s="263"/>
      <c r="AG1282" s="158"/>
      <c r="AH1282" s="297">
        <f t="shared" si="53"/>
        <v>0</v>
      </c>
      <c r="AI1282" s="573"/>
      <c r="AJ1282" s="574" t="s">
        <v>659</v>
      </c>
      <c r="AK1282" s="574" t="s">
        <v>430</v>
      </c>
      <c r="AL1282" s="574"/>
      <c r="AM1282" s="574"/>
      <c r="AN1282" s="574"/>
      <c r="AO1282" s="574"/>
      <c r="AP1282" s="574"/>
      <c r="AQ1282" s="574"/>
      <c r="AR1282" s="574"/>
      <c r="AS1282" s="575"/>
      <c r="AT1282" s="576"/>
      <c r="AU1282" s="575"/>
      <c r="AV1282" s="577"/>
      <c r="AW1282" s="159"/>
    </row>
    <row r="1283" spans="1:49" ht="63.75">
      <c r="A1283" s="395"/>
      <c r="B1283" s="395">
        <v>3082701400</v>
      </c>
      <c r="C1283" s="263" t="s">
        <v>7359</v>
      </c>
      <c r="D1283" s="263" t="s">
        <v>7355</v>
      </c>
      <c r="E1283" s="263" t="s">
        <v>3452</v>
      </c>
      <c r="F1283" s="263" t="s">
        <v>416</v>
      </c>
      <c r="G1283" s="263" t="s">
        <v>666</v>
      </c>
      <c r="H1283" s="263"/>
      <c r="I1283" s="263"/>
      <c r="J1283" s="263"/>
      <c r="K1283" s="263"/>
      <c r="L1283" s="263"/>
      <c r="M1283" s="263"/>
      <c r="N1283" s="263"/>
      <c r="O1283" s="158"/>
      <c r="P1283" s="296">
        <f t="shared" si="54"/>
        <v>0</v>
      </c>
      <c r="Q1283" s="263"/>
      <c r="R1283" s="263"/>
      <c r="S1283" s="263"/>
      <c r="T1283" s="263"/>
      <c r="U1283" s="263"/>
      <c r="V1283" s="263"/>
      <c r="W1283" s="263">
        <v>1</v>
      </c>
      <c r="X1283" s="158">
        <v>45133</v>
      </c>
      <c r="Y1283" s="297">
        <f t="shared" si="55"/>
        <v>1</v>
      </c>
      <c r="Z1283" s="263"/>
      <c r="AA1283" s="263"/>
      <c r="AB1283" s="263"/>
      <c r="AC1283" s="263"/>
      <c r="AD1283" s="263"/>
      <c r="AE1283" s="263"/>
      <c r="AF1283" s="263"/>
      <c r="AG1283" s="158"/>
      <c r="AH1283" s="297">
        <f t="shared" si="53"/>
        <v>0</v>
      </c>
      <c r="AI1283" s="573"/>
      <c r="AJ1283" s="574" t="s">
        <v>659</v>
      </c>
      <c r="AK1283" s="574" t="s">
        <v>430</v>
      </c>
      <c r="AL1283" s="574"/>
      <c r="AM1283" s="574"/>
      <c r="AN1283" s="574"/>
      <c r="AO1283" s="574"/>
      <c r="AP1283" s="574"/>
      <c r="AQ1283" s="574"/>
      <c r="AR1283" s="574"/>
      <c r="AS1283" s="575"/>
      <c r="AT1283" s="576"/>
      <c r="AU1283" s="575"/>
      <c r="AV1283" s="577"/>
      <c r="AW1283" s="159"/>
    </row>
    <row r="1284" spans="1:49" ht="51">
      <c r="A1284" s="395"/>
      <c r="B1284" s="395">
        <v>5424802400</v>
      </c>
      <c r="C1284" s="263" t="s">
        <v>7360</v>
      </c>
      <c r="D1284" s="263" t="s">
        <v>7335</v>
      </c>
      <c r="E1284" s="263" t="s">
        <v>3453</v>
      </c>
      <c r="F1284" s="263" t="s">
        <v>416</v>
      </c>
      <c r="G1284" s="263" t="s">
        <v>666</v>
      </c>
      <c r="H1284" s="263"/>
      <c r="I1284" s="263"/>
      <c r="J1284" s="263"/>
      <c r="K1284" s="263"/>
      <c r="L1284" s="263"/>
      <c r="M1284" s="263"/>
      <c r="N1284" s="263"/>
      <c r="O1284" s="158"/>
      <c r="P1284" s="296">
        <f t="shared" si="54"/>
        <v>0</v>
      </c>
      <c r="Q1284" s="263"/>
      <c r="R1284" s="263"/>
      <c r="S1284" s="263"/>
      <c r="T1284" s="263"/>
      <c r="U1284" s="263"/>
      <c r="V1284" s="263"/>
      <c r="W1284" s="263">
        <v>1</v>
      </c>
      <c r="X1284" s="158">
        <v>44998</v>
      </c>
      <c r="Y1284" s="297">
        <f t="shared" si="55"/>
        <v>1</v>
      </c>
      <c r="Z1284" s="263"/>
      <c r="AA1284" s="263"/>
      <c r="AB1284" s="263"/>
      <c r="AC1284" s="263"/>
      <c r="AD1284" s="263"/>
      <c r="AE1284" s="263"/>
      <c r="AF1284" s="263"/>
      <c r="AG1284" s="158"/>
      <c r="AH1284" s="297">
        <f t="shared" si="53"/>
        <v>0</v>
      </c>
      <c r="AI1284" s="573"/>
      <c r="AJ1284" s="574" t="s">
        <v>659</v>
      </c>
      <c r="AK1284" s="574" t="s">
        <v>430</v>
      </c>
      <c r="AL1284" s="574"/>
      <c r="AM1284" s="574"/>
      <c r="AN1284" s="574"/>
      <c r="AO1284" s="574"/>
      <c r="AP1284" s="574"/>
      <c r="AQ1284" s="574"/>
      <c r="AR1284" s="574"/>
      <c r="AS1284" s="575"/>
      <c r="AT1284" s="576"/>
      <c r="AU1284" s="575"/>
      <c r="AV1284" s="577"/>
      <c r="AW1284" s="159"/>
    </row>
    <row r="1285" spans="1:49" ht="63.75">
      <c r="A1285" s="395"/>
      <c r="B1285" s="395">
        <v>3082701200</v>
      </c>
      <c r="C1285" s="263" t="s">
        <v>7361</v>
      </c>
      <c r="D1285" s="263" t="s">
        <v>7355</v>
      </c>
      <c r="E1285" s="263" t="s">
        <v>3454</v>
      </c>
      <c r="F1285" s="263" t="s">
        <v>416</v>
      </c>
      <c r="G1285" s="263" t="s">
        <v>666</v>
      </c>
      <c r="H1285" s="263"/>
      <c r="I1285" s="263"/>
      <c r="J1285" s="263"/>
      <c r="K1285" s="263"/>
      <c r="L1285" s="263"/>
      <c r="M1285" s="263"/>
      <c r="N1285" s="263"/>
      <c r="O1285" s="158"/>
      <c r="P1285" s="296">
        <f t="shared" si="54"/>
        <v>0</v>
      </c>
      <c r="Q1285" s="263"/>
      <c r="R1285" s="263"/>
      <c r="S1285" s="263"/>
      <c r="T1285" s="263"/>
      <c r="U1285" s="263"/>
      <c r="V1285" s="263"/>
      <c r="W1285" s="263">
        <v>1</v>
      </c>
      <c r="X1285" s="158">
        <v>45133</v>
      </c>
      <c r="Y1285" s="297">
        <f t="shared" si="55"/>
        <v>1</v>
      </c>
      <c r="Z1285" s="263"/>
      <c r="AA1285" s="263"/>
      <c r="AB1285" s="263"/>
      <c r="AC1285" s="263"/>
      <c r="AD1285" s="263"/>
      <c r="AE1285" s="263"/>
      <c r="AF1285" s="263"/>
      <c r="AG1285" s="158"/>
      <c r="AH1285" s="297">
        <f t="shared" si="53"/>
        <v>0</v>
      </c>
      <c r="AI1285" s="573"/>
      <c r="AJ1285" s="574" t="s">
        <v>659</v>
      </c>
      <c r="AK1285" s="574" t="s">
        <v>430</v>
      </c>
      <c r="AL1285" s="574"/>
      <c r="AM1285" s="574"/>
      <c r="AN1285" s="574"/>
      <c r="AO1285" s="574"/>
      <c r="AP1285" s="574"/>
      <c r="AQ1285" s="574"/>
      <c r="AR1285" s="574"/>
      <c r="AS1285" s="575"/>
      <c r="AT1285" s="576"/>
      <c r="AU1285" s="575"/>
      <c r="AV1285" s="577"/>
      <c r="AW1285" s="159"/>
    </row>
    <row r="1286" spans="1:49" ht="25.5">
      <c r="A1286" s="395"/>
      <c r="B1286" s="395">
        <v>5430801200</v>
      </c>
      <c r="C1286" s="263" t="s">
        <v>7362</v>
      </c>
      <c r="D1286" s="263" t="s">
        <v>7363</v>
      </c>
      <c r="E1286" s="263" t="s">
        <v>3455</v>
      </c>
      <c r="F1286" s="263" t="s">
        <v>416</v>
      </c>
      <c r="G1286" s="263" t="s">
        <v>666</v>
      </c>
      <c r="H1286" s="263"/>
      <c r="I1286" s="263"/>
      <c r="J1286" s="263"/>
      <c r="K1286" s="263"/>
      <c r="L1286" s="263"/>
      <c r="M1286" s="263"/>
      <c r="N1286" s="263"/>
      <c r="O1286" s="158"/>
      <c r="P1286" s="296">
        <f t="shared" si="54"/>
        <v>0</v>
      </c>
      <c r="Q1286" s="263"/>
      <c r="R1286" s="263"/>
      <c r="S1286" s="263"/>
      <c r="T1286" s="263"/>
      <c r="U1286" s="263"/>
      <c r="V1286" s="263"/>
      <c r="W1286" s="263">
        <v>1</v>
      </c>
      <c r="X1286" s="158">
        <v>44998</v>
      </c>
      <c r="Y1286" s="297">
        <f t="shared" si="55"/>
        <v>1</v>
      </c>
      <c r="Z1286" s="263"/>
      <c r="AA1286" s="263"/>
      <c r="AB1286" s="263"/>
      <c r="AC1286" s="263"/>
      <c r="AD1286" s="263"/>
      <c r="AE1286" s="263"/>
      <c r="AF1286" s="263"/>
      <c r="AG1286" s="158"/>
      <c r="AH1286" s="297">
        <f t="shared" si="53"/>
        <v>0</v>
      </c>
      <c r="AI1286" s="573"/>
      <c r="AJ1286" s="574" t="s">
        <v>659</v>
      </c>
      <c r="AK1286" s="574" t="s">
        <v>430</v>
      </c>
      <c r="AL1286" s="574"/>
      <c r="AM1286" s="574"/>
      <c r="AN1286" s="574"/>
      <c r="AO1286" s="574"/>
      <c r="AP1286" s="574"/>
      <c r="AQ1286" s="574"/>
      <c r="AR1286" s="574"/>
      <c r="AS1286" s="575"/>
      <c r="AT1286" s="576"/>
      <c r="AU1286" s="575"/>
      <c r="AV1286" s="577"/>
      <c r="AW1286" s="159"/>
    </row>
    <row r="1287" spans="1:49" ht="63.75">
      <c r="A1287" s="395"/>
      <c r="B1287" s="395">
        <v>3082710100</v>
      </c>
      <c r="C1287" s="263" t="s">
        <v>7364</v>
      </c>
      <c r="D1287" s="263" t="s">
        <v>7355</v>
      </c>
      <c r="E1287" s="263" t="s">
        <v>3456</v>
      </c>
      <c r="F1287" s="263" t="s">
        <v>416</v>
      </c>
      <c r="G1287" s="263" t="s">
        <v>666</v>
      </c>
      <c r="H1287" s="263"/>
      <c r="I1287" s="263"/>
      <c r="J1287" s="263"/>
      <c r="K1287" s="263"/>
      <c r="L1287" s="263"/>
      <c r="M1287" s="263"/>
      <c r="N1287" s="263"/>
      <c r="O1287" s="158"/>
      <c r="P1287" s="296">
        <f t="shared" si="54"/>
        <v>0</v>
      </c>
      <c r="Q1287" s="263"/>
      <c r="R1287" s="263"/>
      <c r="S1287" s="263"/>
      <c r="T1287" s="263"/>
      <c r="U1287" s="263"/>
      <c r="V1287" s="263"/>
      <c r="W1287" s="263">
        <v>1</v>
      </c>
      <c r="X1287" s="158">
        <v>45133</v>
      </c>
      <c r="Y1287" s="297">
        <f t="shared" si="55"/>
        <v>1</v>
      </c>
      <c r="Z1287" s="263"/>
      <c r="AA1287" s="263"/>
      <c r="AB1287" s="263"/>
      <c r="AC1287" s="263"/>
      <c r="AD1287" s="263"/>
      <c r="AE1287" s="263"/>
      <c r="AF1287" s="263"/>
      <c r="AG1287" s="158"/>
      <c r="AH1287" s="297">
        <f t="shared" si="53"/>
        <v>0</v>
      </c>
      <c r="AI1287" s="573"/>
      <c r="AJ1287" s="574" t="s">
        <v>659</v>
      </c>
      <c r="AK1287" s="574" t="s">
        <v>430</v>
      </c>
      <c r="AL1287" s="574"/>
      <c r="AM1287" s="574"/>
      <c r="AN1287" s="574"/>
      <c r="AO1287" s="574"/>
      <c r="AP1287" s="574"/>
      <c r="AQ1287" s="574"/>
      <c r="AR1287" s="574"/>
      <c r="AS1287" s="575"/>
      <c r="AT1287" s="576"/>
      <c r="AU1287" s="575"/>
      <c r="AV1287" s="577"/>
      <c r="AW1287" s="159"/>
    </row>
    <row r="1288" spans="1:49" ht="63.75">
      <c r="A1288" s="395"/>
      <c r="B1288" s="395">
        <v>3082710100</v>
      </c>
      <c r="C1288" s="263" t="s">
        <v>7365</v>
      </c>
      <c r="D1288" s="263" t="s">
        <v>7355</v>
      </c>
      <c r="E1288" s="263" t="s">
        <v>3457</v>
      </c>
      <c r="F1288" s="263" t="s">
        <v>416</v>
      </c>
      <c r="G1288" s="263" t="s">
        <v>666</v>
      </c>
      <c r="H1288" s="263"/>
      <c r="I1288" s="263"/>
      <c r="J1288" s="263"/>
      <c r="K1288" s="263"/>
      <c r="L1288" s="263"/>
      <c r="M1288" s="263"/>
      <c r="N1288" s="263"/>
      <c r="O1288" s="158"/>
      <c r="P1288" s="296">
        <f t="shared" si="54"/>
        <v>0</v>
      </c>
      <c r="Q1288" s="263"/>
      <c r="R1288" s="263"/>
      <c r="S1288" s="263"/>
      <c r="T1288" s="263"/>
      <c r="U1288" s="263"/>
      <c r="V1288" s="263"/>
      <c r="W1288" s="263">
        <v>1</v>
      </c>
      <c r="X1288" s="158">
        <v>45133</v>
      </c>
      <c r="Y1288" s="297">
        <f t="shared" si="55"/>
        <v>1</v>
      </c>
      <c r="Z1288" s="263"/>
      <c r="AA1288" s="263"/>
      <c r="AB1288" s="263"/>
      <c r="AC1288" s="263"/>
      <c r="AD1288" s="263"/>
      <c r="AE1288" s="263"/>
      <c r="AF1288" s="263"/>
      <c r="AG1288" s="158"/>
      <c r="AH1288" s="297">
        <f t="shared" si="53"/>
        <v>0</v>
      </c>
      <c r="AI1288" s="573"/>
      <c r="AJ1288" s="574" t="s">
        <v>659</v>
      </c>
      <c r="AK1288" s="574" t="s">
        <v>430</v>
      </c>
      <c r="AL1288" s="574"/>
      <c r="AM1288" s="574"/>
      <c r="AN1288" s="574"/>
      <c r="AO1288" s="574"/>
      <c r="AP1288" s="574"/>
      <c r="AQ1288" s="574"/>
      <c r="AR1288" s="574"/>
      <c r="AS1288" s="575"/>
      <c r="AT1288" s="576"/>
      <c r="AU1288" s="575"/>
      <c r="AV1288" s="577"/>
      <c r="AW1288" s="159"/>
    </row>
    <row r="1289" spans="1:49" ht="63.75">
      <c r="A1289" s="395"/>
      <c r="B1289" s="395">
        <v>3082701500</v>
      </c>
      <c r="C1289" s="263" t="s">
        <v>7366</v>
      </c>
      <c r="D1289" s="263" t="s">
        <v>7355</v>
      </c>
      <c r="E1289" s="263" t="s">
        <v>3458</v>
      </c>
      <c r="F1289" s="263" t="s">
        <v>416</v>
      </c>
      <c r="G1289" s="263" t="s">
        <v>666</v>
      </c>
      <c r="H1289" s="263"/>
      <c r="I1289" s="263"/>
      <c r="J1289" s="263"/>
      <c r="K1289" s="263"/>
      <c r="L1289" s="263"/>
      <c r="M1289" s="263"/>
      <c r="N1289" s="263"/>
      <c r="O1289" s="158"/>
      <c r="P1289" s="296">
        <f t="shared" si="54"/>
        <v>0</v>
      </c>
      <c r="Q1289" s="263"/>
      <c r="R1289" s="263"/>
      <c r="S1289" s="263"/>
      <c r="T1289" s="263"/>
      <c r="U1289" s="263"/>
      <c r="V1289" s="263"/>
      <c r="W1289" s="263">
        <v>1</v>
      </c>
      <c r="X1289" s="158">
        <v>45133</v>
      </c>
      <c r="Y1289" s="297">
        <f t="shared" si="55"/>
        <v>1</v>
      </c>
      <c r="Z1289" s="263"/>
      <c r="AA1289" s="263"/>
      <c r="AB1289" s="263"/>
      <c r="AC1289" s="263"/>
      <c r="AD1289" s="263"/>
      <c r="AE1289" s="263"/>
      <c r="AF1289" s="263"/>
      <c r="AG1289" s="158"/>
      <c r="AH1289" s="297">
        <f t="shared" si="53"/>
        <v>0</v>
      </c>
      <c r="AI1289" s="573"/>
      <c r="AJ1289" s="574" t="s">
        <v>659</v>
      </c>
      <c r="AK1289" s="574" t="s">
        <v>430</v>
      </c>
      <c r="AL1289" s="574"/>
      <c r="AM1289" s="574"/>
      <c r="AN1289" s="574"/>
      <c r="AO1289" s="574"/>
      <c r="AP1289" s="574"/>
      <c r="AQ1289" s="574"/>
      <c r="AR1289" s="574"/>
      <c r="AS1289" s="575"/>
      <c r="AT1289" s="576"/>
      <c r="AU1289" s="575"/>
      <c r="AV1289" s="577"/>
      <c r="AW1289" s="159"/>
    </row>
    <row r="1290" spans="1:49" ht="63.75">
      <c r="A1290" s="395"/>
      <c r="B1290" s="395">
        <v>3082710100</v>
      </c>
      <c r="C1290" s="263" t="s">
        <v>7367</v>
      </c>
      <c r="D1290" s="263" t="s">
        <v>7355</v>
      </c>
      <c r="E1290" s="263" t="s">
        <v>3459</v>
      </c>
      <c r="F1290" s="263" t="s">
        <v>416</v>
      </c>
      <c r="G1290" s="263" t="s">
        <v>666</v>
      </c>
      <c r="H1290" s="263"/>
      <c r="I1290" s="263"/>
      <c r="J1290" s="263"/>
      <c r="K1290" s="263"/>
      <c r="L1290" s="263"/>
      <c r="M1290" s="263"/>
      <c r="N1290" s="263"/>
      <c r="O1290" s="158"/>
      <c r="P1290" s="296">
        <f t="shared" si="54"/>
        <v>0</v>
      </c>
      <c r="Q1290" s="263"/>
      <c r="R1290" s="263"/>
      <c r="S1290" s="263"/>
      <c r="T1290" s="263"/>
      <c r="U1290" s="263"/>
      <c r="V1290" s="263"/>
      <c r="W1290" s="263">
        <v>1</v>
      </c>
      <c r="X1290" s="158">
        <v>45133</v>
      </c>
      <c r="Y1290" s="297">
        <f t="shared" si="55"/>
        <v>1</v>
      </c>
      <c r="Z1290" s="263"/>
      <c r="AA1290" s="263"/>
      <c r="AB1290" s="263"/>
      <c r="AC1290" s="263"/>
      <c r="AD1290" s="263"/>
      <c r="AE1290" s="263"/>
      <c r="AF1290" s="263"/>
      <c r="AG1290" s="158"/>
      <c r="AH1290" s="297">
        <f t="shared" si="53"/>
        <v>0</v>
      </c>
      <c r="AI1290" s="573"/>
      <c r="AJ1290" s="574" t="s">
        <v>659</v>
      </c>
      <c r="AK1290" s="574" t="s">
        <v>430</v>
      </c>
      <c r="AL1290" s="574"/>
      <c r="AM1290" s="574"/>
      <c r="AN1290" s="574"/>
      <c r="AO1290" s="574"/>
      <c r="AP1290" s="574"/>
      <c r="AQ1290" s="574"/>
      <c r="AR1290" s="574"/>
      <c r="AS1290" s="575"/>
      <c r="AT1290" s="576"/>
      <c r="AU1290" s="575"/>
      <c r="AV1290" s="577"/>
      <c r="AW1290" s="159"/>
    </row>
    <row r="1291" spans="1:49" ht="63.75">
      <c r="A1291" s="395"/>
      <c r="B1291" s="395">
        <v>3082701300</v>
      </c>
      <c r="C1291" s="263" t="s">
        <v>7368</v>
      </c>
      <c r="D1291" s="263" t="s">
        <v>7355</v>
      </c>
      <c r="E1291" s="263" t="s">
        <v>3460</v>
      </c>
      <c r="F1291" s="263" t="s">
        <v>416</v>
      </c>
      <c r="G1291" s="263" t="s">
        <v>666</v>
      </c>
      <c r="H1291" s="263"/>
      <c r="I1291" s="263"/>
      <c r="J1291" s="263"/>
      <c r="K1291" s="263"/>
      <c r="L1291" s="263"/>
      <c r="M1291" s="263"/>
      <c r="N1291" s="263"/>
      <c r="O1291" s="158"/>
      <c r="P1291" s="296">
        <f t="shared" si="54"/>
        <v>0</v>
      </c>
      <c r="Q1291" s="263"/>
      <c r="R1291" s="263"/>
      <c r="S1291" s="263"/>
      <c r="T1291" s="263"/>
      <c r="U1291" s="263"/>
      <c r="V1291" s="263"/>
      <c r="W1291" s="263">
        <v>1</v>
      </c>
      <c r="X1291" s="158">
        <v>45133</v>
      </c>
      <c r="Y1291" s="297">
        <f t="shared" si="55"/>
        <v>1</v>
      </c>
      <c r="Z1291" s="263"/>
      <c r="AA1291" s="263"/>
      <c r="AB1291" s="263"/>
      <c r="AC1291" s="263"/>
      <c r="AD1291" s="263"/>
      <c r="AE1291" s="263"/>
      <c r="AF1291" s="263"/>
      <c r="AG1291" s="158"/>
      <c r="AH1291" s="297">
        <f t="shared" si="53"/>
        <v>0</v>
      </c>
      <c r="AI1291" s="573"/>
      <c r="AJ1291" s="574" t="s">
        <v>659</v>
      </c>
      <c r="AK1291" s="574" t="s">
        <v>430</v>
      </c>
      <c r="AL1291" s="574"/>
      <c r="AM1291" s="574"/>
      <c r="AN1291" s="574"/>
      <c r="AO1291" s="574"/>
      <c r="AP1291" s="574"/>
      <c r="AQ1291" s="574"/>
      <c r="AR1291" s="574"/>
      <c r="AS1291" s="575"/>
      <c r="AT1291" s="576"/>
      <c r="AU1291" s="575"/>
      <c r="AV1291" s="577"/>
      <c r="AW1291" s="159"/>
    </row>
    <row r="1292" spans="1:49" ht="63.75">
      <c r="A1292" s="395"/>
      <c r="B1292" s="395">
        <v>3082710100</v>
      </c>
      <c r="C1292" s="263" t="s">
        <v>7369</v>
      </c>
      <c r="D1292" s="263" t="s">
        <v>7355</v>
      </c>
      <c r="E1292" s="263" t="s">
        <v>3461</v>
      </c>
      <c r="F1292" s="263" t="s">
        <v>416</v>
      </c>
      <c r="G1292" s="263" t="s">
        <v>666</v>
      </c>
      <c r="H1292" s="263"/>
      <c r="I1292" s="263"/>
      <c r="J1292" s="263"/>
      <c r="K1292" s="263"/>
      <c r="L1292" s="263"/>
      <c r="M1292" s="263"/>
      <c r="N1292" s="263"/>
      <c r="O1292" s="158"/>
      <c r="P1292" s="296">
        <f t="shared" si="54"/>
        <v>0</v>
      </c>
      <c r="Q1292" s="263"/>
      <c r="R1292" s="263"/>
      <c r="S1292" s="263"/>
      <c r="T1292" s="263"/>
      <c r="U1292" s="263"/>
      <c r="V1292" s="263"/>
      <c r="W1292" s="263">
        <v>1</v>
      </c>
      <c r="X1292" s="158">
        <v>45133</v>
      </c>
      <c r="Y1292" s="297">
        <f t="shared" si="55"/>
        <v>1</v>
      </c>
      <c r="Z1292" s="263"/>
      <c r="AA1292" s="263"/>
      <c r="AB1292" s="263"/>
      <c r="AC1292" s="263"/>
      <c r="AD1292" s="263"/>
      <c r="AE1292" s="263"/>
      <c r="AF1292" s="263"/>
      <c r="AG1292" s="158"/>
      <c r="AH1292" s="297">
        <f t="shared" si="53"/>
        <v>0</v>
      </c>
      <c r="AI1292" s="573"/>
      <c r="AJ1292" s="574" t="s">
        <v>659</v>
      </c>
      <c r="AK1292" s="574" t="s">
        <v>430</v>
      </c>
      <c r="AL1292" s="574"/>
      <c r="AM1292" s="574"/>
      <c r="AN1292" s="574"/>
      <c r="AO1292" s="574"/>
      <c r="AP1292" s="574"/>
      <c r="AQ1292" s="574"/>
      <c r="AR1292" s="574"/>
      <c r="AS1292" s="575"/>
      <c r="AT1292" s="576"/>
      <c r="AU1292" s="575"/>
      <c r="AV1292" s="577"/>
      <c r="AW1292" s="159"/>
    </row>
    <row r="1293" spans="1:49" ht="63.75">
      <c r="A1293" s="395"/>
      <c r="B1293" s="395">
        <v>3082710100</v>
      </c>
      <c r="C1293" s="263" t="s">
        <v>7370</v>
      </c>
      <c r="D1293" s="263" t="s">
        <v>7355</v>
      </c>
      <c r="E1293" s="263" t="s">
        <v>3462</v>
      </c>
      <c r="F1293" s="263" t="s">
        <v>416</v>
      </c>
      <c r="G1293" s="263" t="s">
        <v>666</v>
      </c>
      <c r="H1293" s="263"/>
      <c r="I1293" s="263"/>
      <c r="J1293" s="263"/>
      <c r="K1293" s="263"/>
      <c r="L1293" s="263"/>
      <c r="M1293" s="263"/>
      <c r="N1293" s="263"/>
      <c r="O1293" s="158"/>
      <c r="P1293" s="296">
        <f t="shared" si="54"/>
        <v>0</v>
      </c>
      <c r="Q1293" s="263"/>
      <c r="R1293" s="263"/>
      <c r="S1293" s="263"/>
      <c r="T1293" s="263"/>
      <c r="U1293" s="263"/>
      <c r="V1293" s="263"/>
      <c r="W1293" s="263">
        <v>1</v>
      </c>
      <c r="X1293" s="158">
        <v>45133</v>
      </c>
      <c r="Y1293" s="297">
        <f t="shared" si="55"/>
        <v>1</v>
      </c>
      <c r="Z1293" s="263"/>
      <c r="AA1293" s="263"/>
      <c r="AB1293" s="263"/>
      <c r="AC1293" s="263"/>
      <c r="AD1293" s="263"/>
      <c r="AE1293" s="263"/>
      <c r="AF1293" s="263"/>
      <c r="AG1293" s="158"/>
      <c r="AH1293" s="297">
        <f t="shared" si="53"/>
        <v>0</v>
      </c>
      <c r="AI1293" s="573"/>
      <c r="AJ1293" s="574" t="s">
        <v>659</v>
      </c>
      <c r="AK1293" s="574" t="s">
        <v>430</v>
      </c>
      <c r="AL1293" s="574"/>
      <c r="AM1293" s="574"/>
      <c r="AN1293" s="574"/>
      <c r="AO1293" s="574"/>
      <c r="AP1293" s="574"/>
      <c r="AQ1293" s="574"/>
      <c r="AR1293" s="574"/>
      <c r="AS1293" s="575"/>
      <c r="AT1293" s="576"/>
      <c r="AU1293" s="575"/>
      <c r="AV1293" s="577"/>
      <c r="AW1293" s="159"/>
    </row>
    <row r="1294" spans="1:49" ht="63.75">
      <c r="A1294" s="395"/>
      <c r="B1294" s="395">
        <v>3082710100</v>
      </c>
      <c r="C1294" s="263" t="s">
        <v>7371</v>
      </c>
      <c r="D1294" s="263" t="s">
        <v>7355</v>
      </c>
      <c r="E1294" s="263" t="s">
        <v>3463</v>
      </c>
      <c r="F1294" s="263" t="s">
        <v>416</v>
      </c>
      <c r="G1294" s="263" t="s">
        <v>666</v>
      </c>
      <c r="H1294" s="263"/>
      <c r="I1294" s="263"/>
      <c r="J1294" s="263"/>
      <c r="K1294" s="263"/>
      <c r="L1294" s="263"/>
      <c r="M1294" s="263"/>
      <c r="N1294" s="263"/>
      <c r="O1294" s="158"/>
      <c r="P1294" s="296">
        <f t="shared" si="54"/>
        <v>0</v>
      </c>
      <c r="Q1294" s="263"/>
      <c r="R1294" s="263"/>
      <c r="S1294" s="263"/>
      <c r="T1294" s="263"/>
      <c r="U1294" s="263"/>
      <c r="V1294" s="263"/>
      <c r="W1294" s="263">
        <v>1</v>
      </c>
      <c r="X1294" s="158">
        <v>45133</v>
      </c>
      <c r="Y1294" s="297">
        <f t="shared" si="55"/>
        <v>1</v>
      </c>
      <c r="Z1294" s="263"/>
      <c r="AA1294" s="263"/>
      <c r="AB1294" s="263"/>
      <c r="AC1294" s="263"/>
      <c r="AD1294" s="263"/>
      <c r="AE1294" s="263"/>
      <c r="AF1294" s="263"/>
      <c r="AG1294" s="158"/>
      <c r="AH1294" s="297">
        <f t="shared" si="53"/>
        <v>0</v>
      </c>
      <c r="AI1294" s="573"/>
      <c r="AJ1294" s="574" t="s">
        <v>659</v>
      </c>
      <c r="AK1294" s="574" t="s">
        <v>430</v>
      </c>
      <c r="AL1294" s="574"/>
      <c r="AM1294" s="574"/>
      <c r="AN1294" s="574"/>
      <c r="AO1294" s="574"/>
      <c r="AP1294" s="574"/>
      <c r="AQ1294" s="574"/>
      <c r="AR1294" s="574"/>
      <c r="AS1294" s="575"/>
      <c r="AT1294" s="576"/>
      <c r="AU1294" s="575"/>
      <c r="AV1294" s="577"/>
      <c r="AW1294" s="159"/>
    </row>
    <row r="1295" spans="1:49" ht="63.75">
      <c r="A1295" s="395"/>
      <c r="B1295" s="395">
        <v>3082710100</v>
      </c>
      <c r="C1295" s="263" t="s">
        <v>7372</v>
      </c>
      <c r="D1295" s="263" t="s">
        <v>7355</v>
      </c>
      <c r="E1295" s="263" t="s">
        <v>3464</v>
      </c>
      <c r="F1295" s="263" t="s">
        <v>416</v>
      </c>
      <c r="G1295" s="263" t="s">
        <v>666</v>
      </c>
      <c r="H1295" s="263"/>
      <c r="I1295" s="263"/>
      <c r="J1295" s="263"/>
      <c r="K1295" s="263"/>
      <c r="L1295" s="263"/>
      <c r="M1295" s="263"/>
      <c r="N1295" s="263"/>
      <c r="O1295" s="158"/>
      <c r="P1295" s="296">
        <f t="shared" si="54"/>
        <v>0</v>
      </c>
      <c r="Q1295" s="263"/>
      <c r="R1295" s="263"/>
      <c r="S1295" s="263"/>
      <c r="T1295" s="263"/>
      <c r="U1295" s="263"/>
      <c r="V1295" s="263"/>
      <c r="W1295" s="263">
        <v>1</v>
      </c>
      <c r="X1295" s="158">
        <v>45133</v>
      </c>
      <c r="Y1295" s="297">
        <f t="shared" si="55"/>
        <v>1</v>
      </c>
      <c r="Z1295" s="263"/>
      <c r="AA1295" s="263"/>
      <c r="AB1295" s="263"/>
      <c r="AC1295" s="263"/>
      <c r="AD1295" s="263"/>
      <c r="AE1295" s="263"/>
      <c r="AF1295" s="263"/>
      <c r="AG1295" s="158"/>
      <c r="AH1295" s="297">
        <f t="shared" si="53"/>
        <v>0</v>
      </c>
      <c r="AI1295" s="573"/>
      <c r="AJ1295" s="574" t="s">
        <v>659</v>
      </c>
      <c r="AK1295" s="574" t="s">
        <v>430</v>
      </c>
      <c r="AL1295" s="574"/>
      <c r="AM1295" s="574"/>
      <c r="AN1295" s="574"/>
      <c r="AO1295" s="574"/>
      <c r="AP1295" s="574"/>
      <c r="AQ1295" s="574"/>
      <c r="AR1295" s="574"/>
      <c r="AS1295" s="575"/>
      <c r="AT1295" s="576"/>
      <c r="AU1295" s="575"/>
      <c r="AV1295" s="577"/>
      <c r="AW1295" s="159"/>
    </row>
    <row r="1296" spans="1:49" ht="63.75">
      <c r="A1296" s="395"/>
      <c r="B1296" s="395">
        <v>3082710100</v>
      </c>
      <c r="C1296" s="263" t="s">
        <v>7373</v>
      </c>
      <c r="D1296" s="263" t="s">
        <v>7355</v>
      </c>
      <c r="E1296" s="263" t="s">
        <v>3465</v>
      </c>
      <c r="F1296" s="263" t="s">
        <v>416</v>
      </c>
      <c r="G1296" s="263" t="s">
        <v>666</v>
      </c>
      <c r="H1296" s="263"/>
      <c r="I1296" s="263"/>
      <c r="J1296" s="263"/>
      <c r="K1296" s="263"/>
      <c r="L1296" s="263"/>
      <c r="M1296" s="263"/>
      <c r="N1296" s="263"/>
      <c r="O1296" s="158"/>
      <c r="P1296" s="296">
        <f t="shared" si="54"/>
        <v>0</v>
      </c>
      <c r="Q1296" s="263"/>
      <c r="R1296" s="263"/>
      <c r="S1296" s="263"/>
      <c r="T1296" s="263"/>
      <c r="U1296" s="263"/>
      <c r="V1296" s="263"/>
      <c r="W1296" s="263">
        <v>1</v>
      </c>
      <c r="X1296" s="158">
        <v>45133</v>
      </c>
      <c r="Y1296" s="297">
        <f t="shared" si="55"/>
        <v>1</v>
      </c>
      <c r="Z1296" s="263"/>
      <c r="AA1296" s="263"/>
      <c r="AB1296" s="263"/>
      <c r="AC1296" s="263"/>
      <c r="AD1296" s="263"/>
      <c r="AE1296" s="263"/>
      <c r="AF1296" s="263"/>
      <c r="AG1296" s="158"/>
      <c r="AH1296" s="297">
        <f t="shared" si="53"/>
        <v>0</v>
      </c>
      <c r="AI1296" s="573"/>
      <c r="AJ1296" s="574" t="s">
        <v>659</v>
      </c>
      <c r="AK1296" s="574" t="s">
        <v>430</v>
      </c>
      <c r="AL1296" s="574"/>
      <c r="AM1296" s="574"/>
      <c r="AN1296" s="574"/>
      <c r="AO1296" s="574"/>
      <c r="AP1296" s="574"/>
      <c r="AQ1296" s="574"/>
      <c r="AR1296" s="574"/>
      <c r="AS1296" s="575"/>
      <c r="AT1296" s="576"/>
      <c r="AU1296" s="575"/>
      <c r="AV1296" s="577"/>
      <c r="AW1296" s="159"/>
    </row>
    <row r="1297" spans="1:49" ht="25.5">
      <c r="A1297" s="395"/>
      <c r="B1297" s="395">
        <v>4516120100</v>
      </c>
      <c r="C1297" s="263" t="s">
        <v>7374</v>
      </c>
      <c r="D1297" s="263" t="s">
        <v>7375</v>
      </c>
      <c r="E1297" s="263" t="s">
        <v>3466</v>
      </c>
      <c r="F1297" s="263" t="s">
        <v>416</v>
      </c>
      <c r="G1297" s="263" t="s">
        <v>666</v>
      </c>
      <c r="H1297" s="263"/>
      <c r="I1297" s="263"/>
      <c r="J1297" s="263"/>
      <c r="K1297" s="263"/>
      <c r="L1297" s="263"/>
      <c r="M1297" s="263"/>
      <c r="N1297" s="263"/>
      <c r="O1297" s="158"/>
      <c r="P1297" s="296">
        <f t="shared" si="54"/>
        <v>0</v>
      </c>
      <c r="Q1297" s="263"/>
      <c r="R1297" s="263"/>
      <c r="S1297" s="263"/>
      <c r="T1297" s="263"/>
      <c r="U1297" s="263"/>
      <c r="V1297" s="263"/>
      <c r="W1297" s="263">
        <v>1</v>
      </c>
      <c r="X1297" s="158">
        <v>45000</v>
      </c>
      <c r="Y1297" s="297">
        <f t="shared" si="55"/>
        <v>1</v>
      </c>
      <c r="Z1297" s="263"/>
      <c r="AA1297" s="263"/>
      <c r="AB1297" s="263"/>
      <c r="AC1297" s="263"/>
      <c r="AD1297" s="263"/>
      <c r="AE1297" s="263"/>
      <c r="AF1297" s="263"/>
      <c r="AG1297" s="158"/>
      <c r="AH1297" s="297">
        <f t="shared" si="53"/>
        <v>0</v>
      </c>
      <c r="AI1297" s="573"/>
      <c r="AJ1297" s="574" t="s">
        <v>659</v>
      </c>
      <c r="AK1297" s="574" t="s">
        <v>430</v>
      </c>
      <c r="AL1297" s="574"/>
      <c r="AM1297" s="574"/>
      <c r="AN1297" s="574"/>
      <c r="AO1297" s="574"/>
      <c r="AP1297" s="574"/>
      <c r="AQ1297" s="574"/>
      <c r="AR1297" s="574"/>
      <c r="AS1297" s="575"/>
      <c r="AT1297" s="576"/>
      <c r="AU1297" s="575"/>
      <c r="AV1297" s="577"/>
      <c r="AW1297" s="159"/>
    </row>
    <row r="1298" spans="1:49" ht="51">
      <c r="A1298" s="395"/>
      <c r="B1298" s="395">
        <v>5323110400</v>
      </c>
      <c r="C1298" s="263" t="s">
        <v>7376</v>
      </c>
      <c r="D1298" s="263" t="s">
        <v>7377</v>
      </c>
      <c r="E1298" s="263" t="s">
        <v>3467</v>
      </c>
      <c r="F1298" s="263" t="s">
        <v>416</v>
      </c>
      <c r="G1298" s="263" t="s">
        <v>666</v>
      </c>
      <c r="H1298" s="263"/>
      <c r="I1298" s="263"/>
      <c r="J1298" s="263"/>
      <c r="K1298" s="263"/>
      <c r="L1298" s="263"/>
      <c r="M1298" s="263"/>
      <c r="N1298" s="263"/>
      <c r="O1298" s="158"/>
      <c r="P1298" s="296">
        <f t="shared" si="54"/>
        <v>0</v>
      </c>
      <c r="Q1298" s="263"/>
      <c r="R1298" s="263"/>
      <c r="S1298" s="263"/>
      <c r="T1298" s="263"/>
      <c r="U1298" s="263"/>
      <c r="V1298" s="263"/>
      <c r="W1298" s="263">
        <v>1</v>
      </c>
      <c r="X1298" s="158">
        <v>45006</v>
      </c>
      <c r="Y1298" s="297">
        <f t="shared" si="55"/>
        <v>1</v>
      </c>
      <c r="Z1298" s="263"/>
      <c r="AA1298" s="263"/>
      <c r="AB1298" s="263"/>
      <c r="AC1298" s="263"/>
      <c r="AD1298" s="263"/>
      <c r="AE1298" s="263"/>
      <c r="AF1298" s="263"/>
      <c r="AG1298" s="158"/>
      <c r="AH1298" s="297">
        <f t="shared" si="53"/>
        <v>0</v>
      </c>
      <c r="AI1298" s="573"/>
      <c r="AJ1298" s="574" t="s">
        <v>659</v>
      </c>
      <c r="AK1298" s="574" t="s">
        <v>430</v>
      </c>
      <c r="AL1298" s="574"/>
      <c r="AM1298" s="574"/>
      <c r="AN1298" s="574"/>
      <c r="AO1298" s="574"/>
      <c r="AP1298" s="574"/>
      <c r="AQ1298" s="574"/>
      <c r="AR1298" s="574"/>
      <c r="AS1298" s="575"/>
      <c r="AT1298" s="576"/>
      <c r="AU1298" s="575"/>
      <c r="AV1298" s="577"/>
      <c r="AW1298" s="159"/>
    </row>
    <row r="1299" spans="1:49" ht="51">
      <c r="A1299" s="395"/>
      <c r="B1299" s="395">
        <v>5493800200</v>
      </c>
      <c r="C1299" s="263" t="s">
        <v>7378</v>
      </c>
      <c r="D1299" s="263" t="s">
        <v>7379</v>
      </c>
      <c r="E1299" s="263" t="s">
        <v>3468</v>
      </c>
      <c r="F1299" s="263" t="s">
        <v>416</v>
      </c>
      <c r="G1299" s="263" t="s">
        <v>666</v>
      </c>
      <c r="H1299" s="263"/>
      <c r="I1299" s="263"/>
      <c r="J1299" s="263"/>
      <c r="K1299" s="263"/>
      <c r="L1299" s="263"/>
      <c r="M1299" s="263"/>
      <c r="N1299" s="263"/>
      <c r="O1299" s="158"/>
      <c r="P1299" s="296">
        <f t="shared" si="54"/>
        <v>0</v>
      </c>
      <c r="Q1299" s="263"/>
      <c r="R1299" s="263"/>
      <c r="S1299" s="263"/>
      <c r="T1299" s="263"/>
      <c r="U1299" s="263"/>
      <c r="V1299" s="263"/>
      <c r="W1299" s="263">
        <v>1</v>
      </c>
      <c r="X1299" s="158">
        <v>45009</v>
      </c>
      <c r="Y1299" s="297">
        <f t="shared" si="55"/>
        <v>1</v>
      </c>
      <c r="Z1299" s="263"/>
      <c r="AA1299" s="263"/>
      <c r="AB1299" s="263"/>
      <c r="AC1299" s="263"/>
      <c r="AD1299" s="263"/>
      <c r="AE1299" s="263"/>
      <c r="AF1299" s="263"/>
      <c r="AG1299" s="158"/>
      <c r="AH1299" s="297">
        <f t="shared" si="53"/>
        <v>0</v>
      </c>
      <c r="AI1299" s="573"/>
      <c r="AJ1299" s="574" t="s">
        <v>659</v>
      </c>
      <c r="AK1299" s="574" t="s">
        <v>430</v>
      </c>
      <c r="AL1299" s="574"/>
      <c r="AM1299" s="574"/>
      <c r="AN1299" s="574"/>
      <c r="AO1299" s="574"/>
      <c r="AP1299" s="574"/>
      <c r="AQ1299" s="574"/>
      <c r="AR1299" s="574"/>
      <c r="AS1299" s="575"/>
      <c r="AT1299" s="576"/>
      <c r="AU1299" s="575"/>
      <c r="AV1299" s="577"/>
      <c r="AW1299" s="159"/>
    </row>
    <row r="1300" spans="1:49" ht="51">
      <c r="A1300" s="395"/>
      <c r="B1300" s="395">
        <v>5493800200</v>
      </c>
      <c r="C1300" s="263" t="s">
        <v>7378</v>
      </c>
      <c r="D1300" s="263" t="s">
        <v>7379</v>
      </c>
      <c r="E1300" s="263" t="s">
        <v>3469</v>
      </c>
      <c r="F1300" s="263" t="s">
        <v>416</v>
      </c>
      <c r="G1300" s="263" t="s">
        <v>666</v>
      </c>
      <c r="H1300" s="263"/>
      <c r="I1300" s="263"/>
      <c r="J1300" s="263"/>
      <c r="K1300" s="263"/>
      <c r="L1300" s="263"/>
      <c r="M1300" s="263"/>
      <c r="N1300" s="263"/>
      <c r="O1300" s="158"/>
      <c r="P1300" s="296">
        <f t="shared" si="54"/>
        <v>0</v>
      </c>
      <c r="Q1300" s="263"/>
      <c r="R1300" s="263"/>
      <c r="S1300" s="263"/>
      <c r="T1300" s="263"/>
      <c r="U1300" s="263"/>
      <c r="V1300" s="263"/>
      <c r="W1300" s="263">
        <v>1</v>
      </c>
      <c r="X1300" s="158">
        <v>45009</v>
      </c>
      <c r="Y1300" s="297">
        <f t="shared" si="55"/>
        <v>1</v>
      </c>
      <c r="Z1300" s="263"/>
      <c r="AA1300" s="263"/>
      <c r="AB1300" s="263"/>
      <c r="AC1300" s="263"/>
      <c r="AD1300" s="263"/>
      <c r="AE1300" s="263"/>
      <c r="AF1300" s="263"/>
      <c r="AG1300" s="158"/>
      <c r="AH1300" s="297">
        <f t="shared" si="53"/>
        <v>0</v>
      </c>
      <c r="AI1300" s="573"/>
      <c r="AJ1300" s="574" t="s">
        <v>659</v>
      </c>
      <c r="AK1300" s="574" t="s">
        <v>430</v>
      </c>
      <c r="AL1300" s="574"/>
      <c r="AM1300" s="574"/>
      <c r="AN1300" s="574"/>
      <c r="AO1300" s="574"/>
      <c r="AP1300" s="574"/>
      <c r="AQ1300" s="574"/>
      <c r="AR1300" s="574"/>
      <c r="AS1300" s="575"/>
      <c r="AT1300" s="576"/>
      <c r="AU1300" s="575"/>
      <c r="AV1300" s="577"/>
      <c r="AW1300" s="159"/>
    </row>
    <row r="1301" spans="1:49" ht="51">
      <c r="A1301" s="395"/>
      <c r="B1301" s="395">
        <v>5493800200</v>
      </c>
      <c r="C1301" s="263" t="s">
        <v>7378</v>
      </c>
      <c r="D1301" s="263" t="s">
        <v>7379</v>
      </c>
      <c r="E1301" s="263" t="s">
        <v>3470</v>
      </c>
      <c r="F1301" s="263" t="s">
        <v>416</v>
      </c>
      <c r="G1301" s="263" t="s">
        <v>666</v>
      </c>
      <c r="H1301" s="263"/>
      <c r="I1301" s="263"/>
      <c r="J1301" s="263"/>
      <c r="K1301" s="263"/>
      <c r="L1301" s="263"/>
      <c r="M1301" s="263"/>
      <c r="N1301" s="263"/>
      <c r="O1301" s="158"/>
      <c r="P1301" s="296">
        <f t="shared" si="54"/>
        <v>0</v>
      </c>
      <c r="Q1301" s="263"/>
      <c r="R1301" s="263"/>
      <c r="S1301" s="263"/>
      <c r="T1301" s="263"/>
      <c r="U1301" s="263"/>
      <c r="V1301" s="263"/>
      <c r="W1301" s="263">
        <v>1</v>
      </c>
      <c r="X1301" s="158">
        <v>45009</v>
      </c>
      <c r="Y1301" s="297">
        <f t="shared" si="55"/>
        <v>1</v>
      </c>
      <c r="Z1301" s="263"/>
      <c r="AA1301" s="263"/>
      <c r="AB1301" s="263"/>
      <c r="AC1301" s="263"/>
      <c r="AD1301" s="263"/>
      <c r="AE1301" s="263"/>
      <c r="AF1301" s="263"/>
      <c r="AG1301" s="158"/>
      <c r="AH1301" s="297">
        <f t="shared" si="53"/>
        <v>0</v>
      </c>
      <c r="AI1301" s="573"/>
      <c r="AJ1301" s="574" t="s">
        <v>659</v>
      </c>
      <c r="AK1301" s="574" t="s">
        <v>430</v>
      </c>
      <c r="AL1301" s="574"/>
      <c r="AM1301" s="574"/>
      <c r="AN1301" s="574"/>
      <c r="AO1301" s="574"/>
      <c r="AP1301" s="574"/>
      <c r="AQ1301" s="574"/>
      <c r="AR1301" s="574"/>
      <c r="AS1301" s="575"/>
      <c r="AT1301" s="576"/>
      <c r="AU1301" s="575"/>
      <c r="AV1301" s="577"/>
      <c r="AW1301" s="159"/>
    </row>
    <row r="1302" spans="1:49" ht="51">
      <c r="A1302" s="395"/>
      <c r="B1302" s="395">
        <v>5493800200</v>
      </c>
      <c r="C1302" s="263" t="s">
        <v>7378</v>
      </c>
      <c r="D1302" s="263" t="s">
        <v>7379</v>
      </c>
      <c r="E1302" s="263" t="s">
        <v>3471</v>
      </c>
      <c r="F1302" s="263" t="s">
        <v>416</v>
      </c>
      <c r="G1302" s="263" t="s">
        <v>666</v>
      </c>
      <c r="H1302" s="263"/>
      <c r="I1302" s="263"/>
      <c r="J1302" s="263"/>
      <c r="K1302" s="263"/>
      <c r="L1302" s="263"/>
      <c r="M1302" s="263"/>
      <c r="N1302" s="263"/>
      <c r="O1302" s="158"/>
      <c r="P1302" s="296">
        <f t="shared" si="54"/>
        <v>0</v>
      </c>
      <c r="Q1302" s="263"/>
      <c r="R1302" s="263"/>
      <c r="S1302" s="263"/>
      <c r="T1302" s="263"/>
      <c r="U1302" s="263"/>
      <c r="V1302" s="263"/>
      <c r="W1302" s="263">
        <v>1</v>
      </c>
      <c r="X1302" s="158">
        <v>45009</v>
      </c>
      <c r="Y1302" s="297">
        <f t="shared" si="55"/>
        <v>1</v>
      </c>
      <c r="Z1302" s="263"/>
      <c r="AA1302" s="263"/>
      <c r="AB1302" s="263"/>
      <c r="AC1302" s="263"/>
      <c r="AD1302" s="263"/>
      <c r="AE1302" s="263"/>
      <c r="AF1302" s="263"/>
      <c r="AG1302" s="158"/>
      <c r="AH1302" s="297">
        <f t="shared" si="53"/>
        <v>0</v>
      </c>
      <c r="AI1302" s="573"/>
      <c r="AJ1302" s="574" t="s">
        <v>659</v>
      </c>
      <c r="AK1302" s="574" t="s">
        <v>430</v>
      </c>
      <c r="AL1302" s="574"/>
      <c r="AM1302" s="574"/>
      <c r="AN1302" s="574"/>
      <c r="AO1302" s="574"/>
      <c r="AP1302" s="574"/>
      <c r="AQ1302" s="574"/>
      <c r="AR1302" s="574"/>
      <c r="AS1302" s="575"/>
      <c r="AT1302" s="576"/>
      <c r="AU1302" s="575"/>
      <c r="AV1302" s="577"/>
      <c r="AW1302" s="159"/>
    </row>
    <row r="1303" spans="1:49" ht="51">
      <c r="A1303" s="395"/>
      <c r="B1303" s="395">
        <v>5493800200</v>
      </c>
      <c r="C1303" s="263" t="s">
        <v>7378</v>
      </c>
      <c r="D1303" s="263" t="s">
        <v>7379</v>
      </c>
      <c r="E1303" s="263" t="s">
        <v>3472</v>
      </c>
      <c r="F1303" s="263" t="s">
        <v>416</v>
      </c>
      <c r="G1303" s="263" t="s">
        <v>666</v>
      </c>
      <c r="H1303" s="263"/>
      <c r="I1303" s="263"/>
      <c r="J1303" s="263"/>
      <c r="K1303" s="263"/>
      <c r="L1303" s="263"/>
      <c r="M1303" s="263"/>
      <c r="N1303" s="263"/>
      <c r="O1303" s="158"/>
      <c r="P1303" s="296">
        <f t="shared" si="54"/>
        <v>0</v>
      </c>
      <c r="Q1303" s="263"/>
      <c r="R1303" s="263"/>
      <c r="S1303" s="263"/>
      <c r="T1303" s="263"/>
      <c r="U1303" s="263"/>
      <c r="V1303" s="263"/>
      <c r="W1303" s="263">
        <v>1</v>
      </c>
      <c r="X1303" s="158">
        <v>45009</v>
      </c>
      <c r="Y1303" s="297">
        <f t="shared" si="55"/>
        <v>1</v>
      </c>
      <c r="Z1303" s="263"/>
      <c r="AA1303" s="263"/>
      <c r="AB1303" s="263"/>
      <c r="AC1303" s="263"/>
      <c r="AD1303" s="263"/>
      <c r="AE1303" s="263"/>
      <c r="AF1303" s="263"/>
      <c r="AG1303" s="158"/>
      <c r="AH1303" s="297">
        <f t="shared" si="53"/>
        <v>0</v>
      </c>
      <c r="AI1303" s="573"/>
      <c r="AJ1303" s="574" t="s">
        <v>659</v>
      </c>
      <c r="AK1303" s="574" t="s">
        <v>430</v>
      </c>
      <c r="AL1303" s="574"/>
      <c r="AM1303" s="574"/>
      <c r="AN1303" s="574"/>
      <c r="AO1303" s="574"/>
      <c r="AP1303" s="574"/>
      <c r="AQ1303" s="574"/>
      <c r="AR1303" s="574"/>
      <c r="AS1303" s="575"/>
      <c r="AT1303" s="576"/>
      <c r="AU1303" s="575"/>
      <c r="AV1303" s="577"/>
      <c r="AW1303" s="159"/>
    </row>
    <row r="1304" spans="1:49" ht="51">
      <c r="A1304" s="395"/>
      <c r="B1304" s="395">
        <v>4486521900</v>
      </c>
      <c r="C1304" s="263" t="s">
        <v>7380</v>
      </c>
      <c r="D1304" s="263" t="s">
        <v>7381</v>
      </c>
      <c r="E1304" s="263" t="s">
        <v>3473</v>
      </c>
      <c r="F1304" s="263" t="s">
        <v>416</v>
      </c>
      <c r="G1304" s="263" t="s">
        <v>666</v>
      </c>
      <c r="H1304" s="263"/>
      <c r="I1304" s="263"/>
      <c r="J1304" s="263"/>
      <c r="K1304" s="263"/>
      <c r="L1304" s="263"/>
      <c r="M1304" s="263"/>
      <c r="N1304" s="263"/>
      <c r="O1304" s="158"/>
      <c r="P1304" s="296">
        <f t="shared" si="54"/>
        <v>0</v>
      </c>
      <c r="Q1304" s="263"/>
      <c r="R1304" s="263"/>
      <c r="S1304" s="263"/>
      <c r="T1304" s="263"/>
      <c r="U1304" s="263"/>
      <c r="V1304" s="263"/>
      <c r="W1304" s="263">
        <v>1</v>
      </c>
      <c r="X1304" s="158">
        <v>45009</v>
      </c>
      <c r="Y1304" s="297">
        <f t="shared" si="55"/>
        <v>1</v>
      </c>
      <c r="Z1304" s="263"/>
      <c r="AA1304" s="263"/>
      <c r="AB1304" s="263"/>
      <c r="AC1304" s="263"/>
      <c r="AD1304" s="263"/>
      <c r="AE1304" s="263"/>
      <c r="AF1304" s="263"/>
      <c r="AG1304" s="158"/>
      <c r="AH1304" s="297">
        <f t="shared" si="53"/>
        <v>0</v>
      </c>
      <c r="AI1304" s="573"/>
      <c r="AJ1304" s="574" t="s">
        <v>659</v>
      </c>
      <c r="AK1304" s="574" t="s">
        <v>430</v>
      </c>
      <c r="AL1304" s="574"/>
      <c r="AM1304" s="574"/>
      <c r="AN1304" s="574"/>
      <c r="AO1304" s="574"/>
      <c r="AP1304" s="574"/>
      <c r="AQ1304" s="574"/>
      <c r="AR1304" s="574"/>
      <c r="AS1304" s="575"/>
      <c r="AT1304" s="576"/>
      <c r="AU1304" s="575"/>
      <c r="AV1304" s="577"/>
      <c r="AW1304" s="159"/>
    </row>
    <row r="1305" spans="1:49" ht="51">
      <c r="A1305" s="395"/>
      <c r="B1305" s="395">
        <v>5424802400</v>
      </c>
      <c r="C1305" s="263" t="s">
        <v>7382</v>
      </c>
      <c r="D1305" s="263" t="s">
        <v>7086</v>
      </c>
      <c r="E1305" s="263" t="s">
        <v>3474</v>
      </c>
      <c r="F1305" s="263" t="s">
        <v>416</v>
      </c>
      <c r="G1305" s="263" t="s">
        <v>666</v>
      </c>
      <c r="H1305" s="263"/>
      <c r="I1305" s="263"/>
      <c r="J1305" s="263"/>
      <c r="K1305" s="263"/>
      <c r="L1305" s="263"/>
      <c r="M1305" s="263"/>
      <c r="N1305" s="263"/>
      <c r="O1305" s="158"/>
      <c r="P1305" s="296">
        <f t="shared" si="54"/>
        <v>0</v>
      </c>
      <c r="Q1305" s="263"/>
      <c r="R1305" s="263"/>
      <c r="S1305" s="263"/>
      <c r="T1305" s="263"/>
      <c r="U1305" s="263"/>
      <c r="V1305" s="263"/>
      <c r="W1305" s="263">
        <v>1</v>
      </c>
      <c r="X1305" s="158">
        <v>45014</v>
      </c>
      <c r="Y1305" s="297">
        <f t="shared" si="55"/>
        <v>1</v>
      </c>
      <c r="Z1305" s="263"/>
      <c r="AA1305" s="263"/>
      <c r="AB1305" s="263"/>
      <c r="AC1305" s="263"/>
      <c r="AD1305" s="263"/>
      <c r="AE1305" s="263"/>
      <c r="AF1305" s="263"/>
      <c r="AG1305" s="158"/>
      <c r="AH1305" s="297">
        <f t="shared" si="53"/>
        <v>0</v>
      </c>
      <c r="AI1305" s="573"/>
      <c r="AJ1305" s="574" t="s">
        <v>659</v>
      </c>
      <c r="AK1305" s="574" t="s">
        <v>430</v>
      </c>
      <c r="AL1305" s="574"/>
      <c r="AM1305" s="574"/>
      <c r="AN1305" s="574"/>
      <c r="AO1305" s="574"/>
      <c r="AP1305" s="574"/>
      <c r="AQ1305" s="574"/>
      <c r="AR1305" s="574"/>
      <c r="AS1305" s="575"/>
      <c r="AT1305" s="576"/>
      <c r="AU1305" s="575"/>
      <c r="AV1305" s="577"/>
      <c r="AW1305" s="159"/>
    </row>
    <row r="1306" spans="1:49" ht="51">
      <c r="A1306" s="395"/>
      <c r="B1306" s="395">
        <v>5424802400</v>
      </c>
      <c r="C1306" s="263" t="s">
        <v>7383</v>
      </c>
      <c r="D1306" s="263" t="s">
        <v>7086</v>
      </c>
      <c r="E1306" s="263" t="s">
        <v>3475</v>
      </c>
      <c r="F1306" s="263" t="s">
        <v>416</v>
      </c>
      <c r="G1306" s="263" t="s">
        <v>666</v>
      </c>
      <c r="H1306" s="263"/>
      <c r="I1306" s="263"/>
      <c r="J1306" s="263"/>
      <c r="K1306" s="263"/>
      <c r="L1306" s="263"/>
      <c r="M1306" s="263"/>
      <c r="N1306" s="263"/>
      <c r="O1306" s="158"/>
      <c r="P1306" s="296">
        <f t="shared" si="54"/>
        <v>0</v>
      </c>
      <c r="Q1306" s="263"/>
      <c r="R1306" s="263"/>
      <c r="S1306" s="263"/>
      <c r="T1306" s="263"/>
      <c r="U1306" s="263"/>
      <c r="V1306" s="263"/>
      <c r="W1306" s="263">
        <v>1</v>
      </c>
      <c r="X1306" s="158">
        <v>45014</v>
      </c>
      <c r="Y1306" s="297">
        <f t="shared" si="55"/>
        <v>1</v>
      </c>
      <c r="Z1306" s="263"/>
      <c r="AA1306" s="263"/>
      <c r="AB1306" s="263"/>
      <c r="AC1306" s="263"/>
      <c r="AD1306" s="263"/>
      <c r="AE1306" s="263"/>
      <c r="AF1306" s="263"/>
      <c r="AG1306" s="158"/>
      <c r="AH1306" s="297">
        <f t="shared" si="53"/>
        <v>0</v>
      </c>
      <c r="AI1306" s="573"/>
      <c r="AJ1306" s="574" t="s">
        <v>659</v>
      </c>
      <c r="AK1306" s="574" t="s">
        <v>430</v>
      </c>
      <c r="AL1306" s="574"/>
      <c r="AM1306" s="574"/>
      <c r="AN1306" s="574"/>
      <c r="AO1306" s="574"/>
      <c r="AP1306" s="574"/>
      <c r="AQ1306" s="574"/>
      <c r="AR1306" s="574"/>
      <c r="AS1306" s="575"/>
      <c r="AT1306" s="576"/>
      <c r="AU1306" s="575"/>
      <c r="AV1306" s="577"/>
      <c r="AW1306" s="159"/>
    </row>
    <row r="1307" spans="1:49" ht="51">
      <c r="A1307" s="395"/>
      <c r="B1307" s="395">
        <v>5424802400</v>
      </c>
      <c r="C1307" s="263" t="s">
        <v>7384</v>
      </c>
      <c r="D1307" s="263" t="s">
        <v>7086</v>
      </c>
      <c r="E1307" s="263" t="s">
        <v>3476</v>
      </c>
      <c r="F1307" s="263" t="s">
        <v>416</v>
      </c>
      <c r="G1307" s="263" t="s">
        <v>666</v>
      </c>
      <c r="H1307" s="263"/>
      <c r="I1307" s="263"/>
      <c r="J1307" s="263"/>
      <c r="K1307" s="263"/>
      <c r="L1307" s="263"/>
      <c r="M1307" s="263"/>
      <c r="N1307" s="263"/>
      <c r="O1307" s="158"/>
      <c r="P1307" s="296">
        <f t="shared" si="54"/>
        <v>0</v>
      </c>
      <c r="Q1307" s="263"/>
      <c r="R1307" s="263"/>
      <c r="S1307" s="263"/>
      <c r="T1307" s="263"/>
      <c r="U1307" s="263"/>
      <c r="V1307" s="263"/>
      <c r="W1307" s="263">
        <v>1</v>
      </c>
      <c r="X1307" s="158">
        <v>45014</v>
      </c>
      <c r="Y1307" s="297">
        <f t="shared" si="55"/>
        <v>1</v>
      </c>
      <c r="Z1307" s="263"/>
      <c r="AA1307" s="263"/>
      <c r="AB1307" s="263"/>
      <c r="AC1307" s="263"/>
      <c r="AD1307" s="263"/>
      <c r="AE1307" s="263"/>
      <c r="AF1307" s="263"/>
      <c r="AG1307" s="158"/>
      <c r="AH1307" s="297">
        <f t="shared" si="53"/>
        <v>0</v>
      </c>
      <c r="AI1307" s="573"/>
      <c r="AJ1307" s="574" t="s">
        <v>659</v>
      </c>
      <c r="AK1307" s="574" t="s">
        <v>430</v>
      </c>
      <c r="AL1307" s="574"/>
      <c r="AM1307" s="574"/>
      <c r="AN1307" s="574"/>
      <c r="AO1307" s="574"/>
      <c r="AP1307" s="574"/>
      <c r="AQ1307" s="574"/>
      <c r="AR1307" s="574"/>
      <c r="AS1307" s="575"/>
      <c r="AT1307" s="576"/>
      <c r="AU1307" s="575"/>
      <c r="AV1307" s="577"/>
      <c r="AW1307" s="159"/>
    </row>
    <row r="1308" spans="1:49" ht="51">
      <c r="A1308" s="395"/>
      <c r="B1308" s="395">
        <v>4406300900</v>
      </c>
      <c r="C1308" s="263" t="s">
        <v>7385</v>
      </c>
      <c r="D1308" s="263" t="s">
        <v>7386</v>
      </c>
      <c r="E1308" s="263" t="s">
        <v>3477</v>
      </c>
      <c r="F1308" s="263" t="s">
        <v>416</v>
      </c>
      <c r="G1308" s="263" t="s">
        <v>666</v>
      </c>
      <c r="H1308" s="263"/>
      <c r="I1308" s="263"/>
      <c r="J1308" s="263"/>
      <c r="K1308" s="263"/>
      <c r="L1308" s="263"/>
      <c r="M1308" s="263"/>
      <c r="N1308" s="263"/>
      <c r="O1308" s="158"/>
      <c r="P1308" s="296">
        <f t="shared" si="54"/>
        <v>0</v>
      </c>
      <c r="Q1308" s="263"/>
      <c r="R1308" s="263"/>
      <c r="S1308" s="263"/>
      <c r="T1308" s="263"/>
      <c r="U1308" s="263"/>
      <c r="V1308" s="263"/>
      <c r="W1308" s="263">
        <v>1</v>
      </c>
      <c r="X1308" s="158">
        <v>45021</v>
      </c>
      <c r="Y1308" s="297">
        <f t="shared" si="55"/>
        <v>1</v>
      </c>
      <c r="Z1308" s="263"/>
      <c r="AA1308" s="263"/>
      <c r="AB1308" s="263"/>
      <c r="AC1308" s="263"/>
      <c r="AD1308" s="263"/>
      <c r="AE1308" s="263"/>
      <c r="AF1308" s="263"/>
      <c r="AG1308" s="158"/>
      <c r="AH1308" s="297">
        <f t="shared" si="53"/>
        <v>0</v>
      </c>
      <c r="AI1308" s="573"/>
      <c r="AJ1308" s="574" t="s">
        <v>659</v>
      </c>
      <c r="AK1308" s="574" t="s">
        <v>430</v>
      </c>
      <c r="AL1308" s="574"/>
      <c r="AM1308" s="574"/>
      <c r="AN1308" s="574"/>
      <c r="AO1308" s="574"/>
      <c r="AP1308" s="574"/>
      <c r="AQ1308" s="574"/>
      <c r="AR1308" s="574"/>
      <c r="AS1308" s="575"/>
      <c r="AT1308" s="576"/>
      <c r="AU1308" s="575"/>
      <c r="AV1308" s="577"/>
      <c r="AW1308" s="159"/>
    </row>
    <row r="1309" spans="1:49" ht="15">
      <c r="A1309" s="395"/>
      <c r="B1309" s="395">
        <v>5507110800</v>
      </c>
      <c r="C1309" s="263" t="s">
        <v>7387</v>
      </c>
      <c r="D1309" s="263" t="s">
        <v>7388</v>
      </c>
      <c r="E1309" s="263" t="s">
        <v>3478</v>
      </c>
      <c r="F1309" s="263" t="s">
        <v>416</v>
      </c>
      <c r="G1309" s="263" t="s">
        <v>666</v>
      </c>
      <c r="H1309" s="263"/>
      <c r="I1309" s="263"/>
      <c r="J1309" s="263"/>
      <c r="K1309" s="263"/>
      <c r="L1309" s="263"/>
      <c r="M1309" s="263"/>
      <c r="N1309" s="263"/>
      <c r="O1309" s="158"/>
      <c r="P1309" s="296">
        <f t="shared" si="54"/>
        <v>0</v>
      </c>
      <c r="Q1309" s="263"/>
      <c r="R1309" s="263"/>
      <c r="S1309" s="263"/>
      <c r="T1309" s="263"/>
      <c r="U1309" s="263"/>
      <c r="V1309" s="263"/>
      <c r="W1309" s="263">
        <v>1</v>
      </c>
      <c r="X1309" s="158">
        <v>45027</v>
      </c>
      <c r="Y1309" s="297">
        <f t="shared" si="55"/>
        <v>1</v>
      </c>
      <c r="Z1309" s="263"/>
      <c r="AA1309" s="263"/>
      <c r="AB1309" s="263"/>
      <c r="AC1309" s="263"/>
      <c r="AD1309" s="263"/>
      <c r="AE1309" s="263"/>
      <c r="AF1309" s="263"/>
      <c r="AG1309" s="158"/>
      <c r="AH1309" s="297">
        <f t="shared" si="53"/>
        <v>0</v>
      </c>
      <c r="AI1309" s="573"/>
      <c r="AJ1309" s="574" t="s">
        <v>659</v>
      </c>
      <c r="AK1309" s="574" t="s">
        <v>430</v>
      </c>
      <c r="AL1309" s="574"/>
      <c r="AM1309" s="574"/>
      <c r="AN1309" s="574"/>
      <c r="AO1309" s="574"/>
      <c r="AP1309" s="574"/>
      <c r="AQ1309" s="574"/>
      <c r="AR1309" s="574"/>
      <c r="AS1309" s="575"/>
      <c r="AT1309" s="576"/>
      <c r="AU1309" s="575"/>
      <c r="AV1309" s="577"/>
      <c r="AW1309" s="159"/>
    </row>
    <row r="1310" spans="1:49" ht="51">
      <c r="A1310" s="395"/>
      <c r="B1310" s="395">
        <v>4382201000</v>
      </c>
      <c r="C1310" s="263" t="s">
        <v>7389</v>
      </c>
      <c r="D1310" s="263" t="s">
        <v>7390</v>
      </c>
      <c r="E1310" s="263" t="s">
        <v>3479</v>
      </c>
      <c r="F1310" s="263" t="s">
        <v>416</v>
      </c>
      <c r="G1310" s="263" t="s">
        <v>666</v>
      </c>
      <c r="H1310" s="263"/>
      <c r="I1310" s="263"/>
      <c r="J1310" s="263"/>
      <c r="K1310" s="263"/>
      <c r="L1310" s="263"/>
      <c r="M1310" s="263"/>
      <c r="N1310" s="263"/>
      <c r="O1310" s="158"/>
      <c r="P1310" s="296">
        <f t="shared" si="54"/>
        <v>0</v>
      </c>
      <c r="Q1310" s="263"/>
      <c r="R1310" s="263"/>
      <c r="S1310" s="263"/>
      <c r="T1310" s="263"/>
      <c r="U1310" s="263"/>
      <c r="V1310" s="263"/>
      <c r="W1310" s="263">
        <v>1</v>
      </c>
      <c r="X1310" s="158">
        <v>45029</v>
      </c>
      <c r="Y1310" s="297">
        <f t="shared" si="55"/>
        <v>1</v>
      </c>
      <c r="Z1310" s="263"/>
      <c r="AA1310" s="263"/>
      <c r="AB1310" s="263"/>
      <c r="AC1310" s="263"/>
      <c r="AD1310" s="263"/>
      <c r="AE1310" s="263"/>
      <c r="AF1310" s="263"/>
      <c r="AG1310" s="158"/>
      <c r="AH1310" s="297">
        <f t="shared" si="53"/>
        <v>0</v>
      </c>
      <c r="AI1310" s="573"/>
      <c r="AJ1310" s="574" t="s">
        <v>659</v>
      </c>
      <c r="AK1310" s="574" t="s">
        <v>430</v>
      </c>
      <c r="AL1310" s="574"/>
      <c r="AM1310" s="574"/>
      <c r="AN1310" s="574"/>
      <c r="AO1310" s="574"/>
      <c r="AP1310" s="574"/>
      <c r="AQ1310" s="574"/>
      <c r="AR1310" s="574"/>
      <c r="AS1310" s="575"/>
      <c r="AT1310" s="576"/>
      <c r="AU1310" s="575"/>
      <c r="AV1310" s="577"/>
      <c r="AW1310" s="159"/>
    </row>
    <row r="1311" spans="1:49" ht="51">
      <c r="A1311" s="395"/>
      <c r="B1311" s="395">
        <v>4382201000</v>
      </c>
      <c r="C1311" s="263" t="s">
        <v>7389</v>
      </c>
      <c r="D1311" s="263" t="s">
        <v>7390</v>
      </c>
      <c r="E1311" s="263" t="s">
        <v>3480</v>
      </c>
      <c r="F1311" s="263" t="s">
        <v>416</v>
      </c>
      <c r="G1311" s="263" t="s">
        <v>666</v>
      </c>
      <c r="H1311" s="263"/>
      <c r="I1311" s="263"/>
      <c r="J1311" s="263"/>
      <c r="K1311" s="263"/>
      <c r="L1311" s="263"/>
      <c r="M1311" s="263"/>
      <c r="N1311" s="263"/>
      <c r="O1311" s="158"/>
      <c r="P1311" s="296">
        <f t="shared" si="54"/>
        <v>0</v>
      </c>
      <c r="Q1311" s="263"/>
      <c r="R1311" s="263"/>
      <c r="S1311" s="263"/>
      <c r="T1311" s="263"/>
      <c r="U1311" s="263"/>
      <c r="V1311" s="263"/>
      <c r="W1311" s="263">
        <v>1</v>
      </c>
      <c r="X1311" s="158">
        <v>45029</v>
      </c>
      <c r="Y1311" s="297">
        <f t="shared" si="55"/>
        <v>1</v>
      </c>
      <c r="Z1311" s="263"/>
      <c r="AA1311" s="263"/>
      <c r="AB1311" s="263"/>
      <c r="AC1311" s="263"/>
      <c r="AD1311" s="263"/>
      <c r="AE1311" s="263"/>
      <c r="AF1311" s="263"/>
      <c r="AG1311" s="158"/>
      <c r="AH1311" s="297">
        <f t="shared" si="53"/>
        <v>0</v>
      </c>
      <c r="AI1311" s="573"/>
      <c r="AJ1311" s="574" t="s">
        <v>659</v>
      </c>
      <c r="AK1311" s="574" t="s">
        <v>430</v>
      </c>
      <c r="AL1311" s="574"/>
      <c r="AM1311" s="574"/>
      <c r="AN1311" s="574"/>
      <c r="AO1311" s="574"/>
      <c r="AP1311" s="574"/>
      <c r="AQ1311" s="574"/>
      <c r="AR1311" s="574"/>
      <c r="AS1311" s="575"/>
      <c r="AT1311" s="576"/>
      <c r="AU1311" s="575"/>
      <c r="AV1311" s="577"/>
      <c r="AW1311" s="159"/>
    </row>
    <row r="1312" spans="1:49" ht="51">
      <c r="A1312" s="395"/>
      <c r="B1312" s="395">
        <v>4382201000</v>
      </c>
      <c r="C1312" s="263" t="s">
        <v>7389</v>
      </c>
      <c r="D1312" s="263" t="s">
        <v>7390</v>
      </c>
      <c r="E1312" s="263" t="s">
        <v>3481</v>
      </c>
      <c r="F1312" s="263" t="s">
        <v>416</v>
      </c>
      <c r="G1312" s="263" t="s">
        <v>666</v>
      </c>
      <c r="H1312" s="263"/>
      <c r="I1312" s="263"/>
      <c r="J1312" s="263"/>
      <c r="K1312" s="263"/>
      <c r="L1312" s="263"/>
      <c r="M1312" s="263"/>
      <c r="N1312" s="263"/>
      <c r="O1312" s="158"/>
      <c r="P1312" s="296">
        <f t="shared" si="54"/>
        <v>0</v>
      </c>
      <c r="Q1312" s="263"/>
      <c r="R1312" s="263"/>
      <c r="S1312" s="263"/>
      <c r="T1312" s="263"/>
      <c r="U1312" s="263"/>
      <c r="V1312" s="263"/>
      <c r="W1312" s="263">
        <v>1</v>
      </c>
      <c r="X1312" s="158">
        <v>45029</v>
      </c>
      <c r="Y1312" s="297">
        <f t="shared" si="55"/>
        <v>1</v>
      </c>
      <c r="Z1312" s="263"/>
      <c r="AA1312" s="263"/>
      <c r="AB1312" s="263"/>
      <c r="AC1312" s="263"/>
      <c r="AD1312" s="263"/>
      <c r="AE1312" s="263"/>
      <c r="AF1312" s="263"/>
      <c r="AG1312" s="158"/>
      <c r="AH1312" s="297">
        <f t="shared" si="53"/>
        <v>0</v>
      </c>
      <c r="AI1312" s="573"/>
      <c r="AJ1312" s="574" t="s">
        <v>659</v>
      </c>
      <c r="AK1312" s="574" t="s">
        <v>430</v>
      </c>
      <c r="AL1312" s="574"/>
      <c r="AM1312" s="574"/>
      <c r="AN1312" s="574"/>
      <c r="AO1312" s="574"/>
      <c r="AP1312" s="574"/>
      <c r="AQ1312" s="574"/>
      <c r="AR1312" s="574"/>
      <c r="AS1312" s="575"/>
      <c r="AT1312" s="576"/>
      <c r="AU1312" s="575"/>
      <c r="AV1312" s="577"/>
      <c r="AW1312" s="159"/>
    </row>
    <row r="1313" spans="1:49" ht="51">
      <c r="A1313" s="395"/>
      <c r="B1313" s="395">
        <v>4382201000</v>
      </c>
      <c r="C1313" s="263" t="s">
        <v>7389</v>
      </c>
      <c r="D1313" s="263" t="s">
        <v>7390</v>
      </c>
      <c r="E1313" s="263" t="s">
        <v>3482</v>
      </c>
      <c r="F1313" s="263" t="s">
        <v>416</v>
      </c>
      <c r="G1313" s="263" t="s">
        <v>666</v>
      </c>
      <c r="H1313" s="263"/>
      <c r="I1313" s="263"/>
      <c r="J1313" s="263"/>
      <c r="K1313" s="263"/>
      <c r="L1313" s="263"/>
      <c r="M1313" s="263"/>
      <c r="N1313" s="263"/>
      <c r="O1313" s="158"/>
      <c r="P1313" s="296">
        <f t="shared" si="54"/>
        <v>0</v>
      </c>
      <c r="Q1313" s="263"/>
      <c r="R1313" s="263"/>
      <c r="S1313" s="263"/>
      <c r="T1313" s="263"/>
      <c r="U1313" s="263"/>
      <c r="V1313" s="263"/>
      <c r="W1313" s="263">
        <v>1</v>
      </c>
      <c r="X1313" s="158">
        <v>45029</v>
      </c>
      <c r="Y1313" s="297">
        <f t="shared" si="55"/>
        <v>1</v>
      </c>
      <c r="Z1313" s="263"/>
      <c r="AA1313" s="263"/>
      <c r="AB1313" s="263"/>
      <c r="AC1313" s="263"/>
      <c r="AD1313" s="263"/>
      <c r="AE1313" s="263"/>
      <c r="AF1313" s="263"/>
      <c r="AG1313" s="158"/>
      <c r="AH1313" s="297">
        <f t="shared" si="53"/>
        <v>0</v>
      </c>
      <c r="AI1313" s="573"/>
      <c r="AJ1313" s="574" t="s">
        <v>659</v>
      </c>
      <c r="AK1313" s="574" t="s">
        <v>430</v>
      </c>
      <c r="AL1313" s="574"/>
      <c r="AM1313" s="574"/>
      <c r="AN1313" s="574"/>
      <c r="AO1313" s="574"/>
      <c r="AP1313" s="574"/>
      <c r="AQ1313" s="574"/>
      <c r="AR1313" s="574"/>
      <c r="AS1313" s="575"/>
      <c r="AT1313" s="576"/>
      <c r="AU1313" s="575"/>
      <c r="AV1313" s="577"/>
      <c r="AW1313" s="159"/>
    </row>
    <row r="1314" spans="1:49" ht="25.5">
      <c r="A1314" s="395"/>
      <c r="B1314" s="395">
        <v>4480431900</v>
      </c>
      <c r="C1314" s="263" t="s">
        <v>7391</v>
      </c>
      <c r="D1314" s="263" t="s">
        <v>7392</v>
      </c>
      <c r="E1314" s="263" t="s">
        <v>3483</v>
      </c>
      <c r="F1314" s="263" t="s">
        <v>416</v>
      </c>
      <c r="G1314" s="263" t="s">
        <v>666</v>
      </c>
      <c r="H1314" s="263"/>
      <c r="I1314" s="263"/>
      <c r="J1314" s="263"/>
      <c r="K1314" s="263"/>
      <c r="L1314" s="263"/>
      <c r="M1314" s="263"/>
      <c r="N1314" s="263"/>
      <c r="O1314" s="158"/>
      <c r="P1314" s="296">
        <f t="shared" si="54"/>
        <v>0</v>
      </c>
      <c r="Q1314" s="263"/>
      <c r="R1314" s="263"/>
      <c r="S1314" s="263"/>
      <c r="T1314" s="263"/>
      <c r="U1314" s="263"/>
      <c r="V1314" s="263"/>
      <c r="W1314" s="263">
        <v>1</v>
      </c>
      <c r="X1314" s="158">
        <v>45033</v>
      </c>
      <c r="Y1314" s="297">
        <f t="shared" si="55"/>
        <v>1</v>
      </c>
      <c r="Z1314" s="263"/>
      <c r="AA1314" s="263"/>
      <c r="AB1314" s="263"/>
      <c r="AC1314" s="263"/>
      <c r="AD1314" s="263"/>
      <c r="AE1314" s="263"/>
      <c r="AF1314" s="263"/>
      <c r="AG1314" s="158"/>
      <c r="AH1314" s="297">
        <f t="shared" si="53"/>
        <v>0</v>
      </c>
      <c r="AI1314" s="573"/>
      <c r="AJ1314" s="574" t="s">
        <v>659</v>
      </c>
      <c r="AK1314" s="574" t="s">
        <v>430</v>
      </c>
      <c r="AL1314" s="574"/>
      <c r="AM1314" s="574"/>
      <c r="AN1314" s="574"/>
      <c r="AO1314" s="574"/>
      <c r="AP1314" s="574"/>
      <c r="AQ1314" s="574"/>
      <c r="AR1314" s="574"/>
      <c r="AS1314" s="575"/>
      <c r="AT1314" s="576"/>
      <c r="AU1314" s="575"/>
      <c r="AV1314" s="577"/>
      <c r="AW1314" s="159"/>
    </row>
    <row r="1315" spans="1:49" ht="25.5">
      <c r="A1315" s="395"/>
      <c r="B1315" s="395">
        <v>5482421700</v>
      </c>
      <c r="C1315" s="263" t="s">
        <v>7393</v>
      </c>
      <c r="D1315" s="263" t="s">
        <v>7394</v>
      </c>
      <c r="E1315" s="263" t="s">
        <v>3484</v>
      </c>
      <c r="F1315" s="263" t="s">
        <v>416</v>
      </c>
      <c r="G1315" s="263" t="s">
        <v>666</v>
      </c>
      <c r="H1315" s="263"/>
      <c r="I1315" s="263"/>
      <c r="J1315" s="263"/>
      <c r="K1315" s="263"/>
      <c r="L1315" s="263"/>
      <c r="M1315" s="263"/>
      <c r="N1315" s="263"/>
      <c r="O1315" s="158"/>
      <c r="P1315" s="296">
        <f t="shared" si="54"/>
        <v>0</v>
      </c>
      <c r="Q1315" s="263"/>
      <c r="R1315" s="263"/>
      <c r="S1315" s="263"/>
      <c r="T1315" s="263"/>
      <c r="U1315" s="263"/>
      <c r="V1315" s="263"/>
      <c r="W1315" s="263">
        <v>1</v>
      </c>
      <c r="X1315" s="158">
        <v>45037</v>
      </c>
      <c r="Y1315" s="297">
        <f t="shared" si="55"/>
        <v>1</v>
      </c>
      <c r="Z1315" s="263"/>
      <c r="AA1315" s="263"/>
      <c r="AB1315" s="263"/>
      <c r="AC1315" s="263"/>
      <c r="AD1315" s="263"/>
      <c r="AE1315" s="263"/>
      <c r="AF1315" s="263"/>
      <c r="AG1315" s="158"/>
      <c r="AH1315" s="297">
        <f t="shared" si="53"/>
        <v>0</v>
      </c>
      <c r="AI1315" s="573"/>
      <c r="AJ1315" s="574" t="s">
        <v>659</v>
      </c>
      <c r="AK1315" s="574" t="s">
        <v>430</v>
      </c>
      <c r="AL1315" s="574"/>
      <c r="AM1315" s="574"/>
      <c r="AN1315" s="574"/>
      <c r="AO1315" s="574"/>
      <c r="AP1315" s="574"/>
      <c r="AQ1315" s="574"/>
      <c r="AR1315" s="574"/>
      <c r="AS1315" s="575"/>
      <c r="AT1315" s="576"/>
      <c r="AU1315" s="575"/>
      <c r="AV1315" s="577"/>
      <c r="AW1315" s="159"/>
    </row>
    <row r="1316" spans="1:49" ht="25.5">
      <c r="A1316" s="395"/>
      <c r="B1316" s="395">
        <v>5482421700</v>
      </c>
      <c r="C1316" s="263" t="s">
        <v>7395</v>
      </c>
      <c r="D1316" s="263" t="s">
        <v>7394</v>
      </c>
      <c r="E1316" s="263" t="s">
        <v>3485</v>
      </c>
      <c r="F1316" s="263" t="s">
        <v>416</v>
      </c>
      <c r="G1316" s="263" t="s">
        <v>666</v>
      </c>
      <c r="H1316" s="263"/>
      <c r="I1316" s="263"/>
      <c r="J1316" s="263"/>
      <c r="K1316" s="263"/>
      <c r="L1316" s="263"/>
      <c r="M1316" s="263"/>
      <c r="N1316" s="263"/>
      <c r="O1316" s="158"/>
      <c r="P1316" s="296">
        <f t="shared" si="54"/>
        <v>0</v>
      </c>
      <c r="Q1316" s="263"/>
      <c r="R1316" s="263"/>
      <c r="S1316" s="263"/>
      <c r="T1316" s="263"/>
      <c r="U1316" s="263"/>
      <c r="V1316" s="263"/>
      <c r="W1316" s="263">
        <v>1</v>
      </c>
      <c r="X1316" s="158">
        <v>45037</v>
      </c>
      <c r="Y1316" s="297">
        <f t="shared" si="55"/>
        <v>1</v>
      </c>
      <c r="Z1316" s="263"/>
      <c r="AA1316" s="263"/>
      <c r="AB1316" s="263"/>
      <c r="AC1316" s="263"/>
      <c r="AD1316" s="263"/>
      <c r="AE1316" s="263"/>
      <c r="AF1316" s="263"/>
      <c r="AG1316" s="158"/>
      <c r="AH1316" s="297">
        <f t="shared" si="53"/>
        <v>0</v>
      </c>
      <c r="AI1316" s="573"/>
      <c r="AJ1316" s="574" t="s">
        <v>659</v>
      </c>
      <c r="AK1316" s="574" t="s">
        <v>430</v>
      </c>
      <c r="AL1316" s="574"/>
      <c r="AM1316" s="574"/>
      <c r="AN1316" s="574"/>
      <c r="AO1316" s="574"/>
      <c r="AP1316" s="574"/>
      <c r="AQ1316" s="574"/>
      <c r="AR1316" s="574"/>
      <c r="AS1316" s="575"/>
      <c r="AT1316" s="576"/>
      <c r="AU1316" s="575"/>
      <c r="AV1316" s="577"/>
      <c r="AW1316" s="159"/>
    </row>
    <row r="1317" spans="1:49" ht="25.5">
      <c r="A1317" s="395"/>
      <c r="B1317" s="395">
        <v>5482421700</v>
      </c>
      <c r="C1317" s="263" t="s">
        <v>7396</v>
      </c>
      <c r="D1317" s="263" t="s">
        <v>7394</v>
      </c>
      <c r="E1317" s="263" t="s">
        <v>3486</v>
      </c>
      <c r="F1317" s="263" t="s">
        <v>416</v>
      </c>
      <c r="G1317" s="263" t="s">
        <v>666</v>
      </c>
      <c r="H1317" s="263"/>
      <c r="I1317" s="263"/>
      <c r="J1317" s="263"/>
      <c r="K1317" s="263"/>
      <c r="L1317" s="263"/>
      <c r="M1317" s="263"/>
      <c r="N1317" s="263"/>
      <c r="O1317" s="158"/>
      <c r="P1317" s="296">
        <f t="shared" si="54"/>
        <v>0</v>
      </c>
      <c r="Q1317" s="263"/>
      <c r="R1317" s="263"/>
      <c r="S1317" s="263"/>
      <c r="T1317" s="263"/>
      <c r="U1317" s="263"/>
      <c r="V1317" s="263"/>
      <c r="W1317" s="263">
        <v>1</v>
      </c>
      <c r="X1317" s="158">
        <v>45037</v>
      </c>
      <c r="Y1317" s="297">
        <f t="shared" si="55"/>
        <v>1</v>
      </c>
      <c r="Z1317" s="263"/>
      <c r="AA1317" s="263"/>
      <c r="AB1317" s="263"/>
      <c r="AC1317" s="263"/>
      <c r="AD1317" s="263"/>
      <c r="AE1317" s="263"/>
      <c r="AF1317" s="263"/>
      <c r="AG1317" s="158"/>
      <c r="AH1317" s="297">
        <f t="shared" si="53"/>
        <v>0</v>
      </c>
      <c r="AI1317" s="573"/>
      <c r="AJ1317" s="574" t="s">
        <v>659</v>
      </c>
      <c r="AK1317" s="574" t="s">
        <v>430</v>
      </c>
      <c r="AL1317" s="574"/>
      <c r="AM1317" s="574"/>
      <c r="AN1317" s="574"/>
      <c r="AO1317" s="574"/>
      <c r="AP1317" s="574"/>
      <c r="AQ1317" s="574"/>
      <c r="AR1317" s="574"/>
      <c r="AS1317" s="575"/>
      <c r="AT1317" s="576"/>
      <c r="AU1317" s="575"/>
      <c r="AV1317" s="577"/>
      <c r="AW1317" s="159"/>
    </row>
    <row r="1318" spans="1:49" ht="25.5">
      <c r="A1318" s="395"/>
      <c r="B1318" s="395">
        <v>5482421700</v>
      </c>
      <c r="C1318" s="263" t="s">
        <v>7397</v>
      </c>
      <c r="D1318" s="263" t="s">
        <v>7394</v>
      </c>
      <c r="E1318" s="263" t="s">
        <v>3487</v>
      </c>
      <c r="F1318" s="263" t="s">
        <v>416</v>
      </c>
      <c r="G1318" s="263" t="s">
        <v>666</v>
      </c>
      <c r="H1318" s="263"/>
      <c r="I1318" s="263"/>
      <c r="J1318" s="263"/>
      <c r="K1318" s="263"/>
      <c r="L1318" s="263"/>
      <c r="M1318" s="263"/>
      <c r="N1318" s="263"/>
      <c r="O1318" s="158"/>
      <c r="P1318" s="296">
        <f t="shared" si="54"/>
        <v>0</v>
      </c>
      <c r="Q1318" s="263"/>
      <c r="R1318" s="263"/>
      <c r="S1318" s="263"/>
      <c r="T1318" s="263"/>
      <c r="U1318" s="263"/>
      <c r="V1318" s="263"/>
      <c r="W1318" s="263">
        <v>1</v>
      </c>
      <c r="X1318" s="158">
        <v>45037</v>
      </c>
      <c r="Y1318" s="297">
        <f t="shared" si="55"/>
        <v>1</v>
      </c>
      <c r="Z1318" s="263"/>
      <c r="AA1318" s="263"/>
      <c r="AB1318" s="263"/>
      <c r="AC1318" s="263"/>
      <c r="AD1318" s="263"/>
      <c r="AE1318" s="263"/>
      <c r="AF1318" s="263"/>
      <c r="AG1318" s="158"/>
      <c r="AH1318" s="297">
        <f t="shared" si="53"/>
        <v>0</v>
      </c>
      <c r="AI1318" s="573"/>
      <c r="AJ1318" s="574" t="s">
        <v>659</v>
      </c>
      <c r="AK1318" s="574" t="s">
        <v>430</v>
      </c>
      <c r="AL1318" s="574"/>
      <c r="AM1318" s="574"/>
      <c r="AN1318" s="574"/>
      <c r="AO1318" s="574"/>
      <c r="AP1318" s="574"/>
      <c r="AQ1318" s="574"/>
      <c r="AR1318" s="574"/>
      <c r="AS1318" s="575"/>
      <c r="AT1318" s="576"/>
      <c r="AU1318" s="575"/>
      <c r="AV1318" s="577"/>
      <c r="AW1318" s="159"/>
    </row>
    <row r="1319" spans="1:49" ht="25.5">
      <c r="A1319" s="395"/>
      <c r="B1319" s="395">
        <v>5482421700</v>
      </c>
      <c r="C1319" s="263" t="s">
        <v>7398</v>
      </c>
      <c r="D1319" s="263" t="s">
        <v>7394</v>
      </c>
      <c r="E1319" s="263" t="s">
        <v>3488</v>
      </c>
      <c r="F1319" s="263" t="s">
        <v>416</v>
      </c>
      <c r="G1319" s="263" t="s">
        <v>666</v>
      </c>
      <c r="H1319" s="263"/>
      <c r="I1319" s="263"/>
      <c r="J1319" s="263"/>
      <c r="K1319" s="263"/>
      <c r="L1319" s="263"/>
      <c r="M1319" s="263"/>
      <c r="N1319" s="263"/>
      <c r="O1319" s="158"/>
      <c r="P1319" s="296">
        <f t="shared" si="54"/>
        <v>0</v>
      </c>
      <c r="Q1319" s="263"/>
      <c r="R1319" s="263"/>
      <c r="S1319" s="263"/>
      <c r="T1319" s="263"/>
      <c r="U1319" s="263"/>
      <c r="V1319" s="263"/>
      <c r="W1319" s="263">
        <v>1</v>
      </c>
      <c r="X1319" s="158">
        <v>45037</v>
      </c>
      <c r="Y1319" s="297">
        <f t="shared" si="55"/>
        <v>1</v>
      </c>
      <c r="Z1319" s="263"/>
      <c r="AA1319" s="263"/>
      <c r="AB1319" s="263"/>
      <c r="AC1319" s="263"/>
      <c r="AD1319" s="263"/>
      <c r="AE1319" s="263"/>
      <c r="AF1319" s="263"/>
      <c r="AG1319" s="158"/>
      <c r="AH1319" s="297">
        <f t="shared" si="53"/>
        <v>0</v>
      </c>
      <c r="AI1319" s="573"/>
      <c r="AJ1319" s="574" t="s">
        <v>659</v>
      </c>
      <c r="AK1319" s="574" t="s">
        <v>430</v>
      </c>
      <c r="AL1319" s="574"/>
      <c r="AM1319" s="574"/>
      <c r="AN1319" s="574"/>
      <c r="AO1319" s="574"/>
      <c r="AP1319" s="574"/>
      <c r="AQ1319" s="574"/>
      <c r="AR1319" s="574"/>
      <c r="AS1319" s="575"/>
      <c r="AT1319" s="576"/>
      <c r="AU1319" s="575"/>
      <c r="AV1319" s="577"/>
      <c r="AW1319" s="159"/>
    </row>
    <row r="1320" spans="1:49" ht="25.5">
      <c r="A1320" s="395"/>
      <c r="B1320" s="395">
        <v>5482421700</v>
      </c>
      <c r="C1320" s="263" t="s">
        <v>7399</v>
      </c>
      <c r="D1320" s="263" t="s">
        <v>7394</v>
      </c>
      <c r="E1320" s="263" t="s">
        <v>3489</v>
      </c>
      <c r="F1320" s="263" t="s">
        <v>416</v>
      </c>
      <c r="G1320" s="263" t="s">
        <v>666</v>
      </c>
      <c r="H1320" s="263"/>
      <c r="I1320" s="263"/>
      <c r="J1320" s="263"/>
      <c r="K1320" s="263"/>
      <c r="L1320" s="263"/>
      <c r="M1320" s="263"/>
      <c r="N1320" s="263"/>
      <c r="O1320" s="158"/>
      <c r="P1320" s="296">
        <f t="shared" si="54"/>
        <v>0</v>
      </c>
      <c r="Q1320" s="263"/>
      <c r="R1320" s="263"/>
      <c r="S1320" s="263"/>
      <c r="T1320" s="263"/>
      <c r="U1320" s="263"/>
      <c r="V1320" s="263"/>
      <c r="W1320" s="263">
        <v>1</v>
      </c>
      <c r="X1320" s="158">
        <v>45037</v>
      </c>
      <c r="Y1320" s="297">
        <f t="shared" si="55"/>
        <v>1</v>
      </c>
      <c r="Z1320" s="263"/>
      <c r="AA1320" s="263"/>
      <c r="AB1320" s="263"/>
      <c r="AC1320" s="263"/>
      <c r="AD1320" s="263"/>
      <c r="AE1320" s="263"/>
      <c r="AF1320" s="263"/>
      <c r="AG1320" s="158"/>
      <c r="AH1320" s="297">
        <f t="shared" si="53"/>
        <v>0</v>
      </c>
      <c r="AI1320" s="573"/>
      <c r="AJ1320" s="574" t="s">
        <v>659</v>
      </c>
      <c r="AK1320" s="574" t="s">
        <v>430</v>
      </c>
      <c r="AL1320" s="574"/>
      <c r="AM1320" s="574"/>
      <c r="AN1320" s="574"/>
      <c r="AO1320" s="574"/>
      <c r="AP1320" s="574"/>
      <c r="AQ1320" s="574"/>
      <c r="AR1320" s="574"/>
      <c r="AS1320" s="575"/>
      <c r="AT1320" s="576"/>
      <c r="AU1320" s="575"/>
      <c r="AV1320" s="577"/>
      <c r="AW1320" s="159"/>
    </row>
    <row r="1321" spans="1:49" ht="25.5">
      <c r="A1321" s="395"/>
      <c r="B1321" s="395">
        <v>5482421700</v>
      </c>
      <c r="C1321" s="263" t="s">
        <v>7400</v>
      </c>
      <c r="D1321" s="263" t="s">
        <v>7394</v>
      </c>
      <c r="E1321" s="263" t="s">
        <v>3490</v>
      </c>
      <c r="F1321" s="263" t="s">
        <v>416</v>
      </c>
      <c r="G1321" s="263" t="s">
        <v>666</v>
      </c>
      <c r="H1321" s="263"/>
      <c r="I1321" s="263"/>
      <c r="J1321" s="263"/>
      <c r="K1321" s="263"/>
      <c r="L1321" s="263"/>
      <c r="M1321" s="263"/>
      <c r="N1321" s="263"/>
      <c r="O1321" s="158"/>
      <c r="P1321" s="296">
        <f t="shared" si="54"/>
        <v>0</v>
      </c>
      <c r="Q1321" s="263"/>
      <c r="R1321" s="263"/>
      <c r="S1321" s="263"/>
      <c r="T1321" s="263"/>
      <c r="U1321" s="263"/>
      <c r="V1321" s="263"/>
      <c r="W1321" s="263">
        <v>1</v>
      </c>
      <c r="X1321" s="158">
        <v>45037</v>
      </c>
      <c r="Y1321" s="297">
        <f t="shared" si="55"/>
        <v>1</v>
      </c>
      <c r="Z1321" s="263"/>
      <c r="AA1321" s="263"/>
      <c r="AB1321" s="263"/>
      <c r="AC1321" s="263"/>
      <c r="AD1321" s="263"/>
      <c r="AE1321" s="263"/>
      <c r="AF1321" s="263"/>
      <c r="AG1321" s="158"/>
      <c r="AH1321" s="297">
        <f t="shared" si="53"/>
        <v>0</v>
      </c>
      <c r="AI1321" s="573"/>
      <c r="AJ1321" s="574" t="s">
        <v>659</v>
      </c>
      <c r="AK1321" s="574" t="s">
        <v>430</v>
      </c>
      <c r="AL1321" s="574"/>
      <c r="AM1321" s="574"/>
      <c r="AN1321" s="574"/>
      <c r="AO1321" s="574"/>
      <c r="AP1321" s="574"/>
      <c r="AQ1321" s="574"/>
      <c r="AR1321" s="574"/>
      <c r="AS1321" s="575"/>
      <c r="AT1321" s="576"/>
      <c r="AU1321" s="575"/>
      <c r="AV1321" s="577"/>
      <c r="AW1321" s="159"/>
    </row>
    <row r="1322" spans="1:49" ht="25.5">
      <c r="A1322" s="395"/>
      <c r="B1322" s="395">
        <v>5482421700</v>
      </c>
      <c r="C1322" s="263" t="s">
        <v>7401</v>
      </c>
      <c r="D1322" s="263" t="s">
        <v>7394</v>
      </c>
      <c r="E1322" s="263" t="s">
        <v>3491</v>
      </c>
      <c r="F1322" s="263" t="s">
        <v>416</v>
      </c>
      <c r="G1322" s="263" t="s">
        <v>666</v>
      </c>
      <c r="H1322" s="263"/>
      <c r="I1322" s="263"/>
      <c r="J1322" s="263"/>
      <c r="K1322" s="263"/>
      <c r="L1322" s="263"/>
      <c r="M1322" s="263"/>
      <c r="N1322" s="263"/>
      <c r="O1322" s="158"/>
      <c r="P1322" s="296">
        <f t="shared" si="54"/>
        <v>0</v>
      </c>
      <c r="Q1322" s="263"/>
      <c r="R1322" s="263"/>
      <c r="S1322" s="263"/>
      <c r="T1322" s="263"/>
      <c r="U1322" s="263"/>
      <c r="V1322" s="263"/>
      <c r="W1322" s="263">
        <v>1</v>
      </c>
      <c r="X1322" s="158">
        <v>45037</v>
      </c>
      <c r="Y1322" s="297">
        <f t="shared" si="55"/>
        <v>1</v>
      </c>
      <c r="Z1322" s="263"/>
      <c r="AA1322" s="263"/>
      <c r="AB1322" s="263"/>
      <c r="AC1322" s="263"/>
      <c r="AD1322" s="263"/>
      <c r="AE1322" s="263"/>
      <c r="AF1322" s="263"/>
      <c r="AG1322" s="158"/>
      <c r="AH1322" s="297">
        <f t="shared" si="53"/>
        <v>0</v>
      </c>
      <c r="AI1322" s="573"/>
      <c r="AJ1322" s="574" t="s">
        <v>659</v>
      </c>
      <c r="AK1322" s="574" t="s">
        <v>430</v>
      </c>
      <c r="AL1322" s="574"/>
      <c r="AM1322" s="574"/>
      <c r="AN1322" s="574"/>
      <c r="AO1322" s="574"/>
      <c r="AP1322" s="574"/>
      <c r="AQ1322" s="574"/>
      <c r="AR1322" s="574"/>
      <c r="AS1322" s="575"/>
      <c r="AT1322" s="576"/>
      <c r="AU1322" s="575"/>
      <c r="AV1322" s="577"/>
      <c r="AW1322" s="159"/>
    </row>
    <row r="1323" spans="1:49" ht="25.5">
      <c r="A1323" s="395"/>
      <c r="B1323" s="395">
        <v>5482421700</v>
      </c>
      <c r="C1323" s="263" t="s">
        <v>7402</v>
      </c>
      <c r="D1323" s="263" t="s">
        <v>7394</v>
      </c>
      <c r="E1323" s="263" t="s">
        <v>3492</v>
      </c>
      <c r="F1323" s="263" t="s">
        <v>416</v>
      </c>
      <c r="G1323" s="263" t="s">
        <v>666</v>
      </c>
      <c r="H1323" s="263"/>
      <c r="I1323" s="263"/>
      <c r="J1323" s="263"/>
      <c r="K1323" s="263"/>
      <c r="L1323" s="263"/>
      <c r="M1323" s="263"/>
      <c r="N1323" s="263"/>
      <c r="O1323" s="158"/>
      <c r="P1323" s="296">
        <f t="shared" si="54"/>
        <v>0</v>
      </c>
      <c r="Q1323" s="263"/>
      <c r="R1323" s="263"/>
      <c r="S1323" s="263"/>
      <c r="T1323" s="263"/>
      <c r="U1323" s="263"/>
      <c r="V1323" s="263"/>
      <c r="W1323" s="263">
        <v>1</v>
      </c>
      <c r="X1323" s="158">
        <v>45037</v>
      </c>
      <c r="Y1323" s="297">
        <f t="shared" si="55"/>
        <v>1</v>
      </c>
      <c r="Z1323" s="263"/>
      <c r="AA1323" s="263"/>
      <c r="AB1323" s="263"/>
      <c r="AC1323" s="263"/>
      <c r="AD1323" s="263"/>
      <c r="AE1323" s="263"/>
      <c r="AF1323" s="263"/>
      <c r="AG1323" s="158"/>
      <c r="AH1323" s="297">
        <f t="shared" si="53"/>
        <v>0</v>
      </c>
      <c r="AI1323" s="573"/>
      <c r="AJ1323" s="574" t="s">
        <v>659</v>
      </c>
      <c r="AK1323" s="574" t="s">
        <v>430</v>
      </c>
      <c r="AL1323" s="574"/>
      <c r="AM1323" s="574"/>
      <c r="AN1323" s="574"/>
      <c r="AO1323" s="574"/>
      <c r="AP1323" s="574"/>
      <c r="AQ1323" s="574"/>
      <c r="AR1323" s="574"/>
      <c r="AS1323" s="575"/>
      <c r="AT1323" s="576"/>
      <c r="AU1323" s="575"/>
      <c r="AV1323" s="577"/>
      <c r="AW1323" s="159"/>
    </row>
    <row r="1324" spans="1:49" ht="25.5">
      <c r="A1324" s="395"/>
      <c r="B1324" s="395">
        <v>5482421700</v>
      </c>
      <c r="C1324" s="263" t="s">
        <v>7403</v>
      </c>
      <c r="D1324" s="263" t="s">
        <v>7394</v>
      </c>
      <c r="E1324" s="263" t="s">
        <v>3493</v>
      </c>
      <c r="F1324" s="263" t="s">
        <v>416</v>
      </c>
      <c r="G1324" s="263" t="s">
        <v>666</v>
      </c>
      <c r="H1324" s="263"/>
      <c r="I1324" s="263"/>
      <c r="J1324" s="263"/>
      <c r="K1324" s="263"/>
      <c r="L1324" s="263"/>
      <c r="M1324" s="263"/>
      <c r="N1324" s="263"/>
      <c r="O1324" s="158"/>
      <c r="P1324" s="296">
        <f t="shared" si="54"/>
        <v>0</v>
      </c>
      <c r="Q1324" s="263"/>
      <c r="R1324" s="263"/>
      <c r="S1324" s="263"/>
      <c r="T1324" s="263"/>
      <c r="U1324" s="263"/>
      <c r="V1324" s="263"/>
      <c r="W1324" s="263">
        <v>1</v>
      </c>
      <c r="X1324" s="158">
        <v>45037</v>
      </c>
      <c r="Y1324" s="297">
        <f t="shared" si="55"/>
        <v>1</v>
      </c>
      <c r="Z1324" s="263"/>
      <c r="AA1324" s="263"/>
      <c r="AB1324" s="263"/>
      <c r="AC1324" s="263"/>
      <c r="AD1324" s="263"/>
      <c r="AE1324" s="263"/>
      <c r="AF1324" s="263"/>
      <c r="AG1324" s="158"/>
      <c r="AH1324" s="297">
        <f t="shared" si="53"/>
        <v>0</v>
      </c>
      <c r="AI1324" s="573"/>
      <c r="AJ1324" s="574" t="s">
        <v>659</v>
      </c>
      <c r="AK1324" s="574" t="s">
        <v>430</v>
      </c>
      <c r="AL1324" s="574"/>
      <c r="AM1324" s="574"/>
      <c r="AN1324" s="574"/>
      <c r="AO1324" s="574"/>
      <c r="AP1324" s="574"/>
      <c r="AQ1324" s="574"/>
      <c r="AR1324" s="574"/>
      <c r="AS1324" s="575"/>
      <c r="AT1324" s="576"/>
      <c r="AU1324" s="575"/>
      <c r="AV1324" s="577"/>
      <c r="AW1324" s="159"/>
    </row>
    <row r="1325" spans="1:49" ht="25.5">
      <c r="A1325" s="395"/>
      <c r="B1325" s="395">
        <v>5482421700</v>
      </c>
      <c r="C1325" s="263" t="s">
        <v>7404</v>
      </c>
      <c r="D1325" s="263" t="s">
        <v>7394</v>
      </c>
      <c r="E1325" s="263" t="s">
        <v>3494</v>
      </c>
      <c r="F1325" s="263" t="s">
        <v>414</v>
      </c>
      <c r="G1325" s="263" t="s">
        <v>666</v>
      </c>
      <c r="H1325" s="263"/>
      <c r="I1325" s="263"/>
      <c r="J1325" s="263"/>
      <c r="K1325" s="263"/>
      <c r="L1325" s="263"/>
      <c r="M1325" s="263"/>
      <c r="N1325" s="263"/>
      <c r="O1325" s="158"/>
      <c r="P1325" s="296">
        <f t="shared" si="54"/>
        <v>0</v>
      </c>
      <c r="Q1325" s="263"/>
      <c r="R1325" s="263"/>
      <c r="S1325" s="263">
        <v>1</v>
      </c>
      <c r="T1325" s="263"/>
      <c r="U1325" s="263"/>
      <c r="V1325" s="263"/>
      <c r="W1325" s="263"/>
      <c r="X1325" s="158">
        <v>45037</v>
      </c>
      <c r="Y1325" s="297">
        <f t="shared" si="55"/>
        <v>1</v>
      </c>
      <c r="Z1325" s="263"/>
      <c r="AA1325" s="263"/>
      <c r="AB1325" s="263"/>
      <c r="AC1325" s="263"/>
      <c r="AD1325" s="263"/>
      <c r="AE1325" s="263"/>
      <c r="AF1325" s="263"/>
      <c r="AG1325" s="158"/>
      <c r="AH1325" s="297">
        <f t="shared" si="53"/>
        <v>0</v>
      </c>
      <c r="AI1325" s="573"/>
      <c r="AJ1325" s="574" t="s">
        <v>659</v>
      </c>
      <c r="AK1325" s="574" t="s">
        <v>430</v>
      </c>
      <c r="AL1325" s="574" t="s">
        <v>671</v>
      </c>
      <c r="AM1325" s="574" t="s">
        <v>661</v>
      </c>
      <c r="AN1325" s="574"/>
      <c r="AO1325" s="574">
        <v>55</v>
      </c>
      <c r="AP1325" s="574"/>
      <c r="AQ1325" s="574"/>
      <c r="AR1325" s="574"/>
      <c r="AS1325" s="575"/>
      <c r="AT1325" s="576"/>
      <c r="AU1325" s="575"/>
      <c r="AV1325" s="577"/>
      <c r="AW1325" s="159"/>
    </row>
    <row r="1326" spans="1:49" ht="25.5">
      <c r="A1326" s="395"/>
      <c r="B1326" s="395">
        <v>5482421700</v>
      </c>
      <c r="C1326" s="263" t="s">
        <v>7405</v>
      </c>
      <c r="D1326" s="263" t="s">
        <v>7394</v>
      </c>
      <c r="E1326" s="263" t="s">
        <v>3495</v>
      </c>
      <c r="F1326" s="263" t="s">
        <v>416</v>
      </c>
      <c r="G1326" s="263" t="s">
        <v>666</v>
      </c>
      <c r="H1326" s="263"/>
      <c r="I1326" s="263"/>
      <c r="J1326" s="263"/>
      <c r="K1326" s="263"/>
      <c r="L1326" s="263"/>
      <c r="M1326" s="263"/>
      <c r="N1326" s="263"/>
      <c r="O1326" s="158"/>
      <c r="P1326" s="296">
        <f t="shared" si="54"/>
        <v>0</v>
      </c>
      <c r="Q1326" s="263"/>
      <c r="R1326" s="263"/>
      <c r="S1326" s="263"/>
      <c r="T1326" s="263"/>
      <c r="U1326" s="263"/>
      <c r="V1326" s="263"/>
      <c r="W1326" s="263">
        <v>1</v>
      </c>
      <c r="X1326" s="158">
        <v>45037</v>
      </c>
      <c r="Y1326" s="297">
        <f t="shared" si="55"/>
        <v>1</v>
      </c>
      <c r="Z1326" s="263"/>
      <c r="AA1326" s="263"/>
      <c r="AB1326" s="263"/>
      <c r="AC1326" s="263"/>
      <c r="AD1326" s="263"/>
      <c r="AE1326" s="263"/>
      <c r="AF1326" s="263"/>
      <c r="AG1326" s="158"/>
      <c r="AH1326" s="297">
        <f t="shared" si="53"/>
        <v>0</v>
      </c>
      <c r="AI1326" s="573"/>
      <c r="AJ1326" s="574" t="s">
        <v>659</v>
      </c>
      <c r="AK1326" s="574" t="s">
        <v>430</v>
      </c>
      <c r="AL1326" s="574"/>
      <c r="AM1326" s="574"/>
      <c r="AN1326" s="574"/>
      <c r="AO1326" s="574"/>
      <c r="AP1326" s="574"/>
      <c r="AQ1326" s="574"/>
      <c r="AR1326" s="574"/>
      <c r="AS1326" s="575"/>
      <c r="AT1326" s="576"/>
      <c r="AU1326" s="575"/>
      <c r="AV1326" s="577"/>
      <c r="AW1326" s="159"/>
    </row>
    <row r="1327" spans="1:49" ht="25.5">
      <c r="A1327" s="395"/>
      <c r="B1327" s="395">
        <v>5482421700</v>
      </c>
      <c r="C1327" s="263" t="s">
        <v>7406</v>
      </c>
      <c r="D1327" s="263" t="s">
        <v>7394</v>
      </c>
      <c r="E1327" s="263" t="s">
        <v>3496</v>
      </c>
      <c r="F1327" s="263" t="s">
        <v>416</v>
      </c>
      <c r="G1327" s="263" t="s">
        <v>666</v>
      </c>
      <c r="H1327" s="263"/>
      <c r="I1327" s="263"/>
      <c r="J1327" s="263"/>
      <c r="K1327" s="263"/>
      <c r="L1327" s="263"/>
      <c r="M1327" s="263"/>
      <c r="N1327" s="263"/>
      <c r="O1327" s="158"/>
      <c r="P1327" s="296">
        <f t="shared" si="54"/>
        <v>0</v>
      </c>
      <c r="Q1327" s="263"/>
      <c r="R1327" s="263"/>
      <c r="S1327" s="263"/>
      <c r="T1327" s="263"/>
      <c r="U1327" s="263"/>
      <c r="V1327" s="263"/>
      <c r="W1327" s="263">
        <v>1</v>
      </c>
      <c r="X1327" s="158">
        <v>45037</v>
      </c>
      <c r="Y1327" s="297">
        <f t="shared" si="55"/>
        <v>1</v>
      </c>
      <c r="Z1327" s="263"/>
      <c r="AA1327" s="263"/>
      <c r="AB1327" s="263"/>
      <c r="AC1327" s="263"/>
      <c r="AD1327" s="263"/>
      <c r="AE1327" s="263"/>
      <c r="AF1327" s="263"/>
      <c r="AG1327" s="158"/>
      <c r="AH1327" s="297">
        <f t="shared" si="53"/>
        <v>0</v>
      </c>
      <c r="AI1327" s="573"/>
      <c r="AJ1327" s="574" t="s">
        <v>659</v>
      </c>
      <c r="AK1327" s="574" t="s">
        <v>430</v>
      </c>
      <c r="AL1327" s="574"/>
      <c r="AM1327" s="574"/>
      <c r="AN1327" s="574"/>
      <c r="AO1327" s="574"/>
      <c r="AP1327" s="574"/>
      <c r="AQ1327" s="574"/>
      <c r="AR1327" s="574"/>
      <c r="AS1327" s="575"/>
      <c r="AT1327" s="576"/>
      <c r="AU1327" s="575"/>
      <c r="AV1327" s="577"/>
      <c r="AW1327" s="159"/>
    </row>
    <row r="1328" spans="1:49" ht="51">
      <c r="A1328" s="395"/>
      <c r="B1328" s="395">
        <v>3130430900</v>
      </c>
      <c r="C1328" s="263" t="s">
        <v>7407</v>
      </c>
      <c r="D1328" s="263" t="s">
        <v>7408</v>
      </c>
      <c r="E1328" s="263" t="s">
        <v>3497</v>
      </c>
      <c r="F1328" s="263" t="s">
        <v>416</v>
      </c>
      <c r="G1328" s="263" t="s">
        <v>666</v>
      </c>
      <c r="H1328" s="263"/>
      <c r="I1328" s="263"/>
      <c r="J1328" s="263"/>
      <c r="K1328" s="263"/>
      <c r="L1328" s="263"/>
      <c r="M1328" s="263"/>
      <c r="N1328" s="263"/>
      <c r="O1328" s="158"/>
      <c r="P1328" s="296">
        <f t="shared" si="54"/>
        <v>0</v>
      </c>
      <c r="Q1328" s="263"/>
      <c r="R1328" s="263"/>
      <c r="S1328" s="263"/>
      <c r="T1328" s="263"/>
      <c r="U1328" s="263"/>
      <c r="V1328" s="263"/>
      <c r="W1328" s="263">
        <v>1</v>
      </c>
      <c r="X1328" s="158">
        <v>45218</v>
      </c>
      <c r="Y1328" s="297">
        <f t="shared" si="55"/>
        <v>1</v>
      </c>
      <c r="Z1328" s="263"/>
      <c r="AA1328" s="263"/>
      <c r="AB1328" s="263"/>
      <c r="AC1328" s="263"/>
      <c r="AD1328" s="263"/>
      <c r="AE1328" s="263"/>
      <c r="AF1328" s="263"/>
      <c r="AG1328" s="158"/>
      <c r="AH1328" s="297">
        <f t="shared" si="53"/>
        <v>0</v>
      </c>
      <c r="AI1328" s="573"/>
      <c r="AJ1328" s="574" t="s">
        <v>659</v>
      </c>
      <c r="AK1328" s="574" t="s">
        <v>430</v>
      </c>
      <c r="AL1328" s="574"/>
      <c r="AM1328" s="574"/>
      <c r="AN1328" s="574"/>
      <c r="AO1328" s="574"/>
      <c r="AP1328" s="574"/>
      <c r="AQ1328" s="574"/>
      <c r="AR1328" s="574"/>
      <c r="AS1328" s="575"/>
      <c r="AT1328" s="576"/>
      <c r="AU1328" s="575"/>
      <c r="AV1328" s="577"/>
      <c r="AW1328" s="159"/>
    </row>
    <row r="1329" spans="1:49" ht="51">
      <c r="A1329" s="395"/>
      <c r="B1329" s="395">
        <v>3130430900</v>
      </c>
      <c r="C1329" s="263" t="s">
        <v>7409</v>
      </c>
      <c r="D1329" s="263" t="s">
        <v>7408</v>
      </c>
      <c r="E1329" s="263" t="s">
        <v>3498</v>
      </c>
      <c r="F1329" s="263" t="s">
        <v>416</v>
      </c>
      <c r="G1329" s="263" t="s">
        <v>666</v>
      </c>
      <c r="H1329" s="263"/>
      <c r="I1329" s="263"/>
      <c r="J1329" s="263"/>
      <c r="K1329" s="263"/>
      <c r="L1329" s="263"/>
      <c r="M1329" s="263"/>
      <c r="N1329" s="263"/>
      <c r="O1329" s="158"/>
      <c r="P1329" s="296">
        <f t="shared" si="54"/>
        <v>0</v>
      </c>
      <c r="Q1329" s="263"/>
      <c r="R1329" s="263"/>
      <c r="S1329" s="263"/>
      <c r="T1329" s="263"/>
      <c r="U1329" s="263"/>
      <c r="V1329" s="263"/>
      <c r="W1329" s="263">
        <v>1</v>
      </c>
      <c r="X1329" s="158">
        <v>45218</v>
      </c>
      <c r="Y1329" s="297">
        <f t="shared" si="55"/>
        <v>1</v>
      </c>
      <c r="Z1329" s="263"/>
      <c r="AA1329" s="263"/>
      <c r="AB1329" s="263"/>
      <c r="AC1329" s="263"/>
      <c r="AD1329" s="263"/>
      <c r="AE1329" s="263"/>
      <c r="AF1329" s="263"/>
      <c r="AG1329" s="158"/>
      <c r="AH1329" s="297">
        <f t="shared" ref="AH1329:AH1392" si="56">SUM($Z1329:$AF1329)</f>
        <v>0</v>
      </c>
      <c r="AI1329" s="573"/>
      <c r="AJ1329" s="574" t="s">
        <v>659</v>
      </c>
      <c r="AK1329" s="574" t="s">
        <v>430</v>
      </c>
      <c r="AL1329" s="574"/>
      <c r="AM1329" s="574"/>
      <c r="AN1329" s="574"/>
      <c r="AO1329" s="574"/>
      <c r="AP1329" s="574"/>
      <c r="AQ1329" s="574"/>
      <c r="AR1329" s="574"/>
      <c r="AS1329" s="575"/>
      <c r="AT1329" s="576"/>
      <c r="AU1329" s="575"/>
      <c r="AV1329" s="577"/>
      <c r="AW1329" s="159"/>
    </row>
    <row r="1330" spans="1:49" ht="51">
      <c r="A1330" s="395"/>
      <c r="B1330" s="395">
        <v>3130430900</v>
      </c>
      <c r="C1330" s="263" t="s">
        <v>7410</v>
      </c>
      <c r="D1330" s="263" t="s">
        <v>7408</v>
      </c>
      <c r="E1330" s="263" t="s">
        <v>3499</v>
      </c>
      <c r="F1330" s="263" t="s">
        <v>416</v>
      </c>
      <c r="G1330" s="263" t="s">
        <v>666</v>
      </c>
      <c r="H1330" s="263"/>
      <c r="I1330" s="263"/>
      <c r="J1330" s="263"/>
      <c r="K1330" s="263"/>
      <c r="L1330" s="263"/>
      <c r="M1330" s="263"/>
      <c r="N1330" s="263"/>
      <c r="O1330" s="158"/>
      <c r="P1330" s="296">
        <f t="shared" si="54"/>
        <v>0</v>
      </c>
      <c r="Q1330" s="263"/>
      <c r="R1330" s="263"/>
      <c r="S1330" s="263"/>
      <c r="T1330" s="263"/>
      <c r="U1330" s="263"/>
      <c r="V1330" s="263"/>
      <c r="W1330" s="263">
        <v>1</v>
      </c>
      <c r="X1330" s="158">
        <v>45279</v>
      </c>
      <c r="Y1330" s="297">
        <f t="shared" si="55"/>
        <v>1</v>
      </c>
      <c r="Z1330" s="263"/>
      <c r="AA1330" s="263"/>
      <c r="AB1330" s="263"/>
      <c r="AC1330" s="263"/>
      <c r="AD1330" s="263"/>
      <c r="AE1330" s="263"/>
      <c r="AF1330" s="263"/>
      <c r="AG1330" s="158"/>
      <c r="AH1330" s="297">
        <f t="shared" si="56"/>
        <v>0</v>
      </c>
      <c r="AI1330" s="573"/>
      <c r="AJ1330" s="574" t="s">
        <v>659</v>
      </c>
      <c r="AK1330" s="574" t="s">
        <v>430</v>
      </c>
      <c r="AL1330" s="574"/>
      <c r="AM1330" s="574"/>
      <c r="AN1330" s="574"/>
      <c r="AO1330" s="574"/>
      <c r="AP1330" s="574"/>
      <c r="AQ1330" s="574"/>
      <c r="AR1330" s="574"/>
      <c r="AS1330" s="575"/>
      <c r="AT1330" s="576"/>
      <c r="AU1330" s="575"/>
      <c r="AV1330" s="577"/>
      <c r="AW1330" s="159"/>
    </row>
    <row r="1331" spans="1:49" ht="51">
      <c r="A1331" s="395"/>
      <c r="B1331" s="395">
        <v>3130430900</v>
      </c>
      <c r="C1331" s="263" t="s">
        <v>7411</v>
      </c>
      <c r="D1331" s="263" t="s">
        <v>7408</v>
      </c>
      <c r="E1331" s="263" t="s">
        <v>3500</v>
      </c>
      <c r="F1331" s="263" t="s">
        <v>416</v>
      </c>
      <c r="G1331" s="263" t="s">
        <v>666</v>
      </c>
      <c r="H1331" s="263"/>
      <c r="I1331" s="263"/>
      <c r="J1331" s="263"/>
      <c r="K1331" s="263"/>
      <c r="L1331" s="263"/>
      <c r="M1331" s="263"/>
      <c r="N1331" s="263"/>
      <c r="O1331" s="158"/>
      <c r="P1331" s="296">
        <f t="shared" si="54"/>
        <v>0</v>
      </c>
      <c r="Q1331" s="263"/>
      <c r="R1331" s="263"/>
      <c r="S1331" s="263"/>
      <c r="T1331" s="263"/>
      <c r="U1331" s="263"/>
      <c r="V1331" s="263"/>
      <c r="W1331" s="263">
        <v>1</v>
      </c>
      <c r="X1331" s="158">
        <v>45238</v>
      </c>
      <c r="Y1331" s="297">
        <f t="shared" si="55"/>
        <v>1</v>
      </c>
      <c r="Z1331" s="263"/>
      <c r="AA1331" s="263"/>
      <c r="AB1331" s="263"/>
      <c r="AC1331" s="263"/>
      <c r="AD1331" s="263"/>
      <c r="AE1331" s="263"/>
      <c r="AF1331" s="263"/>
      <c r="AG1331" s="158"/>
      <c r="AH1331" s="297">
        <f t="shared" si="56"/>
        <v>0</v>
      </c>
      <c r="AI1331" s="573"/>
      <c r="AJ1331" s="574" t="s">
        <v>659</v>
      </c>
      <c r="AK1331" s="574" t="s">
        <v>430</v>
      </c>
      <c r="AL1331" s="574"/>
      <c r="AM1331" s="574"/>
      <c r="AN1331" s="574"/>
      <c r="AO1331" s="574"/>
      <c r="AP1331" s="574"/>
      <c r="AQ1331" s="574"/>
      <c r="AR1331" s="574"/>
      <c r="AS1331" s="575"/>
      <c r="AT1331" s="576"/>
      <c r="AU1331" s="575"/>
      <c r="AV1331" s="577"/>
      <c r="AW1331" s="159"/>
    </row>
    <row r="1332" spans="1:49" ht="51">
      <c r="A1332" s="395"/>
      <c r="B1332" s="395">
        <v>3130430900</v>
      </c>
      <c r="C1332" s="263" t="s">
        <v>7412</v>
      </c>
      <c r="D1332" s="263" t="s">
        <v>7408</v>
      </c>
      <c r="E1332" s="263" t="s">
        <v>3501</v>
      </c>
      <c r="F1332" s="263" t="s">
        <v>416</v>
      </c>
      <c r="G1332" s="263" t="s">
        <v>666</v>
      </c>
      <c r="H1332" s="263"/>
      <c r="I1332" s="263"/>
      <c r="J1332" s="263"/>
      <c r="K1332" s="263"/>
      <c r="L1332" s="263"/>
      <c r="M1332" s="263"/>
      <c r="N1332" s="263"/>
      <c r="O1332" s="158"/>
      <c r="P1332" s="296">
        <f t="shared" si="54"/>
        <v>0</v>
      </c>
      <c r="Q1332" s="263"/>
      <c r="R1332" s="263"/>
      <c r="S1332" s="263"/>
      <c r="T1332" s="263"/>
      <c r="U1332" s="263"/>
      <c r="V1332" s="263"/>
      <c r="W1332" s="263">
        <v>1</v>
      </c>
      <c r="X1332" s="158">
        <v>45279</v>
      </c>
      <c r="Y1332" s="297">
        <f t="shared" si="55"/>
        <v>1</v>
      </c>
      <c r="Z1332" s="263"/>
      <c r="AA1332" s="263"/>
      <c r="AB1332" s="263"/>
      <c r="AC1332" s="263"/>
      <c r="AD1332" s="263"/>
      <c r="AE1332" s="263"/>
      <c r="AF1332" s="263"/>
      <c r="AG1332" s="158"/>
      <c r="AH1332" s="297">
        <f t="shared" si="56"/>
        <v>0</v>
      </c>
      <c r="AI1332" s="573"/>
      <c r="AJ1332" s="574" t="s">
        <v>659</v>
      </c>
      <c r="AK1332" s="574" t="s">
        <v>430</v>
      </c>
      <c r="AL1332" s="574"/>
      <c r="AM1332" s="574"/>
      <c r="AN1332" s="574"/>
      <c r="AO1332" s="574"/>
      <c r="AP1332" s="574"/>
      <c r="AQ1332" s="574"/>
      <c r="AR1332" s="574"/>
      <c r="AS1332" s="575"/>
      <c r="AT1332" s="576"/>
      <c r="AU1332" s="575"/>
      <c r="AV1332" s="577"/>
      <c r="AW1332" s="159"/>
    </row>
    <row r="1333" spans="1:49" ht="51">
      <c r="A1333" s="395"/>
      <c r="B1333" s="395">
        <v>3130430900</v>
      </c>
      <c r="C1333" s="263" t="s">
        <v>7413</v>
      </c>
      <c r="D1333" s="263" t="s">
        <v>7408</v>
      </c>
      <c r="E1333" s="263" t="s">
        <v>3502</v>
      </c>
      <c r="F1333" s="263" t="s">
        <v>416</v>
      </c>
      <c r="G1333" s="263" t="s">
        <v>666</v>
      </c>
      <c r="H1333" s="263"/>
      <c r="I1333" s="263"/>
      <c r="J1333" s="263"/>
      <c r="K1333" s="263"/>
      <c r="L1333" s="263"/>
      <c r="M1333" s="263"/>
      <c r="N1333" s="263"/>
      <c r="O1333" s="158"/>
      <c r="P1333" s="296">
        <f t="shared" si="54"/>
        <v>0</v>
      </c>
      <c r="Q1333" s="263"/>
      <c r="R1333" s="263"/>
      <c r="S1333" s="263"/>
      <c r="T1333" s="263"/>
      <c r="U1333" s="263"/>
      <c r="V1333" s="263"/>
      <c r="W1333" s="263">
        <v>1</v>
      </c>
      <c r="X1333" s="158">
        <v>45280</v>
      </c>
      <c r="Y1333" s="297">
        <f t="shared" si="55"/>
        <v>1</v>
      </c>
      <c r="Z1333" s="263"/>
      <c r="AA1333" s="263"/>
      <c r="AB1333" s="263"/>
      <c r="AC1333" s="263"/>
      <c r="AD1333" s="263"/>
      <c r="AE1333" s="263"/>
      <c r="AF1333" s="263"/>
      <c r="AG1333" s="158"/>
      <c r="AH1333" s="297">
        <f t="shared" si="56"/>
        <v>0</v>
      </c>
      <c r="AI1333" s="573"/>
      <c r="AJ1333" s="574" t="s">
        <v>659</v>
      </c>
      <c r="AK1333" s="574" t="s">
        <v>430</v>
      </c>
      <c r="AL1333" s="574"/>
      <c r="AM1333" s="574"/>
      <c r="AN1333" s="574"/>
      <c r="AO1333" s="574"/>
      <c r="AP1333" s="574"/>
      <c r="AQ1333" s="574"/>
      <c r="AR1333" s="574"/>
      <c r="AS1333" s="575"/>
      <c r="AT1333" s="576"/>
      <c r="AU1333" s="575"/>
      <c r="AV1333" s="577"/>
      <c r="AW1333" s="159"/>
    </row>
    <row r="1334" spans="1:49" ht="51">
      <c r="A1334" s="395"/>
      <c r="B1334" s="395">
        <v>3130430900</v>
      </c>
      <c r="C1334" s="263" t="s">
        <v>7414</v>
      </c>
      <c r="D1334" s="263" t="s">
        <v>7408</v>
      </c>
      <c r="E1334" s="263" t="s">
        <v>3503</v>
      </c>
      <c r="F1334" s="263" t="s">
        <v>416</v>
      </c>
      <c r="G1334" s="263" t="s">
        <v>666</v>
      </c>
      <c r="H1334" s="263"/>
      <c r="I1334" s="263"/>
      <c r="J1334" s="263"/>
      <c r="K1334" s="263"/>
      <c r="L1334" s="263"/>
      <c r="M1334" s="263"/>
      <c r="N1334" s="263"/>
      <c r="O1334" s="158"/>
      <c r="P1334" s="296">
        <f t="shared" si="54"/>
        <v>0</v>
      </c>
      <c r="Q1334" s="263"/>
      <c r="R1334" s="263"/>
      <c r="S1334" s="263"/>
      <c r="T1334" s="263"/>
      <c r="U1334" s="263"/>
      <c r="V1334" s="263"/>
      <c r="W1334" s="263">
        <v>1</v>
      </c>
      <c r="X1334" s="158">
        <v>45280</v>
      </c>
      <c r="Y1334" s="297">
        <f t="shared" si="55"/>
        <v>1</v>
      </c>
      <c r="Z1334" s="263"/>
      <c r="AA1334" s="263"/>
      <c r="AB1334" s="263"/>
      <c r="AC1334" s="263"/>
      <c r="AD1334" s="263"/>
      <c r="AE1334" s="263"/>
      <c r="AF1334" s="263"/>
      <c r="AG1334" s="158"/>
      <c r="AH1334" s="297">
        <f t="shared" si="56"/>
        <v>0</v>
      </c>
      <c r="AI1334" s="573"/>
      <c r="AJ1334" s="574" t="s">
        <v>659</v>
      </c>
      <c r="AK1334" s="574" t="s">
        <v>430</v>
      </c>
      <c r="AL1334" s="574"/>
      <c r="AM1334" s="574"/>
      <c r="AN1334" s="574"/>
      <c r="AO1334" s="574"/>
      <c r="AP1334" s="574"/>
      <c r="AQ1334" s="574"/>
      <c r="AR1334" s="574"/>
      <c r="AS1334" s="575"/>
      <c r="AT1334" s="576"/>
      <c r="AU1334" s="575"/>
      <c r="AV1334" s="577"/>
      <c r="AW1334" s="159"/>
    </row>
    <row r="1335" spans="1:49" ht="51">
      <c r="A1335" s="395"/>
      <c r="B1335" s="395">
        <v>3130430900</v>
      </c>
      <c r="C1335" s="263" t="s">
        <v>7415</v>
      </c>
      <c r="D1335" s="263" t="s">
        <v>7408</v>
      </c>
      <c r="E1335" s="263" t="s">
        <v>3504</v>
      </c>
      <c r="F1335" s="263" t="s">
        <v>416</v>
      </c>
      <c r="G1335" s="263" t="s">
        <v>666</v>
      </c>
      <c r="H1335" s="263"/>
      <c r="I1335" s="263"/>
      <c r="J1335" s="263"/>
      <c r="K1335" s="263"/>
      <c r="L1335" s="263"/>
      <c r="M1335" s="263"/>
      <c r="N1335" s="263"/>
      <c r="O1335" s="158"/>
      <c r="P1335" s="296">
        <f t="shared" ref="P1335:P1398" si="57">SUM($H1335:$N1335)</f>
        <v>0</v>
      </c>
      <c r="Q1335" s="263"/>
      <c r="R1335" s="263"/>
      <c r="S1335" s="263"/>
      <c r="T1335" s="263"/>
      <c r="U1335" s="263"/>
      <c r="V1335" s="263"/>
      <c r="W1335" s="263">
        <v>1</v>
      </c>
      <c r="X1335" s="158">
        <v>45280</v>
      </c>
      <c r="Y1335" s="297">
        <f t="shared" ref="Y1335:Y1398" si="58">SUM($Q1335:$W1335)</f>
        <v>1</v>
      </c>
      <c r="Z1335" s="263"/>
      <c r="AA1335" s="263"/>
      <c r="AB1335" s="263"/>
      <c r="AC1335" s="263"/>
      <c r="AD1335" s="263"/>
      <c r="AE1335" s="263"/>
      <c r="AF1335" s="263"/>
      <c r="AG1335" s="158"/>
      <c r="AH1335" s="297">
        <f t="shared" si="56"/>
        <v>0</v>
      </c>
      <c r="AI1335" s="573"/>
      <c r="AJ1335" s="574" t="s">
        <v>659</v>
      </c>
      <c r="AK1335" s="574" t="s">
        <v>430</v>
      </c>
      <c r="AL1335" s="574"/>
      <c r="AM1335" s="574"/>
      <c r="AN1335" s="574"/>
      <c r="AO1335" s="574"/>
      <c r="AP1335" s="574"/>
      <c r="AQ1335" s="574"/>
      <c r="AR1335" s="574"/>
      <c r="AS1335" s="575"/>
      <c r="AT1335" s="576"/>
      <c r="AU1335" s="575"/>
      <c r="AV1335" s="577"/>
      <c r="AW1335" s="159"/>
    </row>
    <row r="1336" spans="1:49" ht="51">
      <c r="A1336" s="395"/>
      <c r="B1336" s="395">
        <v>3130430900</v>
      </c>
      <c r="C1336" s="263" t="s">
        <v>7416</v>
      </c>
      <c r="D1336" s="263" t="s">
        <v>7408</v>
      </c>
      <c r="E1336" s="263" t="s">
        <v>3505</v>
      </c>
      <c r="F1336" s="263" t="s">
        <v>416</v>
      </c>
      <c r="G1336" s="263" t="s">
        <v>666</v>
      </c>
      <c r="H1336" s="263"/>
      <c r="I1336" s="263"/>
      <c r="J1336" s="263"/>
      <c r="K1336" s="263"/>
      <c r="L1336" s="263"/>
      <c r="M1336" s="263"/>
      <c r="N1336" s="263"/>
      <c r="O1336" s="158"/>
      <c r="P1336" s="296">
        <f t="shared" si="57"/>
        <v>0</v>
      </c>
      <c r="Q1336" s="263"/>
      <c r="R1336" s="263"/>
      <c r="S1336" s="263"/>
      <c r="T1336" s="263"/>
      <c r="U1336" s="263"/>
      <c r="V1336" s="263"/>
      <c r="W1336" s="263">
        <v>1</v>
      </c>
      <c r="X1336" s="158">
        <v>45280</v>
      </c>
      <c r="Y1336" s="297">
        <f t="shared" si="58"/>
        <v>1</v>
      </c>
      <c r="Z1336" s="263"/>
      <c r="AA1336" s="263"/>
      <c r="AB1336" s="263"/>
      <c r="AC1336" s="263"/>
      <c r="AD1336" s="263"/>
      <c r="AE1336" s="263"/>
      <c r="AF1336" s="263"/>
      <c r="AG1336" s="158"/>
      <c r="AH1336" s="297">
        <f t="shared" si="56"/>
        <v>0</v>
      </c>
      <c r="AI1336" s="573"/>
      <c r="AJ1336" s="574" t="s">
        <v>659</v>
      </c>
      <c r="AK1336" s="574" t="s">
        <v>430</v>
      </c>
      <c r="AL1336" s="574"/>
      <c r="AM1336" s="574"/>
      <c r="AN1336" s="574"/>
      <c r="AO1336" s="574"/>
      <c r="AP1336" s="574"/>
      <c r="AQ1336" s="574"/>
      <c r="AR1336" s="574"/>
      <c r="AS1336" s="575"/>
      <c r="AT1336" s="576"/>
      <c r="AU1336" s="575"/>
      <c r="AV1336" s="577"/>
      <c r="AW1336" s="159"/>
    </row>
    <row r="1337" spans="1:49" ht="51">
      <c r="A1337" s="395"/>
      <c r="B1337" s="395">
        <v>3130430900</v>
      </c>
      <c r="C1337" s="263" t="s">
        <v>7417</v>
      </c>
      <c r="D1337" s="263" t="s">
        <v>7408</v>
      </c>
      <c r="E1337" s="263" t="s">
        <v>3506</v>
      </c>
      <c r="F1337" s="263" t="s">
        <v>416</v>
      </c>
      <c r="G1337" s="263" t="s">
        <v>666</v>
      </c>
      <c r="H1337" s="263"/>
      <c r="I1337" s="263"/>
      <c r="J1337" s="263"/>
      <c r="K1337" s="263"/>
      <c r="L1337" s="263"/>
      <c r="M1337" s="263"/>
      <c r="N1337" s="263"/>
      <c r="O1337" s="158"/>
      <c r="P1337" s="296">
        <f t="shared" si="57"/>
        <v>0</v>
      </c>
      <c r="Q1337" s="263"/>
      <c r="R1337" s="263"/>
      <c r="S1337" s="263"/>
      <c r="T1337" s="263"/>
      <c r="U1337" s="263"/>
      <c r="V1337" s="263"/>
      <c r="W1337" s="263">
        <v>1</v>
      </c>
      <c r="X1337" s="158">
        <v>45280</v>
      </c>
      <c r="Y1337" s="297">
        <f t="shared" si="58"/>
        <v>1</v>
      </c>
      <c r="Z1337" s="263"/>
      <c r="AA1337" s="263"/>
      <c r="AB1337" s="263"/>
      <c r="AC1337" s="263"/>
      <c r="AD1337" s="263"/>
      <c r="AE1337" s="263"/>
      <c r="AF1337" s="263"/>
      <c r="AG1337" s="158"/>
      <c r="AH1337" s="297">
        <f t="shared" si="56"/>
        <v>0</v>
      </c>
      <c r="AI1337" s="573"/>
      <c r="AJ1337" s="574" t="s">
        <v>659</v>
      </c>
      <c r="AK1337" s="574" t="s">
        <v>430</v>
      </c>
      <c r="AL1337" s="574"/>
      <c r="AM1337" s="574"/>
      <c r="AN1337" s="574"/>
      <c r="AO1337" s="574"/>
      <c r="AP1337" s="574"/>
      <c r="AQ1337" s="574"/>
      <c r="AR1337" s="574"/>
      <c r="AS1337" s="575"/>
      <c r="AT1337" s="576"/>
      <c r="AU1337" s="575"/>
      <c r="AV1337" s="577"/>
      <c r="AW1337" s="159"/>
    </row>
    <row r="1338" spans="1:49" ht="51">
      <c r="A1338" s="395"/>
      <c r="B1338" s="395">
        <v>3130430900</v>
      </c>
      <c r="C1338" s="263" t="s">
        <v>7418</v>
      </c>
      <c r="D1338" s="263" t="s">
        <v>7408</v>
      </c>
      <c r="E1338" s="263" t="s">
        <v>3507</v>
      </c>
      <c r="F1338" s="263" t="s">
        <v>416</v>
      </c>
      <c r="G1338" s="263" t="s">
        <v>666</v>
      </c>
      <c r="H1338" s="263"/>
      <c r="I1338" s="263"/>
      <c r="J1338" s="263"/>
      <c r="K1338" s="263"/>
      <c r="L1338" s="263"/>
      <c r="M1338" s="263"/>
      <c r="N1338" s="263"/>
      <c r="O1338" s="158"/>
      <c r="P1338" s="296">
        <f t="shared" si="57"/>
        <v>0</v>
      </c>
      <c r="Q1338" s="263"/>
      <c r="R1338" s="263"/>
      <c r="S1338" s="263"/>
      <c r="T1338" s="263"/>
      <c r="U1338" s="263"/>
      <c r="V1338" s="263"/>
      <c r="W1338" s="263">
        <v>1</v>
      </c>
      <c r="X1338" s="158">
        <v>45218</v>
      </c>
      <c r="Y1338" s="297">
        <f t="shared" si="58"/>
        <v>1</v>
      </c>
      <c r="Z1338" s="263"/>
      <c r="AA1338" s="263"/>
      <c r="AB1338" s="263"/>
      <c r="AC1338" s="263"/>
      <c r="AD1338" s="263"/>
      <c r="AE1338" s="263"/>
      <c r="AF1338" s="263"/>
      <c r="AG1338" s="158"/>
      <c r="AH1338" s="297">
        <f t="shared" si="56"/>
        <v>0</v>
      </c>
      <c r="AI1338" s="573"/>
      <c r="AJ1338" s="574" t="s">
        <v>659</v>
      </c>
      <c r="AK1338" s="574" t="s">
        <v>430</v>
      </c>
      <c r="AL1338" s="574"/>
      <c r="AM1338" s="574"/>
      <c r="AN1338" s="574"/>
      <c r="AO1338" s="574"/>
      <c r="AP1338" s="574"/>
      <c r="AQ1338" s="574"/>
      <c r="AR1338" s="574"/>
      <c r="AS1338" s="575"/>
      <c r="AT1338" s="576"/>
      <c r="AU1338" s="575"/>
      <c r="AV1338" s="577"/>
      <c r="AW1338" s="159"/>
    </row>
    <row r="1339" spans="1:49" ht="51">
      <c r="A1339" s="395"/>
      <c r="B1339" s="395">
        <v>3130430900</v>
      </c>
      <c r="C1339" s="263" t="s">
        <v>7419</v>
      </c>
      <c r="D1339" s="263" t="s">
        <v>7408</v>
      </c>
      <c r="E1339" s="263" t="s">
        <v>3508</v>
      </c>
      <c r="F1339" s="263" t="s">
        <v>416</v>
      </c>
      <c r="G1339" s="263" t="s">
        <v>666</v>
      </c>
      <c r="H1339" s="263"/>
      <c r="I1339" s="263"/>
      <c r="J1339" s="263"/>
      <c r="K1339" s="263"/>
      <c r="L1339" s="263"/>
      <c r="M1339" s="263"/>
      <c r="N1339" s="263"/>
      <c r="O1339" s="158"/>
      <c r="P1339" s="296">
        <f t="shared" si="57"/>
        <v>0</v>
      </c>
      <c r="Q1339" s="263"/>
      <c r="R1339" s="263"/>
      <c r="S1339" s="263"/>
      <c r="T1339" s="263"/>
      <c r="U1339" s="263"/>
      <c r="V1339" s="263"/>
      <c r="W1339" s="263">
        <v>1</v>
      </c>
      <c r="X1339" s="158">
        <v>45280</v>
      </c>
      <c r="Y1339" s="297">
        <f t="shared" si="58"/>
        <v>1</v>
      </c>
      <c r="Z1339" s="263"/>
      <c r="AA1339" s="263"/>
      <c r="AB1339" s="263"/>
      <c r="AC1339" s="263"/>
      <c r="AD1339" s="263"/>
      <c r="AE1339" s="263"/>
      <c r="AF1339" s="263"/>
      <c r="AG1339" s="158"/>
      <c r="AH1339" s="297">
        <f t="shared" si="56"/>
        <v>0</v>
      </c>
      <c r="AI1339" s="573"/>
      <c r="AJ1339" s="574" t="s">
        <v>659</v>
      </c>
      <c r="AK1339" s="574" t="s">
        <v>430</v>
      </c>
      <c r="AL1339" s="574"/>
      <c r="AM1339" s="574"/>
      <c r="AN1339" s="574"/>
      <c r="AO1339" s="574"/>
      <c r="AP1339" s="574"/>
      <c r="AQ1339" s="574"/>
      <c r="AR1339" s="574"/>
      <c r="AS1339" s="575"/>
      <c r="AT1339" s="576"/>
      <c r="AU1339" s="575"/>
      <c r="AV1339" s="577"/>
      <c r="AW1339" s="159"/>
    </row>
    <row r="1340" spans="1:49" ht="51">
      <c r="A1340" s="395"/>
      <c r="B1340" s="395">
        <v>3130430900</v>
      </c>
      <c r="C1340" s="263" t="s">
        <v>7420</v>
      </c>
      <c r="D1340" s="263" t="s">
        <v>7408</v>
      </c>
      <c r="E1340" s="263" t="s">
        <v>3509</v>
      </c>
      <c r="F1340" s="263" t="s">
        <v>416</v>
      </c>
      <c r="G1340" s="263" t="s">
        <v>666</v>
      </c>
      <c r="H1340" s="263"/>
      <c r="I1340" s="263"/>
      <c r="J1340" s="263"/>
      <c r="K1340" s="263"/>
      <c r="L1340" s="263"/>
      <c r="M1340" s="263"/>
      <c r="N1340" s="263"/>
      <c r="O1340" s="158"/>
      <c r="P1340" s="296">
        <f t="shared" si="57"/>
        <v>0</v>
      </c>
      <c r="Q1340" s="263"/>
      <c r="R1340" s="263"/>
      <c r="S1340" s="263"/>
      <c r="T1340" s="263"/>
      <c r="U1340" s="263"/>
      <c r="V1340" s="263"/>
      <c r="W1340" s="263">
        <v>1</v>
      </c>
      <c r="X1340" s="158">
        <v>45218</v>
      </c>
      <c r="Y1340" s="297">
        <f t="shared" si="58"/>
        <v>1</v>
      </c>
      <c r="Z1340" s="263"/>
      <c r="AA1340" s="263"/>
      <c r="AB1340" s="263"/>
      <c r="AC1340" s="263"/>
      <c r="AD1340" s="263"/>
      <c r="AE1340" s="263"/>
      <c r="AF1340" s="263"/>
      <c r="AG1340" s="158"/>
      <c r="AH1340" s="297">
        <f t="shared" si="56"/>
        <v>0</v>
      </c>
      <c r="AI1340" s="573"/>
      <c r="AJ1340" s="574" t="s">
        <v>659</v>
      </c>
      <c r="AK1340" s="574" t="s">
        <v>430</v>
      </c>
      <c r="AL1340" s="574"/>
      <c r="AM1340" s="574"/>
      <c r="AN1340" s="574"/>
      <c r="AO1340" s="574"/>
      <c r="AP1340" s="574"/>
      <c r="AQ1340" s="574"/>
      <c r="AR1340" s="574"/>
      <c r="AS1340" s="575"/>
      <c r="AT1340" s="576"/>
      <c r="AU1340" s="575"/>
      <c r="AV1340" s="577"/>
      <c r="AW1340" s="159"/>
    </row>
    <row r="1341" spans="1:49" ht="51">
      <c r="A1341" s="395"/>
      <c r="B1341" s="395">
        <v>3130430900</v>
      </c>
      <c r="C1341" s="263" t="s">
        <v>7421</v>
      </c>
      <c r="D1341" s="263" t="s">
        <v>7408</v>
      </c>
      <c r="E1341" s="263" t="s">
        <v>3510</v>
      </c>
      <c r="F1341" s="263" t="s">
        <v>416</v>
      </c>
      <c r="G1341" s="263" t="s">
        <v>666</v>
      </c>
      <c r="H1341" s="263"/>
      <c r="I1341" s="263"/>
      <c r="J1341" s="263"/>
      <c r="K1341" s="263"/>
      <c r="L1341" s="263"/>
      <c r="M1341" s="263"/>
      <c r="N1341" s="263"/>
      <c r="O1341" s="158"/>
      <c r="P1341" s="296">
        <f t="shared" si="57"/>
        <v>0</v>
      </c>
      <c r="Q1341" s="263"/>
      <c r="R1341" s="263"/>
      <c r="S1341" s="263"/>
      <c r="T1341" s="263"/>
      <c r="U1341" s="263"/>
      <c r="V1341" s="263"/>
      <c r="W1341" s="263">
        <v>1</v>
      </c>
      <c r="X1341" s="158">
        <v>45218</v>
      </c>
      <c r="Y1341" s="297">
        <f t="shared" si="58"/>
        <v>1</v>
      </c>
      <c r="Z1341" s="263"/>
      <c r="AA1341" s="263"/>
      <c r="AB1341" s="263"/>
      <c r="AC1341" s="263"/>
      <c r="AD1341" s="263"/>
      <c r="AE1341" s="263"/>
      <c r="AF1341" s="263"/>
      <c r="AG1341" s="158"/>
      <c r="AH1341" s="297">
        <f t="shared" si="56"/>
        <v>0</v>
      </c>
      <c r="AI1341" s="573"/>
      <c r="AJ1341" s="574" t="s">
        <v>659</v>
      </c>
      <c r="AK1341" s="574" t="s">
        <v>430</v>
      </c>
      <c r="AL1341" s="574"/>
      <c r="AM1341" s="574"/>
      <c r="AN1341" s="574"/>
      <c r="AO1341" s="574"/>
      <c r="AP1341" s="574"/>
      <c r="AQ1341" s="574"/>
      <c r="AR1341" s="574"/>
      <c r="AS1341" s="575"/>
      <c r="AT1341" s="576"/>
      <c r="AU1341" s="575"/>
      <c r="AV1341" s="577"/>
      <c r="AW1341" s="159"/>
    </row>
    <row r="1342" spans="1:49" ht="51">
      <c r="A1342" s="395"/>
      <c r="B1342" s="395">
        <v>3130430900</v>
      </c>
      <c r="C1342" s="263" t="s">
        <v>7422</v>
      </c>
      <c r="D1342" s="263" t="s">
        <v>7408</v>
      </c>
      <c r="E1342" s="263" t="s">
        <v>3511</v>
      </c>
      <c r="F1342" s="263" t="s">
        <v>416</v>
      </c>
      <c r="G1342" s="263" t="s">
        <v>666</v>
      </c>
      <c r="H1342" s="263"/>
      <c r="I1342" s="263"/>
      <c r="J1342" s="263"/>
      <c r="K1342" s="263"/>
      <c r="L1342" s="263"/>
      <c r="M1342" s="263"/>
      <c r="N1342" s="263"/>
      <c r="O1342" s="158"/>
      <c r="P1342" s="296">
        <f t="shared" si="57"/>
        <v>0</v>
      </c>
      <c r="Q1342" s="263"/>
      <c r="R1342" s="263"/>
      <c r="S1342" s="263"/>
      <c r="T1342" s="263"/>
      <c r="U1342" s="263"/>
      <c r="V1342" s="263"/>
      <c r="W1342" s="263">
        <v>1</v>
      </c>
      <c r="X1342" s="158">
        <v>45218</v>
      </c>
      <c r="Y1342" s="297">
        <f t="shared" si="58"/>
        <v>1</v>
      </c>
      <c r="Z1342" s="263"/>
      <c r="AA1342" s="263"/>
      <c r="AB1342" s="263"/>
      <c r="AC1342" s="263"/>
      <c r="AD1342" s="263"/>
      <c r="AE1342" s="263"/>
      <c r="AF1342" s="263"/>
      <c r="AG1342" s="158"/>
      <c r="AH1342" s="297">
        <f t="shared" si="56"/>
        <v>0</v>
      </c>
      <c r="AI1342" s="573"/>
      <c r="AJ1342" s="574" t="s">
        <v>659</v>
      </c>
      <c r="AK1342" s="574" t="s">
        <v>430</v>
      </c>
      <c r="AL1342" s="574"/>
      <c r="AM1342" s="574"/>
      <c r="AN1342" s="574"/>
      <c r="AO1342" s="574"/>
      <c r="AP1342" s="574"/>
      <c r="AQ1342" s="574"/>
      <c r="AR1342" s="574"/>
      <c r="AS1342" s="575"/>
      <c r="AT1342" s="576"/>
      <c r="AU1342" s="575"/>
      <c r="AV1342" s="577"/>
      <c r="AW1342" s="159"/>
    </row>
    <row r="1343" spans="1:49" ht="51">
      <c r="A1343" s="395"/>
      <c r="B1343" s="395">
        <v>3130430900</v>
      </c>
      <c r="C1343" s="263" t="s">
        <v>7423</v>
      </c>
      <c r="D1343" s="263" t="s">
        <v>7408</v>
      </c>
      <c r="E1343" s="263" t="s">
        <v>3512</v>
      </c>
      <c r="F1343" s="263" t="s">
        <v>416</v>
      </c>
      <c r="G1343" s="263" t="s">
        <v>666</v>
      </c>
      <c r="H1343" s="263"/>
      <c r="I1343" s="263"/>
      <c r="J1343" s="263"/>
      <c r="K1343" s="263"/>
      <c r="L1343" s="263"/>
      <c r="M1343" s="263"/>
      <c r="N1343" s="263"/>
      <c r="O1343" s="158"/>
      <c r="P1343" s="296">
        <f t="shared" si="57"/>
        <v>0</v>
      </c>
      <c r="Q1343" s="263"/>
      <c r="R1343" s="263"/>
      <c r="S1343" s="263"/>
      <c r="T1343" s="263"/>
      <c r="U1343" s="263"/>
      <c r="V1343" s="263"/>
      <c r="W1343" s="263">
        <v>1</v>
      </c>
      <c r="X1343" s="158">
        <v>45280</v>
      </c>
      <c r="Y1343" s="297">
        <f t="shared" si="58"/>
        <v>1</v>
      </c>
      <c r="Z1343" s="263"/>
      <c r="AA1343" s="263"/>
      <c r="AB1343" s="263"/>
      <c r="AC1343" s="263"/>
      <c r="AD1343" s="263"/>
      <c r="AE1343" s="263"/>
      <c r="AF1343" s="263"/>
      <c r="AG1343" s="158"/>
      <c r="AH1343" s="297">
        <f t="shared" si="56"/>
        <v>0</v>
      </c>
      <c r="AI1343" s="573"/>
      <c r="AJ1343" s="574" t="s">
        <v>659</v>
      </c>
      <c r="AK1343" s="574" t="s">
        <v>430</v>
      </c>
      <c r="AL1343" s="574"/>
      <c r="AM1343" s="574"/>
      <c r="AN1343" s="574"/>
      <c r="AO1343" s="574"/>
      <c r="AP1343" s="574"/>
      <c r="AQ1343" s="574"/>
      <c r="AR1343" s="574"/>
      <c r="AS1343" s="575"/>
      <c r="AT1343" s="576"/>
      <c r="AU1343" s="575"/>
      <c r="AV1343" s="577"/>
      <c r="AW1343" s="159"/>
    </row>
    <row r="1344" spans="1:49" ht="51">
      <c r="A1344" s="395"/>
      <c r="B1344" s="395">
        <v>3130430900</v>
      </c>
      <c r="C1344" s="263" t="s">
        <v>7424</v>
      </c>
      <c r="D1344" s="263" t="s">
        <v>7408</v>
      </c>
      <c r="E1344" s="263" t="s">
        <v>3513</v>
      </c>
      <c r="F1344" s="263" t="s">
        <v>416</v>
      </c>
      <c r="G1344" s="263" t="s">
        <v>666</v>
      </c>
      <c r="H1344" s="263"/>
      <c r="I1344" s="263"/>
      <c r="J1344" s="263"/>
      <c r="K1344" s="263"/>
      <c r="L1344" s="263"/>
      <c r="M1344" s="263"/>
      <c r="N1344" s="263"/>
      <c r="O1344" s="158"/>
      <c r="P1344" s="296">
        <f t="shared" si="57"/>
        <v>0</v>
      </c>
      <c r="Q1344" s="263"/>
      <c r="R1344" s="263"/>
      <c r="S1344" s="263"/>
      <c r="T1344" s="263"/>
      <c r="U1344" s="263"/>
      <c r="V1344" s="263"/>
      <c r="W1344" s="263">
        <v>1</v>
      </c>
      <c r="X1344" s="158">
        <v>45279</v>
      </c>
      <c r="Y1344" s="297">
        <f t="shared" si="58"/>
        <v>1</v>
      </c>
      <c r="Z1344" s="263"/>
      <c r="AA1344" s="263"/>
      <c r="AB1344" s="263"/>
      <c r="AC1344" s="263"/>
      <c r="AD1344" s="263"/>
      <c r="AE1344" s="263"/>
      <c r="AF1344" s="263"/>
      <c r="AG1344" s="158"/>
      <c r="AH1344" s="297">
        <f t="shared" si="56"/>
        <v>0</v>
      </c>
      <c r="AI1344" s="573"/>
      <c r="AJ1344" s="574" t="s">
        <v>659</v>
      </c>
      <c r="AK1344" s="574" t="s">
        <v>430</v>
      </c>
      <c r="AL1344" s="574"/>
      <c r="AM1344" s="574"/>
      <c r="AN1344" s="574"/>
      <c r="AO1344" s="574"/>
      <c r="AP1344" s="574"/>
      <c r="AQ1344" s="574"/>
      <c r="AR1344" s="574"/>
      <c r="AS1344" s="575"/>
      <c r="AT1344" s="576"/>
      <c r="AU1344" s="575"/>
      <c r="AV1344" s="577"/>
      <c r="AW1344" s="159"/>
    </row>
    <row r="1345" spans="1:49" ht="51">
      <c r="A1345" s="395"/>
      <c r="B1345" s="395">
        <v>3130430900</v>
      </c>
      <c r="C1345" s="263" t="s">
        <v>7425</v>
      </c>
      <c r="D1345" s="263" t="s">
        <v>7408</v>
      </c>
      <c r="E1345" s="263" t="s">
        <v>3514</v>
      </c>
      <c r="F1345" s="263" t="s">
        <v>416</v>
      </c>
      <c r="G1345" s="263" t="s">
        <v>666</v>
      </c>
      <c r="H1345" s="263"/>
      <c r="I1345" s="263"/>
      <c r="J1345" s="263"/>
      <c r="K1345" s="263"/>
      <c r="L1345" s="263"/>
      <c r="M1345" s="263"/>
      <c r="N1345" s="263"/>
      <c r="O1345" s="158"/>
      <c r="P1345" s="296">
        <f t="shared" si="57"/>
        <v>0</v>
      </c>
      <c r="Q1345" s="263"/>
      <c r="R1345" s="263"/>
      <c r="S1345" s="263"/>
      <c r="T1345" s="263"/>
      <c r="U1345" s="263"/>
      <c r="V1345" s="263"/>
      <c r="W1345" s="263">
        <v>1</v>
      </c>
      <c r="X1345" s="158">
        <v>45280</v>
      </c>
      <c r="Y1345" s="297">
        <f t="shared" si="58"/>
        <v>1</v>
      </c>
      <c r="Z1345" s="263"/>
      <c r="AA1345" s="263"/>
      <c r="AB1345" s="263"/>
      <c r="AC1345" s="263"/>
      <c r="AD1345" s="263"/>
      <c r="AE1345" s="263"/>
      <c r="AF1345" s="263"/>
      <c r="AG1345" s="158"/>
      <c r="AH1345" s="297">
        <f t="shared" si="56"/>
        <v>0</v>
      </c>
      <c r="AI1345" s="573"/>
      <c r="AJ1345" s="574" t="s">
        <v>659</v>
      </c>
      <c r="AK1345" s="574" t="s">
        <v>430</v>
      </c>
      <c r="AL1345" s="574"/>
      <c r="AM1345" s="574"/>
      <c r="AN1345" s="574"/>
      <c r="AO1345" s="574"/>
      <c r="AP1345" s="574"/>
      <c r="AQ1345" s="574"/>
      <c r="AR1345" s="574"/>
      <c r="AS1345" s="575"/>
      <c r="AT1345" s="576"/>
      <c r="AU1345" s="575"/>
      <c r="AV1345" s="577"/>
      <c r="AW1345" s="159"/>
    </row>
    <row r="1346" spans="1:49" ht="51">
      <c r="A1346" s="395"/>
      <c r="B1346" s="395">
        <v>3130430900</v>
      </c>
      <c r="C1346" s="263" t="s">
        <v>7426</v>
      </c>
      <c r="D1346" s="263" t="s">
        <v>7408</v>
      </c>
      <c r="E1346" s="263" t="s">
        <v>3515</v>
      </c>
      <c r="F1346" s="263" t="s">
        <v>416</v>
      </c>
      <c r="G1346" s="263" t="s">
        <v>666</v>
      </c>
      <c r="H1346" s="263"/>
      <c r="I1346" s="263"/>
      <c r="J1346" s="263"/>
      <c r="K1346" s="263"/>
      <c r="L1346" s="263"/>
      <c r="M1346" s="263"/>
      <c r="N1346" s="263"/>
      <c r="O1346" s="158"/>
      <c r="P1346" s="296">
        <f t="shared" si="57"/>
        <v>0</v>
      </c>
      <c r="Q1346" s="263"/>
      <c r="R1346" s="263"/>
      <c r="S1346" s="263"/>
      <c r="T1346" s="263"/>
      <c r="U1346" s="263"/>
      <c r="V1346" s="263"/>
      <c r="W1346" s="263">
        <v>1</v>
      </c>
      <c r="X1346" s="158">
        <v>45218</v>
      </c>
      <c r="Y1346" s="297">
        <f t="shared" si="58"/>
        <v>1</v>
      </c>
      <c r="Z1346" s="263"/>
      <c r="AA1346" s="263"/>
      <c r="AB1346" s="263"/>
      <c r="AC1346" s="263"/>
      <c r="AD1346" s="263"/>
      <c r="AE1346" s="263"/>
      <c r="AF1346" s="263"/>
      <c r="AG1346" s="158"/>
      <c r="AH1346" s="297">
        <f t="shared" si="56"/>
        <v>0</v>
      </c>
      <c r="AI1346" s="573"/>
      <c r="AJ1346" s="574" t="s">
        <v>659</v>
      </c>
      <c r="AK1346" s="574" t="s">
        <v>430</v>
      </c>
      <c r="AL1346" s="574"/>
      <c r="AM1346" s="574"/>
      <c r="AN1346" s="574"/>
      <c r="AO1346" s="574"/>
      <c r="AP1346" s="574"/>
      <c r="AQ1346" s="574"/>
      <c r="AR1346" s="574"/>
      <c r="AS1346" s="575"/>
      <c r="AT1346" s="576"/>
      <c r="AU1346" s="575"/>
      <c r="AV1346" s="577"/>
      <c r="AW1346" s="159"/>
    </row>
    <row r="1347" spans="1:49" ht="51">
      <c r="A1347" s="395"/>
      <c r="B1347" s="395">
        <v>3130430900</v>
      </c>
      <c r="C1347" s="263" t="s">
        <v>7427</v>
      </c>
      <c r="D1347" s="263" t="s">
        <v>7408</v>
      </c>
      <c r="E1347" s="263" t="s">
        <v>3516</v>
      </c>
      <c r="F1347" s="263" t="s">
        <v>416</v>
      </c>
      <c r="G1347" s="263" t="s">
        <v>666</v>
      </c>
      <c r="H1347" s="263"/>
      <c r="I1347" s="263"/>
      <c r="J1347" s="263"/>
      <c r="K1347" s="263"/>
      <c r="L1347" s="263"/>
      <c r="M1347" s="263"/>
      <c r="N1347" s="263"/>
      <c r="O1347" s="158"/>
      <c r="P1347" s="296">
        <f t="shared" si="57"/>
        <v>0</v>
      </c>
      <c r="Q1347" s="263"/>
      <c r="R1347" s="263"/>
      <c r="S1347" s="263"/>
      <c r="T1347" s="263"/>
      <c r="U1347" s="263"/>
      <c r="V1347" s="263"/>
      <c r="W1347" s="263">
        <v>1</v>
      </c>
      <c r="X1347" s="158">
        <v>45218</v>
      </c>
      <c r="Y1347" s="297">
        <f t="shared" si="58"/>
        <v>1</v>
      </c>
      <c r="Z1347" s="263"/>
      <c r="AA1347" s="263"/>
      <c r="AB1347" s="263"/>
      <c r="AC1347" s="263"/>
      <c r="AD1347" s="263"/>
      <c r="AE1347" s="263"/>
      <c r="AF1347" s="263"/>
      <c r="AG1347" s="158"/>
      <c r="AH1347" s="297">
        <f t="shared" si="56"/>
        <v>0</v>
      </c>
      <c r="AI1347" s="573"/>
      <c r="AJ1347" s="574" t="s">
        <v>659</v>
      </c>
      <c r="AK1347" s="574" t="s">
        <v>430</v>
      </c>
      <c r="AL1347" s="574"/>
      <c r="AM1347" s="574"/>
      <c r="AN1347" s="574"/>
      <c r="AO1347" s="574"/>
      <c r="AP1347" s="574"/>
      <c r="AQ1347" s="574"/>
      <c r="AR1347" s="574"/>
      <c r="AS1347" s="575"/>
      <c r="AT1347" s="576"/>
      <c r="AU1347" s="575"/>
      <c r="AV1347" s="577"/>
      <c r="AW1347" s="159"/>
    </row>
    <row r="1348" spans="1:49" ht="51">
      <c r="A1348" s="395"/>
      <c r="B1348" s="395">
        <v>3130430900</v>
      </c>
      <c r="C1348" s="263" t="s">
        <v>7428</v>
      </c>
      <c r="D1348" s="263" t="s">
        <v>7408</v>
      </c>
      <c r="E1348" s="263" t="s">
        <v>3517</v>
      </c>
      <c r="F1348" s="263" t="s">
        <v>416</v>
      </c>
      <c r="G1348" s="263" t="s">
        <v>666</v>
      </c>
      <c r="H1348" s="263"/>
      <c r="I1348" s="263"/>
      <c r="J1348" s="263"/>
      <c r="K1348" s="263"/>
      <c r="L1348" s="263"/>
      <c r="M1348" s="263"/>
      <c r="N1348" s="263"/>
      <c r="O1348" s="158"/>
      <c r="P1348" s="296">
        <f t="shared" si="57"/>
        <v>0</v>
      </c>
      <c r="Q1348" s="263"/>
      <c r="R1348" s="263"/>
      <c r="S1348" s="263"/>
      <c r="T1348" s="263"/>
      <c r="U1348" s="263"/>
      <c r="V1348" s="263"/>
      <c r="W1348" s="263">
        <v>1</v>
      </c>
      <c r="X1348" s="158">
        <v>45280</v>
      </c>
      <c r="Y1348" s="297">
        <f t="shared" si="58"/>
        <v>1</v>
      </c>
      <c r="Z1348" s="263"/>
      <c r="AA1348" s="263"/>
      <c r="AB1348" s="263"/>
      <c r="AC1348" s="263"/>
      <c r="AD1348" s="263"/>
      <c r="AE1348" s="263"/>
      <c r="AF1348" s="263"/>
      <c r="AG1348" s="158"/>
      <c r="AH1348" s="297">
        <f t="shared" si="56"/>
        <v>0</v>
      </c>
      <c r="AI1348" s="573"/>
      <c r="AJ1348" s="574" t="s">
        <v>659</v>
      </c>
      <c r="AK1348" s="574" t="s">
        <v>430</v>
      </c>
      <c r="AL1348" s="574"/>
      <c r="AM1348" s="574"/>
      <c r="AN1348" s="574"/>
      <c r="AO1348" s="574"/>
      <c r="AP1348" s="574"/>
      <c r="AQ1348" s="574"/>
      <c r="AR1348" s="574"/>
      <c r="AS1348" s="575"/>
      <c r="AT1348" s="576"/>
      <c r="AU1348" s="575"/>
      <c r="AV1348" s="577"/>
      <c r="AW1348" s="159"/>
    </row>
    <row r="1349" spans="1:49" ht="51">
      <c r="A1349" s="395"/>
      <c r="B1349" s="395">
        <v>3130430900</v>
      </c>
      <c r="C1349" s="263" t="s">
        <v>7429</v>
      </c>
      <c r="D1349" s="263" t="s">
        <v>7408</v>
      </c>
      <c r="E1349" s="263" t="s">
        <v>3518</v>
      </c>
      <c r="F1349" s="263" t="s">
        <v>416</v>
      </c>
      <c r="G1349" s="263" t="s">
        <v>666</v>
      </c>
      <c r="H1349" s="263"/>
      <c r="I1349" s="263"/>
      <c r="J1349" s="263"/>
      <c r="K1349" s="263"/>
      <c r="L1349" s="263"/>
      <c r="M1349" s="263"/>
      <c r="N1349" s="263"/>
      <c r="O1349" s="158"/>
      <c r="P1349" s="296">
        <f t="shared" si="57"/>
        <v>0</v>
      </c>
      <c r="Q1349" s="263"/>
      <c r="R1349" s="263"/>
      <c r="S1349" s="263"/>
      <c r="T1349" s="263"/>
      <c r="U1349" s="263"/>
      <c r="V1349" s="263"/>
      <c r="W1349" s="263">
        <v>1</v>
      </c>
      <c r="X1349" s="158">
        <v>45279</v>
      </c>
      <c r="Y1349" s="297">
        <f t="shared" si="58"/>
        <v>1</v>
      </c>
      <c r="Z1349" s="263"/>
      <c r="AA1349" s="263"/>
      <c r="AB1349" s="263"/>
      <c r="AC1349" s="263"/>
      <c r="AD1349" s="263"/>
      <c r="AE1349" s="263"/>
      <c r="AF1349" s="263"/>
      <c r="AG1349" s="158"/>
      <c r="AH1349" s="297">
        <f t="shared" si="56"/>
        <v>0</v>
      </c>
      <c r="AI1349" s="573"/>
      <c r="AJ1349" s="574" t="s">
        <v>659</v>
      </c>
      <c r="AK1349" s="574" t="s">
        <v>430</v>
      </c>
      <c r="AL1349" s="574"/>
      <c r="AM1349" s="574"/>
      <c r="AN1349" s="574"/>
      <c r="AO1349" s="574"/>
      <c r="AP1349" s="574"/>
      <c r="AQ1349" s="574"/>
      <c r="AR1349" s="574"/>
      <c r="AS1349" s="575"/>
      <c r="AT1349" s="576"/>
      <c r="AU1349" s="575"/>
      <c r="AV1349" s="577"/>
      <c r="AW1349" s="159"/>
    </row>
    <row r="1350" spans="1:49" ht="51">
      <c r="A1350" s="395"/>
      <c r="B1350" s="395">
        <v>3130430900</v>
      </c>
      <c r="C1350" s="263" t="s">
        <v>7430</v>
      </c>
      <c r="D1350" s="263" t="s">
        <v>7408</v>
      </c>
      <c r="E1350" s="263" t="s">
        <v>3519</v>
      </c>
      <c r="F1350" s="263" t="s">
        <v>416</v>
      </c>
      <c r="G1350" s="263" t="s">
        <v>666</v>
      </c>
      <c r="H1350" s="263"/>
      <c r="I1350" s="263"/>
      <c r="J1350" s="263"/>
      <c r="K1350" s="263"/>
      <c r="L1350" s="263"/>
      <c r="M1350" s="263"/>
      <c r="N1350" s="263"/>
      <c r="O1350" s="158"/>
      <c r="P1350" s="296">
        <f t="shared" si="57"/>
        <v>0</v>
      </c>
      <c r="Q1350" s="263"/>
      <c r="R1350" s="263"/>
      <c r="S1350" s="263"/>
      <c r="T1350" s="263"/>
      <c r="U1350" s="263"/>
      <c r="V1350" s="263"/>
      <c r="W1350" s="263">
        <v>1</v>
      </c>
      <c r="X1350" s="158">
        <v>45279</v>
      </c>
      <c r="Y1350" s="297">
        <f t="shared" si="58"/>
        <v>1</v>
      </c>
      <c r="Z1350" s="263"/>
      <c r="AA1350" s="263"/>
      <c r="AB1350" s="263"/>
      <c r="AC1350" s="263"/>
      <c r="AD1350" s="263"/>
      <c r="AE1350" s="263"/>
      <c r="AF1350" s="263"/>
      <c r="AG1350" s="158"/>
      <c r="AH1350" s="297">
        <f t="shared" si="56"/>
        <v>0</v>
      </c>
      <c r="AI1350" s="573"/>
      <c r="AJ1350" s="574" t="s">
        <v>659</v>
      </c>
      <c r="AK1350" s="574" t="s">
        <v>430</v>
      </c>
      <c r="AL1350" s="574"/>
      <c r="AM1350" s="574"/>
      <c r="AN1350" s="574"/>
      <c r="AO1350" s="574"/>
      <c r="AP1350" s="574"/>
      <c r="AQ1350" s="574"/>
      <c r="AR1350" s="574"/>
      <c r="AS1350" s="575"/>
      <c r="AT1350" s="576"/>
      <c r="AU1350" s="575"/>
      <c r="AV1350" s="577"/>
      <c r="AW1350" s="159"/>
    </row>
    <row r="1351" spans="1:49" ht="51">
      <c r="A1351" s="395"/>
      <c r="B1351" s="395">
        <v>3130430900</v>
      </c>
      <c r="C1351" s="263" t="s">
        <v>7431</v>
      </c>
      <c r="D1351" s="263" t="s">
        <v>7408</v>
      </c>
      <c r="E1351" s="263" t="s">
        <v>3520</v>
      </c>
      <c r="F1351" s="263" t="s">
        <v>416</v>
      </c>
      <c r="G1351" s="263" t="s">
        <v>666</v>
      </c>
      <c r="H1351" s="263"/>
      <c r="I1351" s="263"/>
      <c r="J1351" s="263"/>
      <c r="K1351" s="263"/>
      <c r="L1351" s="263"/>
      <c r="M1351" s="263"/>
      <c r="N1351" s="263"/>
      <c r="O1351" s="158"/>
      <c r="P1351" s="296">
        <f t="shared" si="57"/>
        <v>0</v>
      </c>
      <c r="Q1351" s="263"/>
      <c r="R1351" s="263"/>
      <c r="S1351" s="263"/>
      <c r="T1351" s="263"/>
      <c r="U1351" s="263"/>
      <c r="V1351" s="263"/>
      <c r="W1351" s="263">
        <v>1</v>
      </c>
      <c r="X1351" s="158">
        <v>45218</v>
      </c>
      <c r="Y1351" s="297">
        <f t="shared" si="58"/>
        <v>1</v>
      </c>
      <c r="Z1351" s="263"/>
      <c r="AA1351" s="263"/>
      <c r="AB1351" s="263"/>
      <c r="AC1351" s="263"/>
      <c r="AD1351" s="263"/>
      <c r="AE1351" s="263"/>
      <c r="AF1351" s="263"/>
      <c r="AG1351" s="158"/>
      <c r="AH1351" s="297">
        <f t="shared" si="56"/>
        <v>0</v>
      </c>
      <c r="AI1351" s="573"/>
      <c r="AJ1351" s="574" t="s">
        <v>659</v>
      </c>
      <c r="AK1351" s="574" t="s">
        <v>430</v>
      </c>
      <c r="AL1351" s="574"/>
      <c r="AM1351" s="574"/>
      <c r="AN1351" s="574"/>
      <c r="AO1351" s="574"/>
      <c r="AP1351" s="574"/>
      <c r="AQ1351" s="574"/>
      <c r="AR1351" s="574"/>
      <c r="AS1351" s="575"/>
      <c r="AT1351" s="576"/>
      <c r="AU1351" s="575"/>
      <c r="AV1351" s="577"/>
      <c r="AW1351" s="159"/>
    </row>
    <row r="1352" spans="1:49" ht="51">
      <c r="A1352" s="395"/>
      <c r="B1352" s="395">
        <v>3130430900</v>
      </c>
      <c r="C1352" s="263" t="s">
        <v>7432</v>
      </c>
      <c r="D1352" s="263" t="s">
        <v>7408</v>
      </c>
      <c r="E1352" s="263" t="s">
        <v>3521</v>
      </c>
      <c r="F1352" s="263" t="s">
        <v>416</v>
      </c>
      <c r="G1352" s="263" t="s">
        <v>666</v>
      </c>
      <c r="H1352" s="263"/>
      <c r="I1352" s="263"/>
      <c r="J1352" s="263"/>
      <c r="K1352" s="263"/>
      <c r="L1352" s="263"/>
      <c r="M1352" s="263"/>
      <c r="N1352" s="263"/>
      <c r="O1352" s="158"/>
      <c r="P1352" s="296">
        <f t="shared" si="57"/>
        <v>0</v>
      </c>
      <c r="Q1352" s="263"/>
      <c r="R1352" s="263"/>
      <c r="S1352" s="263"/>
      <c r="T1352" s="263"/>
      <c r="U1352" s="263"/>
      <c r="V1352" s="263"/>
      <c r="W1352" s="263">
        <v>1</v>
      </c>
      <c r="X1352" s="158">
        <v>45280</v>
      </c>
      <c r="Y1352" s="297">
        <f t="shared" si="58"/>
        <v>1</v>
      </c>
      <c r="Z1352" s="263"/>
      <c r="AA1352" s="263"/>
      <c r="AB1352" s="263"/>
      <c r="AC1352" s="263"/>
      <c r="AD1352" s="263"/>
      <c r="AE1352" s="263"/>
      <c r="AF1352" s="263"/>
      <c r="AG1352" s="158"/>
      <c r="AH1352" s="297">
        <f t="shared" si="56"/>
        <v>0</v>
      </c>
      <c r="AI1352" s="573"/>
      <c r="AJ1352" s="574" t="s">
        <v>659</v>
      </c>
      <c r="AK1352" s="574" t="s">
        <v>430</v>
      </c>
      <c r="AL1352" s="574"/>
      <c r="AM1352" s="574"/>
      <c r="AN1352" s="574"/>
      <c r="AO1352" s="574"/>
      <c r="AP1352" s="574"/>
      <c r="AQ1352" s="574"/>
      <c r="AR1352" s="574"/>
      <c r="AS1352" s="575"/>
      <c r="AT1352" s="576"/>
      <c r="AU1352" s="575"/>
      <c r="AV1352" s="577"/>
      <c r="AW1352" s="159"/>
    </row>
    <row r="1353" spans="1:49" ht="51">
      <c r="A1353" s="395"/>
      <c r="B1353" s="395">
        <v>3130430900</v>
      </c>
      <c r="C1353" s="263" t="s">
        <v>7433</v>
      </c>
      <c r="D1353" s="263" t="s">
        <v>7408</v>
      </c>
      <c r="E1353" s="263" t="s">
        <v>3522</v>
      </c>
      <c r="F1353" s="263" t="s">
        <v>416</v>
      </c>
      <c r="G1353" s="263" t="s">
        <v>666</v>
      </c>
      <c r="H1353" s="263"/>
      <c r="I1353" s="263"/>
      <c r="J1353" s="263"/>
      <c r="K1353" s="263"/>
      <c r="L1353" s="263"/>
      <c r="M1353" s="263"/>
      <c r="N1353" s="263"/>
      <c r="O1353" s="158"/>
      <c r="P1353" s="296">
        <f t="shared" si="57"/>
        <v>0</v>
      </c>
      <c r="Q1353" s="263"/>
      <c r="R1353" s="263"/>
      <c r="S1353" s="263"/>
      <c r="T1353" s="263"/>
      <c r="U1353" s="263"/>
      <c r="V1353" s="263"/>
      <c r="W1353" s="263">
        <v>1</v>
      </c>
      <c r="X1353" s="158">
        <v>45218</v>
      </c>
      <c r="Y1353" s="297">
        <f t="shared" si="58"/>
        <v>1</v>
      </c>
      <c r="Z1353" s="263"/>
      <c r="AA1353" s="263"/>
      <c r="AB1353" s="263"/>
      <c r="AC1353" s="263"/>
      <c r="AD1353" s="263"/>
      <c r="AE1353" s="263"/>
      <c r="AF1353" s="263"/>
      <c r="AG1353" s="158"/>
      <c r="AH1353" s="297">
        <f t="shared" si="56"/>
        <v>0</v>
      </c>
      <c r="AI1353" s="573"/>
      <c r="AJ1353" s="574" t="s">
        <v>659</v>
      </c>
      <c r="AK1353" s="574" t="s">
        <v>430</v>
      </c>
      <c r="AL1353" s="574"/>
      <c r="AM1353" s="574"/>
      <c r="AN1353" s="574"/>
      <c r="AO1353" s="574"/>
      <c r="AP1353" s="574"/>
      <c r="AQ1353" s="574"/>
      <c r="AR1353" s="574"/>
      <c r="AS1353" s="575"/>
      <c r="AT1353" s="576"/>
      <c r="AU1353" s="575"/>
      <c r="AV1353" s="577"/>
      <c r="AW1353" s="159"/>
    </row>
    <row r="1354" spans="1:49" ht="51">
      <c r="A1354" s="395"/>
      <c r="B1354" s="395">
        <v>3130430900</v>
      </c>
      <c r="C1354" s="263" t="s">
        <v>7434</v>
      </c>
      <c r="D1354" s="263" t="s">
        <v>7408</v>
      </c>
      <c r="E1354" s="263" t="s">
        <v>3523</v>
      </c>
      <c r="F1354" s="263" t="s">
        <v>416</v>
      </c>
      <c r="G1354" s="263" t="s">
        <v>666</v>
      </c>
      <c r="H1354" s="263"/>
      <c r="I1354" s="263"/>
      <c r="J1354" s="263"/>
      <c r="K1354" s="263"/>
      <c r="L1354" s="263"/>
      <c r="M1354" s="263"/>
      <c r="N1354" s="263"/>
      <c r="O1354" s="158"/>
      <c r="P1354" s="296">
        <f t="shared" si="57"/>
        <v>0</v>
      </c>
      <c r="Q1354" s="263"/>
      <c r="R1354" s="263"/>
      <c r="S1354" s="263"/>
      <c r="T1354" s="263"/>
      <c r="U1354" s="263"/>
      <c r="V1354" s="263"/>
      <c r="W1354" s="263">
        <v>1</v>
      </c>
      <c r="X1354" s="158">
        <v>45218</v>
      </c>
      <c r="Y1354" s="297">
        <f t="shared" si="58"/>
        <v>1</v>
      </c>
      <c r="Z1354" s="263"/>
      <c r="AA1354" s="263"/>
      <c r="AB1354" s="263"/>
      <c r="AC1354" s="263"/>
      <c r="AD1354" s="263"/>
      <c r="AE1354" s="263"/>
      <c r="AF1354" s="263"/>
      <c r="AG1354" s="158"/>
      <c r="AH1354" s="297">
        <f t="shared" si="56"/>
        <v>0</v>
      </c>
      <c r="AI1354" s="573"/>
      <c r="AJ1354" s="574" t="s">
        <v>659</v>
      </c>
      <c r="AK1354" s="574" t="s">
        <v>430</v>
      </c>
      <c r="AL1354" s="574"/>
      <c r="AM1354" s="574"/>
      <c r="AN1354" s="574"/>
      <c r="AO1354" s="574"/>
      <c r="AP1354" s="574"/>
      <c r="AQ1354" s="574"/>
      <c r="AR1354" s="574"/>
      <c r="AS1354" s="575"/>
      <c r="AT1354" s="576"/>
      <c r="AU1354" s="575"/>
      <c r="AV1354" s="577"/>
      <c r="AW1354" s="159"/>
    </row>
    <row r="1355" spans="1:49" ht="51">
      <c r="A1355" s="395"/>
      <c r="B1355" s="395">
        <v>3130430900</v>
      </c>
      <c r="C1355" s="263" t="s">
        <v>7435</v>
      </c>
      <c r="D1355" s="263" t="s">
        <v>7408</v>
      </c>
      <c r="E1355" s="263" t="s">
        <v>3524</v>
      </c>
      <c r="F1355" s="263" t="s">
        <v>416</v>
      </c>
      <c r="G1355" s="263" t="s">
        <v>666</v>
      </c>
      <c r="H1355" s="263"/>
      <c r="I1355" s="263"/>
      <c r="J1355" s="263"/>
      <c r="K1355" s="263"/>
      <c r="L1355" s="263"/>
      <c r="M1355" s="263"/>
      <c r="N1355" s="263"/>
      <c r="O1355" s="158"/>
      <c r="P1355" s="296">
        <f t="shared" si="57"/>
        <v>0</v>
      </c>
      <c r="Q1355" s="263"/>
      <c r="R1355" s="263"/>
      <c r="S1355" s="263"/>
      <c r="T1355" s="263"/>
      <c r="U1355" s="263"/>
      <c r="V1355" s="263"/>
      <c r="W1355" s="263">
        <v>1</v>
      </c>
      <c r="X1355" s="158">
        <v>45218</v>
      </c>
      <c r="Y1355" s="297">
        <f t="shared" si="58"/>
        <v>1</v>
      </c>
      <c r="Z1355" s="263"/>
      <c r="AA1355" s="263"/>
      <c r="AB1355" s="263"/>
      <c r="AC1355" s="263"/>
      <c r="AD1355" s="263"/>
      <c r="AE1355" s="263"/>
      <c r="AF1355" s="263"/>
      <c r="AG1355" s="158"/>
      <c r="AH1355" s="297">
        <f t="shared" si="56"/>
        <v>0</v>
      </c>
      <c r="AI1355" s="573"/>
      <c r="AJ1355" s="574" t="s">
        <v>659</v>
      </c>
      <c r="AK1355" s="574" t="s">
        <v>430</v>
      </c>
      <c r="AL1355" s="574"/>
      <c r="AM1355" s="574"/>
      <c r="AN1355" s="574"/>
      <c r="AO1355" s="574"/>
      <c r="AP1355" s="574"/>
      <c r="AQ1355" s="574"/>
      <c r="AR1355" s="574"/>
      <c r="AS1355" s="575"/>
      <c r="AT1355" s="576"/>
      <c r="AU1355" s="575"/>
      <c r="AV1355" s="577"/>
      <c r="AW1355" s="159"/>
    </row>
    <row r="1356" spans="1:49" ht="51">
      <c r="A1356" s="395"/>
      <c r="B1356" s="395">
        <v>3130430900</v>
      </c>
      <c r="C1356" s="263" t="s">
        <v>7436</v>
      </c>
      <c r="D1356" s="263" t="s">
        <v>7408</v>
      </c>
      <c r="E1356" s="263" t="s">
        <v>3525</v>
      </c>
      <c r="F1356" s="263" t="s">
        <v>416</v>
      </c>
      <c r="G1356" s="263" t="s">
        <v>666</v>
      </c>
      <c r="H1356" s="263"/>
      <c r="I1356" s="263"/>
      <c r="J1356" s="263"/>
      <c r="K1356" s="263"/>
      <c r="L1356" s="263"/>
      <c r="M1356" s="263"/>
      <c r="N1356" s="263"/>
      <c r="O1356" s="158"/>
      <c r="P1356" s="296">
        <f t="shared" si="57"/>
        <v>0</v>
      </c>
      <c r="Q1356" s="263"/>
      <c r="R1356" s="263"/>
      <c r="S1356" s="263"/>
      <c r="T1356" s="263"/>
      <c r="U1356" s="263"/>
      <c r="V1356" s="263"/>
      <c r="W1356" s="263">
        <v>1</v>
      </c>
      <c r="X1356" s="158">
        <v>45279</v>
      </c>
      <c r="Y1356" s="297">
        <f t="shared" si="58"/>
        <v>1</v>
      </c>
      <c r="Z1356" s="263"/>
      <c r="AA1356" s="263"/>
      <c r="AB1356" s="263"/>
      <c r="AC1356" s="263"/>
      <c r="AD1356" s="263"/>
      <c r="AE1356" s="263"/>
      <c r="AF1356" s="263"/>
      <c r="AG1356" s="158"/>
      <c r="AH1356" s="297">
        <f t="shared" si="56"/>
        <v>0</v>
      </c>
      <c r="AI1356" s="573"/>
      <c r="AJ1356" s="574" t="s">
        <v>659</v>
      </c>
      <c r="AK1356" s="574" t="s">
        <v>430</v>
      </c>
      <c r="AL1356" s="574"/>
      <c r="AM1356" s="574"/>
      <c r="AN1356" s="574"/>
      <c r="AO1356" s="574"/>
      <c r="AP1356" s="574"/>
      <c r="AQ1356" s="574"/>
      <c r="AR1356" s="574"/>
      <c r="AS1356" s="575"/>
      <c r="AT1356" s="576"/>
      <c r="AU1356" s="575"/>
      <c r="AV1356" s="577"/>
      <c r="AW1356" s="159"/>
    </row>
    <row r="1357" spans="1:49" ht="51">
      <c r="A1357" s="395"/>
      <c r="B1357" s="395">
        <v>3130430900</v>
      </c>
      <c r="C1357" s="263" t="s">
        <v>7437</v>
      </c>
      <c r="D1357" s="263" t="s">
        <v>7408</v>
      </c>
      <c r="E1357" s="263" t="s">
        <v>3526</v>
      </c>
      <c r="F1357" s="263" t="s">
        <v>416</v>
      </c>
      <c r="G1357" s="263" t="s">
        <v>666</v>
      </c>
      <c r="H1357" s="263"/>
      <c r="I1357" s="263"/>
      <c r="J1357" s="263"/>
      <c r="K1357" s="263"/>
      <c r="L1357" s="263"/>
      <c r="M1357" s="263"/>
      <c r="N1357" s="263"/>
      <c r="O1357" s="158"/>
      <c r="P1357" s="296">
        <f t="shared" si="57"/>
        <v>0</v>
      </c>
      <c r="Q1357" s="263"/>
      <c r="R1357" s="263"/>
      <c r="S1357" s="263"/>
      <c r="T1357" s="263"/>
      <c r="U1357" s="263"/>
      <c r="V1357" s="263"/>
      <c r="W1357" s="263">
        <v>1</v>
      </c>
      <c r="X1357" s="158">
        <v>45280</v>
      </c>
      <c r="Y1357" s="297">
        <f t="shared" si="58"/>
        <v>1</v>
      </c>
      <c r="Z1357" s="263"/>
      <c r="AA1357" s="263"/>
      <c r="AB1357" s="263"/>
      <c r="AC1357" s="263"/>
      <c r="AD1357" s="263"/>
      <c r="AE1357" s="263"/>
      <c r="AF1357" s="263"/>
      <c r="AG1357" s="158"/>
      <c r="AH1357" s="297">
        <f t="shared" si="56"/>
        <v>0</v>
      </c>
      <c r="AI1357" s="573"/>
      <c r="AJ1357" s="574" t="s">
        <v>659</v>
      </c>
      <c r="AK1357" s="574" t="s">
        <v>430</v>
      </c>
      <c r="AL1357" s="574"/>
      <c r="AM1357" s="574"/>
      <c r="AN1357" s="574"/>
      <c r="AO1357" s="574"/>
      <c r="AP1357" s="574"/>
      <c r="AQ1357" s="574"/>
      <c r="AR1357" s="574"/>
      <c r="AS1357" s="575"/>
      <c r="AT1357" s="576"/>
      <c r="AU1357" s="575"/>
      <c r="AV1357" s="577"/>
      <c r="AW1357" s="159"/>
    </row>
    <row r="1358" spans="1:49" ht="51">
      <c r="A1358" s="395"/>
      <c r="B1358" s="395">
        <v>3130430900</v>
      </c>
      <c r="C1358" s="263" t="s">
        <v>7438</v>
      </c>
      <c r="D1358" s="263" t="s">
        <v>7408</v>
      </c>
      <c r="E1358" s="263" t="s">
        <v>3527</v>
      </c>
      <c r="F1358" s="263" t="s">
        <v>416</v>
      </c>
      <c r="G1358" s="263" t="s">
        <v>666</v>
      </c>
      <c r="H1358" s="263"/>
      <c r="I1358" s="263"/>
      <c r="J1358" s="263"/>
      <c r="K1358" s="263"/>
      <c r="L1358" s="263"/>
      <c r="M1358" s="263"/>
      <c r="N1358" s="263"/>
      <c r="O1358" s="158"/>
      <c r="P1358" s="296">
        <f t="shared" si="57"/>
        <v>0</v>
      </c>
      <c r="Q1358" s="263"/>
      <c r="R1358" s="263"/>
      <c r="S1358" s="263"/>
      <c r="T1358" s="263"/>
      <c r="U1358" s="263"/>
      <c r="V1358" s="263"/>
      <c r="W1358" s="263">
        <v>1</v>
      </c>
      <c r="X1358" s="158">
        <v>45218</v>
      </c>
      <c r="Y1358" s="297">
        <f t="shared" si="58"/>
        <v>1</v>
      </c>
      <c r="Z1358" s="263"/>
      <c r="AA1358" s="263"/>
      <c r="AB1358" s="263"/>
      <c r="AC1358" s="263"/>
      <c r="AD1358" s="263"/>
      <c r="AE1358" s="263"/>
      <c r="AF1358" s="263"/>
      <c r="AG1358" s="158"/>
      <c r="AH1358" s="297">
        <f t="shared" si="56"/>
        <v>0</v>
      </c>
      <c r="AI1358" s="573"/>
      <c r="AJ1358" s="574" t="s">
        <v>659</v>
      </c>
      <c r="AK1358" s="574" t="s">
        <v>430</v>
      </c>
      <c r="AL1358" s="574"/>
      <c r="AM1358" s="574"/>
      <c r="AN1358" s="574"/>
      <c r="AO1358" s="574"/>
      <c r="AP1358" s="574"/>
      <c r="AQ1358" s="574"/>
      <c r="AR1358" s="574"/>
      <c r="AS1358" s="575"/>
      <c r="AT1358" s="576"/>
      <c r="AU1358" s="575"/>
      <c r="AV1358" s="577"/>
      <c r="AW1358" s="159"/>
    </row>
    <row r="1359" spans="1:49" ht="51">
      <c r="A1359" s="395"/>
      <c r="B1359" s="395">
        <v>3130430900</v>
      </c>
      <c r="C1359" s="263" t="s">
        <v>7439</v>
      </c>
      <c r="D1359" s="263" t="s">
        <v>7408</v>
      </c>
      <c r="E1359" s="263" t="s">
        <v>3528</v>
      </c>
      <c r="F1359" s="263" t="s">
        <v>416</v>
      </c>
      <c r="G1359" s="263" t="s">
        <v>666</v>
      </c>
      <c r="H1359" s="263"/>
      <c r="I1359" s="263"/>
      <c r="J1359" s="263"/>
      <c r="K1359" s="263"/>
      <c r="L1359" s="263"/>
      <c r="M1359" s="263"/>
      <c r="N1359" s="263"/>
      <c r="O1359" s="158"/>
      <c r="P1359" s="296">
        <f t="shared" si="57"/>
        <v>0</v>
      </c>
      <c r="Q1359" s="263"/>
      <c r="R1359" s="263"/>
      <c r="S1359" s="263"/>
      <c r="T1359" s="263"/>
      <c r="U1359" s="263"/>
      <c r="V1359" s="263"/>
      <c r="W1359" s="263">
        <v>1</v>
      </c>
      <c r="X1359" s="158">
        <v>45218</v>
      </c>
      <c r="Y1359" s="297">
        <f t="shared" si="58"/>
        <v>1</v>
      </c>
      <c r="Z1359" s="263"/>
      <c r="AA1359" s="263"/>
      <c r="AB1359" s="263"/>
      <c r="AC1359" s="263"/>
      <c r="AD1359" s="263"/>
      <c r="AE1359" s="263"/>
      <c r="AF1359" s="263"/>
      <c r="AG1359" s="158"/>
      <c r="AH1359" s="297">
        <f t="shared" si="56"/>
        <v>0</v>
      </c>
      <c r="AI1359" s="573"/>
      <c r="AJ1359" s="574" t="s">
        <v>659</v>
      </c>
      <c r="AK1359" s="574" t="s">
        <v>430</v>
      </c>
      <c r="AL1359" s="574"/>
      <c r="AM1359" s="574"/>
      <c r="AN1359" s="574"/>
      <c r="AO1359" s="574"/>
      <c r="AP1359" s="574"/>
      <c r="AQ1359" s="574"/>
      <c r="AR1359" s="574"/>
      <c r="AS1359" s="575"/>
      <c r="AT1359" s="576"/>
      <c r="AU1359" s="575"/>
      <c r="AV1359" s="577"/>
      <c r="AW1359" s="159"/>
    </row>
    <row r="1360" spans="1:49" ht="51">
      <c r="A1360" s="395"/>
      <c r="B1360" s="395">
        <v>3130430900</v>
      </c>
      <c r="C1360" s="263" t="s">
        <v>7440</v>
      </c>
      <c r="D1360" s="263" t="s">
        <v>7408</v>
      </c>
      <c r="E1360" s="263" t="s">
        <v>3529</v>
      </c>
      <c r="F1360" s="263" t="s">
        <v>416</v>
      </c>
      <c r="G1360" s="263" t="s">
        <v>666</v>
      </c>
      <c r="H1360" s="263"/>
      <c r="I1360" s="263"/>
      <c r="J1360" s="263"/>
      <c r="K1360" s="263"/>
      <c r="L1360" s="263"/>
      <c r="M1360" s="263"/>
      <c r="N1360" s="263"/>
      <c r="O1360" s="158"/>
      <c r="P1360" s="296">
        <f t="shared" si="57"/>
        <v>0</v>
      </c>
      <c r="Q1360" s="263"/>
      <c r="R1360" s="263"/>
      <c r="S1360" s="263"/>
      <c r="T1360" s="263"/>
      <c r="U1360" s="263"/>
      <c r="V1360" s="263"/>
      <c r="W1360" s="263">
        <v>1</v>
      </c>
      <c r="X1360" s="158">
        <v>45279</v>
      </c>
      <c r="Y1360" s="297">
        <f t="shared" si="58"/>
        <v>1</v>
      </c>
      <c r="Z1360" s="263"/>
      <c r="AA1360" s="263"/>
      <c r="AB1360" s="263"/>
      <c r="AC1360" s="263"/>
      <c r="AD1360" s="263"/>
      <c r="AE1360" s="263"/>
      <c r="AF1360" s="263"/>
      <c r="AG1360" s="158"/>
      <c r="AH1360" s="297">
        <f t="shared" si="56"/>
        <v>0</v>
      </c>
      <c r="AI1360" s="573"/>
      <c r="AJ1360" s="574" t="s">
        <v>659</v>
      </c>
      <c r="AK1360" s="574" t="s">
        <v>430</v>
      </c>
      <c r="AL1360" s="574"/>
      <c r="AM1360" s="574"/>
      <c r="AN1360" s="574"/>
      <c r="AO1360" s="574"/>
      <c r="AP1360" s="574"/>
      <c r="AQ1360" s="574"/>
      <c r="AR1360" s="574"/>
      <c r="AS1360" s="575"/>
      <c r="AT1360" s="576"/>
      <c r="AU1360" s="575"/>
      <c r="AV1360" s="577"/>
      <c r="AW1360" s="159"/>
    </row>
    <row r="1361" spans="1:49" ht="51">
      <c r="A1361" s="395"/>
      <c r="B1361" s="395">
        <v>3130430900</v>
      </c>
      <c r="C1361" s="263" t="s">
        <v>7441</v>
      </c>
      <c r="D1361" s="263" t="s">
        <v>7408</v>
      </c>
      <c r="E1361" s="263" t="s">
        <v>3530</v>
      </c>
      <c r="F1361" s="263" t="s">
        <v>416</v>
      </c>
      <c r="G1361" s="263" t="s">
        <v>666</v>
      </c>
      <c r="H1361" s="263"/>
      <c r="I1361" s="263"/>
      <c r="J1361" s="263"/>
      <c r="K1361" s="263"/>
      <c r="L1361" s="263"/>
      <c r="M1361" s="263"/>
      <c r="N1361" s="263"/>
      <c r="O1361" s="158"/>
      <c r="P1361" s="296">
        <f t="shared" si="57"/>
        <v>0</v>
      </c>
      <c r="Q1361" s="263"/>
      <c r="R1361" s="263"/>
      <c r="S1361" s="263"/>
      <c r="T1361" s="263"/>
      <c r="U1361" s="263"/>
      <c r="V1361" s="263"/>
      <c r="W1361" s="263">
        <v>1</v>
      </c>
      <c r="X1361" s="158">
        <v>45280</v>
      </c>
      <c r="Y1361" s="297">
        <f t="shared" si="58"/>
        <v>1</v>
      </c>
      <c r="Z1361" s="263"/>
      <c r="AA1361" s="263"/>
      <c r="AB1361" s="263"/>
      <c r="AC1361" s="263"/>
      <c r="AD1361" s="263"/>
      <c r="AE1361" s="263"/>
      <c r="AF1361" s="263"/>
      <c r="AG1361" s="158"/>
      <c r="AH1361" s="297">
        <f t="shared" si="56"/>
        <v>0</v>
      </c>
      <c r="AI1361" s="573"/>
      <c r="AJ1361" s="574" t="s">
        <v>659</v>
      </c>
      <c r="AK1361" s="574" t="s">
        <v>430</v>
      </c>
      <c r="AL1361" s="574"/>
      <c r="AM1361" s="574"/>
      <c r="AN1361" s="574"/>
      <c r="AO1361" s="574"/>
      <c r="AP1361" s="574"/>
      <c r="AQ1361" s="574"/>
      <c r="AR1361" s="574"/>
      <c r="AS1361" s="575"/>
      <c r="AT1361" s="576"/>
      <c r="AU1361" s="575"/>
      <c r="AV1361" s="577"/>
      <c r="AW1361" s="159"/>
    </row>
    <row r="1362" spans="1:49" ht="51">
      <c r="A1362" s="395"/>
      <c r="B1362" s="395">
        <v>3130430900</v>
      </c>
      <c r="C1362" s="263" t="s">
        <v>7442</v>
      </c>
      <c r="D1362" s="263" t="s">
        <v>7408</v>
      </c>
      <c r="E1362" s="263" t="s">
        <v>3531</v>
      </c>
      <c r="F1362" s="263" t="s">
        <v>416</v>
      </c>
      <c r="G1362" s="263" t="s">
        <v>666</v>
      </c>
      <c r="H1362" s="263"/>
      <c r="I1362" s="263"/>
      <c r="J1362" s="263"/>
      <c r="K1362" s="263"/>
      <c r="L1362" s="263"/>
      <c r="M1362" s="263"/>
      <c r="N1362" s="263"/>
      <c r="O1362" s="158"/>
      <c r="P1362" s="296">
        <f t="shared" si="57"/>
        <v>0</v>
      </c>
      <c r="Q1362" s="263"/>
      <c r="R1362" s="263"/>
      <c r="S1362" s="263"/>
      <c r="T1362" s="263"/>
      <c r="U1362" s="263"/>
      <c r="V1362" s="263"/>
      <c r="W1362" s="263">
        <v>1</v>
      </c>
      <c r="X1362" s="158">
        <v>45218</v>
      </c>
      <c r="Y1362" s="297">
        <f t="shared" si="58"/>
        <v>1</v>
      </c>
      <c r="Z1362" s="263"/>
      <c r="AA1362" s="263"/>
      <c r="AB1362" s="263"/>
      <c r="AC1362" s="263"/>
      <c r="AD1362" s="263"/>
      <c r="AE1362" s="263"/>
      <c r="AF1362" s="263"/>
      <c r="AG1362" s="158"/>
      <c r="AH1362" s="297">
        <f t="shared" si="56"/>
        <v>0</v>
      </c>
      <c r="AI1362" s="573"/>
      <c r="AJ1362" s="574" t="s">
        <v>659</v>
      </c>
      <c r="AK1362" s="574" t="s">
        <v>430</v>
      </c>
      <c r="AL1362" s="574"/>
      <c r="AM1362" s="574"/>
      <c r="AN1362" s="574"/>
      <c r="AO1362" s="574"/>
      <c r="AP1362" s="574"/>
      <c r="AQ1362" s="574"/>
      <c r="AR1362" s="574"/>
      <c r="AS1362" s="575"/>
      <c r="AT1362" s="576"/>
      <c r="AU1362" s="575"/>
      <c r="AV1362" s="577"/>
      <c r="AW1362" s="159"/>
    </row>
    <row r="1363" spans="1:49" ht="51">
      <c r="A1363" s="395"/>
      <c r="B1363" s="395">
        <v>3130430900</v>
      </c>
      <c r="C1363" s="263" t="s">
        <v>7443</v>
      </c>
      <c r="D1363" s="263" t="s">
        <v>7408</v>
      </c>
      <c r="E1363" s="263" t="s">
        <v>3532</v>
      </c>
      <c r="F1363" s="263" t="s">
        <v>416</v>
      </c>
      <c r="G1363" s="263" t="s">
        <v>666</v>
      </c>
      <c r="H1363" s="263"/>
      <c r="I1363" s="263"/>
      <c r="J1363" s="263"/>
      <c r="K1363" s="263"/>
      <c r="L1363" s="263"/>
      <c r="M1363" s="263"/>
      <c r="N1363" s="263"/>
      <c r="O1363" s="158"/>
      <c r="P1363" s="296">
        <f t="shared" si="57"/>
        <v>0</v>
      </c>
      <c r="Q1363" s="263"/>
      <c r="R1363" s="263"/>
      <c r="S1363" s="263"/>
      <c r="T1363" s="263"/>
      <c r="U1363" s="263"/>
      <c r="V1363" s="263"/>
      <c r="W1363" s="263">
        <v>1</v>
      </c>
      <c r="X1363" s="158">
        <v>45280</v>
      </c>
      <c r="Y1363" s="297">
        <f t="shared" si="58"/>
        <v>1</v>
      </c>
      <c r="Z1363" s="263"/>
      <c r="AA1363" s="263"/>
      <c r="AB1363" s="263"/>
      <c r="AC1363" s="263"/>
      <c r="AD1363" s="263"/>
      <c r="AE1363" s="263"/>
      <c r="AF1363" s="263"/>
      <c r="AG1363" s="158"/>
      <c r="AH1363" s="297">
        <f t="shared" si="56"/>
        <v>0</v>
      </c>
      <c r="AI1363" s="573"/>
      <c r="AJ1363" s="574" t="s">
        <v>659</v>
      </c>
      <c r="AK1363" s="574" t="s">
        <v>430</v>
      </c>
      <c r="AL1363" s="574"/>
      <c r="AM1363" s="574"/>
      <c r="AN1363" s="574"/>
      <c r="AO1363" s="574"/>
      <c r="AP1363" s="574"/>
      <c r="AQ1363" s="574"/>
      <c r="AR1363" s="574"/>
      <c r="AS1363" s="575"/>
      <c r="AT1363" s="576"/>
      <c r="AU1363" s="575"/>
      <c r="AV1363" s="577"/>
      <c r="AW1363" s="159"/>
    </row>
    <row r="1364" spans="1:49" ht="51">
      <c r="A1364" s="395"/>
      <c r="B1364" s="395">
        <v>3130430900</v>
      </c>
      <c r="C1364" s="263" t="s">
        <v>7444</v>
      </c>
      <c r="D1364" s="263" t="s">
        <v>7408</v>
      </c>
      <c r="E1364" s="263" t="s">
        <v>3533</v>
      </c>
      <c r="F1364" s="263" t="s">
        <v>416</v>
      </c>
      <c r="G1364" s="263" t="s">
        <v>666</v>
      </c>
      <c r="H1364" s="263"/>
      <c r="I1364" s="263"/>
      <c r="J1364" s="263"/>
      <c r="K1364" s="263"/>
      <c r="L1364" s="263"/>
      <c r="M1364" s="263"/>
      <c r="N1364" s="263"/>
      <c r="O1364" s="158"/>
      <c r="P1364" s="296">
        <f t="shared" si="57"/>
        <v>0</v>
      </c>
      <c r="Q1364" s="263"/>
      <c r="R1364" s="263"/>
      <c r="S1364" s="263"/>
      <c r="T1364" s="263"/>
      <c r="U1364" s="263"/>
      <c r="V1364" s="263"/>
      <c r="W1364" s="263">
        <v>1</v>
      </c>
      <c r="X1364" s="158">
        <v>45280</v>
      </c>
      <c r="Y1364" s="297">
        <f t="shared" si="58"/>
        <v>1</v>
      </c>
      <c r="Z1364" s="263"/>
      <c r="AA1364" s="263"/>
      <c r="AB1364" s="263"/>
      <c r="AC1364" s="263"/>
      <c r="AD1364" s="263"/>
      <c r="AE1364" s="263"/>
      <c r="AF1364" s="263"/>
      <c r="AG1364" s="158"/>
      <c r="AH1364" s="297">
        <f t="shared" si="56"/>
        <v>0</v>
      </c>
      <c r="AI1364" s="573"/>
      <c r="AJ1364" s="574" t="s">
        <v>659</v>
      </c>
      <c r="AK1364" s="574" t="s">
        <v>430</v>
      </c>
      <c r="AL1364" s="574"/>
      <c r="AM1364" s="574"/>
      <c r="AN1364" s="574"/>
      <c r="AO1364" s="574"/>
      <c r="AP1364" s="574"/>
      <c r="AQ1364" s="574"/>
      <c r="AR1364" s="574"/>
      <c r="AS1364" s="575"/>
      <c r="AT1364" s="576"/>
      <c r="AU1364" s="575"/>
      <c r="AV1364" s="577"/>
      <c r="AW1364" s="159"/>
    </row>
    <row r="1365" spans="1:49" ht="51">
      <c r="A1365" s="395"/>
      <c r="B1365" s="395">
        <v>3130430900</v>
      </c>
      <c r="C1365" s="263" t="s">
        <v>7445</v>
      </c>
      <c r="D1365" s="263" t="s">
        <v>7408</v>
      </c>
      <c r="E1365" s="263" t="s">
        <v>3534</v>
      </c>
      <c r="F1365" s="263" t="s">
        <v>416</v>
      </c>
      <c r="G1365" s="263" t="s">
        <v>666</v>
      </c>
      <c r="H1365" s="263"/>
      <c r="I1365" s="263"/>
      <c r="J1365" s="263"/>
      <c r="K1365" s="263"/>
      <c r="L1365" s="263"/>
      <c r="M1365" s="263"/>
      <c r="N1365" s="263"/>
      <c r="O1365" s="158"/>
      <c r="P1365" s="296">
        <f t="shared" si="57"/>
        <v>0</v>
      </c>
      <c r="Q1365" s="263"/>
      <c r="R1365" s="263"/>
      <c r="S1365" s="263"/>
      <c r="T1365" s="263"/>
      <c r="U1365" s="263"/>
      <c r="V1365" s="263"/>
      <c r="W1365" s="263">
        <v>1</v>
      </c>
      <c r="X1365" s="158">
        <v>45280</v>
      </c>
      <c r="Y1365" s="297">
        <f t="shared" si="58"/>
        <v>1</v>
      </c>
      <c r="Z1365" s="263"/>
      <c r="AA1365" s="263"/>
      <c r="AB1365" s="263"/>
      <c r="AC1365" s="263"/>
      <c r="AD1365" s="263"/>
      <c r="AE1365" s="263"/>
      <c r="AF1365" s="263"/>
      <c r="AG1365" s="158"/>
      <c r="AH1365" s="297">
        <f t="shared" si="56"/>
        <v>0</v>
      </c>
      <c r="AI1365" s="573"/>
      <c r="AJ1365" s="574" t="s">
        <v>659</v>
      </c>
      <c r="AK1365" s="574" t="s">
        <v>430</v>
      </c>
      <c r="AL1365" s="574"/>
      <c r="AM1365" s="574"/>
      <c r="AN1365" s="574"/>
      <c r="AO1365" s="574"/>
      <c r="AP1365" s="574"/>
      <c r="AQ1365" s="574"/>
      <c r="AR1365" s="574"/>
      <c r="AS1365" s="575"/>
      <c r="AT1365" s="576"/>
      <c r="AU1365" s="575"/>
      <c r="AV1365" s="577"/>
      <c r="AW1365" s="159"/>
    </row>
    <row r="1366" spans="1:49" ht="51">
      <c r="A1366" s="395"/>
      <c r="B1366" s="395">
        <v>3130430900</v>
      </c>
      <c r="C1366" s="263" t="s">
        <v>7446</v>
      </c>
      <c r="D1366" s="263" t="s">
        <v>7408</v>
      </c>
      <c r="E1366" s="263" t="s">
        <v>3535</v>
      </c>
      <c r="F1366" s="263" t="s">
        <v>416</v>
      </c>
      <c r="G1366" s="263" t="s">
        <v>666</v>
      </c>
      <c r="H1366" s="263"/>
      <c r="I1366" s="263"/>
      <c r="J1366" s="263"/>
      <c r="K1366" s="263"/>
      <c r="L1366" s="263"/>
      <c r="M1366" s="263"/>
      <c r="N1366" s="263"/>
      <c r="O1366" s="158"/>
      <c r="P1366" s="296">
        <f t="shared" si="57"/>
        <v>0</v>
      </c>
      <c r="Q1366" s="263"/>
      <c r="R1366" s="263"/>
      <c r="S1366" s="263"/>
      <c r="T1366" s="263"/>
      <c r="U1366" s="263"/>
      <c r="V1366" s="263"/>
      <c r="W1366" s="263">
        <v>1</v>
      </c>
      <c r="X1366" s="158">
        <v>45279</v>
      </c>
      <c r="Y1366" s="297">
        <f t="shared" si="58"/>
        <v>1</v>
      </c>
      <c r="Z1366" s="263"/>
      <c r="AA1366" s="263"/>
      <c r="AB1366" s="263"/>
      <c r="AC1366" s="263"/>
      <c r="AD1366" s="263"/>
      <c r="AE1366" s="263"/>
      <c r="AF1366" s="263"/>
      <c r="AG1366" s="158"/>
      <c r="AH1366" s="297">
        <f t="shared" si="56"/>
        <v>0</v>
      </c>
      <c r="AI1366" s="573"/>
      <c r="AJ1366" s="574" t="s">
        <v>659</v>
      </c>
      <c r="AK1366" s="574" t="s">
        <v>430</v>
      </c>
      <c r="AL1366" s="574"/>
      <c r="AM1366" s="574"/>
      <c r="AN1366" s="574"/>
      <c r="AO1366" s="574"/>
      <c r="AP1366" s="574"/>
      <c r="AQ1366" s="574"/>
      <c r="AR1366" s="574"/>
      <c r="AS1366" s="575"/>
      <c r="AT1366" s="576"/>
      <c r="AU1366" s="575"/>
      <c r="AV1366" s="577"/>
      <c r="AW1366" s="159"/>
    </row>
    <row r="1367" spans="1:49" ht="51">
      <c r="A1367" s="395"/>
      <c r="B1367" s="395">
        <v>3130430900</v>
      </c>
      <c r="C1367" s="263" t="s">
        <v>7447</v>
      </c>
      <c r="D1367" s="263" t="s">
        <v>7408</v>
      </c>
      <c r="E1367" s="263" t="s">
        <v>3536</v>
      </c>
      <c r="F1367" s="263" t="s">
        <v>416</v>
      </c>
      <c r="G1367" s="263" t="s">
        <v>666</v>
      </c>
      <c r="H1367" s="263"/>
      <c r="I1367" s="263"/>
      <c r="J1367" s="263"/>
      <c r="K1367" s="263"/>
      <c r="L1367" s="263"/>
      <c r="M1367" s="263"/>
      <c r="N1367" s="263"/>
      <c r="O1367" s="158"/>
      <c r="P1367" s="296">
        <f t="shared" si="57"/>
        <v>0</v>
      </c>
      <c r="Q1367" s="263"/>
      <c r="R1367" s="263"/>
      <c r="S1367" s="263"/>
      <c r="T1367" s="263"/>
      <c r="U1367" s="263"/>
      <c r="V1367" s="263"/>
      <c r="W1367" s="263">
        <v>1</v>
      </c>
      <c r="X1367" s="158">
        <v>45280</v>
      </c>
      <c r="Y1367" s="297">
        <f t="shared" si="58"/>
        <v>1</v>
      </c>
      <c r="Z1367" s="263"/>
      <c r="AA1367" s="263"/>
      <c r="AB1367" s="263"/>
      <c r="AC1367" s="263"/>
      <c r="AD1367" s="263"/>
      <c r="AE1367" s="263"/>
      <c r="AF1367" s="263"/>
      <c r="AG1367" s="158"/>
      <c r="AH1367" s="297">
        <f t="shared" si="56"/>
        <v>0</v>
      </c>
      <c r="AI1367" s="573"/>
      <c r="AJ1367" s="574" t="s">
        <v>659</v>
      </c>
      <c r="AK1367" s="574" t="s">
        <v>430</v>
      </c>
      <c r="AL1367" s="574"/>
      <c r="AM1367" s="574"/>
      <c r="AN1367" s="574"/>
      <c r="AO1367" s="574"/>
      <c r="AP1367" s="574"/>
      <c r="AQ1367" s="574"/>
      <c r="AR1367" s="574"/>
      <c r="AS1367" s="575"/>
      <c r="AT1367" s="576"/>
      <c r="AU1367" s="575"/>
      <c r="AV1367" s="577"/>
      <c r="AW1367" s="159"/>
    </row>
    <row r="1368" spans="1:49" ht="51">
      <c r="A1368" s="395"/>
      <c r="B1368" s="395">
        <v>3130430900</v>
      </c>
      <c r="C1368" s="263" t="s">
        <v>7448</v>
      </c>
      <c r="D1368" s="263" t="s">
        <v>7408</v>
      </c>
      <c r="E1368" s="263" t="s">
        <v>3537</v>
      </c>
      <c r="F1368" s="263" t="s">
        <v>416</v>
      </c>
      <c r="G1368" s="263" t="s">
        <v>666</v>
      </c>
      <c r="H1368" s="263"/>
      <c r="I1368" s="263"/>
      <c r="J1368" s="263"/>
      <c r="K1368" s="263"/>
      <c r="L1368" s="263"/>
      <c r="M1368" s="263"/>
      <c r="N1368" s="263"/>
      <c r="O1368" s="158"/>
      <c r="P1368" s="296">
        <f t="shared" si="57"/>
        <v>0</v>
      </c>
      <c r="Q1368" s="263"/>
      <c r="R1368" s="263"/>
      <c r="S1368" s="263"/>
      <c r="T1368" s="263"/>
      <c r="U1368" s="263"/>
      <c r="V1368" s="263"/>
      <c r="W1368" s="263">
        <v>1</v>
      </c>
      <c r="X1368" s="158">
        <v>45218</v>
      </c>
      <c r="Y1368" s="297">
        <f t="shared" si="58"/>
        <v>1</v>
      </c>
      <c r="Z1368" s="263"/>
      <c r="AA1368" s="263"/>
      <c r="AB1368" s="263"/>
      <c r="AC1368" s="263"/>
      <c r="AD1368" s="263"/>
      <c r="AE1368" s="263"/>
      <c r="AF1368" s="263"/>
      <c r="AG1368" s="158"/>
      <c r="AH1368" s="297">
        <f t="shared" si="56"/>
        <v>0</v>
      </c>
      <c r="AI1368" s="573"/>
      <c r="AJ1368" s="574" t="s">
        <v>659</v>
      </c>
      <c r="AK1368" s="574" t="s">
        <v>430</v>
      </c>
      <c r="AL1368" s="574"/>
      <c r="AM1368" s="574"/>
      <c r="AN1368" s="574"/>
      <c r="AO1368" s="574"/>
      <c r="AP1368" s="574"/>
      <c r="AQ1368" s="574"/>
      <c r="AR1368" s="574"/>
      <c r="AS1368" s="575"/>
      <c r="AT1368" s="576"/>
      <c r="AU1368" s="575"/>
      <c r="AV1368" s="577"/>
      <c r="AW1368" s="159"/>
    </row>
    <row r="1369" spans="1:49" ht="51">
      <c r="A1369" s="395"/>
      <c r="B1369" s="395">
        <v>3130430900</v>
      </c>
      <c r="C1369" s="263" t="s">
        <v>7449</v>
      </c>
      <c r="D1369" s="263" t="s">
        <v>7408</v>
      </c>
      <c r="E1369" s="263" t="s">
        <v>3538</v>
      </c>
      <c r="F1369" s="263" t="s">
        <v>416</v>
      </c>
      <c r="G1369" s="263" t="s">
        <v>666</v>
      </c>
      <c r="H1369" s="263"/>
      <c r="I1369" s="263"/>
      <c r="J1369" s="263"/>
      <c r="K1369" s="263"/>
      <c r="L1369" s="263"/>
      <c r="M1369" s="263"/>
      <c r="N1369" s="263"/>
      <c r="O1369" s="158"/>
      <c r="P1369" s="296">
        <f t="shared" si="57"/>
        <v>0</v>
      </c>
      <c r="Q1369" s="263"/>
      <c r="R1369" s="263"/>
      <c r="S1369" s="263"/>
      <c r="T1369" s="263"/>
      <c r="U1369" s="263"/>
      <c r="V1369" s="263"/>
      <c r="W1369" s="263">
        <v>1</v>
      </c>
      <c r="X1369" s="158">
        <v>45218</v>
      </c>
      <c r="Y1369" s="297">
        <f t="shared" si="58"/>
        <v>1</v>
      </c>
      <c r="Z1369" s="263"/>
      <c r="AA1369" s="263"/>
      <c r="AB1369" s="263"/>
      <c r="AC1369" s="263"/>
      <c r="AD1369" s="263"/>
      <c r="AE1369" s="263"/>
      <c r="AF1369" s="263"/>
      <c r="AG1369" s="158"/>
      <c r="AH1369" s="297">
        <f t="shared" si="56"/>
        <v>0</v>
      </c>
      <c r="AI1369" s="573"/>
      <c r="AJ1369" s="574" t="s">
        <v>659</v>
      </c>
      <c r="AK1369" s="574" t="s">
        <v>430</v>
      </c>
      <c r="AL1369" s="574"/>
      <c r="AM1369" s="574"/>
      <c r="AN1369" s="574"/>
      <c r="AO1369" s="574"/>
      <c r="AP1369" s="574"/>
      <c r="AQ1369" s="574"/>
      <c r="AR1369" s="574"/>
      <c r="AS1369" s="575"/>
      <c r="AT1369" s="576"/>
      <c r="AU1369" s="575"/>
      <c r="AV1369" s="577"/>
      <c r="AW1369" s="159"/>
    </row>
    <row r="1370" spans="1:49" ht="51">
      <c r="A1370" s="395"/>
      <c r="B1370" s="395">
        <v>3130430900</v>
      </c>
      <c r="C1370" s="263" t="s">
        <v>7450</v>
      </c>
      <c r="D1370" s="263" t="s">
        <v>7408</v>
      </c>
      <c r="E1370" s="263" t="s">
        <v>3539</v>
      </c>
      <c r="F1370" s="263" t="s">
        <v>416</v>
      </c>
      <c r="G1370" s="263" t="s">
        <v>666</v>
      </c>
      <c r="H1370" s="263"/>
      <c r="I1370" s="263"/>
      <c r="J1370" s="263"/>
      <c r="K1370" s="263"/>
      <c r="L1370" s="263"/>
      <c r="M1370" s="263"/>
      <c r="N1370" s="263"/>
      <c r="O1370" s="158"/>
      <c r="P1370" s="296">
        <f t="shared" si="57"/>
        <v>0</v>
      </c>
      <c r="Q1370" s="263"/>
      <c r="R1370" s="263"/>
      <c r="S1370" s="263"/>
      <c r="T1370" s="263"/>
      <c r="U1370" s="263"/>
      <c r="V1370" s="263"/>
      <c r="W1370" s="263">
        <v>1</v>
      </c>
      <c r="X1370" s="158">
        <v>45280</v>
      </c>
      <c r="Y1370" s="297">
        <f t="shared" si="58"/>
        <v>1</v>
      </c>
      <c r="Z1370" s="263"/>
      <c r="AA1370" s="263"/>
      <c r="AB1370" s="263"/>
      <c r="AC1370" s="263"/>
      <c r="AD1370" s="263"/>
      <c r="AE1370" s="263"/>
      <c r="AF1370" s="263"/>
      <c r="AG1370" s="158"/>
      <c r="AH1370" s="297">
        <f t="shared" si="56"/>
        <v>0</v>
      </c>
      <c r="AI1370" s="573"/>
      <c r="AJ1370" s="574" t="s">
        <v>659</v>
      </c>
      <c r="AK1370" s="574" t="s">
        <v>430</v>
      </c>
      <c r="AL1370" s="574"/>
      <c r="AM1370" s="574"/>
      <c r="AN1370" s="574"/>
      <c r="AO1370" s="574"/>
      <c r="AP1370" s="574"/>
      <c r="AQ1370" s="574"/>
      <c r="AR1370" s="574"/>
      <c r="AS1370" s="575"/>
      <c r="AT1370" s="576"/>
      <c r="AU1370" s="575"/>
      <c r="AV1370" s="577"/>
      <c r="AW1370" s="159"/>
    </row>
    <row r="1371" spans="1:49" ht="51">
      <c r="A1371" s="395"/>
      <c r="B1371" s="395">
        <v>3130430900</v>
      </c>
      <c r="C1371" s="263" t="s">
        <v>7451</v>
      </c>
      <c r="D1371" s="263" t="s">
        <v>7408</v>
      </c>
      <c r="E1371" s="263" t="s">
        <v>3540</v>
      </c>
      <c r="F1371" s="263" t="s">
        <v>416</v>
      </c>
      <c r="G1371" s="263" t="s">
        <v>666</v>
      </c>
      <c r="H1371" s="263"/>
      <c r="I1371" s="263"/>
      <c r="J1371" s="263"/>
      <c r="K1371" s="263"/>
      <c r="L1371" s="263"/>
      <c r="M1371" s="263"/>
      <c r="N1371" s="263"/>
      <c r="O1371" s="158"/>
      <c r="P1371" s="296">
        <f t="shared" si="57"/>
        <v>0</v>
      </c>
      <c r="Q1371" s="263"/>
      <c r="R1371" s="263"/>
      <c r="S1371" s="263"/>
      <c r="T1371" s="263"/>
      <c r="U1371" s="263"/>
      <c r="V1371" s="263"/>
      <c r="W1371" s="263">
        <v>1</v>
      </c>
      <c r="X1371" s="158">
        <v>45218</v>
      </c>
      <c r="Y1371" s="297">
        <f t="shared" si="58"/>
        <v>1</v>
      </c>
      <c r="Z1371" s="263"/>
      <c r="AA1371" s="263"/>
      <c r="AB1371" s="263"/>
      <c r="AC1371" s="263"/>
      <c r="AD1371" s="263"/>
      <c r="AE1371" s="263"/>
      <c r="AF1371" s="263"/>
      <c r="AG1371" s="158"/>
      <c r="AH1371" s="297">
        <f t="shared" si="56"/>
        <v>0</v>
      </c>
      <c r="AI1371" s="573"/>
      <c r="AJ1371" s="574" t="s">
        <v>659</v>
      </c>
      <c r="AK1371" s="574" t="s">
        <v>430</v>
      </c>
      <c r="AL1371" s="574"/>
      <c r="AM1371" s="574"/>
      <c r="AN1371" s="574"/>
      <c r="AO1371" s="574"/>
      <c r="AP1371" s="574"/>
      <c r="AQ1371" s="574"/>
      <c r="AR1371" s="574"/>
      <c r="AS1371" s="575"/>
      <c r="AT1371" s="576"/>
      <c r="AU1371" s="575"/>
      <c r="AV1371" s="577"/>
      <c r="AW1371" s="159"/>
    </row>
    <row r="1372" spans="1:49" ht="51">
      <c r="A1372" s="395"/>
      <c r="B1372" s="395">
        <v>3130430900</v>
      </c>
      <c r="C1372" s="263" t="s">
        <v>7452</v>
      </c>
      <c r="D1372" s="263" t="s">
        <v>7408</v>
      </c>
      <c r="E1372" s="263" t="s">
        <v>3541</v>
      </c>
      <c r="F1372" s="263" t="s">
        <v>416</v>
      </c>
      <c r="G1372" s="263" t="s">
        <v>666</v>
      </c>
      <c r="H1372" s="263"/>
      <c r="I1372" s="263"/>
      <c r="J1372" s="263"/>
      <c r="K1372" s="263"/>
      <c r="L1372" s="263"/>
      <c r="M1372" s="263"/>
      <c r="N1372" s="263"/>
      <c r="O1372" s="158"/>
      <c r="P1372" s="296">
        <f t="shared" si="57"/>
        <v>0</v>
      </c>
      <c r="Q1372" s="263"/>
      <c r="R1372" s="263"/>
      <c r="S1372" s="263"/>
      <c r="T1372" s="263"/>
      <c r="U1372" s="263"/>
      <c r="V1372" s="263"/>
      <c r="W1372" s="263">
        <v>1</v>
      </c>
      <c r="X1372" s="158">
        <v>45218</v>
      </c>
      <c r="Y1372" s="297">
        <f t="shared" si="58"/>
        <v>1</v>
      </c>
      <c r="Z1372" s="263"/>
      <c r="AA1372" s="263"/>
      <c r="AB1372" s="263"/>
      <c r="AC1372" s="263"/>
      <c r="AD1372" s="263"/>
      <c r="AE1372" s="263"/>
      <c r="AF1372" s="263"/>
      <c r="AG1372" s="158"/>
      <c r="AH1372" s="297">
        <f t="shared" si="56"/>
        <v>0</v>
      </c>
      <c r="AI1372" s="573"/>
      <c r="AJ1372" s="574" t="s">
        <v>659</v>
      </c>
      <c r="AK1372" s="574" t="s">
        <v>430</v>
      </c>
      <c r="AL1372" s="574"/>
      <c r="AM1372" s="574"/>
      <c r="AN1372" s="574"/>
      <c r="AO1372" s="574"/>
      <c r="AP1372" s="574"/>
      <c r="AQ1372" s="574"/>
      <c r="AR1372" s="574"/>
      <c r="AS1372" s="575"/>
      <c r="AT1372" s="576"/>
      <c r="AU1372" s="575"/>
      <c r="AV1372" s="577"/>
      <c r="AW1372" s="159"/>
    </row>
    <row r="1373" spans="1:49" ht="51">
      <c r="A1373" s="395"/>
      <c r="B1373" s="395">
        <v>3130430900</v>
      </c>
      <c r="C1373" s="263" t="s">
        <v>7453</v>
      </c>
      <c r="D1373" s="263" t="s">
        <v>7408</v>
      </c>
      <c r="E1373" s="263" t="s">
        <v>3542</v>
      </c>
      <c r="F1373" s="263" t="s">
        <v>416</v>
      </c>
      <c r="G1373" s="263" t="s">
        <v>666</v>
      </c>
      <c r="H1373" s="263"/>
      <c r="I1373" s="263"/>
      <c r="J1373" s="263"/>
      <c r="K1373" s="263"/>
      <c r="L1373" s="263"/>
      <c r="M1373" s="263"/>
      <c r="N1373" s="263"/>
      <c r="O1373" s="158"/>
      <c r="P1373" s="296">
        <f t="shared" si="57"/>
        <v>0</v>
      </c>
      <c r="Q1373" s="263"/>
      <c r="R1373" s="263"/>
      <c r="S1373" s="263"/>
      <c r="T1373" s="263"/>
      <c r="U1373" s="263"/>
      <c r="V1373" s="263"/>
      <c r="W1373" s="263">
        <v>1</v>
      </c>
      <c r="X1373" s="158">
        <v>45218</v>
      </c>
      <c r="Y1373" s="297">
        <f t="shared" si="58"/>
        <v>1</v>
      </c>
      <c r="Z1373" s="263"/>
      <c r="AA1373" s="263"/>
      <c r="AB1373" s="263"/>
      <c r="AC1373" s="263"/>
      <c r="AD1373" s="263"/>
      <c r="AE1373" s="263"/>
      <c r="AF1373" s="263"/>
      <c r="AG1373" s="158"/>
      <c r="AH1373" s="297">
        <f t="shared" si="56"/>
        <v>0</v>
      </c>
      <c r="AI1373" s="573"/>
      <c r="AJ1373" s="574" t="s">
        <v>659</v>
      </c>
      <c r="AK1373" s="574" t="s">
        <v>430</v>
      </c>
      <c r="AL1373" s="574"/>
      <c r="AM1373" s="574"/>
      <c r="AN1373" s="574"/>
      <c r="AO1373" s="574"/>
      <c r="AP1373" s="574"/>
      <c r="AQ1373" s="574"/>
      <c r="AR1373" s="574"/>
      <c r="AS1373" s="575"/>
      <c r="AT1373" s="576"/>
      <c r="AU1373" s="575"/>
      <c r="AV1373" s="577"/>
      <c r="AW1373" s="159"/>
    </row>
    <row r="1374" spans="1:49" ht="51">
      <c r="A1374" s="395"/>
      <c r="B1374" s="395">
        <v>3130430900</v>
      </c>
      <c r="C1374" s="263" t="s">
        <v>7454</v>
      </c>
      <c r="D1374" s="263" t="s">
        <v>7408</v>
      </c>
      <c r="E1374" s="263" t="s">
        <v>3543</v>
      </c>
      <c r="F1374" s="263" t="s">
        <v>416</v>
      </c>
      <c r="G1374" s="263" t="s">
        <v>666</v>
      </c>
      <c r="H1374" s="263"/>
      <c r="I1374" s="263"/>
      <c r="J1374" s="263"/>
      <c r="K1374" s="263"/>
      <c r="L1374" s="263"/>
      <c r="M1374" s="263"/>
      <c r="N1374" s="263"/>
      <c r="O1374" s="158"/>
      <c r="P1374" s="296">
        <f t="shared" si="57"/>
        <v>0</v>
      </c>
      <c r="Q1374" s="263"/>
      <c r="R1374" s="263"/>
      <c r="S1374" s="263"/>
      <c r="T1374" s="263"/>
      <c r="U1374" s="263"/>
      <c r="V1374" s="263"/>
      <c r="W1374" s="263">
        <v>1</v>
      </c>
      <c r="X1374" s="158">
        <v>45218</v>
      </c>
      <c r="Y1374" s="297">
        <f t="shared" si="58"/>
        <v>1</v>
      </c>
      <c r="Z1374" s="263"/>
      <c r="AA1374" s="263"/>
      <c r="AB1374" s="263"/>
      <c r="AC1374" s="263"/>
      <c r="AD1374" s="263"/>
      <c r="AE1374" s="263"/>
      <c r="AF1374" s="263"/>
      <c r="AG1374" s="158"/>
      <c r="AH1374" s="297">
        <f t="shared" si="56"/>
        <v>0</v>
      </c>
      <c r="AI1374" s="573"/>
      <c r="AJ1374" s="574" t="s">
        <v>659</v>
      </c>
      <c r="AK1374" s="574" t="s">
        <v>430</v>
      </c>
      <c r="AL1374" s="574"/>
      <c r="AM1374" s="574"/>
      <c r="AN1374" s="574"/>
      <c r="AO1374" s="574"/>
      <c r="AP1374" s="574"/>
      <c r="AQ1374" s="574"/>
      <c r="AR1374" s="574"/>
      <c r="AS1374" s="575"/>
      <c r="AT1374" s="576"/>
      <c r="AU1374" s="575"/>
      <c r="AV1374" s="577"/>
      <c r="AW1374" s="159"/>
    </row>
    <row r="1375" spans="1:49" ht="51">
      <c r="A1375" s="395"/>
      <c r="B1375" s="395">
        <v>3130430900</v>
      </c>
      <c r="C1375" s="263" t="s">
        <v>7455</v>
      </c>
      <c r="D1375" s="263" t="s">
        <v>7408</v>
      </c>
      <c r="E1375" s="263" t="s">
        <v>3544</v>
      </c>
      <c r="F1375" s="263" t="s">
        <v>416</v>
      </c>
      <c r="G1375" s="263" t="s">
        <v>666</v>
      </c>
      <c r="H1375" s="263"/>
      <c r="I1375" s="263"/>
      <c r="J1375" s="263"/>
      <c r="K1375" s="263"/>
      <c r="L1375" s="263"/>
      <c r="M1375" s="263"/>
      <c r="N1375" s="263"/>
      <c r="O1375" s="158"/>
      <c r="P1375" s="296">
        <f t="shared" si="57"/>
        <v>0</v>
      </c>
      <c r="Q1375" s="263"/>
      <c r="R1375" s="263"/>
      <c r="S1375" s="263"/>
      <c r="T1375" s="263"/>
      <c r="U1375" s="263"/>
      <c r="V1375" s="263"/>
      <c r="W1375" s="263">
        <v>1</v>
      </c>
      <c r="X1375" s="158">
        <v>45280</v>
      </c>
      <c r="Y1375" s="297">
        <f t="shared" si="58"/>
        <v>1</v>
      </c>
      <c r="Z1375" s="263"/>
      <c r="AA1375" s="263"/>
      <c r="AB1375" s="263"/>
      <c r="AC1375" s="263"/>
      <c r="AD1375" s="263"/>
      <c r="AE1375" s="263"/>
      <c r="AF1375" s="263"/>
      <c r="AG1375" s="158"/>
      <c r="AH1375" s="297">
        <f t="shared" si="56"/>
        <v>0</v>
      </c>
      <c r="AI1375" s="573"/>
      <c r="AJ1375" s="574" t="s">
        <v>659</v>
      </c>
      <c r="AK1375" s="574" t="s">
        <v>430</v>
      </c>
      <c r="AL1375" s="574"/>
      <c r="AM1375" s="574"/>
      <c r="AN1375" s="574"/>
      <c r="AO1375" s="574"/>
      <c r="AP1375" s="574"/>
      <c r="AQ1375" s="574"/>
      <c r="AR1375" s="574"/>
      <c r="AS1375" s="575"/>
      <c r="AT1375" s="576"/>
      <c r="AU1375" s="575"/>
      <c r="AV1375" s="577"/>
      <c r="AW1375" s="159"/>
    </row>
    <row r="1376" spans="1:49" ht="51">
      <c r="A1376" s="395"/>
      <c r="B1376" s="395">
        <v>3130430900</v>
      </c>
      <c r="C1376" s="263" t="s">
        <v>7456</v>
      </c>
      <c r="D1376" s="263" t="s">
        <v>7408</v>
      </c>
      <c r="E1376" s="263" t="s">
        <v>3545</v>
      </c>
      <c r="F1376" s="263" t="s">
        <v>416</v>
      </c>
      <c r="G1376" s="263" t="s">
        <v>666</v>
      </c>
      <c r="H1376" s="263"/>
      <c r="I1376" s="263"/>
      <c r="J1376" s="263"/>
      <c r="K1376" s="263"/>
      <c r="L1376" s="263"/>
      <c r="M1376" s="263"/>
      <c r="N1376" s="263"/>
      <c r="O1376" s="158"/>
      <c r="P1376" s="296">
        <f t="shared" si="57"/>
        <v>0</v>
      </c>
      <c r="Q1376" s="263"/>
      <c r="R1376" s="263"/>
      <c r="S1376" s="263"/>
      <c r="T1376" s="263"/>
      <c r="U1376" s="263"/>
      <c r="V1376" s="263"/>
      <c r="W1376" s="263">
        <v>1</v>
      </c>
      <c r="X1376" s="158">
        <v>45218</v>
      </c>
      <c r="Y1376" s="297">
        <f t="shared" si="58"/>
        <v>1</v>
      </c>
      <c r="Z1376" s="263"/>
      <c r="AA1376" s="263"/>
      <c r="AB1376" s="263"/>
      <c r="AC1376" s="263"/>
      <c r="AD1376" s="263"/>
      <c r="AE1376" s="263"/>
      <c r="AF1376" s="263"/>
      <c r="AG1376" s="158"/>
      <c r="AH1376" s="297">
        <f t="shared" si="56"/>
        <v>0</v>
      </c>
      <c r="AI1376" s="573"/>
      <c r="AJ1376" s="574" t="s">
        <v>659</v>
      </c>
      <c r="AK1376" s="574" t="s">
        <v>430</v>
      </c>
      <c r="AL1376" s="574"/>
      <c r="AM1376" s="574"/>
      <c r="AN1376" s="574"/>
      <c r="AO1376" s="574"/>
      <c r="AP1376" s="574"/>
      <c r="AQ1376" s="574"/>
      <c r="AR1376" s="574"/>
      <c r="AS1376" s="575"/>
      <c r="AT1376" s="576"/>
      <c r="AU1376" s="575"/>
      <c r="AV1376" s="577"/>
      <c r="AW1376" s="159"/>
    </row>
    <row r="1377" spans="1:49" ht="51">
      <c r="A1377" s="395"/>
      <c r="B1377" s="395">
        <v>3130430900</v>
      </c>
      <c r="C1377" s="263" t="s">
        <v>7457</v>
      </c>
      <c r="D1377" s="263" t="s">
        <v>7408</v>
      </c>
      <c r="E1377" s="263" t="s">
        <v>3546</v>
      </c>
      <c r="F1377" s="263" t="s">
        <v>416</v>
      </c>
      <c r="G1377" s="263" t="s">
        <v>666</v>
      </c>
      <c r="H1377" s="263"/>
      <c r="I1377" s="263"/>
      <c r="J1377" s="263"/>
      <c r="K1377" s="263"/>
      <c r="L1377" s="263"/>
      <c r="M1377" s="263"/>
      <c r="N1377" s="263"/>
      <c r="O1377" s="158"/>
      <c r="P1377" s="296">
        <f t="shared" si="57"/>
        <v>0</v>
      </c>
      <c r="Q1377" s="263"/>
      <c r="R1377" s="263"/>
      <c r="S1377" s="263"/>
      <c r="T1377" s="263"/>
      <c r="U1377" s="263"/>
      <c r="V1377" s="263"/>
      <c r="W1377" s="263">
        <v>1</v>
      </c>
      <c r="X1377" s="158">
        <v>45280</v>
      </c>
      <c r="Y1377" s="297">
        <f t="shared" si="58"/>
        <v>1</v>
      </c>
      <c r="Z1377" s="263"/>
      <c r="AA1377" s="263"/>
      <c r="AB1377" s="263"/>
      <c r="AC1377" s="263"/>
      <c r="AD1377" s="263"/>
      <c r="AE1377" s="263"/>
      <c r="AF1377" s="263"/>
      <c r="AG1377" s="158"/>
      <c r="AH1377" s="297">
        <f t="shared" si="56"/>
        <v>0</v>
      </c>
      <c r="AI1377" s="573"/>
      <c r="AJ1377" s="574" t="s">
        <v>659</v>
      </c>
      <c r="AK1377" s="574" t="s">
        <v>430</v>
      </c>
      <c r="AL1377" s="574"/>
      <c r="AM1377" s="574"/>
      <c r="AN1377" s="574"/>
      <c r="AO1377" s="574"/>
      <c r="AP1377" s="574"/>
      <c r="AQ1377" s="574"/>
      <c r="AR1377" s="574"/>
      <c r="AS1377" s="575"/>
      <c r="AT1377" s="576"/>
      <c r="AU1377" s="575"/>
      <c r="AV1377" s="577"/>
      <c r="AW1377" s="159"/>
    </row>
    <row r="1378" spans="1:49" ht="51">
      <c r="A1378" s="395"/>
      <c r="B1378" s="395">
        <v>3130430900</v>
      </c>
      <c r="C1378" s="263" t="s">
        <v>7458</v>
      </c>
      <c r="D1378" s="263" t="s">
        <v>7408</v>
      </c>
      <c r="E1378" s="263" t="s">
        <v>3547</v>
      </c>
      <c r="F1378" s="263" t="s">
        <v>416</v>
      </c>
      <c r="G1378" s="263" t="s">
        <v>666</v>
      </c>
      <c r="H1378" s="263"/>
      <c r="I1378" s="263"/>
      <c r="J1378" s="263"/>
      <c r="K1378" s="263"/>
      <c r="L1378" s="263"/>
      <c r="M1378" s="263"/>
      <c r="N1378" s="263"/>
      <c r="O1378" s="158"/>
      <c r="P1378" s="296">
        <f t="shared" si="57"/>
        <v>0</v>
      </c>
      <c r="Q1378" s="263"/>
      <c r="R1378" s="263"/>
      <c r="S1378" s="263"/>
      <c r="T1378" s="263"/>
      <c r="U1378" s="263"/>
      <c r="V1378" s="263"/>
      <c r="W1378" s="263">
        <v>1</v>
      </c>
      <c r="X1378" s="158">
        <v>45280</v>
      </c>
      <c r="Y1378" s="297">
        <f t="shared" si="58"/>
        <v>1</v>
      </c>
      <c r="Z1378" s="263"/>
      <c r="AA1378" s="263"/>
      <c r="AB1378" s="263"/>
      <c r="AC1378" s="263"/>
      <c r="AD1378" s="263"/>
      <c r="AE1378" s="263"/>
      <c r="AF1378" s="263"/>
      <c r="AG1378" s="158"/>
      <c r="AH1378" s="297">
        <f t="shared" si="56"/>
        <v>0</v>
      </c>
      <c r="AI1378" s="573"/>
      <c r="AJ1378" s="574" t="s">
        <v>659</v>
      </c>
      <c r="AK1378" s="574" t="s">
        <v>430</v>
      </c>
      <c r="AL1378" s="574"/>
      <c r="AM1378" s="574"/>
      <c r="AN1378" s="574"/>
      <c r="AO1378" s="574"/>
      <c r="AP1378" s="574"/>
      <c r="AQ1378" s="574"/>
      <c r="AR1378" s="574"/>
      <c r="AS1378" s="575"/>
      <c r="AT1378" s="576"/>
      <c r="AU1378" s="575"/>
      <c r="AV1378" s="577"/>
      <c r="AW1378" s="159"/>
    </row>
    <row r="1379" spans="1:49" ht="51">
      <c r="A1379" s="395"/>
      <c r="B1379" s="395">
        <v>3130430900</v>
      </c>
      <c r="C1379" s="263" t="s">
        <v>7459</v>
      </c>
      <c r="D1379" s="263" t="s">
        <v>7408</v>
      </c>
      <c r="E1379" s="263" t="s">
        <v>3548</v>
      </c>
      <c r="F1379" s="263" t="s">
        <v>416</v>
      </c>
      <c r="G1379" s="263" t="s">
        <v>666</v>
      </c>
      <c r="H1379" s="263"/>
      <c r="I1379" s="263"/>
      <c r="J1379" s="263"/>
      <c r="K1379" s="263"/>
      <c r="L1379" s="263"/>
      <c r="M1379" s="263"/>
      <c r="N1379" s="263"/>
      <c r="O1379" s="158"/>
      <c r="P1379" s="296">
        <f t="shared" si="57"/>
        <v>0</v>
      </c>
      <c r="Q1379" s="263"/>
      <c r="R1379" s="263"/>
      <c r="S1379" s="263"/>
      <c r="T1379" s="263"/>
      <c r="U1379" s="263"/>
      <c r="V1379" s="263"/>
      <c r="W1379" s="263">
        <v>1</v>
      </c>
      <c r="X1379" s="158">
        <v>45279</v>
      </c>
      <c r="Y1379" s="297">
        <f t="shared" si="58"/>
        <v>1</v>
      </c>
      <c r="Z1379" s="263"/>
      <c r="AA1379" s="263"/>
      <c r="AB1379" s="263"/>
      <c r="AC1379" s="263"/>
      <c r="AD1379" s="263"/>
      <c r="AE1379" s="263"/>
      <c r="AF1379" s="263"/>
      <c r="AG1379" s="158"/>
      <c r="AH1379" s="297">
        <f t="shared" si="56"/>
        <v>0</v>
      </c>
      <c r="AI1379" s="573"/>
      <c r="AJ1379" s="574" t="s">
        <v>659</v>
      </c>
      <c r="AK1379" s="574" t="s">
        <v>430</v>
      </c>
      <c r="AL1379" s="574"/>
      <c r="AM1379" s="574"/>
      <c r="AN1379" s="574"/>
      <c r="AO1379" s="574"/>
      <c r="AP1379" s="574"/>
      <c r="AQ1379" s="574"/>
      <c r="AR1379" s="574"/>
      <c r="AS1379" s="575"/>
      <c r="AT1379" s="576"/>
      <c r="AU1379" s="575"/>
      <c r="AV1379" s="577"/>
      <c r="AW1379" s="159"/>
    </row>
    <row r="1380" spans="1:49" ht="51">
      <c r="A1380" s="395"/>
      <c r="B1380" s="395">
        <v>3130430900</v>
      </c>
      <c r="C1380" s="263" t="s">
        <v>7460</v>
      </c>
      <c r="D1380" s="263" t="s">
        <v>7408</v>
      </c>
      <c r="E1380" s="263" t="s">
        <v>3549</v>
      </c>
      <c r="F1380" s="263" t="s">
        <v>416</v>
      </c>
      <c r="G1380" s="263" t="s">
        <v>666</v>
      </c>
      <c r="H1380" s="263"/>
      <c r="I1380" s="263"/>
      <c r="J1380" s="263"/>
      <c r="K1380" s="263"/>
      <c r="L1380" s="263"/>
      <c r="M1380" s="263"/>
      <c r="N1380" s="263"/>
      <c r="O1380" s="158"/>
      <c r="P1380" s="296">
        <f t="shared" si="57"/>
        <v>0</v>
      </c>
      <c r="Q1380" s="263"/>
      <c r="R1380" s="263"/>
      <c r="S1380" s="263"/>
      <c r="T1380" s="263"/>
      <c r="U1380" s="263"/>
      <c r="V1380" s="263"/>
      <c r="W1380" s="263">
        <v>1</v>
      </c>
      <c r="X1380" s="158">
        <v>45218</v>
      </c>
      <c r="Y1380" s="297">
        <f t="shared" si="58"/>
        <v>1</v>
      </c>
      <c r="Z1380" s="263"/>
      <c r="AA1380" s="263"/>
      <c r="AB1380" s="263"/>
      <c r="AC1380" s="263"/>
      <c r="AD1380" s="263"/>
      <c r="AE1380" s="263"/>
      <c r="AF1380" s="263"/>
      <c r="AG1380" s="158"/>
      <c r="AH1380" s="297">
        <f t="shared" si="56"/>
        <v>0</v>
      </c>
      <c r="AI1380" s="573"/>
      <c r="AJ1380" s="574" t="s">
        <v>659</v>
      </c>
      <c r="AK1380" s="574" t="s">
        <v>430</v>
      </c>
      <c r="AL1380" s="574"/>
      <c r="AM1380" s="574"/>
      <c r="AN1380" s="574"/>
      <c r="AO1380" s="574"/>
      <c r="AP1380" s="574"/>
      <c r="AQ1380" s="574"/>
      <c r="AR1380" s="574"/>
      <c r="AS1380" s="575"/>
      <c r="AT1380" s="576"/>
      <c r="AU1380" s="575"/>
      <c r="AV1380" s="577"/>
      <c r="AW1380" s="159"/>
    </row>
    <row r="1381" spans="1:49" ht="25.5">
      <c r="A1381" s="395"/>
      <c r="B1381" s="395">
        <v>5482421700</v>
      </c>
      <c r="C1381" s="263" t="s">
        <v>7461</v>
      </c>
      <c r="D1381" s="263" t="s">
        <v>7394</v>
      </c>
      <c r="E1381" s="263" t="s">
        <v>3550</v>
      </c>
      <c r="F1381" s="263" t="s">
        <v>416</v>
      </c>
      <c r="G1381" s="263" t="s">
        <v>666</v>
      </c>
      <c r="H1381" s="263"/>
      <c r="I1381" s="263"/>
      <c r="J1381" s="263"/>
      <c r="K1381" s="263"/>
      <c r="L1381" s="263"/>
      <c r="M1381" s="263"/>
      <c r="N1381" s="263"/>
      <c r="O1381" s="158"/>
      <c r="P1381" s="296">
        <f t="shared" si="57"/>
        <v>0</v>
      </c>
      <c r="Q1381" s="263"/>
      <c r="R1381" s="263"/>
      <c r="S1381" s="263"/>
      <c r="T1381" s="263"/>
      <c r="U1381" s="263"/>
      <c r="V1381" s="263"/>
      <c r="W1381" s="263">
        <v>1</v>
      </c>
      <c r="X1381" s="158">
        <v>45037</v>
      </c>
      <c r="Y1381" s="297">
        <f t="shared" si="58"/>
        <v>1</v>
      </c>
      <c r="Z1381" s="263"/>
      <c r="AA1381" s="263"/>
      <c r="AB1381" s="263"/>
      <c r="AC1381" s="263"/>
      <c r="AD1381" s="263"/>
      <c r="AE1381" s="263"/>
      <c r="AF1381" s="263"/>
      <c r="AG1381" s="158"/>
      <c r="AH1381" s="297">
        <f t="shared" si="56"/>
        <v>0</v>
      </c>
      <c r="AI1381" s="573"/>
      <c r="AJ1381" s="574" t="s">
        <v>659</v>
      </c>
      <c r="AK1381" s="574" t="s">
        <v>430</v>
      </c>
      <c r="AL1381" s="574"/>
      <c r="AM1381" s="574"/>
      <c r="AN1381" s="574"/>
      <c r="AO1381" s="574"/>
      <c r="AP1381" s="574"/>
      <c r="AQ1381" s="574"/>
      <c r="AR1381" s="574"/>
      <c r="AS1381" s="575"/>
      <c r="AT1381" s="576"/>
      <c r="AU1381" s="575"/>
      <c r="AV1381" s="577"/>
      <c r="AW1381" s="159"/>
    </row>
    <row r="1382" spans="1:49" ht="25.5">
      <c r="A1382" s="395"/>
      <c r="B1382" s="395">
        <v>5482421700</v>
      </c>
      <c r="C1382" s="263" t="s">
        <v>7462</v>
      </c>
      <c r="D1382" s="263" t="s">
        <v>7394</v>
      </c>
      <c r="E1382" s="263" t="s">
        <v>3551</v>
      </c>
      <c r="F1382" s="263" t="s">
        <v>416</v>
      </c>
      <c r="G1382" s="263" t="s">
        <v>666</v>
      </c>
      <c r="H1382" s="263"/>
      <c r="I1382" s="263"/>
      <c r="J1382" s="263"/>
      <c r="K1382" s="263"/>
      <c r="L1382" s="263"/>
      <c r="M1382" s="263"/>
      <c r="N1382" s="263"/>
      <c r="O1382" s="158"/>
      <c r="P1382" s="296">
        <f t="shared" si="57"/>
        <v>0</v>
      </c>
      <c r="Q1382" s="263"/>
      <c r="R1382" s="263"/>
      <c r="S1382" s="263"/>
      <c r="T1382" s="263"/>
      <c r="U1382" s="263"/>
      <c r="V1382" s="263"/>
      <c r="W1382" s="263">
        <v>1</v>
      </c>
      <c r="X1382" s="158">
        <v>45037</v>
      </c>
      <c r="Y1382" s="297">
        <f t="shared" si="58"/>
        <v>1</v>
      </c>
      <c r="Z1382" s="263"/>
      <c r="AA1382" s="263"/>
      <c r="AB1382" s="263"/>
      <c r="AC1382" s="263"/>
      <c r="AD1382" s="263"/>
      <c r="AE1382" s="263"/>
      <c r="AF1382" s="263"/>
      <c r="AG1382" s="158"/>
      <c r="AH1382" s="297">
        <f t="shared" si="56"/>
        <v>0</v>
      </c>
      <c r="AI1382" s="573"/>
      <c r="AJ1382" s="574" t="s">
        <v>659</v>
      </c>
      <c r="AK1382" s="574" t="s">
        <v>430</v>
      </c>
      <c r="AL1382" s="574"/>
      <c r="AM1382" s="574"/>
      <c r="AN1382" s="574"/>
      <c r="AO1382" s="574"/>
      <c r="AP1382" s="574"/>
      <c r="AQ1382" s="574"/>
      <c r="AR1382" s="574"/>
      <c r="AS1382" s="575"/>
      <c r="AT1382" s="576"/>
      <c r="AU1382" s="575"/>
      <c r="AV1382" s="577"/>
      <c r="AW1382" s="159"/>
    </row>
    <row r="1383" spans="1:49" ht="25.5">
      <c r="A1383" s="395"/>
      <c r="B1383" s="395">
        <v>5482421700</v>
      </c>
      <c r="C1383" s="263" t="s">
        <v>7463</v>
      </c>
      <c r="D1383" s="263" t="s">
        <v>7394</v>
      </c>
      <c r="E1383" s="263" t="s">
        <v>3552</v>
      </c>
      <c r="F1383" s="263" t="s">
        <v>416</v>
      </c>
      <c r="G1383" s="263" t="s">
        <v>666</v>
      </c>
      <c r="H1383" s="263"/>
      <c r="I1383" s="263"/>
      <c r="J1383" s="263"/>
      <c r="K1383" s="263"/>
      <c r="L1383" s="263"/>
      <c r="M1383" s="263"/>
      <c r="N1383" s="263"/>
      <c r="O1383" s="158"/>
      <c r="P1383" s="296">
        <f t="shared" si="57"/>
        <v>0</v>
      </c>
      <c r="Q1383" s="263"/>
      <c r="R1383" s="263"/>
      <c r="S1383" s="263"/>
      <c r="T1383" s="263"/>
      <c r="U1383" s="263"/>
      <c r="V1383" s="263"/>
      <c r="W1383" s="263">
        <v>1</v>
      </c>
      <c r="X1383" s="158">
        <v>45037</v>
      </c>
      <c r="Y1383" s="297">
        <f t="shared" si="58"/>
        <v>1</v>
      </c>
      <c r="Z1383" s="263"/>
      <c r="AA1383" s="263"/>
      <c r="AB1383" s="263"/>
      <c r="AC1383" s="263"/>
      <c r="AD1383" s="263"/>
      <c r="AE1383" s="263"/>
      <c r="AF1383" s="263"/>
      <c r="AG1383" s="158"/>
      <c r="AH1383" s="297">
        <f t="shared" si="56"/>
        <v>0</v>
      </c>
      <c r="AI1383" s="573"/>
      <c r="AJ1383" s="574" t="s">
        <v>659</v>
      </c>
      <c r="AK1383" s="574" t="s">
        <v>430</v>
      </c>
      <c r="AL1383" s="574"/>
      <c r="AM1383" s="574"/>
      <c r="AN1383" s="574"/>
      <c r="AO1383" s="574"/>
      <c r="AP1383" s="574"/>
      <c r="AQ1383" s="574"/>
      <c r="AR1383" s="574"/>
      <c r="AS1383" s="575"/>
      <c r="AT1383" s="576"/>
      <c r="AU1383" s="575"/>
      <c r="AV1383" s="577"/>
      <c r="AW1383" s="159"/>
    </row>
    <row r="1384" spans="1:49" ht="25.5">
      <c r="A1384" s="395"/>
      <c r="B1384" s="395">
        <v>5482421700</v>
      </c>
      <c r="C1384" s="263" t="s">
        <v>7464</v>
      </c>
      <c r="D1384" s="263" t="s">
        <v>7394</v>
      </c>
      <c r="E1384" s="263" t="s">
        <v>3553</v>
      </c>
      <c r="F1384" s="263" t="s">
        <v>416</v>
      </c>
      <c r="G1384" s="263" t="s">
        <v>666</v>
      </c>
      <c r="H1384" s="263"/>
      <c r="I1384" s="263"/>
      <c r="J1384" s="263"/>
      <c r="K1384" s="263"/>
      <c r="L1384" s="263"/>
      <c r="M1384" s="263"/>
      <c r="N1384" s="263"/>
      <c r="O1384" s="158"/>
      <c r="P1384" s="296">
        <f t="shared" si="57"/>
        <v>0</v>
      </c>
      <c r="Q1384" s="263"/>
      <c r="R1384" s="263"/>
      <c r="S1384" s="263"/>
      <c r="T1384" s="263"/>
      <c r="U1384" s="263"/>
      <c r="V1384" s="263"/>
      <c r="W1384" s="263">
        <v>1</v>
      </c>
      <c r="X1384" s="158">
        <v>45037</v>
      </c>
      <c r="Y1384" s="297">
        <f t="shared" si="58"/>
        <v>1</v>
      </c>
      <c r="Z1384" s="263"/>
      <c r="AA1384" s="263"/>
      <c r="AB1384" s="263"/>
      <c r="AC1384" s="263"/>
      <c r="AD1384" s="263"/>
      <c r="AE1384" s="263"/>
      <c r="AF1384" s="263"/>
      <c r="AG1384" s="158"/>
      <c r="AH1384" s="297">
        <f t="shared" si="56"/>
        <v>0</v>
      </c>
      <c r="AI1384" s="573"/>
      <c r="AJ1384" s="574" t="s">
        <v>659</v>
      </c>
      <c r="AK1384" s="574" t="s">
        <v>430</v>
      </c>
      <c r="AL1384" s="574"/>
      <c r="AM1384" s="574"/>
      <c r="AN1384" s="574"/>
      <c r="AO1384" s="574"/>
      <c r="AP1384" s="574"/>
      <c r="AQ1384" s="574"/>
      <c r="AR1384" s="574"/>
      <c r="AS1384" s="575"/>
      <c r="AT1384" s="576"/>
      <c r="AU1384" s="575"/>
      <c r="AV1384" s="577"/>
      <c r="AW1384" s="159"/>
    </row>
    <row r="1385" spans="1:49" ht="25.5">
      <c r="A1385" s="395"/>
      <c r="B1385" s="395">
        <v>5482421700</v>
      </c>
      <c r="C1385" s="263" t="s">
        <v>7465</v>
      </c>
      <c r="D1385" s="263" t="s">
        <v>7394</v>
      </c>
      <c r="E1385" s="263" t="s">
        <v>3554</v>
      </c>
      <c r="F1385" s="263" t="s">
        <v>416</v>
      </c>
      <c r="G1385" s="263" t="s">
        <v>666</v>
      </c>
      <c r="H1385" s="263"/>
      <c r="I1385" s="263"/>
      <c r="J1385" s="263"/>
      <c r="K1385" s="263"/>
      <c r="L1385" s="263"/>
      <c r="M1385" s="263"/>
      <c r="N1385" s="263"/>
      <c r="O1385" s="158"/>
      <c r="P1385" s="296">
        <f t="shared" si="57"/>
        <v>0</v>
      </c>
      <c r="Q1385" s="263"/>
      <c r="R1385" s="263"/>
      <c r="S1385" s="263"/>
      <c r="T1385" s="263"/>
      <c r="U1385" s="263"/>
      <c r="V1385" s="263"/>
      <c r="W1385" s="263">
        <v>1</v>
      </c>
      <c r="X1385" s="158">
        <v>45037</v>
      </c>
      <c r="Y1385" s="297">
        <f t="shared" si="58"/>
        <v>1</v>
      </c>
      <c r="Z1385" s="263"/>
      <c r="AA1385" s="263"/>
      <c r="AB1385" s="263"/>
      <c r="AC1385" s="263"/>
      <c r="AD1385" s="263"/>
      <c r="AE1385" s="263"/>
      <c r="AF1385" s="263"/>
      <c r="AG1385" s="158"/>
      <c r="AH1385" s="297">
        <f t="shared" si="56"/>
        <v>0</v>
      </c>
      <c r="AI1385" s="573"/>
      <c r="AJ1385" s="574" t="s">
        <v>659</v>
      </c>
      <c r="AK1385" s="574" t="s">
        <v>430</v>
      </c>
      <c r="AL1385" s="574"/>
      <c r="AM1385" s="574"/>
      <c r="AN1385" s="574"/>
      <c r="AO1385" s="574"/>
      <c r="AP1385" s="574"/>
      <c r="AQ1385" s="574"/>
      <c r="AR1385" s="574"/>
      <c r="AS1385" s="575"/>
      <c r="AT1385" s="576"/>
      <c r="AU1385" s="575"/>
      <c r="AV1385" s="577"/>
      <c r="AW1385" s="159"/>
    </row>
    <row r="1386" spans="1:49" ht="25.5">
      <c r="A1386" s="395"/>
      <c r="B1386" s="395">
        <v>5482421700</v>
      </c>
      <c r="C1386" s="263" t="s">
        <v>7466</v>
      </c>
      <c r="D1386" s="263" t="s">
        <v>7394</v>
      </c>
      <c r="E1386" s="263" t="s">
        <v>3555</v>
      </c>
      <c r="F1386" s="263" t="s">
        <v>416</v>
      </c>
      <c r="G1386" s="263" t="s">
        <v>666</v>
      </c>
      <c r="H1386" s="263"/>
      <c r="I1386" s="263"/>
      <c r="J1386" s="263"/>
      <c r="K1386" s="263"/>
      <c r="L1386" s="263"/>
      <c r="M1386" s="263"/>
      <c r="N1386" s="263"/>
      <c r="O1386" s="158"/>
      <c r="P1386" s="296">
        <f t="shared" si="57"/>
        <v>0</v>
      </c>
      <c r="Q1386" s="263"/>
      <c r="R1386" s="263"/>
      <c r="S1386" s="263"/>
      <c r="T1386" s="263"/>
      <c r="U1386" s="263"/>
      <c r="V1386" s="263"/>
      <c r="W1386" s="263">
        <v>1</v>
      </c>
      <c r="X1386" s="158">
        <v>45037</v>
      </c>
      <c r="Y1386" s="297">
        <f t="shared" si="58"/>
        <v>1</v>
      </c>
      <c r="Z1386" s="263"/>
      <c r="AA1386" s="263"/>
      <c r="AB1386" s="263"/>
      <c r="AC1386" s="263"/>
      <c r="AD1386" s="263"/>
      <c r="AE1386" s="263"/>
      <c r="AF1386" s="263"/>
      <c r="AG1386" s="158"/>
      <c r="AH1386" s="297">
        <f t="shared" si="56"/>
        <v>0</v>
      </c>
      <c r="AI1386" s="573"/>
      <c r="AJ1386" s="574" t="s">
        <v>659</v>
      </c>
      <c r="AK1386" s="574" t="s">
        <v>430</v>
      </c>
      <c r="AL1386" s="574"/>
      <c r="AM1386" s="574"/>
      <c r="AN1386" s="574"/>
      <c r="AO1386" s="574"/>
      <c r="AP1386" s="574"/>
      <c r="AQ1386" s="574"/>
      <c r="AR1386" s="574"/>
      <c r="AS1386" s="575"/>
      <c r="AT1386" s="576"/>
      <c r="AU1386" s="575"/>
      <c r="AV1386" s="577"/>
      <c r="AW1386" s="159"/>
    </row>
    <row r="1387" spans="1:49" ht="51">
      <c r="A1387" s="395"/>
      <c r="B1387" s="395">
        <v>3130600600</v>
      </c>
      <c r="C1387" s="263" t="s">
        <v>7467</v>
      </c>
      <c r="D1387" s="263" t="s">
        <v>5903</v>
      </c>
      <c r="E1387" s="263" t="s">
        <v>3556</v>
      </c>
      <c r="F1387" s="263" t="s">
        <v>416</v>
      </c>
      <c r="G1387" s="263" t="s">
        <v>666</v>
      </c>
      <c r="H1387" s="263"/>
      <c r="I1387" s="263"/>
      <c r="J1387" s="263"/>
      <c r="K1387" s="263"/>
      <c r="L1387" s="263"/>
      <c r="M1387" s="263"/>
      <c r="N1387" s="263"/>
      <c r="O1387" s="158"/>
      <c r="P1387" s="296">
        <f t="shared" si="57"/>
        <v>0</v>
      </c>
      <c r="Q1387" s="263"/>
      <c r="R1387" s="263"/>
      <c r="S1387" s="263"/>
      <c r="T1387" s="263"/>
      <c r="U1387" s="263"/>
      <c r="V1387" s="263"/>
      <c r="W1387" s="263">
        <v>1</v>
      </c>
      <c r="X1387" s="158">
        <v>45272</v>
      </c>
      <c r="Y1387" s="297">
        <f t="shared" si="58"/>
        <v>1</v>
      </c>
      <c r="Z1387" s="263"/>
      <c r="AA1387" s="263"/>
      <c r="AB1387" s="263"/>
      <c r="AC1387" s="263"/>
      <c r="AD1387" s="263"/>
      <c r="AE1387" s="263"/>
      <c r="AF1387" s="263"/>
      <c r="AG1387" s="158"/>
      <c r="AH1387" s="297">
        <f t="shared" si="56"/>
        <v>0</v>
      </c>
      <c r="AI1387" s="573"/>
      <c r="AJ1387" s="574" t="s">
        <v>659</v>
      </c>
      <c r="AK1387" s="574" t="s">
        <v>430</v>
      </c>
      <c r="AL1387" s="574"/>
      <c r="AM1387" s="574"/>
      <c r="AN1387" s="574"/>
      <c r="AO1387" s="574"/>
      <c r="AP1387" s="574"/>
      <c r="AQ1387" s="574"/>
      <c r="AR1387" s="574"/>
      <c r="AS1387" s="575"/>
      <c r="AT1387" s="576"/>
      <c r="AU1387" s="575"/>
      <c r="AV1387" s="577"/>
      <c r="AW1387" s="159"/>
    </row>
    <row r="1388" spans="1:49" ht="51">
      <c r="A1388" s="395"/>
      <c r="B1388" s="395">
        <v>3130600600</v>
      </c>
      <c r="C1388" s="263" t="s">
        <v>7468</v>
      </c>
      <c r="D1388" s="263" t="s">
        <v>5903</v>
      </c>
      <c r="E1388" s="263" t="s">
        <v>3557</v>
      </c>
      <c r="F1388" s="263" t="s">
        <v>416</v>
      </c>
      <c r="G1388" s="263" t="s">
        <v>666</v>
      </c>
      <c r="H1388" s="263"/>
      <c r="I1388" s="263"/>
      <c r="J1388" s="263"/>
      <c r="K1388" s="263"/>
      <c r="L1388" s="263"/>
      <c r="M1388" s="263"/>
      <c r="N1388" s="263"/>
      <c r="O1388" s="158"/>
      <c r="P1388" s="296">
        <f t="shared" si="57"/>
        <v>0</v>
      </c>
      <c r="Q1388" s="263"/>
      <c r="R1388" s="263"/>
      <c r="S1388" s="263"/>
      <c r="T1388" s="263"/>
      <c r="U1388" s="263"/>
      <c r="V1388" s="263"/>
      <c r="W1388" s="263">
        <v>1</v>
      </c>
      <c r="X1388" s="158">
        <v>45272</v>
      </c>
      <c r="Y1388" s="297">
        <f t="shared" si="58"/>
        <v>1</v>
      </c>
      <c r="Z1388" s="263"/>
      <c r="AA1388" s="263"/>
      <c r="AB1388" s="263"/>
      <c r="AC1388" s="263"/>
      <c r="AD1388" s="263"/>
      <c r="AE1388" s="263"/>
      <c r="AF1388" s="263"/>
      <c r="AG1388" s="158"/>
      <c r="AH1388" s="297">
        <f t="shared" si="56"/>
        <v>0</v>
      </c>
      <c r="AI1388" s="573"/>
      <c r="AJ1388" s="574" t="s">
        <v>659</v>
      </c>
      <c r="AK1388" s="574" t="s">
        <v>430</v>
      </c>
      <c r="AL1388" s="574"/>
      <c r="AM1388" s="574"/>
      <c r="AN1388" s="574"/>
      <c r="AO1388" s="574"/>
      <c r="AP1388" s="574"/>
      <c r="AQ1388" s="574"/>
      <c r="AR1388" s="574"/>
      <c r="AS1388" s="575"/>
      <c r="AT1388" s="576"/>
      <c r="AU1388" s="575"/>
      <c r="AV1388" s="577"/>
      <c r="AW1388" s="159"/>
    </row>
    <row r="1389" spans="1:49" ht="51">
      <c r="A1389" s="395"/>
      <c r="B1389" s="395">
        <v>3130600600</v>
      </c>
      <c r="C1389" s="263" t="s">
        <v>7469</v>
      </c>
      <c r="D1389" s="263" t="s">
        <v>5903</v>
      </c>
      <c r="E1389" s="263" t="s">
        <v>3558</v>
      </c>
      <c r="F1389" s="263" t="s">
        <v>416</v>
      </c>
      <c r="G1389" s="263" t="s">
        <v>666</v>
      </c>
      <c r="H1389" s="263"/>
      <c r="I1389" s="263"/>
      <c r="J1389" s="263"/>
      <c r="K1389" s="263"/>
      <c r="L1389" s="263"/>
      <c r="M1389" s="263"/>
      <c r="N1389" s="263"/>
      <c r="O1389" s="158"/>
      <c r="P1389" s="296">
        <f t="shared" si="57"/>
        <v>0</v>
      </c>
      <c r="Q1389" s="263"/>
      <c r="R1389" s="263"/>
      <c r="S1389" s="263"/>
      <c r="T1389" s="263"/>
      <c r="U1389" s="263"/>
      <c r="V1389" s="263"/>
      <c r="W1389" s="263">
        <v>1</v>
      </c>
      <c r="X1389" s="158">
        <v>45272</v>
      </c>
      <c r="Y1389" s="297">
        <f t="shared" si="58"/>
        <v>1</v>
      </c>
      <c r="Z1389" s="263"/>
      <c r="AA1389" s="263"/>
      <c r="AB1389" s="263"/>
      <c r="AC1389" s="263"/>
      <c r="AD1389" s="263"/>
      <c r="AE1389" s="263"/>
      <c r="AF1389" s="263"/>
      <c r="AG1389" s="158"/>
      <c r="AH1389" s="297">
        <f t="shared" si="56"/>
        <v>0</v>
      </c>
      <c r="AI1389" s="573"/>
      <c r="AJ1389" s="574" t="s">
        <v>659</v>
      </c>
      <c r="AK1389" s="574" t="s">
        <v>430</v>
      </c>
      <c r="AL1389" s="574"/>
      <c r="AM1389" s="574"/>
      <c r="AN1389" s="574"/>
      <c r="AO1389" s="574"/>
      <c r="AP1389" s="574"/>
      <c r="AQ1389" s="574"/>
      <c r="AR1389" s="574"/>
      <c r="AS1389" s="575"/>
      <c r="AT1389" s="576"/>
      <c r="AU1389" s="575"/>
      <c r="AV1389" s="577"/>
      <c r="AW1389" s="159"/>
    </row>
    <row r="1390" spans="1:49" ht="51">
      <c r="A1390" s="395"/>
      <c r="B1390" s="395">
        <v>3130600600</v>
      </c>
      <c r="C1390" s="263" t="s">
        <v>7470</v>
      </c>
      <c r="D1390" s="263" t="s">
        <v>5903</v>
      </c>
      <c r="E1390" s="263" t="s">
        <v>3559</v>
      </c>
      <c r="F1390" s="263" t="s">
        <v>416</v>
      </c>
      <c r="G1390" s="263" t="s">
        <v>666</v>
      </c>
      <c r="H1390" s="263"/>
      <c r="I1390" s="263"/>
      <c r="J1390" s="263"/>
      <c r="K1390" s="263"/>
      <c r="L1390" s="263"/>
      <c r="M1390" s="263"/>
      <c r="N1390" s="263"/>
      <c r="O1390" s="158"/>
      <c r="P1390" s="296">
        <f t="shared" si="57"/>
        <v>0</v>
      </c>
      <c r="Q1390" s="263"/>
      <c r="R1390" s="263"/>
      <c r="S1390" s="263"/>
      <c r="T1390" s="263"/>
      <c r="U1390" s="263"/>
      <c r="V1390" s="263"/>
      <c r="W1390" s="263">
        <v>1</v>
      </c>
      <c r="X1390" s="158">
        <v>45272</v>
      </c>
      <c r="Y1390" s="297">
        <f t="shared" si="58"/>
        <v>1</v>
      </c>
      <c r="Z1390" s="263"/>
      <c r="AA1390" s="263"/>
      <c r="AB1390" s="263"/>
      <c r="AC1390" s="263"/>
      <c r="AD1390" s="263"/>
      <c r="AE1390" s="263"/>
      <c r="AF1390" s="263"/>
      <c r="AG1390" s="158"/>
      <c r="AH1390" s="297">
        <f t="shared" si="56"/>
        <v>0</v>
      </c>
      <c r="AI1390" s="573"/>
      <c r="AJ1390" s="574" t="s">
        <v>659</v>
      </c>
      <c r="AK1390" s="574" t="s">
        <v>430</v>
      </c>
      <c r="AL1390" s="574"/>
      <c r="AM1390" s="574"/>
      <c r="AN1390" s="574"/>
      <c r="AO1390" s="574"/>
      <c r="AP1390" s="574"/>
      <c r="AQ1390" s="574"/>
      <c r="AR1390" s="574"/>
      <c r="AS1390" s="575"/>
      <c r="AT1390" s="576"/>
      <c r="AU1390" s="575"/>
      <c r="AV1390" s="577"/>
      <c r="AW1390" s="159"/>
    </row>
    <row r="1391" spans="1:49" ht="51">
      <c r="A1391" s="395"/>
      <c r="B1391" s="395">
        <v>3130600600</v>
      </c>
      <c r="C1391" s="263" t="s">
        <v>7471</v>
      </c>
      <c r="D1391" s="263" t="s">
        <v>5903</v>
      </c>
      <c r="E1391" s="263" t="s">
        <v>3560</v>
      </c>
      <c r="F1391" s="263" t="s">
        <v>416</v>
      </c>
      <c r="G1391" s="263" t="s">
        <v>666</v>
      </c>
      <c r="H1391" s="263"/>
      <c r="I1391" s="263"/>
      <c r="J1391" s="263"/>
      <c r="K1391" s="263"/>
      <c r="L1391" s="263"/>
      <c r="M1391" s="263"/>
      <c r="N1391" s="263"/>
      <c r="O1391" s="158"/>
      <c r="P1391" s="296">
        <f t="shared" si="57"/>
        <v>0</v>
      </c>
      <c r="Q1391" s="263"/>
      <c r="R1391" s="263"/>
      <c r="S1391" s="263"/>
      <c r="T1391" s="263"/>
      <c r="U1391" s="263"/>
      <c r="V1391" s="263"/>
      <c r="W1391" s="263">
        <v>1</v>
      </c>
      <c r="X1391" s="158">
        <v>45272</v>
      </c>
      <c r="Y1391" s="297">
        <f t="shared" si="58"/>
        <v>1</v>
      </c>
      <c r="Z1391" s="263"/>
      <c r="AA1391" s="263"/>
      <c r="AB1391" s="263"/>
      <c r="AC1391" s="263"/>
      <c r="AD1391" s="263"/>
      <c r="AE1391" s="263"/>
      <c r="AF1391" s="263"/>
      <c r="AG1391" s="158"/>
      <c r="AH1391" s="297">
        <f t="shared" si="56"/>
        <v>0</v>
      </c>
      <c r="AI1391" s="573"/>
      <c r="AJ1391" s="574" t="s">
        <v>659</v>
      </c>
      <c r="AK1391" s="574" t="s">
        <v>430</v>
      </c>
      <c r="AL1391" s="574"/>
      <c r="AM1391" s="574"/>
      <c r="AN1391" s="574"/>
      <c r="AO1391" s="574"/>
      <c r="AP1391" s="574"/>
      <c r="AQ1391" s="574"/>
      <c r="AR1391" s="574"/>
      <c r="AS1391" s="575"/>
      <c r="AT1391" s="576"/>
      <c r="AU1391" s="575"/>
      <c r="AV1391" s="577"/>
      <c r="AW1391" s="159"/>
    </row>
    <row r="1392" spans="1:49" ht="51">
      <c r="A1392" s="395"/>
      <c r="B1392" s="395">
        <v>3130600600</v>
      </c>
      <c r="C1392" s="263" t="s">
        <v>7472</v>
      </c>
      <c r="D1392" s="263" t="s">
        <v>5903</v>
      </c>
      <c r="E1392" s="263" t="s">
        <v>3561</v>
      </c>
      <c r="F1392" s="263" t="s">
        <v>416</v>
      </c>
      <c r="G1392" s="263" t="s">
        <v>666</v>
      </c>
      <c r="H1392" s="263"/>
      <c r="I1392" s="263"/>
      <c r="J1392" s="263"/>
      <c r="K1392" s="263"/>
      <c r="L1392" s="263"/>
      <c r="M1392" s="263"/>
      <c r="N1392" s="263"/>
      <c r="O1392" s="158"/>
      <c r="P1392" s="296">
        <f t="shared" si="57"/>
        <v>0</v>
      </c>
      <c r="Q1392" s="263"/>
      <c r="R1392" s="263"/>
      <c r="S1392" s="263"/>
      <c r="T1392" s="263"/>
      <c r="U1392" s="263"/>
      <c r="V1392" s="263"/>
      <c r="W1392" s="263">
        <v>1</v>
      </c>
      <c r="X1392" s="158">
        <v>45272</v>
      </c>
      <c r="Y1392" s="297">
        <f t="shared" si="58"/>
        <v>1</v>
      </c>
      <c r="Z1392" s="263"/>
      <c r="AA1392" s="263"/>
      <c r="AB1392" s="263"/>
      <c r="AC1392" s="263"/>
      <c r="AD1392" s="263"/>
      <c r="AE1392" s="263"/>
      <c r="AF1392" s="263"/>
      <c r="AG1392" s="158"/>
      <c r="AH1392" s="297">
        <f t="shared" si="56"/>
        <v>0</v>
      </c>
      <c r="AI1392" s="573"/>
      <c r="AJ1392" s="574" t="s">
        <v>659</v>
      </c>
      <c r="AK1392" s="574" t="s">
        <v>430</v>
      </c>
      <c r="AL1392" s="574"/>
      <c r="AM1392" s="574"/>
      <c r="AN1392" s="574"/>
      <c r="AO1392" s="574"/>
      <c r="AP1392" s="574"/>
      <c r="AQ1392" s="574"/>
      <c r="AR1392" s="574"/>
      <c r="AS1392" s="575"/>
      <c r="AT1392" s="576"/>
      <c r="AU1392" s="575"/>
      <c r="AV1392" s="577"/>
      <c r="AW1392" s="159"/>
    </row>
    <row r="1393" spans="1:49" ht="38.25">
      <c r="A1393" s="395"/>
      <c r="B1393" s="395">
        <v>3410504100</v>
      </c>
      <c r="C1393" s="263" t="s">
        <v>7473</v>
      </c>
      <c r="D1393" s="263" t="s">
        <v>7474</v>
      </c>
      <c r="E1393" s="263" t="s">
        <v>3562</v>
      </c>
      <c r="F1393" s="263" t="s">
        <v>416</v>
      </c>
      <c r="G1393" s="263" t="s">
        <v>666</v>
      </c>
      <c r="H1393" s="263"/>
      <c r="I1393" s="263"/>
      <c r="J1393" s="263"/>
      <c r="K1393" s="263"/>
      <c r="L1393" s="263"/>
      <c r="M1393" s="263"/>
      <c r="N1393" s="263"/>
      <c r="O1393" s="158"/>
      <c r="P1393" s="296">
        <f t="shared" si="57"/>
        <v>0</v>
      </c>
      <c r="Q1393" s="263"/>
      <c r="R1393" s="263"/>
      <c r="S1393" s="263"/>
      <c r="T1393" s="263"/>
      <c r="U1393" s="263"/>
      <c r="V1393" s="263"/>
      <c r="W1393" s="263">
        <v>1</v>
      </c>
      <c r="X1393" s="158">
        <v>45040</v>
      </c>
      <c r="Y1393" s="297">
        <f t="shared" si="58"/>
        <v>1</v>
      </c>
      <c r="Z1393" s="263"/>
      <c r="AA1393" s="263"/>
      <c r="AB1393" s="263"/>
      <c r="AC1393" s="263"/>
      <c r="AD1393" s="263"/>
      <c r="AE1393" s="263"/>
      <c r="AF1393" s="263"/>
      <c r="AG1393" s="158"/>
      <c r="AH1393" s="297">
        <f t="shared" ref="AH1393:AH1456" si="59">SUM($Z1393:$AF1393)</f>
        <v>0</v>
      </c>
      <c r="AI1393" s="573"/>
      <c r="AJ1393" s="574" t="s">
        <v>659</v>
      </c>
      <c r="AK1393" s="574" t="s">
        <v>430</v>
      </c>
      <c r="AL1393" s="574"/>
      <c r="AM1393" s="574"/>
      <c r="AN1393" s="574"/>
      <c r="AO1393" s="574"/>
      <c r="AP1393" s="574"/>
      <c r="AQ1393" s="574"/>
      <c r="AR1393" s="574"/>
      <c r="AS1393" s="575"/>
      <c r="AT1393" s="576"/>
      <c r="AU1393" s="575"/>
      <c r="AV1393" s="577"/>
      <c r="AW1393" s="159"/>
    </row>
    <row r="1394" spans="1:49" ht="15">
      <c r="A1394" s="395"/>
      <c r="B1394" s="395">
        <v>4480431800</v>
      </c>
      <c r="C1394" s="263" t="s">
        <v>7475</v>
      </c>
      <c r="D1394" s="263" t="s">
        <v>7476</v>
      </c>
      <c r="E1394" s="263" t="s">
        <v>3563</v>
      </c>
      <c r="F1394" s="263" t="s">
        <v>416</v>
      </c>
      <c r="G1394" s="263" t="s">
        <v>666</v>
      </c>
      <c r="H1394" s="263"/>
      <c r="I1394" s="263"/>
      <c r="J1394" s="263"/>
      <c r="K1394" s="263"/>
      <c r="L1394" s="263"/>
      <c r="M1394" s="263"/>
      <c r="N1394" s="263"/>
      <c r="O1394" s="158"/>
      <c r="P1394" s="296">
        <f t="shared" si="57"/>
        <v>0</v>
      </c>
      <c r="Q1394" s="263"/>
      <c r="R1394" s="263"/>
      <c r="S1394" s="263"/>
      <c r="T1394" s="263"/>
      <c r="U1394" s="263"/>
      <c r="V1394" s="263"/>
      <c r="W1394" s="263">
        <v>1</v>
      </c>
      <c r="X1394" s="158">
        <v>45040</v>
      </c>
      <c r="Y1394" s="297">
        <f t="shared" si="58"/>
        <v>1</v>
      </c>
      <c r="Z1394" s="263"/>
      <c r="AA1394" s="263"/>
      <c r="AB1394" s="263"/>
      <c r="AC1394" s="263"/>
      <c r="AD1394" s="263"/>
      <c r="AE1394" s="263"/>
      <c r="AF1394" s="263"/>
      <c r="AG1394" s="158"/>
      <c r="AH1394" s="297">
        <f t="shared" si="59"/>
        <v>0</v>
      </c>
      <c r="AI1394" s="573"/>
      <c r="AJ1394" s="574" t="s">
        <v>659</v>
      </c>
      <c r="AK1394" s="574" t="s">
        <v>430</v>
      </c>
      <c r="AL1394" s="574"/>
      <c r="AM1394" s="574"/>
      <c r="AN1394" s="574"/>
      <c r="AO1394" s="574"/>
      <c r="AP1394" s="574"/>
      <c r="AQ1394" s="574"/>
      <c r="AR1394" s="574"/>
      <c r="AS1394" s="575"/>
      <c r="AT1394" s="576"/>
      <c r="AU1394" s="575"/>
      <c r="AV1394" s="577"/>
      <c r="AW1394" s="159"/>
    </row>
    <row r="1395" spans="1:49" ht="25.5">
      <c r="A1395" s="395"/>
      <c r="B1395" s="395">
        <v>4480431700</v>
      </c>
      <c r="C1395" s="263" t="s">
        <v>7477</v>
      </c>
      <c r="D1395" s="263" t="s">
        <v>7478</v>
      </c>
      <c r="E1395" s="263" t="s">
        <v>3564</v>
      </c>
      <c r="F1395" s="263" t="s">
        <v>416</v>
      </c>
      <c r="G1395" s="263" t="s">
        <v>666</v>
      </c>
      <c r="H1395" s="263"/>
      <c r="I1395" s="263"/>
      <c r="J1395" s="263"/>
      <c r="K1395" s="263"/>
      <c r="L1395" s="263"/>
      <c r="M1395" s="263"/>
      <c r="N1395" s="263"/>
      <c r="O1395" s="158"/>
      <c r="P1395" s="296">
        <f t="shared" si="57"/>
        <v>0</v>
      </c>
      <c r="Q1395" s="263"/>
      <c r="R1395" s="263"/>
      <c r="S1395" s="263"/>
      <c r="T1395" s="263"/>
      <c r="U1395" s="263"/>
      <c r="V1395" s="263"/>
      <c r="W1395" s="263">
        <v>1</v>
      </c>
      <c r="X1395" s="158">
        <v>45040</v>
      </c>
      <c r="Y1395" s="297">
        <f t="shared" si="58"/>
        <v>1</v>
      </c>
      <c r="Z1395" s="263"/>
      <c r="AA1395" s="263"/>
      <c r="AB1395" s="263"/>
      <c r="AC1395" s="263"/>
      <c r="AD1395" s="263"/>
      <c r="AE1395" s="263"/>
      <c r="AF1395" s="263"/>
      <c r="AG1395" s="158"/>
      <c r="AH1395" s="297">
        <f t="shared" si="59"/>
        <v>0</v>
      </c>
      <c r="AI1395" s="573"/>
      <c r="AJ1395" s="574" t="s">
        <v>659</v>
      </c>
      <c r="AK1395" s="574" t="s">
        <v>430</v>
      </c>
      <c r="AL1395" s="574"/>
      <c r="AM1395" s="574"/>
      <c r="AN1395" s="574"/>
      <c r="AO1395" s="574"/>
      <c r="AP1395" s="574"/>
      <c r="AQ1395" s="574"/>
      <c r="AR1395" s="574"/>
      <c r="AS1395" s="575"/>
      <c r="AT1395" s="576"/>
      <c r="AU1395" s="575"/>
      <c r="AV1395" s="577"/>
      <c r="AW1395" s="159"/>
    </row>
    <row r="1396" spans="1:49" ht="51">
      <c r="A1396" s="395"/>
      <c r="B1396" s="395">
        <v>4521310400</v>
      </c>
      <c r="C1396" s="263" t="s">
        <v>7479</v>
      </c>
      <c r="D1396" s="263" t="s">
        <v>7480</v>
      </c>
      <c r="E1396" s="263" t="s">
        <v>3565</v>
      </c>
      <c r="F1396" s="263" t="s">
        <v>414</v>
      </c>
      <c r="G1396" s="263" t="s">
        <v>666</v>
      </c>
      <c r="H1396" s="263"/>
      <c r="I1396" s="263"/>
      <c r="J1396" s="263"/>
      <c r="K1396" s="263"/>
      <c r="L1396" s="263"/>
      <c r="M1396" s="263"/>
      <c r="N1396" s="263"/>
      <c r="O1396" s="158"/>
      <c r="P1396" s="296">
        <f t="shared" si="57"/>
        <v>0</v>
      </c>
      <c r="Q1396" s="263"/>
      <c r="R1396" s="263"/>
      <c r="S1396" s="263"/>
      <c r="T1396" s="263"/>
      <c r="U1396" s="263"/>
      <c r="V1396" s="263"/>
      <c r="W1396" s="263">
        <v>1</v>
      </c>
      <c r="X1396" s="158">
        <v>45268</v>
      </c>
      <c r="Y1396" s="297">
        <f t="shared" si="58"/>
        <v>1</v>
      </c>
      <c r="Z1396" s="263"/>
      <c r="AA1396" s="263"/>
      <c r="AB1396" s="263"/>
      <c r="AC1396" s="263"/>
      <c r="AD1396" s="263"/>
      <c r="AE1396" s="263"/>
      <c r="AF1396" s="263"/>
      <c r="AG1396" s="158"/>
      <c r="AH1396" s="297">
        <f t="shared" si="59"/>
        <v>0</v>
      </c>
      <c r="AI1396" s="573"/>
      <c r="AJ1396" s="574" t="s">
        <v>659</v>
      </c>
      <c r="AK1396" s="574" t="s">
        <v>430</v>
      </c>
      <c r="AL1396" s="574"/>
      <c r="AM1396" s="574"/>
      <c r="AN1396" s="574"/>
      <c r="AO1396" s="574"/>
      <c r="AP1396" s="574"/>
      <c r="AQ1396" s="574"/>
      <c r="AR1396" s="574"/>
      <c r="AS1396" s="575"/>
      <c r="AT1396" s="576"/>
      <c r="AU1396" s="575"/>
      <c r="AV1396" s="577"/>
      <c r="AW1396" s="159"/>
    </row>
    <row r="1397" spans="1:49" ht="51">
      <c r="A1397" s="395"/>
      <c r="B1397" s="395">
        <v>4521310400</v>
      </c>
      <c r="C1397" s="263" t="s">
        <v>7481</v>
      </c>
      <c r="D1397" s="263" t="s">
        <v>7480</v>
      </c>
      <c r="E1397" s="263" t="s">
        <v>3566</v>
      </c>
      <c r="F1397" s="263" t="s">
        <v>416</v>
      </c>
      <c r="G1397" s="263" t="s">
        <v>666</v>
      </c>
      <c r="H1397" s="263"/>
      <c r="I1397" s="263"/>
      <c r="J1397" s="263"/>
      <c r="K1397" s="263"/>
      <c r="L1397" s="263"/>
      <c r="M1397" s="263"/>
      <c r="N1397" s="263"/>
      <c r="O1397" s="158"/>
      <c r="P1397" s="296">
        <f t="shared" si="57"/>
        <v>0</v>
      </c>
      <c r="Q1397" s="263"/>
      <c r="R1397" s="263"/>
      <c r="S1397" s="263"/>
      <c r="T1397" s="263"/>
      <c r="U1397" s="263"/>
      <c r="V1397" s="263"/>
      <c r="W1397" s="263">
        <v>1</v>
      </c>
      <c r="X1397" s="158">
        <v>45268</v>
      </c>
      <c r="Y1397" s="297">
        <f t="shared" si="58"/>
        <v>1</v>
      </c>
      <c r="Z1397" s="263"/>
      <c r="AA1397" s="263"/>
      <c r="AB1397" s="263"/>
      <c r="AC1397" s="263"/>
      <c r="AD1397" s="263"/>
      <c r="AE1397" s="263"/>
      <c r="AF1397" s="263"/>
      <c r="AG1397" s="158"/>
      <c r="AH1397" s="297">
        <f t="shared" si="59"/>
        <v>0</v>
      </c>
      <c r="AI1397" s="573"/>
      <c r="AJ1397" s="574" t="s">
        <v>659</v>
      </c>
      <c r="AK1397" s="574" t="s">
        <v>430</v>
      </c>
      <c r="AL1397" s="574"/>
      <c r="AM1397" s="574"/>
      <c r="AN1397" s="574"/>
      <c r="AO1397" s="574"/>
      <c r="AP1397" s="574"/>
      <c r="AQ1397" s="574"/>
      <c r="AR1397" s="574"/>
      <c r="AS1397" s="575"/>
      <c r="AT1397" s="576"/>
      <c r="AU1397" s="575"/>
      <c r="AV1397" s="577"/>
      <c r="AW1397" s="159"/>
    </row>
    <row r="1398" spans="1:49" ht="25.5">
      <c r="A1398" s="395"/>
      <c r="B1398" s="395">
        <v>4250132500</v>
      </c>
      <c r="C1398" s="263" t="s">
        <v>7482</v>
      </c>
      <c r="D1398" s="263" t="s">
        <v>7483</v>
      </c>
      <c r="E1398" s="263" t="s">
        <v>3567</v>
      </c>
      <c r="F1398" s="263" t="s">
        <v>416</v>
      </c>
      <c r="G1398" s="263" t="s">
        <v>666</v>
      </c>
      <c r="H1398" s="263"/>
      <c r="I1398" s="263"/>
      <c r="J1398" s="263"/>
      <c r="K1398" s="263"/>
      <c r="L1398" s="263"/>
      <c r="M1398" s="263"/>
      <c r="N1398" s="263"/>
      <c r="O1398" s="158"/>
      <c r="P1398" s="296">
        <f t="shared" si="57"/>
        <v>0</v>
      </c>
      <c r="Q1398" s="263"/>
      <c r="R1398" s="263"/>
      <c r="S1398" s="263"/>
      <c r="T1398" s="263"/>
      <c r="U1398" s="263"/>
      <c r="V1398" s="263"/>
      <c r="W1398" s="263">
        <v>1</v>
      </c>
      <c r="X1398" s="158">
        <v>45041</v>
      </c>
      <c r="Y1398" s="297">
        <f t="shared" si="58"/>
        <v>1</v>
      </c>
      <c r="Z1398" s="263"/>
      <c r="AA1398" s="263"/>
      <c r="AB1398" s="263"/>
      <c r="AC1398" s="263"/>
      <c r="AD1398" s="263"/>
      <c r="AE1398" s="263"/>
      <c r="AF1398" s="263"/>
      <c r="AG1398" s="158"/>
      <c r="AH1398" s="297">
        <f t="shared" si="59"/>
        <v>0</v>
      </c>
      <c r="AI1398" s="573"/>
      <c r="AJ1398" s="574" t="s">
        <v>659</v>
      </c>
      <c r="AK1398" s="574" t="s">
        <v>430</v>
      </c>
      <c r="AL1398" s="574"/>
      <c r="AM1398" s="574"/>
      <c r="AN1398" s="574"/>
      <c r="AO1398" s="574"/>
      <c r="AP1398" s="574"/>
      <c r="AQ1398" s="574"/>
      <c r="AR1398" s="574"/>
      <c r="AS1398" s="575"/>
      <c r="AT1398" s="576"/>
      <c r="AU1398" s="575"/>
      <c r="AV1398" s="577"/>
      <c r="AW1398" s="159"/>
    </row>
    <row r="1399" spans="1:49" ht="25.5">
      <c r="A1399" s="395"/>
      <c r="B1399" s="395">
        <v>4250132400</v>
      </c>
      <c r="C1399" s="263" t="s">
        <v>7484</v>
      </c>
      <c r="D1399" s="263" t="s">
        <v>7483</v>
      </c>
      <c r="E1399" s="263" t="s">
        <v>3568</v>
      </c>
      <c r="F1399" s="263" t="s">
        <v>416</v>
      </c>
      <c r="G1399" s="263" t="s">
        <v>666</v>
      </c>
      <c r="H1399" s="263"/>
      <c r="I1399" s="263"/>
      <c r="J1399" s="263"/>
      <c r="K1399" s="263"/>
      <c r="L1399" s="263"/>
      <c r="M1399" s="263"/>
      <c r="N1399" s="263"/>
      <c r="O1399" s="158"/>
      <c r="P1399" s="296">
        <f t="shared" ref="P1399:P1462" si="60">SUM($H1399:$N1399)</f>
        <v>0</v>
      </c>
      <c r="Q1399" s="263"/>
      <c r="R1399" s="263"/>
      <c r="S1399" s="263"/>
      <c r="T1399" s="263"/>
      <c r="U1399" s="263"/>
      <c r="V1399" s="263"/>
      <c r="W1399" s="263">
        <v>1</v>
      </c>
      <c r="X1399" s="158">
        <v>45041</v>
      </c>
      <c r="Y1399" s="297">
        <f t="shared" ref="Y1399:Y1462" si="61">SUM($Q1399:$W1399)</f>
        <v>1</v>
      </c>
      <c r="Z1399" s="263"/>
      <c r="AA1399" s="263"/>
      <c r="AB1399" s="263"/>
      <c r="AC1399" s="263"/>
      <c r="AD1399" s="263"/>
      <c r="AE1399" s="263"/>
      <c r="AF1399" s="263"/>
      <c r="AG1399" s="158"/>
      <c r="AH1399" s="297">
        <f t="shared" si="59"/>
        <v>0</v>
      </c>
      <c r="AI1399" s="573"/>
      <c r="AJ1399" s="574" t="s">
        <v>659</v>
      </c>
      <c r="AK1399" s="574" t="s">
        <v>430</v>
      </c>
      <c r="AL1399" s="574"/>
      <c r="AM1399" s="574"/>
      <c r="AN1399" s="574"/>
      <c r="AO1399" s="574"/>
      <c r="AP1399" s="574">
        <v>1</v>
      </c>
      <c r="AQ1399" s="574" t="s">
        <v>656</v>
      </c>
      <c r="AR1399" s="574" t="s">
        <v>10462</v>
      </c>
      <c r="AS1399" s="575"/>
      <c r="AT1399" s="576"/>
      <c r="AU1399" s="575"/>
      <c r="AV1399" s="577"/>
      <c r="AW1399" s="159"/>
    </row>
    <row r="1400" spans="1:49" ht="25.5">
      <c r="A1400" s="395"/>
      <c r="B1400" s="395">
        <v>3464540700</v>
      </c>
      <c r="C1400" s="263" t="s">
        <v>7485</v>
      </c>
      <c r="D1400" s="263" t="s">
        <v>7486</v>
      </c>
      <c r="E1400" s="263" t="s">
        <v>3569</v>
      </c>
      <c r="F1400" s="263" t="s">
        <v>416</v>
      </c>
      <c r="G1400" s="263" t="s">
        <v>666</v>
      </c>
      <c r="H1400" s="263"/>
      <c r="I1400" s="263"/>
      <c r="J1400" s="263"/>
      <c r="K1400" s="263"/>
      <c r="L1400" s="263"/>
      <c r="M1400" s="263"/>
      <c r="N1400" s="263"/>
      <c r="O1400" s="158"/>
      <c r="P1400" s="296">
        <f t="shared" si="60"/>
        <v>0</v>
      </c>
      <c r="Q1400" s="263"/>
      <c r="R1400" s="263"/>
      <c r="S1400" s="263"/>
      <c r="T1400" s="263"/>
      <c r="U1400" s="263"/>
      <c r="V1400" s="263"/>
      <c r="W1400" s="263">
        <v>1</v>
      </c>
      <c r="X1400" s="158">
        <v>45124</v>
      </c>
      <c r="Y1400" s="297">
        <f t="shared" si="61"/>
        <v>1</v>
      </c>
      <c r="Z1400" s="263"/>
      <c r="AA1400" s="263"/>
      <c r="AB1400" s="263"/>
      <c r="AC1400" s="263"/>
      <c r="AD1400" s="263"/>
      <c r="AE1400" s="263"/>
      <c r="AF1400" s="263"/>
      <c r="AG1400" s="158"/>
      <c r="AH1400" s="297">
        <f t="shared" si="59"/>
        <v>0</v>
      </c>
      <c r="AI1400" s="573"/>
      <c r="AJ1400" s="574" t="s">
        <v>659</v>
      </c>
      <c r="AK1400" s="574" t="s">
        <v>430</v>
      </c>
      <c r="AL1400" s="574"/>
      <c r="AM1400" s="574"/>
      <c r="AN1400" s="574"/>
      <c r="AO1400" s="574"/>
      <c r="AP1400" s="574"/>
      <c r="AQ1400" s="574"/>
      <c r="AR1400" s="574"/>
      <c r="AS1400" s="575"/>
      <c r="AT1400" s="576"/>
      <c r="AU1400" s="575"/>
      <c r="AV1400" s="577"/>
      <c r="AW1400" s="159"/>
    </row>
    <row r="1401" spans="1:49" ht="25.5">
      <c r="A1401" s="395"/>
      <c r="B1401" s="395">
        <v>4254311600</v>
      </c>
      <c r="C1401" s="263" t="s">
        <v>7487</v>
      </c>
      <c r="D1401" s="263" t="s">
        <v>7488</v>
      </c>
      <c r="E1401" s="263" t="s">
        <v>3570</v>
      </c>
      <c r="F1401" s="263" t="s">
        <v>414</v>
      </c>
      <c r="G1401" s="263" t="s">
        <v>666</v>
      </c>
      <c r="H1401" s="263"/>
      <c r="I1401" s="263"/>
      <c r="J1401" s="263"/>
      <c r="K1401" s="263"/>
      <c r="L1401" s="263"/>
      <c r="M1401" s="263"/>
      <c r="N1401" s="263"/>
      <c r="O1401" s="158"/>
      <c r="P1401" s="296">
        <f t="shared" si="60"/>
        <v>0</v>
      </c>
      <c r="Q1401" s="263"/>
      <c r="R1401" s="263"/>
      <c r="S1401" s="263"/>
      <c r="T1401" s="263"/>
      <c r="U1401" s="263"/>
      <c r="V1401" s="263"/>
      <c r="W1401" s="263">
        <v>1</v>
      </c>
      <c r="X1401" s="158">
        <v>45233</v>
      </c>
      <c r="Y1401" s="297">
        <f t="shared" si="61"/>
        <v>1</v>
      </c>
      <c r="Z1401" s="263"/>
      <c r="AA1401" s="263"/>
      <c r="AB1401" s="263"/>
      <c r="AC1401" s="263"/>
      <c r="AD1401" s="263"/>
      <c r="AE1401" s="263"/>
      <c r="AF1401" s="263"/>
      <c r="AG1401" s="158"/>
      <c r="AH1401" s="297">
        <f t="shared" si="59"/>
        <v>0</v>
      </c>
      <c r="AI1401" s="573"/>
      <c r="AJ1401" s="574" t="s">
        <v>659</v>
      </c>
      <c r="AK1401" s="574" t="s">
        <v>430</v>
      </c>
      <c r="AL1401" s="574"/>
      <c r="AM1401" s="574"/>
      <c r="AN1401" s="574"/>
      <c r="AO1401" s="574"/>
      <c r="AP1401" s="574"/>
      <c r="AQ1401" s="574"/>
      <c r="AR1401" s="574"/>
      <c r="AS1401" s="575"/>
      <c r="AT1401" s="576"/>
      <c r="AU1401" s="575"/>
      <c r="AV1401" s="577"/>
      <c r="AW1401" s="159"/>
    </row>
    <row r="1402" spans="1:49" ht="25.5">
      <c r="A1402" s="395"/>
      <c r="B1402" s="395">
        <v>3003535500</v>
      </c>
      <c r="C1402" s="263" t="s">
        <v>7489</v>
      </c>
      <c r="D1402" s="263" t="s">
        <v>7490</v>
      </c>
      <c r="E1402" s="263" t="s">
        <v>3571</v>
      </c>
      <c r="F1402" s="263" t="s">
        <v>416</v>
      </c>
      <c r="G1402" s="263" t="s">
        <v>666</v>
      </c>
      <c r="H1402" s="263"/>
      <c r="I1402" s="263"/>
      <c r="J1402" s="263"/>
      <c r="K1402" s="263"/>
      <c r="L1402" s="263"/>
      <c r="M1402" s="263"/>
      <c r="N1402" s="263"/>
      <c r="O1402" s="158"/>
      <c r="P1402" s="296">
        <f t="shared" si="60"/>
        <v>0</v>
      </c>
      <c r="Q1402" s="263"/>
      <c r="R1402" s="263"/>
      <c r="S1402" s="263"/>
      <c r="T1402" s="263"/>
      <c r="U1402" s="263"/>
      <c r="V1402" s="263"/>
      <c r="W1402" s="263">
        <v>1</v>
      </c>
      <c r="X1402" s="158">
        <v>45197</v>
      </c>
      <c r="Y1402" s="297">
        <f t="shared" si="61"/>
        <v>1</v>
      </c>
      <c r="Z1402" s="263"/>
      <c r="AA1402" s="263"/>
      <c r="AB1402" s="263"/>
      <c r="AC1402" s="263"/>
      <c r="AD1402" s="263"/>
      <c r="AE1402" s="263"/>
      <c r="AF1402" s="263"/>
      <c r="AG1402" s="158"/>
      <c r="AH1402" s="297">
        <f t="shared" si="59"/>
        <v>0</v>
      </c>
      <c r="AI1402" s="573"/>
      <c r="AJ1402" s="574" t="s">
        <v>659</v>
      </c>
      <c r="AK1402" s="574" t="s">
        <v>430</v>
      </c>
      <c r="AL1402" s="574"/>
      <c r="AM1402" s="574"/>
      <c r="AN1402" s="574"/>
      <c r="AO1402" s="574"/>
      <c r="AP1402" s="574"/>
      <c r="AQ1402" s="574"/>
      <c r="AR1402" s="574"/>
      <c r="AS1402" s="575"/>
      <c r="AT1402" s="576"/>
      <c r="AU1402" s="575"/>
      <c r="AV1402" s="577"/>
      <c r="AW1402" s="159"/>
    </row>
    <row r="1403" spans="1:49" ht="25.5">
      <c r="A1403" s="395"/>
      <c r="B1403" s="395">
        <v>5451740700</v>
      </c>
      <c r="C1403" s="263" t="s">
        <v>7491</v>
      </c>
      <c r="D1403" s="263" t="s">
        <v>7492</v>
      </c>
      <c r="E1403" s="263" t="s">
        <v>3572</v>
      </c>
      <c r="F1403" s="263" t="s">
        <v>416</v>
      </c>
      <c r="G1403" s="263" t="s">
        <v>666</v>
      </c>
      <c r="H1403" s="263"/>
      <c r="I1403" s="263"/>
      <c r="J1403" s="263"/>
      <c r="K1403" s="263"/>
      <c r="L1403" s="263"/>
      <c r="M1403" s="263"/>
      <c r="N1403" s="263"/>
      <c r="O1403" s="158"/>
      <c r="P1403" s="296">
        <f t="shared" si="60"/>
        <v>0</v>
      </c>
      <c r="Q1403" s="263"/>
      <c r="R1403" s="263"/>
      <c r="S1403" s="263"/>
      <c r="T1403" s="263"/>
      <c r="U1403" s="263"/>
      <c r="V1403" s="263"/>
      <c r="W1403" s="263">
        <v>1</v>
      </c>
      <c r="X1403" s="158">
        <v>45041</v>
      </c>
      <c r="Y1403" s="297">
        <f t="shared" si="61"/>
        <v>1</v>
      </c>
      <c r="Z1403" s="263"/>
      <c r="AA1403" s="263"/>
      <c r="AB1403" s="263"/>
      <c r="AC1403" s="263"/>
      <c r="AD1403" s="263"/>
      <c r="AE1403" s="263"/>
      <c r="AF1403" s="263"/>
      <c r="AG1403" s="158"/>
      <c r="AH1403" s="297">
        <f t="shared" si="59"/>
        <v>0</v>
      </c>
      <c r="AI1403" s="573"/>
      <c r="AJ1403" s="574" t="s">
        <v>659</v>
      </c>
      <c r="AK1403" s="574" t="s">
        <v>430</v>
      </c>
      <c r="AL1403" s="574"/>
      <c r="AM1403" s="574"/>
      <c r="AN1403" s="574"/>
      <c r="AO1403" s="574"/>
      <c r="AP1403" s="574"/>
      <c r="AQ1403" s="574"/>
      <c r="AR1403" s="574"/>
      <c r="AS1403" s="575"/>
      <c r="AT1403" s="576"/>
      <c r="AU1403" s="575"/>
      <c r="AV1403" s="577"/>
      <c r="AW1403" s="159"/>
    </row>
    <row r="1404" spans="1:49" ht="25.5">
      <c r="A1404" s="395"/>
      <c r="B1404" s="395">
        <v>5392130700</v>
      </c>
      <c r="C1404" s="263" t="s">
        <v>7493</v>
      </c>
      <c r="D1404" s="263" t="s">
        <v>7494</v>
      </c>
      <c r="E1404" s="263" t="s">
        <v>3573</v>
      </c>
      <c r="F1404" s="263" t="s">
        <v>416</v>
      </c>
      <c r="G1404" s="263" t="s">
        <v>666</v>
      </c>
      <c r="H1404" s="263"/>
      <c r="I1404" s="263"/>
      <c r="J1404" s="263"/>
      <c r="K1404" s="263"/>
      <c r="L1404" s="263"/>
      <c r="M1404" s="263"/>
      <c r="N1404" s="263"/>
      <c r="O1404" s="158"/>
      <c r="P1404" s="296">
        <f t="shared" si="60"/>
        <v>0</v>
      </c>
      <c r="Q1404" s="263"/>
      <c r="R1404" s="263"/>
      <c r="S1404" s="263"/>
      <c r="T1404" s="263"/>
      <c r="U1404" s="263"/>
      <c r="V1404" s="263"/>
      <c r="W1404" s="263">
        <v>1</v>
      </c>
      <c r="X1404" s="158">
        <v>45047</v>
      </c>
      <c r="Y1404" s="297">
        <f t="shared" si="61"/>
        <v>1</v>
      </c>
      <c r="Z1404" s="263"/>
      <c r="AA1404" s="263"/>
      <c r="AB1404" s="263"/>
      <c r="AC1404" s="263"/>
      <c r="AD1404" s="263"/>
      <c r="AE1404" s="263"/>
      <c r="AF1404" s="263"/>
      <c r="AG1404" s="158"/>
      <c r="AH1404" s="297">
        <f t="shared" si="59"/>
        <v>0</v>
      </c>
      <c r="AI1404" s="573"/>
      <c r="AJ1404" s="574" t="s">
        <v>659</v>
      </c>
      <c r="AK1404" s="574" t="s">
        <v>430</v>
      </c>
      <c r="AL1404" s="574"/>
      <c r="AM1404" s="574"/>
      <c r="AN1404" s="574"/>
      <c r="AO1404" s="574"/>
      <c r="AP1404" s="574"/>
      <c r="AQ1404" s="574"/>
      <c r="AR1404" s="574"/>
      <c r="AS1404" s="575"/>
      <c r="AT1404" s="576"/>
      <c r="AU1404" s="575"/>
      <c r="AV1404" s="577"/>
      <c r="AW1404" s="159"/>
    </row>
    <row r="1405" spans="1:49" ht="51">
      <c r="A1405" s="395"/>
      <c r="B1405" s="395">
        <v>4486522900</v>
      </c>
      <c r="C1405" s="263" t="s">
        <v>7495</v>
      </c>
      <c r="D1405" s="263" t="s">
        <v>7496</v>
      </c>
      <c r="E1405" s="263" t="s">
        <v>3574</v>
      </c>
      <c r="F1405" s="263" t="s">
        <v>416</v>
      </c>
      <c r="G1405" s="263" t="s">
        <v>666</v>
      </c>
      <c r="H1405" s="263"/>
      <c r="I1405" s="263"/>
      <c r="J1405" s="263"/>
      <c r="K1405" s="263"/>
      <c r="L1405" s="263"/>
      <c r="M1405" s="263"/>
      <c r="N1405" s="263"/>
      <c r="O1405" s="158"/>
      <c r="P1405" s="296">
        <f t="shared" si="60"/>
        <v>0</v>
      </c>
      <c r="Q1405" s="263"/>
      <c r="R1405" s="263"/>
      <c r="S1405" s="263"/>
      <c r="T1405" s="263"/>
      <c r="U1405" s="263"/>
      <c r="V1405" s="263"/>
      <c r="W1405" s="263">
        <v>1</v>
      </c>
      <c r="X1405" s="158">
        <v>45112</v>
      </c>
      <c r="Y1405" s="297">
        <f t="shared" si="61"/>
        <v>1</v>
      </c>
      <c r="Z1405" s="263"/>
      <c r="AA1405" s="263"/>
      <c r="AB1405" s="263"/>
      <c r="AC1405" s="263"/>
      <c r="AD1405" s="263"/>
      <c r="AE1405" s="263"/>
      <c r="AF1405" s="263"/>
      <c r="AG1405" s="158"/>
      <c r="AH1405" s="297">
        <f t="shared" si="59"/>
        <v>0</v>
      </c>
      <c r="AI1405" s="573"/>
      <c r="AJ1405" s="574" t="s">
        <v>659</v>
      </c>
      <c r="AK1405" s="574" t="s">
        <v>430</v>
      </c>
      <c r="AL1405" s="574"/>
      <c r="AM1405" s="574"/>
      <c r="AN1405" s="574"/>
      <c r="AO1405" s="574"/>
      <c r="AP1405" s="574"/>
      <c r="AQ1405" s="574"/>
      <c r="AR1405" s="574"/>
      <c r="AS1405" s="575"/>
      <c r="AT1405" s="576"/>
      <c r="AU1405" s="575"/>
      <c r="AV1405" s="577"/>
      <c r="AW1405" s="159"/>
    </row>
    <row r="1406" spans="1:49" ht="51">
      <c r="A1406" s="395"/>
      <c r="B1406" s="395">
        <v>3130600600</v>
      </c>
      <c r="C1406" s="263" t="s">
        <v>7497</v>
      </c>
      <c r="D1406" s="263" t="s">
        <v>5903</v>
      </c>
      <c r="E1406" s="263" t="s">
        <v>3575</v>
      </c>
      <c r="F1406" s="263" t="s">
        <v>416</v>
      </c>
      <c r="G1406" s="263" t="s">
        <v>666</v>
      </c>
      <c r="H1406" s="263"/>
      <c r="I1406" s="263"/>
      <c r="J1406" s="263"/>
      <c r="K1406" s="263"/>
      <c r="L1406" s="263"/>
      <c r="M1406" s="263"/>
      <c r="N1406" s="263"/>
      <c r="O1406" s="158"/>
      <c r="P1406" s="296">
        <f t="shared" si="60"/>
        <v>0</v>
      </c>
      <c r="Q1406" s="263"/>
      <c r="R1406" s="263"/>
      <c r="S1406" s="263"/>
      <c r="T1406" s="263"/>
      <c r="U1406" s="263"/>
      <c r="V1406" s="263"/>
      <c r="W1406" s="263">
        <v>1</v>
      </c>
      <c r="X1406" s="158">
        <v>45050</v>
      </c>
      <c r="Y1406" s="297">
        <f t="shared" si="61"/>
        <v>1</v>
      </c>
      <c r="Z1406" s="263"/>
      <c r="AA1406" s="263"/>
      <c r="AB1406" s="263"/>
      <c r="AC1406" s="263"/>
      <c r="AD1406" s="263"/>
      <c r="AE1406" s="263"/>
      <c r="AF1406" s="263"/>
      <c r="AG1406" s="158"/>
      <c r="AH1406" s="297">
        <f t="shared" si="59"/>
        <v>0</v>
      </c>
      <c r="AI1406" s="573"/>
      <c r="AJ1406" s="574" t="s">
        <v>659</v>
      </c>
      <c r="AK1406" s="574" t="s">
        <v>430</v>
      </c>
      <c r="AL1406" s="574"/>
      <c r="AM1406" s="574"/>
      <c r="AN1406" s="574"/>
      <c r="AO1406" s="574"/>
      <c r="AP1406" s="574"/>
      <c r="AQ1406" s="574"/>
      <c r="AR1406" s="574"/>
      <c r="AS1406" s="575"/>
      <c r="AT1406" s="576"/>
      <c r="AU1406" s="575"/>
      <c r="AV1406" s="577"/>
      <c r="AW1406" s="159"/>
    </row>
    <row r="1407" spans="1:49" ht="51">
      <c r="A1407" s="395"/>
      <c r="B1407" s="395">
        <v>3466902500</v>
      </c>
      <c r="C1407" s="263" t="s">
        <v>7498</v>
      </c>
      <c r="D1407" s="263" t="s">
        <v>7499</v>
      </c>
      <c r="E1407" s="263" t="s">
        <v>3576</v>
      </c>
      <c r="F1407" s="263" t="s">
        <v>416</v>
      </c>
      <c r="G1407" s="263" t="s">
        <v>666</v>
      </c>
      <c r="H1407" s="263"/>
      <c r="I1407" s="263"/>
      <c r="J1407" s="263"/>
      <c r="K1407" s="263"/>
      <c r="L1407" s="263"/>
      <c r="M1407" s="263"/>
      <c r="N1407" s="263"/>
      <c r="O1407" s="158"/>
      <c r="P1407" s="296">
        <f t="shared" si="60"/>
        <v>0</v>
      </c>
      <c r="Q1407" s="263"/>
      <c r="R1407" s="263"/>
      <c r="S1407" s="263"/>
      <c r="T1407" s="263"/>
      <c r="U1407" s="263"/>
      <c r="V1407" s="263"/>
      <c r="W1407" s="263">
        <v>1</v>
      </c>
      <c r="X1407" s="158">
        <v>45181</v>
      </c>
      <c r="Y1407" s="297">
        <f t="shared" si="61"/>
        <v>1</v>
      </c>
      <c r="Z1407" s="263"/>
      <c r="AA1407" s="263"/>
      <c r="AB1407" s="263"/>
      <c r="AC1407" s="263"/>
      <c r="AD1407" s="263"/>
      <c r="AE1407" s="263"/>
      <c r="AF1407" s="263"/>
      <c r="AG1407" s="158"/>
      <c r="AH1407" s="297">
        <f t="shared" si="59"/>
        <v>0</v>
      </c>
      <c r="AI1407" s="573"/>
      <c r="AJ1407" s="574" t="s">
        <v>659</v>
      </c>
      <c r="AK1407" s="574" t="s">
        <v>430</v>
      </c>
      <c r="AL1407" s="574"/>
      <c r="AM1407" s="574"/>
      <c r="AN1407" s="574"/>
      <c r="AO1407" s="574"/>
      <c r="AP1407" s="574"/>
      <c r="AQ1407" s="574"/>
      <c r="AR1407" s="574"/>
      <c r="AS1407" s="575"/>
      <c r="AT1407" s="576"/>
      <c r="AU1407" s="575"/>
      <c r="AV1407" s="577"/>
      <c r="AW1407" s="159"/>
    </row>
    <row r="1408" spans="1:49" ht="51">
      <c r="A1408" s="395"/>
      <c r="B1408" s="395">
        <v>3130600600</v>
      </c>
      <c r="C1408" s="263" t="s">
        <v>7500</v>
      </c>
      <c r="D1408" s="263" t="s">
        <v>5903</v>
      </c>
      <c r="E1408" s="263" t="s">
        <v>3577</v>
      </c>
      <c r="F1408" s="263" t="s">
        <v>416</v>
      </c>
      <c r="G1408" s="263" t="s">
        <v>666</v>
      </c>
      <c r="H1408" s="263"/>
      <c r="I1408" s="263"/>
      <c r="J1408" s="263"/>
      <c r="K1408" s="263"/>
      <c r="L1408" s="263"/>
      <c r="M1408" s="263"/>
      <c r="N1408" s="263"/>
      <c r="O1408" s="158"/>
      <c r="P1408" s="296">
        <f t="shared" si="60"/>
        <v>0</v>
      </c>
      <c r="Q1408" s="263"/>
      <c r="R1408" s="263"/>
      <c r="S1408" s="263"/>
      <c r="T1408" s="263"/>
      <c r="U1408" s="263"/>
      <c r="V1408" s="263"/>
      <c r="W1408" s="263">
        <v>1</v>
      </c>
      <c r="X1408" s="158">
        <v>45050</v>
      </c>
      <c r="Y1408" s="297">
        <f t="shared" si="61"/>
        <v>1</v>
      </c>
      <c r="Z1408" s="263"/>
      <c r="AA1408" s="263"/>
      <c r="AB1408" s="263"/>
      <c r="AC1408" s="263"/>
      <c r="AD1408" s="263"/>
      <c r="AE1408" s="263"/>
      <c r="AF1408" s="263"/>
      <c r="AG1408" s="158"/>
      <c r="AH1408" s="297">
        <f t="shared" si="59"/>
        <v>0</v>
      </c>
      <c r="AI1408" s="573"/>
      <c r="AJ1408" s="574" t="s">
        <v>659</v>
      </c>
      <c r="AK1408" s="574" t="s">
        <v>430</v>
      </c>
      <c r="AL1408" s="574"/>
      <c r="AM1408" s="574"/>
      <c r="AN1408" s="574"/>
      <c r="AO1408" s="574"/>
      <c r="AP1408" s="574"/>
      <c r="AQ1408" s="574"/>
      <c r="AR1408" s="574"/>
      <c r="AS1408" s="575"/>
      <c r="AT1408" s="576"/>
      <c r="AU1408" s="575"/>
      <c r="AV1408" s="577"/>
      <c r="AW1408" s="159"/>
    </row>
    <row r="1409" spans="1:49" ht="51">
      <c r="A1409" s="395"/>
      <c r="B1409" s="395">
        <v>4174001300</v>
      </c>
      <c r="C1409" s="263" t="s">
        <v>7501</v>
      </c>
      <c r="D1409" s="263" t="s">
        <v>7502</v>
      </c>
      <c r="E1409" s="263" t="s">
        <v>3578</v>
      </c>
      <c r="F1409" s="263" t="s">
        <v>416</v>
      </c>
      <c r="G1409" s="263" t="s">
        <v>666</v>
      </c>
      <c r="H1409" s="263"/>
      <c r="I1409" s="263"/>
      <c r="J1409" s="263"/>
      <c r="K1409" s="263"/>
      <c r="L1409" s="263"/>
      <c r="M1409" s="263"/>
      <c r="N1409" s="263"/>
      <c r="O1409" s="158"/>
      <c r="P1409" s="296">
        <f t="shared" si="60"/>
        <v>0</v>
      </c>
      <c r="Q1409" s="263"/>
      <c r="R1409" s="263"/>
      <c r="S1409" s="263"/>
      <c r="T1409" s="263"/>
      <c r="U1409" s="263"/>
      <c r="V1409" s="263"/>
      <c r="W1409" s="263">
        <v>1</v>
      </c>
      <c r="X1409" s="158">
        <v>45266</v>
      </c>
      <c r="Y1409" s="297">
        <f t="shared" si="61"/>
        <v>1</v>
      </c>
      <c r="Z1409" s="263"/>
      <c r="AA1409" s="263"/>
      <c r="AB1409" s="263"/>
      <c r="AC1409" s="263"/>
      <c r="AD1409" s="263"/>
      <c r="AE1409" s="263"/>
      <c r="AF1409" s="263"/>
      <c r="AG1409" s="158"/>
      <c r="AH1409" s="297">
        <f t="shared" si="59"/>
        <v>0</v>
      </c>
      <c r="AI1409" s="573"/>
      <c r="AJ1409" s="574" t="s">
        <v>659</v>
      </c>
      <c r="AK1409" s="574" t="s">
        <v>430</v>
      </c>
      <c r="AL1409" s="574"/>
      <c r="AM1409" s="574"/>
      <c r="AN1409" s="574"/>
      <c r="AO1409" s="574"/>
      <c r="AP1409" s="574">
        <v>1</v>
      </c>
      <c r="AQ1409" s="574" t="s">
        <v>656</v>
      </c>
      <c r="AR1409" s="574" t="s">
        <v>10462</v>
      </c>
      <c r="AS1409" s="575"/>
      <c r="AT1409" s="576"/>
      <c r="AU1409" s="575"/>
      <c r="AV1409" s="577"/>
      <c r="AW1409" s="159"/>
    </row>
    <row r="1410" spans="1:49" ht="51">
      <c r="A1410" s="395"/>
      <c r="B1410" s="395">
        <v>3510612200</v>
      </c>
      <c r="C1410" s="263" t="s">
        <v>7503</v>
      </c>
      <c r="D1410" s="263" t="s">
        <v>7504</v>
      </c>
      <c r="E1410" s="263" t="s">
        <v>3579</v>
      </c>
      <c r="F1410" s="263" t="s">
        <v>416</v>
      </c>
      <c r="G1410" s="263" t="s">
        <v>666</v>
      </c>
      <c r="H1410" s="263"/>
      <c r="I1410" s="263"/>
      <c r="J1410" s="263"/>
      <c r="K1410" s="263"/>
      <c r="L1410" s="263"/>
      <c r="M1410" s="263"/>
      <c r="N1410" s="263"/>
      <c r="O1410" s="158"/>
      <c r="P1410" s="296">
        <f t="shared" si="60"/>
        <v>0</v>
      </c>
      <c r="Q1410" s="263"/>
      <c r="R1410" s="263"/>
      <c r="S1410" s="263"/>
      <c r="T1410" s="263"/>
      <c r="U1410" s="263"/>
      <c r="V1410" s="263"/>
      <c r="W1410" s="263">
        <v>1</v>
      </c>
      <c r="X1410" s="158">
        <v>45190</v>
      </c>
      <c r="Y1410" s="297">
        <f t="shared" si="61"/>
        <v>1</v>
      </c>
      <c r="Z1410" s="263"/>
      <c r="AA1410" s="263"/>
      <c r="AB1410" s="263"/>
      <c r="AC1410" s="263"/>
      <c r="AD1410" s="263"/>
      <c r="AE1410" s="263"/>
      <c r="AF1410" s="263"/>
      <c r="AG1410" s="158"/>
      <c r="AH1410" s="297">
        <f t="shared" si="59"/>
        <v>0</v>
      </c>
      <c r="AI1410" s="573"/>
      <c r="AJ1410" s="574" t="s">
        <v>659</v>
      </c>
      <c r="AK1410" s="574" t="s">
        <v>430</v>
      </c>
      <c r="AL1410" s="574"/>
      <c r="AM1410" s="574"/>
      <c r="AN1410" s="574"/>
      <c r="AO1410" s="574"/>
      <c r="AP1410" s="574"/>
      <c r="AQ1410" s="574"/>
      <c r="AR1410" s="574"/>
      <c r="AS1410" s="575"/>
      <c r="AT1410" s="576"/>
      <c r="AU1410" s="575"/>
      <c r="AV1410" s="577"/>
      <c r="AW1410" s="159"/>
    </row>
    <row r="1411" spans="1:49" ht="51">
      <c r="A1411" s="395"/>
      <c r="B1411" s="395">
        <v>3130600600</v>
      </c>
      <c r="C1411" s="263" t="s">
        <v>7505</v>
      </c>
      <c r="D1411" s="263" t="s">
        <v>5903</v>
      </c>
      <c r="E1411" s="263" t="s">
        <v>3580</v>
      </c>
      <c r="F1411" s="263" t="s">
        <v>416</v>
      </c>
      <c r="G1411" s="263" t="s">
        <v>666</v>
      </c>
      <c r="H1411" s="263"/>
      <c r="I1411" s="263"/>
      <c r="J1411" s="263"/>
      <c r="K1411" s="263"/>
      <c r="L1411" s="263"/>
      <c r="M1411" s="263"/>
      <c r="N1411" s="263"/>
      <c r="O1411" s="158"/>
      <c r="P1411" s="296">
        <f t="shared" si="60"/>
        <v>0</v>
      </c>
      <c r="Q1411" s="263"/>
      <c r="R1411" s="263"/>
      <c r="S1411" s="263"/>
      <c r="T1411" s="263"/>
      <c r="U1411" s="263"/>
      <c r="V1411" s="263"/>
      <c r="W1411" s="263">
        <v>1</v>
      </c>
      <c r="X1411" s="158">
        <v>45050</v>
      </c>
      <c r="Y1411" s="297">
        <f t="shared" si="61"/>
        <v>1</v>
      </c>
      <c r="Z1411" s="263"/>
      <c r="AA1411" s="263"/>
      <c r="AB1411" s="263"/>
      <c r="AC1411" s="263"/>
      <c r="AD1411" s="263"/>
      <c r="AE1411" s="263"/>
      <c r="AF1411" s="263"/>
      <c r="AG1411" s="158"/>
      <c r="AH1411" s="297">
        <f t="shared" si="59"/>
        <v>0</v>
      </c>
      <c r="AI1411" s="573"/>
      <c r="AJ1411" s="574" t="s">
        <v>659</v>
      </c>
      <c r="AK1411" s="574" t="s">
        <v>430</v>
      </c>
      <c r="AL1411" s="574"/>
      <c r="AM1411" s="574"/>
      <c r="AN1411" s="574"/>
      <c r="AO1411" s="574"/>
      <c r="AP1411" s="574"/>
      <c r="AQ1411" s="574"/>
      <c r="AR1411" s="574"/>
      <c r="AS1411" s="575"/>
      <c r="AT1411" s="576"/>
      <c r="AU1411" s="575"/>
      <c r="AV1411" s="577"/>
      <c r="AW1411" s="159"/>
    </row>
    <row r="1412" spans="1:49" ht="51">
      <c r="A1412" s="395"/>
      <c r="B1412" s="395">
        <v>4235221400</v>
      </c>
      <c r="C1412" s="263" t="s">
        <v>7506</v>
      </c>
      <c r="D1412" s="263" t="s">
        <v>7507</v>
      </c>
      <c r="E1412" s="263" t="s">
        <v>3581</v>
      </c>
      <c r="F1412" s="263" t="s">
        <v>416</v>
      </c>
      <c r="G1412" s="263" t="s">
        <v>666</v>
      </c>
      <c r="H1412" s="263"/>
      <c r="I1412" s="263"/>
      <c r="J1412" s="263"/>
      <c r="K1412" s="263"/>
      <c r="L1412" s="263"/>
      <c r="M1412" s="263"/>
      <c r="N1412" s="263"/>
      <c r="O1412" s="158"/>
      <c r="P1412" s="296">
        <f t="shared" si="60"/>
        <v>0</v>
      </c>
      <c r="Q1412" s="263"/>
      <c r="R1412" s="263"/>
      <c r="S1412" s="263"/>
      <c r="T1412" s="263"/>
      <c r="U1412" s="263"/>
      <c r="V1412" s="263"/>
      <c r="W1412" s="263">
        <v>1</v>
      </c>
      <c r="X1412" s="158">
        <v>45211</v>
      </c>
      <c r="Y1412" s="297">
        <f t="shared" si="61"/>
        <v>1</v>
      </c>
      <c r="Z1412" s="263"/>
      <c r="AA1412" s="263"/>
      <c r="AB1412" s="263"/>
      <c r="AC1412" s="263"/>
      <c r="AD1412" s="263"/>
      <c r="AE1412" s="263"/>
      <c r="AF1412" s="263"/>
      <c r="AG1412" s="158"/>
      <c r="AH1412" s="297">
        <f t="shared" si="59"/>
        <v>0</v>
      </c>
      <c r="AI1412" s="573"/>
      <c r="AJ1412" s="574" t="s">
        <v>659</v>
      </c>
      <c r="AK1412" s="574" t="s">
        <v>430</v>
      </c>
      <c r="AL1412" s="574"/>
      <c r="AM1412" s="574"/>
      <c r="AN1412" s="574"/>
      <c r="AO1412" s="574"/>
      <c r="AP1412" s="574">
        <v>1</v>
      </c>
      <c r="AQ1412" s="574" t="s">
        <v>656</v>
      </c>
      <c r="AR1412" s="574" t="s">
        <v>10462</v>
      </c>
      <c r="AS1412" s="575"/>
      <c r="AT1412" s="576"/>
      <c r="AU1412" s="575"/>
      <c r="AV1412" s="577"/>
      <c r="AW1412" s="159"/>
    </row>
    <row r="1413" spans="1:49" ht="51">
      <c r="A1413" s="395"/>
      <c r="B1413" s="395">
        <v>3130600600</v>
      </c>
      <c r="C1413" s="263" t="s">
        <v>7508</v>
      </c>
      <c r="D1413" s="263" t="s">
        <v>5903</v>
      </c>
      <c r="E1413" s="263" t="s">
        <v>3582</v>
      </c>
      <c r="F1413" s="263" t="s">
        <v>416</v>
      </c>
      <c r="G1413" s="263" t="s">
        <v>666</v>
      </c>
      <c r="H1413" s="263"/>
      <c r="I1413" s="263"/>
      <c r="J1413" s="263"/>
      <c r="K1413" s="263"/>
      <c r="L1413" s="263"/>
      <c r="M1413" s="263"/>
      <c r="N1413" s="263"/>
      <c r="O1413" s="158"/>
      <c r="P1413" s="296">
        <f t="shared" si="60"/>
        <v>0</v>
      </c>
      <c r="Q1413" s="263"/>
      <c r="R1413" s="263"/>
      <c r="S1413" s="263"/>
      <c r="T1413" s="263"/>
      <c r="U1413" s="263"/>
      <c r="V1413" s="263"/>
      <c r="W1413" s="263">
        <v>1</v>
      </c>
      <c r="X1413" s="158">
        <v>45050</v>
      </c>
      <c r="Y1413" s="297">
        <f t="shared" si="61"/>
        <v>1</v>
      </c>
      <c r="Z1413" s="263"/>
      <c r="AA1413" s="263"/>
      <c r="AB1413" s="263"/>
      <c r="AC1413" s="263"/>
      <c r="AD1413" s="263"/>
      <c r="AE1413" s="263"/>
      <c r="AF1413" s="263"/>
      <c r="AG1413" s="158"/>
      <c r="AH1413" s="297">
        <f t="shared" si="59"/>
        <v>0</v>
      </c>
      <c r="AI1413" s="573"/>
      <c r="AJ1413" s="574" t="s">
        <v>659</v>
      </c>
      <c r="AK1413" s="574" t="s">
        <v>430</v>
      </c>
      <c r="AL1413" s="574"/>
      <c r="AM1413" s="574"/>
      <c r="AN1413" s="574"/>
      <c r="AO1413" s="574"/>
      <c r="AP1413" s="574"/>
      <c r="AQ1413" s="574"/>
      <c r="AR1413" s="574"/>
      <c r="AS1413" s="575"/>
      <c r="AT1413" s="576"/>
      <c r="AU1413" s="575"/>
      <c r="AV1413" s="577"/>
      <c r="AW1413" s="159"/>
    </row>
    <row r="1414" spans="1:49" ht="51">
      <c r="A1414" s="395"/>
      <c r="B1414" s="395">
        <v>3130600600</v>
      </c>
      <c r="C1414" s="263" t="s">
        <v>7509</v>
      </c>
      <c r="D1414" s="263" t="s">
        <v>5903</v>
      </c>
      <c r="E1414" s="263" t="s">
        <v>3583</v>
      </c>
      <c r="F1414" s="263" t="s">
        <v>416</v>
      </c>
      <c r="G1414" s="263" t="s">
        <v>666</v>
      </c>
      <c r="H1414" s="263"/>
      <c r="I1414" s="263"/>
      <c r="J1414" s="263"/>
      <c r="K1414" s="263"/>
      <c r="L1414" s="263"/>
      <c r="M1414" s="263"/>
      <c r="N1414" s="263"/>
      <c r="O1414" s="158"/>
      <c r="P1414" s="296">
        <f t="shared" si="60"/>
        <v>0</v>
      </c>
      <c r="Q1414" s="263"/>
      <c r="R1414" s="263"/>
      <c r="S1414" s="263"/>
      <c r="T1414" s="263"/>
      <c r="U1414" s="263"/>
      <c r="V1414" s="263"/>
      <c r="W1414" s="263">
        <v>1</v>
      </c>
      <c r="X1414" s="158">
        <v>45050</v>
      </c>
      <c r="Y1414" s="297">
        <f t="shared" si="61"/>
        <v>1</v>
      </c>
      <c r="Z1414" s="263"/>
      <c r="AA1414" s="263"/>
      <c r="AB1414" s="263"/>
      <c r="AC1414" s="263"/>
      <c r="AD1414" s="263"/>
      <c r="AE1414" s="263"/>
      <c r="AF1414" s="263"/>
      <c r="AG1414" s="158"/>
      <c r="AH1414" s="297">
        <f t="shared" si="59"/>
        <v>0</v>
      </c>
      <c r="AI1414" s="573"/>
      <c r="AJ1414" s="574" t="s">
        <v>659</v>
      </c>
      <c r="AK1414" s="574" t="s">
        <v>430</v>
      </c>
      <c r="AL1414" s="574"/>
      <c r="AM1414" s="574"/>
      <c r="AN1414" s="574"/>
      <c r="AO1414" s="574"/>
      <c r="AP1414" s="574"/>
      <c r="AQ1414" s="574"/>
      <c r="AR1414" s="574"/>
      <c r="AS1414" s="575"/>
      <c r="AT1414" s="576"/>
      <c r="AU1414" s="575"/>
      <c r="AV1414" s="577"/>
      <c r="AW1414" s="159"/>
    </row>
    <row r="1415" spans="1:49" ht="51">
      <c r="A1415" s="395"/>
      <c r="B1415" s="395">
        <v>3130600600</v>
      </c>
      <c r="C1415" s="263" t="s">
        <v>7510</v>
      </c>
      <c r="D1415" s="263" t="s">
        <v>5903</v>
      </c>
      <c r="E1415" s="263" t="s">
        <v>3584</v>
      </c>
      <c r="F1415" s="263" t="s">
        <v>416</v>
      </c>
      <c r="G1415" s="263" t="s">
        <v>666</v>
      </c>
      <c r="H1415" s="263"/>
      <c r="I1415" s="263"/>
      <c r="J1415" s="263"/>
      <c r="K1415" s="263"/>
      <c r="L1415" s="263"/>
      <c r="M1415" s="263"/>
      <c r="N1415" s="263"/>
      <c r="O1415" s="158"/>
      <c r="P1415" s="296">
        <f t="shared" si="60"/>
        <v>0</v>
      </c>
      <c r="Q1415" s="263"/>
      <c r="R1415" s="263"/>
      <c r="S1415" s="263"/>
      <c r="T1415" s="263"/>
      <c r="U1415" s="263"/>
      <c r="V1415" s="263"/>
      <c r="W1415" s="263">
        <v>1</v>
      </c>
      <c r="X1415" s="158">
        <v>45050</v>
      </c>
      <c r="Y1415" s="297">
        <f t="shared" si="61"/>
        <v>1</v>
      </c>
      <c r="Z1415" s="263"/>
      <c r="AA1415" s="263"/>
      <c r="AB1415" s="263"/>
      <c r="AC1415" s="263"/>
      <c r="AD1415" s="263"/>
      <c r="AE1415" s="263"/>
      <c r="AF1415" s="263"/>
      <c r="AG1415" s="158"/>
      <c r="AH1415" s="297">
        <f t="shared" si="59"/>
        <v>0</v>
      </c>
      <c r="AI1415" s="573"/>
      <c r="AJ1415" s="574" t="s">
        <v>659</v>
      </c>
      <c r="AK1415" s="574" t="s">
        <v>430</v>
      </c>
      <c r="AL1415" s="574"/>
      <c r="AM1415" s="574"/>
      <c r="AN1415" s="574"/>
      <c r="AO1415" s="574"/>
      <c r="AP1415" s="574"/>
      <c r="AQ1415" s="574"/>
      <c r="AR1415" s="574"/>
      <c r="AS1415" s="575"/>
      <c r="AT1415" s="576"/>
      <c r="AU1415" s="575"/>
      <c r="AV1415" s="577"/>
      <c r="AW1415" s="159"/>
    </row>
    <row r="1416" spans="1:49" ht="51">
      <c r="A1416" s="395"/>
      <c r="B1416" s="395">
        <v>3130600600</v>
      </c>
      <c r="C1416" s="263" t="s">
        <v>7511</v>
      </c>
      <c r="D1416" s="263" t="s">
        <v>5903</v>
      </c>
      <c r="E1416" s="263" t="s">
        <v>3585</v>
      </c>
      <c r="F1416" s="263" t="s">
        <v>416</v>
      </c>
      <c r="G1416" s="263" t="s">
        <v>666</v>
      </c>
      <c r="H1416" s="263"/>
      <c r="I1416" s="263"/>
      <c r="J1416" s="263"/>
      <c r="K1416" s="263"/>
      <c r="L1416" s="263"/>
      <c r="M1416" s="263"/>
      <c r="N1416" s="263"/>
      <c r="O1416" s="158"/>
      <c r="P1416" s="296">
        <f t="shared" si="60"/>
        <v>0</v>
      </c>
      <c r="Q1416" s="263"/>
      <c r="R1416" s="263"/>
      <c r="S1416" s="263"/>
      <c r="T1416" s="263"/>
      <c r="U1416" s="263"/>
      <c r="V1416" s="263"/>
      <c r="W1416" s="263">
        <v>1</v>
      </c>
      <c r="X1416" s="158">
        <v>45050</v>
      </c>
      <c r="Y1416" s="297">
        <f t="shared" si="61"/>
        <v>1</v>
      </c>
      <c r="Z1416" s="263"/>
      <c r="AA1416" s="263"/>
      <c r="AB1416" s="263"/>
      <c r="AC1416" s="263"/>
      <c r="AD1416" s="263"/>
      <c r="AE1416" s="263"/>
      <c r="AF1416" s="263"/>
      <c r="AG1416" s="158"/>
      <c r="AH1416" s="297">
        <f t="shared" si="59"/>
        <v>0</v>
      </c>
      <c r="AI1416" s="573"/>
      <c r="AJ1416" s="574" t="s">
        <v>659</v>
      </c>
      <c r="AK1416" s="574" t="s">
        <v>430</v>
      </c>
      <c r="AL1416" s="574"/>
      <c r="AM1416" s="574"/>
      <c r="AN1416" s="574"/>
      <c r="AO1416" s="574"/>
      <c r="AP1416" s="574"/>
      <c r="AQ1416" s="574"/>
      <c r="AR1416" s="574"/>
      <c r="AS1416" s="575"/>
      <c r="AT1416" s="576"/>
      <c r="AU1416" s="575"/>
      <c r="AV1416" s="577"/>
      <c r="AW1416" s="159"/>
    </row>
    <row r="1417" spans="1:49" ht="51">
      <c r="A1417" s="395"/>
      <c r="B1417" s="395">
        <v>3461721900</v>
      </c>
      <c r="C1417" s="263" t="s">
        <v>7512</v>
      </c>
      <c r="D1417" s="263" t="s">
        <v>7513</v>
      </c>
      <c r="E1417" s="263" t="s">
        <v>3586</v>
      </c>
      <c r="F1417" s="263" t="s">
        <v>416</v>
      </c>
      <c r="G1417" s="263" t="s">
        <v>666</v>
      </c>
      <c r="H1417" s="263"/>
      <c r="I1417" s="263"/>
      <c r="J1417" s="263"/>
      <c r="K1417" s="263"/>
      <c r="L1417" s="263"/>
      <c r="M1417" s="263"/>
      <c r="N1417" s="263"/>
      <c r="O1417" s="158"/>
      <c r="P1417" s="296">
        <f t="shared" si="60"/>
        <v>0</v>
      </c>
      <c r="Q1417" s="263"/>
      <c r="R1417" s="263"/>
      <c r="S1417" s="263"/>
      <c r="T1417" s="263"/>
      <c r="U1417" s="263"/>
      <c r="V1417" s="263"/>
      <c r="W1417" s="263">
        <v>1</v>
      </c>
      <c r="X1417" s="158">
        <v>45052</v>
      </c>
      <c r="Y1417" s="297">
        <f t="shared" si="61"/>
        <v>1</v>
      </c>
      <c r="Z1417" s="263"/>
      <c r="AA1417" s="263"/>
      <c r="AB1417" s="263"/>
      <c r="AC1417" s="263"/>
      <c r="AD1417" s="263"/>
      <c r="AE1417" s="263"/>
      <c r="AF1417" s="263"/>
      <c r="AG1417" s="158"/>
      <c r="AH1417" s="297">
        <f t="shared" si="59"/>
        <v>0</v>
      </c>
      <c r="AI1417" s="573"/>
      <c r="AJ1417" s="574" t="s">
        <v>659</v>
      </c>
      <c r="AK1417" s="574" t="s">
        <v>430</v>
      </c>
      <c r="AL1417" s="574"/>
      <c r="AM1417" s="574"/>
      <c r="AN1417" s="574"/>
      <c r="AO1417" s="574"/>
      <c r="AP1417" s="574"/>
      <c r="AQ1417" s="574"/>
      <c r="AR1417" s="574"/>
      <c r="AS1417" s="575"/>
      <c r="AT1417" s="576"/>
      <c r="AU1417" s="575"/>
      <c r="AV1417" s="577"/>
      <c r="AW1417" s="159"/>
    </row>
    <row r="1418" spans="1:49" ht="51">
      <c r="A1418" s="395"/>
      <c r="B1418" s="395">
        <v>3514622200</v>
      </c>
      <c r="C1418" s="263" t="s">
        <v>7514</v>
      </c>
      <c r="D1418" s="263" t="s">
        <v>7515</v>
      </c>
      <c r="E1418" s="263" t="s">
        <v>3587</v>
      </c>
      <c r="F1418" s="263" t="s">
        <v>414</v>
      </c>
      <c r="G1418" s="263" t="s">
        <v>666</v>
      </c>
      <c r="H1418" s="263"/>
      <c r="I1418" s="263"/>
      <c r="J1418" s="263"/>
      <c r="K1418" s="263"/>
      <c r="L1418" s="263"/>
      <c r="M1418" s="263"/>
      <c r="N1418" s="263"/>
      <c r="O1418" s="158"/>
      <c r="P1418" s="296">
        <f t="shared" si="60"/>
        <v>0</v>
      </c>
      <c r="Q1418" s="263"/>
      <c r="R1418" s="263"/>
      <c r="S1418" s="263"/>
      <c r="T1418" s="263"/>
      <c r="U1418" s="263"/>
      <c r="V1418" s="263"/>
      <c r="W1418" s="263">
        <v>1</v>
      </c>
      <c r="X1418" s="158">
        <v>45057</v>
      </c>
      <c r="Y1418" s="297">
        <f t="shared" si="61"/>
        <v>1</v>
      </c>
      <c r="Z1418" s="263"/>
      <c r="AA1418" s="263"/>
      <c r="AB1418" s="263"/>
      <c r="AC1418" s="263"/>
      <c r="AD1418" s="263"/>
      <c r="AE1418" s="263"/>
      <c r="AF1418" s="263"/>
      <c r="AG1418" s="158"/>
      <c r="AH1418" s="297">
        <f t="shared" si="59"/>
        <v>0</v>
      </c>
      <c r="AI1418" s="573"/>
      <c r="AJ1418" s="574" t="s">
        <v>659</v>
      </c>
      <c r="AK1418" s="574" t="s">
        <v>430</v>
      </c>
      <c r="AL1418" s="574"/>
      <c r="AM1418" s="574"/>
      <c r="AN1418" s="574"/>
      <c r="AO1418" s="574"/>
      <c r="AP1418" s="574">
        <v>1</v>
      </c>
      <c r="AQ1418" s="574" t="s">
        <v>656</v>
      </c>
      <c r="AR1418" s="574" t="s">
        <v>10462</v>
      </c>
      <c r="AS1418" s="575"/>
      <c r="AT1418" s="576"/>
      <c r="AU1418" s="575"/>
      <c r="AV1418" s="577"/>
      <c r="AW1418" s="159"/>
    </row>
    <row r="1419" spans="1:49" ht="51">
      <c r="A1419" s="395"/>
      <c r="B1419" s="395">
        <v>4160432200</v>
      </c>
      <c r="C1419" s="263" t="s">
        <v>7516</v>
      </c>
      <c r="D1419" s="263" t="s">
        <v>7517</v>
      </c>
      <c r="E1419" s="263" t="s">
        <v>3588</v>
      </c>
      <c r="F1419" s="263" t="s">
        <v>416</v>
      </c>
      <c r="G1419" s="263" t="s">
        <v>666</v>
      </c>
      <c r="H1419" s="263"/>
      <c r="I1419" s="263"/>
      <c r="J1419" s="263"/>
      <c r="K1419" s="263"/>
      <c r="L1419" s="263"/>
      <c r="M1419" s="263"/>
      <c r="N1419" s="263"/>
      <c r="O1419" s="158"/>
      <c r="P1419" s="296">
        <f t="shared" si="60"/>
        <v>0</v>
      </c>
      <c r="Q1419" s="263"/>
      <c r="R1419" s="263"/>
      <c r="S1419" s="263"/>
      <c r="T1419" s="263"/>
      <c r="U1419" s="263"/>
      <c r="V1419" s="263"/>
      <c r="W1419" s="263">
        <v>1</v>
      </c>
      <c r="X1419" s="158">
        <v>45160</v>
      </c>
      <c r="Y1419" s="297">
        <f t="shared" si="61"/>
        <v>1</v>
      </c>
      <c r="Z1419" s="263"/>
      <c r="AA1419" s="263"/>
      <c r="AB1419" s="263"/>
      <c r="AC1419" s="263"/>
      <c r="AD1419" s="263"/>
      <c r="AE1419" s="263"/>
      <c r="AF1419" s="263"/>
      <c r="AG1419" s="158"/>
      <c r="AH1419" s="297">
        <f t="shared" si="59"/>
        <v>0</v>
      </c>
      <c r="AI1419" s="573"/>
      <c r="AJ1419" s="574" t="s">
        <v>659</v>
      </c>
      <c r="AK1419" s="574" t="s">
        <v>430</v>
      </c>
      <c r="AL1419" s="574"/>
      <c r="AM1419" s="574"/>
      <c r="AN1419" s="574"/>
      <c r="AO1419" s="574"/>
      <c r="AP1419" s="574"/>
      <c r="AQ1419" s="574"/>
      <c r="AR1419" s="574"/>
      <c r="AS1419" s="575"/>
      <c r="AT1419" s="576"/>
      <c r="AU1419" s="575"/>
      <c r="AV1419" s="577"/>
      <c r="AW1419" s="159"/>
    </row>
    <row r="1420" spans="1:49" ht="25.5">
      <c r="A1420" s="395"/>
      <c r="B1420" s="395">
        <v>3010624400</v>
      </c>
      <c r="C1420" s="263" t="s">
        <v>7518</v>
      </c>
      <c r="D1420" s="263" t="s">
        <v>7519</v>
      </c>
      <c r="E1420" s="263" t="s">
        <v>3589</v>
      </c>
      <c r="F1420" s="263" t="s">
        <v>416</v>
      </c>
      <c r="G1420" s="263" t="s">
        <v>666</v>
      </c>
      <c r="H1420" s="263"/>
      <c r="I1420" s="263"/>
      <c r="J1420" s="263"/>
      <c r="K1420" s="263"/>
      <c r="L1420" s="263"/>
      <c r="M1420" s="263"/>
      <c r="N1420" s="263"/>
      <c r="O1420" s="158"/>
      <c r="P1420" s="296">
        <f t="shared" si="60"/>
        <v>0</v>
      </c>
      <c r="Q1420" s="263"/>
      <c r="R1420" s="263"/>
      <c r="S1420" s="263"/>
      <c r="T1420" s="263"/>
      <c r="U1420" s="263"/>
      <c r="V1420" s="263"/>
      <c r="W1420" s="263">
        <v>1</v>
      </c>
      <c r="X1420" s="158">
        <v>45064</v>
      </c>
      <c r="Y1420" s="297">
        <f t="shared" si="61"/>
        <v>1</v>
      </c>
      <c r="Z1420" s="263"/>
      <c r="AA1420" s="263"/>
      <c r="AB1420" s="263"/>
      <c r="AC1420" s="263"/>
      <c r="AD1420" s="263"/>
      <c r="AE1420" s="263"/>
      <c r="AF1420" s="263"/>
      <c r="AG1420" s="158"/>
      <c r="AH1420" s="297">
        <f t="shared" si="59"/>
        <v>0</v>
      </c>
      <c r="AI1420" s="573"/>
      <c r="AJ1420" s="574" t="s">
        <v>659</v>
      </c>
      <c r="AK1420" s="574" t="s">
        <v>430</v>
      </c>
      <c r="AL1420" s="574"/>
      <c r="AM1420" s="574"/>
      <c r="AN1420" s="574"/>
      <c r="AO1420" s="574"/>
      <c r="AP1420" s="574">
        <v>1</v>
      </c>
      <c r="AQ1420" s="574" t="s">
        <v>656</v>
      </c>
      <c r="AR1420" s="574" t="s">
        <v>10462</v>
      </c>
      <c r="AS1420" s="575"/>
      <c r="AT1420" s="576"/>
      <c r="AU1420" s="575"/>
      <c r="AV1420" s="577"/>
      <c r="AW1420" s="159"/>
    </row>
    <row r="1421" spans="1:49" ht="51">
      <c r="A1421" s="395"/>
      <c r="B1421" s="395">
        <v>5334332800</v>
      </c>
      <c r="C1421" s="263" t="s">
        <v>7520</v>
      </c>
      <c r="D1421" s="263" t="s">
        <v>7521</v>
      </c>
      <c r="E1421" s="263" t="s">
        <v>3590</v>
      </c>
      <c r="F1421" s="263" t="s">
        <v>416</v>
      </c>
      <c r="G1421" s="263" t="s">
        <v>666</v>
      </c>
      <c r="H1421" s="263"/>
      <c r="I1421" s="263"/>
      <c r="J1421" s="263"/>
      <c r="K1421" s="263"/>
      <c r="L1421" s="263"/>
      <c r="M1421" s="263"/>
      <c r="N1421" s="263"/>
      <c r="O1421" s="158"/>
      <c r="P1421" s="296">
        <f t="shared" si="60"/>
        <v>0</v>
      </c>
      <c r="Q1421" s="263"/>
      <c r="R1421" s="263"/>
      <c r="S1421" s="263"/>
      <c r="T1421" s="263"/>
      <c r="U1421" s="263"/>
      <c r="V1421" s="263"/>
      <c r="W1421" s="263">
        <v>1</v>
      </c>
      <c r="X1421" s="158">
        <v>45065</v>
      </c>
      <c r="Y1421" s="297">
        <f t="shared" si="61"/>
        <v>1</v>
      </c>
      <c r="Z1421" s="263"/>
      <c r="AA1421" s="263"/>
      <c r="AB1421" s="263"/>
      <c r="AC1421" s="263"/>
      <c r="AD1421" s="263"/>
      <c r="AE1421" s="263"/>
      <c r="AF1421" s="263"/>
      <c r="AG1421" s="158"/>
      <c r="AH1421" s="297">
        <f t="shared" si="59"/>
        <v>0</v>
      </c>
      <c r="AI1421" s="573"/>
      <c r="AJ1421" s="574" t="s">
        <v>659</v>
      </c>
      <c r="AK1421" s="574" t="s">
        <v>430</v>
      </c>
      <c r="AL1421" s="574"/>
      <c r="AM1421" s="574"/>
      <c r="AN1421" s="574"/>
      <c r="AO1421" s="574"/>
      <c r="AP1421" s="574"/>
      <c r="AQ1421" s="574"/>
      <c r="AR1421" s="574"/>
      <c r="AS1421" s="575"/>
      <c r="AT1421" s="576"/>
      <c r="AU1421" s="575"/>
      <c r="AV1421" s="577"/>
      <c r="AW1421" s="159"/>
    </row>
    <row r="1422" spans="1:49" ht="51">
      <c r="A1422" s="395"/>
      <c r="B1422" s="395">
        <v>4541722300</v>
      </c>
      <c r="C1422" s="263" t="s">
        <v>7522</v>
      </c>
      <c r="D1422" s="263" t="s">
        <v>7523</v>
      </c>
      <c r="E1422" s="263" t="s">
        <v>3591</v>
      </c>
      <c r="F1422" s="263" t="s">
        <v>416</v>
      </c>
      <c r="G1422" s="263" t="s">
        <v>666</v>
      </c>
      <c r="H1422" s="263"/>
      <c r="I1422" s="263"/>
      <c r="J1422" s="263"/>
      <c r="K1422" s="263"/>
      <c r="L1422" s="263"/>
      <c r="M1422" s="263"/>
      <c r="N1422" s="263"/>
      <c r="O1422" s="158"/>
      <c r="P1422" s="296">
        <f t="shared" si="60"/>
        <v>0</v>
      </c>
      <c r="Q1422" s="263"/>
      <c r="R1422" s="263"/>
      <c r="S1422" s="263"/>
      <c r="T1422" s="263"/>
      <c r="U1422" s="263"/>
      <c r="V1422" s="263"/>
      <c r="W1422" s="263">
        <v>1</v>
      </c>
      <c r="X1422" s="158">
        <v>45076</v>
      </c>
      <c r="Y1422" s="297">
        <f t="shared" si="61"/>
        <v>1</v>
      </c>
      <c r="Z1422" s="263"/>
      <c r="AA1422" s="263"/>
      <c r="AB1422" s="263"/>
      <c r="AC1422" s="263"/>
      <c r="AD1422" s="263"/>
      <c r="AE1422" s="263"/>
      <c r="AF1422" s="263"/>
      <c r="AG1422" s="158"/>
      <c r="AH1422" s="297">
        <f t="shared" si="59"/>
        <v>0</v>
      </c>
      <c r="AI1422" s="573"/>
      <c r="AJ1422" s="574" t="s">
        <v>659</v>
      </c>
      <c r="AK1422" s="574" t="s">
        <v>430</v>
      </c>
      <c r="AL1422" s="574"/>
      <c r="AM1422" s="574"/>
      <c r="AN1422" s="574"/>
      <c r="AO1422" s="574"/>
      <c r="AP1422" s="574"/>
      <c r="AQ1422" s="574"/>
      <c r="AR1422" s="574"/>
      <c r="AS1422" s="575"/>
      <c r="AT1422" s="576"/>
      <c r="AU1422" s="575"/>
      <c r="AV1422" s="577"/>
      <c r="AW1422" s="159"/>
    </row>
    <row r="1423" spans="1:49" ht="51">
      <c r="A1423" s="395"/>
      <c r="B1423" s="395">
        <v>3575332400</v>
      </c>
      <c r="C1423" s="263" t="s">
        <v>7524</v>
      </c>
      <c r="D1423" s="263" t="s">
        <v>7525</v>
      </c>
      <c r="E1423" s="263" t="s">
        <v>3592</v>
      </c>
      <c r="F1423" s="263" t="s">
        <v>416</v>
      </c>
      <c r="G1423" s="263" t="s">
        <v>666</v>
      </c>
      <c r="H1423" s="263"/>
      <c r="I1423" s="263"/>
      <c r="J1423" s="263"/>
      <c r="K1423" s="263"/>
      <c r="L1423" s="263"/>
      <c r="M1423" s="263"/>
      <c r="N1423" s="263"/>
      <c r="O1423" s="158"/>
      <c r="P1423" s="296">
        <f t="shared" si="60"/>
        <v>0</v>
      </c>
      <c r="Q1423" s="263"/>
      <c r="R1423" s="263"/>
      <c r="S1423" s="263"/>
      <c r="T1423" s="263"/>
      <c r="U1423" s="263"/>
      <c r="V1423" s="263"/>
      <c r="W1423" s="263">
        <v>1</v>
      </c>
      <c r="X1423" s="158">
        <v>45076</v>
      </c>
      <c r="Y1423" s="297">
        <f t="shared" si="61"/>
        <v>1</v>
      </c>
      <c r="Z1423" s="263"/>
      <c r="AA1423" s="263"/>
      <c r="AB1423" s="263"/>
      <c r="AC1423" s="263"/>
      <c r="AD1423" s="263"/>
      <c r="AE1423" s="263"/>
      <c r="AF1423" s="263"/>
      <c r="AG1423" s="158"/>
      <c r="AH1423" s="297">
        <f t="shared" si="59"/>
        <v>0</v>
      </c>
      <c r="AI1423" s="573"/>
      <c r="AJ1423" s="574" t="s">
        <v>659</v>
      </c>
      <c r="AK1423" s="574" t="s">
        <v>430</v>
      </c>
      <c r="AL1423" s="574"/>
      <c r="AM1423" s="574"/>
      <c r="AN1423" s="574"/>
      <c r="AO1423" s="574"/>
      <c r="AP1423" s="574"/>
      <c r="AQ1423" s="574"/>
      <c r="AR1423" s="574"/>
      <c r="AS1423" s="575"/>
      <c r="AT1423" s="576"/>
      <c r="AU1423" s="575"/>
      <c r="AV1423" s="577"/>
      <c r="AW1423" s="159"/>
    </row>
    <row r="1424" spans="1:49" ht="51">
      <c r="A1424" s="395"/>
      <c r="B1424" s="395">
        <v>3440431400</v>
      </c>
      <c r="C1424" s="263" t="s">
        <v>7526</v>
      </c>
      <c r="D1424" s="263" t="s">
        <v>7527</v>
      </c>
      <c r="E1424" s="263" t="s">
        <v>3593</v>
      </c>
      <c r="F1424" s="263" t="s">
        <v>414</v>
      </c>
      <c r="G1424" s="263" t="s">
        <v>666</v>
      </c>
      <c r="H1424" s="263"/>
      <c r="I1424" s="263"/>
      <c r="J1424" s="263"/>
      <c r="K1424" s="263"/>
      <c r="L1424" s="263"/>
      <c r="M1424" s="263"/>
      <c r="N1424" s="263"/>
      <c r="O1424" s="158"/>
      <c r="P1424" s="296">
        <f t="shared" si="60"/>
        <v>0</v>
      </c>
      <c r="Q1424" s="263"/>
      <c r="R1424" s="263"/>
      <c r="S1424" s="263"/>
      <c r="T1424" s="263"/>
      <c r="U1424" s="263"/>
      <c r="V1424" s="263"/>
      <c r="W1424" s="263">
        <v>1</v>
      </c>
      <c r="X1424" s="158">
        <v>45070</v>
      </c>
      <c r="Y1424" s="297">
        <f t="shared" si="61"/>
        <v>1</v>
      </c>
      <c r="Z1424" s="263"/>
      <c r="AA1424" s="263"/>
      <c r="AB1424" s="263"/>
      <c r="AC1424" s="263"/>
      <c r="AD1424" s="263"/>
      <c r="AE1424" s="263"/>
      <c r="AF1424" s="263"/>
      <c r="AG1424" s="158"/>
      <c r="AH1424" s="297">
        <f t="shared" si="59"/>
        <v>0</v>
      </c>
      <c r="AI1424" s="573"/>
      <c r="AJ1424" s="574" t="s">
        <v>659</v>
      </c>
      <c r="AK1424" s="574" t="s">
        <v>430</v>
      </c>
      <c r="AL1424" s="574"/>
      <c r="AM1424" s="574"/>
      <c r="AN1424" s="574"/>
      <c r="AO1424" s="574"/>
      <c r="AP1424" s="574"/>
      <c r="AQ1424" s="574"/>
      <c r="AR1424" s="574"/>
      <c r="AS1424" s="575"/>
      <c r="AT1424" s="576"/>
      <c r="AU1424" s="575"/>
      <c r="AV1424" s="577"/>
      <c r="AW1424" s="159"/>
    </row>
    <row r="1425" spans="1:49" ht="51">
      <c r="A1425" s="395"/>
      <c r="B1425" s="395">
        <v>4303702700</v>
      </c>
      <c r="C1425" s="263" t="s">
        <v>7528</v>
      </c>
      <c r="D1425" s="263" t="s">
        <v>7529</v>
      </c>
      <c r="E1425" s="263" t="s">
        <v>3594</v>
      </c>
      <c r="F1425" s="263" t="s">
        <v>416</v>
      </c>
      <c r="G1425" s="263" t="s">
        <v>666</v>
      </c>
      <c r="H1425" s="263"/>
      <c r="I1425" s="263"/>
      <c r="J1425" s="263"/>
      <c r="K1425" s="263"/>
      <c r="L1425" s="263"/>
      <c r="M1425" s="263"/>
      <c r="N1425" s="263"/>
      <c r="O1425" s="158"/>
      <c r="P1425" s="296">
        <f t="shared" si="60"/>
        <v>0</v>
      </c>
      <c r="Q1425" s="263"/>
      <c r="R1425" s="263"/>
      <c r="S1425" s="263"/>
      <c r="T1425" s="263"/>
      <c r="U1425" s="263"/>
      <c r="V1425" s="263"/>
      <c r="W1425" s="263">
        <v>1</v>
      </c>
      <c r="X1425" s="158">
        <v>45084</v>
      </c>
      <c r="Y1425" s="297">
        <f t="shared" si="61"/>
        <v>1</v>
      </c>
      <c r="Z1425" s="263"/>
      <c r="AA1425" s="263"/>
      <c r="AB1425" s="263"/>
      <c r="AC1425" s="263"/>
      <c r="AD1425" s="263"/>
      <c r="AE1425" s="263"/>
      <c r="AF1425" s="263"/>
      <c r="AG1425" s="158"/>
      <c r="AH1425" s="297">
        <f t="shared" si="59"/>
        <v>0</v>
      </c>
      <c r="AI1425" s="573"/>
      <c r="AJ1425" s="574" t="s">
        <v>659</v>
      </c>
      <c r="AK1425" s="574" t="s">
        <v>430</v>
      </c>
      <c r="AL1425" s="574"/>
      <c r="AM1425" s="574"/>
      <c r="AN1425" s="574"/>
      <c r="AO1425" s="574"/>
      <c r="AP1425" s="574"/>
      <c r="AQ1425" s="574"/>
      <c r="AR1425" s="574"/>
      <c r="AS1425" s="575"/>
      <c r="AT1425" s="576"/>
      <c r="AU1425" s="575"/>
      <c r="AV1425" s="577"/>
      <c r="AW1425" s="159"/>
    </row>
    <row r="1426" spans="1:49" ht="51">
      <c r="A1426" s="395"/>
      <c r="B1426" s="395">
        <v>3460902000</v>
      </c>
      <c r="C1426" s="263" t="s">
        <v>7530</v>
      </c>
      <c r="D1426" s="263" t="s">
        <v>7531</v>
      </c>
      <c r="E1426" s="263" t="s">
        <v>3595</v>
      </c>
      <c r="F1426" s="263" t="s">
        <v>414</v>
      </c>
      <c r="G1426" s="263" t="s">
        <v>666</v>
      </c>
      <c r="H1426" s="263"/>
      <c r="I1426" s="263"/>
      <c r="J1426" s="263"/>
      <c r="K1426" s="263"/>
      <c r="L1426" s="263"/>
      <c r="M1426" s="263"/>
      <c r="N1426" s="263"/>
      <c r="O1426" s="158"/>
      <c r="P1426" s="296">
        <f t="shared" si="60"/>
        <v>0</v>
      </c>
      <c r="Q1426" s="263"/>
      <c r="R1426" s="263"/>
      <c r="S1426" s="263"/>
      <c r="T1426" s="263"/>
      <c r="U1426" s="263"/>
      <c r="V1426" s="263"/>
      <c r="W1426" s="263">
        <v>1</v>
      </c>
      <c r="X1426" s="158">
        <v>45231</v>
      </c>
      <c r="Y1426" s="297">
        <f t="shared" si="61"/>
        <v>1</v>
      </c>
      <c r="Z1426" s="263"/>
      <c r="AA1426" s="263"/>
      <c r="AB1426" s="263"/>
      <c r="AC1426" s="263"/>
      <c r="AD1426" s="263"/>
      <c r="AE1426" s="263"/>
      <c r="AF1426" s="263"/>
      <c r="AG1426" s="158"/>
      <c r="AH1426" s="297">
        <f t="shared" si="59"/>
        <v>0</v>
      </c>
      <c r="AI1426" s="573"/>
      <c r="AJ1426" s="574" t="s">
        <v>659</v>
      </c>
      <c r="AK1426" s="574" t="s">
        <v>430</v>
      </c>
      <c r="AL1426" s="574"/>
      <c r="AM1426" s="574"/>
      <c r="AN1426" s="574"/>
      <c r="AO1426" s="574"/>
      <c r="AP1426" s="574"/>
      <c r="AQ1426" s="574"/>
      <c r="AR1426" s="574"/>
      <c r="AS1426" s="575"/>
      <c r="AT1426" s="576"/>
      <c r="AU1426" s="575"/>
      <c r="AV1426" s="577"/>
      <c r="AW1426" s="159"/>
    </row>
    <row r="1427" spans="1:49" ht="51">
      <c r="A1427" s="395"/>
      <c r="B1427" s="395">
        <v>4163611800</v>
      </c>
      <c r="C1427" s="263" t="s">
        <v>7532</v>
      </c>
      <c r="D1427" s="263" t="s">
        <v>7533</v>
      </c>
      <c r="E1427" s="263" t="s">
        <v>3596</v>
      </c>
      <c r="F1427" s="263" t="s">
        <v>414</v>
      </c>
      <c r="G1427" s="263" t="s">
        <v>666</v>
      </c>
      <c r="H1427" s="263"/>
      <c r="I1427" s="263"/>
      <c r="J1427" s="263"/>
      <c r="K1427" s="263"/>
      <c r="L1427" s="263"/>
      <c r="M1427" s="263"/>
      <c r="N1427" s="263"/>
      <c r="O1427" s="158"/>
      <c r="P1427" s="296">
        <f t="shared" si="60"/>
        <v>0</v>
      </c>
      <c r="Q1427" s="263"/>
      <c r="R1427" s="263"/>
      <c r="S1427" s="263"/>
      <c r="T1427" s="263"/>
      <c r="U1427" s="263"/>
      <c r="V1427" s="263"/>
      <c r="W1427" s="263">
        <v>1</v>
      </c>
      <c r="X1427" s="158">
        <v>45114</v>
      </c>
      <c r="Y1427" s="297">
        <f t="shared" si="61"/>
        <v>1</v>
      </c>
      <c r="Z1427" s="263"/>
      <c r="AA1427" s="263"/>
      <c r="AB1427" s="263"/>
      <c r="AC1427" s="263"/>
      <c r="AD1427" s="263"/>
      <c r="AE1427" s="263"/>
      <c r="AF1427" s="263"/>
      <c r="AG1427" s="158"/>
      <c r="AH1427" s="297">
        <f t="shared" si="59"/>
        <v>0</v>
      </c>
      <c r="AI1427" s="573"/>
      <c r="AJ1427" s="574" t="s">
        <v>659</v>
      </c>
      <c r="AK1427" s="574" t="s">
        <v>430</v>
      </c>
      <c r="AL1427" s="574"/>
      <c r="AM1427" s="574"/>
      <c r="AN1427" s="574"/>
      <c r="AO1427" s="574"/>
      <c r="AP1427" s="574"/>
      <c r="AQ1427" s="574"/>
      <c r="AR1427" s="574"/>
      <c r="AS1427" s="575"/>
      <c r="AT1427" s="576"/>
      <c r="AU1427" s="575"/>
      <c r="AV1427" s="577"/>
      <c r="AW1427" s="159"/>
    </row>
    <row r="1428" spans="1:49" ht="51">
      <c r="A1428" s="395"/>
      <c r="B1428" s="395">
        <v>5810320600</v>
      </c>
      <c r="C1428" s="263" t="s">
        <v>7534</v>
      </c>
      <c r="D1428" s="263" t="s">
        <v>7535</v>
      </c>
      <c r="E1428" s="263" t="s">
        <v>3597</v>
      </c>
      <c r="F1428" s="263" t="s">
        <v>414</v>
      </c>
      <c r="G1428" s="263" t="s">
        <v>666</v>
      </c>
      <c r="H1428" s="263"/>
      <c r="I1428" s="263"/>
      <c r="J1428" s="263"/>
      <c r="K1428" s="263"/>
      <c r="L1428" s="263"/>
      <c r="M1428" s="263"/>
      <c r="N1428" s="263"/>
      <c r="O1428" s="158"/>
      <c r="P1428" s="296">
        <f t="shared" si="60"/>
        <v>0</v>
      </c>
      <c r="Q1428" s="263"/>
      <c r="R1428" s="263"/>
      <c r="S1428" s="263"/>
      <c r="T1428" s="263"/>
      <c r="U1428" s="263"/>
      <c r="V1428" s="263"/>
      <c r="W1428" s="263">
        <v>1</v>
      </c>
      <c r="X1428" s="158">
        <v>45265</v>
      </c>
      <c r="Y1428" s="297">
        <f t="shared" si="61"/>
        <v>1</v>
      </c>
      <c r="Z1428" s="263"/>
      <c r="AA1428" s="263"/>
      <c r="AB1428" s="263"/>
      <c r="AC1428" s="263"/>
      <c r="AD1428" s="263"/>
      <c r="AE1428" s="263"/>
      <c r="AF1428" s="263"/>
      <c r="AG1428" s="158"/>
      <c r="AH1428" s="297">
        <f t="shared" si="59"/>
        <v>0</v>
      </c>
      <c r="AI1428" s="573"/>
      <c r="AJ1428" s="574" t="s">
        <v>659</v>
      </c>
      <c r="AK1428" s="574" t="s">
        <v>430</v>
      </c>
      <c r="AL1428" s="574"/>
      <c r="AM1428" s="574"/>
      <c r="AN1428" s="574"/>
      <c r="AO1428" s="574"/>
      <c r="AP1428" s="574"/>
      <c r="AQ1428" s="574"/>
      <c r="AR1428" s="574"/>
      <c r="AS1428" s="575"/>
      <c r="AT1428" s="576"/>
      <c r="AU1428" s="575"/>
      <c r="AV1428" s="577"/>
      <c r="AW1428" s="159"/>
    </row>
    <row r="1429" spans="1:49" ht="63.75">
      <c r="A1429" s="395"/>
      <c r="B1429" s="395">
        <v>3082710100</v>
      </c>
      <c r="C1429" s="263" t="s">
        <v>7536</v>
      </c>
      <c r="D1429" s="263" t="s">
        <v>7355</v>
      </c>
      <c r="E1429" s="263" t="s">
        <v>3598</v>
      </c>
      <c r="F1429" s="263" t="s">
        <v>416</v>
      </c>
      <c r="G1429" s="263" t="s">
        <v>666</v>
      </c>
      <c r="H1429" s="263"/>
      <c r="I1429" s="263"/>
      <c r="J1429" s="263"/>
      <c r="K1429" s="263"/>
      <c r="L1429" s="263"/>
      <c r="M1429" s="263"/>
      <c r="N1429" s="263"/>
      <c r="O1429" s="158"/>
      <c r="P1429" s="296">
        <f t="shared" si="60"/>
        <v>0</v>
      </c>
      <c r="Q1429" s="263"/>
      <c r="R1429" s="263"/>
      <c r="S1429" s="263"/>
      <c r="T1429" s="263"/>
      <c r="U1429" s="263"/>
      <c r="V1429" s="263"/>
      <c r="W1429" s="263">
        <v>1</v>
      </c>
      <c r="X1429" s="158">
        <v>45090</v>
      </c>
      <c r="Y1429" s="297">
        <f t="shared" si="61"/>
        <v>1</v>
      </c>
      <c r="Z1429" s="263"/>
      <c r="AA1429" s="263"/>
      <c r="AB1429" s="263"/>
      <c r="AC1429" s="263"/>
      <c r="AD1429" s="263"/>
      <c r="AE1429" s="263"/>
      <c r="AF1429" s="263"/>
      <c r="AG1429" s="158"/>
      <c r="AH1429" s="297">
        <f t="shared" si="59"/>
        <v>0</v>
      </c>
      <c r="AI1429" s="573"/>
      <c r="AJ1429" s="574" t="s">
        <v>659</v>
      </c>
      <c r="AK1429" s="574" t="s">
        <v>430</v>
      </c>
      <c r="AL1429" s="574"/>
      <c r="AM1429" s="574"/>
      <c r="AN1429" s="574"/>
      <c r="AO1429" s="574"/>
      <c r="AP1429" s="574"/>
      <c r="AQ1429" s="574"/>
      <c r="AR1429" s="574"/>
      <c r="AS1429" s="575"/>
      <c r="AT1429" s="576"/>
      <c r="AU1429" s="575"/>
      <c r="AV1429" s="577"/>
      <c r="AW1429" s="159"/>
    </row>
    <row r="1430" spans="1:49" ht="63.75">
      <c r="A1430" s="395"/>
      <c r="B1430" s="395">
        <v>3082710100</v>
      </c>
      <c r="C1430" s="263" t="s">
        <v>7537</v>
      </c>
      <c r="D1430" s="263" t="s">
        <v>7355</v>
      </c>
      <c r="E1430" s="263" t="s">
        <v>3599</v>
      </c>
      <c r="F1430" s="263" t="s">
        <v>416</v>
      </c>
      <c r="G1430" s="263" t="s">
        <v>666</v>
      </c>
      <c r="H1430" s="263"/>
      <c r="I1430" s="263"/>
      <c r="J1430" s="263"/>
      <c r="K1430" s="263"/>
      <c r="L1430" s="263"/>
      <c r="M1430" s="263"/>
      <c r="N1430" s="263"/>
      <c r="O1430" s="158"/>
      <c r="P1430" s="296">
        <f t="shared" si="60"/>
        <v>0</v>
      </c>
      <c r="Q1430" s="263"/>
      <c r="R1430" s="263"/>
      <c r="S1430" s="263"/>
      <c r="T1430" s="263"/>
      <c r="U1430" s="263"/>
      <c r="V1430" s="263"/>
      <c r="W1430" s="263">
        <v>1</v>
      </c>
      <c r="X1430" s="158">
        <v>45090</v>
      </c>
      <c r="Y1430" s="297">
        <f t="shared" si="61"/>
        <v>1</v>
      </c>
      <c r="Z1430" s="263"/>
      <c r="AA1430" s="263"/>
      <c r="AB1430" s="263"/>
      <c r="AC1430" s="263"/>
      <c r="AD1430" s="263"/>
      <c r="AE1430" s="263"/>
      <c r="AF1430" s="263"/>
      <c r="AG1430" s="158"/>
      <c r="AH1430" s="297">
        <f t="shared" si="59"/>
        <v>0</v>
      </c>
      <c r="AI1430" s="573"/>
      <c r="AJ1430" s="574" t="s">
        <v>659</v>
      </c>
      <c r="AK1430" s="574" t="s">
        <v>430</v>
      </c>
      <c r="AL1430" s="574"/>
      <c r="AM1430" s="574"/>
      <c r="AN1430" s="574"/>
      <c r="AO1430" s="574"/>
      <c r="AP1430" s="574"/>
      <c r="AQ1430" s="574"/>
      <c r="AR1430" s="574"/>
      <c r="AS1430" s="575"/>
      <c r="AT1430" s="576"/>
      <c r="AU1430" s="575"/>
      <c r="AV1430" s="577"/>
      <c r="AW1430" s="159"/>
    </row>
    <row r="1431" spans="1:49" ht="63.75">
      <c r="A1431" s="395"/>
      <c r="B1431" s="395">
        <v>3082710100</v>
      </c>
      <c r="C1431" s="263" t="s">
        <v>7538</v>
      </c>
      <c r="D1431" s="263" t="s">
        <v>7355</v>
      </c>
      <c r="E1431" s="263" t="s">
        <v>3600</v>
      </c>
      <c r="F1431" s="263" t="s">
        <v>416</v>
      </c>
      <c r="G1431" s="263" t="s">
        <v>666</v>
      </c>
      <c r="H1431" s="263"/>
      <c r="I1431" s="263"/>
      <c r="J1431" s="263"/>
      <c r="K1431" s="263"/>
      <c r="L1431" s="263"/>
      <c r="M1431" s="263"/>
      <c r="N1431" s="263"/>
      <c r="O1431" s="158"/>
      <c r="P1431" s="296">
        <f t="shared" si="60"/>
        <v>0</v>
      </c>
      <c r="Q1431" s="263"/>
      <c r="R1431" s="263"/>
      <c r="S1431" s="263"/>
      <c r="T1431" s="263"/>
      <c r="U1431" s="263"/>
      <c r="V1431" s="263"/>
      <c r="W1431" s="263">
        <v>1</v>
      </c>
      <c r="X1431" s="158">
        <v>45090</v>
      </c>
      <c r="Y1431" s="297">
        <f t="shared" si="61"/>
        <v>1</v>
      </c>
      <c r="Z1431" s="263"/>
      <c r="AA1431" s="263"/>
      <c r="AB1431" s="263"/>
      <c r="AC1431" s="263"/>
      <c r="AD1431" s="263"/>
      <c r="AE1431" s="263"/>
      <c r="AF1431" s="263"/>
      <c r="AG1431" s="158"/>
      <c r="AH1431" s="297">
        <f t="shared" si="59"/>
        <v>0</v>
      </c>
      <c r="AI1431" s="573"/>
      <c r="AJ1431" s="574" t="s">
        <v>659</v>
      </c>
      <c r="AK1431" s="574" t="s">
        <v>430</v>
      </c>
      <c r="AL1431" s="574"/>
      <c r="AM1431" s="574"/>
      <c r="AN1431" s="574"/>
      <c r="AO1431" s="574"/>
      <c r="AP1431" s="574"/>
      <c r="AQ1431" s="574"/>
      <c r="AR1431" s="574"/>
      <c r="AS1431" s="575"/>
      <c r="AT1431" s="576"/>
      <c r="AU1431" s="575"/>
      <c r="AV1431" s="577"/>
      <c r="AW1431" s="159"/>
    </row>
    <row r="1432" spans="1:49" ht="63.75">
      <c r="A1432" s="395"/>
      <c r="B1432" s="395">
        <v>3082710100</v>
      </c>
      <c r="C1432" s="263" t="s">
        <v>7539</v>
      </c>
      <c r="D1432" s="263" t="s">
        <v>7355</v>
      </c>
      <c r="E1432" s="263" t="s">
        <v>3601</v>
      </c>
      <c r="F1432" s="263" t="s">
        <v>416</v>
      </c>
      <c r="G1432" s="263" t="s">
        <v>666</v>
      </c>
      <c r="H1432" s="263"/>
      <c r="I1432" s="263"/>
      <c r="J1432" s="263"/>
      <c r="K1432" s="263"/>
      <c r="L1432" s="263"/>
      <c r="M1432" s="263"/>
      <c r="N1432" s="263"/>
      <c r="O1432" s="158"/>
      <c r="P1432" s="296">
        <f t="shared" si="60"/>
        <v>0</v>
      </c>
      <c r="Q1432" s="263"/>
      <c r="R1432" s="263"/>
      <c r="S1432" s="263"/>
      <c r="T1432" s="263"/>
      <c r="U1432" s="263"/>
      <c r="V1432" s="263"/>
      <c r="W1432" s="263">
        <v>1</v>
      </c>
      <c r="X1432" s="158">
        <v>45090</v>
      </c>
      <c r="Y1432" s="297">
        <f t="shared" si="61"/>
        <v>1</v>
      </c>
      <c r="Z1432" s="263"/>
      <c r="AA1432" s="263"/>
      <c r="AB1432" s="263"/>
      <c r="AC1432" s="263"/>
      <c r="AD1432" s="263"/>
      <c r="AE1432" s="263"/>
      <c r="AF1432" s="263"/>
      <c r="AG1432" s="158"/>
      <c r="AH1432" s="297">
        <f t="shared" si="59"/>
        <v>0</v>
      </c>
      <c r="AI1432" s="573"/>
      <c r="AJ1432" s="574" t="s">
        <v>659</v>
      </c>
      <c r="AK1432" s="574" t="s">
        <v>430</v>
      </c>
      <c r="AL1432" s="574"/>
      <c r="AM1432" s="574"/>
      <c r="AN1432" s="574"/>
      <c r="AO1432" s="574"/>
      <c r="AP1432" s="574"/>
      <c r="AQ1432" s="574"/>
      <c r="AR1432" s="574"/>
      <c r="AS1432" s="575"/>
      <c r="AT1432" s="576"/>
      <c r="AU1432" s="575"/>
      <c r="AV1432" s="577"/>
      <c r="AW1432" s="159"/>
    </row>
    <row r="1433" spans="1:49" ht="63.75">
      <c r="A1433" s="395"/>
      <c r="B1433" s="395">
        <v>3082710100</v>
      </c>
      <c r="C1433" s="263" t="s">
        <v>7540</v>
      </c>
      <c r="D1433" s="263" t="s">
        <v>7355</v>
      </c>
      <c r="E1433" s="263" t="s">
        <v>3602</v>
      </c>
      <c r="F1433" s="263" t="s">
        <v>416</v>
      </c>
      <c r="G1433" s="263" t="s">
        <v>666</v>
      </c>
      <c r="H1433" s="263"/>
      <c r="I1433" s="263"/>
      <c r="J1433" s="263"/>
      <c r="K1433" s="263"/>
      <c r="L1433" s="263"/>
      <c r="M1433" s="263"/>
      <c r="N1433" s="263"/>
      <c r="O1433" s="158"/>
      <c r="P1433" s="296">
        <f t="shared" si="60"/>
        <v>0</v>
      </c>
      <c r="Q1433" s="263"/>
      <c r="R1433" s="263"/>
      <c r="S1433" s="263"/>
      <c r="T1433" s="263"/>
      <c r="U1433" s="263"/>
      <c r="V1433" s="263"/>
      <c r="W1433" s="263">
        <v>1</v>
      </c>
      <c r="X1433" s="158">
        <v>45090</v>
      </c>
      <c r="Y1433" s="297">
        <f t="shared" si="61"/>
        <v>1</v>
      </c>
      <c r="Z1433" s="263"/>
      <c r="AA1433" s="263"/>
      <c r="AB1433" s="263"/>
      <c r="AC1433" s="263"/>
      <c r="AD1433" s="263"/>
      <c r="AE1433" s="263"/>
      <c r="AF1433" s="263"/>
      <c r="AG1433" s="158"/>
      <c r="AH1433" s="297">
        <f t="shared" si="59"/>
        <v>0</v>
      </c>
      <c r="AI1433" s="573"/>
      <c r="AJ1433" s="574" t="s">
        <v>659</v>
      </c>
      <c r="AK1433" s="574" t="s">
        <v>430</v>
      </c>
      <c r="AL1433" s="574"/>
      <c r="AM1433" s="574"/>
      <c r="AN1433" s="574"/>
      <c r="AO1433" s="574"/>
      <c r="AP1433" s="574"/>
      <c r="AQ1433" s="574"/>
      <c r="AR1433" s="574"/>
      <c r="AS1433" s="575"/>
      <c r="AT1433" s="576"/>
      <c r="AU1433" s="575"/>
      <c r="AV1433" s="577"/>
      <c r="AW1433" s="159"/>
    </row>
    <row r="1434" spans="1:49" ht="63.75">
      <c r="A1434" s="395"/>
      <c r="B1434" s="395">
        <v>3082710100</v>
      </c>
      <c r="C1434" s="263" t="s">
        <v>7541</v>
      </c>
      <c r="D1434" s="263" t="s">
        <v>7355</v>
      </c>
      <c r="E1434" s="263" t="s">
        <v>3603</v>
      </c>
      <c r="F1434" s="263" t="s">
        <v>416</v>
      </c>
      <c r="G1434" s="263" t="s">
        <v>666</v>
      </c>
      <c r="H1434" s="263"/>
      <c r="I1434" s="263"/>
      <c r="J1434" s="263"/>
      <c r="K1434" s="263"/>
      <c r="L1434" s="263"/>
      <c r="M1434" s="263"/>
      <c r="N1434" s="263"/>
      <c r="O1434" s="158"/>
      <c r="P1434" s="296">
        <f t="shared" si="60"/>
        <v>0</v>
      </c>
      <c r="Q1434" s="263"/>
      <c r="R1434" s="263"/>
      <c r="S1434" s="263"/>
      <c r="T1434" s="263"/>
      <c r="U1434" s="263"/>
      <c r="V1434" s="263"/>
      <c r="W1434" s="263">
        <v>1</v>
      </c>
      <c r="X1434" s="158">
        <v>45090</v>
      </c>
      <c r="Y1434" s="297">
        <f t="shared" si="61"/>
        <v>1</v>
      </c>
      <c r="Z1434" s="263"/>
      <c r="AA1434" s="263"/>
      <c r="AB1434" s="263"/>
      <c r="AC1434" s="263"/>
      <c r="AD1434" s="263"/>
      <c r="AE1434" s="263"/>
      <c r="AF1434" s="263"/>
      <c r="AG1434" s="158"/>
      <c r="AH1434" s="297">
        <f t="shared" si="59"/>
        <v>0</v>
      </c>
      <c r="AI1434" s="573"/>
      <c r="AJ1434" s="574" t="s">
        <v>659</v>
      </c>
      <c r="AK1434" s="574" t="s">
        <v>430</v>
      </c>
      <c r="AL1434" s="574"/>
      <c r="AM1434" s="574"/>
      <c r="AN1434" s="574"/>
      <c r="AO1434" s="574"/>
      <c r="AP1434" s="574"/>
      <c r="AQ1434" s="574"/>
      <c r="AR1434" s="574"/>
      <c r="AS1434" s="575"/>
      <c r="AT1434" s="576"/>
      <c r="AU1434" s="575"/>
      <c r="AV1434" s="577"/>
      <c r="AW1434" s="159"/>
    </row>
    <row r="1435" spans="1:49" ht="63.75">
      <c r="A1435" s="395"/>
      <c r="B1435" s="395">
        <v>3082710100</v>
      </c>
      <c r="C1435" s="263" t="s">
        <v>7542</v>
      </c>
      <c r="D1435" s="263" t="s">
        <v>7355</v>
      </c>
      <c r="E1435" s="263" t="s">
        <v>3604</v>
      </c>
      <c r="F1435" s="263" t="s">
        <v>416</v>
      </c>
      <c r="G1435" s="263" t="s">
        <v>666</v>
      </c>
      <c r="H1435" s="263"/>
      <c r="I1435" s="263"/>
      <c r="J1435" s="263"/>
      <c r="K1435" s="263"/>
      <c r="L1435" s="263"/>
      <c r="M1435" s="263"/>
      <c r="N1435" s="263"/>
      <c r="O1435" s="158"/>
      <c r="P1435" s="296">
        <f t="shared" si="60"/>
        <v>0</v>
      </c>
      <c r="Q1435" s="263"/>
      <c r="R1435" s="263"/>
      <c r="S1435" s="263"/>
      <c r="T1435" s="263"/>
      <c r="U1435" s="263"/>
      <c r="V1435" s="263"/>
      <c r="W1435" s="263">
        <v>1</v>
      </c>
      <c r="X1435" s="158">
        <v>45090</v>
      </c>
      <c r="Y1435" s="297">
        <f t="shared" si="61"/>
        <v>1</v>
      </c>
      <c r="Z1435" s="263"/>
      <c r="AA1435" s="263"/>
      <c r="AB1435" s="263"/>
      <c r="AC1435" s="263"/>
      <c r="AD1435" s="263"/>
      <c r="AE1435" s="263"/>
      <c r="AF1435" s="263"/>
      <c r="AG1435" s="158"/>
      <c r="AH1435" s="297">
        <f t="shared" si="59"/>
        <v>0</v>
      </c>
      <c r="AI1435" s="573"/>
      <c r="AJ1435" s="574" t="s">
        <v>659</v>
      </c>
      <c r="AK1435" s="574" t="s">
        <v>430</v>
      </c>
      <c r="AL1435" s="574"/>
      <c r="AM1435" s="574"/>
      <c r="AN1435" s="574"/>
      <c r="AO1435" s="574"/>
      <c r="AP1435" s="574"/>
      <c r="AQ1435" s="574"/>
      <c r="AR1435" s="574"/>
      <c r="AS1435" s="575"/>
      <c r="AT1435" s="576"/>
      <c r="AU1435" s="575"/>
      <c r="AV1435" s="577"/>
      <c r="AW1435" s="159"/>
    </row>
    <row r="1436" spans="1:49" ht="51">
      <c r="A1436" s="395"/>
      <c r="B1436" s="395">
        <v>3511412000</v>
      </c>
      <c r="C1436" s="263" t="s">
        <v>7543</v>
      </c>
      <c r="D1436" s="263" t="s">
        <v>7544</v>
      </c>
      <c r="E1436" s="263" t="s">
        <v>3605</v>
      </c>
      <c r="F1436" s="263" t="s">
        <v>414</v>
      </c>
      <c r="G1436" s="263" t="s">
        <v>666</v>
      </c>
      <c r="H1436" s="263"/>
      <c r="I1436" s="263"/>
      <c r="J1436" s="263"/>
      <c r="K1436" s="263"/>
      <c r="L1436" s="263"/>
      <c r="M1436" s="263"/>
      <c r="N1436" s="263"/>
      <c r="O1436" s="158"/>
      <c r="P1436" s="296">
        <f t="shared" si="60"/>
        <v>0</v>
      </c>
      <c r="Q1436" s="263"/>
      <c r="R1436" s="263"/>
      <c r="S1436" s="263"/>
      <c r="T1436" s="263"/>
      <c r="U1436" s="263"/>
      <c r="V1436" s="263"/>
      <c r="W1436" s="263">
        <v>1</v>
      </c>
      <c r="X1436" s="158">
        <v>45121</v>
      </c>
      <c r="Y1436" s="297">
        <f t="shared" si="61"/>
        <v>1</v>
      </c>
      <c r="Z1436" s="263"/>
      <c r="AA1436" s="263"/>
      <c r="AB1436" s="263"/>
      <c r="AC1436" s="263"/>
      <c r="AD1436" s="263"/>
      <c r="AE1436" s="263"/>
      <c r="AF1436" s="263"/>
      <c r="AG1436" s="158"/>
      <c r="AH1436" s="297">
        <f t="shared" si="59"/>
        <v>0</v>
      </c>
      <c r="AI1436" s="573"/>
      <c r="AJ1436" s="574" t="s">
        <v>659</v>
      </c>
      <c r="AK1436" s="574" t="s">
        <v>430</v>
      </c>
      <c r="AL1436" s="574"/>
      <c r="AM1436" s="574"/>
      <c r="AN1436" s="574"/>
      <c r="AO1436" s="574"/>
      <c r="AP1436" s="574">
        <v>1</v>
      </c>
      <c r="AQ1436" s="574" t="s">
        <v>656</v>
      </c>
      <c r="AR1436" s="574" t="s">
        <v>10462</v>
      </c>
      <c r="AS1436" s="575"/>
      <c r="AT1436" s="576"/>
      <c r="AU1436" s="575"/>
      <c r="AV1436" s="577"/>
      <c r="AW1436" s="159"/>
    </row>
    <row r="1437" spans="1:49" ht="63.75">
      <c r="A1437" s="395"/>
      <c r="B1437" s="395">
        <v>3082710100</v>
      </c>
      <c r="C1437" s="263" t="s">
        <v>7545</v>
      </c>
      <c r="D1437" s="263" t="s">
        <v>7355</v>
      </c>
      <c r="E1437" s="263" t="s">
        <v>3606</v>
      </c>
      <c r="F1437" s="263" t="s">
        <v>416</v>
      </c>
      <c r="G1437" s="263" t="s">
        <v>666</v>
      </c>
      <c r="H1437" s="263"/>
      <c r="I1437" s="263"/>
      <c r="J1437" s="263"/>
      <c r="K1437" s="263"/>
      <c r="L1437" s="263"/>
      <c r="M1437" s="263"/>
      <c r="N1437" s="263"/>
      <c r="O1437" s="158"/>
      <c r="P1437" s="296">
        <f t="shared" si="60"/>
        <v>0</v>
      </c>
      <c r="Q1437" s="263"/>
      <c r="R1437" s="263"/>
      <c r="S1437" s="263"/>
      <c r="T1437" s="263"/>
      <c r="U1437" s="263"/>
      <c r="V1437" s="263"/>
      <c r="W1437" s="263">
        <v>1</v>
      </c>
      <c r="X1437" s="158">
        <v>45090</v>
      </c>
      <c r="Y1437" s="297">
        <f t="shared" si="61"/>
        <v>1</v>
      </c>
      <c r="Z1437" s="263"/>
      <c r="AA1437" s="263"/>
      <c r="AB1437" s="263"/>
      <c r="AC1437" s="263"/>
      <c r="AD1437" s="263"/>
      <c r="AE1437" s="263"/>
      <c r="AF1437" s="263"/>
      <c r="AG1437" s="158"/>
      <c r="AH1437" s="297">
        <f t="shared" si="59"/>
        <v>0</v>
      </c>
      <c r="AI1437" s="573"/>
      <c r="AJ1437" s="574" t="s">
        <v>659</v>
      </c>
      <c r="AK1437" s="574" t="s">
        <v>430</v>
      </c>
      <c r="AL1437" s="574"/>
      <c r="AM1437" s="574"/>
      <c r="AN1437" s="574"/>
      <c r="AO1437" s="574"/>
      <c r="AP1437" s="574"/>
      <c r="AQ1437" s="574"/>
      <c r="AR1437" s="574"/>
      <c r="AS1437" s="575"/>
      <c r="AT1437" s="576"/>
      <c r="AU1437" s="575"/>
      <c r="AV1437" s="577"/>
      <c r="AW1437" s="159"/>
    </row>
    <row r="1438" spans="1:49" ht="63.75">
      <c r="A1438" s="395"/>
      <c r="B1438" s="395">
        <v>3080208700</v>
      </c>
      <c r="C1438" s="263" t="s">
        <v>7546</v>
      </c>
      <c r="D1438" s="263" t="s">
        <v>7547</v>
      </c>
      <c r="E1438" s="263" t="s">
        <v>3607</v>
      </c>
      <c r="F1438" s="263" t="s">
        <v>416</v>
      </c>
      <c r="G1438" s="263" t="s">
        <v>666</v>
      </c>
      <c r="H1438" s="263"/>
      <c r="I1438" s="263"/>
      <c r="J1438" s="263"/>
      <c r="K1438" s="263"/>
      <c r="L1438" s="263"/>
      <c r="M1438" s="263"/>
      <c r="N1438" s="263"/>
      <c r="O1438" s="158"/>
      <c r="P1438" s="296">
        <f t="shared" si="60"/>
        <v>0</v>
      </c>
      <c r="Q1438" s="263"/>
      <c r="R1438" s="263"/>
      <c r="S1438" s="263"/>
      <c r="T1438" s="263"/>
      <c r="U1438" s="263"/>
      <c r="V1438" s="263"/>
      <c r="W1438" s="263">
        <v>1</v>
      </c>
      <c r="X1438" s="158">
        <v>45155</v>
      </c>
      <c r="Y1438" s="297">
        <f t="shared" si="61"/>
        <v>1</v>
      </c>
      <c r="Z1438" s="263"/>
      <c r="AA1438" s="263"/>
      <c r="AB1438" s="263"/>
      <c r="AC1438" s="263"/>
      <c r="AD1438" s="263"/>
      <c r="AE1438" s="263"/>
      <c r="AF1438" s="263"/>
      <c r="AG1438" s="158"/>
      <c r="AH1438" s="297">
        <f t="shared" si="59"/>
        <v>0</v>
      </c>
      <c r="AI1438" s="573"/>
      <c r="AJ1438" s="574" t="s">
        <v>659</v>
      </c>
      <c r="AK1438" s="574" t="s">
        <v>430</v>
      </c>
      <c r="AL1438" s="574"/>
      <c r="AM1438" s="574"/>
      <c r="AN1438" s="574"/>
      <c r="AO1438" s="574"/>
      <c r="AP1438" s="574"/>
      <c r="AQ1438" s="574"/>
      <c r="AR1438" s="574"/>
      <c r="AS1438" s="575"/>
      <c r="AT1438" s="576"/>
      <c r="AU1438" s="575"/>
      <c r="AV1438" s="577"/>
      <c r="AW1438" s="159"/>
    </row>
    <row r="1439" spans="1:49" ht="63.75">
      <c r="A1439" s="395"/>
      <c r="B1439" s="395">
        <v>3082710100</v>
      </c>
      <c r="C1439" s="263" t="s">
        <v>7548</v>
      </c>
      <c r="D1439" s="263" t="s">
        <v>7355</v>
      </c>
      <c r="E1439" s="263" t="s">
        <v>3608</v>
      </c>
      <c r="F1439" s="263" t="s">
        <v>416</v>
      </c>
      <c r="G1439" s="263" t="s">
        <v>666</v>
      </c>
      <c r="H1439" s="263"/>
      <c r="I1439" s="263"/>
      <c r="J1439" s="263"/>
      <c r="K1439" s="263"/>
      <c r="L1439" s="263"/>
      <c r="M1439" s="263"/>
      <c r="N1439" s="263"/>
      <c r="O1439" s="158"/>
      <c r="P1439" s="296">
        <f t="shared" si="60"/>
        <v>0</v>
      </c>
      <c r="Q1439" s="263"/>
      <c r="R1439" s="263"/>
      <c r="S1439" s="263"/>
      <c r="T1439" s="263"/>
      <c r="U1439" s="263"/>
      <c r="V1439" s="263"/>
      <c r="W1439" s="263">
        <v>1</v>
      </c>
      <c r="X1439" s="158">
        <v>45090</v>
      </c>
      <c r="Y1439" s="297">
        <f t="shared" si="61"/>
        <v>1</v>
      </c>
      <c r="Z1439" s="263"/>
      <c r="AA1439" s="263"/>
      <c r="AB1439" s="263"/>
      <c r="AC1439" s="263"/>
      <c r="AD1439" s="263"/>
      <c r="AE1439" s="263"/>
      <c r="AF1439" s="263"/>
      <c r="AG1439" s="158"/>
      <c r="AH1439" s="297">
        <f t="shared" si="59"/>
        <v>0</v>
      </c>
      <c r="AI1439" s="573"/>
      <c r="AJ1439" s="574" t="s">
        <v>659</v>
      </c>
      <c r="AK1439" s="574" t="s">
        <v>430</v>
      </c>
      <c r="AL1439" s="574"/>
      <c r="AM1439" s="574"/>
      <c r="AN1439" s="574"/>
      <c r="AO1439" s="574"/>
      <c r="AP1439" s="574"/>
      <c r="AQ1439" s="574"/>
      <c r="AR1439" s="574"/>
      <c r="AS1439" s="575"/>
      <c r="AT1439" s="576"/>
      <c r="AU1439" s="575"/>
      <c r="AV1439" s="577"/>
      <c r="AW1439" s="159"/>
    </row>
    <row r="1440" spans="1:49" ht="63.75">
      <c r="A1440" s="395"/>
      <c r="B1440" s="395">
        <v>3082710100</v>
      </c>
      <c r="C1440" s="263" t="s">
        <v>7549</v>
      </c>
      <c r="D1440" s="263" t="s">
        <v>7355</v>
      </c>
      <c r="E1440" s="263" t="s">
        <v>3609</v>
      </c>
      <c r="F1440" s="263" t="s">
        <v>416</v>
      </c>
      <c r="G1440" s="263" t="s">
        <v>666</v>
      </c>
      <c r="H1440" s="263"/>
      <c r="I1440" s="263"/>
      <c r="J1440" s="263"/>
      <c r="K1440" s="263"/>
      <c r="L1440" s="263"/>
      <c r="M1440" s="263"/>
      <c r="N1440" s="263"/>
      <c r="O1440" s="158"/>
      <c r="P1440" s="296">
        <f t="shared" si="60"/>
        <v>0</v>
      </c>
      <c r="Q1440" s="263"/>
      <c r="R1440" s="263"/>
      <c r="S1440" s="263"/>
      <c r="T1440" s="263"/>
      <c r="U1440" s="263"/>
      <c r="V1440" s="263"/>
      <c r="W1440" s="263">
        <v>1</v>
      </c>
      <c r="X1440" s="158">
        <v>45090</v>
      </c>
      <c r="Y1440" s="297">
        <f t="shared" si="61"/>
        <v>1</v>
      </c>
      <c r="Z1440" s="263"/>
      <c r="AA1440" s="263"/>
      <c r="AB1440" s="263"/>
      <c r="AC1440" s="263"/>
      <c r="AD1440" s="263"/>
      <c r="AE1440" s="263"/>
      <c r="AF1440" s="263"/>
      <c r="AG1440" s="158"/>
      <c r="AH1440" s="297">
        <f t="shared" si="59"/>
        <v>0</v>
      </c>
      <c r="AI1440" s="573"/>
      <c r="AJ1440" s="574" t="s">
        <v>659</v>
      </c>
      <c r="AK1440" s="574" t="s">
        <v>430</v>
      </c>
      <c r="AL1440" s="574"/>
      <c r="AM1440" s="574"/>
      <c r="AN1440" s="574"/>
      <c r="AO1440" s="574"/>
      <c r="AP1440" s="574"/>
      <c r="AQ1440" s="574"/>
      <c r="AR1440" s="574"/>
      <c r="AS1440" s="575"/>
      <c r="AT1440" s="576"/>
      <c r="AU1440" s="575"/>
      <c r="AV1440" s="577"/>
      <c r="AW1440" s="159"/>
    </row>
    <row r="1441" spans="1:49" ht="51">
      <c r="A1441" s="395"/>
      <c r="B1441" s="395">
        <v>4711212100</v>
      </c>
      <c r="C1441" s="263" t="s">
        <v>7550</v>
      </c>
      <c r="D1441" s="263" t="s">
        <v>7551</v>
      </c>
      <c r="E1441" s="263" t="s">
        <v>3610</v>
      </c>
      <c r="F1441" s="263" t="s">
        <v>416</v>
      </c>
      <c r="G1441" s="263" t="s">
        <v>666</v>
      </c>
      <c r="H1441" s="263"/>
      <c r="I1441" s="263"/>
      <c r="J1441" s="263"/>
      <c r="K1441" s="263"/>
      <c r="L1441" s="263"/>
      <c r="M1441" s="263"/>
      <c r="N1441" s="263"/>
      <c r="O1441" s="158"/>
      <c r="P1441" s="296">
        <f t="shared" si="60"/>
        <v>0</v>
      </c>
      <c r="Q1441" s="263"/>
      <c r="R1441" s="263"/>
      <c r="S1441" s="263"/>
      <c r="T1441" s="263"/>
      <c r="U1441" s="263"/>
      <c r="V1441" s="263"/>
      <c r="W1441" s="263">
        <v>1</v>
      </c>
      <c r="X1441" s="158">
        <v>45265</v>
      </c>
      <c r="Y1441" s="297">
        <f t="shared" si="61"/>
        <v>1</v>
      </c>
      <c r="Z1441" s="263"/>
      <c r="AA1441" s="263"/>
      <c r="AB1441" s="263"/>
      <c r="AC1441" s="263"/>
      <c r="AD1441" s="263"/>
      <c r="AE1441" s="263"/>
      <c r="AF1441" s="263"/>
      <c r="AG1441" s="158"/>
      <c r="AH1441" s="297">
        <f t="shared" si="59"/>
        <v>0</v>
      </c>
      <c r="AI1441" s="573"/>
      <c r="AJ1441" s="574" t="s">
        <v>659</v>
      </c>
      <c r="AK1441" s="574" t="s">
        <v>430</v>
      </c>
      <c r="AL1441" s="574"/>
      <c r="AM1441" s="574"/>
      <c r="AN1441" s="574"/>
      <c r="AO1441" s="574"/>
      <c r="AP1441" s="574"/>
      <c r="AQ1441" s="574"/>
      <c r="AR1441" s="574"/>
      <c r="AS1441" s="575"/>
      <c r="AT1441" s="576"/>
      <c r="AU1441" s="575"/>
      <c r="AV1441" s="577"/>
      <c r="AW1441" s="159"/>
    </row>
    <row r="1442" spans="1:49" ht="25.5">
      <c r="A1442" s="395"/>
      <c r="B1442" s="395">
        <v>3010702900</v>
      </c>
      <c r="C1442" s="263" t="s">
        <v>7552</v>
      </c>
      <c r="D1442" s="263" t="s">
        <v>7553</v>
      </c>
      <c r="E1442" s="263" t="s">
        <v>3611</v>
      </c>
      <c r="F1442" s="263" t="s">
        <v>416</v>
      </c>
      <c r="G1442" s="263" t="s">
        <v>666</v>
      </c>
      <c r="H1442" s="263"/>
      <c r="I1442" s="263"/>
      <c r="J1442" s="263"/>
      <c r="K1442" s="263"/>
      <c r="L1442" s="263"/>
      <c r="M1442" s="263"/>
      <c r="N1442" s="263"/>
      <c r="O1442" s="158"/>
      <c r="P1442" s="296">
        <f t="shared" si="60"/>
        <v>0</v>
      </c>
      <c r="Q1442" s="263"/>
      <c r="R1442" s="263"/>
      <c r="S1442" s="263"/>
      <c r="T1442" s="263"/>
      <c r="U1442" s="263"/>
      <c r="V1442" s="263"/>
      <c r="W1442" s="263">
        <v>1</v>
      </c>
      <c r="X1442" s="158">
        <v>45093</v>
      </c>
      <c r="Y1442" s="297">
        <f t="shared" si="61"/>
        <v>1</v>
      </c>
      <c r="Z1442" s="263"/>
      <c r="AA1442" s="263"/>
      <c r="AB1442" s="263"/>
      <c r="AC1442" s="263"/>
      <c r="AD1442" s="263"/>
      <c r="AE1442" s="263"/>
      <c r="AF1442" s="263"/>
      <c r="AG1442" s="158"/>
      <c r="AH1442" s="297">
        <f t="shared" si="59"/>
        <v>0</v>
      </c>
      <c r="AI1442" s="573"/>
      <c r="AJ1442" s="574" t="s">
        <v>659</v>
      </c>
      <c r="AK1442" s="574" t="s">
        <v>430</v>
      </c>
      <c r="AL1442" s="574"/>
      <c r="AM1442" s="574"/>
      <c r="AN1442" s="574"/>
      <c r="AO1442" s="574"/>
      <c r="AP1442" s="574"/>
      <c r="AQ1442" s="574"/>
      <c r="AR1442" s="574"/>
      <c r="AS1442" s="575"/>
      <c r="AT1442" s="576"/>
      <c r="AU1442" s="575"/>
      <c r="AV1442" s="577"/>
      <c r="AW1442" s="159"/>
    </row>
    <row r="1443" spans="1:49" ht="51">
      <c r="A1443" s="395"/>
      <c r="B1443" s="395">
        <v>3420720600</v>
      </c>
      <c r="C1443" s="263" t="s">
        <v>7554</v>
      </c>
      <c r="D1443" s="263" t="s">
        <v>7555</v>
      </c>
      <c r="E1443" s="263" t="s">
        <v>3612</v>
      </c>
      <c r="F1443" s="263" t="s">
        <v>416</v>
      </c>
      <c r="G1443" s="263" t="s">
        <v>666</v>
      </c>
      <c r="H1443" s="263"/>
      <c r="I1443" s="263"/>
      <c r="J1443" s="263"/>
      <c r="K1443" s="263"/>
      <c r="L1443" s="263"/>
      <c r="M1443" s="263"/>
      <c r="N1443" s="263"/>
      <c r="O1443" s="158"/>
      <c r="P1443" s="296">
        <f t="shared" si="60"/>
        <v>0</v>
      </c>
      <c r="Q1443" s="263"/>
      <c r="R1443" s="263"/>
      <c r="S1443" s="263"/>
      <c r="T1443" s="263"/>
      <c r="U1443" s="263"/>
      <c r="V1443" s="263"/>
      <c r="W1443" s="263">
        <v>1</v>
      </c>
      <c r="X1443" s="158">
        <v>45275</v>
      </c>
      <c r="Y1443" s="297">
        <f t="shared" si="61"/>
        <v>1</v>
      </c>
      <c r="Z1443" s="263"/>
      <c r="AA1443" s="263"/>
      <c r="AB1443" s="263"/>
      <c r="AC1443" s="263"/>
      <c r="AD1443" s="263"/>
      <c r="AE1443" s="263"/>
      <c r="AF1443" s="263"/>
      <c r="AG1443" s="158"/>
      <c r="AH1443" s="297">
        <f t="shared" si="59"/>
        <v>0</v>
      </c>
      <c r="AI1443" s="573"/>
      <c r="AJ1443" s="574" t="s">
        <v>659</v>
      </c>
      <c r="AK1443" s="574" t="s">
        <v>430</v>
      </c>
      <c r="AL1443" s="574"/>
      <c r="AM1443" s="574"/>
      <c r="AN1443" s="574"/>
      <c r="AO1443" s="574"/>
      <c r="AP1443" s="574"/>
      <c r="AQ1443" s="574"/>
      <c r="AR1443" s="574"/>
      <c r="AS1443" s="575"/>
      <c r="AT1443" s="576"/>
      <c r="AU1443" s="575"/>
      <c r="AV1443" s="577"/>
      <c r="AW1443" s="159"/>
    </row>
    <row r="1444" spans="1:49" ht="51">
      <c r="A1444" s="395"/>
      <c r="B1444" s="395">
        <v>3465120700</v>
      </c>
      <c r="C1444" s="263" t="s">
        <v>7556</v>
      </c>
      <c r="D1444" s="263" t="s">
        <v>7557</v>
      </c>
      <c r="E1444" s="263" t="s">
        <v>3613</v>
      </c>
      <c r="F1444" s="263" t="s">
        <v>416</v>
      </c>
      <c r="G1444" s="263" t="s">
        <v>666</v>
      </c>
      <c r="H1444" s="263"/>
      <c r="I1444" s="263"/>
      <c r="J1444" s="263"/>
      <c r="K1444" s="263"/>
      <c r="L1444" s="263"/>
      <c r="M1444" s="263"/>
      <c r="N1444" s="263"/>
      <c r="O1444" s="158"/>
      <c r="P1444" s="296">
        <f t="shared" si="60"/>
        <v>0</v>
      </c>
      <c r="Q1444" s="263"/>
      <c r="R1444" s="263"/>
      <c r="S1444" s="263"/>
      <c r="T1444" s="263"/>
      <c r="U1444" s="263"/>
      <c r="V1444" s="263"/>
      <c r="W1444" s="263">
        <v>1</v>
      </c>
      <c r="X1444" s="158">
        <v>45273</v>
      </c>
      <c r="Y1444" s="297">
        <f t="shared" si="61"/>
        <v>1</v>
      </c>
      <c r="Z1444" s="263"/>
      <c r="AA1444" s="263"/>
      <c r="AB1444" s="263"/>
      <c r="AC1444" s="263"/>
      <c r="AD1444" s="263"/>
      <c r="AE1444" s="263"/>
      <c r="AF1444" s="263"/>
      <c r="AG1444" s="158"/>
      <c r="AH1444" s="297">
        <f t="shared" si="59"/>
        <v>0</v>
      </c>
      <c r="AI1444" s="573"/>
      <c r="AJ1444" s="574" t="s">
        <v>659</v>
      </c>
      <c r="AK1444" s="574" t="s">
        <v>430</v>
      </c>
      <c r="AL1444" s="574"/>
      <c r="AM1444" s="574"/>
      <c r="AN1444" s="574"/>
      <c r="AO1444" s="574"/>
      <c r="AP1444" s="574"/>
      <c r="AQ1444" s="574"/>
      <c r="AR1444" s="574"/>
      <c r="AS1444" s="575"/>
      <c r="AT1444" s="576"/>
      <c r="AU1444" s="575"/>
      <c r="AV1444" s="577"/>
      <c r="AW1444" s="159"/>
    </row>
    <row r="1445" spans="1:49" ht="51">
      <c r="A1445" s="395"/>
      <c r="B1445" s="395">
        <v>3525010600</v>
      </c>
      <c r="C1445" s="263" t="s">
        <v>7558</v>
      </c>
      <c r="D1445" s="263" t="s">
        <v>7559</v>
      </c>
      <c r="E1445" s="263" t="s">
        <v>3614</v>
      </c>
      <c r="F1445" s="263" t="s">
        <v>416</v>
      </c>
      <c r="G1445" s="263" t="s">
        <v>666</v>
      </c>
      <c r="H1445" s="263"/>
      <c r="I1445" s="263"/>
      <c r="J1445" s="263"/>
      <c r="K1445" s="263"/>
      <c r="L1445" s="263"/>
      <c r="M1445" s="263"/>
      <c r="N1445" s="263"/>
      <c r="O1445" s="158"/>
      <c r="P1445" s="296">
        <f t="shared" si="60"/>
        <v>0</v>
      </c>
      <c r="Q1445" s="263"/>
      <c r="R1445" s="263"/>
      <c r="S1445" s="263"/>
      <c r="T1445" s="263"/>
      <c r="U1445" s="263"/>
      <c r="V1445" s="263"/>
      <c r="W1445" s="263">
        <v>1</v>
      </c>
      <c r="X1445" s="158">
        <v>45287</v>
      </c>
      <c r="Y1445" s="297">
        <f t="shared" si="61"/>
        <v>1</v>
      </c>
      <c r="Z1445" s="263"/>
      <c r="AA1445" s="263"/>
      <c r="AB1445" s="263"/>
      <c r="AC1445" s="263"/>
      <c r="AD1445" s="263"/>
      <c r="AE1445" s="263"/>
      <c r="AF1445" s="263"/>
      <c r="AG1445" s="158"/>
      <c r="AH1445" s="297">
        <f t="shared" si="59"/>
        <v>0</v>
      </c>
      <c r="AI1445" s="573"/>
      <c r="AJ1445" s="574" t="s">
        <v>659</v>
      </c>
      <c r="AK1445" s="574" t="s">
        <v>430</v>
      </c>
      <c r="AL1445" s="574"/>
      <c r="AM1445" s="574"/>
      <c r="AN1445" s="574"/>
      <c r="AO1445" s="574"/>
      <c r="AP1445" s="574">
        <v>1</v>
      </c>
      <c r="AQ1445" s="574" t="s">
        <v>656</v>
      </c>
      <c r="AR1445" s="574" t="s">
        <v>10462</v>
      </c>
      <c r="AS1445" s="575"/>
      <c r="AT1445" s="576"/>
      <c r="AU1445" s="575"/>
      <c r="AV1445" s="577"/>
      <c r="AW1445" s="159"/>
    </row>
    <row r="1446" spans="1:49" ht="51">
      <c r="A1446" s="395"/>
      <c r="B1446" s="395">
        <v>4561102300</v>
      </c>
      <c r="C1446" s="263" t="s">
        <v>7560</v>
      </c>
      <c r="D1446" s="263" t="s">
        <v>7561</v>
      </c>
      <c r="E1446" s="263" t="s">
        <v>3615</v>
      </c>
      <c r="F1446" s="263" t="s">
        <v>416</v>
      </c>
      <c r="G1446" s="263" t="s">
        <v>666</v>
      </c>
      <c r="H1446" s="263"/>
      <c r="I1446" s="263"/>
      <c r="J1446" s="263"/>
      <c r="K1446" s="263"/>
      <c r="L1446" s="263"/>
      <c r="M1446" s="263"/>
      <c r="N1446" s="263"/>
      <c r="O1446" s="158"/>
      <c r="P1446" s="296">
        <f t="shared" si="60"/>
        <v>0</v>
      </c>
      <c r="Q1446" s="263"/>
      <c r="R1446" s="263"/>
      <c r="S1446" s="263"/>
      <c r="T1446" s="263"/>
      <c r="U1446" s="263"/>
      <c r="V1446" s="263"/>
      <c r="W1446" s="263">
        <v>1</v>
      </c>
      <c r="X1446" s="158">
        <v>45099</v>
      </c>
      <c r="Y1446" s="297">
        <f t="shared" si="61"/>
        <v>1</v>
      </c>
      <c r="Z1446" s="263"/>
      <c r="AA1446" s="263"/>
      <c r="AB1446" s="263"/>
      <c r="AC1446" s="263"/>
      <c r="AD1446" s="263"/>
      <c r="AE1446" s="263"/>
      <c r="AF1446" s="263"/>
      <c r="AG1446" s="158"/>
      <c r="AH1446" s="297">
        <f t="shared" si="59"/>
        <v>0</v>
      </c>
      <c r="AI1446" s="573"/>
      <c r="AJ1446" s="574" t="s">
        <v>659</v>
      </c>
      <c r="AK1446" s="574" t="s">
        <v>430</v>
      </c>
      <c r="AL1446" s="574"/>
      <c r="AM1446" s="574"/>
      <c r="AN1446" s="574"/>
      <c r="AO1446" s="574"/>
      <c r="AP1446" s="574"/>
      <c r="AQ1446" s="574"/>
      <c r="AR1446" s="574"/>
      <c r="AS1446" s="575"/>
      <c r="AT1446" s="576"/>
      <c r="AU1446" s="575"/>
      <c r="AV1446" s="577"/>
      <c r="AW1446" s="159"/>
    </row>
    <row r="1447" spans="1:49" ht="51">
      <c r="A1447" s="395"/>
      <c r="B1447" s="395">
        <v>4160431300</v>
      </c>
      <c r="C1447" s="263" t="s">
        <v>7562</v>
      </c>
      <c r="D1447" s="263" t="s">
        <v>7563</v>
      </c>
      <c r="E1447" s="263" t="s">
        <v>3616</v>
      </c>
      <c r="F1447" s="263" t="s">
        <v>416</v>
      </c>
      <c r="G1447" s="263" t="s">
        <v>666</v>
      </c>
      <c r="H1447" s="263"/>
      <c r="I1447" s="263"/>
      <c r="J1447" s="263"/>
      <c r="K1447" s="263"/>
      <c r="L1447" s="263"/>
      <c r="M1447" s="263"/>
      <c r="N1447" s="263"/>
      <c r="O1447" s="158"/>
      <c r="P1447" s="296">
        <f t="shared" si="60"/>
        <v>0</v>
      </c>
      <c r="Q1447" s="263"/>
      <c r="R1447" s="263"/>
      <c r="S1447" s="263"/>
      <c r="T1447" s="263"/>
      <c r="U1447" s="263"/>
      <c r="V1447" s="263"/>
      <c r="W1447" s="263">
        <v>1</v>
      </c>
      <c r="X1447" s="158">
        <v>45103</v>
      </c>
      <c r="Y1447" s="297">
        <f t="shared" si="61"/>
        <v>1</v>
      </c>
      <c r="Z1447" s="263"/>
      <c r="AA1447" s="263"/>
      <c r="AB1447" s="263"/>
      <c r="AC1447" s="263"/>
      <c r="AD1447" s="263"/>
      <c r="AE1447" s="263"/>
      <c r="AF1447" s="263"/>
      <c r="AG1447" s="158"/>
      <c r="AH1447" s="297">
        <f t="shared" si="59"/>
        <v>0</v>
      </c>
      <c r="AI1447" s="573"/>
      <c r="AJ1447" s="574" t="s">
        <v>659</v>
      </c>
      <c r="AK1447" s="574" t="s">
        <v>430</v>
      </c>
      <c r="AL1447" s="574"/>
      <c r="AM1447" s="574"/>
      <c r="AN1447" s="574"/>
      <c r="AO1447" s="574"/>
      <c r="AP1447" s="574"/>
      <c r="AQ1447" s="574"/>
      <c r="AR1447" s="574"/>
      <c r="AS1447" s="575"/>
      <c r="AT1447" s="576"/>
      <c r="AU1447" s="575"/>
      <c r="AV1447" s="577"/>
      <c r="AW1447" s="159"/>
    </row>
    <row r="1448" spans="1:49" ht="51">
      <c r="A1448" s="395"/>
      <c r="B1448" s="395">
        <v>4483611000</v>
      </c>
      <c r="C1448" s="263" t="s">
        <v>7564</v>
      </c>
      <c r="D1448" s="263" t="s">
        <v>7565</v>
      </c>
      <c r="E1448" s="263" t="s">
        <v>3617</v>
      </c>
      <c r="F1448" s="263" t="s">
        <v>416</v>
      </c>
      <c r="G1448" s="263" t="s">
        <v>666</v>
      </c>
      <c r="H1448" s="263"/>
      <c r="I1448" s="263"/>
      <c r="J1448" s="263"/>
      <c r="K1448" s="263"/>
      <c r="L1448" s="263"/>
      <c r="M1448" s="263"/>
      <c r="N1448" s="263"/>
      <c r="O1448" s="158"/>
      <c r="P1448" s="296">
        <f t="shared" si="60"/>
        <v>0</v>
      </c>
      <c r="Q1448" s="263"/>
      <c r="R1448" s="263"/>
      <c r="S1448" s="263"/>
      <c r="T1448" s="263"/>
      <c r="U1448" s="263"/>
      <c r="V1448" s="263"/>
      <c r="W1448" s="263">
        <v>1</v>
      </c>
      <c r="X1448" s="158">
        <v>45272</v>
      </c>
      <c r="Y1448" s="297">
        <f t="shared" si="61"/>
        <v>1</v>
      </c>
      <c r="Z1448" s="263"/>
      <c r="AA1448" s="263"/>
      <c r="AB1448" s="263"/>
      <c r="AC1448" s="263"/>
      <c r="AD1448" s="263"/>
      <c r="AE1448" s="263"/>
      <c r="AF1448" s="263"/>
      <c r="AG1448" s="158"/>
      <c r="AH1448" s="297">
        <f t="shared" si="59"/>
        <v>0</v>
      </c>
      <c r="AI1448" s="573"/>
      <c r="AJ1448" s="574" t="s">
        <v>659</v>
      </c>
      <c r="AK1448" s="574" t="s">
        <v>430</v>
      </c>
      <c r="AL1448" s="574"/>
      <c r="AM1448" s="574"/>
      <c r="AN1448" s="574"/>
      <c r="AO1448" s="574"/>
      <c r="AP1448" s="574"/>
      <c r="AQ1448" s="574"/>
      <c r="AR1448" s="574"/>
      <c r="AS1448" s="575"/>
      <c r="AT1448" s="576"/>
      <c r="AU1448" s="575"/>
      <c r="AV1448" s="577"/>
      <c r="AW1448" s="159"/>
    </row>
    <row r="1449" spans="1:49" ht="51">
      <c r="A1449" s="395"/>
      <c r="B1449" s="395">
        <v>4487012500</v>
      </c>
      <c r="C1449" s="263" t="s">
        <v>7566</v>
      </c>
      <c r="D1449" s="263" t="s">
        <v>7567</v>
      </c>
      <c r="E1449" s="263" t="s">
        <v>3618</v>
      </c>
      <c r="F1449" s="263" t="s">
        <v>416</v>
      </c>
      <c r="G1449" s="263" t="s">
        <v>666</v>
      </c>
      <c r="H1449" s="263"/>
      <c r="I1449" s="263"/>
      <c r="J1449" s="263"/>
      <c r="K1449" s="263"/>
      <c r="L1449" s="263"/>
      <c r="M1449" s="263"/>
      <c r="N1449" s="263"/>
      <c r="O1449" s="158"/>
      <c r="P1449" s="296">
        <f t="shared" si="60"/>
        <v>0</v>
      </c>
      <c r="Q1449" s="263"/>
      <c r="R1449" s="263"/>
      <c r="S1449" s="263"/>
      <c r="T1449" s="263"/>
      <c r="U1449" s="263"/>
      <c r="V1449" s="263"/>
      <c r="W1449" s="263">
        <v>1</v>
      </c>
      <c r="X1449" s="158">
        <v>45105</v>
      </c>
      <c r="Y1449" s="297">
        <f t="shared" si="61"/>
        <v>1</v>
      </c>
      <c r="Z1449" s="263"/>
      <c r="AA1449" s="263"/>
      <c r="AB1449" s="263"/>
      <c r="AC1449" s="263"/>
      <c r="AD1449" s="263"/>
      <c r="AE1449" s="263"/>
      <c r="AF1449" s="263"/>
      <c r="AG1449" s="158"/>
      <c r="AH1449" s="297">
        <f t="shared" si="59"/>
        <v>0</v>
      </c>
      <c r="AI1449" s="573"/>
      <c r="AJ1449" s="574" t="s">
        <v>659</v>
      </c>
      <c r="AK1449" s="574" t="s">
        <v>430</v>
      </c>
      <c r="AL1449" s="574"/>
      <c r="AM1449" s="574"/>
      <c r="AN1449" s="574"/>
      <c r="AO1449" s="574"/>
      <c r="AP1449" s="574"/>
      <c r="AQ1449" s="574"/>
      <c r="AR1449" s="574"/>
      <c r="AS1449" s="575"/>
      <c r="AT1449" s="576"/>
      <c r="AU1449" s="575"/>
      <c r="AV1449" s="577"/>
      <c r="AW1449" s="159"/>
    </row>
    <row r="1450" spans="1:49" ht="51">
      <c r="A1450" s="395"/>
      <c r="B1450" s="395">
        <v>3462320600</v>
      </c>
      <c r="C1450" s="263" t="s">
        <v>7568</v>
      </c>
      <c r="D1450" s="263" t="s">
        <v>7569</v>
      </c>
      <c r="E1450" s="263" t="s">
        <v>3619</v>
      </c>
      <c r="F1450" s="263" t="s">
        <v>416</v>
      </c>
      <c r="G1450" s="263" t="s">
        <v>666</v>
      </c>
      <c r="H1450" s="263"/>
      <c r="I1450" s="263"/>
      <c r="J1450" s="263"/>
      <c r="K1450" s="263"/>
      <c r="L1450" s="263"/>
      <c r="M1450" s="263"/>
      <c r="N1450" s="263"/>
      <c r="O1450" s="158"/>
      <c r="P1450" s="296">
        <f t="shared" si="60"/>
        <v>0</v>
      </c>
      <c r="Q1450" s="263"/>
      <c r="R1450" s="263"/>
      <c r="S1450" s="263"/>
      <c r="T1450" s="263"/>
      <c r="U1450" s="263"/>
      <c r="V1450" s="263"/>
      <c r="W1450" s="263">
        <v>1</v>
      </c>
      <c r="X1450" s="158">
        <v>45161</v>
      </c>
      <c r="Y1450" s="297">
        <f t="shared" si="61"/>
        <v>1</v>
      </c>
      <c r="Z1450" s="263"/>
      <c r="AA1450" s="263"/>
      <c r="AB1450" s="263"/>
      <c r="AC1450" s="263"/>
      <c r="AD1450" s="263"/>
      <c r="AE1450" s="263"/>
      <c r="AF1450" s="263"/>
      <c r="AG1450" s="158"/>
      <c r="AH1450" s="297">
        <f t="shared" si="59"/>
        <v>0</v>
      </c>
      <c r="AI1450" s="573"/>
      <c r="AJ1450" s="574" t="s">
        <v>659</v>
      </c>
      <c r="AK1450" s="574" t="s">
        <v>430</v>
      </c>
      <c r="AL1450" s="574"/>
      <c r="AM1450" s="574"/>
      <c r="AN1450" s="574"/>
      <c r="AO1450" s="574"/>
      <c r="AP1450" s="574"/>
      <c r="AQ1450" s="574"/>
      <c r="AR1450" s="574"/>
      <c r="AS1450" s="575"/>
      <c r="AT1450" s="576"/>
      <c r="AU1450" s="575"/>
      <c r="AV1450" s="577"/>
      <c r="AW1450" s="159"/>
    </row>
    <row r="1451" spans="1:49" ht="51">
      <c r="A1451" s="395"/>
      <c r="B1451" s="395">
        <v>3573340100</v>
      </c>
      <c r="C1451" s="263" t="s">
        <v>7570</v>
      </c>
      <c r="D1451" s="263" t="s">
        <v>7571</v>
      </c>
      <c r="E1451" s="263" t="s">
        <v>3620</v>
      </c>
      <c r="F1451" s="263" t="s">
        <v>416</v>
      </c>
      <c r="G1451" s="263" t="s">
        <v>666</v>
      </c>
      <c r="H1451" s="263"/>
      <c r="I1451" s="263"/>
      <c r="J1451" s="263"/>
      <c r="K1451" s="263"/>
      <c r="L1451" s="263"/>
      <c r="M1451" s="263"/>
      <c r="N1451" s="263"/>
      <c r="O1451" s="158"/>
      <c r="P1451" s="296">
        <f t="shared" si="60"/>
        <v>0</v>
      </c>
      <c r="Q1451" s="263"/>
      <c r="R1451" s="263"/>
      <c r="S1451" s="263"/>
      <c r="T1451" s="263"/>
      <c r="U1451" s="263"/>
      <c r="V1451" s="263"/>
      <c r="W1451" s="263">
        <v>1</v>
      </c>
      <c r="X1451" s="158">
        <v>45106</v>
      </c>
      <c r="Y1451" s="297">
        <f t="shared" si="61"/>
        <v>1</v>
      </c>
      <c r="Z1451" s="263"/>
      <c r="AA1451" s="263"/>
      <c r="AB1451" s="263"/>
      <c r="AC1451" s="263"/>
      <c r="AD1451" s="263"/>
      <c r="AE1451" s="263"/>
      <c r="AF1451" s="263"/>
      <c r="AG1451" s="158"/>
      <c r="AH1451" s="297">
        <f t="shared" si="59"/>
        <v>0</v>
      </c>
      <c r="AI1451" s="573"/>
      <c r="AJ1451" s="574" t="s">
        <v>659</v>
      </c>
      <c r="AK1451" s="574" t="s">
        <v>430</v>
      </c>
      <c r="AL1451" s="574"/>
      <c r="AM1451" s="574"/>
      <c r="AN1451" s="574"/>
      <c r="AO1451" s="574"/>
      <c r="AP1451" s="574"/>
      <c r="AQ1451" s="574"/>
      <c r="AR1451" s="574"/>
      <c r="AS1451" s="575"/>
      <c r="AT1451" s="576"/>
      <c r="AU1451" s="575"/>
      <c r="AV1451" s="577"/>
      <c r="AW1451" s="159"/>
    </row>
    <row r="1452" spans="1:49" ht="51">
      <c r="A1452" s="395"/>
      <c r="B1452" s="395">
        <v>3464401000</v>
      </c>
      <c r="C1452" s="263" t="s">
        <v>7572</v>
      </c>
      <c r="D1452" s="263" t="s">
        <v>7573</v>
      </c>
      <c r="E1452" s="263" t="s">
        <v>3621</v>
      </c>
      <c r="F1452" s="263" t="s">
        <v>416</v>
      </c>
      <c r="G1452" s="263" t="s">
        <v>666</v>
      </c>
      <c r="H1452" s="263"/>
      <c r="I1452" s="263"/>
      <c r="J1452" s="263"/>
      <c r="K1452" s="263"/>
      <c r="L1452" s="263"/>
      <c r="M1452" s="263"/>
      <c r="N1452" s="263"/>
      <c r="O1452" s="158"/>
      <c r="P1452" s="296">
        <f t="shared" si="60"/>
        <v>0</v>
      </c>
      <c r="Q1452" s="263"/>
      <c r="R1452" s="263"/>
      <c r="S1452" s="263"/>
      <c r="T1452" s="263"/>
      <c r="U1452" s="263"/>
      <c r="V1452" s="263"/>
      <c r="W1452" s="263">
        <v>1</v>
      </c>
      <c r="X1452" s="158">
        <v>45159</v>
      </c>
      <c r="Y1452" s="297">
        <f t="shared" si="61"/>
        <v>1</v>
      </c>
      <c r="Z1452" s="263"/>
      <c r="AA1452" s="263"/>
      <c r="AB1452" s="263"/>
      <c r="AC1452" s="263"/>
      <c r="AD1452" s="263"/>
      <c r="AE1452" s="263"/>
      <c r="AF1452" s="263"/>
      <c r="AG1452" s="158"/>
      <c r="AH1452" s="297">
        <f t="shared" si="59"/>
        <v>0</v>
      </c>
      <c r="AI1452" s="573"/>
      <c r="AJ1452" s="574" t="s">
        <v>659</v>
      </c>
      <c r="AK1452" s="574" t="s">
        <v>430</v>
      </c>
      <c r="AL1452" s="574"/>
      <c r="AM1452" s="574"/>
      <c r="AN1452" s="574"/>
      <c r="AO1452" s="574"/>
      <c r="AP1452" s="574"/>
      <c r="AQ1452" s="574"/>
      <c r="AR1452" s="574"/>
      <c r="AS1452" s="575"/>
      <c r="AT1452" s="576"/>
      <c r="AU1452" s="575"/>
      <c r="AV1452" s="577"/>
      <c r="AW1452" s="159"/>
    </row>
    <row r="1453" spans="1:49" ht="51">
      <c r="A1453" s="395"/>
      <c r="B1453" s="395">
        <v>5506904600</v>
      </c>
      <c r="C1453" s="263" t="s">
        <v>7574</v>
      </c>
      <c r="D1453" s="263" t="s">
        <v>7575</v>
      </c>
      <c r="E1453" s="263" t="s">
        <v>3622</v>
      </c>
      <c r="F1453" s="263" t="s">
        <v>416</v>
      </c>
      <c r="G1453" s="263" t="s">
        <v>666</v>
      </c>
      <c r="H1453" s="263"/>
      <c r="I1453" s="263"/>
      <c r="J1453" s="263"/>
      <c r="K1453" s="263"/>
      <c r="L1453" s="263"/>
      <c r="M1453" s="263"/>
      <c r="N1453" s="263"/>
      <c r="O1453" s="158"/>
      <c r="P1453" s="296">
        <f t="shared" si="60"/>
        <v>0</v>
      </c>
      <c r="Q1453" s="263"/>
      <c r="R1453" s="263"/>
      <c r="S1453" s="263"/>
      <c r="T1453" s="263"/>
      <c r="U1453" s="263"/>
      <c r="V1453" s="263"/>
      <c r="W1453" s="263">
        <v>1</v>
      </c>
      <c r="X1453" s="158">
        <v>45187</v>
      </c>
      <c r="Y1453" s="297">
        <f t="shared" si="61"/>
        <v>1</v>
      </c>
      <c r="Z1453" s="263"/>
      <c r="AA1453" s="263"/>
      <c r="AB1453" s="263"/>
      <c r="AC1453" s="263"/>
      <c r="AD1453" s="263"/>
      <c r="AE1453" s="263"/>
      <c r="AF1453" s="263"/>
      <c r="AG1453" s="158"/>
      <c r="AH1453" s="297">
        <f t="shared" si="59"/>
        <v>0</v>
      </c>
      <c r="AI1453" s="573"/>
      <c r="AJ1453" s="574" t="s">
        <v>659</v>
      </c>
      <c r="AK1453" s="574" t="s">
        <v>430</v>
      </c>
      <c r="AL1453" s="574"/>
      <c r="AM1453" s="574"/>
      <c r="AN1453" s="574"/>
      <c r="AO1453" s="574"/>
      <c r="AP1453" s="574"/>
      <c r="AQ1453" s="574"/>
      <c r="AR1453" s="574"/>
      <c r="AS1453" s="575"/>
      <c r="AT1453" s="576"/>
      <c r="AU1453" s="575"/>
      <c r="AV1453" s="577"/>
      <c r="AW1453" s="159"/>
    </row>
    <row r="1454" spans="1:49" ht="51">
      <c r="A1454" s="395"/>
      <c r="B1454" s="395">
        <v>5471430100</v>
      </c>
      <c r="C1454" s="263" t="s">
        <v>7576</v>
      </c>
      <c r="D1454" s="263" t="s">
        <v>7577</v>
      </c>
      <c r="E1454" s="263" t="s">
        <v>3623</v>
      </c>
      <c r="F1454" s="263" t="s">
        <v>416</v>
      </c>
      <c r="G1454" s="263" t="s">
        <v>666</v>
      </c>
      <c r="H1454" s="263"/>
      <c r="I1454" s="263"/>
      <c r="J1454" s="263"/>
      <c r="K1454" s="263"/>
      <c r="L1454" s="263"/>
      <c r="M1454" s="263"/>
      <c r="N1454" s="263"/>
      <c r="O1454" s="158"/>
      <c r="P1454" s="296">
        <f t="shared" si="60"/>
        <v>0</v>
      </c>
      <c r="Q1454" s="263"/>
      <c r="R1454" s="263"/>
      <c r="S1454" s="263"/>
      <c r="T1454" s="263"/>
      <c r="U1454" s="263"/>
      <c r="V1454" s="263"/>
      <c r="W1454" s="263">
        <v>1</v>
      </c>
      <c r="X1454" s="158">
        <v>45230</v>
      </c>
      <c r="Y1454" s="297">
        <f t="shared" si="61"/>
        <v>1</v>
      </c>
      <c r="Z1454" s="263"/>
      <c r="AA1454" s="263"/>
      <c r="AB1454" s="263"/>
      <c r="AC1454" s="263"/>
      <c r="AD1454" s="263"/>
      <c r="AE1454" s="263"/>
      <c r="AF1454" s="263"/>
      <c r="AG1454" s="158"/>
      <c r="AH1454" s="297">
        <f t="shared" si="59"/>
        <v>0</v>
      </c>
      <c r="AI1454" s="573"/>
      <c r="AJ1454" s="574" t="s">
        <v>659</v>
      </c>
      <c r="AK1454" s="574" t="s">
        <v>430</v>
      </c>
      <c r="AL1454" s="574"/>
      <c r="AM1454" s="574"/>
      <c r="AN1454" s="574"/>
      <c r="AO1454" s="574"/>
      <c r="AP1454" s="574"/>
      <c r="AQ1454" s="574"/>
      <c r="AR1454" s="574"/>
      <c r="AS1454" s="575"/>
      <c r="AT1454" s="576"/>
      <c r="AU1454" s="575"/>
      <c r="AV1454" s="577"/>
      <c r="AW1454" s="159"/>
    </row>
    <row r="1455" spans="1:49" ht="51">
      <c r="A1455" s="395"/>
      <c r="B1455" s="395">
        <v>4171741200</v>
      </c>
      <c r="C1455" s="263" t="s">
        <v>7578</v>
      </c>
      <c r="D1455" s="263" t="s">
        <v>7579</v>
      </c>
      <c r="E1455" s="263" t="s">
        <v>3624</v>
      </c>
      <c r="F1455" s="263" t="s">
        <v>416</v>
      </c>
      <c r="G1455" s="263" t="s">
        <v>666</v>
      </c>
      <c r="H1455" s="263"/>
      <c r="I1455" s="263"/>
      <c r="J1455" s="263"/>
      <c r="K1455" s="263"/>
      <c r="L1455" s="263"/>
      <c r="M1455" s="263"/>
      <c r="N1455" s="263"/>
      <c r="O1455" s="158"/>
      <c r="P1455" s="296">
        <f t="shared" si="60"/>
        <v>0</v>
      </c>
      <c r="Q1455" s="263"/>
      <c r="R1455" s="263"/>
      <c r="S1455" s="263"/>
      <c r="T1455" s="263"/>
      <c r="U1455" s="263"/>
      <c r="V1455" s="263"/>
      <c r="W1455" s="263">
        <v>1</v>
      </c>
      <c r="X1455" s="158">
        <v>45243</v>
      </c>
      <c r="Y1455" s="297">
        <f t="shared" si="61"/>
        <v>1</v>
      </c>
      <c r="Z1455" s="263"/>
      <c r="AA1455" s="263"/>
      <c r="AB1455" s="263"/>
      <c r="AC1455" s="263"/>
      <c r="AD1455" s="263"/>
      <c r="AE1455" s="263"/>
      <c r="AF1455" s="263"/>
      <c r="AG1455" s="158"/>
      <c r="AH1455" s="297">
        <f t="shared" si="59"/>
        <v>0</v>
      </c>
      <c r="AI1455" s="573"/>
      <c r="AJ1455" s="574" t="s">
        <v>659</v>
      </c>
      <c r="AK1455" s="574" t="s">
        <v>430</v>
      </c>
      <c r="AL1455" s="574"/>
      <c r="AM1455" s="574"/>
      <c r="AN1455" s="574"/>
      <c r="AO1455" s="574"/>
      <c r="AP1455" s="574"/>
      <c r="AQ1455" s="574"/>
      <c r="AR1455" s="574"/>
      <c r="AS1455" s="575"/>
      <c r="AT1455" s="576"/>
      <c r="AU1455" s="575"/>
      <c r="AV1455" s="577"/>
      <c r="AW1455" s="159"/>
    </row>
    <row r="1456" spans="1:49" ht="51">
      <c r="A1456" s="395"/>
      <c r="B1456" s="395">
        <v>5355011500</v>
      </c>
      <c r="C1456" s="263" t="s">
        <v>7580</v>
      </c>
      <c r="D1456" s="263" t="s">
        <v>7581</v>
      </c>
      <c r="E1456" s="263" t="s">
        <v>3625</v>
      </c>
      <c r="F1456" s="263" t="s">
        <v>422</v>
      </c>
      <c r="G1456" s="263" t="s">
        <v>655</v>
      </c>
      <c r="H1456" s="263"/>
      <c r="I1456" s="263"/>
      <c r="J1456" s="263"/>
      <c r="K1456" s="263"/>
      <c r="L1456" s="263"/>
      <c r="M1456" s="263"/>
      <c r="N1456" s="263"/>
      <c r="O1456" s="158"/>
      <c r="P1456" s="296">
        <f t="shared" si="60"/>
        <v>0</v>
      </c>
      <c r="Q1456" s="263"/>
      <c r="R1456" s="263"/>
      <c r="S1456" s="263"/>
      <c r="T1456" s="263"/>
      <c r="U1456" s="263"/>
      <c r="V1456" s="263"/>
      <c r="W1456" s="263">
        <v>1</v>
      </c>
      <c r="X1456" s="158">
        <v>45106</v>
      </c>
      <c r="Y1456" s="297">
        <f t="shared" si="61"/>
        <v>1</v>
      </c>
      <c r="Z1456" s="263"/>
      <c r="AA1456" s="263"/>
      <c r="AB1456" s="263"/>
      <c r="AC1456" s="263"/>
      <c r="AD1456" s="263"/>
      <c r="AE1456" s="263"/>
      <c r="AF1456" s="263"/>
      <c r="AG1456" s="158"/>
      <c r="AH1456" s="297">
        <f t="shared" si="59"/>
        <v>0</v>
      </c>
      <c r="AI1456" s="573"/>
      <c r="AJ1456" s="574" t="s">
        <v>659</v>
      </c>
      <c r="AK1456" s="574" t="s">
        <v>430</v>
      </c>
      <c r="AL1456" s="574"/>
      <c r="AM1456" s="574"/>
      <c r="AN1456" s="574"/>
      <c r="AO1456" s="574"/>
      <c r="AP1456" s="574"/>
      <c r="AQ1456" s="574"/>
      <c r="AR1456" s="574"/>
      <c r="AS1456" s="575"/>
      <c r="AT1456" s="576"/>
      <c r="AU1456" s="575"/>
      <c r="AV1456" s="577"/>
      <c r="AW1456" s="159"/>
    </row>
    <row r="1457" spans="1:49" ht="63.75">
      <c r="A1457" s="395"/>
      <c r="B1457" s="395">
        <v>3734504500</v>
      </c>
      <c r="C1457" s="263" t="s">
        <v>7582</v>
      </c>
      <c r="D1457" s="263" t="s">
        <v>7583</v>
      </c>
      <c r="E1457" s="263" t="s">
        <v>3626</v>
      </c>
      <c r="F1457" s="263" t="s">
        <v>422</v>
      </c>
      <c r="G1457" s="263" t="s">
        <v>655</v>
      </c>
      <c r="H1457" s="263"/>
      <c r="I1457" s="263"/>
      <c r="J1457" s="263"/>
      <c r="K1457" s="263"/>
      <c r="L1457" s="263"/>
      <c r="M1457" s="263"/>
      <c r="N1457" s="263"/>
      <c r="O1457" s="158"/>
      <c r="P1457" s="296">
        <f t="shared" si="60"/>
        <v>0</v>
      </c>
      <c r="Q1457" s="263"/>
      <c r="R1457" s="263"/>
      <c r="S1457" s="263"/>
      <c r="T1457" s="263"/>
      <c r="U1457" s="263"/>
      <c r="V1457" s="263"/>
      <c r="W1457" s="263">
        <v>1</v>
      </c>
      <c r="X1457" s="158">
        <v>44939</v>
      </c>
      <c r="Y1457" s="297">
        <f t="shared" si="61"/>
        <v>1</v>
      </c>
      <c r="Z1457" s="263"/>
      <c r="AA1457" s="263"/>
      <c r="AB1457" s="263"/>
      <c r="AC1457" s="263"/>
      <c r="AD1457" s="263"/>
      <c r="AE1457" s="263"/>
      <c r="AF1457" s="263">
        <v>1</v>
      </c>
      <c r="AG1457" s="158">
        <v>45048</v>
      </c>
      <c r="AH1457" s="297">
        <f t="shared" ref="AH1457:AH1520" si="62">SUM($Z1457:$AF1457)</f>
        <v>1</v>
      </c>
      <c r="AI1457" s="573"/>
      <c r="AJ1457" s="574" t="s">
        <v>659</v>
      </c>
      <c r="AK1457" s="574" t="s">
        <v>430</v>
      </c>
      <c r="AL1457" s="574"/>
      <c r="AM1457" s="574"/>
      <c r="AN1457" s="574"/>
      <c r="AO1457" s="574"/>
      <c r="AP1457" s="574"/>
      <c r="AQ1457" s="574"/>
      <c r="AR1457" s="574"/>
      <c r="AS1457" s="575"/>
      <c r="AT1457" s="576"/>
      <c r="AU1457" s="575"/>
      <c r="AV1457" s="577"/>
      <c r="AW1457" s="159"/>
    </row>
    <row r="1458" spans="1:49" ht="51">
      <c r="A1458" s="395"/>
      <c r="B1458" s="395">
        <v>5321130700</v>
      </c>
      <c r="C1458" s="263" t="s">
        <v>7584</v>
      </c>
      <c r="D1458" s="263" t="s">
        <v>7585</v>
      </c>
      <c r="E1458" s="263" t="s">
        <v>3627</v>
      </c>
      <c r="F1458" s="263" t="s">
        <v>422</v>
      </c>
      <c r="G1458" s="263" t="s">
        <v>655</v>
      </c>
      <c r="H1458" s="263"/>
      <c r="I1458" s="263"/>
      <c r="J1458" s="263"/>
      <c r="K1458" s="263"/>
      <c r="L1458" s="263"/>
      <c r="M1458" s="263"/>
      <c r="N1458" s="263"/>
      <c r="O1458" s="158"/>
      <c r="P1458" s="296">
        <f t="shared" si="60"/>
        <v>0</v>
      </c>
      <c r="Q1458" s="263"/>
      <c r="R1458" s="263"/>
      <c r="S1458" s="263"/>
      <c r="T1458" s="263"/>
      <c r="U1458" s="263"/>
      <c r="V1458" s="263"/>
      <c r="W1458" s="263">
        <v>1</v>
      </c>
      <c r="X1458" s="158">
        <v>45197</v>
      </c>
      <c r="Y1458" s="297">
        <f t="shared" si="61"/>
        <v>1</v>
      </c>
      <c r="Z1458" s="263"/>
      <c r="AA1458" s="263"/>
      <c r="AB1458" s="263"/>
      <c r="AC1458" s="263"/>
      <c r="AD1458" s="263"/>
      <c r="AE1458" s="263"/>
      <c r="AF1458" s="263">
        <v>1</v>
      </c>
      <c r="AG1458" s="158">
        <v>45301</v>
      </c>
      <c r="AH1458" s="297">
        <f t="shared" si="62"/>
        <v>1</v>
      </c>
      <c r="AI1458" s="573"/>
      <c r="AJ1458" s="574" t="s">
        <v>659</v>
      </c>
      <c r="AK1458" s="574" t="s">
        <v>430</v>
      </c>
      <c r="AL1458" s="574"/>
      <c r="AM1458" s="574"/>
      <c r="AN1458" s="574"/>
      <c r="AO1458" s="574"/>
      <c r="AP1458" s="574"/>
      <c r="AQ1458" s="574"/>
      <c r="AR1458" s="574"/>
      <c r="AS1458" s="575"/>
      <c r="AT1458" s="576"/>
      <c r="AU1458" s="575"/>
      <c r="AV1458" s="577"/>
      <c r="AW1458" s="159"/>
    </row>
    <row r="1459" spans="1:49" ht="51">
      <c r="A1459" s="395"/>
      <c r="B1459" s="395">
        <v>4717710600</v>
      </c>
      <c r="C1459" s="263" t="s">
        <v>7586</v>
      </c>
      <c r="D1459" s="263" t="s">
        <v>7587</v>
      </c>
      <c r="E1459" s="263" t="s">
        <v>3628</v>
      </c>
      <c r="F1459" s="263" t="s">
        <v>422</v>
      </c>
      <c r="G1459" s="263" t="s">
        <v>655</v>
      </c>
      <c r="H1459" s="263"/>
      <c r="I1459" s="263"/>
      <c r="J1459" s="263"/>
      <c r="K1459" s="263"/>
      <c r="L1459" s="263"/>
      <c r="M1459" s="263"/>
      <c r="N1459" s="263"/>
      <c r="O1459" s="158"/>
      <c r="P1459" s="296">
        <f t="shared" si="60"/>
        <v>0</v>
      </c>
      <c r="Q1459" s="263"/>
      <c r="R1459" s="263"/>
      <c r="S1459" s="263"/>
      <c r="T1459" s="263"/>
      <c r="U1459" s="263"/>
      <c r="V1459" s="263"/>
      <c r="W1459" s="263">
        <v>1</v>
      </c>
      <c r="X1459" s="158">
        <v>45007</v>
      </c>
      <c r="Y1459" s="297">
        <f t="shared" si="61"/>
        <v>1</v>
      </c>
      <c r="Z1459" s="263"/>
      <c r="AA1459" s="263"/>
      <c r="AB1459" s="263"/>
      <c r="AC1459" s="263"/>
      <c r="AD1459" s="263"/>
      <c r="AE1459" s="263"/>
      <c r="AF1459" s="263">
        <v>1</v>
      </c>
      <c r="AG1459" s="158">
        <v>45231</v>
      </c>
      <c r="AH1459" s="297">
        <f t="shared" si="62"/>
        <v>1</v>
      </c>
      <c r="AI1459" s="573"/>
      <c r="AJ1459" s="574" t="s">
        <v>659</v>
      </c>
      <c r="AK1459" s="574" t="s">
        <v>430</v>
      </c>
      <c r="AL1459" s="574"/>
      <c r="AM1459" s="574"/>
      <c r="AN1459" s="574"/>
      <c r="AO1459" s="574"/>
      <c r="AP1459" s="574"/>
      <c r="AQ1459" s="574"/>
      <c r="AR1459" s="574"/>
      <c r="AS1459" s="575"/>
      <c r="AT1459" s="576"/>
      <c r="AU1459" s="575"/>
      <c r="AV1459" s="577"/>
      <c r="AW1459" s="159"/>
    </row>
    <row r="1460" spans="1:49" ht="51">
      <c r="A1460" s="395"/>
      <c r="B1460" s="395">
        <v>5773230400</v>
      </c>
      <c r="C1460" s="263" t="s">
        <v>7588</v>
      </c>
      <c r="D1460" s="263" t="s">
        <v>7589</v>
      </c>
      <c r="E1460" s="263" t="s">
        <v>3629</v>
      </c>
      <c r="F1460" s="263" t="s">
        <v>422</v>
      </c>
      <c r="G1460" s="263" t="s">
        <v>655</v>
      </c>
      <c r="H1460" s="263"/>
      <c r="I1460" s="263"/>
      <c r="J1460" s="263"/>
      <c r="K1460" s="263"/>
      <c r="L1460" s="263"/>
      <c r="M1460" s="263"/>
      <c r="N1460" s="263"/>
      <c r="O1460" s="158"/>
      <c r="P1460" s="296">
        <f t="shared" si="60"/>
        <v>0</v>
      </c>
      <c r="Q1460" s="263"/>
      <c r="R1460" s="263"/>
      <c r="S1460" s="263"/>
      <c r="T1460" s="263"/>
      <c r="U1460" s="263"/>
      <c r="V1460" s="263"/>
      <c r="W1460" s="263">
        <v>1</v>
      </c>
      <c r="X1460" s="158">
        <v>45103</v>
      </c>
      <c r="Y1460" s="297">
        <f t="shared" si="61"/>
        <v>1</v>
      </c>
      <c r="Z1460" s="263"/>
      <c r="AA1460" s="263"/>
      <c r="AB1460" s="263"/>
      <c r="AC1460" s="263"/>
      <c r="AD1460" s="263"/>
      <c r="AE1460" s="263"/>
      <c r="AF1460" s="263">
        <v>1</v>
      </c>
      <c r="AG1460" s="158">
        <v>45194</v>
      </c>
      <c r="AH1460" s="297">
        <f t="shared" si="62"/>
        <v>1</v>
      </c>
      <c r="AI1460" s="573"/>
      <c r="AJ1460" s="574" t="s">
        <v>659</v>
      </c>
      <c r="AK1460" s="574" t="s">
        <v>430</v>
      </c>
      <c r="AL1460" s="574"/>
      <c r="AM1460" s="574"/>
      <c r="AN1460" s="574"/>
      <c r="AO1460" s="574"/>
      <c r="AP1460" s="574"/>
      <c r="AQ1460" s="574"/>
      <c r="AR1460" s="574"/>
      <c r="AS1460" s="575"/>
      <c r="AT1460" s="576"/>
      <c r="AU1460" s="575"/>
      <c r="AV1460" s="577"/>
      <c r="AW1460" s="159"/>
    </row>
    <row r="1461" spans="1:49" ht="51">
      <c r="A1461" s="395"/>
      <c r="B1461" s="395">
        <v>4513220900</v>
      </c>
      <c r="C1461" s="263" t="s">
        <v>7590</v>
      </c>
      <c r="D1461" s="263" t="s">
        <v>7591</v>
      </c>
      <c r="E1461" s="263" t="s">
        <v>3630</v>
      </c>
      <c r="F1461" s="263" t="s">
        <v>422</v>
      </c>
      <c r="G1461" s="263" t="s">
        <v>655</v>
      </c>
      <c r="H1461" s="263"/>
      <c r="I1461" s="263"/>
      <c r="J1461" s="263"/>
      <c r="K1461" s="263"/>
      <c r="L1461" s="263"/>
      <c r="M1461" s="263"/>
      <c r="N1461" s="263"/>
      <c r="O1461" s="158"/>
      <c r="P1461" s="296">
        <f t="shared" si="60"/>
        <v>0</v>
      </c>
      <c r="Q1461" s="263"/>
      <c r="R1461" s="263"/>
      <c r="S1461" s="263"/>
      <c r="T1461" s="263"/>
      <c r="U1461" s="263"/>
      <c r="V1461" s="263"/>
      <c r="W1461" s="263">
        <v>1</v>
      </c>
      <c r="X1461" s="158">
        <v>45180</v>
      </c>
      <c r="Y1461" s="297">
        <f t="shared" si="61"/>
        <v>1</v>
      </c>
      <c r="Z1461" s="263"/>
      <c r="AA1461" s="263"/>
      <c r="AB1461" s="263"/>
      <c r="AC1461" s="263"/>
      <c r="AD1461" s="263"/>
      <c r="AE1461" s="263"/>
      <c r="AF1461" s="263">
        <v>1</v>
      </c>
      <c r="AG1461" s="158">
        <v>45180</v>
      </c>
      <c r="AH1461" s="297">
        <f t="shared" si="62"/>
        <v>1</v>
      </c>
      <c r="AI1461" s="573"/>
      <c r="AJ1461" s="574" t="s">
        <v>659</v>
      </c>
      <c r="AK1461" s="574" t="s">
        <v>430</v>
      </c>
      <c r="AL1461" s="574"/>
      <c r="AM1461" s="574"/>
      <c r="AN1461" s="574"/>
      <c r="AO1461" s="574"/>
      <c r="AP1461" s="574"/>
      <c r="AQ1461" s="574"/>
      <c r="AR1461" s="574"/>
      <c r="AS1461" s="575"/>
      <c r="AT1461" s="576"/>
      <c r="AU1461" s="575"/>
      <c r="AV1461" s="577"/>
      <c r="AW1461" s="159"/>
    </row>
    <row r="1462" spans="1:49" ht="51">
      <c r="A1462" s="395"/>
      <c r="B1462" s="395">
        <v>4661730200</v>
      </c>
      <c r="C1462" s="263" t="s">
        <v>7592</v>
      </c>
      <c r="D1462" s="263" t="s">
        <v>7593</v>
      </c>
      <c r="E1462" s="263" t="s">
        <v>3631</v>
      </c>
      <c r="F1462" s="263" t="s">
        <v>422</v>
      </c>
      <c r="G1462" s="263" t="s">
        <v>655</v>
      </c>
      <c r="H1462" s="263"/>
      <c r="I1462" s="263"/>
      <c r="J1462" s="263"/>
      <c r="K1462" s="263"/>
      <c r="L1462" s="263"/>
      <c r="M1462" s="263"/>
      <c r="N1462" s="263"/>
      <c r="O1462" s="158"/>
      <c r="P1462" s="296">
        <f t="shared" si="60"/>
        <v>0</v>
      </c>
      <c r="Q1462" s="263"/>
      <c r="R1462" s="263"/>
      <c r="S1462" s="263"/>
      <c r="T1462" s="263"/>
      <c r="U1462" s="263"/>
      <c r="V1462" s="263"/>
      <c r="W1462" s="263">
        <v>1</v>
      </c>
      <c r="X1462" s="158">
        <v>45131</v>
      </c>
      <c r="Y1462" s="297">
        <f t="shared" si="61"/>
        <v>1</v>
      </c>
      <c r="Z1462" s="263"/>
      <c r="AA1462" s="263"/>
      <c r="AB1462" s="263"/>
      <c r="AC1462" s="263"/>
      <c r="AD1462" s="263"/>
      <c r="AE1462" s="263"/>
      <c r="AF1462" s="263">
        <v>1</v>
      </c>
      <c r="AG1462" s="158">
        <v>45281</v>
      </c>
      <c r="AH1462" s="297">
        <f t="shared" si="62"/>
        <v>1</v>
      </c>
      <c r="AI1462" s="573"/>
      <c r="AJ1462" s="574" t="s">
        <v>659</v>
      </c>
      <c r="AK1462" s="574" t="s">
        <v>430</v>
      </c>
      <c r="AL1462" s="574"/>
      <c r="AM1462" s="574"/>
      <c r="AN1462" s="574"/>
      <c r="AO1462" s="574"/>
      <c r="AP1462" s="574"/>
      <c r="AQ1462" s="574"/>
      <c r="AR1462" s="574"/>
      <c r="AS1462" s="575"/>
      <c r="AT1462" s="576"/>
      <c r="AU1462" s="575"/>
      <c r="AV1462" s="577"/>
      <c r="AW1462" s="159"/>
    </row>
    <row r="1463" spans="1:49" ht="38.25">
      <c r="A1463" s="395"/>
      <c r="B1463" s="395">
        <v>5440922000</v>
      </c>
      <c r="C1463" s="263" t="s">
        <v>7594</v>
      </c>
      <c r="D1463" s="263" t="s">
        <v>7595</v>
      </c>
      <c r="E1463" s="263" t="s">
        <v>3632</v>
      </c>
      <c r="F1463" s="263" t="s">
        <v>422</v>
      </c>
      <c r="G1463" s="263" t="s">
        <v>655</v>
      </c>
      <c r="H1463" s="263"/>
      <c r="I1463" s="263"/>
      <c r="J1463" s="263"/>
      <c r="K1463" s="263"/>
      <c r="L1463" s="263"/>
      <c r="M1463" s="263"/>
      <c r="N1463" s="263"/>
      <c r="O1463" s="158"/>
      <c r="P1463" s="296">
        <f t="shared" ref="P1463:P1526" si="63">SUM($H1463:$N1463)</f>
        <v>0</v>
      </c>
      <c r="Q1463" s="263"/>
      <c r="R1463" s="263"/>
      <c r="S1463" s="263"/>
      <c r="T1463" s="263"/>
      <c r="U1463" s="263"/>
      <c r="V1463" s="263"/>
      <c r="W1463" s="263">
        <v>1</v>
      </c>
      <c r="X1463" s="158">
        <v>44981</v>
      </c>
      <c r="Y1463" s="297">
        <f t="shared" ref="Y1463:Y1526" si="64">SUM($Q1463:$W1463)</f>
        <v>1</v>
      </c>
      <c r="Z1463" s="263"/>
      <c r="AA1463" s="263"/>
      <c r="AB1463" s="263"/>
      <c r="AC1463" s="263"/>
      <c r="AD1463" s="263"/>
      <c r="AE1463" s="263"/>
      <c r="AF1463" s="263">
        <v>1</v>
      </c>
      <c r="AG1463" s="158">
        <v>45261</v>
      </c>
      <c r="AH1463" s="297">
        <f t="shared" si="62"/>
        <v>1</v>
      </c>
      <c r="AI1463" s="573"/>
      <c r="AJ1463" s="574" t="s">
        <v>659</v>
      </c>
      <c r="AK1463" s="574" t="s">
        <v>430</v>
      </c>
      <c r="AL1463" s="574"/>
      <c r="AM1463" s="574"/>
      <c r="AN1463" s="574"/>
      <c r="AO1463" s="574"/>
      <c r="AP1463" s="574"/>
      <c r="AQ1463" s="574"/>
      <c r="AR1463" s="574"/>
      <c r="AS1463" s="575"/>
      <c r="AT1463" s="576"/>
      <c r="AU1463" s="575"/>
      <c r="AV1463" s="577"/>
      <c r="AW1463" s="159"/>
    </row>
    <row r="1464" spans="1:49" ht="51">
      <c r="A1464" s="395"/>
      <c r="B1464" s="395">
        <v>4205040600</v>
      </c>
      <c r="C1464" s="263" t="s">
        <v>7596</v>
      </c>
      <c r="D1464" s="263" t="s">
        <v>7597</v>
      </c>
      <c r="E1464" s="263" t="s">
        <v>3633</v>
      </c>
      <c r="F1464" s="263" t="s">
        <v>422</v>
      </c>
      <c r="G1464" s="263" t="s">
        <v>655</v>
      </c>
      <c r="H1464" s="263"/>
      <c r="I1464" s="263"/>
      <c r="J1464" s="263"/>
      <c r="K1464" s="263"/>
      <c r="L1464" s="263"/>
      <c r="M1464" s="263"/>
      <c r="N1464" s="263"/>
      <c r="O1464" s="158"/>
      <c r="P1464" s="296">
        <f t="shared" si="63"/>
        <v>0</v>
      </c>
      <c r="Q1464" s="263"/>
      <c r="R1464" s="263"/>
      <c r="S1464" s="263"/>
      <c r="T1464" s="263"/>
      <c r="U1464" s="263"/>
      <c r="V1464" s="263"/>
      <c r="W1464" s="263">
        <v>1</v>
      </c>
      <c r="X1464" s="158">
        <v>44956</v>
      </c>
      <c r="Y1464" s="297">
        <f t="shared" si="64"/>
        <v>1</v>
      </c>
      <c r="Z1464" s="263"/>
      <c r="AA1464" s="263"/>
      <c r="AB1464" s="263"/>
      <c r="AC1464" s="263"/>
      <c r="AD1464" s="263"/>
      <c r="AE1464" s="263"/>
      <c r="AF1464" s="263">
        <v>1</v>
      </c>
      <c r="AG1464" s="158">
        <v>45209</v>
      </c>
      <c r="AH1464" s="297">
        <f t="shared" si="62"/>
        <v>1</v>
      </c>
      <c r="AI1464" s="573"/>
      <c r="AJ1464" s="574" t="s">
        <v>659</v>
      </c>
      <c r="AK1464" s="574" t="s">
        <v>430</v>
      </c>
      <c r="AL1464" s="574"/>
      <c r="AM1464" s="574"/>
      <c r="AN1464" s="574"/>
      <c r="AO1464" s="574"/>
      <c r="AP1464" s="574"/>
      <c r="AQ1464" s="574"/>
      <c r="AR1464" s="574"/>
      <c r="AS1464" s="575"/>
      <c r="AT1464" s="576"/>
      <c r="AU1464" s="575"/>
      <c r="AV1464" s="577"/>
      <c r="AW1464" s="159"/>
    </row>
    <row r="1465" spans="1:49" ht="51">
      <c r="A1465" s="395"/>
      <c r="B1465" s="395">
        <v>4632611200</v>
      </c>
      <c r="C1465" s="263" t="s">
        <v>7598</v>
      </c>
      <c r="D1465" s="263" t="s">
        <v>7599</v>
      </c>
      <c r="E1465" s="263" t="s">
        <v>3634</v>
      </c>
      <c r="F1465" s="263" t="s">
        <v>422</v>
      </c>
      <c r="G1465" s="263" t="s">
        <v>655</v>
      </c>
      <c r="H1465" s="263"/>
      <c r="I1465" s="263"/>
      <c r="J1465" s="263"/>
      <c r="K1465" s="263"/>
      <c r="L1465" s="263"/>
      <c r="M1465" s="263"/>
      <c r="N1465" s="263"/>
      <c r="O1465" s="158"/>
      <c r="P1465" s="296">
        <f t="shared" si="63"/>
        <v>0</v>
      </c>
      <c r="Q1465" s="263"/>
      <c r="R1465" s="263"/>
      <c r="S1465" s="263"/>
      <c r="T1465" s="263"/>
      <c r="U1465" s="263"/>
      <c r="V1465" s="263"/>
      <c r="W1465" s="263">
        <v>1</v>
      </c>
      <c r="X1465" s="158">
        <v>44977</v>
      </c>
      <c r="Y1465" s="297">
        <f t="shared" si="64"/>
        <v>1</v>
      </c>
      <c r="Z1465" s="263"/>
      <c r="AA1465" s="263"/>
      <c r="AB1465" s="263"/>
      <c r="AC1465" s="263"/>
      <c r="AD1465" s="263"/>
      <c r="AE1465" s="263"/>
      <c r="AF1465" s="263">
        <v>1</v>
      </c>
      <c r="AG1465" s="158">
        <v>45168</v>
      </c>
      <c r="AH1465" s="297">
        <f t="shared" si="62"/>
        <v>1</v>
      </c>
      <c r="AI1465" s="573"/>
      <c r="AJ1465" s="574" t="s">
        <v>659</v>
      </c>
      <c r="AK1465" s="574" t="s">
        <v>430</v>
      </c>
      <c r="AL1465" s="574"/>
      <c r="AM1465" s="574"/>
      <c r="AN1465" s="574"/>
      <c r="AO1465" s="574"/>
      <c r="AP1465" s="574"/>
      <c r="AQ1465" s="574"/>
      <c r="AR1465" s="574"/>
      <c r="AS1465" s="575"/>
      <c r="AT1465" s="576"/>
      <c r="AU1465" s="575"/>
      <c r="AV1465" s="577"/>
      <c r="AW1465" s="159"/>
    </row>
    <row r="1466" spans="1:49" ht="51">
      <c r="A1466" s="395"/>
      <c r="B1466" s="395">
        <v>4672910700</v>
      </c>
      <c r="C1466" s="263" t="s">
        <v>7600</v>
      </c>
      <c r="D1466" s="263" t="s">
        <v>7601</v>
      </c>
      <c r="E1466" s="263" t="s">
        <v>3635</v>
      </c>
      <c r="F1466" s="263" t="s">
        <v>422</v>
      </c>
      <c r="G1466" s="263" t="s">
        <v>655</v>
      </c>
      <c r="H1466" s="263"/>
      <c r="I1466" s="263"/>
      <c r="J1466" s="263"/>
      <c r="K1466" s="263"/>
      <c r="L1466" s="263"/>
      <c r="M1466" s="263"/>
      <c r="N1466" s="263"/>
      <c r="O1466" s="158"/>
      <c r="P1466" s="296">
        <f t="shared" si="63"/>
        <v>0</v>
      </c>
      <c r="Q1466" s="263"/>
      <c r="R1466" s="263"/>
      <c r="S1466" s="263"/>
      <c r="T1466" s="263"/>
      <c r="U1466" s="263"/>
      <c r="V1466" s="263"/>
      <c r="W1466" s="263">
        <v>1</v>
      </c>
      <c r="X1466" s="158">
        <v>44973</v>
      </c>
      <c r="Y1466" s="297">
        <f t="shared" si="64"/>
        <v>1</v>
      </c>
      <c r="Z1466" s="263"/>
      <c r="AA1466" s="263"/>
      <c r="AB1466" s="263"/>
      <c r="AC1466" s="263"/>
      <c r="AD1466" s="263"/>
      <c r="AE1466" s="263"/>
      <c r="AF1466" s="263">
        <v>1</v>
      </c>
      <c r="AG1466" s="158">
        <v>45202</v>
      </c>
      <c r="AH1466" s="297">
        <f t="shared" si="62"/>
        <v>1</v>
      </c>
      <c r="AI1466" s="573"/>
      <c r="AJ1466" s="574" t="s">
        <v>659</v>
      </c>
      <c r="AK1466" s="574" t="s">
        <v>430</v>
      </c>
      <c r="AL1466" s="574"/>
      <c r="AM1466" s="574"/>
      <c r="AN1466" s="574"/>
      <c r="AO1466" s="574"/>
      <c r="AP1466" s="574"/>
      <c r="AQ1466" s="574"/>
      <c r="AR1466" s="574"/>
      <c r="AS1466" s="575"/>
      <c r="AT1466" s="576"/>
      <c r="AU1466" s="575"/>
      <c r="AV1466" s="577"/>
      <c r="AW1466" s="159"/>
    </row>
    <row r="1467" spans="1:49" ht="51">
      <c r="A1467" s="395"/>
      <c r="B1467" s="395">
        <v>3592520700</v>
      </c>
      <c r="C1467" s="263" t="s">
        <v>7602</v>
      </c>
      <c r="D1467" s="263" t="s">
        <v>7603</v>
      </c>
      <c r="E1467" s="263" t="s">
        <v>3636</v>
      </c>
      <c r="F1467" s="263" t="s">
        <v>422</v>
      </c>
      <c r="G1467" s="263" t="s">
        <v>655</v>
      </c>
      <c r="H1467" s="263"/>
      <c r="I1467" s="263"/>
      <c r="J1467" s="263"/>
      <c r="K1467" s="263"/>
      <c r="L1467" s="263"/>
      <c r="M1467" s="263"/>
      <c r="N1467" s="263"/>
      <c r="O1467" s="158"/>
      <c r="P1467" s="296">
        <f t="shared" si="63"/>
        <v>0</v>
      </c>
      <c r="Q1467" s="263"/>
      <c r="R1467" s="263"/>
      <c r="S1467" s="263"/>
      <c r="T1467" s="263"/>
      <c r="U1467" s="263"/>
      <c r="V1467" s="263"/>
      <c r="W1467" s="263">
        <v>1</v>
      </c>
      <c r="X1467" s="158">
        <v>44950</v>
      </c>
      <c r="Y1467" s="297">
        <f t="shared" si="64"/>
        <v>1</v>
      </c>
      <c r="Z1467" s="263"/>
      <c r="AA1467" s="263"/>
      <c r="AB1467" s="263"/>
      <c r="AC1467" s="263"/>
      <c r="AD1467" s="263"/>
      <c r="AE1467" s="263"/>
      <c r="AF1467" s="263">
        <v>1</v>
      </c>
      <c r="AG1467" s="158">
        <v>45195</v>
      </c>
      <c r="AH1467" s="297">
        <f t="shared" si="62"/>
        <v>1</v>
      </c>
      <c r="AI1467" s="573"/>
      <c r="AJ1467" s="574" t="s">
        <v>659</v>
      </c>
      <c r="AK1467" s="574" t="s">
        <v>430</v>
      </c>
      <c r="AL1467" s="574"/>
      <c r="AM1467" s="574"/>
      <c r="AN1467" s="574"/>
      <c r="AO1467" s="574"/>
      <c r="AP1467" s="574"/>
      <c r="AQ1467" s="574"/>
      <c r="AR1467" s="574"/>
      <c r="AS1467" s="575"/>
      <c r="AT1467" s="576"/>
      <c r="AU1467" s="575"/>
      <c r="AV1467" s="577"/>
      <c r="AW1467" s="159"/>
    </row>
    <row r="1468" spans="1:49" ht="51">
      <c r="A1468" s="395"/>
      <c r="B1468" s="395">
        <v>6731601600</v>
      </c>
      <c r="C1468" s="263" t="s">
        <v>7604</v>
      </c>
      <c r="D1468" s="263" t="s">
        <v>7605</v>
      </c>
      <c r="E1468" s="263" t="s">
        <v>3637</v>
      </c>
      <c r="F1468" s="263" t="s">
        <v>422</v>
      </c>
      <c r="G1468" s="263" t="s">
        <v>655</v>
      </c>
      <c r="H1468" s="263"/>
      <c r="I1468" s="263"/>
      <c r="J1468" s="263"/>
      <c r="K1468" s="263"/>
      <c r="L1468" s="263"/>
      <c r="M1468" s="263"/>
      <c r="N1468" s="263"/>
      <c r="O1468" s="158"/>
      <c r="P1468" s="296">
        <f t="shared" si="63"/>
        <v>0</v>
      </c>
      <c r="Q1468" s="263"/>
      <c r="R1468" s="263"/>
      <c r="S1468" s="263"/>
      <c r="T1468" s="263"/>
      <c r="U1468" s="263"/>
      <c r="V1468" s="263"/>
      <c r="W1468" s="263">
        <v>1</v>
      </c>
      <c r="X1468" s="158">
        <v>45007</v>
      </c>
      <c r="Y1468" s="297">
        <f t="shared" si="64"/>
        <v>1</v>
      </c>
      <c r="Z1468" s="263"/>
      <c r="AA1468" s="263"/>
      <c r="AB1468" s="263"/>
      <c r="AC1468" s="263"/>
      <c r="AD1468" s="263"/>
      <c r="AE1468" s="263"/>
      <c r="AF1468" s="263">
        <v>1</v>
      </c>
      <c r="AG1468" s="158">
        <v>45239</v>
      </c>
      <c r="AH1468" s="297">
        <f t="shared" si="62"/>
        <v>1</v>
      </c>
      <c r="AI1468" s="573"/>
      <c r="AJ1468" s="574" t="s">
        <v>659</v>
      </c>
      <c r="AK1468" s="574" t="s">
        <v>430</v>
      </c>
      <c r="AL1468" s="574"/>
      <c r="AM1468" s="574"/>
      <c r="AN1468" s="574"/>
      <c r="AO1468" s="574"/>
      <c r="AP1468" s="574"/>
      <c r="AQ1468" s="574"/>
      <c r="AR1468" s="574"/>
      <c r="AS1468" s="575"/>
      <c r="AT1468" s="576"/>
      <c r="AU1468" s="575"/>
      <c r="AV1468" s="577"/>
      <c r="AW1468" s="159"/>
    </row>
    <row r="1469" spans="1:49" ht="51">
      <c r="A1469" s="395"/>
      <c r="B1469" s="395">
        <v>3623401700</v>
      </c>
      <c r="C1469" s="263" t="s">
        <v>7606</v>
      </c>
      <c r="D1469" s="263" t="s">
        <v>7607</v>
      </c>
      <c r="E1469" s="263" t="s">
        <v>3638</v>
      </c>
      <c r="F1469" s="263" t="s">
        <v>422</v>
      </c>
      <c r="G1469" s="263" t="s">
        <v>655</v>
      </c>
      <c r="H1469" s="263"/>
      <c r="I1469" s="263"/>
      <c r="J1469" s="263"/>
      <c r="K1469" s="263"/>
      <c r="L1469" s="263"/>
      <c r="M1469" s="263"/>
      <c r="N1469" s="263"/>
      <c r="O1469" s="158"/>
      <c r="P1469" s="296">
        <f t="shared" si="63"/>
        <v>0</v>
      </c>
      <c r="Q1469" s="263"/>
      <c r="R1469" s="263"/>
      <c r="S1469" s="263"/>
      <c r="T1469" s="263"/>
      <c r="U1469" s="263"/>
      <c r="V1469" s="263"/>
      <c r="W1469" s="263">
        <v>1</v>
      </c>
      <c r="X1469" s="158">
        <v>44959</v>
      </c>
      <c r="Y1469" s="297">
        <f t="shared" si="64"/>
        <v>1</v>
      </c>
      <c r="Z1469" s="263"/>
      <c r="AA1469" s="263"/>
      <c r="AB1469" s="263"/>
      <c r="AC1469" s="263"/>
      <c r="AD1469" s="263"/>
      <c r="AE1469" s="263"/>
      <c r="AF1469" s="263">
        <v>1</v>
      </c>
      <c r="AG1469" s="158">
        <v>45264</v>
      </c>
      <c r="AH1469" s="297">
        <f t="shared" si="62"/>
        <v>1</v>
      </c>
      <c r="AI1469" s="573"/>
      <c r="AJ1469" s="574" t="s">
        <v>659</v>
      </c>
      <c r="AK1469" s="574" t="s">
        <v>430</v>
      </c>
      <c r="AL1469" s="574"/>
      <c r="AM1469" s="574"/>
      <c r="AN1469" s="574"/>
      <c r="AO1469" s="574"/>
      <c r="AP1469" s="574"/>
      <c r="AQ1469" s="574"/>
      <c r="AR1469" s="574"/>
      <c r="AS1469" s="575"/>
      <c r="AT1469" s="576"/>
      <c r="AU1469" s="575"/>
      <c r="AV1469" s="577"/>
      <c r="AW1469" s="159"/>
    </row>
    <row r="1470" spans="1:49" ht="51">
      <c r="A1470" s="395"/>
      <c r="B1470" s="395">
        <v>3151500100</v>
      </c>
      <c r="C1470" s="263" t="s">
        <v>7082</v>
      </c>
      <c r="D1470" s="263" t="s">
        <v>5892</v>
      </c>
      <c r="E1470" s="263" t="s">
        <v>3639</v>
      </c>
      <c r="F1470" s="263" t="s">
        <v>422</v>
      </c>
      <c r="G1470" s="263" t="s">
        <v>655</v>
      </c>
      <c r="H1470" s="263"/>
      <c r="I1470" s="263"/>
      <c r="J1470" s="263"/>
      <c r="K1470" s="263"/>
      <c r="L1470" s="263"/>
      <c r="M1470" s="263"/>
      <c r="N1470" s="263"/>
      <c r="O1470" s="158"/>
      <c r="P1470" s="296">
        <f t="shared" si="63"/>
        <v>0</v>
      </c>
      <c r="Q1470" s="263"/>
      <c r="R1470" s="263"/>
      <c r="S1470" s="263"/>
      <c r="T1470" s="263"/>
      <c r="U1470" s="263"/>
      <c r="V1470" s="263"/>
      <c r="W1470" s="263">
        <v>1</v>
      </c>
      <c r="X1470" s="158">
        <v>44999</v>
      </c>
      <c r="Y1470" s="297">
        <f t="shared" si="64"/>
        <v>1</v>
      </c>
      <c r="Z1470" s="263"/>
      <c r="AA1470" s="263"/>
      <c r="AB1470" s="263"/>
      <c r="AC1470" s="263"/>
      <c r="AD1470" s="263"/>
      <c r="AE1470" s="263"/>
      <c r="AF1470" s="263">
        <v>1</v>
      </c>
      <c r="AG1470" s="158">
        <v>45146</v>
      </c>
      <c r="AH1470" s="297">
        <f t="shared" si="62"/>
        <v>1</v>
      </c>
      <c r="AI1470" s="573"/>
      <c r="AJ1470" s="574" t="s">
        <v>659</v>
      </c>
      <c r="AK1470" s="574" t="s">
        <v>430</v>
      </c>
      <c r="AL1470" s="574"/>
      <c r="AM1470" s="574"/>
      <c r="AN1470" s="574"/>
      <c r="AO1470" s="574"/>
      <c r="AP1470" s="574"/>
      <c r="AQ1470" s="574"/>
      <c r="AR1470" s="574"/>
      <c r="AS1470" s="575"/>
      <c r="AT1470" s="576"/>
      <c r="AU1470" s="575"/>
      <c r="AV1470" s="577"/>
      <c r="AW1470" s="159"/>
    </row>
    <row r="1471" spans="1:49" ht="51">
      <c r="A1471" s="395"/>
      <c r="B1471" s="395">
        <v>4485112000</v>
      </c>
      <c r="C1471" s="263" t="s">
        <v>7608</v>
      </c>
      <c r="D1471" s="263" t="s">
        <v>7609</v>
      </c>
      <c r="E1471" s="263" t="s">
        <v>3640</v>
      </c>
      <c r="F1471" s="263" t="s">
        <v>422</v>
      </c>
      <c r="G1471" s="263" t="s">
        <v>655</v>
      </c>
      <c r="H1471" s="263"/>
      <c r="I1471" s="263"/>
      <c r="J1471" s="263"/>
      <c r="K1471" s="263"/>
      <c r="L1471" s="263"/>
      <c r="M1471" s="263"/>
      <c r="N1471" s="263"/>
      <c r="O1471" s="158"/>
      <c r="P1471" s="296">
        <f t="shared" si="63"/>
        <v>0</v>
      </c>
      <c r="Q1471" s="263"/>
      <c r="R1471" s="263"/>
      <c r="S1471" s="263"/>
      <c r="T1471" s="263"/>
      <c r="U1471" s="263"/>
      <c r="V1471" s="263"/>
      <c r="W1471" s="263">
        <v>1</v>
      </c>
      <c r="X1471" s="158">
        <v>44999</v>
      </c>
      <c r="Y1471" s="297">
        <f t="shared" si="64"/>
        <v>1</v>
      </c>
      <c r="Z1471" s="263"/>
      <c r="AA1471" s="263"/>
      <c r="AB1471" s="263"/>
      <c r="AC1471" s="263"/>
      <c r="AD1471" s="263"/>
      <c r="AE1471" s="263"/>
      <c r="AF1471" s="263">
        <v>1</v>
      </c>
      <c r="AG1471" s="158">
        <v>45012</v>
      </c>
      <c r="AH1471" s="297">
        <f t="shared" si="62"/>
        <v>1</v>
      </c>
      <c r="AI1471" s="573"/>
      <c r="AJ1471" s="574" t="s">
        <v>659</v>
      </c>
      <c r="AK1471" s="574" t="s">
        <v>430</v>
      </c>
      <c r="AL1471" s="574"/>
      <c r="AM1471" s="574"/>
      <c r="AN1471" s="574"/>
      <c r="AO1471" s="574"/>
      <c r="AP1471" s="574"/>
      <c r="AQ1471" s="574"/>
      <c r="AR1471" s="574"/>
      <c r="AS1471" s="575"/>
      <c r="AT1471" s="576"/>
      <c r="AU1471" s="575"/>
      <c r="AV1471" s="577"/>
      <c r="AW1471" s="159"/>
    </row>
    <row r="1472" spans="1:49" ht="51">
      <c r="A1472" s="395"/>
      <c r="B1472" s="395">
        <v>3481503200</v>
      </c>
      <c r="C1472" s="263" t="s">
        <v>7610</v>
      </c>
      <c r="D1472" s="263" t="s">
        <v>7611</v>
      </c>
      <c r="E1472" s="263" t="s">
        <v>3641</v>
      </c>
      <c r="F1472" s="263" t="s">
        <v>422</v>
      </c>
      <c r="G1472" s="263" t="s">
        <v>655</v>
      </c>
      <c r="H1472" s="263"/>
      <c r="I1472" s="263"/>
      <c r="J1472" s="263"/>
      <c r="K1472" s="263"/>
      <c r="L1472" s="263"/>
      <c r="M1472" s="263"/>
      <c r="N1472" s="263"/>
      <c r="O1472" s="158"/>
      <c r="P1472" s="296">
        <f t="shared" si="63"/>
        <v>0</v>
      </c>
      <c r="Q1472" s="263"/>
      <c r="R1472" s="263"/>
      <c r="S1472" s="263"/>
      <c r="T1472" s="263"/>
      <c r="U1472" s="263"/>
      <c r="V1472" s="263"/>
      <c r="W1472" s="263">
        <v>1</v>
      </c>
      <c r="X1472" s="158">
        <v>44966</v>
      </c>
      <c r="Y1472" s="297">
        <f t="shared" si="64"/>
        <v>1</v>
      </c>
      <c r="Z1472" s="263"/>
      <c r="AA1472" s="263"/>
      <c r="AB1472" s="263"/>
      <c r="AC1472" s="263"/>
      <c r="AD1472" s="263"/>
      <c r="AE1472" s="263"/>
      <c r="AF1472" s="263">
        <v>1</v>
      </c>
      <c r="AG1472" s="158">
        <v>44996</v>
      </c>
      <c r="AH1472" s="297">
        <f t="shared" si="62"/>
        <v>1</v>
      </c>
      <c r="AI1472" s="573"/>
      <c r="AJ1472" s="574" t="s">
        <v>659</v>
      </c>
      <c r="AK1472" s="574" t="s">
        <v>430</v>
      </c>
      <c r="AL1472" s="574"/>
      <c r="AM1472" s="574"/>
      <c r="AN1472" s="574"/>
      <c r="AO1472" s="574"/>
      <c r="AP1472" s="574"/>
      <c r="AQ1472" s="574"/>
      <c r="AR1472" s="574"/>
      <c r="AS1472" s="575"/>
      <c r="AT1472" s="576"/>
      <c r="AU1472" s="575"/>
      <c r="AV1472" s="577"/>
      <c r="AW1472" s="159"/>
    </row>
    <row r="1473" spans="1:49" ht="51">
      <c r="A1473" s="395"/>
      <c r="B1473" s="395">
        <v>4650310500</v>
      </c>
      <c r="C1473" s="263" t="s">
        <v>7612</v>
      </c>
      <c r="D1473" s="263" t="s">
        <v>7613</v>
      </c>
      <c r="E1473" s="263" t="s">
        <v>3642</v>
      </c>
      <c r="F1473" s="263" t="s">
        <v>422</v>
      </c>
      <c r="G1473" s="263" t="s">
        <v>655</v>
      </c>
      <c r="H1473" s="263"/>
      <c r="I1473" s="263"/>
      <c r="J1473" s="263"/>
      <c r="K1473" s="263"/>
      <c r="L1473" s="263"/>
      <c r="M1473" s="263"/>
      <c r="N1473" s="263"/>
      <c r="O1473" s="158"/>
      <c r="P1473" s="296">
        <f t="shared" si="63"/>
        <v>0</v>
      </c>
      <c r="Q1473" s="263"/>
      <c r="R1473" s="263"/>
      <c r="S1473" s="263"/>
      <c r="T1473" s="263"/>
      <c r="U1473" s="263"/>
      <c r="V1473" s="263"/>
      <c r="W1473" s="263">
        <v>1</v>
      </c>
      <c r="X1473" s="158">
        <v>45016</v>
      </c>
      <c r="Y1473" s="297">
        <f t="shared" si="64"/>
        <v>1</v>
      </c>
      <c r="Z1473" s="263"/>
      <c r="AA1473" s="263"/>
      <c r="AB1473" s="263"/>
      <c r="AC1473" s="263"/>
      <c r="AD1473" s="263"/>
      <c r="AE1473" s="263"/>
      <c r="AF1473" s="263"/>
      <c r="AG1473" s="158"/>
      <c r="AH1473" s="297">
        <f t="shared" si="62"/>
        <v>0</v>
      </c>
      <c r="AI1473" s="573"/>
      <c r="AJ1473" s="574" t="s">
        <v>659</v>
      </c>
      <c r="AK1473" s="574" t="s">
        <v>430</v>
      </c>
      <c r="AL1473" s="574"/>
      <c r="AM1473" s="574"/>
      <c r="AN1473" s="574"/>
      <c r="AO1473" s="574"/>
      <c r="AP1473" s="574"/>
      <c r="AQ1473" s="574"/>
      <c r="AR1473" s="574"/>
      <c r="AS1473" s="575"/>
      <c r="AT1473" s="576"/>
      <c r="AU1473" s="575"/>
      <c r="AV1473" s="577"/>
      <c r="AW1473" s="159"/>
    </row>
    <row r="1474" spans="1:49" ht="51">
      <c r="A1474" s="395"/>
      <c r="B1474" s="395">
        <v>5303420200</v>
      </c>
      <c r="C1474" s="263" t="s">
        <v>7614</v>
      </c>
      <c r="D1474" s="263" t="s">
        <v>7615</v>
      </c>
      <c r="E1474" s="263" t="s">
        <v>3643</v>
      </c>
      <c r="F1474" s="263" t="s">
        <v>422</v>
      </c>
      <c r="G1474" s="263" t="s">
        <v>655</v>
      </c>
      <c r="H1474" s="263"/>
      <c r="I1474" s="263"/>
      <c r="J1474" s="263"/>
      <c r="K1474" s="263"/>
      <c r="L1474" s="263"/>
      <c r="M1474" s="263"/>
      <c r="N1474" s="263"/>
      <c r="O1474" s="158"/>
      <c r="P1474" s="296">
        <f t="shared" si="63"/>
        <v>0</v>
      </c>
      <c r="Q1474" s="263"/>
      <c r="R1474" s="263"/>
      <c r="S1474" s="263"/>
      <c r="T1474" s="263"/>
      <c r="U1474" s="263"/>
      <c r="V1474" s="263"/>
      <c r="W1474" s="263">
        <v>1</v>
      </c>
      <c r="X1474" s="158">
        <v>45278</v>
      </c>
      <c r="Y1474" s="297">
        <f t="shared" si="64"/>
        <v>1</v>
      </c>
      <c r="Z1474" s="263"/>
      <c r="AA1474" s="263"/>
      <c r="AB1474" s="263"/>
      <c r="AC1474" s="263"/>
      <c r="AD1474" s="263"/>
      <c r="AE1474" s="263"/>
      <c r="AF1474" s="263"/>
      <c r="AG1474" s="158"/>
      <c r="AH1474" s="297">
        <f t="shared" si="62"/>
        <v>0</v>
      </c>
      <c r="AI1474" s="573"/>
      <c r="AJ1474" s="574" t="s">
        <v>659</v>
      </c>
      <c r="AK1474" s="574" t="s">
        <v>430</v>
      </c>
      <c r="AL1474" s="574"/>
      <c r="AM1474" s="574"/>
      <c r="AN1474" s="574"/>
      <c r="AO1474" s="574"/>
      <c r="AP1474" s="574"/>
      <c r="AQ1474" s="574"/>
      <c r="AR1474" s="574"/>
      <c r="AS1474" s="575"/>
      <c r="AT1474" s="576"/>
      <c r="AU1474" s="575"/>
      <c r="AV1474" s="577"/>
      <c r="AW1474" s="159"/>
    </row>
    <row r="1475" spans="1:49" ht="51">
      <c r="A1475" s="395"/>
      <c r="B1475" s="395">
        <v>5426700800</v>
      </c>
      <c r="C1475" s="263" t="s">
        <v>7616</v>
      </c>
      <c r="D1475" s="263" t="s">
        <v>7617</v>
      </c>
      <c r="E1475" s="263" t="s">
        <v>3644</v>
      </c>
      <c r="F1475" s="263" t="s">
        <v>422</v>
      </c>
      <c r="G1475" s="263" t="s">
        <v>655</v>
      </c>
      <c r="H1475" s="263"/>
      <c r="I1475" s="263"/>
      <c r="J1475" s="263"/>
      <c r="K1475" s="263"/>
      <c r="L1475" s="263"/>
      <c r="M1475" s="263"/>
      <c r="N1475" s="263"/>
      <c r="O1475" s="158"/>
      <c r="P1475" s="296">
        <f t="shared" si="63"/>
        <v>0</v>
      </c>
      <c r="Q1475" s="263"/>
      <c r="R1475" s="263"/>
      <c r="S1475" s="263"/>
      <c r="T1475" s="263"/>
      <c r="U1475" s="263"/>
      <c r="V1475" s="263"/>
      <c r="W1475" s="263">
        <v>1</v>
      </c>
      <c r="X1475" s="158">
        <v>45015</v>
      </c>
      <c r="Y1475" s="297">
        <f t="shared" si="64"/>
        <v>1</v>
      </c>
      <c r="Z1475" s="263"/>
      <c r="AA1475" s="263"/>
      <c r="AB1475" s="263"/>
      <c r="AC1475" s="263"/>
      <c r="AD1475" s="263"/>
      <c r="AE1475" s="263"/>
      <c r="AF1475" s="263"/>
      <c r="AG1475" s="158"/>
      <c r="AH1475" s="297">
        <f t="shared" si="62"/>
        <v>0</v>
      </c>
      <c r="AI1475" s="573"/>
      <c r="AJ1475" s="574" t="s">
        <v>659</v>
      </c>
      <c r="AK1475" s="574" t="s">
        <v>430</v>
      </c>
      <c r="AL1475" s="574"/>
      <c r="AM1475" s="574"/>
      <c r="AN1475" s="574"/>
      <c r="AO1475" s="574"/>
      <c r="AP1475" s="574"/>
      <c r="AQ1475" s="574"/>
      <c r="AR1475" s="574"/>
      <c r="AS1475" s="575"/>
      <c r="AT1475" s="576"/>
      <c r="AU1475" s="575"/>
      <c r="AV1475" s="577"/>
      <c r="AW1475" s="159"/>
    </row>
    <row r="1476" spans="1:49" ht="51">
      <c r="A1476" s="395"/>
      <c r="B1476" s="395">
        <v>4670830300</v>
      </c>
      <c r="C1476" s="263" t="s">
        <v>7618</v>
      </c>
      <c r="D1476" s="263" t="s">
        <v>7619</v>
      </c>
      <c r="E1476" s="263" t="s">
        <v>3645</v>
      </c>
      <c r="F1476" s="263" t="s">
        <v>422</v>
      </c>
      <c r="G1476" s="263" t="s">
        <v>655</v>
      </c>
      <c r="H1476" s="263"/>
      <c r="I1476" s="263"/>
      <c r="J1476" s="263"/>
      <c r="K1476" s="263"/>
      <c r="L1476" s="263"/>
      <c r="M1476" s="263"/>
      <c r="N1476" s="263"/>
      <c r="O1476" s="158"/>
      <c r="P1476" s="296">
        <f t="shared" si="63"/>
        <v>0</v>
      </c>
      <c r="Q1476" s="263"/>
      <c r="R1476" s="263"/>
      <c r="S1476" s="263"/>
      <c r="T1476" s="263"/>
      <c r="U1476" s="263"/>
      <c r="V1476" s="263"/>
      <c r="W1476" s="263">
        <v>1</v>
      </c>
      <c r="X1476" s="158">
        <v>45250</v>
      </c>
      <c r="Y1476" s="297">
        <f t="shared" si="64"/>
        <v>1</v>
      </c>
      <c r="Z1476" s="263"/>
      <c r="AA1476" s="263"/>
      <c r="AB1476" s="263"/>
      <c r="AC1476" s="263"/>
      <c r="AD1476" s="263"/>
      <c r="AE1476" s="263"/>
      <c r="AF1476" s="263"/>
      <c r="AG1476" s="158"/>
      <c r="AH1476" s="297">
        <f t="shared" si="62"/>
        <v>0</v>
      </c>
      <c r="AI1476" s="573"/>
      <c r="AJ1476" s="574" t="s">
        <v>659</v>
      </c>
      <c r="AK1476" s="574" t="s">
        <v>430</v>
      </c>
      <c r="AL1476" s="574"/>
      <c r="AM1476" s="574"/>
      <c r="AN1476" s="574"/>
      <c r="AO1476" s="574"/>
      <c r="AP1476" s="574"/>
      <c r="AQ1476" s="574"/>
      <c r="AR1476" s="574"/>
      <c r="AS1476" s="575"/>
      <c r="AT1476" s="576"/>
      <c r="AU1476" s="575"/>
      <c r="AV1476" s="577"/>
      <c r="AW1476" s="159"/>
    </row>
    <row r="1477" spans="1:49" ht="51">
      <c r="A1477" s="395"/>
      <c r="B1477" s="395">
        <v>4674431400</v>
      </c>
      <c r="C1477" s="263" t="s">
        <v>7620</v>
      </c>
      <c r="D1477" s="263" t="s">
        <v>7621</v>
      </c>
      <c r="E1477" s="263" t="s">
        <v>3646</v>
      </c>
      <c r="F1477" s="263" t="s">
        <v>422</v>
      </c>
      <c r="G1477" s="263" t="s">
        <v>655</v>
      </c>
      <c r="H1477" s="263"/>
      <c r="I1477" s="263"/>
      <c r="J1477" s="263"/>
      <c r="K1477" s="263"/>
      <c r="L1477" s="263"/>
      <c r="M1477" s="263"/>
      <c r="N1477" s="263"/>
      <c r="O1477" s="158"/>
      <c r="P1477" s="296">
        <f t="shared" si="63"/>
        <v>0</v>
      </c>
      <c r="Q1477" s="263"/>
      <c r="R1477" s="263"/>
      <c r="S1477" s="263"/>
      <c r="T1477" s="263"/>
      <c r="U1477" s="263"/>
      <c r="V1477" s="263"/>
      <c r="W1477" s="263">
        <v>1</v>
      </c>
      <c r="X1477" s="158">
        <v>45288</v>
      </c>
      <c r="Y1477" s="297">
        <f t="shared" si="64"/>
        <v>1</v>
      </c>
      <c r="Z1477" s="263"/>
      <c r="AA1477" s="263"/>
      <c r="AB1477" s="263"/>
      <c r="AC1477" s="263"/>
      <c r="AD1477" s="263"/>
      <c r="AE1477" s="263"/>
      <c r="AF1477" s="263"/>
      <c r="AG1477" s="158"/>
      <c r="AH1477" s="297">
        <f t="shared" si="62"/>
        <v>0</v>
      </c>
      <c r="AI1477" s="573"/>
      <c r="AJ1477" s="574" t="s">
        <v>659</v>
      </c>
      <c r="AK1477" s="574" t="s">
        <v>430</v>
      </c>
      <c r="AL1477" s="574"/>
      <c r="AM1477" s="574"/>
      <c r="AN1477" s="574"/>
      <c r="AO1477" s="574"/>
      <c r="AP1477" s="574"/>
      <c r="AQ1477" s="574"/>
      <c r="AR1477" s="574"/>
      <c r="AS1477" s="575"/>
      <c r="AT1477" s="576"/>
      <c r="AU1477" s="575"/>
      <c r="AV1477" s="577"/>
      <c r="AW1477" s="159"/>
    </row>
    <row r="1478" spans="1:49" ht="51">
      <c r="A1478" s="395"/>
      <c r="B1478" s="395">
        <v>5390610600</v>
      </c>
      <c r="C1478" s="263" t="s">
        <v>7622</v>
      </c>
      <c r="D1478" s="263" t="s">
        <v>7623</v>
      </c>
      <c r="E1478" s="263" t="s">
        <v>3647</v>
      </c>
      <c r="F1478" s="263" t="s">
        <v>422</v>
      </c>
      <c r="G1478" s="263" t="s">
        <v>655</v>
      </c>
      <c r="H1478" s="263"/>
      <c r="I1478" s="263"/>
      <c r="J1478" s="263"/>
      <c r="K1478" s="263"/>
      <c r="L1478" s="263"/>
      <c r="M1478" s="263"/>
      <c r="N1478" s="263"/>
      <c r="O1478" s="158"/>
      <c r="P1478" s="296">
        <f t="shared" si="63"/>
        <v>0</v>
      </c>
      <c r="Q1478" s="263"/>
      <c r="R1478" s="263"/>
      <c r="S1478" s="263"/>
      <c r="T1478" s="263"/>
      <c r="U1478" s="263"/>
      <c r="V1478" s="263"/>
      <c r="W1478" s="263">
        <v>1</v>
      </c>
      <c r="X1478" s="158">
        <v>44986</v>
      </c>
      <c r="Y1478" s="297">
        <f t="shared" si="64"/>
        <v>1</v>
      </c>
      <c r="Z1478" s="263"/>
      <c r="AA1478" s="263"/>
      <c r="AB1478" s="263"/>
      <c r="AC1478" s="263"/>
      <c r="AD1478" s="263"/>
      <c r="AE1478" s="263"/>
      <c r="AF1478" s="263"/>
      <c r="AG1478" s="158"/>
      <c r="AH1478" s="297">
        <f t="shared" si="62"/>
        <v>0</v>
      </c>
      <c r="AI1478" s="573"/>
      <c r="AJ1478" s="574" t="s">
        <v>659</v>
      </c>
      <c r="AK1478" s="574" t="s">
        <v>430</v>
      </c>
      <c r="AL1478" s="574"/>
      <c r="AM1478" s="574"/>
      <c r="AN1478" s="574"/>
      <c r="AO1478" s="574"/>
      <c r="AP1478" s="574"/>
      <c r="AQ1478" s="574"/>
      <c r="AR1478" s="574"/>
      <c r="AS1478" s="575"/>
      <c r="AT1478" s="576"/>
      <c r="AU1478" s="575"/>
      <c r="AV1478" s="577"/>
      <c r="AW1478" s="159"/>
    </row>
    <row r="1479" spans="1:49" ht="51">
      <c r="A1479" s="395"/>
      <c r="B1479" s="395">
        <v>5471321000</v>
      </c>
      <c r="C1479" s="263" t="s">
        <v>7624</v>
      </c>
      <c r="D1479" s="263" t="s">
        <v>7625</v>
      </c>
      <c r="E1479" s="263" t="s">
        <v>3648</v>
      </c>
      <c r="F1479" s="263" t="s">
        <v>422</v>
      </c>
      <c r="G1479" s="263" t="s">
        <v>655</v>
      </c>
      <c r="H1479" s="263"/>
      <c r="I1479" s="263"/>
      <c r="J1479" s="263"/>
      <c r="K1479" s="263"/>
      <c r="L1479" s="263"/>
      <c r="M1479" s="263"/>
      <c r="N1479" s="263"/>
      <c r="O1479" s="158"/>
      <c r="P1479" s="296">
        <f t="shared" si="63"/>
        <v>0</v>
      </c>
      <c r="Q1479" s="263"/>
      <c r="R1479" s="263"/>
      <c r="S1479" s="263"/>
      <c r="T1479" s="263"/>
      <c r="U1479" s="263"/>
      <c r="V1479" s="263"/>
      <c r="W1479" s="263">
        <v>1</v>
      </c>
      <c r="X1479" s="158">
        <v>45139</v>
      </c>
      <c r="Y1479" s="297">
        <f t="shared" si="64"/>
        <v>1</v>
      </c>
      <c r="Z1479" s="263"/>
      <c r="AA1479" s="263"/>
      <c r="AB1479" s="263"/>
      <c r="AC1479" s="263"/>
      <c r="AD1479" s="263"/>
      <c r="AE1479" s="263"/>
      <c r="AF1479" s="263"/>
      <c r="AG1479" s="158"/>
      <c r="AH1479" s="297">
        <f t="shared" si="62"/>
        <v>0</v>
      </c>
      <c r="AI1479" s="573"/>
      <c r="AJ1479" s="574" t="s">
        <v>659</v>
      </c>
      <c r="AK1479" s="574" t="s">
        <v>430</v>
      </c>
      <c r="AL1479" s="574"/>
      <c r="AM1479" s="574"/>
      <c r="AN1479" s="574"/>
      <c r="AO1479" s="574"/>
      <c r="AP1479" s="574"/>
      <c r="AQ1479" s="574"/>
      <c r="AR1479" s="574"/>
      <c r="AS1479" s="575"/>
      <c r="AT1479" s="576"/>
      <c r="AU1479" s="575"/>
      <c r="AV1479" s="577"/>
      <c r="AW1479" s="159"/>
    </row>
    <row r="1480" spans="1:49" ht="51">
      <c r="A1480" s="395"/>
      <c r="B1480" s="395">
        <v>4663701100</v>
      </c>
      <c r="C1480" s="263" t="s">
        <v>7626</v>
      </c>
      <c r="D1480" s="263" t="s">
        <v>7627</v>
      </c>
      <c r="E1480" s="263" t="s">
        <v>3649</v>
      </c>
      <c r="F1480" s="263" t="s">
        <v>422</v>
      </c>
      <c r="G1480" s="263" t="s">
        <v>655</v>
      </c>
      <c r="H1480" s="263"/>
      <c r="I1480" s="263"/>
      <c r="J1480" s="263"/>
      <c r="K1480" s="263"/>
      <c r="L1480" s="263"/>
      <c r="M1480" s="263"/>
      <c r="N1480" s="263"/>
      <c r="O1480" s="158"/>
      <c r="P1480" s="296">
        <f t="shared" si="63"/>
        <v>0</v>
      </c>
      <c r="Q1480" s="263"/>
      <c r="R1480" s="263"/>
      <c r="S1480" s="263"/>
      <c r="T1480" s="263"/>
      <c r="U1480" s="263"/>
      <c r="V1480" s="263"/>
      <c r="W1480" s="263">
        <v>1</v>
      </c>
      <c r="X1480" s="158">
        <v>45208</v>
      </c>
      <c r="Y1480" s="297">
        <f t="shared" si="64"/>
        <v>1</v>
      </c>
      <c r="Z1480" s="263"/>
      <c r="AA1480" s="263"/>
      <c r="AB1480" s="263"/>
      <c r="AC1480" s="263"/>
      <c r="AD1480" s="263"/>
      <c r="AE1480" s="263"/>
      <c r="AF1480" s="263"/>
      <c r="AG1480" s="158"/>
      <c r="AH1480" s="297">
        <f t="shared" si="62"/>
        <v>0</v>
      </c>
      <c r="AI1480" s="573"/>
      <c r="AJ1480" s="574" t="s">
        <v>659</v>
      </c>
      <c r="AK1480" s="574" t="s">
        <v>430</v>
      </c>
      <c r="AL1480" s="574"/>
      <c r="AM1480" s="574"/>
      <c r="AN1480" s="574"/>
      <c r="AO1480" s="574"/>
      <c r="AP1480" s="574"/>
      <c r="AQ1480" s="574"/>
      <c r="AR1480" s="574"/>
      <c r="AS1480" s="575"/>
      <c r="AT1480" s="576"/>
      <c r="AU1480" s="575"/>
      <c r="AV1480" s="577"/>
      <c r="AW1480" s="159"/>
    </row>
    <row r="1481" spans="1:49" ht="63.75">
      <c r="A1481" s="395"/>
      <c r="B1481" s="395">
        <v>4483922800</v>
      </c>
      <c r="C1481" s="263" t="s">
        <v>7628</v>
      </c>
      <c r="D1481" s="263" t="s">
        <v>7629</v>
      </c>
      <c r="E1481" s="263" t="s">
        <v>3650</v>
      </c>
      <c r="F1481" s="263" t="s">
        <v>422</v>
      </c>
      <c r="G1481" s="263" t="s">
        <v>655</v>
      </c>
      <c r="H1481" s="263"/>
      <c r="I1481" s="263"/>
      <c r="J1481" s="263"/>
      <c r="K1481" s="263"/>
      <c r="L1481" s="263"/>
      <c r="M1481" s="263"/>
      <c r="N1481" s="263"/>
      <c r="O1481" s="158"/>
      <c r="P1481" s="296">
        <f t="shared" si="63"/>
        <v>0</v>
      </c>
      <c r="Q1481" s="263"/>
      <c r="R1481" s="263"/>
      <c r="S1481" s="263"/>
      <c r="T1481" s="263"/>
      <c r="U1481" s="263"/>
      <c r="V1481" s="263"/>
      <c r="W1481" s="263">
        <v>1</v>
      </c>
      <c r="X1481" s="158">
        <v>45104</v>
      </c>
      <c r="Y1481" s="297">
        <f t="shared" si="64"/>
        <v>1</v>
      </c>
      <c r="Z1481" s="263"/>
      <c r="AA1481" s="263"/>
      <c r="AB1481" s="263"/>
      <c r="AC1481" s="263"/>
      <c r="AD1481" s="263"/>
      <c r="AE1481" s="263"/>
      <c r="AF1481" s="263"/>
      <c r="AG1481" s="158"/>
      <c r="AH1481" s="297">
        <f t="shared" si="62"/>
        <v>0</v>
      </c>
      <c r="AI1481" s="573"/>
      <c r="AJ1481" s="574" t="s">
        <v>659</v>
      </c>
      <c r="AK1481" s="574" t="s">
        <v>430</v>
      </c>
      <c r="AL1481" s="574"/>
      <c r="AM1481" s="574"/>
      <c r="AN1481" s="574"/>
      <c r="AO1481" s="574"/>
      <c r="AP1481" s="574"/>
      <c r="AQ1481" s="574"/>
      <c r="AR1481" s="574"/>
      <c r="AS1481" s="575"/>
      <c r="AT1481" s="576"/>
      <c r="AU1481" s="575"/>
      <c r="AV1481" s="577"/>
      <c r="AW1481" s="159"/>
    </row>
    <row r="1482" spans="1:49" ht="51">
      <c r="A1482" s="395"/>
      <c r="B1482" s="395">
        <v>4670821400</v>
      </c>
      <c r="C1482" s="263" t="s">
        <v>7630</v>
      </c>
      <c r="D1482" s="263" t="s">
        <v>7631</v>
      </c>
      <c r="E1482" s="263" t="s">
        <v>3651</v>
      </c>
      <c r="F1482" s="263" t="s">
        <v>422</v>
      </c>
      <c r="G1482" s="263" t="s">
        <v>655</v>
      </c>
      <c r="H1482" s="263"/>
      <c r="I1482" s="263"/>
      <c r="J1482" s="263"/>
      <c r="K1482" s="263"/>
      <c r="L1482" s="263"/>
      <c r="M1482" s="263"/>
      <c r="N1482" s="263"/>
      <c r="O1482" s="158"/>
      <c r="P1482" s="296">
        <f t="shared" si="63"/>
        <v>0</v>
      </c>
      <c r="Q1482" s="263"/>
      <c r="R1482" s="263"/>
      <c r="S1482" s="263"/>
      <c r="T1482" s="263"/>
      <c r="U1482" s="263"/>
      <c r="V1482" s="263"/>
      <c r="W1482" s="263">
        <v>1</v>
      </c>
      <c r="X1482" s="158">
        <v>45023</v>
      </c>
      <c r="Y1482" s="297">
        <f t="shared" si="64"/>
        <v>1</v>
      </c>
      <c r="Z1482" s="263"/>
      <c r="AA1482" s="263"/>
      <c r="AB1482" s="263"/>
      <c r="AC1482" s="263"/>
      <c r="AD1482" s="263"/>
      <c r="AE1482" s="263"/>
      <c r="AF1482" s="263"/>
      <c r="AG1482" s="158"/>
      <c r="AH1482" s="297">
        <f t="shared" si="62"/>
        <v>0</v>
      </c>
      <c r="AI1482" s="573"/>
      <c r="AJ1482" s="574" t="s">
        <v>659</v>
      </c>
      <c r="AK1482" s="574" t="s">
        <v>430</v>
      </c>
      <c r="AL1482" s="574"/>
      <c r="AM1482" s="574"/>
      <c r="AN1482" s="574"/>
      <c r="AO1482" s="574"/>
      <c r="AP1482" s="574"/>
      <c r="AQ1482" s="574"/>
      <c r="AR1482" s="574"/>
      <c r="AS1482" s="575"/>
      <c r="AT1482" s="576"/>
      <c r="AU1482" s="575"/>
      <c r="AV1482" s="577"/>
      <c r="AW1482" s="159"/>
    </row>
    <row r="1483" spans="1:49" ht="51">
      <c r="A1483" s="395"/>
      <c r="B1483" s="395">
        <v>4670720500</v>
      </c>
      <c r="C1483" s="263" t="s">
        <v>7632</v>
      </c>
      <c r="D1483" s="263" t="s">
        <v>7633</v>
      </c>
      <c r="E1483" s="263" t="s">
        <v>3652</v>
      </c>
      <c r="F1483" s="263" t="s">
        <v>422</v>
      </c>
      <c r="G1483" s="263" t="s">
        <v>655</v>
      </c>
      <c r="H1483" s="263"/>
      <c r="I1483" s="263"/>
      <c r="J1483" s="263"/>
      <c r="K1483" s="263"/>
      <c r="L1483" s="263"/>
      <c r="M1483" s="263"/>
      <c r="N1483" s="263"/>
      <c r="O1483" s="158"/>
      <c r="P1483" s="296">
        <f t="shared" si="63"/>
        <v>0</v>
      </c>
      <c r="Q1483" s="263"/>
      <c r="R1483" s="263"/>
      <c r="S1483" s="263"/>
      <c r="T1483" s="263"/>
      <c r="U1483" s="263"/>
      <c r="V1483" s="263"/>
      <c r="W1483" s="263">
        <v>1</v>
      </c>
      <c r="X1483" s="158">
        <v>45037</v>
      </c>
      <c r="Y1483" s="297">
        <f t="shared" si="64"/>
        <v>1</v>
      </c>
      <c r="Z1483" s="263"/>
      <c r="AA1483" s="263"/>
      <c r="AB1483" s="263"/>
      <c r="AC1483" s="263"/>
      <c r="AD1483" s="263"/>
      <c r="AE1483" s="263"/>
      <c r="AF1483" s="263"/>
      <c r="AG1483" s="158"/>
      <c r="AH1483" s="297">
        <f t="shared" si="62"/>
        <v>0</v>
      </c>
      <c r="AI1483" s="573"/>
      <c r="AJ1483" s="574" t="s">
        <v>659</v>
      </c>
      <c r="AK1483" s="574" t="s">
        <v>430</v>
      </c>
      <c r="AL1483" s="574"/>
      <c r="AM1483" s="574"/>
      <c r="AN1483" s="574"/>
      <c r="AO1483" s="574"/>
      <c r="AP1483" s="574"/>
      <c r="AQ1483" s="574"/>
      <c r="AR1483" s="574"/>
      <c r="AS1483" s="575"/>
      <c r="AT1483" s="576"/>
      <c r="AU1483" s="575"/>
      <c r="AV1483" s="577"/>
      <c r="AW1483" s="159"/>
    </row>
    <row r="1484" spans="1:49" ht="63.75">
      <c r="A1484" s="395"/>
      <c r="B1484" s="395">
        <v>4671000600</v>
      </c>
      <c r="C1484" s="263" t="s">
        <v>7634</v>
      </c>
      <c r="D1484" s="263" t="s">
        <v>7635</v>
      </c>
      <c r="E1484" s="263" t="s">
        <v>3653</v>
      </c>
      <c r="F1484" s="263" t="s">
        <v>422</v>
      </c>
      <c r="G1484" s="263" t="s">
        <v>655</v>
      </c>
      <c r="H1484" s="263"/>
      <c r="I1484" s="263"/>
      <c r="J1484" s="263"/>
      <c r="K1484" s="263"/>
      <c r="L1484" s="263"/>
      <c r="M1484" s="263"/>
      <c r="N1484" s="263"/>
      <c r="O1484" s="158"/>
      <c r="P1484" s="296">
        <f t="shared" si="63"/>
        <v>0</v>
      </c>
      <c r="Q1484" s="263"/>
      <c r="R1484" s="263"/>
      <c r="S1484" s="263"/>
      <c r="T1484" s="263"/>
      <c r="U1484" s="263"/>
      <c r="V1484" s="263"/>
      <c r="W1484" s="263">
        <v>1</v>
      </c>
      <c r="X1484" s="158">
        <v>45250</v>
      </c>
      <c r="Y1484" s="297">
        <f t="shared" si="64"/>
        <v>1</v>
      </c>
      <c r="Z1484" s="263"/>
      <c r="AA1484" s="263"/>
      <c r="AB1484" s="263"/>
      <c r="AC1484" s="263"/>
      <c r="AD1484" s="263"/>
      <c r="AE1484" s="263"/>
      <c r="AF1484" s="263"/>
      <c r="AG1484" s="158"/>
      <c r="AH1484" s="297">
        <f t="shared" si="62"/>
        <v>0</v>
      </c>
      <c r="AI1484" s="573"/>
      <c r="AJ1484" s="574" t="s">
        <v>659</v>
      </c>
      <c r="AK1484" s="574" t="s">
        <v>430</v>
      </c>
      <c r="AL1484" s="574"/>
      <c r="AM1484" s="574"/>
      <c r="AN1484" s="574"/>
      <c r="AO1484" s="574"/>
      <c r="AP1484" s="574"/>
      <c r="AQ1484" s="574"/>
      <c r="AR1484" s="574"/>
      <c r="AS1484" s="575"/>
      <c r="AT1484" s="576"/>
      <c r="AU1484" s="575"/>
      <c r="AV1484" s="577"/>
      <c r="AW1484" s="159"/>
    </row>
    <row r="1485" spans="1:49" ht="38.25">
      <c r="A1485" s="395"/>
      <c r="B1485" s="395">
        <v>3513500101</v>
      </c>
      <c r="C1485" s="263" t="s">
        <v>7636</v>
      </c>
      <c r="D1485" s="263" t="s">
        <v>7637</v>
      </c>
      <c r="E1485" s="263" t="s">
        <v>3654</v>
      </c>
      <c r="F1485" s="263" t="s">
        <v>422</v>
      </c>
      <c r="G1485" s="263" t="s">
        <v>655</v>
      </c>
      <c r="H1485" s="263"/>
      <c r="I1485" s="263"/>
      <c r="J1485" s="263"/>
      <c r="K1485" s="263"/>
      <c r="L1485" s="263"/>
      <c r="M1485" s="263"/>
      <c r="N1485" s="263"/>
      <c r="O1485" s="158"/>
      <c r="P1485" s="296">
        <f t="shared" si="63"/>
        <v>0</v>
      </c>
      <c r="Q1485" s="263"/>
      <c r="R1485" s="263"/>
      <c r="S1485" s="263"/>
      <c r="T1485" s="263"/>
      <c r="U1485" s="263"/>
      <c r="V1485" s="263"/>
      <c r="W1485" s="263">
        <v>1</v>
      </c>
      <c r="X1485" s="158">
        <v>45205</v>
      </c>
      <c r="Y1485" s="297">
        <f t="shared" si="64"/>
        <v>1</v>
      </c>
      <c r="Z1485" s="263"/>
      <c r="AA1485" s="263"/>
      <c r="AB1485" s="263"/>
      <c r="AC1485" s="263"/>
      <c r="AD1485" s="263"/>
      <c r="AE1485" s="263"/>
      <c r="AF1485" s="263"/>
      <c r="AG1485" s="158"/>
      <c r="AH1485" s="297">
        <f t="shared" si="62"/>
        <v>0</v>
      </c>
      <c r="AI1485" s="573"/>
      <c r="AJ1485" s="574" t="s">
        <v>659</v>
      </c>
      <c r="AK1485" s="574" t="s">
        <v>430</v>
      </c>
      <c r="AL1485" s="574"/>
      <c r="AM1485" s="574"/>
      <c r="AN1485" s="574"/>
      <c r="AO1485" s="574"/>
      <c r="AP1485" s="574"/>
      <c r="AQ1485" s="574"/>
      <c r="AR1485" s="574"/>
      <c r="AS1485" s="575"/>
      <c r="AT1485" s="576"/>
      <c r="AU1485" s="575"/>
      <c r="AV1485" s="577"/>
      <c r="AW1485" s="159"/>
    </row>
    <row r="1486" spans="1:49" ht="63.75">
      <c r="A1486" s="395"/>
      <c r="B1486" s="395">
        <v>5301440800</v>
      </c>
      <c r="C1486" s="263" t="s">
        <v>7638</v>
      </c>
      <c r="D1486" s="263" t="s">
        <v>7639</v>
      </c>
      <c r="E1486" s="263" t="s">
        <v>3655</v>
      </c>
      <c r="F1486" s="263" t="s">
        <v>422</v>
      </c>
      <c r="G1486" s="263" t="s">
        <v>655</v>
      </c>
      <c r="H1486" s="263"/>
      <c r="I1486" s="263"/>
      <c r="J1486" s="263"/>
      <c r="K1486" s="263"/>
      <c r="L1486" s="263"/>
      <c r="M1486" s="263"/>
      <c r="N1486" s="263"/>
      <c r="O1486" s="158"/>
      <c r="P1486" s="296">
        <f t="shared" si="63"/>
        <v>0</v>
      </c>
      <c r="Q1486" s="263"/>
      <c r="R1486" s="263"/>
      <c r="S1486" s="263"/>
      <c r="T1486" s="263"/>
      <c r="U1486" s="263"/>
      <c r="V1486" s="263"/>
      <c r="W1486" s="263">
        <v>1</v>
      </c>
      <c r="X1486" s="158">
        <v>45152</v>
      </c>
      <c r="Y1486" s="297">
        <f t="shared" si="64"/>
        <v>1</v>
      </c>
      <c r="Z1486" s="263"/>
      <c r="AA1486" s="263"/>
      <c r="AB1486" s="263"/>
      <c r="AC1486" s="263"/>
      <c r="AD1486" s="263"/>
      <c r="AE1486" s="263"/>
      <c r="AF1486" s="263"/>
      <c r="AG1486" s="158"/>
      <c r="AH1486" s="297">
        <f t="shared" si="62"/>
        <v>0</v>
      </c>
      <c r="AI1486" s="573"/>
      <c r="AJ1486" s="574" t="s">
        <v>659</v>
      </c>
      <c r="AK1486" s="574" t="s">
        <v>430</v>
      </c>
      <c r="AL1486" s="574"/>
      <c r="AM1486" s="574"/>
      <c r="AN1486" s="574"/>
      <c r="AO1486" s="574"/>
      <c r="AP1486" s="574"/>
      <c r="AQ1486" s="574"/>
      <c r="AR1486" s="574"/>
      <c r="AS1486" s="575"/>
      <c r="AT1486" s="576"/>
      <c r="AU1486" s="575"/>
      <c r="AV1486" s="577"/>
      <c r="AW1486" s="159"/>
    </row>
    <row r="1487" spans="1:49" ht="51">
      <c r="A1487" s="395"/>
      <c r="B1487" s="395">
        <v>4780111100</v>
      </c>
      <c r="C1487" s="263" t="s">
        <v>7640</v>
      </c>
      <c r="D1487" s="263" t="s">
        <v>7641</v>
      </c>
      <c r="E1487" s="263" t="s">
        <v>3656</v>
      </c>
      <c r="F1487" s="263" t="s">
        <v>422</v>
      </c>
      <c r="G1487" s="263" t="s">
        <v>655</v>
      </c>
      <c r="H1487" s="263"/>
      <c r="I1487" s="263"/>
      <c r="J1487" s="263"/>
      <c r="K1487" s="263"/>
      <c r="L1487" s="263"/>
      <c r="M1487" s="263"/>
      <c r="N1487" s="263"/>
      <c r="O1487" s="158"/>
      <c r="P1487" s="296">
        <f t="shared" si="63"/>
        <v>0</v>
      </c>
      <c r="Q1487" s="263"/>
      <c r="R1487" s="263"/>
      <c r="S1487" s="263"/>
      <c r="T1487" s="263"/>
      <c r="U1487" s="263"/>
      <c r="V1487" s="263"/>
      <c r="W1487" s="263">
        <v>1</v>
      </c>
      <c r="X1487" s="158">
        <v>45107</v>
      </c>
      <c r="Y1487" s="297">
        <f t="shared" si="64"/>
        <v>1</v>
      </c>
      <c r="Z1487" s="263"/>
      <c r="AA1487" s="263"/>
      <c r="AB1487" s="263"/>
      <c r="AC1487" s="263"/>
      <c r="AD1487" s="263"/>
      <c r="AE1487" s="263"/>
      <c r="AF1487" s="263"/>
      <c r="AG1487" s="158"/>
      <c r="AH1487" s="297">
        <f t="shared" si="62"/>
        <v>0</v>
      </c>
      <c r="AI1487" s="573"/>
      <c r="AJ1487" s="574" t="s">
        <v>659</v>
      </c>
      <c r="AK1487" s="574" t="s">
        <v>430</v>
      </c>
      <c r="AL1487" s="574"/>
      <c r="AM1487" s="574"/>
      <c r="AN1487" s="574"/>
      <c r="AO1487" s="574"/>
      <c r="AP1487" s="574"/>
      <c r="AQ1487" s="574"/>
      <c r="AR1487" s="574"/>
      <c r="AS1487" s="575"/>
      <c r="AT1487" s="576"/>
      <c r="AU1487" s="575"/>
      <c r="AV1487" s="577"/>
      <c r="AW1487" s="159"/>
    </row>
    <row r="1488" spans="1:49" ht="51">
      <c r="A1488" s="395"/>
      <c r="B1488" s="395">
        <v>4672911100</v>
      </c>
      <c r="C1488" s="263" t="s">
        <v>7642</v>
      </c>
      <c r="D1488" s="263" t="s">
        <v>7643</v>
      </c>
      <c r="E1488" s="263" t="s">
        <v>3657</v>
      </c>
      <c r="F1488" s="263" t="s">
        <v>422</v>
      </c>
      <c r="G1488" s="263" t="s">
        <v>655</v>
      </c>
      <c r="H1488" s="263"/>
      <c r="I1488" s="263"/>
      <c r="J1488" s="263"/>
      <c r="K1488" s="263"/>
      <c r="L1488" s="263"/>
      <c r="M1488" s="263"/>
      <c r="N1488" s="263"/>
      <c r="O1488" s="158"/>
      <c r="P1488" s="296">
        <f t="shared" si="63"/>
        <v>0</v>
      </c>
      <c r="Q1488" s="263"/>
      <c r="R1488" s="263"/>
      <c r="S1488" s="263"/>
      <c r="T1488" s="263"/>
      <c r="U1488" s="263"/>
      <c r="V1488" s="263"/>
      <c r="W1488" s="263">
        <v>1</v>
      </c>
      <c r="X1488" s="158">
        <v>45062</v>
      </c>
      <c r="Y1488" s="297">
        <f t="shared" si="64"/>
        <v>1</v>
      </c>
      <c r="Z1488" s="263"/>
      <c r="AA1488" s="263"/>
      <c r="AB1488" s="263"/>
      <c r="AC1488" s="263"/>
      <c r="AD1488" s="263"/>
      <c r="AE1488" s="263"/>
      <c r="AF1488" s="263"/>
      <c r="AG1488" s="158"/>
      <c r="AH1488" s="297">
        <f t="shared" si="62"/>
        <v>0</v>
      </c>
      <c r="AI1488" s="573"/>
      <c r="AJ1488" s="574" t="s">
        <v>659</v>
      </c>
      <c r="AK1488" s="574" t="s">
        <v>430</v>
      </c>
      <c r="AL1488" s="574"/>
      <c r="AM1488" s="574"/>
      <c r="AN1488" s="574"/>
      <c r="AO1488" s="574"/>
      <c r="AP1488" s="574"/>
      <c r="AQ1488" s="574"/>
      <c r="AR1488" s="574"/>
      <c r="AS1488" s="575"/>
      <c r="AT1488" s="576"/>
      <c r="AU1488" s="575"/>
      <c r="AV1488" s="577"/>
      <c r="AW1488" s="159"/>
    </row>
    <row r="1489" spans="1:49" ht="51">
      <c r="A1489" s="395"/>
      <c r="B1489" s="395">
        <v>4776202000</v>
      </c>
      <c r="C1489" s="263" t="s">
        <v>7644</v>
      </c>
      <c r="D1489" s="263" t="s">
        <v>7645</v>
      </c>
      <c r="E1489" s="263" t="s">
        <v>3658</v>
      </c>
      <c r="F1489" s="263" t="s">
        <v>422</v>
      </c>
      <c r="G1489" s="263" t="s">
        <v>655</v>
      </c>
      <c r="H1489" s="263"/>
      <c r="I1489" s="263"/>
      <c r="J1489" s="263"/>
      <c r="K1489" s="263"/>
      <c r="L1489" s="263"/>
      <c r="M1489" s="263"/>
      <c r="N1489" s="263"/>
      <c r="O1489" s="158"/>
      <c r="P1489" s="296">
        <f t="shared" si="63"/>
        <v>0</v>
      </c>
      <c r="Q1489" s="263"/>
      <c r="R1489" s="263"/>
      <c r="S1489" s="263"/>
      <c r="T1489" s="263"/>
      <c r="U1489" s="263"/>
      <c r="V1489" s="263"/>
      <c r="W1489" s="263">
        <v>1</v>
      </c>
      <c r="X1489" s="158">
        <v>45246</v>
      </c>
      <c r="Y1489" s="297">
        <f t="shared" si="64"/>
        <v>1</v>
      </c>
      <c r="Z1489" s="263"/>
      <c r="AA1489" s="263"/>
      <c r="AB1489" s="263"/>
      <c r="AC1489" s="263"/>
      <c r="AD1489" s="263"/>
      <c r="AE1489" s="263"/>
      <c r="AF1489" s="263"/>
      <c r="AG1489" s="158"/>
      <c r="AH1489" s="297">
        <f t="shared" si="62"/>
        <v>0</v>
      </c>
      <c r="AI1489" s="573"/>
      <c r="AJ1489" s="574" t="s">
        <v>659</v>
      </c>
      <c r="AK1489" s="574" t="s">
        <v>430</v>
      </c>
      <c r="AL1489" s="574"/>
      <c r="AM1489" s="574"/>
      <c r="AN1489" s="574"/>
      <c r="AO1489" s="574"/>
      <c r="AP1489" s="574"/>
      <c r="AQ1489" s="574"/>
      <c r="AR1489" s="574"/>
      <c r="AS1489" s="575"/>
      <c r="AT1489" s="576"/>
      <c r="AU1489" s="575"/>
      <c r="AV1489" s="577"/>
      <c r="AW1489" s="159"/>
    </row>
    <row r="1490" spans="1:49" ht="51">
      <c r="A1490" s="395"/>
      <c r="B1490" s="395">
        <v>3604020400</v>
      </c>
      <c r="C1490" s="263" t="s">
        <v>7646</v>
      </c>
      <c r="D1490" s="263" t="s">
        <v>7647</v>
      </c>
      <c r="E1490" s="263" t="s">
        <v>3659</v>
      </c>
      <c r="F1490" s="263" t="s">
        <v>422</v>
      </c>
      <c r="G1490" s="263" t="s">
        <v>655</v>
      </c>
      <c r="H1490" s="263"/>
      <c r="I1490" s="263"/>
      <c r="J1490" s="263"/>
      <c r="K1490" s="263"/>
      <c r="L1490" s="263"/>
      <c r="M1490" s="263"/>
      <c r="N1490" s="263"/>
      <c r="O1490" s="158"/>
      <c r="P1490" s="296">
        <f t="shared" si="63"/>
        <v>0</v>
      </c>
      <c r="Q1490" s="263"/>
      <c r="R1490" s="263"/>
      <c r="S1490" s="263"/>
      <c r="T1490" s="263"/>
      <c r="U1490" s="263"/>
      <c r="V1490" s="263"/>
      <c r="W1490" s="263">
        <v>1</v>
      </c>
      <c r="X1490" s="158">
        <v>45106</v>
      </c>
      <c r="Y1490" s="297">
        <f t="shared" si="64"/>
        <v>1</v>
      </c>
      <c r="Z1490" s="263"/>
      <c r="AA1490" s="263"/>
      <c r="AB1490" s="263"/>
      <c r="AC1490" s="263"/>
      <c r="AD1490" s="263"/>
      <c r="AE1490" s="263"/>
      <c r="AF1490" s="263"/>
      <c r="AG1490" s="158"/>
      <c r="AH1490" s="297">
        <f t="shared" si="62"/>
        <v>0</v>
      </c>
      <c r="AI1490" s="573"/>
      <c r="AJ1490" s="574" t="s">
        <v>659</v>
      </c>
      <c r="AK1490" s="574" t="s">
        <v>430</v>
      </c>
      <c r="AL1490" s="574"/>
      <c r="AM1490" s="574"/>
      <c r="AN1490" s="574"/>
      <c r="AO1490" s="574"/>
      <c r="AP1490" s="574"/>
      <c r="AQ1490" s="574"/>
      <c r="AR1490" s="574"/>
      <c r="AS1490" s="575"/>
      <c r="AT1490" s="576"/>
      <c r="AU1490" s="575"/>
      <c r="AV1490" s="577"/>
      <c r="AW1490" s="159"/>
    </row>
    <row r="1491" spans="1:49" ht="51">
      <c r="A1491" s="395"/>
      <c r="B1491" s="395">
        <v>5301601400</v>
      </c>
      <c r="C1491" s="263" t="s">
        <v>7648</v>
      </c>
      <c r="D1491" s="263" t="s">
        <v>7649</v>
      </c>
      <c r="E1491" s="263" t="s">
        <v>3660</v>
      </c>
      <c r="F1491" s="263" t="s">
        <v>422</v>
      </c>
      <c r="G1491" s="263" t="s">
        <v>655</v>
      </c>
      <c r="H1491" s="263"/>
      <c r="I1491" s="263"/>
      <c r="J1491" s="263"/>
      <c r="K1491" s="263"/>
      <c r="L1491" s="263"/>
      <c r="M1491" s="263"/>
      <c r="N1491" s="263"/>
      <c r="O1491" s="158"/>
      <c r="P1491" s="296">
        <f t="shared" si="63"/>
        <v>0</v>
      </c>
      <c r="Q1491" s="263"/>
      <c r="R1491" s="263"/>
      <c r="S1491" s="263"/>
      <c r="T1491" s="263"/>
      <c r="U1491" s="263"/>
      <c r="V1491" s="263"/>
      <c r="W1491" s="263">
        <v>1</v>
      </c>
      <c r="X1491" s="158">
        <v>45048</v>
      </c>
      <c r="Y1491" s="297">
        <f t="shared" si="64"/>
        <v>1</v>
      </c>
      <c r="Z1491" s="263"/>
      <c r="AA1491" s="263"/>
      <c r="AB1491" s="263"/>
      <c r="AC1491" s="263"/>
      <c r="AD1491" s="263"/>
      <c r="AE1491" s="263"/>
      <c r="AF1491" s="263"/>
      <c r="AG1491" s="158"/>
      <c r="AH1491" s="297">
        <f t="shared" si="62"/>
        <v>0</v>
      </c>
      <c r="AI1491" s="573"/>
      <c r="AJ1491" s="574" t="s">
        <v>659</v>
      </c>
      <c r="AK1491" s="574" t="s">
        <v>430</v>
      </c>
      <c r="AL1491" s="574"/>
      <c r="AM1491" s="574"/>
      <c r="AN1491" s="574"/>
      <c r="AO1491" s="574"/>
      <c r="AP1491" s="574"/>
      <c r="AQ1491" s="574"/>
      <c r="AR1491" s="574"/>
      <c r="AS1491" s="575"/>
      <c r="AT1491" s="576"/>
      <c r="AU1491" s="575"/>
      <c r="AV1491" s="577"/>
      <c r="AW1491" s="159"/>
    </row>
    <row r="1492" spans="1:49" ht="51">
      <c r="A1492" s="395"/>
      <c r="B1492" s="395">
        <v>4232240400</v>
      </c>
      <c r="C1492" s="263" t="s">
        <v>7650</v>
      </c>
      <c r="D1492" s="263" t="s">
        <v>7651</v>
      </c>
      <c r="E1492" s="263" t="s">
        <v>3661</v>
      </c>
      <c r="F1492" s="263" t="s">
        <v>422</v>
      </c>
      <c r="G1492" s="263" t="s">
        <v>655</v>
      </c>
      <c r="H1492" s="263"/>
      <c r="I1492" s="263"/>
      <c r="J1492" s="263"/>
      <c r="K1492" s="263"/>
      <c r="L1492" s="263"/>
      <c r="M1492" s="263"/>
      <c r="N1492" s="263"/>
      <c r="O1492" s="158"/>
      <c r="P1492" s="296">
        <f t="shared" si="63"/>
        <v>0</v>
      </c>
      <c r="Q1492" s="263"/>
      <c r="R1492" s="263"/>
      <c r="S1492" s="263"/>
      <c r="T1492" s="263"/>
      <c r="U1492" s="263"/>
      <c r="V1492" s="263"/>
      <c r="W1492" s="263">
        <v>1</v>
      </c>
      <c r="X1492" s="158">
        <v>45112</v>
      </c>
      <c r="Y1492" s="297">
        <f t="shared" si="64"/>
        <v>1</v>
      </c>
      <c r="Z1492" s="263"/>
      <c r="AA1492" s="263"/>
      <c r="AB1492" s="263"/>
      <c r="AC1492" s="263"/>
      <c r="AD1492" s="263"/>
      <c r="AE1492" s="263"/>
      <c r="AF1492" s="263"/>
      <c r="AG1492" s="158"/>
      <c r="AH1492" s="297">
        <f t="shared" si="62"/>
        <v>0</v>
      </c>
      <c r="AI1492" s="573"/>
      <c r="AJ1492" s="574" t="s">
        <v>659</v>
      </c>
      <c r="AK1492" s="574" t="s">
        <v>430</v>
      </c>
      <c r="AL1492" s="574"/>
      <c r="AM1492" s="574"/>
      <c r="AN1492" s="574"/>
      <c r="AO1492" s="574"/>
      <c r="AP1492" s="574"/>
      <c r="AQ1492" s="574"/>
      <c r="AR1492" s="574"/>
      <c r="AS1492" s="575"/>
      <c r="AT1492" s="576"/>
      <c r="AU1492" s="575"/>
      <c r="AV1492" s="577"/>
      <c r="AW1492" s="159"/>
    </row>
    <row r="1493" spans="1:49" ht="63.75">
      <c r="A1493" s="395"/>
      <c r="B1493" s="395">
        <v>3590901200</v>
      </c>
      <c r="C1493" s="263" t="s">
        <v>7652</v>
      </c>
      <c r="D1493" s="263" t="s">
        <v>7653</v>
      </c>
      <c r="E1493" s="263" t="s">
        <v>3662</v>
      </c>
      <c r="F1493" s="263" t="s">
        <v>422</v>
      </c>
      <c r="G1493" s="263" t="s">
        <v>655</v>
      </c>
      <c r="H1493" s="263"/>
      <c r="I1493" s="263"/>
      <c r="J1493" s="263"/>
      <c r="K1493" s="263"/>
      <c r="L1493" s="263"/>
      <c r="M1493" s="263"/>
      <c r="N1493" s="263"/>
      <c r="O1493" s="158"/>
      <c r="P1493" s="296">
        <f t="shared" si="63"/>
        <v>0</v>
      </c>
      <c r="Q1493" s="263"/>
      <c r="R1493" s="263"/>
      <c r="S1493" s="263"/>
      <c r="T1493" s="263"/>
      <c r="U1493" s="263"/>
      <c r="V1493" s="263"/>
      <c r="W1493" s="263">
        <v>1</v>
      </c>
      <c r="X1493" s="158">
        <v>45168</v>
      </c>
      <c r="Y1493" s="297">
        <f t="shared" si="64"/>
        <v>1</v>
      </c>
      <c r="Z1493" s="263"/>
      <c r="AA1493" s="263"/>
      <c r="AB1493" s="263"/>
      <c r="AC1493" s="263"/>
      <c r="AD1493" s="263"/>
      <c r="AE1493" s="263"/>
      <c r="AF1493" s="263"/>
      <c r="AG1493" s="158"/>
      <c r="AH1493" s="297">
        <f t="shared" si="62"/>
        <v>0</v>
      </c>
      <c r="AI1493" s="573"/>
      <c r="AJ1493" s="574" t="s">
        <v>659</v>
      </c>
      <c r="AK1493" s="574" t="s">
        <v>430</v>
      </c>
      <c r="AL1493" s="574"/>
      <c r="AM1493" s="574"/>
      <c r="AN1493" s="574"/>
      <c r="AO1493" s="574"/>
      <c r="AP1493" s="574"/>
      <c r="AQ1493" s="574"/>
      <c r="AR1493" s="574"/>
      <c r="AS1493" s="575"/>
      <c r="AT1493" s="576"/>
      <c r="AU1493" s="575"/>
      <c r="AV1493" s="577"/>
      <c r="AW1493" s="159"/>
    </row>
    <row r="1494" spans="1:49" ht="63.75">
      <c r="A1494" s="395"/>
      <c r="B1494" s="395">
        <v>4543322400</v>
      </c>
      <c r="C1494" s="263" t="s">
        <v>7654</v>
      </c>
      <c r="D1494" s="263" t="s">
        <v>7655</v>
      </c>
      <c r="E1494" s="263" t="s">
        <v>3663</v>
      </c>
      <c r="F1494" s="263" t="s">
        <v>422</v>
      </c>
      <c r="G1494" s="263" t="s">
        <v>655</v>
      </c>
      <c r="H1494" s="263"/>
      <c r="I1494" s="263"/>
      <c r="J1494" s="263"/>
      <c r="K1494" s="263"/>
      <c r="L1494" s="263"/>
      <c r="M1494" s="263"/>
      <c r="N1494" s="263"/>
      <c r="O1494" s="158"/>
      <c r="P1494" s="296">
        <f t="shared" si="63"/>
        <v>0</v>
      </c>
      <c r="Q1494" s="263"/>
      <c r="R1494" s="263"/>
      <c r="S1494" s="263"/>
      <c r="T1494" s="263"/>
      <c r="U1494" s="263"/>
      <c r="V1494" s="263"/>
      <c r="W1494" s="263">
        <v>1</v>
      </c>
      <c r="X1494" s="158">
        <v>45237</v>
      </c>
      <c r="Y1494" s="297">
        <f t="shared" si="64"/>
        <v>1</v>
      </c>
      <c r="Z1494" s="263"/>
      <c r="AA1494" s="263"/>
      <c r="AB1494" s="263"/>
      <c r="AC1494" s="263"/>
      <c r="AD1494" s="263"/>
      <c r="AE1494" s="263"/>
      <c r="AF1494" s="263"/>
      <c r="AG1494" s="158"/>
      <c r="AH1494" s="297">
        <f t="shared" si="62"/>
        <v>0</v>
      </c>
      <c r="AI1494" s="573"/>
      <c r="AJ1494" s="574" t="s">
        <v>659</v>
      </c>
      <c r="AK1494" s="574" t="s">
        <v>430</v>
      </c>
      <c r="AL1494" s="574"/>
      <c r="AM1494" s="574"/>
      <c r="AN1494" s="574"/>
      <c r="AO1494" s="574"/>
      <c r="AP1494" s="574"/>
      <c r="AQ1494" s="574"/>
      <c r="AR1494" s="574"/>
      <c r="AS1494" s="575"/>
      <c r="AT1494" s="576"/>
      <c r="AU1494" s="575"/>
      <c r="AV1494" s="577"/>
      <c r="AW1494" s="159"/>
    </row>
    <row r="1495" spans="1:49" ht="51">
      <c r="A1495" s="395"/>
      <c r="B1495" s="395">
        <v>4432510600</v>
      </c>
      <c r="C1495" s="263" t="s">
        <v>7656</v>
      </c>
      <c r="D1495" s="263" t="s">
        <v>7657</v>
      </c>
      <c r="E1495" s="263" t="s">
        <v>3664</v>
      </c>
      <c r="F1495" s="263" t="s">
        <v>422</v>
      </c>
      <c r="G1495" s="263" t="s">
        <v>655</v>
      </c>
      <c r="H1495" s="263"/>
      <c r="I1495" s="263"/>
      <c r="J1495" s="263"/>
      <c r="K1495" s="263"/>
      <c r="L1495" s="263"/>
      <c r="M1495" s="263"/>
      <c r="N1495" s="263"/>
      <c r="O1495" s="158"/>
      <c r="P1495" s="296">
        <f t="shared" si="63"/>
        <v>0</v>
      </c>
      <c r="Q1495" s="263"/>
      <c r="R1495" s="263"/>
      <c r="S1495" s="263"/>
      <c r="T1495" s="263"/>
      <c r="U1495" s="263"/>
      <c r="V1495" s="263"/>
      <c r="W1495" s="263">
        <v>1</v>
      </c>
      <c r="X1495" s="158">
        <v>45247</v>
      </c>
      <c r="Y1495" s="297">
        <f t="shared" si="64"/>
        <v>1</v>
      </c>
      <c r="Z1495" s="263"/>
      <c r="AA1495" s="263"/>
      <c r="AB1495" s="263"/>
      <c r="AC1495" s="263"/>
      <c r="AD1495" s="263"/>
      <c r="AE1495" s="263"/>
      <c r="AF1495" s="263"/>
      <c r="AG1495" s="158"/>
      <c r="AH1495" s="297">
        <f t="shared" si="62"/>
        <v>0</v>
      </c>
      <c r="AI1495" s="573"/>
      <c r="AJ1495" s="574" t="s">
        <v>659</v>
      </c>
      <c r="AK1495" s="574" t="s">
        <v>430</v>
      </c>
      <c r="AL1495" s="574"/>
      <c r="AM1495" s="574"/>
      <c r="AN1495" s="574"/>
      <c r="AO1495" s="574"/>
      <c r="AP1495" s="574"/>
      <c r="AQ1495" s="574"/>
      <c r="AR1495" s="574"/>
      <c r="AS1495" s="575"/>
      <c r="AT1495" s="576"/>
      <c r="AU1495" s="575"/>
      <c r="AV1495" s="577"/>
      <c r="AW1495" s="159"/>
    </row>
    <row r="1496" spans="1:49" ht="51">
      <c r="A1496" s="395"/>
      <c r="B1496" s="395">
        <v>5415211700</v>
      </c>
      <c r="C1496" s="263" t="s">
        <v>7658</v>
      </c>
      <c r="D1496" s="263" t="s">
        <v>7659</v>
      </c>
      <c r="E1496" s="263" t="s">
        <v>3665</v>
      </c>
      <c r="F1496" s="263" t="s">
        <v>422</v>
      </c>
      <c r="G1496" s="263" t="s">
        <v>655</v>
      </c>
      <c r="H1496" s="263"/>
      <c r="I1496" s="263"/>
      <c r="J1496" s="263"/>
      <c r="K1496" s="263"/>
      <c r="L1496" s="263"/>
      <c r="M1496" s="263"/>
      <c r="N1496" s="263"/>
      <c r="O1496" s="158"/>
      <c r="P1496" s="296">
        <f t="shared" si="63"/>
        <v>0</v>
      </c>
      <c r="Q1496" s="263"/>
      <c r="R1496" s="263"/>
      <c r="S1496" s="263"/>
      <c r="T1496" s="263"/>
      <c r="U1496" s="263"/>
      <c r="V1496" s="263"/>
      <c r="W1496" s="263">
        <v>1</v>
      </c>
      <c r="X1496" s="158">
        <v>45210</v>
      </c>
      <c r="Y1496" s="297">
        <f t="shared" si="64"/>
        <v>1</v>
      </c>
      <c r="Z1496" s="263"/>
      <c r="AA1496" s="263"/>
      <c r="AB1496" s="263"/>
      <c r="AC1496" s="263"/>
      <c r="AD1496" s="263"/>
      <c r="AE1496" s="263"/>
      <c r="AF1496" s="263"/>
      <c r="AG1496" s="158"/>
      <c r="AH1496" s="297">
        <f t="shared" si="62"/>
        <v>0</v>
      </c>
      <c r="AI1496" s="573"/>
      <c r="AJ1496" s="574" t="s">
        <v>659</v>
      </c>
      <c r="AK1496" s="574" t="s">
        <v>430</v>
      </c>
      <c r="AL1496" s="574"/>
      <c r="AM1496" s="574"/>
      <c r="AN1496" s="574"/>
      <c r="AO1496" s="574"/>
      <c r="AP1496" s="574"/>
      <c r="AQ1496" s="574"/>
      <c r="AR1496" s="574"/>
      <c r="AS1496" s="575"/>
      <c r="AT1496" s="576"/>
      <c r="AU1496" s="575"/>
      <c r="AV1496" s="577"/>
      <c r="AW1496" s="159"/>
    </row>
    <row r="1497" spans="1:49" ht="51">
      <c r="A1497" s="395"/>
      <c r="B1497" s="395">
        <v>4532610600</v>
      </c>
      <c r="C1497" s="263" t="s">
        <v>7660</v>
      </c>
      <c r="D1497" s="263" t="s">
        <v>7661</v>
      </c>
      <c r="E1497" s="263" t="s">
        <v>3666</v>
      </c>
      <c r="F1497" s="263" t="s">
        <v>422</v>
      </c>
      <c r="G1497" s="263" t="s">
        <v>655</v>
      </c>
      <c r="H1497" s="263"/>
      <c r="I1497" s="263"/>
      <c r="J1497" s="263"/>
      <c r="K1497" s="263"/>
      <c r="L1497" s="263"/>
      <c r="M1497" s="263"/>
      <c r="N1497" s="263"/>
      <c r="O1497" s="158"/>
      <c r="P1497" s="296">
        <f t="shared" si="63"/>
        <v>0</v>
      </c>
      <c r="Q1497" s="263"/>
      <c r="R1497" s="263"/>
      <c r="S1497" s="263"/>
      <c r="T1497" s="263"/>
      <c r="U1497" s="263"/>
      <c r="V1497" s="263"/>
      <c r="W1497" s="263">
        <v>1</v>
      </c>
      <c r="X1497" s="158">
        <v>45119</v>
      </c>
      <c r="Y1497" s="297">
        <f t="shared" si="64"/>
        <v>1</v>
      </c>
      <c r="Z1497" s="263"/>
      <c r="AA1497" s="263"/>
      <c r="AB1497" s="263"/>
      <c r="AC1497" s="263"/>
      <c r="AD1497" s="263"/>
      <c r="AE1497" s="263"/>
      <c r="AF1497" s="263"/>
      <c r="AG1497" s="158"/>
      <c r="AH1497" s="297">
        <f t="shared" si="62"/>
        <v>0</v>
      </c>
      <c r="AI1497" s="573"/>
      <c r="AJ1497" s="574" t="s">
        <v>659</v>
      </c>
      <c r="AK1497" s="574" t="s">
        <v>430</v>
      </c>
      <c r="AL1497" s="574"/>
      <c r="AM1497" s="574"/>
      <c r="AN1497" s="574"/>
      <c r="AO1497" s="574"/>
      <c r="AP1497" s="574"/>
      <c r="AQ1497" s="574"/>
      <c r="AR1497" s="574"/>
      <c r="AS1497" s="575"/>
      <c r="AT1497" s="576"/>
      <c r="AU1497" s="575"/>
      <c r="AV1497" s="577"/>
      <c r="AW1497" s="159"/>
    </row>
    <row r="1498" spans="1:49" ht="51">
      <c r="A1498" s="395"/>
      <c r="B1498" s="395">
        <v>4636125900</v>
      </c>
      <c r="C1498" s="263" t="s">
        <v>7662</v>
      </c>
      <c r="D1498" s="263" t="s">
        <v>7663</v>
      </c>
      <c r="E1498" s="263" t="s">
        <v>3667</v>
      </c>
      <c r="F1498" s="263" t="s">
        <v>422</v>
      </c>
      <c r="G1498" s="263" t="s">
        <v>655</v>
      </c>
      <c r="H1498" s="263"/>
      <c r="I1498" s="263"/>
      <c r="J1498" s="263"/>
      <c r="K1498" s="263"/>
      <c r="L1498" s="263"/>
      <c r="M1498" s="263"/>
      <c r="N1498" s="263"/>
      <c r="O1498" s="158"/>
      <c r="P1498" s="296">
        <f t="shared" si="63"/>
        <v>0</v>
      </c>
      <c r="Q1498" s="263"/>
      <c r="R1498" s="263"/>
      <c r="S1498" s="263"/>
      <c r="T1498" s="263"/>
      <c r="U1498" s="263"/>
      <c r="V1498" s="263"/>
      <c r="W1498" s="263">
        <v>1</v>
      </c>
      <c r="X1498" s="158">
        <v>45165</v>
      </c>
      <c r="Y1498" s="297">
        <f t="shared" si="64"/>
        <v>1</v>
      </c>
      <c r="Z1498" s="263"/>
      <c r="AA1498" s="263"/>
      <c r="AB1498" s="263"/>
      <c r="AC1498" s="263"/>
      <c r="AD1498" s="263"/>
      <c r="AE1498" s="263"/>
      <c r="AF1498" s="263"/>
      <c r="AG1498" s="158"/>
      <c r="AH1498" s="297">
        <f t="shared" si="62"/>
        <v>0</v>
      </c>
      <c r="AI1498" s="573"/>
      <c r="AJ1498" s="574" t="s">
        <v>659</v>
      </c>
      <c r="AK1498" s="574" t="s">
        <v>430</v>
      </c>
      <c r="AL1498" s="574"/>
      <c r="AM1498" s="574"/>
      <c r="AN1498" s="574"/>
      <c r="AO1498" s="574"/>
      <c r="AP1498" s="574"/>
      <c r="AQ1498" s="574"/>
      <c r="AR1498" s="574"/>
      <c r="AS1498" s="575"/>
      <c r="AT1498" s="576"/>
      <c r="AU1498" s="575"/>
      <c r="AV1498" s="577"/>
      <c r="AW1498" s="159"/>
    </row>
    <row r="1499" spans="1:49" ht="51">
      <c r="A1499" s="395"/>
      <c r="B1499" s="395">
        <v>5420720300</v>
      </c>
      <c r="C1499" s="263" t="s">
        <v>7664</v>
      </c>
      <c r="D1499" s="263" t="s">
        <v>7665</v>
      </c>
      <c r="E1499" s="263" t="s">
        <v>3668</v>
      </c>
      <c r="F1499" s="263" t="s">
        <v>422</v>
      </c>
      <c r="G1499" s="263" t="s">
        <v>655</v>
      </c>
      <c r="H1499" s="263"/>
      <c r="I1499" s="263"/>
      <c r="J1499" s="263"/>
      <c r="K1499" s="263"/>
      <c r="L1499" s="263"/>
      <c r="M1499" s="263"/>
      <c r="N1499" s="263"/>
      <c r="O1499" s="158"/>
      <c r="P1499" s="296">
        <f t="shared" si="63"/>
        <v>0</v>
      </c>
      <c r="Q1499" s="263"/>
      <c r="R1499" s="263"/>
      <c r="S1499" s="263"/>
      <c r="T1499" s="263"/>
      <c r="U1499" s="263"/>
      <c r="V1499" s="263"/>
      <c r="W1499" s="263">
        <v>1</v>
      </c>
      <c r="X1499" s="158">
        <v>44991</v>
      </c>
      <c r="Y1499" s="297">
        <f t="shared" si="64"/>
        <v>1</v>
      </c>
      <c r="Z1499" s="263"/>
      <c r="AA1499" s="263"/>
      <c r="AB1499" s="263"/>
      <c r="AC1499" s="263"/>
      <c r="AD1499" s="263"/>
      <c r="AE1499" s="263"/>
      <c r="AF1499" s="263"/>
      <c r="AG1499" s="158"/>
      <c r="AH1499" s="297">
        <f t="shared" si="62"/>
        <v>0</v>
      </c>
      <c r="AI1499" s="573"/>
      <c r="AJ1499" s="574" t="s">
        <v>659</v>
      </c>
      <c r="AK1499" s="574" t="s">
        <v>430</v>
      </c>
      <c r="AL1499" s="574"/>
      <c r="AM1499" s="574"/>
      <c r="AN1499" s="574"/>
      <c r="AO1499" s="574"/>
      <c r="AP1499" s="574"/>
      <c r="AQ1499" s="574"/>
      <c r="AR1499" s="574"/>
      <c r="AS1499" s="575"/>
      <c r="AT1499" s="576"/>
      <c r="AU1499" s="575"/>
      <c r="AV1499" s="577"/>
      <c r="AW1499" s="159"/>
    </row>
    <row r="1500" spans="1:49" ht="63.75">
      <c r="A1500" s="395"/>
      <c r="B1500" s="395">
        <v>5454610600</v>
      </c>
      <c r="C1500" s="263" t="s">
        <v>7666</v>
      </c>
      <c r="D1500" s="263" t="s">
        <v>7667</v>
      </c>
      <c r="E1500" s="263" t="s">
        <v>3669</v>
      </c>
      <c r="F1500" s="263" t="s">
        <v>422</v>
      </c>
      <c r="G1500" s="263" t="s">
        <v>655</v>
      </c>
      <c r="H1500" s="263"/>
      <c r="I1500" s="263"/>
      <c r="J1500" s="263"/>
      <c r="K1500" s="263"/>
      <c r="L1500" s="263"/>
      <c r="M1500" s="263"/>
      <c r="N1500" s="263"/>
      <c r="O1500" s="158"/>
      <c r="P1500" s="296">
        <f t="shared" si="63"/>
        <v>0</v>
      </c>
      <c r="Q1500" s="263"/>
      <c r="R1500" s="263"/>
      <c r="S1500" s="263"/>
      <c r="T1500" s="263"/>
      <c r="U1500" s="263"/>
      <c r="V1500" s="263"/>
      <c r="W1500" s="263">
        <v>1</v>
      </c>
      <c r="X1500" s="158">
        <v>45125</v>
      </c>
      <c r="Y1500" s="297">
        <f t="shared" si="64"/>
        <v>1</v>
      </c>
      <c r="Z1500" s="263"/>
      <c r="AA1500" s="263"/>
      <c r="AB1500" s="263"/>
      <c r="AC1500" s="263"/>
      <c r="AD1500" s="263"/>
      <c r="AE1500" s="263"/>
      <c r="AF1500" s="263"/>
      <c r="AG1500" s="158"/>
      <c r="AH1500" s="297">
        <f t="shared" si="62"/>
        <v>0</v>
      </c>
      <c r="AI1500" s="573"/>
      <c r="AJ1500" s="574" t="s">
        <v>659</v>
      </c>
      <c r="AK1500" s="574" t="s">
        <v>430</v>
      </c>
      <c r="AL1500" s="574"/>
      <c r="AM1500" s="574"/>
      <c r="AN1500" s="574"/>
      <c r="AO1500" s="574"/>
      <c r="AP1500" s="574"/>
      <c r="AQ1500" s="574"/>
      <c r="AR1500" s="574"/>
      <c r="AS1500" s="575"/>
      <c r="AT1500" s="576"/>
      <c r="AU1500" s="575"/>
      <c r="AV1500" s="577"/>
      <c r="AW1500" s="159"/>
    </row>
    <row r="1501" spans="1:49" ht="51">
      <c r="A1501" s="395"/>
      <c r="B1501" s="395">
        <v>4154223600</v>
      </c>
      <c r="C1501" s="263" t="s">
        <v>7668</v>
      </c>
      <c r="D1501" s="263" t="s">
        <v>7669</v>
      </c>
      <c r="E1501" s="263" t="s">
        <v>3670</v>
      </c>
      <c r="F1501" s="263" t="s">
        <v>422</v>
      </c>
      <c r="G1501" s="263" t="s">
        <v>655</v>
      </c>
      <c r="H1501" s="263"/>
      <c r="I1501" s="263"/>
      <c r="J1501" s="263"/>
      <c r="K1501" s="263"/>
      <c r="L1501" s="263"/>
      <c r="M1501" s="263"/>
      <c r="N1501" s="263"/>
      <c r="O1501" s="158"/>
      <c r="P1501" s="296">
        <f t="shared" si="63"/>
        <v>0</v>
      </c>
      <c r="Q1501" s="263"/>
      <c r="R1501" s="263"/>
      <c r="S1501" s="263"/>
      <c r="T1501" s="263"/>
      <c r="U1501" s="263"/>
      <c r="V1501" s="263"/>
      <c r="W1501" s="263">
        <v>1</v>
      </c>
      <c r="X1501" s="158">
        <v>45105</v>
      </c>
      <c r="Y1501" s="297">
        <f t="shared" si="64"/>
        <v>1</v>
      </c>
      <c r="Z1501" s="263"/>
      <c r="AA1501" s="263"/>
      <c r="AB1501" s="263"/>
      <c r="AC1501" s="263"/>
      <c r="AD1501" s="263"/>
      <c r="AE1501" s="263"/>
      <c r="AF1501" s="263"/>
      <c r="AG1501" s="158"/>
      <c r="AH1501" s="297">
        <f t="shared" si="62"/>
        <v>0</v>
      </c>
      <c r="AI1501" s="573"/>
      <c r="AJ1501" s="574" t="s">
        <v>659</v>
      </c>
      <c r="AK1501" s="574" t="s">
        <v>430</v>
      </c>
      <c r="AL1501" s="574"/>
      <c r="AM1501" s="574"/>
      <c r="AN1501" s="574"/>
      <c r="AO1501" s="574"/>
      <c r="AP1501" s="574"/>
      <c r="AQ1501" s="574"/>
      <c r="AR1501" s="574"/>
      <c r="AS1501" s="575"/>
      <c r="AT1501" s="576"/>
      <c r="AU1501" s="575"/>
      <c r="AV1501" s="577"/>
      <c r="AW1501" s="159"/>
    </row>
    <row r="1502" spans="1:49" ht="51">
      <c r="A1502" s="395"/>
      <c r="B1502" s="395">
        <v>4492100700</v>
      </c>
      <c r="C1502" s="263" t="s">
        <v>7670</v>
      </c>
      <c r="D1502" s="263" t="s">
        <v>7671</v>
      </c>
      <c r="E1502" s="263" t="s">
        <v>3671</v>
      </c>
      <c r="F1502" s="263" t="s">
        <v>416</v>
      </c>
      <c r="G1502" s="263" t="s">
        <v>666</v>
      </c>
      <c r="H1502" s="263"/>
      <c r="I1502" s="263"/>
      <c r="J1502" s="263"/>
      <c r="K1502" s="263"/>
      <c r="L1502" s="263"/>
      <c r="M1502" s="263"/>
      <c r="N1502" s="263"/>
      <c r="O1502" s="158"/>
      <c r="P1502" s="296">
        <f t="shared" si="63"/>
        <v>0</v>
      </c>
      <c r="Q1502" s="263"/>
      <c r="R1502" s="263"/>
      <c r="S1502" s="263"/>
      <c r="T1502" s="263"/>
      <c r="U1502" s="263"/>
      <c r="V1502" s="263"/>
      <c r="W1502" s="263">
        <v>1</v>
      </c>
      <c r="X1502" s="158">
        <v>45278</v>
      </c>
      <c r="Y1502" s="297">
        <f t="shared" si="64"/>
        <v>1</v>
      </c>
      <c r="Z1502" s="263"/>
      <c r="AA1502" s="263"/>
      <c r="AB1502" s="263"/>
      <c r="AC1502" s="263"/>
      <c r="AD1502" s="263"/>
      <c r="AE1502" s="263"/>
      <c r="AF1502" s="263"/>
      <c r="AG1502" s="158"/>
      <c r="AH1502" s="297">
        <f t="shared" si="62"/>
        <v>0</v>
      </c>
      <c r="AI1502" s="573"/>
      <c r="AJ1502" s="574" t="s">
        <v>463</v>
      </c>
      <c r="AK1502" s="574" t="s">
        <v>430</v>
      </c>
      <c r="AL1502" s="574"/>
      <c r="AM1502" s="574"/>
      <c r="AN1502" s="574"/>
      <c r="AO1502" s="574"/>
      <c r="AP1502" s="574"/>
      <c r="AQ1502" s="574"/>
      <c r="AR1502" s="574"/>
      <c r="AS1502" s="575"/>
      <c r="AT1502" s="576"/>
      <c r="AU1502" s="575"/>
      <c r="AV1502" s="577"/>
      <c r="AW1502" s="159"/>
    </row>
    <row r="1503" spans="1:49" ht="51">
      <c r="A1503" s="395"/>
      <c r="B1503" s="395">
        <v>4544112500</v>
      </c>
      <c r="C1503" s="263" t="s">
        <v>7672</v>
      </c>
      <c r="D1503" s="263" t="s">
        <v>7673</v>
      </c>
      <c r="E1503" s="263" t="s">
        <v>3672</v>
      </c>
      <c r="F1503" s="263" t="s">
        <v>422</v>
      </c>
      <c r="G1503" s="263" t="s">
        <v>655</v>
      </c>
      <c r="H1503" s="263"/>
      <c r="I1503" s="263"/>
      <c r="J1503" s="263"/>
      <c r="K1503" s="263"/>
      <c r="L1503" s="263"/>
      <c r="M1503" s="263"/>
      <c r="N1503" s="263"/>
      <c r="O1503" s="158"/>
      <c r="P1503" s="296">
        <f t="shared" si="63"/>
        <v>0</v>
      </c>
      <c r="Q1503" s="263"/>
      <c r="R1503" s="263"/>
      <c r="S1503" s="263"/>
      <c r="T1503" s="263"/>
      <c r="U1503" s="263"/>
      <c r="V1503" s="263"/>
      <c r="W1503" s="263">
        <v>1</v>
      </c>
      <c r="X1503" s="158">
        <v>45232</v>
      </c>
      <c r="Y1503" s="297">
        <f t="shared" si="64"/>
        <v>1</v>
      </c>
      <c r="Z1503" s="263"/>
      <c r="AA1503" s="263"/>
      <c r="AB1503" s="263"/>
      <c r="AC1503" s="263"/>
      <c r="AD1503" s="263"/>
      <c r="AE1503" s="263"/>
      <c r="AF1503" s="263"/>
      <c r="AG1503" s="158"/>
      <c r="AH1503" s="297">
        <f t="shared" si="62"/>
        <v>0</v>
      </c>
      <c r="AI1503" s="573"/>
      <c r="AJ1503" s="574" t="s">
        <v>659</v>
      </c>
      <c r="AK1503" s="574" t="s">
        <v>430</v>
      </c>
      <c r="AL1503" s="574"/>
      <c r="AM1503" s="574"/>
      <c r="AN1503" s="574"/>
      <c r="AO1503" s="574"/>
      <c r="AP1503" s="574"/>
      <c r="AQ1503" s="574"/>
      <c r="AR1503" s="574"/>
      <c r="AS1503" s="575"/>
      <c r="AT1503" s="576"/>
      <c r="AU1503" s="575"/>
      <c r="AV1503" s="577"/>
      <c r="AW1503" s="159"/>
    </row>
    <row r="1504" spans="1:49" ht="51">
      <c r="A1504" s="395"/>
      <c r="B1504" s="395">
        <v>4514711300</v>
      </c>
      <c r="C1504" s="263" t="s">
        <v>7674</v>
      </c>
      <c r="D1504" s="263" t="s">
        <v>7675</v>
      </c>
      <c r="E1504" s="263" t="s">
        <v>3673</v>
      </c>
      <c r="F1504" s="263" t="s">
        <v>422</v>
      </c>
      <c r="G1504" s="263" t="s">
        <v>655</v>
      </c>
      <c r="H1504" s="263"/>
      <c r="I1504" s="263"/>
      <c r="J1504" s="263"/>
      <c r="K1504" s="263"/>
      <c r="L1504" s="263"/>
      <c r="M1504" s="263"/>
      <c r="N1504" s="263"/>
      <c r="O1504" s="158"/>
      <c r="P1504" s="296">
        <f t="shared" si="63"/>
        <v>0</v>
      </c>
      <c r="Q1504" s="263"/>
      <c r="R1504" s="263"/>
      <c r="S1504" s="263"/>
      <c r="T1504" s="263"/>
      <c r="U1504" s="263"/>
      <c r="V1504" s="263"/>
      <c r="W1504" s="263">
        <v>1</v>
      </c>
      <c r="X1504" s="158">
        <v>45201</v>
      </c>
      <c r="Y1504" s="297">
        <f t="shared" si="64"/>
        <v>1</v>
      </c>
      <c r="Z1504" s="263"/>
      <c r="AA1504" s="263"/>
      <c r="AB1504" s="263"/>
      <c r="AC1504" s="263"/>
      <c r="AD1504" s="263"/>
      <c r="AE1504" s="263"/>
      <c r="AF1504" s="263"/>
      <c r="AG1504" s="158"/>
      <c r="AH1504" s="297">
        <f t="shared" si="62"/>
        <v>0</v>
      </c>
      <c r="AI1504" s="573"/>
      <c r="AJ1504" s="574" t="s">
        <v>659</v>
      </c>
      <c r="AK1504" s="574" t="s">
        <v>430</v>
      </c>
      <c r="AL1504" s="574"/>
      <c r="AM1504" s="574"/>
      <c r="AN1504" s="574"/>
      <c r="AO1504" s="574"/>
      <c r="AP1504" s="574"/>
      <c r="AQ1504" s="574"/>
      <c r="AR1504" s="574"/>
      <c r="AS1504" s="575"/>
      <c r="AT1504" s="576"/>
      <c r="AU1504" s="575"/>
      <c r="AV1504" s="577"/>
      <c r="AW1504" s="159"/>
    </row>
    <row r="1505" spans="1:49" ht="51">
      <c r="A1505" s="395"/>
      <c r="B1505" s="395">
        <v>3004503300</v>
      </c>
      <c r="C1505" s="263" t="s">
        <v>7676</v>
      </c>
      <c r="D1505" s="263" t="s">
        <v>7677</v>
      </c>
      <c r="E1505" s="263" t="s">
        <v>3674</v>
      </c>
      <c r="F1505" s="263" t="s">
        <v>422</v>
      </c>
      <c r="G1505" s="263" t="s">
        <v>655</v>
      </c>
      <c r="H1505" s="263"/>
      <c r="I1505" s="263"/>
      <c r="J1505" s="263"/>
      <c r="K1505" s="263"/>
      <c r="L1505" s="263"/>
      <c r="M1505" s="263"/>
      <c r="N1505" s="263"/>
      <c r="O1505" s="158"/>
      <c r="P1505" s="296">
        <f t="shared" si="63"/>
        <v>0</v>
      </c>
      <c r="Q1505" s="263"/>
      <c r="R1505" s="263"/>
      <c r="S1505" s="263"/>
      <c r="T1505" s="263"/>
      <c r="U1505" s="263"/>
      <c r="V1505" s="263"/>
      <c r="W1505" s="263">
        <v>1</v>
      </c>
      <c r="X1505" s="158">
        <v>45266</v>
      </c>
      <c r="Y1505" s="297">
        <f t="shared" si="64"/>
        <v>1</v>
      </c>
      <c r="Z1505" s="263"/>
      <c r="AA1505" s="263"/>
      <c r="AB1505" s="263"/>
      <c r="AC1505" s="263"/>
      <c r="AD1505" s="263"/>
      <c r="AE1505" s="263"/>
      <c r="AF1505" s="263"/>
      <c r="AG1505" s="158"/>
      <c r="AH1505" s="297">
        <f t="shared" si="62"/>
        <v>0</v>
      </c>
      <c r="AI1505" s="573"/>
      <c r="AJ1505" s="574" t="s">
        <v>659</v>
      </c>
      <c r="AK1505" s="574" t="s">
        <v>430</v>
      </c>
      <c r="AL1505" s="574"/>
      <c r="AM1505" s="574"/>
      <c r="AN1505" s="574"/>
      <c r="AO1505" s="574"/>
      <c r="AP1505" s="574"/>
      <c r="AQ1505" s="574"/>
      <c r="AR1505" s="574"/>
      <c r="AS1505" s="575"/>
      <c r="AT1505" s="576"/>
      <c r="AU1505" s="575"/>
      <c r="AV1505" s="577"/>
      <c r="AW1505" s="159"/>
    </row>
    <row r="1506" spans="1:49" ht="51">
      <c r="A1506" s="395"/>
      <c r="B1506" s="395">
        <v>4314100800</v>
      </c>
      <c r="C1506" s="263" t="s">
        <v>7678</v>
      </c>
      <c r="D1506" s="263" t="s">
        <v>7679</v>
      </c>
      <c r="E1506" s="263" t="s">
        <v>3675</v>
      </c>
      <c r="F1506" s="263" t="s">
        <v>422</v>
      </c>
      <c r="G1506" s="263" t="s">
        <v>655</v>
      </c>
      <c r="H1506" s="263"/>
      <c r="I1506" s="263"/>
      <c r="J1506" s="263"/>
      <c r="K1506" s="263"/>
      <c r="L1506" s="263"/>
      <c r="M1506" s="263"/>
      <c r="N1506" s="263"/>
      <c r="O1506" s="158"/>
      <c r="P1506" s="296">
        <f t="shared" si="63"/>
        <v>0</v>
      </c>
      <c r="Q1506" s="263"/>
      <c r="R1506" s="263"/>
      <c r="S1506" s="263"/>
      <c r="T1506" s="263"/>
      <c r="U1506" s="263"/>
      <c r="V1506" s="263"/>
      <c r="W1506" s="263">
        <v>1</v>
      </c>
      <c r="X1506" s="158">
        <v>45195</v>
      </c>
      <c r="Y1506" s="297">
        <f t="shared" si="64"/>
        <v>1</v>
      </c>
      <c r="Z1506" s="263"/>
      <c r="AA1506" s="263"/>
      <c r="AB1506" s="263"/>
      <c r="AC1506" s="263"/>
      <c r="AD1506" s="263"/>
      <c r="AE1506" s="263"/>
      <c r="AF1506" s="263"/>
      <c r="AG1506" s="158"/>
      <c r="AH1506" s="297">
        <f t="shared" si="62"/>
        <v>0</v>
      </c>
      <c r="AI1506" s="573"/>
      <c r="AJ1506" s="574" t="s">
        <v>659</v>
      </c>
      <c r="AK1506" s="574" t="s">
        <v>430</v>
      </c>
      <c r="AL1506" s="574"/>
      <c r="AM1506" s="574"/>
      <c r="AN1506" s="574"/>
      <c r="AO1506" s="574"/>
      <c r="AP1506" s="574"/>
      <c r="AQ1506" s="574"/>
      <c r="AR1506" s="574"/>
      <c r="AS1506" s="575"/>
      <c r="AT1506" s="576"/>
      <c r="AU1506" s="575"/>
      <c r="AV1506" s="577"/>
      <c r="AW1506" s="159"/>
    </row>
    <row r="1507" spans="1:49" ht="51">
      <c r="A1507" s="395"/>
      <c r="B1507" s="395">
        <v>3110810600</v>
      </c>
      <c r="C1507" s="263" t="s">
        <v>7680</v>
      </c>
      <c r="D1507" s="263" t="s">
        <v>7681</v>
      </c>
      <c r="E1507" s="263" t="s">
        <v>3676</v>
      </c>
      <c r="F1507" s="263" t="s">
        <v>422</v>
      </c>
      <c r="G1507" s="263" t="s">
        <v>655</v>
      </c>
      <c r="H1507" s="263"/>
      <c r="I1507" s="263"/>
      <c r="J1507" s="263"/>
      <c r="K1507" s="263"/>
      <c r="L1507" s="263"/>
      <c r="M1507" s="263"/>
      <c r="N1507" s="263"/>
      <c r="O1507" s="158"/>
      <c r="P1507" s="296">
        <f t="shared" si="63"/>
        <v>0</v>
      </c>
      <c r="Q1507" s="263"/>
      <c r="R1507" s="263"/>
      <c r="S1507" s="263"/>
      <c r="T1507" s="263"/>
      <c r="U1507" s="263"/>
      <c r="V1507" s="263"/>
      <c r="W1507" s="263">
        <v>1</v>
      </c>
      <c r="X1507" s="158">
        <v>45079</v>
      </c>
      <c r="Y1507" s="297">
        <f t="shared" si="64"/>
        <v>1</v>
      </c>
      <c r="Z1507" s="263"/>
      <c r="AA1507" s="263"/>
      <c r="AB1507" s="263"/>
      <c r="AC1507" s="263"/>
      <c r="AD1507" s="263"/>
      <c r="AE1507" s="263"/>
      <c r="AF1507" s="263"/>
      <c r="AG1507" s="158"/>
      <c r="AH1507" s="297">
        <f t="shared" si="62"/>
        <v>0</v>
      </c>
      <c r="AI1507" s="573"/>
      <c r="AJ1507" s="574" t="s">
        <v>659</v>
      </c>
      <c r="AK1507" s="574" t="s">
        <v>430</v>
      </c>
      <c r="AL1507" s="574"/>
      <c r="AM1507" s="574"/>
      <c r="AN1507" s="574"/>
      <c r="AO1507" s="574"/>
      <c r="AP1507" s="574"/>
      <c r="AQ1507" s="574"/>
      <c r="AR1507" s="574"/>
      <c r="AS1507" s="575"/>
      <c r="AT1507" s="576"/>
      <c r="AU1507" s="575"/>
      <c r="AV1507" s="577"/>
      <c r="AW1507" s="159"/>
    </row>
    <row r="1508" spans="1:49" ht="51">
      <c r="A1508" s="395"/>
      <c r="B1508" s="395">
        <v>6730202400</v>
      </c>
      <c r="C1508" s="263" t="s">
        <v>7682</v>
      </c>
      <c r="D1508" s="263" t="s">
        <v>7683</v>
      </c>
      <c r="E1508" s="263" t="s">
        <v>3677</v>
      </c>
      <c r="F1508" s="263" t="s">
        <v>422</v>
      </c>
      <c r="G1508" s="263" t="s">
        <v>655</v>
      </c>
      <c r="H1508" s="263"/>
      <c r="I1508" s="263"/>
      <c r="J1508" s="263"/>
      <c r="K1508" s="263"/>
      <c r="L1508" s="263"/>
      <c r="M1508" s="263"/>
      <c r="N1508" s="263"/>
      <c r="O1508" s="158"/>
      <c r="P1508" s="296">
        <f t="shared" si="63"/>
        <v>0</v>
      </c>
      <c r="Q1508" s="263"/>
      <c r="R1508" s="263"/>
      <c r="S1508" s="263"/>
      <c r="T1508" s="263"/>
      <c r="U1508" s="263"/>
      <c r="V1508" s="263"/>
      <c r="W1508" s="263">
        <v>1</v>
      </c>
      <c r="X1508" s="158">
        <v>45274</v>
      </c>
      <c r="Y1508" s="297">
        <f t="shared" si="64"/>
        <v>1</v>
      </c>
      <c r="Z1508" s="263"/>
      <c r="AA1508" s="263"/>
      <c r="AB1508" s="263"/>
      <c r="AC1508" s="263"/>
      <c r="AD1508" s="263"/>
      <c r="AE1508" s="263"/>
      <c r="AF1508" s="263"/>
      <c r="AG1508" s="158"/>
      <c r="AH1508" s="297">
        <f t="shared" si="62"/>
        <v>0</v>
      </c>
      <c r="AI1508" s="573"/>
      <c r="AJ1508" s="574" t="s">
        <v>659</v>
      </c>
      <c r="AK1508" s="574" t="s">
        <v>430</v>
      </c>
      <c r="AL1508" s="574"/>
      <c r="AM1508" s="574"/>
      <c r="AN1508" s="574"/>
      <c r="AO1508" s="574"/>
      <c r="AP1508" s="574"/>
      <c r="AQ1508" s="574"/>
      <c r="AR1508" s="574"/>
      <c r="AS1508" s="575"/>
      <c r="AT1508" s="576"/>
      <c r="AU1508" s="575"/>
      <c r="AV1508" s="577"/>
      <c r="AW1508" s="159"/>
    </row>
    <row r="1509" spans="1:49" ht="51">
      <c r="A1509" s="395"/>
      <c r="B1509" s="395">
        <v>3591010500</v>
      </c>
      <c r="C1509" s="263" t="s">
        <v>7684</v>
      </c>
      <c r="D1509" s="263" t="s">
        <v>7685</v>
      </c>
      <c r="E1509" s="263" t="s">
        <v>3678</v>
      </c>
      <c r="F1509" s="263" t="s">
        <v>422</v>
      </c>
      <c r="G1509" s="263" t="s">
        <v>655</v>
      </c>
      <c r="H1509" s="263"/>
      <c r="I1509" s="263"/>
      <c r="J1509" s="263"/>
      <c r="K1509" s="263"/>
      <c r="L1509" s="263"/>
      <c r="M1509" s="263"/>
      <c r="N1509" s="263"/>
      <c r="O1509" s="158"/>
      <c r="P1509" s="296">
        <f t="shared" si="63"/>
        <v>0</v>
      </c>
      <c r="Q1509" s="263"/>
      <c r="R1509" s="263"/>
      <c r="S1509" s="263"/>
      <c r="T1509" s="263"/>
      <c r="U1509" s="263"/>
      <c r="V1509" s="263"/>
      <c r="W1509" s="263">
        <v>1</v>
      </c>
      <c r="X1509" s="158">
        <v>45063</v>
      </c>
      <c r="Y1509" s="297">
        <f t="shared" si="64"/>
        <v>1</v>
      </c>
      <c r="Z1509" s="263"/>
      <c r="AA1509" s="263"/>
      <c r="AB1509" s="263"/>
      <c r="AC1509" s="263"/>
      <c r="AD1509" s="263"/>
      <c r="AE1509" s="263"/>
      <c r="AF1509" s="263"/>
      <c r="AG1509" s="158"/>
      <c r="AH1509" s="297">
        <f t="shared" si="62"/>
        <v>0</v>
      </c>
      <c r="AI1509" s="573"/>
      <c r="AJ1509" s="574" t="s">
        <v>659</v>
      </c>
      <c r="AK1509" s="574" t="s">
        <v>430</v>
      </c>
      <c r="AL1509" s="574"/>
      <c r="AM1509" s="574"/>
      <c r="AN1509" s="574"/>
      <c r="AO1509" s="574"/>
      <c r="AP1509" s="574"/>
      <c r="AQ1509" s="574"/>
      <c r="AR1509" s="574"/>
      <c r="AS1509" s="575"/>
      <c r="AT1509" s="576"/>
      <c r="AU1509" s="575"/>
      <c r="AV1509" s="577"/>
      <c r="AW1509" s="159"/>
    </row>
    <row r="1510" spans="1:49" ht="76.5">
      <c r="A1510" s="395"/>
      <c r="B1510" s="395">
        <v>5400923200</v>
      </c>
      <c r="C1510" s="263" t="s">
        <v>7686</v>
      </c>
      <c r="D1510" s="263" t="s">
        <v>7687</v>
      </c>
      <c r="E1510" s="263" t="s">
        <v>3679</v>
      </c>
      <c r="F1510" s="263" t="s">
        <v>422</v>
      </c>
      <c r="G1510" s="263" t="s">
        <v>655</v>
      </c>
      <c r="H1510" s="263"/>
      <c r="I1510" s="263"/>
      <c r="J1510" s="263"/>
      <c r="K1510" s="263"/>
      <c r="L1510" s="263"/>
      <c r="M1510" s="263"/>
      <c r="N1510" s="263"/>
      <c r="O1510" s="158"/>
      <c r="P1510" s="296">
        <f t="shared" si="63"/>
        <v>0</v>
      </c>
      <c r="Q1510" s="263"/>
      <c r="R1510" s="263"/>
      <c r="S1510" s="263"/>
      <c r="T1510" s="263"/>
      <c r="U1510" s="263"/>
      <c r="V1510" s="263"/>
      <c r="W1510" s="263">
        <v>1</v>
      </c>
      <c r="X1510" s="158">
        <v>45147</v>
      </c>
      <c r="Y1510" s="297">
        <f t="shared" si="64"/>
        <v>1</v>
      </c>
      <c r="Z1510" s="263"/>
      <c r="AA1510" s="263"/>
      <c r="AB1510" s="263"/>
      <c r="AC1510" s="263"/>
      <c r="AD1510" s="263"/>
      <c r="AE1510" s="263"/>
      <c r="AF1510" s="263"/>
      <c r="AG1510" s="158"/>
      <c r="AH1510" s="297">
        <f t="shared" si="62"/>
        <v>0</v>
      </c>
      <c r="AI1510" s="573"/>
      <c r="AJ1510" s="574" t="s">
        <v>659</v>
      </c>
      <c r="AK1510" s="574" t="s">
        <v>430</v>
      </c>
      <c r="AL1510" s="574"/>
      <c r="AM1510" s="574"/>
      <c r="AN1510" s="574"/>
      <c r="AO1510" s="574"/>
      <c r="AP1510" s="574"/>
      <c r="AQ1510" s="574"/>
      <c r="AR1510" s="574"/>
      <c r="AS1510" s="575"/>
      <c r="AT1510" s="576"/>
      <c r="AU1510" s="575"/>
      <c r="AV1510" s="577"/>
      <c r="AW1510" s="159"/>
    </row>
    <row r="1511" spans="1:49" ht="76.5">
      <c r="A1511" s="395"/>
      <c r="B1511" s="395">
        <v>4671731000</v>
      </c>
      <c r="C1511" s="263" t="s">
        <v>7688</v>
      </c>
      <c r="D1511" s="263" t="s">
        <v>7689</v>
      </c>
      <c r="E1511" s="263" t="s">
        <v>3680</v>
      </c>
      <c r="F1511" s="263" t="s">
        <v>422</v>
      </c>
      <c r="G1511" s="263" t="s">
        <v>655</v>
      </c>
      <c r="H1511" s="263"/>
      <c r="I1511" s="263"/>
      <c r="J1511" s="263"/>
      <c r="K1511" s="263"/>
      <c r="L1511" s="263"/>
      <c r="M1511" s="263"/>
      <c r="N1511" s="263"/>
      <c r="O1511" s="158"/>
      <c r="P1511" s="296">
        <f t="shared" si="63"/>
        <v>0</v>
      </c>
      <c r="Q1511" s="263"/>
      <c r="R1511" s="263"/>
      <c r="S1511" s="263"/>
      <c r="T1511" s="263"/>
      <c r="U1511" s="263"/>
      <c r="V1511" s="263"/>
      <c r="W1511" s="263">
        <v>1</v>
      </c>
      <c r="X1511" s="158">
        <v>45103</v>
      </c>
      <c r="Y1511" s="297">
        <f t="shared" si="64"/>
        <v>1</v>
      </c>
      <c r="Z1511" s="263"/>
      <c r="AA1511" s="263"/>
      <c r="AB1511" s="263"/>
      <c r="AC1511" s="263"/>
      <c r="AD1511" s="263"/>
      <c r="AE1511" s="263"/>
      <c r="AF1511" s="263"/>
      <c r="AG1511" s="158"/>
      <c r="AH1511" s="297">
        <f t="shared" si="62"/>
        <v>0</v>
      </c>
      <c r="AI1511" s="573"/>
      <c r="AJ1511" s="574" t="s">
        <v>659</v>
      </c>
      <c r="AK1511" s="574" t="s">
        <v>430</v>
      </c>
      <c r="AL1511" s="574"/>
      <c r="AM1511" s="574"/>
      <c r="AN1511" s="574"/>
      <c r="AO1511" s="574"/>
      <c r="AP1511" s="574"/>
      <c r="AQ1511" s="574"/>
      <c r="AR1511" s="574"/>
      <c r="AS1511" s="575"/>
      <c r="AT1511" s="576"/>
      <c r="AU1511" s="575"/>
      <c r="AV1511" s="577"/>
      <c r="AW1511" s="159"/>
    </row>
    <row r="1512" spans="1:49" ht="51">
      <c r="A1512" s="395"/>
      <c r="B1512" s="395">
        <v>4653001000</v>
      </c>
      <c r="C1512" s="263" t="s">
        <v>7690</v>
      </c>
      <c r="D1512" s="263" t="s">
        <v>7691</v>
      </c>
      <c r="E1512" s="263" t="s">
        <v>3681</v>
      </c>
      <c r="F1512" s="263" t="s">
        <v>422</v>
      </c>
      <c r="G1512" s="263" t="s">
        <v>655</v>
      </c>
      <c r="H1512" s="263"/>
      <c r="I1512" s="263"/>
      <c r="J1512" s="263"/>
      <c r="K1512" s="263"/>
      <c r="L1512" s="263"/>
      <c r="M1512" s="263"/>
      <c r="N1512" s="263"/>
      <c r="O1512" s="158"/>
      <c r="P1512" s="296">
        <f t="shared" si="63"/>
        <v>0</v>
      </c>
      <c r="Q1512" s="263"/>
      <c r="R1512" s="263"/>
      <c r="S1512" s="263"/>
      <c r="T1512" s="263"/>
      <c r="U1512" s="263"/>
      <c r="V1512" s="263"/>
      <c r="W1512" s="263">
        <v>1</v>
      </c>
      <c r="X1512" s="158">
        <v>45266</v>
      </c>
      <c r="Y1512" s="297">
        <f t="shared" si="64"/>
        <v>1</v>
      </c>
      <c r="Z1512" s="263"/>
      <c r="AA1512" s="263"/>
      <c r="AB1512" s="263"/>
      <c r="AC1512" s="263"/>
      <c r="AD1512" s="263"/>
      <c r="AE1512" s="263"/>
      <c r="AF1512" s="263"/>
      <c r="AG1512" s="158"/>
      <c r="AH1512" s="297">
        <f t="shared" si="62"/>
        <v>0</v>
      </c>
      <c r="AI1512" s="573"/>
      <c r="AJ1512" s="574" t="s">
        <v>659</v>
      </c>
      <c r="AK1512" s="574" t="s">
        <v>430</v>
      </c>
      <c r="AL1512" s="574"/>
      <c r="AM1512" s="574"/>
      <c r="AN1512" s="574"/>
      <c r="AO1512" s="574"/>
      <c r="AP1512" s="574"/>
      <c r="AQ1512" s="574"/>
      <c r="AR1512" s="574"/>
      <c r="AS1512" s="575"/>
      <c r="AT1512" s="576"/>
      <c r="AU1512" s="575"/>
      <c r="AV1512" s="577"/>
      <c r="AW1512" s="159"/>
    </row>
    <row r="1513" spans="1:49" ht="51">
      <c r="A1513" s="395"/>
      <c r="B1513" s="395">
        <v>5386000200</v>
      </c>
      <c r="C1513" s="263" t="s">
        <v>7692</v>
      </c>
      <c r="D1513" s="263" t="s">
        <v>7693</v>
      </c>
      <c r="E1513" s="263" t="s">
        <v>3682</v>
      </c>
      <c r="F1513" s="263" t="s">
        <v>422</v>
      </c>
      <c r="G1513" s="263" t="s">
        <v>655</v>
      </c>
      <c r="H1513" s="263"/>
      <c r="I1513" s="263"/>
      <c r="J1513" s="263"/>
      <c r="K1513" s="263"/>
      <c r="L1513" s="263"/>
      <c r="M1513" s="263"/>
      <c r="N1513" s="263"/>
      <c r="O1513" s="158"/>
      <c r="P1513" s="296">
        <f t="shared" si="63"/>
        <v>0</v>
      </c>
      <c r="Q1513" s="263"/>
      <c r="R1513" s="263"/>
      <c r="S1513" s="263"/>
      <c r="T1513" s="263"/>
      <c r="U1513" s="263"/>
      <c r="V1513" s="263"/>
      <c r="W1513" s="263">
        <v>1</v>
      </c>
      <c r="X1513" s="158">
        <v>45208</v>
      </c>
      <c r="Y1513" s="297">
        <f t="shared" si="64"/>
        <v>1</v>
      </c>
      <c r="Z1513" s="263"/>
      <c r="AA1513" s="263"/>
      <c r="AB1513" s="263"/>
      <c r="AC1513" s="263"/>
      <c r="AD1513" s="263"/>
      <c r="AE1513" s="263"/>
      <c r="AF1513" s="263"/>
      <c r="AG1513" s="158"/>
      <c r="AH1513" s="297">
        <f t="shared" si="62"/>
        <v>0</v>
      </c>
      <c r="AI1513" s="573"/>
      <c r="AJ1513" s="574" t="s">
        <v>659</v>
      </c>
      <c r="AK1513" s="574" t="s">
        <v>430</v>
      </c>
      <c r="AL1513" s="574"/>
      <c r="AM1513" s="574"/>
      <c r="AN1513" s="574"/>
      <c r="AO1513" s="574"/>
      <c r="AP1513" s="574"/>
      <c r="AQ1513" s="574"/>
      <c r="AR1513" s="574"/>
      <c r="AS1513" s="575"/>
      <c r="AT1513" s="576"/>
      <c r="AU1513" s="575"/>
      <c r="AV1513" s="577"/>
      <c r="AW1513" s="159"/>
    </row>
    <row r="1514" spans="1:49" ht="51">
      <c r="A1514" s="395"/>
      <c r="B1514" s="395">
        <v>4672211800</v>
      </c>
      <c r="C1514" s="263" t="s">
        <v>7694</v>
      </c>
      <c r="D1514" s="263" t="s">
        <v>7695</v>
      </c>
      <c r="E1514" s="263" t="s">
        <v>3683</v>
      </c>
      <c r="F1514" s="263" t="s">
        <v>422</v>
      </c>
      <c r="G1514" s="263" t="s">
        <v>655</v>
      </c>
      <c r="H1514" s="263"/>
      <c r="I1514" s="263"/>
      <c r="J1514" s="263"/>
      <c r="K1514" s="263"/>
      <c r="L1514" s="263"/>
      <c r="M1514" s="263"/>
      <c r="N1514" s="263"/>
      <c r="O1514" s="158"/>
      <c r="P1514" s="296">
        <f t="shared" si="63"/>
        <v>0</v>
      </c>
      <c r="Q1514" s="263"/>
      <c r="R1514" s="263"/>
      <c r="S1514" s="263"/>
      <c r="T1514" s="263"/>
      <c r="U1514" s="263"/>
      <c r="V1514" s="263"/>
      <c r="W1514" s="263">
        <v>1</v>
      </c>
      <c r="X1514" s="158">
        <v>45178</v>
      </c>
      <c r="Y1514" s="297">
        <f t="shared" si="64"/>
        <v>1</v>
      </c>
      <c r="Z1514" s="263"/>
      <c r="AA1514" s="263"/>
      <c r="AB1514" s="263"/>
      <c r="AC1514" s="263"/>
      <c r="AD1514" s="263"/>
      <c r="AE1514" s="263"/>
      <c r="AF1514" s="263"/>
      <c r="AG1514" s="158"/>
      <c r="AH1514" s="297">
        <f t="shared" si="62"/>
        <v>0</v>
      </c>
      <c r="AI1514" s="573"/>
      <c r="AJ1514" s="574" t="s">
        <v>659</v>
      </c>
      <c r="AK1514" s="574" t="s">
        <v>430</v>
      </c>
      <c r="AL1514" s="574"/>
      <c r="AM1514" s="574"/>
      <c r="AN1514" s="574"/>
      <c r="AO1514" s="574"/>
      <c r="AP1514" s="574"/>
      <c r="AQ1514" s="574"/>
      <c r="AR1514" s="574"/>
      <c r="AS1514" s="575"/>
      <c r="AT1514" s="576"/>
      <c r="AU1514" s="575"/>
      <c r="AV1514" s="577"/>
      <c r="AW1514" s="159"/>
    </row>
    <row r="1515" spans="1:49" ht="51">
      <c r="A1515" s="395"/>
      <c r="B1515" s="395">
        <v>6650811700</v>
      </c>
      <c r="C1515" s="263" t="s">
        <v>7696</v>
      </c>
      <c r="D1515" s="263" t="s">
        <v>7697</v>
      </c>
      <c r="E1515" s="263" t="s">
        <v>3684</v>
      </c>
      <c r="F1515" s="263" t="s">
        <v>422</v>
      </c>
      <c r="G1515" s="263" t="s">
        <v>655</v>
      </c>
      <c r="H1515" s="263"/>
      <c r="I1515" s="263"/>
      <c r="J1515" s="263"/>
      <c r="K1515" s="263"/>
      <c r="L1515" s="263"/>
      <c r="M1515" s="263"/>
      <c r="N1515" s="263"/>
      <c r="O1515" s="158"/>
      <c r="P1515" s="296">
        <f t="shared" si="63"/>
        <v>0</v>
      </c>
      <c r="Q1515" s="263"/>
      <c r="R1515" s="263"/>
      <c r="S1515" s="263"/>
      <c r="T1515" s="263"/>
      <c r="U1515" s="263"/>
      <c r="V1515" s="263"/>
      <c r="W1515" s="263">
        <v>1</v>
      </c>
      <c r="X1515" s="158">
        <v>45062</v>
      </c>
      <c r="Y1515" s="297">
        <f t="shared" si="64"/>
        <v>1</v>
      </c>
      <c r="Z1515" s="263"/>
      <c r="AA1515" s="263"/>
      <c r="AB1515" s="263"/>
      <c r="AC1515" s="263"/>
      <c r="AD1515" s="263"/>
      <c r="AE1515" s="263"/>
      <c r="AF1515" s="263"/>
      <c r="AG1515" s="158"/>
      <c r="AH1515" s="297">
        <f t="shared" si="62"/>
        <v>0</v>
      </c>
      <c r="AI1515" s="573"/>
      <c r="AJ1515" s="574" t="s">
        <v>659</v>
      </c>
      <c r="AK1515" s="574" t="s">
        <v>430</v>
      </c>
      <c r="AL1515" s="574"/>
      <c r="AM1515" s="574"/>
      <c r="AN1515" s="574"/>
      <c r="AO1515" s="574"/>
      <c r="AP1515" s="574"/>
      <c r="AQ1515" s="574"/>
      <c r="AR1515" s="574"/>
      <c r="AS1515" s="575"/>
      <c r="AT1515" s="576"/>
      <c r="AU1515" s="575"/>
      <c r="AV1515" s="577"/>
      <c r="AW1515" s="159"/>
    </row>
    <row r="1516" spans="1:49" ht="63.75">
      <c r="A1516" s="395"/>
      <c r="B1516" s="395">
        <v>4164810600</v>
      </c>
      <c r="C1516" s="263" t="s">
        <v>7698</v>
      </c>
      <c r="D1516" s="263" t="s">
        <v>7699</v>
      </c>
      <c r="E1516" s="263" t="s">
        <v>3685</v>
      </c>
      <c r="F1516" s="263" t="s">
        <v>422</v>
      </c>
      <c r="G1516" s="263" t="s">
        <v>655</v>
      </c>
      <c r="H1516" s="263"/>
      <c r="I1516" s="263"/>
      <c r="J1516" s="263"/>
      <c r="K1516" s="263"/>
      <c r="L1516" s="263"/>
      <c r="M1516" s="263"/>
      <c r="N1516" s="263"/>
      <c r="O1516" s="158"/>
      <c r="P1516" s="296">
        <f t="shared" si="63"/>
        <v>0</v>
      </c>
      <c r="Q1516" s="263"/>
      <c r="R1516" s="263"/>
      <c r="S1516" s="263"/>
      <c r="T1516" s="263"/>
      <c r="U1516" s="263"/>
      <c r="V1516" s="263"/>
      <c r="W1516" s="263">
        <v>1</v>
      </c>
      <c r="X1516" s="158">
        <v>45195</v>
      </c>
      <c r="Y1516" s="297">
        <f t="shared" si="64"/>
        <v>1</v>
      </c>
      <c r="Z1516" s="263"/>
      <c r="AA1516" s="263"/>
      <c r="AB1516" s="263"/>
      <c r="AC1516" s="263"/>
      <c r="AD1516" s="263"/>
      <c r="AE1516" s="263"/>
      <c r="AF1516" s="263"/>
      <c r="AG1516" s="158"/>
      <c r="AH1516" s="297">
        <f t="shared" si="62"/>
        <v>0</v>
      </c>
      <c r="AI1516" s="573"/>
      <c r="AJ1516" s="574" t="s">
        <v>659</v>
      </c>
      <c r="AK1516" s="574" t="s">
        <v>430</v>
      </c>
      <c r="AL1516" s="574"/>
      <c r="AM1516" s="574"/>
      <c r="AN1516" s="574"/>
      <c r="AO1516" s="574"/>
      <c r="AP1516" s="574"/>
      <c r="AQ1516" s="574"/>
      <c r="AR1516" s="574"/>
      <c r="AS1516" s="575"/>
      <c r="AT1516" s="576"/>
      <c r="AU1516" s="575"/>
      <c r="AV1516" s="577"/>
      <c r="AW1516" s="159"/>
    </row>
    <row r="1517" spans="1:49" ht="51">
      <c r="A1517" s="395"/>
      <c r="B1517" s="395">
        <v>4537612100</v>
      </c>
      <c r="C1517" s="263" t="s">
        <v>7700</v>
      </c>
      <c r="D1517" s="263" t="s">
        <v>7701</v>
      </c>
      <c r="E1517" s="263" t="s">
        <v>3686</v>
      </c>
      <c r="F1517" s="263" t="s">
        <v>422</v>
      </c>
      <c r="G1517" s="263" t="s">
        <v>655</v>
      </c>
      <c r="H1517" s="263"/>
      <c r="I1517" s="263"/>
      <c r="J1517" s="263"/>
      <c r="K1517" s="263"/>
      <c r="L1517" s="263"/>
      <c r="M1517" s="263"/>
      <c r="N1517" s="263"/>
      <c r="O1517" s="158"/>
      <c r="P1517" s="296">
        <f t="shared" si="63"/>
        <v>0</v>
      </c>
      <c r="Q1517" s="263"/>
      <c r="R1517" s="263"/>
      <c r="S1517" s="263"/>
      <c r="T1517" s="263"/>
      <c r="U1517" s="263"/>
      <c r="V1517" s="263"/>
      <c r="W1517" s="263">
        <v>1</v>
      </c>
      <c r="X1517" s="158">
        <v>45210</v>
      </c>
      <c r="Y1517" s="297">
        <f t="shared" si="64"/>
        <v>1</v>
      </c>
      <c r="Z1517" s="263"/>
      <c r="AA1517" s="263"/>
      <c r="AB1517" s="263"/>
      <c r="AC1517" s="263"/>
      <c r="AD1517" s="263"/>
      <c r="AE1517" s="263"/>
      <c r="AF1517" s="263"/>
      <c r="AG1517" s="158"/>
      <c r="AH1517" s="297">
        <f t="shared" si="62"/>
        <v>0</v>
      </c>
      <c r="AI1517" s="573"/>
      <c r="AJ1517" s="574" t="s">
        <v>659</v>
      </c>
      <c r="AK1517" s="574" t="s">
        <v>430</v>
      </c>
      <c r="AL1517" s="574"/>
      <c r="AM1517" s="574"/>
      <c r="AN1517" s="574"/>
      <c r="AO1517" s="574"/>
      <c r="AP1517" s="574"/>
      <c r="AQ1517" s="574"/>
      <c r="AR1517" s="574"/>
      <c r="AS1517" s="575"/>
      <c r="AT1517" s="576"/>
      <c r="AU1517" s="575"/>
      <c r="AV1517" s="577"/>
      <c r="AW1517" s="159"/>
    </row>
    <row r="1518" spans="1:49" ht="51">
      <c r="A1518" s="395"/>
      <c r="B1518" s="395">
        <v>5415220800</v>
      </c>
      <c r="C1518" s="263" t="s">
        <v>7702</v>
      </c>
      <c r="D1518" s="263" t="s">
        <v>7703</v>
      </c>
      <c r="E1518" s="263" t="s">
        <v>3687</v>
      </c>
      <c r="F1518" s="263" t="s">
        <v>422</v>
      </c>
      <c r="G1518" s="263" t="s">
        <v>655</v>
      </c>
      <c r="H1518" s="263"/>
      <c r="I1518" s="263"/>
      <c r="J1518" s="263"/>
      <c r="K1518" s="263"/>
      <c r="L1518" s="263"/>
      <c r="M1518" s="263"/>
      <c r="N1518" s="263"/>
      <c r="O1518" s="158"/>
      <c r="P1518" s="296">
        <f t="shared" si="63"/>
        <v>0</v>
      </c>
      <c r="Q1518" s="263"/>
      <c r="R1518" s="263"/>
      <c r="S1518" s="263"/>
      <c r="T1518" s="263"/>
      <c r="U1518" s="263"/>
      <c r="V1518" s="263"/>
      <c r="W1518" s="263">
        <v>1</v>
      </c>
      <c r="X1518" s="158">
        <v>45097</v>
      </c>
      <c r="Y1518" s="297">
        <f t="shared" si="64"/>
        <v>1</v>
      </c>
      <c r="Z1518" s="263"/>
      <c r="AA1518" s="263"/>
      <c r="AB1518" s="263"/>
      <c r="AC1518" s="263"/>
      <c r="AD1518" s="263"/>
      <c r="AE1518" s="263"/>
      <c r="AF1518" s="263"/>
      <c r="AG1518" s="158"/>
      <c r="AH1518" s="297">
        <f t="shared" si="62"/>
        <v>0</v>
      </c>
      <c r="AI1518" s="573"/>
      <c r="AJ1518" s="574" t="s">
        <v>659</v>
      </c>
      <c r="AK1518" s="574" t="s">
        <v>430</v>
      </c>
      <c r="AL1518" s="574"/>
      <c r="AM1518" s="574"/>
      <c r="AN1518" s="574"/>
      <c r="AO1518" s="574"/>
      <c r="AP1518" s="574"/>
      <c r="AQ1518" s="574"/>
      <c r="AR1518" s="574"/>
      <c r="AS1518" s="575"/>
      <c r="AT1518" s="576"/>
      <c r="AU1518" s="575"/>
      <c r="AV1518" s="577"/>
      <c r="AW1518" s="159"/>
    </row>
    <row r="1519" spans="1:49" ht="51">
      <c r="A1519" s="395"/>
      <c r="B1519" s="395">
        <v>5415530700</v>
      </c>
      <c r="C1519" s="263" t="s">
        <v>7704</v>
      </c>
      <c r="D1519" s="263" t="s">
        <v>7705</v>
      </c>
      <c r="E1519" s="263" t="s">
        <v>3688</v>
      </c>
      <c r="F1519" s="263" t="s">
        <v>422</v>
      </c>
      <c r="G1519" s="263" t="s">
        <v>655</v>
      </c>
      <c r="H1519" s="263"/>
      <c r="I1519" s="263"/>
      <c r="J1519" s="263"/>
      <c r="K1519" s="263"/>
      <c r="L1519" s="263"/>
      <c r="M1519" s="263"/>
      <c r="N1519" s="263"/>
      <c r="O1519" s="158"/>
      <c r="P1519" s="296">
        <f t="shared" si="63"/>
        <v>0</v>
      </c>
      <c r="Q1519" s="263"/>
      <c r="R1519" s="263"/>
      <c r="S1519" s="263"/>
      <c r="T1519" s="263"/>
      <c r="U1519" s="263"/>
      <c r="V1519" s="263"/>
      <c r="W1519" s="263">
        <v>1</v>
      </c>
      <c r="X1519" s="158">
        <v>45222</v>
      </c>
      <c r="Y1519" s="297">
        <f t="shared" si="64"/>
        <v>1</v>
      </c>
      <c r="Z1519" s="263"/>
      <c r="AA1519" s="263"/>
      <c r="AB1519" s="263"/>
      <c r="AC1519" s="263"/>
      <c r="AD1519" s="263"/>
      <c r="AE1519" s="263"/>
      <c r="AF1519" s="263"/>
      <c r="AG1519" s="158"/>
      <c r="AH1519" s="297">
        <f t="shared" si="62"/>
        <v>0</v>
      </c>
      <c r="AI1519" s="573"/>
      <c r="AJ1519" s="574" t="s">
        <v>659</v>
      </c>
      <c r="AK1519" s="574" t="s">
        <v>430</v>
      </c>
      <c r="AL1519" s="574"/>
      <c r="AM1519" s="574"/>
      <c r="AN1519" s="574"/>
      <c r="AO1519" s="574"/>
      <c r="AP1519" s="574"/>
      <c r="AQ1519" s="574"/>
      <c r="AR1519" s="574"/>
      <c r="AS1519" s="575"/>
      <c r="AT1519" s="576"/>
      <c r="AU1519" s="575"/>
      <c r="AV1519" s="577"/>
      <c r="AW1519" s="159"/>
    </row>
    <row r="1520" spans="1:49" ht="51">
      <c r="A1520" s="395"/>
      <c r="B1520" s="395">
        <v>4315000700</v>
      </c>
      <c r="C1520" s="263" t="s">
        <v>7706</v>
      </c>
      <c r="D1520" s="263" t="s">
        <v>7707</v>
      </c>
      <c r="E1520" s="263" t="s">
        <v>3689</v>
      </c>
      <c r="F1520" s="263" t="s">
        <v>422</v>
      </c>
      <c r="G1520" s="263" t="s">
        <v>655</v>
      </c>
      <c r="H1520" s="263"/>
      <c r="I1520" s="263"/>
      <c r="J1520" s="263"/>
      <c r="K1520" s="263"/>
      <c r="L1520" s="263"/>
      <c r="M1520" s="263"/>
      <c r="N1520" s="263"/>
      <c r="O1520" s="158"/>
      <c r="P1520" s="296">
        <f t="shared" si="63"/>
        <v>0</v>
      </c>
      <c r="Q1520" s="263"/>
      <c r="R1520" s="263"/>
      <c r="S1520" s="263"/>
      <c r="T1520" s="263"/>
      <c r="U1520" s="263"/>
      <c r="V1520" s="263"/>
      <c r="W1520" s="263">
        <v>1</v>
      </c>
      <c r="X1520" s="158">
        <v>45092</v>
      </c>
      <c r="Y1520" s="297">
        <f t="shared" si="64"/>
        <v>1</v>
      </c>
      <c r="Z1520" s="263"/>
      <c r="AA1520" s="263"/>
      <c r="AB1520" s="263"/>
      <c r="AC1520" s="263"/>
      <c r="AD1520" s="263"/>
      <c r="AE1520" s="263"/>
      <c r="AF1520" s="263"/>
      <c r="AG1520" s="158"/>
      <c r="AH1520" s="297">
        <f t="shared" si="62"/>
        <v>0</v>
      </c>
      <c r="AI1520" s="573"/>
      <c r="AJ1520" s="574" t="s">
        <v>659</v>
      </c>
      <c r="AK1520" s="574" t="s">
        <v>430</v>
      </c>
      <c r="AL1520" s="574"/>
      <c r="AM1520" s="574"/>
      <c r="AN1520" s="574"/>
      <c r="AO1520" s="574"/>
      <c r="AP1520" s="574"/>
      <c r="AQ1520" s="574"/>
      <c r="AR1520" s="574"/>
      <c r="AS1520" s="575"/>
      <c r="AT1520" s="576"/>
      <c r="AU1520" s="575"/>
      <c r="AV1520" s="577"/>
      <c r="AW1520" s="159"/>
    </row>
    <row r="1521" spans="1:49" ht="51">
      <c r="A1521" s="395"/>
      <c r="B1521" s="395">
        <v>4325101100</v>
      </c>
      <c r="C1521" s="263" t="s">
        <v>7708</v>
      </c>
      <c r="D1521" s="263" t="s">
        <v>7709</v>
      </c>
      <c r="E1521" s="263" t="s">
        <v>3690</v>
      </c>
      <c r="F1521" s="263" t="s">
        <v>422</v>
      </c>
      <c r="G1521" s="263" t="s">
        <v>655</v>
      </c>
      <c r="H1521" s="263"/>
      <c r="I1521" s="263"/>
      <c r="J1521" s="263"/>
      <c r="K1521" s="263"/>
      <c r="L1521" s="263"/>
      <c r="M1521" s="263"/>
      <c r="N1521" s="263"/>
      <c r="O1521" s="158"/>
      <c r="P1521" s="296">
        <f t="shared" si="63"/>
        <v>0</v>
      </c>
      <c r="Q1521" s="263"/>
      <c r="R1521" s="263"/>
      <c r="S1521" s="263"/>
      <c r="T1521" s="263"/>
      <c r="U1521" s="263"/>
      <c r="V1521" s="263"/>
      <c r="W1521" s="263">
        <v>1</v>
      </c>
      <c r="X1521" s="158">
        <v>45117</v>
      </c>
      <c r="Y1521" s="297">
        <f t="shared" si="64"/>
        <v>1</v>
      </c>
      <c r="Z1521" s="263"/>
      <c r="AA1521" s="263"/>
      <c r="AB1521" s="263"/>
      <c r="AC1521" s="263"/>
      <c r="AD1521" s="263"/>
      <c r="AE1521" s="263"/>
      <c r="AF1521" s="263"/>
      <c r="AG1521" s="158"/>
      <c r="AH1521" s="297">
        <f t="shared" ref="AH1521:AH1584" si="65">SUM($Z1521:$AF1521)</f>
        <v>0</v>
      </c>
      <c r="AI1521" s="573"/>
      <c r="AJ1521" s="574" t="s">
        <v>659</v>
      </c>
      <c r="AK1521" s="574" t="s">
        <v>430</v>
      </c>
      <c r="AL1521" s="574"/>
      <c r="AM1521" s="574"/>
      <c r="AN1521" s="574"/>
      <c r="AO1521" s="574"/>
      <c r="AP1521" s="574"/>
      <c r="AQ1521" s="574"/>
      <c r="AR1521" s="574"/>
      <c r="AS1521" s="575"/>
      <c r="AT1521" s="576"/>
      <c r="AU1521" s="575"/>
      <c r="AV1521" s="577"/>
      <c r="AW1521" s="159"/>
    </row>
    <row r="1522" spans="1:49" ht="63.75">
      <c r="A1522" s="395"/>
      <c r="B1522" s="395">
        <v>4487611300</v>
      </c>
      <c r="C1522" s="263" t="s">
        <v>7710</v>
      </c>
      <c r="D1522" s="263" t="s">
        <v>7711</v>
      </c>
      <c r="E1522" s="263" t="s">
        <v>3691</v>
      </c>
      <c r="F1522" s="263" t="s">
        <v>422</v>
      </c>
      <c r="G1522" s="263" t="s">
        <v>655</v>
      </c>
      <c r="H1522" s="263"/>
      <c r="I1522" s="263"/>
      <c r="J1522" s="263"/>
      <c r="K1522" s="263"/>
      <c r="L1522" s="263"/>
      <c r="M1522" s="263"/>
      <c r="N1522" s="263"/>
      <c r="O1522" s="158"/>
      <c r="P1522" s="296">
        <f t="shared" si="63"/>
        <v>0</v>
      </c>
      <c r="Q1522" s="263"/>
      <c r="R1522" s="263"/>
      <c r="S1522" s="263"/>
      <c r="T1522" s="263"/>
      <c r="U1522" s="263"/>
      <c r="V1522" s="263"/>
      <c r="W1522" s="263">
        <v>1</v>
      </c>
      <c r="X1522" s="158">
        <v>45182</v>
      </c>
      <c r="Y1522" s="297">
        <f t="shared" si="64"/>
        <v>1</v>
      </c>
      <c r="Z1522" s="263"/>
      <c r="AA1522" s="263"/>
      <c r="AB1522" s="263"/>
      <c r="AC1522" s="263"/>
      <c r="AD1522" s="263"/>
      <c r="AE1522" s="263"/>
      <c r="AF1522" s="263"/>
      <c r="AG1522" s="158"/>
      <c r="AH1522" s="297">
        <f t="shared" si="65"/>
        <v>0</v>
      </c>
      <c r="AI1522" s="573"/>
      <c r="AJ1522" s="574" t="s">
        <v>659</v>
      </c>
      <c r="AK1522" s="574" t="s">
        <v>430</v>
      </c>
      <c r="AL1522" s="574"/>
      <c r="AM1522" s="574"/>
      <c r="AN1522" s="574"/>
      <c r="AO1522" s="574"/>
      <c r="AP1522" s="574"/>
      <c r="AQ1522" s="574"/>
      <c r="AR1522" s="574"/>
      <c r="AS1522" s="575"/>
      <c r="AT1522" s="576"/>
      <c r="AU1522" s="575"/>
      <c r="AV1522" s="577"/>
      <c r="AW1522" s="159"/>
    </row>
    <row r="1523" spans="1:49" ht="63.75">
      <c r="A1523" s="395"/>
      <c r="B1523" s="395">
        <v>3596501300</v>
      </c>
      <c r="C1523" s="263" t="s">
        <v>7712</v>
      </c>
      <c r="D1523" s="263" t="s">
        <v>7713</v>
      </c>
      <c r="E1523" s="263" t="s">
        <v>3692</v>
      </c>
      <c r="F1523" s="263" t="s">
        <v>422</v>
      </c>
      <c r="G1523" s="263" t="s">
        <v>655</v>
      </c>
      <c r="H1523" s="263"/>
      <c r="I1523" s="263"/>
      <c r="J1523" s="263"/>
      <c r="K1523" s="263"/>
      <c r="L1523" s="263"/>
      <c r="M1523" s="263"/>
      <c r="N1523" s="263"/>
      <c r="O1523" s="158"/>
      <c r="P1523" s="296">
        <f t="shared" si="63"/>
        <v>0</v>
      </c>
      <c r="Q1523" s="263"/>
      <c r="R1523" s="263"/>
      <c r="S1523" s="263"/>
      <c r="T1523" s="263"/>
      <c r="U1523" s="263"/>
      <c r="V1523" s="263"/>
      <c r="W1523" s="263">
        <v>1</v>
      </c>
      <c r="X1523" s="158">
        <v>45229</v>
      </c>
      <c r="Y1523" s="297">
        <f t="shared" si="64"/>
        <v>1</v>
      </c>
      <c r="Z1523" s="263"/>
      <c r="AA1523" s="263"/>
      <c r="AB1523" s="263"/>
      <c r="AC1523" s="263"/>
      <c r="AD1523" s="263"/>
      <c r="AE1523" s="263"/>
      <c r="AF1523" s="263"/>
      <c r="AG1523" s="158"/>
      <c r="AH1523" s="297">
        <f t="shared" si="65"/>
        <v>0</v>
      </c>
      <c r="AI1523" s="573"/>
      <c r="AJ1523" s="574" t="s">
        <v>659</v>
      </c>
      <c r="AK1523" s="574" t="s">
        <v>430</v>
      </c>
      <c r="AL1523" s="574"/>
      <c r="AM1523" s="574"/>
      <c r="AN1523" s="574"/>
      <c r="AO1523" s="574"/>
      <c r="AP1523" s="574"/>
      <c r="AQ1523" s="574"/>
      <c r="AR1523" s="574"/>
      <c r="AS1523" s="575"/>
      <c r="AT1523" s="576"/>
      <c r="AU1523" s="575"/>
      <c r="AV1523" s="577"/>
      <c r="AW1523" s="159"/>
    </row>
    <row r="1524" spans="1:49" ht="51">
      <c r="A1524" s="395"/>
      <c r="B1524" s="395">
        <v>3002942100</v>
      </c>
      <c r="C1524" s="263" t="s">
        <v>7714</v>
      </c>
      <c r="D1524" s="263" t="s">
        <v>7715</v>
      </c>
      <c r="E1524" s="263" t="s">
        <v>3693</v>
      </c>
      <c r="F1524" s="263" t="s">
        <v>422</v>
      </c>
      <c r="G1524" s="263" t="s">
        <v>655</v>
      </c>
      <c r="H1524" s="263"/>
      <c r="I1524" s="263"/>
      <c r="J1524" s="263"/>
      <c r="K1524" s="263"/>
      <c r="L1524" s="263"/>
      <c r="M1524" s="263"/>
      <c r="N1524" s="263"/>
      <c r="O1524" s="158"/>
      <c r="P1524" s="296">
        <f t="shared" si="63"/>
        <v>0</v>
      </c>
      <c r="Q1524" s="263"/>
      <c r="R1524" s="263"/>
      <c r="S1524" s="263"/>
      <c r="T1524" s="263"/>
      <c r="U1524" s="263"/>
      <c r="V1524" s="263"/>
      <c r="W1524" s="263">
        <v>1</v>
      </c>
      <c r="X1524" s="158">
        <v>44956</v>
      </c>
      <c r="Y1524" s="297">
        <f t="shared" si="64"/>
        <v>1</v>
      </c>
      <c r="Z1524" s="263"/>
      <c r="AA1524" s="263"/>
      <c r="AB1524" s="263"/>
      <c r="AC1524" s="263"/>
      <c r="AD1524" s="263"/>
      <c r="AE1524" s="263"/>
      <c r="AF1524" s="263"/>
      <c r="AG1524" s="158"/>
      <c r="AH1524" s="297">
        <f t="shared" si="65"/>
        <v>0</v>
      </c>
      <c r="AI1524" s="573"/>
      <c r="AJ1524" s="574" t="s">
        <v>659</v>
      </c>
      <c r="AK1524" s="574" t="s">
        <v>430</v>
      </c>
      <c r="AL1524" s="574"/>
      <c r="AM1524" s="574"/>
      <c r="AN1524" s="574"/>
      <c r="AO1524" s="574"/>
      <c r="AP1524" s="574"/>
      <c r="AQ1524" s="574"/>
      <c r="AR1524" s="574"/>
      <c r="AS1524" s="575"/>
      <c r="AT1524" s="576"/>
      <c r="AU1524" s="575"/>
      <c r="AV1524" s="577"/>
      <c r="AW1524" s="159"/>
    </row>
    <row r="1525" spans="1:49" ht="63.75">
      <c r="A1525" s="395"/>
      <c r="B1525" s="395">
        <v>3480400100</v>
      </c>
      <c r="C1525" s="263" t="s">
        <v>7716</v>
      </c>
      <c r="D1525" s="263" t="s">
        <v>7717</v>
      </c>
      <c r="E1525" s="263" t="s">
        <v>3694</v>
      </c>
      <c r="F1525" s="263" t="s">
        <v>422</v>
      </c>
      <c r="G1525" s="263" t="s">
        <v>655</v>
      </c>
      <c r="H1525" s="263"/>
      <c r="I1525" s="263"/>
      <c r="J1525" s="263"/>
      <c r="K1525" s="263"/>
      <c r="L1525" s="263"/>
      <c r="M1525" s="263"/>
      <c r="N1525" s="263"/>
      <c r="O1525" s="158"/>
      <c r="P1525" s="296">
        <f t="shared" si="63"/>
        <v>0</v>
      </c>
      <c r="Q1525" s="263"/>
      <c r="R1525" s="263"/>
      <c r="S1525" s="263"/>
      <c r="T1525" s="263"/>
      <c r="U1525" s="263"/>
      <c r="V1525" s="263"/>
      <c r="W1525" s="263">
        <v>1</v>
      </c>
      <c r="X1525" s="158">
        <v>45135</v>
      </c>
      <c r="Y1525" s="297">
        <f t="shared" si="64"/>
        <v>1</v>
      </c>
      <c r="Z1525" s="263"/>
      <c r="AA1525" s="263"/>
      <c r="AB1525" s="263"/>
      <c r="AC1525" s="263"/>
      <c r="AD1525" s="263"/>
      <c r="AE1525" s="263"/>
      <c r="AF1525" s="263"/>
      <c r="AG1525" s="158"/>
      <c r="AH1525" s="297">
        <f t="shared" si="65"/>
        <v>0</v>
      </c>
      <c r="AI1525" s="573"/>
      <c r="AJ1525" s="574" t="s">
        <v>659</v>
      </c>
      <c r="AK1525" s="574" t="s">
        <v>430</v>
      </c>
      <c r="AL1525" s="574"/>
      <c r="AM1525" s="574"/>
      <c r="AN1525" s="574"/>
      <c r="AO1525" s="574"/>
      <c r="AP1525" s="574"/>
      <c r="AQ1525" s="574"/>
      <c r="AR1525" s="574"/>
      <c r="AS1525" s="575"/>
      <c r="AT1525" s="576"/>
      <c r="AU1525" s="575"/>
      <c r="AV1525" s="577"/>
      <c r="AW1525" s="159"/>
    </row>
    <row r="1526" spans="1:49" ht="38.25">
      <c r="A1526" s="395"/>
      <c r="B1526" s="395">
        <v>4480420900</v>
      </c>
      <c r="C1526" s="263" t="s">
        <v>7718</v>
      </c>
      <c r="D1526" s="263" t="s">
        <v>7719</v>
      </c>
      <c r="E1526" s="263" t="s">
        <v>3695</v>
      </c>
      <c r="F1526" s="263" t="s">
        <v>422</v>
      </c>
      <c r="G1526" s="263" t="s">
        <v>655</v>
      </c>
      <c r="H1526" s="263"/>
      <c r="I1526" s="263"/>
      <c r="J1526" s="263"/>
      <c r="K1526" s="263"/>
      <c r="L1526" s="263"/>
      <c r="M1526" s="263"/>
      <c r="N1526" s="263"/>
      <c r="O1526" s="158"/>
      <c r="P1526" s="296">
        <f t="shared" si="63"/>
        <v>0</v>
      </c>
      <c r="Q1526" s="263"/>
      <c r="R1526" s="263"/>
      <c r="S1526" s="263"/>
      <c r="T1526" s="263"/>
      <c r="U1526" s="263"/>
      <c r="V1526" s="263"/>
      <c r="W1526" s="263">
        <v>1</v>
      </c>
      <c r="X1526" s="158">
        <v>45244</v>
      </c>
      <c r="Y1526" s="297">
        <f t="shared" si="64"/>
        <v>1</v>
      </c>
      <c r="Z1526" s="263"/>
      <c r="AA1526" s="263"/>
      <c r="AB1526" s="263"/>
      <c r="AC1526" s="263"/>
      <c r="AD1526" s="263"/>
      <c r="AE1526" s="263"/>
      <c r="AF1526" s="263"/>
      <c r="AG1526" s="158"/>
      <c r="AH1526" s="297">
        <f t="shared" si="65"/>
        <v>0</v>
      </c>
      <c r="AI1526" s="573"/>
      <c r="AJ1526" s="574" t="s">
        <v>659</v>
      </c>
      <c r="AK1526" s="574" t="s">
        <v>430</v>
      </c>
      <c r="AL1526" s="574"/>
      <c r="AM1526" s="574"/>
      <c r="AN1526" s="574"/>
      <c r="AO1526" s="574"/>
      <c r="AP1526" s="574"/>
      <c r="AQ1526" s="574"/>
      <c r="AR1526" s="574"/>
      <c r="AS1526" s="575"/>
      <c r="AT1526" s="576"/>
      <c r="AU1526" s="575"/>
      <c r="AV1526" s="577"/>
      <c r="AW1526" s="159"/>
    </row>
    <row r="1527" spans="1:49" ht="51">
      <c r="A1527" s="395"/>
      <c r="B1527" s="395">
        <v>4502220400</v>
      </c>
      <c r="C1527" s="263" t="s">
        <v>7720</v>
      </c>
      <c r="D1527" s="263" t="s">
        <v>7721</v>
      </c>
      <c r="E1527" s="263" t="s">
        <v>3696</v>
      </c>
      <c r="F1527" s="263" t="s">
        <v>422</v>
      </c>
      <c r="G1527" s="263" t="s">
        <v>655</v>
      </c>
      <c r="H1527" s="263"/>
      <c r="I1527" s="263"/>
      <c r="J1527" s="263"/>
      <c r="K1527" s="263"/>
      <c r="L1527" s="263"/>
      <c r="M1527" s="263"/>
      <c r="N1527" s="263"/>
      <c r="O1527" s="158"/>
      <c r="P1527" s="296">
        <f t="shared" ref="P1527:P1590" si="66">SUM($H1527:$N1527)</f>
        <v>0</v>
      </c>
      <c r="Q1527" s="263"/>
      <c r="R1527" s="263"/>
      <c r="S1527" s="263"/>
      <c r="T1527" s="263"/>
      <c r="U1527" s="263"/>
      <c r="V1527" s="263"/>
      <c r="W1527" s="263">
        <v>1</v>
      </c>
      <c r="X1527" s="158">
        <v>45083</v>
      </c>
      <c r="Y1527" s="297">
        <f t="shared" ref="Y1527:Y1590" si="67">SUM($Q1527:$W1527)</f>
        <v>1</v>
      </c>
      <c r="Z1527" s="263"/>
      <c r="AA1527" s="263"/>
      <c r="AB1527" s="263"/>
      <c r="AC1527" s="263"/>
      <c r="AD1527" s="263"/>
      <c r="AE1527" s="263"/>
      <c r="AF1527" s="263"/>
      <c r="AG1527" s="158"/>
      <c r="AH1527" s="297">
        <f t="shared" si="65"/>
        <v>0</v>
      </c>
      <c r="AI1527" s="573"/>
      <c r="AJ1527" s="574" t="s">
        <v>659</v>
      </c>
      <c r="AK1527" s="574" t="s">
        <v>430</v>
      </c>
      <c r="AL1527" s="574"/>
      <c r="AM1527" s="574"/>
      <c r="AN1527" s="574"/>
      <c r="AO1527" s="574"/>
      <c r="AP1527" s="574"/>
      <c r="AQ1527" s="574"/>
      <c r="AR1527" s="574"/>
      <c r="AS1527" s="575"/>
      <c r="AT1527" s="576"/>
      <c r="AU1527" s="575"/>
      <c r="AV1527" s="577"/>
      <c r="AW1527" s="159"/>
    </row>
    <row r="1528" spans="1:49" ht="51">
      <c r="A1528" s="395"/>
      <c r="B1528" s="395">
        <v>3516131000</v>
      </c>
      <c r="C1528" s="263" t="s">
        <v>7722</v>
      </c>
      <c r="D1528" s="263" t="s">
        <v>7723</v>
      </c>
      <c r="E1528" s="263" t="s">
        <v>3697</v>
      </c>
      <c r="F1528" s="263" t="s">
        <v>422</v>
      </c>
      <c r="G1528" s="263" t="s">
        <v>655</v>
      </c>
      <c r="H1528" s="263"/>
      <c r="I1528" s="263"/>
      <c r="J1528" s="263"/>
      <c r="K1528" s="263"/>
      <c r="L1528" s="263"/>
      <c r="M1528" s="263"/>
      <c r="N1528" s="263"/>
      <c r="O1528" s="158"/>
      <c r="P1528" s="296">
        <f t="shared" si="66"/>
        <v>0</v>
      </c>
      <c r="Q1528" s="263"/>
      <c r="R1528" s="263"/>
      <c r="S1528" s="263"/>
      <c r="T1528" s="263"/>
      <c r="U1528" s="263"/>
      <c r="V1528" s="263"/>
      <c r="W1528" s="263">
        <v>1</v>
      </c>
      <c r="X1528" s="158">
        <v>45099</v>
      </c>
      <c r="Y1528" s="297">
        <f t="shared" si="67"/>
        <v>1</v>
      </c>
      <c r="Z1528" s="263"/>
      <c r="AA1528" s="263"/>
      <c r="AB1528" s="263"/>
      <c r="AC1528" s="263"/>
      <c r="AD1528" s="263"/>
      <c r="AE1528" s="263"/>
      <c r="AF1528" s="263"/>
      <c r="AG1528" s="158"/>
      <c r="AH1528" s="297">
        <f t="shared" si="65"/>
        <v>0</v>
      </c>
      <c r="AI1528" s="573"/>
      <c r="AJ1528" s="574" t="s">
        <v>659</v>
      </c>
      <c r="AK1528" s="574" t="s">
        <v>430</v>
      </c>
      <c r="AL1528" s="574"/>
      <c r="AM1528" s="574"/>
      <c r="AN1528" s="574"/>
      <c r="AO1528" s="574"/>
      <c r="AP1528" s="574"/>
      <c r="AQ1528" s="574"/>
      <c r="AR1528" s="574"/>
      <c r="AS1528" s="575"/>
      <c r="AT1528" s="576"/>
      <c r="AU1528" s="575"/>
      <c r="AV1528" s="577"/>
      <c r="AW1528" s="159"/>
    </row>
    <row r="1529" spans="1:49" ht="63.75">
      <c r="A1529" s="395"/>
      <c r="B1529" s="395">
        <v>6724502000</v>
      </c>
      <c r="C1529" s="263" t="s">
        <v>7724</v>
      </c>
      <c r="D1529" s="263" t="s">
        <v>7725</v>
      </c>
      <c r="E1529" s="263" t="s">
        <v>3698</v>
      </c>
      <c r="F1529" s="263" t="s">
        <v>422</v>
      </c>
      <c r="G1529" s="263" t="s">
        <v>655</v>
      </c>
      <c r="H1529" s="263"/>
      <c r="I1529" s="263"/>
      <c r="J1529" s="263"/>
      <c r="K1529" s="263"/>
      <c r="L1529" s="263"/>
      <c r="M1529" s="263"/>
      <c r="N1529" s="263"/>
      <c r="O1529" s="158"/>
      <c r="P1529" s="296">
        <f t="shared" si="66"/>
        <v>0</v>
      </c>
      <c r="Q1529" s="263"/>
      <c r="R1529" s="263"/>
      <c r="S1529" s="263"/>
      <c r="T1529" s="263"/>
      <c r="U1529" s="263"/>
      <c r="V1529" s="263"/>
      <c r="W1529" s="263">
        <v>1</v>
      </c>
      <c r="X1529" s="158">
        <v>45077</v>
      </c>
      <c r="Y1529" s="297">
        <f t="shared" si="67"/>
        <v>1</v>
      </c>
      <c r="Z1529" s="263"/>
      <c r="AA1529" s="263"/>
      <c r="AB1529" s="263"/>
      <c r="AC1529" s="263"/>
      <c r="AD1529" s="263"/>
      <c r="AE1529" s="263"/>
      <c r="AF1529" s="263"/>
      <c r="AG1529" s="158"/>
      <c r="AH1529" s="297">
        <f t="shared" si="65"/>
        <v>0</v>
      </c>
      <c r="AI1529" s="573"/>
      <c r="AJ1529" s="574" t="s">
        <v>659</v>
      </c>
      <c r="AK1529" s="574" t="s">
        <v>430</v>
      </c>
      <c r="AL1529" s="574"/>
      <c r="AM1529" s="574"/>
      <c r="AN1529" s="574"/>
      <c r="AO1529" s="574"/>
      <c r="AP1529" s="574"/>
      <c r="AQ1529" s="574"/>
      <c r="AR1529" s="574"/>
      <c r="AS1529" s="575"/>
      <c r="AT1529" s="576"/>
      <c r="AU1529" s="575"/>
      <c r="AV1529" s="577"/>
      <c r="AW1529" s="159"/>
    </row>
    <row r="1530" spans="1:49" ht="51">
      <c r="A1530" s="395"/>
      <c r="B1530" s="395">
        <v>4713811500</v>
      </c>
      <c r="C1530" s="263" t="s">
        <v>7726</v>
      </c>
      <c r="D1530" s="263" t="s">
        <v>7727</v>
      </c>
      <c r="E1530" s="263" t="s">
        <v>3699</v>
      </c>
      <c r="F1530" s="263" t="s">
        <v>422</v>
      </c>
      <c r="G1530" s="263" t="s">
        <v>655</v>
      </c>
      <c r="H1530" s="263"/>
      <c r="I1530" s="263"/>
      <c r="J1530" s="263"/>
      <c r="K1530" s="263"/>
      <c r="L1530" s="263"/>
      <c r="M1530" s="263"/>
      <c r="N1530" s="263"/>
      <c r="O1530" s="158"/>
      <c r="P1530" s="296">
        <f t="shared" si="66"/>
        <v>0</v>
      </c>
      <c r="Q1530" s="263"/>
      <c r="R1530" s="263"/>
      <c r="S1530" s="263"/>
      <c r="T1530" s="263"/>
      <c r="U1530" s="263"/>
      <c r="V1530" s="263"/>
      <c r="W1530" s="263">
        <v>1</v>
      </c>
      <c r="X1530" s="158">
        <v>45026</v>
      </c>
      <c r="Y1530" s="297">
        <f t="shared" si="67"/>
        <v>1</v>
      </c>
      <c r="Z1530" s="263"/>
      <c r="AA1530" s="263"/>
      <c r="AB1530" s="263"/>
      <c r="AC1530" s="263"/>
      <c r="AD1530" s="263"/>
      <c r="AE1530" s="263"/>
      <c r="AF1530" s="263"/>
      <c r="AG1530" s="158"/>
      <c r="AH1530" s="297">
        <f t="shared" si="65"/>
        <v>0</v>
      </c>
      <c r="AI1530" s="573"/>
      <c r="AJ1530" s="574" t="s">
        <v>659</v>
      </c>
      <c r="AK1530" s="574" t="s">
        <v>430</v>
      </c>
      <c r="AL1530" s="574"/>
      <c r="AM1530" s="574"/>
      <c r="AN1530" s="574"/>
      <c r="AO1530" s="574"/>
      <c r="AP1530" s="574"/>
      <c r="AQ1530" s="574"/>
      <c r="AR1530" s="574"/>
      <c r="AS1530" s="575"/>
      <c r="AT1530" s="576"/>
      <c r="AU1530" s="575"/>
      <c r="AV1530" s="577"/>
      <c r="AW1530" s="159"/>
    </row>
    <row r="1531" spans="1:49" ht="63.75">
      <c r="A1531" s="395"/>
      <c r="B1531" s="395">
        <v>4584110500</v>
      </c>
      <c r="C1531" s="263" t="s">
        <v>7728</v>
      </c>
      <c r="D1531" s="263" t="s">
        <v>7729</v>
      </c>
      <c r="E1531" s="263" t="s">
        <v>3700</v>
      </c>
      <c r="F1531" s="263" t="s">
        <v>422</v>
      </c>
      <c r="G1531" s="263" t="s">
        <v>655</v>
      </c>
      <c r="H1531" s="263"/>
      <c r="I1531" s="263"/>
      <c r="J1531" s="263"/>
      <c r="K1531" s="263"/>
      <c r="L1531" s="263"/>
      <c r="M1531" s="263"/>
      <c r="N1531" s="263"/>
      <c r="O1531" s="158"/>
      <c r="P1531" s="296">
        <f t="shared" si="66"/>
        <v>0</v>
      </c>
      <c r="Q1531" s="263"/>
      <c r="R1531" s="263"/>
      <c r="S1531" s="263"/>
      <c r="T1531" s="263"/>
      <c r="U1531" s="263"/>
      <c r="V1531" s="263"/>
      <c r="W1531" s="263">
        <v>1</v>
      </c>
      <c r="X1531" s="158">
        <v>45082</v>
      </c>
      <c r="Y1531" s="297">
        <f t="shared" si="67"/>
        <v>1</v>
      </c>
      <c r="Z1531" s="263"/>
      <c r="AA1531" s="263"/>
      <c r="AB1531" s="263"/>
      <c r="AC1531" s="263"/>
      <c r="AD1531" s="263"/>
      <c r="AE1531" s="263"/>
      <c r="AF1531" s="263"/>
      <c r="AG1531" s="158"/>
      <c r="AH1531" s="297">
        <f t="shared" si="65"/>
        <v>0</v>
      </c>
      <c r="AI1531" s="573"/>
      <c r="AJ1531" s="574" t="s">
        <v>659</v>
      </c>
      <c r="AK1531" s="574" t="s">
        <v>430</v>
      </c>
      <c r="AL1531" s="574"/>
      <c r="AM1531" s="574"/>
      <c r="AN1531" s="574"/>
      <c r="AO1531" s="574"/>
      <c r="AP1531" s="574"/>
      <c r="AQ1531" s="574"/>
      <c r="AR1531" s="574"/>
      <c r="AS1531" s="575"/>
      <c r="AT1531" s="576"/>
      <c r="AU1531" s="575"/>
      <c r="AV1531" s="577"/>
      <c r="AW1531" s="159"/>
    </row>
    <row r="1532" spans="1:49" ht="51">
      <c r="A1532" s="395"/>
      <c r="B1532" s="395">
        <v>5522321500</v>
      </c>
      <c r="C1532" s="263" t="s">
        <v>7730</v>
      </c>
      <c r="D1532" s="263" t="s">
        <v>7731</v>
      </c>
      <c r="E1532" s="263" t="s">
        <v>3701</v>
      </c>
      <c r="F1532" s="263" t="s">
        <v>422</v>
      </c>
      <c r="G1532" s="263" t="s">
        <v>655</v>
      </c>
      <c r="H1532" s="263"/>
      <c r="I1532" s="263"/>
      <c r="J1532" s="263"/>
      <c r="K1532" s="263"/>
      <c r="L1532" s="263"/>
      <c r="M1532" s="263"/>
      <c r="N1532" s="263"/>
      <c r="O1532" s="158"/>
      <c r="P1532" s="296">
        <f t="shared" si="66"/>
        <v>0</v>
      </c>
      <c r="Q1532" s="263"/>
      <c r="R1532" s="263"/>
      <c r="S1532" s="263"/>
      <c r="T1532" s="263"/>
      <c r="U1532" s="263"/>
      <c r="V1532" s="263"/>
      <c r="W1532" s="263">
        <v>1</v>
      </c>
      <c r="X1532" s="158">
        <v>45035</v>
      </c>
      <c r="Y1532" s="297">
        <f t="shared" si="67"/>
        <v>1</v>
      </c>
      <c r="Z1532" s="263"/>
      <c r="AA1532" s="263"/>
      <c r="AB1532" s="263"/>
      <c r="AC1532" s="263"/>
      <c r="AD1532" s="263"/>
      <c r="AE1532" s="263"/>
      <c r="AF1532" s="263"/>
      <c r="AG1532" s="158"/>
      <c r="AH1532" s="297">
        <f t="shared" si="65"/>
        <v>0</v>
      </c>
      <c r="AI1532" s="573"/>
      <c r="AJ1532" s="574" t="s">
        <v>659</v>
      </c>
      <c r="AK1532" s="574" t="s">
        <v>430</v>
      </c>
      <c r="AL1532" s="574"/>
      <c r="AM1532" s="574"/>
      <c r="AN1532" s="574"/>
      <c r="AO1532" s="574"/>
      <c r="AP1532" s="574"/>
      <c r="AQ1532" s="574"/>
      <c r="AR1532" s="574"/>
      <c r="AS1532" s="575"/>
      <c r="AT1532" s="576"/>
      <c r="AU1532" s="575"/>
      <c r="AV1532" s="577"/>
      <c r="AW1532" s="159"/>
    </row>
    <row r="1533" spans="1:49" ht="51">
      <c r="A1533" s="395"/>
      <c r="B1533" s="395">
        <v>4672000700</v>
      </c>
      <c r="C1533" s="263" t="s">
        <v>7732</v>
      </c>
      <c r="D1533" s="263" t="s">
        <v>7733</v>
      </c>
      <c r="E1533" s="263" t="s">
        <v>3702</v>
      </c>
      <c r="F1533" s="263" t="s">
        <v>422</v>
      </c>
      <c r="G1533" s="263" t="s">
        <v>655</v>
      </c>
      <c r="H1533" s="263"/>
      <c r="I1533" s="263"/>
      <c r="J1533" s="263"/>
      <c r="K1533" s="263"/>
      <c r="L1533" s="263"/>
      <c r="M1533" s="263"/>
      <c r="N1533" s="263"/>
      <c r="O1533" s="158"/>
      <c r="P1533" s="296">
        <f t="shared" si="66"/>
        <v>0</v>
      </c>
      <c r="Q1533" s="263"/>
      <c r="R1533" s="263"/>
      <c r="S1533" s="263"/>
      <c r="T1533" s="263"/>
      <c r="U1533" s="263"/>
      <c r="V1533" s="263"/>
      <c r="W1533" s="263">
        <v>1</v>
      </c>
      <c r="X1533" s="158">
        <v>45236</v>
      </c>
      <c r="Y1533" s="297">
        <f t="shared" si="67"/>
        <v>1</v>
      </c>
      <c r="Z1533" s="263"/>
      <c r="AA1533" s="263"/>
      <c r="AB1533" s="263"/>
      <c r="AC1533" s="263"/>
      <c r="AD1533" s="263"/>
      <c r="AE1533" s="263"/>
      <c r="AF1533" s="263"/>
      <c r="AG1533" s="158"/>
      <c r="AH1533" s="297">
        <f t="shared" si="65"/>
        <v>0</v>
      </c>
      <c r="AI1533" s="573"/>
      <c r="AJ1533" s="574" t="s">
        <v>659</v>
      </c>
      <c r="AK1533" s="574" t="s">
        <v>430</v>
      </c>
      <c r="AL1533" s="574"/>
      <c r="AM1533" s="574"/>
      <c r="AN1533" s="574"/>
      <c r="AO1533" s="574"/>
      <c r="AP1533" s="574"/>
      <c r="AQ1533" s="574"/>
      <c r="AR1533" s="574"/>
      <c r="AS1533" s="575"/>
      <c r="AT1533" s="576"/>
      <c r="AU1533" s="575"/>
      <c r="AV1533" s="577"/>
      <c r="AW1533" s="159"/>
    </row>
    <row r="1534" spans="1:49" ht="63.75">
      <c r="A1534" s="395"/>
      <c r="B1534" s="395">
        <v>4181110600</v>
      </c>
      <c r="C1534" s="263" t="s">
        <v>7734</v>
      </c>
      <c r="D1534" s="263" t="s">
        <v>7735</v>
      </c>
      <c r="E1534" s="263" t="s">
        <v>3703</v>
      </c>
      <c r="F1534" s="263" t="s">
        <v>422</v>
      </c>
      <c r="G1534" s="263" t="s">
        <v>655</v>
      </c>
      <c r="H1534" s="263"/>
      <c r="I1534" s="263"/>
      <c r="J1534" s="263"/>
      <c r="K1534" s="263"/>
      <c r="L1534" s="263"/>
      <c r="M1534" s="263"/>
      <c r="N1534" s="263"/>
      <c r="O1534" s="158"/>
      <c r="P1534" s="296">
        <f t="shared" si="66"/>
        <v>0</v>
      </c>
      <c r="Q1534" s="263"/>
      <c r="R1534" s="263"/>
      <c r="S1534" s="263"/>
      <c r="T1534" s="263"/>
      <c r="U1534" s="263"/>
      <c r="V1534" s="263"/>
      <c r="W1534" s="263">
        <v>1</v>
      </c>
      <c r="X1534" s="158">
        <v>45161</v>
      </c>
      <c r="Y1534" s="297">
        <f t="shared" si="67"/>
        <v>1</v>
      </c>
      <c r="Z1534" s="263"/>
      <c r="AA1534" s="263"/>
      <c r="AB1534" s="263"/>
      <c r="AC1534" s="263"/>
      <c r="AD1534" s="263"/>
      <c r="AE1534" s="263"/>
      <c r="AF1534" s="263"/>
      <c r="AG1534" s="158"/>
      <c r="AH1534" s="297">
        <f t="shared" si="65"/>
        <v>0</v>
      </c>
      <c r="AI1534" s="573"/>
      <c r="AJ1534" s="574" t="s">
        <v>659</v>
      </c>
      <c r="AK1534" s="574" t="s">
        <v>430</v>
      </c>
      <c r="AL1534" s="574"/>
      <c r="AM1534" s="574"/>
      <c r="AN1534" s="574"/>
      <c r="AO1534" s="574"/>
      <c r="AP1534" s="574"/>
      <c r="AQ1534" s="574"/>
      <c r="AR1534" s="574"/>
      <c r="AS1534" s="575"/>
      <c r="AT1534" s="576"/>
      <c r="AU1534" s="575"/>
      <c r="AV1534" s="577"/>
      <c r="AW1534" s="159"/>
    </row>
    <row r="1535" spans="1:49" ht="63.75">
      <c r="A1535" s="395"/>
      <c r="B1535" s="395">
        <v>3077003300</v>
      </c>
      <c r="C1535" s="263" t="s">
        <v>7736</v>
      </c>
      <c r="D1535" s="263" t="s">
        <v>7737</v>
      </c>
      <c r="E1535" s="263" t="s">
        <v>3704</v>
      </c>
      <c r="F1535" s="263" t="s">
        <v>422</v>
      </c>
      <c r="G1535" s="263" t="s">
        <v>655</v>
      </c>
      <c r="H1535" s="263"/>
      <c r="I1535" s="263"/>
      <c r="J1535" s="263"/>
      <c r="K1535" s="263"/>
      <c r="L1535" s="263"/>
      <c r="M1535" s="263"/>
      <c r="N1535" s="263"/>
      <c r="O1535" s="158"/>
      <c r="P1535" s="296">
        <f t="shared" si="66"/>
        <v>0</v>
      </c>
      <c r="Q1535" s="263"/>
      <c r="R1535" s="263"/>
      <c r="S1535" s="263"/>
      <c r="T1535" s="263"/>
      <c r="U1535" s="263"/>
      <c r="V1535" s="263"/>
      <c r="W1535" s="263">
        <v>1</v>
      </c>
      <c r="X1535" s="158">
        <v>45154</v>
      </c>
      <c r="Y1535" s="297">
        <f t="shared" si="67"/>
        <v>1</v>
      </c>
      <c r="Z1535" s="263"/>
      <c r="AA1535" s="263"/>
      <c r="AB1535" s="263"/>
      <c r="AC1535" s="263"/>
      <c r="AD1535" s="263"/>
      <c r="AE1535" s="263"/>
      <c r="AF1535" s="263"/>
      <c r="AG1535" s="158"/>
      <c r="AH1535" s="297">
        <f t="shared" si="65"/>
        <v>0</v>
      </c>
      <c r="AI1535" s="573"/>
      <c r="AJ1535" s="574" t="s">
        <v>659</v>
      </c>
      <c r="AK1535" s="574" t="s">
        <v>430</v>
      </c>
      <c r="AL1535" s="574"/>
      <c r="AM1535" s="574"/>
      <c r="AN1535" s="574"/>
      <c r="AO1535" s="574"/>
      <c r="AP1535" s="574"/>
      <c r="AQ1535" s="574"/>
      <c r="AR1535" s="574"/>
      <c r="AS1535" s="575"/>
      <c r="AT1535" s="576"/>
      <c r="AU1535" s="575"/>
      <c r="AV1535" s="577"/>
      <c r="AW1535" s="159"/>
    </row>
    <row r="1536" spans="1:49" ht="51">
      <c r="A1536" s="395"/>
      <c r="B1536" s="395">
        <v>4370901800</v>
      </c>
      <c r="C1536" s="263" t="s">
        <v>7738</v>
      </c>
      <c r="D1536" s="263" t="s">
        <v>7739</v>
      </c>
      <c r="E1536" s="263" t="s">
        <v>3705</v>
      </c>
      <c r="F1536" s="263" t="s">
        <v>422</v>
      </c>
      <c r="G1536" s="263" t="s">
        <v>655</v>
      </c>
      <c r="H1536" s="263"/>
      <c r="I1536" s="263"/>
      <c r="J1536" s="263"/>
      <c r="K1536" s="263"/>
      <c r="L1536" s="263"/>
      <c r="M1536" s="263"/>
      <c r="N1536" s="263"/>
      <c r="O1536" s="158"/>
      <c r="P1536" s="296">
        <f t="shared" si="66"/>
        <v>0</v>
      </c>
      <c r="Q1536" s="263"/>
      <c r="R1536" s="263"/>
      <c r="S1536" s="263"/>
      <c r="T1536" s="263"/>
      <c r="U1536" s="263"/>
      <c r="V1536" s="263"/>
      <c r="W1536" s="263">
        <v>1</v>
      </c>
      <c r="X1536" s="158">
        <v>45280</v>
      </c>
      <c r="Y1536" s="297">
        <f t="shared" si="67"/>
        <v>1</v>
      </c>
      <c r="Z1536" s="263"/>
      <c r="AA1536" s="263"/>
      <c r="AB1536" s="263"/>
      <c r="AC1536" s="263"/>
      <c r="AD1536" s="263"/>
      <c r="AE1536" s="263"/>
      <c r="AF1536" s="263"/>
      <c r="AG1536" s="158"/>
      <c r="AH1536" s="297">
        <f t="shared" si="65"/>
        <v>0</v>
      </c>
      <c r="AI1536" s="573"/>
      <c r="AJ1536" s="574" t="s">
        <v>659</v>
      </c>
      <c r="AK1536" s="574" t="s">
        <v>430</v>
      </c>
      <c r="AL1536" s="574"/>
      <c r="AM1536" s="574"/>
      <c r="AN1536" s="574"/>
      <c r="AO1536" s="574"/>
      <c r="AP1536" s="574"/>
      <c r="AQ1536" s="574"/>
      <c r="AR1536" s="574"/>
      <c r="AS1536" s="575"/>
      <c r="AT1536" s="576"/>
      <c r="AU1536" s="575"/>
      <c r="AV1536" s="577"/>
      <c r="AW1536" s="159"/>
    </row>
    <row r="1537" spans="1:49" ht="63.75">
      <c r="A1537" s="395"/>
      <c r="B1537" s="395">
        <v>3110830100</v>
      </c>
      <c r="C1537" s="263" t="s">
        <v>7740</v>
      </c>
      <c r="D1537" s="263" t="s">
        <v>7741</v>
      </c>
      <c r="E1537" s="263" t="s">
        <v>3706</v>
      </c>
      <c r="F1537" s="263" t="s">
        <v>422</v>
      </c>
      <c r="G1537" s="263" t="s">
        <v>655</v>
      </c>
      <c r="H1537" s="263"/>
      <c r="I1537" s="263"/>
      <c r="J1537" s="263"/>
      <c r="K1537" s="263"/>
      <c r="L1537" s="263"/>
      <c r="M1537" s="263"/>
      <c r="N1537" s="263"/>
      <c r="O1537" s="158"/>
      <c r="P1537" s="296">
        <f t="shared" si="66"/>
        <v>0</v>
      </c>
      <c r="Q1537" s="263"/>
      <c r="R1537" s="263"/>
      <c r="S1537" s="263"/>
      <c r="T1537" s="263"/>
      <c r="U1537" s="263"/>
      <c r="V1537" s="263"/>
      <c r="W1537" s="263">
        <v>1</v>
      </c>
      <c r="X1537" s="158">
        <v>45107</v>
      </c>
      <c r="Y1537" s="297">
        <f t="shared" si="67"/>
        <v>1</v>
      </c>
      <c r="Z1537" s="263"/>
      <c r="AA1537" s="263"/>
      <c r="AB1537" s="263"/>
      <c r="AC1537" s="263"/>
      <c r="AD1537" s="263"/>
      <c r="AE1537" s="263"/>
      <c r="AF1537" s="263"/>
      <c r="AG1537" s="158"/>
      <c r="AH1537" s="297">
        <f t="shared" si="65"/>
        <v>0</v>
      </c>
      <c r="AI1537" s="573"/>
      <c r="AJ1537" s="574" t="s">
        <v>659</v>
      </c>
      <c r="AK1537" s="574" t="s">
        <v>430</v>
      </c>
      <c r="AL1537" s="574"/>
      <c r="AM1537" s="574"/>
      <c r="AN1537" s="574"/>
      <c r="AO1537" s="574"/>
      <c r="AP1537" s="574"/>
      <c r="AQ1537" s="574"/>
      <c r="AR1537" s="574"/>
      <c r="AS1537" s="575"/>
      <c r="AT1537" s="576"/>
      <c r="AU1537" s="575"/>
      <c r="AV1537" s="577"/>
      <c r="AW1537" s="159"/>
    </row>
    <row r="1538" spans="1:49" ht="51">
      <c r="A1538" s="395"/>
      <c r="B1538" s="395">
        <v>4534920500</v>
      </c>
      <c r="C1538" s="263" t="s">
        <v>7742</v>
      </c>
      <c r="D1538" s="263" t="s">
        <v>7743</v>
      </c>
      <c r="E1538" s="263" t="s">
        <v>3707</v>
      </c>
      <c r="F1538" s="263" t="s">
        <v>422</v>
      </c>
      <c r="G1538" s="263" t="s">
        <v>655</v>
      </c>
      <c r="H1538" s="263"/>
      <c r="I1538" s="263"/>
      <c r="J1538" s="263"/>
      <c r="K1538" s="263"/>
      <c r="L1538" s="263"/>
      <c r="M1538" s="263"/>
      <c r="N1538" s="263"/>
      <c r="O1538" s="158"/>
      <c r="P1538" s="296">
        <f t="shared" si="66"/>
        <v>0</v>
      </c>
      <c r="Q1538" s="263"/>
      <c r="R1538" s="263"/>
      <c r="S1538" s="263"/>
      <c r="T1538" s="263"/>
      <c r="U1538" s="263"/>
      <c r="V1538" s="263"/>
      <c r="W1538" s="263">
        <v>1</v>
      </c>
      <c r="X1538" s="158">
        <v>45045</v>
      </c>
      <c r="Y1538" s="297">
        <f t="shared" si="67"/>
        <v>1</v>
      </c>
      <c r="Z1538" s="263"/>
      <c r="AA1538" s="263"/>
      <c r="AB1538" s="263"/>
      <c r="AC1538" s="263"/>
      <c r="AD1538" s="263"/>
      <c r="AE1538" s="263"/>
      <c r="AF1538" s="263"/>
      <c r="AG1538" s="158"/>
      <c r="AH1538" s="297">
        <f t="shared" si="65"/>
        <v>0</v>
      </c>
      <c r="AI1538" s="573"/>
      <c r="AJ1538" s="574" t="s">
        <v>659</v>
      </c>
      <c r="AK1538" s="574" t="s">
        <v>430</v>
      </c>
      <c r="AL1538" s="574"/>
      <c r="AM1538" s="574"/>
      <c r="AN1538" s="574"/>
      <c r="AO1538" s="574"/>
      <c r="AP1538" s="574"/>
      <c r="AQ1538" s="574"/>
      <c r="AR1538" s="574"/>
      <c r="AS1538" s="575"/>
      <c r="AT1538" s="576"/>
      <c r="AU1538" s="575"/>
      <c r="AV1538" s="577"/>
      <c r="AW1538" s="159"/>
    </row>
    <row r="1539" spans="1:49" ht="51">
      <c r="A1539" s="395"/>
      <c r="B1539" s="395">
        <v>5494421700</v>
      </c>
      <c r="C1539" s="263" t="s">
        <v>7744</v>
      </c>
      <c r="D1539" s="263" t="s">
        <v>7745</v>
      </c>
      <c r="E1539" s="263" t="s">
        <v>3708</v>
      </c>
      <c r="F1539" s="263" t="s">
        <v>422</v>
      </c>
      <c r="G1539" s="263" t="s">
        <v>655</v>
      </c>
      <c r="H1539" s="263"/>
      <c r="I1539" s="263"/>
      <c r="J1539" s="263"/>
      <c r="K1539" s="263"/>
      <c r="L1539" s="263"/>
      <c r="M1539" s="263"/>
      <c r="N1539" s="263"/>
      <c r="O1539" s="158"/>
      <c r="P1539" s="296">
        <f t="shared" si="66"/>
        <v>0</v>
      </c>
      <c r="Q1539" s="263"/>
      <c r="R1539" s="263"/>
      <c r="S1539" s="263"/>
      <c r="T1539" s="263"/>
      <c r="U1539" s="263"/>
      <c r="V1539" s="263"/>
      <c r="W1539" s="263">
        <v>1</v>
      </c>
      <c r="X1539" s="158">
        <v>45177</v>
      </c>
      <c r="Y1539" s="297">
        <f t="shared" si="67"/>
        <v>1</v>
      </c>
      <c r="Z1539" s="263"/>
      <c r="AA1539" s="263"/>
      <c r="AB1539" s="263"/>
      <c r="AC1539" s="263"/>
      <c r="AD1539" s="263"/>
      <c r="AE1539" s="263"/>
      <c r="AF1539" s="263"/>
      <c r="AG1539" s="158"/>
      <c r="AH1539" s="297">
        <f t="shared" si="65"/>
        <v>0</v>
      </c>
      <c r="AI1539" s="573"/>
      <c r="AJ1539" s="574" t="s">
        <v>659</v>
      </c>
      <c r="AK1539" s="574" t="s">
        <v>430</v>
      </c>
      <c r="AL1539" s="574"/>
      <c r="AM1539" s="574"/>
      <c r="AN1539" s="574"/>
      <c r="AO1539" s="574"/>
      <c r="AP1539" s="574"/>
      <c r="AQ1539" s="574"/>
      <c r="AR1539" s="574"/>
      <c r="AS1539" s="575"/>
      <c r="AT1539" s="576"/>
      <c r="AU1539" s="575"/>
      <c r="AV1539" s="577"/>
      <c r="AW1539" s="159"/>
    </row>
    <row r="1540" spans="1:49" ht="51">
      <c r="A1540" s="395"/>
      <c r="B1540" s="395">
        <v>6720402300</v>
      </c>
      <c r="C1540" s="263" t="s">
        <v>7746</v>
      </c>
      <c r="D1540" s="263" t="s">
        <v>7747</v>
      </c>
      <c r="E1540" s="263" t="s">
        <v>3709</v>
      </c>
      <c r="F1540" s="263" t="s">
        <v>422</v>
      </c>
      <c r="G1540" s="263" t="s">
        <v>655</v>
      </c>
      <c r="H1540" s="263"/>
      <c r="I1540" s="263"/>
      <c r="J1540" s="263"/>
      <c r="K1540" s="263"/>
      <c r="L1540" s="263"/>
      <c r="M1540" s="263"/>
      <c r="N1540" s="263"/>
      <c r="O1540" s="158"/>
      <c r="P1540" s="296">
        <f t="shared" si="66"/>
        <v>0</v>
      </c>
      <c r="Q1540" s="263"/>
      <c r="R1540" s="263"/>
      <c r="S1540" s="263"/>
      <c r="T1540" s="263"/>
      <c r="U1540" s="263"/>
      <c r="V1540" s="263"/>
      <c r="W1540" s="263">
        <v>1</v>
      </c>
      <c r="X1540" s="158">
        <v>44949</v>
      </c>
      <c r="Y1540" s="297">
        <f t="shared" si="67"/>
        <v>1</v>
      </c>
      <c r="Z1540" s="263"/>
      <c r="AA1540" s="263"/>
      <c r="AB1540" s="263"/>
      <c r="AC1540" s="263"/>
      <c r="AD1540" s="263"/>
      <c r="AE1540" s="263"/>
      <c r="AF1540" s="263"/>
      <c r="AG1540" s="158"/>
      <c r="AH1540" s="297">
        <f t="shared" si="65"/>
        <v>0</v>
      </c>
      <c r="AI1540" s="573"/>
      <c r="AJ1540" s="574" t="s">
        <v>659</v>
      </c>
      <c r="AK1540" s="574" t="s">
        <v>430</v>
      </c>
      <c r="AL1540" s="574"/>
      <c r="AM1540" s="574"/>
      <c r="AN1540" s="574"/>
      <c r="AO1540" s="574"/>
      <c r="AP1540" s="574"/>
      <c r="AQ1540" s="574"/>
      <c r="AR1540" s="574"/>
      <c r="AS1540" s="575"/>
      <c r="AT1540" s="576"/>
      <c r="AU1540" s="575"/>
      <c r="AV1540" s="577"/>
      <c r="AW1540" s="159"/>
    </row>
    <row r="1541" spans="1:49" ht="63.75">
      <c r="A1541" s="395"/>
      <c r="B1541" s="395">
        <v>4487721800</v>
      </c>
      <c r="C1541" s="263" t="s">
        <v>7748</v>
      </c>
      <c r="D1541" s="263" t="s">
        <v>7749</v>
      </c>
      <c r="E1541" s="263" t="s">
        <v>3710</v>
      </c>
      <c r="F1541" s="263" t="s">
        <v>422</v>
      </c>
      <c r="G1541" s="263" t="s">
        <v>655</v>
      </c>
      <c r="H1541" s="263"/>
      <c r="I1541" s="263"/>
      <c r="J1541" s="263"/>
      <c r="K1541" s="263"/>
      <c r="L1541" s="263"/>
      <c r="M1541" s="263"/>
      <c r="N1541" s="263"/>
      <c r="O1541" s="158"/>
      <c r="P1541" s="296">
        <f t="shared" si="66"/>
        <v>0</v>
      </c>
      <c r="Q1541" s="263"/>
      <c r="R1541" s="263"/>
      <c r="S1541" s="263"/>
      <c r="T1541" s="263"/>
      <c r="U1541" s="263"/>
      <c r="V1541" s="263"/>
      <c r="W1541" s="263">
        <v>1</v>
      </c>
      <c r="X1541" s="158">
        <v>45166</v>
      </c>
      <c r="Y1541" s="297">
        <f t="shared" si="67"/>
        <v>1</v>
      </c>
      <c r="Z1541" s="263"/>
      <c r="AA1541" s="263"/>
      <c r="AB1541" s="263"/>
      <c r="AC1541" s="263"/>
      <c r="AD1541" s="263"/>
      <c r="AE1541" s="263"/>
      <c r="AF1541" s="263"/>
      <c r="AG1541" s="158"/>
      <c r="AH1541" s="297">
        <f t="shared" si="65"/>
        <v>0</v>
      </c>
      <c r="AI1541" s="573"/>
      <c r="AJ1541" s="574" t="s">
        <v>659</v>
      </c>
      <c r="AK1541" s="574" t="s">
        <v>430</v>
      </c>
      <c r="AL1541" s="574"/>
      <c r="AM1541" s="574"/>
      <c r="AN1541" s="574"/>
      <c r="AO1541" s="574"/>
      <c r="AP1541" s="574"/>
      <c r="AQ1541" s="574"/>
      <c r="AR1541" s="574"/>
      <c r="AS1541" s="575"/>
      <c r="AT1541" s="576"/>
      <c r="AU1541" s="575"/>
      <c r="AV1541" s="577"/>
      <c r="AW1541" s="159"/>
    </row>
    <row r="1542" spans="1:49" ht="51">
      <c r="A1542" s="395"/>
      <c r="B1542" s="395">
        <v>3554932300</v>
      </c>
      <c r="C1542" s="263" t="s">
        <v>7750</v>
      </c>
      <c r="D1542" s="263" t="s">
        <v>7751</v>
      </c>
      <c r="E1542" s="263" t="s">
        <v>3711</v>
      </c>
      <c r="F1542" s="263" t="s">
        <v>422</v>
      </c>
      <c r="G1542" s="263" t="s">
        <v>655</v>
      </c>
      <c r="H1542" s="263"/>
      <c r="I1542" s="263"/>
      <c r="J1542" s="263"/>
      <c r="K1542" s="263"/>
      <c r="L1542" s="263"/>
      <c r="M1542" s="263"/>
      <c r="N1542" s="263"/>
      <c r="O1542" s="158"/>
      <c r="P1542" s="296">
        <f t="shared" si="66"/>
        <v>0</v>
      </c>
      <c r="Q1542" s="263"/>
      <c r="R1542" s="263"/>
      <c r="S1542" s="263"/>
      <c r="T1542" s="263"/>
      <c r="U1542" s="263"/>
      <c r="V1542" s="263"/>
      <c r="W1542" s="263">
        <v>1</v>
      </c>
      <c r="X1542" s="158">
        <v>45141</v>
      </c>
      <c r="Y1542" s="297">
        <f t="shared" si="67"/>
        <v>1</v>
      </c>
      <c r="Z1542" s="263"/>
      <c r="AA1542" s="263"/>
      <c r="AB1542" s="263"/>
      <c r="AC1542" s="263"/>
      <c r="AD1542" s="263"/>
      <c r="AE1542" s="263"/>
      <c r="AF1542" s="263"/>
      <c r="AG1542" s="158"/>
      <c r="AH1542" s="297">
        <f t="shared" si="65"/>
        <v>0</v>
      </c>
      <c r="AI1542" s="573"/>
      <c r="AJ1542" s="574" t="s">
        <v>659</v>
      </c>
      <c r="AK1542" s="574" t="s">
        <v>430</v>
      </c>
      <c r="AL1542" s="574"/>
      <c r="AM1542" s="574"/>
      <c r="AN1542" s="574"/>
      <c r="AO1542" s="574"/>
      <c r="AP1542" s="574"/>
      <c r="AQ1542" s="574"/>
      <c r="AR1542" s="574"/>
      <c r="AS1542" s="575"/>
      <c r="AT1542" s="576"/>
      <c r="AU1542" s="575"/>
      <c r="AV1542" s="577"/>
      <c r="AW1542" s="159"/>
    </row>
    <row r="1543" spans="1:49" ht="51">
      <c r="A1543" s="395"/>
      <c r="B1543" s="395">
        <v>4484224000</v>
      </c>
      <c r="C1543" s="263" t="s">
        <v>7752</v>
      </c>
      <c r="D1543" s="263" t="s">
        <v>7753</v>
      </c>
      <c r="E1543" s="263" t="s">
        <v>3712</v>
      </c>
      <c r="F1543" s="263" t="s">
        <v>422</v>
      </c>
      <c r="G1543" s="263" t="s">
        <v>655</v>
      </c>
      <c r="H1543" s="263"/>
      <c r="I1543" s="263"/>
      <c r="J1543" s="263"/>
      <c r="K1543" s="263"/>
      <c r="L1543" s="263"/>
      <c r="M1543" s="263"/>
      <c r="N1543" s="263"/>
      <c r="O1543" s="158"/>
      <c r="P1543" s="296">
        <f t="shared" si="66"/>
        <v>0</v>
      </c>
      <c r="Q1543" s="263"/>
      <c r="R1543" s="263"/>
      <c r="S1543" s="263"/>
      <c r="T1543" s="263"/>
      <c r="U1543" s="263"/>
      <c r="V1543" s="263"/>
      <c r="W1543" s="263">
        <v>1</v>
      </c>
      <c r="X1543" s="158">
        <v>45209</v>
      </c>
      <c r="Y1543" s="297">
        <f t="shared" si="67"/>
        <v>1</v>
      </c>
      <c r="Z1543" s="263"/>
      <c r="AA1543" s="263"/>
      <c r="AB1543" s="263"/>
      <c r="AC1543" s="263"/>
      <c r="AD1543" s="263"/>
      <c r="AE1543" s="263"/>
      <c r="AF1543" s="263"/>
      <c r="AG1543" s="158"/>
      <c r="AH1543" s="297">
        <f t="shared" si="65"/>
        <v>0</v>
      </c>
      <c r="AI1543" s="573"/>
      <c r="AJ1543" s="574" t="s">
        <v>659</v>
      </c>
      <c r="AK1543" s="574" t="s">
        <v>430</v>
      </c>
      <c r="AL1543" s="574"/>
      <c r="AM1543" s="574"/>
      <c r="AN1543" s="574"/>
      <c r="AO1543" s="574"/>
      <c r="AP1543" s="574"/>
      <c r="AQ1543" s="574"/>
      <c r="AR1543" s="574"/>
      <c r="AS1543" s="575"/>
      <c r="AT1543" s="576"/>
      <c r="AU1543" s="575"/>
      <c r="AV1543" s="577"/>
      <c r="AW1543" s="159"/>
    </row>
    <row r="1544" spans="1:49" ht="51">
      <c r="A1544" s="395"/>
      <c r="B1544" s="395">
        <v>4661210400</v>
      </c>
      <c r="C1544" s="263" t="s">
        <v>7754</v>
      </c>
      <c r="D1544" s="263" t="s">
        <v>7755</v>
      </c>
      <c r="E1544" s="263" t="s">
        <v>3713</v>
      </c>
      <c r="F1544" s="263" t="s">
        <v>422</v>
      </c>
      <c r="G1544" s="263" t="s">
        <v>655</v>
      </c>
      <c r="H1544" s="263"/>
      <c r="I1544" s="263"/>
      <c r="J1544" s="263"/>
      <c r="K1544" s="263"/>
      <c r="L1544" s="263"/>
      <c r="M1544" s="263"/>
      <c r="N1544" s="263"/>
      <c r="O1544" s="158"/>
      <c r="P1544" s="296">
        <f t="shared" si="66"/>
        <v>0</v>
      </c>
      <c r="Q1544" s="263"/>
      <c r="R1544" s="263"/>
      <c r="S1544" s="263"/>
      <c r="T1544" s="263"/>
      <c r="U1544" s="263"/>
      <c r="V1544" s="263"/>
      <c r="W1544" s="263">
        <v>1</v>
      </c>
      <c r="X1544" s="158">
        <v>45072</v>
      </c>
      <c r="Y1544" s="297">
        <f t="shared" si="67"/>
        <v>1</v>
      </c>
      <c r="Z1544" s="263"/>
      <c r="AA1544" s="263"/>
      <c r="AB1544" s="263"/>
      <c r="AC1544" s="263"/>
      <c r="AD1544" s="263"/>
      <c r="AE1544" s="263"/>
      <c r="AF1544" s="263"/>
      <c r="AG1544" s="158"/>
      <c r="AH1544" s="297">
        <f t="shared" si="65"/>
        <v>0</v>
      </c>
      <c r="AI1544" s="573"/>
      <c r="AJ1544" s="574" t="s">
        <v>659</v>
      </c>
      <c r="AK1544" s="574" t="s">
        <v>430</v>
      </c>
      <c r="AL1544" s="574"/>
      <c r="AM1544" s="574"/>
      <c r="AN1544" s="574"/>
      <c r="AO1544" s="574"/>
      <c r="AP1544" s="574"/>
      <c r="AQ1544" s="574"/>
      <c r="AR1544" s="574"/>
      <c r="AS1544" s="575"/>
      <c r="AT1544" s="576"/>
      <c r="AU1544" s="575"/>
      <c r="AV1544" s="577"/>
      <c r="AW1544" s="159"/>
    </row>
    <row r="1545" spans="1:49" ht="51">
      <c r="A1545" s="395"/>
      <c r="B1545" s="395">
        <v>4683242300</v>
      </c>
      <c r="C1545" s="263" t="s">
        <v>7756</v>
      </c>
      <c r="D1545" s="263" t="s">
        <v>7757</v>
      </c>
      <c r="E1545" s="263" t="s">
        <v>3714</v>
      </c>
      <c r="F1545" s="263" t="s">
        <v>422</v>
      </c>
      <c r="G1545" s="263" t="s">
        <v>655</v>
      </c>
      <c r="H1545" s="263"/>
      <c r="I1545" s="263"/>
      <c r="J1545" s="263"/>
      <c r="K1545" s="263"/>
      <c r="L1545" s="263"/>
      <c r="M1545" s="263"/>
      <c r="N1545" s="263"/>
      <c r="O1545" s="158"/>
      <c r="P1545" s="296">
        <f t="shared" si="66"/>
        <v>0</v>
      </c>
      <c r="Q1545" s="263"/>
      <c r="R1545" s="263"/>
      <c r="S1545" s="263"/>
      <c r="T1545" s="263"/>
      <c r="U1545" s="263"/>
      <c r="V1545" s="263"/>
      <c r="W1545" s="263">
        <v>1</v>
      </c>
      <c r="X1545" s="158">
        <v>45139</v>
      </c>
      <c r="Y1545" s="297">
        <f t="shared" si="67"/>
        <v>1</v>
      </c>
      <c r="Z1545" s="263"/>
      <c r="AA1545" s="263"/>
      <c r="AB1545" s="263"/>
      <c r="AC1545" s="263"/>
      <c r="AD1545" s="263"/>
      <c r="AE1545" s="263"/>
      <c r="AF1545" s="263"/>
      <c r="AG1545" s="158"/>
      <c r="AH1545" s="297">
        <f t="shared" si="65"/>
        <v>0</v>
      </c>
      <c r="AI1545" s="573"/>
      <c r="AJ1545" s="574" t="s">
        <v>659</v>
      </c>
      <c r="AK1545" s="574" t="s">
        <v>430</v>
      </c>
      <c r="AL1545" s="574"/>
      <c r="AM1545" s="574"/>
      <c r="AN1545" s="574"/>
      <c r="AO1545" s="574"/>
      <c r="AP1545" s="574"/>
      <c r="AQ1545" s="574"/>
      <c r="AR1545" s="574"/>
      <c r="AS1545" s="575"/>
      <c r="AT1545" s="576"/>
      <c r="AU1545" s="575"/>
      <c r="AV1545" s="577"/>
      <c r="AW1545" s="159"/>
    </row>
    <row r="1546" spans="1:49" ht="51">
      <c r="A1546" s="395"/>
      <c r="B1546" s="395">
        <v>3153251300</v>
      </c>
      <c r="C1546" s="263" t="s">
        <v>7758</v>
      </c>
      <c r="D1546" s="263" t="s">
        <v>7759</v>
      </c>
      <c r="E1546" s="263" t="s">
        <v>3715</v>
      </c>
      <c r="F1546" s="263" t="s">
        <v>422</v>
      </c>
      <c r="G1546" s="263" t="s">
        <v>655</v>
      </c>
      <c r="H1546" s="263"/>
      <c r="I1546" s="263"/>
      <c r="J1546" s="263"/>
      <c r="K1546" s="263"/>
      <c r="L1546" s="263"/>
      <c r="M1546" s="263"/>
      <c r="N1546" s="263"/>
      <c r="O1546" s="158"/>
      <c r="P1546" s="296">
        <f t="shared" si="66"/>
        <v>0</v>
      </c>
      <c r="Q1546" s="263"/>
      <c r="R1546" s="263"/>
      <c r="S1546" s="263"/>
      <c r="T1546" s="263"/>
      <c r="U1546" s="263"/>
      <c r="V1546" s="263"/>
      <c r="W1546" s="263">
        <v>1</v>
      </c>
      <c r="X1546" s="158">
        <v>45029</v>
      </c>
      <c r="Y1546" s="297">
        <f t="shared" si="67"/>
        <v>1</v>
      </c>
      <c r="Z1546" s="263"/>
      <c r="AA1546" s="263"/>
      <c r="AB1546" s="263"/>
      <c r="AC1546" s="263"/>
      <c r="AD1546" s="263"/>
      <c r="AE1546" s="263"/>
      <c r="AF1546" s="263"/>
      <c r="AG1546" s="158"/>
      <c r="AH1546" s="297">
        <f t="shared" si="65"/>
        <v>0</v>
      </c>
      <c r="AI1546" s="573"/>
      <c r="AJ1546" s="574" t="s">
        <v>659</v>
      </c>
      <c r="AK1546" s="574" t="s">
        <v>430</v>
      </c>
      <c r="AL1546" s="574"/>
      <c r="AM1546" s="574"/>
      <c r="AN1546" s="574"/>
      <c r="AO1546" s="574"/>
      <c r="AP1546" s="574"/>
      <c r="AQ1546" s="574"/>
      <c r="AR1546" s="574"/>
      <c r="AS1546" s="575"/>
      <c r="AT1546" s="576"/>
      <c r="AU1546" s="575"/>
      <c r="AV1546" s="577"/>
      <c r="AW1546" s="159"/>
    </row>
    <row r="1547" spans="1:49" ht="76.5">
      <c r="A1547" s="395"/>
      <c r="B1547" s="395">
        <v>5302822200</v>
      </c>
      <c r="C1547" s="263" t="s">
        <v>7760</v>
      </c>
      <c r="D1547" s="263" t="s">
        <v>7761</v>
      </c>
      <c r="E1547" s="263" t="s">
        <v>3716</v>
      </c>
      <c r="F1547" s="263" t="s">
        <v>422</v>
      </c>
      <c r="G1547" s="263" t="s">
        <v>655</v>
      </c>
      <c r="H1547" s="263"/>
      <c r="I1547" s="263"/>
      <c r="J1547" s="263"/>
      <c r="K1547" s="263"/>
      <c r="L1547" s="263"/>
      <c r="M1547" s="263"/>
      <c r="N1547" s="263"/>
      <c r="O1547" s="158"/>
      <c r="P1547" s="296">
        <f t="shared" si="66"/>
        <v>0</v>
      </c>
      <c r="Q1547" s="263"/>
      <c r="R1547" s="263"/>
      <c r="S1547" s="263"/>
      <c r="T1547" s="263"/>
      <c r="U1547" s="263"/>
      <c r="V1547" s="263"/>
      <c r="W1547" s="263">
        <v>1</v>
      </c>
      <c r="X1547" s="158">
        <v>45073</v>
      </c>
      <c r="Y1547" s="297">
        <f t="shared" si="67"/>
        <v>1</v>
      </c>
      <c r="Z1547" s="263"/>
      <c r="AA1547" s="263"/>
      <c r="AB1547" s="263"/>
      <c r="AC1547" s="263"/>
      <c r="AD1547" s="263"/>
      <c r="AE1547" s="263"/>
      <c r="AF1547" s="263"/>
      <c r="AG1547" s="158"/>
      <c r="AH1547" s="297">
        <f t="shared" si="65"/>
        <v>0</v>
      </c>
      <c r="AI1547" s="573"/>
      <c r="AJ1547" s="574" t="s">
        <v>659</v>
      </c>
      <c r="AK1547" s="574" t="s">
        <v>430</v>
      </c>
      <c r="AL1547" s="574"/>
      <c r="AM1547" s="574"/>
      <c r="AN1547" s="574"/>
      <c r="AO1547" s="574"/>
      <c r="AP1547" s="574"/>
      <c r="AQ1547" s="574"/>
      <c r="AR1547" s="574"/>
      <c r="AS1547" s="575"/>
      <c r="AT1547" s="576"/>
      <c r="AU1547" s="575"/>
      <c r="AV1547" s="577"/>
      <c r="AW1547" s="159"/>
    </row>
    <row r="1548" spans="1:49" ht="51">
      <c r="A1548" s="395"/>
      <c r="B1548" s="395">
        <v>5300531400</v>
      </c>
      <c r="C1548" s="263" t="s">
        <v>7762</v>
      </c>
      <c r="D1548" s="263" t="s">
        <v>7763</v>
      </c>
      <c r="E1548" s="263" t="s">
        <v>3717</v>
      </c>
      <c r="F1548" s="263" t="s">
        <v>422</v>
      </c>
      <c r="G1548" s="263" t="s">
        <v>655</v>
      </c>
      <c r="H1548" s="263"/>
      <c r="I1548" s="263"/>
      <c r="J1548" s="263"/>
      <c r="K1548" s="263"/>
      <c r="L1548" s="263"/>
      <c r="M1548" s="263"/>
      <c r="N1548" s="263"/>
      <c r="O1548" s="158"/>
      <c r="P1548" s="296">
        <f t="shared" si="66"/>
        <v>0</v>
      </c>
      <c r="Q1548" s="263"/>
      <c r="R1548" s="263"/>
      <c r="S1548" s="263"/>
      <c r="T1548" s="263"/>
      <c r="U1548" s="263"/>
      <c r="V1548" s="263"/>
      <c r="W1548" s="263">
        <v>1</v>
      </c>
      <c r="X1548" s="158">
        <v>45123</v>
      </c>
      <c r="Y1548" s="297">
        <f t="shared" si="67"/>
        <v>1</v>
      </c>
      <c r="Z1548" s="263"/>
      <c r="AA1548" s="263"/>
      <c r="AB1548" s="263"/>
      <c r="AC1548" s="263"/>
      <c r="AD1548" s="263"/>
      <c r="AE1548" s="263"/>
      <c r="AF1548" s="263"/>
      <c r="AG1548" s="158"/>
      <c r="AH1548" s="297">
        <f t="shared" si="65"/>
        <v>0</v>
      </c>
      <c r="AI1548" s="573"/>
      <c r="AJ1548" s="574" t="s">
        <v>659</v>
      </c>
      <c r="AK1548" s="574" t="s">
        <v>430</v>
      </c>
      <c r="AL1548" s="574"/>
      <c r="AM1548" s="574"/>
      <c r="AN1548" s="574"/>
      <c r="AO1548" s="574"/>
      <c r="AP1548" s="574"/>
      <c r="AQ1548" s="574"/>
      <c r="AR1548" s="574"/>
      <c r="AS1548" s="575"/>
      <c r="AT1548" s="576"/>
      <c r="AU1548" s="575"/>
      <c r="AV1548" s="577"/>
      <c r="AW1548" s="159"/>
    </row>
    <row r="1549" spans="1:49" ht="51">
      <c r="A1549" s="395"/>
      <c r="B1549" s="395">
        <v>5416331500</v>
      </c>
      <c r="C1549" s="263" t="s">
        <v>7764</v>
      </c>
      <c r="D1549" s="263" t="s">
        <v>7765</v>
      </c>
      <c r="E1549" s="263" t="s">
        <v>3718</v>
      </c>
      <c r="F1549" s="263" t="s">
        <v>422</v>
      </c>
      <c r="G1549" s="263" t="s">
        <v>655</v>
      </c>
      <c r="H1549" s="263"/>
      <c r="I1549" s="263"/>
      <c r="J1549" s="263"/>
      <c r="K1549" s="263"/>
      <c r="L1549" s="263"/>
      <c r="M1549" s="263"/>
      <c r="N1549" s="263"/>
      <c r="O1549" s="158"/>
      <c r="P1549" s="296">
        <f t="shared" si="66"/>
        <v>0</v>
      </c>
      <c r="Q1549" s="263"/>
      <c r="R1549" s="263"/>
      <c r="S1549" s="263"/>
      <c r="T1549" s="263"/>
      <c r="U1549" s="263"/>
      <c r="V1549" s="263"/>
      <c r="W1549" s="263">
        <v>1</v>
      </c>
      <c r="X1549" s="158">
        <v>45280</v>
      </c>
      <c r="Y1549" s="297">
        <f t="shared" si="67"/>
        <v>1</v>
      </c>
      <c r="Z1549" s="263"/>
      <c r="AA1549" s="263"/>
      <c r="AB1549" s="263"/>
      <c r="AC1549" s="263"/>
      <c r="AD1549" s="263"/>
      <c r="AE1549" s="263"/>
      <c r="AF1549" s="263"/>
      <c r="AG1549" s="158"/>
      <c r="AH1549" s="297">
        <f t="shared" si="65"/>
        <v>0</v>
      </c>
      <c r="AI1549" s="573"/>
      <c r="AJ1549" s="574" t="s">
        <v>659</v>
      </c>
      <c r="AK1549" s="574" t="s">
        <v>430</v>
      </c>
      <c r="AL1549" s="574"/>
      <c r="AM1549" s="574"/>
      <c r="AN1549" s="574"/>
      <c r="AO1549" s="574"/>
      <c r="AP1549" s="574"/>
      <c r="AQ1549" s="574"/>
      <c r="AR1549" s="574"/>
      <c r="AS1549" s="575"/>
      <c r="AT1549" s="576"/>
      <c r="AU1549" s="575"/>
      <c r="AV1549" s="577"/>
      <c r="AW1549" s="159"/>
    </row>
    <row r="1550" spans="1:49" ht="51">
      <c r="A1550" s="395"/>
      <c r="B1550" s="395">
        <v>4190630200</v>
      </c>
      <c r="C1550" s="263" t="s">
        <v>7766</v>
      </c>
      <c r="D1550" s="263" t="s">
        <v>7767</v>
      </c>
      <c r="E1550" s="263" t="s">
        <v>3719</v>
      </c>
      <c r="F1550" s="263" t="s">
        <v>422</v>
      </c>
      <c r="G1550" s="263" t="s">
        <v>655</v>
      </c>
      <c r="H1550" s="263"/>
      <c r="I1550" s="263"/>
      <c r="J1550" s="263"/>
      <c r="K1550" s="263"/>
      <c r="L1550" s="263"/>
      <c r="M1550" s="263"/>
      <c r="N1550" s="263"/>
      <c r="O1550" s="158"/>
      <c r="P1550" s="296">
        <f t="shared" si="66"/>
        <v>0</v>
      </c>
      <c r="Q1550" s="263"/>
      <c r="R1550" s="263"/>
      <c r="S1550" s="263"/>
      <c r="T1550" s="263"/>
      <c r="U1550" s="263"/>
      <c r="V1550" s="263"/>
      <c r="W1550" s="263">
        <v>1</v>
      </c>
      <c r="X1550" s="158">
        <v>45085</v>
      </c>
      <c r="Y1550" s="297">
        <f t="shared" si="67"/>
        <v>1</v>
      </c>
      <c r="Z1550" s="263"/>
      <c r="AA1550" s="263"/>
      <c r="AB1550" s="263"/>
      <c r="AC1550" s="263"/>
      <c r="AD1550" s="263"/>
      <c r="AE1550" s="263"/>
      <c r="AF1550" s="263"/>
      <c r="AG1550" s="158"/>
      <c r="AH1550" s="297">
        <f t="shared" si="65"/>
        <v>0</v>
      </c>
      <c r="AI1550" s="573"/>
      <c r="AJ1550" s="574" t="s">
        <v>659</v>
      </c>
      <c r="AK1550" s="574" t="s">
        <v>430</v>
      </c>
      <c r="AL1550" s="574"/>
      <c r="AM1550" s="574"/>
      <c r="AN1550" s="574"/>
      <c r="AO1550" s="574"/>
      <c r="AP1550" s="574"/>
      <c r="AQ1550" s="574"/>
      <c r="AR1550" s="574"/>
      <c r="AS1550" s="575"/>
      <c r="AT1550" s="576"/>
      <c r="AU1550" s="575"/>
      <c r="AV1550" s="577"/>
      <c r="AW1550" s="159"/>
    </row>
    <row r="1551" spans="1:49" ht="51">
      <c r="A1551" s="395"/>
      <c r="B1551" s="395">
        <v>6723201600</v>
      </c>
      <c r="C1551" s="263" t="s">
        <v>7768</v>
      </c>
      <c r="D1551" s="263" t="s">
        <v>7769</v>
      </c>
      <c r="E1551" s="263" t="s">
        <v>3720</v>
      </c>
      <c r="F1551" s="263" t="s">
        <v>422</v>
      </c>
      <c r="G1551" s="263" t="s">
        <v>655</v>
      </c>
      <c r="H1551" s="263"/>
      <c r="I1551" s="263"/>
      <c r="J1551" s="263"/>
      <c r="K1551" s="263"/>
      <c r="L1551" s="263"/>
      <c r="M1551" s="263"/>
      <c r="N1551" s="263"/>
      <c r="O1551" s="158"/>
      <c r="P1551" s="296">
        <f t="shared" si="66"/>
        <v>0</v>
      </c>
      <c r="Q1551" s="263"/>
      <c r="R1551" s="263"/>
      <c r="S1551" s="263"/>
      <c r="T1551" s="263"/>
      <c r="U1551" s="263"/>
      <c r="V1551" s="263"/>
      <c r="W1551" s="263">
        <v>1</v>
      </c>
      <c r="X1551" s="158">
        <v>45032</v>
      </c>
      <c r="Y1551" s="297">
        <f t="shared" si="67"/>
        <v>1</v>
      </c>
      <c r="Z1551" s="263"/>
      <c r="AA1551" s="263"/>
      <c r="AB1551" s="263"/>
      <c r="AC1551" s="263"/>
      <c r="AD1551" s="263"/>
      <c r="AE1551" s="263"/>
      <c r="AF1551" s="263"/>
      <c r="AG1551" s="158"/>
      <c r="AH1551" s="297">
        <f t="shared" si="65"/>
        <v>0</v>
      </c>
      <c r="AI1551" s="573"/>
      <c r="AJ1551" s="574" t="s">
        <v>659</v>
      </c>
      <c r="AK1551" s="574" t="s">
        <v>430</v>
      </c>
      <c r="AL1551" s="574"/>
      <c r="AM1551" s="574"/>
      <c r="AN1551" s="574"/>
      <c r="AO1551" s="574"/>
      <c r="AP1551" s="574"/>
      <c r="AQ1551" s="574"/>
      <c r="AR1551" s="574"/>
      <c r="AS1551" s="575"/>
      <c r="AT1551" s="576"/>
      <c r="AU1551" s="575"/>
      <c r="AV1551" s="577"/>
      <c r="AW1551" s="159"/>
    </row>
    <row r="1552" spans="1:49" ht="51">
      <c r="A1552" s="395"/>
      <c r="B1552" s="395">
        <v>4780640700</v>
      </c>
      <c r="C1552" s="263" t="s">
        <v>7770</v>
      </c>
      <c r="D1552" s="263" t="s">
        <v>7771</v>
      </c>
      <c r="E1552" s="263" t="s">
        <v>3721</v>
      </c>
      <c r="F1552" s="263" t="s">
        <v>422</v>
      </c>
      <c r="G1552" s="263" t="s">
        <v>655</v>
      </c>
      <c r="H1552" s="263"/>
      <c r="I1552" s="263"/>
      <c r="J1552" s="263"/>
      <c r="K1552" s="263"/>
      <c r="L1552" s="263"/>
      <c r="M1552" s="263"/>
      <c r="N1552" s="263"/>
      <c r="O1552" s="158"/>
      <c r="P1552" s="296">
        <f t="shared" si="66"/>
        <v>0</v>
      </c>
      <c r="Q1552" s="263"/>
      <c r="R1552" s="263"/>
      <c r="S1552" s="263"/>
      <c r="T1552" s="263"/>
      <c r="U1552" s="263"/>
      <c r="V1552" s="263"/>
      <c r="W1552" s="263">
        <v>1</v>
      </c>
      <c r="X1552" s="158">
        <v>45132</v>
      </c>
      <c r="Y1552" s="297">
        <f t="shared" si="67"/>
        <v>1</v>
      </c>
      <c r="Z1552" s="263"/>
      <c r="AA1552" s="263"/>
      <c r="AB1552" s="263"/>
      <c r="AC1552" s="263"/>
      <c r="AD1552" s="263"/>
      <c r="AE1552" s="263"/>
      <c r="AF1552" s="263"/>
      <c r="AG1552" s="158"/>
      <c r="AH1552" s="297">
        <f t="shared" si="65"/>
        <v>0</v>
      </c>
      <c r="AI1552" s="573"/>
      <c r="AJ1552" s="574" t="s">
        <v>659</v>
      </c>
      <c r="AK1552" s="574" t="s">
        <v>430</v>
      </c>
      <c r="AL1552" s="574"/>
      <c r="AM1552" s="574"/>
      <c r="AN1552" s="574"/>
      <c r="AO1552" s="574"/>
      <c r="AP1552" s="574"/>
      <c r="AQ1552" s="574"/>
      <c r="AR1552" s="574"/>
      <c r="AS1552" s="575"/>
      <c r="AT1552" s="576"/>
      <c r="AU1552" s="575"/>
      <c r="AV1552" s="577"/>
      <c r="AW1552" s="159"/>
    </row>
    <row r="1553" spans="1:49" ht="63.75">
      <c r="A1553" s="395"/>
      <c r="B1553" s="395">
        <v>2734903100</v>
      </c>
      <c r="C1553" s="263" t="s">
        <v>7772</v>
      </c>
      <c r="D1553" s="263" t="s">
        <v>7773</v>
      </c>
      <c r="E1553" s="263" t="s">
        <v>3722</v>
      </c>
      <c r="F1553" s="263" t="s">
        <v>422</v>
      </c>
      <c r="G1553" s="263" t="s">
        <v>655</v>
      </c>
      <c r="H1553" s="263"/>
      <c r="I1553" s="263"/>
      <c r="J1553" s="263"/>
      <c r="K1553" s="263"/>
      <c r="L1553" s="263"/>
      <c r="M1553" s="263"/>
      <c r="N1553" s="263"/>
      <c r="O1553" s="158"/>
      <c r="P1553" s="296">
        <f t="shared" si="66"/>
        <v>0</v>
      </c>
      <c r="Q1553" s="263"/>
      <c r="R1553" s="263"/>
      <c r="S1553" s="263"/>
      <c r="T1553" s="263"/>
      <c r="U1553" s="263"/>
      <c r="V1553" s="263"/>
      <c r="W1553" s="263">
        <v>1</v>
      </c>
      <c r="X1553" s="158">
        <v>45119</v>
      </c>
      <c r="Y1553" s="297">
        <f t="shared" si="67"/>
        <v>1</v>
      </c>
      <c r="Z1553" s="263"/>
      <c r="AA1553" s="263"/>
      <c r="AB1553" s="263"/>
      <c r="AC1553" s="263"/>
      <c r="AD1553" s="263"/>
      <c r="AE1553" s="263"/>
      <c r="AF1553" s="263"/>
      <c r="AG1553" s="158"/>
      <c r="AH1553" s="297">
        <f t="shared" si="65"/>
        <v>0</v>
      </c>
      <c r="AI1553" s="573"/>
      <c r="AJ1553" s="574" t="s">
        <v>659</v>
      </c>
      <c r="AK1553" s="574" t="s">
        <v>430</v>
      </c>
      <c r="AL1553" s="574"/>
      <c r="AM1553" s="574"/>
      <c r="AN1553" s="574"/>
      <c r="AO1553" s="574"/>
      <c r="AP1553" s="574"/>
      <c r="AQ1553" s="574"/>
      <c r="AR1553" s="574"/>
      <c r="AS1553" s="575"/>
      <c r="AT1553" s="576"/>
      <c r="AU1553" s="575"/>
      <c r="AV1553" s="577"/>
      <c r="AW1553" s="159"/>
    </row>
    <row r="1554" spans="1:49" ht="51">
      <c r="A1554" s="395"/>
      <c r="B1554" s="395">
        <v>4632220100</v>
      </c>
      <c r="C1554" s="263" t="s">
        <v>7774</v>
      </c>
      <c r="D1554" s="263" t="s">
        <v>7775</v>
      </c>
      <c r="E1554" s="263" t="s">
        <v>3723</v>
      </c>
      <c r="F1554" s="263" t="s">
        <v>422</v>
      </c>
      <c r="G1554" s="263" t="s">
        <v>655</v>
      </c>
      <c r="H1554" s="263"/>
      <c r="I1554" s="263"/>
      <c r="J1554" s="263"/>
      <c r="K1554" s="263"/>
      <c r="L1554" s="263"/>
      <c r="M1554" s="263"/>
      <c r="N1554" s="263"/>
      <c r="O1554" s="158"/>
      <c r="P1554" s="296">
        <f t="shared" si="66"/>
        <v>0</v>
      </c>
      <c r="Q1554" s="263"/>
      <c r="R1554" s="263"/>
      <c r="S1554" s="263"/>
      <c r="T1554" s="263"/>
      <c r="U1554" s="263"/>
      <c r="V1554" s="263"/>
      <c r="W1554" s="263">
        <v>1</v>
      </c>
      <c r="X1554" s="158">
        <v>45077</v>
      </c>
      <c r="Y1554" s="297">
        <f t="shared" si="67"/>
        <v>1</v>
      </c>
      <c r="Z1554" s="263"/>
      <c r="AA1554" s="263"/>
      <c r="AB1554" s="263"/>
      <c r="AC1554" s="263"/>
      <c r="AD1554" s="263"/>
      <c r="AE1554" s="263"/>
      <c r="AF1554" s="263"/>
      <c r="AG1554" s="158"/>
      <c r="AH1554" s="297">
        <f t="shared" si="65"/>
        <v>0</v>
      </c>
      <c r="AI1554" s="573"/>
      <c r="AJ1554" s="574" t="s">
        <v>659</v>
      </c>
      <c r="AK1554" s="574" t="s">
        <v>430</v>
      </c>
      <c r="AL1554" s="574"/>
      <c r="AM1554" s="574"/>
      <c r="AN1554" s="574"/>
      <c r="AO1554" s="574"/>
      <c r="AP1554" s="574"/>
      <c r="AQ1554" s="574"/>
      <c r="AR1554" s="574"/>
      <c r="AS1554" s="575"/>
      <c r="AT1554" s="576"/>
      <c r="AU1554" s="575"/>
      <c r="AV1554" s="577"/>
      <c r="AW1554" s="159"/>
    </row>
    <row r="1555" spans="1:49" ht="63.75">
      <c r="A1555" s="395"/>
      <c r="B1555" s="395">
        <v>4711410600</v>
      </c>
      <c r="C1555" s="263" t="s">
        <v>7776</v>
      </c>
      <c r="D1555" s="263" t="s">
        <v>7777</v>
      </c>
      <c r="E1555" s="263" t="s">
        <v>3724</v>
      </c>
      <c r="F1555" s="263" t="s">
        <v>422</v>
      </c>
      <c r="G1555" s="263" t="s">
        <v>655</v>
      </c>
      <c r="H1555" s="263"/>
      <c r="I1555" s="263"/>
      <c r="J1555" s="263"/>
      <c r="K1555" s="263"/>
      <c r="L1555" s="263"/>
      <c r="M1555" s="263"/>
      <c r="N1555" s="263"/>
      <c r="O1555" s="158"/>
      <c r="P1555" s="296">
        <f t="shared" si="66"/>
        <v>0</v>
      </c>
      <c r="Q1555" s="263"/>
      <c r="R1555" s="263"/>
      <c r="S1555" s="263"/>
      <c r="T1555" s="263"/>
      <c r="U1555" s="263"/>
      <c r="V1555" s="263"/>
      <c r="W1555" s="263">
        <v>1</v>
      </c>
      <c r="X1555" s="158">
        <v>45209</v>
      </c>
      <c r="Y1555" s="297">
        <f t="shared" si="67"/>
        <v>1</v>
      </c>
      <c r="Z1555" s="263"/>
      <c r="AA1555" s="263"/>
      <c r="AB1555" s="263"/>
      <c r="AC1555" s="263"/>
      <c r="AD1555" s="263"/>
      <c r="AE1555" s="263"/>
      <c r="AF1555" s="263"/>
      <c r="AG1555" s="158"/>
      <c r="AH1555" s="297">
        <f t="shared" si="65"/>
        <v>0</v>
      </c>
      <c r="AI1555" s="573"/>
      <c r="AJ1555" s="574" t="s">
        <v>659</v>
      </c>
      <c r="AK1555" s="574" t="s">
        <v>430</v>
      </c>
      <c r="AL1555" s="574"/>
      <c r="AM1555" s="574"/>
      <c r="AN1555" s="574"/>
      <c r="AO1555" s="574"/>
      <c r="AP1555" s="574"/>
      <c r="AQ1555" s="574"/>
      <c r="AR1555" s="574"/>
      <c r="AS1555" s="575"/>
      <c r="AT1555" s="576"/>
      <c r="AU1555" s="575"/>
      <c r="AV1555" s="577"/>
      <c r="AW1555" s="159"/>
    </row>
    <row r="1556" spans="1:49" ht="63.75">
      <c r="A1556" s="395"/>
      <c r="B1556" s="395">
        <v>4291810300</v>
      </c>
      <c r="C1556" s="263" t="s">
        <v>7778</v>
      </c>
      <c r="D1556" s="263" t="s">
        <v>7779</v>
      </c>
      <c r="E1556" s="263" t="s">
        <v>3725</v>
      </c>
      <c r="F1556" s="263" t="s">
        <v>422</v>
      </c>
      <c r="G1556" s="263" t="s">
        <v>655</v>
      </c>
      <c r="H1556" s="263"/>
      <c r="I1556" s="263"/>
      <c r="J1556" s="263"/>
      <c r="K1556" s="263"/>
      <c r="L1556" s="263"/>
      <c r="M1556" s="263"/>
      <c r="N1556" s="263"/>
      <c r="O1556" s="158"/>
      <c r="P1556" s="296">
        <f t="shared" si="66"/>
        <v>0</v>
      </c>
      <c r="Q1556" s="263"/>
      <c r="R1556" s="263"/>
      <c r="S1556" s="263"/>
      <c r="T1556" s="263"/>
      <c r="U1556" s="263"/>
      <c r="V1556" s="263"/>
      <c r="W1556" s="263">
        <v>1</v>
      </c>
      <c r="X1556" s="158">
        <v>45217</v>
      </c>
      <c r="Y1556" s="297">
        <f t="shared" si="67"/>
        <v>1</v>
      </c>
      <c r="Z1556" s="263"/>
      <c r="AA1556" s="263"/>
      <c r="AB1556" s="263"/>
      <c r="AC1556" s="263"/>
      <c r="AD1556" s="263"/>
      <c r="AE1556" s="263"/>
      <c r="AF1556" s="263"/>
      <c r="AG1556" s="158"/>
      <c r="AH1556" s="297">
        <f t="shared" si="65"/>
        <v>0</v>
      </c>
      <c r="AI1556" s="573"/>
      <c r="AJ1556" s="574" t="s">
        <v>659</v>
      </c>
      <c r="AK1556" s="574" t="s">
        <v>430</v>
      </c>
      <c r="AL1556" s="574"/>
      <c r="AM1556" s="574"/>
      <c r="AN1556" s="574"/>
      <c r="AO1556" s="574"/>
      <c r="AP1556" s="574"/>
      <c r="AQ1556" s="574"/>
      <c r="AR1556" s="574"/>
      <c r="AS1556" s="575"/>
      <c r="AT1556" s="576"/>
      <c r="AU1556" s="575"/>
      <c r="AV1556" s="577"/>
      <c r="AW1556" s="159"/>
    </row>
    <row r="1557" spans="1:49" ht="51">
      <c r="A1557" s="395"/>
      <c r="B1557" s="395">
        <v>5425101600</v>
      </c>
      <c r="C1557" s="263" t="s">
        <v>7780</v>
      </c>
      <c r="D1557" s="263" t="s">
        <v>7781</v>
      </c>
      <c r="E1557" s="263" t="s">
        <v>3726</v>
      </c>
      <c r="F1557" s="263" t="s">
        <v>422</v>
      </c>
      <c r="G1557" s="263" t="s">
        <v>655</v>
      </c>
      <c r="H1557" s="263"/>
      <c r="I1557" s="263"/>
      <c r="J1557" s="263"/>
      <c r="K1557" s="263"/>
      <c r="L1557" s="263"/>
      <c r="M1557" s="263"/>
      <c r="N1557" s="263"/>
      <c r="O1557" s="158"/>
      <c r="P1557" s="296">
        <f t="shared" si="66"/>
        <v>0</v>
      </c>
      <c r="Q1557" s="263"/>
      <c r="R1557" s="263"/>
      <c r="S1557" s="263"/>
      <c r="T1557" s="263"/>
      <c r="U1557" s="263"/>
      <c r="V1557" s="263"/>
      <c r="W1557" s="263">
        <v>1</v>
      </c>
      <c r="X1557" s="158">
        <v>45244</v>
      </c>
      <c r="Y1557" s="297">
        <f t="shared" si="67"/>
        <v>1</v>
      </c>
      <c r="Z1557" s="263"/>
      <c r="AA1557" s="263"/>
      <c r="AB1557" s="263"/>
      <c r="AC1557" s="263"/>
      <c r="AD1557" s="263"/>
      <c r="AE1557" s="263"/>
      <c r="AF1557" s="263"/>
      <c r="AG1557" s="158"/>
      <c r="AH1557" s="297">
        <f t="shared" si="65"/>
        <v>0</v>
      </c>
      <c r="AI1557" s="573"/>
      <c r="AJ1557" s="574" t="s">
        <v>659</v>
      </c>
      <c r="AK1557" s="574" t="s">
        <v>430</v>
      </c>
      <c r="AL1557" s="574"/>
      <c r="AM1557" s="574"/>
      <c r="AN1557" s="574"/>
      <c r="AO1557" s="574"/>
      <c r="AP1557" s="574"/>
      <c r="AQ1557" s="574"/>
      <c r="AR1557" s="574"/>
      <c r="AS1557" s="575"/>
      <c r="AT1557" s="576"/>
      <c r="AU1557" s="575"/>
      <c r="AV1557" s="577"/>
      <c r="AW1557" s="159"/>
    </row>
    <row r="1558" spans="1:49" ht="51">
      <c r="A1558" s="395"/>
      <c r="B1558" s="395">
        <v>4161820100</v>
      </c>
      <c r="C1558" s="263" t="s">
        <v>7782</v>
      </c>
      <c r="D1558" s="263" t="s">
        <v>7783</v>
      </c>
      <c r="E1558" s="263" t="s">
        <v>3727</v>
      </c>
      <c r="F1558" s="263" t="s">
        <v>422</v>
      </c>
      <c r="G1558" s="263" t="s">
        <v>655</v>
      </c>
      <c r="H1558" s="263"/>
      <c r="I1558" s="263"/>
      <c r="J1558" s="263"/>
      <c r="K1558" s="263"/>
      <c r="L1558" s="263"/>
      <c r="M1558" s="263"/>
      <c r="N1558" s="263"/>
      <c r="O1558" s="158"/>
      <c r="P1558" s="296">
        <f t="shared" si="66"/>
        <v>0</v>
      </c>
      <c r="Q1558" s="263"/>
      <c r="R1558" s="263"/>
      <c r="S1558" s="263"/>
      <c r="T1558" s="263"/>
      <c r="U1558" s="263"/>
      <c r="V1558" s="263"/>
      <c r="W1558" s="263">
        <v>1</v>
      </c>
      <c r="X1558" s="158">
        <v>45105</v>
      </c>
      <c r="Y1558" s="297">
        <f t="shared" si="67"/>
        <v>1</v>
      </c>
      <c r="Z1558" s="263"/>
      <c r="AA1558" s="263"/>
      <c r="AB1558" s="263"/>
      <c r="AC1558" s="263"/>
      <c r="AD1558" s="263"/>
      <c r="AE1558" s="263"/>
      <c r="AF1558" s="263"/>
      <c r="AG1558" s="158"/>
      <c r="AH1558" s="297">
        <f t="shared" si="65"/>
        <v>0</v>
      </c>
      <c r="AI1558" s="573"/>
      <c r="AJ1558" s="574" t="s">
        <v>659</v>
      </c>
      <c r="AK1558" s="574" t="s">
        <v>430</v>
      </c>
      <c r="AL1558" s="574"/>
      <c r="AM1558" s="574"/>
      <c r="AN1558" s="574"/>
      <c r="AO1558" s="574"/>
      <c r="AP1558" s="574"/>
      <c r="AQ1558" s="574"/>
      <c r="AR1558" s="574"/>
      <c r="AS1558" s="575"/>
      <c r="AT1558" s="576"/>
      <c r="AU1558" s="575"/>
      <c r="AV1558" s="577"/>
      <c r="AW1558" s="159"/>
    </row>
    <row r="1559" spans="1:49" ht="51">
      <c r="A1559" s="395"/>
      <c r="B1559" s="395">
        <v>6744702600</v>
      </c>
      <c r="C1559" s="263" t="s">
        <v>7784</v>
      </c>
      <c r="D1559" s="263" t="s">
        <v>7785</v>
      </c>
      <c r="E1559" s="263" t="s">
        <v>3728</v>
      </c>
      <c r="F1559" s="263" t="s">
        <v>422</v>
      </c>
      <c r="G1559" s="263" t="s">
        <v>655</v>
      </c>
      <c r="H1559" s="263"/>
      <c r="I1559" s="263"/>
      <c r="J1559" s="263"/>
      <c r="K1559" s="263"/>
      <c r="L1559" s="263"/>
      <c r="M1559" s="263"/>
      <c r="N1559" s="263"/>
      <c r="O1559" s="158"/>
      <c r="P1559" s="296">
        <f t="shared" si="66"/>
        <v>0</v>
      </c>
      <c r="Q1559" s="263"/>
      <c r="R1559" s="263"/>
      <c r="S1559" s="263"/>
      <c r="T1559" s="263"/>
      <c r="U1559" s="263"/>
      <c r="V1559" s="263"/>
      <c r="W1559" s="263">
        <v>1</v>
      </c>
      <c r="X1559" s="158">
        <v>45156</v>
      </c>
      <c r="Y1559" s="297">
        <f t="shared" si="67"/>
        <v>1</v>
      </c>
      <c r="Z1559" s="263"/>
      <c r="AA1559" s="263"/>
      <c r="AB1559" s="263"/>
      <c r="AC1559" s="263"/>
      <c r="AD1559" s="263"/>
      <c r="AE1559" s="263"/>
      <c r="AF1559" s="263"/>
      <c r="AG1559" s="158"/>
      <c r="AH1559" s="297">
        <f t="shared" si="65"/>
        <v>0</v>
      </c>
      <c r="AI1559" s="573"/>
      <c r="AJ1559" s="574" t="s">
        <v>659</v>
      </c>
      <c r="AK1559" s="574" t="s">
        <v>430</v>
      </c>
      <c r="AL1559" s="574"/>
      <c r="AM1559" s="574"/>
      <c r="AN1559" s="574"/>
      <c r="AO1559" s="574"/>
      <c r="AP1559" s="574"/>
      <c r="AQ1559" s="574"/>
      <c r="AR1559" s="574"/>
      <c r="AS1559" s="575"/>
      <c r="AT1559" s="576"/>
      <c r="AU1559" s="575"/>
      <c r="AV1559" s="577"/>
      <c r="AW1559" s="159"/>
    </row>
    <row r="1560" spans="1:49" ht="51">
      <c r="A1560" s="395"/>
      <c r="B1560" s="395">
        <v>4234910200</v>
      </c>
      <c r="C1560" s="263" t="s">
        <v>7786</v>
      </c>
      <c r="D1560" s="263" t="s">
        <v>7787</v>
      </c>
      <c r="E1560" s="263" t="s">
        <v>3729</v>
      </c>
      <c r="F1560" s="263" t="s">
        <v>422</v>
      </c>
      <c r="G1560" s="263" t="s">
        <v>655</v>
      </c>
      <c r="H1560" s="263"/>
      <c r="I1560" s="263"/>
      <c r="J1560" s="263"/>
      <c r="K1560" s="263"/>
      <c r="L1560" s="263"/>
      <c r="M1560" s="263"/>
      <c r="N1560" s="263"/>
      <c r="O1560" s="158"/>
      <c r="P1560" s="296">
        <f t="shared" si="66"/>
        <v>0</v>
      </c>
      <c r="Q1560" s="263"/>
      <c r="R1560" s="263"/>
      <c r="S1560" s="263"/>
      <c r="T1560" s="263"/>
      <c r="U1560" s="263"/>
      <c r="V1560" s="263"/>
      <c r="W1560" s="263">
        <v>1</v>
      </c>
      <c r="X1560" s="158">
        <v>45243</v>
      </c>
      <c r="Y1560" s="297">
        <f t="shared" si="67"/>
        <v>1</v>
      </c>
      <c r="Z1560" s="263"/>
      <c r="AA1560" s="263"/>
      <c r="AB1560" s="263"/>
      <c r="AC1560" s="263"/>
      <c r="AD1560" s="263"/>
      <c r="AE1560" s="263"/>
      <c r="AF1560" s="263"/>
      <c r="AG1560" s="158"/>
      <c r="AH1560" s="297">
        <f t="shared" si="65"/>
        <v>0</v>
      </c>
      <c r="AI1560" s="573"/>
      <c r="AJ1560" s="574" t="s">
        <v>659</v>
      </c>
      <c r="AK1560" s="574" t="s">
        <v>430</v>
      </c>
      <c r="AL1560" s="574"/>
      <c r="AM1560" s="574"/>
      <c r="AN1560" s="574"/>
      <c r="AO1560" s="574"/>
      <c r="AP1560" s="574"/>
      <c r="AQ1560" s="574"/>
      <c r="AR1560" s="574"/>
      <c r="AS1560" s="575"/>
      <c r="AT1560" s="576"/>
      <c r="AU1560" s="575"/>
      <c r="AV1560" s="577"/>
      <c r="AW1560" s="159"/>
    </row>
    <row r="1561" spans="1:49" ht="63.75">
      <c r="A1561" s="395"/>
      <c r="B1561" s="395">
        <v>4434220500</v>
      </c>
      <c r="C1561" s="263" t="s">
        <v>7788</v>
      </c>
      <c r="D1561" s="263" t="s">
        <v>7789</v>
      </c>
      <c r="E1561" s="263" t="s">
        <v>3730</v>
      </c>
      <c r="F1561" s="263" t="s">
        <v>422</v>
      </c>
      <c r="G1561" s="263" t="s">
        <v>655</v>
      </c>
      <c r="H1561" s="263"/>
      <c r="I1561" s="263"/>
      <c r="J1561" s="263"/>
      <c r="K1561" s="263"/>
      <c r="L1561" s="263"/>
      <c r="M1561" s="263"/>
      <c r="N1561" s="263"/>
      <c r="O1561" s="158"/>
      <c r="P1561" s="296">
        <f t="shared" si="66"/>
        <v>0</v>
      </c>
      <c r="Q1561" s="263"/>
      <c r="R1561" s="263"/>
      <c r="S1561" s="263"/>
      <c r="T1561" s="263"/>
      <c r="U1561" s="263"/>
      <c r="V1561" s="263"/>
      <c r="W1561" s="263">
        <v>1</v>
      </c>
      <c r="X1561" s="158">
        <v>45198</v>
      </c>
      <c r="Y1561" s="297">
        <f t="shared" si="67"/>
        <v>1</v>
      </c>
      <c r="Z1561" s="263"/>
      <c r="AA1561" s="263"/>
      <c r="AB1561" s="263"/>
      <c r="AC1561" s="263"/>
      <c r="AD1561" s="263"/>
      <c r="AE1561" s="263"/>
      <c r="AF1561" s="263"/>
      <c r="AG1561" s="158"/>
      <c r="AH1561" s="297">
        <f t="shared" si="65"/>
        <v>0</v>
      </c>
      <c r="AI1561" s="573"/>
      <c r="AJ1561" s="574" t="s">
        <v>659</v>
      </c>
      <c r="AK1561" s="574" t="s">
        <v>430</v>
      </c>
      <c r="AL1561" s="574"/>
      <c r="AM1561" s="574"/>
      <c r="AN1561" s="574"/>
      <c r="AO1561" s="574"/>
      <c r="AP1561" s="574"/>
      <c r="AQ1561" s="574"/>
      <c r="AR1561" s="574"/>
      <c r="AS1561" s="575"/>
      <c r="AT1561" s="576"/>
      <c r="AU1561" s="575"/>
      <c r="AV1561" s="577"/>
      <c r="AW1561" s="159"/>
    </row>
    <row r="1562" spans="1:49" ht="63.75">
      <c r="A1562" s="395"/>
      <c r="B1562" s="395">
        <v>3111131100</v>
      </c>
      <c r="C1562" s="263" t="s">
        <v>7790</v>
      </c>
      <c r="D1562" s="263" t="s">
        <v>7791</v>
      </c>
      <c r="E1562" s="263" t="s">
        <v>3731</v>
      </c>
      <c r="F1562" s="263" t="s">
        <v>422</v>
      </c>
      <c r="G1562" s="263" t="s">
        <v>655</v>
      </c>
      <c r="H1562" s="263"/>
      <c r="I1562" s="263"/>
      <c r="J1562" s="263"/>
      <c r="K1562" s="263"/>
      <c r="L1562" s="263"/>
      <c r="M1562" s="263"/>
      <c r="N1562" s="263"/>
      <c r="O1562" s="158"/>
      <c r="P1562" s="296">
        <f t="shared" si="66"/>
        <v>0</v>
      </c>
      <c r="Q1562" s="263"/>
      <c r="R1562" s="263"/>
      <c r="S1562" s="263"/>
      <c r="T1562" s="263"/>
      <c r="U1562" s="263"/>
      <c r="V1562" s="263"/>
      <c r="W1562" s="263">
        <v>1</v>
      </c>
      <c r="X1562" s="158">
        <v>45238</v>
      </c>
      <c r="Y1562" s="297">
        <f t="shared" si="67"/>
        <v>1</v>
      </c>
      <c r="Z1562" s="263"/>
      <c r="AA1562" s="263"/>
      <c r="AB1562" s="263"/>
      <c r="AC1562" s="263"/>
      <c r="AD1562" s="263"/>
      <c r="AE1562" s="263"/>
      <c r="AF1562" s="263"/>
      <c r="AG1562" s="158"/>
      <c r="AH1562" s="297">
        <f t="shared" si="65"/>
        <v>0</v>
      </c>
      <c r="AI1562" s="573"/>
      <c r="AJ1562" s="574" t="s">
        <v>659</v>
      </c>
      <c r="AK1562" s="574" t="s">
        <v>430</v>
      </c>
      <c r="AL1562" s="574"/>
      <c r="AM1562" s="574"/>
      <c r="AN1562" s="574"/>
      <c r="AO1562" s="574"/>
      <c r="AP1562" s="574"/>
      <c r="AQ1562" s="574"/>
      <c r="AR1562" s="574"/>
      <c r="AS1562" s="575"/>
      <c r="AT1562" s="576"/>
      <c r="AU1562" s="575"/>
      <c r="AV1562" s="577"/>
      <c r="AW1562" s="159"/>
    </row>
    <row r="1563" spans="1:49" ht="51">
      <c r="A1563" s="395"/>
      <c r="B1563" s="395">
        <v>3486304400</v>
      </c>
      <c r="C1563" s="263" t="s">
        <v>7792</v>
      </c>
      <c r="D1563" s="263" t="s">
        <v>7793</v>
      </c>
      <c r="E1563" s="263" t="s">
        <v>3732</v>
      </c>
      <c r="F1563" s="263" t="s">
        <v>422</v>
      </c>
      <c r="G1563" s="263" t="s">
        <v>655</v>
      </c>
      <c r="H1563" s="263"/>
      <c r="I1563" s="263"/>
      <c r="J1563" s="263"/>
      <c r="K1563" s="263"/>
      <c r="L1563" s="263"/>
      <c r="M1563" s="263"/>
      <c r="N1563" s="263"/>
      <c r="O1563" s="158"/>
      <c r="P1563" s="296">
        <f t="shared" si="66"/>
        <v>0</v>
      </c>
      <c r="Q1563" s="263"/>
      <c r="R1563" s="263"/>
      <c r="S1563" s="263"/>
      <c r="T1563" s="263"/>
      <c r="U1563" s="263"/>
      <c r="V1563" s="263"/>
      <c r="W1563" s="263">
        <v>1</v>
      </c>
      <c r="X1563" s="158">
        <v>45033</v>
      </c>
      <c r="Y1563" s="297">
        <f t="shared" si="67"/>
        <v>1</v>
      </c>
      <c r="Z1563" s="263"/>
      <c r="AA1563" s="263"/>
      <c r="AB1563" s="263"/>
      <c r="AC1563" s="263"/>
      <c r="AD1563" s="263"/>
      <c r="AE1563" s="263"/>
      <c r="AF1563" s="263"/>
      <c r="AG1563" s="158"/>
      <c r="AH1563" s="297">
        <f t="shared" si="65"/>
        <v>0</v>
      </c>
      <c r="AI1563" s="573"/>
      <c r="AJ1563" s="574" t="s">
        <v>659</v>
      </c>
      <c r="AK1563" s="574" t="s">
        <v>430</v>
      </c>
      <c r="AL1563" s="574"/>
      <c r="AM1563" s="574"/>
      <c r="AN1563" s="574"/>
      <c r="AO1563" s="574"/>
      <c r="AP1563" s="574"/>
      <c r="AQ1563" s="574"/>
      <c r="AR1563" s="574"/>
      <c r="AS1563" s="575"/>
      <c r="AT1563" s="576"/>
      <c r="AU1563" s="575"/>
      <c r="AV1563" s="577"/>
      <c r="AW1563" s="159"/>
    </row>
    <row r="1564" spans="1:49" ht="51">
      <c r="A1564" s="395"/>
      <c r="B1564" s="395">
        <v>3091711400</v>
      </c>
      <c r="C1564" s="263" t="s">
        <v>7794</v>
      </c>
      <c r="D1564" s="263" t="s">
        <v>7795</v>
      </c>
      <c r="E1564" s="263" t="s">
        <v>3733</v>
      </c>
      <c r="F1564" s="263" t="s">
        <v>422</v>
      </c>
      <c r="G1564" s="263" t="s">
        <v>655</v>
      </c>
      <c r="H1564" s="263"/>
      <c r="I1564" s="263"/>
      <c r="J1564" s="263"/>
      <c r="K1564" s="263"/>
      <c r="L1564" s="263"/>
      <c r="M1564" s="263"/>
      <c r="N1564" s="263"/>
      <c r="O1564" s="158"/>
      <c r="P1564" s="296">
        <f t="shared" si="66"/>
        <v>0</v>
      </c>
      <c r="Q1564" s="263"/>
      <c r="R1564" s="263"/>
      <c r="S1564" s="263"/>
      <c r="T1564" s="263"/>
      <c r="U1564" s="263"/>
      <c r="V1564" s="263"/>
      <c r="W1564" s="263">
        <v>1</v>
      </c>
      <c r="X1564" s="158">
        <v>45217</v>
      </c>
      <c r="Y1564" s="297">
        <f t="shared" si="67"/>
        <v>1</v>
      </c>
      <c r="Z1564" s="263"/>
      <c r="AA1564" s="263"/>
      <c r="AB1564" s="263"/>
      <c r="AC1564" s="263"/>
      <c r="AD1564" s="263"/>
      <c r="AE1564" s="263"/>
      <c r="AF1564" s="263"/>
      <c r="AG1564" s="158"/>
      <c r="AH1564" s="297">
        <f t="shared" si="65"/>
        <v>0</v>
      </c>
      <c r="AI1564" s="573"/>
      <c r="AJ1564" s="574" t="s">
        <v>659</v>
      </c>
      <c r="AK1564" s="574" t="s">
        <v>430</v>
      </c>
      <c r="AL1564" s="574"/>
      <c r="AM1564" s="574"/>
      <c r="AN1564" s="574"/>
      <c r="AO1564" s="574"/>
      <c r="AP1564" s="574"/>
      <c r="AQ1564" s="574"/>
      <c r="AR1564" s="574"/>
      <c r="AS1564" s="575"/>
      <c r="AT1564" s="576"/>
      <c r="AU1564" s="575"/>
      <c r="AV1564" s="577"/>
      <c r="AW1564" s="159"/>
    </row>
    <row r="1565" spans="1:49" ht="51">
      <c r="A1565" s="395"/>
      <c r="B1565" s="395">
        <v>3052202600</v>
      </c>
      <c r="C1565" s="263" t="s">
        <v>7796</v>
      </c>
      <c r="D1565" s="263" t="s">
        <v>7797</v>
      </c>
      <c r="E1565" s="263" t="s">
        <v>3734</v>
      </c>
      <c r="F1565" s="263" t="s">
        <v>422</v>
      </c>
      <c r="G1565" s="263" t="s">
        <v>655</v>
      </c>
      <c r="H1565" s="263"/>
      <c r="I1565" s="263"/>
      <c r="J1565" s="263"/>
      <c r="K1565" s="263"/>
      <c r="L1565" s="263"/>
      <c r="M1565" s="263"/>
      <c r="N1565" s="263"/>
      <c r="O1565" s="158"/>
      <c r="P1565" s="296">
        <f t="shared" si="66"/>
        <v>0</v>
      </c>
      <c r="Q1565" s="263"/>
      <c r="R1565" s="263"/>
      <c r="S1565" s="263"/>
      <c r="T1565" s="263"/>
      <c r="U1565" s="263"/>
      <c r="V1565" s="263"/>
      <c r="W1565" s="263">
        <v>1</v>
      </c>
      <c r="X1565" s="158">
        <v>45012</v>
      </c>
      <c r="Y1565" s="297">
        <f t="shared" si="67"/>
        <v>1</v>
      </c>
      <c r="Z1565" s="263"/>
      <c r="AA1565" s="263"/>
      <c r="AB1565" s="263"/>
      <c r="AC1565" s="263"/>
      <c r="AD1565" s="263"/>
      <c r="AE1565" s="263"/>
      <c r="AF1565" s="263"/>
      <c r="AG1565" s="158"/>
      <c r="AH1565" s="297">
        <f t="shared" si="65"/>
        <v>0</v>
      </c>
      <c r="AI1565" s="573"/>
      <c r="AJ1565" s="574" t="s">
        <v>659</v>
      </c>
      <c r="AK1565" s="574" t="s">
        <v>430</v>
      </c>
      <c r="AL1565" s="574"/>
      <c r="AM1565" s="574"/>
      <c r="AN1565" s="574"/>
      <c r="AO1565" s="574"/>
      <c r="AP1565" s="574"/>
      <c r="AQ1565" s="574"/>
      <c r="AR1565" s="574"/>
      <c r="AS1565" s="575"/>
      <c r="AT1565" s="576"/>
      <c r="AU1565" s="575"/>
      <c r="AV1565" s="577"/>
      <c r="AW1565" s="159"/>
    </row>
    <row r="1566" spans="1:49" ht="51">
      <c r="A1566" s="395"/>
      <c r="B1566" s="395">
        <v>5861121400</v>
      </c>
      <c r="C1566" s="263" t="s">
        <v>7798</v>
      </c>
      <c r="D1566" s="263" t="s">
        <v>7799</v>
      </c>
      <c r="E1566" s="263" t="s">
        <v>3735</v>
      </c>
      <c r="F1566" s="263" t="s">
        <v>422</v>
      </c>
      <c r="G1566" s="263" t="s">
        <v>655</v>
      </c>
      <c r="H1566" s="263"/>
      <c r="I1566" s="263"/>
      <c r="J1566" s="263"/>
      <c r="K1566" s="263"/>
      <c r="L1566" s="263"/>
      <c r="M1566" s="263"/>
      <c r="N1566" s="263"/>
      <c r="O1566" s="158"/>
      <c r="P1566" s="296">
        <f t="shared" si="66"/>
        <v>0</v>
      </c>
      <c r="Q1566" s="263"/>
      <c r="R1566" s="263"/>
      <c r="S1566" s="263"/>
      <c r="T1566" s="263"/>
      <c r="U1566" s="263"/>
      <c r="V1566" s="263"/>
      <c r="W1566" s="263">
        <v>1</v>
      </c>
      <c r="X1566" s="158">
        <v>45033</v>
      </c>
      <c r="Y1566" s="297">
        <f t="shared" si="67"/>
        <v>1</v>
      </c>
      <c r="Z1566" s="263"/>
      <c r="AA1566" s="263"/>
      <c r="AB1566" s="263"/>
      <c r="AC1566" s="263"/>
      <c r="AD1566" s="263"/>
      <c r="AE1566" s="263"/>
      <c r="AF1566" s="263"/>
      <c r="AG1566" s="158"/>
      <c r="AH1566" s="297">
        <f t="shared" si="65"/>
        <v>0</v>
      </c>
      <c r="AI1566" s="573"/>
      <c r="AJ1566" s="574" t="s">
        <v>659</v>
      </c>
      <c r="AK1566" s="574" t="s">
        <v>430</v>
      </c>
      <c r="AL1566" s="574"/>
      <c r="AM1566" s="574"/>
      <c r="AN1566" s="574"/>
      <c r="AO1566" s="574"/>
      <c r="AP1566" s="574"/>
      <c r="AQ1566" s="574"/>
      <c r="AR1566" s="574"/>
      <c r="AS1566" s="575"/>
      <c r="AT1566" s="576"/>
      <c r="AU1566" s="575"/>
      <c r="AV1566" s="577"/>
      <c r="AW1566" s="159"/>
    </row>
    <row r="1567" spans="1:49" ht="51">
      <c r="A1567" s="395"/>
      <c r="B1567" s="395">
        <v>3481302900</v>
      </c>
      <c r="C1567" s="263" t="s">
        <v>7800</v>
      </c>
      <c r="D1567" s="263" t="s">
        <v>7801</v>
      </c>
      <c r="E1567" s="263" t="s">
        <v>3736</v>
      </c>
      <c r="F1567" s="263" t="s">
        <v>422</v>
      </c>
      <c r="G1567" s="263" t="s">
        <v>655</v>
      </c>
      <c r="H1567" s="263"/>
      <c r="I1567" s="263"/>
      <c r="J1567" s="263"/>
      <c r="K1567" s="263"/>
      <c r="L1567" s="263"/>
      <c r="M1567" s="263"/>
      <c r="N1567" s="263"/>
      <c r="O1567" s="158"/>
      <c r="P1567" s="296">
        <f t="shared" si="66"/>
        <v>0</v>
      </c>
      <c r="Q1567" s="263"/>
      <c r="R1567" s="263"/>
      <c r="S1567" s="263"/>
      <c r="T1567" s="263"/>
      <c r="U1567" s="263"/>
      <c r="V1567" s="263"/>
      <c r="W1567" s="263">
        <v>1</v>
      </c>
      <c r="X1567" s="158">
        <v>45176</v>
      </c>
      <c r="Y1567" s="297">
        <f t="shared" si="67"/>
        <v>1</v>
      </c>
      <c r="Z1567" s="263"/>
      <c r="AA1567" s="263"/>
      <c r="AB1567" s="263"/>
      <c r="AC1567" s="263"/>
      <c r="AD1567" s="263"/>
      <c r="AE1567" s="263"/>
      <c r="AF1567" s="263"/>
      <c r="AG1567" s="158"/>
      <c r="AH1567" s="297">
        <f t="shared" si="65"/>
        <v>0</v>
      </c>
      <c r="AI1567" s="573"/>
      <c r="AJ1567" s="574" t="s">
        <v>659</v>
      </c>
      <c r="AK1567" s="574" t="s">
        <v>430</v>
      </c>
      <c r="AL1567" s="574"/>
      <c r="AM1567" s="574"/>
      <c r="AN1567" s="574"/>
      <c r="AO1567" s="574"/>
      <c r="AP1567" s="574"/>
      <c r="AQ1567" s="574"/>
      <c r="AR1567" s="574"/>
      <c r="AS1567" s="575"/>
      <c r="AT1567" s="576"/>
      <c r="AU1567" s="575"/>
      <c r="AV1567" s="577"/>
      <c r="AW1567" s="159"/>
    </row>
    <row r="1568" spans="1:49" ht="51">
      <c r="A1568" s="395"/>
      <c r="B1568" s="395">
        <v>3113310200</v>
      </c>
      <c r="C1568" s="263" t="s">
        <v>7802</v>
      </c>
      <c r="D1568" s="263" t="s">
        <v>7803</v>
      </c>
      <c r="E1568" s="263" t="s">
        <v>3737</v>
      </c>
      <c r="F1568" s="263" t="s">
        <v>422</v>
      </c>
      <c r="G1568" s="263" t="s">
        <v>655</v>
      </c>
      <c r="H1568" s="263"/>
      <c r="I1568" s="263"/>
      <c r="J1568" s="263"/>
      <c r="K1568" s="263"/>
      <c r="L1568" s="263"/>
      <c r="M1568" s="263"/>
      <c r="N1568" s="263"/>
      <c r="O1568" s="158"/>
      <c r="P1568" s="296">
        <f t="shared" si="66"/>
        <v>0</v>
      </c>
      <c r="Q1568" s="263"/>
      <c r="R1568" s="263"/>
      <c r="S1568" s="263"/>
      <c r="T1568" s="263"/>
      <c r="U1568" s="263"/>
      <c r="V1568" s="263"/>
      <c r="W1568" s="263">
        <v>1</v>
      </c>
      <c r="X1568" s="158">
        <v>45156</v>
      </c>
      <c r="Y1568" s="297">
        <f t="shared" si="67"/>
        <v>1</v>
      </c>
      <c r="Z1568" s="263"/>
      <c r="AA1568" s="263"/>
      <c r="AB1568" s="263"/>
      <c r="AC1568" s="263"/>
      <c r="AD1568" s="263"/>
      <c r="AE1568" s="263"/>
      <c r="AF1568" s="263"/>
      <c r="AG1568" s="158"/>
      <c r="AH1568" s="297">
        <f t="shared" si="65"/>
        <v>0</v>
      </c>
      <c r="AI1568" s="573"/>
      <c r="AJ1568" s="574" t="s">
        <v>659</v>
      </c>
      <c r="AK1568" s="574" t="s">
        <v>430</v>
      </c>
      <c r="AL1568" s="574"/>
      <c r="AM1568" s="574"/>
      <c r="AN1568" s="574"/>
      <c r="AO1568" s="574"/>
      <c r="AP1568" s="574"/>
      <c r="AQ1568" s="574"/>
      <c r="AR1568" s="574"/>
      <c r="AS1568" s="575"/>
      <c r="AT1568" s="576"/>
      <c r="AU1568" s="575"/>
      <c r="AV1568" s="577"/>
      <c r="AW1568" s="159"/>
    </row>
    <row r="1569" spans="1:49" ht="51">
      <c r="A1569" s="395"/>
      <c r="B1569" s="395">
        <v>5422623100</v>
      </c>
      <c r="C1569" s="263" t="s">
        <v>7804</v>
      </c>
      <c r="D1569" s="263" t="s">
        <v>7805</v>
      </c>
      <c r="E1569" s="263" t="s">
        <v>3738</v>
      </c>
      <c r="F1569" s="263" t="s">
        <v>422</v>
      </c>
      <c r="G1569" s="263" t="s">
        <v>655</v>
      </c>
      <c r="H1569" s="263"/>
      <c r="I1569" s="263"/>
      <c r="J1569" s="263"/>
      <c r="K1569" s="263"/>
      <c r="L1569" s="263"/>
      <c r="M1569" s="263"/>
      <c r="N1569" s="263"/>
      <c r="O1569" s="158"/>
      <c r="P1569" s="296">
        <f t="shared" si="66"/>
        <v>0</v>
      </c>
      <c r="Q1569" s="263"/>
      <c r="R1569" s="263"/>
      <c r="S1569" s="263"/>
      <c r="T1569" s="263"/>
      <c r="U1569" s="263"/>
      <c r="V1569" s="263"/>
      <c r="W1569" s="263">
        <v>1</v>
      </c>
      <c r="X1569" s="158">
        <v>45132</v>
      </c>
      <c r="Y1569" s="297">
        <f t="shared" si="67"/>
        <v>1</v>
      </c>
      <c r="Z1569" s="263"/>
      <c r="AA1569" s="263"/>
      <c r="AB1569" s="263"/>
      <c r="AC1569" s="263"/>
      <c r="AD1569" s="263"/>
      <c r="AE1569" s="263"/>
      <c r="AF1569" s="263"/>
      <c r="AG1569" s="158"/>
      <c r="AH1569" s="297">
        <f t="shared" si="65"/>
        <v>0</v>
      </c>
      <c r="AI1569" s="573"/>
      <c r="AJ1569" s="574" t="s">
        <v>659</v>
      </c>
      <c r="AK1569" s="574" t="s">
        <v>430</v>
      </c>
      <c r="AL1569" s="574"/>
      <c r="AM1569" s="574"/>
      <c r="AN1569" s="574"/>
      <c r="AO1569" s="574"/>
      <c r="AP1569" s="574"/>
      <c r="AQ1569" s="574"/>
      <c r="AR1569" s="574"/>
      <c r="AS1569" s="575"/>
      <c r="AT1569" s="576"/>
      <c r="AU1569" s="575"/>
      <c r="AV1569" s="577"/>
      <c r="AW1569" s="159"/>
    </row>
    <row r="1570" spans="1:49" ht="51">
      <c r="A1570" s="395"/>
      <c r="B1570" s="395">
        <v>4614711100</v>
      </c>
      <c r="C1570" s="263" t="s">
        <v>7806</v>
      </c>
      <c r="D1570" s="263" t="s">
        <v>7807</v>
      </c>
      <c r="E1570" s="263" t="s">
        <v>3739</v>
      </c>
      <c r="F1570" s="263" t="s">
        <v>422</v>
      </c>
      <c r="G1570" s="263" t="s">
        <v>655</v>
      </c>
      <c r="H1570" s="263"/>
      <c r="I1570" s="263"/>
      <c r="J1570" s="263"/>
      <c r="K1570" s="263"/>
      <c r="L1570" s="263"/>
      <c r="M1570" s="263"/>
      <c r="N1570" s="263"/>
      <c r="O1570" s="158"/>
      <c r="P1570" s="296">
        <f t="shared" si="66"/>
        <v>0</v>
      </c>
      <c r="Q1570" s="263"/>
      <c r="R1570" s="263"/>
      <c r="S1570" s="263"/>
      <c r="T1570" s="263"/>
      <c r="U1570" s="263"/>
      <c r="V1570" s="263"/>
      <c r="W1570" s="263">
        <v>1</v>
      </c>
      <c r="X1570" s="158">
        <v>45162</v>
      </c>
      <c r="Y1570" s="297">
        <f t="shared" si="67"/>
        <v>1</v>
      </c>
      <c r="Z1570" s="263"/>
      <c r="AA1570" s="263"/>
      <c r="AB1570" s="263"/>
      <c r="AC1570" s="263"/>
      <c r="AD1570" s="263"/>
      <c r="AE1570" s="263"/>
      <c r="AF1570" s="263"/>
      <c r="AG1570" s="158"/>
      <c r="AH1570" s="297">
        <f t="shared" si="65"/>
        <v>0</v>
      </c>
      <c r="AI1570" s="573"/>
      <c r="AJ1570" s="574" t="s">
        <v>659</v>
      </c>
      <c r="AK1570" s="574" t="s">
        <v>430</v>
      </c>
      <c r="AL1570" s="574"/>
      <c r="AM1570" s="574"/>
      <c r="AN1570" s="574"/>
      <c r="AO1570" s="574"/>
      <c r="AP1570" s="574"/>
      <c r="AQ1570" s="574"/>
      <c r="AR1570" s="574"/>
      <c r="AS1570" s="575"/>
      <c r="AT1570" s="576"/>
      <c r="AU1570" s="575"/>
      <c r="AV1570" s="577"/>
      <c r="AW1570" s="159"/>
    </row>
    <row r="1571" spans="1:49" ht="51">
      <c r="A1571" s="395"/>
      <c r="B1571" s="395">
        <v>5401402400</v>
      </c>
      <c r="C1571" s="263" t="s">
        <v>7808</v>
      </c>
      <c r="D1571" s="263" t="s">
        <v>7809</v>
      </c>
      <c r="E1571" s="263" t="s">
        <v>3740</v>
      </c>
      <c r="F1571" s="263" t="s">
        <v>422</v>
      </c>
      <c r="G1571" s="263" t="s">
        <v>655</v>
      </c>
      <c r="H1571" s="263"/>
      <c r="I1571" s="263"/>
      <c r="J1571" s="263"/>
      <c r="K1571" s="263"/>
      <c r="L1571" s="263"/>
      <c r="M1571" s="263"/>
      <c r="N1571" s="263"/>
      <c r="O1571" s="158"/>
      <c r="P1571" s="296">
        <f t="shared" si="66"/>
        <v>0</v>
      </c>
      <c r="Q1571" s="263"/>
      <c r="R1571" s="263"/>
      <c r="S1571" s="263"/>
      <c r="T1571" s="263"/>
      <c r="U1571" s="263"/>
      <c r="V1571" s="263"/>
      <c r="W1571" s="263">
        <v>1</v>
      </c>
      <c r="X1571" s="158">
        <v>45103</v>
      </c>
      <c r="Y1571" s="297">
        <f t="shared" si="67"/>
        <v>1</v>
      </c>
      <c r="Z1571" s="263"/>
      <c r="AA1571" s="263"/>
      <c r="AB1571" s="263"/>
      <c r="AC1571" s="263"/>
      <c r="AD1571" s="263"/>
      <c r="AE1571" s="263"/>
      <c r="AF1571" s="263"/>
      <c r="AG1571" s="158"/>
      <c r="AH1571" s="297">
        <f t="shared" si="65"/>
        <v>0</v>
      </c>
      <c r="AI1571" s="573"/>
      <c r="AJ1571" s="574" t="s">
        <v>659</v>
      </c>
      <c r="AK1571" s="574" t="s">
        <v>430</v>
      </c>
      <c r="AL1571" s="574"/>
      <c r="AM1571" s="574"/>
      <c r="AN1571" s="574"/>
      <c r="AO1571" s="574"/>
      <c r="AP1571" s="574"/>
      <c r="AQ1571" s="574"/>
      <c r="AR1571" s="574"/>
      <c r="AS1571" s="575"/>
      <c r="AT1571" s="576"/>
      <c r="AU1571" s="575"/>
      <c r="AV1571" s="577"/>
      <c r="AW1571" s="159"/>
    </row>
    <row r="1572" spans="1:49" ht="51">
      <c r="A1572" s="395"/>
      <c r="B1572" s="395">
        <v>4633700300</v>
      </c>
      <c r="C1572" s="263" t="s">
        <v>7810</v>
      </c>
      <c r="D1572" s="263" t="s">
        <v>7811</v>
      </c>
      <c r="E1572" s="263" t="s">
        <v>3741</v>
      </c>
      <c r="F1572" s="263" t="s">
        <v>422</v>
      </c>
      <c r="G1572" s="263" t="s">
        <v>655</v>
      </c>
      <c r="H1572" s="263"/>
      <c r="I1572" s="263"/>
      <c r="J1572" s="263"/>
      <c r="K1572" s="263"/>
      <c r="L1572" s="263"/>
      <c r="M1572" s="263"/>
      <c r="N1572" s="263"/>
      <c r="O1572" s="158"/>
      <c r="P1572" s="296">
        <f t="shared" si="66"/>
        <v>0</v>
      </c>
      <c r="Q1572" s="263"/>
      <c r="R1572" s="263"/>
      <c r="S1572" s="263"/>
      <c r="T1572" s="263"/>
      <c r="U1572" s="263"/>
      <c r="V1572" s="263"/>
      <c r="W1572" s="263">
        <v>1</v>
      </c>
      <c r="X1572" s="158">
        <v>45089</v>
      </c>
      <c r="Y1572" s="297">
        <f t="shared" si="67"/>
        <v>1</v>
      </c>
      <c r="Z1572" s="263"/>
      <c r="AA1572" s="263"/>
      <c r="AB1572" s="263"/>
      <c r="AC1572" s="263"/>
      <c r="AD1572" s="263"/>
      <c r="AE1572" s="263"/>
      <c r="AF1572" s="263"/>
      <c r="AG1572" s="158"/>
      <c r="AH1572" s="297">
        <f t="shared" si="65"/>
        <v>0</v>
      </c>
      <c r="AI1572" s="573"/>
      <c r="AJ1572" s="574" t="s">
        <v>659</v>
      </c>
      <c r="AK1572" s="574" t="s">
        <v>430</v>
      </c>
      <c r="AL1572" s="574"/>
      <c r="AM1572" s="574"/>
      <c r="AN1572" s="574"/>
      <c r="AO1572" s="574"/>
      <c r="AP1572" s="574"/>
      <c r="AQ1572" s="574"/>
      <c r="AR1572" s="574"/>
      <c r="AS1572" s="575"/>
      <c r="AT1572" s="576"/>
      <c r="AU1572" s="575"/>
      <c r="AV1572" s="577"/>
      <c r="AW1572" s="159"/>
    </row>
    <row r="1573" spans="1:49" ht="51">
      <c r="A1573" s="395"/>
      <c r="B1573" s="395">
        <v>4234911100</v>
      </c>
      <c r="C1573" s="263" t="s">
        <v>7812</v>
      </c>
      <c r="D1573" s="263" t="s">
        <v>7813</v>
      </c>
      <c r="E1573" s="263" t="s">
        <v>3742</v>
      </c>
      <c r="F1573" s="263" t="s">
        <v>422</v>
      </c>
      <c r="G1573" s="263" t="s">
        <v>655</v>
      </c>
      <c r="H1573" s="263"/>
      <c r="I1573" s="263"/>
      <c r="J1573" s="263"/>
      <c r="K1573" s="263"/>
      <c r="L1573" s="263"/>
      <c r="M1573" s="263"/>
      <c r="N1573" s="263"/>
      <c r="O1573" s="158"/>
      <c r="P1573" s="296">
        <f t="shared" si="66"/>
        <v>0</v>
      </c>
      <c r="Q1573" s="263"/>
      <c r="R1573" s="263"/>
      <c r="S1573" s="263"/>
      <c r="T1573" s="263"/>
      <c r="U1573" s="263"/>
      <c r="V1573" s="263"/>
      <c r="W1573" s="263">
        <v>1</v>
      </c>
      <c r="X1573" s="158">
        <v>45280</v>
      </c>
      <c r="Y1573" s="297">
        <f t="shared" si="67"/>
        <v>1</v>
      </c>
      <c r="Z1573" s="263"/>
      <c r="AA1573" s="263"/>
      <c r="AB1573" s="263"/>
      <c r="AC1573" s="263"/>
      <c r="AD1573" s="263"/>
      <c r="AE1573" s="263"/>
      <c r="AF1573" s="263"/>
      <c r="AG1573" s="158"/>
      <c r="AH1573" s="297">
        <f t="shared" si="65"/>
        <v>0</v>
      </c>
      <c r="AI1573" s="573"/>
      <c r="AJ1573" s="574" t="s">
        <v>659</v>
      </c>
      <c r="AK1573" s="574" t="s">
        <v>430</v>
      </c>
      <c r="AL1573" s="574"/>
      <c r="AM1573" s="574"/>
      <c r="AN1573" s="574"/>
      <c r="AO1573" s="574"/>
      <c r="AP1573" s="574"/>
      <c r="AQ1573" s="574"/>
      <c r="AR1573" s="574"/>
      <c r="AS1573" s="575"/>
      <c r="AT1573" s="576"/>
      <c r="AU1573" s="575"/>
      <c r="AV1573" s="577"/>
      <c r="AW1573" s="159"/>
    </row>
    <row r="1574" spans="1:49" ht="51">
      <c r="A1574" s="395"/>
      <c r="B1574" s="395">
        <v>5402821100</v>
      </c>
      <c r="C1574" s="263" t="s">
        <v>7814</v>
      </c>
      <c r="D1574" s="263" t="s">
        <v>7815</v>
      </c>
      <c r="E1574" s="263" t="s">
        <v>3743</v>
      </c>
      <c r="F1574" s="263" t="s">
        <v>422</v>
      </c>
      <c r="G1574" s="263" t="s">
        <v>655</v>
      </c>
      <c r="H1574" s="263"/>
      <c r="I1574" s="263"/>
      <c r="J1574" s="263"/>
      <c r="K1574" s="263"/>
      <c r="L1574" s="263"/>
      <c r="M1574" s="263"/>
      <c r="N1574" s="263"/>
      <c r="O1574" s="158"/>
      <c r="P1574" s="296">
        <f t="shared" si="66"/>
        <v>0</v>
      </c>
      <c r="Q1574" s="263"/>
      <c r="R1574" s="263"/>
      <c r="S1574" s="263"/>
      <c r="T1574" s="263"/>
      <c r="U1574" s="263"/>
      <c r="V1574" s="263"/>
      <c r="W1574" s="263">
        <v>1</v>
      </c>
      <c r="X1574" s="158">
        <v>45161</v>
      </c>
      <c r="Y1574" s="297">
        <f t="shared" si="67"/>
        <v>1</v>
      </c>
      <c r="Z1574" s="263"/>
      <c r="AA1574" s="263"/>
      <c r="AB1574" s="263"/>
      <c r="AC1574" s="263"/>
      <c r="AD1574" s="263"/>
      <c r="AE1574" s="263"/>
      <c r="AF1574" s="263"/>
      <c r="AG1574" s="158"/>
      <c r="AH1574" s="297">
        <f t="shared" si="65"/>
        <v>0</v>
      </c>
      <c r="AI1574" s="573"/>
      <c r="AJ1574" s="574" t="s">
        <v>659</v>
      </c>
      <c r="AK1574" s="574" t="s">
        <v>430</v>
      </c>
      <c r="AL1574" s="574"/>
      <c r="AM1574" s="574"/>
      <c r="AN1574" s="574"/>
      <c r="AO1574" s="574"/>
      <c r="AP1574" s="574"/>
      <c r="AQ1574" s="574"/>
      <c r="AR1574" s="574"/>
      <c r="AS1574" s="575"/>
      <c r="AT1574" s="576"/>
      <c r="AU1574" s="575"/>
      <c r="AV1574" s="577"/>
      <c r="AW1574" s="159"/>
    </row>
    <row r="1575" spans="1:49" ht="63.75">
      <c r="A1575" s="395"/>
      <c r="B1575" s="395">
        <v>5450421101</v>
      </c>
      <c r="C1575" s="263" t="s">
        <v>7816</v>
      </c>
      <c r="D1575" s="263" t="s">
        <v>7817</v>
      </c>
      <c r="E1575" s="263" t="s">
        <v>3744</v>
      </c>
      <c r="F1575" s="263" t="s">
        <v>422</v>
      </c>
      <c r="G1575" s="263" t="s">
        <v>655</v>
      </c>
      <c r="H1575" s="263"/>
      <c r="I1575" s="263"/>
      <c r="J1575" s="263"/>
      <c r="K1575" s="263"/>
      <c r="L1575" s="263"/>
      <c r="M1575" s="263"/>
      <c r="N1575" s="263"/>
      <c r="O1575" s="158"/>
      <c r="P1575" s="296">
        <f t="shared" si="66"/>
        <v>0</v>
      </c>
      <c r="Q1575" s="263"/>
      <c r="R1575" s="263"/>
      <c r="S1575" s="263"/>
      <c r="T1575" s="263"/>
      <c r="U1575" s="263"/>
      <c r="V1575" s="263"/>
      <c r="W1575" s="263">
        <v>1</v>
      </c>
      <c r="X1575" s="158">
        <v>45058</v>
      </c>
      <c r="Y1575" s="297">
        <f t="shared" si="67"/>
        <v>1</v>
      </c>
      <c r="Z1575" s="263"/>
      <c r="AA1575" s="263"/>
      <c r="AB1575" s="263"/>
      <c r="AC1575" s="263"/>
      <c r="AD1575" s="263"/>
      <c r="AE1575" s="263"/>
      <c r="AF1575" s="263"/>
      <c r="AG1575" s="158"/>
      <c r="AH1575" s="297">
        <f t="shared" si="65"/>
        <v>0</v>
      </c>
      <c r="AI1575" s="573"/>
      <c r="AJ1575" s="574" t="s">
        <v>659</v>
      </c>
      <c r="AK1575" s="574" t="s">
        <v>430</v>
      </c>
      <c r="AL1575" s="574"/>
      <c r="AM1575" s="574"/>
      <c r="AN1575" s="574"/>
      <c r="AO1575" s="574"/>
      <c r="AP1575" s="574"/>
      <c r="AQ1575" s="574"/>
      <c r="AR1575" s="574"/>
      <c r="AS1575" s="575"/>
      <c r="AT1575" s="576"/>
      <c r="AU1575" s="575"/>
      <c r="AV1575" s="577"/>
      <c r="AW1575" s="159"/>
    </row>
    <row r="1576" spans="1:49" ht="51">
      <c r="A1576" s="395"/>
      <c r="B1576" s="395">
        <v>5381700500</v>
      </c>
      <c r="C1576" s="263" t="s">
        <v>7818</v>
      </c>
      <c r="D1576" s="263" t="s">
        <v>7819</v>
      </c>
      <c r="E1576" s="263" t="s">
        <v>3745</v>
      </c>
      <c r="F1576" s="263" t="s">
        <v>422</v>
      </c>
      <c r="G1576" s="263" t="s">
        <v>655</v>
      </c>
      <c r="H1576" s="263"/>
      <c r="I1576" s="263"/>
      <c r="J1576" s="263"/>
      <c r="K1576" s="263"/>
      <c r="L1576" s="263"/>
      <c r="M1576" s="263"/>
      <c r="N1576" s="263"/>
      <c r="O1576" s="158"/>
      <c r="P1576" s="296">
        <f t="shared" si="66"/>
        <v>0</v>
      </c>
      <c r="Q1576" s="263"/>
      <c r="R1576" s="263"/>
      <c r="S1576" s="263"/>
      <c r="T1576" s="263"/>
      <c r="U1576" s="263"/>
      <c r="V1576" s="263"/>
      <c r="W1576" s="263">
        <v>1</v>
      </c>
      <c r="X1576" s="158">
        <v>45146</v>
      </c>
      <c r="Y1576" s="297">
        <f t="shared" si="67"/>
        <v>1</v>
      </c>
      <c r="Z1576" s="263"/>
      <c r="AA1576" s="263"/>
      <c r="AB1576" s="263"/>
      <c r="AC1576" s="263"/>
      <c r="AD1576" s="263"/>
      <c r="AE1576" s="263"/>
      <c r="AF1576" s="263"/>
      <c r="AG1576" s="158"/>
      <c r="AH1576" s="297">
        <f t="shared" si="65"/>
        <v>0</v>
      </c>
      <c r="AI1576" s="573"/>
      <c r="AJ1576" s="574" t="s">
        <v>659</v>
      </c>
      <c r="AK1576" s="574" t="s">
        <v>430</v>
      </c>
      <c r="AL1576" s="574"/>
      <c r="AM1576" s="574"/>
      <c r="AN1576" s="574"/>
      <c r="AO1576" s="574"/>
      <c r="AP1576" s="574"/>
      <c r="AQ1576" s="574"/>
      <c r="AR1576" s="574"/>
      <c r="AS1576" s="575"/>
      <c r="AT1576" s="576"/>
      <c r="AU1576" s="575"/>
      <c r="AV1576" s="577"/>
      <c r="AW1576" s="159"/>
    </row>
    <row r="1577" spans="1:49" ht="51">
      <c r="A1577" s="395"/>
      <c r="B1577" s="395">
        <v>5882720200</v>
      </c>
      <c r="C1577" s="263" t="s">
        <v>7820</v>
      </c>
      <c r="D1577" s="263" t="s">
        <v>7821</v>
      </c>
      <c r="E1577" s="263" t="s">
        <v>3746</v>
      </c>
      <c r="F1577" s="263" t="s">
        <v>422</v>
      </c>
      <c r="G1577" s="263" t="s">
        <v>655</v>
      </c>
      <c r="H1577" s="263"/>
      <c r="I1577" s="263"/>
      <c r="J1577" s="263"/>
      <c r="K1577" s="263"/>
      <c r="L1577" s="263"/>
      <c r="M1577" s="263"/>
      <c r="N1577" s="263"/>
      <c r="O1577" s="158"/>
      <c r="P1577" s="296">
        <f t="shared" si="66"/>
        <v>0</v>
      </c>
      <c r="Q1577" s="263"/>
      <c r="R1577" s="263"/>
      <c r="S1577" s="263"/>
      <c r="T1577" s="263"/>
      <c r="U1577" s="263"/>
      <c r="V1577" s="263"/>
      <c r="W1577" s="263">
        <v>1</v>
      </c>
      <c r="X1577" s="158">
        <v>45119</v>
      </c>
      <c r="Y1577" s="297">
        <f t="shared" si="67"/>
        <v>1</v>
      </c>
      <c r="Z1577" s="263"/>
      <c r="AA1577" s="263"/>
      <c r="AB1577" s="263"/>
      <c r="AC1577" s="263"/>
      <c r="AD1577" s="263"/>
      <c r="AE1577" s="263"/>
      <c r="AF1577" s="263"/>
      <c r="AG1577" s="158"/>
      <c r="AH1577" s="297">
        <f t="shared" si="65"/>
        <v>0</v>
      </c>
      <c r="AI1577" s="573"/>
      <c r="AJ1577" s="574" t="s">
        <v>659</v>
      </c>
      <c r="AK1577" s="574" t="s">
        <v>430</v>
      </c>
      <c r="AL1577" s="574"/>
      <c r="AM1577" s="574"/>
      <c r="AN1577" s="574"/>
      <c r="AO1577" s="574"/>
      <c r="AP1577" s="574"/>
      <c r="AQ1577" s="574"/>
      <c r="AR1577" s="574"/>
      <c r="AS1577" s="575"/>
      <c r="AT1577" s="576"/>
      <c r="AU1577" s="575"/>
      <c r="AV1577" s="577"/>
      <c r="AW1577" s="159"/>
    </row>
    <row r="1578" spans="1:49" ht="63.75">
      <c r="A1578" s="395"/>
      <c r="B1578" s="395">
        <v>4151335700</v>
      </c>
      <c r="C1578" s="263" t="s">
        <v>7822</v>
      </c>
      <c r="D1578" s="263" t="s">
        <v>7823</v>
      </c>
      <c r="E1578" s="263" t="s">
        <v>3747</v>
      </c>
      <c r="F1578" s="263" t="s">
        <v>422</v>
      </c>
      <c r="G1578" s="263" t="s">
        <v>655</v>
      </c>
      <c r="H1578" s="263"/>
      <c r="I1578" s="263"/>
      <c r="J1578" s="263"/>
      <c r="K1578" s="263"/>
      <c r="L1578" s="263"/>
      <c r="M1578" s="263"/>
      <c r="N1578" s="263"/>
      <c r="O1578" s="158"/>
      <c r="P1578" s="296">
        <f t="shared" si="66"/>
        <v>0</v>
      </c>
      <c r="Q1578" s="263"/>
      <c r="R1578" s="263"/>
      <c r="S1578" s="263"/>
      <c r="T1578" s="263"/>
      <c r="U1578" s="263"/>
      <c r="V1578" s="263"/>
      <c r="W1578" s="263">
        <v>1</v>
      </c>
      <c r="X1578" s="158">
        <v>45056</v>
      </c>
      <c r="Y1578" s="297">
        <f t="shared" si="67"/>
        <v>1</v>
      </c>
      <c r="Z1578" s="263"/>
      <c r="AA1578" s="263"/>
      <c r="AB1578" s="263"/>
      <c r="AC1578" s="263"/>
      <c r="AD1578" s="263"/>
      <c r="AE1578" s="263"/>
      <c r="AF1578" s="263"/>
      <c r="AG1578" s="158"/>
      <c r="AH1578" s="297">
        <f t="shared" si="65"/>
        <v>0</v>
      </c>
      <c r="AI1578" s="573"/>
      <c r="AJ1578" s="574" t="s">
        <v>659</v>
      </c>
      <c r="AK1578" s="574" t="s">
        <v>430</v>
      </c>
      <c r="AL1578" s="574"/>
      <c r="AM1578" s="574"/>
      <c r="AN1578" s="574"/>
      <c r="AO1578" s="574"/>
      <c r="AP1578" s="574"/>
      <c r="AQ1578" s="574"/>
      <c r="AR1578" s="574"/>
      <c r="AS1578" s="575"/>
      <c r="AT1578" s="576"/>
      <c r="AU1578" s="575"/>
      <c r="AV1578" s="577"/>
      <c r="AW1578" s="159"/>
    </row>
    <row r="1579" spans="1:49" ht="51">
      <c r="A1579" s="395"/>
      <c r="B1579" s="395">
        <v>4154612000</v>
      </c>
      <c r="C1579" s="263" t="s">
        <v>7824</v>
      </c>
      <c r="D1579" s="263" t="s">
        <v>7825</v>
      </c>
      <c r="E1579" s="263" t="s">
        <v>3748</v>
      </c>
      <c r="F1579" s="263" t="s">
        <v>422</v>
      </c>
      <c r="G1579" s="263" t="s">
        <v>655</v>
      </c>
      <c r="H1579" s="263"/>
      <c r="I1579" s="263"/>
      <c r="J1579" s="263"/>
      <c r="K1579" s="263"/>
      <c r="L1579" s="263"/>
      <c r="M1579" s="263"/>
      <c r="N1579" s="263"/>
      <c r="O1579" s="158"/>
      <c r="P1579" s="296">
        <f t="shared" si="66"/>
        <v>0</v>
      </c>
      <c r="Q1579" s="263"/>
      <c r="R1579" s="263"/>
      <c r="S1579" s="263"/>
      <c r="T1579" s="263"/>
      <c r="U1579" s="263"/>
      <c r="V1579" s="263"/>
      <c r="W1579" s="263">
        <v>1</v>
      </c>
      <c r="X1579" s="158">
        <v>45224</v>
      </c>
      <c r="Y1579" s="297">
        <f t="shared" si="67"/>
        <v>1</v>
      </c>
      <c r="Z1579" s="263"/>
      <c r="AA1579" s="263"/>
      <c r="AB1579" s="263"/>
      <c r="AC1579" s="263"/>
      <c r="AD1579" s="263"/>
      <c r="AE1579" s="263"/>
      <c r="AF1579" s="263"/>
      <c r="AG1579" s="158"/>
      <c r="AH1579" s="297">
        <f t="shared" si="65"/>
        <v>0</v>
      </c>
      <c r="AI1579" s="573"/>
      <c r="AJ1579" s="574" t="s">
        <v>659</v>
      </c>
      <c r="AK1579" s="574" t="s">
        <v>430</v>
      </c>
      <c r="AL1579" s="574"/>
      <c r="AM1579" s="574"/>
      <c r="AN1579" s="574"/>
      <c r="AO1579" s="574"/>
      <c r="AP1579" s="574"/>
      <c r="AQ1579" s="574"/>
      <c r="AR1579" s="574"/>
      <c r="AS1579" s="575"/>
      <c r="AT1579" s="576"/>
      <c r="AU1579" s="575"/>
      <c r="AV1579" s="577"/>
      <c r="AW1579" s="159"/>
    </row>
    <row r="1580" spans="1:49" ht="51">
      <c r="A1580" s="395"/>
      <c r="B1580" s="395">
        <v>4372040100</v>
      </c>
      <c r="C1580" s="263" t="s">
        <v>7826</v>
      </c>
      <c r="D1580" s="263" t="s">
        <v>7827</v>
      </c>
      <c r="E1580" s="263" t="s">
        <v>3749</v>
      </c>
      <c r="F1580" s="263" t="s">
        <v>422</v>
      </c>
      <c r="G1580" s="263" t="s">
        <v>655</v>
      </c>
      <c r="H1580" s="263"/>
      <c r="I1580" s="263"/>
      <c r="J1580" s="263"/>
      <c r="K1580" s="263"/>
      <c r="L1580" s="263"/>
      <c r="M1580" s="263"/>
      <c r="N1580" s="263"/>
      <c r="O1580" s="158"/>
      <c r="P1580" s="296">
        <f t="shared" si="66"/>
        <v>0</v>
      </c>
      <c r="Q1580" s="263"/>
      <c r="R1580" s="263"/>
      <c r="S1580" s="263"/>
      <c r="T1580" s="263"/>
      <c r="U1580" s="263"/>
      <c r="V1580" s="263"/>
      <c r="W1580" s="263">
        <v>1</v>
      </c>
      <c r="X1580" s="158">
        <v>45125</v>
      </c>
      <c r="Y1580" s="297">
        <f t="shared" si="67"/>
        <v>1</v>
      </c>
      <c r="Z1580" s="263"/>
      <c r="AA1580" s="263"/>
      <c r="AB1580" s="263"/>
      <c r="AC1580" s="263"/>
      <c r="AD1580" s="263"/>
      <c r="AE1580" s="263"/>
      <c r="AF1580" s="263"/>
      <c r="AG1580" s="158"/>
      <c r="AH1580" s="297">
        <f t="shared" si="65"/>
        <v>0</v>
      </c>
      <c r="AI1580" s="573"/>
      <c r="AJ1580" s="574" t="s">
        <v>659</v>
      </c>
      <c r="AK1580" s="574" t="s">
        <v>430</v>
      </c>
      <c r="AL1580" s="574"/>
      <c r="AM1580" s="574"/>
      <c r="AN1580" s="574"/>
      <c r="AO1580" s="574"/>
      <c r="AP1580" s="574"/>
      <c r="AQ1580" s="574"/>
      <c r="AR1580" s="574"/>
      <c r="AS1580" s="575"/>
      <c r="AT1580" s="576"/>
      <c r="AU1580" s="575"/>
      <c r="AV1580" s="577"/>
      <c r="AW1580" s="159"/>
    </row>
    <row r="1581" spans="1:49" ht="76.5">
      <c r="A1581" s="395"/>
      <c r="B1581" s="395">
        <v>6301605400</v>
      </c>
      <c r="C1581" s="263" t="s">
        <v>7828</v>
      </c>
      <c r="D1581" s="263" t="s">
        <v>7829</v>
      </c>
      <c r="E1581" s="263" t="s">
        <v>3750</v>
      </c>
      <c r="F1581" s="263" t="s">
        <v>422</v>
      </c>
      <c r="G1581" s="263" t="s">
        <v>655</v>
      </c>
      <c r="H1581" s="263"/>
      <c r="I1581" s="263"/>
      <c r="J1581" s="263"/>
      <c r="K1581" s="263"/>
      <c r="L1581" s="263"/>
      <c r="M1581" s="263"/>
      <c r="N1581" s="263"/>
      <c r="O1581" s="158"/>
      <c r="P1581" s="296">
        <f t="shared" si="66"/>
        <v>0</v>
      </c>
      <c r="Q1581" s="263"/>
      <c r="R1581" s="263"/>
      <c r="S1581" s="263"/>
      <c r="T1581" s="263"/>
      <c r="U1581" s="263"/>
      <c r="V1581" s="263"/>
      <c r="W1581" s="263">
        <v>1</v>
      </c>
      <c r="X1581" s="158">
        <v>45145</v>
      </c>
      <c r="Y1581" s="297">
        <f t="shared" si="67"/>
        <v>1</v>
      </c>
      <c r="Z1581" s="263"/>
      <c r="AA1581" s="263"/>
      <c r="AB1581" s="263"/>
      <c r="AC1581" s="263"/>
      <c r="AD1581" s="263"/>
      <c r="AE1581" s="263"/>
      <c r="AF1581" s="263"/>
      <c r="AG1581" s="158"/>
      <c r="AH1581" s="297">
        <f t="shared" si="65"/>
        <v>0</v>
      </c>
      <c r="AI1581" s="573"/>
      <c r="AJ1581" s="574" t="s">
        <v>659</v>
      </c>
      <c r="AK1581" s="574" t="s">
        <v>430</v>
      </c>
      <c r="AL1581" s="574"/>
      <c r="AM1581" s="574"/>
      <c r="AN1581" s="574"/>
      <c r="AO1581" s="574"/>
      <c r="AP1581" s="574"/>
      <c r="AQ1581" s="574"/>
      <c r="AR1581" s="574"/>
      <c r="AS1581" s="575"/>
      <c r="AT1581" s="576"/>
      <c r="AU1581" s="575"/>
      <c r="AV1581" s="577"/>
      <c r="AW1581" s="159"/>
    </row>
    <row r="1582" spans="1:49" ht="63.75">
      <c r="A1582" s="395"/>
      <c r="B1582" s="395">
        <v>4523921900</v>
      </c>
      <c r="C1582" s="263" t="s">
        <v>7830</v>
      </c>
      <c r="D1582" s="263" t="s">
        <v>7831</v>
      </c>
      <c r="E1582" s="263" t="s">
        <v>3751</v>
      </c>
      <c r="F1582" s="263" t="s">
        <v>422</v>
      </c>
      <c r="G1582" s="263" t="s">
        <v>655</v>
      </c>
      <c r="H1582" s="263"/>
      <c r="I1582" s="263"/>
      <c r="J1582" s="263"/>
      <c r="K1582" s="263"/>
      <c r="L1582" s="263"/>
      <c r="M1582" s="263"/>
      <c r="N1582" s="263"/>
      <c r="O1582" s="158"/>
      <c r="P1582" s="296">
        <f t="shared" si="66"/>
        <v>0</v>
      </c>
      <c r="Q1582" s="263"/>
      <c r="R1582" s="263"/>
      <c r="S1582" s="263"/>
      <c r="T1582" s="263"/>
      <c r="U1582" s="263"/>
      <c r="V1582" s="263"/>
      <c r="W1582" s="263">
        <v>1</v>
      </c>
      <c r="X1582" s="158">
        <v>45119</v>
      </c>
      <c r="Y1582" s="297">
        <f t="shared" si="67"/>
        <v>1</v>
      </c>
      <c r="Z1582" s="263"/>
      <c r="AA1582" s="263"/>
      <c r="AB1582" s="263"/>
      <c r="AC1582" s="263"/>
      <c r="AD1582" s="263"/>
      <c r="AE1582" s="263"/>
      <c r="AF1582" s="263"/>
      <c r="AG1582" s="158"/>
      <c r="AH1582" s="297">
        <f t="shared" si="65"/>
        <v>0</v>
      </c>
      <c r="AI1582" s="573"/>
      <c r="AJ1582" s="574" t="s">
        <v>659</v>
      </c>
      <c r="AK1582" s="574" t="s">
        <v>430</v>
      </c>
      <c r="AL1582" s="574"/>
      <c r="AM1582" s="574"/>
      <c r="AN1582" s="574"/>
      <c r="AO1582" s="574"/>
      <c r="AP1582" s="574"/>
      <c r="AQ1582" s="574"/>
      <c r="AR1582" s="574"/>
      <c r="AS1582" s="575"/>
      <c r="AT1582" s="576"/>
      <c r="AU1582" s="575"/>
      <c r="AV1582" s="577"/>
      <c r="AW1582" s="159"/>
    </row>
    <row r="1583" spans="1:49" ht="51">
      <c r="A1583" s="395"/>
      <c r="B1583" s="395">
        <v>4252120600</v>
      </c>
      <c r="C1583" s="263" t="s">
        <v>7832</v>
      </c>
      <c r="D1583" s="263" t="s">
        <v>7833</v>
      </c>
      <c r="E1583" s="263" t="s">
        <v>3752</v>
      </c>
      <c r="F1583" s="263" t="s">
        <v>422</v>
      </c>
      <c r="G1583" s="263" t="s">
        <v>655</v>
      </c>
      <c r="H1583" s="263"/>
      <c r="I1583" s="263"/>
      <c r="J1583" s="263"/>
      <c r="K1583" s="263"/>
      <c r="L1583" s="263"/>
      <c r="M1583" s="263"/>
      <c r="N1583" s="263"/>
      <c r="O1583" s="158"/>
      <c r="P1583" s="296">
        <f t="shared" si="66"/>
        <v>0</v>
      </c>
      <c r="Q1583" s="263"/>
      <c r="R1583" s="263"/>
      <c r="S1583" s="263"/>
      <c r="T1583" s="263"/>
      <c r="U1583" s="263"/>
      <c r="V1583" s="263"/>
      <c r="W1583" s="263">
        <v>1</v>
      </c>
      <c r="X1583" s="158">
        <v>45230</v>
      </c>
      <c r="Y1583" s="297">
        <f t="shared" si="67"/>
        <v>1</v>
      </c>
      <c r="Z1583" s="263"/>
      <c r="AA1583" s="263"/>
      <c r="AB1583" s="263"/>
      <c r="AC1583" s="263"/>
      <c r="AD1583" s="263"/>
      <c r="AE1583" s="263"/>
      <c r="AF1583" s="263"/>
      <c r="AG1583" s="158"/>
      <c r="AH1583" s="297">
        <f t="shared" si="65"/>
        <v>0</v>
      </c>
      <c r="AI1583" s="573"/>
      <c r="AJ1583" s="574" t="s">
        <v>659</v>
      </c>
      <c r="AK1583" s="574" t="s">
        <v>430</v>
      </c>
      <c r="AL1583" s="574"/>
      <c r="AM1583" s="574"/>
      <c r="AN1583" s="574"/>
      <c r="AO1583" s="574"/>
      <c r="AP1583" s="574"/>
      <c r="AQ1583" s="574"/>
      <c r="AR1583" s="574"/>
      <c r="AS1583" s="575"/>
      <c r="AT1583" s="576"/>
      <c r="AU1583" s="575"/>
      <c r="AV1583" s="577"/>
      <c r="AW1583" s="159"/>
    </row>
    <row r="1584" spans="1:49" ht="76.5">
      <c r="A1584" s="395"/>
      <c r="B1584" s="395">
        <v>3484402100</v>
      </c>
      <c r="C1584" s="263" t="s">
        <v>7834</v>
      </c>
      <c r="D1584" s="263" t="s">
        <v>7835</v>
      </c>
      <c r="E1584" s="263" t="s">
        <v>3753</v>
      </c>
      <c r="F1584" s="263" t="s">
        <v>422</v>
      </c>
      <c r="G1584" s="263" t="s">
        <v>655</v>
      </c>
      <c r="H1584" s="263"/>
      <c r="I1584" s="263"/>
      <c r="J1584" s="263"/>
      <c r="K1584" s="263"/>
      <c r="L1584" s="263"/>
      <c r="M1584" s="263"/>
      <c r="N1584" s="263"/>
      <c r="O1584" s="158"/>
      <c r="P1584" s="296">
        <f t="shared" si="66"/>
        <v>0</v>
      </c>
      <c r="Q1584" s="263"/>
      <c r="R1584" s="263"/>
      <c r="S1584" s="263"/>
      <c r="T1584" s="263"/>
      <c r="U1584" s="263"/>
      <c r="V1584" s="263"/>
      <c r="W1584" s="263">
        <v>1</v>
      </c>
      <c r="X1584" s="158">
        <v>45128</v>
      </c>
      <c r="Y1584" s="297">
        <f t="shared" si="67"/>
        <v>1</v>
      </c>
      <c r="Z1584" s="263"/>
      <c r="AA1584" s="263"/>
      <c r="AB1584" s="263"/>
      <c r="AC1584" s="263"/>
      <c r="AD1584" s="263"/>
      <c r="AE1584" s="263"/>
      <c r="AF1584" s="263"/>
      <c r="AG1584" s="158"/>
      <c r="AH1584" s="297">
        <f t="shared" si="65"/>
        <v>0</v>
      </c>
      <c r="AI1584" s="573"/>
      <c r="AJ1584" s="574" t="s">
        <v>659</v>
      </c>
      <c r="AK1584" s="574" t="s">
        <v>430</v>
      </c>
      <c r="AL1584" s="574"/>
      <c r="AM1584" s="574"/>
      <c r="AN1584" s="574"/>
      <c r="AO1584" s="574"/>
      <c r="AP1584" s="574"/>
      <c r="AQ1584" s="574"/>
      <c r="AR1584" s="574"/>
      <c r="AS1584" s="575"/>
      <c r="AT1584" s="576"/>
      <c r="AU1584" s="575"/>
      <c r="AV1584" s="577"/>
      <c r="AW1584" s="159"/>
    </row>
    <row r="1585" spans="1:49" ht="51">
      <c r="A1585" s="395"/>
      <c r="B1585" s="395">
        <v>4771610100</v>
      </c>
      <c r="C1585" s="263" t="s">
        <v>7836</v>
      </c>
      <c r="D1585" s="263" t="s">
        <v>7837</v>
      </c>
      <c r="E1585" s="263" t="s">
        <v>3754</v>
      </c>
      <c r="F1585" s="263" t="s">
        <v>422</v>
      </c>
      <c r="G1585" s="263" t="s">
        <v>655</v>
      </c>
      <c r="H1585" s="263"/>
      <c r="I1585" s="263"/>
      <c r="J1585" s="263"/>
      <c r="K1585" s="263"/>
      <c r="L1585" s="263"/>
      <c r="M1585" s="263"/>
      <c r="N1585" s="263"/>
      <c r="O1585" s="158"/>
      <c r="P1585" s="296">
        <f t="shared" si="66"/>
        <v>0</v>
      </c>
      <c r="Q1585" s="263"/>
      <c r="R1585" s="263"/>
      <c r="S1585" s="263"/>
      <c r="T1585" s="263"/>
      <c r="U1585" s="263"/>
      <c r="V1585" s="263"/>
      <c r="W1585" s="263">
        <v>1</v>
      </c>
      <c r="X1585" s="158">
        <v>45268</v>
      </c>
      <c r="Y1585" s="297">
        <f t="shared" si="67"/>
        <v>1</v>
      </c>
      <c r="Z1585" s="263"/>
      <c r="AA1585" s="263"/>
      <c r="AB1585" s="263"/>
      <c r="AC1585" s="263"/>
      <c r="AD1585" s="263"/>
      <c r="AE1585" s="263"/>
      <c r="AF1585" s="263"/>
      <c r="AG1585" s="158"/>
      <c r="AH1585" s="297">
        <f t="shared" ref="AH1585:AH1648" si="68">SUM($Z1585:$AF1585)</f>
        <v>0</v>
      </c>
      <c r="AI1585" s="573"/>
      <c r="AJ1585" s="574" t="s">
        <v>659</v>
      </c>
      <c r="AK1585" s="574" t="s">
        <v>430</v>
      </c>
      <c r="AL1585" s="574"/>
      <c r="AM1585" s="574"/>
      <c r="AN1585" s="574"/>
      <c r="AO1585" s="574"/>
      <c r="AP1585" s="574"/>
      <c r="AQ1585" s="574"/>
      <c r="AR1585" s="574"/>
      <c r="AS1585" s="575"/>
      <c r="AT1585" s="576"/>
      <c r="AU1585" s="575"/>
      <c r="AV1585" s="577"/>
      <c r="AW1585" s="159"/>
    </row>
    <row r="1586" spans="1:49" ht="63.75">
      <c r="A1586" s="395"/>
      <c r="B1586" s="395">
        <v>3150920600</v>
      </c>
      <c r="C1586" s="263" t="s">
        <v>7838</v>
      </c>
      <c r="D1586" s="263" t="s">
        <v>7839</v>
      </c>
      <c r="E1586" s="263" t="s">
        <v>3755</v>
      </c>
      <c r="F1586" s="263" t="s">
        <v>422</v>
      </c>
      <c r="G1586" s="263" t="s">
        <v>655</v>
      </c>
      <c r="H1586" s="263"/>
      <c r="I1586" s="263"/>
      <c r="J1586" s="263"/>
      <c r="K1586" s="263"/>
      <c r="L1586" s="263"/>
      <c r="M1586" s="263"/>
      <c r="N1586" s="263"/>
      <c r="O1586" s="158"/>
      <c r="P1586" s="296">
        <f t="shared" si="66"/>
        <v>0</v>
      </c>
      <c r="Q1586" s="263"/>
      <c r="R1586" s="263"/>
      <c r="S1586" s="263"/>
      <c r="T1586" s="263"/>
      <c r="U1586" s="263"/>
      <c r="V1586" s="263"/>
      <c r="W1586" s="263">
        <v>1</v>
      </c>
      <c r="X1586" s="158">
        <v>45201</v>
      </c>
      <c r="Y1586" s="297">
        <f t="shared" si="67"/>
        <v>1</v>
      </c>
      <c r="Z1586" s="263"/>
      <c r="AA1586" s="263"/>
      <c r="AB1586" s="263"/>
      <c r="AC1586" s="263"/>
      <c r="AD1586" s="263"/>
      <c r="AE1586" s="263"/>
      <c r="AF1586" s="263"/>
      <c r="AG1586" s="158"/>
      <c r="AH1586" s="297">
        <f t="shared" si="68"/>
        <v>0</v>
      </c>
      <c r="AI1586" s="573"/>
      <c r="AJ1586" s="574" t="s">
        <v>659</v>
      </c>
      <c r="AK1586" s="574" t="s">
        <v>430</v>
      </c>
      <c r="AL1586" s="574"/>
      <c r="AM1586" s="574"/>
      <c r="AN1586" s="574"/>
      <c r="AO1586" s="574"/>
      <c r="AP1586" s="574"/>
      <c r="AQ1586" s="574"/>
      <c r="AR1586" s="574"/>
      <c r="AS1586" s="575"/>
      <c r="AT1586" s="576"/>
      <c r="AU1586" s="575"/>
      <c r="AV1586" s="577"/>
      <c r="AW1586" s="159"/>
    </row>
    <row r="1587" spans="1:49" ht="51">
      <c r="A1587" s="395"/>
      <c r="B1587" s="395">
        <v>4683010500</v>
      </c>
      <c r="C1587" s="263" t="s">
        <v>7840</v>
      </c>
      <c r="D1587" s="263" t="s">
        <v>7841</v>
      </c>
      <c r="E1587" s="263" t="s">
        <v>3756</v>
      </c>
      <c r="F1587" s="263" t="s">
        <v>422</v>
      </c>
      <c r="G1587" s="263" t="s">
        <v>655</v>
      </c>
      <c r="H1587" s="263"/>
      <c r="I1587" s="263"/>
      <c r="J1587" s="263"/>
      <c r="K1587" s="263"/>
      <c r="L1587" s="263"/>
      <c r="M1587" s="263"/>
      <c r="N1587" s="263"/>
      <c r="O1587" s="158"/>
      <c r="P1587" s="296">
        <f t="shared" si="66"/>
        <v>0</v>
      </c>
      <c r="Q1587" s="263"/>
      <c r="R1587" s="263"/>
      <c r="S1587" s="263"/>
      <c r="T1587" s="263"/>
      <c r="U1587" s="263"/>
      <c r="V1587" s="263"/>
      <c r="W1587" s="263">
        <v>1</v>
      </c>
      <c r="X1587" s="158">
        <v>45159</v>
      </c>
      <c r="Y1587" s="297">
        <f t="shared" si="67"/>
        <v>1</v>
      </c>
      <c r="Z1587" s="263"/>
      <c r="AA1587" s="263"/>
      <c r="AB1587" s="263"/>
      <c r="AC1587" s="263"/>
      <c r="AD1587" s="263"/>
      <c r="AE1587" s="263"/>
      <c r="AF1587" s="263"/>
      <c r="AG1587" s="158"/>
      <c r="AH1587" s="297">
        <f t="shared" si="68"/>
        <v>0</v>
      </c>
      <c r="AI1587" s="573"/>
      <c r="AJ1587" s="574" t="s">
        <v>659</v>
      </c>
      <c r="AK1587" s="574" t="s">
        <v>430</v>
      </c>
      <c r="AL1587" s="574"/>
      <c r="AM1587" s="574"/>
      <c r="AN1587" s="574"/>
      <c r="AO1587" s="574"/>
      <c r="AP1587" s="574"/>
      <c r="AQ1587" s="574"/>
      <c r="AR1587" s="574"/>
      <c r="AS1587" s="575"/>
      <c r="AT1587" s="576"/>
      <c r="AU1587" s="575"/>
      <c r="AV1587" s="577"/>
      <c r="AW1587" s="159"/>
    </row>
    <row r="1588" spans="1:49" ht="63.75">
      <c r="A1588" s="395"/>
      <c r="B1588" s="395">
        <v>2736603700</v>
      </c>
      <c r="C1588" s="263" t="s">
        <v>7842</v>
      </c>
      <c r="D1588" s="263" t="s">
        <v>7843</v>
      </c>
      <c r="E1588" s="263" t="s">
        <v>3757</v>
      </c>
      <c r="F1588" s="263" t="s">
        <v>422</v>
      </c>
      <c r="G1588" s="263" t="s">
        <v>655</v>
      </c>
      <c r="H1588" s="263"/>
      <c r="I1588" s="263"/>
      <c r="J1588" s="263"/>
      <c r="K1588" s="263"/>
      <c r="L1588" s="263"/>
      <c r="M1588" s="263"/>
      <c r="N1588" s="263"/>
      <c r="O1588" s="158"/>
      <c r="P1588" s="296">
        <f t="shared" si="66"/>
        <v>0</v>
      </c>
      <c r="Q1588" s="263"/>
      <c r="R1588" s="263"/>
      <c r="S1588" s="263"/>
      <c r="T1588" s="263"/>
      <c r="U1588" s="263"/>
      <c r="V1588" s="263"/>
      <c r="W1588" s="263">
        <v>1</v>
      </c>
      <c r="X1588" s="158">
        <v>45170</v>
      </c>
      <c r="Y1588" s="297">
        <f t="shared" si="67"/>
        <v>1</v>
      </c>
      <c r="Z1588" s="263"/>
      <c r="AA1588" s="263"/>
      <c r="AB1588" s="263"/>
      <c r="AC1588" s="263"/>
      <c r="AD1588" s="263"/>
      <c r="AE1588" s="263"/>
      <c r="AF1588" s="263"/>
      <c r="AG1588" s="158"/>
      <c r="AH1588" s="297">
        <f t="shared" si="68"/>
        <v>0</v>
      </c>
      <c r="AI1588" s="573"/>
      <c r="AJ1588" s="574" t="s">
        <v>659</v>
      </c>
      <c r="AK1588" s="574" t="s">
        <v>430</v>
      </c>
      <c r="AL1588" s="574"/>
      <c r="AM1588" s="574"/>
      <c r="AN1588" s="574"/>
      <c r="AO1588" s="574"/>
      <c r="AP1588" s="574"/>
      <c r="AQ1588" s="574"/>
      <c r="AR1588" s="574"/>
      <c r="AS1588" s="575"/>
      <c r="AT1588" s="576"/>
      <c r="AU1588" s="575"/>
      <c r="AV1588" s="577"/>
      <c r="AW1588" s="159"/>
    </row>
    <row r="1589" spans="1:49" ht="63.75">
      <c r="A1589" s="395"/>
      <c r="B1589" s="395">
        <v>3600420700</v>
      </c>
      <c r="C1589" s="263" t="s">
        <v>7844</v>
      </c>
      <c r="D1589" s="263" t="s">
        <v>7845</v>
      </c>
      <c r="E1589" s="263" t="s">
        <v>3758</v>
      </c>
      <c r="F1589" s="263" t="s">
        <v>422</v>
      </c>
      <c r="G1589" s="263" t="s">
        <v>655</v>
      </c>
      <c r="H1589" s="263"/>
      <c r="I1589" s="263"/>
      <c r="J1589" s="263"/>
      <c r="K1589" s="263"/>
      <c r="L1589" s="263"/>
      <c r="M1589" s="263"/>
      <c r="N1589" s="263"/>
      <c r="O1589" s="158"/>
      <c r="P1589" s="296">
        <f t="shared" si="66"/>
        <v>0</v>
      </c>
      <c r="Q1589" s="263"/>
      <c r="R1589" s="263"/>
      <c r="S1589" s="263"/>
      <c r="T1589" s="263"/>
      <c r="U1589" s="263"/>
      <c r="V1589" s="263"/>
      <c r="W1589" s="263">
        <v>1</v>
      </c>
      <c r="X1589" s="158">
        <v>45198</v>
      </c>
      <c r="Y1589" s="297">
        <f t="shared" si="67"/>
        <v>1</v>
      </c>
      <c r="Z1589" s="263"/>
      <c r="AA1589" s="263"/>
      <c r="AB1589" s="263"/>
      <c r="AC1589" s="263"/>
      <c r="AD1589" s="263"/>
      <c r="AE1589" s="263"/>
      <c r="AF1589" s="263"/>
      <c r="AG1589" s="158"/>
      <c r="AH1589" s="297">
        <f t="shared" si="68"/>
        <v>0</v>
      </c>
      <c r="AI1589" s="573"/>
      <c r="AJ1589" s="574" t="s">
        <v>659</v>
      </c>
      <c r="AK1589" s="574" t="s">
        <v>430</v>
      </c>
      <c r="AL1589" s="574"/>
      <c r="AM1589" s="574"/>
      <c r="AN1589" s="574"/>
      <c r="AO1589" s="574"/>
      <c r="AP1589" s="574"/>
      <c r="AQ1589" s="574"/>
      <c r="AR1589" s="574"/>
      <c r="AS1589" s="575"/>
      <c r="AT1589" s="576"/>
      <c r="AU1589" s="575"/>
      <c r="AV1589" s="577"/>
      <c r="AW1589" s="159"/>
    </row>
    <row r="1590" spans="1:49" ht="76.5">
      <c r="A1590" s="395"/>
      <c r="B1590" s="395">
        <v>6342012900</v>
      </c>
      <c r="C1590" s="263" t="s">
        <v>7846</v>
      </c>
      <c r="D1590" s="263" t="s">
        <v>7847</v>
      </c>
      <c r="E1590" s="263" t="s">
        <v>3759</v>
      </c>
      <c r="F1590" s="263" t="s">
        <v>422</v>
      </c>
      <c r="G1590" s="263" t="s">
        <v>655</v>
      </c>
      <c r="H1590" s="263"/>
      <c r="I1590" s="263"/>
      <c r="J1590" s="263"/>
      <c r="K1590" s="263"/>
      <c r="L1590" s="263"/>
      <c r="M1590" s="263"/>
      <c r="N1590" s="263"/>
      <c r="O1590" s="158"/>
      <c r="P1590" s="296">
        <f t="shared" si="66"/>
        <v>0</v>
      </c>
      <c r="Q1590" s="263"/>
      <c r="R1590" s="263"/>
      <c r="S1590" s="263"/>
      <c r="T1590" s="263"/>
      <c r="U1590" s="263"/>
      <c r="V1590" s="263"/>
      <c r="W1590" s="263">
        <v>1</v>
      </c>
      <c r="X1590" s="158">
        <v>45275</v>
      </c>
      <c r="Y1590" s="297">
        <f t="shared" si="67"/>
        <v>1</v>
      </c>
      <c r="Z1590" s="263"/>
      <c r="AA1590" s="263"/>
      <c r="AB1590" s="263"/>
      <c r="AC1590" s="263"/>
      <c r="AD1590" s="263"/>
      <c r="AE1590" s="263"/>
      <c r="AF1590" s="263"/>
      <c r="AG1590" s="158"/>
      <c r="AH1590" s="297">
        <f t="shared" si="68"/>
        <v>0</v>
      </c>
      <c r="AI1590" s="573"/>
      <c r="AJ1590" s="574" t="s">
        <v>659</v>
      </c>
      <c r="AK1590" s="574" t="s">
        <v>430</v>
      </c>
      <c r="AL1590" s="574"/>
      <c r="AM1590" s="574"/>
      <c r="AN1590" s="574"/>
      <c r="AO1590" s="574"/>
      <c r="AP1590" s="574"/>
      <c r="AQ1590" s="574"/>
      <c r="AR1590" s="574"/>
      <c r="AS1590" s="575"/>
      <c r="AT1590" s="576"/>
      <c r="AU1590" s="575"/>
      <c r="AV1590" s="577"/>
      <c r="AW1590" s="159"/>
    </row>
    <row r="1591" spans="1:49" ht="76.5">
      <c r="A1591" s="395"/>
      <c r="B1591" s="395">
        <v>3003622500</v>
      </c>
      <c r="C1591" s="263" t="s">
        <v>7848</v>
      </c>
      <c r="D1591" s="263" t="s">
        <v>7849</v>
      </c>
      <c r="E1591" s="263" t="s">
        <v>3760</v>
      </c>
      <c r="F1591" s="263" t="s">
        <v>422</v>
      </c>
      <c r="G1591" s="263" t="s">
        <v>655</v>
      </c>
      <c r="H1591" s="263"/>
      <c r="I1591" s="263"/>
      <c r="J1591" s="263"/>
      <c r="K1591" s="263"/>
      <c r="L1591" s="263"/>
      <c r="M1591" s="263"/>
      <c r="N1591" s="263"/>
      <c r="O1591" s="158"/>
      <c r="P1591" s="296">
        <f t="shared" ref="P1591:P1654" si="69">SUM($H1591:$N1591)</f>
        <v>0</v>
      </c>
      <c r="Q1591" s="263"/>
      <c r="R1591" s="263"/>
      <c r="S1591" s="263"/>
      <c r="T1591" s="263"/>
      <c r="U1591" s="263"/>
      <c r="V1591" s="263"/>
      <c r="W1591" s="263">
        <v>1</v>
      </c>
      <c r="X1591" s="158">
        <v>45238</v>
      </c>
      <c r="Y1591" s="297">
        <f t="shared" ref="Y1591:Y1654" si="70">SUM($Q1591:$W1591)</f>
        <v>1</v>
      </c>
      <c r="Z1591" s="263"/>
      <c r="AA1591" s="263"/>
      <c r="AB1591" s="263"/>
      <c r="AC1591" s="263"/>
      <c r="AD1591" s="263"/>
      <c r="AE1591" s="263"/>
      <c r="AF1591" s="263"/>
      <c r="AG1591" s="158"/>
      <c r="AH1591" s="297">
        <f t="shared" si="68"/>
        <v>0</v>
      </c>
      <c r="AI1591" s="573"/>
      <c r="AJ1591" s="574" t="s">
        <v>659</v>
      </c>
      <c r="AK1591" s="574" t="s">
        <v>430</v>
      </c>
      <c r="AL1591" s="574"/>
      <c r="AM1591" s="574"/>
      <c r="AN1591" s="574"/>
      <c r="AO1591" s="574"/>
      <c r="AP1591" s="574"/>
      <c r="AQ1591" s="574"/>
      <c r="AR1591" s="574"/>
      <c r="AS1591" s="575"/>
      <c r="AT1591" s="576"/>
      <c r="AU1591" s="575"/>
      <c r="AV1591" s="577"/>
      <c r="AW1591" s="159"/>
    </row>
    <row r="1592" spans="1:49" ht="51">
      <c r="A1592" s="395"/>
      <c r="B1592" s="395">
        <v>5315501400</v>
      </c>
      <c r="C1592" s="263" t="s">
        <v>7850</v>
      </c>
      <c r="D1592" s="263" t="s">
        <v>7851</v>
      </c>
      <c r="E1592" s="263" t="s">
        <v>3761</v>
      </c>
      <c r="F1592" s="263" t="s">
        <v>422</v>
      </c>
      <c r="G1592" s="263" t="s">
        <v>655</v>
      </c>
      <c r="H1592" s="263"/>
      <c r="I1592" s="263"/>
      <c r="J1592" s="263"/>
      <c r="K1592" s="263"/>
      <c r="L1592" s="263"/>
      <c r="M1592" s="263"/>
      <c r="N1592" s="263"/>
      <c r="O1592" s="158"/>
      <c r="P1592" s="296">
        <f t="shared" si="69"/>
        <v>0</v>
      </c>
      <c r="Q1592" s="263"/>
      <c r="R1592" s="263"/>
      <c r="S1592" s="263"/>
      <c r="T1592" s="263"/>
      <c r="U1592" s="263"/>
      <c r="V1592" s="263"/>
      <c r="W1592" s="263">
        <v>1</v>
      </c>
      <c r="X1592" s="158">
        <v>45152</v>
      </c>
      <c r="Y1592" s="297">
        <f t="shared" si="70"/>
        <v>1</v>
      </c>
      <c r="Z1592" s="263"/>
      <c r="AA1592" s="263"/>
      <c r="AB1592" s="263"/>
      <c r="AC1592" s="263"/>
      <c r="AD1592" s="263"/>
      <c r="AE1592" s="263"/>
      <c r="AF1592" s="263"/>
      <c r="AG1592" s="158"/>
      <c r="AH1592" s="297">
        <f t="shared" si="68"/>
        <v>0</v>
      </c>
      <c r="AI1592" s="573"/>
      <c r="AJ1592" s="574" t="s">
        <v>659</v>
      </c>
      <c r="AK1592" s="574" t="s">
        <v>430</v>
      </c>
      <c r="AL1592" s="574"/>
      <c r="AM1592" s="574"/>
      <c r="AN1592" s="574"/>
      <c r="AO1592" s="574"/>
      <c r="AP1592" s="574"/>
      <c r="AQ1592" s="574"/>
      <c r="AR1592" s="574"/>
      <c r="AS1592" s="575"/>
      <c r="AT1592" s="576"/>
      <c r="AU1592" s="575"/>
      <c r="AV1592" s="577"/>
      <c r="AW1592" s="159"/>
    </row>
    <row r="1593" spans="1:49" ht="51">
      <c r="A1593" s="395"/>
      <c r="B1593" s="395">
        <v>4720921400</v>
      </c>
      <c r="C1593" s="263" t="s">
        <v>7852</v>
      </c>
      <c r="D1593" s="263" t="s">
        <v>7853</v>
      </c>
      <c r="E1593" s="263" t="s">
        <v>3762</v>
      </c>
      <c r="F1593" s="263" t="s">
        <v>422</v>
      </c>
      <c r="G1593" s="263" t="s">
        <v>655</v>
      </c>
      <c r="H1593" s="263"/>
      <c r="I1593" s="263"/>
      <c r="J1593" s="263"/>
      <c r="K1593" s="263"/>
      <c r="L1593" s="263"/>
      <c r="M1593" s="263"/>
      <c r="N1593" s="263"/>
      <c r="O1593" s="158"/>
      <c r="P1593" s="296">
        <f t="shared" si="69"/>
        <v>0</v>
      </c>
      <c r="Q1593" s="263"/>
      <c r="R1593" s="263"/>
      <c r="S1593" s="263"/>
      <c r="T1593" s="263"/>
      <c r="U1593" s="263"/>
      <c r="V1593" s="263"/>
      <c r="W1593" s="263">
        <v>1</v>
      </c>
      <c r="X1593" s="158">
        <v>45208</v>
      </c>
      <c r="Y1593" s="297">
        <f t="shared" si="70"/>
        <v>1</v>
      </c>
      <c r="Z1593" s="263"/>
      <c r="AA1593" s="263"/>
      <c r="AB1593" s="263"/>
      <c r="AC1593" s="263"/>
      <c r="AD1593" s="263"/>
      <c r="AE1593" s="263"/>
      <c r="AF1593" s="263"/>
      <c r="AG1593" s="158"/>
      <c r="AH1593" s="297">
        <f t="shared" si="68"/>
        <v>0</v>
      </c>
      <c r="AI1593" s="573"/>
      <c r="AJ1593" s="574" t="s">
        <v>659</v>
      </c>
      <c r="AK1593" s="574" t="s">
        <v>430</v>
      </c>
      <c r="AL1593" s="574"/>
      <c r="AM1593" s="574"/>
      <c r="AN1593" s="574"/>
      <c r="AO1593" s="574"/>
      <c r="AP1593" s="574"/>
      <c r="AQ1593" s="574"/>
      <c r="AR1593" s="574"/>
      <c r="AS1593" s="575"/>
      <c r="AT1593" s="576"/>
      <c r="AU1593" s="575"/>
      <c r="AV1593" s="577"/>
      <c r="AW1593" s="159"/>
    </row>
    <row r="1594" spans="1:49" ht="51">
      <c r="A1594" s="395"/>
      <c r="B1594" s="395">
        <v>4671221100</v>
      </c>
      <c r="C1594" s="263" t="s">
        <v>7854</v>
      </c>
      <c r="D1594" s="263" t="s">
        <v>7855</v>
      </c>
      <c r="E1594" s="263" t="s">
        <v>3763</v>
      </c>
      <c r="F1594" s="263" t="s">
        <v>422</v>
      </c>
      <c r="G1594" s="263" t="s">
        <v>655</v>
      </c>
      <c r="H1594" s="263"/>
      <c r="I1594" s="263"/>
      <c r="J1594" s="263"/>
      <c r="K1594" s="263"/>
      <c r="L1594" s="263"/>
      <c r="M1594" s="263"/>
      <c r="N1594" s="263"/>
      <c r="O1594" s="158"/>
      <c r="P1594" s="296">
        <f t="shared" si="69"/>
        <v>0</v>
      </c>
      <c r="Q1594" s="263"/>
      <c r="R1594" s="263"/>
      <c r="S1594" s="263"/>
      <c r="T1594" s="263"/>
      <c r="U1594" s="263"/>
      <c r="V1594" s="263"/>
      <c r="W1594" s="263">
        <v>1</v>
      </c>
      <c r="X1594" s="158">
        <v>45051</v>
      </c>
      <c r="Y1594" s="297">
        <f t="shared" si="70"/>
        <v>1</v>
      </c>
      <c r="Z1594" s="263"/>
      <c r="AA1594" s="263"/>
      <c r="AB1594" s="263"/>
      <c r="AC1594" s="263"/>
      <c r="AD1594" s="263"/>
      <c r="AE1594" s="263"/>
      <c r="AF1594" s="263"/>
      <c r="AG1594" s="158"/>
      <c r="AH1594" s="297">
        <f t="shared" si="68"/>
        <v>0</v>
      </c>
      <c r="AI1594" s="573"/>
      <c r="AJ1594" s="574" t="s">
        <v>659</v>
      </c>
      <c r="AK1594" s="574" t="s">
        <v>430</v>
      </c>
      <c r="AL1594" s="574"/>
      <c r="AM1594" s="574"/>
      <c r="AN1594" s="574"/>
      <c r="AO1594" s="574"/>
      <c r="AP1594" s="574"/>
      <c r="AQ1594" s="574"/>
      <c r="AR1594" s="574"/>
      <c r="AS1594" s="575"/>
      <c r="AT1594" s="576"/>
      <c r="AU1594" s="575"/>
      <c r="AV1594" s="577"/>
      <c r="AW1594" s="159"/>
    </row>
    <row r="1595" spans="1:49" ht="51">
      <c r="A1595" s="395"/>
      <c r="B1595" s="395">
        <v>4535711000</v>
      </c>
      <c r="C1595" s="263" t="s">
        <v>7856</v>
      </c>
      <c r="D1595" s="263" t="s">
        <v>7857</v>
      </c>
      <c r="E1595" s="263" t="s">
        <v>3764</v>
      </c>
      <c r="F1595" s="263" t="s">
        <v>422</v>
      </c>
      <c r="G1595" s="263" t="s">
        <v>655</v>
      </c>
      <c r="H1595" s="263"/>
      <c r="I1595" s="263"/>
      <c r="J1595" s="263"/>
      <c r="K1595" s="263"/>
      <c r="L1595" s="263"/>
      <c r="M1595" s="263"/>
      <c r="N1595" s="263"/>
      <c r="O1595" s="158"/>
      <c r="P1595" s="296">
        <f t="shared" si="69"/>
        <v>0</v>
      </c>
      <c r="Q1595" s="263"/>
      <c r="R1595" s="263"/>
      <c r="S1595" s="263"/>
      <c r="T1595" s="263"/>
      <c r="U1595" s="263"/>
      <c r="V1595" s="263"/>
      <c r="W1595" s="263">
        <v>1</v>
      </c>
      <c r="X1595" s="158">
        <v>45260</v>
      </c>
      <c r="Y1595" s="297">
        <f t="shared" si="70"/>
        <v>1</v>
      </c>
      <c r="Z1595" s="263"/>
      <c r="AA1595" s="263"/>
      <c r="AB1595" s="263"/>
      <c r="AC1595" s="263"/>
      <c r="AD1595" s="263"/>
      <c r="AE1595" s="263"/>
      <c r="AF1595" s="263"/>
      <c r="AG1595" s="158"/>
      <c r="AH1595" s="297">
        <f t="shared" si="68"/>
        <v>0</v>
      </c>
      <c r="AI1595" s="573"/>
      <c r="AJ1595" s="574" t="s">
        <v>659</v>
      </c>
      <c r="AK1595" s="574" t="s">
        <v>430</v>
      </c>
      <c r="AL1595" s="574"/>
      <c r="AM1595" s="574"/>
      <c r="AN1595" s="574"/>
      <c r="AO1595" s="574"/>
      <c r="AP1595" s="574"/>
      <c r="AQ1595" s="574"/>
      <c r="AR1595" s="574"/>
      <c r="AS1595" s="575"/>
      <c r="AT1595" s="576"/>
      <c r="AU1595" s="575"/>
      <c r="AV1595" s="577"/>
      <c r="AW1595" s="159"/>
    </row>
    <row r="1596" spans="1:49" ht="51">
      <c r="A1596" s="395"/>
      <c r="B1596" s="395">
        <v>6281015400</v>
      </c>
      <c r="C1596" s="263" t="s">
        <v>7858</v>
      </c>
      <c r="D1596" s="263" t="s">
        <v>7859</v>
      </c>
      <c r="E1596" s="263" t="s">
        <v>3765</v>
      </c>
      <c r="F1596" s="263" t="s">
        <v>422</v>
      </c>
      <c r="G1596" s="263" t="s">
        <v>655</v>
      </c>
      <c r="H1596" s="263"/>
      <c r="I1596" s="263"/>
      <c r="J1596" s="263"/>
      <c r="K1596" s="263"/>
      <c r="L1596" s="263"/>
      <c r="M1596" s="263"/>
      <c r="N1596" s="263"/>
      <c r="O1596" s="158"/>
      <c r="P1596" s="296">
        <f t="shared" si="69"/>
        <v>0</v>
      </c>
      <c r="Q1596" s="263"/>
      <c r="R1596" s="263"/>
      <c r="S1596" s="263"/>
      <c r="T1596" s="263"/>
      <c r="U1596" s="263"/>
      <c r="V1596" s="263"/>
      <c r="W1596" s="263">
        <v>1</v>
      </c>
      <c r="X1596" s="158">
        <v>45138</v>
      </c>
      <c r="Y1596" s="297">
        <f t="shared" si="70"/>
        <v>1</v>
      </c>
      <c r="Z1596" s="263"/>
      <c r="AA1596" s="263"/>
      <c r="AB1596" s="263"/>
      <c r="AC1596" s="263"/>
      <c r="AD1596" s="263"/>
      <c r="AE1596" s="263"/>
      <c r="AF1596" s="263"/>
      <c r="AG1596" s="158"/>
      <c r="AH1596" s="297">
        <f t="shared" si="68"/>
        <v>0</v>
      </c>
      <c r="AI1596" s="573"/>
      <c r="AJ1596" s="574" t="s">
        <v>659</v>
      </c>
      <c r="AK1596" s="574" t="s">
        <v>430</v>
      </c>
      <c r="AL1596" s="574"/>
      <c r="AM1596" s="574"/>
      <c r="AN1596" s="574"/>
      <c r="AO1596" s="574"/>
      <c r="AP1596" s="574"/>
      <c r="AQ1596" s="574"/>
      <c r="AR1596" s="574"/>
      <c r="AS1596" s="575"/>
      <c r="AT1596" s="576"/>
      <c r="AU1596" s="575"/>
      <c r="AV1596" s="577"/>
      <c r="AW1596" s="159"/>
    </row>
    <row r="1597" spans="1:49" ht="51">
      <c r="A1597" s="395"/>
      <c r="B1597" s="395">
        <v>4481610800</v>
      </c>
      <c r="C1597" s="263" t="s">
        <v>7860</v>
      </c>
      <c r="D1597" s="263" t="s">
        <v>7861</v>
      </c>
      <c r="E1597" s="263" t="s">
        <v>3766</v>
      </c>
      <c r="F1597" s="263" t="s">
        <v>422</v>
      </c>
      <c r="G1597" s="263" t="s">
        <v>655</v>
      </c>
      <c r="H1597" s="263"/>
      <c r="I1597" s="263"/>
      <c r="J1597" s="263"/>
      <c r="K1597" s="263"/>
      <c r="L1597" s="263"/>
      <c r="M1597" s="263"/>
      <c r="N1597" s="263"/>
      <c r="O1597" s="158"/>
      <c r="P1597" s="296">
        <f t="shared" si="69"/>
        <v>0</v>
      </c>
      <c r="Q1597" s="263"/>
      <c r="R1597" s="263"/>
      <c r="S1597" s="263"/>
      <c r="T1597" s="263"/>
      <c r="U1597" s="263"/>
      <c r="V1597" s="263"/>
      <c r="W1597" s="263">
        <v>1</v>
      </c>
      <c r="X1597" s="158">
        <v>45282</v>
      </c>
      <c r="Y1597" s="297">
        <f t="shared" si="70"/>
        <v>1</v>
      </c>
      <c r="Z1597" s="263"/>
      <c r="AA1597" s="263"/>
      <c r="AB1597" s="263"/>
      <c r="AC1597" s="263"/>
      <c r="AD1597" s="263"/>
      <c r="AE1597" s="263"/>
      <c r="AF1597" s="263"/>
      <c r="AG1597" s="158"/>
      <c r="AH1597" s="297">
        <f t="shared" si="68"/>
        <v>0</v>
      </c>
      <c r="AI1597" s="573"/>
      <c r="AJ1597" s="574" t="s">
        <v>659</v>
      </c>
      <c r="AK1597" s="574" t="s">
        <v>430</v>
      </c>
      <c r="AL1597" s="574"/>
      <c r="AM1597" s="574"/>
      <c r="AN1597" s="574"/>
      <c r="AO1597" s="574"/>
      <c r="AP1597" s="574"/>
      <c r="AQ1597" s="574"/>
      <c r="AR1597" s="574"/>
      <c r="AS1597" s="575"/>
      <c r="AT1597" s="576"/>
      <c r="AU1597" s="575"/>
      <c r="AV1597" s="577"/>
      <c r="AW1597" s="159"/>
    </row>
    <row r="1598" spans="1:49" ht="51">
      <c r="A1598" s="395"/>
      <c r="B1598" s="395">
        <v>4570710300</v>
      </c>
      <c r="C1598" s="263" t="s">
        <v>7862</v>
      </c>
      <c r="D1598" s="263" t="s">
        <v>7863</v>
      </c>
      <c r="E1598" s="263" t="s">
        <v>3767</v>
      </c>
      <c r="F1598" s="263" t="s">
        <v>422</v>
      </c>
      <c r="G1598" s="263" t="s">
        <v>655</v>
      </c>
      <c r="H1598" s="263"/>
      <c r="I1598" s="263"/>
      <c r="J1598" s="263"/>
      <c r="K1598" s="263"/>
      <c r="L1598" s="263"/>
      <c r="M1598" s="263"/>
      <c r="N1598" s="263"/>
      <c r="O1598" s="158"/>
      <c r="P1598" s="296">
        <f t="shared" si="69"/>
        <v>0</v>
      </c>
      <c r="Q1598" s="263"/>
      <c r="R1598" s="263"/>
      <c r="S1598" s="263"/>
      <c r="T1598" s="263"/>
      <c r="U1598" s="263"/>
      <c r="V1598" s="263"/>
      <c r="W1598" s="263">
        <v>1</v>
      </c>
      <c r="X1598" s="158">
        <v>45093</v>
      </c>
      <c r="Y1598" s="297">
        <f t="shared" si="70"/>
        <v>1</v>
      </c>
      <c r="Z1598" s="263"/>
      <c r="AA1598" s="263"/>
      <c r="AB1598" s="263"/>
      <c r="AC1598" s="263"/>
      <c r="AD1598" s="263"/>
      <c r="AE1598" s="263"/>
      <c r="AF1598" s="263"/>
      <c r="AG1598" s="158"/>
      <c r="AH1598" s="297">
        <f t="shared" si="68"/>
        <v>0</v>
      </c>
      <c r="AI1598" s="573"/>
      <c r="AJ1598" s="574" t="s">
        <v>659</v>
      </c>
      <c r="AK1598" s="574" t="s">
        <v>430</v>
      </c>
      <c r="AL1598" s="574"/>
      <c r="AM1598" s="574"/>
      <c r="AN1598" s="574"/>
      <c r="AO1598" s="574"/>
      <c r="AP1598" s="574"/>
      <c r="AQ1598" s="574"/>
      <c r="AR1598" s="574"/>
      <c r="AS1598" s="575"/>
      <c r="AT1598" s="576"/>
      <c r="AU1598" s="575"/>
      <c r="AV1598" s="577"/>
      <c r="AW1598" s="159"/>
    </row>
    <row r="1599" spans="1:49" ht="51">
      <c r="A1599" s="395"/>
      <c r="B1599" s="395">
        <v>4542412400</v>
      </c>
      <c r="C1599" s="263" t="s">
        <v>7864</v>
      </c>
      <c r="D1599" s="263" t="s">
        <v>7865</v>
      </c>
      <c r="E1599" s="263" t="s">
        <v>3768</v>
      </c>
      <c r="F1599" s="263" t="s">
        <v>422</v>
      </c>
      <c r="G1599" s="263" t="s">
        <v>655</v>
      </c>
      <c r="H1599" s="263"/>
      <c r="I1599" s="263"/>
      <c r="J1599" s="263"/>
      <c r="K1599" s="263"/>
      <c r="L1599" s="263"/>
      <c r="M1599" s="263"/>
      <c r="N1599" s="263"/>
      <c r="O1599" s="158"/>
      <c r="P1599" s="296">
        <f t="shared" si="69"/>
        <v>0</v>
      </c>
      <c r="Q1599" s="263"/>
      <c r="R1599" s="263"/>
      <c r="S1599" s="263"/>
      <c r="T1599" s="263"/>
      <c r="U1599" s="263"/>
      <c r="V1599" s="263"/>
      <c r="W1599" s="263">
        <v>1</v>
      </c>
      <c r="X1599" s="158">
        <v>45145</v>
      </c>
      <c r="Y1599" s="297">
        <f t="shared" si="70"/>
        <v>1</v>
      </c>
      <c r="Z1599" s="263"/>
      <c r="AA1599" s="263"/>
      <c r="AB1599" s="263"/>
      <c r="AC1599" s="263"/>
      <c r="AD1599" s="263"/>
      <c r="AE1599" s="263"/>
      <c r="AF1599" s="263"/>
      <c r="AG1599" s="158"/>
      <c r="AH1599" s="297">
        <f t="shared" si="68"/>
        <v>0</v>
      </c>
      <c r="AI1599" s="573"/>
      <c r="AJ1599" s="574" t="s">
        <v>659</v>
      </c>
      <c r="AK1599" s="574" t="s">
        <v>430</v>
      </c>
      <c r="AL1599" s="574"/>
      <c r="AM1599" s="574"/>
      <c r="AN1599" s="574"/>
      <c r="AO1599" s="574"/>
      <c r="AP1599" s="574"/>
      <c r="AQ1599" s="574"/>
      <c r="AR1599" s="574"/>
      <c r="AS1599" s="575"/>
      <c r="AT1599" s="576"/>
      <c r="AU1599" s="575"/>
      <c r="AV1599" s="577"/>
      <c r="AW1599" s="159"/>
    </row>
    <row r="1600" spans="1:49" ht="51">
      <c r="A1600" s="395"/>
      <c r="B1600" s="395">
        <v>4570431200</v>
      </c>
      <c r="C1600" s="263" t="s">
        <v>7866</v>
      </c>
      <c r="D1600" s="263" t="s">
        <v>7867</v>
      </c>
      <c r="E1600" s="263" t="s">
        <v>3769</v>
      </c>
      <c r="F1600" s="263" t="s">
        <v>422</v>
      </c>
      <c r="G1600" s="263" t="s">
        <v>655</v>
      </c>
      <c r="H1600" s="263"/>
      <c r="I1600" s="263"/>
      <c r="J1600" s="263"/>
      <c r="K1600" s="263"/>
      <c r="L1600" s="263"/>
      <c r="M1600" s="263"/>
      <c r="N1600" s="263"/>
      <c r="O1600" s="158"/>
      <c r="P1600" s="296">
        <f t="shared" si="69"/>
        <v>0</v>
      </c>
      <c r="Q1600" s="263"/>
      <c r="R1600" s="263"/>
      <c r="S1600" s="263"/>
      <c r="T1600" s="263"/>
      <c r="U1600" s="263"/>
      <c r="V1600" s="263"/>
      <c r="W1600" s="263">
        <v>1</v>
      </c>
      <c r="X1600" s="158">
        <v>45034</v>
      </c>
      <c r="Y1600" s="297">
        <f t="shared" si="70"/>
        <v>1</v>
      </c>
      <c r="Z1600" s="263"/>
      <c r="AA1600" s="263"/>
      <c r="AB1600" s="263"/>
      <c r="AC1600" s="263"/>
      <c r="AD1600" s="263"/>
      <c r="AE1600" s="263"/>
      <c r="AF1600" s="263"/>
      <c r="AG1600" s="158"/>
      <c r="AH1600" s="297">
        <f t="shared" si="68"/>
        <v>0</v>
      </c>
      <c r="AI1600" s="573"/>
      <c r="AJ1600" s="574" t="s">
        <v>659</v>
      </c>
      <c r="AK1600" s="574" t="s">
        <v>430</v>
      </c>
      <c r="AL1600" s="574"/>
      <c r="AM1600" s="574"/>
      <c r="AN1600" s="574"/>
      <c r="AO1600" s="574"/>
      <c r="AP1600" s="574"/>
      <c r="AQ1600" s="574"/>
      <c r="AR1600" s="574"/>
      <c r="AS1600" s="575"/>
      <c r="AT1600" s="576"/>
      <c r="AU1600" s="575"/>
      <c r="AV1600" s="577"/>
      <c r="AW1600" s="159"/>
    </row>
    <row r="1601" spans="1:49" ht="63.75">
      <c r="A1601" s="395"/>
      <c r="B1601" s="395">
        <v>4252921600</v>
      </c>
      <c r="C1601" s="263" t="s">
        <v>7868</v>
      </c>
      <c r="D1601" s="263" t="s">
        <v>7869</v>
      </c>
      <c r="E1601" s="263" t="s">
        <v>3770</v>
      </c>
      <c r="F1601" s="263" t="s">
        <v>422</v>
      </c>
      <c r="G1601" s="263" t="s">
        <v>655</v>
      </c>
      <c r="H1601" s="263"/>
      <c r="I1601" s="263"/>
      <c r="J1601" s="263"/>
      <c r="K1601" s="263"/>
      <c r="L1601" s="263"/>
      <c r="M1601" s="263"/>
      <c r="N1601" s="263"/>
      <c r="O1601" s="158"/>
      <c r="P1601" s="296">
        <f t="shared" si="69"/>
        <v>0</v>
      </c>
      <c r="Q1601" s="263"/>
      <c r="R1601" s="263"/>
      <c r="S1601" s="263"/>
      <c r="T1601" s="263"/>
      <c r="U1601" s="263"/>
      <c r="V1601" s="263"/>
      <c r="W1601" s="263">
        <v>1</v>
      </c>
      <c r="X1601" s="158">
        <v>45267</v>
      </c>
      <c r="Y1601" s="297">
        <f t="shared" si="70"/>
        <v>1</v>
      </c>
      <c r="Z1601" s="263"/>
      <c r="AA1601" s="263"/>
      <c r="AB1601" s="263"/>
      <c r="AC1601" s="263"/>
      <c r="AD1601" s="263"/>
      <c r="AE1601" s="263"/>
      <c r="AF1601" s="263"/>
      <c r="AG1601" s="158"/>
      <c r="AH1601" s="297">
        <f t="shared" si="68"/>
        <v>0</v>
      </c>
      <c r="AI1601" s="573"/>
      <c r="AJ1601" s="574" t="s">
        <v>659</v>
      </c>
      <c r="AK1601" s="574" t="s">
        <v>430</v>
      </c>
      <c r="AL1601" s="574"/>
      <c r="AM1601" s="574"/>
      <c r="AN1601" s="574"/>
      <c r="AO1601" s="574"/>
      <c r="AP1601" s="574"/>
      <c r="AQ1601" s="574"/>
      <c r="AR1601" s="574"/>
      <c r="AS1601" s="575"/>
      <c r="AT1601" s="576"/>
      <c r="AU1601" s="575"/>
      <c r="AV1601" s="577"/>
      <c r="AW1601" s="159"/>
    </row>
    <row r="1602" spans="1:49" ht="51">
      <c r="A1602" s="395"/>
      <c r="B1602" s="395">
        <v>4721552300</v>
      </c>
      <c r="C1602" s="263" t="s">
        <v>7870</v>
      </c>
      <c r="D1602" s="263" t="s">
        <v>7871</v>
      </c>
      <c r="E1602" s="263" t="s">
        <v>3771</v>
      </c>
      <c r="F1602" s="263" t="s">
        <v>422</v>
      </c>
      <c r="G1602" s="263" t="s">
        <v>655</v>
      </c>
      <c r="H1602" s="263"/>
      <c r="I1602" s="263"/>
      <c r="J1602" s="263"/>
      <c r="K1602" s="263"/>
      <c r="L1602" s="263"/>
      <c r="M1602" s="263"/>
      <c r="N1602" s="263"/>
      <c r="O1602" s="158"/>
      <c r="P1602" s="296">
        <f t="shared" si="69"/>
        <v>0</v>
      </c>
      <c r="Q1602" s="263"/>
      <c r="R1602" s="263"/>
      <c r="S1602" s="263"/>
      <c r="T1602" s="263"/>
      <c r="U1602" s="263"/>
      <c r="V1602" s="263"/>
      <c r="W1602" s="263">
        <v>1</v>
      </c>
      <c r="X1602" s="158">
        <v>45246</v>
      </c>
      <c r="Y1602" s="297">
        <f t="shared" si="70"/>
        <v>1</v>
      </c>
      <c r="Z1602" s="263"/>
      <c r="AA1602" s="263"/>
      <c r="AB1602" s="263"/>
      <c r="AC1602" s="263"/>
      <c r="AD1602" s="263"/>
      <c r="AE1602" s="263"/>
      <c r="AF1602" s="263"/>
      <c r="AG1602" s="158"/>
      <c r="AH1602" s="297">
        <f t="shared" si="68"/>
        <v>0</v>
      </c>
      <c r="AI1602" s="573"/>
      <c r="AJ1602" s="574" t="s">
        <v>659</v>
      </c>
      <c r="AK1602" s="574" t="s">
        <v>430</v>
      </c>
      <c r="AL1602" s="574"/>
      <c r="AM1602" s="574"/>
      <c r="AN1602" s="574"/>
      <c r="AO1602" s="574"/>
      <c r="AP1602" s="574"/>
      <c r="AQ1602" s="574"/>
      <c r="AR1602" s="574"/>
      <c r="AS1602" s="575"/>
      <c r="AT1602" s="576"/>
      <c r="AU1602" s="575"/>
      <c r="AV1602" s="577"/>
      <c r="AW1602" s="159"/>
    </row>
    <row r="1603" spans="1:49" ht="63.75">
      <c r="A1603" s="395"/>
      <c r="B1603" s="395">
        <v>4283320900</v>
      </c>
      <c r="C1603" s="263" t="s">
        <v>7872</v>
      </c>
      <c r="D1603" s="263" t="s">
        <v>7873</v>
      </c>
      <c r="E1603" s="263" t="s">
        <v>3772</v>
      </c>
      <c r="F1603" s="263" t="s">
        <v>422</v>
      </c>
      <c r="G1603" s="263" t="s">
        <v>655</v>
      </c>
      <c r="H1603" s="263"/>
      <c r="I1603" s="263"/>
      <c r="J1603" s="263"/>
      <c r="K1603" s="263"/>
      <c r="L1603" s="263"/>
      <c r="M1603" s="263"/>
      <c r="N1603" s="263"/>
      <c r="O1603" s="158"/>
      <c r="P1603" s="296">
        <f t="shared" si="69"/>
        <v>0</v>
      </c>
      <c r="Q1603" s="263"/>
      <c r="R1603" s="263"/>
      <c r="S1603" s="263"/>
      <c r="T1603" s="263"/>
      <c r="U1603" s="263"/>
      <c r="V1603" s="263"/>
      <c r="W1603" s="263">
        <v>1</v>
      </c>
      <c r="X1603" s="158">
        <v>45177</v>
      </c>
      <c r="Y1603" s="297">
        <f t="shared" si="70"/>
        <v>1</v>
      </c>
      <c r="Z1603" s="263"/>
      <c r="AA1603" s="263"/>
      <c r="AB1603" s="263"/>
      <c r="AC1603" s="263"/>
      <c r="AD1603" s="263"/>
      <c r="AE1603" s="263"/>
      <c r="AF1603" s="263"/>
      <c r="AG1603" s="158"/>
      <c r="AH1603" s="297">
        <f t="shared" si="68"/>
        <v>0</v>
      </c>
      <c r="AI1603" s="573"/>
      <c r="AJ1603" s="574" t="s">
        <v>659</v>
      </c>
      <c r="AK1603" s="574" t="s">
        <v>430</v>
      </c>
      <c r="AL1603" s="574"/>
      <c r="AM1603" s="574"/>
      <c r="AN1603" s="574"/>
      <c r="AO1603" s="574"/>
      <c r="AP1603" s="574"/>
      <c r="AQ1603" s="574"/>
      <c r="AR1603" s="574"/>
      <c r="AS1603" s="575"/>
      <c r="AT1603" s="576"/>
      <c r="AU1603" s="575"/>
      <c r="AV1603" s="577"/>
      <c r="AW1603" s="159"/>
    </row>
    <row r="1604" spans="1:49" ht="51">
      <c r="A1604" s="395"/>
      <c r="B1604" s="395">
        <v>4502630300</v>
      </c>
      <c r="C1604" s="263" t="s">
        <v>7874</v>
      </c>
      <c r="D1604" s="263" t="s">
        <v>7875</v>
      </c>
      <c r="E1604" s="263" t="s">
        <v>3773</v>
      </c>
      <c r="F1604" s="263" t="s">
        <v>422</v>
      </c>
      <c r="G1604" s="263" t="s">
        <v>655</v>
      </c>
      <c r="H1604" s="263"/>
      <c r="I1604" s="263"/>
      <c r="J1604" s="263"/>
      <c r="K1604" s="263"/>
      <c r="L1604" s="263"/>
      <c r="M1604" s="263"/>
      <c r="N1604" s="263"/>
      <c r="O1604" s="158"/>
      <c r="P1604" s="296">
        <f t="shared" si="69"/>
        <v>0</v>
      </c>
      <c r="Q1604" s="263"/>
      <c r="R1604" s="263"/>
      <c r="S1604" s="263"/>
      <c r="T1604" s="263"/>
      <c r="U1604" s="263"/>
      <c r="V1604" s="263"/>
      <c r="W1604" s="263">
        <v>1</v>
      </c>
      <c r="X1604" s="158">
        <v>45212</v>
      </c>
      <c r="Y1604" s="297">
        <f t="shared" si="70"/>
        <v>1</v>
      </c>
      <c r="Z1604" s="263"/>
      <c r="AA1604" s="263"/>
      <c r="AB1604" s="263"/>
      <c r="AC1604" s="263"/>
      <c r="AD1604" s="263"/>
      <c r="AE1604" s="263"/>
      <c r="AF1604" s="263"/>
      <c r="AG1604" s="158"/>
      <c r="AH1604" s="297">
        <f t="shared" si="68"/>
        <v>0</v>
      </c>
      <c r="AI1604" s="573"/>
      <c r="AJ1604" s="574" t="s">
        <v>659</v>
      </c>
      <c r="AK1604" s="574" t="s">
        <v>430</v>
      </c>
      <c r="AL1604" s="574"/>
      <c r="AM1604" s="574"/>
      <c r="AN1604" s="574"/>
      <c r="AO1604" s="574"/>
      <c r="AP1604" s="574"/>
      <c r="AQ1604" s="574"/>
      <c r="AR1604" s="574"/>
      <c r="AS1604" s="575"/>
      <c r="AT1604" s="576"/>
      <c r="AU1604" s="575"/>
      <c r="AV1604" s="577"/>
      <c r="AW1604" s="159"/>
    </row>
    <row r="1605" spans="1:49" ht="51">
      <c r="A1605" s="395"/>
      <c r="B1605" s="395">
        <v>5301440100</v>
      </c>
      <c r="C1605" s="263" t="s">
        <v>7876</v>
      </c>
      <c r="D1605" s="263" t="s">
        <v>7877</v>
      </c>
      <c r="E1605" s="263" t="s">
        <v>3774</v>
      </c>
      <c r="F1605" s="263" t="s">
        <v>422</v>
      </c>
      <c r="G1605" s="263" t="s">
        <v>655</v>
      </c>
      <c r="H1605" s="263"/>
      <c r="I1605" s="263"/>
      <c r="J1605" s="263"/>
      <c r="K1605" s="263"/>
      <c r="L1605" s="263"/>
      <c r="M1605" s="263"/>
      <c r="N1605" s="263"/>
      <c r="O1605" s="158"/>
      <c r="P1605" s="296">
        <f t="shared" si="69"/>
        <v>0</v>
      </c>
      <c r="Q1605" s="263"/>
      <c r="R1605" s="263"/>
      <c r="S1605" s="263"/>
      <c r="T1605" s="263"/>
      <c r="U1605" s="263"/>
      <c r="V1605" s="263"/>
      <c r="W1605" s="263">
        <v>1</v>
      </c>
      <c r="X1605" s="158">
        <v>45184</v>
      </c>
      <c r="Y1605" s="297">
        <f t="shared" si="70"/>
        <v>1</v>
      </c>
      <c r="Z1605" s="263"/>
      <c r="AA1605" s="263"/>
      <c r="AB1605" s="263"/>
      <c r="AC1605" s="263"/>
      <c r="AD1605" s="263"/>
      <c r="AE1605" s="263"/>
      <c r="AF1605" s="263"/>
      <c r="AG1605" s="158"/>
      <c r="AH1605" s="297">
        <f t="shared" si="68"/>
        <v>0</v>
      </c>
      <c r="AI1605" s="573"/>
      <c r="AJ1605" s="574" t="s">
        <v>659</v>
      </c>
      <c r="AK1605" s="574" t="s">
        <v>430</v>
      </c>
      <c r="AL1605" s="574"/>
      <c r="AM1605" s="574"/>
      <c r="AN1605" s="574"/>
      <c r="AO1605" s="574"/>
      <c r="AP1605" s="574"/>
      <c r="AQ1605" s="574"/>
      <c r="AR1605" s="574"/>
      <c r="AS1605" s="575"/>
      <c r="AT1605" s="576"/>
      <c r="AU1605" s="575"/>
      <c r="AV1605" s="577"/>
      <c r="AW1605" s="159"/>
    </row>
    <row r="1606" spans="1:49" ht="63.75">
      <c r="A1606" s="395"/>
      <c r="B1606" s="395">
        <v>6293024400</v>
      </c>
      <c r="C1606" s="263" t="s">
        <v>7878</v>
      </c>
      <c r="D1606" s="263" t="s">
        <v>7879</v>
      </c>
      <c r="E1606" s="263" t="s">
        <v>3775</v>
      </c>
      <c r="F1606" s="263" t="s">
        <v>422</v>
      </c>
      <c r="G1606" s="263" t="s">
        <v>655</v>
      </c>
      <c r="H1606" s="263"/>
      <c r="I1606" s="263"/>
      <c r="J1606" s="263"/>
      <c r="K1606" s="263"/>
      <c r="L1606" s="263"/>
      <c r="M1606" s="263"/>
      <c r="N1606" s="263"/>
      <c r="O1606" s="158"/>
      <c r="P1606" s="296">
        <f t="shared" si="69"/>
        <v>0</v>
      </c>
      <c r="Q1606" s="263"/>
      <c r="R1606" s="263"/>
      <c r="S1606" s="263"/>
      <c r="T1606" s="263"/>
      <c r="U1606" s="263"/>
      <c r="V1606" s="263"/>
      <c r="W1606" s="263">
        <v>1</v>
      </c>
      <c r="X1606" s="158">
        <v>45076</v>
      </c>
      <c r="Y1606" s="297">
        <f t="shared" si="70"/>
        <v>1</v>
      </c>
      <c r="Z1606" s="263"/>
      <c r="AA1606" s="263"/>
      <c r="AB1606" s="263"/>
      <c r="AC1606" s="263"/>
      <c r="AD1606" s="263"/>
      <c r="AE1606" s="263"/>
      <c r="AF1606" s="263"/>
      <c r="AG1606" s="158"/>
      <c r="AH1606" s="297">
        <f t="shared" si="68"/>
        <v>0</v>
      </c>
      <c r="AI1606" s="573"/>
      <c r="AJ1606" s="574" t="s">
        <v>659</v>
      </c>
      <c r="AK1606" s="574" t="s">
        <v>430</v>
      </c>
      <c r="AL1606" s="574"/>
      <c r="AM1606" s="574"/>
      <c r="AN1606" s="574"/>
      <c r="AO1606" s="574"/>
      <c r="AP1606" s="574"/>
      <c r="AQ1606" s="574"/>
      <c r="AR1606" s="574"/>
      <c r="AS1606" s="575"/>
      <c r="AT1606" s="576"/>
      <c r="AU1606" s="575"/>
      <c r="AV1606" s="577"/>
      <c r="AW1606" s="159"/>
    </row>
    <row r="1607" spans="1:49" ht="63.75">
      <c r="A1607" s="395"/>
      <c r="B1607" s="395">
        <v>3511741400</v>
      </c>
      <c r="C1607" s="263" t="s">
        <v>7880</v>
      </c>
      <c r="D1607" s="263" t="s">
        <v>7881</v>
      </c>
      <c r="E1607" s="263" t="s">
        <v>3776</v>
      </c>
      <c r="F1607" s="263" t="s">
        <v>422</v>
      </c>
      <c r="G1607" s="263" t="s">
        <v>655</v>
      </c>
      <c r="H1607" s="263"/>
      <c r="I1607" s="263"/>
      <c r="J1607" s="263"/>
      <c r="K1607" s="263"/>
      <c r="L1607" s="263"/>
      <c r="M1607" s="263"/>
      <c r="N1607" s="263"/>
      <c r="O1607" s="158"/>
      <c r="P1607" s="296">
        <f t="shared" si="69"/>
        <v>0</v>
      </c>
      <c r="Q1607" s="263"/>
      <c r="R1607" s="263"/>
      <c r="S1607" s="263"/>
      <c r="T1607" s="263"/>
      <c r="U1607" s="263"/>
      <c r="V1607" s="263"/>
      <c r="W1607" s="263">
        <v>1</v>
      </c>
      <c r="X1607" s="158">
        <v>45282</v>
      </c>
      <c r="Y1607" s="297">
        <f t="shared" si="70"/>
        <v>1</v>
      </c>
      <c r="Z1607" s="263"/>
      <c r="AA1607" s="263"/>
      <c r="AB1607" s="263"/>
      <c r="AC1607" s="263"/>
      <c r="AD1607" s="263"/>
      <c r="AE1607" s="263"/>
      <c r="AF1607" s="263"/>
      <c r="AG1607" s="158"/>
      <c r="AH1607" s="297">
        <f t="shared" si="68"/>
        <v>0</v>
      </c>
      <c r="AI1607" s="573"/>
      <c r="AJ1607" s="574" t="s">
        <v>659</v>
      </c>
      <c r="AK1607" s="574" t="s">
        <v>430</v>
      </c>
      <c r="AL1607" s="574"/>
      <c r="AM1607" s="574"/>
      <c r="AN1607" s="574"/>
      <c r="AO1607" s="574"/>
      <c r="AP1607" s="574"/>
      <c r="AQ1607" s="574"/>
      <c r="AR1607" s="574"/>
      <c r="AS1607" s="575"/>
      <c r="AT1607" s="576"/>
      <c r="AU1607" s="575"/>
      <c r="AV1607" s="577"/>
      <c r="AW1607" s="159"/>
    </row>
    <row r="1608" spans="1:49" ht="51">
      <c r="A1608" s="395"/>
      <c r="B1608" s="395">
        <v>4537740100</v>
      </c>
      <c r="C1608" s="263" t="s">
        <v>7882</v>
      </c>
      <c r="D1608" s="263" t="s">
        <v>7883</v>
      </c>
      <c r="E1608" s="263" t="s">
        <v>3777</v>
      </c>
      <c r="F1608" s="263" t="s">
        <v>422</v>
      </c>
      <c r="G1608" s="263" t="s">
        <v>655</v>
      </c>
      <c r="H1608" s="263"/>
      <c r="I1608" s="263"/>
      <c r="J1608" s="263"/>
      <c r="K1608" s="263"/>
      <c r="L1608" s="263"/>
      <c r="M1608" s="263"/>
      <c r="N1608" s="263"/>
      <c r="O1608" s="158"/>
      <c r="P1608" s="296">
        <f t="shared" si="69"/>
        <v>0</v>
      </c>
      <c r="Q1608" s="263"/>
      <c r="R1608" s="263"/>
      <c r="S1608" s="263"/>
      <c r="T1608" s="263"/>
      <c r="U1608" s="263"/>
      <c r="V1608" s="263"/>
      <c r="W1608" s="263">
        <v>1</v>
      </c>
      <c r="X1608" s="158">
        <v>45261</v>
      </c>
      <c r="Y1608" s="297">
        <f t="shared" si="70"/>
        <v>1</v>
      </c>
      <c r="Z1608" s="263"/>
      <c r="AA1608" s="263"/>
      <c r="AB1608" s="263"/>
      <c r="AC1608" s="263"/>
      <c r="AD1608" s="263"/>
      <c r="AE1608" s="263"/>
      <c r="AF1608" s="263"/>
      <c r="AG1608" s="158"/>
      <c r="AH1608" s="297">
        <f t="shared" si="68"/>
        <v>0</v>
      </c>
      <c r="AI1608" s="573"/>
      <c r="AJ1608" s="574" t="s">
        <v>659</v>
      </c>
      <c r="AK1608" s="574" t="s">
        <v>430</v>
      </c>
      <c r="AL1608" s="574"/>
      <c r="AM1608" s="574"/>
      <c r="AN1608" s="574"/>
      <c r="AO1608" s="574"/>
      <c r="AP1608" s="574"/>
      <c r="AQ1608" s="574"/>
      <c r="AR1608" s="574"/>
      <c r="AS1608" s="575"/>
      <c r="AT1608" s="576"/>
      <c r="AU1608" s="575"/>
      <c r="AV1608" s="577"/>
      <c r="AW1608" s="159"/>
    </row>
    <row r="1609" spans="1:49" ht="51">
      <c r="A1609" s="395"/>
      <c r="B1609" s="395">
        <v>4257100500</v>
      </c>
      <c r="C1609" s="263" t="s">
        <v>7884</v>
      </c>
      <c r="D1609" s="263" t="s">
        <v>7885</v>
      </c>
      <c r="E1609" s="263" t="s">
        <v>3778</v>
      </c>
      <c r="F1609" s="263" t="s">
        <v>422</v>
      </c>
      <c r="G1609" s="263" t="s">
        <v>655</v>
      </c>
      <c r="H1609" s="263"/>
      <c r="I1609" s="263"/>
      <c r="J1609" s="263"/>
      <c r="K1609" s="263"/>
      <c r="L1609" s="263"/>
      <c r="M1609" s="263"/>
      <c r="N1609" s="263"/>
      <c r="O1609" s="158"/>
      <c r="P1609" s="296">
        <f t="shared" si="69"/>
        <v>0</v>
      </c>
      <c r="Q1609" s="263"/>
      <c r="R1609" s="263"/>
      <c r="S1609" s="263"/>
      <c r="T1609" s="263"/>
      <c r="U1609" s="263"/>
      <c r="V1609" s="263"/>
      <c r="W1609" s="263">
        <v>1</v>
      </c>
      <c r="X1609" s="158">
        <v>45188</v>
      </c>
      <c r="Y1609" s="297">
        <f t="shared" si="70"/>
        <v>1</v>
      </c>
      <c r="Z1609" s="263"/>
      <c r="AA1609" s="263"/>
      <c r="AB1609" s="263"/>
      <c r="AC1609" s="263"/>
      <c r="AD1609" s="263"/>
      <c r="AE1609" s="263"/>
      <c r="AF1609" s="263"/>
      <c r="AG1609" s="158"/>
      <c r="AH1609" s="297">
        <f t="shared" si="68"/>
        <v>0</v>
      </c>
      <c r="AI1609" s="573"/>
      <c r="AJ1609" s="574" t="s">
        <v>659</v>
      </c>
      <c r="AK1609" s="574" t="s">
        <v>430</v>
      </c>
      <c r="AL1609" s="574"/>
      <c r="AM1609" s="574"/>
      <c r="AN1609" s="574"/>
      <c r="AO1609" s="574"/>
      <c r="AP1609" s="574"/>
      <c r="AQ1609" s="574"/>
      <c r="AR1609" s="574"/>
      <c r="AS1609" s="575"/>
      <c r="AT1609" s="576"/>
      <c r="AU1609" s="575"/>
      <c r="AV1609" s="577"/>
      <c r="AW1609" s="159"/>
    </row>
    <row r="1610" spans="1:49" ht="51">
      <c r="A1610" s="395"/>
      <c r="B1610" s="395">
        <v>3091550800</v>
      </c>
      <c r="C1610" s="263" t="s">
        <v>7886</v>
      </c>
      <c r="D1610" s="263" t="s">
        <v>7887</v>
      </c>
      <c r="E1610" s="263" t="s">
        <v>3779</v>
      </c>
      <c r="F1610" s="263" t="s">
        <v>422</v>
      </c>
      <c r="G1610" s="263" t="s">
        <v>655</v>
      </c>
      <c r="H1610" s="263"/>
      <c r="I1610" s="263"/>
      <c r="J1610" s="263"/>
      <c r="K1610" s="263"/>
      <c r="L1610" s="263"/>
      <c r="M1610" s="263"/>
      <c r="N1610" s="263"/>
      <c r="O1610" s="158"/>
      <c r="P1610" s="296">
        <f t="shared" si="69"/>
        <v>0</v>
      </c>
      <c r="Q1610" s="263"/>
      <c r="R1610" s="263"/>
      <c r="S1610" s="263"/>
      <c r="T1610" s="263"/>
      <c r="U1610" s="263"/>
      <c r="V1610" s="263"/>
      <c r="W1610" s="263">
        <v>1</v>
      </c>
      <c r="X1610" s="158">
        <v>45266</v>
      </c>
      <c r="Y1610" s="297">
        <f t="shared" si="70"/>
        <v>1</v>
      </c>
      <c r="Z1610" s="263"/>
      <c r="AA1610" s="263"/>
      <c r="AB1610" s="263"/>
      <c r="AC1610" s="263"/>
      <c r="AD1610" s="263"/>
      <c r="AE1610" s="263"/>
      <c r="AF1610" s="263"/>
      <c r="AG1610" s="158"/>
      <c r="AH1610" s="297">
        <f t="shared" si="68"/>
        <v>0</v>
      </c>
      <c r="AI1610" s="573"/>
      <c r="AJ1610" s="574" t="s">
        <v>659</v>
      </c>
      <c r="AK1610" s="574" t="s">
        <v>430</v>
      </c>
      <c r="AL1610" s="574"/>
      <c r="AM1610" s="574"/>
      <c r="AN1610" s="574"/>
      <c r="AO1610" s="574"/>
      <c r="AP1610" s="574"/>
      <c r="AQ1610" s="574"/>
      <c r="AR1610" s="574"/>
      <c r="AS1610" s="575"/>
      <c r="AT1610" s="576"/>
      <c r="AU1610" s="575"/>
      <c r="AV1610" s="577"/>
      <c r="AW1610" s="159"/>
    </row>
    <row r="1611" spans="1:49" ht="51">
      <c r="A1611" s="395"/>
      <c r="B1611" s="395">
        <v>4536210800</v>
      </c>
      <c r="C1611" s="263" t="s">
        <v>7888</v>
      </c>
      <c r="D1611" s="263" t="s">
        <v>7889</v>
      </c>
      <c r="E1611" s="263" t="s">
        <v>3780</v>
      </c>
      <c r="F1611" s="263" t="s">
        <v>422</v>
      </c>
      <c r="G1611" s="263" t="s">
        <v>655</v>
      </c>
      <c r="H1611" s="263"/>
      <c r="I1611" s="263"/>
      <c r="J1611" s="263"/>
      <c r="K1611" s="263"/>
      <c r="L1611" s="263"/>
      <c r="M1611" s="263"/>
      <c r="N1611" s="263"/>
      <c r="O1611" s="158"/>
      <c r="P1611" s="296">
        <f t="shared" si="69"/>
        <v>0</v>
      </c>
      <c r="Q1611" s="263"/>
      <c r="R1611" s="263"/>
      <c r="S1611" s="263"/>
      <c r="T1611" s="263"/>
      <c r="U1611" s="263"/>
      <c r="V1611" s="263"/>
      <c r="W1611" s="263">
        <v>1</v>
      </c>
      <c r="X1611" s="158">
        <v>45225</v>
      </c>
      <c r="Y1611" s="297">
        <f t="shared" si="70"/>
        <v>1</v>
      </c>
      <c r="Z1611" s="263"/>
      <c r="AA1611" s="263"/>
      <c r="AB1611" s="263"/>
      <c r="AC1611" s="263"/>
      <c r="AD1611" s="263"/>
      <c r="AE1611" s="263"/>
      <c r="AF1611" s="263"/>
      <c r="AG1611" s="158"/>
      <c r="AH1611" s="297">
        <f t="shared" si="68"/>
        <v>0</v>
      </c>
      <c r="AI1611" s="573"/>
      <c r="AJ1611" s="574" t="s">
        <v>659</v>
      </c>
      <c r="AK1611" s="574" t="s">
        <v>430</v>
      </c>
      <c r="AL1611" s="574"/>
      <c r="AM1611" s="574"/>
      <c r="AN1611" s="574"/>
      <c r="AO1611" s="574"/>
      <c r="AP1611" s="574"/>
      <c r="AQ1611" s="574"/>
      <c r="AR1611" s="574"/>
      <c r="AS1611" s="575"/>
      <c r="AT1611" s="576"/>
      <c r="AU1611" s="575"/>
      <c r="AV1611" s="577"/>
      <c r="AW1611" s="159"/>
    </row>
    <row r="1612" spans="1:49" ht="51">
      <c r="A1612" s="395"/>
      <c r="B1612" s="395">
        <v>3092342200</v>
      </c>
      <c r="C1612" s="263" t="s">
        <v>7890</v>
      </c>
      <c r="D1612" s="263" t="s">
        <v>7891</v>
      </c>
      <c r="E1612" s="263" t="s">
        <v>3781</v>
      </c>
      <c r="F1612" s="263" t="s">
        <v>422</v>
      </c>
      <c r="G1612" s="263" t="s">
        <v>655</v>
      </c>
      <c r="H1612" s="263"/>
      <c r="I1612" s="263"/>
      <c r="J1612" s="263"/>
      <c r="K1612" s="263"/>
      <c r="L1612" s="263"/>
      <c r="M1612" s="263"/>
      <c r="N1612" s="263"/>
      <c r="O1612" s="158"/>
      <c r="P1612" s="296">
        <f t="shared" si="69"/>
        <v>0</v>
      </c>
      <c r="Q1612" s="263"/>
      <c r="R1612" s="263"/>
      <c r="S1612" s="263"/>
      <c r="T1612" s="263"/>
      <c r="U1612" s="263"/>
      <c r="V1612" s="263"/>
      <c r="W1612" s="263">
        <v>1</v>
      </c>
      <c r="X1612" s="158">
        <v>45210</v>
      </c>
      <c r="Y1612" s="297">
        <f t="shared" si="70"/>
        <v>1</v>
      </c>
      <c r="Z1612" s="263"/>
      <c r="AA1612" s="263"/>
      <c r="AB1612" s="263"/>
      <c r="AC1612" s="263"/>
      <c r="AD1612" s="263"/>
      <c r="AE1612" s="263"/>
      <c r="AF1612" s="263"/>
      <c r="AG1612" s="158"/>
      <c r="AH1612" s="297">
        <f t="shared" si="68"/>
        <v>0</v>
      </c>
      <c r="AI1612" s="573"/>
      <c r="AJ1612" s="574" t="s">
        <v>659</v>
      </c>
      <c r="AK1612" s="574" t="s">
        <v>430</v>
      </c>
      <c r="AL1612" s="574"/>
      <c r="AM1612" s="574"/>
      <c r="AN1612" s="574"/>
      <c r="AO1612" s="574"/>
      <c r="AP1612" s="574"/>
      <c r="AQ1612" s="574"/>
      <c r="AR1612" s="574"/>
      <c r="AS1612" s="575"/>
      <c r="AT1612" s="576"/>
      <c r="AU1612" s="575"/>
      <c r="AV1612" s="577"/>
      <c r="AW1612" s="159"/>
    </row>
    <row r="1613" spans="1:49" ht="76.5">
      <c r="A1613" s="395"/>
      <c r="B1613" s="395">
        <v>4404410300</v>
      </c>
      <c r="C1613" s="263" t="s">
        <v>7892</v>
      </c>
      <c r="D1613" s="263" t="s">
        <v>7893</v>
      </c>
      <c r="E1613" s="263" t="s">
        <v>3782</v>
      </c>
      <c r="F1613" s="263" t="s">
        <v>422</v>
      </c>
      <c r="G1613" s="263" t="s">
        <v>655</v>
      </c>
      <c r="H1613" s="263"/>
      <c r="I1613" s="263"/>
      <c r="J1613" s="263"/>
      <c r="K1613" s="263"/>
      <c r="L1613" s="263"/>
      <c r="M1613" s="263"/>
      <c r="N1613" s="263"/>
      <c r="O1613" s="158"/>
      <c r="P1613" s="296">
        <f t="shared" si="69"/>
        <v>0</v>
      </c>
      <c r="Q1613" s="263"/>
      <c r="R1613" s="263"/>
      <c r="S1613" s="263"/>
      <c r="T1613" s="263"/>
      <c r="U1613" s="263"/>
      <c r="V1613" s="263"/>
      <c r="W1613" s="263">
        <v>1</v>
      </c>
      <c r="X1613" s="158">
        <v>45093</v>
      </c>
      <c r="Y1613" s="297">
        <f t="shared" si="70"/>
        <v>1</v>
      </c>
      <c r="Z1613" s="263"/>
      <c r="AA1613" s="263"/>
      <c r="AB1613" s="263"/>
      <c r="AC1613" s="263"/>
      <c r="AD1613" s="263"/>
      <c r="AE1613" s="263"/>
      <c r="AF1613" s="263"/>
      <c r="AG1613" s="158"/>
      <c r="AH1613" s="297">
        <f t="shared" si="68"/>
        <v>0</v>
      </c>
      <c r="AI1613" s="573"/>
      <c r="AJ1613" s="574" t="s">
        <v>659</v>
      </c>
      <c r="AK1613" s="574" t="s">
        <v>430</v>
      </c>
      <c r="AL1613" s="574"/>
      <c r="AM1613" s="574"/>
      <c r="AN1613" s="574"/>
      <c r="AO1613" s="574"/>
      <c r="AP1613" s="574"/>
      <c r="AQ1613" s="574"/>
      <c r="AR1613" s="574"/>
      <c r="AS1613" s="575"/>
      <c r="AT1613" s="576"/>
      <c r="AU1613" s="575"/>
      <c r="AV1613" s="577"/>
      <c r="AW1613" s="159"/>
    </row>
    <row r="1614" spans="1:49" ht="51">
      <c r="A1614" s="395"/>
      <c r="B1614" s="395">
        <v>4496800800</v>
      </c>
      <c r="C1614" s="263" t="s">
        <v>7894</v>
      </c>
      <c r="D1614" s="263" t="s">
        <v>7895</v>
      </c>
      <c r="E1614" s="263" t="s">
        <v>3783</v>
      </c>
      <c r="F1614" s="263" t="s">
        <v>422</v>
      </c>
      <c r="G1614" s="263" t="s">
        <v>655</v>
      </c>
      <c r="H1614" s="263"/>
      <c r="I1614" s="263"/>
      <c r="J1614" s="263"/>
      <c r="K1614" s="263"/>
      <c r="L1614" s="263"/>
      <c r="M1614" s="263"/>
      <c r="N1614" s="263"/>
      <c r="O1614" s="158"/>
      <c r="P1614" s="296">
        <f t="shared" si="69"/>
        <v>0</v>
      </c>
      <c r="Q1614" s="263"/>
      <c r="R1614" s="263"/>
      <c r="S1614" s="263"/>
      <c r="T1614" s="263"/>
      <c r="U1614" s="263"/>
      <c r="V1614" s="263"/>
      <c r="W1614" s="263">
        <v>1</v>
      </c>
      <c r="X1614" s="158">
        <v>45188</v>
      </c>
      <c r="Y1614" s="297">
        <f t="shared" si="70"/>
        <v>1</v>
      </c>
      <c r="Z1614" s="263"/>
      <c r="AA1614" s="263"/>
      <c r="AB1614" s="263"/>
      <c r="AC1614" s="263"/>
      <c r="AD1614" s="263"/>
      <c r="AE1614" s="263"/>
      <c r="AF1614" s="263"/>
      <c r="AG1614" s="158"/>
      <c r="AH1614" s="297">
        <f t="shared" si="68"/>
        <v>0</v>
      </c>
      <c r="AI1614" s="573"/>
      <c r="AJ1614" s="574" t="s">
        <v>659</v>
      </c>
      <c r="AK1614" s="574" t="s">
        <v>430</v>
      </c>
      <c r="AL1614" s="574"/>
      <c r="AM1614" s="574"/>
      <c r="AN1614" s="574"/>
      <c r="AO1614" s="574"/>
      <c r="AP1614" s="574"/>
      <c r="AQ1614" s="574"/>
      <c r="AR1614" s="574"/>
      <c r="AS1614" s="575"/>
      <c r="AT1614" s="576"/>
      <c r="AU1614" s="575"/>
      <c r="AV1614" s="577"/>
      <c r="AW1614" s="159"/>
    </row>
    <row r="1615" spans="1:49" ht="63.75">
      <c r="A1615" s="395"/>
      <c r="B1615" s="395">
        <v>3181320100</v>
      </c>
      <c r="C1615" s="263" t="s">
        <v>7896</v>
      </c>
      <c r="D1615" s="263" t="s">
        <v>7897</v>
      </c>
      <c r="E1615" s="263" t="s">
        <v>3784</v>
      </c>
      <c r="F1615" s="263" t="s">
        <v>422</v>
      </c>
      <c r="G1615" s="263" t="s">
        <v>655</v>
      </c>
      <c r="H1615" s="263"/>
      <c r="I1615" s="263"/>
      <c r="J1615" s="263"/>
      <c r="K1615" s="263"/>
      <c r="L1615" s="263"/>
      <c r="M1615" s="263"/>
      <c r="N1615" s="263"/>
      <c r="O1615" s="158"/>
      <c r="P1615" s="296">
        <f t="shared" si="69"/>
        <v>0</v>
      </c>
      <c r="Q1615" s="263"/>
      <c r="R1615" s="263"/>
      <c r="S1615" s="263"/>
      <c r="T1615" s="263"/>
      <c r="U1615" s="263"/>
      <c r="V1615" s="263"/>
      <c r="W1615" s="263">
        <v>1</v>
      </c>
      <c r="X1615" s="158">
        <v>45191</v>
      </c>
      <c r="Y1615" s="297">
        <f t="shared" si="70"/>
        <v>1</v>
      </c>
      <c r="Z1615" s="263"/>
      <c r="AA1615" s="263"/>
      <c r="AB1615" s="263"/>
      <c r="AC1615" s="263"/>
      <c r="AD1615" s="263"/>
      <c r="AE1615" s="263"/>
      <c r="AF1615" s="263"/>
      <c r="AG1615" s="158"/>
      <c r="AH1615" s="297">
        <f t="shared" si="68"/>
        <v>0</v>
      </c>
      <c r="AI1615" s="573"/>
      <c r="AJ1615" s="574" t="s">
        <v>659</v>
      </c>
      <c r="AK1615" s="574" t="s">
        <v>430</v>
      </c>
      <c r="AL1615" s="574"/>
      <c r="AM1615" s="574"/>
      <c r="AN1615" s="574"/>
      <c r="AO1615" s="574"/>
      <c r="AP1615" s="574"/>
      <c r="AQ1615" s="574"/>
      <c r="AR1615" s="574"/>
      <c r="AS1615" s="575"/>
      <c r="AT1615" s="576"/>
      <c r="AU1615" s="575"/>
      <c r="AV1615" s="577"/>
      <c r="AW1615" s="159"/>
    </row>
    <row r="1616" spans="1:49" ht="63.75">
      <c r="A1616" s="395"/>
      <c r="B1616" s="395">
        <v>4651800500</v>
      </c>
      <c r="C1616" s="263" t="s">
        <v>7898</v>
      </c>
      <c r="D1616" s="263" t="s">
        <v>7899</v>
      </c>
      <c r="E1616" s="263" t="s">
        <v>3785</v>
      </c>
      <c r="F1616" s="263" t="s">
        <v>422</v>
      </c>
      <c r="G1616" s="263" t="s">
        <v>655</v>
      </c>
      <c r="H1616" s="263"/>
      <c r="I1616" s="263"/>
      <c r="J1616" s="263"/>
      <c r="K1616" s="263"/>
      <c r="L1616" s="263"/>
      <c r="M1616" s="263"/>
      <c r="N1616" s="263"/>
      <c r="O1616" s="158"/>
      <c r="P1616" s="296">
        <f t="shared" si="69"/>
        <v>0</v>
      </c>
      <c r="Q1616" s="263"/>
      <c r="R1616" s="263"/>
      <c r="S1616" s="263"/>
      <c r="T1616" s="263"/>
      <c r="U1616" s="263"/>
      <c r="V1616" s="263"/>
      <c r="W1616" s="263">
        <v>1</v>
      </c>
      <c r="X1616" s="158">
        <v>45218</v>
      </c>
      <c r="Y1616" s="297">
        <f t="shared" si="70"/>
        <v>1</v>
      </c>
      <c r="Z1616" s="263"/>
      <c r="AA1616" s="263"/>
      <c r="AB1616" s="263"/>
      <c r="AC1616" s="263"/>
      <c r="AD1616" s="263"/>
      <c r="AE1616" s="263"/>
      <c r="AF1616" s="263"/>
      <c r="AG1616" s="158"/>
      <c r="AH1616" s="297">
        <f t="shared" si="68"/>
        <v>0</v>
      </c>
      <c r="AI1616" s="573"/>
      <c r="AJ1616" s="574" t="s">
        <v>659</v>
      </c>
      <c r="AK1616" s="574" t="s">
        <v>430</v>
      </c>
      <c r="AL1616" s="574"/>
      <c r="AM1616" s="574"/>
      <c r="AN1616" s="574"/>
      <c r="AO1616" s="574"/>
      <c r="AP1616" s="574"/>
      <c r="AQ1616" s="574"/>
      <c r="AR1616" s="574"/>
      <c r="AS1616" s="575"/>
      <c r="AT1616" s="576"/>
      <c r="AU1616" s="575"/>
      <c r="AV1616" s="577"/>
      <c r="AW1616" s="159"/>
    </row>
    <row r="1617" spans="1:49" ht="63.75">
      <c r="A1617" s="395"/>
      <c r="B1617" s="395">
        <v>4452421100</v>
      </c>
      <c r="C1617" s="263" t="s">
        <v>7900</v>
      </c>
      <c r="D1617" s="263" t="s">
        <v>7901</v>
      </c>
      <c r="E1617" s="263" t="s">
        <v>3786</v>
      </c>
      <c r="F1617" s="263" t="s">
        <v>422</v>
      </c>
      <c r="G1617" s="263" t="s">
        <v>655</v>
      </c>
      <c r="H1617" s="263"/>
      <c r="I1617" s="263"/>
      <c r="J1617" s="263"/>
      <c r="K1617" s="263"/>
      <c r="L1617" s="263"/>
      <c r="M1617" s="263"/>
      <c r="N1617" s="263"/>
      <c r="O1617" s="158"/>
      <c r="P1617" s="296">
        <f t="shared" si="69"/>
        <v>0</v>
      </c>
      <c r="Q1617" s="263"/>
      <c r="R1617" s="263"/>
      <c r="S1617" s="263"/>
      <c r="T1617" s="263"/>
      <c r="U1617" s="263"/>
      <c r="V1617" s="263"/>
      <c r="W1617" s="263">
        <v>1</v>
      </c>
      <c r="X1617" s="158">
        <v>45189</v>
      </c>
      <c r="Y1617" s="297">
        <f t="shared" si="70"/>
        <v>1</v>
      </c>
      <c r="Z1617" s="263"/>
      <c r="AA1617" s="263"/>
      <c r="AB1617" s="263"/>
      <c r="AC1617" s="263"/>
      <c r="AD1617" s="263"/>
      <c r="AE1617" s="263"/>
      <c r="AF1617" s="263"/>
      <c r="AG1617" s="158"/>
      <c r="AH1617" s="297">
        <f t="shared" si="68"/>
        <v>0</v>
      </c>
      <c r="AI1617" s="573"/>
      <c r="AJ1617" s="574" t="s">
        <v>659</v>
      </c>
      <c r="AK1617" s="574" t="s">
        <v>430</v>
      </c>
      <c r="AL1617" s="574"/>
      <c r="AM1617" s="574"/>
      <c r="AN1617" s="574"/>
      <c r="AO1617" s="574"/>
      <c r="AP1617" s="574"/>
      <c r="AQ1617" s="574"/>
      <c r="AR1617" s="574"/>
      <c r="AS1617" s="575"/>
      <c r="AT1617" s="576"/>
      <c r="AU1617" s="575"/>
      <c r="AV1617" s="577"/>
      <c r="AW1617" s="159"/>
    </row>
    <row r="1618" spans="1:49" ht="51">
      <c r="A1618" s="395"/>
      <c r="B1618" s="395">
        <v>4303720300</v>
      </c>
      <c r="C1618" s="263" t="s">
        <v>7902</v>
      </c>
      <c r="D1618" s="263" t="s">
        <v>7903</v>
      </c>
      <c r="E1618" s="263" t="s">
        <v>3787</v>
      </c>
      <c r="F1618" s="263" t="s">
        <v>422</v>
      </c>
      <c r="G1618" s="263" t="s">
        <v>655</v>
      </c>
      <c r="H1618" s="263"/>
      <c r="I1618" s="263"/>
      <c r="J1618" s="263"/>
      <c r="K1618" s="263"/>
      <c r="L1618" s="263"/>
      <c r="M1618" s="263"/>
      <c r="N1618" s="263"/>
      <c r="O1618" s="158"/>
      <c r="P1618" s="296">
        <f t="shared" si="69"/>
        <v>0</v>
      </c>
      <c r="Q1618" s="263"/>
      <c r="R1618" s="263"/>
      <c r="S1618" s="263"/>
      <c r="T1618" s="263"/>
      <c r="U1618" s="263"/>
      <c r="V1618" s="263"/>
      <c r="W1618" s="263">
        <v>1</v>
      </c>
      <c r="X1618" s="158">
        <v>45252</v>
      </c>
      <c r="Y1618" s="297">
        <f t="shared" si="70"/>
        <v>1</v>
      </c>
      <c r="Z1618" s="263"/>
      <c r="AA1618" s="263"/>
      <c r="AB1618" s="263"/>
      <c r="AC1618" s="263"/>
      <c r="AD1618" s="263"/>
      <c r="AE1618" s="263"/>
      <c r="AF1618" s="263"/>
      <c r="AG1618" s="158"/>
      <c r="AH1618" s="297">
        <f t="shared" si="68"/>
        <v>0</v>
      </c>
      <c r="AI1618" s="573"/>
      <c r="AJ1618" s="574" t="s">
        <v>659</v>
      </c>
      <c r="AK1618" s="574" t="s">
        <v>430</v>
      </c>
      <c r="AL1618" s="574"/>
      <c r="AM1618" s="574"/>
      <c r="AN1618" s="574"/>
      <c r="AO1618" s="574"/>
      <c r="AP1618" s="574"/>
      <c r="AQ1618" s="574"/>
      <c r="AR1618" s="574"/>
      <c r="AS1618" s="575"/>
      <c r="AT1618" s="576"/>
      <c r="AU1618" s="575"/>
      <c r="AV1618" s="577"/>
      <c r="AW1618" s="159"/>
    </row>
    <row r="1619" spans="1:49" ht="63.75">
      <c r="A1619" s="395"/>
      <c r="B1619" s="395">
        <v>5501302500</v>
      </c>
      <c r="C1619" s="263" t="s">
        <v>7904</v>
      </c>
      <c r="D1619" s="263" t="s">
        <v>7905</v>
      </c>
      <c r="E1619" s="263" t="s">
        <v>3788</v>
      </c>
      <c r="F1619" s="263" t="s">
        <v>422</v>
      </c>
      <c r="G1619" s="263" t="s">
        <v>655</v>
      </c>
      <c r="H1619" s="263"/>
      <c r="I1619" s="263"/>
      <c r="J1619" s="263"/>
      <c r="K1619" s="263"/>
      <c r="L1619" s="263"/>
      <c r="M1619" s="263"/>
      <c r="N1619" s="263"/>
      <c r="O1619" s="158"/>
      <c r="P1619" s="296">
        <f t="shared" si="69"/>
        <v>0</v>
      </c>
      <c r="Q1619" s="263"/>
      <c r="R1619" s="263"/>
      <c r="S1619" s="263"/>
      <c r="T1619" s="263"/>
      <c r="U1619" s="263"/>
      <c r="V1619" s="263"/>
      <c r="W1619" s="263">
        <v>1</v>
      </c>
      <c r="X1619" s="158">
        <v>45133</v>
      </c>
      <c r="Y1619" s="297">
        <f t="shared" si="70"/>
        <v>1</v>
      </c>
      <c r="Z1619" s="263"/>
      <c r="AA1619" s="263"/>
      <c r="AB1619" s="263"/>
      <c r="AC1619" s="263"/>
      <c r="AD1619" s="263"/>
      <c r="AE1619" s="263"/>
      <c r="AF1619" s="263"/>
      <c r="AG1619" s="158"/>
      <c r="AH1619" s="297">
        <f t="shared" si="68"/>
        <v>0</v>
      </c>
      <c r="AI1619" s="573"/>
      <c r="AJ1619" s="574" t="s">
        <v>659</v>
      </c>
      <c r="AK1619" s="574" t="s">
        <v>430</v>
      </c>
      <c r="AL1619" s="574"/>
      <c r="AM1619" s="574"/>
      <c r="AN1619" s="574"/>
      <c r="AO1619" s="574"/>
      <c r="AP1619" s="574"/>
      <c r="AQ1619" s="574"/>
      <c r="AR1619" s="574"/>
      <c r="AS1619" s="575"/>
      <c r="AT1619" s="576"/>
      <c r="AU1619" s="575"/>
      <c r="AV1619" s="577"/>
      <c r="AW1619" s="159"/>
    </row>
    <row r="1620" spans="1:49" ht="51">
      <c r="A1620" s="395"/>
      <c r="B1620" s="395">
        <v>3501910700</v>
      </c>
      <c r="C1620" s="263" t="s">
        <v>7906</v>
      </c>
      <c r="D1620" s="263" t="s">
        <v>7907</v>
      </c>
      <c r="E1620" s="263" t="s">
        <v>3789</v>
      </c>
      <c r="F1620" s="263" t="s">
        <v>422</v>
      </c>
      <c r="G1620" s="263" t="s">
        <v>655</v>
      </c>
      <c r="H1620" s="263"/>
      <c r="I1620" s="263"/>
      <c r="J1620" s="263"/>
      <c r="K1620" s="263"/>
      <c r="L1620" s="263"/>
      <c r="M1620" s="263"/>
      <c r="N1620" s="263"/>
      <c r="O1620" s="158"/>
      <c r="P1620" s="296">
        <f t="shared" si="69"/>
        <v>0</v>
      </c>
      <c r="Q1620" s="263"/>
      <c r="R1620" s="263"/>
      <c r="S1620" s="263"/>
      <c r="T1620" s="263"/>
      <c r="U1620" s="263"/>
      <c r="V1620" s="263"/>
      <c r="W1620" s="263">
        <v>1</v>
      </c>
      <c r="X1620" s="158">
        <v>45226</v>
      </c>
      <c r="Y1620" s="297">
        <f t="shared" si="70"/>
        <v>1</v>
      </c>
      <c r="Z1620" s="263"/>
      <c r="AA1620" s="263"/>
      <c r="AB1620" s="263"/>
      <c r="AC1620" s="263"/>
      <c r="AD1620" s="263"/>
      <c r="AE1620" s="263"/>
      <c r="AF1620" s="263"/>
      <c r="AG1620" s="158"/>
      <c r="AH1620" s="297">
        <f t="shared" si="68"/>
        <v>0</v>
      </c>
      <c r="AI1620" s="573"/>
      <c r="AJ1620" s="574" t="s">
        <v>659</v>
      </c>
      <c r="AK1620" s="574" t="s">
        <v>430</v>
      </c>
      <c r="AL1620" s="574"/>
      <c r="AM1620" s="574"/>
      <c r="AN1620" s="574"/>
      <c r="AO1620" s="574"/>
      <c r="AP1620" s="574"/>
      <c r="AQ1620" s="574"/>
      <c r="AR1620" s="574"/>
      <c r="AS1620" s="575"/>
      <c r="AT1620" s="576"/>
      <c r="AU1620" s="575"/>
      <c r="AV1620" s="577"/>
      <c r="AW1620" s="159"/>
    </row>
    <row r="1621" spans="1:49" ht="76.5">
      <c r="A1621" s="395"/>
      <c r="B1621" s="395">
        <v>6341402900</v>
      </c>
      <c r="C1621" s="263" t="s">
        <v>7908</v>
      </c>
      <c r="D1621" s="263" t="s">
        <v>7909</v>
      </c>
      <c r="E1621" s="263" t="s">
        <v>3790</v>
      </c>
      <c r="F1621" s="263" t="s">
        <v>422</v>
      </c>
      <c r="G1621" s="263" t="s">
        <v>655</v>
      </c>
      <c r="H1621" s="263"/>
      <c r="I1621" s="263"/>
      <c r="J1621" s="263"/>
      <c r="K1621" s="263"/>
      <c r="L1621" s="263"/>
      <c r="M1621" s="263"/>
      <c r="N1621" s="263"/>
      <c r="O1621" s="158"/>
      <c r="P1621" s="296">
        <f t="shared" si="69"/>
        <v>0</v>
      </c>
      <c r="Q1621" s="263"/>
      <c r="R1621" s="263"/>
      <c r="S1621" s="263"/>
      <c r="T1621" s="263"/>
      <c r="U1621" s="263"/>
      <c r="V1621" s="263"/>
      <c r="W1621" s="263">
        <v>1</v>
      </c>
      <c r="X1621" s="158">
        <v>45210</v>
      </c>
      <c r="Y1621" s="297">
        <f t="shared" si="70"/>
        <v>1</v>
      </c>
      <c r="Z1621" s="263"/>
      <c r="AA1621" s="263"/>
      <c r="AB1621" s="263"/>
      <c r="AC1621" s="263"/>
      <c r="AD1621" s="263"/>
      <c r="AE1621" s="263"/>
      <c r="AF1621" s="263"/>
      <c r="AG1621" s="158"/>
      <c r="AH1621" s="297">
        <f t="shared" si="68"/>
        <v>0</v>
      </c>
      <c r="AI1621" s="573"/>
      <c r="AJ1621" s="574" t="s">
        <v>659</v>
      </c>
      <c r="AK1621" s="574" t="s">
        <v>430</v>
      </c>
      <c r="AL1621" s="574"/>
      <c r="AM1621" s="574"/>
      <c r="AN1621" s="574"/>
      <c r="AO1621" s="574"/>
      <c r="AP1621" s="574"/>
      <c r="AQ1621" s="574"/>
      <c r="AR1621" s="574"/>
      <c r="AS1621" s="575"/>
      <c r="AT1621" s="576"/>
      <c r="AU1621" s="575"/>
      <c r="AV1621" s="577"/>
      <c r="AW1621" s="159"/>
    </row>
    <row r="1622" spans="1:49" ht="76.5">
      <c r="A1622" s="395"/>
      <c r="B1622" s="395">
        <v>4436850300</v>
      </c>
      <c r="C1622" s="263" t="s">
        <v>7910</v>
      </c>
      <c r="D1622" s="263" t="s">
        <v>7911</v>
      </c>
      <c r="E1622" s="263" t="s">
        <v>3791</v>
      </c>
      <c r="F1622" s="263" t="s">
        <v>422</v>
      </c>
      <c r="G1622" s="263" t="s">
        <v>655</v>
      </c>
      <c r="H1622" s="263"/>
      <c r="I1622" s="263"/>
      <c r="J1622" s="263"/>
      <c r="K1622" s="263"/>
      <c r="L1622" s="263"/>
      <c r="M1622" s="263"/>
      <c r="N1622" s="263"/>
      <c r="O1622" s="158"/>
      <c r="P1622" s="296">
        <f t="shared" si="69"/>
        <v>0</v>
      </c>
      <c r="Q1622" s="263"/>
      <c r="R1622" s="263"/>
      <c r="S1622" s="263"/>
      <c r="T1622" s="263"/>
      <c r="U1622" s="263"/>
      <c r="V1622" s="263"/>
      <c r="W1622" s="263">
        <v>1</v>
      </c>
      <c r="X1622" s="158">
        <v>45152</v>
      </c>
      <c r="Y1622" s="297">
        <f t="shared" si="70"/>
        <v>1</v>
      </c>
      <c r="Z1622" s="263"/>
      <c r="AA1622" s="263"/>
      <c r="AB1622" s="263"/>
      <c r="AC1622" s="263"/>
      <c r="AD1622" s="263"/>
      <c r="AE1622" s="263"/>
      <c r="AF1622" s="263"/>
      <c r="AG1622" s="158"/>
      <c r="AH1622" s="297">
        <f t="shared" si="68"/>
        <v>0</v>
      </c>
      <c r="AI1622" s="573"/>
      <c r="AJ1622" s="574" t="s">
        <v>659</v>
      </c>
      <c r="AK1622" s="574" t="s">
        <v>430</v>
      </c>
      <c r="AL1622" s="574"/>
      <c r="AM1622" s="574"/>
      <c r="AN1622" s="574"/>
      <c r="AO1622" s="574"/>
      <c r="AP1622" s="574"/>
      <c r="AQ1622" s="574"/>
      <c r="AR1622" s="574"/>
      <c r="AS1622" s="575"/>
      <c r="AT1622" s="576"/>
      <c r="AU1622" s="575"/>
      <c r="AV1622" s="577"/>
      <c r="AW1622" s="159"/>
    </row>
    <row r="1623" spans="1:49" ht="51">
      <c r="A1623" s="395"/>
      <c r="B1623" s="395">
        <v>4484511500</v>
      </c>
      <c r="C1623" s="263" t="s">
        <v>7912</v>
      </c>
      <c r="D1623" s="263" t="s">
        <v>7913</v>
      </c>
      <c r="E1623" s="263" t="s">
        <v>3792</v>
      </c>
      <c r="F1623" s="263" t="s">
        <v>422</v>
      </c>
      <c r="G1623" s="263" t="s">
        <v>655</v>
      </c>
      <c r="H1623" s="263"/>
      <c r="I1623" s="263"/>
      <c r="J1623" s="263"/>
      <c r="K1623" s="263"/>
      <c r="L1623" s="263"/>
      <c r="M1623" s="263"/>
      <c r="N1623" s="263"/>
      <c r="O1623" s="158"/>
      <c r="P1623" s="296">
        <f t="shared" si="69"/>
        <v>0</v>
      </c>
      <c r="Q1623" s="263"/>
      <c r="R1623" s="263"/>
      <c r="S1623" s="263"/>
      <c r="T1623" s="263"/>
      <c r="U1623" s="263"/>
      <c r="V1623" s="263"/>
      <c r="W1623" s="263">
        <v>1</v>
      </c>
      <c r="X1623" s="158">
        <v>45007</v>
      </c>
      <c r="Y1623" s="297">
        <f t="shared" si="70"/>
        <v>1</v>
      </c>
      <c r="Z1623" s="263"/>
      <c r="AA1623" s="263"/>
      <c r="AB1623" s="263"/>
      <c r="AC1623" s="263"/>
      <c r="AD1623" s="263"/>
      <c r="AE1623" s="263"/>
      <c r="AF1623" s="263"/>
      <c r="AG1623" s="158"/>
      <c r="AH1623" s="297">
        <f t="shared" si="68"/>
        <v>0</v>
      </c>
      <c r="AI1623" s="573"/>
      <c r="AJ1623" s="574" t="s">
        <v>659</v>
      </c>
      <c r="AK1623" s="574" t="s">
        <v>430</v>
      </c>
      <c r="AL1623" s="574"/>
      <c r="AM1623" s="574"/>
      <c r="AN1623" s="574"/>
      <c r="AO1623" s="574"/>
      <c r="AP1623" s="574"/>
      <c r="AQ1623" s="574"/>
      <c r="AR1623" s="574"/>
      <c r="AS1623" s="575"/>
      <c r="AT1623" s="576"/>
      <c r="AU1623" s="575"/>
      <c r="AV1623" s="577"/>
      <c r="AW1623" s="159"/>
    </row>
    <row r="1624" spans="1:49" ht="51">
      <c r="A1624" s="395"/>
      <c r="B1624" s="395">
        <v>4586410700</v>
      </c>
      <c r="C1624" s="263" t="s">
        <v>7914</v>
      </c>
      <c r="D1624" s="263" t="s">
        <v>7915</v>
      </c>
      <c r="E1624" s="263" t="s">
        <v>3793</v>
      </c>
      <c r="F1624" s="263" t="s">
        <v>422</v>
      </c>
      <c r="G1624" s="263" t="s">
        <v>655</v>
      </c>
      <c r="H1624" s="263"/>
      <c r="I1624" s="263"/>
      <c r="J1624" s="263"/>
      <c r="K1624" s="263"/>
      <c r="L1624" s="263"/>
      <c r="M1624" s="263"/>
      <c r="N1624" s="263"/>
      <c r="O1624" s="158"/>
      <c r="P1624" s="296">
        <f t="shared" si="69"/>
        <v>0</v>
      </c>
      <c r="Q1624" s="263"/>
      <c r="R1624" s="263"/>
      <c r="S1624" s="263"/>
      <c r="T1624" s="263"/>
      <c r="U1624" s="263"/>
      <c r="V1624" s="263"/>
      <c r="W1624" s="263">
        <v>1</v>
      </c>
      <c r="X1624" s="158">
        <v>45049</v>
      </c>
      <c r="Y1624" s="297">
        <f t="shared" si="70"/>
        <v>1</v>
      </c>
      <c r="Z1624" s="263"/>
      <c r="AA1624" s="263"/>
      <c r="AB1624" s="263"/>
      <c r="AC1624" s="263"/>
      <c r="AD1624" s="263"/>
      <c r="AE1624" s="263"/>
      <c r="AF1624" s="263"/>
      <c r="AG1624" s="158"/>
      <c r="AH1624" s="297">
        <f t="shared" si="68"/>
        <v>0</v>
      </c>
      <c r="AI1624" s="573"/>
      <c r="AJ1624" s="574" t="s">
        <v>659</v>
      </c>
      <c r="AK1624" s="574" t="s">
        <v>430</v>
      </c>
      <c r="AL1624" s="574"/>
      <c r="AM1624" s="574"/>
      <c r="AN1624" s="574"/>
      <c r="AO1624" s="574"/>
      <c r="AP1624" s="574"/>
      <c r="AQ1624" s="574"/>
      <c r="AR1624" s="574"/>
      <c r="AS1624" s="575"/>
      <c r="AT1624" s="576"/>
      <c r="AU1624" s="575"/>
      <c r="AV1624" s="577"/>
      <c r="AW1624" s="159"/>
    </row>
    <row r="1625" spans="1:49" ht="51">
      <c r="A1625" s="395"/>
      <c r="B1625" s="395">
        <v>5493610400</v>
      </c>
      <c r="C1625" s="263" t="s">
        <v>7916</v>
      </c>
      <c r="D1625" s="263" t="s">
        <v>7917</v>
      </c>
      <c r="E1625" s="263" t="s">
        <v>3794</v>
      </c>
      <c r="F1625" s="263" t="s">
        <v>422</v>
      </c>
      <c r="G1625" s="263" t="s">
        <v>655</v>
      </c>
      <c r="H1625" s="263"/>
      <c r="I1625" s="263"/>
      <c r="J1625" s="263"/>
      <c r="K1625" s="263"/>
      <c r="L1625" s="263"/>
      <c r="M1625" s="263"/>
      <c r="N1625" s="263"/>
      <c r="O1625" s="158"/>
      <c r="P1625" s="296">
        <f t="shared" si="69"/>
        <v>0</v>
      </c>
      <c r="Q1625" s="263"/>
      <c r="R1625" s="263"/>
      <c r="S1625" s="263"/>
      <c r="T1625" s="263"/>
      <c r="U1625" s="263"/>
      <c r="V1625" s="263"/>
      <c r="W1625" s="263">
        <v>1</v>
      </c>
      <c r="X1625" s="158">
        <v>45275</v>
      </c>
      <c r="Y1625" s="297">
        <f t="shared" si="70"/>
        <v>1</v>
      </c>
      <c r="Z1625" s="263"/>
      <c r="AA1625" s="263"/>
      <c r="AB1625" s="263"/>
      <c r="AC1625" s="263"/>
      <c r="AD1625" s="263"/>
      <c r="AE1625" s="263"/>
      <c r="AF1625" s="263"/>
      <c r="AG1625" s="158"/>
      <c r="AH1625" s="297">
        <f t="shared" si="68"/>
        <v>0</v>
      </c>
      <c r="AI1625" s="573"/>
      <c r="AJ1625" s="574" t="s">
        <v>659</v>
      </c>
      <c r="AK1625" s="574" t="s">
        <v>430</v>
      </c>
      <c r="AL1625" s="574"/>
      <c r="AM1625" s="574"/>
      <c r="AN1625" s="574"/>
      <c r="AO1625" s="574"/>
      <c r="AP1625" s="574"/>
      <c r="AQ1625" s="574"/>
      <c r="AR1625" s="574"/>
      <c r="AS1625" s="575"/>
      <c r="AT1625" s="576"/>
      <c r="AU1625" s="575"/>
      <c r="AV1625" s="577"/>
      <c r="AW1625" s="159"/>
    </row>
    <row r="1626" spans="1:49" ht="51">
      <c r="A1626" s="395"/>
      <c r="B1626" s="395">
        <v>3483401600</v>
      </c>
      <c r="C1626" s="263" t="s">
        <v>7918</v>
      </c>
      <c r="D1626" s="263" t="s">
        <v>7919</v>
      </c>
      <c r="E1626" s="263" t="s">
        <v>3795</v>
      </c>
      <c r="F1626" s="263" t="s">
        <v>422</v>
      </c>
      <c r="G1626" s="263" t="s">
        <v>655</v>
      </c>
      <c r="H1626" s="263"/>
      <c r="I1626" s="263"/>
      <c r="J1626" s="263"/>
      <c r="K1626" s="263"/>
      <c r="L1626" s="263"/>
      <c r="M1626" s="263"/>
      <c r="N1626" s="263"/>
      <c r="O1626" s="158"/>
      <c r="P1626" s="296">
        <f t="shared" si="69"/>
        <v>0</v>
      </c>
      <c r="Q1626" s="263"/>
      <c r="R1626" s="263"/>
      <c r="S1626" s="263"/>
      <c r="T1626" s="263"/>
      <c r="U1626" s="263"/>
      <c r="V1626" s="263"/>
      <c r="W1626" s="263">
        <v>1</v>
      </c>
      <c r="X1626" s="158">
        <v>45128</v>
      </c>
      <c r="Y1626" s="297">
        <f t="shared" si="70"/>
        <v>1</v>
      </c>
      <c r="Z1626" s="263"/>
      <c r="AA1626" s="263"/>
      <c r="AB1626" s="263"/>
      <c r="AC1626" s="263"/>
      <c r="AD1626" s="263"/>
      <c r="AE1626" s="263"/>
      <c r="AF1626" s="263"/>
      <c r="AG1626" s="158"/>
      <c r="AH1626" s="297">
        <f t="shared" si="68"/>
        <v>0</v>
      </c>
      <c r="AI1626" s="573"/>
      <c r="AJ1626" s="574" t="s">
        <v>659</v>
      </c>
      <c r="AK1626" s="574" t="s">
        <v>430</v>
      </c>
      <c r="AL1626" s="574"/>
      <c r="AM1626" s="574"/>
      <c r="AN1626" s="574"/>
      <c r="AO1626" s="574"/>
      <c r="AP1626" s="574"/>
      <c r="AQ1626" s="574"/>
      <c r="AR1626" s="574"/>
      <c r="AS1626" s="575"/>
      <c r="AT1626" s="576"/>
      <c r="AU1626" s="575"/>
      <c r="AV1626" s="577"/>
      <c r="AW1626" s="159"/>
    </row>
    <row r="1627" spans="1:49" ht="51">
      <c r="A1627" s="395"/>
      <c r="B1627" s="395">
        <v>3184323300</v>
      </c>
      <c r="C1627" s="263" t="s">
        <v>7920</v>
      </c>
      <c r="D1627" s="263" t="s">
        <v>7921</v>
      </c>
      <c r="E1627" s="263" t="s">
        <v>3796</v>
      </c>
      <c r="F1627" s="263" t="s">
        <v>422</v>
      </c>
      <c r="G1627" s="263" t="s">
        <v>655</v>
      </c>
      <c r="H1627" s="263"/>
      <c r="I1627" s="263"/>
      <c r="J1627" s="263"/>
      <c r="K1627" s="263"/>
      <c r="L1627" s="263"/>
      <c r="M1627" s="263"/>
      <c r="N1627" s="263"/>
      <c r="O1627" s="158"/>
      <c r="P1627" s="296">
        <f t="shared" si="69"/>
        <v>0</v>
      </c>
      <c r="Q1627" s="263"/>
      <c r="R1627" s="263"/>
      <c r="S1627" s="263"/>
      <c r="T1627" s="263"/>
      <c r="U1627" s="263"/>
      <c r="V1627" s="263"/>
      <c r="W1627" s="263">
        <v>1</v>
      </c>
      <c r="X1627" s="158">
        <v>44996</v>
      </c>
      <c r="Y1627" s="297">
        <f t="shared" si="70"/>
        <v>1</v>
      </c>
      <c r="Z1627" s="263"/>
      <c r="AA1627" s="263"/>
      <c r="AB1627" s="263"/>
      <c r="AC1627" s="263"/>
      <c r="AD1627" s="263"/>
      <c r="AE1627" s="263"/>
      <c r="AF1627" s="263"/>
      <c r="AG1627" s="158"/>
      <c r="AH1627" s="297">
        <f t="shared" si="68"/>
        <v>0</v>
      </c>
      <c r="AI1627" s="573"/>
      <c r="AJ1627" s="574" t="s">
        <v>659</v>
      </c>
      <c r="AK1627" s="574" t="s">
        <v>430</v>
      </c>
      <c r="AL1627" s="574"/>
      <c r="AM1627" s="574"/>
      <c r="AN1627" s="574"/>
      <c r="AO1627" s="574"/>
      <c r="AP1627" s="574"/>
      <c r="AQ1627" s="574"/>
      <c r="AR1627" s="574"/>
      <c r="AS1627" s="575"/>
      <c r="AT1627" s="576"/>
      <c r="AU1627" s="575"/>
      <c r="AV1627" s="577"/>
      <c r="AW1627" s="159"/>
    </row>
    <row r="1628" spans="1:49" ht="51">
      <c r="A1628" s="395"/>
      <c r="B1628" s="395">
        <v>4292303200</v>
      </c>
      <c r="C1628" s="263" t="s">
        <v>7922</v>
      </c>
      <c r="D1628" s="263" t="s">
        <v>7923</v>
      </c>
      <c r="E1628" s="263" t="s">
        <v>3797</v>
      </c>
      <c r="F1628" s="263" t="s">
        <v>422</v>
      </c>
      <c r="G1628" s="263" t="s">
        <v>655</v>
      </c>
      <c r="H1628" s="263"/>
      <c r="I1628" s="263"/>
      <c r="J1628" s="263"/>
      <c r="K1628" s="263"/>
      <c r="L1628" s="263"/>
      <c r="M1628" s="263"/>
      <c r="N1628" s="263"/>
      <c r="O1628" s="158"/>
      <c r="P1628" s="296">
        <f t="shared" si="69"/>
        <v>0</v>
      </c>
      <c r="Q1628" s="263"/>
      <c r="R1628" s="263"/>
      <c r="S1628" s="263"/>
      <c r="T1628" s="263"/>
      <c r="U1628" s="263"/>
      <c r="V1628" s="263"/>
      <c r="W1628" s="263">
        <v>1</v>
      </c>
      <c r="X1628" s="158">
        <v>45279</v>
      </c>
      <c r="Y1628" s="297">
        <f t="shared" si="70"/>
        <v>1</v>
      </c>
      <c r="Z1628" s="263"/>
      <c r="AA1628" s="263"/>
      <c r="AB1628" s="263"/>
      <c r="AC1628" s="263"/>
      <c r="AD1628" s="263"/>
      <c r="AE1628" s="263"/>
      <c r="AF1628" s="263"/>
      <c r="AG1628" s="158"/>
      <c r="AH1628" s="297">
        <f t="shared" si="68"/>
        <v>0</v>
      </c>
      <c r="AI1628" s="573"/>
      <c r="AJ1628" s="574" t="s">
        <v>659</v>
      </c>
      <c r="AK1628" s="574" t="s">
        <v>430</v>
      </c>
      <c r="AL1628" s="574"/>
      <c r="AM1628" s="574"/>
      <c r="AN1628" s="574"/>
      <c r="AO1628" s="574"/>
      <c r="AP1628" s="574"/>
      <c r="AQ1628" s="574"/>
      <c r="AR1628" s="574"/>
      <c r="AS1628" s="575"/>
      <c r="AT1628" s="576"/>
      <c r="AU1628" s="575"/>
      <c r="AV1628" s="577"/>
      <c r="AW1628" s="159"/>
    </row>
    <row r="1629" spans="1:49" ht="51">
      <c r="A1629" s="395"/>
      <c r="B1629" s="395">
        <v>3181651500</v>
      </c>
      <c r="C1629" s="263" t="s">
        <v>7924</v>
      </c>
      <c r="D1629" s="263" t="s">
        <v>7925</v>
      </c>
      <c r="E1629" s="263" t="s">
        <v>3798</v>
      </c>
      <c r="F1629" s="263" t="s">
        <v>422</v>
      </c>
      <c r="G1629" s="263" t="s">
        <v>655</v>
      </c>
      <c r="H1629" s="263"/>
      <c r="I1629" s="263"/>
      <c r="J1629" s="263"/>
      <c r="K1629" s="263"/>
      <c r="L1629" s="263"/>
      <c r="M1629" s="263"/>
      <c r="N1629" s="263"/>
      <c r="O1629" s="158"/>
      <c r="P1629" s="296">
        <f t="shared" si="69"/>
        <v>0</v>
      </c>
      <c r="Q1629" s="263"/>
      <c r="R1629" s="263"/>
      <c r="S1629" s="263"/>
      <c r="T1629" s="263"/>
      <c r="U1629" s="263"/>
      <c r="V1629" s="263"/>
      <c r="W1629" s="263">
        <v>1</v>
      </c>
      <c r="X1629" s="158">
        <v>45008</v>
      </c>
      <c r="Y1629" s="297">
        <f t="shared" si="70"/>
        <v>1</v>
      </c>
      <c r="Z1629" s="263"/>
      <c r="AA1629" s="263"/>
      <c r="AB1629" s="263"/>
      <c r="AC1629" s="263"/>
      <c r="AD1629" s="263"/>
      <c r="AE1629" s="263"/>
      <c r="AF1629" s="263"/>
      <c r="AG1629" s="158"/>
      <c r="AH1629" s="297">
        <f t="shared" si="68"/>
        <v>0</v>
      </c>
      <c r="AI1629" s="573"/>
      <c r="AJ1629" s="574" t="s">
        <v>659</v>
      </c>
      <c r="AK1629" s="574" t="s">
        <v>430</v>
      </c>
      <c r="AL1629" s="574"/>
      <c r="AM1629" s="574"/>
      <c r="AN1629" s="574"/>
      <c r="AO1629" s="574"/>
      <c r="AP1629" s="574"/>
      <c r="AQ1629" s="574"/>
      <c r="AR1629" s="574"/>
      <c r="AS1629" s="575"/>
      <c r="AT1629" s="576"/>
      <c r="AU1629" s="575"/>
      <c r="AV1629" s="577"/>
      <c r="AW1629" s="159"/>
    </row>
    <row r="1630" spans="1:49" ht="63.75">
      <c r="A1630" s="395"/>
      <c r="B1630" s="395">
        <v>4477031600</v>
      </c>
      <c r="C1630" s="263" t="s">
        <v>7926</v>
      </c>
      <c r="D1630" s="263" t="s">
        <v>7927</v>
      </c>
      <c r="E1630" s="263" t="s">
        <v>3799</v>
      </c>
      <c r="F1630" s="263" t="s">
        <v>422</v>
      </c>
      <c r="G1630" s="263" t="s">
        <v>655</v>
      </c>
      <c r="H1630" s="263"/>
      <c r="I1630" s="263"/>
      <c r="J1630" s="263"/>
      <c r="K1630" s="263"/>
      <c r="L1630" s="263"/>
      <c r="M1630" s="263"/>
      <c r="N1630" s="263"/>
      <c r="O1630" s="158"/>
      <c r="P1630" s="296">
        <f t="shared" si="69"/>
        <v>0</v>
      </c>
      <c r="Q1630" s="263"/>
      <c r="R1630" s="263"/>
      <c r="S1630" s="263"/>
      <c r="T1630" s="263"/>
      <c r="U1630" s="263"/>
      <c r="V1630" s="263"/>
      <c r="W1630" s="263">
        <v>1</v>
      </c>
      <c r="X1630" s="158">
        <v>45047</v>
      </c>
      <c r="Y1630" s="297">
        <f t="shared" si="70"/>
        <v>1</v>
      </c>
      <c r="Z1630" s="263"/>
      <c r="AA1630" s="263"/>
      <c r="AB1630" s="263"/>
      <c r="AC1630" s="263"/>
      <c r="AD1630" s="263"/>
      <c r="AE1630" s="263"/>
      <c r="AF1630" s="263"/>
      <c r="AG1630" s="158"/>
      <c r="AH1630" s="297">
        <f t="shared" si="68"/>
        <v>0</v>
      </c>
      <c r="AI1630" s="573"/>
      <c r="AJ1630" s="574" t="s">
        <v>659</v>
      </c>
      <c r="AK1630" s="574" t="s">
        <v>430</v>
      </c>
      <c r="AL1630" s="574"/>
      <c r="AM1630" s="574"/>
      <c r="AN1630" s="574"/>
      <c r="AO1630" s="574"/>
      <c r="AP1630" s="574"/>
      <c r="AQ1630" s="574"/>
      <c r="AR1630" s="574"/>
      <c r="AS1630" s="575"/>
      <c r="AT1630" s="576"/>
      <c r="AU1630" s="575"/>
      <c r="AV1630" s="577"/>
      <c r="AW1630" s="159"/>
    </row>
    <row r="1631" spans="1:49" ht="51">
      <c r="A1631" s="395"/>
      <c r="B1631" s="395">
        <v>4434721000</v>
      </c>
      <c r="C1631" s="263" t="s">
        <v>7928</v>
      </c>
      <c r="D1631" s="263" t="s">
        <v>7929</v>
      </c>
      <c r="E1631" s="263" t="s">
        <v>3800</v>
      </c>
      <c r="F1631" s="263" t="s">
        <v>422</v>
      </c>
      <c r="G1631" s="263" t="s">
        <v>655</v>
      </c>
      <c r="H1631" s="263"/>
      <c r="I1631" s="263"/>
      <c r="J1631" s="263"/>
      <c r="K1631" s="263"/>
      <c r="L1631" s="263"/>
      <c r="M1631" s="263"/>
      <c r="N1631" s="263"/>
      <c r="O1631" s="158"/>
      <c r="P1631" s="296">
        <f t="shared" si="69"/>
        <v>0</v>
      </c>
      <c r="Q1631" s="263"/>
      <c r="R1631" s="263"/>
      <c r="S1631" s="263"/>
      <c r="T1631" s="263"/>
      <c r="U1631" s="263"/>
      <c r="V1631" s="263"/>
      <c r="W1631" s="263">
        <v>1</v>
      </c>
      <c r="X1631" s="158">
        <v>45182</v>
      </c>
      <c r="Y1631" s="297">
        <f t="shared" si="70"/>
        <v>1</v>
      </c>
      <c r="Z1631" s="263"/>
      <c r="AA1631" s="263"/>
      <c r="AB1631" s="263"/>
      <c r="AC1631" s="263"/>
      <c r="AD1631" s="263"/>
      <c r="AE1631" s="263"/>
      <c r="AF1631" s="263"/>
      <c r="AG1631" s="158"/>
      <c r="AH1631" s="297">
        <f t="shared" si="68"/>
        <v>0</v>
      </c>
      <c r="AI1631" s="573"/>
      <c r="AJ1631" s="574" t="s">
        <v>659</v>
      </c>
      <c r="AK1631" s="574" t="s">
        <v>430</v>
      </c>
      <c r="AL1631" s="574"/>
      <c r="AM1631" s="574"/>
      <c r="AN1631" s="574"/>
      <c r="AO1631" s="574"/>
      <c r="AP1631" s="574"/>
      <c r="AQ1631" s="574"/>
      <c r="AR1631" s="574"/>
      <c r="AS1631" s="575"/>
      <c r="AT1631" s="576"/>
      <c r="AU1631" s="575"/>
      <c r="AV1631" s="577"/>
      <c r="AW1631" s="159"/>
    </row>
    <row r="1632" spans="1:49" ht="51">
      <c r="A1632" s="395"/>
      <c r="B1632" s="395">
        <v>4547120500</v>
      </c>
      <c r="C1632" s="263" t="s">
        <v>7930</v>
      </c>
      <c r="D1632" s="263" t="s">
        <v>7931</v>
      </c>
      <c r="E1632" s="263" t="s">
        <v>3801</v>
      </c>
      <c r="F1632" s="263" t="s">
        <v>422</v>
      </c>
      <c r="G1632" s="263" t="s">
        <v>655</v>
      </c>
      <c r="H1632" s="263"/>
      <c r="I1632" s="263"/>
      <c r="J1632" s="263"/>
      <c r="K1632" s="263"/>
      <c r="L1632" s="263"/>
      <c r="M1632" s="263"/>
      <c r="N1632" s="263"/>
      <c r="O1632" s="158"/>
      <c r="P1632" s="296">
        <f t="shared" si="69"/>
        <v>0</v>
      </c>
      <c r="Q1632" s="263"/>
      <c r="R1632" s="263"/>
      <c r="S1632" s="263"/>
      <c r="T1632" s="263"/>
      <c r="U1632" s="263"/>
      <c r="V1632" s="263"/>
      <c r="W1632" s="263">
        <v>1</v>
      </c>
      <c r="X1632" s="158">
        <v>45041</v>
      </c>
      <c r="Y1632" s="297">
        <f t="shared" si="70"/>
        <v>1</v>
      </c>
      <c r="Z1632" s="263"/>
      <c r="AA1632" s="263"/>
      <c r="AB1632" s="263"/>
      <c r="AC1632" s="263"/>
      <c r="AD1632" s="263"/>
      <c r="AE1632" s="263"/>
      <c r="AF1632" s="263"/>
      <c r="AG1632" s="158"/>
      <c r="AH1632" s="297">
        <f t="shared" si="68"/>
        <v>0</v>
      </c>
      <c r="AI1632" s="573"/>
      <c r="AJ1632" s="574" t="s">
        <v>659</v>
      </c>
      <c r="AK1632" s="574" t="s">
        <v>430</v>
      </c>
      <c r="AL1632" s="574"/>
      <c r="AM1632" s="574"/>
      <c r="AN1632" s="574"/>
      <c r="AO1632" s="574"/>
      <c r="AP1632" s="574"/>
      <c r="AQ1632" s="574"/>
      <c r="AR1632" s="574"/>
      <c r="AS1632" s="575"/>
      <c r="AT1632" s="576"/>
      <c r="AU1632" s="575"/>
      <c r="AV1632" s="577"/>
      <c r="AW1632" s="159"/>
    </row>
    <row r="1633" spans="1:49" ht="51">
      <c r="A1633" s="395"/>
      <c r="B1633" s="395">
        <v>3094941900</v>
      </c>
      <c r="C1633" s="263" t="s">
        <v>7932</v>
      </c>
      <c r="D1633" s="263" t="s">
        <v>7933</v>
      </c>
      <c r="E1633" s="263" t="s">
        <v>3802</v>
      </c>
      <c r="F1633" s="263" t="s">
        <v>422</v>
      </c>
      <c r="G1633" s="263" t="s">
        <v>655</v>
      </c>
      <c r="H1633" s="263"/>
      <c r="I1633" s="263"/>
      <c r="J1633" s="263"/>
      <c r="K1633" s="263"/>
      <c r="L1633" s="263"/>
      <c r="M1633" s="263"/>
      <c r="N1633" s="263"/>
      <c r="O1633" s="158"/>
      <c r="P1633" s="296">
        <f t="shared" si="69"/>
        <v>0</v>
      </c>
      <c r="Q1633" s="263"/>
      <c r="R1633" s="263"/>
      <c r="S1633" s="263"/>
      <c r="T1633" s="263"/>
      <c r="U1633" s="263"/>
      <c r="V1633" s="263"/>
      <c r="W1633" s="263">
        <v>1</v>
      </c>
      <c r="X1633" s="158">
        <v>45069</v>
      </c>
      <c r="Y1633" s="297">
        <f t="shared" si="70"/>
        <v>1</v>
      </c>
      <c r="Z1633" s="263"/>
      <c r="AA1633" s="263"/>
      <c r="AB1633" s="263"/>
      <c r="AC1633" s="263"/>
      <c r="AD1633" s="263"/>
      <c r="AE1633" s="263"/>
      <c r="AF1633" s="263"/>
      <c r="AG1633" s="158"/>
      <c r="AH1633" s="297">
        <f t="shared" si="68"/>
        <v>0</v>
      </c>
      <c r="AI1633" s="573"/>
      <c r="AJ1633" s="574" t="s">
        <v>659</v>
      </c>
      <c r="AK1633" s="574" t="s">
        <v>430</v>
      </c>
      <c r="AL1633" s="574"/>
      <c r="AM1633" s="574"/>
      <c r="AN1633" s="574"/>
      <c r="AO1633" s="574"/>
      <c r="AP1633" s="574"/>
      <c r="AQ1633" s="574"/>
      <c r="AR1633" s="574"/>
      <c r="AS1633" s="575"/>
      <c r="AT1633" s="576"/>
      <c r="AU1633" s="575"/>
      <c r="AV1633" s="577"/>
      <c r="AW1633" s="159"/>
    </row>
    <row r="1634" spans="1:49" ht="51">
      <c r="A1634" s="395"/>
      <c r="B1634" s="395">
        <v>4512230900</v>
      </c>
      <c r="C1634" s="263" t="s">
        <v>7934</v>
      </c>
      <c r="D1634" s="263" t="s">
        <v>7935</v>
      </c>
      <c r="E1634" s="263" t="s">
        <v>3803</v>
      </c>
      <c r="F1634" s="263" t="s">
        <v>422</v>
      </c>
      <c r="G1634" s="263" t="s">
        <v>655</v>
      </c>
      <c r="H1634" s="263"/>
      <c r="I1634" s="263"/>
      <c r="J1634" s="263"/>
      <c r="K1634" s="263"/>
      <c r="L1634" s="263"/>
      <c r="M1634" s="263"/>
      <c r="N1634" s="263"/>
      <c r="O1634" s="158"/>
      <c r="P1634" s="296">
        <f t="shared" si="69"/>
        <v>0</v>
      </c>
      <c r="Q1634" s="263"/>
      <c r="R1634" s="263"/>
      <c r="S1634" s="263"/>
      <c r="T1634" s="263"/>
      <c r="U1634" s="263"/>
      <c r="V1634" s="263"/>
      <c r="W1634" s="263">
        <v>1</v>
      </c>
      <c r="X1634" s="158">
        <v>45062</v>
      </c>
      <c r="Y1634" s="297">
        <f t="shared" si="70"/>
        <v>1</v>
      </c>
      <c r="Z1634" s="263"/>
      <c r="AA1634" s="263"/>
      <c r="AB1634" s="263"/>
      <c r="AC1634" s="263"/>
      <c r="AD1634" s="263"/>
      <c r="AE1634" s="263"/>
      <c r="AF1634" s="263"/>
      <c r="AG1634" s="158"/>
      <c r="AH1634" s="297">
        <f t="shared" si="68"/>
        <v>0</v>
      </c>
      <c r="AI1634" s="573"/>
      <c r="AJ1634" s="574" t="s">
        <v>659</v>
      </c>
      <c r="AK1634" s="574" t="s">
        <v>430</v>
      </c>
      <c r="AL1634" s="574"/>
      <c r="AM1634" s="574"/>
      <c r="AN1634" s="574"/>
      <c r="AO1634" s="574"/>
      <c r="AP1634" s="574"/>
      <c r="AQ1634" s="574"/>
      <c r="AR1634" s="574"/>
      <c r="AS1634" s="575"/>
      <c r="AT1634" s="576"/>
      <c r="AU1634" s="575"/>
      <c r="AV1634" s="577"/>
      <c r="AW1634" s="159"/>
    </row>
    <row r="1635" spans="1:49" ht="51">
      <c r="A1635" s="395"/>
      <c r="B1635" s="395">
        <v>6271422500</v>
      </c>
      <c r="C1635" s="263" t="s">
        <v>7936</v>
      </c>
      <c r="D1635" s="263" t="s">
        <v>7937</v>
      </c>
      <c r="E1635" s="263" t="s">
        <v>3804</v>
      </c>
      <c r="F1635" s="263" t="s">
        <v>422</v>
      </c>
      <c r="G1635" s="263" t="s">
        <v>655</v>
      </c>
      <c r="H1635" s="263"/>
      <c r="I1635" s="263"/>
      <c r="J1635" s="263"/>
      <c r="K1635" s="263"/>
      <c r="L1635" s="263"/>
      <c r="M1635" s="263"/>
      <c r="N1635" s="263"/>
      <c r="O1635" s="158"/>
      <c r="P1635" s="296">
        <f t="shared" si="69"/>
        <v>0</v>
      </c>
      <c r="Q1635" s="263"/>
      <c r="R1635" s="263"/>
      <c r="S1635" s="263"/>
      <c r="T1635" s="263"/>
      <c r="U1635" s="263"/>
      <c r="V1635" s="263"/>
      <c r="W1635" s="263">
        <v>1</v>
      </c>
      <c r="X1635" s="158">
        <v>45040</v>
      </c>
      <c r="Y1635" s="297">
        <f t="shared" si="70"/>
        <v>1</v>
      </c>
      <c r="Z1635" s="263"/>
      <c r="AA1635" s="263"/>
      <c r="AB1635" s="263"/>
      <c r="AC1635" s="263"/>
      <c r="AD1635" s="263"/>
      <c r="AE1635" s="263"/>
      <c r="AF1635" s="263"/>
      <c r="AG1635" s="158"/>
      <c r="AH1635" s="297">
        <f t="shared" si="68"/>
        <v>0</v>
      </c>
      <c r="AI1635" s="573"/>
      <c r="AJ1635" s="574" t="s">
        <v>659</v>
      </c>
      <c r="AK1635" s="574" t="s">
        <v>430</v>
      </c>
      <c r="AL1635" s="574"/>
      <c r="AM1635" s="574"/>
      <c r="AN1635" s="574"/>
      <c r="AO1635" s="574"/>
      <c r="AP1635" s="574"/>
      <c r="AQ1635" s="574"/>
      <c r="AR1635" s="574"/>
      <c r="AS1635" s="575"/>
      <c r="AT1635" s="576"/>
      <c r="AU1635" s="575"/>
      <c r="AV1635" s="577"/>
      <c r="AW1635" s="159"/>
    </row>
    <row r="1636" spans="1:49" ht="51">
      <c r="A1636" s="395"/>
      <c r="B1636" s="395">
        <v>3077000300</v>
      </c>
      <c r="C1636" s="263" t="s">
        <v>7938</v>
      </c>
      <c r="D1636" s="263" t="s">
        <v>7939</v>
      </c>
      <c r="E1636" s="263" t="s">
        <v>3805</v>
      </c>
      <c r="F1636" s="263" t="s">
        <v>422</v>
      </c>
      <c r="G1636" s="263" t="s">
        <v>655</v>
      </c>
      <c r="H1636" s="263"/>
      <c r="I1636" s="263"/>
      <c r="J1636" s="263"/>
      <c r="K1636" s="263"/>
      <c r="L1636" s="263"/>
      <c r="M1636" s="263"/>
      <c r="N1636" s="263"/>
      <c r="O1636" s="158"/>
      <c r="P1636" s="296">
        <f t="shared" si="69"/>
        <v>0</v>
      </c>
      <c r="Q1636" s="263"/>
      <c r="R1636" s="263"/>
      <c r="S1636" s="263"/>
      <c r="T1636" s="263"/>
      <c r="U1636" s="263"/>
      <c r="V1636" s="263"/>
      <c r="W1636" s="263">
        <v>1</v>
      </c>
      <c r="X1636" s="158">
        <v>44972</v>
      </c>
      <c r="Y1636" s="297">
        <f t="shared" si="70"/>
        <v>1</v>
      </c>
      <c r="Z1636" s="263"/>
      <c r="AA1636" s="263"/>
      <c r="AB1636" s="263"/>
      <c r="AC1636" s="263"/>
      <c r="AD1636" s="263"/>
      <c r="AE1636" s="263"/>
      <c r="AF1636" s="263"/>
      <c r="AG1636" s="158"/>
      <c r="AH1636" s="297">
        <f t="shared" si="68"/>
        <v>0</v>
      </c>
      <c r="AI1636" s="573"/>
      <c r="AJ1636" s="574" t="s">
        <v>659</v>
      </c>
      <c r="AK1636" s="574" t="s">
        <v>430</v>
      </c>
      <c r="AL1636" s="574"/>
      <c r="AM1636" s="574"/>
      <c r="AN1636" s="574"/>
      <c r="AO1636" s="574"/>
      <c r="AP1636" s="574"/>
      <c r="AQ1636" s="574"/>
      <c r="AR1636" s="574"/>
      <c r="AS1636" s="575"/>
      <c r="AT1636" s="576"/>
      <c r="AU1636" s="575"/>
      <c r="AV1636" s="577"/>
      <c r="AW1636" s="159"/>
    </row>
    <row r="1637" spans="1:49" ht="51">
      <c r="A1637" s="395"/>
      <c r="B1637" s="395">
        <v>5501021400</v>
      </c>
      <c r="C1637" s="263" t="s">
        <v>7940</v>
      </c>
      <c r="D1637" s="263" t="s">
        <v>7941</v>
      </c>
      <c r="E1637" s="263" t="s">
        <v>3806</v>
      </c>
      <c r="F1637" s="263" t="s">
        <v>422</v>
      </c>
      <c r="G1637" s="263" t="s">
        <v>655</v>
      </c>
      <c r="H1637" s="263"/>
      <c r="I1637" s="263"/>
      <c r="J1637" s="263"/>
      <c r="K1637" s="263"/>
      <c r="L1637" s="263"/>
      <c r="M1637" s="263"/>
      <c r="N1637" s="263"/>
      <c r="O1637" s="158"/>
      <c r="P1637" s="296">
        <f t="shared" si="69"/>
        <v>0</v>
      </c>
      <c r="Q1637" s="263"/>
      <c r="R1637" s="263"/>
      <c r="S1637" s="263"/>
      <c r="T1637" s="263"/>
      <c r="U1637" s="263"/>
      <c r="V1637" s="263"/>
      <c r="W1637" s="263">
        <v>1</v>
      </c>
      <c r="X1637" s="158">
        <v>45078</v>
      </c>
      <c r="Y1637" s="297">
        <f t="shared" si="70"/>
        <v>1</v>
      </c>
      <c r="Z1637" s="263"/>
      <c r="AA1637" s="263"/>
      <c r="AB1637" s="263"/>
      <c r="AC1637" s="263"/>
      <c r="AD1637" s="263"/>
      <c r="AE1637" s="263"/>
      <c r="AF1637" s="263"/>
      <c r="AG1637" s="158"/>
      <c r="AH1637" s="297">
        <f t="shared" si="68"/>
        <v>0</v>
      </c>
      <c r="AI1637" s="573"/>
      <c r="AJ1637" s="574" t="s">
        <v>659</v>
      </c>
      <c r="AK1637" s="574" t="s">
        <v>430</v>
      </c>
      <c r="AL1637" s="574"/>
      <c r="AM1637" s="574"/>
      <c r="AN1637" s="574"/>
      <c r="AO1637" s="574"/>
      <c r="AP1637" s="574"/>
      <c r="AQ1637" s="574"/>
      <c r="AR1637" s="574"/>
      <c r="AS1637" s="575"/>
      <c r="AT1637" s="576"/>
      <c r="AU1637" s="575"/>
      <c r="AV1637" s="577"/>
      <c r="AW1637" s="159"/>
    </row>
    <row r="1638" spans="1:49" ht="51">
      <c r="A1638" s="395"/>
      <c r="B1638" s="395">
        <v>4668900800</v>
      </c>
      <c r="C1638" s="263" t="s">
        <v>7942</v>
      </c>
      <c r="D1638" s="263" t="s">
        <v>7943</v>
      </c>
      <c r="E1638" s="263" t="s">
        <v>3807</v>
      </c>
      <c r="F1638" s="263" t="s">
        <v>422</v>
      </c>
      <c r="G1638" s="263" t="s">
        <v>655</v>
      </c>
      <c r="H1638" s="263"/>
      <c r="I1638" s="263"/>
      <c r="J1638" s="263"/>
      <c r="K1638" s="263"/>
      <c r="L1638" s="263"/>
      <c r="M1638" s="263"/>
      <c r="N1638" s="263"/>
      <c r="O1638" s="158"/>
      <c r="P1638" s="296">
        <f t="shared" si="69"/>
        <v>0</v>
      </c>
      <c r="Q1638" s="263"/>
      <c r="R1638" s="263"/>
      <c r="S1638" s="263"/>
      <c r="T1638" s="263"/>
      <c r="U1638" s="263"/>
      <c r="V1638" s="263"/>
      <c r="W1638" s="263">
        <v>1</v>
      </c>
      <c r="X1638" s="158">
        <v>45069</v>
      </c>
      <c r="Y1638" s="297">
        <f t="shared" si="70"/>
        <v>1</v>
      </c>
      <c r="Z1638" s="263"/>
      <c r="AA1638" s="263"/>
      <c r="AB1638" s="263"/>
      <c r="AC1638" s="263"/>
      <c r="AD1638" s="263"/>
      <c r="AE1638" s="263"/>
      <c r="AF1638" s="263"/>
      <c r="AG1638" s="158"/>
      <c r="AH1638" s="297">
        <f t="shared" si="68"/>
        <v>0</v>
      </c>
      <c r="AI1638" s="573"/>
      <c r="AJ1638" s="574" t="s">
        <v>659</v>
      </c>
      <c r="AK1638" s="574" t="s">
        <v>430</v>
      </c>
      <c r="AL1638" s="574"/>
      <c r="AM1638" s="574"/>
      <c r="AN1638" s="574"/>
      <c r="AO1638" s="574"/>
      <c r="AP1638" s="574"/>
      <c r="AQ1638" s="574"/>
      <c r="AR1638" s="574"/>
      <c r="AS1638" s="575"/>
      <c r="AT1638" s="576"/>
      <c r="AU1638" s="575"/>
      <c r="AV1638" s="577"/>
      <c r="AW1638" s="159"/>
    </row>
    <row r="1639" spans="1:49" ht="51">
      <c r="A1639" s="395"/>
      <c r="B1639" s="395">
        <v>5483641700</v>
      </c>
      <c r="C1639" s="263" t="s">
        <v>7944</v>
      </c>
      <c r="D1639" s="263" t="s">
        <v>7945</v>
      </c>
      <c r="E1639" s="263" t="s">
        <v>3808</v>
      </c>
      <c r="F1639" s="263" t="s">
        <v>422</v>
      </c>
      <c r="G1639" s="263" t="s">
        <v>655</v>
      </c>
      <c r="H1639" s="263"/>
      <c r="I1639" s="263"/>
      <c r="J1639" s="263"/>
      <c r="K1639" s="263"/>
      <c r="L1639" s="263"/>
      <c r="M1639" s="263"/>
      <c r="N1639" s="263"/>
      <c r="O1639" s="158"/>
      <c r="P1639" s="296">
        <f t="shared" si="69"/>
        <v>0</v>
      </c>
      <c r="Q1639" s="263"/>
      <c r="R1639" s="263"/>
      <c r="S1639" s="263"/>
      <c r="T1639" s="263"/>
      <c r="U1639" s="263"/>
      <c r="V1639" s="263"/>
      <c r="W1639" s="263">
        <v>1</v>
      </c>
      <c r="X1639" s="158">
        <v>45153</v>
      </c>
      <c r="Y1639" s="297">
        <f t="shared" si="70"/>
        <v>1</v>
      </c>
      <c r="Z1639" s="263"/>
      <c r="AA1639" s="263"/>
      <c r="AB1639" s="263"/>
      <c r="AC1639" s="263"/>
      <c r="AD1639" s="263"/>
      <c r="AE1639" s="263"/>
      <c r="AF1639" s="263"/>
      <c r="AG1639" s="158"/>
      <c r="AH1639" s="297">
        <f t="shared" si="68"/>
        <v>0</v>
      </c>
      <c r="AI1639" s="573"/>
      <c r="AJ1639" s="574" t="s">
        <v>659</v>
      </c>
      <c r="AK1639" s="574" t="s">
        <v>430</v>
      </c>
      <c r="AL1639" s="574"/>
      <c r="AM1639" s="574"/>
      <c r="AN1639" s="574"/>
      <c r="AO1639" s="574"/>
      <c r="AP1639" s="574"/>
      <c r="AQ1639" s="574"/>
      <c r="AR1639" s="574"/>
      <c r="AS1639" s="575"/>
      <c r="AT1639" s="576"/>
      <c r="AU1639" s="575"/>
      <c r="AV1639" s="577"/>
      <c r="AW1639" s="159"/>
    </row>
    <row r="1640" spans="1:49" ht="51">
      <c r="A1640" s="395"/>
      <c r="B1640" s="395">
        <v>4497111300</v>
      </c>
      <c r="C1640" s="263" t="s">
        <v>7946</v>
      </c>
      <c r="D1640" s="263" t="s">
        <v>7947</v>
      </c>
      <c r="E1640" s="263" t="s">
        <v>3809</v>
      </c>
      <c r="F1640" s="263" t="s">
        <v>422</v>
      </c>
      <c r="G1640" s="263" t="s">
        <v>655</v>
      </c>
      <c r="H1640" s="263"/>
      <c r="I1640" s="263"/>
      <c r="J1640" s="263"/>
      <c r="K1640" s="263"/>
      <c r="L1640" s="263"/>
      <c r="M1640" s="263"/>
      <c r="N1640" s="263"/>
      <c r="O1640" s="158"/>
      <c r="P1640" s="296">
        <f t="shared" si="69"/>
        <v>0</v>
      </c>
      <c r="Q1640" s="263"/>
      <c r="R1640" s="263"/>
      <c r="S1640" s="263"/>
      <c r="T1640" s="263"/>
      <c r="U1640" s="263"/>
      <c r="V1640" s="263"/>
      <c r="W1640" s="263">
        <v>1</v>
      </c>
      <c r="X1640" s="158">
        <v>44992</v>
      </c>
      <c r="Y1640" s="297">
        <f t="shared" si="70"/>
        <v>1</v>
      </c>
      <c r="Z1640" s="263"/>
      <c r="AA1640" s="263"/>
      <c r="AB1640" s="263"/>
      <c r="AC1640" s="263"/>
      <c r="AD1640" s="263"/>
      <c r="AE1640" s="263"/>
      <c r="AF1640" s="263"/>
      <c r="AG1640" s="158"/>
      <c r="AH1640" s="297">
        <f t="shared" si="68"/>
        <v>0</v>
      </c>
      <c r="AI1640" s="573"/>
      <c r="AJ1640" s="574" t="s">
        <v>659</v>
      </c>
      <c r="AK1640" s="574" t="s">
        <v>430</v>
      </c>
      <c r="AL1640" s="574"/>
      <c r="AM1640" s="574"/>
      <c r="AN1640" s="574"/>
      <c r="AO1640" s="574"/>
      <c r="AP1640" s="574"/>
      <c r="AQ1640" s="574"/>
      <c r="AR1640" s="574"/>
      <c r="AS1640" s="575"/>
      <c r="AT1640" s="576"/>
      <c r="AU1640" s="575"/>
      <c r="AV1640" s="577"/>
      <c r="AW1640" s="159"/>
    </row>
    <row r="1641" spans="1:49" ht="51">
      <c r="A1641" s="395"/>
      <c r="B1641" s="395">
        <v>4284032200</v>
      </c>
      <c r="C1641" s="263" t="s">
        <v>7948</v>
      </c>
      <c r="D1641" s="263" t="s">
        <v>7949</v>
      </c>
      <c r="E1641" s="263" t="s">
        <v>3810</v>
      </c>
      <c r="F1641" s="263" t="s">
        <v>422</v>
      </c>
      <c r="G1641" s="263" t="s">
        <v>655</v>
      </c>
      <c r="H1641" s="263"/>
      <c r="I1641" s="263"/>
      <c r="J1641" s="263"/>
      <c r="K1641" s="263"/>
      <c r="L1641" s="263"/>
      <c r="M1641" s="263"/>
      <c r="N1641" s="263"/>
      <c r="O1641" s="158"/>
      <c r="P1641" s="296">
        <f t="shared" si="69"/>
        <v>0</v>
      </c>
      <c r="Q1641" s="263"/>
      <c r="R1641" s="263"/>
      <c r="S1641" s="263"/>
      <c r="T1641" s="263"/>
      <c r="U1641" s="263"/>
      <c r="V1641" s="263"/>
      <c r="W1641" s="263">
        <v>1</v>
      </c>
      <c r="X1641" s="158">
        <v>44954</v>
      </c>
      <c r="Y1641" s="297">
        <f t="shared" si="70"/>
        <v>1</v>
      </c>
      <c r="Z1641" s="263"/>
      <c r="AA1641" s="263"/>
      <c r="AB1641" s="263"/>
      <c r="AC1641" s="263"/>
      <c r="AD1641" s="263"/>
      <c r="AE1641" s="263"/>
      <c r="AF1641" s="263"/>
      <c r="AG1641" s="158"/>
      <c r="AH1641" s="297">
        <f t="shared" si="68"/>
        <v>0</v>
      </c>
      <c r="AI1641" s="573"/>
      <c r="AJ1641" s="574" t="s">
        <v>659</v>
      </c>
      <c r="AK1641" s="574" t="s">
        <v>430</v>
      </c>
      <c r="AL1641" s="574"/>
      <c r="AM1641" s="574"/>
      <c r="AN1641" s="574"/>
      <c r="AO1641" s="574"/>
      <c r="AP1641" s="574"/>
      <c r="AQ1641" s="574"/>
      <c r="AR1641" s="574"/>
      <c r="AS1641" s="575"/>
      <c r="AT1641" s="576"/>
      <c r="AU1641" s="575"/>
      <c r="AV1641" s="577"/>
      <c r="AW1641" s="159"/>
    </row>
    <row r="1642" spans="1:49" ht="51">
      <c r="A1642" s="395"/>
      <c r="B1642" s="395">
        <v>3183021800</v>
      </c>
      <c r="C1642" s="263" t="s">
        <v>7950</v>
      </c>
      <c r="D1642" s="263" t="s">
        <v>7951</v>
      </c>
      <c r="E1642" s="263" t="s">
        <v>3811</v>
      </c>
      <c r="F1642" s="263" t="s">
        <v>422</v>
      </c>
      <c r="G1642" s="263" t="s">
        <v>655</v>
      </c>
      <c r="H1642" s="263"/>
      <c r="I1642" s="263"/>
      <c r="J1642" s="263"/>
      <c r="K1642" s="263"/>
      <c r="L1642" s="263"/>
      <c r="M1642" s="263"/>
      <c r="N1642" s="263"/>
      <c r="O1642" s="158"/>
      <c r="P1642" s="296">
        <f t="shared" si="69"/>
        <v>0</v>
      </c>
      <c r="Q1642" s="263"/>
      <c r="R1642" s="263"/>
      <c r="S1642" s="263"/>
      <c r="T1642" s="263"/>
      <c r="U1642" s="263"/>
      <c r="V1642" s="263"/>
      <c r="W1642" s="263">
        <v>1</v>
      </c>
      <c r="X1642" s="158">
        <v>44999</v>
      </c>
      <c r="Y1642" s="297">
        <f t="shared" si="70"/>
        <v>1</v>
      </c>
      <c r="Z1642" s="263"/>
      <c r="AA1642" s="263"/>
      <c r="AB1642" s="263"/>
      <c r="AC1642" s="263"/>
      <c r="AD1642" s="263"/>
      <c r="AE1642" s="263"/>
      <c r="AF1642" s="263"/>
      <c r="AG1642" s="158"/>
      <c r="AH1642" s="297">
        <f t="shared" si="68"/>
        <v>0</v>
      </c>
      <c r="AI1642" s="573"/>
      <c r="AJ1642" s="574" t="s">
        <v>659</v>
      </c>
      <c r="AK1642" s="574" t="s">
        <v>430</v>
      </c>
      <c r="AL1642" s="574"/>
      <c r="AM1642" s="574"/>
      <c r="AN1642" s="574"/>
      <c r="AO1642" s="574"/>
      <c r="AP1642" s="574"/>
      <c r="AQ1642" s="574"/>
      <c r="AR1642" s="574"/>
      <c r="AS1642" s="575"/>
      <c r="AT1642" s="576"/>
      <c r="AU1642" s="575"/>
      <c r="AV1642" s="577"/>
      <c r="AW1642" s="159"/>
    </row>
    <row r="1643" spans="1:49" ht="51">
      <c r="A1643" s="395"/>
      <c r="B1643" s="395">
        <v>5355103400</v>
      </c>
      <c r="C1643" s="263" t="s">
        <v>7952</v>
      </c>
      <c r="D1643" s="263" t="s">
        <v>7953</v>
      </c>
      <c r="E1643" s="263" t="s">
        <v>3812</v>
      </c>
      <c r="F1643" s="263" t="s">
        <v>422</v>
      </c>
      <c r="G1643" s="263" t="s">
        <v>655</v>
      </c>
      <c r="H1643" s="263"/>
      <c r="I1643" s="263"/>
      <c r="J1643" s="263"/>
      <c r="K1643" s="263"/>
      <c r="L1643" s="263"/>
      <c r="M1643" s="263"/>
      <c r="N1643" s="263"/>
      <c r="O1643" s="158"/>
      <c r="P1643" s="296">
        <f t="shared" si="69"/>
        <v>0</v>
      </c>
      <c r="Q1643" s="263"/>
      <c r="R1643" s="263"/>
      <c r="S1643" s="263"/>
      <c r="T1643" s="263"/>
      <c r="U1643" s="263"/>
      <c r="V1643" s="263"/>
      <c r="W1643" s="263">
        <v>1</v>
      </c>
      <c r="X1643" s="158">
        <v>45021</v>
      </c>
      <c r="Y1643" s="297">
        <f t="shared" si="70"/>
        <v>1</v>
      </c>
      <c r="Z1643" s="263"/>
      <c r="AA1643" s="263"/>
      <c r="AB1643" s="263"/>
      <c r="AC1643" s="263"/>
      <c r="AD1643" s="263"/>
      <c r="AE1643" s="263"/>
      <c r="AF1643" s="263"/>
      <c r="AG1643" s="158"/>
      <c r="AH1643" s="297">
        <f t="shared" si="68"/>
        <v>0</v>
      </c>
      <c r="AI1643" s="573"/>
      <c r="AJ1643" s="574" t="s">
        <v>659</v>
      </c>
      <c r="AK1643" s="574" t="s">
        <v>430</v>
      </c>
      <c r="AL1643" s="574"/>
      <c r="AM1643" s="574"/>
      <c r="AN1643" s="574"/>
      <c r="AO1643" s="574"/>
      <c r="AP1643" s="574"/>
      <c r="AQ1643" s="574"/>
      <c r="AR1643" s="574"/>
      <c r="AS1643" s="575"/>
      <c r="AT1643" s="576"/>
      <c r="AU1643" s="575"/>
      <c r="AV1643" s="577"/>
      <c r="AW1643" s="159"/>
    </row>
    <row r="1644" spans="1:49" ht="51">
      <c r="A1644" s="395"/>
      <c r="B1644" s="395">
        <v>4532010300</v>
      </c>
      <c r="C1644" s="263" t="s">
        <v>7954</v>
      </c>
      <c r="D1644" s="263" t="s">
        <v>7955</v>
      </c>
      <c r="E1644" s="263" t="s">
        <v>3813</v>
      </c>
      <c r="F1644" s="263" t="s">
        <v>422</v>
      </c>
      <c r="G1644" s="263" t="s">
        <v>655</v>
      </c>
      <c r="H1644" s="263"/>
      <c r="I1644" s="263"/>
      <c r="J1644" s="263"/>
      <c r="K1644" s="263"/>
      <c r="L1644" s="263"/>
      <c r="M1644" s="263"/>
      <c r="N1644" s="263"/>
      <c r="O1644" s="158"/>
      <c r="P1644" s="296">
        <f t="shared" si="69"/>
        <v>0</v>
      </c>
      <c r="Q1644" s="263"/>
      <c r="R1644" s="263"/>
      <c r="S1644" s="263"/>
      <c r="T1644" s="263"/>
      <c r="U1644" s="263"/>
      <c r="V1644" s="263"/>
      <c r="W1644" s="263">
        <v>1</v>
      </c>
      <c r="X1644" s="158">
        <v>45177</v>
      </c>
      <c r="Y1644" s="297">
        <f t="shared" si="70"/>
        <v>1</v>
      </c>
      <c r="Z1644" s="263"/>
      <c r="AA1644" s="263"/>
      <c r="AB1644" s="263"/>
      <c r="AC1644" s="263"/>
      <c r="AD1644" s="263"/>
      <c r="AE1644" s="263"/>
      <c r="AF1644" s="263"/>
      <c r="AG1644" s="158"/>
      <c r="AH1644" s="297">
        <f t="shared" si="68"/>
        <v>0</v>
      </c>
      <c r="AI1644" s="573"/>
      <c r="AJ1644" s="574" t="s">
        <v>659</v>
      </c>
      <c r="AK1644" s="574" t="s">
        <v>430</v>
      </c>
      <c r="AL1644" s="574"/>
      <c r="AM1644" s="574"/>
      <c r="AN1644" s="574"/>
      <c r="AO1644" s="574"/>
      <c r="AP1644" s="574"/>
      <c r="AQ1644" s="574"/>
      <c r="AR1644" s="574"/>
      <c r="AS1644" s="575"/>
      <c r="AT1644" s="576"/>
      <c r="AU1644" s="575"/>
      <c r="AV1644" s="577"/>
      <c r="AW1644" s="159"/>
    </row>
    <row r="1645" spans="1:49" ht="51">
      <c r="A1645" s="395"/>
      <c r="B1645" s="395">
        <v>6381003500</v>
      </c>
      <c r="C1645" s="263" t="s">
        <v>7956</v>
      </c>
      <c r="D1645" s="263" t="s">
        <v>7957</v>
      </c>
      <c r="E1645" s="263" t="s">
        <v>3814</v>
      </c>
      <c r="F1645" s="263" t="s">
        <v>422</v>
      </c>
      <c r="G1645" s="263" t="s">
        <v>655</v>
      </c>
      <c r="H1645" s="263"/>
      <c r="I1645" s="263"/>
      <c r="J1645" s="263"/>
      <c r="K1645" s="263"/>
      <c r="L1645" s="263"/>
      <c r="M1645" s="263"/>
      <c r="N1645" s="263"/>
      <c r="O1645" s="158"/>
      <c r="P1645" s="296">
        <f t="shared" si="69"/>
        <v>0</v>
      </c>
      <c r="Q1645" s="263"/>
      <c r="R1645" s="263"/>
      <c r="S1645" s="263"/>
      <c r="T1645" s="263"/>
      <c r="U1645" s="263"/>
      <c r="V1645" s="263"/>
      <c r="W1645" s="263">
        <v>1</v>
      </c>
      <c r="X1645" s="158">
        <v>45090</v>
      </c>
      <c r="Y1645" s="297">
        <f t="shared" si="70"/>
        <v>1</v>
      </c>
      <c r="Z1645" s="263"/>
      <c r="AA1645" s="263"/>
      <c r="AB1645" s="263"/>
      <c r="AC1645" s="263"/>
      <c r="AD1645" s="263"/>
      <c r="AE1645" s="263"/>
      <c r="AF1645" s="263"/>
      <c r="AG1645" s="158"/>
      <c r="AH1645" s="297">
        <f t="shared" si="68"/>
        <v>0</v>
      </c>
      <c r="AI1645" s="573"/>
      <c r="AJ1645" s="574" t="s">
        <v>659</v>
      </c>
      <c r="AK1645" s="574" t="s">
        <v>430</v>
      </c>
      <c r="AL1645" s="574"/>
      <c r="AM1645" s="574"/>
      <c r="AN1645" s="574"/>
      <c r="AO1645" s="574"/>
      <c r="AP1645" s="574"/>
      <c r="AQ1645" s="574"/>
      <c r="AR1645" s="574"/>
      <c r="AS1645" s="575"/>
      <c r="AT1645" s="576"/>
      <c r="AU1645" s="575"/>
      <c r="AV1645" s="577"/>
      <c r="AW1645" s="159"/>
    </row>
    <row r="1646" spans="1:49" ht="51">
      <c r="A1646" s="395"/>
      <c r="B1646" s="395">
        <v>5514411700</v>
      </c>
      <c r="C1646" s="263" t="s">
        <v>7958</v>
      </c>
      <c r="D1646" s="263" t="s">
        <v>7959</v>
      </c>
      <c r="E1646" s="263" t="s">
        <v>3815</v>
      </c>
      <c r="F1646" s="263" t="s">
        <v>422</v>
      </c>
      <c r="G1646" s="263" t="s">
        <v>655</v>
      </c>
      <c r="H1646" s="263"/>
      <c r="I1646" s="263"/>
      <c r="J1646" s="263"/>
      <c r="K1646" s="263"/>
      <c r="L1646" s="263"/>
      <c r="M1646" s="263"/>
      <c r="N1646" s="263"/>
      <c r="O1646" s="158"/>
      <c r="P1646" s="296">
        <f t="shared" si="69"/>
        <v>0</v>
      </c>
      <c r="Q1646" s="263"/>
      <c r="R1646" s="263"/>
      <c r="S1646" s="263"/>
      <c r="T1646" s="263"/>
      <c r="U1646" s="263"/>
      <c r="V1646" s="263"/>
      <c r="W1646" s="263">
        <v>1</v>
      </c>
      <c r="X1646" s="158">
        <v>44959</v>
      </c>
      <c r="Y1646" s="297">
        <f t="shared" si="70"/>
        <v>1</v>
      </c>
      <c r="Z1646" s="263"/>
      <c r="AA1646" s="263"/>
      <c r="AB1646" s="263"/>
      <c r="AC1646" s="263"/>
      <c r="AD1646" s="263"/>
      <c r="AE1646" s="263"/>
      <c r="AF1646" s="263"/>
      <c r="AG1646" s="158"/>
      <c r="AH1646" s="297">
        <f t="shared" si="68"/>
        <v>0</v>
      </c>
      <c r="AI1646" s="573"/>
      <c r="AJ1646" s="574" t="s">
        <v>659</v>
      </c>
      <c r="AK1646" s="574" t="s">
        <v>430</v>
      </c>
      <c r="AL1646" s="574"/>
      <c r="AM1646" s="574"/>
      <c r="AN1646" s="574"/>
      <c r="AO1646" s="574"/>
      <c r="AP1646" s="574"/>
      <c r="AQ1646" s="574"/>
      <c r="AR1646" s="574"/>
      <c r="AS1646" s="575"/>
      <c r="AT1646" s="576"/>
      <c r="AU1646" s="575"/>
      <c r="AV1646" s="577"/>
      <c r="AW1646" s="159"/>
    </row>
    <row r="1647" spans="1:49" ht="51">
      <c r="A1647" s="395"/>
      <c r="B1647" s="395">
        <v>4476812100</v>
      </c>
      <c r="C1647" s="263" t="s">
        <v>7960</v>
      </c>
      <c r="D1647" s="263" t="s">
        <v>7961</v>
      </c>
      <c r="E1647" s="263" t="s">
        <v>3816</v>
      </c>
      <c r="F1647" s="263" t="s">
        <v>422</v>
      </c>
      <c r="G1647" s="263" t="s">
        <v>655</v>
      </c>
      <c r="H1647" s="263"/>
      <c r="I1647" s="263"/>
      <c r="J1647" s="263"/>
      <c r="K1647" s="263"/>
      <c r="L1647" s="263"/>
      <c r="M1647" s="263"/>
      <c r="N1647" s="263"/>
      <c r="O1647" s="158"/>
      <c r="P1647" s="296">
        <f t="shared" si="69"/>
        <v>0</v>
      </c>
      <c r="Q1647" s="263"/>
      <c r="R1647" s="263"/>
      <c r="S1647" s="263"/>
      <c r="T1647" s="263"/>
      <c r="U1647" s="263"/>
      <c r="V1647" s="263"/>
      <c r="W1647" s="263">
        <v>1</v>
      </c>
      <c r="X1647" s="158">
        <v>44967</v>
      </c>
      <c r="Y1647" s="297">
        <f t="shared" si="70"/>
        <v>1</v>
      </c>
      <c r="Z1647" s="263"/>
      <c r="AA1647" s="263"/>
      <c r="AB1647" s="263"/>
      <c r="AC1647" s="263"/>
      <c r="AD1647" s="263"/>
      <c r="AE1647" s="263"/>
      <c r="AF1647" s="263"/>
      <c r="AG1647" s="158"/>
      <c r="AH1647" s="297">
        <f t="shared" si="68"/>
        <v>0</v>
      </c>
      <c r="AI1647" s="573"/>
      <c r="AJ1647" s="574" t="s">
        <v>659</v>
      </c>
      <c r="AK1647" s="574" t="s">
        <v>430</v>
      </c>
      <c r="AL1647" s="574"/>
      <c r="AM1647" s="574"/>
      <c r="AN1647" s="574"/>
      <c r="AO1647" s="574"/>
      <c r="AP1647" s="574"/>
      <c r="AQ1647" s="574"/>
      <c r="AR1647" s="574"/>
      <c r="AS1647" s="575"/>
      <c r="AT1647" s="576"/>
      <c r="AU1647" s="575"/>
      <c r="AV1647" s="577"/>
      <c r="AW1647" s="159"/>
    </row>
    <row r="1648" spans="1:49" ht="63.75">
      <c r="A1648" s="395"/>
      <c r="B1648" s="395">
        <v>3182850600</v>
      </c>
      <c r="C1648" s="263" t="s">
        <v>7962</v>
      </c>
      <c r="D1648" s="263" t="s">
        <v>7963</v>
      </c>
      <c r="E1648" s="263" t="s">
        <v>3817</v>
      </c>
      <c r="F1648" s="263" t="s">
        <v>422</v>
      </c>
      <c r="G1648" s="263" t="s">
        <v>655</v>
      </c>
      <c r="H1648" s="263"/>
      <c r="I1648" s="263"/>
      <c r="J1648" s="263"/>
      <c r="K1648" s="263"/>
      <c r="L1648" s="263"/>
      <c r="M1648" s="263"/>
      <c r="N1648" s="263"/>
      <c r="O1648" s="158"/>
      <c r="P1648" s="296">
        <f t="shared" si="69"/>
        <v>0</v>
      </c>
      <c r="Q1648" s="263"/>
      <c r="R1648" s="263"/>
      <c r="S1648" s="263"/>
      <c r="T1648" s="263"/>
      <c r="U1648" s="263"/>
      <c r="V1648" s="263"/>
      <c r="W1648" s="263">
        <v>1</v>
      </c>
      <c r="X1648" s="158">
        <v>45195</v>
      </c>
      <c r="Y1648" s="297">
        <f t="shared" si="70"/>
        <v>1</v>
      </c>
      <c r="Z1648" s="263"/>
      <c r="AA1648" s="263"/>
      <c r="AB1648" s="263"/>
      <c r="AC1648" s="263"/>
      <c r="AD1648" s="263"/>
      <c r="AE1648" s="263"/>
      <c r="AF1648" s="263"/>
      <c r="AG1648" s="158"/>
      <c r="AH1648" s="297">
        <f t="shared" si="68"/>
        <v>0</v>
      </c>
      <c r="AI1648" s="573"/>
      <c r="AJ1648" s="574" t="s">
        <v>659</v>
      </c>
      <c r="AK1648" s="574" t="s">
        <v>430</v>
      </c>
      <c r="AL1648" s="574"/>
      <c r="AM1648" s="574"/>
      <c r="AN1648" s="574"/>
      <c r="AO1648" s="574"/>
      <c r="AP1648" s="574"/>
      <c r="AQ1648" s="574"/>
      <c r="AR1648" s="574"/>
      <c r="AS1648" s="575"/>
      <c r="AT1648" s="576"/>
      <c r="AU1648" s="575"/>
      <c r="AV1648" s="577"/>
      <c r="AW1648" s="159"/>
    </row>
    <row r="1649" spans="1:49" ht="51">
      <c r="A1649" s="395"/>
      <c r="B1649" s="395">
        <v>4666930200</v>
      </c>
      <c r="C1649" s="263" t="s">
        <v>7964</v>
      </c>
      <c r="D1649" s="263" t="s">
        <v>7965</v>
      </c>
      <c r="E1649" s="263" t="s">
        <v>3818</v>
      </c>
      <c r="F1649" s="263" t="s">
        <v>422</v>
      </c>
      <c r="G1649" s="263" t="s">
        <v>655</v>
      </c>
      <c r="H1649" s="263"/>
      <c r="I1649" s="263"/>
      <c r="J1649" s="263"/>
      <c r="K1649" s="263"/>
      <c r="L1649" s="263"/>
      <c r="M1649" s="263"/>
      <c r="N1649" s="263"/>
      <c r="O1649" s="158"/>
      <c r="P1649" s="296">
        <f t="shared" si="69"/>
        <v>0</v>
      </c>
      <c r="Q1649" s="263"/>
      <c r="R1649" s="263"/>
      <c r="S1649" s="263"/>
      <c r="T1649" s="263"/>
      <c r="U1649" s="263"/>
      <c r="V1649" s="263"/>
      <c r="W1649" s="263">
        <v>1</v>
      </c>
      <c r="X1649" s="158">
        <v>45015</v>
      </c>
      <c r="Y1649" s="297">
        <f t="shared" si="70"/>
        <v>1</v>
      </c>
      <c r="Z1649" s="263"/>
      <c r="AA1649" s="263"/>
      <c r="AB1649" s="263"/>
      <c r="AC1649" s="263"/>
      <c r="AD1649" s="263"/>
      <c r="AE1649" s="263"/>
      <c r="AF1649" s="263"/>
      <c r="AG1649" s="158"/>
      <c r="AH1649" s="297">
        <f t="shared" ref="AH1649:AH1712" si="71">SUM($Z1649:$AF1649)</f>
        <v>0</v>
      </c>
      <c r="AI1649" s="573"/>
      <c r="AJ1649" s="574" t="s">
        <v>659</v>
      </c>
      <c r="AK1649" s="574" t="s">
        <v>430</v>
      </c>
      <c r="AL1649" s="574"/>
      <c r="AM1649" s="574"/>
      <c r="AN1649" s="574"/>
      <c r="AO1649" s="574"/>
      <c r="AP1649" s="574"/>
      <c r="AQ1649" s="574"/>
      <c r="AR1649" s="574"/>
      <c r="AS1649" s="575"/>
      <c r="AT1649" s="576"/>
      <c r="AU1649" s="575"/>
      <c r="AV1649" s="577"/>
      <c r="AW1649" s="159"/>
    </row>
    <row r="1650" spans="1:49" ht="51">
      <c r="A1650" s="395"/>
      <c r="B1650" s="395">
        <v>5870311800</v>
      </c>
      <c r="C1650" s="263" t="s">
        <v>7966</v>
      </c>
      <c r="D1650" s="263" t="s">
        <v>7967</v>
      </c>
      <c r="E1650" s="263" t="s">
        <v>3819</v>
      </c>
      <c r="F1650" s="263" t="s">
        <v>422</v>
      </c>
      <c r="G1650" s="263" t="s">
        <v>655</v>
      </c>
      <c r="H1650" s="263"/>
      <c r="I1650" s="263"/>
      <c r="J1650" s="263"/>
      <c r="K1650" s="263"/>
      <c r="L1650" s="263"/>
      <c r="M1650" s="263"/>
      <c r="N1650" s="263"/>
      <c r="O1650" s="158"/>
      <c r="P1650" s="296">
        <f t="shared" si="69"/>
        <v>0</v>
      </c>
      <c r="Q1650" s="263"/>
      <c r="R1650" s="263"/>
      <c r="S1650" s="263"/>
      <c r="T1650" s="263"/>
      <c r="U1650" s="263"/>
      <c r="V1650" s="263"/>
      <c r="W1650" s="263">
        <v>1</v>
      </c>
      <c r="X1650" s="158">
        <v>45043</v>
      </c>
      <c r="Y1650" s="297">
        <f t="shared" si="70"/>
        <v>1</v>
      </c>
      <c r="Z1650" s="263"/>
      <c r="AA1650" s="263"/>
      <c r="AB1650" s="263"/>
      <c r="AC1650" s="263"/>
      <c r="AD1650" s="263"/>
      <c r="AE1650" s="263"/>
      <c r="AF1650" s="263"/>
      <c r="AG1650" s="158"/>
      <c r="AH1650" s="297">
        <f t="shared" si="71"/>
        <v>0</v>
      </c>
      <c r="AI1650" s="573"/>
      <c r="AJ1650" s="574" t="s">
        <v>659</v>
      </c>
      <c r="AK1650" s="574" t="s">
        <v>430</v>
      </c>
      <c r="AL1650" s="574"/>
      <c r="AM1650" s="574"/>
      <c r="AN1650" s="574"/>
      <c r="AO1650" s="574"/>
      <c r="AP1650" s="574"/>
      <c r="AQ1650" s="574"/>
      <c r="AR1650" s="574"/>
      <c r="AS1650" s="575"/>
      <c r="AT1650" s="576"/>
      <c r="AU1650" s="575"/>
      <c r="AV1650" s="577"/>
      <c r="AW1650" s="159"/>
    </row>
    <row r="1651" spans="1:49" ht="51">
      <c r="A1651" s="395"/>
      <c r="B1651" s="395">
        <v>6650701600</v>
      </c>
      <c r="C1651" s="263" t="s">
        <v>7968</v>
      </c>
      <c r="D1651" s="263" t="s">
        <v>7969</v>
      </c>
      <c r="E1651" s="263" t="s">
        <v>3820</v>
      </c>
      <c r="F1651" s="263" t="s">
        <v>422</v>
      </c>
      <c r="G1651" s="263" t="s">
        <v>655</v>
      </c>
      <c r="H1651" s="263"/>
      <c r="I1651" s="263"/>
      <c r="J1651" s="263"/>
      <c r="K1651" s="263"/>
      <c r="L1651" s="263"/>
      <c r="M1651" s="263"/>
      <c r="N1651" s="263"/>
      <c r="O1651" s="158"/>
      <c r="P1651" s="296">
        <f t="shared" si="69"/>
        <v>0</v>
      </c>
      <c r="Q1651" s="263"/>
      <c r="R1651" s="263"/>
      <c r="S1651" s="263"/>
      <c r="T1651" s="263"/>
      <c r="U1651" s="263"/>
      <c r="V1651" s="263"/>
      <c r="W1651" s="263">
        <v>1</v>
      </c>
      <c r="X1651" s="158">
        <v>44929</v>
      </c>
      <c r="Y1651" s="297">
        <f t="shared" si="70"/>
        <v>1</v>
      </c>
      <c r="Z1651" s="263"/>
      <c r="AA1651" s="263"/>
      <c r="AB1651" s="263"/>
      <c r="AC1651" s="263"/>
      <c r="AD1651" s="263"/>
      <c r="AE1651" s="263"/>
      <c r="AF1651" s="263"/>
      <c r="AG1651" s="158"/>
      <c r="AH1651" s="297">
        <f t="shared" si="71"/>
        <v>0</v>
      </c>
      <c r="AI1651" s="573"/>
      <c r="AJ1651" s="574" t="s">
        <v>659</v>
      </c>
      <c r="AK1651" s="574" t="s">
        <v>430</v>
      </c>
      <c r="AL1651" s="574"/>
      <c r="AM1651" s="574"/>
      <c r="AN1651" s="574"/>
      <c r="AO1651" s="574"/>
      <c r="AP1651" s="574"/>
      <c r="AQ1651" s="574"/>
      <c r="AR1651" s="574"/>
      <c r="AS1651" s="575"/>
      <c r="AT1651" s="576"/>
      <c r="AU1651" s="575"/>
      <c r="AV1651" s="577"/>
      <c r="AW1651" s="159"/>
    </row>
    <row r="1652" spans="1:49" ht="51">
      <c r="A1652" s="395"/>
      <c r="B1652" s="395">
        <v>3181320700</v>
      </c>
      <c r="C1652" s="263" t="s">
        <v>7970</v>
      </c>
      <c r="D1652" s="263" t="s">
        <v>7971</v>
      </c>
      <c r="E1652" s="263" t="s">
        <v>3821</v>
      </c>
      <c r="F1652" s="263" t="s">
        <v>422</v>
      </c>
      <c r="G1652" s="263" t="s">
        <v>655</v>
      </c>
      <c r="H1652" s="263"/>
      <c r="I1652" s="263"/>
      <c r="J1652" s="263"/>
      <c r="K1652" s="263"/>
      <c r="L1652" s="263"/>
      <c r="M1652" s="263"/>
      <c r="N1652" s="263"/>
      <c r="O1652" s="158"/>
      <c r="P1652" s="296">
        <f t="shared" si="69"/>
        <v>0</v>
      </c>
      <c r="Q1652" s="263"/>
      <c r="R1652" s="263"/>
      <c r="S1652" s="263"/>
      <c r="T1652" s="263"/>
      <c r="U1652" s="263"/>
      <c r="V1652" s="263"/>
      <c r="W1652" s="263">
        <v>1</v>
      </c>
      <c r="X1652" s="158">
        <v>45047</v>
      </c>
      <c r="Y1652" s="297">
        <f t="shared" si="70"/>
        <v>1</v>
      </c>
      <c r="Z1652" s="263"/>
      <c r="AA1652" s="263"/>
      <c r="AB1652" s="263"/>
      <c r="AC1652" s="263"/>
      <c r="AD1652" s="263"/>
      <c r="AE1652" s="263"/>
      <c r="AF1652" s="263"/>
      <c r="AG1652" s="158"/>
      <c r="AH1652" s="297">
        <f t="shared" si="71"/>
        <v>0</v>
      </c>
      <c r="AI1652" s="573"/>
      <c r="AJ1652" s="574" t="s">
        <v>659</v>
      </c>
      <c r="AK1652" s="574" t="s">
        <v>430</v>
      </c>
      <c r="AL1652" s="574"/>
      <c r="AM1652" s="574"/>
      <c r="AN1652" s="574"/>
      <c r="AO1652" s="574"/>
      <c r="AP1652" s="574"/>
      <c r="AQ1652" s="574"/>
      <c r="AR1652" s="574"/>
      <c r="AS1652" s="575"/>
      <c r="AT1652" s="576"/>
      <c r="AU1652" s="575"/>
      <c r="AV1652" s="577"/>
      <c r="AW1652" s="159"/>
    </row>
    <row r="1653" spans="1:49" ht="51">
      <c r="A1653" s="395"/>
      <c r="B1653" s="395">
        <v>3181320700</v>
      </c>
      <c r="C1653" s="263" t="s">
        <v>7972</v>
      </c>
      <c r="D1653" s="263" t="s">
        <v>7973</v>
      </c>
      <c r="E1653" s="263" t="s">
        <v>3822</v>
      </c>
      <c r="F1653" s="263" t="s">
        <v>422</v>
      </c>
      <c r="G1653" s="263" t="s">
        <v>655</v>
      </c>
      <c r="H1653" s="263"/>
      <c r="I1653" s="263"/>
      <c r="J1653" s="263"/>
      <c r="K1653" s="263"/>
      <c r="L1653" s="263"/>
      <c r="M1653" s="263"/>
      <c r="N1653" s="263"/>
      <c r="O1653" s="158"/>
      <c r="P1653" s="296">
        <f t="shared" si="69"/>
        <v>0</v>
      </c>
      <c r="Q1653" s="263"/>
      <c r="R1653" s="263"/>
      <c r="S1653" s="263"/>
      <c r="T1653" s="263"/>
      <c r="U1653" s="263"/>
      <c r="V1653" s="263"/>
      <c r="W1653" s="263">
        <v>1</v>
      </c>
      <c r="X1653" s="158">
        <v>44952</v>
      </c>
      <c r="Y1653" s="297">
        <f t="shared" si="70"/>
        <v>1</v>
      </c>
      <c r="Z1653" s="263"/>
      <c r="AA1653" s="263"/>
      <c r="AB1653" s="263"/>
      <c r="AC1653" s="263"/>
      <c r="AD1653" s="263"/>
      <c r="AE1653" s="263"/>
      <c r="AF1653" s="263"/>
      <c r="AG1653" s="158"/>
      <c r="AH1653" s="297">
        <f t="shared" si="71"/>
        <v>0</v>
      </c>
      <c r="AI1653" s="573"/>
      <c r="AJ1653" s="574" t="s">
        <v>659</v>
      </c>
      <c r="AK1653" s="574" t="s">
        <v>430</v>
      </c>
      <c r="AL1653" s="574"/>
      <c r="AM1653" s="574"/>
      <c r="AN1653" s="574"/>
      <c r="AO1653" s="574"/>
      <c r="AP1653" s="574"/>
      <c r="AQ1653" s="574"/>
      <c r="AR1653" s="574"/>
      <c r="AS1653" s="575"/>
      <c r="AT1653" s="576"/>
      <c r="AU1653" s="575"/>
      <c r="AV1653" s="577"/>
      <c r="AW1653" s="159"/>
    </row>
    <row r="1654" spans="1:49" ht="63.75">
      <c r="A1654" s="395"/>
      <c r="B1654" s="395">
        <v>4850521500</v>
      </c>
      <c r="C1654" s="263" t="s">
        <v>7974</v>
      </c>
      <c r="D1654" s="263" t="s">
        <v>7975</v>
      </c>
      <c r="E1654" s="263" t="s">
        <v>3823</v>
      </c>
      <c r="F1654" s="263" t="s">
        <v>422</v>
      </c>
      <c r="G1654" s="263" t="s">
        <v>655</v>
      </c>
      <c r="H1654" s="263"/>
      <c r="I1654" s="263"/>
      <c r="J1654" s="263"/>
      <c r="K1654" s="263"/>
      <c r="L1654" s="263"/>
      <c r="M1654" s="263"/>
      <c r="N1654" s="263"/>
      <c r="O1654" s="158"/>
      <c r="P1654" s="296">
        <f t="shared" si="69"/>
        <v>0</v>
      </c>
      <c r="Q1654" s="263"/>
      <c r="R1654" s="263"/>
      <c r="S1654" s="263"/>
      <c r="T1654" s="263"/>
      <c r="U1654" s="263"/>
      <c r="V1654" s="263"/>
      <c r="W1654" s="263">
        <v>1</v>
      </c>
      <c r="X1654" s="158">
        <v>45079</v>
      </c>
      <c r="Y1654" s="297">
        <f t="shared" si="70"/>
        <v>1</v>
      </c>
      <c r="Z1654" s="263"/>
      <c r="AA1654" s="263"/>
      <c r="AB1654" s="263"/>
      <c r="AC1654" s="263"/>
      <c r="AD1654" s="263"/>
      <c r="AE1654" s="263"/>
      <c r="AF1654" s="263"/>
      <c r="AG1654" s="158"/>
      <c r="AH1654" s="297">
        <f t="shared" si="71"/>
        <v>0</v>
      </c>
      <c r="AI1654" s="573"/>
      <c r="AJ1654" s="574" t="s">
        <v>659</v>
      </c>
      <c r="AK1654" s="574" t="s">
        <v>430</v>
      </c>
      <c r="AL1654" s="574"/>
      <c r="AM1654" s="574"/>
      <c r="AN1654" s="574"/>
      <c r="AO1654" s="574"/>
      <c r="AP1654" s="574"/>
      <c r="AQ1654" s="574"/>
      <c r="AR1654" s="574"/>
      <c r="AS1654" s="575"/>
      <c r="AT1654" s="576"/>
      <c r="AU1654" s="575"/>
      <c r="AV1654" s="577"/>
      <c r="AW1654" s="159"/>
    </row>
    <row r="1655" spans="1:49" ht="51">
      <c r="A1655" s="395"/>
      <c r="B1655" s="395">
        <v>3554241900</v>
      </c>
      <c r="C1655" s="263" t="s">
        <v>7976</v>
      </c>
      <c r="D1655" s="263" t="s">
        <v>7977</v>
      </c>
      <c r="E1655" s="263" t="s">
        <v>3824</v>
      </c>
      <c r="F1655" s="263" t="s">
        <v>422</v>
      </c>
      <c r="G1655" s="263" t="s">
        <v>655</v>
      </c>
      <c r="H1655" s="263"/>
      <c r="I1655" s="263"/>
      <c r="J1655" s="263"/>
      <c r="K1655" s="263"/>
      <c r="L1655" s="263"/>
      <c r="M1655" s="263"/>
      <c r="N1655" s="263"/>
      <c r="O1655" s="158"/>
      <c r="P1655" s="296">
        <f t="shared" ref="P1655:P1718" si="72">SUM($H1655:$N1655)</f>
        <v>0</v>
      </c>
      <c r="Q1655" s="263"/>
      <c r="R1655" s="263"/>
      <c r="S1655" s="263"/>
      <c r="T1655" s="263"/>
      <c r="U1655" s="263"/>
      <c r="V1655" s="263"/>
      <c r="W1655" s="263">
        <v>1</v>
      </c>
      <c r="X1655" s="158">
        <v>44985</v>
      </c>
      <c r="Y1655" s="297">
        <f t="shared" ref="Y1655:Y1718" si="73">SUM($Q1655:$W1655)</f>
        <v>1</v>
      </c>
      <c r="Z1655" s="263"/>
      <c r="AA1655" s="263"/>
      <c r="AB1655" s="263"/>
      <c r="AC1655" s="263"/>
      <c r="AD1655" s="263"/>
      <c r="AE1655" s="263"/>
      <c r="AF1655" s="263"/>
      <c r="AG1655" s="158"/>
      <c r="AH1655" s="297">
        <f t="shared" si="71"/>
        <v>0</v>
      </c>
      <c r="AI1655" s="573"/>
      <c r="AJ1655" s="574" t="s">
        <v>659</v>
      </c>
      <c r="AK1655" s="574" t="s">
        <v>430</v>
      </c>
      <c r="AL1655" s="574"/>
      <c r="AM1655" s="574"/>
      <c r="AN1655" s="574"/>
      <c r="AO1655" s="574"/>
      <c r="AP1655" s="574"/>
      <c r="AQ1655" s="574"/>
      <c r="AR1655" s="574"/>
      <c r="AS1655" s="575"/>
      <c r="AT1655" s="576"/>
      <c r="AU1655" s="575"/>
      <c r="AV1655" s="577"/>
      <c r="AW1655" s="159"/>
    </row>
    <row r="1656" spans="1:49" ht="51">
      <c r="A1656" s="395"/>
      <c r="B1656" s="395">
        <v>5431031400</v>
      </c>
      <c r="C1656" s="263" t="s">
        <v>7978</v>
      </c>
      <c r="D1656" s="263" t="s">
        <v>7979</v>
      </c>
      <c r="E1656" s="263" t="s">
        <v>3825</v>
      </c>
      <c r="F1656" s="263" t="s">
        <v>422</v>
      </c>
      <c r="G1656" s="263" t="s">
        <v>655</v>
      </c>
      <c r="H1656" s="263"/>
      <c r="I1656" s="263"/>
      <c r="J1656" s="263"/>
      <c r="K1656" s="263"/>
      <c r="L1656" s="263"/>
      <c r="M1656" s="263"/>
      <c r="N1656" s="263"/>
      <c r="O1656" s="158"/>
      <c r="P1656" s="296">
        <f t="shared" si="72"/>
        <v>0</v>
      </c>
      <c r="Q1656" s="263"/>
      <c r="R1656" s="263"/>
      <c r="S1656" s="263"/>
      <c r="T1656" s="263"/>
      <c r="U1656" s="263"/>
      <c r="V1656" s="263"/>
      <c r="W1656" s="263">
        <v>1</v>
      </c>
      <c r="X1656" s="158">
        <v>45260</v>
      </c>
      <c r="Y1656" s="297">
        <f t="shared" si="73"/>
        <v>1</v>
      </c>
      <c r="Z1656" s="263"/>
      <c r="AA1656" s="263"/>
      <c r="AB1656" s="263"/>
      <c r="AC1656" s="263"/>
      <c r="AD1656" s="263"/>
      <c r="AE1656" s="263"/>
      <c r="AF1656" s="263"/>
      <c r="AG1656" s="158"/>
      <c r="AH1656" s="297">
        <f t="shared" si="71"/>
        <v>0</v>
      </c>
      <c r="AI1656" s="573"/>
      <c r="AJ1656" s="574" t="s">
        <v>659</v>
      </c>
      <c r="AK1656" s="574" t="s">
        <v>430</v>
      </c>
      <c r="AL1656" s="574"/>
      <c r="AM1656" s="574"/>
      <c r="AN1656" s="574"/>
      <c r="AO1656" s="574"/>
      <c r="AP1656" s="574"/>
      <c r="AQ1656" s="574"/>
      <c r="AR1656" s="574"/>
      <c r="AS1656" s="575"/>
      <c r="AT1656" s="576"/>
      <c r="AU1656" s="575"/>
      <c r="AV1656" s="577"/>
      <c r="AW1656" s="159"/>
    </row>
    <row r="1657" spans="1:49" ht="51">
      <c r="A1657" s="395"/>
      <c r="B1657" s="395">
        <v>5511001000</v>
      </c>
      <c r="C1657" s="263" t="s">
        <v>7980</v>
      </c>
      <c r="D1657" s="263" t="s">
        <v>7981</v>
      </c>
      <c r="E1657" s="263" t="s">
        <v>3826</v>
      </c>
      <c r="F1657" s="263" t="s">
        <v>422</v>
      </c>
      <c r="G1657" s="263" t="s">
        <v>655</v>
      </c>
      <c r="H1657" s="263"/>
      <c r="I1657" s="263"/>
      <c r="J1657" s="263"/>
      <c r="K1657" s="263"/>
      <c r="L1657" s="263"/>
      <c r="M1657" s="263"/>
      <c r="N1657" s="263"/>
      <c r="O1657" s="158"/>
      <c r="P1657" s="296">
        <f t="shared" si="72"/>
        <v>0</v>
      </c>
      <c r="Q1657" s="263"/>
      <c r="R1657" s="263"/>
      <c r="S1657" s="263"/>
      <c r="T1657" s="263"/>
      <c r="U1657" s="263"/>
      <c r="V1657" s="263"/>
      <c r="W1657" s="263">
        <v>1</v>
      </c>
      <c r="X1657" s="158">
        <v>44982</v>
      </c>
      <c r="Y1657" s="297">
        <f t="shared" si="73"/>
        <v>1</v>
      </c>
      <c r="Z1657" s="263"/>
      <c r="AA1657" s="263"/>
      <c r="AB1657" s="263"/>
      <c r="AC1657" s="263"/>
      <c r="AD1657" s="263"/>
      <c r="AE1657" s="263"/>
      <c r="AF1657" s="263"/>
      <c r="AG1657" s="158"/>
      <c r="AH1657" s="297">
        <f t="shared" si="71"/>
        <v>0</v>
      </c>
      <c r="AI1657" s="573"/>
      <c r="AJ1657" s="574" t="s">
        <v>659</v>
      </c>
      <c r="AK1657" s="574" t="s">
        <v>430</v>
      </c>
      <c r="AL1657" s="574"/>
      <c r="AM1657" s="574"/>
      <c r="AN1657" s="574"/>
      <c r="AO1657" s="574"/>
      <c r="AP1657" s="574"/>
      <c r="AQ1657" s="574"/>
      <c r="AR1657" s="574"/>
      <c r="AS1657" s="575"/>
      <c r="AT1657" s="576"/>
      <c r="AU1657" s="575"/>
      <c r="AV1657" s="577"/>
      <c r="AW1657" s="159"/>
    </row>
    <row r="1658" spans="1:49" ht="51">
      <c r="A1658" s="395"/>
      <c r="B1658" s="395">
        <v>5424020100</v>
      </c>
      <c r="C1658" s="263" t="s">
        <v>7982</v>
      </c>
      <c r="D1658" s="263" t="s">
        <v>7983</v>
      </c>
      <c r="E1658" s="263" t="s">
        <v>3827</v>
      </c>
      <c r="F1658" s="263" t="s">
        <v>422</v>
      </c>
      <c r="G1658" s="263" t="s">
        <v>655</v>
      </c>
      <c r="H1658" s="263"/>
      <c r="I1658" s="263"/>
      <c r="J1658" s="263"/>
      <c r="K1658" s="263"/>
      <c r="L1658" s="263"/>
      <c r="M1658" s="263"/>
      <c r="N1658" s="263"/>
      <c r="O1658" s="158"/>
      <c r="P1658" s="296">
        <f t="shared" si="72"/>
        <v>0</v>
      </c>
      <c r="Q1658" s="263"/>
      <c r="R1658" s="263"/>
      <c r="S1658" s="263"/>
      <c r="T1658" s="263"/>
      <c r="U1658" s="263"/>
      <c r="V1658" s="263"/>
      <c r="W1658" s="263">
        <v>1</v>
      </c>
      <c r="X1658" s="158">
        <v>45266</v>
      </c>
      <c r="Y1658" s="297">
        <f t="shared" si="73"/>
        <v>1</v>
      </c>
      <c r="Z1658" s="263"/>
      <c r="AA1658" s="263"/>
      <c r="AB1658" s="263"/>
      <c r="AC1658" s="263"/>
      <c r="AD1658" s="263"/>
      <c r="AE1658" s="263"/>
      <c r="AF1658" s="263"/>
      <c r="AG1658" s="158"/>
      <c r="AH1658" s="297">
        <f t="shared" si="71"/>
        <v>0</v>
      </c>
      <c r="AI1658" s="573"/>
      <c r="AJ1658" s="574" t="s">
        <v>659</v>
      </c>
      <c r="AK1658" s="574" t="s">
        <v>430</v>
      </c>
      <c r="AL1658" s="574"/>
      <c r="AM1658" s="574"/>
      <c r="AN1658" s="574"/>
      <c r="AO1658" s="574"/>
      <c r="AP1658" s="574"/>
      <c r="AQ1658" s="574"/>
      <c r="AR1658" s="574"/>
      <c r="AS1658" s="575"/>
      <c r="AT1658" s="576"/>
      <c r="AU1658" s="575"/>
      <c r="AV1658" s="577"/>
      <c r="AW1658" s="159"/>
    </row>
    <row r="1659" spans="1:49" ht="51">
      <c r="A1659" s="395"/>
      <c r="B1659" s="395">
        <v>4766400300</v>
      </c>
      <c r="C1659" s="263" t="s">
        <v>7984</v>
      </c>
      <c r="D1659" s="263" t="s">
        <v>7985</v>
      </c>
      <c r="E1659" s="263" t="s">
        <v>3828</v>
      </c>
      <c r="F1659" s="263" t="s">
        <v>422</v>
      </c>
      <c r="G1659" s="263" t="s">
        <v>655</v>
      </c>
      <c r="H1659" s="263"/>
      <c r="I1659" s="263"/>
      <c r="J1659" s="263"/>
      <c r="K1659" s="263"/>
      <c r="L1659" s="263"/>
      <c r="M1659" s="263"/>
      <c r="N1659" s="263"/>
      <c r="O1659" s="158"/>
      <c r="P1659" s="296">
        <f t="shared" si="72"/>
        <v>0</v>
      </c>
      <c r="Q1659" s="263"/>
      <c r="R1659" s="263"/>
      <c r="S1659" s="263"/>
      <c r="T1659" s="263"/>
      <c r="U1659" s="263"/>
      <c r="V1659" s="263"/>
      <c r="W1659" s="263">
        <v>1</v>
      </c>
      <c r="X1659" s="158">
        <v>44951</v>
      </c>
      <c r="Y1659" s="297">
        <f t="shared" si="73"/>
        <v>1</v>
      </c>
      <c r="Z1659" s="263"/>
      <c r="AA1659" s="263"/>
      <c r="AB1659" s="263"/>
      <c r="AC1659" s="263"/>
      <c r="AD1659" s="263"/>
      <c r="AE1659" s="263"/>
      <c r="AF1659" s="263"/>
      <c r="AG1659" s="158"/>
      <c r="AH1659" s="297">
        <f t="shared" si="71"/>
        <v>0</v>
      </c>
      <c r="AI1659" s="573"/>
      <c r="AJ1659" s="574" t="s">
        <v>659</v>
      </c>
      <c r="AK1659" s="574" t="s">
        <v>430</v>
      </c>
      <c r="AL1659" s="574"/>
      <c r="AM1659" s="574"/>
      <c r="AN1659" s="574"/>
      <c r="AO1659" s="574"/>
      <c r="AP1659" s="574"/>
      <c r="AQ1659" s="574"/>
      <c r="AR1659" s="574"/>
      <c r="AS1659" s="575"/>
      <c r="AT1659" s="576"/>
      <c r="AU1659" s="575"/>
      <c r="AV1659" s="577"/>
      <c r="AW1659" s="159"/>
    </row>
    <row r="1660" spans="1:49" ht="51">
      <c r="A1660" s="395"/>
      <c r="B1660" s="395">
        <v>6650904600</v>
      </c>
      <c r="C1660" s="263" t="s">
        <v>7986</v>
      </c>
      <c r="D1660" s="263" t="s">
        <v>7987</v>
      </c>
      <c r="E1660" s="263" t="s">
        <v>3829</v>
      </c>
      <c r="F1660" s="263" t="s">
        <v>422</v>
      </c>
      <c r="G1660" s="263" t="s">
        <v>655</v>
      </c>
      <c r="H1660" s="263"/>
      <c r="I1660" s="263"/>
      <c r="J1660" s="263"/>
      <c r="K1660" s="263"/>
      <c r="L1660" s="263"/>
      <c r="M1660" s="263"/>
      <c r="N1660" s="263"/>
      <c r="O1660" s="158"/>
      <c r="P1660" s="296">
        <f t="shared" si="72"/>
        <v>0</v>
      </c>
      <c r="Q1660" s="263"/>
      <c r="R1660" s="263"/>
      <c r="S1660" s="263"/>
      <c r="T1660" s="263"/>
      <c r="U1660" s="263"/>
      <c r="V1660" s="263"/>
      <c r="W1660" s="263">
        <v>1</v>
      </c>
      <c r="X1660" s="158">
        <v>44979</v>
      </c>
      <c r="Y1660" s="297">
        <f t="shared" si="73"/>
        <v>1</v>
      </c>
      <c r="Z1660" s="263"/>
      <c r="AA1660" s="263"/>
      <c r="AB1660" s="263"/>
      <c r="AC1660" s="263"/>
      <c r="AD1660" s="263"/>
      <c r="AE1660" s="263"/>
      <c r="AF1660" s="263"/>
      <c r="AG1660" s="158"/>
      <c r="AH1660" s="297">
        <f t="shared" si="71"/>
        <v>0</v>
      </c>
      <c r="AI1660" s="573"/>
      <c r="AJ1660" s="574" t="s">
        <v>659</v>
      </c>
      <c r="AK1660" s="574" t="s">
        <v>430</v>
      </c>
      <c r="AL1660" s="574"/>
      <c r="AM1660" s="574"/>
      <c r="AN1660" s="574"/>
      <c r="AO1660" s="574"/>
      <c r="AP1660" s="574"/>
      <c r="AQ1660" s="574"/>
      <c r="AR1660" s="574"/>
      <c r="AS1660" s="575"/>
      <c r="AT1660" s="576"/>
      <c r="AU1660" s="575"/>
      <c r="AV1660" s="577"/>
      <c r="AW1660" s="159"/>
    </row>
    <row r="1661" spans="1:49" ht="51">
      <c r="A1661" s="395"/>
      <c r="B1661" s="395">
        <v>4683232000</v>
      </c>
      <c r="C1661" s="263" t="s">
        <v>7988</v>
      </c>
      <c r="D1661" s="263" t="s">
        <v>7989</v>
      </c>
      <c r="E1661" s="263" t="s">
        <v>3830</v>
      </c>
      <c r="F1661" s="263" t="s">
        <v>422</v>
      </c>
      <c r="G1661" s="263" t="s">
        <v>655</v>
      </c>
      <c r="H1661" s="263"/>
      <c r="I1661" s="263"/>
      <c r="J1661" s="263"/>
      <c r="K1661" s="263"/>
      <c r="L1661" s="263"/>
      <c r="M1661" s="263"/>
      <c r="N1661" s="263"/>
      <c r="O1661" s="158"/>
      <c r="P1661" s="296">
        <f t="shared" si="72"/>
        <v>0</v>
      </c>
      <c r="Q1661" s="263"/>
      <c r="R1661" s="263"/>
      <c r="S1661" s="263"/>
      <c r="T1661" s="263"/>
      <c r="U1661" s="263"/>
      <c r="V1661" s="263"/>
      <c r="W1661" s="263">
        <v>1</v>
      </c>
      <c r="X1661" s="158">
        <v>45019</v>
      </c>
      <c r="Y1661" s="297">
        <f t="shared" si="73"/>
        <v>1</v>
      </c>
      <c r="Z1661" s="263"/>
      <c r="AA1661" s="263"/>
      <c r="AB1661" s="263"/>
      <c r="AC1661" s="263"/>
      <c r="AD1661" s="263"/>
      <c r="AE1661" s="263"/>
      <c r="AF1661" s="263"/>
      <c r="AG1661" s="158"/>
      <c r="AH1661" s="297">
        <f t="shared" si="71"/>
        <v>0</v>
      </c>
      <c r="AI1661" s="573"/>
      <c r="AJ1661" s="574" t="s">
        <v>659</v>
      </c>
      <c r="AK1661" s="574" t="s">
        <v>430</v>
      </c>
      <c r="AL1661" s="574"/>
      <c r="AM1661" s="574"/>
      <c r="AN1661" s="574"/>
      <c r="AO1661" s="574"/>
      <c r="AP1661" s="574"/>
      <c r="AQ1661" s="574"/>
      <c r="AR1661" s="574"/>
      <c r="AS1661" s="575"/>
      <c r="AT1661" s="576"/>
      <c r="AU1661" s="575"/>
      <c r="AV1661" s="577"/>
      <c r="AW1661" s="159"/>
    </row>
    <row r="1662" spans="1:49" ht="51">
      <c r="A1662" s="395"/>
      <c r="B1662" s="395">
        <v>4670851000</v>
      </c>
      <c r="C1662" s="263" t="s">
        <v>7990</v>
      </c>
      <c r="D1662" s="263" t="s">
        <v>7991</v>
      </c>
      <c r="E1662" s="263" t="s">
        <v>3831</v>
      </c>
      <c r="F1662" s="263" t="s">
        <v>422</v>
      </c>
      <c r="G1662" s="263" t="s">
        <v>655</v>
      </c>
      <c r="H1662" s="263"/>
      <c r="I1662" s="263"/>
      <c r="J1662" s="263"/>
      <c r="K1662" s="263"/>
      <c r="L1662" s="263"/>
      <c r="M1662" s="263"/>
      <c r="N1662" s="263"/>
      <c r="O1662" s="158"/>
      <c r="P1662" s="296">
        <f t="shared" si="72"/>
        <v>0</v>
      </c>
      <c r="Q1662" s="263"/>
      <c r="R1662" s="263"/>
      <c r="S1662" s="263"/>
      <c r="T1662" s="263"/>
      <c r="U1662" s="263"/>
      <c r="V1662" s="263"/>
      <c r="W1662" s="263">
        <v>1</v>
      </c>
      <c r="X1662" s="158">
        <v>44952</v>
      </c>
      <c r="Y1662" s="297">
        <f t="shared" si="73"/>
        <v>1</v>
      </c>
      <c r="Z1662" s="263"/>
      <c r="AA1662" s="263"/>
      <c r="AB1662" s="263"/>
      <c r="AC1662" s="263"/>
      <c r="AD1662" s="263"/>
      <c r="AE1662" s="263"/>
      <c r="AF1662" s="263"/>
      <c r="AG1662" s="158"/>
      <c r="AH1662" s="297">
        <f t="shared" si="71"/>
        <v>0</v>
      </c>
      <c r="AI1662" s="573"/>
      <c r="AJ1662" s="574" t="s">
        <v>659</v>
      </c>
      <c r="AK1662" s="574" t="s">
        <v>430</v>
      </c>
      <c r="AL1662" s="574"/>
      <c r="AM1662" s="574"/>
      <c r="AN1662" s="574"/>
      <c r="AO1662" s="574"/>
      <c r="AP1662" s="574"/>
      <c r="AQ1662" s="574"/>
      <c r="AR1662" s="574"/>
      <c r="AS1662" s="575"/>
      <c r="AT1662" s="576"/>
      <c r="AU1662" s="575"/>
      <c r="AV1662" s="577"/>
      <c r="AW1662" s="159"/>
    </row>
    <row r="1663" spans="1:49" ht="51">
      <c r="A1663" s="395"/>
      <c r="B1663" s="395">
        <v>4316200800</v>
      </c>
      <c r="C1663" s="263" t="s">
        <v>7992</v>
      </c>
      <c r="D1663" s="263" t="s">
        <v>7993</v>
      </c>
      <c r="E1663" s="263" t="s">
        <v>3832</v>
      </c>
      <c r="F1663" s="263" t="s">
        <v>422</v>
      </c>
      <c r="G1663" s="263" t="s">
        <v>655</v>
      </c>
      <c r="H1663" s="263"/>
      <c r="I1663" s="263"/>
      <c r="J1663" s="263"/>
      <c r="K1663" s="263"/>
      <c r="L1663" s="263"/>
      <c r="M1663" s="263"/>
      <c r="N1663" s="263"/>
      <c r="O1663" s="158"/>
      <c r="P1663" s="296">
        <f t="shared" si="72"/>
        <v>0</v>
      </c>
      <c r="Q1663" s="263"/>
      <c r="R1663" s="263"/>
      <c r="S1663" s="263"/>
      <c r="T1663" s="263"/>
      <c r="U1663" s="263"/>
      <c r="V1663" s="263"/>
      <c r="W1663" s="263">
        <v>1</v>
      </c>
      <c r="X1663" s="158">
        <v>45110</v>
      </c>
      <c r="Y1663" s="297">
        <f t="shared" si="73"/>
        <v>1</v>
      </c>
      <c r="Z1663" s="263"/>
      <c r="AA1663" s="263"/>
      <c r="AB1663" s="263"/>
      <c r="AC1663" s="263"/>
      <c r="AD1663" s="263"/>
      <c r="AE1663" s="263"/>
      <c r="AF1663" s="263"/>
      <c r="AG1663" s="158"/>
      <c r="AH1663" s="297">
        <f t="shared" si="71"/>
        <v>0</v>
      </c>
      <c r="AI1663" s="573"/>
      <c r="AJ1663" s="574" t="s">
        <v>659</v>
      </c>
      <c r="AK1663" s="574" t="s">
        <v>430</v>
      </c>
      <c r="AL1663" s="574"/>
      <c r="AM1663" s="574"/>
      <c r="AN1663" s="574"/>
      <c r="AO1663" s="574"/>
      <c r="AP1663" s="574"/>
      <c r="AQ1663" s="574"/>
      <c r="AR1663" s="574"/>
      <c r="AS1663" s="575"/>
      <c r="AT1663" s="576"/>
      <c r="AU1663" s="575"/>
      <c r="AV1663" s="577"/>
      <c r="AW1663" s="159"/>
    </row>
    <row r="1664" spans="1:49" ht="51">
      <c r="A1664" s="395"/>
      <c r="B1664" s="395">
        <v>6332502500</v>
      </c>
      <c r="C1664" s="263" t="s">
        <v>7994</v>
      </c>
      <c r="D1664" s="263" t="s">
        <v>7995</v>
      </c>
      <c r="E1664" s="263" t="s">
        <v>3833</v>
      </c>
      <c r="F1664" s="263" t="s">
        <v>422</v>
      </c>
      <c r="G1664" s="263" t="s">
        <v>655</v>
      </c>
      <c r="H1664" s="263"/>
      <c r="I1664" s="263"/>
      <c r="J1664" s="263"/>
      <c r="K1664" s="263"/>
      <c r="L1664" s="263"/>
      <c r="M1664" s="263"/>
      <c r="N1664" s="263"/>
      <c r="O1664" s="158"/>
      <c r="P1664" s="296">
        <f t="shared" si="72"/>
        <v>0</v>
      </c>
      <c r="Q1664" s="263"/>
      <c r="R1664" s="263"/>
      <c r="S1664" s="263"/>
      <c r="T1664" s="263"/>
      <c r="U1664" s="263"/>
      <c r="V1664" s="263"/>
      <c r="W1664" s="263">
        <v>1</v>
      </c>
      <c r="X1664" s="158">
        <v>44948</v>
      </c>
      <c r="Y1664" s="297">
        <f t="shared" si="73"/>
        <v>1</v>
      </c>
      <c r="Z1664" s="263"/>
      <c r="AA1664" s="263"/>
      <c r="AB1664" s="263"/>
      <c r="AC1664" s="263"/>
      <c r="AD1664" s="263"/>
      <c r="AE1664" s="263"/>
      <c r="AF1664" s="263"/>
      <c r="AG1664" s="158"/>
      <c r="AH1664" s="297">
        <f t="shared" si="71"/>
        <v>0</v>
      </c>
      <c r="AI1664" s="573"/>
      <c r="AJ1664" s="574" t="s">
        <v>659</v>
      </c>
      <c r="AK1664" s="574" t="s">
        <v>430</v>
      </c>
      <c r="AL1664" s="574"/>
      <c r="AM1664" s="574"/>
      <c r="AN1664" s="574"/>
      <c r="AO1664" s="574"/>
      <c r="AP1664" s="574"/>
      <c r="AQ1664" s="574"/>
      <c r="AR1664" s="574"/>
      <c r="AS1664" s="575"/>
      <c r="AT1664" s="576"/>
      <c r="AU1664" s="575"/>
      <c r="AV1664" s="577"/>
      <c r="AW1664" s="159"/>
    </row>
    <row r="1665" spans="1:49" ht="51">
      <c r="A1665" s="395"/>
      <c r="B1665" s="395">
        <v>4394022700</v>
      </c>
      <c r="C1665" s="263" t="s">
        <v>7996</v>
      </c>
      <c r="D1665" s="263" t="s">
        <v>7997</v>
      </c>
      <c r="E1665" s="263" t="s">
        <v>3834</v>
      </c>
      <c r="F1665" s="263" t="s">
        <v>422</v>
      </c>
      <c r="G1665" s="263" t="s">
        <v>655</v>
      </c>
      <c r="H1665" s="263"/>
      <c r="I1665" s="263"/>
      <c r="J1665" s="263"/>
      <c r="K1665" s="263"/>
      <c r="L1665" s="263"/>
      <c r="M1665" s="263"/>
      <c r="N1665" s="263"/>
      <c r="O1665" s="158"/>
      <c r="P1665" s="296">
        <f t="shared" si="72"/>
        <v>0</v>
      </c>
      <c r="Q1665" s="263"/>
      <c r="R1665" s="263"/>
      <c r="S1665" s="263"/>
      <c r="T1665" s="263"/>
      <c r="U1665" s="263"/>
      <c r="V1665" s="263"/>
      <c r="W1665" s="263">
        <v>1</v>
      </c>
      <c r="X1665" s="158">
        <v>45103</v>
      </c>
      <c r="Y1665" s="297">
        <f t="shared" si="73"/>
        <v>1</v>
      </c>
      <c r="Z1665" s="263"/>
      <c r="AA1665" s="263"/>
      <c r="AB1665" s="263"/>
      <c r="AC1665" s="263"/>
      <c r="AD1665" s="263"/>
      <c r="AE1665" s="263"/>
      <c r="AF1665" s="263"/>
      <c r="AG1665" s="158"/>
      <c r="AH1665" s="297">
        <f t="shared" si="71"/>
        <v>0</v>
      </c>
      <c r="AI1665" s="573"/>
      <c r="AJ1665" s="574" t="s">
        <v>659</v>
      </c>
      <c r="AK1665" s="574" t="s">
        <v>430</v>
      </c>
      <c r="AL1665" s="574"/>
      <c r="AM1665" s="574"/>
      <c r="AN1665" s="574"/>
      <c r="AO1665" s="574"/>
      <c r="AP1665" s="574"/>
      <c r="AQ1665" s="574"/>
      <c r="AR1665" s="574"/>
      <c r="AS1665" s="575"/>
      <c r="AT1665" s="576"/>
      <c r="AU1665" s="575"/>
      <c r="AV1665" s="577"/>
      <c r="AW1665" s="159"/>
    </row>
    <row r="1666" spans="1:49" ht="51">
      <c r="A1666" s="395"/>
      <c r="B1666" s="395">
        <v>4471020600</v>
      </c>
      <c r="C1666" s="263" t="s">
        <v>7998</v>
      </c>
      <c r="D1666" s="263" t="s">
        <v>7999</v>
      </c>
      <c r="E1666" s="263" t="s">
        <v>3835</v>
      </c>
      <c r="F1666" s="263" t="s">
        <v>422</v>
      </c>
      <c r="G1666" s="263" t="s">
        <v>655</v>
      </c>
      <c r="H1666" s="263"/>
      <c r="I1666" s="263"/>
      <c r="J1666" s="263"/>
      <c r="K1666" s="263"/>
      <c r="L1666" s="263"/>
      <c r="M1666" s="263"/>
      <c r="N1666" s="263"/>
      <c r="O1666" s="158"/>
      <c r="P1666" s="296">
        <f t="shared" si="72"/>
        <v>0</v>
      </c>
      <c r="Q1666" s="263"/>
      <c r="R1666" s="263"/>
      <c r="S1666" s="263"/>
      <c r="T1666" s="263"/>
      <c r="U1666" s="263"/>
      <c r="V1666" s="263"/>
      <c r="W1666" s="263">
        <v>1</v>
      </c>
      <c r="X1666" s="158">
        <v>45202</v>
      </c>
      <c r="Y1666" s="297">
        <f t="shared" si="73"/>
        <v>1</v>
      </c>
      <c r="Z1666" s="263"/>
      <c r="AA1666" s="263"/>
      <c r="AB1666" s="263"/>
      <c r="AC1666" s="263"/>
      <c r="AD1666" s="263"/>
      <c r="AE1666" s="263"/>
      <c r="AF1666" s="263"/>
      <c r="AG1666" s="158"/>
      <c r="AH1666" s="297">
        <f t="shared" si="71"/>
        <v>0</v>
      </c>
      <c r="AI1666" s="573"/>
      <c r="AJ1666" s="574" t="s">
        <v>659</v>
      </c>
      <c r="AK1666" s="574" t="s">
        <v>430</v>
      </c>
      <c r="AL1666" s="574"/>
      <c r="AM1666" s="574"/>
      <c r="AN1666" s="574"/>
      <c r="AO1666" s="574"/>
      <c r="AP1666" s="574"/>
      <c r="AQ1666" s="574"/>
      <c r="AR1666" s="574"/>
      <c r="AS1666" s="575"/>
      <c r="AT1666" s="576"/>
      <c r="AU1666" s="575"/>
      <c r="AV1666" s="577"/>
      <c r="AW1666" s="159"/>
    </row>
    <row r="1667" spans="1:49" ht="51">
      <c r="A1667" s="395"/>
      <c r="B1667" s="395">
        <v>4270430300</v>
      </c>
      <c r="C1667" s="263" t="s">
        <v>8000</v>
      </c>
      <c r="D1667" s="263" t="s">
        <v>8001</v>
      </c>
      <c r="E1667" s="263" t="s">
        <v>3836</v>
      </c>
      <c r="F1667" s="263" t="s">
        <v>422</v>
      </c>
      <c r="G1667" s="263" t="s">
        <v>655</v>
      </c>
      <c r="H1667" s="263"/>
      <c r="I1667" s="263"/>
      <c r="J1667" s="263"/>
      <c r="K1667" s="263"/>
      <c r="L1667" s="263"/>
      <c r="M1667" s="263"/>
      <c r="N1667" s="263"/>
      <c r="O1667" s="158"/>
      <c r="P1667" s="296">
        <f t="shared" si="72"/>
        <v>0</v>
      </c>
      <c r="Q1667" s="263"/>
      <c r="R1667" s="263"/>
      <c r="S1667" s="263"/>
      <c r="T1667" s="263"/>
      <c r="U1667" s="263"/>
      <c r="V1667" s="263"/>
      <c r="W1667" s="263">
        <v>1</v>
      </c>
      <c r="X1667" s="158">
        <v>44950</v>
      </c>
      <c r="Y1667" s="297">
        <f t="shared" si="73"/>
        <v>1</v>
      </c>
      <c r="Z1667" s="263"/>
      <c r="AA1667" s="263"/>
      <c r="AB1667" s="263"/>
      <c r="AC1667" s="263"/>
      <c r="AD1667" s="263"/>
      <c r="AE1667" s="263"/>
      <c r="AF1667" s="263"/>
      <c r="AG1667" s="158"/>
      <c r="AH1667" s="297">
        <f t="shared" si="71"/>
        <v>0</v>
      </c>
      <c r="AI1667" s="573"/>
      <c r="AJ1667" s="574" t="s">
        <v>659</v>
      </c>
      <c r="AK1667" s="574" t="s">
        <v>430</v>
      </c>
      <c r="AL1667" s="574"/>
      <c r="AM1667" s="574"/>
      <c r="AN1667" s="574"/>
      <c r="AO1667" s="574"/>
      <c r="AP1667" s="574"/>
      <c r="AQ1667" s="574"/>
      <c r="AR1667" s="574"/>
      <c r="AS1667" s="575"/>
      <c r="AT1667" s="576"/>
      <c r="AU1667" s="575"/>
      <c r="AV1667" s="577"/>
      <c r="AW1667" s="159"/>
    </row>
    <row r="1668" spans="1:49" ht="63.75">
      <c r="A1668" s="395"/>
      <c r="B1668" s="395">
        <v>4253701500</v>
      </c>
      <c r="C1668" s="263" t="s">
        <v>8002</v>
      </c>
      <c r="D1668" s="263" t="s">
        <v>8003</v>
      </c>
      <c r="E1668" s="263" t="s">
        <v>3837</v>
      </c>
      <c r="F1668" s="263" t="s">
        <v>422</v>
      </c>
      <c r="G1668" s="263" t="s">
        <v>655</v>
      </c>
      <c r="H1668" s="263"/>
      <c r="I1668" s="263"/>
      <c r="J1668" s="263"/>
      <c r="K1668" s="263"/>
      <c r="L1668" s="263"/>
      <c r="M1668" s="263"/>
      <c r="N1668" s="263"/>
      <c r="O1668" s="158"/>
      <c r="P1668" s="296">
        <f t="shared" si="72"/>
        <v>0</v>
      </c>
      <c r="Q1668" s="263"/>
      <c r="R1668" s="263"/>
      <c r="S1668" s="263"/>
      <c r="T1668" s="263"/>
      <c r="U1668" s="263"/>
      <c r="V1668" s="263"/>
      <c r="W1668" s="263">
        <v>1</v>
      </c>
      <c r="X1668" s="158">
        <v>45177</v>
      </c>
      <c r="Y1668" s="297">
        <f t="shared" si="73"/>
        <v>1</v>
      </c>
      <c r="Z1668" s="263"/>
      <c r="AA1668" s="263"/>
      <c r="AB1668" s="263"/>
      <c r="AC1668" s="263"/>
      <c r="AD1668" s="263"/>
      <c r="AE1668" s="263"/>
      <c r="AF1668" s="263"/>
      <c r="AG1668" s="158"/>
      <c r="AH1668" s="297">
        <f t="shared" si="71"/>
        <v>0</v>
      </c>
      <c r="AI1668" s="573"/>
      <c r="AJ1668" s="574" t="s">
        <v>659</v>
      </c>
      <c r="AK1668" s="574" t="s">
        <v>430</v>
      </c>
      <c r="AL1668" s="574"/>
      <c r="AM1668" s="574"/>
      <c r="AN1668" s="574"/>
      <c r="AO1668" s="574"/>
      <c r="AP1668" s="574"/>
      <c r="AQ1668" s="574"/>
      <c r="AR1668" s="574"/>
      <c r="AS1668" s="575"/>
      <c r="AT1668" s="576"/>
      <c r="AU1668" s="575"/>
      <c r="AV1668" s="577"/>
      <c r="AW1668" s="159"/>
    </row>
    <row r="1669" spans="1:49" ht="51">
      <c r="A1669" s="395"/>
      <c r="B1669" s="395">
        <v>3062900200</v>
      </c>
      <c r="C1669" s="263" t="s">
        <v>8004</v>
      </c>
      <c r="D1669" s="263" t="s">
        <v>8005</v>
      </c>
      <c r="E1669" s="263" t="s">
        <v>3838</v>
      </c>
      <c r="F1669" s="263" t="s">
        <v>422</v>
      </c>
      <c r="G1669" s="263" t="s">
        <v>655</v>
      </c>
      <c r="H1669" s="263"/>
      <c r="I1669" s="263"/>
      <c r="J1669" s="263"/>
      <c r="K1669" s="263"/>
      <c r="L1669" s="263"/>
      <c r="M1669" s="263"/>
      <c r="N1669" s="263"/>
      <c r="O1669" s="158"/>
      <c r="P1669" s="296">
        <f t="shared" si="72"/>
        <v>0</v>
      </c>
      <c r="Q1669" s="263"/>
      <c r="R1669" s="263"/>
      <c r="S1669" s="263"/>
      <c r="T1669" s="263"/>
      <c r="U1669" s="263"/>
      <c r="V1669" s="263"/>
      <c r="W1669" s="263">
        <v>1</v>
      </c>
      <c r="X1669" s="158">
        <v>44995</v>
      </c>
      <c r="Y1669" s="297">
        <f t="shared" si="73"/>
        <v>1</v>
      </c>
      <c r="Z1669" s="263"/>
      <c r="AA1669" s="263"/>
      <c r="AB1669" s="263"/>
      <c r="AC1669" s="263"/>
      <c r="AD1669" s="263"/>
      <c r="AE1669" s="263"/>
      <c r="AF1669" s="263"/>
      <c r="AG1669" s="158"/>
      <c r="AH1669" s="297">
        <f t="shared" si="71"/>
        <v>0</v>
      </c>
      <c r="AI1669" s="573"/>
      <c r="AJ1669" s="574" t="s">
        <v>659</v>
      </c>
      <c r="AK1669" s="574" t="s">
        <v>430</v>
      </c>
      <c r="AL1669" s="574"/>
      <c r="AM1669" s="574"/>
      <c r="AN1669" s="574"/>
      <c r="AO1669" s="574"/>
      <c r="AP1669" s="574"/>
      <c r="AQ1669" s="574"/>
      <c r="AR1669" s="574"/>
      <c r="AS1669" s="575"/>
      <c r="AT1669" s="576"/>
      <c r="AU1669" s="575"/>
      <c r="AV1669" s="577"/>
      <c r="AW1669" s="159"/>
    </row>
    <row r="1670" spans="1:49" ht="51">
      <c r="A1670" s="395"/>
      <c r="B1670" s="395">
        <v>3576400600</v>
      </c>
      <c r="C1670" s="263" t="s">
        <v>8006</v>
      </c>
      <c r="D1670" s="263" t="s">
        <v>8007</v>
      </c>
      <c r="E1670" s="263" t="s">
        <v>3839</v>
      </c>
      <c r="F1670" s="263" t="s">
        <v>422</v>
      </c>
      <c r="G1670" s="263" t="s">
        <v>655</v>
      </c>
      <c r="H1670" s="263"/>
      <c r="I1670" s="263"/>
      <c r="J1670" s="263"/>
      <c r="K1670" s="263"/>
      <c r="L1670" s="263"/>
      <c r="M1670" s="263"/>
      <c r="N1670" s="263"/>
      <c r="O1670" s="158"/>
      <c r="P1670" s="296">
        <f t="shared" si="72"/>
        <v>0</v>
      </c>
      <c r="Q1670" s="263"/>
      <c r="R1670" s="263"/>
      <c r="S1670" s="263"/>
      <c r="T1670" s="263"/>
      <c r="U1670" s="263"/>
      <c r="V1670" s="263"/>
      <c r="W1670" s="263">
        <v>1</v>
      </c>
      <c r="X1670" s="158">
        <v>45091</v>
      </c>
      <c r="Y1670" s="297">
        <f t="shared" si="73"/>
        <v>1</v>
      </c>
      <c r="Z1670" s="263"/>
      <c r="AA1670" s="263"/>
      <c r="AB1670" s="263"/>
      <c r="AC1670" s="263"/>
      <c r="AD1670" s="263"/>
      <c r="AE1670" s="263"/>
      <c r="AF1670" s="263"/>
      <c r="AG1670" s="158"/>
      <c r="AH1670" s="297">
        <f t="shared" si="71"/>
        <v>0</v>
      </c>
      <c r="AI1670" s="573"/>
      <c r="AJ1670" s="574" t="s">
        <v>659</v>
      </c>
      <c r="AK1670" s="574" t="s">
        <v>430</v>
      </c>
      <c r="AL1670" s="574"/>
      <c r="AM1670" s="574"/>
      <c r="AN1670" s="574"/>
      <c r="AO1670" s="574"/>
      <c r="AP1670" s="574"/>
      <c r="AQ1670" s="574"/>
      <c r="AR1670" s="574"/>
      <c r="AS1670" s="575"/>
      <c r="AT1670" s="576"/>
      <c r="AU1670" s="575"/>
      <c r="AV1670" s="577"/>
      <c r="AW1670" s="159"/>
    </row>
    <row r="1671" spans="1:49" ht="51">
      <c r="A1671" s="395"/>
      <c r="B1671" s="395">
        <v>6300902700</v>
      </c>
      <c r="C1671" s="263" t="s">
        <v>8008</v>
      </c>
      <c r="D1671" s="263" t="s">
        <v>8009</v>
      </c>
      <c r="E1671" s="263" t="s">
        <v>3840</v>
      </c>
      <c r="F1671" s="263" t="s">
        <v>422</v>
      </c>
      <c r="G1671" s="263" t="s">
        <v>655</v>
      </c>
      <c r="H1671" s="263"/>
      <c r="I1671" s="263"/>
      <c r="J1671" s="263"/>
      <c r="K1671" s="263"/>
      <c r="L1671" s="263"/>
      <c r="M1671" s="263"/>
      <c r="N1671" s="263"/>
      <c r="O1671" s="158"/>
      <c r="P1671" s="296">
        <f t="shared" si="72"/>
        <v>0</v>
      </c>
      <c r="Q1671" s="263"/>
      <c r="R1671" s="263"/>
      <c r="S1671" s="263"/>
      <c r="T1671" s="263"/>
      <c r="U1671" s="263"/>
      <c r="V1671" s="263"/>
      <c r="W1671" s="263">
        <v>1</v>
      </c>
      <c r="X1671" s="158">
        <v>44946</v>
      </c>
      <c r="Y1671" s="297">
        <f t="shared" si="73"/>
        <v>1</v>
      </c>
      <c r="Z1671" s="263"/>
      <c r="AA1671" s="263"/>
      <c r="AB1671" s="263"/>
      <c r="AC1671" s="263"/>
      <c r="AD1671" s="263"/>
      <c r="AE1671" s="263"/>
      <c r="AF1671" s="263"/>
      <c r="AG1671" s="158"/>
      <c r="AH1671" s="297">
        <f t="shared" si="71"/>
        <v>0</v>
      </c>
      <c r="AI1671" s="573"/>
      <c r="AJ1671" s="574" t="s">
        <v>659</v>
      </c>
      <c r="AK1671" s="574" t="s">
        <v>430</v>
      </c>
      <c r="AL1671" s="574"/>
      <c r="AM1671" s="574"/>
      <c r="AN1671" s="574"/>
      <c r="AO1671" s="574"/>
      <c r="AP1671" s="574"/>
      <c r="AQ1671" s="574"/>
      <c r="AR1671" s="574"/>
      <c r="AS1671" s="575"/>
      <c r="AT1671" s="576"/>
      <c r="AU1671" s="575"/>
      <c r="AV1671" s="577"/>
      <c r="AW1671" s="159"/>
    </row>
    <row r="1672" spans="1:49" ht="51">
      <c r="A1672" s="395"/>
      <c r="B1672" s="395">
        <v>3155150900</v>
      </c>
      <c r="C1672" s="263" t="s">
        <v>8010</v>
      </c>
      <c r="D1672" s="263" t="s">
        <v>8011</v>
      </c>
      <c r="E1672" s="263" t="s">
        <v>3841</v>
      </c>
      <c r="F1672" s="263" t="s">
        <v>422</v>
      </c>
      <c r="G1672" s="263" t="s">
        <v>655</v>
      </c>
      <c r="H1672" s="263"/>
      <c r="I1672" s="263"/>
      <c r="J1672" s="263"/>
      <c r="K1672" s="263"/>
      <c r="L1672" s="263"/>
      <c r="M1672" s="263"/>
      <c r="N1672" s="263"/>
      <c r="O1672" s="158"/>
      <c r="P1672" s="296">
        <f t="shared" si="72"/>
        <v>0</v>
      </c>
      <c r="Q1672" s="263"/>
      <c r="R1672" s="263"/>
      <c r="S1672" s="263"/>
      <c r="T1672" s="263"/>
      <c r="U1672" s="263"/>
      <c r="V1672" s="263"/>
      <c r="W1672" s="263">
        <v>1</v>
      </c>
      <c r="X1672" s="158">
        <v>45060</v>
      </c>
      <c r="Y1672" s="297">
        <f t="shared" si="73"/>
        <v>1</v>
      </c>
      <c r="Z1672" s="263"/>
      <c r="AA1672" s="263"/>
      <c r="AB1672" s="263"/>
      <c r="AC1672" s="263"/>
      <c r="AD1672" s="263"/>
      <c r="AE1672" s="263"/>
      <c r="AF1672" s="263"/>
      <c r="AG1672" s="158"/>
      <c r="AH1672" s="297">
        <f t="shared" si="71"/>
        <v>0</v>
      </c>
      <c r="AI1672" s="573"/>
      <c r="AJ1672" s="574" t="s">
        <v>659</v>
      </c>
      <c r="AK1672" s="574" t="s">
        <v>430</v>
      </c>
      <c r="AL1672" s="574"/>
      <c r="AM1672" s="574"/>
      <c r="AN1672" s="574"/>
      <c r="AO1672" s="574"/>
      <c r="AP1672" s="574"/>
      <c r="AQ1672" s="574"/>
      <c r="AR1672" s="574"/>
      <c r="AS1672" s="575"/>
      <c r="AT1672" s="576"/>
      <c r="AU1672" s="575"/>
      <c r="AV1672" s="577"/>
      <c r="AW1672" s="159"/>
    </row>
    <row r="1673" spans="1:49" ht="51">
      <c r="A1673" s="395"/>
      <c r="B1673" s="395">
        <v>5821910100</v>
      </c>
      <c r="C1673" s="263" t="s">
        <v>8012</v>
      </c>
      <c r="D1673" s="263" t="s">
        <v>8013</v>
      </c>
      <c r="E1673" s="263" t="s">
        <v>3842</v>
      </c>
      <c r="F1673" s="263" t="s">
        <v>422</v>
      </c>
      <c r="G1673" s="263" t="s">
        <v>655</v>
      </c>
      <c r="H1673" s="263"/>
      <c r="I1673" s="263"/>
      <c r="J1673" s="263"/>
      <c r="K1673" s="263"/>
      <c r="L1673" s="263"/>
      <c r="M1673" s="263"/>
      <c r="N1673" s="263"/>
      <c r="O1673" s="158"/>
      <c r="P1673" s="296">
        <f t="shared" si="72"/>
        <v>0</v>
      </c>
      <c r="Q1673" s="263"/>
      <c r="R1673" s="263"/>
      <c r="S1673" s="263"/>
      <c r="T1673" s="263"/>
      <c r="U1673" s="263"/>
      <c r="V1673" s="263"/>
      <c r="W1673" s="263">
        <v>1</v>
      </c>
      <c r="X1673" s="158">
        <v>44958</v>
      </c>
      <c r="Y1673" s="297">
        <f t="shared" si="73"/>
        <v>1</v>
      </c>
      <c r="Z1673" s="263"/>
      <c r="AA1673" s="263"/>
      <c r="AB1673" s="263"/>
      <c r="AC1673" s="263"/>
      <c r="AD1673" s="263"/>
      <c r="AE1673" s="263"/>
      <c r="AF1673" s="263"/>
      <c r="AG1673" s="158"/>
      <c r="AH1673" s="297">
        <f t="shared" si="71"/>
        <v>0</v>
      </c>
      <c r="AI1673" s="573"/>
      <c r="AJ1673" s="574" t="s">
        <v>659</v>
      </c>
      <c r="AK1673" s="574" t="s">
        <v>430</v>
      </c>
      <c r="AL1673" s="574"/>
      <c r="AM1673" s="574"/>
      <c r="AN1673" s="574"/>
      <c r="AO1673" s="574"/>
      <c r="AP1673" s="574"/>
      <c r="AQ1673" s="574"/>
      <c r="AR1673" s="574"/>
      <c r="AS1673" s="575"/>
      <c r="AT1673" s="576"/>
      <c r="AU1673" s="575"/>
      <c r="AV1673" s="577"/>
      <c r="AW1673" s="159"/>
    </row>
    <row r="1674" spans="1:49" ht="51">
      <c r="A1674" s="395"/>
      <c r="B1674" s="395">
        <v>3251211000</v>
      </c>
      <c r="C1674" s="263" t="s">
        <v>8014</v>
      </c>
      <c r="D1674" s="263" t="s">
        <v>8015</v>
      </c>
      <c r="E1674" s="263" t="s">
        <v>3843</v>
      </c>
      <c r="F1674" s="263" t="s">
        <v>422</v>
      </c>
      <c r="G1674" s="263" t="s">
        <v>655</v>
      </c>
      <c r="H1674" s="263"/>
      <c r="I1674" s="263"/>
      <c r="J1674" s="263"/>
      <c r="K1674" s="263"/>
      <c r="L1674" s="263"/>
      <c r="M1674" s="263"/>
      <c r="N1674" s="263"/>
      <c r="O1674" s="158"/>
      <c r="P1674" s="296">
        <f t="shared" si="72"/>
        <v>0</v>
      </c>
      <c r="Q1674" s="263"/>
      <c r="R1674" s="263"/>
      <c r="S1674" s="263"/>
      <c r="T1674" s="263"/>
      <c r="U1674" s="263"/>
      <c r="V1674" s="263"/>
      <c r="W1674" s="263">
        <v>1</v>
      </c>
      <c r="X1674" s="158">
        <v>44957</v>
      </c>
      <c r="Y1674" s="297">
        <f t="shared" si="73"/>
        <v>1</v>
      </c>
      <c r="Z1674" s="263"/>
      <c r="AA1674" s="263"/>
      <c r="AB1674" s="263"/>
      <c r="AC1674" s="263"/>
      <c r="AD1674" s="263"/>
      <c r="AE1674" s="263"/>
      <c r="AF1674" s="263"/>
      <c r="AG1674" s="158"/>
      <c r="AH1674" s="297">
        <f t="shared" si="71"/>
        <v>0</v>
      </c>
      <c r="AI1674" s="573"/>
      <c r="AJ1674" s="574" t="s">
        <v>659</v>
      </c>
      <c r="AK1674" s="574" t="s">
        <v>430</v>
      </c>
      <c r="AL1674" s="574"/>
      <c r="AM1674" s="574"/>
      <c r="AN1674" s="574"/>
      <c r="AO1674" s="574"/>
      <c r="AP1674" s="574"/>
      <c r="AQ1674" s="574"/>
      <c r="AR1674" s="574"/>
      <c r="AS1674" s="575"/>
      <c r="AT1674" s="576"/>
      <c r="AU1674" s="575"/>
      <c r="AV1674" s="577"/>
      <c r="AW1674" s="159"/>
    </row>
    <row r="1675" spans="1:49" ht="51">
      <c r="A1675" s="395"/>
      <c r="B1675" s="395">
        <v>4635602500</v>
      </c>
      <c r="C1675" s="263" t="s">
        <v>8016</v>
      </c>
      <c r="D1675" s="263" t="s">
        <v>8017</v>
      </c>
      <c r="E1675" s="263" t="s">
        <v>3844</v>
      </c>
      <c r="F1675" s="263" t="s">
        <v>422</v>
      </c>
      <c r="G1675" s="263" t="s">
        <v>655</v>
      </c>
      <c r="H1675" s="263"/>
      <c r="I1675" s="263"/>
      <c r="J1675" s="263"/>
      <c r="K1675" s="263"/>
      <c r="L1675" s="263"/>
      <c r="M1675" s="263"/>
      <c r="N1675" s="263"/>
      <c r="O1675" s="158"/>
      <c r="P1675" s="296">
        <f t="shared" si="72"/>
        <v>0</v>
      </c>
      <c r="Q1675" s="263"/>
      <c r="R1675" s="263"/>
      <c r="S1675" s="263"/>
      <c r="T1675" s="263"/>
      <c r="U1675" s="263"/>
      <c r="V1675" s="263"/>
      <c r="W1675" s="263">
        <v>1</v>
      </c>
      <c r="X1675" s="158">
        <v>45065</v>
      </c>
      <c r="Y1675" s="297">
        <f t="shared" si="73"/>
        <v>1</v>
      </c>
      <c r="Z1675" s="263"/>
      <c r="AA1675" s="263"/>
      <c r="AB1675" s="263"/>
      <c r="AC1675" s="263"/>
      <c r="AD1675" s="263"/>
      <c r="AE1675" s="263"/>
      <c r="AF1675" s="263"/>
      <c r="AG1675" s="158"/>
      <c r="AH1675" s="297">
        <f t="shared" si="71"/>
        <v>0</v>
      </c>
      <c r="AI1675" s="573"/>
      <c r="AJ1675" s="574" t="s">
        <v>659</v>
      </c>
      <c r="AK1675" s="574" t="s">
        <v>430</v>
      </c>
      <c r="AL1675" s="574"/>
      <c r="AM1675" s="574"/>
      <c r="AN1675" s="574"/>
      <c r="AO1675" s="574"/>
      <c r="AP1675" s="574"/>
      <c r="AQ1675" s="574"/>
      <c r="AR1675" s="574"/>
      <c r="AS1675" s="575"/>
      <c r="AT1675" s="576"/>
      <c r="AU1675" s="575"/>
      <c r="AV1675" s="577"/>
      <c r="AW1675" s="159"/>
    </row>
    <row r="1676" spans="1:49" ht="51">
      <c r="A1676" s="395"/>
      <c r="B1676" s="395">
        <v>3110652200</v>
      </c>
      <c r="C1676" s="263" t="s">
        <v>8018</v>
      </c>
      <c r="D1676" s="263" t="s">
        <v>8019</v>
      </c>
      <c r="E1676" s="263" t="s">
        <v>3845</v>
      </c>
      <c r="F1676" s="263" t="s">
        <v>422</v>
      </c>
      <c r="G1676" s="263" t="s">
        <v>655</v>
      </c>
      <c r="H1676" s="263"/>
      <c r="I1676" s="263"/>
      <c r="J1676" s="263"/>
      <c r="K1676" s="263"/>
      <c r="L1676" s="263"/>
      <c r="M1676" s="263"/>
      <c r="N1676" s="263"/>
      <c r="O1676" s="158"/>
      <c r="P1676" s="296">
        <f t="shared" si="72"/>
        <v>0</v>
      </c>
      <c r="Q1676" s="263"/>
      <c r="R1676" s="263"/>
      <c r="S1676" s="263"/>
      <c r="T1676" s="263"/>
      <c r="U1676" s="263"/>
      <c r="V1676" s="263"/>
      <c r="W1676" s="263">
        <v>1</v>
      </c>
      <c r="X1676" s="158">
        <v>44935</v>
      </c>
      <c r="Y1676" s="297">
        <f t="shared" si="73"/>
        <v>1</v>
      </c>
      <c r="Z1676" s="263"/>
      <c r="AA1676" s="263"/>
      <c r="AB1676" s="263"/>
      <c r="AC1676" s="263"/>
      <c r="AD1676" s="263"/>
      <c r="AE1676" s="263"/>
      <c r="AF1676" s="263"/>
      <c r="AG1676" s="158"/>
      <c r="AH1676" s="297">
        <f t="shared" si="71"/>
        <v>0</v>
      </c>
      <c r="AI1676" s="573"/>
      <c r="AJ1676" s="574" t="s">
        <v>659</v>
      </c>
      <c r="AK1676" s="574" t="s">
        <v>430</v>
      </c>
      <c r="AL1676" s="574"/>
      <c r="AM1676" s="574"/>
      <c r="AN1676" s="574"/>
      <c r="AO1676" s="574"/>
      <c r="AP1676" s="574"/>
      <c r="AQ1676" s="574"/>
      <c r="AR1676" s="574"/>
      <c r="AS1676" s="575"/>
      <c r="AT1676" s="576"/>
      <c r="AU1676" s="575"/>
      <c r="AV1676" s="577"/>
      <c r="AW1676" s="159"/>
    </row>
    <row r="1677" spans="1:49" ht="51">
      <c r="A1677" s="395"/>
      <c r="B1677" s="395">
        <v>4667701200</v>
      </c>
      <c r="C1677" s="263" t="s">
        <v>8020</v>
      </c>
      <c r="D1677" s="263" t="s">
        <v>8021</v>
      </c>
      <c r="E1677" s="263" t="s">
        <v>3846</v>
      </c>
      <c r="F1677" s="263" t="s">
        <v>422</v>
      </c>
      <c r="G1677" s="263" t="s">
        <v>655</v>
      </c>
      <c r="H1677" s="263"/>
      <c r="I1677" s="263"/>
      <c r="J1677" s="263"/>
      <c r="K1677" s="263"/>
      <c r="L1677" s="263"/>
      <c r="M1677" s="263"/>
      <c r="N1677" s="263"/>
      <c r="O1677" s="158"/>
      <c r="P1677" s="296">
        <f t="shared" si="72"/>
        <v>0</v>
      </c>
      <c r="Q1677" s="263"/>
      <c r="R1677" s="263"/>
      <c r="S1677" s="263"/>
      <c r="T1677" s="263"/>
      <c r="U1677" s="263"/>
      <c r="V1677" s="263"/>
      <c r="W1677" s="263">
        <v>1</v>
      </c>
      <c r="X1677" s="158">
        <v>45216</v>
      </c>
      <c r="Y1677" s="297">
        <f t="shared" si="73"/>
        <v>1</v>
      </c>
      <c r="Z1677" s="263"/>
      <c r="AA1677" s="263"/>
      <c r="AB1677" s="263"/>
      <c r="AC1677" s="263"/>
      <c r="AD1677" s="263"/>
      <c r="AE1677" s="263"/>
      <c r="AF1677" s="263"/>
      <c r="AG1677" s="158"/>
      <c r="AH1677" s="297">
        <f t="shared" si="71"/>
        <v>0</v>
      </c>
      <c r="AI1677" s="573"/>
      <c r="AJ1677" s="574" t="s">
        <v>659</v>
      </c>
      <c r="AK1677" s="574" t="s">
        <v>430</v>
      </c>
      <c r="AL1677" s="574"/>
      <c r="AM1677" s="574"/>
      <c r="AN1677" s="574"/>
      <c r="AO1677" s="574"/>
      <c r="AP1677" s="574"/>
      <c r="AQ1677" s="574"/>
      <c r="AR1677" s="574"/>
      <c r="AS1677" s="575"/>
      <c r="AT1677" s="576"/>
      <c r="AU1677" s="575"/>
      <c r="AV1677" s="577"/>
      <c r="AW1677" s="159"/>
    </row>
    <row r="1678" spans="1:49" ht="51">
      <c r="A1678" s="395"/>
      <c r="B1678" s="395">
        <v>4734511000</v>
      </c>
      <c r="C1678" s="263" t="s">
        <v>8022</v>
      </c>
      <c r="D1678" s="263" t="s">
        <v>8023</v>
      </c>
      <c r="E1678" s="263" t="s">
        <v>3847</v>
      </c>
      <c r="F1678" s="263" t="s">
        <v>422</v>
      </c>
      <c r="G1678" s="263" t="s">
        <v>655</v>
      </c>
      <c r="H1678" s="263"/>
      <c r="I1678" s="263"/>
      <c r="J1678" s="263"/>
      <c r="K1678" s="263"/>
      <c r="L1678" s="263"/>
      <c r="M1678" s="263"/>
      <c r="N1678" s="263"/>
      <c r="O1678" s="158"/>
      <c r="P1678" s="296">
        <f t="shared" si="72"/>
        <v>0</v>
      </c>
      <c r="Q1678" s="263"/>
      <c r="R1678" s="263"/>
      <c r="S1678" s="263"/>
      <c r="T1678" s="263"/>
      <c r="U1678" s="263"/>
      <c r="V1678" s="263"/>
      <c r="W1678" s="263">
        <v>1</v>
      </c>
      <c r="X1678" s="158">
        <v>45219</v>
      </c>
      <c r="Y1678" s="297">
        <f t="shared" si="73"/>
        <v>1</v>
      </c>
      <c r="Z1678" s="263"/>
      <c r="AA1678" s="263"/>
      <c r="AB1678" s="263"/>
      <c r="AC1678" s="263"/>
      <c r="AD1678" s="263"/>
      <c r="AE1678" s="263"/>
      <c r="AF1678" s="263"/>
      <c r="AG1678" s="158"/>
      <c r="AH1678" s="297">
        <f t="shared" si="71"/>
        <v>0</v>
      </c>
      <c r="AI1678" s="573"/>
      <c r="AJ1678" s="574" t="s">
        <v>659</v>
      </c>
      <c r="AK1678" s="574" t="s">
        <v>430</v>
      </c>
      <c r="AL1678" s="574"/>
      <c r="AM1678" s="574"/>
      <c r="AN1678" s="574"/>
      <c r="AO1678" s="574"/>
      <c r="AP1678" s="574"/>
      <c r="AQ1678" s="574"/>
      <c r="AR1678" s="574"/>
      <c r="AS1678" s="575"/>
      <c r="AT1678" s="576"/>
      <c r="AU1678" s="575"/>
      <c r="AV1678" s="577"/>
      <c r="AW1678" s="159"/>
    </row>
    <row r="1679" spans="1:49" ht="63.75">
      <c r="A1679" s="395"/>
      <c r="B1679" s="395">
        <v>4487311600</v>
      </c>
      <c r="C1679" s="263" t="s">
        <v>8024</v>
      </c>
      <c r="D1679" s="263" t="s">
        <v>8025</v>
      </c>
      <c r="E1679" s="263" t="s">
        <v>3848</v>
      </c>
      <c r="F1679" s="263" t="s">
        <v>422</v>
      </c>
      <c r="G1679" s="263" t="s">
        <v>655</v>
      </c>
      <c r="H1679" s="263"/>
      <c r="I1679" s="263"/>
      <c r="J1679" s="263"/>
      <c r="K1679" s="263"/>
      <c r="L1679" s="263"/>
      <c r="M1679" s="263"/>
      <c r="N1679" s="263"/>
      <c r="O1679" s="158"/>
      <c r="P1679" s="296">
        <f t="shared" si="72"/>
        <v>0</v>
      </c>
      <c r="Q1679" s="263"/>
      <c r="R1679" s="263"/>
      <c r="S1679" s="263"/>
      <c r="T1679" s="263"/>
      <c r="U1679" s="263"/>
      <c r="V1679" s="263"/>
      <c r="W1679" s="263">
        <v>1</v>
      </c>
      <c r="X1679" s="158">
        <v>45147</v>
      </c>
      <c r="Y1679" s="297">
        <f t="shared" si="73"/>
        <v>1</v>
      </c>
      <c r="Z1679" s="263"/>
      <c r="AA1679" s="263"/>
      <c r="AB1679" s="263"/>
      <c r="AC1679" s="263"/>
      <c r="AD1679" s="263"/>
      <c r="AE1679" s="263"/>
      <c r="AF1679" s="263"/>
      <c r="AG1679" s="158"/>
      <c r="AH1679" s="297">
        <f t="shared" si="71"/>
        <v>0</v>
      </c>
      <c r="AI1679" s="573"/>
      <c r="AJ1679" s="574" t="s">
        <v>659</v>
      </c>
      <c r="AK1679" s="574" t="s">
        <v>430</v>
      </c>
      <c r="AL1679" s="574"/>
      <c r="AM1679" s="574"/>
      <c r="AN1679" s="574"/>
      <c r="AO1679" s="574"/>
      <c r="AP1679" s="574"/>
      <c r="AQ1679" s="574"/>
      <c r="AR1679" s="574"/>
      <c r="AS1679" s="575"/>
      <c r="AT1679" s="576"/>
      <c r="AU1679" s="575"/>
      <c r="AV1679" s="577"/>
      <c r="AW1679" s="159"/>
    </row>
    <row r="1680" spans="1:49" ht="51">
      <c r="A1680" s="395"/>
      <c r="B1680" s="395">
        <v>4211001900</v>
      </c>
      <c r="C1680" s="263" t="s">
        <v>8026</v>
      </c>
      <c r="D1680" s="263" t="s">
        <v>8027</v>
      </c>
      <c r="E1680" s="263" t="s">
        <v>3849</v>
      </c>
      <c r="F1680" s="263" t="s">
        <v>422</v>
      </c>
      <c r="G1680" s="263" t="s">
        <v>655</v>
      </c>
      <c r="H1680" s="263"/>
      <c r="I1680" s="263"/>
      <c r="J1680" s="263"/>
      <c r="K1680" s="263"/>
      <c r="L1680" s="263"/>
      <c r="M1680" s="263"/>
      <c r="N1680" s="263"/>
      <c r="O1680" s="158"/>
      <c r="P1680" s="296">
        <f t="shared" si="72"/>
        <v>0</v>
      </c>
      <c r="Q1680" s="263"/>
      <c r="R1680" s="263"/>
      <c r="S1680" s="263"/>
      <c r="T1680" s="263"/>
      <c r="U1680" s="263"/>
      <c r="V1680" s="263"/>
      <c r="W1680" s="263">
        <v>1</v>
      </c>
      <c r="X1680" s="158">
        <v>45197</v>
      </c>
      <c r="Y1680" s="297">
        <f t="shared" si="73"/>
        <v>1</v>
      </c>
      <c r="Z1680" s="263"/>
      <c r="AA1680" s="263"/>
      <c r="AB1680" s="263"/>
      <c r="AC1680" s="263"/>
      <c r="AD1680" s="263"/>
      <c r="AE1680" s="263"/>
      <c r="AF1680" s="263"/>
      <c r="AG1680" s="158"/>
      <c r="AH1680" s="297">
        <f t="shared" si="71"/>
        <v>0</v>
      </c>
      <c r="AI1680" s="573"/>
      <c r="AJ1680" s="574" t="s">
        <v>659</v>
      </c>
      <c r="AK1680" s="574" t="s">
        <v>430</v>
      </c>
      <c r="AL1680" s="574"/>
      <c r="AM1680" s="574"/>
      <c r="AN1680" s="574"/>
      <c r="AO1680" s="574"/>
      <c r="AP1680" s="574"/>
      <c r="AQ1680" s="574"/>
      <c r="AR1680" s="574"/>
      <c r="AS1680" s="575"/>
      <c r="AT1680" s="576"/>
      <c r="AU1680" s="575"/>
      <c r="AV1680" s="577"/>
      <c r="AW1680" s="159"/>
    </row>
    <row r="1681" spans="1:49" ht="51">
      <c r="A1681" s="395"/>
      <c r="B1681" s="395">
        <v>4211510300</v>
      </c>
      <c r="C1681" s="263" t="s">
        <v>8028</v>
      </c>
      <c r="D1681" s="263" t="s">
        <v>8029</v>
      </c>
      <c r="E1681" s="263" t="s">
        <v>3850</v>
      </c>
      <c r="F1681" s="263" t="s">
        <v>422</v>
      </c>
      <c r="G1681" s="263" t="s">
        <v>655</v>
      </c>
      <c r="H1681" s="263"/>
      <c r="I1681" s="263"/>
      <c r="J1681" s="263"/>
      <c r="K1681" s="263"/>
      <c r="L1681" s="263"/>
      <c r="M1681" s="263"/>
      <c r="N1681" s="263"/>
      <c r="O1681" s="158"/>
      <c r="P1681" s="296">
        <f t="shared" si="72"/>
        <v>0</v>
      </c>
      <c r="Q1681" s="263"/>
      <c r="R1681" s="263"/>
      <c r="S1681" s="263"/>
      <c r="T1681" s="263"/>
      <c r="U1681" s="263"/>
      <c r="V1681" s="263"/>
      <c r="W1681" s="263">
        <v>1</v>
      </c>
      <c r="X1681" s="158">
        <v>45054</v>
      </c>
      <c r="Y1681" s="297">
        <f t="shared" si="73"/>
        <v>1</v>
      </c>
      <c r="Z1681" s="263"/>
      <c r="AA1681" s="263"/>
      <c r="AB1681" s="263"/>
      <c r="AC1681" s="263"/>
      <c r="AD1681" s="263"/>
      <c r="AE1681" s="263"/>
      <c r="AF1681" s="263"/>
      <c r="AG1681" s="158"/>
      <c r="AH1681" s="297">
        <f t="shared" si="71"/>
        <v>0</v>
      </c>
      <c r="AI1681" s="573"/>
      <c r="AJ1681" s="574" t="s">
        <v>659</v>
      </c>
      <c r="AK1681" s="574" t="s">
        <v>430</v>
      </c>
      <c r="AL1681" s="574"/>
      <c r="AM1681" s="574"/>
      <c r="AN1681" s="574"/>
      <c r="AO1681" s="574"/>
      <c r="AP1681" s="574"/>
      <c r="AQ1681" s="574"/>
      <c r="AR1681" s="574"/>
      <c r="AS1681" s="575"/>
      <c r="AT1681" s="576"/>
      <c r="AU1681" s="575"/>
      <c r="AV1681" s="577"/>
      <c r="AW1681" s="159"/>
    </row>
    <row r="1682" spans="1:49" ht="51">
      <c r="A1682" s="395"/>
      <c r="B1682" s="395">
        <v>4473520500</v>
      </c>
      <c r="C1682" s="263" t="s">
        <v>8030</v>
      </c>
      <c r="D1682" s="263" t="s">
        <v>8031</v>
      </c>
      <c r="E1682" s="263" t="s">
        <v>3851</v>
      </c>
      <c r="F1682" s="263" t="s">
        <v>422</v>
      </c>
      <c r="G1682" s="263" t="s">
        <v>655</v>
      </c>
      <c r="H1682" s="263"/>
      <c r="I1682" s="263"/>
      <c r="J1682" s="263"/>
      <c r="K1682" s="263"/>
      <c r="L1682" s="263"/>
      <c r="M1682" s="263"/>
      <c r="N1682" s="263"/>
      <c r="O1682" s="158"/>
      <c r="P1682" s="296">
        <f t="shared" si="72"/>
        <v>0</v>
      </c>
      <c r="Q1682" s="263"/>
      <c r="R1682" s="263"/>
      <c r="S1682" s="263"/>
      <c r="T1682" s="263"/>
      <c r="U1682" s="263"/>
      <c r="V1682" s="263"/>
      <c r="W1682" s="263">
        <v>1</v>
      </c>
      <c r="X1682" s="158">
        <v>45090</v>
      </c>
      <c r="Y1682" s="297">
        <f t="shared" si="73"/>
        <v>1</v>
      </c>
      <c r="Z1682" s="263"/>
      <c r="AA1682" s="263"/>
      <c r="AB1682" s="263"/>
      <c r="AC1682" s="263"/>
      <c r="AD1682" s="263"/>
      <c r="AE1682" s="263"/>
      <c r="AF1682" s="263"/>
      <c r="AG1682" s="158"/>
      <c r="AH1682" s="297">
        <f t="shared" si="71"/>
        <v>0</v>
      </c>
      <c r="AI1682" s="573"/>
      <c r="AJ1682" s="574" t="s">
        <v>659</v>
      </c>
      <c r="AK1682" s="574" t="s">
        <v>430</v>
      </c>
      <c r="AL1682" s="574"/>
      <c r="AM1682" s="574"/>
      <c r="AN1682" s="574"/>
      <c r="AO1682" s="574"/>
      <c r="AP1682" s="574"/>
      <c r="AQ1682" s="574"/>
      <c r="AR1682" s="574"/>
      <c r="AS1682" s="575"/>
      <c r="AT1682" s="576"/>
      <c r="AU1682" s="575"/>
      <c r="AV1682" s="577"/>
      <c r="AW1682" s="159"/>
    </row>
    <row r="1683" spans="1:49" ht="51">
      <c r="A1683" s="395"/>
      <c r="B1683" s="395">
        <v>4452910500</v>
      </c>
      <c r="C1683" s="263" t="s">
        <v>8032</v>
      </c>
      <c r="D1683" s="263" t="s">
        <v>8033</v>
      </c>
      <c r="E1683" s="263" t="s">
        <v>3852</v>
      </c>
      <c r="F1683" s="263" t="s">
        <v>422</v>
      </c>
      <c r="G1683" s="263" t="s">
        <v>655</v>
      </c>
      <c r="H1683" s="263"/>
      <c r="I1683" s="263"/>
      <c r="J1683" s="263"/>
      <c r="K1683" s="263"/>
      <c r="L1683" s="263"/>
      <c r="M1683" s="263"/>
      <c r="N1683" s="263"/>
      <c r="O1683" s="158"/>
      <c r="P1683" s="296">
        <f t="shared" si="72"/>
        <v>0</v>
      </c>
      <c r="Q1683" s="263"/>
      <c r="R1683" s="263"/>
      <c r="S1683" s="263"/>
      <c r="T1683" s="263"/>
      <c r="U1683" s="263"/>
      <c r="V1683" s="263"/>
      <c r="W1683" s="263">
        <v>1</v>
      </c>
      <c r="X1683" s="158">
        <v>44994</v>
      </c>
      <c r="Y1683" s="297">
        <f t="shared" si="73"/>
        <v>1</v>
      </c>
      <c r="Z1683" s="263"/>
      <c r="AA1683" s="263"/>
      <c r="AB1683" s="263"/>
      <c r="AC1683" s="263"/>
      <c r="AD1683" s="263"/>
      <c r="AE1683" s="263"/>
      <c r="AF1683" s="263"/>
      <c r="AG1683" s="158"/>
      <c r="AH1683" s="297">
        <f t="shared" si="71"/>
        <v>0</v>
      </c>
      <c r="AI1683" s="573"/>
      <c r="AJ1683" s="574" t="s">
        <v>659</v>
      </c>
      <c r="AK1683" s="574" t="s">
        <v>430</v>
      </c>
      <c r="AL1683" s="574"/>
      <c r="AM1683" s="574"/>
      <c r="AN1683" s="574"/>
      <c r="AO1683" s="574"/>
      <c r="AP1683" s="574"/>
      <c r="AQ1683" s="574"/>
      <c r="AR1683" s="574"/>
      <c r="AS1683" s="575"/>
      <c r="AT1683" s="576"/>
      <c r="AU1683" s="575"/>
      <c r="AV1683" s="577"/>
      <c r="AW1683" s="159"/>
    </row>
    <row r="1684" spans="1:49" ht="63.75">
      <c r="A1684" s="395"/>
      <c r="B1684" s="395">
        <v>4165820600</v>
      </c>
      <c r="C1684" s="263" t="s">
        <v>8034</v>
      </c>
      <c r="D1684" s="263" t="s">
        <v>8035</v>
      </c>
      <c r="E1684" s="263" t="s">
        <v>3853</v>
      </c>
      <c r="F1684" s="263" t="s">
        <v>422</v>
      </c>
      <c r="G1684" s="263" t="s">
        <v>655</v>
      </c>
      <c r="H1684" s="263"/>
      <c r="I1684" s="263"/>
      <c r="J1684" s="263"/>
      <c r="K1684" s="263"/>
      <c r="L1684" s="263"/>
      <c r="M1684" s="263"/>
      <c r="N1684" s="263"/>
      <c r="O1684" s="158"/>
      <c r="P1684" s="296">
        <f t="shared" si="72"/>
        <v>0</v>
      </c>
      <c r="Q1684" s="263"/>
      <c r="R1684" s="263"/>
      <c r="S1684" s="263"/>
      <c r="T1684" s="263"/>
      <c r="U1684" s="263"/>
      <c r="V1684" s="263"/>
      <c r="W1684" s="263">
        <v>1</v>
      </c>
      <c r="X1684" s="158">
        <v>45063</v>
      </c>
      <c r="Y1684" s="297">
        <f t="shared" si="73"/>
        <v>1</v>
      </c>
      <c r="Z1684" s="263"/>
      <c r="AA1684" s="263"/>
      <c r="AB1684" s="263"/>
      <c r="AC1684" s="263"/>
      <c r="AD1684" s="263"/>
      <c r="AE1684" s="263"/>
      <c r="AF1684" s="263"/>
      <c r="AG1684" s="158"/>
      <c r="AH1684" s="297">
        <f t="shared" si="71"/>
        <v>0</v>
      </c>
      <c r="AI1684" s="573"/>
      <c r="AJ1684" s="574" t="s">
        <v>659</v>
      </c>
      <c r="AK1684" s="574" t="s">
        <v>430</v>
      </c>
      <c r="AL1684" s="574"/>
      <c r="AM1684" s="574"/>
      <c r="AN1684" s="574"/>
      <c r="AO1684" s="574"/>
      <c r="AP1684" s="574"/>
      <c r="AQ1684" s="574"/>
      <c r="AR1684" s="574"/>
      <c r="AS1684" s="575"/>
      <c r="AT1684" s="576"/>
      <c r="AU1684" s="575"/>
      <c r="AV1684" s="577"/>
      <c r="AW1684" s="159"/>
    </row>
    <row r="1685" spans="1:49" ht="51">
      <c r="A1685" s="395"/>
      <c r="B1685" s="395">
        <v>3091032000</v>
      </c>
      <c r="C1685" s="263" t="s">
        <v>8036</v>
      </c>
      <c r="D1685" s="263" t="s">
        <v>8037</v>
      </c>
      <c r="E1685" s="263" t="s">
        <v>3854</v>
      </c>
      <c r="F1685" s="263" t="s">
        <v>422</v>
      </c>
      <c r="G1685" s="263" t="s">
        <v>655</v>
      </c>
      <c r="H1685" s="263"/>
      <c r="I1685" s="263"/>
      <c r="J1685" s="263"/>
      <c r="K1685" s="263"/>
      <c r="L1685" s="263"/>
      <c r="M1685" s="263"/>
      <c r="N1685" s="263"/>
      <c r="O1685" s="158"/>
      <c r="P1685" s="296">
        <f t="shared" si="72"/>
        <v>0</v>
      </c>
      <c r="Q1685" s="263"/>
      <c r="R1685" s="263"/>
      <c r="S1685" s="263"/>
      <c r="T1685" s="263"/>
      <c r="U1685" s="263"/>
      <c r="V1685" s="263"/>
      <c r="W1685" s="263">
        <v>1</v>
      </c>
      <c r="X1685" s="158">
        <v>44950</v>
      </c>
      <c r="Y1685" s="297">
        <f t="shared" si="73"/>
        <v>1</v>
      </c>
      <c r="Z1685" s="263"/>
      <c r="AA1685" s="263"/>
      <c r="AB1685" s="263"/>
      <c r="AC1685" s="263"/>
      <c r="AD1685" s="263"/>
      <c r="AE1685" s="263"/>
      <c r="AF1685" s="263"/>
      <c r="AG1685" s="158"/>
      <c r="AH1685" s="297">
        <f t="shared" si="71"/>
        <v>0</v>
      </c>
      <c r="AI1685" s="573"/>
      <c r="AJ1685" s="574" t="s">
        <v>659</v>
      </c>
      <c r="AK1685" s="574" t="s">
        <v>430</v>
      </c>
      <c r="AL1685" s="574"/>
      <c r="AM1685" s="574"/>
      <c r="AN1685" s="574"/>
      <c r="AO1685" s="574"/>
      <c r="AP1685" s="574"/>
      <c r="AQ1685" s="574"/>
      <c r="AR1685" s="574"/>
      <c r="AS1685" s="575"/>
      <c r="AT1685" s="576"/>
      <c r="AU1685" s="575"/>
      <c r="AV1685" s="577"/>
      <c r="AW1685" s="159"/>
    </row>
    <row r="1686" spans="1:49" ht="51">
      <c r="A1686" s="395"/>
      <c r="B1686" s="395">
        <v>4772510700</v>
      </c>
      <c r="C1686" s="263" t="s">
        <v>8038</v>
      </c>
      <c r="D1686" s="263" t="s">
        <v>8039</v>
      </c>
      <c r="E1686" s="263" t="s">
        <v>3855</v>
      </c>
      <c r="F1686" s="263" t="s">
        <v>422</v>
      </c>
      <c r="G1686" s="263" t="s">
        <v>655</v>
      </c>
      <c r="H1686" s="263"/>
      <c r="I1686" s="263"/>
      <c r="J1686" s="263"/>
      <c r="K1686" s="263"/>
      <c r="L1686" s="263"/>
      <c r="M1686" s="263"/>
      <c r="N1686" s="263"/>
      <c r="O1686" s="158"/>
      <c r="P1686" s="296">
        <f t="shared" si="72"/>
        <v>0</v>
      </c>
      <c r="Q1686" s="263"/>
      <c r="R1686" s="263"/>
      <c r="S1686" s="263"/>
      <c r="T1686" s="263"/>
      <c r="U1686" s="263"/>
      <c r="V1686" s="263"/>
      <c r="W1686" s="263">
        <v>1</v>
      </c>
      <c r="X1686" s="158">
        <v>45107</v>
      </c>
      <c r="Y1686" s="297">
        <f t="shared" si="73"/>
        <v>1</v>
      </c>
      <c r="Z1686" s="263"/>
      <c r="AA1686" s="263"/>
      <c r="AB1686" s="263"/>
      <c r="AC1686" s="263"/>
      <c r="AD1686" s="263"/>
      <c r="AE1686" s="263"/>
      <c r="AF1686" s="263"/>
      <c r="AG1686" s="158"/>
      <c r="AH1686" s="297">
        <f t="shared" si="71"/>
        <v>0</v>
      </c>
      <c r="AI1686" s="573"/>
      <c r="AJ1686" s="574" t="s">
        <v>659</v>
      </c>
      <c r="AK1686" s="574" t="s">
        <v>430</v>
      </c>
      <c r="AL1686" s="574"/>
      <c r="AM1686" s="574"/>
      <c r="AN1686" s="574"/>
      <c r="AO1686" s="574"/>
      <c r="AP1686" s="574"/>
      <c r="AQ1686" s="574"/>
      <c r="AR1686" s="574"/>
      <c r="AS1686" s="575"/>
      <c r="AT1686" s="576"/>
      <c r="AU1686" s="575"/>
      <c r="AV1686" s="577"/>
      <c r="AW1686" s="159"/>
    </row>
    <row r="1687" spans="1:49" ht="63.75">
      <c r="A1687" s="395"/>
      <c r="B1687" s="395">
        <v>4400311300</v>
      </c>
      <c r="C1687" s="263" t="s">
        <v>8040</v>
      </c>
      <c r="D1687" s="263" t="s">
        <v>8041</v>
      </c>
      <c r="E1687" s="263" t="s">
        <v>3856</v>
      </c>
      <c r="F1687" s="263" t="s">
        <v>422</v>
      </c>
      <c r="G1687" s="263" t="s">
        <v>655</v>
      </c>
      <c r="H1687" s="263"/>
      <c r="I1687" s="263"/>
      <c r="J1687" s="263"/>
      <c r="K1687" s="263"/>
      <c r="L1687" s="263"/>
      <c r="M1687" s="263"/>
      <c r="N1687" s="263"/>
      <c r="O1687" s="158"/>
      <c r="P1687" s="296">
        <f t="shared" si="72"/>
        <v>0</v>
      </c>
      <c r="Q1687" s="263"/>
      <c r="R1687" s="263"/>
      <c r="S1687" s="263"/>
      <c r="T1687" s="263"/>
      <c r="U1687" s="263"/>
      <c r="V1687" s="263"/>
      <c r="W1687" s="263">
        <v>1</v>
      </c>
      <c r="X1687" s="158">
        <v>45142</v>
      </c>
      <c r="Y1687" s="297">
        <f t="shared" si="73"/>
        <v>1</v>
      </c>
      <c r="Z1687" s="263"/>
      <c r="AA1687" s="263"/>
      <c r="AB1687" s="263"/>
      <c r="AC1687" s="263"/>
      <c r="AD1687" s="263"/>
      <c r="AE1687" s="263"/>
      <c r="AF1687" s="263"/>
      <c r="AG1687" s="158"/>
      <c r="AH1687" s="297">
        <f t="shared" si="71"/>
        <v>0</v>
      </c>
      <c r="AI1687" s="573"/>
      <c r="AJ1687" s="574" t="s">
        <v>659</v>
      </c>
      <c r="AK1687" s="574" t="s">
        <v>430</v>
      </c>
      <c r="AL1687" s="574"/>
      <c r="AM1687" s="574"/>
      <c r="AN1687" s="574"/>
      <c r="AO1687" s="574"/>
      <c r="AP1687" s="574"/>
      <c r="AQ1687" s="574"/>
      <c r="AR1687" s="574"/>
      <c r="AS1687" s="575"/>
      <c r="AT1687" s="576"/>
      <c r="AU1687" s="575"/>
      <c r="AV1687" s="577"/>
      <c r="AW1687" s="159"/>
    </row>
    <row r="1688" spans="1:49" ht="51">
      <c r="A1688" s="395"/>
      <c r="B1688" s="395">
        <v>4683240500</v>
      </c>
      <c r="C1688" s="263" t="s">
        <v>8042</v>
      </c>
      <c r="D1688" s="263" t="s">
        <v>8043</v>
      </c>
      <c r="E1688" s="263" t="s">
        <v>3857</v>
      </c>
      <c r="F1688" s="263" t="s">
        <v>422</v>
      </c>
      <c r="G1688" s="263" t="s">
        <v>655</v>
      </c>
      <c r="H1688" s="263"/>
      <c r="I1688" s="263"/>
      <c r="J1688" s="263"/>
      <c r="K1688" s="263"/>
      <c r="L1688" s="263"/>
      <c r="M1688" s="263"/>
      <c r="N1688" s="263"/>
      <c r="O1688" s="158"/>
      <c r="P1688" s="296">
        <f t="shared" si="72"/>
        <v>0</v>
      </c>
      <c r="Q1688" s="263"/>
      <c r="R1688" s="263"/>
      <c r="S1688" s="263"/>
      <c r="T1688" s="263"/>
      <c r="U1688" s="263"/>
      <c r="V1688" s="263"/>
      <c r="W1688" s="263">
        <v>1</v>
      </c>
      <c r="X1688" s="158">
        <v>45091</v>
      </c>
      <c r="Y1688" s="297">
        <f t="shared" si="73"/>
        <v>1</v>
      </c>
      <c r="Z1688" s="263"/>
      <c r="AA1688" s="263"/>
      <c r="AB1688" s="263"/>
      <c r="AC1688" s="263"/>
      <c r="AD1688" s="263"/>
      <c r="AE1688" s="263"/>
      <c r="AF1688" s="263"/>
      <c r="AG1688" s="158"/>
      <c r="AH1688" s="297">
        <f t="shared" si="71"/>
        <v>0</v>
      </c>
      <c r="AI1688" s="573"/>
      <c r="AJ1688" s="574" t="s">
        <v>659</v>
      </c>
      <c r="AK1688" s="574" t="s">
        <v>430</v>
      </c>
      <c r="AL1688" s="574"/>
      <c r="AM1688" s="574"/>
      <c r="AN1688" s="574"/>
      <c r="AO1688" s="574"/>
      <c r="AP1688" s="574"/>
      <c r="AQ1688" s="574"/>
      <c r="AR1688" s="574"/>
      <c r="AS1688" s="575"/>
      <c r="AT1688" s="576"/>
      <c r="AU1688" s="575"/>
      <c r="AV1688" s="577"/>
      <c r="AW1688" s="159"/>
    </row>
    <row r="1689" spans="1:49" ht="51">
      <c r="A1689" s="395"/>
      <c r="B1689" s="395">
        <v>4510801200</v>
      </c>
      <c r="C1689" s="263" t="s">
        <v>8044</v>
      </c>
      <c r="D1689" s="263" t="s">
        <v>8045</v>
      </c>
      <c r="E1689" s="263" t="s">
        <v>3858</v>
      </c>
      <c r="F1689" s="263" t="s">
        <v>422</v>
      </c>
      <c r="G1689" s="263" t="s">
        <v>655</v>
      </c>
      <c r="H1689" s="263"/>
      <c r="I1689" s="263"/>
      <c r="J1689" s="263"/>
      <c r="K1689" s="263"/>
      <c r="L1689" s="263"/>
      <c r="M1689" s="263"/>
      <c r="N1689" s="263"/>
      <c r="O1689" s="158"/>
      <c r="P1689" s="296">
        <f t="shared" si="72"/>
        <v>0</v>
      </c>
      <c r="Q1689" s="263"/>
      <c r="R1689" s="263"/>
      <c r="S1689" s="263"/>
      <c r="T1689" s="263"/>
      <c r="U1689" s="263"/>
      <c r="V1689" s="263"/>
      <c r="W1689" s="263">
        <v>1</v>
      </c>
      <c r="X1689" s="158">
        <v>44980</v>
      </c>
      <c r="Y1689" s="297">
        <f t="shared" si="73"/>
        <v>1</v>
      </c>
      <c r="Z1689" s="263"/>
      <c r="AA1689" s="263"/>
      <c r="AB1689" s="263"/>
      <c r="AC1689" s="263"/>
      <c r="AD1689" s="263"/>
      <c r="AE1689" s="263"/>
      <c r="AF1689" s="263"/>
      <c r="AG1689" s="158"/>
      <c r="AH1689" s="297">
        <f t="shared" si="71"/>
        <v>0</v>
      </c>
      <c r="AI1689" s="573"/>
      <c r="AJ1689" s="574" t="s">
        <v>659</v>
      </c>
      <c r="AK1689" s="574" t="s">
        <v>430</v>
      </c>
      <c r="AL1689" s="574"/>
      <c r="AM1689" s="574"/>
      <c r="AN1689" s="574"/>
      <c r="AO1689" s="574"/>
      <c r="AP1689" s="574"/>
      <c r="AQ1689" s="574"/>
      <c r="AR1689" s="574"/>
      <c r="AS1689" s="575"/>
      <c r="AT1689" s="576"/>
      <c r="AU1689" s="575"/>
      <c r="AV1689" s="577"/>
      <c r="AW1689" s="159"/>
    </row>
    <row r="1690" spans="1:49" ht="51">
      <c r="A1690" s="395"/>
      <c r="B1690" s="395">
        <v>4503840700</v>
      </c>
      <c r="C1690" s="263" t="s">
        <v>8046</v>
      </c>
      <c r="D1690" s="263" t="s">
        <v>8047</v>
      </c>
      <c r="E1690" s="263" t="s">
        <v>3859</v>
      </c>
      <c r="F1690" s="263" t="s">
        <v>422</v>
      </c>
      <c r="G1690" s="263" t="s">
        <v>655</v>
      </c>
      <c r="H1690" s="263"/>
      <c r="I1690" s="263"/>
      <c r="J1690" s="263"/>
      <c r="K1690" s="263"/>
      <c r="L1690" s="263"/>
      <c r="M1690" s="263"/>
      <c r="N1690" s="263"/>
      <c r="O1690" s="158"/>
      <c r="P1690" s="296">
        <f t="shared" si="72"/>
        <v>0</v>
      </c>
      <c r="Q1690" s="263"/>
      <c r="R1690" s="263"/>
      <c r="S1690" s="263"/>
      <c r="T1690" s="263"/>
      <c r="U1690" s="263"/>
      <c r="V1690" s="263"/>
      <c r="W1690" s="263">
        <v>1</v>
      </c>
      <c r="X1690" s="158">
        <v>45208</v>
      </c>
      <c r="Y1690" s="297">
        <f t="shared" si="73"/>
        <v>1</v>
      </c>
      <c r="Z1690" s="263"/>
      <c r="AA1690" s="263"/>
      <c r="AB1690" s="263"/>
      <c r="AC1690" s="263"/>
      <c r="AD1690" s="263"/>
      <c r="AE1690" s="263"/>
      <c r="AF1690" s="263"/>
      <c r="AG1690" s="158"/>
      <c r="AH1690" s="297">
        <f t="shared" si="71"/>
        <v>0</v>
      </c>
      <c r="AI1690" s="573"/>
      <c r="AJ1690" s="574" t="s">
        <v>659</v>
      </c>
      <c r="AK1690" s="574" t="s">
        <v>430</v>
      </c>
      <c r="AL1690" s="574"/>
      <c r="AM1690" s="574"/>
      <c r="AN1690" s="574"/>
      <c r="AO1690" s="574"/>
      <c r="AP1690" s="574"/>
      <c r="AQ1690" s="574"/>
      <c r="AR1690" s="574"/>
      <c r="AS1690" s="575"/>
      <c r="AT1690" s="576"/>
      <c r="AU1690" s="575"/>
      <c r="AV1690" s="577"/>
      <c r="AW1690" s="159"/>
    </row>
    <row r="1691" spans="1:49" ht="51">
      <c r="A1691" s="395"/>
      <c r="B1691" s="395">
        <v>3585503300</v>
      </c>
      <c r="C1691" s="263" t="s">
        <v>8048</v>
      </c>
      <c r="D1691" s="263" t="s">
        <v>8049</v>
      </c>
      <c r="E1691" s="263" t="s">
        <v>3860</v>
      </c>
      <c r="F1691" s="263" t="s">
        <v>422</v>
      </c>
      <c r="G1691" s="263" t="s">
        <v>655</v>
      </c>
      <c r="H1691" s="263"/>
      <c r="I1691" s="263"/>
      <c r="J1691" s="263"/>
      <c r="K1691" s="263"/>
      <c r="L1691" s="263"/>
      <c r="M1691" s="263"/>
      <c r="N1691" s="263"/>
      <c r="O1691" s="158"/>
      <c r="P1691" s="296">
        <f t="shared" si="72"/>
        <v>0</v>
      </c>
      <c r="Q1691" s="263"/>
      <c r="R1691" s="263"/>
      <c r="S1691" s="263"/>
      <c r="T1691" s="263"/>
      <c r="U1691" s="263"/>
      <c r="V1691" s="263"/>
      <c r="W1691" s="263">
        <v>1</v>
      </c>
      <c r="X1691" s="158">
        <v>44967</v>
      </c>
      <c r="Y1691" s="297">
        <f t="shared" si="73"/>
        <v>1</v>
      </c>
      <c r="Z1691" s="263"/>
      <c r="AA1691" s="263"/>
      <c r="AB1691" s="263"/>
      <c r="AC1691" s="263"/>
      <c r="AD1691" s="263"/>
      <c r="AE1691" s="263"/>
      <c r="AF1691" s="263"/>
      <c r="AG1691" s="158"/>
      <c r="AH1691" s="297">
        <f t="shared" si="71"/>
        <v>0</v>
      </c>
      <c r="AI1691" s="573"/>
      <c r="AJ1691" s="574" t="s">
        <v>659</v>
      </c>
      <c r="AK1691" s="574" t="s">
        <v>430</v>
      </c>
      <c r="AL1691" s="574"/>
      <c r="AM1691" s="574"/>
      <c r="AN1691" s="574"/>
      <c r="AO1691" s="574"/>
      <c r="AP1691" s="574"/>
      <c r="AQ1691" s="574"/>
      <c r="AR1691" s="574"/>
      <c r="AS1691" s="575"/>
      <c r="AT1691" s="576"/>
      <c r="AU1691" s="575"/>
      <c r="AV1691" s="577"/>
      <c r="AW1691" s="159"/>
    </row>
    <row r="1692" spans="1:49" ht="51">
      <c r="A1692" s="395"/>
      <c r="B1692" s="395">
        <v>3516120800</v>
      </c>
      <c r="C1692" s="263" t="s">
        <v>8050</v>
      </c>
      <c r="D1692" s="263" t="s">
        <v>8051</v>
      </c>
      <c r="E1692" s="263" t="s">
        <v>3861</v>
      </c>
      <c r="F1692" s="263" t="s">
        <v>422</v>
      </c>
      <c r="G1692" s="263" t="s">
        <v>655</v>
      </c>
      <c r="H1692" s="263"/>
      <c r="I1692" s="263"/>
      <c r="J1692" s="263"/>
      <c r="K1692" s="263"/>
      <c r="L1692" s="263"/>
      <c r="M1692" s="263"/>
      <c r="N1692" s="263"/>
      <c r="O1692" s="158"/>
      <c r="P1692" s="296">
        <f t="shared" si="72"/>
        <v>0</v>
      </c>
      <c r="Q1692" s="263"/>
      <c r="R1692" s="263"/>
      <c r="S1692" s="263"/>
      <c r="T1692" s="263"/>
      <c r="U1692" s="263"/>
      <c r="V1692" s="263"/>
      <c r="W1692" s="263">
        <v>1</v>
      </c>
      <c r="X1692" s="158">
        <v>45189</v>
      </c>
      <c r="Y1692" s="297">
        <f t="shared" si="73"/>
        <v>1</v>
      </c>
      <c r="Z1692" s="263"/>
      <c r="AA1692" s="263"/>
      <c r="AB1692" s="263"/>
      <c r="AC1692" s="263"/>
      <c r="AD1692" s="263"/>
      <c r="AE1692" s="263"/>
      <c r="AF1692" s="263"/>
      <c r="AG1692" s="158"/>
      <c r="AH1692" s="297">
        <f t="shared" si="71"/>
        <v>0</v>
      </c>
      <c r="AI1692" s="573"/>
      <c r="AJ1692" s="574" t="s">
        <v>659</v>
      </c>
      <c r="AK1692" s="574" t="s">
        <v>430</v>
      </c>
      <c r="AL1692" s="574"/>
      <c r="AM1692" s="574"/>
      <c r="AN1692" s="574"/>
      <c r="AO1692" s="574"/>
      <c r="AP1692" s="574"/>
      <c r="AQ1692" s="574"/>
      <c r="AR1692" s="574"/>
      <c r="AS1692" s="575"/>
      <c r="AT1692" s="576"/>
      <c r="AU1692" s="575"/>
      <c r="AV1692" s="577"/>
      <c r="AW1692" s="159"/>
    </row>
    <row r="1693" spans="1:49" ht="51">
      <c r="A1693" s="395"/>
      <c r="B1693" s="395">
        <v>3615120200</v>
      </c>
      <c r="C1693" s="263" t="s">
        <v>8052</v>
      </c>
      <c r="D1693" s="263" t="s">
        <v>8053</v>
      </c>
      <c r="E1693" s="263" t="s">
        <v>3862</v>
      </c>
      <c r="F1693" s="263" t="s">
        <v>422</v>
      </c>
      <c r="G1693" s="263" t="s">
        <v>655</v>
      </c>
      <c r="H1693" s="263"/>
      <c r="I1693" s="263"/>
      <c r="J1693" s="263"/>
      <c r="K1693" s="263"/>
      <c r="L1693" s="263"/>
      <c r="M1693" s="263"/>
      <c r="N1693" s="263"/>
      <c r="O1693" s="158"/>
      <c r="P1693" s="296">
        <f t="shared" si="72"/>
        <v>0</v>
      </c>
      <c r="Q1693" s="263"/>
      <c r="R1693" s="263"/>
      <c r="S1693" s="263"/>
      <c r="T1693" s="263"/>
      <c r="U1693" s="263"/>
      <c r="V1693" s="263"/>
      <c r="W1693" s="263">
        <v>1</v>
      </c>
      <c r="X1693" s="158">
        <v>45092</v>
      </c>
      <c r="Y1693" s="297">
        <f t="shared" si="73"/>
        <v>1</v>
      </c>
      <c r="Z1693" s="263"/>
      <c r="AA1693" s="263"/>
      <c r="AB1693" s="263"/>
      <c r="AC1693" s="263"/>
      <c r="AD1693" s="263"/>
      <c r="AE1693" s="263"/>
      <c r="AF1693" s="263"/>
      <c r="AG1693" s="158"/>
      <c r="AH1693" s="297">
        <f t="shared" si="71"/>
        <v>0</v>
      </c>
      <c r="AI1693" s="573"/>
      <c r="AJ1693" s="574" t="s">
        <v>659</v>
      </c>
      <c r="AK1693" s="574" t="s">
        <v>430</v>
      </c>
      <c r="AL1693" s="574"/>
      <c r="AM1693" s="574"/>
      <c r="AN1693" s="574"/>
      <c r="AO1693" s="574"/>
      <c r="AP1693" s="574"/>
      <c r="AQ1693" s="574"/>
      <c r="AR1693" s="574"/>
      <c r="AS1693" s="575"/>
      <c r="AT1693" s="576"/>
      <c r="AU1693" s="575"/>
      <c r="AV1693" s="577"/>
      <c r="AW1693" s="159"/>
    </row>
    <row r="1694" spans="1:49" ht="51">
      <c r="A1694" s="395"/>
      <c r="B1694" s="395">
        <v>6270520100</v>
      </c>
      <c r="C1694" s="263" t="s">
        <v>8054</v>
      </c>
      <c r="D1694" s="263" t="s">
        <v>8055</v>
      </c>
      <c r="E1694" s="263" t="s">
        <v>3863</v>
      </c>
      <c r="F1694" s="263" t="s">
        <v>422</v>
      </c>
      <c r="G1694" s="263" t="s">
        <v>655</v>
      </c>
      <c r="H1694" s="263"/>
      <c r="I1694" s="263"/>
      <c r="J1694" s="263"/>
      <c r="K1694" s="263"/>
      <c r="L1694" s="263"/>
      <c r="M1694" s="263"/>
      <c r="N1694" s="263"/>
      <c r="O1694" s="158"/>
      <c r="P1694" s="296">
        <f t="shared" si="72"/>
        <v>0</v>
      </c>
      <c r="Q1694" s="263"/>
      <c r="R1694" s="263"/>
      <c r="S1694" s="263"/>
      <c r="T1694" s="263"/>
      <c r="U1694" s="263"/>
      <c r="V1694" s="263"/>
      <c r="W1694" s="263">
        <v>1</v>
      </c>
      <c r="X1694" s="158">
        <v>45162</v>
      </c>
      <c r="Y1694" s="297">
        <f t="shared" si="73"/>
        <v>1</v>
      </c>
      <c r="Z1694" s="263"/>
      <c r="AA1694" s="263"/>
      <c r="AB1694" s="263"/>
      <c r="AC1694" s="263"/>
      <c r="AD1694" s="263"/>
      <c r="AE1694" s="263"/>
      <c r="AF1694" s="263"/>
      <c r="AG1694" s="158"/>
      <c r="AH1694" s="297">
        <f t="shared" si="71"/>
        <v>0</v>
      </c>
      <c r="AI1694" s="573"/>
      <c r="AJ1694" s="574" t="s">
        <v>659</v>
      </c>
      <c r="AK1694" s="574" t="s">
        <v>430</v>
      </c>
      <c r="AL1694" s="574"/>
      <c r="AM1694" s="574"/>
      <c r="AN1694" s="574"/>
      <c r="AO1694" s="574"/>
      <c r="AP1694" s="574"/>
      <c r="AQ1694" s="574"/>
      <c r="AR1694" s="574"/>
      <c r="AS1694" s="575"/>
      <c r="AT1694" s="576"/>
      <c r="AU1694" s="575"/>
      <c r="AV1694" s="577"/>
      <c r="AW1694" s="159"/>
    </row>
    <row r="1695" spans="1:49" ht="51">
      <c r="A1695" s="395"/>
      <c r="B1695" s="395">
        <v>4667702200</v>
      </c>
      <c r="C1695" s="263" t="s">
        <v>8056</v>
      </c>
      <c r="D1695" s="263" t="s">
        <v>8057</v>
      </c>
      <c r="E1695" s="263" t="s">
        <v>3864</v>
      </c>
      <c r="F1695" s="263" t="s">
        <v>422</v>
      </c>
      <c r="G1695" s="263" t="s">
        <v>655</v>
      </c>
      <c r="H1695" s="263"/>
      <c r="I1695" s="263"/>
      <c r="J1695" s="263"/>
      <c r="K1695" s="263"/>
      <c r="L1695" s="263"/>
      <c r="M1695" s="263"/>
      <c r="N1695" s="263"/>
      <c r="O1695" s="158"/>
      <c r="P1695" s="296">
        <f t="shared" si="72"/>
        <v>0</v>
      </c>
      <c r="Q1695" s="263"/>
      <c r="R1695" s="263"/>
      <c r="S1695" s="263"/>
      <c r="T1695" s="263"/>
      <c r="U1695" s="263"/>
      <c r="V1695" s="263"/>
      <c r="W1695" s="263">
        <v>1</v>
      </c>
      <c r="X1695" s="158">
        <v>44956</v>
      </c>
      <c r="Y1695" s="297">
        <f t="shared" si="73"/>
        <v>1</v>
      </c>
      <c r="Z1695" s="263"/>
      <c r="AA1695" s="263"/>
      <c r="AB1695" s="263"/>
      <c r="AC1695" s="263"/>
      <c r="AD1695" s="263"/>
      <c r="AE1695" s="263"/>
      <c r="AF1695" s="263"/>
      <c r="AG1695" s="158"/>
      <c r="AH1695" s="297">
        <f t="shared" si="71"/>
        <v>0</v>
      </c>
      <c r="AI1695" s="573"/>
      <c r="AJ1695" s="574" t="s">
        <v>659</v>
      </c>
      <c r="AK1695" s="574" t="s">
        <v>430</v>
      </c>
      <c r="AL1695" s="574"/>
      <c r="AM1695" s="574"/>
      <c r="AN1695" s="574"/>
      <c r="AO1695" s="574"/>
      <c r="AP1695" s="574"/>
      <c r="AQ1695" s="574"/>
      <c r="AR1695" s="574"/>
      <c r="AS1695" s="575"/>
      <c r="AT1695" s="576"/>
      <c r="AU1695" s="575"/>
      <c r="AV1695" s="577"/>
      <c r="AW1695" s="159"/>
    </row>
    <row r="1696" spans="1:49" ht="51">
      <c r="A1696" s="395"/>
      <c r="B1696" s="395">
        <v>4760122400</v>
      </c>
      <c r="C1696" s="263" t="s">
        <v>8058</v>
      </c>
      <c r="D1696" s="263" t="s">
        <v>8059</v>
      </c>
      <c r="E1696" s="263" t="s">
        <v>3865</v>
      </c>
      <c r="F1696" s="263" t="s">
        <v>422</v>
      </c>
      <c r="G1696" s="263" t="s">
        <v>655</v>
      </c>
      <c r="H1696" s="263"/>
      <c r="I1696" s="263"/>
      <c r="J1696" s="263"/>
      <c r="K1696" s="263"/>
      <c r="L1696" s="263"/>
      <c r="M1696" s="263"/>
      <c r="N1696" s="263"/>
      <c r="O1696" s="158"/>
      <c r="P1696" s="296">
        <f t="shared" si="72"/>
        <v>0</v>
      </c>
      <c r="Q1696" s="263"/>
      <c r="R1696" s="263"/>
      <c r="S1696" s="263"/>
      <c r="T1696" s="263"/>
      <c r="U1696" s="263"/>
      <c r="V1696" s="263"/>
      <c r="W1696" s="263">
        <v>1</v>
      </c>
      <c r="X1696" s="158">
        <v>45091</v>
      </c>
      <c r="Y1696" s="297">
        <f t="shared" si="73"/>
        <v>1</v>
      </c>
      <c r="Z1696" s="263"/>
      <c r="AA1696" s="263"/>
      <c r="AB1696" s="263"/>
      <c r="AC1696" s="263"/>
      <c r="AD1696" s="263"/>
      <c r="AE1696" s="263"/>
      <c r="AF1696" s="263"/>
      <c r="AG1696" s="158"/>
      <c r="AH1696" s="297">
        <f t="shared" si="71"/>
        <v>0</v>
      </c>
      <c r="AI1696" s="573"/>
      <c r="AJ1696" s="574" t="s">
        <v>659</v>
      </c>
      <c r="AK1696" s="574" t="s">
        <v>430</v>
      </c>
      <c r="AL1696" s="574"/>
      <c r="AM1696" s="574"/>
      <c r="AN1696" s="574"/>
      <c r="AO1696" s="574"/>
      <c r="AP1696" s="574"/>
      <c r="AQ1696" s="574"/>
      <c r="AR1696" s="574"/>
      <c r="AS1696" s="575"/>
      <c r="AT1696" s="576"/>
      <c r="AU1696" s="575"/>
      <c r="AV1696" s="577"/>
      <c r="AW1696" s="159"/>
    </row>
    <row r="1697" spans="1:49" ht="51">
      <c r="A1697" s="395"/>
      <c r="B1697" s="395">
        <v>4765520200</v>
      </c>
      <c r="C1697" s="263" t="s">
        <v>8060</v>
      </c>
      <c r="D1697" s="263" t="s">
        <v>8061</v>
      </c>
      <c r="E1697" s="263" t="s">
        <v>3866</v>
      </c>
      <c r="F1697" s="263" t="s">
        <v>422</v>
      </c>
      <c r="G1697" s="263" t="s">
        <v>655</v>
      </c>
      <c r="H1697" s="263"/>
      <c r="I1697" s="263"/>
      <c r="J1697" s="263"/>
      <c r="K1697" s="263"/>
      <c r="L1697" s="263"/>
      <c r="M1697" s="263"/>
      <c r="N1697" s="263"/>
      <c r="O1697" s="158"/>
      <c r="P1697" s="296">
        <f t="shared" si="72"/>
        <v>0</v>
      </c>
      <c r="Q1697" s="263"/>
      <c r="R1697" s="263"/>
      <c r="S1697" s="263"/>
      <c r="T1697" s="263"/>
      <c r="U1697" s="263"/>
      <c r="V1697" s="263"/>
      <c r="W1697" s="263">
        <v>1</v>
      </c>
      <c r="X1697" s="158">
        <v>45061</v>
      </c>
      <c r="Y1697" s="297">
        <f t="shared" si="73"/>
        <v>1</v>
      </c>
      <c r="Z1697" s="263"/>
      <c r="AA1697" s="263"/>
      <c r="AB1697" s="263"/>
      <c r="AC1697" s="263"/>
      <c r="AD1697" s="263"/>
      <c r="AE1697" s="263"/>
      <c r="AF1697" s="263"/>
      <c r="AG1697" s="158"/>
      <c r="AH1697" s="297">
        <f t="shared" si="71"/>
        <v>0</v>
      </c>
      <c r="AI1697" s="573"/>
      <c r="AJ1697" s="574" t="s">
        <v>659</v>
      </c>
      <c r="AK1697" s="574" t="s">
        <v>430</v>
      </c>
      <c r="AL1697" s="574"/>
      <c r="AM1697" s="574"/>
      <c r="AN1697" s="574"/>
      <c r="AO1697" s="574"/>
      <c r="AP1697" s="574"/>
      <c r="AQ1697" s="574"/>
      <c r="AR1697" s="574"/>
      <c r="AS1697" s="575"/>
      <c r="AT1697" s="576"/>
      <c r="AU1697" s="575"/>
      <c r="AV1697" s="577"/>
      <c r="AW1697" s="159"/>
    </row>
    <row r="1698" spans="1:49" ht="51">
      <c r="A1698" s="395"/>
      <c r="B1698" s="395">
        <v>4761311800</v>
      </c>
      <c r="C1698" s="263" t="s">
        <v>8062</v>
      </c>
      <c r="D1698" s="263" t="s">
        <v>8063</v>
      </c>
      <c r="E1698" s="263" t="s">
        <v>3867</v>
      </c>
      <c r="F1698" s="263" t="s">
        <v>422</v>
      </c>
      <c r="G1698" s="263" t="s">
        <v>655</v>
      </c>
      <c r="H1698" s="263"/>
      <c r="I1698" s="263"/>
      <c r="J1698" s="263"/>
      <c r="K1698" s="263"/>
      <c r="L1698" s="263"/>
      <c r="M1698" s="263"/>
      <c r="N1698" s="263"/>
      <c r="O1698" s="158"/>
      <c r="P1698" s="296">
        <f t="shared" si="72"/>
        <v>0</v>
      </c>
      <c r="Q1698" s="263"/>
      <c r="R1698" s="263"/>
      <c r="S1698" s="263"/>
      <c r="T1698" s="263"/>
      <c r="U1698" s="263"/>
      <c r="V1698" s="263"/>
      <c r="W1698" s="263">
        <v>1</v>
      </c>
      <c r="X1698" s="158">
        <v>45040</v>
      </c>
      <c r="Y1698" s="297">
        <f t="shared" si="73"/>
        <v>1</v>
      </c>
      <c r="Z1698" s="263"/>
      <c r="AA1698" s="263"/>
      <c r="AB1698" s="263"/>
      <c r="AC1698" s="263"/>
      <c r="AD1698" s="263"/>
      <c r="AE1698" s="263"/>
      <c r="AF1698" s="263"/>
      <c r="AG1698" s="158"/>
      <c r="AH1698" s="297">
        <f t="shared" si="71"/>
        <v>0</v>
      </c>
      <c r="AI1698" s="573"/>
      <c r="AJ1698" s="574" t="s">
        <v>659</v>
      </c>
      <c r="AK1698" s="574" t="s">
        <v>430</v>
      </c>
      <c r="AL1698" s="574"/>
      <c r="AM1698" s="574"/>
      <c r="AN1698" s="574"/>
      <c r="AO1698" s="574"/>
      <c r="AP1698" s="574"/>
      <c r="AQ1698" s="574"/>
      <c r="AR1698" s="574"/>
      <c r="AS1698" s="575"/>
      <c r="AT1698" s="576"/>
      <c r="AU1698" s="575"/>
      <c r="AV1698" s="577"/>
      <c r="AW1698" s="159"/>
    </row>
    <row r="1699" spans="1:49" ht="51">
      <c r="A1699" s="395"/>
      <c r="B1699" s="395">
        <v>5301521300</v>
      </c>
      <c r="C1699" s="263" t="s">
        <v>8064</v>
      </c>
      <c r="D1699" s="263" t="s">
        <v>8065</v>
      </c>
      <c r="E1699" s="263" t="s">
        <v>3868</v>
      </c>
      <c r="F1699" s="263" t="s">
        <v>422</v>
      </c>
      <c r="G1699" s="263" t="s">
        <v>655</v>
      </c>
      <c r="H1699" s="263"/>
      <c r="I1699" s="263"/>
      <c r="J1699" s="263"/>
      <c r="K1699" s="263"/>
      <c r="L1699" s="263"/>
      <c r="M1699" s="263"/>
      <c r="N1699" s="263"/>
      <c r="O1699" s="158"/>
      <c r="P1699" s="296">
        <f t="shared" si="72"/>
        <v>0</v>
      </c>
      <c r="Q1699" s="263"/>
      <c r="R1699" s="263"/>
      <c r="S1699" s="263"/>
      <c r="T1699" s="263"/>
      <c r="U1699" s="263"/>
      <c r="V1699" s="263"/>
      <c r="W1699" s="263">
        <v>1</v>
      </c>
      <c r="X1699" s="158">
        <v>45002</v>
      </c>
      <c r="Y1699" s="297">
        <f t="shared" si="73"/>
        <v>1</v>
      </c>
      <c r="Z1699" s="263"/>
      <c r="AA1699" s="263"/>
      <c r="AB1699" s="263"/>
      <c r="AC1699" s="263"/>
      <c r="AD1699" s="263"/>
      <c r="AE1699" s="263"/>
      <c r="AF1699" s="263"/>
      <c r="AG1699" s="158"/>
      <c r="AH1699" s="297">
        <f t="shared" si="71"/>
        <v>0</v>
      </c>
      <c r="AI1699" s="573"/>
      <c r="AJ1699" s="574" t="s">
        <v>659</v>
      </c>
      <c r="AK1699" s="574" t="s">
        <v>430</v>
      </c>
      <c r="AL1699" s="574"/>
      <c r="AM1699" s="574"/>
      <c r="AN1699" s="574"/>
      <c r="AO1699" s="574"/>
      <c r="AP1699" s="574"/>
      <c r="AQ1699" s="574"/>
      <c r="AR1699" s="574"/>
      <c r="AS1699" s="575"/>
      <c r="AT1699" s="576"/>
      <c r="AU1699" s="575"/>
      <c r="AV1699" s="577"/>
      <c r="AW1699" s="159"/>
    </row>
    <row r="1700" spans="1:49" ht="63.75">
      <c r="A1700" s="395"/>
      <c r="B1700" s="395">
        <v>5463703200</v>
      </c>
      <c r="C1700" s="263" t="s">
        <v>8066</v>
      </c>
      <c r="D1700" s="263" t="s">
        <v>8067</v>
      </c>
      <c r="E1700" s="263" t="s">
        <v>3869</v>
      </c>
      <c r="F1700" s="263" t="s">
        <v>422</v>
      </c>
      <c r="G1700" s="263" t="s">
        <v>655</v>
      </c>
      <c r="H1700" s="263"/>
      <c r="I1700" s="263"/>
      <c r="J1700" s="263"/>
      <c r="K1700" s="263"/>
      <c r="L1700" s="263"/>
      <c r="M1700" s="263"/>
      <c r="N1700" s="263"/>
      <c r="O1700" s="158"/>
      <c r="P1700" s="296">
        <f t="shared" si="72"/>
        <v>0</v>
      </c>
      <c r="Q1700" s="263"/>
      <c r="R1700" s="263"/>
      <c r="S1700" s="263"/>
      <c r="T1700" s="263"/>
      <c r="U1700" s="263"/>
      <c r="V1700" s="263"/>
      <c r="W1700" s="263">
        <v>1</v>
      </c>
      <c r="X1700" s="158">
        <v>45241</v>
      </c>
      <c r="Y1700" s="297">
        <f t="shared" si="73"/>
        <v>1</v>
      </c>
      <c r="Z1700" s="263"/>
      <c r="AA1700" s="263"/>
      <c r="AB1700" s="263"/>
      <c r="AC1700" s="263"/>
      <c r="AD1700" s="263"/>
      <c r="AE1700" s="263"/>
      <c r="AF1700" s="263"/>
      <c r="AG1700" s="158"/>
      <c r="AH1700" s="297">
        <f t="shared" si="71"/>
        <v>0</v>
      </c>
      <c r="AI1700" s="573"/>
      <c r="AJ1700" s="574" t="s">
        <v>659</v>
      </c>
      <c r="AK1700" s="574" t="s">
        <v>430</v>
      </c>
      <c r="AL1700" s="574"/>
      <c r="AM1700" s="574"/>
      <c r="AN1700" s="574"/>
      <c r="AO1700" s="574"/>
      <c r="AP1700" s="574"/>
      <c r="AQ1700" s="574"/>
      <c r="AR1700" s="574"/>
      <c r="AS1700" s="575"/>
      <c r="AT1700" s="576"/>
      <c r="AU1700" s="575"/>
      <c r="AV1700" s="577"/>
      <c r="AW1700" s="159"/>
    </row>
    <row r="1701" spans="1:49" ht="51">
      <c r="A1701" s="395"/>
      <c r="B1701" s="395">
        <v>4763711400</v>
      </c>
      <c r="C1701" s="263" t="s">
        <v>8068</v>
      </c>
      <c r="D1701" s="263" t="s">
        <v>8069</v>
      </c>
      <c r="E1701" s="263" t="s">
        <v>3870</v>
      </c>
      <c r="F1701" s="263" t="s">
        <v>422</v>
      </c>
      <c r="G1701" s="263" t="s">
        <v>655</v>
      </c>
      <c r="H1701" s="263"/>
      <c r="I1701" s="263"/>
      <c r="J1701" s="263"/>
      <c r="K1701" s="263"/>
      <c r="L1701" s="263"/>
      <c r="M1701" s="263"/>
      <c r="N1701" s="263"/>
      <c r="O1701" s="158"/>
      <c r="P1701" s="296">
        <f t="shared" si="72"/>
        <v>0</v>
      </c>
      <c r="Q1701" s="263"/>
      <c r="R1701" s="263"/>
      <c r="S1701" s="263"/>
      <c r="T1701" s="263"/>
      <c r="U1701" s="263"/>
      <c r="V1701" s="263"/>
      <c r="W1701" s="263">
        <v>1</v>
      </c>
      <c r="X1701" s="158">
        <v>44938</v>
      </c>
      <c r="Y1701" s="297">
        <f t="shared" si="73"/>
        <v>1</v>
      </c>
      <c r="Z1701" s="263"/>
      <c r="AA1701" s="263"/>
      <c r="AB1701" s="263"/>
      <c r="AC1701" s="263"/>
      <c r="AD1701" s="263"/>
      <c r="AE1701" s="263"/>
      <c r="AF1701" s="263"/>
      <c r="AG1701" s="158"/>
      <c r="AH1701" s="297">
        <f t="shared" si="71"/>
        <v>0</v>
      </c>
      <c r="AI1701" s="573"/>
      <c r="AJ1701" s="574" t="s">
        <v>659</v>
      </c>
      <c r="AK1701" s="574" t="s">
        <v>430</v>
      </c>
      <c r="AL1701" s="574"/>
      <c r="AM1701" s="574"/>
      <c r="AN1701" s="574"/>
      <c r="AO1701" s="574"/>
      <c r="AP1701" s="574"/>
      <c r="AQ1701" s="574"/>
      <c r="AR1701" s="574"/>
      <c r="AS1701" s="575"/>
      <c r="AT1701" s="576"/>
      <c r="AU1701" s="575"/>
      <c r="AV1701" s="577"/>
      <c r="AW1701" s="159"/>
    </row>
    <row r="1702" spans="1:49" ht="51">
      <c r="A1702" s="395"/>
      <c r="B1702" s="395">
        <v>5422220300</v>
      </c>
      <c r="C1702" s="263" t="s">
        <v>8070</v>
      </c>
      <c r="D1702" s="263" t="s">
        <v>8071</v>
      </c>
      <c r="E1702" s="263" t="s">
        <v>3871</v>
      </c>
      <c r="F1702" s="263" t="s">
        <v>422</v>
      </c>
      <c r="G1702" s="263" t="s">
        <v>655</v>
      </c>
      <c r="H1702" s="263"/>
      <c r="I1702" s="263"/>
      <c r="J1702" s="263"/>
      <c r="K1702" s="263"/>
      <c r="L1702" s="263"/>
      <c r="M1702" s="263"/>
      <c r="N1702" s="263"/>
      <c r="O1702" s="158"/>
      <c r="P1702" s="296">
        <f t="shared" si="72"/>
        <v>0</v>
      </c>
      <c r="Q1702" s="263"/>
      <c r="R1702" s="263"/>
      <c r="S1702" s="263"/>
      <c r="T1702" s="263"/>
      <c r="U1702" s="263"/>
      <c r="V1702" s="263"/>
      <c r="W1702" s="263">
        <v>1</v>
      </c>
      <c r="X1702" s="158">
        <v>45050</v>
      </c>
      <c r="Y1702" s="297">
        <f t="shared" si="73"/>
        <v>1</v>
      </c>
      <c r="Z1702" s="263"/>
      <c r="AA1702" s="263"/>
      <c r="AB1702" s="263"/>
      <c r="AC1702" s="263"/>
      <c r="AD1702" s="263"/>
      <c r="AE1702" s="263"/>
      <c r="AF1702" s="263"/>
      <c r="AG1702" s="158"/>
      <c r="AH1702" s="297">
        <f t="shared" si="71"/>
        <v>0</v>
      </c>
      <c r="AI1702" s="573"/>
      <c r="AJ1702" s="574" t="s">
        <v>659</v>
      </c>
      <c r="AK1702" s="574" t="s">
        <v>430</v>
      </c>
      <c r="AL1702" s="574"/>
      <c r="AM1702" s="574"/>
      <c r="AN1702" s="574"/>
      <c r="AO1702" s="574"/>
      <c r="AP1702" s="574"/>
      <c r="AQ1702" s="574"/>
      <c r="AR1702" s="574"/>
      <c r="AS1702" s="575"/>
      <c r="AT1702" s="576"/>
      <c r="AU1702" s="575"/>
      <c r="AV1702" s="577"/>
      <c r="AW1702" s="159"/>
    </row>
    <row r="1703" spans="1:49" ht="51">
      <c r="A1703" s="395"/>
      <c r="B1703" s="395">
        <v>4536400200</v>
      </c>
      <c r="C1703" s="263" t="s">
        <v>8072</v>
      </c>
      <c r="D1703" s="263" t="s">
        <v>8073</v>
      </c>
      <c r="E1703" s="263" t="s">
        <v>3872</v>
      </c>
      <c r="F1703" s="263" t="s">
        <v>422</v>
      </c>
      <c r="G1703" s="263" t="s">
        <v>655</v>
      </c>
      <c r="H1703" s="263"/>
      <c r="I1703" s="263"/>
      <c r="J1703" s="263"/>
      <c r="K1703" s="263"/>
      <c r="L1703" s="263"/>
      <c r="M1703" s="263"/>
      <c r="N1703" s="263"/>
      <c r="O1703" s="158"/>
      <c r="P1703" s="296">
        <f t="shared" si="72"/>
        <v>0</v>
      </c>
      <c r="Q1703" s="263"/>
      <c r="R1703" s="263"/>
      <c r="S1703" s="263"/>
      <c r="T1703" s="263"/>
      <c r="U1703" s="263"/>
      <c r="V1703" s="263"/>
      <c r="W1703" s="263">
        <v>1</v>
      </c>
      <c r="X1703" s="158">
        <v>45181</v>
      </c>
      <c r="Y1703" s="297">
        <f t="shared" si="73"/>
        <v>1</v>
      </c>
      <c r="Z1703" s="263"/>
      <c r="AA1703" s="263"/>
      <c r="AB1703" s="263"/>
      <c r="AC1703" s="263"/>
      <c r="AD1703" s="263"/>
      <c r="AE1703" s="263"/>
      <c r="AF1703" s="263"/>
      <c r="AG1703" s="158"/>
      <c r="AH1703" s="297">
        <f t="shared" si="71"/>
        <v>0</v>
      </c>
      <c r="AI1703" s="573"/>
      <c r="AJ1703" s="574" t="s">
        <v>659</v>
      </c>
      <c r="AK1703" s="574" t="s">
        <v>430</v>
      </c>
      <c r="AL1703" s="574"/>
      <c r="AM1703" s="574"/>
      <c r="AN1703" s="574"/>
      <c r="AO1703" s="574"/>
      <c r="AP1703" s="574"/>
      <c r="AQ1703" s="574"/>
      <c r="AR1703" s="574"/>
      <c r="AS1703" s="575"/>
      <c r="AT1703" s="576"/>
      <c r="AU1703" s="575"/>
      <c r="AV1703" s="577"/>
      <c r="AW1703" s="159"/>
    </row>
    <row r="1704" spans="1:49" ht="51">
      <c r="A1704" s="395"/>
      <c r="B1704" s="395">
        <v>4535730900</v>
      </c>
      <c r="C1704" s="263" t="s">
        <v>8074</v>
      </c>
      <c r="D1704" s="263" t="s">
        <v>8075</v>
      </c>
      <c r="E1704" s="263" t="s">
        <v>3873</v>
      </c>
      <c r="F1704" s="263" t="s">
        <v>422</v>
      </c>
      <c r="G1704" s="263" t="s">
        <v>655</v>
      </c>
      <c r="H1704" s="263"/>
      <c r="I1704" s="263"/>
      <c r="J1704" s="263"/>
      <c r="K1704" s="263"/>
      <c r="L1704" s="263"/>
      <c r="M1704" s="263"/>
      <c r="N1704" s="263"/>
      <c r="O1704" s="158"/>
      <c r="P1704" s="296">
        <f t="shared" si="72"/>
        <v>0</v>
      </c>
      <c r="Q1704" s="263"/>
      <c r="R1704" s="263"/>
      <c r="S1704" s="263"/>
      <c r="T1704" s="263"/>
      <c r="U1704" s="263"/>
      <c r="V1704" s="263"/>
      <c r="W1704" s="263">
        <v>1</v>
      </c>
      <c r="X1704" s="158">
        <v>45125</v>
      </c>
      <c r="Y1704" s="297">
        <f t="shared" si="73"/>
        <v>1</v>
      </c>
      <c r="Z1704" s="263"/>
      <c r="AA1704" s="263"/>
      <c r="AB1704" s="263"/>
      <c r="AC1704" s="263"/>
      <c r="AD1704" s="263"/>
      <c r="AE1704" s="263"/>
      <c r="AF1704" s="263"/>
      <c r="AG1704" s="158"/>
      <c r="AH1704" s="297">
        <f t="shared" si="71"/>
        <v>0</v>
      </c>
      <c r="AI1704" s="573"/>
      <c r="AJ1704" s="574" t="s">
        <v>659</v>
      </c>
      <c r="AK1704" s="574" t="s">
        <v>430</v>
      </c>
      <c r="AL1704" s="574"/>
      <c r="AM1704" s="574"/>
      <c r="AN1704" s="574"/>
      <c r="AO1704" s="574"/>
      <c r="AP1704" s="574"/>
      <c r="AQ1704" s="574"/>
      <c r="AR1704" s="574"/>
      <c r="AS1704" s="575"/>
      <c r="AT1704" s="576"/>
      <c r="AU1704" s="575"/>
      <c r="AV1704" s="577"/>
      <c r="AW1704" s="159"/>
    </row>
    <row r="1705" spans="1:49" ht="51">
      <c r="A1705" s="395"/>
      <c r="B1705" s="395">
        <v>4673202800</v>
      </c>
      <c r="C1705" s="263" t="s">
        <v>8076</v>
      </c>
      <c r="D1705" s="263" t="s">
        <v>8077</v>
      </c>
      <c r="E1705" s="263" t="s">
        <v>3874</v>
      </c>
      <c r="F1705" s="263" t="s">
        <v>422</v>
      </c>
      <c r="G1705" s="263" t="s">
        <v>655</v>
      </c>
      <c r="H1705" s="263"/>
      <c r="I1705" s="263"/>
      <c r="J1705" s="263"/>
      <c r="K1705" s="263"/>
      <c r="L1705" s="263"/>
      <c r="M1705" s="263"/>
      <c r="N1705" s="263"/>
      <c r="O1705" s="158"/>
      <c r="P1705" s="296">
        <f t="shared" si="72"/>
        <v>0</v>
      </c>
      <c r="Q1705" s="263"/>
      <c r="R1705" s="263"/>
      <c r="S1705" s="263"/>
      <c r="T1705" s="263"/>
      <c r="U1705" s="263"/>
      <c r="V1705" s="263"/>
      <c r="W1705" s="263">
        <v>1</v>
      </c>
      <c r="X1705" s="158">
        <v>45001</v>
      </c>
      <c r="Y1705" s="297">
        <f t="shared" si="73"/>
        <v>1</v>
      </c>
      <c r="Z1705" s="263"/>
      <c r="AA1705" s="263"/>
      <c r="AB1705" s="263"/>
      <c r="AC1705" s="263"/>
      <c r="AD1705" s="263"/>
      <c r="AE1705" s="263"/>
      <c r="AF1705" s="263"/>
      <c r="AG1705" s="158"/>
      <c r="AH1705" s="297">
        <f t="shared" si="71"/>
        <v>0</v>
      </c>
      <c r="AI1705" s="573"/>
      <c r="AJ1705" s="574" t="s">
        <v>659</v>
      </c>
      <c r="AK1705" s="574" t="s">
        <v>430</v>
      </c>
      <c r="AL1705" s="574"/>
      <c r="AM1705" s="574"/>
      <c r="AN1705" s="574"/>
      <c r="AO1705" s="574"/>
      <c r="AP1705" s="574"/>
      <c r="AQ1705" s="574"/>
      <c r="AR1705" s="574"/>
      <c r="AS1705" s="575"/>
      <c r="AT1705" s="576"/>
      <c r="AU1705" s="575"/>
      <c r="AV1705" s="577"/>
      <c r="AW1705" s="159"/>
    </row>
    <row r="1706" spans="1:49" ht="51">
      <c r="A1706" s="395"/>
      <c r="B1706" s="395">
        <v>4775701900</v>
      </c>
      <c r="C1706" s="263" t="s">
        <v>8078</v>
      </c>
      <c r="D1706" s="263" t="s">
        <v>8079</v>
      </c>
      <c r="E1706" s="263" t="s">
        <v>3875</v>
      </c>
      <c r="F1706" s="263" t="s">
        <v>422</v>
      </c>
      <c r="G1706" s="263" t="s">
        <v>655</v>
      </c>
      <c r="H1706" s="263"/>
      <c r="I1706" s="263"/>
      <c r="J1706" s="263"/>
      <c r="K1706" s="263"/>
      <c r="L1706" s="263"/>
      <c r="M1706" s="263"/>
      <c r="N1706" s="263"/>
      <c r="O1706" s="158"/>
      <c r="P1706" s="296">
        <f t="shared" si="72"/>
        <v>0</v>
      </c>
      <c r="Q1706" s="263"/>
      <c r="R1706" s="263"/>
      <c r="S1706" s="263"/>
      <c r="T1706" s="263"/>
      <c r="U1706" s="263"/>
      <c r="V1706" s="263"/>
      <c r="W1706" s="263">
        <v>1</v>
      </c>
      <c r="X1706" s="158">
        <v>44957</v>
      </c>
      <c r="Y1706" s="297">
        <f t="shared" si="73"/>
        <v>1</v>
      </c>
      <c r="Z1706" s="263"/>
      <c r="AA1706" s="263"/>
      <c r="AB1706" s="263"/>
      <c r="AC1706" s="263"/>
      <c r="AD1706" s="263"/>
      <c r="AE1706" s="263"/>
      <c r="AF1706" s="263"/>
      <c r="AG1706" s="158"/>
      <c r="AH1706" s="297">
        <f t="shared" si="71"/>
        <v>0</v>
      </c>
      <c r="AI1706" s="573"/>
      <c r="AJ1706" s="574" t="s">
        <v>659</v>
      </c>
      <c r="AK1706" s="574" t="s">
        <v>430</v>
      </c>
      <c r="AL1706" s="574"/>
      <c r="AM1706" s="574"/>
      <c r="AN1706" s="574"/>
      <c r="AO1706" s="574"/>
      <c r="AP1706" s="574"/>
      <c r="AQ1706" s="574"/>
      <c r="AR1706" s="574"/>
      <c r="AS1706" s="575"/>
      <c r="AT1706" s="576"/>
      <c r="AU1706" s="575"/>
      <c r="AV1706" s="577"/>
      <c r="AW1706" s="159"/>
    </row>
    <row r="1707" spans="1:49" ht="51">
      <c r="A1707" s="395"/>
      <c r="B1707" s="395">
        <v>4780620600</v>
      </c>
      <c r="C1707" s="263" t="s">
        <v>8080</v>
      </c>
      <c r="D1707" s="263" t="s">
        <v>8081</v>
      </c>
      <c r="E1707" s="263" t="s">
        <v>3876</v>
      </c>
      <c r="F1707" s="263" t="s">
        <v>422</v>
      </c>
      <c r="G1707" s="263" t="s">
        <v>655</v>
      </c>
      <c r="H1707" s="263"/>
      <c r="I1707" s="263"/>
      <c r="J1707" s="263"/>
      <c r="K1707" s="263"/>
      <c r="L1707" s="263"/>
      <c r="M1707" s="263"/>
      <c r="N1707" s="263"/>
      <c r="O1707" s="158"/>
      <c r="P1707" s="296">
        <f t="shared" si="72"/>
        <v>0</v>
      </c>
      <c r="Q1707" s="263"/>
      <c r="R1707" s="263"/>
      <c r="S1707" s="263"/>
      <c r="T1707" s="263"/>
      <c r="U1707" s="263"/>
      <c r="V1707" s="263"/>
      <c r="W1707" s="263">
        <v>1</v>
      </c>
      <c r="X1707" s="158">
        <v>44985</v>
      </c>
      <c r="Y1707" s="297">
        <f t="shared" si="73"/>
        <v>1</v>
      </c>
      <c r="Z1707" s="263"/>
      <c r="AA1707" s="263"/>
      <c r="AB1707" s="263"/>
      <c r="AC1707" s="263"/>
      <c r="AD1707" s="263"/>
      <c r="AE1707" s="263"/>
      <c r="AF1707" s="263"/>
      <c r="AG1707" s="158"/>
      <c r="AH1707" s="297">
        <f t="shared" si="71"/>
        <v>0</v>
      </c>
      <c r="AI1707" s="573"/>
      <c r="AJ1707" s="574" t="s">
        <v>659</v>
      </c>
      <c r="AK1707" s="574" t="s">
        <v>430</v>
      </c>
      <c r="AL1707" s="574"/>
      <c r="AM1707" s="574"/>
      <c r="AN1707" s="574"/>
      <c r="AO1707" s="574"/>
      <c r="AP1707" s="574"/>
      <c r="AQ1707" s="574"/>
      <c r="AR1707" s="574"/>
      <c r="AS1707" s="575"/>
      <c r="AT1707" s="576"/>
      <c r="AU1707" s="575"/>
      <c r="AV1707" s="577"/>
      <c r="AW1707" s="159"/>
    </row>
    <row r="1708" spans="1:49" ht="63.75">
      <c r="A1708" s="395"/>
      <c r="B1708" s="395">
        <v>3136320400</v>
      </c>
      <c r="C1708" s="263" t="s">
        <v>8082</v>
      </c>
      <c r="D1708" s="263" t="s">
        <v>8083</v>
      </c>
      <c r="E1708" s="263" t="s">
        <v>3877</v>
      </c>
      <c r="F1708" s="263" t="s">
        <v>422</v>
      </c>
      <c r="G1708" s="263" t="s">
        <v>655</v>
      </c>
      <c r="H1708" s="263"/>
      <c r="I1708" s="263"/>
      <c r="J1708" s="263"/>
      <c r="K1708" s="263"/>
      <c r="L1708" s="263"/>
      <c r="M1708" s="263"/>
      <c r="N1708" s="263"/>
      <c r="O1708" s="158"/>
      <c r="P1708" s="296">
        <f t="shared" si="72"/>
        <v>0</v>
      </c>
      <c r="Q1708" s="263"/>
      <c r="R1708" s="263"/>
      <c r="S1708" s="263"/>
      <c r="T1708" s="263"/>
      <c r="U1708" s="263"/>
      <c r="V1708" s="263"/>
      <c r="W1708" s="263">
        <v>1</v>
      </c>
      <c r="X1708" s="158">
        <v>45120</v>
      </c>
      <c r="Y1708" s="297">
        <f t="shared" si="73"/>
        <v>1</v>
      </c>
      <c r="Z1708" s="263"/>
      <c r="AA1708" s="263"/>
      <c r="AB1708" s="263"/>
      <c r="AC1708" s="263"/>
      <c r="AD1708" s="263"/>
      <c r="AE1708" s="263"/>
      <c r="AF1708" s="263"/>
      <c r="AG1708" s="158"/>
      <c r="AH1708" s="297">
        <f t="shared" si="71"/>
        <v>0</v>
      </c>
      <c r="AI1708" s="573"/>
      <c r="AJ1708" s="574" t="s">
        <v>659</v>
      </c>
      <c r="AK1708" s="574" t="s">
        <v>430</v>
      </c>
      <c r="AL1708" s="574"/>
      <c r="AM1708" s="574"/>
      <c r="AN1708" s="574"/>
      <c r="AO1708" s="574"/>
      <c r="AP1708" s="574"/>
      <c r="AQ1708" s="574"/>
      <c r="AR1708" s="574"/>
      <c r="AS1708" s="575"/>
      <c r="AT1708" s="576"/>
      <c r="AU1708" s="575"/>
      <c r="AV1708" s="577"/>
      <c r="AW1708" s="159"/>
    </row>
    <row r="1709" spans="1:49" ht="63.75">
      <c r="A1709" s="395"/>
      <c r="B1709" s="395">
        <v>4436830900</v>
      </c>
      <c r="C1709" s="263" t="s">
        <v>8084</v>
      </c>
      <c r="D1709" s="263" t="s">
        <v>8085</v>
      </c>
      <c r="E1709" s="263" t="s">
        <v>3878</v>
      </c>
      <c r="F1709" s="263" t="s">
        <v>422</v>
      </c>
      <c r="G1709" s="263" t="s">
        <v>655</v>
      </c>
      <c r="H1709" s="263"/>
      <c r="I1709" s="263"/>
      <c r="J1709" s="263"/>
      <c r="K1709" s="263"/>
      <c r="L1709" s="263"/>
      <c r="M1709" s="263"/>
      <c r="N1709" s="263"/>
      <c r="O1709" s="158"/>
      <c r="P1709" s="296">
        <f t="shared" si="72"/>
        <v>0</v>
      </c>
      <c r="Q1709" s="263"/>
      <c r="R1709" s="263"/>
      <c r="S1709" s="263"/>
      <c r="T1709" s="263"/>
      <c r="U1709" s="263"/>
      <c r="V1709" s="263"/>
      <c r="W1709" s="263">
        <v>1</v>
      </c>
      <c r="X1709" s="158">
        <v>45208</v>
      </c>
      <c r="Y1709" s="297">
        <f t="shared" si="73"/>
        <v>1</v>
      </c>
      <c r="Z1709" s="263"/>
      <c r="AA1709" s="263"/>
      <c r="AB1709" s="263"/>
      <c r="AC1709" s="263"/>
      <c r="AD1709" s="263"/>
      <c r="AE1709" s="263"/>
      <c r="AF1709" s="263"/>
      <c r="AG1709" s="158"/>
      <c r="AH1709" s="297">
        <f t="shared" si="71"/>
        <v>0</v>
      </c>
      <c r="AI1709" s="573"/>
      <c r="AJ1709" s="574" t="s">
        <v>659</v>
      </c>
      <c r="AK1709" s="574" t="s">
        <v>430</v>
      </c>
      <c r="AL1709" s="574"/>
      <c r="AM1709" s="574"/>
      <c r="AN1709" s="574"/>
      <c r="AO1709" s="574"/>
      <c r="AP1709" s="574"/>
      <c r="AQ1709" s="574"/>
      <c r="AR1709" s="574"/>
      <c r="AS1709" s="575"/>
      <c r="AT1709" s="576"/>
      <c r="AU1709" s="575"/>
      <c r="AV1709" s="577"/>
      <c r="AW1709" s="159"/>
    </row>
    <row r="1710" spans="1:49" ht="63.75">
      <c r="A1710" s="395"/>
      <c r="B1710" s="395">
        <v>4150810800</v>
      </c>
      <c r="C1710" s="263" t="s">
        <v>8086</v>
      </c>
      <c r="D1710" s="263" t="s">
        <v>8087</v>
      </c>
      <c r="E1710" s="263" t="s">
        <v>3879</v>
      </c>
      <c r="F1710" s="263" t="s">
        <v>422</v>
      </c>
      <c r="G1710" s="263" t="s">
        <v>655</v>
      </c>
      <c r="H1710" s="263"/>
      <c r="I1710" s="263"/>
      <c r="J1710" s="263"/>
      <c r="K1710" s="263"/>
      <c r="L1710" s="263"/>
      <c r="M1710" s="263"/>
      <c r="N1710" s="263"/>
      <c r="O1710" s="158"/>
      <c r="P1710" s="296">
        <f t="shared" si="72"/>
        <v>0</v>
      </c>
      <c r="Q1710" s="263"/>
      <c r="R1710" s="263"/>
      <c r="S1710" s="263"/>
      <c r="T1710" s="263"/>
      <c r="U1710" s="263"/>
      <c r="V1710" s="263"/>
      <c r="W1710" s="263">
        <v>1</v>
      </c>
      <c r="X1710" s="158">
        <v>45142</v>
      </c>
      <c r="Y1710" s="297">
        <f t="shared" si="73"/>
        <v>1</v>
      </c>
      <c r="Z1710" s="263"/>
      <c r="AA1710" s="263"/>
      <c r="AB1710" s="263"/>
      <c r="AC1710" s="263"/>
      <c r="AD1710" s="263"/>
      <c r="AE1710" s="263"/>
      <c r="AF1710" s="263"/>
      <c r="AG1710" s="158"/>
      <c r="AH1710" s="297">
        <f t="shared" si="71"/>
        <v>0</v>
      </c>
      <c r="AI1710" s="573"/>
      <c r="AJ1710" s="574" t="s">
        <v>659</v>
      </c>
      <c r="AK1710" s="574" t="s">
        <v>430</v>
      </c>
      <c r="AL1710" s="574"/>
      <c r="AM1710" s="574"/>
      <c r="AN1710" s="574"/>
      <c r="AO1710" s="574"/>
      <c r="AP1710" s="574"/>
      <c r="AQ1710" s="574"/>
      <c r="AR1710" s="574"/>
      <c r="AS1710" s="575"/>
      <c r="AT1710" s="576"/>
      <c r="AU1710" s="575"/>
      <c r="AV1710" s="577"/>
      <c r="AW1710" s="159"/>
    </row>
    <row r="1711" spans="1:49" ht="38.25">
      <c r="A1711" s="395"/>
      <c r="B1711" s="395">
        <v>4476411200</v>
      </c>
      <c r="C1711" s="263" t="s">
        <v>8088</v>
      </c>
      <c r="D1711" s="263" t="s">
        <v>8089</v>
      </c>
      <c r="E1711" s="263" t="s">
        <v>3880</v>
      </c>
      <c r="F1711" s="263" t="s">
        <v>422</v>
      </c>
      <c r="G1711" s="263" t="s">
        <v>655</v>
      </c>
      <c r="H1711" s="263"/>
      <c r="I1711" s="263"/>
      <c r="J1711" s="263"/>
      <c r="K1711" s="263"/>
      <c r="L1711" s="263"/>
      <c r="M1711" s="263"/>
      <c r="N1711" s="263"/>
      <c r="O1711" s="158"/>
      <c r="P1711" s="296">
        <f t="shared" si="72"/>
        <v>0</v>
      </c>
      <c r="Q1711" s="263"/>
      <c r="R1711" s="263"/>
      <c r="S1711" s="263"/>
      <c r="T1711" s="263"/>
      <c r="U1711" s="263"/>
      <c r="V1711" s="263"/>
      <c r="W1711" s="263">
        <v>1</v>
      </c>
      <c r="X1711" s="158">
        <v>45139</v>
      </c>
      <c r="Y1711" s="297">
        <f t="shared" si="73"/>
        <v>1</v>
      </c>
      <c r="Z1711" s="263"/>
      <c r="AA1711" s="263"/>
      <c r="AB1711" s="263"/>
      <c r="AC1711" s="263"/>
      <c r="AD1711" s="263"/>
      <c r="AE1711" s="263"/>
      <c r="AF1711" s="263"/>
      <c r="AG1711" s="158"/>
      <c r="AH1711" s="297">
        <f t="shared" si="71"/>
        <v>0</v>
      </c>
      <c r="AI1711" s="573"/>
      <c r="AJ1711" s="574" t="s">
        <v>659</v>
      </c>
      <c r="AK1711" s="574" t="s">
        <v>430</v>
      </c>
      <c r="AL1711" s="574"/>
      <c r="AM1711" s="574"/>
      <c r="AN1711" s="574"/>
      <c r="AO1711" s="574"/>
      <c r="AP1711" s="574"/>
      <c r="AQ1711" s="574"/>
      <c r="AR1711" s="574"/>
      <c r="AS1711" s="575"/>
      <c r="AT1711" s="576"/>
      <c r="AU1711" s="575"/>
      <c r="AV1711" s="577"/>
      <c r="AW1711" s="159"/>
    </row>
    <row r="1712" spans="1:49" ht="51">
      <c r="A1712" s="395"/>
      <c r="B1712" s="395">
        <v>4770911200</v>
      </c>
      <c r="C1712" s="263" t="s">
        <v>8090</v>
      </c>
      <c r="D1712" s="263" t="s">
        <v>8091</v>
      </c>
      <c r="E1712" s="263" t="s">
        <v>3881</v>
      </c>
      <c r="F1712" s="263" t="s">
        <v>422</v>
      </c>
      <c r="G1712" s="263" t="s">
        <v>655</v>
      </c>
      <c r="H1712" s="263"/>
      <c r="I1712" s="263"/>
      <c r="J1712" s="263"/>
      <c r="K1712" s="263"/>
      <c r="L1712" s="263"/>
      <c r="M1712" s="263"/>
      <c r="N1712" s="263"/>
      <c r="O1712" s="158"/>
      <c r="P1712" s="296">
        <f t="shared" si="72"/>
        <v>0</v>
      </c>
      <c r="Q1712" s="263"/>
      <c r="R1712" s="263"/>
      <c r="S1712" s="263"/>
      <c r="T1712" s="263"/>
      <c r="U1712" s="263"/>
      <c r="V1712" s="263"/>
      <c r="W1712" s="263">
        <v>1</v>
      </c>
      <c r="X1712" s="158">
        <v>45128</v>
      </c>
      <c r="Y1712" s="297">
        <f t="shared" si="73"/>
        <v>1</v>
      </c>
      <c r="Z1712" s="263"/>
      <c r="AA1712" s="263"/>
      <c r="AB1712" s="263"/>
      <c r="AC1712" s="263"/>
      <c r="AD1712" s="263"/>
      <c r="AE1712" s="263"/>
      <c r="AF1712" s="263"/>
      <c r="AG1712" s="158"/>
      <c r="AH1712" s="297">
        <f t="shared" si="71"/>
        <v>0</v>
      </c>
      <c r="AI1712" s="573"/>
      <c r="AJ1712" s="574" t="s">
        <v>659</v>
      </c>
      <c r="AK1712" s="574" t="s">
        <v>430</v>
      </c>
      <c r="AL1712" s="574"/>
      <c r="AM1712" s="574"/>
      <c r="AN1712" s="574"/>
      <c r="AO1712" s="574"/>
      <c r="AP1712" s="574"/>
      <c r="AQ1712" s="574"/>
      <c r="AR1712" s="574"/>
      <c r="AS1712" s="575"/>
      <c r="AT1712" s="576"/>
      <c r="AU1712" s="575"/>
      <c r="AV1712" s="577"/>
      <c r="AW1712" s="159"/>
    </row>
    <row r="1713" spans="1:49" ht="51">
      <c r="A1713" s="395"/>
      <c r="B1713" s="395">
        <v>6712110200</v>
      </c>
      <c r="C1713" s="263" t="s">
        <v>8092</v>
      </c>
      <c r="D1713" s="263" t="s">
        <v>8093</v>
      </c>
      <c r="E1713" s="263" t="s">
        <v>3882</v>
      </c>
      <c r="F1713" s="263" t="s">
        <v>422</v>
      </c>
      <c r="G1713" s="263" t="s">
        <v>655</v>
      </c>
      <c r="H1713" s="263"/>
      <c r="I1713" s="263"/>
      <c r="J1713" s="263"/>
      <c r="K1713" s="263"/>
      <c r="L1713" s="263"/>
      <c r="M1713" s="263"/>
      <c r="N1713" s="263"/>
      <c r="O1713" s="158"/>
      <c r="P1713" s="296">
        <f t="shared" si="72"/>
        <v>0</v>
      </c>
      <c r="Q1713" s="263"/>
      <c r="R1713" s="263"/>
      <c r="S1713" s="263"/>
      <c r="T1713" s="263"/>
      <c r="U1713" s="263"/>
      <c r="V1713" s="263"/>
      <c r="W1713" s="263">
        <v>1</v>
      </c>
      <c r="X1713" s="158">
        <v>45026</v>
      </c>
      <c r="Y1713" s="297">
        <f t="shared" si="73"/>
        <v>1</v>
      </c>
      <c r="Z1713" s="263"/>
      <c r="AA1713" s="263"/>
      <c r="AB1713" s="263"/>
      <c r="AC1713" s="263"/>
      <c r="AD1713" s="263"/>
      <c r="AE1713" s="263"/>
      <c r="AF1713" s="263"/>
      <c r="AG1713" s="158"/>
      <c r="AH1713" s="297">
        <f t="shared" ref="AH1713:AH1776" si="74">SUM($Z1713:$AF1713)</f>
        <v>0</v>
      </c>
      <c r="AI1713" s="573"/>
      <c r="AJ1713" s="574" t="s">
        <v>659</v>
      </c>
      <c r="AK1713" s="574" t="s">
        <v>430</v>
      </c>
      <c r="AL1713" s="574"/>
      <c r="AM1713" s="574"/>
      <c r="AN1713" s="574"/>
      <c r="AO1713" s="574"/>
      <c r="AP1713" s="574"/>
      <c r="AQ1713" s="574"/>
      <c r="AR1713" s="574"/>
      <c r="AS1713" s="575"/>
      <c r="AT1713" s="576"/>
      <c r="AU1713" s="575"/>
      <c r="AV1713" s="577"/>
      <c r="AW1713" s="159"/>
    </row>
    <row r="1714" spans="1:49" ht="51">
      <c r="A1714" s="395"/>
      <c r="B1714" s="395">
        <v>4393821100</v>
      </c>
      <c r="C1714" s="263" t="s">
        <v>8094</v>
      </c>
      <c r="D1714" s="263" t="s">
        <v>8095</v>
      </c>
      <c r="E1714" s="263" t="s">
        <v>3883</v>
      </c>
      <c r="F1714" s="263" t="s">
        <v>422</v>
      </c>
      <c r="G1714" s="263" t="s">
        <v>655</v>
      </c>
      <c r="H1714" s="263"/>
      <c r="I1714" s="263"/>
      <c r="J1714" s="263"/>
      <c r="K1714" s="263"/>
      <c r="L1714" s="263"/>
      <c r="M1714" s="263"/>
      <c r="N1714" s="263"/>
      <c r="O1714" s="158"/>
      <c r="P1714" s="296">
        <f t="shared" si="72"/>
        <v>0</v>
      </c>
      <c r="Q1714" s="263"/>
      <c r="R1714" s="263"/>
      <c r="S1714" s="263"/>
      <c r="T1714" s="263"/>
      <c r="U1714" s="263"/>
      <c r="V1714" s="263"/>
      <c r="W1714" s="263">
        <v>1</v>
      </c>
      <c r="X1714" s="158">
        <v>45026</v>
      </c>
      <c r="Y1714" s="297">
        <f t="shared" si="73"/>
        <v>1</v>
      </c>
      <c r="Z1714" s="263"/>
      <c r="AA1714" s="263"/>
      <c r="AB1714" s="263"/>
      <c r="AC1714" s="263"/>
      <c r="AD1714" s="263"/>
      <c r="AE1714" s="263"/>
      <c r="AF1714" s="263"/>
      <c r="AG1714" s="158"/>
      <c r="AH1714" s="297">
        <f t="shared" si="74"/>
        <v>0</v>
      </c>
      <c r="AI1714" s="573"/>
      <c r="AJ1714" s="574" t="s">
        <v>659</v>
      </c>
      <c r="AK1714" s="574" t="s">
        <v>430</v>
      </c>
      <c r="AL1714" s="574"/>
      <c r="AM1714" s="574"/>
      <c r="AN1714" s="574"/>
      <c r="AO1714" s="574"/>
      <c r="AP1714" s="574"/>
      <c r="AQ1714" s="574"/>
      <c r="AR1714" s="574"/>
      <c r="AS1714" s="575"/>
      <c r="AT1714" s="576"/>
      <c r="AU1714" s="575"/>
      <c r="AV1714" s="577"/>
      <c r="AW1714" s="159"/>
    </row>
    <row r="1715" spans="1:49" ht="51">
      <c r="A1715" s="395"/>
      <c r="B1715" s="395">
        <v>3411721000</v>
      </c>
      <c r="C1715" s="263" t="s">
        <v>8096</v>
      </c>
      <c r="D1715" s="263" t="s">
        <v>8097</v>
      </c>
      <c r="E1715" s="263" t="s">
        <v>3884</v>
      </c>
      <c r="F1715" s="263" t="s">
        <v>422</v>
      </c>
      <c r="G1715" s="263" t="s">
        <v>655</v>
      </c>
      <c r="H1715" s="263"/>
      <c r="I1715" s="263"/>
      <c r="J1715" s="263"/>
      <c r="K1715" s="263"/>
      <c r="L1715" s="263"/>
      <c r="M1715" s="263"/>
      <c r="N1715" s="263"/>
      <c r="O1715" s="158"/>
      <c r="P1715" s="296">
        <f t="shared" si="72"/>
        <v>0</v>
      </c>
      <c r="Q1715" s="263"/>
      <c r="R1715" s="263"/>
      <c r="S1715" s="263"/>
      <c r="T1715" s="263"/>
      <c r="U1715" s="263"/>
      <c r="V1715" s="263"/>
      <c r="W1715" s="263">
        <v>1</v>
      </c>
      <c r="X1715" s="158">
        <v>45051</v>
      </c>
      <c r="Y1715" s="297">
        <f t="shared" si="73"/>
        <v>1</v>
      </c>
      <c r="Z1715" s="263"/>
      <c r="AA1715" s="263"/>
      <c r="AB1715" s="263"/>
      <c r="AC1715" s="263"/>
      <c r="AD1715" s="263"/>
      <c r="AE1715" s="263"/>
      <c r="AF1715" s="263"/>
      <c r="AG1715" s="158"/>
      <c r="AH1715" s="297">
        <f t="shared" si="74"/>
        <v>0</v>
      </c>
      <c r="AI1715" s="573"/>
      <c r="AJ1715" s="574" t="s">
        <v>659</v>
      </c>
      <c r="AK1715" s="574" t="s">
        <v>430</v>
      </c>
      <c r="AL1715" s="574"/>
      <c r="AM1715" s="574"/>
      <c r="AN1715" s="574"/>
      <c r="AO1715" s="574"/>
      <c r="AP1715" s="574"/>
      <c r="AQ1715" s="574"/>
      <c r="AR1715" s="574"/>
      <c r="AS1715" s="575"/>
      <c r="AT1715" s="576"/>
      <c r="AU1715" s="575"/>
      <c r="AV1715" s="577"/>
      <c r="AW1715" s="159"/>
    </row>
    <row r="1716" spans="1:49" ht="51">
      <c r="A1716" s="395"/>
      <c r="B1716" s="395">
        <v>4731910600</v>
      </c>
      <c r="C1716" s="263" t="s">
        <v>8098</v>
      </c>
      <c r="D1716" s="263" t="s">
        <v>8099</v>
      </c>
      <c r="E1716" s="263" t="s">
        <v>3885</v>
      </c>
      <c r="F1716" s="263" t="s">
        <v>422</v>
      </c>
      <c r="G1716" s="263" t="s">
        <v>655</v>
      </c>
      <c r="H1716" s="263"/>
      <c r="I1716" s="263"/>
      <c r="J1716" s="263"/>
      <c r="K1716" s="263"/>
      <c r="L1716" s="263"/>
      <c r="M1716" s="263"/>
      <c r="N1716" s="263"/>
      <c r="O1716" s="158"/>
      <c r="P1716" s="296">
        <f t="shared" si="72"/>
        <v>0</v>
      </c>
      <c r="Q1716" s="263"/>
      <c r="R1716" s="263"/>
      <c r="S1716" s="263"/>
      <c r="T1716" s="263"/>
      <c r="U1716" s="263"/>
      <c r="V1716" s="263"/>
      <c r="W1716" s="263">
        <v>1</v>
      </c>
      <c r="X1716" s="158">
        <v>45038</v>
      </c>
      <c r="Y1716" s="297">
        <f t="shared" si="73"/>
        <v>1</v>
      </c>
      <c r="Z1716" s="263"/>
      <c r="AA1716" s="263"/>
      <c r="AB1716" s="263"/>
      <c r="AC1716" s="263"/>
      <c r="AD1716" s="263"/>
      <c r="AE1716" s="263"/>
      <c r="AF1716" s="263"/>
      <c r="AG1716" s="158"/>
      <c r="AH1716" s="297">
        <f t="shared" si="74"/>
        <v>0</v>
      </c>
      <c r="AI1716" s="573"/>
      <c r="AJ1716" s="574" t="s">
        <v>659</v>
      </c>
      <c r="AK1716" s="574" t="s">
        <v>430</v>
      </c>
      <c r="AL1716" s="574"/>
      <c r="AM1716" s="574"/>
      <c r="AN1716" s="574"/>
      <c r="AO1716" s="574"/>
      <c r="AP1716" s="574"/>
      <c r="AQ1716" s="574"/>
      <c r="AR1716" s="574"/>
      <c r="AS1716" s="575"/>
      <c r="AT1716" s="576"/>
      <c r="AU1716" s="575"/>
      <c r="AV1716" s="577"/>
      <c r="AW1716" s="159"/>
    </row>
    <row r="1717" spans="1:49" ht="51">
      <c r="A1717" s="395"/>
      <c r="B1717" s="395">
        <v>4511510500</v>
      </c>
      <c r="C1717" s="263" t="s">
        <v>8100</v>
      </c>
      <c r="D1717" s="263" t="s">
        <v>8101</v>
      </c>
      <c r="E1717" s="263" t="s">
        <v>3886</v>
      </c>
      <c r="F1717" s="263" t="s">
        <v>422</v>
      </c>
      <c r="G1717" s="263" t="s">
        <v>655</v>
      </c>
      <c r="H1717" s="263"/>
      <c r="I1717" s="263"/>
      <c r="J1717" s="263"/>
      <c r="K1717" s="263"/>
      <c r="L1717" s="263"/>
      <c r="M1717" s="263"/>
      <c r="N1717" s="263"/>
      <c r="O1717" s="158"/>
      <c r="P1717" s="296">
        <f t="shared" si="72"/>
        <v>0</v>
      </c>
      <c r="Q1717" s="263"/>
      <c r="R1717" s="263"/>
      <c r="S1717" s="263"/>
      <c r="T1717" s="263"/>
      <c r="U1717" s="263"/>
      <c r="V1717" s="263"/>
      <c r="W1717" s="263">
        <v>1</v>
      </c>
      <c r="X1717" s="158">
        <v>44977</v>
      </c>
      <c r="Y1717" s="297">
        <f t="shared" si="73"/>
        <v>1</v>
      </c>
      <c r="Z1717" s="263"/>
      <c r="AA1717" s="263"/>
      <c r="AB1717" s="263"/>
      <c r="AC1717" s="263"/>
      <c r="AD1717" s="263"/>
      <c r="AE1717" s="263"/>
      <c r="AF1717" s="263"/>
      <c r="AG1717" s="158"/>
      <c r="AH1717" s="297">
        <f t="shared" si="74"/>
        <v>0</v>
      </c>
      <c r="AI1717" s="573"/>
      <c r="AJ1717" s="574" t="s">
        <v>659</v>
      </c>
      <c r="AK1717" s="574" t="s">
        <v>430</v>
      </c>
      <c r="AL1717" s="574"/>
      <c r="AM1717" s="574"/>
      <c r="AN1717" s="574"/>
      <c r="AO1717" s="574"/>
      <c r="AP1717" s="574"/>
      <c r="AQ1717" s="574"/>
      <c r="AR1717" s="574"/>
      <c r="AS1717" s="575"/>
      <c r="AT1717" s="576"/>
      <c r="AU1717" s="575"/>
      <c r="AV1717" s="577"/>
      <c r="AW1717" s="159"/>
    </row>
    <row r="1718" spans="1:49" ht="51">
      <c r="A1718" s="395"/>
      <c r="B1718" s="395">
        <v>5391550800</v>
      </c>
      <c r="C1718" s="263" t="s">
        <v>8102</v>
      </c>
      <c r="D1718" s="263" t="s">
        <v>8103</v>
      </c>
      <c r="E1718" s="263" t="s">
        <v>3887</v>
      </c>
      <c r="F1718" s="263" t="s">
        <v>422</v>
      </c>
      <c r="G1718" s="263" t="s">
        <v>655</v>
      </c>
      <c r="H1718" s="263"/>
      <c r="I1718" s="263"/>
      <c r="J1718" s="263"/>
      <c r="K1718" s="263"/>
      <c r="L1718" s="263"/>
      <c r="M1718" s="263"/>
      <c r="N1718" s="263"/>
      <c r="O1718" s="158"/>
      <c r="P1718" s="296">
        <f t="shared" si="72"/>
        <v>0</v>
      </c>
      <c r="Q1718" s="263"/>
      <c r="R1718" s="263"/>
      <c r="S1718" s="263"/>
      <c r="T1718" s="263"/>
      <c r="U1718" s="263"/>
      <c r="V1718" s="263"/>
      <c r="W1718" s="263">
        <v>1</v>
      </c>
      <c r="X1718" s="158">
        <v>45023</v>
      </c>
      <c r="Y1718" s="297">
        <f t="shared" si="73"/>
        <v>1</v>
      </c>
      <c r="Z1718" s="263"/>
      <c r="AA1718" s="263"/>
      <c r="AB1718" s="263"/>
      <c r="AC1718" s="263"/>
      <c r="AD1718" s="263"/>
      <c r="AE1718" s="263"/>
      <c r="AF1718" s="263"/>
      <c r="AG1718" s="158"/>
      <c r="AH1718" s="297">
        <f t="shared" si="74"/>
        <v>0</v>
      </c>
      <c r="AI1718" s="573"/>
      <c r="AJ1718" s="574" t="s">
        <v>659</v>
      </c>
      <c r="AK1718" s="574" t="s">
        <v>430</v>
      </c>
      <c r="AL1718" s="574"/>
      <c r="AM1718" s="574"/>
      <c r="AN1718" s="574"/>
      <c r="AO1718" s="574"/>
      <c r="AP1718" s="574"/>
      <c r="AQ1718" s="574"/>
      <c r="AR1718" s="574"/>
      <c r="AS1718" s="575"/>
      <c r="AT1718" s="576"/>
      <c r="AU1718" s="575"/>
      <c r="AV1718" s="577"/>
      <c r="AW1718" s="159"/>
    </row>
    <row r="1719" spans="1:49" ht="51">
      <c r="A1719" s="395"/>
      <c r="B1719" s="395">
        <v>3182340600</v>
      </c>
      <c r="C1719" s="263" t="s">
        <v>8104</v>
      </c>
      <c r="D1719" s="263" t="s">
        <v>8105</v>
      </c>
      <c r="E1719" s="263" t="s">
        <v>3888</v>
      </c>
      <c r="F1719" s="263" t="s">
        <v>422</v>
      </c>
      <c r="G1719" s="263" t="s">
        <v>655</v>
      </c>
      <c r="H1719" s="263"/>
      <c r="I1719" s="263"/>
      <c r="J1719" s="263"/>
      <c r="K1719" s="263"/>
      <c r="L1719" s="263"/>
      <c r="M1719" s="263"/>
      <c r="N1719" s="263"/>
      <c r="O1719" s="158"/>
      <c r="P1719" s="296">
        <f t="shared" ref="P1719:P1782" si="75">SUM($H1719:$N1719)</f>
        <v>0</v>
      </c>
      <c r="Q1719" s="263"/>
      <c r="R1719" s="263"/>
      <c r="S1719" s="263"/>
      <c r="T1719" s="263"/>
      <c r="U1719" s="263"/>
      <c r="V1719" s="263"/>
      <c r="W1719" s="263">
        <v>1</v>
      </c>
      <c r="X1719" s="158">
        <v>45068</v>
      </c>
      <c r="Y1719" s="297">
        <f t="shared" ref="Y1719:Y1782" si="76">SUM($Q1719:$W1719)</f>
        <v>1</v>
      </c>
      <c r="Z1719" s="263"/>
      <c r="AA1719" s="263"/>
      <c r="AB1719" s="263"/>
      <c r="AC1719" s="263"/>
      <c r="AD1719" s="263"/>
      <c r="AE1719" s="263"/>
      <c r="AF1719" s="263"/>
      <c r="AG1719" s="158"/>
      <c r="AH1719" s="297">
        <f t="shared" si="74"/>
        <v>0</v>
      </c>
      <c r="AI1719" s="573"/>
      <c r="AJ1719" s="574" t="s">
        <v>659</v>
      </c>
      <c r="AK1719" s="574" t="s">
        <v>430</v>
      </c>
      <c r="AL1719" s="574"/>
      <c r="AM1719" s="574"/>
      <c r="AN1719" s="574"/>
      <c r="AO1719" s="574"/>
      <c r="AP1719" s="574"/>
      <c r="AQ1719" s="574"/>
      <c r="AR1719" s="574"/>
      <c r="AS1719" s="575"/>
      <c r="AT1719" s="576"/>
      <c r="AU1719" s="575"/>
      <c r="AV1719" s="577"/>
      <c r="AW1719" s="159"/>
    </row>
    <row r="1720" spans="1:49" ht="51">
      <c r="A1720" s="395"/>
      <c r="B1720" s="395">
        <v>3002980100</v>
      </c>
      <c r="C1720" s="263" t="s">
        <v>8106</v>
      </c>
      <c r="D1720" s="263" t="s">
        <v>8107</v>
      </c>
      <c r="E1720" s="263" t="s">
        <v>3889</v>
      </c>
      <c r="F1720" s="263" t="s">
        <v>422</v>
      </c>
      <c r="G1720" s="263" t="s">
        <v>655</v>
      </c>
      <c r="H1720" s="263"/>
      <c r="I1720" s="263"/>
      <c r="J1720" s="263"/>
      <c r="K1720" s="263"/>
      <c r="L1720" s="263"/>
      <c r="M1720" s="263"/>
      <c r="N1720" s="263"/>
      <c r="O1720" s="158"/>
      <c r="P1720" s="296">
        <f t="shared" si="75"/>
        <v>0</v>
      </c>
      <c r="Q1720" s="263"/>
      <c r="R1720" s="263"/>
      <c r="S1720" s="263"/>
      <c r="T1720" s="263"/>
      <c r="U1720" s="263"/>
      <c r="V1720" s="263"/>
      <c r="W1720" s="263">
        <v>1</v>
      </c>
      <c r="X1720" s="158">
        <v>45139</v>
      </c>
      <c r="Y1720" s="297">
        <f t="shared" si="76"/>
        <v>1</v>
      </c>
      <c r="Z1720" s="263"/>
      <c r="AA1720" s="263"/>
      <c r="AB1720" s="263"/>
      <c r="AC1720" s="263"/>
      <c r="AD1720" s="263"/>
      <c r="AE1720" s="263"/>
      <c r="AF1720" s="263"/>
      <c r="AG1720" s="158"/>
      <c r="AH1720" s="297">
        <f t="shared" si="74"/>
        <v>0</v>
      </c>
      <c r="AI1720" s="573"/>
      <c r="AJ1720" s="574" t="s">
        <v>659</v>
      </c>
      <c r="AK1720" s="574" t="s">
        <v>430</v>
      </c>
      <c r="AL1720" s="574"/>
      <c r="AM1720" s="574"/>
      <c r="AN1720" s="574"/>
      <c r="AO1720" s="574"/>
      <c r="AP1720" s="574"/>
      <c r="AQ1720" s="574"/>
      <c r="AR1720" s="574"/>
      <c r="AS1720" s="575"/>
      <c r="AT1720" s="576"/>
      <c r="AU1720" s="575"/>
      <c r="AV1720" s="577"/>
      <c r="AW1720" s="159"/>
    </row>
    <row r="1721" spans="1:49" ht="63.75">
      <c r="A1721" s="395"/>
      <c r="B1721" s="395">
        <v>3132530400</v>
      </c>
      <c r="C1721" s="263" t="s">
        <v>8108</v>
      </c>
      <c r="D1721" s="263" t="s">
        <v>8109</v>
      </c>
      <c r="E1721" s="263" t="s">
        <v>3890</v>
      </c>
      <c r="F1721" s="263" t="s">
        <v>422</v>
      </c>
      <c r="G1721" s="263" t="s">
        <v>655</v>
      </c>
      <c r="H1721" s="263"/>
      <c r="I1721" s="263"/>
      <c r="J1721" s="263"/>
      <c r="K1721" s="263"/>
      <c r="L1721" s="263"/>
      <c r="M1721" s="263"/>
      <c r="N1721" s="263"/>
      <c r="O1721" s="158"/>
      <c r="P1721" s="296">
        <f t="shared" si="75"/>
        <v>0</v>
      </c>
      <c r="Q1721" s="263"/>
      <c r="R1721" s="263"/>
      <c r="S1721" s="263"/>
      <c r="T1721" s="263"/>
      <c r="U1721" s="263"/>
      <c r="V1721" s="263"/>
      <c r="W1721" s="263">
        <v>1</v>
      </c>
      <c r="X1721" s="158">
        <v>45238</v>
      </c>
      <c r="Y1721" s="297">
        <f t="shared" si="76"/>
        <v>1</v>
      </c>
      <c r="Z1721" s="263"/>
      <c r="AA1721" s="263"/>
      <c r="AB1721" s="263"/>
      <c r="AC1721" s="263"/>
      <c r="AD1721" s="263"/>
      <c r="AE1721" s="263"/>
      <c r="AF1721" s="263"/>
      <c r="AG1721" s="158"/>
      <c r="AH1721" s="297">
        <f t="shared" si="74"/>
        <v>0</v>
      </c>
      <c r="AI1721" s="573"/>
      <c r="AJ1721" s="574" t="s">
        <v>659</v>
      </c>
      <c r="AK1721" s="574" t="s">
        <v>430</v>
      </c>
      <c r="AL1721" s="574"/>
      <c r="AM1721" s="574"/>
      <c r="AN1721" s="574"/>
      <c r="AO1721" s="574"/>
      <c r="AP1721" s="574"/>
      <c r="AQ1721" s="574"/>
      <c r="AR1721" s="574"/>
      <c r="AS1721" s="575"/>
      <c r="AT1721" s="576"/>
      <c r="AU1721" s="575"/>
      <c r="AV1721" s="577"/>
      <c r="AW1721" s="159"/>
    </row>
    <row r="1722" spans="1:49" ht="51">
      <c r="A1722" s="395"/>
      <c r="B1722" s="395">
        <v>6302700400</v>
      </c>
      <c r="C1722" s="263" t="s">
        <v>8110</v>
      </c>
      <c r="D1722" s="263" t="s">
        <v>8111</v>
      </c>
      <c r="E1722" s="263" t="s">
        <v>3891</v>
      </c>
      <c r="F1722" s="263" t="s">
        <v>422</v>
      </c>
      <c r="G1722" s="263" t="s">
        <v>655</v>
      </c>
      <c r="H1722" s="263"/>
      <c r="I1722" s="263"/>
      <c r="J1722" s="263"/>
      <c r="K1722" s="263"/>
      <c r="L1722" s="263"/>
      <c r="M1722" s="263"/>
      <c r="N1722" s="263"/>
      <c r="O1722" s="158"/>
      <c r="P1722" s="296">
        <f t="shared" si="75"/>
        <v>0</v>
      </c>
      <c r="Q1722" s="263"/>
      <c r="R1722" s="263"/>
      <c r="S1722" s="263"/>
      <c r="T1722" s="263"/>
      <c r="U1722" s="263"/>
      <c r="V1722" s="263"/>
      <c r="W1722" s="263">
        <v>1</v>
      </c>
      <c r="X1722" s="158">
        <v>44985</v>
      </c>
      <c r="Y1722" s="297">
        <f t="shared" si="76"/>
        <v>1</v>
      </c>
      <c r="Z1722" s="263"/>
      <c r="AA1722" s="263"/>
      <c r="AB1722" s="263"/>
      <c r="AC1722" s="263"/>
      <c r="AD1722" s="263"/>
      <c r="AE1722" s="263"/>
      <c r="AF1722" s="263"/>
      <c r="AG1722" s="158"/>
      <c r="AH1722" s="297">
        <f t="shared" si="74"/>
        <v>0</v>
      </c>
      <c r="AI1722" s="573"/>
      <c r="AJ1722" s="574" t="s">
        <v>659</v>
      </c>
      <c r="AK1722" s="574" t="s">
        <v>430</v>
      </c>
      <c r="AL1722" s="574"/>
      <c r="AM1722" s="574"/>
      <c r="AN1722" s="574"/>
      <c r="AO1722" s="574"/>
      <c r="AP1722" s="574"/>
      <c r="AQ1722" s="574"/>
      <c r="AR1722" s="574"/>
      <c r="AS1722" s="575"/>
      <c r="AT1722" s="576"/>
      <c r="AU1722" s="575"/>
      <c r="AV1722" s="577"/>
      <c r="AW1722" s="159"/>
    </row>
    <row r="1723" spans="1:49" ht="51">
      <c r="A1723" s="395"/>
      <c r="B1723" s="395">
        <v>4534431300</v>
      </c>
      <c r="C1723" s="263" t="s">
        <v>8112</v>
      </c>
      <c r="D1723" s="263" t="s">
        <v>8113</v>
      </c>
      <c r="E1723" s="263" t="s">
        <v>3892</v>
      </c>
      <c r="F1723" s="263" t="s">
        <v>422</v>
      </c>
      <c r="G1723" s="263" t="s">
        <v>655</v>
      </c>
      <c r="H1723" s="263"/>
      <c r="I1723" s="263"/>
      <c r="J1723" s="263"/>
      <c r="K1723" s="263"/>
      <c r="L1723" s="263"/>
      <c r="M1723" s="263"/>
      <c r="N1723" s="263"/>
      <c r="O1723" s="158"/>
      <c r="P1723" s="296">
        <f t="shared" si="75"/>
        <v>0</v>
      </c>
      <c r="Q1723" s="263"/>
      <c r="R1723" s="263"/>
      <c r="S1723" s="263"/>
      <c r="T1723" s="263"/>
      <c r="U1723" s="263"/>
      <c r="V1723" s="263"/>
      <c r="W1723" s="263">
        <v>1</v>
      </c>
      <c r="X1723" s="158">
        <v>45159</v>
      </c>
      <c r="Y1723" s="297">
        <f t="shared" si="76"/>
        <v>1</v>
      </c>
      <c r="Z1723" s="263"/>
      <c r="AA1723" s="263"/>
      <c r="AB1723" s="263"/>
      <c r="AC1723" s="263"/>
      <c r="AD1723" s="263"/>
      <c r="AE1723" s="263"/>
      <c r="AF1723" s="263"/>
      <c r="AG1723" s="158"/>
      <c r="AH1723" s="297">
        <f t="shared" si="74"/>
        <v>0</v>
      </c>
      <c r="AI1723" s="573"/>
      <c r="AJ1723" s="574" t="s">
        <v>659</v>
      </c>
      <c r="AK1723" s="574" t="s">
        <v>430</v>
      </c>
      <c r="AL1723" s="574"/>
      <c r="AM1723" s="574"/>
      <c r="AN1723" s="574"/>
      <c r="AO1723" s="574"/>
      <c r="AP1723" s="574"/>
      <c r="AQ1723" s="574"/>
      <c r="AR1723" s="574"/>
      <c r="AS1723" s="575"/>
      <c r="AT1723" s="576"/>
      <c r="AU1723" s="575"/>
      <c r="AV1723" s="577"/>
      <c r="AW1723" s="159"/>
    </row>
    <row r="1724" spans="1:49" ht="51">
      <c r="A1724" s="395"/>
      <c r="B1724" s="395">
        <v>4294900500</v>
      </c>
      <c r="C1724" s="263" t="s">
        <v>8114</v>
      </c>
      <c r="D1724" s="263" t="s">
        <v>8115</v>
      </c>
      <c r="E1724" s="263" t="s">
        <v>3893</v>
      </c>
      <c r="F1724" s="263" t="s">
        <v>422</v>
      </c>
      <c r="G1724" s="263" t="s">
        <v>655</v>
      </c>
      <c r="H1724" s="263"/>
      <c r="I1724" s="263"/>
      <c r="J1724" s="263"/>
      <c r="K1724" s="263"/>
      <c r="L1724" s="263"/>
      <c r="M1724" s="263"/>
      <c r="N1724" s="263"/>
      <c r="O1724" s="158"/>
      <c r="P1724" s="296">
        <f t="shared" si="75"/>
        <v>0</v>
      </c>
      <c r="Q1724" s="263"/>
      <c r="R1724" s="263"/>
      <c r="S1724" s="263"/>
      <c r="T1724" s="263"/>
      <c r="U1724" s="263"/>
      <c r="V1724" s="263"/>
      <c r="W1724" s="263">
        <v>1</v>
      </c>
      <c r="X1724" s="158">
        <v>45026</v>
      </c>
      <c r="Y1724" s="297">
        <f t="shared" si="76"/>
        <v>1</v>
      </c>
      <c r="Z1724" s="263"/>
      <c r="AA1724" s="263"/>
      <c r="AB1724" s="263"/>
      <c r="AC1724" s="263"/>
      <c r="AD1724" s="263"/>
      <c r="AE1724" s="263"/>
      <c r="AF1724" s="263"/>
      <c r="AG1724" s="158"/>
      <c r="AH1724" s="297">
        <f t="shared" si="74"/>
        <v>0</v>
      </c>
      <c r="AI1724" s="573"/>
      <c r="AJ1724" s="574" t="s">
        <v>659</v>
      </c>
      <c r="AK1724" s="574" t="s">
        <v>430</v>
      </c>
      <c r="AL1724" s="574"/>
      <c r="AM1724" s="574"/>
      <c r="AN1724" s="574"/>
      <c r="AO1724" s="574"/>
      <c r="AP1724" s="574"/>
      <c r="AQ1724" s="574"/>
      <c r="AR1724" s="574"/>
      <c r="AS1724" s="575"/>
      <c r="AT1724" s="576"/>
      <c r="AU1724" s="575"/>
      <c r="AV1724" s="577"/>
      <c r="AW1724" s="159"/>
    </row>
    <row r="1725" spans="1:49" ht="51">
      <c r="A1725" s="395"/>
      <c r="B1725" s="395">
        <v>5423901400</v>
      </c>
      <c r="C1725" s="263" t="s">
        <v>8116</v>
      </c>
      <c r="D1725" s="263" t="s">
        <v>8117</v>
      </c>
      <c r="E1725" s="263" t="s">
        <v>3894</v>
      </c>
      <c r="F1725" s="263" t="s">
        <v>422</v>
      </c>
      <c r="G1725" s="263" t="s">
        <v>655</v>
      </c>
      <c r="H1725" s="263"/>
      <c r="I1725" s="263"/>
      <c r="J1725" s="263"/>
      <c r="K1725" s="263"/>
      <c r="L1725" s="263"/>
      <c r="M1725" s="263"/>
      <c r="N1725" s="263"/>
      <c r="O1725" s="158"/>
      <c r="P1725" s="296">
        <f t="shared" si="75"/>
        <v>0</v>
      </c>
      <c r="Q1725" s="263"/>
      <c r="R1725" s="263"/>
      <c r="S1725" s="263"/>
      <c r="T1725" s="263"/>
      <c r="U1725" s="263"/>
      <c r="V1725" s="263"/>
      <c r="W1725" s="263">
        <v>1</v>
      </c>
      <c r="X1725" s="158">
        <v>45161</v>
      </c>
      <c r="Y1725" s="297">
        <f t="shared" si="76"/>
        <v>1</v>
      </c>
      <c r="Z1725" s="263"/>
      <c r="AA1725" s="263"/>
      <c r="AB1725" s="263"/>
      <c r="AC1725" s="263"/>
      <c r="AD1725" s="263"/>
      <c r="AE1725" s="263"/>
      <c r="AF1725" s="263"/>
      <c r="AG1725" s="158"/>
      <c r="AH1725" s="297">
        <f t="shared" si="74"/>
        <v>0</v>
      </c>
      <c r="AI1725" s="573"/>
      <c r="AJ1725" s="574" t="s">
        <v>659</v>
      </c>
      <c r="AK1725" s="574" t="s">
        <v>430</v>
      </c>
      <c r="AL1725" s="574"/>
      <c r="AM1725" s="574"/>
      <c r="AN1725" s="574"/>
      <c r="AO1725" s="574"/>
      <c r="AP1725" s="574"/>
      <c r="AQ1725" s="574"/>
      <c r="AR1725" s="574"/>
      <c r="AS1725" s="575"/>
      <c r="AT1725" s="576"/>
      <c r="AU1725" s="575"/>
      <c r="AV1725" s="577"/>
      <c r="AW1725" s="159"/>
    </row>
    <row r="1726" spans="1:49" ht="51">
      <c r="A1726" s="395"/>
      <c r="B1726" s="395">
        <v>3481503200</v>
      </c>
      <c r="C1726" s="263" t="s">
        <v>8118</v>
      </c>
      <c r="D1726" s="263" t="s">
        <v>8119</v>
      </c>
      <c r="E1726" s="263" t="s">
        <v>3895</v>
      </c>
      <c r="F1726" s="263" t="s">
        <v>422</v>
      </c>
      <c r="G1726" s="263" t="s">
        <v>655</v>
      </c>
      <c r="H1726" s="263"/>
      <c r="I1726" s="263"/>
      <c r="J1726" s="263"/>
      <c r="K1726" s="263"/>
      <c r="L1726" s="263"/>
      <c r="M1726" s="263"/>
      <c r="N1726" s="263"/>
      <c r="O1726" s="158"/>
      <c r="P1726" s="296">
        <f t="shared" si="75"/>
        <v>0</v>
      </c>
      <c r="Q1726" s="263"/>
      <c r="R1726" s="263"/>
      <c r="S1726" s="263"/>
      <c r="T1726" s="263"/>
      <c r="U1726" s="263"/>
      <c r="V1726" s="263"/>
      <c r="W1726" s="263">
        <v>1</v>
      </c>
      <c r="X1726" s="158">
        <v>45084</v>
      </c>
      <c r="Y1726" s="297">
        <f t="shared" si="76"/>
        <v>1</v>
      </c>
      <c r="Z1726" s="263"/>
      <c r="AA1726" s="263"/>
      <c r="AB1726" s="263"/>
      <c r="AC1726" s="263"/>
      <c r="AD1726" s="263"/>
      <c r="AE1726" s="263"/>
      <c r="AF1726" s="263"/>
      <c r="AG1726" s="158"/>
      <c r="AH1726" s="297">
        <f t="shared" si="74"/>
        <v>0</v>
      </c>
      <c r="AI1726" s="573"/>
      <c r="AJ1726" s="574" t="s">
        <v>659</v>
      </c>
      <c r="AK1726" s="574" t="s">
        <v>430</v>
      </c>
      <c r="AL1726" s="574"/>
      <c r="AM1726" s="574"/>
      <c r="AN1726" s="574"/>
      <c r="AO1726" s="574"/>
      <c r="AP1726" s="574"/>
      <c r="AQ1726" s="574"/>
      <c r="AR1726" s="574"/>
      <c r="AS1726" s="575"/>
      <c r="AT1726" s="576"/>
      <c r="AU1726" s="575"/>
      <c r="AV1726" s="577"/>
      <c r="AW1726" s="159"/>
    </row>
    <row r="1727" spans="1:49" ht="51">
      <c r="A1727" s="395"/>
      <c r="B1727" s="395">
        <v>3081000900</v>
      </c>
      <c r="C1727" s="263" t="s">
        <v>8120</v>
      </c>
      <c r="D1727" s="263" t="s">
        <v>8121</v>
      </c>
      <c r="E1727" s="263" t="s">
        <v>3896</v>
      </c>
      <c r="F1727" s="263" t="s">
        <v>422</v>
      </c>
      <c r="G1727" s="263" t="s">
        <v>655</v>
      </c>
      <c r="H1727" s="263"/>
      <c r="I1727" s="263"/>
      <c r="J1727" s="263"/>
      <c r="K1727" s="263"/>
      <c r="L1727" s="263"/>
      <c r="M1727" s="263"/>
      <c r="N1727" s="263"/>
      <c r="O1727" s="158"/>
      <c r="P1727" s="296">
        <f t="shared" si="75"/>
        <v>0</v>
      </c>
      <c r="Q1727" s="263"/>
      <c r="R1727" s="263"/>
      <c r="S1727" s="263"/>
      <c r="T1727" s="263"/>
      <c r="U1727" s="263"/>
      <c r="V1727" s="263"/>
      <c r="W1727" s="263">
        <v>1</v>
      </c>
      <c r="X1727" s="158">
        <v>44992</v>
      </c>
      <c r="Y1727" s="297">
        <f t="shared" si="76"/>
        <v>1</v>
      </c>
      <c r="Z1727" s="263"/>
      <c r="AA1727" s="263"/>
      <c r="AB1727" s="263"/>
      <c r="AC1727" s="263"/>
      <c r="AD1727" s="263"/>
      <c r="AE1727" s="263"/>
      <c r="AF1727" s="263"/>
      <c r="AG1727" s="158"/>
      <c r="AH1727" s="297">
        <f t="shared" si="74"/>
        <v>0</v>
      </c>
      <c r="AI1727" s="573"/>
      <c r="AJ1727" s="574" t="s">
        <v>659</v>
      </c>
      <c r="AK1727" s="574" t="s">
        <v>430</v>
      </c>
      <c r="AL1727" s="574"/>
      <c r="AM1727" s="574"/>
      <c r="AN1727" s="574"/>
      <c r="AO1727" s="574"/>
      <c r="AP1727" s="574"/>
      <c r="AQ1727" s="574"/>
      <c r="AR1727" s="574"/>
      <c r="AS1727" s="575"/>
      <c r="AT1727" s="576"/>
      <c r="AU1727" s="575"/>
      <c r="AV1727" s="577"/>
      <c r="AW1727" s="159"/>
    </row>
    <row r="1728" spans="1:49" ht="63.75">
      <c r="A1728" s="395"/>
      <c r="B1728" s="395">
        <v>3601900500</v>
      </c>
      <c r="C1728" s="263" t="s">
        <v>8122</v>
      </c>
      <c r="D1728" s="263" t="s">
        <v>8123</v>
      </c>
      <c r="E1728" s="263" t="s">
        <v>3897</v>
      </c>
      <c r="F1728" s="263" t="s">
        <v>422</v>
      </c>
      <c r="G1728" s="263" t="s">
        <v>655</v>
      </c>
      <c r="H1728" s="263"/>
      <c r="I1728" s="263"/>
      <c r="J1728" s="263"/>
      <c r="K1728" s="263"/>
      <c r="L1728" s="263"/>
      <c r="M1728" s="263"/>
      <c r="N1728" s="263"/>
      <c r="O1728" s="158"/>
      <c r="P1728" s="296">
        <f t="shared" si="75"/>
        <v>0</v>
      </c>
      <c r="Q1728" s="263"/>
      <c r="R1728" s="263"/>
      <c r="S1728" s="263"/>
      <c r="T1728" s="263"/>
      <c r="U1728" s="263"/>
      <c r="V1728" s="263"/>
      <c r="W1728" s="263">
        <v>1</v>
      </c>
      <c r="X1728" s="158">
        <v>45238</v>
      </c>
      <c r="Y1728" s="297">
        <f t="shared" si="76"/>
        <v>1</v>
      </c>
      <c r="Z1728" s="263"/>
      <c r="AA1728" s="263"/>
      <c r="AB1728" s="263"/>
      <c r="AC1728" s="263"/>
      <c r="AD1728" s="263"/>
      <c r="AE1728" s="263"/>
      <c r="AF1728" s="263"/>
      <c r="AG1728" s="158"/>
      <c r="AH1728" s="297">
        <f t="shared" si="74"/>
        <v>0</v>
      </c>
      <c r="AI1728" s="573"/>
      <c r="AJ1728" s="574" t="s">
        <v>659</v>
      </c>
      <c r="AK1728" s="574" t="s">
        <v>430</v>
      </c>
      <c r="AL1728" s="574"/>
      <c r="AM1728" s="574"/>
      <c r="AN1728" s="574"/>
      <c r="AO1728" s="574"/>
      <c r="AP1728" s="574"/>
      <c r="AQ1728" s="574"/>
      <c r="AR1728" s="574"/>
      <c r="AS1728" s="575"/>
      <c r="AT1728" s="576"/>
      <c r="AU1728" s="575"/>
      <c r="AV1728" s="577"/>
      <c r="AW1728" s="159"/>
    </row>
    <row r="1729" spans="1:49" ht="63.75">
      <c r="A1729" s="395"/>
      <c r="B1729" s="395">
        <v>3601900400</v>
      </c>
      <c r="C1729" s="263" t="s">
        <v>8124</v>
      </c>
      <c r="D1729" s="263" t="s">
        <v>8125</v>
      </c>
      <c r="E1729" s="263" t="s">
        <v>3898</v>
      </c>
      <c r="F1729" s="263" t="s">
        <v>422</v>
      </c>
      <c r="G1729" s="263" t="s">
        <v>655</v>
      </c>
      <c r="H1729" s="263"/>
      <c r="I1729" s="263"/>
      <c r="J1729" s="263"/>
      <c r="K1729" s="263"/>
      <c r="L1729" s="263"/>
      <c r="M1729" s="263"/>
      <c r="N1729" s="263"/>
      <c r="O1729" s="158"/>
      <c r="P1729" s="296">
        <f t="shared" si="75"/>
        <v>0</v>
      </c>
      <c r="Q1729" s="263"/>
      <c r="R1729" s="263"/>
      <c r="S1729" s="263"/>
      <c r="T1729" s="263"/>
      <c r="U1729" s="263"/>
      <c r="V1729" s="263"/>
      <c r="W1729" s="263">
        <v>1</v>
      </c>
      <c r="X1729" s="158">
        <v>45140</v>
      </c>
      <c r="Y1729" s="297">
        <f t="shared" si="76"/>
        <v>1</v>
      </c>
      <c r="Z1729" s="263"/>
      <c r="AA1729" s="263"/>
      <c r="AB1729" s="263"/>
      <c r="AC1729" s="263"/>
      <c r="AD1729" s="263"/>
      <c r="AE1729" s="263"/>
      <c r="AF1729" s="263"/>
      <c r="AG1729" s="158"/>
      <c r="AH1729" s="297">
        <f t="shared" si="74"/>
        <v>0</v>
      </c>
      <c r="AI1729" s="573"/>
      <c r="AJ1729" s="574" t="s">
        <v>659</v>
      </c>
      <c r="AK1729" s="574" t="s">
        <v>430</v>
      </c>
      <c r="AL1729" s="574"/>
      <c r="AM1729" s="574"/>
      <c r="AN1729" s="574"/>
      <c r="AO1729" s="574"/>
      <c r="AP1729" s="574"/>
      <c r="AQ1729" s="574"/>
      <c r="AR1729" s="574"/>
      <c r="AS1729" s="575"/>
      <c r="AT1729" s="576"/>
      <c r="AU1729" s="575"/>
      <c r="AV1729" s="577"/>
      <c r="AW1729" s="159"/>
    </row>
    <row r="1730" spans="1:49" ht="51">
      <c r="A1730" s="395"/>
      <c r="B1730" s="395">
        <v>5401112100</v>
      </c>
      <c r="C1730" s="263" t="s">
        <v>8126</v>
      </c>
      <c r="D1730" s="263" t="s">
        <v>8127</v>
      </c>
      <c r="E1730" s="263" t="s">
        <v>3899</v>
      </c>
      <c r="F1730" s="263" t="s">
        <v>422</v>
      </c>
      <c r="G1730" s="263" t="s">
        <v>655</v>
      </c>
      <c r="H1730" s="263"/>
      <c r="I1730" s="263"/>
      <c r="J1730" s="263"/>
      <c r="K1730" s="263"/>
      <c r="L1730" s="263"/>
      <c r="M1730" s="263"/>
      <c r="N1730" s="263"/>
      <c r="O1730" s="158"/>
      <c r="P1730" s="296">
        <f t="shared" si="75"/>
        <v>0</v>
      </c>
      <c r="Q1730" s="263"/>
      <c r="R1730" s="263"/>
      <c r="S1730" s="263"/>
      <c r="T1730" s="263"/>
      <c r="U1730" s="263"/>
      <c r="V1730" s="263"/>
      <c r="W1730" s="263">
        <v>1</v>
      </c>
      <c r="X1730" s="158">
        <v>45100</v>
      </c>
      <c r="Y1730" s="297">
        <f t="shared" si="76"/>
        <v>1</v>
      </c>
      <c r="Z1730" s="263"/>
      <c r="AA1730" s="263"/>
      <c r="AB1730" s="263"/>
      <c r="AC1730" s="263"/>
      <c r="AD1730" s="263"/>
      <c r="AE1730" s="263"/>
      <c r="AF1730" s="263"/>
      <c r="AG1730" s="158"/>
      <c r="AH1730" s="297">
        <f t="shared" si="74"/>
        <v>0</v>
      </c>
      <c r="AI1730" s="573"/>
      <c r="AJ1730" s="574" t="s">
        <v>659</v>
      </c>
      <c r="AK1730" s="574" t="s">
        <v>430</v>
      </c>
      <c r="AL1730" s="574"/>
      <c r="AM1730" s="574"/>
      <c r="AN1730" s="574"/>
      <c r="AO1730" s="574"/>
      <c r="AP1730" s="574"/>
      <c r="AQ1730" s="574"/>
      <c r="AR1730" s="574"/>
      <c r="AS1730" s="575"/>
      <c r="AT1730" s="576"/>
      <c r="AU1730" s="575"/>
      <c r="AV1730" s="577"/>
      <c r="AW1730" s="159"/>
    </row>
    <row r="1731" spans="1:49" ht="51">
      <c r="A1731" s="395"/>
      <c r="B1731" s="395">
        <v>4473321600</v>
      </c>
      <c r="C1731" s="263" t="s">
        <v>8128</v>
      </c>
      <c r="D1731" s="263" t="s">
        <v>8129</v>
      </c>
      <c r="E1731" s="263" t="s">
        <v>3900</v>
      </c>
      <c r="F1731" s="263" t="s">
        <v>422</v>
      </c>
      <c r="G1731" s="263" t="s">
        <v>655</v>
      </c>
      <c r="H1731" s="263"/>
      <c r="I1731" s="263"/>
      <c r="J1731" s="263"/>
      <c r="K1731" s="263"/>
      <c r="L1731" s="263"/>
      <c r="M1731" s="263"/>
      <c r="N1731" s="263"/>
      <c r="O1731" s="158"/>
      <c r="P1731" s="296">
        <f t="shared" si="75"/>
        <v>0</v>
      </c>
      <c r="Q1731" s="263"/>
      <c r="R1731" s="263"/>
      <c r="S1731" s="263"/>
      <c r="T1731" s="263"/>
      <c r="U1731" s="263"/>
      <c r="V1731" s="263"/>
      <c r="W1731" s="263">
        <v>1</v>
      </c>
      <c r="X1731" s="158">
        <v>45097</v>
      </c>
      <c r="Y1731" s="297">
        <f t="shared" si="76"/>
        <v>1</v>
      </c>
      <c r="Z1731" s="263"/>
      <c r="AA1731" s="263"/>
      <c r="AB1731" s="263"/>
      <c r="AC1731" s="263"/>
      <c r="AD1731" s="263"/>
      <c r="AE1731" s="263"/>
      <c r="AF1731" s="263"/>
      <c r="AG1731" s="158"/>
      <c r="AH1731" s="297">
        <f t="shared" si="74"/>
        <v>0</v>
      </c>
      <c r="AI1731" s="573"/>
      <c r="AJ1731" s="574" t="s">
        <v>659</v>
      </c>
      <c r="AK1731" s="574" t="s">
        <v>430</v>
      </c>
      <c r="AL1731" s="574"/>
      <c r="AM1731" s="574"/>
      <c r="AN1731" s="574"/>
      <c r="AO1731" s="574"/>
      <c r="AP1731" s="574"/>
      <c r="AQ1731" s="574"/>
      <c r="AR1731" s="574"/>
      <c r="AS1731" s="575"/>
      <c r="AT1731" s="576"/>
      <c r="AU1731" s="575"/>
      <c r="AV1731" s="577"/>
      <c r="AW1731" s="159"/>
    </row>
    <row r="1732" spans="1:49" ht="51">
      <c r="A1732" s="395"/>
      <c r="B1732" s="395">
        <v>3111540300</v>
      </c>
      <c r="C1732" s="263" t="s">
        <v>8130</v>
      </c>
      <c r="D1732" s="263" t="s">
        <v>8131</v>
      </c>
      <c r="E1732" s="263" t="s">
        <v>3901</v>
      </c>
      <c r="F1732" s="263" t="s">
        <v>422</v>
      </c>
      <c r="G1732" s="263" t="s">
        <v>655</v>
      </c>
      <c r="H1732" s="263"/>
      <c r="I1732" s="263"/>
      <c r="J1732" s="263"/>
      <c r="K1732" s="263"/>
      <c r="L1732" s="263"/>
      <c r="M1732" s="263"/>
      <c r="N1732" s="263"/>
      <c r="O1732" s="158"/>
      <c r="P1732" s="296">
        <f t="shared" si="75"/>
        <v>0</v>
      </c>
      <c r="Q1732" s="263"/>
      <c r="R1732" s="263"/>
      <c r="S1732" s="263"/>
      <c r="T1732" s="263"/>
      <c r="U1732" s="263"/>
      <c r="V1732" s="263"/>
      <c r="W1732" s="263">
        <v>1</v>
      </c>
      <c r="X1732" s="158">
        <v>45021</v>
      </c>
      <c r="Y1732" s="297">
        <f t="shared" si="76"/>
        <v>1</v>
      </c>
      <c r="Z1732" s="263"/>
      <c r="AA1732" s="263"/>
      <c r="AB1732" s="263"/>
      <c r="AC1732" s="263"/>
      <c r="AD1732" s="263"/>
      <c r="AE1732" s="263"/>
      <c r="AF1732" s="263"/>
      <c r="AG1732" s="158"/>
      <c r="AH1732" s="297">
        <f t="shared" si="74"/>
        <v>0</v>
      </c>
      <c r="AI1732" s="573"/>
      <c r="AJ1732" s="574" t="s">
        <v>659</v>
      </c>
      <c r="AK1732" s="574" t="s">
        <v>430</v>
      </c>
      <c r="AL1732" s="574"/>
      <c r="AM1732" s="574"/>
      <c r="AN1732" s="574"/>
      <c r="AO1732" s="574"/>
      <c r="AP1732" s="574"/>
      <c r="AQ1732" s="574"/>
      <c r="AR1732" s="574"/>
      <c r="AS1732" s="575"/>
      <c r="AT1732" s="576"/>
      <c r="AU1732" s="575"/>
      <c r="AV1732" s="577"/>
      <c r="AW1732" s="159"/>
    </row>
    <row r="1733" spans="1:49" ht="51">
      <c r="A1733" s="395"/>
      <c r="B1733" s="395">
        <v>4510600300</v>
      </c>
      <c r="C1733" s="263" t="s">
        <v>8132</v>
      </c>
      <c r="D1733" s="263" t="s">
        <v>8133</v>
      </c>
      <c r="E1733" s="263" t="s">
        <v>3902</v>
      </c>
      <c r="F1733" s="263" t="s">
        <v>422</v>
      </c>
      <c r="G1733" s="263" t="s">
        <v>655</v>
      </c>
      <c r="H1733" s="263"/>
      <c r="I1733" s="263"/>
      <c r="J1733" s="263"/>
      <c r="K1733" s="263"/>
      <c r="L1733" s="263"/>
      <c r="M1733" s="263"/>
      <c r="N1733" s="263"/>
      <c r="O1733" s="158"/>
      <c r="P1733" s="296">
        <f t="shared" si="75"/>
        <v>0</v>
      </c>
      <c r="Q1733" s="263"/>
      <c r="R1733" s="263"/>
      <c r="S1733" s="263"/>
      <c r="T1733" s="263"/>
      <c r="U1733" s="263"/>
      <c r="V1733" s="263"/>
      <c r="W1733" s="263">
        <v>1</v>
      </c>
      <c r="X1733" s="158">
        <v>45054</v>
      </c>
      <c r="Y1733" s="297">
        <f t="shared" si="76"/>
        <v>1</v>
      </c>
      <c r="Z1733" s="263"/>
      <c r="AA1733" s="263"/>
      <c r="AB1733" s="263"/>
      <c r="AC1733" s="263"/>
      <c r="AD1733" s="263"/>
      <c r="AE1733" s="263"/>
      <c r="AF1733" s="263"/>
      <c r="AG1733" s="158"/>
      <c r="AH1733" s="297">
        <f t="shared" si="74"/>
        <v>0</v>
      </c>
      <c r="AI1733" s="573"/>
      <c r="AJ1733" s="574" t="s">
        <v>659</v>
      </c>
      <c r="AK1733" s="574" t="s">
        <v>430</v>
      </c>
      <c r="AL1733" s="574"/>
      <c r="AM1733" s="574"/>
      <c r="AN1733" s="574"/>
      <c r="AO1733" s="574"/>
      <c r="AP1733" s="574"/>
      <c r="AQ1733" s="574"/>
      <c r="AR1733" s="574"/>
      <c r="AS1733" s="575"/>
      <c r="AT1733" s="576"/>
      <c r="AU1733" s="575"/>
      <c r="AV1733" s="577"/>
      <c r="AW1733" s="159"/>
    </row>
    <row r="1734" spans="1:49" ht="63.75">
      <c r="A1734" s="395"/>
      <c r="B1734" s="395">
        <v>4303721400</v>
      </c>
      <c r="C1734" s="263" t="s">
        <v>8134</v>
      </c>
      <c r="D1734" s="263" t="s">
        <v>8135</v>
      </c>
      <c r="E1734" s="263" t="s">
        <v>3903</v>
      </c>
      <c r="F1734" s="263" t="s">
        <v>422</v>
      </c>
      <c r="G1734" s="263" t="s">
        <v>655</v>
      </c>
      <c r="H1734" s="263"/>
      <c r="I1734" s="263"/>
      <c r="J1734" s="263"/>
      <c r="K1734" s="263"/>
      <c r="L1734" s="263"/>
      <c r="M1734" s="263"/>
      <c r="N1734" s="263"/>
      <c r="O1734" s="158"/>
      <c r="P1734" s="296">
        <f t="shared" si="75"/>
        <v>0</v>
      </c>
      <c r="Q1734" s="263"/>
      <c r="R1734" s="263"/>
      <c r="S1734" s="263"/>
      <c r="T1734" s="263"/>
      <c r="U1734" s="263"/>
      <c r="V1734" s="263"/>
      <c r="W1734" s="263">
        <v>1</v>
      </c>
      <c r="X1734" s="158">
        <v>45084</v>
      </c>
      <c r="Y1734" s="297">
        <f t="shared" si="76"/>
        <v>1</v>
      </c>
      <c r="Z1734" s="263"/>
      <c r="AA1734" s="263"/>
      <c r="AB1734" s="263"/>
      <c r="AC1734" s="263"/>
      <c r="AD1734" s="263"/>
      <c r="AE1734" s="263"/>
      <c r="AF1734" s="263"/>
      <c r="AG1734" s="158"/>
      <c r="AH1734" s="297">
        <f t="shared" si="74"/>
        <v>0</v>
      </c>
      <c r="AI1734" s="573"/>
      <c r="AJ1734" s="574" t="s">
        <v>659</v>
      </c>
      <c r="AK1734" s="574" t="s">
        <v>430</v>
      </c>
      <c r="AL1734" s="574"/>
      <c r="AM1734" s="574"/>
      <c r="AN1734" s="574"/>
      <c r="AO1734" s="574"/>
      <c r="AP1734" s="574"/>
      <c r="AQ1734" s="574"/>
      <c r="AR1734" s="574"/>
      <c r="AS1734" s="575"/>
      <c r="AT1734" s="576"/>
      <c r="AU1734" s="575"/>
      <c r="AV1734" s="577"/>
      <c r="AW1734" s="159"/>
    </row>
    <row r="1735" spans="1:49" ht="51">
      <c r="A1735" s="395"/>
      <c r="B1735" s="395">
        <v>5511120600</v>
      </c>
      <c r="C1735" s="263" t="s">
        <v>8136</v>
      </c>
      <c r="D1735" s="263" t="s">
        <v>8137</v>
      </c>
      <c r="E1735" s="263" t="s">
        <v>3904</v>
      </c>
      <c r="F1735" s="263" t="s">
        <v>422</v>
      </c>
      <c r="G1735" s="263" t="s">
        <v>655</v>
      </c>
      <c r="H1735" s="263"/>
      <c r="I1735" s="263"/>
      <c r="J1735" s="263"/>
      <c r="K1735" s="263"/>
      <c r="L1735" s="263"/>
      <c r="M1735" s="263"/>
      <c r="N1735" s="263"/>
      <c r="O1735" s="158"/>
      <c r="P1735" s="296">
        <f t="shared" si="75"/>
        <v>0</v>
      </c>
      <c r="Q1735" s="263"/>
      <c r="R1735" s="263"/>
      <c r="S1735" s="263"/>
      <c r="T1735" s="263"/>
      <c r="U1735" s="263"/>
      <c r="V1735" s="263"/>
      <c r="W1735" s="263">
        <v>1</v>
      </c>
      <c r="X1735" s="158">
        <v>44964</v>
      </c>
      <c r="Y1735" s="297">
        <f t="shared" si="76"/>
        <v>1</v>
      </c>
      <c r="Z1735" s="263"/>
      <c r="AA1735" s="263"/>
      <c r="AB1735" s="263"/>
      <c r="AC1735" s="263"/>
      <c r="AD1735" s="263"/>
      <c r="AE1735" s="263"/>
      <c r="AF1735" s="263"/>
      <c r="AG1735" s="158"/>
      <c r="AH1735" s="297">
        <f t="shared" si="74"/>
        <v>0</v>
      </c>
      <c r="AI1735" s="573"/>
      <c r="AJ1735" s="574" t="s">
        <v>659</v>
      </c>
      <c r="AK1735" s="574" t="s">
        <v>430</v>
      </c>
      <c r="AL1735" s="574"/>
      <c r="AM1735" s="574"/>
      <c r="AN1735" s="574"/>
      <c r="AO1735" s="574"/>
      <c r="AP1735" s="574"/>
      <c r="AQ1735" s="574"/>
      <c r="AR1735" s="574"/>
      <c r="AS1735" s="575"/>
      <c r="AT1735" s="576"/>
      <c r="AU1735" s="575"/>
      <c r="AV1735" s="577"/>
      <c r="AW1735" s="159"/>
    </row>
    <row r="1736" spans="1:49" ht="63.75">
      <c r="A1736" s="395"/>
      <c r="B1736" s="395">
        <v>3463100800</v>
      </c>
      <c r="C1736" s="263" t="s">
        <v>8138</v>
      </c>
      <c r="D1736" s="263" t="s">
        <v>8139</v>
      </c>
      <c r="E1736" s="263" t="s">
        <v>3905</v>
      </c>
      <c r="F1736" s="263" t="s">
        <v>422</v>
      </c>
      <c r="G1736" s="263" t="s">
        <v>655</v>
      </c>
      <c r="H1736" s="263"/>
      <c r="I1736" s="263"/>
      <c r="J1736" s="263"/>
      <c r="K1736" s="263"/>
      <c r="L1736" s="263"/>
      <c r="M1736" s="263"/>
      <c r="N1736" s="263"/>
      <c r="O1736" s="158"/>
      <c r="P1736" s="296">
        <f t="shared" si="75"/>
        <v>0</v>
      </c>
      <c r="Q1736" s="263"/>
      <c r="R1736" s="263"/>
      <c r="S1736" s="263"/>
      <c r="T1736" s="263"/>
      <c r="U1736" s="263"/>
      <c r="V1736" s="263"/>
      <c r="W1736" s="263">
        <v>1</v>
      </c>
      <c r="X1736" s="158">
        <v>45086</v>
      </c>
      <c r="Y1736" s="297">
        <f t="shared" si="76"/>
        <v>1</v>
      </c>
      <c r="Z1736" s="263"/>
      <c r="AA1736" s="263"/>
      <c r="AB1736" s="263"/>
      <c r="AC1736" s="263"/>
      <c r="AD1736" s="263"/>
      <c r="AE1736" s="263"/>
      <c r="AF1736" s="263"/>
      <c r="AG1736" s="158"/>
      <c r="AH1736" s="297">
        <f t="shared" si="74"/>
        <v>0</v>
      </c>
      <c r="AI1736" s="573"/>
      <c r="AJ1736" s="574" t="s">
        <v>659</v>
      </c>
      <c r="AK1736" s="574" t="s">
        <v>430</v>
      </c>
      <c r="AL1736" s="574"/>
      <c r="AM1736" s="574"/>
      <c r="AN1736" s="574"/>
      <c r="AO1736" s="574"/>
      <c r="AP1736" s="574"/>
      <c r="AQ1736" s="574"/>
      <c r="AR1736" s="574"/>
      <c r="AS1736" s="575"/>
      <c r="AT1736" s="576"/>
      <c r="AU1736" s="575"/>
      <c r="AV1736" s="577"/>
      <c r="AW1736" s="159"/>
    </row>
    <row r="1737" spans="1:49" ht="51">
      <c r="A1737" s="395"/>
      <c r="B1737" s="395">
        <v>5521000900</v>
      </c>
      <c r="C1737" s="263" t="s">
        <v>8140</v>
      </c>
      <c r="D1737" s="263" t="s">
        <v>8141</v>
      </c>
      <c r="E1737" s="263" t="s">
        <v>3906</v>
      </c>
      <c r="F1737" s="263" t="s">
        <v>422</v>
      </c>
      <c r="G1737" s="263" t="s">
        <v>655</v>
      </c>
      <c r="H1737" s="263"/>
      <c r="I1737" s="263"/>
      <c r="J1737" s="263"/>
      <c r="K1737" s="263"/>
      <c r="L1737" s="263"/>
      <c r="M1737" s="263"/>
      <c r="N1737" s="263"/>
      <c r="O1737" s="158"/>
      <c r="P1737" s="296">
        <f t="shared" si="75"/>
        <v>0</v>
      </c>
      <c r="Q1737" s="263"/>
      <c r="R1737" s="263"/>
      <c r="S1737" s="263"/>
      <c r="T1737" s="263"/>
      <c r="U1737" s="263"/>
      <c r="V1737" s="263"/>
      <c r="W1737" s="263">
        <v>1</v>
      </c>
      <c r="X1737" s="158">
        <v>45016</v>
      </c>
      <c r="Y1737" s="297">
        <f t="shared" si="76"/>
        <v>1</v>
      </c>
      <c r="Z1737" s="263"/>
      <c r="AA1737" s="263"/>
      <c r="AB1737" s="263"/>
      <c r="AC1737" s="263"/>
      <c r="AD1737" s="263"/>
      <c r="AE1737" s="263"/>
      <c r="AF1737" s="263"/>
      <c r="AG1737" s="158"/>
      <c r="AH1737" s="297">
        <f t="shared" si="74"/>
        <v>0</v>
      </c>
      <c r="AI1737" s="573"/>
      <c r="AJ1737" s="574" t="s">
        <v>659</v>
      </c>
      <c r="AK1737" s="574" t="s">
        <v>430</v>
      </c>
      <c r="AL1737" s="574"/>
      <c r="AM1737" s="574"/>
      <c r="AN1737" s="574"/>
      <c r="AO1737" s="574"/>
      <c r="AP1737" s="574"/>
      <c r="AQ1737" s="574"/>
      <c r="AR1737" s="574"/>
      <c r="AS1737" s="575"/>
      <c r="AT1737" s="576"/>
      <c r="AU1737" s="575"/>
      <c r="AV1737" s="577"/>
      <c r="AW1737" s="159"/>
    </row>
    <row r="1738" spans="1:49" ht="51">
      <c r="A1738" s="395"/>
      <c r="B1738" s="395">
        <v>4536521000</v>
      </c>
      <c r="C1738" s="263" t="s">
        <v>8142</v>
      </c>
      <c r="D1738" s="263" t="s">
        <v>8143</v>
      </c>
      <c r="E1738" s="263" t="s">
        <v>3907</v>
      </c>
      <c r="F1738" s="263" t="s">
        <v>422</v>
      </c>
      <c r="G1738" s="263" t="s">
        <v>655</v>
      </c>
      <c r="H1738" s="263"/>
      <c r="I1738" s="263"/>
      <c r="J1738" s="263"/>
      <c r="K1738" s="263"/>
      <c r="L1738" s="263"/>
      <c r="M1738" s="263"/>
      <c r="N1738" s="263"/>
      <c r="O1738" s="158"/>
      <c r="P1738" s="296">
        <f t="shared" si="75"/>
        <v>0</v>
      </c>
      <c r="Q1738" s="263"/>
      <c r="R1738" s="263"/>
      <c r="S1738" s="263"/>
      <c r="T1738" s="263"/>
      <c r="U1738" s="263"/>
      <c r="V1738" s="263"/>
      <c r="W1738" s="263">
        <v>1</v>
      </c>
      <c r="X1738" s="158">
        <v>45056</v>
      </c>
      <c r="Y1738" s="297">
        <f t="shared" si="76"/>
        <v>1</v>
      </c>
      <c r="Z1738" s="263"/>
      <c r="AA1738" s="263"/>
      <c r="AB1738" s="263"/>
      <c r="AC1738" s="263"/>
      <c r="AD1738" s="263"/>
      <c r="AE1738" s="263"/>
      <c r="AF1738" s="263"/>
      <c r="AG1738" s="158"/>
      <c r="AH1738" s="297">
        <f t="shared" si="74"/>
        <v>0</v>
      </c>
      <c r="AI1738" s="573"/>
      <c r="AJ1738" s="574" t="s">
        <v>659</v>
      </c>
      <c r="AK1738" s="574" t="s">
        <v>430</v>
      </c>
      <c r="AL1738" s="574"/>
      <c r="AM1738" s="574"/>
      <c r="AN1738" s="574"/>
      <c r="AO1738" s="574"/>
      <c r="AP1738" s="574"/>
      <c r="AQ1738" s="574"/>
      <c r="AR1738" s="574"/>
      <c r="AS1738" s="575"/>
      <c r="AT1738" s="576"/>
      <c r="AU1738" s="575"/>
      <c r="AV1738" s="577"/>
      <c r="AW1738" s="159"/>
    </row>
    <row r="1739" spans="1:49" ht="63.75">
      <c r="A1739" s="395"/>
      <c r="B1739" s="395">
        <v>4244320600</v>
      </c>
      <c r="C1739" s="263" t="s">
        <v>8144</v>
      </c>
      <c r="D1739" s="263" t="s">
        <v>8145</v>
      </c>
      <c r="E1739" s="263" t="s">
        <v>3908</v>
      </c>
      <c r="F1739" s="263" t="s">
        <v>422</v>
      </c>
      <c r="G1739" s="263" t="s">
        <v>655</v>
      </c>
      <c r="H1739" s="263"/>
      <c r="I1739" s="263"/>
      <c r="J1739" s="263"/>
      <c r="K1739" s="263"/>
      <c r="L1739" s="263"/>
      <c r="M1739" s="263"/>
      <c r="N1739" s="263"/>
      <c r="O1739" s="158"/>
      <c r="P1739" s="296">
        <f t="shared" si="75"/>
        <v>0</v>
      </c>
      <c r="Q1739" s="263"/>
      <c r="R1739" s="263"/>
      <c r="S1739" s="263"/>
      <c r="T1739" s="263"/>
      <c r="U1739" s="263"/>
      <c r="V1739" s="263"/>
      <c r="W1739" s="263">
        <v>1</v>
      </c>
      <c r="X1739" s="158">
        <v>45130</v>
      </c>
      <c r="Y1739" s="297">
        <f t="shared" si="76"/>
        <v>1</v>
      </c>
      <c r="Z1739" s="263"/>
      <c r="AA1739" s="263"/>
      <c r="AB1739" s="263"/>
      <c r="AC1739" s="263"/>
      <c r="AD1739" s="263"/>
      <c r="AE1739" s="263"/>
      <c r="AF1739" s="263"/>
      <c r="AG1739" s="158"/>
      <c r="AH1739" s="297">
        <f t="shared" si="74"/>
        <v>0</v>
      </c>
      <c r="AI1739" s="573"/>
      <c r="AJ1739" s="574" t="s">
        <v>659</v>
      </c>
      <c r="AK1739" s="574" t="s">
        <v>430</v>
      </c>
      <c r="AL1739" s="574"/>
      <c r="AM1739" s="574"/>
      <c r="AN1739" s="574"/>
      <c r="AO1739" s="574"/>
      <c r="AP1739" s="574"/>
      <c r="AQ1739" s="574"/>
      <c r="AR1739" s="574"/>
      <c r="AS1739" s="575"/>
      <c r="AT1739" s="576"/>
      <c r="AU1739" s="575"/>
      <c r="AV1739" s="577"/>
      <c r="AW1739" s="159"/>
    </row>
    <row r="1740" spans="1:49" ht="51">
      <c r="A1740" s="395"/>
      <c r="B1740" s="395">
        <v>4731610400</v>
      </c>
      <c r="C1740" s="263" t="s">
        <v>8146</v>
      </c>
      <c r="D1740" s="263" t="s">
        <v>8147</v>
      </c>
      <c r="E1740" s="263" t="s">
        <v>3909</v>
      </c>
      <c r="F1740" s="263" t="s">
        <v>422</v>
      </c>
      <c r="G1740" s="263" t="s">
        <v>655</v>
      </c>
      <c r="H1740" s="263"/>
      <c r="I1740" s="263"/>
      <c r="J1740" s="263"/>
      <c r="K1740" s="263"/>
      <c r="L1740" s="263"/>
      <c r="M1740" s="263"/>
      <c r="N1740" s="263"/>
      <c r="O1740" s="158"/>
      <c r="P1740" s="296">
        <f t="shared" si="75"/>
        <v>0</v>
      </c>
      <c r="Q1740" s="263"/>
      <c r="R1740" s="263"/>
      <c r="S1740" s="263"/>
      <c r="T1740" s="263"/>
      <c r="U1740" s="263"/>
      <c r="V1740" s="263"/>
      <c r="W1740" s="263">
        <v>1</v>
      </c>
      <c r="X1740" s="158">
        <v>45002</v>
      </c>
      <c r="Y1740" s="297">
        <f t="shared" si="76"/>
        <v>1</v>
      </c>
      <c r="Z1740" s="263"/>
      <c r="AA1740" s="263"/>
      <c r="AB1740" s="263"/>
      <c r="AC1740" s="263"/>
      <c r="AD1740" s="263"/>
      <c r="AE1740" s="263"/>
      <c r="AF1740" s="263"/>
      <c r="AG1740" s="158"/>
      <c r="AH1740" s="297">
        <f t="shared" si="74"/>
        <v>0</v>
      </c>
      <c r="AI1740" s="573"/>
      <c r="AJ1740" s="574" t="s">
        <v>659</v>
      </c>
      <c r="AK1740" s="574" t="s">
        <v>430</v>
      </c>
      <c r="AL1740" s="574"/>
      <c r="AM1740" s="574"/>
      <c r="AN1740" s="574"/>
      <c r="AO1740" s="574"/>
      <c r="AP1740" s="574"/>
      <c r="AQ1740" s="574"/>
      <c r="AR1740" s="574"/>
      <c r="AS1740" s="575"/>
      <c r="AT1740" s="576"/>
      <c r="AU1740" s="575"/>
      <c r="AV1740" s="577"/>
      <c r="AW1740" s="159"/>
    </row>
    <row r="1741" spans="1:49" ht="51">
      <c r="A1741" s="395"/>
      <c r="B1741" s="395">
        <v>5521900700</v>
      </c>
      <c r="C1741" s="263" t="s">
        <v>8148</v>
      </c>
      <c r="D1741" s="263" t="s">
        <v>8149</v>
      </c>
      <c r="E1741" s="263" t="s">
        <v>3910</v>
      </c>
      <c r="F1741" s="263" t="s">
        <v>422</v>
      </c>
      <c r="G1741" s="263" t="s">
        <v>655</v>
      </c>
      <c r="H1741" s="263"/>
      <c r="I1741" s="263"/>
      <c r="J1741" s="263"/>
      <c r="K1741" s="263"/>
      <c r="L1741" s="263"/>
      <c r="M1741" s="263"/>
      <c r="N1741" s="263"/>
      <c r="O1741" s="158"/>
      <c r="P1741" s="296">
        <f t="shared" si="75"/>
        <v>0</v>
      </c>
      <c r="Q1741" s="263"/>
      <c r="R1741" s="263"/>
      <c r="S1741" s="263"/>
      <c r="T1741" s="263"/>
      <c r="U1741" s="263"/>
      <c r="V1741" s="263"/>
      <c r="W1741" s="263">
        <v>1</v>
      </c>
      <c r="X1741" s="158">
        <v>45090</v>
      </c>
      <c r="Y1741" s="297">
        <f t="shared" si="76"/>
        <v>1</v>
      </c>
      <c r="Z1741" s="263"/>
      <c r="AA1741" s="263"/>
      <c r="AB1741" s="263"/>
      <c r="AC1741" s="263"/>
      <c r="AD1741" s="263"/>
      <c r="AE1741" s="263"/>
      <c r="AF1741" s="263"/>
      <c r="AG1741" s="158"/>
      <c r="AH1741" s="297">
        <f t="shared" si="74"/>
        <v>0</v>
      </c>
      <c r="AI1741" s="573"/>
      <c r="AJ1741" s="574" t="s">
        <v>659</v>
      </c>
      <c r="AK1741" s="574" t="s">
        <v>430</v>
      </c>
      <c r="AL1741" s="574"/>
      <c r="AM1741" s="574"/>
      <c r="AN1741" s="574"/>
      <c r="AO1741" s="574"/>
      <c r="AP1741" s="574"/>
      <c r="AQ1741" s="574"/>
      <c r="AR1741" s="574"/>
      <c r="AS1741" s="575"/>
      <c r="AT1741" s="576"/>
      <c r="AU1741" s="575"/>
      <c r="AV1741" s="577"/>
      <c r="AW1741" s="159"/>
    </row>
    <row r="1742" spans="1:49" ht="51">
      <c r="A1742" s="395"/>
      <c r="B1742" s="395">
        <v>4295502200</v>
      </c>
      <c r="C1742" s="263" t="s">
        <v>8150</v>
      </c>
      <c r="D1742" s="263" t="s">
        <v>8151</v>
      </c>
      <c r="E1742" s="263" t="s">
        <v>3911</v>
      </c>
      <c r="F1742" s="263" t="s">
        <v>422</v>
      </c>
      <c r="G1742" s="263" t="s">
        <v>655</v>
      </c>
      <c r="H1742" s="263"/>
      <c r="I1742" s="263"/>
      <c r="J1742" s="263"/>
      <c r="K1742" s="263"/>
      <c r="L1742" s="263"/>
      <c r="M1742" s="263"/>
      <c r="N1742" s="263"/>
      <c r="O1742" s="158"/>
      <c r="P1742" s="296">
        <f t="shared" si="75"/>
        <v>0</v>
      </c>
      <c r="Q1742" s="263"/>
      <c r="R1742" s="263"/>
      <c r="S1742" s="263"/>
      <c r="T1742" s="263"/>
      <c r="U1742" s="263"/>
      <c r="V1742" s="263"/>
      <c r="W1742" s="263">
        <v>1</v>
      </c>
      <c r="X1742" s="158">
        <v>45089</v>
      </c>
      <c r="Y1742" s="297">
        <f t="shared" si="76"/>
        <v>1</v>
      </c>
      <c r="Z1742" s="263"/>
      <c r="AA1742" s="263"/>
      <c r="AB1742" s="263"/>
      <c r="AC1742" s="263"/>
      <c r="AD1742" s="263"/>
      <c r="AE1742" s="263"/>
      <c r="AF1742" s="263"/>
      <c r="AG1742" s="158"/>
      <c r="AH1742" s="297">
        <f t="shared" si="74"/>
        <v>0</v>
      </c>
      <c r="AI1742" s="573"/>
      <c r="AJ1742" s="574" t="s">
        <v>659</v>
      </c>
      <c r="AK1742" s="574" t="s">
        <v>430</v>
      </c>
      <c r="AL1742" s="574"/>
      <c r="AM1742" s="574"/>
      <c r="AN1742" s="574"/>
      <c r="AO1742" s="574"/>
      <c r="AP1742" s="574"/>
      <c r="AQ1742" s="574"/>
      <c r="AR1742" s="574"/>
      <c r="AS1742" s="575"/>
      <c r="AT1742" s="576"/>
      <c r="AU1742" s="575"/>
      <c r="AV1742" s="577"/>
      <c r="AW1742" s="159"/>
    </row>
    <row r="1743" spans="1:49" ht="63.75">
      <c r="A1743" s="395"/>
      <c r="B1743" s="395">
        <v>4487211500</v>
      </c>
      <c r="C1743" s="263" t="s">
        <v>8152</v>
      </c>
      <c r="D1743" s="263" t="s">
        <v>8153</v>
      </c>
      <c r="E1743" s="263" t="s">
        <v>3912</v>
      </c>
      <c r="F1743" s="263" t="s">
        <v>422</v>
      </c>
      <c r="G1743" s="263" t="s">
        <v>655</v>
      </c>
      <c r="H1743" s="263"/>
      <c r="I1743" s="263"/>
      <c r="J1743" s="263"/>
      <c r="K1743" s="263"/>
      <c r="L1743" s="263"/>
      <c r="M1743" s="263"/>
      <c r="N1743" s="263"/>
      <c r="O1743" s="158"/>
      <c r="P1743" s="296">
        <f t="shared" si="75"/>
        <v>0</v>
      </c>
      <c r="Q1743" s="263"/>
      <c r="R1743" s="263"/>
      <c r="S1743" s="263"/>
      <c r="T1743" s="263"/>
      <c r="U1743" s="263"/>
      <c r="V1743" s="263"/>
      <c r="W1743" s="263">
        <v>1</v>
      </c>
      <c r="X1743" s="158">
        <v>45202</v>
      </c>
      <c r="Y1743" s="297">
        <f t="shared" si="76"/>
        <v>1</v>
      </c>
      <c r="Z1743" s="263"/>
      <c r="AA1743" s="263"/>
      <c r="AB1743" s="263"/>
      <c r="AC1743" s="263"/>
      <c r="AD1743" s="263"/>
      <c r="AE1743" s="263"/>
      <c r="AF1743" s="263"/>
      <c r="AG1743" s="158"/>
      <c r="AH1743" s="297">
        <f t="shared" si="74"/>
        <v>0</v>
      </c>
      <c r="AI1743" s="573"/>
      <c r="AJ1743" s="574" t="s">
        <v>659</v>
      </c>
      <c r="AK1743" s="574" t="s">
        <v>430</v>
      </c>
      <c r="AL1743" s="574"/>
      <c r="AM1743" s="574"/>
      <c r="AN1743" s="574"/>
      <c r="AO1743" s="574"/>
      <c r="AP1743" s="574"/>
      <c r="AQ1743" s="574"/>
      <c r="AR1743" s="574"/>
      <c r="AS1743" s="575"/>
      <c r="AT1743" s="576"/>
      <c r="AU1743" s="575"/>
      <c r="AV1743" s="577"/>
      <c r="AW1743" s="159"/>
    </row>
    <row r="1744" spans="1:49" ht="51">
      <c r="A1744" s="395"/>
      <c r="B1744" s="395">
        <v>4530222200</v>
      </c>
      <c r="C1744" s="263" t="s">
        <v>8154</v>
      </c>
      <c r="D1744" s="263" t="s">
        <v>8155</v>
      </c>
      <c r="E1744" s="263" t="s">
        <v>3913</v>
      </c>
      <c r="F1744" s="263" t="s">
        <v>422</v>
      </c>
      <c r="G1744" s="263" t="s">
        <v>655</v>
      </c>
      <c r="H1744" s="263"/>
      <c r="I1744" s="263"/>
      <c r="J1744" s="263"/>
      <c r="K1744" s="263"/>
      <c r="L1744" s="263"/>
      <c r="M1744" s="263"/>
      <c r="N1744" s="263"/>
      <c r="O1744" s="158"/>
      <c r="P1744" s="296">
        <f t="shared" si="75"/>
        <v>0</v>
      </c>
      <c r="Q1744" s="263"/>
      <c r="R1744" s="263"/>
      <c r="S1744" s="263"/>
      <c r="T1744" s="263"/>
      <c r="U1744" s="263"/>
      <c r="V1744" s="263"/>
      <c r="W1744" s="263">
        <v>1</v>
      </c>
      <c r="X1744" s="158">
        <v>44953</v>
      </c>
      <c r="Y1744" s="297">
        <f t="shared" si="76"/>
        <v>1</v>
      </c>
      <c r="Z1744" s="263"/>
      <c r="AA1744" s="263"/>
      <c r="AB1744" s="263"/>
      <c r="AC1744" s="263"/>
      <c r="AD1744" s="263"/>
      <c r="AE1744" s="263"/>
      <c r="AF1744" s="263"/>
      <c r="AG1744" s="158"/>
      <c r="AH1744" s="297">
        <f t="shared" si="74"/>
        <v>0</v>
      </c>
      <c r="AI1744" s="573"/>
      <c r="AJ1744" s="574" t="s">
        <v>659</v>
      </c>
      <c r="AK1744" s="574" t="s">
        <v>430</v>
      </c>
      <c r="AL1744" s="574"/>
      <c r="AM1744" s="574"/>
      <c r="AN1744" s="574"/>
      <c r="AO1744" s="574"/>
      <c r="AP1744" s="574"/>
      <c r="AQ1744" s="574"/>
      <c r="AR1744" s="574"/>
      <c r="AS1744" s="575"/>
      <c r="AT1744" s="576"/>
      <c r="AU1744" s="575"/>
      <c r="AV1744" s="577"/>
      <c r="AW1744" s="159"/>
    </row>
    <row r="1745" spans="1:49" ht="51">
      <c r="A1745" s="395"/>
      <c r="B1745" s="395">
        <v>6700900500</v>
      </c>
      <c r="C1745" s="263" t="s">
        <v>8156</v>
      </c>
      <c r="D1745" s="263" t="s">
        <v>8157</v>
      </c>
      <c r="E1745" s="263" t="s">
        <v>3914</v>
      </c>
      <c r="F1745" s="263" t="s">
        <v>422</v>
      </c>
      <c r="G1745" s="263" t="s">
        <v>655</v>
      </c>
      <c r="H1745" s="263"/>
      <c r="I1745" s="263"/>
      <c r="J1745" s="263"/>
      <c r="K1745" s="263"/>
      <c r="L1745" s="263"/>
      <c r="M1745" s="263"/>
      <c r="N1745" s="263"/>
      <c r="O1745" s="158"/>
      <c r="P1745" s="296">
        <f t="shared" si="75"/>
        <v>0</v>
      </c>
      <c r="Q1745" s="263"/>
      <c r="R1745" s="263"/>
      <c r="S1745" s="263"/>
      <c r="T1745" s="263"/>
      <c r="U1745" s="263"/>
      <c r="V1745" s="263"/>
      <c r="W1745" s="263">
        <v>1</v>
      </c>
      <c r="X1745" s="158">
        <v>44971</v>
      </c>
      <c r="Y1745" s="297">
        <f t="shared" si="76"/>
        <v>1</v>
      </c>
      <c r="Z1745" s="263"/>
      <c r="AA1745" s="263"/>
      <c r="AB1745" s="263"/>
      <c r="AC1745" s="263"/>
      <c r="AD1745" s="263"/>
      <c r="AE1745" s="263"/>
      <c r="AF1745" s="263"/>
      <c r="AG1745" s="158"/>
      <c r="AH1745" s="297">
        <f t="shared" si="74"/>
        <v>0</v>
      </c>
      <c r="AI1745" s="573"/>
      <c r="AJ1745" s="574" t="s">
        <v>659</v>
      </c>
      <c r="AK1745" s="574" t="s">
        <v>430</v>
      </c>
      <c r="AL1745" s="574"/>
      <c r="AM1745" s="574"/>
      <c r="AN1745" s="574"/>
      <c r="AO1745" s="574"/>
      <c r="AP1745" s="574"/>
      <c r="AQ1745" s="574"/>
      <c r="AR1745" s="574"/>
      <c r="AS1745" s="575"/>
      <c r="AT1745" s="576"/>
      <c r="AU1745" s="575"/>
      <c r="AV1745" s="577"/>
      <c r="AW1745" s="159"/>
    </row>
    <row r="1746" spans="1:49" ht="51">
      <c r="A1746" s="395"/>
      <c r="B1746" s="395">
        <v>5773310100</v>
      </c>
      <c r="C1746" s="263" t="s">
        <v>8158</v>
      </c>
      <c r="D1746" s="263" t="s">
        <v>8159</v>
      </c>
      <c r="E1746" s="263" t="s">
        <v>3915</v>
      </c>
      <c r="F1746" s="263" t="s">
        <v>422</v>
      </c>
      <c r="G1746" s="263" t="s">
        <v>655</v>
      </c>
      <c r="H1746" s="263"/>
      <c r="I1746" s="263"/>
      <c r="J1746" s="263"/>
      <c r="K1746" s="263"/>
      <c r="L1746" s="263"/>
      <c r="M1746" s="263"/>
      <c r="N1746" s="263"/>
      <c r="O1746" s="158"/>
      <c r="P1746" s="296">
        <f t="shared" si="75"/>
        <v>0</v>
      </c>
      <c r="Q1746" s="263"/>
      <c r="R1746" s="263"/>
      <c r="S1746" s="263"/>
      <c r="T1746" s="263"/>
      <c r="U1746" s="263"/>
      <c r="V1746" s="263"/>
      <c r="W1746" s="263">
        <v>1</v>
      </c>
      <c r="X1746" s="158">
        <v>45246</v>
      </c>
      <c r="Y1746" s="297">
        <f t="shared" si="76"/>
        <v>1</v>
      </c>
      <c r="Z1746" s="263"/>
      <c r="AA1746" s="263"/>
      <c r="AB1746" s="263"/>
      <c r="AC1746" s="263"/>
      <c r="AD1746" s="263"/>
      <c r="AE1746" s="263"/>
      <c r="AF1746" s="263"/>
      <c r="AG1746" s="158"/>
      <c r="AH1746" s="297">
        <f t="shared" si="74"/>
        <v>0</v>
      </c>
      <c r="AI1746" s="573"/>
      <c r="AJ1746" s="574" t="s">
        <v>659</v>
      </c>
      <c r="AK1746" s="574" t="s">
        <v>430</v>
      </c>
      <c r="AL1746" s="574"/>
      <c r="AM1746" s="574"/>
      <c r="AN1746" s="574"/>
      <c r="AO1746" s="574"/>
      <c r="AP1746" s="574"/>
      <c r="AQ1746" s="574"/>
      <c r="AR1746" s="574"/>
      <c r="AS1746" s="575"/>
      <c r="AT1746" s="576"/>
      <c r="AU1746" s="575"/>
      <c r="AV1746" s="577"/>
      <c r="AW1746" s="159"/>
    </row>
    <row r="1747" spans="1:49" ht="63.75">
      <c r="A1747" s="395"/>
      <c r="B1747" s="395">
        <v>5872921100</v>
      </c>
      <c r="C1747" s="263" t="s">
        <v>8160</v>
      </c>
      <c r="D1747" s="263" t="s">
        <v>8161</v>
      </c>
      <c r="E1747" s="263" t="s">
        <v>3916</v>
      </c>
      <c r="F1747" s="263" t="s">
        <v>422</v>
      </c>
      <c r="G1747" s="263" t="s">
        <v>655</v>
      </c>
      <c r="H1747" s="263"/>
      <c r="I1747" s="263"/>
      <c r="J1747" s="263"/>
      <c r="K1747" s="263"/>
      <c r="L1747" s="263"/>
      <c r="M1747" s="263"/>
      <c r="N1747" s="263"/>
      <c r="O1747" s="158"/>
      <c r="P1747" s="296">
        <f t="shared" si="75"/>
        <v>0</v>
      </c>
      <c r="Q1747" s="263"/>
      <c r="R1747" s="263"/>
      <c r="S1747" s="263"/>
      <c r="T1747" s="263"/>
      <c r="U1747" s="263"/>
      <c r="V1747" s="263"/>
      <c r="W1747" s="263">
        <v>1</v>
      </c>
      <c r="X1747" s="158">
        <v>45197</v>
      </c>
      <c r="Y1747" s="297">
        <f t="shared" si="76"/>
        <v>1</v>
      </c>
      <c r="Z1747" s="263"/>
      <c r="AA1747" s="263"/>
      <c r="AB1747" s="263"/>
      <c r="AC1747" s="263"/>
      <c r="AD1747" s="263"/>
      <c r="AE1747" s="263"/>
      <c r="AF1747" s="263"/>
      <c r="AG1747" s="158"/>
      <c r="AH1747" s="297">
        <f t="shared" si="74"/>
        <v>0</v>
      </c>
      <c r="AI1747" s="573"/>
      <c r="AJ1747" s="574" t="s">
        <v>659</v>
      </c>
      <c r="AK1747" s="574" t="s">
        <v>430</v>
      </c>
      <c r="AL1747" s="574"/>
      <c r="AM1747" s="574"/>
      <c r="AN1747" s="574"/>
      <c r="AO1747" s="574"/>
      <c r="AP1747" s="574"/>
      <c r="AQ1747" s="574"/>
      <c r="AR1747" s="574"/>
      <c r="AS1747" s="575"/>
      <c r="AT1747" s="576"/>
      <c r="AU1747" s="575"/>
      <c r="AV1747" s="577"/>
      <c r="AW1747" s="159"/>
    </row>
    <row r="1748" spans="1:49" ht="51">
      <c r="A1748" s="395"/>
      <c r="B1748" s="395">
        <v>5504300300</v>
      </c>
      <c r="C1748" s="263" t="s">
        <v>8162</v>
      </c>
      <c r="D1748" s="263" t="s">
        <v>8163</v>
      </c>
      <c r="E1748" s="263" t="s">
        <v>3917</v>
      </c>
      <c r="F1748" s="263" t="s">
        <v>422</v>
      </c>
      <c r="G1748" s="263" t="s">
        <v>655</v>
      </c>
      <c r="H1748" s="263"/>
      <c r="I1748" s="263"/>
      <c r="J1748" s="263"/>
      <c r="K1748" s="263"/>
      <c r="L1748" s="263"/>
      <c r="M1748" s="263"/>
      <c r="N1748" s="263"/>
      <c r="O1748" s="158"/>
      <c r="P1748" s="296">
        <f t="shared" si="75"/>
        <v>0</v>
      </c>
      <c r="Q1748" s="263"/>
      <c r="R1748" s="263"/>
      <c r="S1748" s="263"/>
      <c r="T1748" s="263"/>
      <c r="U1748" s="263"/>
      <c r="V1748" s="263"/>
      <c r="W1748" s="263">
        <v>1</v>
      </c>
      <c r="X1748" s="158">
        <v>45132</v>
      </c>
      <c r="Y1748" s="297">
        <f t="shared" si="76"/>
        <v>1</v>
      </c>
      <c r="Z1748" s="263"/>
      <c r="AA1748" s="263"/>
      <c r="AB1748" s="263"/>
      <c r="AC1748" s="263"/>
      <c r="AD1748" s="263"/>
      <c r="AE1748" s="263"/>
      <c r="AF1748" s="263"/>
      <c r="AG1748" s="158"/>
      <c r="AH1748" s="297">
        <f t="shared" si="74"/>
        <v>0</v>
      </c>
      <c r="AI1748" s="573"/>
      <c r="AJ1748" s="574" t="s">
        <v>659</v>
      </c>
      <c r="AK1748" s="574" t="s">
        <v>430</v>
      </c>
      <c r="AL1748" s="574"/>
      <c r="AM1748" s="574"/>
      <c r="AN1748" s="574"/>
      <c r="AO1748" s="574"/>
      <c r="AP1748" s="574"/>
      <c r="AQ1748" s="574"/>
      <c r="AR1748" s="574"/>
      <c r="AS1748" s="575"/>
      <c r="AT1748" s="576"/>
      <c r="AU1748" s="575"/>
      <c r="AV1748" s="577"/>
      <c r="AW1748" s="159"/>
    </row>
    <row r="1749" spans="1:49" ht="51">
      <c r="A1749" s="395"/>
      <c r="B1749" s="395">
        <v>4653750100</v>
      </c>
      <c r="C1749" s="263" t="s">
        <v>8164</v>
      </c>
      <c r="D1749" s="263" t="s">
        <v>8165</v>
      </c>
      <c r="E1749" s="263" t="s">
        <v>3918</v>
      </c>
      <c r="F1749" s="263" t="s">
        <v>422</v>
      </c>
      <c r="G1749" s="263" t="s">
        <v>655</v>
      </c>
      <c r="H1749" s="263"/>
      <c r="I1749" s="263"/>
      <c r="J1749" s="263"/>
      <c r="K1749" s="263"/>
      <c r="L1749" s="263"/>
      <c r="M1749" s="263"/>
      <c r="N1749" s="263"/>
      <c r="O1749" s="158"/>
      <c r="P1749" s="296">
        <f t="shared" si="75"/>
        <v>0</v>
      </c>
      <c r="Q1749" s="263"/>
      <c r="R1749" s="263"/>
      <c r="S1749" s="263"/>
      <c r="T1749" s="263"/>
      <c r="U1749" s="263"/>
      <c r="V1749" s="263"/>
      <c r="W1749" s="263">
        <v>1</v>
      </c>
      <c r="X1749" s="158">
        <v>45124</v>
      </c>
      <c r="Y1749" s="297">
        <f t="shared" si="76"/>
        <v>1</v>
      </c>
      <c r="Z1749" s="263"/>
      <c r="AA1749" s="263"/>
      <c r="AB1749" s="263"/>
      <c r="AC1749" s="263"/>
      <c r="AD1749" s="263"/>
      <c r="AE1749" s="263"/>
      <c r="AF1749" s="263"/>
      <c r="AG1749" s="158"/>
      <c r="AH1749" s="297">
        <f t="shared" si="74"/>
        <v>0</v>
      </c>
      <c r="AI1749" s="573"/>
      <c r="AJ1749" s="574" t="s">
        <v>659</v>
      </c>
      <c r="AK1749" s="574" t="s">
        <v>430</v>
      </c>
      <c r="AL1749" s="574"/>
      <c r="AM1749" s="574"/>
      <c r="AN1749" s="574"/>
      <c r="AO1749" s="574"/>
      <c r="AP1749" s="574"/>
      <c r="AQ1749" s="574"/>
      <c r="AR1749" s="574"/>
      <c r="AS1749" s="575"/>
      <c r="AT1749" s="576"/>
      <c r="AU1749" s="575"/>
      <c r="AV1749" s="577"/>
      <c r="AW1749" s="159"/>
    </row>
    <row r="1750" spans="1:49" ht="51">
      <c r="A1750" s="395"/>
      <c r="B1750" s="395">
        <v>4446050500</v>
      </c>
      <c r="C1750" s="263" t="s">
        <v>8166</v>
      </c>
      <c r="D1750" s="263" t="s">
        <v>8167</v>
      </c>
      <c r="E1750" s="263" t="s">
        <v>3919</v>
      </c>
      <c r="F1750" s="263" t="s">
        <v>422</v>
      </c>
      <c r="G1750" s="263" t="s">
        <v>655</v>
      </c>
      <c r="H1750" s="263"/>
      <c r="I1750" s="263"/>
      <c r="J1750" s="263"/>
      <c r="K1750" s="263"/>
      <c r="L1750" s="263"/>
      <c r="M1750" s="263"/>
      <c r="N1750" s="263"/>
      <c r="O1750" s="158"/>
      <c r="P1750" s="296">
        <f t="shared" si="75"/>
        <v>0</v>
      </c>
      <c r="Q1750" s="263"/>
      <c r="R1750" s="263"/>
      <c r="S1750" s="263"/>
      <c r="T1750" s="263"/>
      <c r="U1750" s="263"/>
      <c r="V1750" s="263"/>
      <c r="W1750" s="263">
        <v>1</v>
      </c>
      <c r="X1750" s="158">
        <v>45097</v>
      </c>
      <c r="Y1750" s="297">
        <f t="shared" si="76"/>
        <v>1</v>
      </c>
      <c r="Z1750" s="263"/>
      <c r="AA1750" s="263"/>
      <c r="AB1750" s="263"/>
      <c r="AC1750" s="263"/>
      <c r="AD1750" s="263"/>
      <c r="AE1750" s="263"/>
      <c r="AF1750" s="263"/>
      <c r="AG1750" s="158"/>
      <c r="AH1750" s="297">
        <f t="shared" si="74"/>
        <v>0</v>
      </c>
      <c r="AI1750" s="573"/>
      <c r="AJ1750" s="574" t="s">
        <v>659</v>
      </c>
      <c r="AK1750" s="574" t="s">
        <v>430</v>
      </c>
      <c r="AL1750" s="574"/>
      <c r="AM1750" s="574"/>
      <c r="AN1750" s="574"/>
      <c r="AO1750" s="574"/>
      <c r="AP1750" s="574"/>
      <c r="AQ1750" s="574"/>
      <c r="AR1750" s="574"/>
      <c r="AS1750" s="575"/>
      <c r="AT1750" s="576"/>
      <c r="AU1750" s="575"/>
      <c r="AV1750" s="577"/>
      <c r="AW1750" s="159"/>
    </row>
    <row r="1751" spans="1:49" ht="51">
      <c r="A1751" s="395"/>
      <c r="B1751" s="395">
        <v>4292120500</v>
      </c>
      <c r="C1751" s="263" t="s">
        <v>8168</v>
      </c>
      <c r="D1751" s="263" t="s">
        <v>8169</v>
      </c>
      <c r="E1751" s="263" t="s">
        <v>3920</v>
      </c>
      <c r="F1751" s="263" t="s">
        <v>422</v>
      </c>
      <c r="G1751" s="263" t="s">
        <v>655</v>
      </c>
      <c r="H1751" s="263"/>
      <c r="I1751" s="263"/>
      <c r="J1751" s="263"/>
      <c r="K1751" s="263"/>
      <c r="L1751" s="263"/>
      <c r="M1751" s="263"/>
      <c r="N1751" s="263"/>
      <c r="O1751" s="158"/>
      <c r="P1751" s="296">
        <f t="shared" si="75"/>
        <v>0</v>
      </c>
      <c r="Q1751" s="263"/>
      <c r="R1751" s="263"/>
      <c r="S1751" s="263"/>
      <c r="T1751" s="263"/>
      <c r="U1751" s="263"/>
      <c r="V1751" s="263"/>
      <c r="W1751" s="263">
        <v>1</v>
      </c>
      <c r="X1751" s="158">
        <v>45056</v>
      </c>
      <c r="Y1751" s="297">
        <f t="shared" si="76"/>
        <v>1</v>
      </c>
      <c r="Z1751" s="263"/>
      <c r="AA1751" s="263"/>
      <c r="AB1751" s="263"/>
      <c r="AC1751" s="263"/>
      <c r="AD1751" s="263"/>
      <c r="AE1751" s="263"/>
      <c r="AF1751" s="263"/>
      <c r="AG1751" s="158"/>
      <c r="AH1751" s="297">
        <f t="shared" si="74"/>
        <v>0</v>
      </c>
      <c r="AI1751" s="573"/>
      <c r="AJ1751" s="574" t="s">
        <v>659</v>
      </c>
      <c r="AK1751" s="574" t="s">
        <v>430</v>
      </c>
      <c r="AL1751" s="574"/>
      <c r="AM1751" s="574"/>
      <c r="AN1751" s="574"/>
      <c r="AO1751" s="574"/>
      <c r="AP1751" s="574"/>
      <c r="AQ1751" s="574"/>
      <c r="AR1751" s="574"/>
      <c r="AS1751" s="575"/>
      <c r="AT1751" s="576"/>
      <c r="AU1751" s="575"/>
      <c r="AV1751" s="577"/>
      <c r="AW1751" s="159"/>
    </row>
    <row r="1752" spans="1:49" ht="51">
      <c r="A1752" s="395"/>
      <c r="B1752" s="395">
        <v>4231521800</v>
      </c>
      <c r="C1752" s="263" t="s">
        <v>8170</v>
      </c>
      <c r="D1752" s="263" t="s">
        <v>8171</v>
      </c>
      <c r="E1752" s="263" t="s">
        <v>3921</v>
      </c>
      <c r="F1752" s="263" t="s">
        <v>422</v>
      </c>
      <c r="G1752" s="263" t="s">
        <v>655</v>
      </c>
      <c r="H1752" s="263"/>
      <c r="I1752" s="263"/>
      <c r="J1752" s="263"/>
      <c r="K1752" s="263"/>
      <c r="L1752" s="263"/>
      <c r="M1752" s="263"/>
      <c r="N1752" s="263"/>
      <c r="O1752" s="158"/>
      <c r="P1752" s="296">
        <f t="shared" si="75"/>
        <v>0</v>
      </c>
      <c r="Q1752" s="263"/>
      <c r="R1752" s="263"/>
      <c r="S1752" s="263"/>
      <c r="T1752" s="263"/>
      <c r="U1752" s="263"/>
      <c r="V1752" s="263"/>
      <c r="W1752" s="263">
        <v>1</v>
      </c>
      <c r="X1752" s="158">
        <v>45273</v>
      </c>
      <c r="Y1752" s="297">
        <f t="shared" si="76"/>
        <v>1</v>
      </c>
      <c r="Z1752" s="263"/>
      <c r="AA1752" s="263"/>
      <c r="AB1752" s="263"/>
      <c r="AC1752" s="263"/>
      <c r="AD1752" s="263"/>
      <c r="AE1752" s="263"/>
      <c r="AF1752" s="263"/>
      <c r="AG1752" s="158"/>
      <c r="AH1752" s="297">
        <f t="shared" si="74"/>
        <v>0</v>
      </c>
      <c r="AI1752" s="573"/>
      <c r="AJ1752" s="574" t="s">
        <v>659</v>
      </c>
      <c r="AK1752" s="574" t="s">
        <v>430</v>
      </c>
      <c r="AL1752" s="574"/>
      <c r="AM1752" s="574"/>
      <c r="AN1752" s="574"/>
      <c r="AO1752" s="574"/>
      <c r="AP1752" s="574"/>
      <c r="AQ1752" s="574"/>
      <c r="AR1752" s="574"/>
      <c r="AS1752" s="575"/>
      <c r="AT1752" s="576"/>
      <c r="AU1752" s="575"/>
      <c r="AV1752" s="577"/>
      <c r="AW1752" s="159"/>
    </row>
    <row r="1753" spans="1:49" ht="51">
      <c r="A1753" s="395"/>
      <c r="B1753" s="395">
        <v>4301110600</v>
      </c>
      <c r="C1753" s="263" t="s">
        <v>8172</v>
      </c>
      <c r="D1753" s="263" t="s">
        <v>8173</v>
      </c>
      <c r="E1753" s="263" t="s">
        <v>3922</v>
      </c>
      <c r="F1753" s="263" t="s">
        <v>422</v>
      </c>
      <c r="G1753" s="263" t="s">
        <v>655</v>
      </c>
      <c r="H1753" s="263"/>
      <c r="I1753" s="263"/>
      <c r="J1753" s="263"/>
      <c r="K1753" s="263"/>
      <c r="L1753" s="263"/>
      <c r="M1753" s="263"/>
      <c r="N1753" s="263"/>
      <c r="O1753" s="158"/>
      <c r="P1753" s="296">
        <f t="shared" si="75"/>
        <v>0</v>
      </c>
      <c r="Q1753" s="263"/>
      <c r="R1753" s="263"/>
      <c r="S1753" s="263"/>
      <c r="T1753" s="263"/>
      <c r="U1753" s="263"/>
      <c r="V1753" s="263"/>
      <c r="W1753" s="263">
        <v>1</v>
      </c>
      <c r="X1753" s="158">
        <v>44931</v>
      </c>
      <c r="Y1753" s="297">
        <f t="shared" si="76"/>
        <v>1</v>
      </c>
      <c r="Z1753" s="263"/>
      <c r="AA1753" s="263"/>
      <c r="AB1753" s="263"/>
      <c r="AC1753" s="263"/>
      <c r="AD1753" s="263"/>
      <c r="AE1753" s="263"/>
      <c r="AF1753" s="263"/>
      <c r="AG1753" s="158"/>
      <c r="AH1753" s="297">
        <f t="shared" si="74"/>
        <v>0</v>
      </c>
      <c r="AI1753" s="573"/>
      <c r="AJ1753" s="574" t="s">
        <v>659</v>
      </c>
      <c r="AK1753" s="574" t="s">
        <v>430</v>
      </c>
      <c r="AL1753" s="574"/>
      <c r="AM1753" s="574"/>
      <c r="AN1753" s="574"/>
      <c r="AO1753" s="574"/>
      <c r="AP1753" s="574"/>
      <c r="AQ1753" s="574"/>
      <c r="AR1753" s="574"/>
      <c r="AS1753" s="575"/>
      <c r="AT1753" s="576"/>
      <c r="AU1753" s="575"/>
      <c r="AV1753" s="577"/>
      <c r="AW1753" s="159"/>
    </row>
    <row r="1754" spans="1:49" ht="51">
      <c r="A1754" s="395"/>
      <c r="B1754" s="395">
        <v>3604901500</v>
      </c>
      <c r="C1754" s="263" t="s">
        <v>8174</v>
      </c>
      <c r="D1754" s="263" t="s">
        <v>8175</v>
      </c>
      <c r="E1754" s="263" t="s">
        <v>3923</v>
      </c>
      <c r="F1754" s="263" t="s">
        <v>422</v>
      </c>
      <c r="G1754" s="263" t="s">
        <v>655</v>
      </c>
      <c r="H1754" s="263"/>
      <c r="I1754" s="263"/>
      <c r="J1754" s="263"/>
      <c r="K1754" s="263"/>
      <c r="L1754" s="263"/>
      <c r="M1754" s="263"/>
      <c r="N1754" s="263"/>
      <c r="O1754" s="158"/>
      <c r="P1754" s="296">
        <f t="shared" si="75"/>
        <v>0</v>
      </c>
      <c r="Q1754" s="263"/>
      <c r="R1754" s="263"/>
      <c r="S1754" s="263"/>
      <c r="T1754" s="263"/>
      <c r="U1754" s="263"/>
      <c r="V1754" s="263"/>
      <c r="W1754" s="263">
        <v>1</v>
      </c>
      <c r="X1754" s="158">
        <v>45250</v>
      </c>
      <c r="Y1754" s="297">
        <f t="shared" si="76"/>
        <v>1</v>
      </c>
      <c r="Z1754" s="263"/>
      <c r="AA1754" s="263"/>
      <c r="AB1754" s="263"/>
      <c r="AC1754" s="263"/>
      <c r="AD1754" s="263"/>
      <c r="AE1754" s="263"/>
      <c r="AF1754" s="263"/>
      <c r="AG1754" s="158"/>
      <c r="AH1754" s="297">
        <f t="shared" si="74"/>
        <v>0</v>
      </c>
      <c r="AI1754" s="573"/>
      <c r="AJ1754" s="574" t="s">
        <v>659</v>
      </c>
      <c r="AK1754" s="574" t="s">
        <v>430</v>
      </c>
      <c r="AL1754" s="574"/>
      <c r="AM1754" s="574"/>
      <c r="AN1754" s="574"/>
      <c r="AO1754" s="574"/>
      <c r="AP1754" s="574"/>
      <c r="AQ1754" s="574"/>
      <c r="AR1754" s="574"/>
      <c r="AS1754" s="575"/>
      <c r="AT1754" s="576"/>
      <c r="AU1754" s="575"/>
      <c r="AV1754" s="577"/>
      <c r="AW1754" s="159"/>
    </row>
    <row r="1755" spans="1:49" ht="51">
      <c r="A1755" s="395"/>
      <c r="B1755" s="395">
        <v>5301411100</v>
      </c>
      <c r="C1755" s="263" t="s">
        <v>8176</v>
      </c>
      <c r="D1755" s="263" t="s">
        <v>8177</v>
      </c>
      <c r="E1755" s="263" t="s">
        <v>3924</v>
      </c>
      <c r="F1755" s="263" t="s">
        <v>422</v>
      </c>
      <c r="G1755" s="263" t="s">
        <v>655</v>
      </c>
      <c r="H1755" s="263"/>
      <c r="I1755" s="263"/>
      <c r="J1755" s="263"/>
      <c r="K1755" s="263"/>
      <c r="L1755" s="263"/>
      <c r="M1755" s="263"/>
      <c r="N1755" s="263"/>
      <c r="O1755" s="158"/>
      <c r="P1755" s="296">
        <f t="shared" si="75"/>
        <v>0</v>
      </c>
      <c r="Q1755" s="263"/>
      <c r="R1755" s="263"/>
      <c r="S1755" s="263"/>
      <c r="T1755" s="263"/>
      <c r="U1755" s="263"/>
      <c r="V1755" s="263"/>
      <c r="W1755" s="263">
        <v>1</v>
      </c>
      <c r="X1755" s="158">
        <v>45026</v>
      </c>
      <c r="Y1755" s="297">
        <f t="shared" si="76"/>
        <v>1</v>
      </c>
      <c r="Z1755" s="263"/>
      <c r="AA1755" s="263"/>
      <c r="AB1755" s="263"/>
      <c r="AC1755" s="263"/>
      <c r="AD1755" s="263"/>
      <c r="AE1755" s="263"/>
      <c r="AF1755" s="263"/>
      <c r="AG1755" s="158"/>
      <c r="AH1755" s="297">
        <f t="shared" si="74"/>
        <v>0</v>
      </c>
      <c r="AI1755" s="573"/>
      <c r="AJ1755" s="574" t="s">
        <v>659</v>
      </c>
      <c r="AK1755" s="574" t="s">
        <v>430</v>
      </c>
      <c r="AL1755" s="574"/>
      <c r="AM1755" s="574"/>
      <c r="AN1755" s="574"/>
      <c r="AO1755" s="574"/>
      <c r="AP1755" s="574"/>
      <c r="AQ1755" s="574"/>
      <c r="AR1755" s="574"/>
      <c r="AS1755" s="575"/>
      <c r="AT1755" s="576"/>
      <c r="AU1755" s="575"/>
      <c r="AV1755" s="577"/>
      <c r="AW1755" s="159"/>
    </row>
    <row r="1756" spans="1:49" ht="51">
      <c r="A1756" s="395"/>
      <c r="B1756" s="395">
        <v>4682602000</v>
      </c>
      <c r="C1756" s="263" t="s">
        <v>8178</v>
      </c>
      <c r="D1756" s="263" t="s">
        <v>8179</v>
      </c>
      <c r="E1756" s="263" t="s">
        <v>3925</v>
      </c>
      <c r="F1756" s="263" t="s">
        <v>422</v>
      </c>
      <c r="G1756" s="263" t="s">
        <v>655</v>
      </c>
      <c r="H1756" s="263"/>
      <c r="I1756" s="263"/>
      <c r="J1756" s="263"/>
      <c r="K1756" s="263"/>
      <c r="L1756" s="263"/>
      <c r="M1756" s="263"/>
      <c r="N1756" s="263"/>
      <c r="O1756" s="158"/>
      <c r="P1756" s="296">
        <f t="shared" si="75"/>
        <v>0</v>
      </c>
      <c r="Q1756" s="263"/>
      <c r="R1756" s="263"/>
      <c r="S1756" s="263"/>
      <c r="T1756" s="263"/>
      <c r="U1756" s="263"/>
      <c r="V1756" s="263"/>
      <c r="W1756" s="263">
        <v>1</v>
      </c>
      <c r="X1756" s="158">
        <v>45205</v>
      </c>
      <c r="Y1756" s="297">
        <f t="shared" si="76"/>
        <v>1</v>
      </c>
      <c r="Z1756" s="263"/>
      <c r="AA1756" s="263"/>
      <c r="AB1756" s="263"/>
      <c r="AC1756" s="263"/>
      <c r="AD1756" s="263"/>
      <c r="AE1756" s="263"/>
      <c r="AF1756" s="263"/>
      <c r="AG1756" s="158"/>
      <c r="AH1756" s="297">
        <f t="shared" si="74"/>
        <v>0</v>
      </c>
      <c r="AI1756" s="573"/>
      <c r="AJ1756" s="574" t="s">
        <v>659</v>
      </c>
      <c r="AK1756" s="574" t="s">
        <v>430</v>
      </c>
      <c r="AL1756" s="574"/>
      <c r="AM1756" s="574"/>
      <c r="AN1756" s="574"/>
      <c r="AO1756" s="574"/>
      <c r="AP1756" s="574"/>
      <c r="AQ1756" s="574"/>
      <c r="AR1756" s="574"/>
      <c r="AS1756" s="575"/>
      <c r="AT1756" s="576"/>
      <c r="AU1756" s="575"/>
      <c r="AV1756" s="577"/>
      <c r="AW1756" s="159"/>
    </row>
    <row r="1757" spans="1:49" ht="51">
      <c r="A1757" s="395"/>
      <c r="B1757" s="395">
        <v>4324601300</v>
      </c>
      <c r="C1757" s="263" t="s">
        <v>8180</v>
      </c>
      <c r="D1757" s="263" t="s">
        <v>8181</v>
      </c>
      <c r="E1757" s="263" t="s">
        <v>3926</v>
      </c>
      <c r="F1757" s="263" t="s">
        <v>422</v>
      </c>
      <c r="G1757" s="263" t="s">
        <v>655</v>
      </c>
      <c r="H1757" s="263"/>
      <c r="I1757" s="263"/>
      <c r="J1757" s="263"/>
      <c r="K1757" s="263"/>
      <c r="L1757" s="263"/>
      <c r="M1757" s="263"/>
      <c r="N1757" s="263"/>
      <c r="O1757" s="158"/>
      <c r="P1757" s="296">
        <f t="shared" si="75"/>
        <v>0</v>
      </c>
      <c r="Q1757" s="263"/>
      <c r="R1757" s="263"/>
      <c r="S1757" s="263"/>
      <c r="T1757" s="263"/>
      <c r="U1757" s="263"/>
      <c r="V1757" s="263"/>
      <c r="W1757" s="263">
        <v>1</v>
      </c>
      <c r="X1757" s="158">
        <v>45071</v>
      </c>
      <c r="Y1757" s="297">
        <f t="shared" si="76"/>
        <v>1</v>
      </c>
      <c r="Z1757" s="263"/>
      <c r="AA1757" s="263"/>
      <c r="AB1757" s="263"/>
      <c r="AC1757" s="263"/>
      <c r="AD1757" s="263"/>
      <c r="AE1757" s="263"/>
      <c r="AF1757" s="263"/>
      <c r="AG1757" s="158"/>
      <c r="AH1757" s="297">
        <f t="shared" si="74"/>
        <v>0</v>
      </c>
      <c r="AI1757" s="573"/>
      <c r="AJ1757" s="574" t="s">
        <v>659</v>
      </c>
      <c r="AK1757" s="574" t="s">
        <v>430</v>
      </c>
      <c r="AL1757" s="574"/>
      <c r="AM1757" s="574"/>
      <c r="AN1757" s="574"/>
      <c r="AO1757" s="574"/>
      <c r="AP1757" s="574"/>
      <c r="AQ1757" s="574"/>
      <c r="AR1757" s="574"/>
      <c r="AS1757" s="575"/>
      <c r="AT1757" s="576"/>
      <c r="AU1757" s="575"/>
      <c r="AV1757" s="577"/>
      <c r="AW1757" s="159"/>
    </row>
    <row r="1758" spans="1:49" ht="51">
      <c r="A1758" s="395"/>
      <c r="B1758" s="395">
        <v>5831900900</v>
      </c>
      <c r="C1758" s="263" t="s">
        <v>8182</v>
      </c>
      <c r="D1758" s="263" t="s">
        <v>8183</v>
      </c>
      <c r="E1758" s="263" t="s">
        <v>3927</v>
      </c>
      <c r="F1758" s="263" t="s">
        <v>422</v>
      </c>
      <c r="G1758" s="263" t="s">
        <v>655</v>
      </c>
      <c r="H1758" s="263"/>
      <c r="I1758" s="263"/>
      <c r="J1758" s="263"/>
      <c r="K1758" s="263"/>
      <c r="L1758" s="263"/>
      <c r="M1758" s="263"/>
      <c r="N1758" s="263"/>
      <c r="O1758" s="158"/>
      <c r="P1758" s="296">
        <f t="shared" si="75"/>
        <v>0</v>
      </c>
      <c r="Q1758" s="263"/>
      <c r="R1758" s="263"/>
      <c r="S1758" s="263"/>
      <c r="T1758" s="263"/>
      <c r="U1758" s="263"/>
      <c r="V1758" s="263"/>
      <c r="W1758" s="263">
        <v>1</v>
      </c>
      <c r="X1758" s="158">
        <v>44959</v>
      </c>
      <c r="Y1758" s="297">
        <f t="shared" si="76"/>
        <v>1</v>
      </c>
      <c r="Z1758" s="263"/>
      <c r="AA1758" s="263"/>
      <c r="AB1758" s="263"/>
      <c r="AC1758" s="263"/>
      <c r="AD1758" s="263"/>
      <c r="AE1758" s="263"/>
      <c r="AF1758" s="263"/>
      <c r="AG1758" s="158"/>
      <c r="AH1758" s="297">
        <f t="shared" si="74"/>
        <v>0</v>
      </c>
      <c r="AI1758" s="573"/>
      <c r="AJ1758" s="574" t="s">
        <v>659</v>
      </c>
      <c r="AK1758" s="574" t="s">
        <v>430</v>
      </c>
      <c r="AL1758" s="574"/>
      <c r="AM1758" s="574"/>
      <c r="AN1758" s="574"/>
      <c r="AO1758" s="574"/>
      <c r="AP1758" s="574"/>
      <c r="AQ1758" s="574"/>
      <c r="AR1758" s="574"/>
      <c r="AS1758" s="575"/>
      <c r="AT1758" s="576"/>
      <c r="AU1758" s="575"/>
      <c r="AV1758" s="577"/>
      <c r="AW1758" s="159"/>
    </row>
    <row r="1759" spans="1:49" ht="63.75">
      <c r="A1759" s="395"/>
      <c r="B1759" s="395">
        <v>4720112500</v>
      </c>
      <c r="C1759" s="263" t="s">
        <v>8184</v>
      </c>
      <c r="D1759" s="263" t="s">
        <v>8185</v>
      </c>
      <c r="E1759" s="263" t="s">
        <v>3928</v>
      </c>
      <c r="F1759" s="263" t="s">
        <v>422</v>
      </c>
      <c r="G1759" s="263" t="s">
        <v>655</v>
      </c>
      <c r="H1759" s="263"/>
      <c r="I1759" s="263"/>
      <c r="J1759" s="263"/>
      <c r="K1759" s="263"/>
      <c r="L1759" s="263"/>
      <c r="M1759" s="263"/>
      <c r="N1759" s="263"/>
      <c r="O1759" s="158"/>
      <c r="P1759" s="296">
        <f t="shared" si="75"/>
        <v>0</v>
      </c>
      <c r="Q1759" s="263"/>
      <c r="R1759" s="263"/>
      <c r="S1759" s="263"/>
      <c r="T1759" s="263"/>
      <c r="U1759" s="263"/>
      <c r="V1759" s="263"/>
      <c r="W1759" s="263">
        <v>1</v>
      </c>
      <c r="X1759" s="158">
        <v>45184</v>
      </c>
      <c r="Y1759" s="297">
        <f t="shared" si="76"/>
        <v>1</v>
      </c>
      <c r="Z1759" s="263"/>
      <c r="AA1759" s="263"/>
      <c r="AB1759" s="263"/>
      <c r="AC1759" s="263"/>
      <c r="AD1759" s="263"/>
      <c r="AE1759" s="263"/>
      <c r="AF1759" s="263"/>
      <c r="AG1759" s="158"/>
      <c r="AH1759" s="297">
        <f t="shared" si="74"/>
        <v>0</v>
      </c>
      <c r="AI1759" s="573"/>
      <c r="AJ1759" s="574" t="s">
        <v>659</v>
      </c>
      <c r="AK1759" s="574" t="s">
        <v>430</v>
      </c>
      <c r="AL1759" s="574"/>
      <c r="AM1759" s="574"/>
      <c r="AN1759" s="574"/>
      <c r="AO1759" s="574"/>
      <c r="AP1759" s="574"/>
      <c r="AQ1759" s="574"/>
      <c r="AR1759" s="574"/>
      <c r="AS1759" s="575"/>
      <c r="AT1759" s="576"/>
      <c r="AU1759" s="575"/>
      <c r="AV1759" s="577"/>
      <c r="AW1759" s="159"/>
    </row>
    <row r="1760" spans="1:49" ht="51">
      <c r="A1760" s="395"/>
      <c r="B1760" s="395">
        <v>4493522100</v>
      </c>
      <c r="C1760" s="263" t="s">
        <v>8186</v>
      </c>
      <c r="D1760" s="263" t="s">
        <v>8187</v>
      </c>
      <c r="E1760" s="263" t="s">
        <v>3929</v>
      </c>
      <c r="F1760" s="263" t="s">
        <v>422</v>
      </c>
      <c r="G1760" s="263" t="s">
        <v>655</v>
      </c>
      <c r="H1760" s="263"/>
      <c r="I1760" s="263"/>
      <c r="J1760" s="263"/>
      <c r="K1760" s="263"/>
      <c r="L1760" s="263"/>
      <c r="M1760" s="263"/>
      <c r="N1760" s="263"/>
      <c r="O1760" s="158"/>
      <c r="P1760" s="296">
        <f t="shared" si="75"/>
        <v>0</v>
      </c>
      <c r="Q1760" s="263"/>
      <c r="R1760" s="263"/>
      <c r="S1760" s="263"/>
      <c r="T1760" s="263"/>
      <c r="U1760" s="263"/>
      <c r="V1760" s="263"/>
      <c r="W1760" s="263">
        <v>1</v>
      </c>
      <c r="X1760" s="158">
        <v>44986</v>
      </c>
      <c r="Y1760" s="297">
        <f t="shared" si="76"/>
        <v>1</v>
      </c>
      <c r="Z1760" s="263"/>
      <c r="AA1760" s="263"/>
      <c r="AB1760" s="263"/>
      <c r="AC1760" s="263"/>
      <c r="AD1760" s="263"/>
      <c r="AE1760" s="263"/>
      <c r="AF1760" s="263"/>
      <c r="AG1760" s="158"/>
      <c r="AH1760" s="297">
        <f t="shared" si="74"/>
        <v>0</v>
      </c>
      <c r="AI1760" s="573"/>
      <c r="AJ1760" s="574" t="s">
        <v>659</v>
      </c>
      <c r="AK1760" s="574" t="s">
        <v>430</v>
      </c>
      <c r="AL1760" s="574"/>
      <c r="AM1760" s="574"/>
      <c r="AN1760" s="574"/>
      <c r="AO1760" s="574"/>
      <c r="AP1760" s="574"/>
      <c r="AQ1760" s="574"/>
      <c r="AR1760" s="574"/>
      <c r="AS1760" s="575"/>
      <c r="AT1760" s="576"/>
      <c r="AU1760" s="575"/>
      <c r="AV1760" s="577"/>
      <c r="AW1760" s="159"/>
    </row>
    <row r="1761" spans="1:49" ht="51">
      <c r="A1761" s="395"/>
      <c r="B1761" s="395">
        <v>4713920100</v>
      </c>
      <c r="C1761" s="263" t="s">
        <v>8188</v>
      </c>
      <c r="D1761" s="263" t="s">
        <v>8189</v>
      </c>
      <c r="E1761" s="263" t="s">
        <v>3930</v>
      </c>
      <c r="F1761" s="263" t="s">
        <v>422</v>
      </c>
      <c r="G1761" s="263" t="s">
        <v>655</v>
      </c>
      <c r="H1761" s="263"/>
      <c r="I1761" s="263"/>
      <c r="J1761" s="263"/>
      <c r="K1761" s="263"/>
      <c r="L1761" s="263"/>
      <c r="M1761" s="263"/>
      <c r="N1761" s="263"/>
      <c r="O1761" s="158"/>
      <c r="P1761" s="296">
        <f t="shared" si="75"/>
        <v>0</v>
      </c>
      <c r="Q1761" s="263"/>
      <c r="R1761" s="263"/>
      <c r="S1761" s="263"/>
      <c r="T1761" s="263"/>
      <c r="U1761" s="263"/>
      <c r="V1761" s="263"/>
      <c r="W1761" s="263">
        <v>1</v>
      </c>
      <c r="X1761" s="158">
        <v>44958</v>
      </c>
      <c r="Y1761" s="297">
        <f t="shared" si="76"/>
        <v>1</v>
      </c>
      <c r="Z1761" s="263"/>
      <c r="AA1761" s="263"/>
      <c r="AB1761" s="263"/>
      <c r="AC1761" s="263"/>
      <c r="AD1761" s="263"/>
      <c r="AE1761" s="263"/>
      <c r="AF1761" s="263"/>
      <c r="AG1761" s="158"/>
      <c r="AH1761" s="297">
        <f t="shared" si="74"/>
        <v>0</v>
      </c>
      <c r="AI1761" s="573"/>
      <c r="AJ1761" s="574" t="s">
        <v>659</v>
      </c>
      <c r="AK1761" s="574" t="s">
        <v>430</v>
      </c>
      <c r="AL1761" s="574"/>
      <c r="AM1761" s="574"/>
      <c r="AN1761" s="574"/>
      <c r="AO1761" s="574"/>
      <c r="AP1761" s="574"/>
      <c r="AQ1761" s="574"/>
      <c r="AR1761" s="574"/>
      <c r="AS1761" s="575"/>
      <c r="AT1761" s="576"/>
      <c r="AU1761" s="575"/>
      <c r="AV1761" s="577"/>
      <c r="AW1761" s="159"/>
    </row>
    <row r="1762" spans="1:49" ht="51">
      <c r="A1762" s="395"/>
      <c r="B1762" s="395">
        <v>4382102400</v>
      </c>
      <c r="C1762" s="263" t="s">
        <v>8190</v>
      </c>
      <c r="D1762" s="263" t="s">
        <v>8191</v>
      </c>
      <c r="E1762" s="263" t="s">
        <v>3931</v>
      </c>
      <c r="F1762" s="263" t="s">
        <v>422</v>
      </c>
      <c r="G1762" s="263" t="s">
        <v>655</v>
      </c>
      <c r="H1762" s="263"/>
      <c r="I1762" s="263"/>
      <c r="J1762" s="263"/>
      <c r="K1762" s="263"/>
      <c r="L1762" s="263"/>
      <c r="M1762" s="263"/>
      <c r="N1762" s="263"/>
      <c r="O1762" s="158"/>
      <c r="P1762" s="296">
        <f t="shared" si="75"/>
        <v>0</v>
      </c>
      <c r="Q1762" s="263"/>
      <c r="R1762" s="263"/>
      <c r="S1762" s="263"/>
      <c r="T1762" s="263"/>
      <c r="U1762" s="263"/>
      <c r="V1762" s="263"/>
      <c r="W1762" s="263">
        <v>1</v>
      </c>
      <c r="X1762" s="158">
        <v>45146</v>
      </c>
      <c r="Y1762" s="297">
        <f t="shared" si="76"/>
        <v>1</v>
      </c>
      <c r="Z1762" s="263"/>
      <c r="AA1762" s="263"/>
      <c r="AB1762" s="263"/>
      <c r="AC1762" s="263"/>
      <c r="AD1762" s="263"/>
      <c r="AE1762" s="263"/>
      <c r="AF1762" s="263"/>
      <c r="AG1762" s="158"/>
      <c r="AH1762" s="297">
        <f t="shared" si="74"/>
        <v>0</v>
      </c>
      <c r="AI1762" s="573"/>
      <c r="AJ1762" s="574" t="s">
        <v>659</v>
      </c>
      <c r="AK1762" s="574" t="s">
        <v>430</v>
      </c>
      <c r="AL1762" s="574"/>
      <c r="AM1762" s="574"/>
      <c r="AN1762" s="574"/>
      <c r="AO1762" s="574"/>
      <c r="AP1762" s="574"/>
      <c r="AQ1762" s="574"/>
      <c r="AR1762" s="574"/>
      <c r="AS1762" s="575"/>
      <c r="AT1762" s="576"/>
      <c r="AU1762" s="575"/>
      <c r="AV1762" s="577"/>
      <c r="AW1762" s="159"/>
    </row>
    <row r="1763" spans="1:49" ht="51">
      <c r="A1763" s="395"/>
      <c r="B1763" s="395">
        <v>5431202100</v>
      </c>
      <c r="C1763" s="263" t="s">
        <v>8192</v>
      </c>
      <c r="D1763" s="263" t="s">
        <v>8193</v>
      </c>
      <c r="E1763" s="263" t="s">
        <v>3932</v>
      </c>
      <c r="F1763" s="263" t="s">
        <v>422</v>
      </c>
      <c r="G1763" s="263" t="s">
        <v>655</v>
      </c>
      <c r="H1763" s="263"/>
      <c r="I1763" s="263"/>
      <c r="J1763" s="263"/>
      <c r="K1763" s="263"/>
      <c r="L1763" s="263"/>
      <c r="M1763" s="263"/>
      <c r="N1763" s="263"/>
      <c r="O1763" s="158"/>
      <c r="P1763" s="296">
        <f t="shared" si="75"/>
        <v>0</v>
      </c>
      <c r="Q1763" s="263"/>
      <c r="R1763" s="263"/>
      <c r="S1763" s="263"/>
      <c r="T1763" s="263"/>
      <c r="U1763" s="263"/>
      <c r="V1763" s="263"/>
      <c r="W1763" s="263">
        <v>1</v>
      </c>
      <c r="X1763" s="158">
        <v>45232</v>
      </c>
      <c r="Y1763" s="297">
        <f t="shared" si="76"/>
        <v>1</v>
      </c>
      <c r="Z1763" s="263"/>
      <c r="AA1763" s="263"/>
      <c r="AB1763" s="263"/>
      <c r="AC1763" s="263"/>
      <c r="AD1763" s="263"/>
      <c r="AE1763" s="263"/>
      <c r="AF1763" s="263"/>
      <c r="AG1763" s="158"/>
      <c r="AH1763" s="297">
        <f t="shared" si="74"/>
        <v>0</v>
      </c>
      <c r="AI1763" s="573"/>
      <c r="AJ1763" s="574" t="s">
        <v>659</v>
      </c>
      <c r="AK1763" s="574" t="s">
        <v>430</v>
      </c>
      <c r="AL1763" s="574"/>
      <c r="AM1763" s="574"/>
      <c r="AN1763" s="574"/>
      <c r="AO1763" s="574"/>
      <c r="AP1763" s="574"/>
      <c r="AQ1763" s="574"/>
      <c r="AR1763" s="574"/>
      <c r="AS1763" s="575"/>
      <c r="AT1763" s="576"/>
      <c r="AU1763" s="575"/>
      <c r="AV1763" s="577"/>
      <c r="AW1763" s="159"/>
    </row>
    <row r="1764" spans="1:49" ht="63.75">
      <c r="A1764" s="395"/>
      <c r="B1764" s="395">
        <v>4584110100</v>
      </c>
      <c r="C1764" s="263" t="s">
        <v>8194</v>
      </c>
      <c r="D1764" s="263" t="s">
        <v>8195</v>
      </c>
      <c r="E1764" s="263" t="s">
        <v>3933</v>
      </c>
      <c r="F1764" s="263" t="s">
        <v>422</v>
      </c>
      <c r="G1764" s="263" t="s">
        <v>655</v>
      </c>
      <c r="H1764" s="263"/>
      <c r="I1764" s="263"/>
      <c r="J1764" s="263"/>
      <c r="K1764" s="263"/>
      <c r="L1764" s="263"/>
      <c r="M1764" s="263"/>
      <c r="N1764" s="263"/>
      <c r="O1764" s="158"/>
      <c r="P1764" s="296">
        <f t="shared" si="75"/>
        <v>0</v>
      </c>
      <c r="Q1764" s="263"/>
      <c r="R1764" s="263"/>
      <c r="S1764" s="263"/>
      <c r="T1764" s="263"/>
      <c r="U1764" s="263"/>
      <c r="V1764" s="263"/>
      <c r="W1764" s="263">
        <v>1</v>
      </c>
      <c r="X1764" s="158">
        <v>45071</v>
      </c>
      <c r="Y1764" s="297">
        <f t="shared" si="76"/>
        <v>1</v>
      </c>
      <c r="Z1764" s="263"/>
      <c r="AA1764" s="263"/>
      <c r="AB1764" s="263"/>
      <c r="AC1764" s="263"/>
      <c r="AD1764" s="263"/>
      <c r="AE1764" s="263"/>
      <c r="AF1764" s="263"/>
      <c r="AG1764" s="158"/>
      <c r="AH1764" s="297">
        <f t="shared" si="74"/>
        <v>0</v>
      </c>
      <c r="AI1764" s="573"/>
      <c r="AJ1764" s="574" t="s">
        <v>659</v>
      </c>
      <c r="AK1764" s="574" t="s">
        <v>430</v>
      </c>
      <c r="AL1764" s="574"/>
      <c r="AM1764" s="574"/>
      <c r="AN1764" s="574"/>
      <c r="AO1764" s="574"/>
      <c r="AP1764" s="574"/>
      <c r="AQ1764" s="574"/>
      <c r="AR1764" s="574"/>
      <c r="AS1764" s="575"/>
      <c r="AT1764" s="576"/>
      <c r="AU1764" s="575"/>
      <c r="AV1764" s="577"/>
      <c r="AW1764" s="159"/>
    </row>
    <row r="1765" spans="1:49" ht="51">
      <c r="A1765" s="395"/>
      <c r="B1765" s="395">
        <v>4730910700</v>
      </c>
      <c r="C1765" s="263" t="s">
        <v>8196</v>
      </c>
      <c r="D1765" s="263" t="s">
        <v>8197</v>
      </c>
      <c r="E1765" s="263" t="s">
        <v>3934</v>
      </c>
      <c r="F1765" s="263" t="s">
        <v>422</v>
      </c>
      <c r="G1765" s="263" t="s">
        <v>655</v>
      </c>
      <c r="H1765" s="263"/>
      <c r="I1765" s="263"/>
      <c r="J1765" s="263"/>
      <c r="K1765" s="263"/>
      <c r="L1765" s="263"/>
      <c r="M1765" s="263"/>
      <c r="N1765" s="263"/>
      <c r="O1765" s="158"/>
      <c r="P1765" s="296">
        <f t="shared" si="75"/>
        <v>0</v>
      </c>
      <c r="Q1765" s="263"/>
      <c r="R1765" s="263"/>
      <c r="S1765" s="263"/>
      <c r="T1765" s="263"/>
      <c r="U1765" s="263"/>
      <c r="V1765" s="263"/>
      <c r="W1765" s="263">
        <v>1</v>
      </c>
      <c r="X1765" s="158">
        <v>45286</v>
      </c>
      <c r="Y1765" s="297">
        <f t="shared" si="76"/>
        <v>1</v>
      </c>
      <c r="Z1765" s="263"/>
      <c r="AA1765" s="263"/>
      <c r="AB1765" s="263"/>
      <c r="AC1765" s="263"/>
      <c r="AD1765" s="263"/>
      <c r="AE1765" s="263"/>
      <c r="AF1765" s="263"/>
      <c r="AG1765" s="158"/>
      <c r="AH1765" s="297">
        <f t="shared" si="74"/>
        <v>0</v>
      </c>
      <c r="AI1765" s="573"/>
      <c r="AJ1765" s="574" t="s">
        <v>659</v>
      </c>
      <c r="AK1765" s="574" t="s">
        <v>430</v>
      </c>
      <c r="AL1765" s="574"/>
      <c r="AM1765" s="574"/>
      <c r="AN1765" s="574"/>
      <c r="AO1765" s="574"/>
      <c r="AP1765" s="574"/>
      <c r="AQ1765" s="574"/>
      <c r="AR1765" s="574"/>
      <c r="AS1765" s="575"/>
      <c r="AT1765" s="576"/>
      <c r="AU1765" s="575"/>
      <c r="AV1765" s="577"/>
      <c r="AW1765" s="159"/>
    </row>
    <row r="1766" spans="1:49" ht="51">
      <c r="A1766" s="395"/>
      <c r="B1766" s="395">
        <v>4775220900</v>
      </c>
      <c r="C1766" s="263" t="s">
        <v>8198</v>
      </c>
      <c r="D1766" s="263" t="s">
        <v>8199</v>
      </c>
      <c r="E1766" s="263" t="s">
        <v>3935</v>
      </c>
      <c r="F1766" s="263" t="s">
        <v>422</v>
      </c>
      <c r="G1766" s="263" t="s">
        <v>655</v>
      </c>
      <c r="H1766" s="263"/>
      <c r="I1766" s="263"/>
      <c r="J1766" s="263"/>
      <c r="K1766" s="263"/>
      <c r="L1766" s="263"/>
      <c r="M1766" s="263"/>
      <c r="N1766" s="263"/>
      <c r="O1766" s="158"/>
      <c r="P1766" s="296">
        <f t="shared" si="75"/>
        <v>0</v>
      </c>
      <c r="Q1766" s="263"/>
      <c r="R1766" s="263"/>
      <c r="S1766" s="263"/>
      <c r="T1766" s="263"/>
      <c r="U1766" s="263"/>
      <c r="V1766" s="263"/>
      <c r="W1766" s="263">
        <v>1</v>
      </c>
      <c r="X1766" s="158">
        <v>45007</v>
      </c>
      <c r="Y1766" s="297">
        <f t="shared" si="76"/>
        <v>1</v>
      </c>
      <c r="Z1766" s="263"/>
      <c r="AA1766" s="263"/>
      <c r="AB1766" s="263"/>
      <c r="AC1766" s="263"/>
      <c r="AD1766" s="263"/>
      <c r="AE1766" s="263"/>
      <c r="AF1766" s="263"/>
      <c r="AG1766" s="158"/>
      <c r="AH1766" s="297">
        <f t="shared" si="74"/>
        <v>0</v>
      </c>
      <c r="AI1766" s="573"/>
      <c r="AJ1766" s="574" t="s">
        <v>659</v>
      </c>
      <c r="AK1766" s="574" t="s">
        <v>430</v>
      </c>
      <c r="AL1766" s="574"/>
      <c r="AM1766" s="574"/>
      <c r="AN1766" s="574"/>
      <c r="AO1766" s="574"/>
      <c r="AP1766" s="574"/>
      <c r="AQ1766" s="574"/>
      <c r="AR1766" s="574"/>
      <c r="AS1766" s="575"/>
      <c r="AT1766" s="576"/>
      <c r="AU1766" s="575"/>
      <c r="AV1766" s="577"/>
      <c r="AW1766" s="159"/>
    </row>
    <row r="1767" spans="1:49" ht="51">
      <c r="A1767" s="395"/>
      <c r="B1767" s="395">
        <v>4516440600</v>
      </c>
      <c r="C1767" s="263" t="s">
        <v>8200</v>
      </c>
      <c r="D1767" s="263" t="s">
        <v>8201</v>
      </c>
      <c r="E1767" s="263" t="s">
        <v>3936</v>
      </c>
      <c r="F1767" s="263" t="s">
        <v>422</v>
      </c>
      <c r="G1767" s="263" t="s">
        <v>655</v>
      </c>
      <c r="H1767" s="263"/>
      <c r="I1767" s="263"/>
      <c r="J1767" s="263"/>
      <c r="K1767" s="263"/>
      <c r="L1767" s="263"/>
      <c r="M1767" s="263"/>
      <c r="N1767" s="263"/>
      <c r="O1767" s="158"/>
      <c r="P1767" s="296">
        <f t="shared" si="75"/>
        <v>0</v>
      </c>
      <c r="Q1767" s="263"/>
      <c r="R1767" s="263"/>
      <c r="S1767" s="263"/>
      <c r="T1767" s="263"/>
      <c r="U1767" s="263"/>
      <c r="V1767" s="263"/>
      <c r="W1767" s="263">
        <v>1</v>
      </c>
      <c r="X1767" s="158">
        <v>45097</v>
      </c>
      <c r="Y1767" s="297">
        <f t="shared" si="76"/>
        <v>1</v>
      </c>
      <c r="Z1767" s="263"/>
      <c r="AA1767" s="263"/>
      <c r="AB1767" s="263"/>
      <c r="AC1767" s="263"/>
      <c r="AD1767" s="263"/>
      <c r="AE1767" s="263"/>
      <c r="AF1767" s="263"/>
      <c r="AG1767" s="158"/>
      <c r="AH1767" s="297">
        <f t="shared" si="74"/>
        <v>0</v>
      </c>
      <c r="AI1767" s="573"/>
      <c r="AJ1767" s="574" t="s">
        <v>659</v>
      </c>
      <c r="AK1767" s="574" t="s">
        <v>430</v>
      </c>
      <c r="AL1767" s="574"/>
      <c r="AM1767" s="574"/>
      <c r="AN1767" s="574"/>
      <c r="AO1767" s="574"/>
      <c r="AP1767" s="574"/>
      <c r="AQ1767" s="574"/>
      <c r="AR1767" s="574"/>
      <c r="AS1767" s="575"/>
      <c r="AT1767" s="576"/>
      <c r="AU1767" s="575"/>
      <c r="AV1767" s="577"/>
      <c r="AW1767" s="159"/>
    </row>
    <row r="1768" spans="1:49" ht="38.25">
      <c r="A1768" s="395"/>
      <c r="B1768" s="395">
        <v>4295731100</v>
      </c>
      <c r="C1768" s="263" t="s">
        <v>8202</v>
      </c>
      <c r="D1768" s="263" t="s">
        <v>8203</v>
      </c>
      <c r="E1768" s="263" t="s">
        <v>3937</v>
      </c>
      <c r="F1768" s="263" t="s">
        <v>422</v>
      </c>
      <c r="G1768" s="263" t="s">
        <v>655</v>
      </c>
      <c r="H1768" s="263"/>
      <c r="I1768" s="263"/>
      <c r="J1768" s="263"/>
      <c r="K1768" s="263"/>
      <c r="L1768" s="263"/>
      <c r="M1768" s="263"/>
      <c r="N1768" s="263"/>
      <c r="O1768" s="158"/>
      <c r="P1768" s="296">
        <f t="shared" si="75"/>
        <v>0</v>
      </c>
      <c r="Q1768" s="263"/>
      <c r="R1768" s="263"/>
      <c r="S1768" s="263"/>
      <c r="T1768" s="263"/>
      <c r="U1768" s="263"/>
      <c r="V1768" s="263"/>
      <c r="W1768" s="263">
        <v>1</v>
      </c>
      <c r="X1768" s="158">
        <v>45069</v>
      </c>
      <c r="Y1768" s="297">
        <f t="shared" si="76"/>
        <v>1</v>
      </c>
      <c r="Z1768" s="263"/>
      <c r="AA1768" s="263"/>
      <c r="AB1768" s="263"/>
      <c r="AC1768" s="263"/>
      <c r="AD1768" s="263"/>
      <c r="AE1768" s="263"/>
      <c r="AF1768" s="263"/>
      <c r="AG1768" s="158"/>
      <c r="AH1768" s="297">
        <f t="shared" si="74"/>
        <v>0</v>
      </c>
      <c r="AI1768" s="573"/>
      <c r="AJ1768" s="574" t="s">
        <v>659</v>
      </c>
      <c r="AK1768" s="574" t="s">
        <v>430</v>
      </c>
      <c r="AL1768" s="574"/>
      <c r="AM1768" s="574"/>
      <c r="AN1768" s="574"/>
      <c r="AO1768" s="574"/>
      <c r="AP1768" s="574"/>
      <c r="AQ1768" s="574"/>
      <c r="AR1768" s="574"/>
      <c r="AS1768" s="575"/>
      <c r="AT1768" s="576"/>
      <c r="AU1768" s="575"/>
      <c r="AV1768" s="577"/>
      <c r="AW1768" s="159"/>
    </row>
    <row r="1769" spans="1:49" ht="63.75">
      <c r="A1769" s="395"/>
      <c r="B1769" s="395">
        <v>4325101200</v>
      </c>
      <c r="C1769" s="263" t="s">
        <v>8204</v>
      </c>
      <c r="D1769" s="263" t="s">
        <v>8205</v>
      </c>
      <c r="E1769" s="263" t="s">
        <v>3938</v>
      </c>
      <c r="F1769" s="263" t="s">
        <v>422</v>
      </c>
      <c r="G1769" s="263" t="s">
        <v>655</v>
      </c>
      <c r="H1769" s="263"/>
      <c r="I1769" s="263"/>
      <c r="J1769" s="263"/>
      <c r="K1769" s="263"/>
      <c r="L1769" s="263"/>
      <c r="M1769" s="263"/>
      <c r="N1769" s="263"/>
      <c r="O1769" s="158"/>
      <c r="P1769" s="296">
        <f t="shared" si="75"/>
        <v>0</v>
      </c>
      <c r="Q1769" s="263"/>
      <c r="R1769" s="263"/>
      <c r="S1769" s="263"/>
      <c r="T1769" s="263"/>
      <c r="U1769" s="263"/>
      <c r="V1769" s="263"/>
      <c r="W1769" s="263">
        <v>1</v>
      </c>
      <c r="X1769" s="158">
        <v>45115</v>
      </c>
      <c r="Y1769" s="297">
        <f t="shared" si="76"/>
        <v>1</v>
      </c>
      <c r="Z1769" s="263"/>
      <c r="AA1769" s="263"/>
      <c r="AB1769" s="263"/>
      <c r="AC1769" s="263"/>
      <c r="AD1769" s="263"/>
      <c r="AE1769" s="263"/>
      <c r="AF1769" s="263"/>
      <c r="AG1769" s="158"/>
      <c r="AH1769" s="297">
        <f t="shared" si="74"/>
        <v>0</v>
      </c>
      <c r="AI1769" s="573"/>
      <c r="AJ1769" s="574" t="s">
        <v>659</v>
      </c>
      <c r="AK1769" s="574" t="s">
        <v>430</v>
      </c>
      <c r="AL1769" s="574"/>
      <c r="AM1769" s="574"/>
      <c r="AN1769" s="574"/>
      <c r="AO1769" s="574"/>
      <c r="AP1769" s="574"/>
      <c r="AQ1769" s="574"/>
      <c r="AR1769" s="574"/>
      <c r="AS1769" s="575"/>
      <c r="AT1769" s="576"/>
      <c r="AU1769" s="575"/>
      <c r="AV1769" s="577"/>
      <c r="AW1769" s="159"/>
    </row>
    <row r="1770" spans="1:49" ht="63.75">
      <c r="A1770" s="395"/>
      <c r="B1770" s="395">
        <v>4483822500</v>
      </c>
      <c r="C1770" s="263" t="s">
        <v>8206</v>
      </c>
      <c r="D1770" s="263" t="s">
        <v>8207</v>
      </c>
      <c r="E1770" s="263" t="s">
        <v>3939</v>
      </c>
      <c r="F1770" s="263" t="s">
        <v>422</v>
      </c>
      <c r="G1770" s="263" t="s">
        <v>655</v>
      </c>
      <c r="H1770" s="263"/>
      <c r="I1770" s="263"/>
      <c r="J1770" s="263"/>
      <c r="K1770" s="263"/>
      <c r="L1770" s="263"/>
      <c r="M1770" s="263"/>
      <c r="N1770" s="263"/>
      <c r="O1770" s="158"/>
      <c r="P1770" s="296">
        <f t="shared" si="75"/>
        <v>0</v>
      </c>
      <c r="Q1770" s="263"/>
      <c r="R1770" s="263"/>
      <c r="S1770" s="263"/>
      <c r="T1770" s="263"/>
      <c r="U1770" s="263"/>
      <c r="V1770" s="263"/>
      <c r="W1770" s="263">
        <v>1</v>
      </c>
      <c r="X1770" s="158">
        <v>45134</v>
      </c>
      <c r="Y1770" s="297">
        <f t="shared" si="76"/>
        <v>1</v>
      </c>
      <c r="Z1770" s="263"/>
      <c r="AA1770" s="263"/>
      <c r="AB1770" s="263"/>
      <c r="AC1770" s="263"/>
      <c r="AD1770" s="263"/>
      <c r="AE1770" s="263"/>
      <c r="AF1770" s="263"/>
      <c r="AG1770" s="158"/>
      <c r="AH1770" s="297">
        <f t="shared" si="74"/>
        <v>0</v>
      </c>
      <c r="AI1770" s="573"/>
      <c r="AJ1770" s="574" t="s">
        <v>659</v>
      </c>
      <c r="AK1770" s="574" t="s">
        <v>430</v>
      </c>
      <c r="AL1770" s="574"/>
      <c r="AM1770" s="574"/>
      <c r="AN1770" s="574"/>
      <c r="AO1770" s="574"/>
      <c r="AP1770" s="574"/>
      <c r="AQ1770" s="574"/>
      <c r="AR1770" s="574"/>
      <c r="AS1770" s="575"/>
      <c r="AT1770" s="576"/>
      <c r="AU1770" s="575"/>
      <c r="AV1770" s="577"/>
      <c r="AW1770" s="159"/>
    </row>
    <row r="1771" spans="1:49" ht="51">
      <c r="A1771" s="395"/>
      <c r="B1771" s="395">
        <v>4301910700</v>
      </c>
      <c r="C1771" s="263" t="s">
        <v>8208</v>
      </c>
      <c r="D1771" s="263" t="s">
        <v>8209</v>
      </c>
      <c r="E1771" s="263" t="s">
        <v>3940</v>
      </c>
      <c r="F1771" s="263" t="s">
        <v>422</v>
      </c>
      <c r="G1771" s="263" t="s">
        <v>655</v>
      </c>
      <c r="H1771" s="263"/>
      <c r="I1771" s="263"/>
      <c r="J1771" s="263"/>
      <c r="K1771" s="263"/>
      <c r="L1771" s="263"/>
      <c r="M1771" s="263"/>
      <c r="N1771" s="263"/>
      <c r="O1771" s="158"/>
      <c r="P1771" s="296">
        <f t="shared" si="75"/>
        <v>0</v>
      </c>
      <c r="Q1771" s="263"/>
      <c r="R1771" s="263"/>
      <c r="S1771" s="263"/>
      <c r="T1771" s="263"/>
      <c r="U1771" s="263"/>
      <c r="V1771" s="263"/>
      <c r="W1771" s="263">
        <v>1</v>
      </c>
      <c r="X1771" s="158">
        <v>45054</v>
      </c>
      <c r="Y1771" s="297">
        <f t="shared" si="76"/>
        <v>1</v>
      </c>
      <c r="Z1771" s="263"/>
      <c r="AA1771" s="263"/>
      <c r="AB1771" s="263"/>
      <c r="AC1771" s="263"/>
      <c r="AD1771" s="263"/>
      <c r="AE1771" s="263"/>
      <c r="AF1771" s="263"/>
      <c r="AG1771" s="158"/>
      <c r="AH1771" s="297">
        <f t="shared" si="74"/>
        <v>0</v>
      </c>
      <c r="AI1771" s="573"/>
      <c r="AJ1771" s="574" t="s">
        <v>659</v>
      </c>
      <c r="AK1771" s="574" t="s">
        <v>430</v>
      </c>
      <c r="AL1771" s="574"/>
      <c r="AM1771" s="574"/>
      <c r="AN1771" s="574"/>
      <c r="AO1771" s="574"/>
      <c r="AP1771" s="574"/>
      <c r="AQ1771" s="574"/>
      <c r="AR1771" s="574"/>
      <c r="AS1771" s="575"/>
      <c r="AT1771" s="576"/>
      <c r="AU1771" s="575"/>
      <c r="AV1771" s="577"/>
      <c r="AW1771" s="159"/>
    </row>
    <row r="1772" spans="1:49" ht="51">
      <c r="A1772" s="395"/>
      <c r="B1772" s="395">
        <v>4661010900</v>
      </c>
      <c r="C1772" s="263" t="s">
        <v>8210</v>
      </c>
      <c r="D1772" s="263" t="s">
        <v>8211</v>
      </c>
      <c r="E1772" s="263" t="s">
        <v>3941</v>
      </c>
      <c r="F1772" s="263" t="s">
        <v>422</v>
      </c>
      <c r="G1772" s="263" t="s">
        <v>655</v>
      </c>
      <c r="H1772" s="263"/>
      <c r="I1772" s="263"/>
      <c r="J1772" s="263"/>
      <c r="K1772" s="263"/>
      <c r="L1772" s="263"/>
      <c r="M1772" s="263"/>
      <c r="N1772" s="263"/>
      <c r="O1772" s="158"/>
      <c r="P1772" s="296">
        <f t="shared" si="75"/>
        <v>0</v>
      </c>
      <c r="Q1772" s="263"/>
      <c r="R1772" s="263"/>
      <c r="S1772" s="263"/>
      <c r="T1772" s="263"/>
      <c r="U1772" s="263"/>
      <c r="V1772" s="263"/>
      <c r="W1772" s="263">
        <v>1</v>
      </c>
      <c r="X1772" s="158">
        <v>45021</v>
      </c>
      <c r="Y1772" s="297">
        <f t="shared" si="76"/>
        <v>1</v>
      </c>
      <c r="Z1772" s="263"/>
      <c r="AA1772" s="263"/>
      <c r="AB1772" s="263"/>
      <c r="AC1772" s="263"/>
      <c r="AD1772" s="263"/>
      <c r="AE1772" s="263"/>
      <c r="AF1772" s="263"/>
      <c r="AG1772" s="158"/>
      <c r="AH1772" s="297">
        <f t="shared" si="74"/>
        <v>0</v>
      </c>
      <c r="AI1772" s="573"/>
      <c r="AJ1772" s="574" t="s">
        <v>659</v>
      </c>
      <c r="AK1772" s="574" t="s">
        <v>430</v>
      </c>
      <c r="AL1772" s="574"/>
      <c r="AM1772" s="574"/>
      <c r="AN1772" s="574"/>
      <c r="AO1772" s="574"/>
      <c r="AP1772" s="574"/>
      <c r="AQ1772" s="574"/>
      <c r="AR1772" s="574"/>
      <c r="AS1772" s="575"/>
      <c r="AT1772" s="576"/>
      <c r="AU1772" s="575"/>
      <c r="AV1772" s="577"/>
      <c r="AW1772" s="159"/>
    </row>
    <row r="1773" spans="1:49" ht="63.75">
      <c r="A1773" s="395"/>
      <c r="B1773" s="395">
        <v>3586002000</v>
      </c>
      <c r="C1773" s="263" t="s">
        <v>8212</v>
      </c>
      <c r="D1773" s="263" t="s">
        <v>8213</v>
      </c>
      <c r="E1773" s="263" t="s">
        <v>3942</v>
      </c>
      <c r="F1773" s="263" t="s">
        <v>422</v>
      </c>
      <c r="G1773" s="263" t="s">
        <v>655</v>
      </c>
      <c r="H1773" s="263"/>
      <c r="I1773" s="263"/>
      <c r="J1773" s="263"/>
      <c r="K1773" s="263"/>
      <c r="L1773" s="263"/>
      <c r="M1773" s="263"/>
      <c r="N1773" s="263"/>
      <c r="O1773" s="158"/>
      <c r="P1773" s="296">
        <f t="shared" si="75"/>
        <v>0</v>
      </c>
      <c r="Q1773" s="263"/>
      <c r="R1773" s="263"/>
      <c r="S1773" s="263"/>
      <c r="T1773" s="263"/>
      <c r="U1773" s="263"/>
      <c r="V1773" s="263"/>
      <c r="W1773" s="263">
        <v>1</v>
      </c>
      <c r="X1773" s="158">
        <v>45204</v>
      </c>
      <c r="Y1773" s="297">
        <f t="shared" si="76"/>
        <v>1</v>
      </c>
      <c r="Z1773" s="263"/>
      <c r="AA1773" s="263"/>
      <c r="AB1773" s="263"/>
      <c r="AC1773" s="263"/>
      <c r="AD1773" s="263"/>
      <c r="AE1773" s="263"/>
      <c r="AF1773" s="263"/>
      <c r="AG1773" s="158"/>
      <c r="AH1773" s="297">
        <f t="shared" si="74"/>
        <v>0</v>
      </c>
      <c r="AI1773" s="573"/>
      <c r="AJ1773" s="574" t="s">
        <v>659</v>
      </c>
      <c r="AK1773" s="574" t="s">
        <v>430</v>
      </c>
      <c r="AL1773" s="574"/>
      <c r="AM1773" s="574"/>
      <c r="AN1773" s="574"/>
      <c r="AO1773" s="574"/>
      <c r="AP1773" s="574"/>
      <c r="AQ1773" s="574"/>
      <c r="AR1773" s="574"/>
      <c r="AS1773" s="575"/>
      <c r="AT1773" s="576"/>
      <c r="AU1773" s="575"/>
      <c r="AV1773" s="577"/>
      <c r="AW1773" s="159"/>
    </row>
    <row r="1774" spans="1:49" ht="51">
      <c r="A1774" s="395"/>
      <c r="B1774" s="395">
        <v>5425810500</v>
      </c>
      <c r="C1774" s="263" t="s">
        <v>8214</v>
      </c>
      <c r="D1774" s="263" t="s">
        <v>8215</v>
      </c>
      <c r="E1774" s="263" t="s">
        <v>3943</v>
      </c>
      <c r="F1774" s="263" t="s">
        <v>422</v>
      </c>
      <c r="G1774" s="263" t="s">
        <v>655</v>
      </c>
      <c r="H1774" s="263"/>
      <c r="I1774" s="263"/>
      <c r="J1774" s="263"/>
      <c r="K1774" s="263"/>
      <c r="L1774" s="263"/>
      <c r="M1774" s="263"/>
      <c r="N1774" s="263"/>
      <c r="O1774" s="158"/>
      <c r="P1774" s="296">
        <f t="shared" si="75"/>
        <v>0</v>
      </c>
      <c r="Q1774" s="263"/>
      <c r="R1774" s="263"/>
      <c r="S1774" s="263"/>
      <c r="T1774" s="263"/>
      <c r="U1774" s="263"/>
      <c r="V1774" s="263"/>
      <c r="W1774" s="263">
        <v>1</v>
      </c>
      <c r="X1774" s="158">
        <v>45211</v>
      </c>
      <c r="Y1774" s="297">
        <f t="shared" si="76"/>
        <v>1</v>
      </c>
      <c r="Z1774" s="263"/>
      <c r="AA1774" s="263"/>
      <c r="AB1774" s="263"/>
      <c r="AC1774" s="263"/>
      <c r="AD1774" s="263"/>
      <c r="AE1774" s="263"/>
      <c r="AF1774" s="263"/>
      <c r="AG1774" s="158"/>
      <c r="AH1774" s="297">
        <f t="shared" si="74"/>
        <v>0</v>
      </c>
      <c r="AI1774" s="573"/>
      <c r="AJ1774" s="574" t="s">
        <v>659</v>
      </c>
      <c r="AK1774" s="574" t="s">
        <v>430</v>
      </c>
      <c r="AL1774" s="574"/>
      <c r="AM1774" s="574"/>
      <c r="AN1774" s="574"/>
      <c r="AO1774" s="574"/>
      <c r="AP1774" s="574"/>
      <c r="AQ1774" s="574"/>
      <c r="AR1774" s="574"/>
      <c r="AS1774" s="575"/>
      <c r="AT1774" s="576"/>
      <c r="AU1774" s="575"/>
      <c r="AV1774" s="577"/>
      <c r="AW1774" s="159"/>
    </row>
    <row r="1775" spans="1:49" ht="51">
      <c r="A1775" s="395"/>
      <c r="B1775" s="395">
        <v>3182507100</v>
      </c>
      <c r="C1775" s="263" t="s">
        <v>8216</v>
      </c>
      <c r="D1775" s="263" t="s">
        <v>8217</v>
      </c>
      <c r="E1775" s="263" t="s">
        <v>3944</v>
      </c>
      <c r="F1775" s="263" t="s">
        <v>422</v>
      </c>
      <c r="G1775" s="263" t="s">
        <v>655</v>
      </c>
      <c r="H1775" s="263"/>
      <c r="I1775" s="263"/>
      <c r="J1775" s="263"/>
      <c r="K1775" s="263"/>
      <c r="L1775" s="263"/>
      <c r="M1775" s="263"/>
      <c r="N1775" s="263"/>
      <c r="O1775" s="158"/>
      <c r="P1775" s="296">
        <f t="shared" si="75"/>
        <v>0</v>
      </c>
      <c r="Q1775" s="263"/>
      <c r="R1775" s="263"/>
      <c r="S1775" s="263"/>
      <c r="T1775" s="263"/>
      <c r="U1775" s="263"/>
      <c r="V1775" s="263"/>
      <c r="W1775" s="263">
        <v>1</v>
      </c>
      <c r="X1775" s="158">
        <v>45037</v>
      </c>
      <c r="Y1775" s="297">
        <f t="shared" si="76"/>
        <v>1</v>
      </c>
      <c r="Z1775" s="263"/>
      <c r="AA1775" s="263"/>
      <c r="AB1775" s="263"/>
      <c r="AC1775" s="263"/>
      <c r="AD1775" s="263"/>
      <c r="AE1775" s="263"/>
      <c r="AF1775" s="263"/>
      <c r="AG1775" s="158"/>
      <c r="AH1775" s="297">
        <f t="shared" si="74"/>
        <v>0</v>
      </c>
      <c r="AI1775" s="573"/>
      <c r="AJ1775" s="574" t="s">
        <v>659</v>
      </c>
      <c r="AK1775" s="574" t="s">
        <v>430</v>
      </c>
      <c r="AL1775" s="574"/>
      <c r="AM1775" s="574"/>
      <c r="AN1775" s="574"/>
      <c r="AO1775" s="574"/>
      <c r="AP1775" s="574"/>
      <c r="AQ1775" s="574"/>
      <c r="AR1775" s="574"/>
      <c r="AS1775" s="575"/>
      <c r="AT1775" s="576"/>
      <c r="AU1775" s="575"/>
      <c r="AV1775" s="577"/>
      <c r="AW1775" s="159"/>
    </row>
    <row r="1776" spans="1:49" ht="63.75">
      <c r="A1776" s="395"/>
      <c r="B1776" s="395">
        <v>3250911200</v>
      </c>
      <c r="C1776" s="263" t="s">
        <v>8218</v>
      </c>
      <c r="D1776" s="263" t="s">
        <v>8219</v>
      </c>
      <c r="E1776" s="263" t="s">
        <v>3945</v>
      </c>
      <c r="F1776" s="263" t="s">
        <v>422</v>
      </c>
      <c r="G1776" s="263" t="s">
        <v>655</v>
      </c>
      <c r="H1776" s="263"/>
      <c r="I1776" s="263"/>
      <c r="J1776" s="263"/>
      <c r="K1776" s="263"/>
      <c r="L1776" s="263"/>
      <c r="M1776" s="263"/>
      <c r="N1776" s="263"/>
      <c r="O1776" s="158"/>
      <c r="P1776" s="296">
        <f t="shared" si="75"/>
        <v>0</v>
      </c>
      <c r="Q1776" s="263"/>
      <c r="R1776" s="263"/>
      <c r="S1776" s="263"/>
      <c r="T1776" s="263"/>
      <c r="U1776" s="263"/>
      <c r="V1776" s="263"/>
      <c r="W1776" s="263">
        <v>1</v>
      </c>
      <c r="X1776" s="158">
        <v>45078</v>
      </c>
      <c r="Y1776" s="297">
        <f t="shared" si="76"/>
        <v>1</v>
      </c>
      <c r="Z1776" s="263"/>
      <c r="AA1776" s="263"/>
      <c r="AB1776" s="263"/>
      <c r="AC1776" s="263"/>
      <c r="AD1776" s="263"/>
      <c r="AE1776" s="263"/>
      <c r="AF1776" s="263"/>
      <c r="AG1776" s="158"/>
      <c r="AH1776" s="297">
        <f t="shared" si="74"/>
        <v>0</v>
      </c>
      <c r="AI1776" s="573"/>
      <c r="AJ1776" s="574" t="s">
        <v>659</v>
      </c>
      <c r="AK1776" s="574" t="s">
        <v>430</v>
      </c>
      <c r="AL1776" s="574"/>
      <c r="AM1776" s="574"/>
      <c r="AN1776" s="574"/>
      <c r="AO1776" s="574"/>
      <c r="AP1776" s="574"/>
      <c r="AQ1776" s="574"/>
      <c r="AR1776" s="574"/>
      <c r="AS1776" s="575"/>
      <c r="AT1776" s="576"/>
      <c r="AU1776" s="575"/>
      <c r="AV1776" s="577"/>
      <c r="AW1776" s="159"/>
    </row>
    <row r="1777" spans="1:49" ht="63.75">
      <c r="A1777" s="395"/>
      <c r="B1777" s="395">
        <v>4464921600</v>
      </c>
      <c r="C1777" s="263" t="s">
        <v>8220</v>
      </c>
      <c r="D1777" s="263" t="s">
        <v>8221</v>
      </c>
      <c r="E1777" s="263" t="s">
        <v>3946</v>
      </c>
      <c r="F1777" s="263" t="s">
        <v>422</v>
      </c>
      <c r="G1777" s="263" t="s">
        <v>655</v>
      </c>
      <c r="H1777" s="263"/>
      <c r="I1777" s="263"/>
      <c r="J1777" s="263"/>
      <c r="K1777" s="263"/>
      <c r="L1777" s="263"/>
      <c r="M1777" s="263"/>
      <c r="N1777" s="263"/>
      <c r="O1777" s="158"/>
      <c r="P1777" s="296">
        <f t="shared" si="75"/>
        <v>0</v>
      </c>
      <c r="Q1777" s="263"/>
      <c r="R1777" s="263"/>
      <c r="S1777" s="263"/>
      <c r="T1777" s="263"/>
      <c r="U1777" s="263"/>
      <c r="V1777" s="263"/>
      <c r="W1777" s="263">
        <v>1</v>
      </c>
      <c r="X1777" s="158">
        <v>45064</v>
      </c>
      <c r="Y1777" s="297">
        <f t="shared" si="76"/>
        <v>1</v>
      </c>
      <c r="Z1777" s="263"/>
      <c r="AA1777" s="263"/>
      <c r="AB1777" s="263"/>
      <c r="AC1777" s="263"/>
      <c r="AD1777" s="263"/>
      <c r="AE1777" s="263"/>
      <c r="AF1777" s="263"/>
      <c r="AG1777" s="158"/>
      <c r="AH1777" s="297">
        <f t="shared" ref="AH1777:AH1840" si="77">SUM($Z1777:$AF1777)</f>
        <v>0</v>
      </c>
      <c r="AI1777" s="573"/>
      <c r="AJ1777" s="574" t="s">
        <v>659</v>
      </c>
      <c r="AK1777" s="574" t="s">
        <v>430</v>
      </c>
      <c r="AL1777" s="574"/>
      <c r="AM1777" s="574"/>
      <c r="AN1777" s="574"/>
      <c r="AO1777" s="574"/>
      <c r="AP1777" s="574"/>
      <c r="AQ1777" s="574"/>
      <c r="AR1777" s="574"/>
      <c r="AS1777" s="575"/>
      <c r="AT1777" s="576"/>
      <c r="AU1777" s="575"/>
      <c r="AV1777" s="577"/>
      <c r="AW1777" s="159"/>
    </row>
    <row r="1778" spans="1:49" ht="38.25">
      <c r="A1778" s="395"/>
      <c r="B1778" s="395">
        <v>5300310400</v>
      </c>
      <c r="C1778" s="263" t="s">
        <v>8222</v>
      </c>
      <c r="D1778" s="263" t="s">
        <v>8223</v>
      </c>
      <c r="E1778" s="263" t="s">
        <v>3947</v>
      </c>
      <c r="F1778" s="263" t="s">
        <v>422</v>
      </c>
      <c r="G1778" s="263" t="s">
        <v>655</v>
      </c>
      <c r="H1778" s="263"/>
      <c r="I1778" s="263"/>
      <c r="J1778" s="263"/>
      <c r="K1778" s="263"/>
      <c r="L1778" s="263"/>
      <c r="M1778" s="263"/>
      <c r="N1778" s="263"/>
      <c r="O1778" s="158"/>
      <c r="P1778" s="296">
        <f t="shared" si="75"/>
        <v>0</v>
      </c>
      <c r="Q1778" s="263"/>
      <c r="R1778" s="263"/>
      <c r="S1778" s="263"/>
      <c r="T1778" s="263"/>
      <c r="U1778" s="263"/>
      <c r="V1778" s="263"/>
      <c r="W1778" s="263">
        <v>1</v>
      </c>
      <c r="X1778" s="158">
        <v>45142</v>
      </c>
      <c r="Y1778" s="297">
        <f t="shared" si="76"/>
        <v>1</v>
      </c>
      <c r="Z1778" s="263"/>
      <c r="AA1778" s="263"/>
      <c r="AB1778" s="263"/>
      <c r="AC1778" s="263"/>
      <c r="AD1778" s="263"/>
      <c r="AE1778" s="263"/>
      <c r="AF1778" s="263"/>
      <c r="AG1778" s="158"/>
      <c r="AH1778" s="297">
        <f t="shared" si="77"/>
        <v>0</v>
      </c>
      <c r="AI1778" s="573"/>
      <c r="AJ1778" s="574" t="s">
        <v>659</v>
      </c>
      <c r="AK1778" s="574" t="s">
        <v>430</v>
      </c>
      <c r="AL1778" s="574"/>
      <c r="AM1778" s="574"/>
      <c r="AN1778" s="574"/>
      <c r="AO1778" s="574"/>
      <c r="AP1778" s="574"/>
      <c r="AQ1778" s="574"/>
      <c r="AR1778" s="574"/>
      <c r="AS1778" s="575"/>
      <c r="AT1778" s="576"/>
      <c r="AU1778" s="575"/>
      <c r="AV1778" s="577"/>
      <c r="AW1778" s="159"/>
    </row>
    <row r="1779" spans="1:49" ht="51">
      <c r="A1779" s="395"/>
      <c r="B1779" s="395">
        <v>6370663800</v>
      </c>
      <c r="C1779" s="263" t="s">
        <v>8224</v>
      </c>
      <c r="D1779" s="263" t="s">
        <v>8225</v>
      </c>
      <c r="E1779" s="263" t="s">
        <v>3948</v>
      </c>
      <c r="F1779" s="263" t="s">
        <v>422</v>
      </c>
      <c r="G1779" s="263" t="s">
        <v>655</v>
      </c>
      <c r="H1779" s="263"/>
      <c r="I1779" s="263"/>
      <c r="J1779" s="263"/>
      <c r="K1779" s="263"/>
      <c r="L1779" s="263"/>
      <c r="M1779" s="263"/>
      <c r="N1779" s="263"/>
      <c r="O1779" s="158"/>
      <c r="P1779" s="296">
        <f t="shared" si="75"/>
        <v>0</v>
      </c>
      <c r="Q1779" s="263"/>
      <c r="R1779" s="263"/>
      <c r="S1779" s="263"/>
      <c r="T1779" s="263"/>
      <c r="U1779" s="263"/>
      <c r="V1779" s="263"/>
      <c r="W1779" s="263">
        <v>1</v>
      </c>
      <c r="X1779" s="158">
        <v>44994</v>
      </c>
      <c r="Y1779" s="297">
        <f t="shared" si="76"/>
        <v>1</v>
      </c>
      <c r="Z1779" s="263"/>
      <c r="AA1779" s="263"/>
      <c r="AB1779" s="263"/>
      <c r="AC1779" s="263"/>
      <c r="AD1779" s="263"/>
      <c r="AE1779" s="263"/>
      <c r="AF1779" s="263"/>
      <c r="AG1779" s="158"/>
      <c r="AH1779" s="297">
        <f t="shared" si="77"/>
        <v>0</v>
      </c>
      <c r="AI1779" s="573"/>
      <c r="AJ1779" s="574" t="s">
        <v>659</v>
      </c>
      <c r="AK1779" s="574" t="s">
        <v>430</v>
      </c>
      <c r="AL1779" s="574"/>
      <c r="AM1779" s="574"/>
      <c r="AN1779" s="574"/>
      <c r="AO1779" s="574"/>
      <c r="AP1779" s="574"/>
      <c r="AQ1779" s="574"/>
      <c r="AR1779" s="574"/>
      <c r="AS1779" s="575"/>
      <c r="AT1779" s="576"/>
      <c r="AU1779" s="575"/>
      <c r="AV1779" s="577"/>
      <c r="AW1779" s="159"/>
    </row>
    <row r="1780" spans="1:49" ht="51">
      <c r="A1780" s="395"/>
      <c r="B1780" s="395">
        <v>5412120600</v>
      </c>
      <c r="C1780" s="263" t="s">
        <v>8226</v>
      </c>
      <c r="D1780" s="263" t="s">
        <v>8227</v>
      </c>
      <c r="E1780" s="263" t="s">
        <v>3949</v>
      </c>
      <c r="F1780" s="263" t="s">
        <v>422</v>
      </c>
      <c r="G1780" s="263" t="s">
        <v>655</v>
      </c>
      <c r="H1780" s="263"/>
      <c r="I1780" s="263"/>
      <c r="J1780" s="263"/>
      <c r="K1780" s="263"/>
      <c r="L1780" s="263"/>
      <c r="M1780" s="263"/>
      <c r="N1780" s="263"/>
      <c r="O1780" s="158"/>
      <c r="P1780" s="296">
        <f t="shared" si="75"/>
        <v>0</v>
      </c>
      <c r="Q1780" s="263"/>
      <c r="R1780" s="263"/>
      <c r="S1780" s="263"/>
      <c r="T1780" s="263"/>
      <c r="U1780" s="263"/>
      <c r="V1780" s="263"/>
      <c r="W1780" s="263">
        <v>1</v>
      </c>
      <c r="X1780" s="158">
        <v>45063</v>
      </c>
      <c r="Y1780" s="297">
        <f t="shared" si="76"/>
        <v>1</v>
      </c>
      <c r="Z1780" s="263"/>
      <c r="AA1780" s="263"/>
      <c r="AB1780" s="263"/>
      <c r="AC1780" s="263"/>
      <c r="AD1780" s="263"/>
      <c r="AE1780" s="263"/>
      <c r="AF1780" s="263"/>
      <c r="AG1780" s="158"/>
      <c r="AH1780" s="297">
        <f t="shared" si="77"/>
        <v>0</v>
      </c>
      <c r="AI1780" s="573"/>
      <c r="AJ1780" s="574" t="s">
        <v>659</v>
      </c>
      <c r="AK1780" s="574" t="s">
        <v>430</v>
      </c>
      <c r="AL1780" s="574"/>
      <c r="AM1780" s="574"/>
      <c r="AN1780" s="574"/>
      <c r="AO1780" s="574"/>
      <c r="AP1780" s="574"/>
      <c r="AQ1780" s="574"/>
      <c r="AR1780" s="574"/>
      <c r="AS1780" s="575"/>
      <c r="AT1780" s="576"/>
      <c r="AU1780" s="575"/>
      <c r="AV1780" s="577"/>
      <c r="AW1780" s="159"/>
    </row>
    <row r="1781" spans="1:49" ht="51">
      <c r="A1781" s="395"/>
      <c r="B1781" s="395">
        <v>4543310900</v>
      </c>
      <c r="C1781" s="263" t="s">
        <v>8228</v>
      </c>
      <c r="D1781" s="263" t="s">
        <v>8229</v>
      </c>
      <c r="E1781" s="263" t="s">
        <v>3950</v>
      </c>
      <c r="F1781" s="263" t="s">
        <v>422</v>
      </c>
      <c r="G1781" s="263" t="s">
        <v>655</v>
      </c>
      <c r="H1781" s="263"/>
      <c r="I1781" s="263"/>
      <c r="J1781" s="263"/>
      <c r="K1781" s="263"/>
      <c r="L1781" s="263"/>
      <c r="M1781" s="263"/>
      <c r="N1781" s="263"/>
      <c r="O1781" s="158"/>
      <c r="P1781" s="296">
        <f t="shared" si="75"/>
        <v>0</v>
      </c>
      <c r="Q1781" s="263"/>
      <c r="R1781" s="263"/>
      <c r="S1781" s="263"/>
      <c r="T1781" s="263"/>
      <c r="U1781" s="263"/>
      <c r="V1781" s="263"/>
      <c r="W1781" s="263">
        <v>1</v>
      </c>
      <c r="X1781" s="158">
        <v>45154</v>
      </c>
      <c r="Y1781" s="297">
        <f t="shared" si="76"/>
        <v>1</v>
      </c>
      <c r="Z1781" s="263"/>
      <c r="AA1781" s="263"/>
      <c r="AB1781" s="263"/>
      <c r="AC1781" s="263"/>
      <c r="AD1781" s="263"/>
      <c r="AE1781" s="263"/>
      <c r="AF1781" s="263"/>
      <c r="AG1781" s="158"/>
      <c r="AH1781" s="297">
        <f t="shared" si="77"/>
        <v>0</v>
      </c>
      <c r="AI1781" s="573"/>
      <c r="AJ1781" s="574" t="s">
        <v>659</v>
      </c>
      <c r="AK1781" s="574" t="s">
        <v>430</v>
      </c>
      <c r="AL1781" s="574"/>
      <c r="AM1781" s="574"/>
      <c r="AN1781" s="574"/>
      <c r="AO1781" s="574"/>
      <c r="AP1781" s="574"/>
      <c r="AQ1781" s="574"/>
      <c r="AR1781" s="574"/>
      <c r="AS1781" s="575"/>
      <c r="AT1781" s="576"/>
      <c r="AU1781" s="575"/>
      <c r="AV1781" s="577"/>
      <c r="AW1781" s="159"/>
    </row>
    <row r="1782" spans="1:49" ht="51">
      <c r="A1782" s="395"/>
      <c r="B1782" s="395">
        <v>2734101500</v>
      </c>
      <c r="C1782" s="263" t="s">
        <v>8230</v>
      </c>
      <c r="D1782" s="263" t="s">
        <v>8231</v>
      </c>
      <c r="E1782" s="263" t="s">
        <v>3951</v>
      </c>
      <c r="F1782" s="263" t="s">
        <v>422</v>
      </c>
      <c r="G1782" s="263" t="s">
        <v>655</v>
      </c>
      <c r="H1782" s="263"/>
      <c r="I1782" s="263"/>
      <c r="J1782" s="263"/>
      <c r="K1782" s="263"/>
      <c r="L1782" s="263"/>
      <c r="M1782" s="263"/>
      <c r="N1782" s="263"/>
      <c r="O1782" s="158"/>
      <c r="P1782" s="296">
        <f t="shared" si="75"/>
        <v>0</v>
      </c>
      <c r="Q1782" s="263"/>
      <c r="R1782" s="263"/>
      <c r="S1782" s="263"/>
      <c r="T1782" s="263"/>
      <c r="U1782" s="263"/>
      <c r="V1782" s="263"/>
      <c r="W1782" s="263">
        <v>1</v>
      </c>
      <c r="X1782" s="158">
        <v>44986</v>
      </c>
      <c r="Y1782" s="297">
        <f t="shared" si="76"/>
        <v>1</v>
      </c>
      <c r="Z1782" s="263"/>
      <c r="AA1782" s="263"/>
      <c r="AB1782" s="263"/>
      <c r="AC1782" s="263"/>
      <c r="AD1782" s="263"/>
      <c r="AE1782" s="263"/>
      <c r="AF1782" s="263"/>
      <c r="AG1782" s="158"/>
      <c r="AH1782" s="297">
        <f t="shared" si="77"/>
        <v>0</v>
      </c>
      <c r="AI1782" s="573"/>
      <c r="AJ1782" s="574" t="s">
        <v>659</v>
      </c>
      <c r="AK1782" s="574" t="s">
        <v>430</v>
      </c>
      <c r="AL1782" s="574"/>
      <c r="AM1782" s="574"/>
      <c r="AN1782" s="574"/>
      <c r="AO1782" s="574"/>
      <c r="AP1782" s="574"/>
      <c r="AQ1782" s="574"/>
      <c r="AR1782" s="574"/>
      <c r="AS1782" s="575"/>
      <c r="AT1782" s="576"/>
      <c r="AU1782" s="575"/>
      <c r="AV1782" s="577"/>
      <c r="AW1782" s="159"/>
    </row>
    <row r="1783" spans="1:49" ht="51">
      <c r="A1783" s="395"/>
      <c r="B1783" s="395">
        <v>4776101400</v>
      </c>
      <c r="C1783" s="263" t="s">
        <v>8232</v>
      </c>
      <c r="D1783" s="263" t="s">
        <v>8233</v>
      </c>
      <c r="E1783" s="263" t="s">
        <v>3952</v>
      </c>
      <c r="F1783" s="263" t="s">
        <v>422</v>
      </c>
      <c r="G1783" s="263" t="s">
        <v>655</v>
      </c>
      <c r="H1783" s="263"/>
      <c r="I1783" s="263"/>
      <c r="J1783" s="263"/>
      <c r="K1783" s="263"/>
      <c r="L1783" s="263"/>
      <c r="M1783" s="263"/>
      <c r="N1783" s="263"/>
      <c r="O1783" s="158"/>
      <c r="P1783" s="296">
        <f t="shared" ref="P1783:P1846" si="78">SUM($H1783:$N1783)</f>
        <v>0</v>
      </c>
      <c r="Q1783" s="263"/>
      <c r="R1783" s="263"/>
      <c r="S1783" s="263"/>
      <c r="T1783" s="263"/>
      <c r="U1783" s="263"/>
      <c r="V1783" s="263"/>
      <c r="W1783" s="263">
        <v>1</v>
      </c>
      <c r="X1783" s="158">
        <v>45092</v>
      </c>
      <c r="Y1783" s="297">
        <f t="shared" ref="Y1783:Y1846" si="79">SUM($Q1783:$W1783)</f>
        <v>1</v>
      </c>
      <c r="Z1783" s="263"/>
      <c r="AA1783" s="263"/>
      <c r="AB1783" s="263"/>
      <c r="AC1783" s="263"/>
      <c r="AD1783" s="263"/>
      <c r="AE1783" s="263"/>
      <c r="AF1783" s="263"/>
      <c r="AG1783" s="158"/>
      <c r="AH1783" s="297">
        <f t="shared" si="77"/>
        <v>0</v>
      </c>
      <c r="AI1783" s="573"/>
      <c r="AJ1783" s="574" t="s">
        <v>659</v>
      </c>
      <c r="AK1783" s="574" t="s">
        <v>430</v>
      </c>
      <c r="AL1783" s="574"/>
      <c r="AM1783" s="574"/>
      <c r="AN1783" s="574"/>
      <c r="AO1783" s="574"/>
      <c r="AP1783" s="574"/>
      <c r="AQ1783" s="574"/>
      <c r="AR1783" s="574"/>
      <c r="AS1783" s="575"/>
      <c r="AT1783" s="576"/>
      <c r="AU1783" s="575"/>
      <c r="AV1783" s="577"/>
      <c r="AW1783" s="159"/>
    </row>
    <row r="1784" spans="1:49" ht="51">
      <c r="A1784" s="395"/>
      <c r="B1784" s="395">
        <v>5462111900</v>
      </c>
      <c r="C1784" s="263" t="s">
        <v>8234</v>
      </c>
      <c r="D1784" s="263" t="s">
        <v>8235</v>
      </c>
      <c r="E1784" s="263" t="s">
        <v>3953</v>
      </c>
      <c r="F1784" s="263" t="s">
        <v>422</v>
      </c>
      <c r="G1784" s="263" t="s">
        <v>655</v>
      </c>
      <c r="H1784" s="263"/>
      <c r="I1784" s="263"/>
      <c r="J1784" s="263"/>
      <c r="K1784" s="263"/>
      <c r="L1784" s="263"/>
      <c r="M1784" s="263"/>
      <c r="N1784" s="263"/>
      <c r="O1784" s="158"/>
      <c r="P1784" s="296">
        <f t="shared" si="78"/>
        <v>0</v>
      </c>
      <c r="Q1784" s="263"/>
      <c r="R1784" s="263"/>
      <c r="S1784" s="263"/>
      <c r="T1784" s="263"/>
      <c r="U1784" s="263"/>
      <c r="V1784" s="263"/>
      <c r="W1784" s="263">
        <v>1</v>
      </c>
      <c r="X1784" s="158">
        <v>45111</v>
      </c>
      <c r="Y1784" s="297">
        <f t="shared" si="79"/>
        <v>1</v>
      </c>
      <c r="Z1784" s="263"/>
      <c r="AA1784" s="263"/>
      <c r="AB1784" s="263"/>
      <c r="AC1784" s="263"/>
      <c r="AD1784" s="263"/>
      <c r="AE1784" s="263"/>
      <c r="AF1784" s="263"/>
      <c r="AG1784" s="158"/>
      <c r="AH1784" s="297">
        <f t="shared" si="77"/>
        <v>0</v>
      </c>
      <c r="AI1784" s="573"/>
      <c r="AJ1784" s="574" t="s">
        <v>659</v>
      </c>
      <c r="AK1784" s="574" t="s">
        <v>430</v>
      </c>
      <c r="AL1784" s="574"/>
      <c r="AM1784" s="574"/>
      <c r="AN1784" s="574"/>
      <c r="AO1784" s="574"/>
      <c r="AP1784" s="574"/>
      <c r="AQ1784" s="574"/>
      <c r="AR1784" s="574"/>
      <c r="AS1784" s="575"/>
      <c r="AT1784" s="576"/>
      <c r="AU1784" s="575"/>
      <c r="AV1784" s="577"/>
      <c r="AW1784" s="159"/>
    </row>
    <row r="1785" spans="1:49" ht="51">
      <c r="A1785" s="395"/>
      <c r="B1785" s="395">
        <v>4162331400</v>
      </c>
      <c r="C1785" s="263" t="s">
        <v>8236</v>
      </c>
      <c r="D1785" s="263" t="s">
        <v>8237</v>
      </c>
      <c r="E1785" s="263" t="s">
        <v>3954</v>
      </c>
      <c r="F1785" s="263" t="s">
        <v>422</v>
      </c>
      <c r="G1785" s="263" t="s">
        <v>655</v>
      </c>
      <c r="H1785" s="263"/>
      <c r="I1785" s="263"/>
      <c r="J1785" s="263"/>
      <c r="K1785" s="263"/>
      <c r="L1785" s="263"/>
      <c r="M1785" s="263"/>
      <c r="N1785" s="263"/>
      <c r="O1785" s="158"/>
      <c r="P1785" s="296">
        <f t="shared" si="78"/>
        <v>0</v>
      </c>
      <c r="Q1785" s="263"/>
      <c r="R1785" s="263"/>
      <c r="S1785" s="263"/>
      <c r="T1785" s="263"/>
      <c r="U1785" s="263"/>
      <c r="V1785" s="263"/>
      <c r="W1785" s="263">
        <v>1</v>
      </c>
      <c r="X1785" s="158">
        <v>45226</v>
      </c>
      <c r="Y1785" s="297">
        <f t="shared" si="79"/>
        <v>1</v>
      </c>
      <c r="Z1785" s="263"/>
      <c r="AA1785" s="263"/>
      <c r="AB1785" s="263"/>
      <c r="AC1785" s="263"/>
      <c r="AD1785" s="263"/>
      <c r="AE1785" s="263"/>
      <c r="AF1785" s="263"/>
      <c r="AG1785" s="158"/>
      <c r="AH1785" s="297">
        <f t="shared" si="77"/>
        <v>0</v>
      </c>
      <c r="AI1785" s="573"/>
      <c r="AJ1785" s="574" t="s">
        <v>659</v>
      </c>
      <c r="AK1785" s="574" t="s">
        <v>430</v>
      </c>
      <c r="AL1785" s="574"/>
      <c r="AM1785" s="574"/>
      <c r="AN1785" s="574"/>
      <c r="AO1785" s="574"/>
      <c r="AP1785" s="574"/>
      <c r="AQ1785" s="574"/>
      <c r="AR1785" s="574"/>
      <c r="AS1785" s="575"/>
      <c r="AT1785" s="576"/>
      <c r="AU1785" s="575"/>
      <c r="AV1785" s="577"/>
      <c r="AW1785" s="159"/>
    </row>
    <row r="1786" spans="1:49" ht="63.75">
      <c r="A1786" s="395"/>
      <c r="B1786" s="395">
        <v>3132914800</v>
      </c>
      <c r="C1786" s="263" t="s">
        <v>8238</v>
      </c>
      <c r="D1786" s="263" t="s">
        <v>8239</v>
      </c>
      <c r="E1786" s="263" t="s">
        <v>3955</v>
      </c>
      <c r="F1786" s="263" t="s">
        <v>422</v>
      </c>
      <c r="G1786" s="263" t="s">
        <v>655</v>
      </c>
      <c r="H1786" s="263"/>
      <c r="I1786" s="263"/>
      <c r="J1786" s="263"/>
      <c r="K1786" s="263"/>
      <c r="L1786" s="263"/>
      <c r="M1786" s="263"/>
      <c r="N1786" s="263"/>
      <c r="O1786" s="158"/>
      <c r="P1786" s="296">
        <f t="shared" si="78"/>
        <v>0</v>
      </c>
      <c r="Q1786" s="263"/>
      <c r="R1786" s="263"/>
      <c r="S1786" s="263"/>
      <c r="T1786" s="263"/>
      <c r="U1786" s="263"/>
      <c r="V1786" s="263"/>
      <c r="W1786" s="263">
        <v>1</v>
      </c>
      <c r="X1786" s="158">
        <v>45050</v>
      </c>
      <c r="Y1786" s="297">
        <f t="shared" si="79"/>
        <v>1</v>
      </c>
      <c r="Z1786" s="263"/>
      <c r="AA1786" s="263"/>
      <c r="AB1786" s="263"/>
      <c r="AC1786" s="263"/>
      <c r="AD1786" s="263"/>
      <c r="AE1786" s="263"/>
      <c r="AF1786" s="263"/>
      <c r="AG1786" s="158"/>
      <c r="AH1786" s="297">
        <f t="shared" si="77"/>
        <v>0</v>
      </c>
      <c r="AI1786" s="573"/>
      <c r="AJ1786" s="574" t="s">
        <v>659</v>
      </c>
      <c r="AK1786" s="574" t="s">
        <v>430</v>
      </c>
      <c r="AL1786" s="574"/>
      <c r="AM1786" s="574"/>
      <c r="AN1786" s="574"/>
      <c r="AO1786" s="574"/>
      <c r="AP1786" s="574"/>
      <c r="AQ1786" s="574"/>
      <c r="AR1786" s="574"/>
      <c r="AS1786" s="575"/>
      <c r="AT1786" s="576"/>
      <c r="AU1786" s="575"/>
      <c r="AV1786" s="577"/>
      <c r="AW1786" s="159"/>
    </row>
    <row r="1787" spans="1:49" ht="51">
      <c r="A1787" s="395"/>
      <c r="B1787" s="395">
        <v>3412524000</v>
      </c>
      <c r="C1787" s="263" t="s">
        <v>8240</v>
      </c>
      <c r="D1787" s="263" t="s">
        <v>8241</v>
      </c>
      <c r="E1787" s="263" t="s">
        <v>3956</v>
      </c>
      <c r="F1787" s="263" t="s">
        <v>422</v>
      </c>
      <c r="G1787" s="263" t="s">
        <v>655</v>
      </c>
      <c r="H1787" s="263"/>
      <c r="I1787" s="263"/>
      <c r="J1787" s="263"/>
      <c r="K1787" s="263"/>
      <c r="L1787" s="263"/>
      <c r="M1787" s="263"/>
      <c r="N1787" s="263"/>
      <c r="O1787" s="158"/>
      <c r="P1787" s="296">
        <f t="shared" si="78"/>
        <v>0</v>
      </c>
      <c r="Q1787" s="263"/>
      <c r="R1787" s="263"/>
      <c r="S1787" s="263"/>
      <c r="T1787" s="263"/>
      <c r="U1787" s="263"/>
      <c r="V1787" s="263"/>
      <c r="W1787" s="263">
        <v>1</v>
      </c>
      <c r="X1787" s="158">
        <v>45152</v>
      </c>
      <c r="Y1787" s="297">
        <f t="shared" si="79"/>
        <v>1</v>
      </c>
      <c r="Z1787" s="263"/>
      <c r="AA1787" s="263"/>
      <c r="AB1787" s="263"/>
      <c r="AC1787" s="263"/>
      <c r="AD1787" s="263"/>
      <c r="AE1787" s="263"/>
      <c r="AF1787" s="263"/>
      <c r="AG1787" s="158"/>
      <c r="AH1787" s="297">
        <f t="shared" si="77"/>
        <v>0</v>
      </c>
      <c r="AI1787" s="573"/>
      <c r="AJ1787" s="574" t="s">
        <v>659</v>
      </c>
      <c r="AK1787" s="574" t="s">
        <v>430</v>
      </c>
      <c r="AL1787" s="574"/>
      <c r="AM1787" s="574"/>
      <c r="AN1787" s="574"/>
      <c r="AO1787" s="574"/>
      <c r="AP1787" s="574"/>
      <c r="AQ1787" s="574"/>
      <c r="AR1787" s="574"/>
      <c r="AS1787" s="575"/>
      <c r="AT1787" s="576"/>
      <c r="AU1787" s="575"/>
      <c r="AV1787" s="577"/>
      <c r="AW1787" s="159"/>
    </row>
    <row r="1788" spans="1:49" ht="63.75">
      <c r="A1788" s="395"/>
      <c r="B1788" s="395">
        <v>4690300600</v>
      </c>
      <c r="C1788" s="263" t="s">
        <v>8242</v>
      </c>
      <c r="D1788" s="263" t="s">
        <v>8243</v>
      </c>
      <c r="E1788" s="263" t="s">
        <v>3957</v>
      </c>
      <c r="F1788" s="263" t="s">
        <v>422</v>
      </c>
      <c r="G1788" s="263" t="s">
        <v>655</v>
      </c>
      <c r="H1788" s="263"/>
      <c r="I1788" s="263"/>
      <c r="J1788" s="263"/>
      <c r="K1788" s="263"/>
      <c r="L1788" s="263"/>
      <c r="M1788" s="263"/>
      <c r="N1788" s="263"/>
      <c r="O1788" s="158"/>
      <c r="P1788" s="296">
        <f t="shared" si="78"/>
        <v>0</v>
      </c>
      <c r="Q1788" s="263"/>
      <c r="R1788" s="263"/>
      <c r="S1788" s="263"/>
      <c r="T1788" s="263"/>
      <c r="U1788" s="263"/>
      <c r="V1788" s="263"/>
      <c r="W1788" s="263">
        <v>1</v>
      </c>
      <c r="X1788" s="158">
        <v>45279</v>
      </c>
      <c r="Y1788" s="297">
        <f t="shared" si="79"/>
        <v>1</v>
      </c>
      <c r="Z1788" s="263"/>
      <c r="AA1788" s="263"/>
      <c r="AB1788" s="263"/>
      <c r="AC1788" s="263"/>
      <c r="AD1788" s="263"/>
      <c r="AE1788" s="263"/>
      <c r="AF1788" s="263"/>
      <c r="AG1788" s="158"/>
      <c r="AH1788" s="297">
        <f t="shared" si="77"/>
        <v>0</v>
      </c>
      <c r="AI1788" s="573"/>
      <c r="AJ1788" s="574" t="s">
        <v>659</v>
      </c>
      <c r="AK1788" s="574" t="s">
        <v>430</v>
      </c>
      <c r="AL1788" s="574"/>
      <c r="AM1788" s="574"/>
      <c r="AN1788" s="574"/>
      <c r="AO1788" s="574"/>
      <c r="AP1788" s="574"/>
      <c r="AQ1788" s="574"/>
      <c r="AR1788" s="574"/>
      <c r="AS1788" s="575"/>
      <c r="AT1788" s="576"/>
      <c r="AU1788" s="575"/>
      <c r="AV1788" s="577"/>
      <c r="AW1788" s="159"/>
    </row>
    <row r="1789" spans="1:49" ht="51">
      <c r="A1789" s="395"/>
      <c r="B1789" s="395">
        <v>4507610100</v>
      </c>
      <c r="C1789" s="263" t="s">
        <v>8244</v>
      </c>
      <c r="D1789" s="263" t="s">
        <v>8245</v>
      </c>
      <c r="E1789" s="263" t="s">
        <v>3958</v>
      </c>
      <c r="F1789" s="263" t="s">
        <v>422</v>
      </c>
      <c r="G1789" s="263" t="s">
        <v>655</v>
      </c>
      <c r="H1789" s="263"/>
      <c r="I1789" s="263"/>
      <c r="J1789" s="263"/>
      <c r="K1789" s="263"/>
      <c r="L1789" s="263"/>
      <c r="M1789" s="263"/>
      <c r="N1789" s="263"/>
      <c r="O1789" s="158"/>
      <c r="P1789" s="296">
        <f t="shared" si="78"/>
        <v>0</v>
      </c>
      <c r="Q1789" s="263"/>
      <c r="R1789" s="263"/>
      <c r="S1789" s="263"/>
      <c r="T1789" s="263"/>
      <c r="U1789" s="263"/>
      <c r="V1789" s="263"/>
      <c r="W1789" s="263">
        <v>1</v>
      </c>
      <c r="X1789" s="158">
        <v>45047</v>
      </c>
      <c r="Y1789" s="297">
        <f t="shared" si="79"/>
        <v>1</v>
      </c>
      <c r="Z1789" s="263"/>
      <c r="AA1789" s="263"/>
      <c r="AB1789" s="263"/>
      <c r="AC1789" s="263"/>
      <c r="AD1789" s="263"/>
      <c r="AE1789" s="263"/>
      <c r="AF1789" s="263"/>
      <c r="AG1789" s="158"/>
      <c r="AH1789" s="297">
        <f t="shared" si="77"/>
        <v>0</v>
      </c>
      <c r="AI1789" s="573"/>
      <c r="AJ1789" s="574" t="s">
        <v>659</v>
      </c>
      <c r="AK1789" s="574" t="s">
        <v>430</v>
      </c>
      <c r="AL1789" s="574"/>
      <c r="AM1789" s="574"/>
      <c r="AN1789" s="574"/>
      <c r="AO1789" s="574"/>
      <c r="AP1789" s="574"/>
      <c r="AQ1789" s="574"/>
      <c r="AR1789" s="574"/>
      <c r="AS1789" s="575"/>
      <c r="AT1789" s="576"/>
      <c r="AU1789" s="575"/>
      <c r="AV1789" s="577"/>
      <c r="AW1789" s="159"/>
    </row>
    <row r="1790" spans="1:49" ht="51">
      <c r="A1790" s="395"/>
      <c r="B1790" s="395">
        <v>3110611000</v>
      </c>
      <c r="C1790" s="263" t="s">
        <v>8246</v>
      </c>
      <c r="D1790" s="263" t="s">
        <v>8247</v>
      </c>
      <c r="E1790" s="263" t="s">
        <v>3959</v>
      </c>
      <c r="F1790" s="263" t="s">
        <v>422</v>
      </c>
      <c r="G1790" s="263" t="s">
        <v>655</v>
      </c>
      <c r="H1790" s="263"/>
      <c r="I1790" s="263"/>
      <c r="J1790" s="263"/>
      <c r="K1790" s="263"/>
      <c r="L1790" s="263"/>
      <c r="M1790" s="263"/>
      <c r="N1790" s="263"/>
      <c r="O1790" s="158"/>
      <c r="P1790" s="296">
        <f t="shared" si="78"/>
        <v>0</v>
      </c>
      <c r="Q1790" s="263"/>
      <c r="R1790" s="263"/>
      <c r="S1790" s="263"/>
      <c r="T1790" s="263"/>
      <c r="U1790" s="263"/>
      <c r="V1790" s="263"/>
      <c r="W1790" s="263">
        <v>1</v>
      </c>
      <c r="X1790" s="158">
        <v>45030</v>
      </c>
      <c r="Y1790" s="297">
        <f t="shared" si="79"/>
        <v>1</v>
      </c>
      <c r="Z1790" s="263"/>
      <c r="AA1790" s="263"/>
      <c r="AB1790" s="263"/>
      <c r="AC1790" s="263"/>
      <c r="AD1790" s="263"/>
      <c r="AE1790" s="263"/>
      <c r="AF1790" s="263"/>
      <c r="AG1790" s="158"/>
      <c r="AH1790" s="297">
        <f t="shared" si="77"/>
        <v>0</v>
      </c>
      <c r="AI1790" s="573"/>
      <c r="AJ1790" s="574" t="s">
        <v>659</v>
      </c>
      <c r="AK1790" s="574" t="s">
        <v>430</v>
      </c>
      <c r="AL1790" s="574"/>
      <c r="AM1790" s="574"/>
      <c r="AN1790" s="574"/>
      <c r="AO1790" s="574"/>
      <c r="AP1790" s="574"/>
      <c r="AQ1790" s="574"/>
      <c r="AR1790" s="574"/>
      <c r="AS1790" s="575"/>
      <c r="AT1790" s="576"/>
      <c r="AU1790" s="575"/>
      <c r="AV1790" s="577"/>
      <c r="AW1790" s="159"/>
    </row>
    <row r="1791" spans="1:49" ht="51">
      <c r="A1791" s="395"/>
      <c r="B1791" s="395">
        <v>3123112400</v>
      </c>
      <c r="C1791" s="263" t="s">
        <v>8248</v>
      </c>
      <c r="D1791" s="263" t="s">
        <v>8249</v>
      </c>
      <c r="E1791" s="263" t="s">
        <v>3960</v>
      </c>
      <c r="F1791" s="263" t="s">
        <v>422</v>
      </c>
      <c r="G1791" s="263" t="s">
        <v>655</v>
      </c>
      <c r="H1791" s="263"/>
      <c r="I1791" s="263"/>
      <c r="J1791" s="263"/>
      <c r="K1791" s="263"/>
      <c r="L1791" s="263"/>
      <c r="M1791" s="263"/>
      <c r="N1791" s="263"/>
      <c r="O1791" s="158"/>
      <c r="P1791" s="296">
        <f t="shared" si="78"/>
        <v>0</v>
      </c>
      <c r="Q1791" s="263"/>
      <c r="R1791" s="263"/>
      <c r="S1791" s="263"/>
      <c r="T1791" s="263"/>
      <c r="U1791" s="263"/>
      <c r="V1791" s="263"/>
      <c r="W1791" s="263">
        <v>1</v>
      </c>
      <c r="X1791" s="158">
        <v>45019</v>
      </c>
      <c r="Y1791" s="297">
        <f t="shared" si="79"/>
        <v>1</v>
      </c>
      <c r="Z1791" s="263"/>
      <c r="AA1791" s="263"/>
      <c r="AB1791" s="263"/>
      <c r="AC1791" s="263"/>
      <c r="AD1791" s="263"/>
      <c r="AE1791" s="263"/>
      <c r="AF1791" s="263"/>
      <c r="AG1791" s="158"/>
      <c r="AH1791" s="297">
        <f t="shared" si="77"/>
        <v>0</v>
      </c>
      <c r="AI1791" s="573"/>
      <c r="AJ1791" s="574" t="s">
        <v>659</v>
      </c>
      <c r="AK1791" s="574" t="s">
        <v>430</v>
      </c>
      <c r="AL1791" s="574"/>
      <c r="AM1791" s="574"/>
      <c r="AN1791" s="574"/>
      <c r="AO1791" s="574"/>
      <c r="AP1791" s="574"/>
      <c r="AQ1791" s="574"/>
      <c r="AR1791" s="574"/>
      <c r="AS1791" s="575"/>
      <c r="AT1791" s="576"/>
      <c r="AU1791" s="575"/>
      <c r="AV1791" s="577"/>
      <c r="AW1791" s="159"/>
    </row>
    <row r="1792" spans="1:49" ht="51">
      <c r="A1792" s="395"/>
      <c r="B1792" s="395">
        <v>5386900300</v>
      </c>
      <c r="C1792" s="263" t="s">
        <v>8250</v>
      </c>
      <c r="D1792" s="263" t="s">
        <v>8251</v>
      </c>
      <c r="E1792" s="263" t="s">
        <v>3961</v>
      </c>
      <c r="F1792" s="263" t="s">
        <v>422</v>
      </c>
      <c r="G1792" s="263" t="s">
        <v>655</v>
      </c>
      <c r="H1792" s="263"/>
      <c r="I1792" s="263"/>
      <c r="J1792" s="263"/>
      <c r="K1792" s="263"/>
      <c r="L1792" s="263"/>
      <c r="M1792" s="263"/>
      <c r="N1792" s="263"/>
      <c r="O1792" s="158"/>
      <c r="P1792" s="296">
        <f t="shared" si="78"/>
        <v>0</v>
      </c>
      <c r="Q1792" s="263"/>
      <c r="R1792" s="263"/>
      <c r="S1792" s="263"/>
      <c r="T1792" s="263"/>
      <c r="U1792" s="263"/>
      <c r="V1792" s="263"/>
      <c r="W1792" s="263">
        <v>1</v>
      </c>
      <c r="X1792" s="158">
        <v>45065</v>
      </c>
      <c r="Y1792" s="297">
        <f t="shared" si="79"/>
        <v>1</v>
      </c>
      <c r="Z1792" s="263"/>
      <c r="AA1792" s="263"/>
      <c r="AB1792" s="263"/>
      <c r="AC1792" s="263"/>
      <c r="AD1792" s="263"/>
      <c r="AE1792" s="263"/>
      <c r="AF1792" s="263"/>
      <c r="AG1792" s="158"/>
      <c r="AH1792" s="297">
        <f t="shared" si="77"/>
        <v>0</v>
      </c>
      <c r="AI1792" s="573"/>
      <c r="AJ1792" s="574" t="s">
        <v>659</v>
      </c>
      <c r="AK1792" s="574" t="s">
        <v>430</v>
      </c>
      <c r="AL1792" s="574"/>
      <c r="AM1792" s="574"/>
      <c r="AN1792" s="574"/>
      <c r="AO1792" s="574"/>
      <c r="AP1792" s="574"/>
      <c r="AQ1792" s="574"/>
      <c r="AR1792" s="574"/>
      <c r="AS1792" s="575"/>
      <c r="AT1792" s="576"/>
      <c r="AU1792" s="575"/>
      <c r="AV1792" s="577"/>
      <c r="AW1792" s="159"/>
    </row>
    <row r="1793" spans="1:49" ht="51">
      <c r="A1793" s="395"/>
      <c r="B1793" s="395">
        <v>4451900500</v>
      </c>
      <c r="C1793" s="263" t="s">
        <v>8252</v>
      </c>
      <c r="D1793" s="263" t="s">
        <v>8253</v>
      </c>
      <c r="E1793" s="263" t="s">
        <v>3962</v>
      </c>
      <c r="F1793" s="263" t="s">
        <v>422</v>
      </c>
      <c r="G1793" s="263" t="s">
        <v>655</v>
      </c>
      <c r="H1793" s="263"/>
      <c r="I1793" s="263"/>
      <c r="J1793" s="263"/>
      <c r="K1793" s="263"/>
      <c r="L1793" s="263"/>
      <c r="M1793" s="263"/>
      <c r="N1793" s="263"/>
      <c r="O1793" s="158"/>
      <c r="P1793" s="296">
        <f t="shared" si="78"/>
        <v>0</v>
      </c>
      <c r="Q1793" s="263"/>
      <c r="R1793" s="263"/>
      <c r="S1793" s="263"/>
      <c r="T1793" s="263"/>
      <c r="U1793" s="263"/>
      <c r="V1793" s="263"/>
      <c r="W1793" s="263">
        <v>1</v>
      </c>
      <c r="X1793" s="158">
        <v>45080</v>
      </c>
      <c r="Y1793" s="297">
        <f t="shared" si="79"/>
        <v>1</v>
      </c>
      <c r="Z1793" s="263"/>
      <c r="AA1793" s="263"/>
      <c r="AB1793" s="263"/>
      <c r="AC1793" s="263"/>
      <c r="AD1793" s="263"/>
      <c r="AE1793" s="263"/>
      <c r="AF1793" s="263"/>
      <c r="AG1793" s="158"/>
      <c r="AH1793" s="297">
        <f t="shared" si="77"/>
        <v>0</v>
      </c>
      <c r="AI1793" s="573"/>
      <c r="AJ1793" s="574" t="s">
        <v>659</v>
      </c>
      <c r="AK1793" s="574" t="s">
        <v>430</v>
      </c>
      <c r="AL1793" s="574"/>
      <c r="AM1793" s="574"/>
      <c r="AN1793" s="574"/>
      <c r="AO1793" s="574"/>
      <c r="AP1793" s="574"/>
      <c r="AQ1793" s="574"/>
      <c r="AR1793" s="574"/>
      <c r="AS1793" s="575"/>
      <c r="AT1793" s="576"/>
      <c r="AU1793" s="575"/>
      <c r="AV1793" s="577"/>
      <c r="AW1793" s="159"/>
    </row>
    <row r="1794" spans="1:49" ht="51">
      <c r="A1794" s="395"/>
      <c r="B1794" s="395">
        <v>5311502000</v>
      </c>
      <c r="C1794" s="263" t="s">
        <v>8254</v>
      </c>
      <c r="D1794" s="263" t="s">
        <v>8255</v>
      </c>
      <c r="E1794" s="263" t="s">
        <v>3963</v>
      </c>
      <c r="F1794" s="263" t="s">
        <v>422</v>
      </c>
      <c r="G1794" s="263" t="s">
        <v>655</v>
      </c>
      <c r="H1794" s="263"/>
      <c r="I1794" s="263"/>
      <c r="J1794" s="263"/>
      <c r="K1794" s="263"/>
      <c r="L1794" s="263"/>
      <c r="M1794" s="263"/>
      <c r="N1794" s="263"/>
      <c r="O1794" s="158"/>
      <c r="P1794" s="296">
        <f t="shared" si="78"/>
        <v>0</v>
      </c>
      <c r="Q1794" s="263"/>
      <c r="R1794" s="263"/>
      <c r="S1794" s="263"/>
      <c r="T1794" s="263"/>
      <c r="U1794" s="263"/>
      <c r="V1794" s="263"/>
      <c r="W1794" s="263">
        <v>1</v>
      </c>
      <c r="X1794" s="158">
        <v>45043</v>
      </c>
      <c r="Y1794" s="297">
        <f t="shared" si="79"/>
        <v>1</v>
      </c>
      <c r="Z1794" s="263"/>
      <c r="AA1794" s="263"/>
      <c r="AB1794" s="263"/>
      <c r="AC1794" s="263"/>
      <c r="AD1794" s="263"/>
      <c r="AE1794" s="263"/>
      <c r="AF1794" s="263"/>
      <c r="AG1794" s="158"/>
      <c r="AH1794" s="297">
        <f t="shared" si="77"/>
        <v>0</v>
      </c>
      <c r="AI1794" s="573"/>
      <c r="AJ1794" s="574" t="s">
        <v>659</v>
      </c>
      <c r="AK1794" s="574" t="s">
        <v>430</v>
      </c>
      <c r="AL1794" s="574"/>
      <c r="AM1794" s="574"/>
      <c r="AN1794" s="574"/>
      <c r="AO1794" s="574"/>
      <c r="AP1794" s="574"/>
      <c r="AQ1794" s="574"/>
      <c r="AR1794" s="574"/>
      <c r="AS1794" s="575"/>
      <c r="AT1794" s="576"/>
      <c r="AU1794" s="575"/>
      <c r="AV1794" s="577"/>
      <c r="AW1794" s="159"/>
    </row>
    <row r="1795" spans="1:49" ht="51">
      <c r="A1795" s="395"/>
      <c r="B1795" s="395">
        <v>4714922300</v>
      </c>
      <c r="C1795" s="263" t="s">
        <v>8256</v>
      </c>
      <c r="D1795" s="263" t="s">
        <v>8257</v>
      </c>
      <c r="E1795" s="263" t="s">
        <v>3964</v>
      </c>
      <c r="F1795" s="263" t="s">
        <v>422</v>
      </c>
      <c r="G1795" s="263" t="s">
        <v>655</v>
      </c>
      <c r="H1795" s="263"/>
      <c r="I1795" s="263"/>
      <c r="J1795" s="263"/>
      <c r="K1795" s="263"/>
      <c r="L1795" s="263"/>
      <c r="M1795" s="263"/>
      <c r="N1795" s="263"/>
      <c r="O1795" s="158"/>
      <c r="P1795" s="296">
        <f t="shared" si="78"/>
        <v>0</v>
      </c>
      <c r="Q1795" s="263"/>
      <c r="R1795" s="263"/>
      <c r="S1795" s="263"/>
      <c r="T1795" s="263"/>
      <c r="U1795" s="263"/>
      <c r="V1795" s="263"/>
      <c r="W1795" s="263">
        <v>1</v>
      </c>
      <c r="X1795" s="158">
        <v>44979</v>
      </c>
      <c r="Y1795" s="297">
        <f t="shared" si="79"/>
        <v>1</v>
      </c>
      <c r="Z1795" s="263"/>
      <c r="AA1795" s="263"/>
      <c r="AB1795" s="263"/>
      <c r="AC1795" s="263"/>
      <c r="AD1795" s="263"/>
      <c r="AE1795" s="263"/>
      <c r="AF1795" s="263"/>
      <c r="AG1795" s="158"/>
      <c r="AH1795" s="297">
        <f t="shared" si="77"/>
        <v>0</v>
      </c>
      <c r="AI1795" s="573"/>
      <c r="AJ1795" s="574" t="s">
        <v>659</v>
      </c>
      <c r="AK1795" s="574" t="s">
        <v>430</v>
      </c>
      <c r="AL1795" s="574"/>
      <c r="AM1795" s="574"/>
      <c r="AN1795" s="574"/>
      <c r="AO1795" s="574"/>
      <c r="AP1795" s="574"/>
      <c r="AQ1795" s="574"/>
      <c r="AR1795" s="574"/>
      <c r="AS1795" s="575"/>
      <c r="AT1795" s="576"/>
      <c r="AU1795" s="575"/>
      <c r="AV1795" s="577"/>
      <c r="AW1795" s="159"/>
    </row>
    <row r="1796" spans="1:49" ht="63.75">
      <c r="A1796" s="395"/>
      <c r="B1796" s="395">
        <v>3091931400</v>
      </c>
      <c r="C1796" s="263" t="s">
        <v>8258</v>
      </c>
      <c r="D1796" s="263" t="s">
        <v>8259</v>
      </c>
      <c r="E1796" s="263" t="s">
        <v>3965</v>
      </c>
      <c r="F1796" s="263" t="s">
        <v>422</v>
      </c>
      <c r="G1796" s="263" t="s">
        <v>655</v>
      </c>
      <c r="H1796" s="263"/>
      <c r="I1796" s="263"/>
      <c r="J1796" s="263"/>
      <c r="K1796" s="263"/>
      <c r="L1796" s="263"/>
      <c r="M1796" s="263"/>
      <c r="N1796" s="263"/>
      <c r="O1796" s="158"/>
      <c r="P1796" s="296">
        <f t="shared" si="78"/>
        <v>0</v>
      </c>
      <c r="Q1796" s="263"/>
      <c r="R1796" s="263"/>
      <c r="S1796" s="263"/>
      <c r="T1796" s="263"/>
      <c r="U1796" s="263"/>
      <c r="V1796" s="263"/>
      <c r="W1796" s="263">
        <v>1</v>
      </c>
      <c r="X1796" s="158">
        <v>45244</v>
      </c>
      <c r="Y1796" s="297">
        <f t="shared" si="79"/>
        <v>1</v>
      </c>
      <c r="Z1796" s="263"/>
      <c r="AA1796" s="263"/>
      <c r="AB1796" s="263"/>
      <c r="AC1796" s="263"/>
      <c r="AD1796" s="263"/>
      <c r="AE1796" s="263"/>
      <c r="AF1796" s="263"/>
      <c r="AG1796" s="158"/>
      <c r="AH1796" s="297">
        <f t="shared" si="77"/>
        <v>0</v>
      </c>
      <c r="AI1796" s="573"/>
      <c r="AJ1796" s="574" t="s">
        <v>659</v>
      </c>
      <c r="AK1796" s="574" t="s">
        <v>430</v>
      </c>
      <c r="AL1796" s="574"/>
      <c r="AM1796" s="574"/>
      <c r="AN1796" s="574"/>
      <c r="AO1796" s="574"/>
      <c r="AP1796" s="574"/>
      <c r="AQ1796" s="574"/>
      <c r="AR1796" s="574"/>
      <c r="AS1796" s="575"/>
      <c r="AT1796" s="576"/>
      <c r="AU1796" s="575"/>
      <c r="AV1796" s="577"/>
      <c r="AW1796" s="159"/>
    </row>
    <row r="1797" spans="1:49" ht="63.75">
      <c r="A1797" s="395"/>
      <c r="B1797" s="395">
        <v>4280920300</v>
      </c>
      <c r="C1797" s="263" t="s">
        <v>8260</v>
      </c>
      <c r="D1797" s="263" t="s">
        <v>8261</v>
      </c>
      <c r="E1797" s="263" t="s">
        <v>3966</v>
      </c>
      <c r="F1797" s="263" t="s">
        <v>422</v>
      </c>
      <c r="G1797" s="263" t="s">
        <v>655</v>
      </c>
      <c r="H1797" s="263"/>
      <c r="I1797" s="263"/>
      <c r="J1797" s="263"/>
      <c r="K1797" s="263"/>
      <c r="L1797" s="263"/>
      <c r="M1797" s="263"/>
      <c r="N1797" s="263"/>
      <c r="O1797" s="158"/>
      <c r="P1797" s="296">
        <f t="shared" si="78"/>
        <v>0</v>
      </c>
      <c r="Q1797" s="263"/>
      <c r="R1797" s="263"/>
      <c r="S1797" s="263"/>
      <c r="T1797" s="263"/>
      <c r="U1797" s="263"/>
      <c r="V1797" s="263"/>
      <c r="W1797" s="263">
        <v>1</v>
      </c>
      <c r="X1797" s="158">
        <v>45212</v>
      </c>
      <c r="Y1797" s="297">
        <f t="shared" si="79"/>
        <v>1</v>
      </c>
      <c r="Z1797" s="263"/>
      <c r="AA1797" s="263"/>
      <c r="AB1797" s="263"/>
      <c r="AC1797" s="263"/>
      <c r="AD1797" s="263"/>
      <c r="AE1797" s="263"/>
      <c r="AF1797" s="263"/>
      <c r="AG1797" s="158"/>
      <c r="AH1797" s="297">
        <f t="shared" si="77"/>
        <v>0</v>
      </c>
      <c r="AI1797" s="573"/>
      <c r="AJ1797" s="574" t="s">
        <v>659</v>
      </c>
      <c r="AK1797" s="574" t="s">
        <v>430</v>
      </c>
      <c r="AL1797" s="574"/>
      <c r="AM1797" s="574"/>
      <c r="AN1797" s="574"/>
      <c r="AO1797" s="574"/>
      <c r="AP1797" s="574"/>
      <c r="AQ1797" s="574"/>
      <c r="AR1797" s="574"/>
      <c r="AS1797" s="575"/>
      <c r="AT1797" s="576"/>
      <c r="AU1797" s="575"/>
      <c r="AV1797" s="577"/>
      <c r="AW1797" s="159"/>
    </row>
    <row r="1798" spans="1:49" ht="51">
      <c r="A1798" s="395"/>
      <c r="B1798" s="395">
        <v>4242421000</v>
      </c>
      <c r="C1798" s="263" t="s">
        <v>8262</v>
      </c>
      <c r="D1798" s="263" t="s">
        <v>8263</v>
      </c>
      <c r="E1798" s="263" t="s">
        <v>3967</v>
      </c>
      <c r="F1798" s="263" t="s">
        <v>422</v>
      </c>
      <c r="G1798" s="263" t="s">
        <v>655</v>
      </c>
      <c r="H1798" s="263"/>
      <c r="I1798" s="263"/>
      <c r="J1798" s="263"/>
      <c r="K1798" s="263"/>
      <c r="L1798" s="263"/>
      <c r="M1798" s="263"/>
      <c r="N1798" s="263"/>
      <c r="O1798" s="158"/>
      <c r="P1798" s="296">
        <f t="shared" si="78"/>
        <v>0</v>
      </c>
      <c r="Q1798" s="263"/>
      <c r="R1798" s="263"/>
      <c r="S1798" s="263"/>
      <c r="T1798" s="263"/>
      <c r="U1798" s="263"/>
      <c r="V1798" s="263"/>
      <c r="W1798" s="263">
        <v>1</v>
      </c>
      <c r="X1798" s="158">
        <v>45035</v>
      </c>
      <c r="Y1798" s="297">
        <f t="shared" si="79"/>
        <v>1</v>
      </c>
      <c r="Z1798" s="263"/>
      <c r="AA1798" s="263"/>
      <c r="AB1798" s="263"/>
      <c r="AC1798" s="263"/>
      <c r="AD1798" s="263"/>
      <c r="AE1798" s="263"/>
      <c r="AF1798" s="263"/>
      <c r="AG1798" s="158"/>
      <c r="AH1798" s="297">
        <f t="shared" si="77"/>
        <v>0</v>
      </c>
      <c r="AI1798" s="573"/>
      <c r="AJ1798" s="574" t="s">
        <v>659</v>
      </c>
      <c r="AK1798" s="574" t="s">
        <v>430</v>
      </c>
      <c r="AL1798" s="574"/>
      <c r="AM1798" s="574"/>
      <c r="AN1798" s="574"/>
      <c r="AO1798" s="574"/>
      <c r="AP1798" s="574"/>
      <c r="AQ1798" s="574"/>
      <c r="AR1798" s="574"/>
      <c r="AS1798" s="575"/>
      <c r="AT1798" s="576"/>
      <c r="AU1798" s="575"/>
      <c r="AV1798" s="577"/>
      <c r="AW1798" s="159"/>
    </row>
    <row r="1799" spans="1:49" ht="51">
      <c r="A1799" s="395"/>
      <c r="B1799" s="395">
        <v>4432504400</v>
      </c>
      <c r="C1799" s="263" t="s">
        <v>8264</v>
      </c>
      <c r="D1799" s="263" t="s">
        <v>8265</v>
      </c>
      <c r="E1799" s="263" t="s">
        <v>3968</v>
      </c>
      <c r="F1799" s="263" t="s">
        <v>422</v>
      </c>
      <c r="G1799" s="263" t="s">
        <v>655</v>
      </c>
      <c r="H1799" s="263"/>
      <c r="I1799" s="263"/>
      <c r="J1799" s="263"/>
      <c r="K1799" s="263"/>
      <c r="L1799" s="263"/>
      <c r="M1799" s="263"/>
      <c r="N1799" s="263"/>
      <c r="O1799" s="158"/>
      <c r="P1799" s="296">
        <f t="shared" si="78"/>
        <v>0</v>
      </c>
      <c r="Q1799" s="263"/>
      <c r="R1799" s="263"/>
      <c r="S1799" s="263"/>
      <c r="T1799" s="263"/>
      <c r="U1799" s="263"/>
      <c r="V1799" s="263"/>
      <c r="W1799" s="263">
        <v>1</v>
      </c>
      <c r="X1799" s="158">
        <v>45100</v>
      </c>
      <c r="Y1799" s="297">
        <f t="shared" si="79"/>
        <v>1</v>
      </c>
      <c r="Z1799" s="263"/>
      <c r="AA1799" s="263"/>
      <c r="AB1799" s="263"/>
      <c r="AC1799" s="263"/>
      <c r="AD1799" s="263"/>
      <c r="AE1799" s="263"/>
      <c r="AF1799" s="263"/>
      <c r="AG1799" s="158"/>
      <c r="AH1799" s="297">
        <f t="shared" si="77"/>
        <v>0</v>
      </c>
      <c r="AI1799" s="573"/>
      <c r="AJ1799" s="574" t="s">
        <v>659</v>
      </c>
      <c r="AK1799" s="574" t="s">
        <v>430</v>
      </c>
      <c r="AL1799" s="574"/>
      <c r="AM1799" s="574"/>
      <c r="AN1799" s="574"/>
      <c r="AO1799" s="574"/>
      <c r="AP1799" s="574"/>
      <c r="AQ1799" s="574"/>
      <c r="AR1799" s="574"/>
      <c r="AS1799" s="575"/>
      <c r="AT1799" s="576"/>
      <c r="AU1799" s="575"/>
      <c r="AV1799" s="577"/>
      <c r="AW1799" s="159"/>
    </row>
    <row r="1800" spans="1:49" ht="51">
      <c r="A1800" s="395"/>
      <c r="B1800" s="395">
        <v>5413912600</v>
      </c>
      <c r="C1800" s="263" t="s">
        <v>8266</v>
      </c>
      <c r="D1800" s="263" t="s">
        <v>8267</v>
      </c>
      <c r="E1800" s="263" t="s">
        <v>3969</v>
      </c>
      <c r="F1800" s="263" t="s">
        <v>422</v>
      </c>
      <c r="G1800" s="263" t="s">
        <v>655</v>
      </c>
      <c r="H1800" s="263"/>
      <c r="I1800" s="263"/>
      <c r="J1800" s="263"/>
      <c r="K1800" s="263"/>
      <c r="L1800" s="263"/>
      <c r="M1800" s="263"/>
      <c r="N1800" s="263"/>
      <c r="O1800" s="158"/>
      <c r="P1800" s="296">
        <f t="shared" si="78"/>
        <v>0</v>
      </c>
      <c r="Q1800" s="263"/>
      <c r="R1800" s="263"/>
      <c r="S1800" s="263"/>
      <c r="T1800" s="263"/>
      <c r="U1800" s="263"/>
      <c r="V1800" s="263"/>
      <c r="W1800" s="263">
        <v>1</v>
      </c>
      <c r="X1800" s="158">
        <v>45224</v>
      </c>
      <c r="Y1800" s="297">
        <f t="shared" si="79"/>
        <v>1</v>
      </c>
      <c r="Z1800" s="263"/>
      <c r="AA1800" s="263"/>
      <c r="AB1800" s="263"/>
      <c r="AC1800" s="263"/>
      <c r="AD1800" s="263"/>
      <c r="AE1800" s="263"/>
      <c r="AF1800" s="263"/>
      <c r="AG1800" s="158"/>
      <c r="AH1800" s="297">
        <f t="shared" si="77"/>
        <v>0</v>
      </c>
      <c r="AI1800" s="573"/>
      <c r="AJ1800" s="574" t="s">
        <v>659</v>
      </c>
      <c r="AK1800" s="574" t="s">
        <v>430</v>
      </c>
      <c r="AL1800" s="574"/>
      <c r="AM1800" s="574"/>
      <c r="AN1800" s="574"/>
      <c r="AO1800" s="574"/>
      <c r="AP1800" s="574"/>
      <c r="AQ1800" s="574"/>
      <c r="AR1800" s="574"/>
      <c r="AS1800" s="575"/>
      <c r="AT1800" s="576"/>
      <c r="AU1800" s="575"/>
      <c r="AV1800" s="577"/>
      <c r="AW1800" s="159"/>
    </row>
    <row r="1801" spans="1:49" ht="51">
      <c r="A1801" s="395"/>
      <c r="B1801" s="395">
        <v>4774822000</v>
      </c>
      <c r="C1801" s="263" t="s">
        <v>8268</v>
      </c>
      <c r="D1801" s="263" t="s">
        <v>8269</v>
      </c>
      <c r="E1801" s="263" t="s">
        <v>3970</v>
      </c>
      <c r="F1801" s="263" t="s">
        <v>422</v>
      </c>
      <c r="G1801" s="263" t="s">
        <v>655</v>
      </c>
      <c r="H1801" s="263"/>
      <c r="I1801" s="263"/>
      <c r="J1801" s="263"/>
      <c r="K1801" s="263"/>
      <c r="L1801" s="263"/>
      <c r="M1801" s="263"/>
      <c r="N1801" s="263"/>
      <c r="O1801" s="158"/>
      <c r="P1801" s="296">
        <f t="shared" si="78"/>
        <v>0</v>
      </c>
      <c r="Q1801" s="263"/>
      <c r="R1801" s="263"/>
      <c r="S1801" s="263"/>
      <c r="T1801" s="263"/>
      <c r="U1801" s="263"/>
      <c r="V1801" s="263"/>
      <c r="W1801" s="263">
        <v>1</v>
      </c>
      <c r="X1801" s="158">
        <v>45139</v>
      </c>
      <c r="Y1801" s="297">
        <f t="shared" si="79"/>
        <v>1</v>
      </c>
      <c r="Z1801" s="263"/>
      <c r="AA1801" s="263"/>
      <c r="AB1801" s="263"/>
      <c r="AC1801" s="263"/>
      <c r="AD1801" s="263"/>
      <c r="AE1801" s="263"/>
      <c r="AF1801" s="263"/>
      <c r="AG1801" s="158"/>
      <c r="AH1801" s="297">
        <f t="shared" si="77"/>
        <v>0</v>
      </c>
      <c r="AI1801" s="573"/>
      <c r="AJ1801" s="574" t="s">
        <v>659</v>
      </c>
      <c r="AK1801" s="574" t="s">
        <v>430</v>
      </c>
      <c r="AL1801" s="574"/>
      <c r="AM1801" s="574"/>
      <c r="AN1801" s="574"/>
      <c r="AO1801" s="574"/>
      <c r="AP1801" s="574"/>
      <c r="AQ1801" s="574"/>
      <c r="AR1801" s="574"/>
      <c r="AS1801" s="575"/>
      <c r="AT1801" s="576"/>
      <c r="AU1801" s="575"/>
      <c r="AV1801" s="577"/>
      <c r="AW1801" s="159"/>
    </row>
    <row r="1802" spans="1:49" ht="51">
      <c r="A1802" s="395"/>
      <c r="B1802" s="395">
        <v>4773120200</v>
      </c>
      <c r="C1802" s="263" t="s">
        <v>8270</v>
      </c>
      <c r="D1802" s="263" t="s">
        <v>8271</v>
      </c>
      <c r="E1802" s="263" t="s">
        <v>3971</v>
      </c>
      <c r="F1802" s="263" t="s">
        <v>422</v>
      </c>
      <c r="G1802" s="263" t="s">
        <v>655</v>
      </c>
      <c r="H1802" s="263"/>
      <c r="I1802" s="263"/>
      <c r="J1802" s="263"/>
      <c r="K1802" s="263"/>
      <c r="L1802" s="263"/>
      <c r="M1802" s="263"/>
      <c r="N1802" s="263"/>
      <c r="O1802" s="158"/>
      <c r="P1802" s="296">
        <f t="shared" si="78"/>
        <v>0</v>
      </c>
      <c r="Q1802" s="263"/>
      <c r="R1802" s="263"/>
      <c r="S1802" s="263"/>
      <c r="T1802" s="263"/>
      <c r="U1802" s="263"/>
      <c r="V1802" s="263"/>
      <c r="W1802" s="263">
        <v>1</v>
      </c>
      <c r="X1802" s="158">
        <v>45071</v>
      </c>
      <c r="Y1802" s="297">
        <f t="shared" si="79"/>
        <v>1</v>
      </c>
      <c r="Z1802" s="263"/>
      <c r="AA1802" s="263"/>
      <c r="AB1802" s="263"/>
      <c r="AC1802" s="263"/>
      <c r="AD1802" s="263"/>
      <c r="AE1802" s="263"/>
      <c r="AF1802" s="263"/>
      <c r="AG1802" s="158"/>
      <c r="AH1802" s="297">
        <f t="shared" si="77"/>
        <v>0</v>
      </c>
      <c r="AI1802" s="573"/>
      <c r="AJ1802" s="574" t="s">
        <v>659</v>
      </c>
      <c r="AK1802" s="574" t="s">
        <v>430</v>
      </c>
      <c r="AL1802" s="574"/>
      <c r="AM1802" s="574"/>
      <c r="AN1802" s="574"/>
      <c r="AO1802" s="574"/>
      <c r="AP1802" s="574"/>
      <c r="AQ1802" s="574"/>
      <c r="AR1802" s="574"/>
      <c r="AS1802" s="575"/>
      <c r="AT1802" s="576"/>
      <c r="AU1802" s="575"/>
      <c r="AV1802" s="577"/>
      <c r="AW1802" s="159"/>
    </row>
    <row r="1803" spans="1:49" ht="51">
      <c r="A1803" s="395"/>
      <c r="B1803" s="395">
        <v>3003052200</v>
      </c>
      <c r="C1803" s="263" t="s">
        <v>8272</v>
      </c>
      <c r="D1803" s="263" t="s">
        <v>8273</v>
      </c>
      <c r="E1803" s="263" t="s">
        <v>3972</v>
      </c>
      <c r="F1803" s="263" t="s">
        <v>422</v>
      </c>
      <c r="G1803" s="263" t="s">
        <v>655</v>
      </c>
      <c r="H1803" s="263"/>
      <c r="I1803" s="263"/>
      <c r="J1803" s="263"/>
      <c r="K1803" s="263"/>
      <c r="L1803" s="263"/>
      <c r="M1803" s="263"/>
      <c r="N1803" s="263"/>
      <c r="O1803" s="158"/>
      <c r="P1803" s="296">
        <f t="shared" si="78"/>
        <v>0</v>
      </c>
      <c r="Q1803" s="263"/>
      <c r="R1803" s="263"/>
      <c r="S1803" s="263"/>
      <c r="T1803" s="263"/>
      <c r="U1803" s="263"/>
      <c r="V1803" s="263"/>
      <c r="W1803" s="263">
        <v>1</v>
      </c>
      <c r="X1803" s="158">
        <v>45132</v>
      </c>
      <c r="Y1803" s="297">
        <f t="shared" si="79"/>
        <v>1</v>
      </c>
      <c r="Z1803" s="263"/>
      <c r="AA1803" s="263"/>
      <c r="AB1803" s="263"/>
      <c r="AC1803" s="263"/>
      <c r="AD1803" s="263"/>
      <c r="AE1803" s="263"/>
      <c r="AF1803" s="263"/>
      <c r="AG1803" s="158"/>
      <c r="AH1803" s="297">
        <f t="shared" si="77"/>
        <v>0</v>
      </c>
      <c r="AI1803" s="573"/>
      <c r="AJ1803" s="574" t="s">
        <v>659</v>
      </c>
      <c r="AK1803" s="574" t="s">
        <v>430</v>
      </c>
      <c r="AL1803" s="574"/>
      <c r="AM1803" s="574"/>
      <c r="AN1803" s="574"/>
      <c r="AO1803" s="574"/>
      <c r="AP1803" s="574"/>
      <c r="AQ1803" s="574"/>
      <c r="AR1803" s="574"/>
      <c r="AS1803" s="575"/>
      <c r="AT1803" s="576"/>
      <c r="AU1803" s="575"/>
      <c r="AV1803" s="577"/>
      <c r="AW1803" s="159"/>
    </row>
    <row r="1804" spans="1:49" ht="51">
      <c r="A1804" s="395"/>
      <c r="B1804" s="395">
        <v>5837803500</v>
      </c>
      <c r="C1804" s="263" t="s">
        <v>8274</v>
      </c>
      <c r="D1804" s="263" t="s">
        <v>8275</v>
      </c>
      <c r="E1804" s="263" t="s">
        <v>3973</v>
      </c>
      <c r="F1804" s="263" t="s">
        <v>422</v>
      </c>
      <c r="G1804" s="263" t="s">
        <v>655</v>
      </c>
      <c r="H1804" s="263"/>
      <c r="I1804" s="263"/>
      <c r="J1804" s="263"/>
      <c r="K1804" s="263"/>
      <c r="L1804" s="263"/>
      <c r="M1804" s="263"/>
      <c r="N1804" s="263"/>
      <c r="O1804" s="158"/>
      <c r="P1804" s="296">
        <f t="shared" si="78"/>
        <v>0</v>
      </c>
      <c r="Q1804" s="263"/>
      <c r="R1804" s="263"/>
      <c r="S1804" s="263"/>
      <c r="T1804" s="263"/>
      <c r="U1804" s="263"/>
      <c r="V1804" s="263"/>
      <c r="W1804" s="263">
        <v>1</v>
      </c>
      <c r="X1804" s="158">
        <v>44985</v>
      </c>
      <c r="Y1804" s="297">
        <f t="shared" si="79"/>
        <v>1</v>
      </c>
      <c r="Z1804" s="263"/>
      <c r="AA1804" s="263"/>
      <c r="AB1804" s="263"/>
      <c r="AC1804" s="263"/>
      <c r="AD1804" s="263"/>
      <c r="AE1804" s="263"/>
      <c r="AF1804" s="263"/>
      <c r="AG1804" s="158"/>
      <c r="AH1804" s="297">
        <f t="shared" si="77"/>
        <v>0</v>
      </c>
      <c r="AI1804" s="573"/>
      <c r="AJ1804" s="574" t="s">
        <v>659</v>
      </c>
      <c r="AK1804" s="574" t="s">
        <v>430</v>
      </c>
      <c r="AL1804" s="574"/>
      <c r="AM1804" s="574"/>
      <c r="AN1804" s="574"/>
      <c r="AO1804" s="574"/>
      <c r="AP1804" s="574"/>
      <c r="AQ1804" s="574"/>
      <c r="AR1804" s="574"/>
      <c r="AS1804" s="575"/>
      <c r="AT1804" s="576"/>
      <c r="AU1804" s="575"/>
      <c r="AV1804" s="577"/>
      <c r="AW1804" s="159"/>
    </row>
    <row r="1805" spans="1:49" ht="63.75">
      <c r="A1805" s="395"/>
      <c r="B1805" s="395">
        <v>3603620700</v>
      </c>
      <c r="C1805" s="263" t="s">
        <v>8276</v>
      </c>
      <c r="D1805" s="263" t="s">
        <v>8277</v>
      </c>
      <c r="E1805" s="263" t="s">
        <v>3974</v>
      </c>
      <c r="F1805" s="263" t="s">
        <v>422</v>
      </c>
      <c r="G1805" s="263" t="s">
        <v>655</v>
      </c>
      <c r="H1805" s="263"/>
      <c r="I1805" s="263"/>
      <c r="J1805" s="263"/>
      <c r="K1805" s="263"/>
      <c r="L1805" s="263"/>
      <c r="M1805" s="263"/>
      <c r="N1805" s="263"/>
      <c r="O1805" s="158"/>
      <c r="P1805" s="296">
        <f t="shared" si="78"/>
        <v>0</v>
      </c>
      <c r="Q1805" s="263"/>
      <c r="R1805" s="263"/>
      <c r="S1805" s="263"/>
      <c r="T1805" s="263"/>
      <c r="U1805" s="263"/>
      <c r="V1805" s="263"/>
      <c r="W1805" s="263">
        <v>1</v>
      </c>
      <c r="X1805" s="158">
        <v>45167</v>
      </c>
      <c r="Y1805" s="297">
        <f t="shared" si="79"/>
        <v>1</v>
      </c>
      <c r="Z1805" s="263"/>
      <c r="AA1805" s="263"/>
      <c r="AB1805" s="263"/>
      <c r="AC1805" s="263"/>
      <c r="AD1805" s="263"/>
      <c r="AE1805" s="263"/>
      <c r="AF1805" s="263"/>
      <c r="AG1805" s="158"/>
      <c r="AH1805" s="297">
        <f t="shared" si="77"/>
        <v>0</v>
      </c>
      <c r="AI1805" s="573"/>
      <c r="AJ1805" s="574" t="s">
        <v>659</v>
      </c>
      <c r="AK1805" s="574" t="s">
        <v>430</v>
      </c>
      <c r="AL1805" s="574"/>
      <c r="AM1805" s="574"/>
      <c r="AN1805" s="574"/>
      <c r="AO1805" s="574"/>
      <c r="AP1805" s="574"/>
      <c r="AQ1805" s="574"/>
      <c r="AR1805" s="574"/>
      <c r="AS1805" s="575"/>
      <c r="AT1805" s="576"/>
      <c r="AU1805" s="575"/>
      <c r="AV1805" s="577"/>
      <c r="AW1805" s="159"/>
    </row>
    <row r="1806" spans="1:49" ht="51">
      <c r="A1806" s="395"/>
      <c r="B1806" s="395">
        <v>4394312000</v>
      </c>
      <c r="C1806" s="263" t="s">
        <v>8278</v>
      </c>
      <c r="D1806" s="263" t="s">
        <v>8279</v>
      </c>
      <c r="E1806" s="263" t="s">
        <v>3975</v>
      </c>
      <c r="F1806" s="263" t="s">
        <v>422</v>
      </c>
      <c r="G1806" s="263" t="s">
        <v>655</v>
      </c>
      <c r="H1806" s="263"/>
      <c r="I1806" s="263"/>
      <c r="J1806" s="263"/>
      <c r="K1806" s="263"/>
      <c r="L1806" s="263"/>
      <c r="M1806" s="263"/>
      <c r="N1806" s="263"/>
      <c r="O1806" s="158"/>
      <c r="P1806" s="296">
        <f t="shared" si="78"/>
        <v>0</v>
      </c>
      <c r="Q1806" s="263"/>
      <c r="R1806" s="263"/>
      <c r="S1806" s="263"/>
      <c r="T1806" s="263"/>
      <c r="U1806" s="263"/>
      <c r="V1806" s="263"/>
      <c r="W1806" s="263">
        <v>1</v>
      </c>
      <c r="X1806" s="158">
        <v>45028</v>
      </c>
      <c r="Y1806" s="297">
        <f t="shared" si="79"/>
        <v>1</v>
      </c>
      <c r="Z1806" s="263"/>
      <c r="AA1806" s="263"/>
      <c r="AB1806" s="263"/>
      <c r="AC1806" s="263"/>
      <c r="AD1806" s="263"/>
      <c r="AE1806" s="263"/>
      <c r="AF1806" s="263"/>
      <c r="AG1806" s="158"/>
      <c r="AH1806" s="297">
        <f t="shared" si="77"/>
        <v>0</v>
      </c>
      <c r="AI1806" s="573"/>
      <c r="AJ1806" s="574" t="s">
        <v>659</v>
      </c>
      <c r="AK1806" s="574" t="s">
        <v>430</v>
      </c>
      <c r="AL1806" s="574"/>
      <c r="AM1806" s="574"/>
      <c r="AN1806" s="574"/>
      <c r="AO1806" s="574"/>
      <c r="AP1806" s="574"/>
      <c r="AQ1806" s="574"/>
      <c r="AR1806" s="574"/>
      <c r="AS1806" s="575"/>
      <c r="AT1806" s="576"/>
      <c r="AU1806" s="575"/>
      <c r="AV1806" s="577"/>
      <c r="AW1806" s="159"/>
    </row>
    <row r="1807" spans="1:49" ht="51">
      <c r="A1807" s="395"/>
      <c r="B1807" s="395">
        <v>3514012100</v>
      </c>
      <c r="C1807" s="263" t="s">
        <v>8280</v>
      </c>
      <c r="D1807" s="263" t="s">
        <v>8281</v>
      </c>
      <c r="E1807" s="263" t="s">
        <v>3976</v>
      </c>
      <c r="F1807" s="263" t="s">
        <v>422</v>
      </c>
      <c r="G1807" s="263" t="s">
        <v>655</v>
      </c>
      <c r="H1807" s="263"/>
      <c r="I1807" s="263"/>
      <c r="J1807" s="263"/>
      <c r="K1807" s="263"/>
      <c r="L1807" s="263"/>
      <c r="M1807" s="263"/>
      <c r="N1807" s="263"/>
      <c r="O1807" s="158"/>
      <c r="P1807" s="296">
        <f t="shared" si="78"/>
        <v>0</v>
      </c>
      <c r="Q1807" s="263"/>
      <c r="R1807" s="263"/>
      <c r="S1807" s="263"/>
      <c r="T1807" s="263"/>
      <c r="U1807" s="263"/>
      <c r="V1807" s="263"/>
      <c r="W1807" s="263">
        <v>1</v>
      </c>
      <c r="X1807" s="158">
        <v>45114</v>
      </c>
      <c r="Y1807" s="297">
        <f t="shared" si="79"/>
        <v>1</v>
      </c>
      <c r="Z1807" s="263"/>
      <c r="AA1807" s="263"/>
      <c r="AB1807" s="263"/>
      <c r="AC1807" s="263"/>
      <c r="AD1807" s="263"/>
      <c r="AE1807" s="263"/>
      <c r="AF1807" s="263"/>
      <c r="AG1807" s="158"/>
      <c r="AH1807" s="297">
        <f t="shared" si="77"/>
        <v>0</v>
      </c>
      <c r="AI1807" s="573"/>
      <c r="AJ1807" s="574" t="s">
        <v>659</v>
      </c>
      <c r="AK1807" s="574" t="s">
        <v>430</v>
      </c>
      <c r="AL1807" s="574"/>
      <c r="AM1807" s="574"/>
      <c r="AN1807" s="574"/>
      <c r="AO1807" s="574"/>
      <c r="AP1807" s="574"/>
      <c r="AQ1807" s="574"/>
      <c r="AR1807" s="574"/>
      <c r="AS1807" s="575"/>
      <c r="AT1807" s="576"/>
      <c r="AU1807" s="575"/>
      <c r="AV1807" s="577"/>
      <c r="AW1807" s="159"/>
    </row>
    <row r="1808" spans="1:49" ht="51">
      <c r="A1808" s="395"/>
      <c r="B1808" s="395">
        <v>3202612800</v>
      </c>
      <c r="C1808" s="263" t="s">
        <v>8282</v>
      </c>
      <c r="D1808" s="263" t="s">
        <v>8283</v>
      </c>
      <c r="E1808" s="263" t="s">
        <v>3977</v>
      </c>
      <c r="F1808" s="263" t="s">
        <v>422</v>
      </c>
      <c r="G1808" s="263" t="s">
        <v>655</v>
      </c>
      <c r="H1808" s="263"/>
      <c r="I1808" s="263"/>
      <c r="J1808" s="263"/>
      <c r="K1808" s="263"/>
      <c r="L1808" s="263"/>
      <c r="M1808" s="263"/>
      <c r="N1808" s="263"/>
      <c r="O1808" s="158"/>
      <c r="P1808" s="296">
        <f t="shared" si="78"/>
        <v>0</v>
      </c>
      <c r="Q1808" s="263"/>
      <c r="R1808" s="263"/>
      <c r="S1808" s="263"/>
      <c r="T1808" s="263"/>
      <c r="U1808" s="263"/>
      <c r="V1808" s="263"/>
      <c r="W1808" s="263">
        <v>1</v>
      </c>
      <c r="X1808" s="158">
        <v>44988</v>
      </c>
      <c r="Y1808" s="297">
        <f t="shared" si="79"/>
        <v>1</v>
      </c>
      <c r="Z1808" s="263"/>
      <c r="AA1808" s="263"/>
      <c r="AB1808" s="263"/>
      <c r="AC1808" s="263"/>
      <c r="AD1808" s="263"/>
      <c r="AE1808" s="263"/>
      <c r="AF1808" s="263"/>
      <c r="AG1808" s="158"/>
      <c r="AH1808" s="297">
        <f t="shared" si="77"/>
        <v>0</v>
      </c>
      <c r="AI1808" s="573"/>
      <c r="AJ1808" s="574" t="s">
        <v>659</v>
      </c>
      <c r="AK1808" s="574" t="s">
        <v>430</v>
      </c>
      <c r="AL1808" s="574"/>
      <c r="AM1808" s="574"/>
      <c r="AN1808" s="574"/>
      <c r="AO1808" s="574"/>
      <c r="AP1808" s="574"/>
      <c r="AQ1808" s="574"/>
      <c r="AR1808" s="574"/>
      <c r="AS1808" s="575"/>
      <c r="AT1808" s="576"/>
      <c r="AU1808" s="575"/>
      <c r="AV1808" s="577"/>
      <c r="AW1808" s="159"/>
    </row>
    <row r="1809" spans="1:49" ht="51">
      <c r="A1809" s="395"/>
      <c r="B1809" s="395">
        <v>3594831000</v>
      </c>
      <c r="C1809" s="263" t="s">
        <v>8284</v>
      </c>
      <c r="D1809" s="263" t="s">
        <v>8285</v>
      </c>
      <c r="E1809" s="263" t="s">
        <v>3978</v>
      </c>
      <c r="F1809" s="263" t="s">
        <v>422</v>
      </c>
      <c r="G1809" s="263" t="s">
        <v>655</v>
      </c>
      <c r="H1809" s="263"/>
      <c r="I1809" s="263"/>
      <c r="J1809" s="263"/>
      <c r="K1809" s="263"/>
      <c r="L1809" s="263"/>
      <c r="M1809" s="263"/>
      <c r="N1809" s="263"/>
      <c r="O1809" s="158"/>
      <c r="P1809" s="296">
        <f t="shared" si="78"/>
        <v>0</v>
      </c>
      <c r="Q1809" s="263"/>
      <c r="R1809" s="263"/>
      <c r="S1809" s="263"/>
      <c r="T1809" s="263"/>
      <c r="U1809" s="263"/>
      <c r="V1809" s="263"/>
      <c r="W1809" s="263">
        <v>1</v>
      </c>
      <c r="X1809" s="158">
        <v>44952</v>
      </c>
      <c r="Y1809" s="297">
        <f t="shared" si="79"/>
        <v>1</v>
      </c>
      <c r="Z1809" s="263"/>
      <c r="AA1809" s="263"/>
      <c r="AB1809" s="263"/>
      <c r="AC1809" s="263"/>
      <c r="AD1809" s="263"/>
      <c r="AE1809" s="263"/>
      <c r="AF1809" s="263"/>
      <c r="AG1809" s="158"/>
      <c r="AH1809" s="297">
        <f t="shared" si="77"/>
        <v>0</v>
      </c>
      <c r="AI1809" s="573"/>
      <c r="AJ1809" s="574" t="s">
        <v>659</v>
      </c>
      <c r="AK1809" s="574" t="s">
        <v>430</v>
      </c>
      <c r="AL1809" s="574"/>
      <c r="AM1809" s="574"/>
      <c r="AN1809" s="574"/>
      <c r="AO1809" s="574"/>
      <c r="AP1809" s="574"/>
      <c r="AQ1809" s="574"/>
      <c r="AR1809" s="574"/>
      <c r="AS1809" s="575"/>
      <c r="AT1809" s="576"/>
      <c r="AU1809" s="575"/>
      <c r="AV1809" s="577"/>
      <c r="AW1809" s="159"/>
    </row>
    <row r="1810" spans="1:49" ht="51">
      <c r="A1810" s="395"/>
      <c r="B1810" s="395">
        <v>5411100300</v>
      </c>
      <c r="C1810" s="263" t="s">
        <v>8286</v>
      </c>
      <c r="D1810" s="263" t="s">
        <v>8287</v>
      </c>
      <c r="E1810" s="263" t="s">
        <v>3979</v>
      </c>
      <c r="F1810" s="263" t="s">
        <v>422</v>
      </c>
      <c r="G1810" s="263" t="s">
        <v>655</v>
      </c>
      <c r="H1810" s="263"/>
      <c r="I1810" s="263"/>
      <c r="J1810" s="263"/>
      <c r="K1810" s="263"/>
      <c r="L1810" s="263"/>
      <c r="M1810" s="263"/>
      <c r="N1810" s="263"/>
      <c r="O1810" s="158"/>
      <c r="P1810" s="296">
        <f t="shared" si="78"/>
        <v>0</v>
      </c>
      <c r="Q1810" s="263"/>
      <c r="R1810" s="263"/>
      <c r="S1810" s="263"/>
      <c r="T1810" s="263"/>
      <c r="U1810" s="263"/>
      <c r="V1810" s="263"/>
      <c r="W1810" s="263">
        <v>1</v>
      </c>
      <c r="X1810" s="158">
        <v>45110</v>
      </c>
      <c r="Y1810" s="297">
        <f t="shared" si="79"/>
        <v>1</v>
      </c>
      <c r="Z1810" s="263"/>
      <c r="AA1810" s="263"/>
      <c r="AB1810" s="263"/>
      <c r="AC1810" s="263"/>
      <c r="AD1810" s="263"/>
      <c r="AE1810" s="263"/>
      <c r="AF1810" s="263"/>
      <c r="AG1810" s="158"/>
      <c r="AH1810" s="297">
        <f t="shared" si="77"/>
        <v>0</v>
      </c>
      <c r="AI1810" s="573"/>
      <c r="AJ1810" s="574" t="s">
        <v>659</v>
      </c>
      <c r="AK1810" s="574" t="s">
        <v>430</v>
      </c>
      <c r="AL1810" s="574"/>
      <c r="AM1810" s="574"/>
      <c r="AN1810" s="574"/>
      <c r="AO1810" s="574"/>
      <c r="AP1810" s="574"/>
      <c r="AQ1810" s="574"/>
      <c r="AR1810" s="574"/>
      <c r="AS1810" s="575"/>
      <c r="AT1810" s="576"/>
      <c r="AU1810" s="575"/>
      <c r="AV1810" s="577"/>
      <c r="AW1810" s="159"/>
    </row>
    <row r="1811" spans="1:49" ht="51">
      <c r="A1811" s="395"/>
      <c r="B1811" s="395">
        <v>4485821300</v>
      </c>
      <c r="C1811" s="263" t="s">
        <v>8288</v>
      </c>
      <c r="D1811" s="263" t="s">
        <v>8289</v>
      </c>
      <c r="E1811" s="263" t="s">
        <v>3980</v>
      </c>
      <c r="F1811" s="263" t="s">
        <v>422</v>
      </c>
      <c r="G1811" s="263" t="s">
        <v>655</v>
      </c>
      <c r="H1811" s="263"/>
      <c r="I1811" s="263"/>
      <c r="J1811" s="263"/>
      <c r="K1811" s="263"/>
      <c r="L1811" s="263"/>
      <c r="M1811" s="263"/>
      <c r="N1811" s="263"/>
      <c r="O1811" s="158"/>
      <c r="P1811" s="296">
        <f t="shared" si="78"/>
        <v>0</v>
      </c>
      <c r="Q1811" s="263"/>
      <c r="R1811" s="263"/>
      <c r="S1811" s="263"/>
      <c r="T1811" s="263"/>
      <c r="U1811" s="263"/>
      <c r="V1811" s="263"/>
      <c r="W1811" s="263">
        <v>1</v>
      </c>
      <c r="X1811" s="158">
        <v>45076</v>
      </c>
      <c r="Y1811" s="297">
        <f t="shared" si="79"/>
        <v>1</v>
      </c>
      <c r="Z1811" s="263"/>
      <c r="AA1811" s="263"/>
      <c r="AB1811" s="263"/>
      <c r="AC1811" s="263"/>
      <c r="AD1811" s="263"/>
      <c r="AE1811" s="263"/>
      <c r="AF1811" s="263"/>
      <c r="AG1811" s="158"/>
      <c r="AH1811" s="297">
        <f t="shared" si="77"/>
        <v>0</v>
      </c>
      <c r="AI1811" s="573"/>
      <c r="AJ1811" s="574" t="s">
        <v>659</v>
      </c>
      <c r="AK1811" s="574" t="s">
        <v>430</v>
      </c>
      <c r="AL1811" s="574"/>
      <c r="AM1811" s="574"/>
      <c r="AN1811" s="574"/>
      <c r="AO1811" s="574"/>
      <c r="AP1811" s="574"/>
      <c r="AQ1811" s="574"/>
      <c r="AR1811" s="574"/>
      <c r="AS1811" s="575"/>
      <c r="AT1811" s="576"/>
      <c r="AU1811" s="575"/>
      <c r="AV1811" s="577"/>
      <c r="AW1811" s="159"/>
    </row>
    <row r="1812" spans="1:49" ht="51">
      <c r="A1812" s="395"/>
      <c r="B1812" s="395">
        <v>3594920500</v>
      </c>
      <c r="C1812" s="263" t="s">
        <v>8290</v>
      </c>
      <c r="D1812" s="263" t="s">
        <v>8291</v>
      </c>
      <c r="E1812" s="263" t="s">
        <v>3981</v>
      </c>
      <c r="F1812" s="263" t="s">
        <v>422</v>
      </c>
      <c r="G1812" s="263" t="s">
        <v>655</v>
      </c>
      <c r="H1812" s="263"/>
      <c r="I1812" s="263"/>
      <c r="J1812" s="263"/>
      <c r="K1812" s="263"/>
      <c r="L1812" s="263"/>
      <c r="M1812" s="263"/>
      <c r="N1812" s="263"/>
      <c r="O1812" s="158"/>
      <c r="P1812" s="296">
        <f t="shared" si="78"/>
        <v>0</v>
      </c>
      <c r="Q1812" s="263"/>
      <c r="R1812" s="263"/>
      <c r="S1812" s="263"/>
      <c r="T1812" s="263"/>
      <c r="U1812" s="263"/>
      <c r="V1812" s="263"/>
      <c r="W1812" s="263">
        <v>1</v>
      </c>
      <c r="X1812" s="158">
        <v>44986</v>
      </c>
      <c r="Y1812" s="297">
        <f t="shared" si="79"/>
        <v>1</v>
      </c>
      <c r="Z1812" s="263"/>
      <c r="AA1812" s="263"/>
      <c r="AB1812" s="263"/>
      <c r="AC1812" s="263"/>
      <c r="AD1812" s="263"/>
      <c r="AE1812" s="263"/>
      <c r="AF1812" s="263"/>
      <c r="AG1812" s="158"/>
      <c r="AH1812" s="297">
        <f t="shared" si="77"/>
        <v>0</v>
      </c>
      <c r="AI1812" s="573"/>
      <c r="AJ1812" s="574" t="s">
        <v>659</v>
      </c>
      <c r="AK1812" s="574" t="s">
        <v>430</v>
      </c>
      <c r="AL1812" s="574"/>
      <c r="AM1812" s="574"/>
      <c r="AN1812" s="574"/>
      <c r="AO1812" s="574"/>
      <c r="AP1812" s="574"/>
      <c r="AQ1812" s="574"/>
      <c r="AR1812" s="574"/>
      <c r="AS1812" s="575"/>
      <c r="AT1812" s="576"/>
      <c r="AU1812" s="575"/>
      <c r="AV1812" s="577"/>
      <c r="AW1812" s="159"/>
    </row>
    <row r="1813" spans="1:49" ht="51">
      <c r="A1813" s="395"/>
      <c r="B1813" s="395">
        <v>3614110200</v>
      </c>
      <c r="C1813" s="263" t="s">
        <v>8292</v>
      </c>
      <c r="D1813" s="263" t="s">
        <v>8293</v>
      </c>
      <c r="E1813" s="263" t="s">
        <v>3982</v>
      </c>
      <c r="F1813" s="263" t="s">
        <v>422</v>
      </c>
      <c r="G1813" s="263" t="s">
        <v>655</v>
      </c>
      <c r="H1813" s="263"/>
      <c r="I1813" s="263"/>
      <c r="J1813" s="263"/>
      <c r="K1813" s="263"/>
      <c r="L1813" s="263"/>
      <c r="M1813" s="263"/>
      <c r="N1813" s="263"/>
      <c r="O1813" s="158"/>
      <c r="P1813" s="296">
        <f t="shared" si="78"/>
        <v>0</v>
      </c>
      <c r="Q1813" s="263"/>
      <c r="R1813" s="263"/>
      <c r="S1813" s="263"/>
      <c r="T1813" s="263"/>
      <c r="U1813" s="263"/>
      <c r="V1813" s="263"/>
      <c r="W1813" s="263">
        <v>1</v>
      </c>
      <c r="X1813" s="158">
        <v>44994</v>
      </c>
      <c r="Y1813" s="297">
        <f t="shared" si="79"/>
        <v>1</v>
      </c>
      <c r="Z1813" s="263"/>
      <c r="AA1813" s="263"/>
      <c r="AB1813" s="263"/>
      <c r="AC1813" s="263"/>
      <c r="AD1813" s="263"/>
      <c r="AE1813" s="263"/>
      <c r="AF1813" s="263"/>
      <c r="AG1813" s="158"/>
      <c r="AH1813" s="297">
        <f t="shared" si="77"/>
        <v>0</v>
      </c>
      <c r="AI1813" s="573"/>
      <c r="AJ1813" s="574" t="s">
        <v>659</v>
      </c>
      <c r="AK1813" s="574" t="s">
        <v>430</v>
      </c>
      <c r="AL1813" s="574"/>
      <c r="AM1813" s="574"/>
      <c r="AN1813" s="574"/>
      <c r="AO1813" s="574"/>
      <c r="AP1813" s="574"/>
      <c r="AQ1813" s="574"/>
      <c r="AR1813" s="574"/>
      <c r="AS1813" s="575"/>
      <c r="AT1813" s="576"/>
      <c r="AU1813" s="575"/>
      <c r="AV1813" s="577"/>
      <c r="AW1813" s="159"/>
    </row>
    <row r="1814" spans="1:49" ht="51">
      <c r="A1814" s="395"/>
      <c r="B1814" s="395">
        <v>4241620300</v>
      </c>
      <c r="C1814" s="263" t="s">
        <v>8294</v>
      </c>
      <c r="D1814" s="263" t="s">
        <v>8295</v>
      </c>
      <c r="E1814" s="263" t="s">
        <v>3983</v>
      </c>
      <c r="F1814" s="263" t="s">
        <v>422</v>
      </c>
      <c r="G1814" s="263" t="s">
        <v>655</v>
      </c>
      <c r="H1814" s="263"/>
      <c r="I1814" s="263"/>
      <c r="J1814" s="263"/>
      <c r="K1814" s="263"/>
      <c r="L1814" s="263"/>
      <c r="M1814" s="263"/>
      <c r="N1814" s="263"/>
      <c r="O1814" s="158"/>
      <c r="P1814" s="296">
        <f t="shared" si="78"/>
        <v>0</v>
      </c>
      <c r="Q1814" s="263"/>
      <c r="R1814" s="263"/>
      <c r="S1814" s="263"/>
      <c r="T1814" s="263"/>
      <c r="U1814" s="263"/>
      <c r="V1814" s="263"/>
      <c r="W1814" s="263">
        <v>1</v>
      </c>
      <c r="X1814" s="158">
        <v>45049</v>
      </c>
      <c r="Y1814" s="297">
        <f t="shared" si="79"/>
        <v>1</v>
      </c>
      <c r="Z1814" s="263"/>
      <c r="AA1814" s="263"/>
      <c r="AB1814" s="263"/>
      <c r="AC1814" s="263"/>
      <c r="AD1814" s="263"/>
      <c r="AE1814" s="263"/>
      <c r="AF1814" s="263"/>
      <c r="AG1814" s="158"/>
      <c r="AH1814" s="297">
        <f t="shared" si="77"/>
        <v>0</v>
      </c>
      <c r="AI1814" s="573"/>
      <c r="AJ1814" s="574" t="s">
        <v>659</v>
      </c>
      <c r="AK1814" s="574" t="s">
        <v>430</v>
      </c>
      <c r="AL1814" s="574"/>
      <c r="AM1814" s="574"/>
      <c r="AN1814" s="574"/>
      <c r="AO1814" s="574"/>
      <c r="AP1814" s="574"/>
      <c r="AQ1814" s="574"/>
      <c r="AR1814" s="574"/>
      <c r="AS1814" s="575"/>
      <c r="AT1814" s="576"/>
      <c r="AU1814" s="575"/>
      <c r="AV1814" s="577"/>
      <c r="AW1814" s="159"/>
    </row>
    <row r="1815" spans="1:49" ht="51">
      <c r="A1815" s="395"/>
      <c r="B1815" s="395">
        <v>3612720400</v>
      </c>
      <c r="C1815" s="263" t="s">
        <v>8296</v>
      </c>
      <c r="D1815" s="263" t="s">
        <v>8297</v>
      </c>
      <c r="E1815" s="263" t="s">
        <v>3984</v>
      </c>
      <c r="F1815" s="263" t="s">
        <v>422</v>
      </c>
      <c r="G1815" s="263" t="s">
        <v>655</v>
      </c>
      <c r="H1815" s="263"/>
      <c r="I1815" s="263"/>
      <c r="J1815" s="263"/>
      <c r="K1815" s="263"/>
      <c r="L1815" s="263"/>
      <c r="M1815" s="263"/>
      <c r="N1815" s="263"/>
      <c r="O1815" s="158"/>
      <c r="P1815" s="296">
        <f t="shared" si="78"/>
        <v>0</v>
      </c>
      <c r="Q1815" s="263"/>
      <c r="R1815" s="263"/>
      <c r="S1815" s="263"/>
      <c r="T1815" s="263"/>
      <c r="U1815" s="263"/>
      <c r="V1815" s="263"/>
      <c r="W1815" s="263">
        <v>1</v>
      </c>
      <c r="X1815" s="158">
        <v>45035</v>
      </c>
      <c r="Y1815" s="297">
        <f t="shared" si="79"/>
        <v>1</v>
      </c>
      <c r="Z1815" s="263"/>
      <c r="AA1815" s="263"/>
      <c r="AB1815" s="263"/>
      <c r="AC1815" s="263"/>
      <c r="AD1815" s="263"/>
      <c r="AE1815" s="263"/>
      <c r="AF1815" s="263"/>
      <c r="AG1815" s="158"/>
      <c r="AH1815" s="297">
        <f t="shared" si="77"/>
        <v>0</v>
      </c>
      <c r="AI1815" s="573"/>
      <c r="AJ1815" s="574" t="s">
        <v>659</v>
      </c>
      <c r="AK1815" s="574" t="s">
        <v>430</v>
      </c>
      <c r="AL1815" s="574"/>
      <c r="AM1815" s="574"/>
      <c r="AN1815" s="574"/>
      <c r="AO1815" s="574"/>
      <c r="AP1815" s="574"/>
      <c r="AQ1815" s="574"/>
      <c r="AR1815" s="574"/>
      <c r="AS1815" s="575"/>
      <c r="AT1815" s="576"/>
      <c r="AU1815" s="575"/>
      <c r="AV1815" s="577"/>
      <c r="AW1815" s="159"/>
    </row>
    <row r="1816" spans="1:49" ht="51">
      <c r="A1816" s="395"/>
      <c r="B1816" s="395">
        <v>5484401600</v>
      </c>
      <c r="C1816" s="263" t="s">
        <v>8298</v>
      </c>
      <c r="D1816" s="263" t="s">
        <v>8299</v>
      </c>
      <c r="E1816" s="263" t="s">
        <v>3985</v>
      </c>
      <c r="F1816" s="263" t="s">
        <v>422</v>
      </c>
      <c r="G1816" s="263" t="s">
        <v>655</v>
      </c>
      <c r="H1816" s="263"/>
      <c r="I1816" s="263"/>
      <c r="J1816" s="263"/>
      <c r="K1816" s="263"/>
      <c r="L1816" s="263"/>
      <c r="M1816" s="263"/>
      <c r="N1816" s="263"/>
      <c r="O1816" s="158"/>
      <c r="P1816" s="296">
        <f t="shared" si="78"/>
        <v>0</v>
      </c>
      <c r="Q1816" s="263"/>
      <c r="R1816" s="263"/>
      <c r="S1816" s="263"/>
      <c r="T1816" s="263"/>
      <c r="U1816" s="263"/>
      <c r="V1816" s="263"/>
      <c r="W1816" s="263">
        <v>1</v>
      </c>
      <c r="X1816" s="158">
        <v>45069</v>
      </c>
      <c r="Y1816" s="297">
        <f t="shared" si="79"/>
        <v>1</v>
      </c>
      <c r="Z1816" s="263"/>
      <c r="AA1816" s="263"/>
      <c r="AB1816" s="263"/>
      <c r="AC1816" s="263"/>
      <c r="AD1816" s="263"/>
      <c r="AE1816" s="263"/>
      <c r="AF1816" s="263"/>
      <c r="AG1816" s="158"/>
      <c r="AH1816" s="297">
        <f t="shared" si="77"/>
        <v>0</v>
      </c>
      <c r="AI1816" s="573"/>
      <c r="AJ1816" s="574" t="s">
        <v>659</v>
      </c>
      <c r="AK1816" s="574" t="s">
        <v>430</v>
      </c>
      <c r="AL1816" s="574"/>
      <c r="AM1816" s="574"/>
      <c r="AN1816" s="574"/>
      <c r="AO1816" s="574"/>
      <c r="AP1816" s="574"/>
      <c r="AQ1816" s="574"/>
      <c r="AR1816" s="574"/>
      <c r="AS1816" s="575"/>
      <c r="AT1816" s="576"/>
      <c r="AU1816" s="575"/>
      <c r="AV1816" s="577"/>
      <c r="AW1816" s="159"/>
    </row>
    <row r="1817" spans="1:49" ht="63.75">
      <c r="A1817" s="395"/>
      <c r="B1817" s="395">
        <v>4766510200</v>
      </c>
      <c r="C1817" s="263" t="s">
        <v>8300</v>
      </c>
      <c r="D1817" s="263" t="s">
        <v>8301</v>
      </c>
      <c r="E1817" s="263" t="s">
        <v>3986</v>
      </c>
      <c r="F1817" s="263" t="s">
        <v>422</v>
      </c>
      <c r="G1817" s="263" t="s">
        <v>655</v>
      </c>
      <c r="H1817" s="263"/>
      <c r="I1817" s="263"/>
      <c r="J1817" s="263"/>
      <c r="K1817" s="263"/>
      <c r="L1817" s="263"/>
      <c r="M1817" s="263"/>
      <c r="N1817" s="263"/>
      <c r="O1817" s="158"/>
      <c r="P1817" s="296">
        <f t="shared" si="78"/>
        <v>0</v>
      </c>
      <c r="Q1817" s="263"/>
      <c r="R1817" s="263"/>
      <c r="S1817" s="263"/>
      <c r="T1817" s="263"/>
      <c r="U1817" s="263"/>
      <c r="V1817" s="263"/>
      <c r="W1817" s="263">
        <v>1</v>
      </c>
      <c r="X1817" s="158">
        <v>45229</v>
      </c>
      <c r="Y1817" s="297">
        <f t="shared" si="79"/>
        <v>1</v>
      </c>
      <c r="Z1817" s="263"/>
      <c r="AA1817" s="263"/>
      <c r="AB1817" s="263"/>
      <c r="AC1817" s="263"/>
      <c r="AD1817" s="263"/>
      <c r="AE1817" s="263"/>
      <c r="AF1817" s="263"/>
      <c r="AG1817" s="158"/>
      <c r="AH1817" s="297">
        <f t="shared" si="77"/>
        <v>0</v>
      </c>
      <c r="AI1817" s="573"/>
      <c r="AJ1817" s="574" t="s">
        <v>659</v>
      </c>
      <c r="AK1817" s="574" t="s">
        <v>430</v>
      </c>
      <c r="AL1817" s="574"/>
      <c r="AM1817" s="574"/>
      <c r="AN1817" s="574"/>
      <c r="AO1817" s="574"/>
      <c r="AP1817" s="574"/>
      <c r="AQ1817" s="574"/>
      <c r="AR1817" s="574"/>
      <c r="AS1817" s="575"/>
      <c r="AT1817" s="576"/>
      <c r="AU1817" s="575"/>
      <c r="AV1817" s="577"/>
      <c r="AW1817" s="159"/>
    </row>
    <row r="1818" spans="1:49" ht="51">
      <c r="A1818" s="395"/>
      <c r="B1818" s="395">
        <v>4586340300</v>
      </c>
      <c r="C1818" s="263" t="s">
        <v>8302</v>
      </c>
      <c r="D1818" s="263" t="s">
        <v>8303</v>
      </c>
      <c r="E1818" s="263" t="s">
        <v>3987</v>
      </c>
      <c r="F1818" s="263" t="s">
        <v>422</v>
      </c>
      <c r="G1818" s="263" t="s">
        <v>655</v>
      </c>
      <c r="H1818" s="263"/>
      <c r="I1818" s="263"/>
      <c r="J1818" s="263"/>
      <c r="K1818" s="263"/>
      <c r="L1818" s="263"/>
      <c r="M1818" s="263"/>
      <c r="N1818" s="263"/>
      <c r="O1818" s="158"/>
      <c r="P1818" s="296">
        <f t="shared" si="78"/>
        <v>0</v>
      </c>
      <c r="Q1818" s="263"/>
      <c r="R1818" s="263"/>
      <c r="S1818" s="263"/>
      <c r="T1818" s="263"/>
      <c r="U1818" s="263"/>
      <c r="V1818" s="263"/>
      <c r="W1818" s="263">
        <v>1</v>
      </c>
      <c r="X1818" s="158">
        <v>45105</v>
      </c>
      <c r="Y1818" s="297">
        <f t="shared" si="79"/>
        <v>1</v>
      </c>
      <c r="Z1818" s="263"/>
      <c r="AA1818" s="263"/>
      <c r="AB1818" s="263"/>
      <c r="AC1818" s="263"/>
      <c r="AD1818" s="263"/>
      <c r="AE1818" s="263"/>
      <c r="AF1818" s="263"/>
      <c r="AG1818" s="158"/>
      <c r="AH1818" s="297">
        <f t="shared" si="77"/>
        <v>0</v>
      </c>
      <c r="AI1818" s="573"/>
      <c r="AJ1818" s="574" t="s">
        <v>659</v>
      </c>
      <c r="AK1818" s="574" t="s">
        <v>430</v>
      </c>
      <c r="AL1818" s="574"/>
      <c r="AM1818" s="574"/>
      <c r="AN1818" s="574"/>
      <c r="AO1818" s="574"/>
      <c r="AP1818" s="574"/>
      <c r="AQ1818" s="574"/>
      <c r="AR1818" s="574"/>
      <c r="AS1818" s="575"/>
      <c r="AT1818" s="576"/>
      <c r="AU1818" s="575"/>
      <c r="AV1818" s="577"/>
      <c r="AW1818" s="159"/>
    </row>
    <row r="1819" spans="1:49" ht="51">
      <c r="A1819" s="395"/>
      <c r="B1819" s="395">
        <v>6312022400</v>
      </c>
      <c r="C1819" s="263" t="s">
        <v>8304</v>
      </c>
      <c r="D1819" s="263" t="s">
        <v>8305</v>
      </c>
      <c r="E1819" s="263" t="s">
        <v>3988</v>
      </c>
      <c r="F1819" s="263" t="s">
        <v>422</v>
      </c>
      <c r="G1819" s="263" t="s">
        <v>655</v>
      </c>
      <c r="H1819" s="263"/>
      <c r="I1819" s="263"/>
      <c r="J1819" s="263"/>
      <c r="K1819" s="263"/>
      <c r="L1819" s="263"/>
      <c r="M1819" s="263"/>
      <c r="N1819" s="263"/>
      <c r="O1819" s="158"/>
      <c r="P1819" s="296">
        <f t="shared" si="78"/>
        <v>0</v>
      </c>
      <c r="Q1819" s="263"/>
      <c r="R1819" s="263"/>
      <c r="S1819" s="263"/>
      <c r="T1819" s="263"/>
      <c r="U1819" s="263"/>
      <c r="V1819" s="263"/>
      <c r="W1819" s="263">
        <v>1</v>
      </c>
      <c r="X1819" s="158">
        <v>45119</v>
      </c>
      <c r="Y1819" s="297">
        <f t="shared" si="79"/>
        <v>1</v>
      </c>
      <c r="Z1819" s="263"/>
      <c r="AA1819" s="263"/>
      <c r="AB1819" s="263"/>
      <c r="AC1819" s="263"/>
      <c r="AD1819" s="263"/>
      <c r="AE1819" s="263"/>
      <c r="AF1819" s="263"/>
      <c r="AG1819" s="158"/>
      <c r="AH1819" s="297">
        <f t="shared" si="77"/>
        <v>0</v>
      </c>
      <c r="AI1819" s="573"/>
      <c r="AJ1819" s="574" t="s">
        <v>659</v>
      </c>
      <c r="AK1819" s="574" t="s">
        <v>430</v>
      </c>
      <c r="AL1819" s="574"/>
      <c r="AM1819" s="574"/>
      <c r="AN1819" s="574"/>
      <c r="AO1819" s="574"/>
      <c r="AP1819" s="574"/>
      <c r="AQ1819" s="574"/>
      <c r="AR1819" s="574"/>
      <c r="AS1819" s="575"/>
      <c r="AT1819" s="576"/>
      <c r="AU1819" s="575"/>
      <c r="AV1819" s="577"/>
      <c r="AW1819" s="159"/>
    </row>
    <row r="1820" spans="1:49" ht="51">
      <c r="A1820" s="395"/>
      <c r="B1820" s="395">
        <v>4675820500</v>
      </c>
      <c r="C1820" s="263" t="s">
        <v>8306</v>
      </c>
      <c r="D1820" s="263" t="s">
        <v>8307</v>
      </c>
      <c r="E1820" s="263" t="s">
        <v>3989</v>
      </c>
      <c r="F1820" s="263" t="s">
        <v>422</v>
      </c>
      <c r="G1820" s="263" t="s">
        <v>655</v>
      </c>
      <c r="H1820" s="263"/>
      <c r="I1820" s="263"/>
      <c r="J1820" s="263"/>
      <c r="K1820" s="263"/>
      <c r="L1820" s="263"/>
      <c r="M1820" s="263"/>
      <c r="N1820" s="263"/>
      <c r="O1820" s="158"/>
      <c r="P1820" s="296">
        <f t="shared" si="78"/>
        <v>0</v>
      </c>
      <c r="Q1820" s="263"/>
      <c r="R1820" s="263"/>
      <c r="S1820" s="263"/>
      <c r="T1820" s="263"/>
      <c r="U1820" s="263"/>
      <c r="V1820" s="263"/>
      <c r="W1820" s="263">
        <v>1</v>
      </c>
      <c r="X1820" s="158">
        <v>45145</v>
      </c>
      <c r="Y1820" s="297">
        <f t="shared" si="79"/>
        <v>1</v>
      </c>
      <c r="Z1820" s="263"/>
      <c r="AA1820" s="263"/>
      <c r="AB1820" s="263"/>
      <c r="AC1820" s="263"/>
      <c r="AD1820" s="263"/>
      <c r="AE1820" s="263"/>
      <c r="AF1820" s="263"/>
      <c r="AG1820" s="158"/>
      <c r="AH1820" s="297">
        <f t="shared" si="77"/>
        <v>0</v>
      </c>
      <c r="AI1820" s="573"/>
      <c r="AJ1820" s="574" t="s">
        <v>659</v>
      </c>
      <c r="AK1820" s="574" t="s">
        <v>430</v>
      </c>
      <c r="AL1820" s="574"/>
      <c r="AM1820" s="574"/>
      <c r="AN1820" s="574"/>
      <c r="AO1820" s="574"/>
      <c r="AP1820" s="574"/>
      <c r="AQ1820" s="574"/>
      <c r="AR1820" s="574"/>
      <c r="AS1820" s="575"/>
      <c r="AT1820" s="576"/>
      <c r="AU1820" s="575"/>
      <c r="AV1820" s="577"/>
      <c r="AW1820" s="159"/>
    </row>
    <row r="1821" spans="1:49" ht="51">
      <c r="A1821" s="395"/>
      <c r="B1821" s="395">
        <v>4668601700</v>
      </c>
      <c r="C1821" s="263" t="s">
        <v>8308</v>
      </c>
      <c r="D1821" s="263" t="s">
        <v>8309</v>
      </c>
      <c r="E1821" s="263" t="s">
        <v>3990</v>
      </c>
      <c r="F1821" s="263" t="s">
        <v>422</v>
      </c>
      <c r="G1821" s="263" t="s">
        <v>655</v>
      </c>
      <c r="H1821" s="263"/>
      <c r="I1821" s="263"/>
      <c r="J1821" s="263"/>
      <c r="K1821" s="263"/>
      <c r="L1821" s="263"/>
      <c r="M1821" s="263"/>
      <c r="N1821" s="263"/>
      <c r="O1821" s="158"/>
      <c r="P1821" s="296">
        <f t="shared" si="78"/>
        <v>0</v>
      </c>
      <c r="Q1821" s="263"/>
      <c r="R1821" s="263"/>
      <c r="S1821" s="263"/>
      <c r="T1821" s="263"/>
      <c r="U1821" s="263"/>
      <c r="V1821" s="263"/>
      <c r="W1821" s="263">
        <v>1</v>
      </c>
      <c r="X1821" s="158">
        <v>45049</v>
      </c>
      <c r="Y1821" s="297">
        <f t="shared" si="79"/>
        <v>1</v>
      </c>
      <c r="Z1821" s="263"/>
      <c r="AA1821" s="263"/>
      <c r="AB1821" s="263"/>
      <c r="AC1821" s="263"/>
      <c r="AD1821" s="263"/>
      <c r="AE1821" s="263"/>
      <c r="AF1821" s="263"/>
      <c r="AG1821" s="158"/>
      <c r="AH1821" s="297">
        <f t="shared" si="77"/>
        <v>0</v>
      </c>
      <c r="AI1821" s="573"/>
      <c r="AJ1821" s="574" t="s">
        <v>659</v>
      </c>
      <c r="AK1821" s="574" t="s">
        <v>430</v>
      </c>
      <c r="AL1821" s="574"/>
      <c r="AM1821" s="574"/>
      <c r="AN1821" s="574"/>
      <c r="AO1821" s="574"/>
      <c r="AP1821" s="574"/>
      <c r="AQ1821" s="574"/>
      <c r="AR1821" s="574"/>
      <c r="AS1821" s="575"/>
      <c r="AT1821" s="576"/>
      <c r="AU1821" s="575"/>
      <c r="AV1821" s="577"/>
      <c r="AW1821" s="159"/>
    </row>
    <row r="1822" spans="1:49" ht="51">
      <c r="A1822" s="395"/>
      <c r="B1822" s="395">
        <v>4538120900</v>
      </c>
      <c r="C1822" s="263" t="s">
        <v>8310</v>
      </c>
      <c r="D1822" s="263" t="s">
        <v>8311</v>
      </c>
      <c r="E1822" s="263" t="s">
        <v>3991</v>
      </c>
      <c r="F1822" s="263" t="s">
        <v>422</v>
      </c>
      <c r="G1822" s="263" t="s">
        <v>655</v>
      </c>
      <c r="H1822" s="263"/>
      <c r="I1822" s="263"/>
      <c r="J1822" s="263"/>
      <c r="K1822" s="263"/>
      <c r="L1822" s="263"/>
      <c r="M1822" s="263"/>
      <c r="N1822" s="263"/>
      <c r="O1822" s="158"/>
      <c r="P1822" s="296">
        <f t="shared" si="78"/>
        <v>0</v>
      </c>
      <c r="Q1822" s="263"/>
      <c r="R1822" s="263"/>
      <c r="S1822" s="263"/>
      <c r="T1822" s="263"/>
      <c r="U1822" s="263"/>
      <c r="V1822" s="263"/>
      <c r="W1822" s="263">
        <v>1</v>
      </c>
      <c r="X1822" s="158">
        <v>45035</v>
      </c>
      <c r="Y1822" s="297">
        <f t="shared" si="79"/>
        <v>1</v>
      </c>
      <c r="Z1822" s="263"/>
      <c r="AA1822" s="263"/>
      <c r="AB1822" s="263"/>
      <c r="AC1822" s="263"/>
      <c r="AD1822" s="263"/>
      <c r="AE1822" s="263"/>
      <c r="AF1822" s="263"/>
      <c r="AG1822" s="158"/>
      <c r="AH1822" s="297">
        <f t="shared" si="77"/>
        <v>0</v>
      </c>
      <c r="AI1822" s="573"/>
      <c r="AJ1822" s="574" t="s">
        <v>659</v>
      </c>
      <c r="AK1822" s="574" t="s">
        <v>430</v>
      </c>
      <c r="AL1822" s="574"/>
      <c r="AM1822" s="574"/>
      <c r="AN1822" s="574"/>
      <c r="AO1822" s="574"/>
      <c r="AP1822" s="574"/>
      <c r="AQ1822" s="574"/>
      <c r="AR1822" s="574"/>
      <c r="AS1822" s="575"/>
      <c r="AT1822" s="576"/>
      <c r="AU1822" s="575"/>
      <c r="AV1822" s="577"/>
      <c r="AW1822" s="159"/>
    </row>
    <row r="1823" spans="1:49" ht="63.75">
      <c r="A1823" s="395"/>
      <c r="B1823" s="395">
        <v>4534312600</v>
      </c>
      <c r="C1823" s="263" t="s">
        <v>8312</v>
      </c>
      <c r="D1823" s="263" t="s">
        <v>8313</v>
      </c>
      <c r="E1823" s="263" t="s">
        <v>3992</v>
      </c>
      <c r="F1823" s="263" t="s">
        <v>422</v>
      </c>
      <c r="G1823" s="263" t="s">
        <v>655</v>
      </c>
      <c r="H1823" s="263"/>
      <c r="I1823" s="263"/>
      <c r="J1823" s="263"/>
      <c r="K1823" s="263"/>
      <c r="L1823" s="263"/>
      <c r="M1823" s="263"/>
      <c r="N1823" s="263"/>
      <c r="O1823" s="158"/>
      <c r="P1823" s="296">
        <f t="shared" si="78"/>
        <v>0</v>
      </c>
      <c r="Q1823" s="263"/>
      <c r="R1823" s="263"/>
      <c r="S1823" s="263"/>
      <c r="T1823" s="263"/>
      <c r="U1823" s="263"/>
      <c r="V1823" s="263"/>
      <c r="W1823" s="263">
        <v>1</v>
      </c>
      <c r="X1823" s="158">
        <v>45114</v>
      </c>
      <c r="Y1823" s="297">
        <f t="shared" si="79"/>
        <v>1</v>
      </c>
      <c r="Z1823" s="263"/>
      <c r="AA1823" s="263"/>
      <c r="AB1823" s="263"/>
      <c r="AC1823" s="263"/>
      <c r="AD1823" s="263"/>
      <c r="AE1823" s="263"/>
      <c r="AF1823" s="263"/>
      <c r="AG1823" s="158"/>
      <c r="AH1823" s="297">
        <f t="shared" si="77"/>
        <v>0</v>
      </c>
      <c r="AI1823" s="573"/>
      <c r="AJ1823" s="574" t="s">
        <v>659</v>
      </c>
      <c r="AK1823" s="574" t="s">
        <v>430</v>
      </c>
      <c r="AL1823" s="574"/>
      <c r="AM1823" s="574"/>
      <c r="AN1823" s="574"/>
      <c r="AO1823" s="574"/>
      <c r="AP1823" s="574"/>
      <c r="AQ1823" s="574"/>
      <c r="AR1823" s="574"/>
      <c r="AS1823" s="575"/>
      <c r="AT1823" s="576"/>
      <c r="AU1823" s="575"/>
      <c r="AV1823" s="577"/>
      <c r="AW1823" s="159"/>
    </row>
    <row r="1824" spans="1:49" ht="51">
      <c r="A1824" s="395"/>
      <c r="B1824" s="395">
        <v>4263810200</v>
      </c>
      <c r="C1824" s="263" t="s">
        <v>8314</v>
      </c>
      <c r="D1824" s="263" t="s">
        <v>8315</v>
      </c>
      <c r="E1824" s="263" t="s">
        <v>3993</v>
      </c>
      <c r="F1824" s="263" t="s">
        <v>422</v>
      </c>
      <c r="G1824" s="263" t="s">
        <v>655</v>
      </c>
      <c r="H1824" s="263"/>
      <c r="I1824" s="263"/>
      <c r="J1824" s="263"/>
      <c r="K1824" s="263"/>
      <c r="L1824" s="263"/>
      <c r="M1824" s="263"/>
      <c r="N1824" s="263"/>
      <c r="O1824" s="158"/>
      <c r="P1824" s="296">
        <f t="shared" si="78"/>
        <v>0</v>
      </c>
      <c r="Q1824" s="263"/>
      <c r="R1824" s="263"/>
      <c r="S1824" s="263"/>
      <c r="T1824" s="263"/>
      <c r="U1824" s="263"/>
      <c r="V1824" s="263"/>
      <c r="W1824" s="263">
        <v>1</v>
      </c>
      <c r="X1824" s="158">
        <v>45069</v>
      </c>
      <c r="Y1824" s="297">
        <f t="shared" si="79"/>
        <v>1</v>
      </c>
      <c r="Z1824" s="263"/>
      <c r="AA1824" s="263"/>
      <c r="AB1824" s="263"/>
      <c r="AC1824" s="263"/>
      <c r="AD1824" s="263"/>
      <c r="AE1824" s="263"/>
      <c r="AF1824" s="263"/>
      <c r="AG1824" s="158"/>
      <c r="AH1824" s="297">
        <f t="shared" si="77"/>
        <v>0</v>
      </c>
      <c r="AI1824" s="573"/>
      <c r="AJ1824" s="574" t="s">
        <v>659</v>
      </c>
      <c r="AK1824" s="574" t="s">
        <v>430</v>
      </c>
      <c r="AL1824" s="574"/>
      <c r="AM1824" s="574"/>
      <c r="AN1824" s="574"/>
      <c r="AO1824" s="574"/>
      <c r="AP1824" s="574"/>
      <c r="AQ1824" s="574"/>
      <c r="AR1824" s="574"/>
      <c r="AS1824" s="575"/>
      <c r="AT1824" s="576"/>
      <c r="AU1824" s="575"/>
      <c r="AV1824" s="577"/>
      <c r="AW1824" s="159"/>
    </row>
    <row r="1825" spans="1:49" ht="63.75">
      <c r="A1825" s="395"/>
      <c r="B1825" s="395">
        <v>6724700100</v>
      </c>
      <c r="C1825" s="263" t="s">
        <v>8316</v>
      </c>
      <c r="D1825" s="263" t="s">
        <v>8317</v>
      </c>
      <c r="E1825" s="263" t="s">
        <v>3994</v>
      </c>
      <c r="F1825" s="263" t="s">
        <v>422</v>
      </c>
      <c r="G1825" s="263" t="s">
        <v>655</v>
      </c>
      <c r="H1825" s="263"/>
      <c r="I1825" s="263"/>
      <c r="J1825" s="263"/>
      <c r="K1825" s="263"/>
      <c r="L1825" s="263"/>
      <c r="M1825" s="263"/>
      <c r="N1825" s="263"/>
      <c r="O1825" s="158"/>
      <c r="P1825" s="296">
        <f t="shared" si="78"/>
        <v>0</v>
      </c>
      <c r="Q1825" s="263"/>
      <c r="R1825" s="263"/>
      <c r="S1825" s="263"/>
      <c r="T1825" s="263"/>
      <c r="U1825" s="263"/>
      <c r="V1825" s="263"/>
      <c r="W1825" s="263">
        <v>1</v>
      </c>
      <c r="X1825" s="158">
        <v>45152</v>
      </c>
      <c r="Y1825" s="297">
        <f t="shared" si="79"/>
        <v>1</v>
      </c>
      <c r="Z1825" s="263"/>
      <c r="AA1825" s="263"/>
      <c r="AB1825" s="263"/>
      <c r="AC1825" s="263"/>
      <c r="AD1825" s="263"/>
      <c r="AE1825" s="263"/>
      <c r="AF1825" s="263"/>
      <c r="AG1825" s="158"/>
      <c r="AH1825" s="297">
        <f t="shared" si="77"/>
        <v>0</v>
      </c>
      <c r="AI1825" s="573"/>
      <c r="AJ1825" s="574" t="s">
        <v>659</v>
      </c>
      <c r="AK1825" s="574" t="s">
        <v>430</v>
      </c>
      <c r="AL1825" s="574"/>
      <c r="AM1825" s="574"/>
      <c r="AN1825" s="574"/>
      <c r="AO1825" s="574"/>
      <c r="AP1825" s="574"/>
      <c r="AQ1825" s="574"/>
      <c r="AR1825" s="574"/>
      <c r="AS1825" s="575"/>
      <c r="AT1825" s="576"/>
      <c r="AU1825" s="575"/>
      <c r="AV1825" s="577"/>
      <c r="AW1825" s="159"/>
    </row>
    <row r="1826" spans="1:49" ht="63.75">
      <c r="A1826" s="395"/>
      <c r="B1826" s="395">
        <v>3112410600</v>
      </c>
      <c r="C1826" s="263" t="s">
        <v>8318</v>
      </c>
      <c r="D1826" s="263" t="s">
        <v>8319</v>
      </c>
      <c r="E1826" s="263" t="s">
        <v>3995</v>
      </c>
      <c r="F1826" s="263" t="s">
        <v>422</v>
      </c>
      <c r="G1826" s="263" t="s">
        <v>655</v>
      </c>
      <c r="H1826" s="263"/>
      <c r="I1826" s="263"/>
      <c r="J1826" s="263"/>
      <c r="K1826" s="263"/>
      <c r="L1826" s="263"/>
      <c r="M1826" s="263"/>
      <c r="N1826" s="263"/>
      <c r="O1826" s="158"/>
      <c r="P1826" s="296">
        <f t="shared" si="78"/>
        <v>0</v>
      </c>
      <c r="Q1826" s="263"/>
      <c r="R1826" s="263"/>
      <c r="S1826" s="263"/>
      <c r="T1826" s="263"/>
      <c r="U1826" s="263"/>
      <c r="V1826" s="263"/>
      <c r="W1826" s="263">
        <v>1</v>
      </c>
      <c r="X1826" s="158">
        <v>45260</v>
      </c>
      <c r="Y1826" s="297">
        <f t="shared" si="79"/>
        <v>1</v>
      </c>
      <c r="Z1826" s="263"/>
      <c r="AA1826" s="263"/>
      <c r="AB1826" s="263"/>
      <c r="AC1826" s="263"/>
      <c r="AD1826" s="263"/>
      <c r="AE1826" s="263"/>
      <c r="AF1826" s="263"/>
      <c r="AG1826" s="158"/>
      <c r="AH1826" s="297">
        <f t="shared" si="77"/>
        <v>0</v>
      </c>
      <c r="AI1826" s="573"/>
      <c r="AJ1826" s="574" t="s">
        <v>659</v>
      </c>
      <c r="AK1826" s="574" t="s">
        <v>430</v>
      </c>
      <c r="AL1826" s="574"/>
      <c r="AM1826" s="574"/>
      <c r="AN1826" s="574"/>
      <c r="AO1826" s="574"/>
      <c r="AP1826" s="574"/>
      <c r="AQ1826" s="574"/>
      <c r="AR1826" s="574"/>
      <c r="AS1826" s="575"/>
      <c r="AT1826" s="576"/>
      <c r="AU1826" s="575"/>
      <c r="AV1826" s="577"/>
      <c r="AW1826" s="159"/>
    </row>
    <row r="1827" spans="1:49" ht="76.5">
      <c r="A1827" s="395"/>
      <c r="B1827" s="395">
        <v>3111730700</v>
      </c>
      <c r="C1827" s="263" t="s">
        <v>8320</v>
      </c>
      <c r="D1827" s="263" t="s">
        <v>8321</v>
      </c>
      <c r="E1827" s="263" t="s">
        <v>3996</v>
      </c>
      <c r="F1827" s="263" t="s">
        <v>422</v>
      </c>
      <c r="G1827" s="263" t="s">
        <v>655</v>
      </c>
      <c r="H1827" s="263"/>
      <c r="I1827" s="263"/>
      <c r="J1827" s="263"/>
      <c r="K1827" s="263"/>
      <c r="L1827" s="263"/>
      <c r="M1827" s="263"/>
      <c r="N1827" s="263"/>
      <c r="O1827" s="158"/>
      <c r="P1827" s="296">
        <f t="shared" si="78"/>
        <v>0</v>
      </c>
      <c r="Q1827" s="263"/>
      <c r="R1827" s="263"/>
      <c r="S1827" s="263"/>
      <c r="T1827" s="263"/>
      <c r="U1827" s="263"/>
      <c r="V1827" s="263"/>
      <c r="W1827" s="263">
        <v>1</v>
      </c>
      <c r="X1827" s="158">
        <v>45107</v>
      </c>
      <c r="Y1827" s="297">
        <f t="shared" si="79"/>
        <v>1</v>
      </c>
      <c r="Z1827" s="263"/>
      <c r="AA1827" s="263"/>
      <c r="AB1827" s="263"/>
      <c r="AC1827" s="263"/>
      <c r="AD1827" s="263"/>
      <c r="AE1827" s="263"/>
      <c r="AF1827" s="263"/>
      <c r="AG1827" s="158"/>
      <c r="AH1827" s="297">
        <f t="shared" si="77"/>
        <v>0</v>
      </c>
      <c r="AI1827" s="573"/>
      <c r="AJ1827" s="574" t="s">
        <v>659</v>
      </c>
      <c r="AK1827" s="574" t="s">
        <v>430</v>
      </c>
      <c r="AL1827" s="574"/>
      <c r="AM1827" s="574"/>
      <c r="AN1827" s="574"/>
      <c r="AO1827" s="574"/>
      <c r="AP1827" s="574"/>
      <c r="AQ1827" s="574"/>
      <c r="AR1827" s="574"/>
      <c r="AS1827" s="575"/>
      <c r="AT1827" s="576"/>
      <c r="AU1827" s="575"/>
      <c r="AV1827" s="577"/>
      <c r="AW1827" s="159"/>
    </row>
    <row r="1828" spans="1:49" ht="51">
      <c r="A1828" s="395"/>
      <c r="B1828" s="395">
        <v>5481301300</v>
      </c>
      <c r="C1828" s="263" t="s">
        <v>8322</v>
      </c>
      <c r="D1828" s="263" t="s">
        <v>8323</v>
      </c>
      <c r="E1828" s="263" t="s">
        <v>3997</v>
      </c>
      <c r="F1828" s="263" t="s">
        <v>422</v>
      </c>
      <c r="G1828" s="263" t="s">
        <v>655</v>
      </c>
      <c r="H1828" s="263"/>
      <c r="I1828" s="263"/>
      <c r="J1828" s="263"/>
      <c r="K1828" s="263"/>
      <c r="L1828" s="263"/>
      <c r="M1828" s="263"/>
      <c r="N1828" s="263"/>
      <c r="O1828" s="158"/>
      <c r="P1828" s="296">
        <f t="shared" si="78"/>
        <v>0</v>
      </c>
      <c r="Q1828" s="263"/>
      <c r="R1828" s="263"/>
      <c r="S1828" s="263"/>
      <c r="T1828" s="263"/>
      <c r="U1828" s="263"/>
      <c r="V1828" s="263"/>
      <c r="W1828" s="263">
        <v>1</v>
      </c>
      <c r="X1828" s="158">
        <v>45140</v>
      </c>
      <c r="Y1828" s="297">
        <f t="shared" si="79"/>
        <v>1</v>
      </c>
      <c r="Z1828" s="263"/>
      <c r="AA1828" s="263"/>
      <c r="AB1828" s="263"/>
      <c r="AC1828" s="263"/>
      <c r="AD1828" s="263"/>
      <c r="AE1828" s="263"/>
      <c r="AF1828" s="263"/>
      <c r="AG1828" s="158"/>
      <c r="AH1828" s="297">
        <f t="shared" si="77"/>
        <v>0</v>
      </c>
      <c r="AI1828" s="573"/>
      <c r="AJ1828" s="574" t="s">
        <v>659</v>
      </c>
      <c r="AK1828" s="574" t="s">
        <v>430</v>
      </c>
      <c r="AL1828" s="574"/>
      <c r="AM1828" s="574"/>
      <c r="AN1828" s="574"/>
      <c r="AO1828" s="574"/>
      <c r="AP1828" s="574"/>
      <c r="AQ1828" s="574"/>
      <c r="AR1828" s="574"/>
      <c r="AS1828" s="575"/>
      <c r="AT1828" s="576"/>
      <c r="AU1828" s="575"/>
      <c r="AV1828" s="577"/>
      <c r="AW1828" s="159"/>
    </row>
    <row r="1829" spans="1:49" ht="51">
      <c r="A1829" s="395"/>
      <c r="B1829" s="395">
        <v>3573130500</v>
      </c>
      <c r="C1829" s="263" t="s">
        <v>8324</v>
      </c>
      <c r="D1829" s="263" t="s">
        <v>8325</v>
      </c>
      <c r="E1829" s="263" t="s">
        <v>3998</v>
      </c>
      <c r="F1829" s="263" t="s">
        <v>422</v>
      </c>
      <c r="G1829" s="263" t="s">
        <v>655</v>
      </c>
      <c r="H1829" s="263"/>
      <c r="I1829" s="263"/>
      <c r="J1829" s="263"/>
      <c r="K1829" s="263"/>
      <c r="L1829" s="263"/>
      <c r="M1829" s="263"/>
      <c r="N1829" s="263"/>
      <c r="O1829" s="158"/>
      <c r="P1829" s="296">
        <f t="shared" si="78"/>
        <v>0</v>
      </c>
      <c r="Q1829" s="263"/>
      <c r="R1829" s="263"/>
      <c r="S1829" s="263"/>
      <c r="T1829" s="263"/>
      <c r="U1829" s="263"/>
      <c r="V1829" s="263"/>
      <c r="W1829" s="263">
        <v>1</v>
      </c>
      <c r="X1829" s="158">
        <v>45062</v>
      </c>
      <c r="Y1829" s="297">
        <f t="shared" si="79"/>
        <v>1</v>
      </c>
      <c r="Z1829" s="263"/>
      <c r="AA1829" s="263"/>
      <c r="AB1829" s="263"/>
      <c r="AC1829" s="263"/>
      <c r="AD1829" s="263"/>
      <c r="AE1829" s="263"/>
      <c r="AF1829" s="263"/>
      <c r="AG1829" s="158"/>
      <c r="AH1829" s="297">
        <f t="shared" si="77"/>
        <v>0</v>
      </c>
      <c r="AI1829" s="573"/>
      <c r="AJ1829" s="574" t="s">
        <v>659</v>
      </c>
      <c r="AK1829" s="574" t="s">
        <v>430</v>
      </c>
      <c r="AL1829" s="574"/>
      <c r="AM1829" s="574"/>
      <c r="AN1829" s="574"/>
      <c r="AO1829" s="574"/>
      <c r="AP1829" s="574"/>
      <c r="AQ1829" s="574"/>
      <c r="AR1829" s="574"/>
      <c r="AS1829" s="575"/>
      <c r="AT1829" s="576"/>
      <c r="AU1829" s="575"/>
      <c r="AV1829" s="577"/>
      <c r="AW1829" s="159"/>
    </row>
    <row r="1830" spans="1:49" ht="51">
      <c r="A1830" s="395"/>
      <c r="B1830" s="395">
        <v>4676901900</v>
      </c>
      <c r="C1830" s="263" t="s">
        <v>8326</v>
      </c>
      <c r="D1830" s="263" t="s">
        <v>8327</v>
      </c>
      <c r="E1830" s="263" t="s">
        <v>3999</v>
      </c>
      <c r="F1830" s="263" t="s">
        <v>422</v>
      </c>
      <c r="G1830" s="263" t="s">
        <v>655</v>
      </c>
      <c r="H1830" s="263"/>
      <c r="I1830" s="263"/>
      <c r="J1830" s="263"/>
      <c r="K1830" s="263"/>
      <c r="L1830" s="263"/>
      <c r="M1830" s="263"/>
      <c r="N1830" s="263"/>
      <c r="O1830" s="158"/>
      <c r="P1830" s="296">
        <f t="shared" si="78"/>
        <v>0</v>
      </c>
      <c r="Q1830" s="263"/>
      <c r="R1830" s="263"/>
      <c r="S1830" s="263"/>
      <c r="T1830" s="263"/>
      <c r="U1830" s="263"/>
      <c r="V1830" s="263"/>
      <c r="W1830" s="263">
        <v>1</v>
      </c>
      <c r="X1830" s="158">
        <v>44972</v>
      </c>
      <c r="Y1830" s="297">
        <f t="shared" si="79"/>
        <v>1</v>
      </c>
      <c r="Z1830" s="263"/>
      <c r="AA1830" s="263"/>
      <c r="AB1830" s="263"/>
      <c r="AC1830" s="263"/>
      <c r="AD1830" s="263"/>
      <c r="AE1830" s="263"/>
      <c r="AF1830" s="263"/>
      <c r="AG1830" s="158"/>
      <c r="AH1830" s="297">
        <f t="shared" si="77"/>
        <v>0</v>
      </c>
      <c r="AI1830" s="573"/>
      <c r="AJ1830" s="574" t="s">
        <v>659</v>
      </c>
      <c r="AK1830" s="574" t="s">
        <v>430</v>
      </c>
      <c r="AL1830" s="574"/>
      <c r="AM1830" s="574"/>
      <c r="AN1830" s="574"/>
      <c r="AO1830" s="574"/>
      <c r="AP1830" s="574"/>
      <c r="AQ1830" s="574"/>
      <c r="AR1830" s="574"/>
      <c r="AS1830" s="575"/>
      <c r="AT1830" s="576"/>
      <c r="AU1830" s="575"/>
      <c r="AV1830" s="577"/>
      <c r="AW1830" s="159"/>
    </row>
    <row r="1831" spans="1:49" ht="63.75">
      <c r="A1831" s="395"/>
      <c r="B1831" s="395">
        <v>3060310700</v>
      </c>
      <c r="C1831" s="263" t="s">
        <v>8328</v>
      </c>
      <c r="D1831" s="263" t="s">
        <v>8329</v>
      </c>
      <c r="E1831" s="263" t="s">
        <v>4000</v>
      </c>
      <c r="F1831" s="263" t="s">
        <v>422</v>
      </c>
      <c r="G1831" s="263" t="s">
        <v>655</v>
      </c>
      <c r="H1831" s="263"/>
      <c r="I1831" s="263"/>
      <c r="J1831" s="263"/>
      <c r="K1831" s="263"/>
      <c r="L1831" s="263"/>
      <c r="M1831" s="263"/>
      <c r="N1831" s="263"/>
      <c r="O1831" s="158"/>
      <c r="P1831" s="296">
        <f t="shared" si="78"/>
        <v>0</v>
      </c>
      <c r="Q1831" s="263"/>
      <c r="R1831" s="263"/>
      <c r="S1831" s="263"/>
      <c r="T1831" s="263"/>
      <c r="U1831" s="263"/>
      <c r="V1831" s="263"/>
      <c r="W1831" s="263">
        <v>1</v>
      </c>
      <c r="X1831" s="158">
        <v>45090</v>
      </c>
      <c r="Y1831" s="297">
        <f t="shared" si="79"/>
        <v>1</v>
      </c>
      <c r="Z1831" s="263"/>
      <c r="AA1831" s="263"/>
      <c r="AB1831" s="263"/>
      <c r="AC1831" s="263"/>
      <c r="AD1831" s="263"/>
      <c r="AE1831" s="263"/>
      <c r="AF1831" s="263"/>
      <c r="AG1831" s="158"/>
      <c r="AH1831" s="297">
        <f t="shared" si="77"/>
        <v>0</v>
      </c>
      <c r="AI1831" s="573"/>
      <c r="AJ1831" s="574" t="s">
        <v>659</v>
      </c>
      <c r="AK1831" s="574" t="s">
        <v>430</v>
      </c>
      <c r="AL1831" s="574"/>
      <c r="AM1831" s="574"/>
      <c r="AN1831" s="574"/>
      <c r="AO1831" s="574"/>
      <c r="AP1831" s="574"/>
      <c r="AQ1831" s="574"/>
      <c r="AR1831" s="574"/>
      <c r="AS1831" s="575"/>
      <c r="AT1831" s="576"/>
      <c r="AU1831" s="575"/>
      <c r="AV1831" s="577"/>
      <c r="AW1831" s="159"/>
    </row>
    <row r="1832" spans="1:49" ht="51">
      <c r="A1832" s="395"/>
      <c r="B1832" s="395">
        <v>5894441100</v>
      </c>
      <c r="C1832" s="263" t="s">
        <v>8330</v>
      </c>
      <c r="D1832" s="263" t="s">
        <v>8331</v>
      </c>
      <c r="E1832" s="263" t="s">
        <v>4001</v>
      </c>
      <c r="F1832" s="263" t="s">
        <v>422</v>
      </c>
      <c r="G1832" s="263" t="s">
        <v>655</v>
      </c>
      <c r="H1832" s="263"/>
      <c r="I1832" s="263"/>
      <c r="J1832" s="263"/>
      <c r="K1832" s="263"/>
      <c r="L1832" s="263"/>
      <c r="M1832" s="263"/>
      <c r="N1832" s="263"/>
      <c r="O1832" s="158"/>
      <c r="P1832" s="296">
        <f t="shared" si="78"/>
        <v>0</v>
      </c>
      <c r="Q1832" s="263"/>
      <c r="R1832" s="263"/>
      <c r="S1832" s="263"/>
      <c r="T1832" s="263"/>
      <c r="U1832" s="263"/>
      <c r="V1832" s="263"/>
      <c r="W1832" s="263">
        <v>1</v>
      </c>
      <c r="X1832" s="158">
        <v>45103</v>
      </c>
      <c r="Y1832" s="297">
        <f t="shared" si="79"/>
        <v>1</v>
      </c>
      <c r="Z1832" s="263"/>
      <c r="AA1832" s="263"/>
      <c r="AB1832" s="263"/>
      <c r="AC1832" s="263"/>
      <c r="AD1832" s="263"/>
      <c r="AE1832" s="263"/>
      <c r="AF1832" s="263"/>
      <c r="AG1832" s="158"/>
      <c r="AH1832" s="297">
        <f t="shared" si="77"/>
        <v>0</v>
      </c>
      <c r="AI1832" s="573"/>
      <c r="AJ1832" s="574" t="s">
        <v>659</v>
      </c>
      <c r="AK1832" s="574" t="s">
        <v>430</v>
      </c>
      <c r="AL1832" s="574"/>
      <c r="AM1832" s="574"/>
      <c r="AN1832" s="574"/>
      <c r="AO1832" s="574"/>
      <c r="AP1832" s="574"/>
      <c r="AQ1832" s="574"/>
      <c r="AR1832" s="574"/>
      <c r="AS1832" s="575"/>
      <c r="AT1832" s="576"/>
      <c r="AU1832" s="575"/>
      <c r="AV1832" s="577"/>
      <c r="AW1832" s="159"/>
    </row>
    <row r="1833" spans="1:49" ht="51">
      <c r="A1833" s="395"/>
      <c r="B1833" s="395">
        <v>4733011900</v>
      </c>
      <c r="C1833" s="263" t="s">
        <v>8332</v>
      </c>
      <c r="D1833" s="263" t="s">
        <v>8333</v>
      </c>
      <c r="E1833" s="263" t="s">
        <v>4002</v>
      </c>
      <c r="F1833" s="263" t="s">
        <v>422</v>
      </c>
      <c r="G1833" s="263" t="s">
        <v>655</v>
      </c>
      <c r="H1833" s="263"/>
      <c r="I1833" s="263"/>
      <c r="J1833" s="263"/>
      <c r="K1833" s="263"/>
      <c r="L1833" s="263"/>
      <c r="M1833" s="263"/>
      <c r="N1833" s="263"/>
      <c r="O1833" s="158"/>
      <c r="P1833" s="296">
        <f t="shared" si="78"/>
        <v>0</v>
      </c>
      <c r="Q1833" s="263"/>
      <c r="R1833" s="263"/>
      <c r="S1833" s="263"/>
      <c r="T1833" s="263"/>
      <c r="U1833" s="263"/>
      <c r="V1833" s="263"/>
      <c r="W1833" s="263">
        <v>1</v>
      </c>
      <c r="X1833" s="158">
        <v>45163</v>
      </c>
      <c r="Y1833" s="297">
        <f t="shared" si="79"/>
        <v>1</v>
      </c>
      <c r="Z1833" s="263"/>
      <c r="AA1833" s="263"/>
      <c r="AB1833" s="263"/>
      <c r="AC1833" s="263"/>
      <c r="AD1833" s="263"/>
      <c r="AE1833" s="263"/>
      <c r="AF1833" s="263"/>
      <c r="AG1833" s="158"/>
      <c r="AH1833" s="297">
        <f t="shared" si="77"/>
        <v>0</v>
      </c>
      <c r="AI1833" s="573"/>
      <c r="AJ1833" s="574" t="s">
        <v>659</v>
      </c>
      <c r="AK1833" s="574" t="s">
        <v>430</v>
      </c>
      <c r="AL1833" s="574"/>
      <c r="AM1833" s="574"/>
      <c r="AN1833" s="574"/>
      <c r="AO1833" s="574"/>
      <c r="AP1833" s="574"/>
      <c r="AQ1833" s="574"/>
      <c r="AR1833" s="574"/>
      <c r="AS1833" s="575"/>
      <c r="AT1833" s="576"/>
      <c r="AU1833" s="575"/>
      <c r="AV1833" s="577"/>
      <c r="AW1833" s="159"/>
    </row>
    <row r="1834" spans="1:49" ht="51">
      <c r="A1834" s="395"/>
      <c r="B1834" s="395">
        <v>4733020900</v>
      </c>
      <c r="C1834" s="263" t="s">
        <v>8334</v>
      </c>
      <c r="D1834" s="263" t="s">
        <v>8335</v>
      </c>
      <c r="E1834" s="263" t="s">
        <v>4003</v>
      </c>
      <c r="F1834" s="263" t="s">
        <v>422</v>
      </c>
      <c r="G1834" s="263" t="s">
        <v>655</v>
      </c>
      <c r="H1834" s="263"/>
      <c r="I1834" s="263"/>
      <c r="J1834" s="263"/>
      <c r="K1834" s="263"/>
      <c r="L1834" s="263"/>
      <c r="M1834" s="263"/>
      <c r="N1834" s="263"/>
      <c r="O1834" s="158"/>
      <c r="P1834" s="296">
        <f t="shared" si="78"/>
        <v>0</v>
      </c>
      <c r="Q1834" s="263"/>
      <c r="R1834" s="263"/>
      <c r="S1834" s="263"/>
      <c r="T1834" s="263"/>
      <c r="U1834" s="263"/>
      <c r="V1834" s="263"/>
      <c r="W1834" s="263">
        <v>1</v>
      </c>
      <c r="X1834" s="158">
        <v>45007</v>
      </c>
      <c r="Y1834" s="297">
        <f t="shared" si="79"/>
        <v>1</v>
      </c>
      <c r="Z1834" s="263"/>
      <c r="AA1834" s="263"/>
      <c r="AB1834" s="263"/>
      <c r="AC1834" s="263"/>
      <c r="AD1834" s="263"/>
      <c r="AE1834" s="263"/>
      <c r="AF1834" s="263"/>
      <c r="AG1834" s="158"/>
      <c r="AH1834" s="297">
        <f t="shared" si="77"/>
        <v>0</v>
      </c>
      <c r="AI1834" s="573"/>
      <c r="AJ1834" s="574" t="s">
        <v>659</v>
      </c>
      <c r="AK1834" s="574" t="s">
        <v>430</v>
      </c>
      <c r="AL1834" s="574"/>
      <c r="AM1834" s="574"/>
      <c r="AN1834" s="574"/>
      <c r="AO1834" s="574"/>
      <c r="AP1834" s="574"/>
      <c r="AQ1834" s="574"/>
      <c r="AR1834" s="574"/>
      <c r="AS1834" s="575"/>
      <c r="AT1834" s="576"/>
      <c r="AU1834" s="575"/>
      <c r="AV1834" s="577"/>
      <c r="AW1834" s="159"/>
    </row>
    <row r="1835" spans="1:49" ht="51">
      <c r="A1835" s="395"/>
      <c r="B1835" s="395">
        <v>5392521300</v>
      </c>
      <c r="C1835" s="263" t="s">
        <v>8336</v>
      </c>
      <c r="D1835" s="263" t="s">
        <v>8337</v>
      </c>
      <c r="E1835" s="263" t="s">
        <v>4004</v>
      </c>
      <c r="F1835" s="263" t="s">
        <v>422</v>
      </c>
      <c r="G1835" s="263" t="s">
        <v>655</v>
      </c>
      <c r="H1835" s="263"/>
      <c r="I1835" s="263"/>
      <c r="J1835" s="263"/>
      <c r="K1835" s="263"/>
      <c r="L1835" s="263"/>
      <c r="M1835" s="263"/>
      <c r="N1835" s="263"/>
      <c r="O1835" s="158"/>
      <c r="P1835" s="296">
        <f t="shared" si="78"/>
        <v>0</v>
      </c>
      <c r="Q1835" s="263"/>
      <c r="R1835" s="263"/>
      <c r="S1835" s="263"/>
      <c r="T1835" s="263"/>
      <c r="U1835" s="263"/>
      <c r="V1835" s="263"/>
      <c r="W1835" s="263">
        <v>1</v>
      </c>
      <c r="X1835" s="158">
        <v>45272</v>
      </c>
      <c r="Y1835" s="297">
        <f t="shared" si="79"/>
        <v>1</v>
      </c>
      <c r="Z1835" s="263"/>
      <c r="AA1835" s="263"/>
      <c r="AB1835" s="263"/>
      <c r="AC1835" s="263"/>
      <c r="AD1835" s="263"/>
      <c r="AE1835" s="263"/>
      <c r="AF1835" s="263"/>
      <c r="AG1835" s="158"/>
      <c r="AH1835" s="297">
        <f t="shared" si="77"/>
        <v>0</v>
      </c>
      <c r="AI1835" s="573"/>
      <c r="AJ1835" s="574" t="s">
        <v>659</v>
      </c>
      <c r="AK1835" s="574" t="s">
        <v>430</v>
      </c>
      <c r="AL1835" s="574"/>
      <c r="AM1835" s="574"/>
      <c r="AN1835" s="574"/>
      <c r="AO1835" s="574"/>
      <c r="AP1835" s="574"/>
      <c r="AQ1835" s="574"/>
      <c r="AR1835" s="574"/>
      <c r="AS1835" s="575"/>
      <c r="AT1835" s="576"/>
      <c r="AU1835" s="575"/>
      <c r="AV1835" s="577"/>
      <c r="AW1835" s="159"/>
    </row>
    <row r="1836" spans="1:49" ht="51">
      <c r="A1836" s="395"/>
      <c r="B1836" s="395">
        <v>6723701300</v>
      </c>
      <c r="C1836" s="263" t="s">
        <v>8338</v>
      </c>
      <c r="D1836" s="263" t="s">
        <v>8339</v>
      </c>
      <c r="E1836" s="263" t="s">
        <v>4005</v>
      </c>
      <c r="F1836" s="263" t="s">
        <v>422</v>
      </c>
      <c r="G1836" s="263" t="s">
        <v>655</v>
      </c>
      <c r="H1836" s="263"/>
      <c r="I1836" s="263"/>
      <c r="J1836" s="263"/>
      <c r="K1836" s="263"/>
      <c r="L1836" s="263"/>
      <c r="M1836" s="263"/>
      <c r="N1836" s="263"/>
      <c r="O1836" s="158"/>
      <c r="P1836" s="296">
        <f t="shared" si="78"/>
        <v>0</v>
      </c>
      <c r="Q1836" s="263"/>
      <c r="R1836" s="263"/>
      <c r="S1836" s="263"/>
      <c r="T1836" s="263"/>
      <c r="U1836" s="263"/>
      <c r="V1836" s="263"/>
      <c r="W1836" s="263">
        <v>1</v>
      </c>
      <c r="X1836" s="158">
        <v>45184</v>
      </c>
      <c r="Y1836" s="297">
        <f t="shared" si="79"/>
        <v>1</v>
      </c>
      <c r="Z1836" s="263"/>
      <c r="AA1836" s="263"/>
      <c r="AB1836" s="263"/>
      <c r="AC1836" s="263"/>
      <c r="AD1836" s="263"/>
      <c r="AE1836" s="263"/>
      <c r="AF1836" s="263"/>
      <c r="AG1836" s="158"/>
      <c r="AH1836" s="297">
        <f t="shared" si="77"/>
        <v>0</v>
      </c>
      <c r="AI1836" s="573"/>
      <c r="AJ1836" s="574" t="s">
        <v>659</v>
      </c>
      <c r="AK1836" s="574" t="s">
        <v>430</v>
      </c>
      <c r="AL1836" s="574"/>
      <c r="AM1836" s="574"/>
      <c r="AN1836" s="574"/>
      <c r="AO1836" s="574"/>
      <c r="AP1836" s="574"/>
      <c r="AQ1836" s="574"/>
      <c r="AR1836" s="574"/>
      <c r="AS1836" s="575"/>
      <c r="AT1836" s="576"/>
      <c r="AU1836" s="575"/>
      <c r="AV1836" s="577"/>
      <c r="AW1836" s="159"/>
    </row>
    <row r="1837" spans="1:49" ht="63.75">
      <c r="A1837" s="395"/>
      <c r="B1837" s="395">
        <v>5810963200</v>
      </c>
      <c r="C1837" s="263" t="s">
        <v>8340</v>
      </c>
      <c r="D1837" s="263" t="s">
        <v>8341</v>
      </c>
      <c r="E1837" s="263" t="s">
        <v>4006</v>
      </c>
      <c r="F1837" s="263" t="s">
        <v>422</v>
      </c>
      <c r="G1837" s="263" t="s">
        <v>655</v>
      </c>
      <c r="H1837" s="263"/>
      <c r="I1837" s="263"/>
      <c r="J1837" s="263"/>
      <c r="K1837" s="263"/>
      <c r="L1837" s="263"/>
      <c r="M1837" s="263"/>
      <c r="N1837" s="263"/>
      <c r="O1837" s="158"/>
      <c r="P1837" s="296">
        <f t="shared" si="78"/>
        <v>0</v>
      </c>
      <c r="Q1837" s="263"/>
      <c r="R1837" s="263"/>
      <c r="S1837" s="263"/>
      <c r="T1837" s="263"/>
      <c r="U1837" s="263"/>
      <c r="V1837" s="263"/>
      <c r="W1837" s="263">
        <v>1</v>
      </c>
      <c r="X1837" s="158">
        <v>45261</v>
      </c>
      <c r="Y1837" s="297">
        <f t="shared" si="79"/>
        <v>1</v>
      </c>
      <c r="Z1837" s="263"/>
      <c r="AA1837" s="263"/>
      <c r="AB1837" s="263"/>
      <c r="AC1837" s="263"/>
      <c r="AD1837" s="263"/>
      <c r="AE1837" s="263"/>
      <c r="AF1837" s="263"/>
      <c r="AG1837" s="158"/>
      <c r="AH1837" s="297">
        <f t="shared" si="77"/>
        <v>0</v>
      </c>
      <c r="AI1837" s="573"/>
      <c r="AJ1837" s="574" t="s">
        <v>659</v>
      </c>
      <c r="AK1837" s="574" t="s">
        <v>430</v>
      </c>
      <c r="AL1837" s="574"/>
      <c r="AM1837" s="574"/>
      <c r="AN1837" s="574"/>
      <c r="AO1837" s="574"/>
      <c r="AP1837" s="574"/>
      <c r="AQ1837" s="574"/>
      <c r="AR1837" s="574"/>
      <c r="AS1837" s="575"/>
      <c r="AT1837" s="576"/>
      <c r="AU1837" s="575"/>
      <c r="AV1837" s="577"/>
      <c r="AW1837" s="159"/>
    </row>
    <row r="1838" spans="1:49" ht="51">
      <c r="A1838" s="395"/>
      <c r="B1838" s="395">
        <v>3460903000</v>
      </c>
      <c r="C1838" s="263" t="s">
        <v>8342</v>
      </c>
      <c r="D1838" s="263" t="s">
        <v>8343</v>
      </c>
      <c r="E1838" s="263" t="s">
        <v>4007</v>
      </c>
      <c r="F1838" s="263" t="s">
        <v>422</v>
      </c>
      <c r="G1838" s="263" t="s">
        <v>655</v>
      </c>
      <c r="H1838" s="263"/>
      <c r="I1838" s="263"/>
      <c r="J1838" s="263"/>
      <c r="K1838" s="263"/>
      <c r="L1838" s="263"/>
      <c r="M1838" s="263"/>
      <c r="N1838" s="263"/>
      <c r="O1838" s="158"/>
      <c r="P1838" s="296">
        <f t="shared" si="78"/>
        <v>0</v>
      </c>
      <c r="Q1838" s="263"/>
      <c r="R1838" s="263"/>
      <c r="S1838" s="263"/>
      <c r="T1838" s="263"/>
      <c r="U1838" s="263"/>
      <c r="V1838" s="263"/>
      <c r="W1838" s="263">
        <v>1</v>
      </c>
      <c r="X1838" s="158">
        <v>45146</v>
      </c>
      <c r="Y1838" s="297">
        <f t="shared" si="79"/>
        <v>1</v>
      </c>
      <c r="Z1838" s="263"/>
      <c r="AA1838" s="263"/>
      <c r="AB1838" s="263"/>
      <c r="AC1838" s="263"/>
      <c r="AD1838" s="263"/>
      <c r="AE1838" s="263"/>
      <c r="AF1838" s="263"/>
      <c r="AG1838" s="158"/>
      <c r="AH1838" s="297">
        <f t="shared" si="77"/>
        <v>0</v>
      </c>
      <c r="AI1838" s="573"/>
      <c r="AJ1838" s="574" t="s">
        <v>659</v>
      </c>
      <c r="AK1838" s="574" t="s">
        <v>430</v>
      </c>
      <c r="AL1838" s="574"/>
      <c r="AM1838" s="574"/>
      <c r="AN1838" s="574"/>
      <c r="AO1838" s="574"/>
      <c r="AP1838" s="574"/>
      <c r="AQ1838" s="574"/>
      <c r="AR1838" s="574"/>
      <c r="AS1838" s="575"/>
      <c r="AT1838" s="576"/>
      <c r="AU1838" s="575"/>
      <c r="AV1838" s="577"/>
      <c r="AW1838" s="159"/>
    </row>
    <row r="1839" spans="1:49" ht="51">
      <c r="A1839" s="395"/>
      <c r="B1839" s="395">
        <v>4365521000</v>
      </c>
      <c r="C1839" s="263" t="s">
        <v>8344</v>
      </c>
      <c r="D1839" s="263" t="s">
        <v>8345</v>
      </c>
      <c r="E1839" s="263" t="s">
        <v>4008</v>
      </c>
      <c r="F1839" s="263" t="s">
        <v>422</v>
      </c>
      <c r="G1839" s="263" t="s">
        <v>655</v>
      </c>
      <c r="H1839" s="263"/>
      <c r="I1839" s="263"/>
      <c r="J1839" s="263"/>
      <c r="K1839" s="263"/>
      <c r="L1839" s="263"/>
      <c r="M1839" s="263"/>
      <c r="N1839" s="263"/>
      <c r="O1839" s="158"/>
      <c r="P1839" s="296">
        <f t="shared" si="78"/>
        <v>0</v>
      </c>
      <c r="Q1839" s="263"/>
      <c r="R1839" s="263"/>
      <c r="S1839" s="263"/>
      <c r="T1839" s="263"/>
      <c r="U1839" s="263"/>
      <c r="V1839" s="263"/>
      <c r="W1839" s="263">
        <v>1</v>
      </c>
      <c r="X1839" s="158">
        <v>44958</v>
      </c>
      <c r="Y1839" s="297">
        <f t="shared" si="79"/>
        <v>1</v>
      </c>
      <c r="Z1839" s="263"/>
      <c r="AA1839" s="263"/>
      <c r="AB1839" s="263"/>
      <c r="AC1839" s="263"/>
      <c r="AD1839" s="263"/>
      <c r="AE1839" s="263"/>
      <c r="AF1839" s="263"/>
      <c r="AG1839" s="158"/>
      <c r="AH1839" s="297">
        <f t="shared" si="77"/>
        <v>0</v>
      </c>
      <c r="AI1839" s="573"/>
      <c r="AJ1839" s="574" t="s">
        <v>659</v>
      </c>
      <c r="AK1839" s="574" t="s">
        <v>430</v>
      </c>
      <c r="AL1839" s="574"/>
      <c r="AM1839" s="574"/>
      <c r="AN1839" s="574"/>
      <c r="AO1839" s="574"/>
      <c r="AP1839" s="574"/>
      <c r="AQ1839" s="574"/>
      <c r="AR1839" s="574"/>
      <c r="AS1839" s="575"/>
      <c r="AT1839" s="576"/>
      <c r="AU1839" s="575"/>
      <c r="AV1839" s="577"/>
      <c r="AW1839" s="159"/>
    </row>
    <row r="1840" spans="1:49" ht="51">
      <c r="A1840" s="395"/>
      <c r="B1840" s="395">
        <v>5414520200</v>
      </c>
      <c r="C1840" s="263" t="s">
        <v>8346</v>
      </c>
      <c r="D1840" s="263" t="s">
        <v>8347</v>
      </c>
      <c r="E1840" s="263" t="s">
        <v>4009</v>
      </c>
      <c r="F1840" s="263" t="s">
        <v>422</v>
      </c>
      <c r="G1840" s="263" t="s">
        <v>655</v>
      </c>
      <c r="H1840" s="263"/>
      <c r="I1840" s="263"/>
      <c r="J1840" s="263"/>
      <c r="K1840" s="263"/>
      <c r="L1840" s="263"/>
      <c r="M1840" s="263"/>
      <c r="N1840" s="263"/>
      <c r="O1840" s="158"/>
      <c r="P1840" s="296">
        <f t="shared" si="78"/>
        <v>0</v>
      </c>
      <c r="Q1840" s="263"/>
      <c r="R1840" s="263"/>
      <c r="S1840" s="263"/>
      <c r="T1840" s="263"/>
      <c r="U1840" s="263"/>
      <c r="V1840" s="263"/>
      <c r="W1840" s="263">
        <v>1</v>
      </c>
      <c r="X1840" s="158">
        <v>45084</v>
      </c>
      <c r="Y1840" s="297">
        <f t="shared" si="79"/>
        <v>1</v>
      </c>
      <c r="Z1840" s="263"/>
      <c r="AA1840" s="263"/>
      <c r="AB1840" s="263"/>
      <c r="AC1840" s="263"/>
      <c r="AD1840" s="263"/>
      <c r="AE1840" s="263"/>
      <c r="AF1840" s="263"/>
      <c r="AG1840" s="158"/>
      <c r="AH1840" s="297">
        <f t="shared" si="77"/>
        <v>0</v>
      </c>
      <c r="AI1840" s="573"/>
      <c r="AJ1840" s="574" t="s">
        <v>659</v>
      </c>
      <c r="AK1840" s="574" t="s">
        <v>430</v>
      </c>
      <c r="AL1840" s="574"/>
      <c r="AM1840" s="574"/>
      <c r="AN1840" s="574"/>
      <c r="AO1840" s="574"/>
      <c r="AP1840" s="574"/>
      <c r="AQ1840" s="574"/>
      <c r="AR1840" s="574"/>
      <c r="AS1840" s="575"/>
      <c r="AT1840" s="576"/>
      <c r="AU1840" s="575"/>
      <c r="AV1840" s="577"/>
      <c r="AW1840" s="159"/>
    </row>
    <row r="1841" spans="1:49" ht="51">
      <c r="A1841" s="395"/>
      <c r="B1841" s="395">
        <v>6650600200</v>
      </c>
      <c r="C1841" s="263" t="s">
        <v>8348</v>
      </c>
      <c r="D1841" s="263" t="s">
        <v>8349</v>
      </c>
      <c r="E1841" s="263" t="s">
        <v>4010</v>
      </c>
      <c r="F1841" s="263" t="s">
        <v>422</v>
      </c>
      <c r="G1841" s="263" t="s">
        <v>655</v>
      </c>
      <c r="H1841" s="263"/>
      <c r="I1841" s="263"/>
      <c r="J1841" s="263"/>
      <c r="K1841" s="263"/>
      <c r="L1841" s="263"/>
      <c r="M1841" s="263"/>
      <c r="N1841" s="263"/>
      <c r="O1841" s="158"/>
      <c r="P1841" s="296">
        <f t="shared" si="78"/>
        <v>0</v>
      </c>
      <c r="Q1841" s="263"/>
      <c r="R1841" s="263"/>
      <c r="S1841" s="263"/>
      <c r="T1841" s="263"/>
      <c r="U1841" s="263"/>
      <c r="V1841" s="263"/>
      <c r="W1841" s="263">
        <v>1</v>
      </c>
      <c r="X1841" s="158">
        <v>45160</v>
      </c>
      <c r="Y1841" s="297">
        <f t="shared" si="79"/>
        <v>1</v>
      </c>
      <c r="Z1841" s="263"/>
      <c r="AA1841" s="263"/>
      <c r="AB1841" s="263"/>
      <c r="AC1841" s="263"/>
      <c r="AD1841" s="263"/>
      <c r="AE1841" s="263"/>
      <c r="AF1841" s="263"/>
      <c r="AG1841" s="158"/>
      <c r="AH1841" s="297">
        <f t="shared" ref="AH1841:AH1904" si="80">SUM($Z1841:$AF1841)</f>
        <v>0</v>
      </c>
      <c r="AI1841" s="573"/>
      <c r="AJ1841" s="574" t="s">
        <v>659</v>
      </c>
      <c r="AK1841" s="574" t="s">
        <v>430</v>
      </c>
      <c r="AL1841" s="574"/>
      <c r="AM1841" s="574"/>
      <c r="AN1841" s="574"/>
      <c r="AO1841" s="574"/>
      <c r="AP1841" s="574"/>
      <c r="AQ1841" s="574"/>
      <c r="AR1841" s="574"/>
      <c r="AS1841" s="575"/>
      <c r="AT1841" s="576"/>
      <c r="AU1841" s="575"/>
      <c r="AV1841" s="577"/>
      <c r="AW1841" s="159"/>
    </row>
    <row r="1842" spans="1:49" ht="51">
      <c r="A1842" s="395"/>
      <c r="B1842" s="395">
        <v>4308302400</v>
      </c>
      <c r="C1842" s="263" t="s">
        <v>8350</v>
      </c>
      <c r="D1842" s="263" t="s">
        <v>8351</v>
      </c>
      <c r="E1842" s="263" t="s">
        <v>4011</v>
      </c>
      <c r="F1842" s="263" t="s">
        <v>422</v>
      </c>
      <c r="G1842" s="263" t="s">
        <v>655</v>
      </c>
      <c r="H1842" s="263"/>
      <c r="I1842" s="263"/>
      <c r="J1842" s="263"/>
      <c r="K1842" s="263"/>
      <c r="L1842" s="263"/>
      <c r="M1842" s="263"/>
      <c r="N1842" s="263"/>
      <c r="O1842" s="158"/>
      <c r="P1842" s="296">
        <f t="shared" si="78"/>
        <v>0</v>
      </c>
      <c r="Q1842" s="263"/>
      <c r="R1842" s="263"/>
      <c r="S1842" s="263"/>
      <c r="T1842" s="263"/>
      <c r="U1842" s="263"/>
      <c r="V1842" s="263"/>
      <c r="W1842" s="263">
        <v>1</v>
      </c>
      <c r="X1842" s="158">
        <v>45028</v>
      </c>
      <c r="Y1842" s="297">
        <f t="shared" si="79"/>
        <v>1</v>
      </c>
      <c r="Z1842" s="263"/>
      <c r="AA1842" s="263"/>
      <c r="AB1842" s="263"/>
      <c r="AC1842" s="263"/>
      <c r="AD1842" s="263"/>
      <c r="AE1842" s="263"/>
      <c r="AF1842" s="263"/>
      <c r="AG1842" s="158"/>
      <c r="AH1842" s="297">
        <f t="shared" si="80"/>
        <v>0</v>
      </c>
      <c r="AI1842" s="573"/>
      <c r="AJ1842" s="574" t="s">
        <v>659</v>
      </c>
      <c r="AK1842" s="574" t="s">
        <v>430</v>
      </c>
      <c r="AL1842" s="574"/>
      <c r="AM1842" s="574"/>
      <c r="AN1842" s="574"/>
      <c r="AO1842" s="574"/>
      <c r="AP1842" s="574"/>
      <c r="AQ1842" s="574"/>
      <c r="AR1842" s="574"/>
      <c r="AS1842" s="575"/>
      <c r="AT1842" s="576"/>
      <c r="AU1842" s="575"/>
      <c r="AV1842" s="577"/>
      <c r="AW1842" s="159"/>
    </row>
    <row r="1843" spans="1:49" ht="25.5">
      <c r="A1843" s="395"/>
      <c r="B1843" s="395">
        <v>4717420500</v>
      </c>
      <c r="C1843" s="263" t="s">
        <v>8352</v>
      </c>
      <c r="D1843" s="263" t="s">
        <v>8353</v>
      </c>
      <c r="E1843" s="263" t="s">
        <v>4012</v>
      </c>
      <c r="F1843" s="263" t="s">
        <v>422</v>
      </c>
      <c r="G1843" s="263" t="s">
        <v>655</v>
      </c>
      <c r="H1843" s="263"/>
      <c r="I1843" s="263"/>
      <c r="J1843" s="263"/>
      <c r="K1843" s="263"/>
      <c r="L1843" s="263"/>
      <c r="M1843" s="263"/>
      <c r="N1843" s="263"/>
      <c r="O1843" s="158"/>
      <c r="P1843" s="296">
        <f t="shared" si="78"/>
        <v>0</v>
      </c>
      <c r="Q1843" s="263"/>
      <c r="R1843" s="263"/>
      <c r="S1843" s="263"/>
      <c r="T1843" s="263"/>
      <c r="U1843" s="263"/>
      <c r="V1843" s="263"/>
      <c r="W1843" s="263">
        <v>1</v>
      </c>
      <c r="X1843" s="158">
        <v>44935</v>
      </c>
      <c r="Y1843" s="297">
        <f t="shared" si="79"/>
        <v>1</v>
      </c>
      <c r="Z1843" s="263"/>
      <c r="AA1843" s="263"/>
      <c r="AB1843" s="263"/>
      <c r="AC1843" s="263"/>
      <c r="AD1843" s="263"/>
      <c r="AE1843" s="263"/>
      <c r="AF1843" s="263">
        <v>1</v>
      </c>
      <c r="AG1843" s="158">
        <v>45132</v>
      </c>
      <c r="AH1843" s="297">
        <f t="shared" si="80"/>
        <v>1</v>
      </c>
      <c r="AI1843" s="573"/>
      <c r="AJ1843" s="574" t="s">
        <v>659</v>
      </c>
      <c r="AK1843" s="574" t="s">
        <v>430</v>
      </c>
      <c r="AL1843" s="574"/>
      <c r="AM1843" s="574"/>
      <c r="AN1843" s="574"/>
      <c r="AO1843" s="574"/>
      <c r="AP1843" s="574"/>
      <c r="AQ1843" s="574"/>
      <c r="AR1843" s="574"/>
      <c r="AS1843" s="575"/>
      <c r="AT1843" s="576"/>
      <c r="AU1843" s="575"/>
      <c r="AV1843" s="577"/>
      <c r="AW1843" s="159"/>
    </row>
    <row r="1844" spans="1:49" ht="51">
      <c r="A1844" s="395"/>
      <c r="B1844" s="395">
        <v>3121952800</v>
      </c>
      <c r="C1844" s="263" t="s">
        <v>8354</v>
      </c>
      <c r="D1844" s="263" t="s">
        <v>8355</v>
      </c>
      <c r="E1844" s="263" t="s">
        <v>4013</v>
      </c>
      <c r="F1844" s="263" t="s">
        <v>422</v>
      </c>
      <c r="G1844" s="263" t="s">
        <v>655</v>
      </c>
      <c r="H1844" s="263"/>
      <c r="I1844" s="263"/>
      <c r="J1844" s="263"/>
      <c r="K1844" s="263"/>
      <c r="L1844" s="263"/>
      <c r="M1844" s="263"/>
      <c r="N1844" s="263"/>
      <c r="O1844" s="158"/>
      <c r="P1844" s="296">
        <f t="shared" si="78"/>
        <v>0</v>
      </c>
      <c r="Q1844" s="263"/>
      <c r="R1844" s="263"/>
      <c r="S1844" s="263"/>
      <c r="T1844" s="263"/>
      <c r="U1844" s="263"/>
      <c r="V1844" s="263"/>
      <c r="W1844" s="263">
        <v>1</v>
      </c>
      <c r="X1844" s="158">
        <v>44993</v>
      </c>
      <c r="Y1844" s="297">
        <f t="shared" si="79"/>
        <v>1</v>
      </c>
      <c r="Z1844" s="263"/>
      <c r="AA1844" s="263"/>
      <c r="AB1844" s="263"/>
      <c r="AC1844" s="263"/>
      <c r="AD1844" s="263"/>
      <c r="AE1844" s="263"/>
      <c r="AF1844" s="263">
        <v>1</v>
      </c>
      <c r="AG1844" s="158">
        <v>45250</v>
      </c>
      <c r="AH1844" s="297">
        <f t="shared" si="80"/>
        <v>1</v>
      </c>
      <c r="AI1844" s="573"/>
      <c r="AJ1844" s="574" t="s">
        <v>659</v>
      </c>
      <c r="AK1844" s="574" t="s">
        <v>430</v>
      </c>
      <c r="AL1844" s="574"/>
      <c r="AM1844" s="574"/>
      <c r="AN1844" s="574"/>
      <c r="AO1844" s="574"/>
      <c r="AP1844" s="574"/>
      <c r="AQ1844" s="574"/>
      <c r="AR1844" s="574"/>
      <c r="AS1844" s="575"/>
      <c r="AT1844" s="576"/>
      <c r="AU1844" s="575"/>
      <c r="AV1844" s="577"/>
      <c r="AW1844" s="159"/>
    </row>
    <row r="1845" spans="1:49" ht="51">
      <c r="A1845" s="395"/>
      <c r="B1845" s="395">
        <v>4673302900</v>
      </c>
      <c r="C1845" s="263" t="s">
        <v>8356</v>
      </c>
      <c r="D1845" s="263" t="s">
        <v>8357</v>
      </c>
      <c r="E1845" s="263" t="s">
        <v>4014</v>
      </c>
      <c r="F1845" s="263" t="s">
        <v>422</v>
      </c>
      <c r="G1845" s="263" t="s">
        <v>655</v>
      </c>
      <c r="H1845" s="263"/>
      <c r="I1845" s="263"/>
      <c r="J1845" s="263"/>
      <c r="K1845" s="263"/>
      <c r="L1845" s="263"/>
      <c r="M1845" s="263"/>
      <c r="N1845" s="263"/>
      <c r="O1845" s="158"/>
      <c r="P1845" s="296">
        <f t="shared" si="78"/>
        <v>0</v>
      </c>
      <c r="Q1845" s="263"/>
      <c r="R1845" s="263"/>
      <c r="S1845" s="263"/>
      <c r="T1845" s="263"/>
      <c r="U1845" s="263"/>
      <c r="V1845" s="263"/>
      <c r="W1845" s="263">
        <v>1</v>
      </c>
      <c r="X1845" s="158">
        <v>44932</v>
      </c>
      <c r="Y1845" s="297">
        <f t="shared" si="79"/>
        <v>1</v>
      </c>
      <c r="Z1845" s="263"/>
      <c r="AA1845" s="263"/>
      <c r="AB1845" s="263"/>
      <c r="AC1845" s="263"/>
      <c r="AD1845" s="263"/>
      <c r="AE1845" s="263"/>
      <c r="AF1845" s="263">
        <v>1</v>
      </c>
      <c r="AG1845" s="158">
        <v>45155</v>
      </c>
      <c r="AH1845" s="297">
        <f t="shared" si="80"/>
        <v>1</v>
      </c>
      <c r="AI1845" s="573"/>
      <c r="AJ1845" s="574" t="s">
        <v>659</v>
      </c>
      <c r="AK1845" s="574" t="s">
        <v>430</v>
      </c>
      <c r="AL1845" s="574"/>
      <c r="AM1845" s="574"/>
      <c r="AN1845" s="574"/>
      <c r="AO1845" s="574"/>
      <c r="AP1845" s="574"/>
      <c r="AQ1845" s="574"/>
      <c r="AR1845" s="574"/>
      <c r="AS1845" s="575"/>
      <c r="AT1845" s="576"/>
      <c r="AU1845" s="575"/>
      <c r="AV1845" s="577"/>
      <c r="AW1845" s="159"/>
    </row>
    <row r="1846" spans="1:49" ht="51">
      <c r="A1846" s="395"/>
      <c r="B1846" s="395">
        <v>4491410200</v>
      </c>
      <c r="C1846" s="263" t="s">
        <v>8358</v>
      </c>
      <c r="D1846" s="263" t="s">
        <v>8359</v>
      </c>
      <c r="E1846" s="263" t="s">
        <v>4015</v>
      </c>
      <c r="F1846" s="263" t="s">
        <v>422</v>
      </c>
      <c r="G1846" s="263" t="s">
        <v>655</v>
      </c>
      <c r="H1846" s="263"/>
      <c r="I1846" s="263"/>
      <c r="J1846" s="263"/>
      <c r="K1846" s="263"/>
      <c r="L1846" s="263"/>
      <c r="M1846" s="263"/>
      <c r="N1846" s="263"/>
      <c r="O1846" s="158"/>
      <c r="P1846" s="296">
        <f t="shared" si="78"/>
        <v>0</v>
      </c>
      <c r="Q1846" s="263"/>
      <c r="R1846" s="263"/>
      <c r="S1846" s="263"/>
      <c r="T1846" s="263"/>
      <c r="U1846" s="263"/>
      <c r="V1846" s="263"/>
      <c r="W1846" s="263">
        <v>1</v>
      </c>
      <c r="X1846" s="158">
        <v>44987</v>
      </c>
      <c r="Y1846" s="297">
        <f t="shared" si="79"/>
        <v>1</v>
      </c>
      <c r="Z1846" s="263"/>
      <c r="AA1846" s="263"/>
      <c r="AB1846" s="263"/>
      <c r="AC1846" s="263"/>
      <c r="AD1846" s="263"/>
      <c r="AE1846" s="263"/>
      <c r="AF1846" s="263">
        <v>1</v>
      </c>
      <c r="AG1846" s="158">
        <v>45112</v>
      </c>
      <c r="AH1846" s="297">
        <f t="shared" si="80"/>
        <v>1</v>
      </c>
      <c r="AI1846" s="573"/>
      <c r="AJ1846" s="574" t="s">
        <v>659</v>
      </c>
      <c r="AK1846" s="574" t="s">
        <v>430</v>
      </c>
      <c r="AL1846" s="574"/>
      <c r="AM1846" s="574"/>
      <c r="AN1846" s="574"/>
      <c r="AO1846" s="574"/>
      <c r="AP1846" s="574"/>
      <c r="AQ1846" s="574"/>
      <c r="AR1846" s="574"/>
      <c r="AS1846" s="575"/>
      <c r="AT1846" s="576"/>
      <c r="AU1846" s="575"/>
      <c r="AV1846" s="577"/>
      <c r="AW1846" s="159"/>
    </row>
    <row r="1847" spans="1:49" ht="51">
      <c r="A1847" s="395"/>
      <c r="B1847" s="395">
        <v>3554120900</v>
      </c>
      <c r="C1847" s="263" t="s">
        <v>8360</v>
      </c>
      <c r="D1847" s="263" t="s">
        <v>8361</v>
      </c>
      <c r="E1847" s="263" t="s">
        <v>4016</v>
      </c>
      <c r="F1847" s="263" t="s">
        <v>422</v>
      </c>
      <c r="G1847" s="263" t="s">
        <v>655</v>
      </c>
      <c r="H1847" s="263"/>
      <c r="I1847" s="263"/>
      <c r="J1847" s="263"/>
      <c r="K1847" s="263"/>
      <c r="L1847" s="263"/>
      <c r="M1847" s="263"/>
      <c r="N1847" s="263"/>
      <c r="O1847" s="158"/>
      <c r="P1847" s="296">
        <f t="shared" ref="P1847:P1910" si="81">SUM($H1847:$N1847)</f>
        <v>0</v>
      </c>
      <c r="Q1847" s="263"/>
      <c r="R1847" s="263"/>
      <c r="S1847" s="263"/>
      <c r="T1847" s="263"/>
      <c r="U1847" s="263"/>
      <c r="V1847" s="263"/>
      <c r="W1847" s="263">
        <v>1</v>
      </c>
      <c r="X1847" s="158">
        <v>45086</v>
      </c>
      <c r="Y1847" s="297">
        <f t="shared" ref="Y1847:Y1910" si="82">SUM($Q1847:$W1847)</f>
        <v>1</v>
      </c>
      <c r="Z1847" s="263"/>
      <c r="AA1847" s="263"/>
      <c r="AB1847" s="263"/>
      <c r="AC1847" s="263"/>
      <c r="AD1847" s="263"/>
      <c r="AE1847" s="263"/>
      <c r="AF1847" s="263">
        <v>1</v>
      </c>
      <c r="AG1847" s="158">
        <v>45279</v>
      </c>
      <c r="AH1847" s="297">
        <f t="shared" si="80"/>
        <v>1</v>
      </c>
      <c r="AI1847" s="573"/>
      <c r="AJ1847" s="574" t="s">
        <v>659</v>
      </c>
      <c r="AK1847" s="574" t="s">
        <v>430</v>
      </c>
      <c r="AL1847" s="574"/>
      <c r="AM1847" s="574"/>
      <c r="AN1847" s="574"/>
      <c r="AO1847" s="574"/>
      <c r="AP1847" s="574"/>
      <c r="AQ1847" s="574"/>
      <c r="AR1847" s="574"/>
      <c r="AS1847" s="575"/>
      <c r="AT1847" s="576"/>
      <c r="AU1847" s="575"/>
      <c r="AV1847" s="577"/>
      <c r="AW1847" s="159"/>
    </row>
    <row r="1848" spans="1:49" ht="25.5">
      <c r="A1848" s="395"/>
      <c r="B1848" s="395">
        <v>4716103100</v>
      </c>
      <c r="C1848" s="263" t="s">
        <v>8362</v>
      </c>
      <c r="D1848" s="263" t="s">
        <v>6118</v>
      </c>
      <c r="E1848" s="263" t="s">
        <v>4017</v>
      </c>
      <c r="F1848" s="263" t="s">
        <v>414</v>
      </c>
      <c r="G1848" s="263" t="s">
        <v>655</v>
      </c>
      <c r="H1848" s="263"/>
      <c r="I1848" s="263"/>
      <c r="J1848" s="263"/>
      <c r="K1848" s="263"/>
      <c r="L1848" s="263"/>
      <c r="M1848" s="263"/>
      <c r="N1848" s="263"/>
      <c r="O1848" s="158"/>
      <c r="P1848" s="296">
        <f t="shared" si="81"/>
        <v>0</v>
      </c>
      <c r="Q1848" s="263"/>
      <c r="R1848" s="263"/>
      <c r="S1848" s="263"/>
      <c r="T1848" s="263"/>
      <c r="U1848" s="263"/>
      <c r="V1848" s="263"/>
      <c r="W1848" s="263">
        <v>1</v>
      </c>
      <c r="X1848" s="158">
        <v>44958</v>
      </c>
      <c r="Y1848" s="297">
        <f t="shared" si="82"/>
        <v>1</v>
      </c>
      <c r="Z1848" s="263"/>
      <c r="AA1848" s="263"/>
      <c r="AB1848" s="263"/>
      <c r="AC1848" s="263"/>
      <c r="AD1848" s="263"/>
      <c r="AE1848" s="263"/>
      <c r="AF1848" s="263"/>
      <c r="AG1848" s="158"/>
      <c r="AH1848" s="297">
        <f t="shared" si="80"/>
        <v>0</v>
      </c>
      <c r="AI1848" s="573"/>
      <c r="AJ1848" s="574" t="s">
        <v>659</v>
      </c>
      <c r="AK1848" s="574" t="s">
        <v>430</v>
      </c>
      <c r="AL1848" s="574"/>
      <c r="AM1848" s="574"/>
      <c r="AN1848" s="574"/>
      <c r="AO1848" s="574"/>
      <c r="AP1848" s="574"/>
      <c r="AQ1848" s="574"/>
      <c r="AR1848" s="574"/>
      <c r="AS1848" s="575"/>
      <c r="AT1848" s="576"/>
      <c r="AU1848" s="575"/>
      <c r="AV1848" s="577" t="s">
        <v>653</v>
      </c>
      <c r="AW1848" s="159"/>
    </row>
    <row r="1849" spans="1:49" ht="51">
      <c r="A1849" s="395"/>
      <c r="B1849" s="395">
        <v>5305021200</v>
      </c>
      <c r="C1849" s="263" t="s">
        <v>8363</v>
      </c>
      <c r="D1849" s="263" t="s">
        <v>8364</v>
      </c>
      <c r="E1849" s="263" t="s">
        <v>4018</v>
      </c>
      <c r="F1849" s="263" t="s">
        <v>422</v>
      </c>
      <c r="G1849" s="263" t="s">
        <v>655</v>
      </c>
      <c r="H1849" s="263"/>
      <c r="I1849" s="263"/>
      <c r="J1849" s="263"/>
      <c r="K1849" s="263"/>
      <c r="L1849" s="263"/>
      <c r="M1849" s="263"/>
      <c r="N1849" s="263"/>
      <c r="O1849" s="158"/>
      <c r="P1849" s="296">
        <f t="shared" si="81"/>
        <v>0</v>
      </c>
      <c r="Q1849" s="263"/>
      <c r="R1849" s="263"/>
      <c r="S1849" s="263"/>
      <c r="T1849" s="263"/>
      <c r="U1849" s="263"/>
      <c r="V1849" s="263"/>
      <c r="W1849" s="263">
        <v>1</v>
      </c>
      <c r="X1849" s="158">
        <v>45069</v>
      </c>
      <c r="Y1849" s="297">
        <f t="shared" si="82"/>
        <v>1</v>
      </c>
      <c r="Z1849" s="263"/>
      <c r="AA1849" s="263"/>
      <c r="AB1849" s="263"/>
      <c r="AC1849" s="263"/>
      <c r="AD1849" s="263"/>
      <c r="AE1849" s="263"/>
      <c r="AF1849" s="263"/>
      <c r="AG1849" s="158"/>
      <c r="AH1849" s="297">
        <f t="shared" si="80"/>
        <v>0</v>
      </c>
      <c r="AI1849" s="573"/>
      <c r="AJ1849" s="574" t="s">
        <v>659</v>
      </c>
      <c r="AK1849" s="574" t="s">
        <v>430</v>
      </c>
      <c r="AL1849" s="574"/>
      <c r="AM1849" s="574"/>
      <c r="AN1849" s="574"/>
      <c r="AO1849" s="574"/>
      <c r="AP1849" s="574"/>
      <c r="AQ1849" s="574"/>
      <c r="AR1849" s="574"/>
      <c r="AS1849" s="575"/>
      <c r="AT1849" s="576"/>
      <c r="AU1849" s="575"/>
      <c r="AV1849" s="577" t="s">
        <v>653</v>
      </c>
      <c r="AW1849" s="159"/>
    </row>
    <row r="1850" spans="1:49" ht="51">
      <c r="A1850" s="395"/>
      <c r="B1850" s="395">
        <v>3603710400</v>
      </c>
      <c r="C1850" s="263" t="s">
        <v>8365</v>
      </c>
      <c r="D1850" s="263" t="s">
        <v>8366</v>
      </c>
      <c r="E1850" s="263" t="s">
        <v>4019</v>
      </c>
      <c r="F1850" s="263" t="s">
        <v>422</v>
      </c>
      <c r="G1850" s="263" t="s">
        <v>655</v>
      </c>
      <c r="H1850" s="263"/>
      <c r="I1850" s="263"/>
      <c r="J1850" s="263"/>
      <c r="K1850" s="263"/>
      <c r="L1850" s="263"/>
      <c r="M1850" s="263"/>
      <c r="N1850" s="263"/>
      <c r="O1850" s="158"/>
      <c r="P1850" s="296">
        <f t="shared" si="81"/>
        <v>0</v>
      </c>
      <c r="Q1850" s="263"/>
      <c r="R1850" s="263"/>
      <c r="S1850" s="263"/>
      <c r="T1850" s="263"/>
      <c r="U1850" s="263"/>
      <c r="V1850" s="263"/>
      <c r="W1850" s="263">
        <v>1</v>
      </c>
      <c r="X1850" s="158">
        <v>45029</v>
      </c>
      <c r="Y1850" s="297">
        <f t="shared" si="82"/>
        <v>1</v>
      </c>
      <c r="Z1850" s="263"/>
      <c r="AA1850" s="263"/>
      <c r="AB1850" s="263"/>
      <c r="AC1850" s="263"/>
      <c r="AD1850" s="263"/>
      <c r="AE1850" s="263"/>
      <c r="AF1850" s="263"/>
      <c r="AG1850" s="158"/>
      <c r="AH1850" s="297">
        <f t="shared" si="80"/>
        <v>0</v>
      </c>
      <c r="AI1850" s="573"/>
      <c r="AJ1850" s="574" t="s">
        <v>659</v>
      </c>
      <c r="AK1850" s="574" t="s">
        <v>430</v>
      </c>
      <c r="AL1850" s="574"/>
      <c r="AM1850" s="574"/>
      <c r="AN1850" s="574"/>
      <c r="AO1850" s="574"/>
      <c r="AP1850" s="574"/>
      <c r="AQ1850" s="574"/>
      <c r="AR1850" s="574"/>
      <c r="AS1850" s="575"/>
      <c r="AT1850" s="576"/>
      <c r="AU1850" s="575"/>
      <c r="AV1850" s="577" t="s">
        <v>653</v>
      </c>
      <c r="AW1850" s="159"/>
    </row>
    <row r="1851" spans="1:49" ht="51">
      <c r="A1851" s="395"/>
      <c r="B1851" s="395">
        <v>5511821300</v>
      </c>
      <c r="C1851" s="263" t="s">
        <v>8367</v>
      </c>
      <c r="D1851" s="263" t="s">
        <v>8368</v>
      </c>
      <c r="E1851" s="263" t="s">
        <v>4020</v>
      </c>
      <c r="F1851" s="263" t="s">
        <v>422</v>
      </c>
      <c r="G1851" s="263" t="s">
        <v>655</v>
      </c>
      <c r="H1851" s="263"/>
      <c r="I1851" s="263"/>
      <c r="J1851" s="263"/>
      <c r="K1851" s="263"/>
      <c r="L1851" s="263"/>
      <c r="M1851" s="263"/>
      <c r="N1851" s="263"/>
      <c r="O1851" s="158"/>
      <c r="P1851" s="296">
        <f t="shared" si="81"/>
        <v>0</v>
      </c>
      <c r="Q1851" s="263"/>
      <c r="R1851" s="263"/>
      <c r="S1851" s="263"/>
      <c r="T1851" s="263"/>
      <c r="U1851" s="263"/>
      <c r="V1851" s="263"/>
      <c r="W1851" s="263">
        <v>1</v>
      </c>
      <c r="X1851" s="158">
        <v>44953</v>
      </c>
      <c r="Y1851" s="297">
        <f t="shared" si="82"/>
        <v>1</v>
      </c>
      <c r="Z1851" s="263"/>
      <c r="AA1851" s="263"/>
      <c r="AB1851" s="263"/>
      <c r="AC1851" s="263"/>
      <c r="AD1851" s="263"/>
      <c r="AE1851" s="263"/>
      <c r="AF1851" s="263">
        <v>1</v>
      </c>
      <c r="AG1851" s="158">
        <v>45009</v>
      </c>
      <c r="AH1851" s="297">
        <f t="shared" si="80"/>
        <v>1</v>
      </c>
      <c r="AI1851" s="573"/>
      <c r="AJ1851" s="574" t="s">
        <v>659</v>
      </c>
      <c r="AK1851" s="574" t="s">
        <v>430</v>
      </c>
      <c r="AL1851" s="574"/>
      <c r="AM1851" s="574"/>
      <c r="AN1851" s="574"/>
      <c r="AO1851" s="574"/>
      <c r="AP1851" s="574"/>
      <c r="AQ1851" s="574"/>
      <c r="AR1851" s="574"/>
      <c r="AS1851" s="575"/>
      <c r="AT1851" s="576"/>
      <c r="AU1851" s="575"/>
      <c r="AV1851" s="577" t="s">
        <v>653</v>
      </c>
      <c r="AW1851" s="159"/>
    </row>
    <row r="1852" spans="1:49" ht="51">
      <c r="A1852" s="395"/>
      <c r="B1852" s="395">
        <v>5531230700</v>
      </c>
      <c r="C1852" s="263" t="s">
        <v>8369</v>
      </c>
      <c r="D1852" s="263" t="s">
        <v>8370</v>
      </c>
      <c r="E1852" s="263" t="s">
        <v>4021</v>
      </c>
      <c r="F1852" s="263" t="s">
        <v>422</v>
      </c>
      <c r="G1852" s="263" t="s">
        <v>655</v>
      </c>
      <c r="H1852" s="263"/>
      <c r="I1852" s="263"/>
      <c r="J1852" s="263"/>
      <c r="K1852" s="263"/>
      <c r="L1852" s="263"/>
      <c r="M1852" s="263"/>
      <c r="N1852" s="263"/>
      <c r="O1852" s="158"/>
      <c r="P1852" s="296">
        <f t="shared" si="81"/>
        <v>0</v>
      </c>
      <c r="Q1852" s="263"/>
      <c r="R1852" s="263"/>
      <c r="S1852" s="263"/>
      <c r="T1852" s="263"/>
      <c r="U1852" s="263"/>
      <c r="V1852" s="263"/>
      <c r="W1852" s="263">
        <v>1</v>
      </c>
      <c r="X1852" s="158">
        <v>45090</v>
      </c>
      <c r="Y1852" s="297">
        <f t="shared" si="82"/>
        <v>1</v>
      </c>
      <c r="Z1852" s="263"/>
      <c r="AA1852" s="263"/>
      <c r="AB1852" s="263"/>
      <c r="AC1852" s="263"/>
      <c r="AD1852" s="263"/>
      <c r="AE1852" s="263"/>
      <c r="AF1852" s="263"/>
      <c r="AG1852" s="158"/>
      <c r="AH1852" s="297">
        <f t="shared" si="80"/>
        <v>0</v>
      </c>
      <c r="AI1852" s="573"/>
      <c r="AJ1852" s="574" t="s">
        <v>659</v>
      </c>
      <c r="AK1852" s="574" t="s">
        <v>430</v>
      </c>
      <c r="AL1852" s="574"/>
      <c r="AM1852" s="574"/>
      <c r="AN1852" s="574"/>
      <c r="AO1852" s="574"/>
      <c r="AP1852" s="574"/>
      <c r="AQ1852" s="574"/>
      <c r="AR1852" s="574"/>
      <c r="AS1852" s="575"/>
      <c r="AT1852" s="576"/>
      <c r="AU1852" s="575"/>
      <c r="AV1852" s="577" t="s">
        <v>653</v>
      </c>
      <c r="AW1852" s="159"/>
    </row>
    <row r="1853" spans="1:49" ht="51">
      <c r="A1853" s="395"/>
      <c r="B1853" s="395">
        <v>5395540200</v>
      </c>
      <c r="C1853" s="263" t="s">
        <v>8371</v>
      </c>
      <c r="D1853" s="263" t="s">
        <v>8372</v>
      </c>
      <c r="E1853" s="263" t="s">
        <v>4022</v>
      </c>
      <c r="F1853" s="263" t="s">
        <v>422</v>
      </c>
      <c r="G1853" s="263" t="s">
        <v>655</v>
      </c>
      <c r="H1853" s="263"/>
      <c r="I1853" s="263"/>
      <c r="J1853" s="263"/>
      <c r="K1853" s="263"/>
      <c r="L1853" s="263"/>
      <c r="M1853" s="263"/>
      <c r="N1853" s="263"/>
      <c r="O1853" s="158"/>
      <c r="P1853" s="296">
        <f t="shared" si="81"/>
        <v>0</v>
      </c>
      <c r="Q1853" s="263"/>
      <c r="R1853" s="263"/>
      <c r="S1853" s="263"/>
      <c r="T1853" s="263"/>
      <c r="U1853" s="263"/>
      <c r="V1853" s="263"/>
      <c r="W1853" s="263">
        <v>1</v>
      </c>
      <c r="X1853" s="158">
        <v>45223</v>
      </c>
      <c r="Y1853" s="297">
        <f t="shared" si="82"/>
        <v>1</v>
      </c>
      <c r="Z1853" s="263"/>
      <c r="AA1853" s="263"/>
      <c r="AB1853" s="263"/>
      <c r="AC1853" s="263"/>
      <c r="AD1853" s="263"/>
      <c r="AE1853" s="263"/>
      <c r="AF1853" s="263"/>
      <c r="AG1853" s="158"/>
      <c r="AH1853" s="297">
        <f t="shared" si="80"/>
        <v>0</v>
      </c>
      <c r="AI1853" s="573"/>
      <c r="AJ1853" s="574" t="s">
        <v>659</v>
      </c>
      <c r="AK1853" s="574" t="s">
        <v>430</v>
      </c>
      <c r="AL1853" s="574"/>
      <c r="AM1853" s="574"/>
      <c r="AN1853" s="574"/>
      <c r="AO1853" s="574"/>
      <c r="AP1853" s="574"/>
      <c r="AQ1853" s="574"/>
      <c r="AR1853" s="574" t="s">
        <v>10468</v>
      </c>
      <c r="AS1853" s="575"/>
      <c r="AT1853" s="576"/>
      <c r="AU1853" s="575"/>
      <c r="AV1853" s="577" t="s">
        <v>653</v>
      </c>
      <c r="AW1853" s="159"/>
    </row>
    <row r="1854" spans="1:49" ht="51">
      <c r="A1854" s="395"/>
      <c r="B1854" s="395">
        <v>6300702300</v>
      </c>
      <c r="C1854" s="263" t="s">
        <v>8373</v>
      </c>
      <c r="D1854" s="263" t="s">
        <v>8374</v>
      </c>
      <c r="E1854" s="263" t="s">
        <v>4023</v>
      </c>
      <c r="F1854" s="263" t="s">
        <v>422</v>
      </c>
      <c r="G1854" s="263" t="s">
        <v>655</v>
      </c>
      <c r="H1854" s="263"/>
      <c r="I1854" s="263"/>
      <c r="J1854" s="263"/>
      <c r="K1854" s="263"/>
      <c r="L1854" s="263"/>
      <c r="M1854" s="263"/>
      <c r="N1854" s="263"/>
      <c r="O1854" s="158"/>
      <c r="P1854" s="296">
        <f t="shared" si="81"/>
        <v>0</v>
      </c>
      <c r="Q1854" s="263"/>
      <c r="R1854" s="263"/>
      <c r="S1854" s="263"/>
      <c r="T1854" s="263"/>
      <c r="U1854" s="263"/>
      <c r="V1854" s="263"/>
      <c r="W1854" s="263">
        <v>1</v>
      </c>
      <c r="X1854" s="158">
        <v>45243</v>
      </c>
      <c r="Y1854" s="297">
        <f t="shared" si="82"/>
        <v>1</v>
      </c>
      <c r="Z1854" s="263"/>
      <c r="AA1854" s="263"/>
      <c r="AB1854" s="263"/>
      <c r="AC1854" s="263"/>
      <c r="AD1854" s="263"/>
      <c r="AE1854" s="263"/>
      <c r="AF1854" s="263"/>
      <c r="AG1854" s="158"/>
      <c r="AH1854" s="297">
        <f t="shared" si="80"/>
        <v>0</v>
      </c>
      <c r="AI1854" s="573"/>
      <c r="AJ1854" s="574" t="s">
        <v>659</v>
      </c>
      <c r="AK1854" s="574" t="s">
        <v>430</v>
      </c>
      <c r="AL1854" s="574"/>
      <c r="AM1854" s="574"/>
      <c r="AN1854" s="574"/>
      <c r="AO1854" s="574"/>
      <c r="AP1854" s="574"/>
      <c r="AQ1854" s="574"/>
      <c r="AR1854" s="574"/>
      <c r="AS1854" s="575"/>
      <c r="AT1854" s="576"/>
      <c r="AU1854" s="575"/>
      <c r="AV1854" s="577" t="s">
        <v>653</v>
      </c>
      <c r="AW1854" s="159"/>
    </row>
    <row r="1855" spans="1:49" ht="63.75">
      <c r="A1855" s="395"/>
      <c r="B1855" s="395">
        <v>3485600500</v>
      </c>
      <c r="C1855" s="263" t="s">
        <v>8375</v>
      </c>
      <c r="D1855" s="263" t="s">
        <v>8376</v>
      </c>
      <c r="E1855" s="263" t="s">
        <v>4024</v>
      </c>
      <c r="F1855" s="263" t="s">
        <v>422</v>
      </c>
      <c r="G1855" s="263" t="s">
        <v>655</v>
      </c>
      <c r="H1855" s="263"/>
      <c r="I1855" s="263"/>
      <c r="J1855" s="263"/>
      <c r="K1855" s="263"/>
      <c r="L1855" s="263"/>
      <c r="M1855" s="263"/>
      <c r="N1855" s="263"/>
      <c r="O1855" s="158"/>
      <c r="P1855" s="296">
        <f t="shared" si="81"/>
        <v>0</v>
      </c>
      <c r="Q1855" s="263"/>
      <c r="R1855" s="263"/>
      <c r="S1855" s="263"/>
      <c r="T1855" s="263"/>
      <c r="U1855" s="263"/>
      <c r="V1855" s="263"/>
      <c r="W1855" s="263">
        <v>1</v>
      </c>
      <c r="X1855" s="158">
        <v>45187</v>
      </c>
      <c r="Y1855" s="297">
        <f t="shared" si="82"/>
        <v>1</v>
      </c>
      <c r="Z1855" s="263"/>
      <c r="AA1855" s="263"/>
      <c r="AB1855" s="263"/>
      <c r="AC1855" s="263"/>
      <c r="AD1855" s="263"/>
      <c r="AE1855" s="263"/>
      <c r="AF1855" s="263"/>
      <c r="AG1855" s="158"/>
      <c r="AH1855" s="297">
        <f t="shared" si="80"/>
        <v>0</v>
      </c>
      <c r="AI1855" s="573"/>
      <c r="AJ1855" s="574" t="s">
        <v>659</v>
      </c>
      <c r="AK1855" s="574" t="s">
        <v>430</v>
      </c>
      <c r="AL1855" s="574"/>
      <c r="AM1855" s="574"/>
      <c r="AN1855" s="574"/>
      <c r="AO1855" s="574"/>
      <c r="AP1855" s="574"/>
      <c r="AQ1855" s="574"/>
      <c r="AR1855" s="574"/>
      <c r="AS1855" s="575"/>
      <c r="AT1855" s="576"/>
      <c r="AU1855" s="575"/>
      <c r="AV1855" s="577" t="s">
        <v>653</v>
      </c>
      <c r="AW1855" s="159"/>
    </row>
    <row r="1856" spans="1:49" ht="76.5">
      <c r="A1856" s="395"/>
      <c r="B1856" s="395">
        <v>5880900900</v>
      </c>
      <c r="C1856" s="263" t="s">
        <v>8377</v>
      </c>
      <c r="D1856" s="263" t="s">
        <v>8378</v>
      </c>
      <c r="E1856" s="263" t="s">
        <v>4025</v>
      </c>
      <c r="F1856" s="263" t="s">
        <v>422</v>
      </c>
      <c r="G1856" s="263" t="s">
        <v>655</v>
      </c>
      <c r="H1856" s="263"/>
      <c r="I1856" s="263"/>
      <c r="J1856" s="263"/>
      <c r="K1856" s="263"/>
      <c r="L1856" s="263"/>
      <c r="M1856" s="263"/>
      <c r="N1856" s="263"/>
      <c r="O1856" s="158"/>
      <c r="P1856" s="296">
        <f t="shared" si="81"/>
        <v>0</v>
      </c>
      <c r="Q1856" s="263"/>
      <c r="R1856" s="263"/>
      <c r="S1856" s="263"/>
      <c r="T1856" s="263"/>
      <c r="U1856" s="263"/>
      <c r="V1856" s="263"/>
      <c r="W1856" s="263">
        <v>1</v>
      </c>
      <c r="X1856" s="158">
        <v>45140</v>
      </c>
      <c r="Y1856" s="297">
        <f t="shared" si="82"/>
        <v>1</v>
      </c>
      <c r="Z1856" s="263"/>
      <c r="AA1856" s="263"/>
      <c r="AB1856" s="263"/>
      <c r="AC1856" s="263"/>
      <c r="AD1856" s="263"/>
      <c r="AE1856" s="263"/>
      <c r="AF1856" s="263"/>
      <c r="AG1856" s="158"/>
      <c r="AH1856" s="297">
        <f t="shared" si="80"/>
        <v>0</v>
      </c>
      <c r="AI1856" s="573"/>
      <c r="AJ1856" s="574" t="s">
        <v>659</v>
      </c>
      <c r="AK1856" s="574" t="s">
        <v>430</v>
      </c>
      <c r="AL1856" s="574"/>
      <c r="AM1856" s="574"/>
      <c r="AN1856" s="574"/>
      <c r="AO1856" s="574"/>
      <c r="AP1856" s="574"/>
      <c r="AQ1856" s="574"/>
      <c r="AR1856" s="574"/>
      <c r="AS1856" s="575"/>
      <c r="AT1856" s="576"/>
      <c r="AU1856" s="575"/>
      <c r="AV1856" s="577" t="s">
        <v>653</v>
      </c>
      <c r="AW1856" s="159"/>
    </row>
    <row r="1857" spans="1:49" ht="76.5">
      <c r="A1857" s="395"/>
      <c r="B1857" s="395">
        <v>4573450100</v>
      </c>
      <c r="C1857" s="263" t="s">
        <v>8379</v>
      </c>
      <c r="D1857" s="263" t="s">
        <v>8380</v>
      </c>
      <c r="E1857" s="263" t="s">
        <v>4026</v>
      </c>
      <c r="F1857" s="263" t="s">
        <v>422</v>
      </c>
      <c r="G1857" s="263" t="s">
        <v>655</v>
      </c>
      <c r="H1857" s="263"/>
      <c r="I1857" s="263"/>
      <c r="J1857" s="263"/>
      <c r="K1857" s="263"/>
      <c r="L1857" s="263"/>
      <c r="M1857" s="263"/>
      <c r="N1857" s="263"/>
      <c r="O1857" s="158"/>
      <c r="P1857" s="296">
        <f t="shared" si="81"/>
        <v>0</v>
      </c>
      <c r="Q1857" s="263"/>
      <c r="R1857" s="263"/>
      <c r="S1857" s="263"/>
      <c r="T1857" s="263"/>
      <c r="U1857" s="263"/>
      <c r="V1857" s="263"/>
      <c r="W1857" s="263">
        <v>1</v>
      </c>
      <c r="X1857" s="158">
        <v>45195</v>
      </c>
      <c r="Y1857" s="297">
        <f t="shared" si="82"/>
        <v>1</v>
      </c>
      <c r="Z1857" s="263"/>
      <c r="AA1857" s="263"/>
      <c r="AB1857" s="263"/>
      <c r="AC1857" s="263"/>
      <c r="AD1857" s="263"/>
      <c r="AE1857" s="263"/>
      <c r="AF1857" s="263"/>
      <c r="AG1857" s="158"/>
      <c r="AH1857" s="297">
        <f t="shared" si="80"/>
        <v>0</v>
      </c>
      <c r="AI1857" s="573"/>
      <c r="AJ1857" s="574" t="s">
        <v>659</v>
      </c>
      <c r="AK1857" s="574" t="s">
        <v>430</v>
      </c>
      <c r="AL1857" s="574"/>
      <c r="AM1857" s="574"/>
      <c r="AN1857" s="574"/>
      <c r="AO1857" s="574"/>
      <c r="AP1857" s="574"/>
      <c r="AQ1857" s="574"/>
      <c r="AR1857" s="574"/>
      <c r="AS1857" s="575"/>
      <c r="AT1857" s="576"/>
      <c r="AU1857" s="575"/>
      <c r="AV1857" s="577" t="s">
        <v>653</v>
      </c>
      <c r="AW1857" s="159"/>
    </row>
    <row r="1858" spans="1:49" ht="51">
      <c r="A1858" s="395"/>
      <c r="B1858" s="395">
        <v>5524500200</v>
      </c>
      <c r="C1858" s="263" t="s">
        <v>8381</v>
      </c>
      <c r="D1858" s="263" t="s">
        <v>8382</v>
      </c>
      <c r="E1858" s="263" t="s">
        <v>4027</v>
      </c>
      <c r="F1858" s="263" t="s">
        <v>422</v>
      </c>
      <c r="G1858" s="263" t="s">
        <v>655</v>
      </c>
      <c r="H1858" s="263"/>
      <c r="I1858" s="263"/>
      <c r="J1858" s="263"/>
      <c r="K1858" s="263"/>
      <c r="L1858" s="263"/>
      <c r="M1858" s="263"/>
      <c r="N1858" s="263"/>
      <c r="O1858" s="158"/>
      <c r="P1858" s="296">
        <f t="shared" si="81"/>
        <v>0</v>
      </c>
      <c r="Q1858" s="263"/>
      <c r="R1858" s="263"/>
      <c r="S1858" s="263"/>
      <c r="T1858" s="263"/>
      <c r="U1858" s="263"/>
      <c r="V1858" s="263"/>
      <c r="W1858" s="263">
        <v>1</v>
      </c>
      <c r="X1858" s="158">
        <v>45182</v>
      </c>
      <c r="Y1858" s="297">
        <f t="shared" si="82"/>
        <v>1</v>
      </c>
      <c r="Z1858" s="263"/>
      <c r="AA1858" s="263"/>
      <c r="AB1858" s="263"/>
      <c r="AC1858" s="263"/>
      <c r="AD1858" s="263"/>
      <c r="AE1858" s="263"/>
      <c r="AF1858" s="263"/>
      <c r="AG1858" s="158"/>
      <c r="AH1858" s="297">
        <f t="shared" si="80"/>
        <v>0</v>
      </c>
      <c r="AI1858" s="573"/>
      <c r="AJ1858" s="574" t="s">
        <v>659</v>
      </c>
      <c r="AK1858" s="574" t="s">
        <v>430</v>
      </c>
      <c r="AL1858" s="574"/>
      <c r="AM1858" s="574"/>
      <c r="AN1858" s="574"/>
      <c r="AO1858" s="574"/>
      <c r="AP1858" s="574"/>
      <c r="AQ1858" s="574"/>
      <c r="AR1858" s="574"/>
      <c r="AS1858" s="575"/>
      <c r="AT1858" s="576"/>
      <c r="AU1858" s="575"/>
      <c r="AV1858" s="577" t="s">
        <v>653</v>
      </c>
      <c r="AW1858" s="159"/>
    </row>
    <row r="1859" spans="1:49" ht="76.5">
      <c r="A1859" s="395"/>
      <c r="B1859" s="395">
        <v>4212402800</v>
      </c>
      <c r="C1859" s="263" t="s">
        <v>8383</v>
      </c>
      <c r="D1859" s="263" t="s">
        <v>8384</v>
      </c>
      <c r="E1859" s="263" t="s">
        <v>4028</v>
      </c>
      <c r="F1859" s="263" t="s">
        <v>422</v>
      </c>
      <c r="G1859" s="263" t="s">
        <v>655</v>
      </c>
      <c r="H1859" s="263"/>
      <c r="I1859" s="263"/>
      <c r="J1859" s="263"/>
      <c r="K1859" s="263"/>
      <c r="L1859" s="263"/>
      <c r="M1859" s="263"/>
      <c r="N1859" s="263"/>
      <c r="O1859" s="158"/>
      <c r="P1859" s="296">
        <f t="shared" si="81"/>
        <v>0</v>
      </c>
      <c r="Q1859" s="263"/>
      <c r="R1859" s="263"/>
      <c r="S1859" s="263"/>
      <c r="T1859" s="263"/>
      <c r="U1859" s="263"/>
      <c r="V1859" s="263"/>
      <c r="W1859" s="263">
        <v>1</v>
      </c>
      <c r="X1859" s="158">
        <v>45142</v>
      </c>
      <c r="Y1859" s="297">
        <f t="shared" si="82"/>
        <v>1</v>
      </c>
      <c r="Z1859" s="263"/>
      <c r="AA1859" s="263"/>
      <c r="AB1859" s="263"/>
      <c r="AC1859" s="263"/>
      <c r="AD1859" s="263"/>
      <c r="AE1859" s="263"/>
      <c r="AF1859" s="263"/>
      <c r="AG1859" s="158"/>
      <c r="AH1859" s="297">
        <f t="shared" si="80"/>
        <v>0</v>
      </c>
      <c r="AI1859" s="573"/>
      <c r="AJ1859" s="574" t="s">
        <v>659</v>
      </c>
      <c r="AK1859" s="574" t="s">
        <v>430</v>
      </c>
      <c r="AL1859" s="574"/>
      <c r="AM1859" s="574"/>
      <c r="AN1859" s="574"/>
      <c r="AO1859" s="574"/>
      <c r="AP1859" s="574"/>
      <c r="AQ1859" s="574"/>
      <c r="AR1859" s="574"/>
      <c r="AS1859" s="575"/>
      <c r="AT1859" s="576"/>
      <c r="AU1859" s="575"/>
      <c r="AV1859" s="577" t="s">
        <v>653</v>
      </c>
      <c r="AW1859" s="159"/>
    </row>
    <row r="1860" spans="1:49" ht="76.5">
      <c r="A1860" s="395"/>
      <c r="B1860" s="395">
        <v>6770810600</v>
      </c>
      <c r="C1860" s="263" t="s">
        <v>8385</v>
      </c>
      <c r="D1860" s="263" t="s">
        <v>8386</v>
      </c>
      <c r="E1860" s="263" t="s">
        <v>4029</v>
      </c>
      <c r="F1860" s="263" t="s">
        <v>422</v>
      </c>
      <c r="G1860" s="263" t="s">
        <v>655</v>
      </c>
      <c r="H1860" s="263"/>
      <c r="I1860" s="263"/>
      <c r="J1860" s="263"/>
      <c r="K1860" s="263"/>
      <c r="L1860" s="263"/>
      <c r="M1860" s="263"/>
      <c r="N1860" s="263"/>
      <c r="O1860" s="158"/>
      <c r="P1860" s="296">
        <f t="shared" si="81"/>
        <v>0</v>
      </c>
      <c r="Q1860" s="263"/>
      <c r="R1860" s="263"/>
      <c r="S1860" s="263"/>
      <c r="T1860" s="263"/>
      <c r="U1860" s="263"/>
      <c r="V1860" s="263"/>
      <c r="W1860" s="263">
        <v>1</v>
      </c>
      <c r="X1860" s="158">
        <v>45138</v>
      </c>
      <c r="Y1860" s="297">
        <f t="shared" si="82"/>
        <v>1</v>
      </c>
      <c r="Z1860" s="263"/>
      <c r="AA1860" s="263"/>
      <c r="AB1860" s="263"/>
      <c r="AC1860" s="263"/>
      <c r="AD1860" s="263"/>
      <c r="AE1860" s="263"/>
      <c r="AF1860" s="263"/>
      <c r="AG1860" s="158"/>
      <c r="AH1860" s="297">
        <f t="shared" si="80"/>
        <v>0</v>
      </c>
      <c r="AI1860" s="573"/>
      <c r="AJ1860" s="574" t="s">
        <v>659</v>
      </c>
      <c r="AK1860" s="574" t="s">
        <v>430</v>
      </c>
      <c r="AL1860" s="574"/>
      <c r="AM1860" s="574"/>
      <c r="AN1860" s="574"/>
      <c r="AO1860" s="574"/>
      <c r="AP1860" s="574"/>
      <c r="AQ1860" s="574"/>
      <c r="AR1860" s="574"/>
      <c r="AS1860" s="575"/>
      <c r="AT1860" s="576"/>
      <c r="AU1860" s="575"/>
      <c r="AV1860" s="577" t="s">
        <v>653</v>
      </c>
      <c r="AW1860" s="159"/>
    </row>
    <row r="1861" spans="1:49" ht="76.5">
      <c r="A1861" s="395"/>
      <c r="B1861" s="395">
        <v>3612421300</v>
      </c>
      <c r="C1861" s="263" t="s">
        <v>8387</v>
      </c>
      <c r="D1861" s="263" t="s">
        <v>8388</v>
      </c>
      <c r="E1861" s="263" t="s">
        <v>4030</v>
      </c>
      <c r="F1861" s="263" t="s">
        <v>422</v>
      </c>
      <c r="G1861" s="263" t="s">
        <v>655</v>
      </c>
      <c r="H1861" s="263"/>
      <c r="I1861" s="263"/>
      <c r="J1861" s="263"/>
      <c r="K1861" s="263"/>
      <c r="L1861" s="263"/>
      <c r="M1861" s="263"/>
      <c r="N1861" s="263"/>
      <c r="O1861" s="158"/>
      <c r="P1861" s="296">
        <f t="shared" si="81"/>
        <v>0</v>
      </c>
      <c r="Q1861" s="263"/>
      <c r="R1861" s="263"/>
      <c r="S1861" s="263"/>
      <c r="T1861" s="263"/>
      <c r="U1861" s="263"/>
      <c r="V1861" s="263"/>
      <c r="W1861" s="263">
        <v>1</v>
      </c>
      <c r="X1861" s="158">
        <v>45218</v>
      </c>
      <c r="Y1861" s="297">
        <f t="shared" si="82"/>
        <v>1</v>
      </c>
      <c r="Z1861" s="263"/>
      <c r="AA1861" s="263"/>
      <c r="AB1861" s="263"/>
      <c r="AC1861" s="263"/>
      <c r="AD1861" s="263"/>
      <c r="AE1861" s="263"/>
      <c r="AF1861" s="263"/>
      <c r="AG1861" s="158"/>
      <c r="AH1861" s="297">
        <f t="shared" si="80"/>
        <v>0</v>
      </c>
      <c r="AI1861" s="573"/>
      <c r="AJ1861" s="574" t="s">
        <v>659</v>
      </c>
      <c r="AK1861" s="574" t="s">
        <v>430</v>
      </c>
      <c r="AL1861" s="574"/>
      <c r="AM1861" s="574"/>
      <c r="AN1861" s="574"/>
      <c r="AO1861" s="574"/>
      <c r="AP1861" s="574"/>
      <c r="AQ1861" s="574"/>
      <c r="AR1861" s="574"/>
      <c r="AS1861" s="575"/>
      <c r="AT1861" s="576"/>
      <c r="AU1861" s="575"/>
      <c r="AV1861" s="577" t="s">
        <v>653</v>
      </c>
      <c r="AW1861" s="159"/>
    </row>
    <row r="1862" spans="1:49" ht="51">
      <c r="A1862" s="395"/>
      <c r="B1862" s="395">
        <v>3071620900</v>
      </c>
      <c r="C1862" s="263" t="s">
        <v>8389</v>
      </c>
      <c r="D1862" s="263" t="s">
        <v>8390</v>
      </c>
      <c r="E1862" s="263" t="s">
        <v>4031</v>
      </c>
      <c r="F1862" s="263" t="s">
        <v>422</v>
      </c>
      <c r="G1862" s="263" t="s">
        <v>655</v>
      </c>
      <c r="H1862" s="263"/>
      <c r="I1862" s="263"/>
      <c r="J1862" s="263"/>
      <c r="K1862" s="263"/>
      <c r="L1862" s="263"/>
      <c r="M1862" s="263"/>
      <c r="N1862" s="263"/>
      <c r="O1862" s="158"/>
      <c r="P1862" s="296">
        <f t="shared" si="81"/>
        <v>0</v>
      </c>
      <c r="Q1862" s="263"/>
      <c r="R1862" s="263"/>
      <c r="S1862" s="263"/>
      <c r="T1862" s="263"/>
      <c r="U1862" s="263"/>
      <c r="V1862" s="263"/>
      <c r="W1862" s="263">
        <v>1</v>
      </c>
      <c r="X1862" s="158">
        <v>45153</v>
      </c>
      <c r="Y1862" s="297">
        <f t="shared" si="82"/>
        <v>1</v>
      </c>
      <c r="Z1862" s="263"/>
      <c r="AA1862" s="263"/>
      <c r="AB1862" s="263"/>
      <c r="AC1862" s="263"/>
      <c r="AD1862" s="263"/>
      <c r="AE1862" s="263"/>
      <c r="AF1862" s="263"/>
      <c r="AG1862" s="158"/>
      <c r="AH1862" s="297">
        <f t="shared" si="80"/>
        <v>0</v>
      </c>
      <c r="AI1862" s="573"/>
      <c r="AJ1862" s="574" t="s">
        <v>659</v>
      </c>
      <c r="AK1862" s="574" t="s">
        <v>430</v>
      </c>
      <c r="AL1862" s="574"/>
      <c r="AM1862" s="574"/>
      <c r="AN1862" s="574"/>
      <c r="AO1862" s="574"/>
      <c r="AP1862" s="574"/>
      <c r="AQ1862" s="574"/>
      <c r="AR1862" s="574"/>
      <c r="AS1862" s="575"/>
      <c r="AT1862" s="576"/>
      <c r="AU1862" s="575"/>
      <c r="AV1862" s="577" t="s">
        <v>653</v>
      </c>
      <c r="AW1862" s="159"/>
    </row>
    <row r="1863" spans="1:49" ht="63.75">
      <c r="A1863" s="395"/>
      <c r="B1863" s="395">
        <v>4304730600</v>
      </c>
      <c r="C1863" s="263" t="s">
        <v>8391</v>
      </c>
      <c r="D1863" s="263" t="s">
        <v>8392</v>
      </c>
      <c r="E1863" s="263" t="s">
        <v>4032</v>
      </c>
      <c r="F1863" s="263" t="s">
        <v>422</v>
      </c>
      <c r="G1863" s="263" t="s">
        <v>655</v>
      </c>
      <c r="H1863" s="263"/>
      <c r="I1863" s="263"/>
      <c r="J1863" s="263"/>
      <c r="K1863" s="263"/>
      <c r="L1863" s="263"/>
      <c r="M1863" s="263"/>
      <c r="N1863" s="263"/>
      <c r="O1863" s="158"/>
      <c r="P1863" s="296">
        <f t="shared" si="81"/>
        <v>0</v>
      </c>
      <c r="Q1863" s="263"/>
      <c r="R1863" s="263"/>
      <c r="S1863" s="263"/>
      <c r="T1863" s="263"/>
      <c r="U1863" s="263"/>
      <c r="V1863" s="263"/>
      <c r="W1863" s="263">
        <v>1</v>
      </c>
      <c r="X1863" s="158">
        <v>45275</v>
      </c>
      <c r="Y1863" s="297">
        <f t="shared" si="82"/>
        <v>1</v>
      </c>
      <c r="Z1863" s="263"/>
      <c r="AA1863" s="263"/>
      <c r="AB1863" s="263"/>
      <c r="AC1863" s="263"/>
      <c r="AD1863" s="263"/>
      <c r="AE1863" s="263"/>
      <c r="AF1863" s="263"/>
      <c r="AG1863" s="158"/>
      <c r="AH1863" s="297">
        <f t="shared" si="80"/>
        <v>0</v>
      </c>
      <c r="AI1863" s="573"/>
      <c r="AJ1863" s="574" t="s">
        <v>659</v>
      </c>
      <c r="AK1863" s="574" t="s">
        <v>430</v>
      </c>
      <c r="AL1863" s="574"/>
      <c r="AM1863" s="574"/>
      <c r="AN1863" s="574"/>
      <c r="AO1863" s="574"/>
      <c r="AP1863" s="574"/>
      <c r="AQ1863" s="574"/>
      <c r="AR1863" s="574"/>
      <c r="AS1863" s="575"/>
      <c r="AT1863" s="576"/>
      <c r="AU1863" s="575"/>
      <c r="AV1863" s="577" t="s">
        <v>653</v>
      </c>
      <c r="AW1863" s="159"/>
    </row>
    <row r="1864" spans="1:49" ht="76.5">
      <c r="A1864" s="395"/>
      <c r="B1864" s="395">
        <v>4487312200</v>
      </c>
      <c r="C1864" s="263" t="s">
        <v>8393</v>
      </c>
      <c r="D1864" s="263" t="s">
        <v>8394</v>
      </c>
      <c r="E1864" s="263" t="s">
        <v>4033</v>
      </c>
      <c r="F1864" s="263" t="s">
        <v>422</v>
      </c>
      <c r="G1864" s="263" t="s">
        <v>655</v>
      </c>
      <c r="H1864" s="263"/>
      <c r="I1864" s="263"/>
      <c r="J1864" s="263"/>
      <c r="K1864" s="263"/>
      <c r="L1864" s="263"/>
      <c r="M1864" s="263"/>
      <c r="N1864" s="263"/>
      <c r="O1864" s="158"/>
      <c r="P1864" s="296">
        <f t="shared" si="81"/>
        <v>0</v>
      </c>
      <c r="Q1864" s="263"/>
      <c r="R1864" s="263"/>
      <c r="S1864" s="263"/>
      <c r="T1864" s="263"/>
      <c r="U1864" s="263"/>
      <c r="V1864" s="263"/>
      <c r="W1864" s="263">
        <v>1</v>
      </c>
      <c r="X1864" s="158">
        <v>45140</v>
      </c>
      <c r="Y1864" s="297">
        <f t="shared" si="82"/>
        <v>1</v>
      </c>
      <c r="Z1864" s="263"/>
      <c r="AA1864" s="263"/>
      <c r="AB1864" s="263"/>
      <c r="AC1864" s="263"/>
      <c r="AD1864" s="263"/>
      <c r="AE1864" s="263"/>
      <c r="AF1864" s="263"/>
      <c r="AG1864" s="158"/>
      <c r="AH1864" s="297">
        <f t="shared" si="80"/>
        <v>0</v>
      </c>
      <c r="AI1864" s="573"/>
      <c r="AJ1864" s="574" t="s">
        <v>659</v>
      </c>
      <c r="AK1864" s="574" t="s">
        <v>430</v>
      </c>
      <c r="AL1864" s="574"/>
      <c r="AM1864" s="574"/>
      <c r="AN1864" s="574"/>
      <c r="AO1864" s="574"/>
      <c r="AP1864" s="574"/>
      <c r="AQ1864" s="574"/>
      <c r="AR1864" s="574"/>
      <c r="AS1864" s="575"/>
      <c r="AT1864" s="576"/>
      <c r="AU1864" s="575"/>
      <c r="AV1864" s="577" t="s">
        <v>653</v>
      </c>
      <c r="AW1864" s="159"/>
    </row>
    <row r="1865" spans="1:49" ht="51">
      <c r="A1865" s="395"/>
      <c r="B1865" s="395">
        <v>4232210300</v>
      </c>
      <c r="C1865" s="263" t="s">
        <v>8395</v>
      </c>
      <c r="D1865" s="263" t="s">
        <v>8396</v>
      </c>
      <c r="E1865" s="263" t="s">
        <v>4034</v>
      </c>
      <c r="F1865" s="263" t="s">
        <v>422</v>
      </c>
      <c r="G1865" s="263" t="s">
        <v>655</v>
      </c>
      <c r="H1865" s="263"/>
      <c r="I1865" s="263"/>
      <c r="J1865" s="263"/>
      <c r="K1865" s="263"/>
      <c r="L1865" s="263"/>
      <c r="M1865" s="263"/>
      <c r="N1865" s="263"/>
      <c r="O1865" s="158"/>
      <c r="P1865" s="296">
        <f t="shared" si="81"/>
        <v>0</v>
      </c>
      <c r="Q1865" s="263"/>
      <c r="R1865" s="263"/>
      <c r="S1865" s="263"/>
      <c r="T1865" s="263"/>
      <c r="U1865" s="263"/>
      <c r="V1865" s="263"/>
      <c r="W1865" s="263">
        <v>1</v>
      </c>
      <c r="X1865" s="158">
        <v>45235</v>
      </c>
      <c r="Y1865" s="297">
        <f t="shared" si="82"/>
        <v>1</v>
      </c>
      <c r="Z1865" s="263"/>
      <c r="AA1865" s="263"/>
      <c r="AB1865" s="263"/>
      <c r="AC1865" s="263"/>
      <c r="AD1865" s="263"/>
      <c r="AE1865" s="263"/>
      <c r="AF1865" s="263"/>
      <c r="AG1865" s="158"/>
      <c r="AH1865" s="297">
        <f t="shared" si="80"/>
        <v>0</v>
      </c>
      <c r="AI1865" s="573"/>
      <c r="AJ1865" s="574" t="s">
        <v>659</v>
      </c>
      <c r="AK1865" s="574" t="s">
        <v>430</v>
      </c>
      <c r="AL1865" s="574"/>
      <c r="AM1865" s="574"/>
      <c r="AN1865" s="574"/>
      <c r="AO1865" s="574"/>
      <c r="AP1865" s="574"/>
      <c r="AQ1865" s="574"/>
      <c r="AR1865" s="574"/>
      <c r="AS1865" s="575"/>
      <c r="AT1865" s="576"/>
      <c r="AU1865" s="575"/>
      <c r="AV1865" s="577" t="s">
        <v>653</v>
      </c>
      <c r="AW1865" s="159"/>
    </row>
    <row r="1866" spans="1:49" ht="76.5">
      <c r="A1866" s="395"/>
      <c r="B1866" s="395">
        <v>4681520800</v>
      </c>
      <c r="C1866" s="263" t="s">
        <v>8397</v>
      </c>
      <c r="D1866" s="263" t="s">
        <v>8398</v>
      </c>
      <c r="E1866" s="263" t="s">
        <v>4035</v>
      </c>
      <c r="F1866" s="263" t="s">
        <v>422</v>
      </c>
      <c r="G1866" s="263" t="s">
        <v>655</v>
      </c>
      <c r="H1866" s="263"/>
      <c r="I1866" s="263"/>
      <c r="J1866" s="263"/>
      <c r="K1866" s="263"/>
      <c r="L1866" s="263"/>
      <c r="M1866" s="263"/>
      <c r="N1866" s="263"/>
      <c r="O1866" s="158"/>
      <c r="P1866" s="296">
        <f t="shared" si="81"/>
        <v>0</v>
      </c>
      <c r="Q1866" s="263"/>
      <c r="R1866" s="263"/>
      <c r="S1866" s="263"/>
      <c r="T1866" s="263"/>
      <c r="U1866" s="263"/>
      <c r="V1866" s="263"/>
      <c r="W1866" s="263">
        <v>1</v>
      </c>
      <c r="X1866" s="158">
        <v>45202</v>
      </c>
      <c r="Y1866" s="297">
        <f t="shared" si="82"/>
        <v>1</v>
      </c>
      <c r="Z1866" s="263"/>
      <c r="AA1866" s="263"/>
      <c r="AB1866" s="263"/>
      <c r="AC1866" s="263"/>
      <c r="AD1866" s="263"/>
      <c r="AE1866" s="263"/>
      <c r="AF1866" s="263"/>
      <c r="AG1866" s="158"/>
      <c r="AH1866" s="297">
        <f t="shared" si="80"/>
        <v>0</v>
      </c>
      <c r="AI1866" s="573"/>
      <c r="AJ1866" s="574" t="s">
        <v>659</v>
      </c>
      <c r="AK1866" s="574" t="s">
        <v>430</v>
      </c>
      <c r="AL1866" s="574"/>
      <c r="AM1866" s="574"/>
      <c r="AN1866" s="574"/>
      <c r="AO1866" s="574"/>
      <c r="AP1866" s="574"/>
      <c r="AQ1866" s="574"/>
      <c r="AR1866" s="574"/>
      <c r="AS1866" s="575"/>
      <c r="AT1866" s="576"/>
      <c r="AU1866" s="575"/>
      <c r="AV1866" s="577" t="s">
        <v>653</v>
      </c>
      <c r="AW1866" s="159"/>
    </row>
    <row r="1867" spans="1:49" ht="63.75">
      <c r="A1867" s="395"/>
      <c r="B1867" s="395">
        <v>4232231600</v>
      </c>
      <c r="C1867" s="263" t="s">
        <v>8399</v>
      </c>
      <c r="D1867" s="263" t="s">
        <v>8400</v>
      </c>
      <c r="E1867" s="263" t="s">
        <v>4036</v>
      </c>
      <c r="F1867" s="263" t="s">
        <v>422</v>
      </c>
      <c r="G1867" s="263" t="s">
        <v>655</v>
      </c>
      <c r="H1867" s="263"/>
      <c r="I1867" s="263"/>
      <c r="J1867" s="263"/>
      <c r="K1867" s="263"/>
      <c r="L1867" s="263"/>
      <c r="M1867" s="263"/>
      <c r="N1867" s="263"/>
      <c r="O1867" s="158"/>
      <c r="P1867" s="296">
        <f t="shared" si="81"/>
        <v>0</v>
      </c>
      <c r="Q1867" s="263"/>
      <c r="R1867" s="263"/>
      <c r="S1867" s="263"/>
      <c r="T1867" s="263"/>
      <c r="U1867" s="263"/>
      <c r="V1867" s="263"/>
      <c r="W1867" s="263">
        <v>1</v>
      </c>
      <c r="X1867" s="158">
        <v>45174</v>
      </c>
      <c r="Y1867" s="297">
        <f t="shared" si="82"/>
        <v>1</v>
      </c>
      <c r="Z1867" s="263"/>
      <c r="AA1867" s="263"/>
      <c r="AB1867" s="263"/>
      <c r="AC1867" s="263"/>
      <c r="AD1867" s="263"/>
      <c r="AE1867" s="263"/>
      <c r="AF1867" s="263"/>
      <c r="AG1867" s="158"/>
      <c r="AH1867" s="297">
        <f t="shared" si="80"/>
        <v>0</v>
      </c>
      <c r="AI1867" s="573"/>
      <c r="AJ1867" s="574" t="s">
        <v>659</v>
      </c>
      <c r="AK1867" s="574" t="s">
        <v>430</v>
      </c>
      <c r="AL1867" s="574"/>
      <c r="AM1867" s="574"/>
      <c r="AN1867" s="574"/>
      <c r="AO1867" s="574"/>
      <c r="AP1867" s="574"/>
      <c r="AQ1867" s="574"/>
      <c r="AR1867" s="574"/>
      <c r="AS1867" s="575"/>
      <c r="AT1867" s="576"/>
      <c r="AU1867" s="575"/>
      <c r="AV1867" s="577" t="s">
        <v>653</v>
      </c>
      <c r="AW1867" s="159"/>
    </row>
    <row r="1868" spans="1:49" ht="63.75">
      <c r="A1868" s="395"/>
      <c r="B1868" s="395">
        <v>4762721400</v>
      </c>
      <c r="C1868" s="263" t="s">
        <v>8401</v>
      </c>
      <c r="D1868" s="263" t="s">
        <v>8402</v>
      </c>
      <c r="E1868" s="263" t="s">
        <v>4037</v>
      </c>
      <c r="F1868" s="263" t="s">
        <v>422</v>
      </c>
      <c r="G1868" s="263" t="s">
        <v>655</v>
      </c>
      <c r="H1868" s="263"/>
      <c r="I1868" s="263"/>
      <c r="J1868" s="263"/>
      <c r="K1868" s="263"/>
      <c r="L1868" s="263"/>
      <c r="M1868" s="263"/>
      <c r="N1868" s="263"/>
      <c r="O1868" s="158"/>
      <c r="P1868" s="296">
        <f t="shared" si="81"/>
        <v>0</v>
      </c>
      <c r="Q1868" s="263"/>
      <c r="R1868" s="263"/>
      <c r="S1868" s="263"/>
      <c r="T1868" s="263"/>
      <c r="U1868" s="263"/>
      <c r="V1868" s="263"/>
      <c r="W1868" s="263">
        <v>1</v>
      </c>
      <c r="X1868" s="158">
        <v>45204</v>
      </c>
      <c r="Y1868" s="297">
        <f t="shared" si="82"/>
        <v>1</v>
      </c>
      <c r="Z1868" s="263"/>
      <c r="AA1868" s="263"/>
      <c r="AB1868" s="263"/>
      <c r="AC1868" s="263"/>
      <c r="AD1868" s="263"/>
      <c r="AE1868" s="263"/>
      <c r="AF1868" s="263"/>
      <c r="AG1868" s="158"/>
      <c r="AH1868" s="297">
        <f t="shared" si="80"/>
        <v>0</v>
      </c>
      <c r="AI1868" s="573"/>
      <c r="AJ1868" s="574" t="s">
        <v>659</v>
      </c>
      <c r="AK1868" s="574" t="s">
        <v>430</v>
      </c>
      <c r="AL1868" s="574"/>
      <c r="AM1868" s="574"/>
      <c r="AN1868" s="574"/>
      <c r="AO1868" s="574"/>
      <c r="AP1868" s="574"/>
      <c r="AQ1868" s="574"/>
      <c r="AR1868" s="574"/>
      <c r="AS1868" s="575"/>
      <c r="AT1868" s="576"/>
      <c r="AU1868" s="575"/>
      <c r="AV1868" s="577" t="s">
        <v>653</v>
      </c>
      <c r="AW1868" s="159"/>
    </row>
    <row r="1869" spans="1:49" ht="51">
      <c r="A1869" s="395"/>
      <c r="B1869" s="395">
        <v>4712530700</v>
      </c>
      <c r="C1869" s="263" t="s">
        <v>8403</v>
      </c>
      <c r="D1869" s="263" t="s">
        <v>8404</v>
      </c>
      <c r="E1869" s="263" t="s">
        <v>4038</v>
      </c>
      <c r="F1869" s="263" t="s">
        <v>422</v>
      </c>
      <c r="G1869" s="263" t="s">
        <v>655</v>
      </c>
      <c r="H1869" s="263"/>
      <c r="I1869" s="263"/>
      <c r="J1869" s="263"/>
      <c r="K1869" s="263"/>
      <c r="L1869" s="263"/>
      <c r="M1869" s="263"/>
      <c r="N1869" s="263"/>
      <c r="O1869" s="158"/>
      <c r="P1869" s="296">
        <f t="shared" si="81"/>
        <v>0</v>
      </c>
      <c r="Q1869" s="263"/>
      <c r="R1869" s="263"/>
      <c r="S1869" s="263"/>
      <c r="T1869" s="263"/>
      <c r="U1869" s="263"/>
      <c r="V1869" s="263"/>
      <c r="W1869" s="263">
        <v>1</v>
      </c>
      <c r="X1869" s="158">
        <v>45212</v>
      </c>
      <c r="Y1869" s="297">
        <f t="shared" si="82"/>
        <v>1</v>
      </c>
      <c r="Z1869" s="263"/>
      <c r="AA1869" s="263"/>
      <c r="AB1869" s="263"/>
      <c r="AC1869" s="263"/>
      <c r="AD1869" s="263"/>
      <c r="AE1869" s="263"/>
      <c r="AF1869" s="263"/>
      <c r="AG1869" s="158"/>
      <c r="AH1869" s="297">
        <f t="shared" si="80"/>
        <v>0</v>
      </c>
      <c r="AI1869" s="573"/>
      <c r="AJ1869" s="574" t="s">
        <v>659</v>
      </c>
      <c r="AK1869" s="574" t="s">
        <v>430</v>
      </c>
      <c r="AL1869" s="574"/>
      <c r="AM1869" s="574"/>
      <c r="AN1869" s="574"/>
      <c r="AO1869" s="574"/>
      <c r="AP1869" s="574"/>
      <c r="AQ1869" s="574"/>
      <c r="AR1869" s="574"/>
      <c r="AS1869" s="575"/>
      <c r="AT1869" s="576"/>
      <c r="AU1869" s="575"/>
      <c r="AV1869" s="577" t="s">
        <v>653</v>
      </c>
      <c r="AW1869" s="159"/>
    </row>
    <row r="1870" spans="1:49" ht="76.5">
      <c r="A1870" s="395"/>
      <c r="B1870" s="395">
        <v>3012212600</v>
      </c>
      <c r="C1870" s="263" t="s">
        <v>8405</v>
      </c>
      <c r="D1870" s="263" t="s">
        <v>8406</v>
      </c>
      <c r="E1870" s="263" t="s">
        <v>4039</v>
      </c>
      <c r="F1870" s="263" t="s">
        <v>422</v>
      </c>
      <c r="G1870" s="263" t="s">
        <v>655</v>
      </c>
      <c r="H1870" s="263"/>
      <c r="I1870" s="263"/>
      <c r="J1870" s="263"/>
      <c r="K1870" s="263"/>
      <c r="L1870" s="263"/>
      <c r="M1870" s="263"/>
      <c r="N1870" s="263"/>
      <c r="O1870" s="158"/>
      <c r="P1870" s="296">
        <f t="shared" si="81"/>
        <v>0</v>
      </c>
      <c r="Q1870" s="263"/>
      <c r="R1870" s="263"/>
      <c r="S1870" s="263"/>
      <c r="T1870" s="263"/>
      <c r="U1870" s="263"/>
      <c r="V1870" s="263"/>
      <c r="W1870" s="263">
        <v>1</v>
      </c>
      <c r="X1870" s="158">
        <v>45211</v>
      </c>
      <c r="Y1870" s="297">
        <f t="shared" si="82"/>
        <v>1</v>
      </c>
      <c r="Z1870" s="263"/>
      <c r="AA1870" s="263"/>
      <c r="AB1870" s="263"/>
      <c r="AC1870" s="263"/>
      <c r="AD1870" s="263"/>
      <c r="AE1870" s="263"/>
      <c r="AF1870" s="263"/>
      <c r="AG1870" s="158"/>
      <c r="AH1870" s="297">
        <f t="shared" si="80"/>
        <v>0</v>
      </c>
      <c r="AI1870" s="573"/>
      <c r="AJ1870" s="574" t="s">
        <v>659</v>
      </c>
      <c r="AK1870" s="574" t="s">
        <v>430</v>
      </c>
      <c r="AL1870" s="574"/>
      <c r="AM1870" s="574"/>
      <c r="AN1870" s="574"/>
      <c r="AO1870" s="574"/>
      <c r="AP1870" s="574"/>
      <c r="AQ1870" s="574"/>
      <c r="AR1870" s="574"/>
      <c r="AS1870" s="575"/>
      <c r="AT1870" s="576"/>
      <c r="AU1870" s="575"/>
      <c r="AV1870" s="577" t="s">
        <v>653</v>
      </c>
      <c r="AW1870" s="159"/>
    </row>
    <row r="1871" spans="1:49" ht="63.75">
      <c r="A1871" s="395"/>
      <c r="B1871" s="395">
        <v>5822602200</v>
      </c>
      <c r="C1871" s="263" t="s">
        <v>8407</v>
      </c>
      <c r="D1871" s="263" t="s">
        <v>8408</v>
      </c>
      <c r="E1871" s="263" t="s">
        <v>4040</v>
      </c>
      <c r="F1871" s="263" t="s">
        <v>422</v>
      </c>
      <c r="G1871" s="263" t="s">
        <v>655</v>
      </c>
      <c r="H1871" s="263"/>
      <c r="I1871" s="263"/>
      <c r="J1871" s="263"/>
      <c r="K1871" s="263"/>
      <c r="L1871" s="263"/>
      <c r="M1871" s="263"/>
      <c r="N1871" s="263"/>
      <c r="O1871" s="158"/>
      <c r="P1871" s="296">
        <f t="shared" si="81"/>
        <v>0</v>
      </c>
      <c r="Q1871" s="263"/>
      <c r="R1871" s="263"/>
      <c r="S1871" s="263"/>
      <c r="T1871" s="263"/>
      <c r="U1871" s="263"/>
      <c r="V1871" s="263"/>
      <c r="W1871" s="263">
        <v>1</v>
      </c>
      <c r="X1871" s="158">
        <v>45261</v>
      </c>
      <c r="Y1871" s="297">
        <f t="shared" si="82"/>
        <v>1</v>
      </c>
      <c r="Z1871" s="263"/>
      <c r="AA1871" s="263"/>
      <c r="AB1871" s="263"/>
      <c r="AC1871" s="263"/>
      <c r="AD1871" s="263"/>
      <c r="AE1871" s="263"/>
      <c r="AF1871" s="263"/>
      <c r="AG1871" s="158"/>
      <c r="AH1871" s="297">
        <f t="shared" si="80"/>
        <v>0</v>
      </c>
      <c r="AI1871" s="573"/>
      <c r="AJ1871" s="574" t="s">
        <v>659</v>
      </c>
      <c r="AK1871" s="574" t="s">
        <v>430</v>
      </c>
      <c r="AL1871" s="574"/>
      <c r="AM1871" s="574"/>
      <c r="AN1871" s="574"/>
      <c r="AO1871" s="574"/>
      <c r="AP1871" s="574"/>
      <c r="AQ1871" s="574"/>
      <c r="AR1871" s="574"/>
      <c r="AS1871" s="575"/>
      <c r="AT1871" s="576"/>
      <c r="AU1871" s="575"/>
      <c r="AV1871" s="577" t="s">
        <v>653</v>
      </c>
      <c r="AW1871" s="159"/>
    </row>
    <row r="1872" spans="1:49" ht="63.75">
      <c r="A1872" s="395"/>
      <c r="B1872" s="395">
        <v>4254320400</v>
      </c>
      <c r="C1872" s="263" t="s">
        <v>8409</v>
      </c>
      <c r="D1872" s="263" t="s">
        <v>8410</v>
      </c>
      <c r="E1872" s="263" t="s">
        <v>4041</v>
      </c>
      <c r="F1872" s="263" t="s">
        <v>422</v>
      </c>
      <c r="G1872" s="263" t="s">
        <v>655</v>
      </c>
      <c r="H1872" s="263"/>
      <c r="I1872" s="263"/>
      <c r="J1872" s="263"/>
      <c r="K1872" s="263"/>
      <c r="L1872" s="263"/>
      <c r="M1872" s="263"/>
      <c r="N1872" s="263"/>
      <c r="O1872" s="158"/>
      <c r="P1872" s="296">
        <f t="shared" si="81"/>
        <v>0</v>
      </c>
      <c r="Q1872" s="263"/>
      <c r="R1872" s="263"/>
      <c r="S1872" s="263"/>
      <c r="T1872" s="263"/>
      <c r="U1872" s="263"/>
      <c r="V1872" s="263"/>
      <c r="W1872" s="263">
        <v>1</v>
      </c>
      <c r="X1872" s="158">
        <v>45215</v>
      </c>
      <c r="Y1872" s="297">
        <f t="shared" si="82"/>
        <v>1</v>
      </c>
      <c r="Z1872" s="263"/>
      <c r="AA1872" s="263"/>
      <c r="AB1872" s="263"/>
      <c r="AC1872" s="263"/>
      <c r="AD1872" s="263"/>
      <c r="AE1872" s="263"/>
      <c r="AF1872" s="263"/>
      <c r="AG1872" s="158"/>
      <c r="AH1872" s="297">
        <f t="shared" si="80"/>
        <v>0</v>
      </c>
      <c r="AI1872" s="573"/>
      <c r="AJ1872" s="574" t="s">
        <v>659</v>
      </c>
      <c r="AK1872" s="574" t="s">
        <v>430</v>
      </c>
      <c r="AL1872" s="574"/>
      <c r="AM1872" s="574"/>
      <c r="AN1872" s="574"/>
      <c r="AO1872" s="574"/>
      <c r="AP1872" s="574"/>
      <c r="AQ1872" s="574"/>
      <c r="AR1872" s="574"/>
      <c r="AS1872" s="575"/>
      <c r="AT1872" s="576"/>
      <c r="AU1872" s="575"/>
      <c r="AV1872" s="577" t="s">
        <v>653</v>
      </c>
      <c r="AW1872" s="159"/>
    </row>
    <row r="1873" spans="1:49" ht="51">
      <c r="A1873" s="395"/>
      <c r="B1873" s="395">
        <v>4231931800</v>
      </c>
      <c r="C1873" s="263" t="s">
        <v>8411</v>
      </c>
      <c r="D1873" s="263" t="s">
        <v>8412</v>
      </c>
      <c r="E1873" s="263" t="s">
        <v>4042</v>
      </c>
      <c r="F1873" s="263" t="s">
        <v>422</v>
      </c>
      <c r="G1873" s="263" t="s">
        <v>655</v>
      </c>
      <c r="H1873" s="263"/>
      <c r="I1873" s="263"/>
      <c r="J1873" s="263"/>
      <c r="K1873" s="263"/>
      <c r="L1873" s="263"/>
      <c r="M1873" s="263"/>
      <c r="N1873" s="263"/>
      <c r="O1873" s="158"/>
      <c r="P1873" s="296">
        <f t="shared" si="81"/>
        <v>0</v>
      </c>
      <c r="Q1873" s="263"/>
      <c r="R1873" s="263"/>
      <c r="S1873" s="263"/>
      <c r="T1873" s="263"/>
      <c r="U1873" s="263"/>
      <c r="V1873" s="263"/>
      <c r="W1873" s="263">
        <v>1</v>
      </c>
      <c r="X1873" s="158">
        <v>45266</v>
      </c>
      <c r="Y1873" s="297">
        <f t="shared" si="82"/>
        <v>1</v>
      </c>
      <c r="Z1873" s="263"/>
      <c r="AA1873" s="263"/>
      <c r="AB1873" s="263"/>
      <c r="AC1873" s="263"/>
      <c r="AD1873" s="263"/>
      <c r="AE1873" s="263"/>
      <c r="AF1873" s="263"/>
      <c r="AG1873" s="158"/>
      <c r="AH1873" s="297">
        <f t="shared" si="80"/>
        <v>0</v>
      </c>
      <c r="AI1873" s="573"/>
      <c r="AJ1873" s="574" t="s">
        <v>659</v>
      </c>
      <c r="AK1873" s="574" t="s">
        <v>430</v>
      </c>
      <c r="AL1873" s="574"/>
      <c r="AM1873" s="574"/>
      <c r="AN1873" s="574"/>
      <c r="AO1873" s="574"/>
      <c r="AP1873" s="574"/>
      <c r="AQ1873" s="574"/>
      <c r="AR1873" s="574"/>
      <c r="AS1873" s="575"/>
      <c r="AT1873" s="576"/>
      <c r="AU1873" s="575"/>
      <c r="AV1873" s="577" t="s">
        <v>653</v>
      </c>
      <c r="AW1873" s="159"/>
    </row>
    <row r="1874" spans="1:49" ht="51">
      <c r="A1874" s="395"/>
      <c r="B1874" s="395">
        <v>4663610400</v>
      </c>
      <c r="C1874" s="263" t="s">
        <v>8413</v>
      </c>
      <c r="D1874" s="263" t="s">
        <v>8414</v>
      </c>
      <c r="E1874" s="263" t="s">
        <v>4043</v>
      </c>
      <c r="F1874" s="263" t="s">
        <v>422</v>
      </c>
      <c r="G1874" s="263" t="s">
        <v>655</v>
      </c>
      <c r="H1874" s="263"/>
      <c r="I1874" s="263"/>
      <c r="J1874" s="263"/>
      <c r="K1874" s="263"/>
      <c r="L1874" s="263"/>
      <c r="M1874" s="263"/>
      <c r="N1874" s="263"/>
      <c r="O1874" s="158"/>
      <c r="P1874" s="296">
        <f t="shared" si="81"/>
        <v>0</v>
      </c>
      <c r="Q1874" s="263"/>
      <c r="R1874" s="263"/>
      <c r="S1874" s="263"/>
      <c r="T1874" s="263"/>
      <c r="U1874" s="263"/>
      <c r="V1874" s="263"/>
      <c r="W1874" s="263">
        <v>1</v>
      </c>
      <c r="X1874" s="158">
        <v>45114</v>
      </c>
      <c r="Y1874" s="297">
        <f t="shared" si="82"/>
        <v>1</v>
      </c>
      <c r="Z1874" s="263"/>
      <c r="AA1874" s="263"/>
      <c r="AB1874" s="263"/>
      <c r="AC1874" s="263"/>
      <c r="AD1874" s="263"/>
      <c r="AE1874" s="263"/>
      <c r="AF1874" s="263"/>
      <c r="AG1874" s="158"/>
      <c r="AH1874" s="297">
        <f t="shared" si="80"/>
        <v>0</v>
      </c>
      <c r="AI1874" s="573"/>
      <c r="AJ1874" s="574" t="s">
        <v>659</v>
      </c>
      <c r="AK1874" s="574" t="s">
        <v>430</v>
      </c>
      <c r="AL1874" s="574"/>
      <c r="AM1874" s="574"/>
      <c r="AN1874" s="574"/>
      <c r="AO1874" s="574"/>
      <c r="AP1874" s="574"/>
      <c r="AQ1874" s="574"/>
      <c r="AR1874" s="574"/>
      <c r="AS1874" s="575"/>
      <c r="AT1874" s="576"/>
      <c r="AU1874" s="575"/>
      <c r="AV1874" s="577" t="s">
        <v>653</v>
      </c>
      <c r="AW1874" s="159"/>
    </row>
    <row r="1875" spans="1:49" ht="51">
      <c r="A1875" s="395"/>
      <c r="B1875" s="395">
        <v>5502020600</v>
      </c>
      <c r="C1875" s="263" t="s">
        <v>8415</v>
      </c>
      <c r="D1875" s="263" t="s">
        <v>8416</v>
      </c>
      <c r="E1875" s="263" t="s">
        <v>4044</v>
      </c>
      <c r="F1875" s="263" t="s">
        <v>422</v>
      </c>
      <c r="G1875" s="263" t="s">
        <v>655</v>
      </c>
      <c r="H1875" s="263"/>
      <c r="I1875" s="263"/>
      <c r="J1875" s="263"/>
      <c r="K1875" s="263"/>
      <c r="L1875" s="263"/>
      <c r="M1875" s="263"/>
      <c r="N1875" s="263"/>
      <c r="O1875" s="158"/>
      <c r="P1875" s="296">
        <f t="shared" si="81"/>
        <v>0</v>
      </c>
      <c r="Q1875" s="263"/>
      <c r="R1875" s="263"/>
      <c r="S1875" s="263"/>
      <c r="T1875" s="263"/>
      <c r="U1875" s="263"/>
      <c r="V1875" s="263"/>
      <c r="W1875" s="263">
        <v>1</v>
      </c>
      <c r="X1875" s="158">
        <v>45233</v>
      </c>
      <c r="Y1875" s="297">
        <f t="shared" si="82"/>
        <v>1</v>
      </c>
      <c r="Z1875" s="263"/>
      <c r="AA1875" s="263"/>
      <c r="AB1875" s="263"/>
      <c r="AC1875" s="263"/>
      <c r="AD1875" s="263"/>
      <c r="AE1875" s="263"/>
      <c r="AF1875" s="263"/>
      <c r="AG1875" s="158"/>
      <c r="AH1875" s="297">
        <f t="shared" si="80"/>
        <v>0</v>
      </c>
      <c r="AI1875" s="573"/>
      <c r="AJ1875" s="574" t="s">
        <v>659</v>
      </c>
      <c r="AK1875" s="574" t="s">
        <v>430</v>
      </c>
      <c r="AL1875" s="574"/>
      <c r="AM1875" s="574"/>
      <c r="AN1875" s="574"/>
      <c r="AO1875" s="574"/>
      <c r="AP1875" s="574"/>
      <c r="AQ1875" s="574"/>
      <c r="AR1875" s="574"/>
      <c r="AS1875" s="575"/>
      <c r="AT1875" s="576"/>
      <c r="AU1875" s="575"/>
      <c r="AV1875" s="577" t="s">
        <v>653</v>
      </c>
      <c r="AW1875" s="159"/>
    </row>
    <row r="1876" spans="1:49" ht="51">
      <c r="A1876" s="395"/>
      <c r="B1876" s="395">
        <v>4673600400</v>
      </c>
      <c r="C1876" s="263" t="s">
        <v>8417</v>
      </c>
      <c r="D1876" s="263" t="s">
        <v>8418</v>
      </c>
      <c r="E1876" s="263" t="s">
        <v>4045</v>
      </c>
      <c r="F1876" s="263" t="s">
        <v>422</v>
      </c>
      <c r="G1876" s="263" t="s">
        <v>655</v>
      </c>
      <c r="H1876" s="263"/>
      <c r="I1876" s="263"/>
      <c r="J1876" s="263"/>
      <c r="K1876" s="263"/>
      <c r="L1876" s="263"/>
      <c r="M1876" s="263"/>
      <c r="N1876" s="263"/>
      <c r="O1876" s="158"/>
      <c r="P1876" s="296">
        <f t="shared" si="81"/>
        <v>0</v>
      </c>
      <c r="Q1876" s="263"/>
      <c r="R1876" s="263"/>
      <c r="S1876" s="263"/>
      <c r="T1876" s="263"/>
      <c r="U1876" s="263"/>
      <c r="V1876" s="263"/>
      <c r="W1876" s="263">
        <v>1</v>
      </c>
      <c r="X1876" s="158">
        <v>45229</v>
      </c>
      <c r="Y1876" s="297">
        <f t="shared" si="82"/>
        <v>1</v>
      </c>
      <c r="Z1876" s="263"/>
      <c r="AA1876" s="263"/>
      <c r="AB1876" s="263"/>
      <c r="AC1876" s="263"/>
      <c r="AD1876" s="263"/>
      <c r="AE1876" s="263"/>
      <c r="AF1876" s="263"/>
      <c r="AG1876" s="158"/>
      <c r="AH1876" s="297">
        <f t="shared" si="80"/>
        <v>0</v>
      </c>
      <c r="AI1876" s="573"/>
      <c r="AJ1876" s="574" t="s">
        <v>659</v>
      </c>
      <c r="AK1876" s="574" t="s">
        <v>430</v>
      </c>
      <c r="AL1876" s="574"/>
      <c r="AM1876" s="574"/>
      <c r="AN1876" s="574"/>
      <c r="AO1876" s="574"/>
      <c r="AP1876" s="574"/>
      <c r="AQ1876" s="574"/>
      <c r="AR1876" s="574"/>
      <c r="AS1876" s="575"/>
      <c r="AT1876" s="576"/>
      <c r="AU1876" s="575"/>
      <c r="AV1876" s="577" t="s">
        <v>653</v>
      </c>
      <c r="AW1876" s="159"/>
    </row>
    <row r="1877" spans="1:49" ht="63.75">
      <c r="A1877" s="395"/>
      <c r="B1877" s="395">
        <v>4653460500</v>
      </c>
      <c r="C1877" s="263" t="s">
        <v>8419</v>
      </c>
      <c r="D1877" s="263" t="s">
        <v>8420</v>
      </c>
      <c r="E1877" s="263" t="s">
        <v>4046</v>
      </c>
      <c r="F1877" s="263" t="s">
        <v>422</v>
      </c>
      <c r="G1877" s="263" t="s">
        <v>655</v>
      </c>
      <c r="H1877" s="263"/>
      <c r="I1877" s="263"/>
      <c r="J1877" s="263"/>
      <c r="K1877" s="263"/>
      <c r="L1877" s="263"/>
      <c r="M1877" s="263"/>
      <c r="N1877" s="263"/>
      <c r="O1877" s="158"/>
      <c r="P1877" s="296">
        <f t="shared" si="81"/>
        <v>0</v>
      </c>
      <c r="Q1877" s="263"/>
      <c r="R1877" s="263"/>
      <c r="S1877" s="263"/>
      <c r="T1877" s="263"/>
      <c r="U1877" s="263"/>
      <c r="V1877" s="263"/>
      <c r="W1877" s="263">
        <v>1</v>
      </c>
      <c r="X1877" s="158">
        <v>45125</v>
      </c>
      <c r="Y1877" s="297">
        <f t="shared" si="82"/>
        <v>1</v>
      </c>
      <c r="Z1877" s="263"/>
      <c r="AA1877" s="263"/>
      <c r="AB1877" s="263"/>
      <c r="AC1877" s="263"/>
      <c r="AD1877" s="263"/>
      <c r="AE1877" s="263"/>
      <c r="AF1877" s="263"/>
      <c r="AG1877" s="158"/>
      <c r="AH1877" s="297">
        <f t="shared" si="80"/>
        <v>0</v>
      </c>
      <c r="AI1877" s="573"/>
      <c r="AJ1877" s="574" t="s">
        <v>659</v>
      </c>
      <c r="AK1877" s="574" t="s">
        <v>430</v>
      </c>
      <c r="AL1877" s="574"/>
      <c r="AM1877" s="574"/>
      <c r="AN1877" s="574"/>
      <c r="AO1877" s="574"/>
      <c r="AP1877" s="574"/>
      <c r="AQ1877" s="574"/>
      <c r="AR1877" s="574"/>
      <c r="AS1877" s="575"/>
      <c r="AT1877" s="576"/>
      <c r="AU1877" s="575"/>
      <c r="AV1877" s="577" t="s">
        <v>653</v>
      </c>
      <c r="AW1877" s="159"/>
    </row>
    <row r="1878" spans="1:49" ht="76.5">
      <c r="A1878" s="395"/>
      <c r="B1878" s="395">
        <v>6312131600</v>
      </c>
      <c r="C1878" s="263" t="s">
        <v>8421</v>
      </c>
      <c r="D1878" s="263" t="s">
        <v>8422</v>
      </c>
      <c r="E1878" s="263" t="s">
        <v>4047</v>
      </c>
      <c r="F1878" s="263" t="s">
        <v>422</v>
      </c>
      <c r="G1878" s="263" t="s">
        <v>655</v>
      </c>
      <c r="H1878" s="263"/>
      <c r="I1878" s="263"/>
      <c r="J1878" s="263"/>
      <c r="K1878" s="263"/>
      <c r="L1878" s="263"/>
      <c r="M1878" s="263"/>
      <c r="N1878" s="263"/>
      <c r="O1878" s="158"/>
      <c r="P1878" s="296">
        <f t="shared" si="81"/>
        <v>0</v>
      </c>
      <c r="Q1878" s="263"/>
      <c r="R1878" s="263"/>
      <c r="S1878" s="263"/>
      <c r="T1878" s="263"/>
      <c r="U1878" s="263"/>
      <c r="V1878" s="263"/>
      <c r="W1878" s="263">
        <v>1</v>
      </c>
      <c r="X1878" s="158">
        <v>45246</v>
      </c>
      <c r="Y1878" s="297">
        <f t="shared" si="82"/>
        <v>1</v>
      </c>
      <c r="Z1878" s="263"/>
      <c r="AA1878" s="263"/>
      <c r="AB1878" s="263"/>
      <c r="AC1878" s="263"/>
      <c r="AD1878" s="263"/>
      <c r="AE1878" s="263"/>
      <c r="AF1878" s="263"/>
      <c r="AG1878" s="158"/>
      <c r="AH1878" s="297">
        <f t="shared" si="80"/>
        <v>0</v>
      </c>
      <c r="AI1878" s="573"/>
      <c r="AJ1878" s="574" t="s">
        <v>659</v>
      </c>
      <c r="AK1878" s="574" t="s">
        <v>430</v>
      </c>
      <c r="AL1878" s="574"/>
      <c r="AM1878" s="574"/>
      <c r="AN1878" s="574"/>
      <c r="AO1878" s="574"/>
      <c r="AP1878" s="574"/>
      <c r="AQ1878" s="574"/>
      <c r="AR1878" s="574"/>
      <c r="AS1878" s="575"/>
      <c r="AT1878" s="576"/>
      <c r="AU1878" s="575"/>
      <c r="AV1878" s="577" t="s">
        <v>653</v>
      </c>
      <c r="AW1878" s="159"/>
    </row>
    <row r="1879" spans="1:49" ht="51">
      <c r="A1879" s="395"/>
      <c r="B1879" s="395">
        <v>4676310200</v>
      </c>
      <c r="C1879" s="263" t="s">
        <v>8423</v>
      </c>
      <c r="D1879" s="263" t="s">
        <v>8424</v>
      </c>
      <c r="E1879" s="263" t="s">
        <v>4048</v>
      </c>
      <c r="F1879" s="263" t="s">
        <v>422</v>
      </c>
      <c r="G1879" s="263" t="s">
        <v>655</v>
      </c>
      <c r="H1879" s="263"/>
      <c r="I1879" s="263"/>
      <c r="J1879" s="263"/>
      <c r="K1879" s="263"/>
      <c r="L1879" s="263"/>
      <c r="M1879" s="263"/>
      <c r="N1879" s="263"/>
      <c r="O1879" s="158"/>
      <c r="P1879" s="296">
        <f t="shared" si="81"/>
        <v>0</v>
      </c>
      <c r="Q1879" s="263"/>
      <c r="R1879" s="263"/>
      <c r="S1879" s="263"/>
      <c r="T1879" s="263"/>
      <c r="U1879" s="263"/>
      <c r="V1879" s="263"/>
      <c r="W1879" s="263">
        <v>1</v>
      </c>
      <c r="X1879" s="158">
        <v>45247</v>
      </c>
      <c r="Y1879" s="297">
        <f t="shared" si="82"/>
        <v>1</v>
      </c>
      <c r="Z1879" s="263"/>
      <c r="AA1879" s="263"/>
      <c r="AB1879" s="263"/>
      <c r="AC1879" s="263"/>
      <c r="AD1879" s="263"/>
      <c r="AE1879" s="263"/>
      <c r="AF1879" s="263"/>
      <c r="AG1879" s="158"/>
      <c r="AH1879" s="297">
        <f t="shared" si="80"/>
        <v>0</v>
      </c>
      <c r="AI1879" s="573"/>
      <c r="AJ1879" s="574" t="s">
        <v>659</v>
      </c>
      <c r="AK1879" s="574" t="s">
        <v>430</v>
      </c>
      <c r="AL1879" s="574"/>
      <c r="AM1879" s="574"/>
      <c r="AN1879" s="574"/>
      <c r="AO1879" s="574"/>
      <c r="AP1879" s="574"/>
      <c r="AQ1879" s="574"/>
      <c r="AR1879" s="574"/>
      <c r="AS1879" s="575"/>
      <c r="AT1879" s="576"/>
      <c r="AU1879" s="575"/>
      <c r="AV1879" s="577" t="s">
        <v>653</v>
      </c>
      <c r="AW1879" s="159"/>
    </row>
    <row r="1880" spans="1:49" ht="51">
      <c r="A1880" s="395"/>
      <c r="B1880" s="395">
        <v>5500122700</v>
      </c>
      <c r="C1880" s="263" t="s">
        <v>8425</v>
      </c>
      <c r="D1880" s="263" t="s">
        <v>8426</v>
      </c>
      <c r="E1880" s="263" t="s">
        <v>4049</v>
      </c>
      <c r="F1880" s="263" t="s">
        <v>422</v>
      </c>
      <c r="G1880" s="263" t="s">
        <v>655</v>
      </c>
      <c r="H1880" s="263"/>
      <c r="I1880" s="263"/>
      <c r="J1880" s="263"/>
      <c r="K1880" s="263"/>
      <c r="L1880" s="263"/>
      <c r="M1880" s="263"/>
      <c r="N1880" s="263"/>
      <c r="O1880" s="158"/>
      <c r="P1880" s="296">
        <f t="shared" si="81"/>
        <v>0</v>
      </c>
      <c r="Q1880" s="263"/>
      <c r="R1880" s="263"/>
      <c r="S1880" s="263"/>
      <c r="T1880" s="263"/>
      <c r="U1880" s="263"/>
      <c r="V1880" s="263"/>
      <c r="W1880" s="263">
        <v>1</v>
      </c>
      <c r="X1880" s="158">
        <v>45219</v>
      </c>
      <c r="Y1880" s="297">
        <f t="shared" si="82"/>
        <v>1</v>
      </c>
      <c r="Z1880" s="263"/>
      <c r="AA1880" s="263"/>
      <c r="AB1880" s="263"/>
      <c r="AC1880" s="263"/>
      <c r="AD1880" s="263"/>
      <c r="AE1880" s="263"/>
      <c r="AF1880" s="263"/>
      <c r="AG1880" s="158"/>
      <c r="AH1880" s="297">
        <f t="shared" si="80"/>
        <v>0</v>
      </c>
      <c r="AI1880" s="573"/>
      <c r="AJ1880" s="574" t="s">
        <v>659</v>
      </c>
      <c r="AK1880" s="574" t="s">
        <v>430</v>
      </c>
      <c r="AL1880" s="574"/>
      <c r="AM1880" s="574"/>
      <c r="AN1880" s="574"/>
      <c r="AO1880" s="574"/>
      <c r="AP1880" s="574"/>
      <c r="AQ1880" s="574"/>
      <c r="AR1880" s="574"/>
      <c r="AS1880" s="575"/>
      <c r="AT1880" s="576"/>
      <c r="AU1880" s="575"/>
      <c r="AV1880" s="577" t="s">
        <v>653</v>
      </c>
      <c r="AW1880" s="159"/>
    </row>
    <row r="1881" spans="1:49" ht="63.75">
      <c r="A1881" s="395"/>
      <c r="B1881" s="395">
        <v>5305020800</v>
      </c>
      <c r="C1881" s="263" t="s">
        <v>8427</v>
      </c>
      <c r="D1881" s="263" t="s">
        <v>8428</v>
      </c>
      <c r="E1881" s="263" t="s">
        <v>4050</v>
      </c>
      <c r="F1881" s="263" t="s">
        <v>422</v>
      </c>
      <c r="G1881" s="263" t="s">
        <v>655</v>
      </c>
      <c r="H1881" s="263"/>
      <c r="I1881" s="263"/>
      <c r="J1881" s="263"/>
      <c r="K1881" s="263"/>
      <c r="L1881" s="263"/>
      <c r="M1881" s="263"/>
      <c r="N1881" s="263"/>
      <c r="O1881" s="158"/>
      <c r="P1881" s="296">
        <f t="shared" si="81"/>
        <v>0</v>
      </c>
      <c r="Q1881" s="263"/>
      <c r="R1881" s="263"/>
      <c r="S1881" s="263"/>
      <c r="T1881" s="263"/>
      <c r="U1881" s="263"/>
      <c r="V1881" s="263"/>
      <c r="W1881" s="263">
        <v>1</v>
      </c>
      <c r="X1881" s="158">
        <v>45189</v>
      </c>
      <c r="Y1881" s="297">
        <f t="shared" si="82"/>
        <v>1</v>
      </c>
      <c r="Z1881" s="263"/>
      <c r="AA1881" s="263"/>
      <c r="AB1881" s="263"/>
      <c r="AC1881" s="263"/>
      <c r="AD1881" s="263"/>
      <c r="AE1881" s="263"/>
      <c r="AF1881" s="263"/>
      <c r="AG1881" s="158"/>
      <c r="AH1881" s="297">
        <f t="shared" si="80"/>
        <v>0</v>
      </c>
      <c r="AI1881" s="573"/>
      <c r="AJ1881" s="574" t="s">
        <v>659</v>
      </c>
      <c r="AK1881" s="574" t="s">
        <v>430</v>
      </c>
      <c r="AL1881" s="574"/>
      <c r="AM1881" s="574"/>
      <c r="AN1881" s="574"/>
      <c r="AO1881" s="574"/>
      <c r="AP1881" s="574"/>
      <c r="AQ1881" s="574"/>
      <c r="AR1881" s="574"/>
      <c r="AS1881" s="575"/>
      <c r="AT1881" s="576"/>
      <c r="AU1881" s="575"/>
      <c r="AV1881" s="577" t="s">
        <v>653</v>
      </c>
      <c r="AW1881" s="159"/>
    </row>
    <row r="1882" spans="1:49" ht="63.75">
      <c r="A1882" s="395"/>
      <c r="B1882" s="395">
        <v>4491310300</v>
      </c>
      <c r="C1882" s="263" t="s">
        <v>8429</v>
      </c>
      <c r="D1882" s="263" t="s">
        <v>8430</v>
      </c>
      <c r="E1882" s="263" t="s">
        <v>4051</v>
      </c>
      <c r="F1882" s="263" t="s">
        <v>422</v>
      </c>
      <c r="G1882" s="263" t="s">
        <v>655</v>
      </c>
      <c r="H1882" s="263"/>
      <c r="I1882" s="263"/>
      <c r="J1882" s="263"/>
      <c r="K1882" s="263"/>
      <c r="L1882" s="263"/>
      <c r="M1882" s="263"/>
      <c r="N1882" s="263"/>
      <c r="O1882" s="158"/>
      <c r="P1882" s="296">
        <f t="shared" si="81"/>
        <v>0</v>
      </c>
      <c r="Q1882" s="263"/>
      <c r="R1882" s="263"/>
      <c r="S1882" s="263"/>
      <c r="T1882" s="263"/>
      <c r="U1882" s="263"/>
      <c r="V1882" s="263"/>
      <c r="W1882" s="263">
        <v>1</v>
      </c>
      <c r="X1882" s="158">
        <v>45230</v>
      </c>
      <c r="Y1882" s="297">
        <f t="shared" si="82"/>
        <v>1</v>
      </c>
      <c r="Z1882" s="263"/>
      <c r="AA1882" s="263"/>
      <c r="AB1882" s="263"/>
      <c r="AC1882" s="263"/>
      <c r="AD1882" s="263"/>
      <c r="AE1882" s="263"/>
      <c r="AF1882" s="263"/>
      <c r="AG1882" s="158"/>
      <c r="AH1882" s="297">
        <f t="shared" si="80"/>
        <v>0</v>
      </c>
      <c r="AI1882" s="573"/>
      <c r="AJ1882" s="574" t="s">
        <v>659</v>
      </c>
      <c r="AK1882" s="574" t="s">
        <v>430</v>
      </c>
      <c r="AL1882" s="574"/>
      <c r="AM1882" s="574"/>
      <c r="AN1882" s="574"/>
      <c r="AO1882" s="574"/>
      <c r="AP1882" s="574"/>
      <c r="AQ1882" s="574"/>
      <c r="AR1882" s="574"/>
      <c r="AS1882" s="575"/>
      <c r="AT1882" s="576"/>
      <c r="AU1882" s="575"/>
      <c r="AV1882" s="577" t="s">
        <v>653</v>
      </c>
      <c r="AW1882" s="159"/>
    </row>
    <row r="1883" spans="1:49" ht="51">
      <c r="A1883" s="395"/>
      <c r="B1883" s="395">
        <v>4776800400</v>
      </c>
      <c r="C1883" s="263" t="s">
        <v>8431</v>
      </c>
      <c r="D1883" s="263" t="s">
        <v>8432</v>
      </c>
      <c r="E1883" s="263" t="s">
        <v>4052</v>
      </c>
      <c r="F1883" s="263" t="s">
        <v>422</v>
      </c>
      <c r="G1883" s="263" t="s">
        <v>655</v>
      </c>
      <c r="H1883" s="263"/>
      <c r="I1883" s="263"/>
      <c r="J1883" s="263"/>
      <c r="K1883" s="263"/>
      <c r="L1883" s="263"/>
      <c r="M1883" s="263"/>
      <c r="N1883" s="263"/>
      <c r="O1883" s="158"/>
      <c r="P1883" s="296">
        <f t="shared" si="81"/>
        <v>0</v>
      </c>
      <c r="Q1883" s="263"/>
      <c r="R1883" s="263"/>
      <c r="S1883" s="263"/>
      <c r="T1883" s="263"/>
      <c r="U1883" s="263"/>
      <c r="V1883" s="263"/>
      <c r="W1883" s="263">
        <v>1</v>
      </c>
      <c r="X1883" s="158">
        <v>45110</v>
      </c>
      <c r="Y1883" s="297">
        <f t="shared" si="82"/>
        <v>1</v>
      </c>
      <c r="Z1883" s="263"/>
      <c r="AA1883" s="263"/>
      <c r="AB1883" s="263"/>
      <c r="AC1883" s="263"/>
      <c r="AD1883" s="263"/>
      <c r="AE1883" s="263"/>
      <c r="AF1883" s="263"/>
      <c r="AG1883" s="158"/>
      <c r="AH1883" s="297">
        <f t="shared" si="80"/>
        <v>0</v>
      </c>
      <c r="AI1883" s="573"/>
      <c r="AJ1883" s="574" t="s">
        <v>659</v>
      </c>
      <c r="AK1883" s="574" t="s">
        <v>430</v>
      </c>
      <c r="AL1883" s="574"/>
      <c r="AM1883" s="574"/>
      <c r="AN1883" s="574"/>
      <c r="AO1883" s="574"/>
      <c r="AP1883" s="574"/>
      <c r="AQ1883" s="574"/>
      <c r="AR1883" s="574"/>
      <c r="AS1883" s="575"/>
      <c r="AT1883" s="576"/>
      <c r="AU1883" s="575"/>
      <c r="AV1883" s="577" t="s">
        <v>653</v>
      </c>
      <c r="AW1883" s="159"/>
    </row>
    <row r="1884" spans="1:49" ht="63.75">
      <c r="A1884" s="395"/>
      <c r="B1884" s="395">
        <v>4294200500</v>
      </c>
      <c r="C1884" s="263" t="s">
        <v>8433</v>
      </c>
      <c r="D1884" s="263" t="s">
        <v>8434</v>
      </c>
      <c r="E1884" s="263" t="s">
        <v>4053</v>
      </c>
      <c r="F1884" s="263" t="s">
        <v>422</v>
      </c>
      <c r="G1884" s="263" t="s">
        <v>655</v>
      </c>
      <c r="H1884" s="263"/>
      <c r="I1884" s="263"/>
      <c r="J1884" s="263"/>
      <c r="K1884" s="263"/>
      <c r="L1884" s="263"/>
      <c r="M1884" s="263"/>
      <c r="N1884" s="263"/>
      <c r="O1884" s="158"/>
      <c r="P1884" s="296">
        <f t="shared" si="81"/>
        <v>0</v>
      </c>
      <c r="Q1884" s="263"/>
      <c r="R1884" s="263"/>
      <c r="S1884" s="263"/>
      <c r="T1884" s="263"/>
      <c r="U1884" s="263"/>
      <c r="V1884" s="263"/>
      <c r="W1884" s="263">
        <v>1</v>
      </c>
      <c r="X1884" s="158">
        <v>45201</v>
      </c>
      <c r="Y1884" s="297">
        <f t="shared" si="82"/>
        <v>1</v>
      </c>
      <c r="Z1884" s="263"/>
      <c r="AA1884" s="263"/>
      <c r="AB1884" s="263"/>
      <c r="AC1884" s="263"/>
      <c r="AD1884" s="263"/>
      <c r="AE1884" s="263"/>
      <c r="AF1884" s="263"/>
      <c r="AG1884" s="158"/>
      <c r="AH1884" s="297">
        <f t="shared" si="80"/>
        <v>0</v>
      </c>
      <c r="AI1884" s="573"/>
      <c r="AJ1884" s="574" t="s">
        <v>659</v>
      </c>
      <c r="AK1884" s="574" t="s">
        <v>430</v>
      </c>
      <c r="AL1884" s="574"/>
      <c r="AM1884" s="574"/>
      <c r="AN1884" s="574"/>
      <c r="AO1884" s="574"/>
      <c r="AP1884" s="574"/>
      <c r="AQ1884" s="574"/>
      <c r="AR1884" s="574"/>
      <c r="AS1884" s="575"/>
      <c r="AT1884" s="576"/>
      <c r="AU1884" s="575"/>
      <c r="AV1884" s="577" t="s">
        <v>653</v>
      </c>
      <c r="AW1884" s="159"/>
    </row>
    <row r="1885" spans="1:49" ht="51">
      <c r="A1885" s="395"/>
      <c r="B1885" s="395">
        <v>4673202200</v>
      </c>
      <c r="C1885" s="263" t="s">
        <v>8435</v>
      </c>
      <c r="D1885" s="263" t="s">
        <v>8436</v>
      </c>
      <c r="E1885" s="263" t="s">
        <v>4054</v>
      </c>
      <c r="F1885" s="263" t="s">
        <v>422</v>
      </c>
      <c r="G1885" s="263" t="s">
        <v>655</v>
      </c>
      <c r="H1885" s="263"/>
      <c r="I1885" s="263"/>
      <c r="J1885" s="263"/>
      <c r="K1885" s="263"/>
      <c r="L1885" s="263"/>
      <c r="M1885" s="263"/>
      <c r="N1885" s="263"/>
      <c r="O1885" s="158"/>
      <c r="P1885" s="296">
        <f t="shared" si="81"/>
        <v>0</v>
      </c>
      <c r="Q1885" s="263"/>
      <c r="R1885" s="263"/>
      <c r="S1885" s="263"/>
      <c r="T1885" s="263"/>
      <c r="U1885" s="263"/>
      <c r="V1885" s="263"/>
      <c r="W1885" s="263">
        <v>1</v>
      </c>
      <c r="X1885" s="158">
        <v>45280</v>
      </c>
      <c r="Y1885" s="297">
        <f t="shared" si="82"/>
        <v>1</v>
      </c>
      <c r="Z1885" s="263"/>
      <c r="AA1885" s="263"/>
      <c r="AB1885" s="263"/>
      <c r="AC1885" s="263"/>
      <c r="AD1885" s="263"/>
      <c r="AE1885" s="263"/>
      <c r="AF1885" s="263"/>
      <c r="AG1885" s="158"/>
      <c r="AH1885" s="297">
        <f t="shared" si="80"/>
        <v>0</v>
      </c>
      <c r="AI1885" s="573"/>
      <c r="AJ1885" s="574" t="s">
        <v>659</v>
      </c>
      <c r="AK1885" s="574" t="s">
        <v>430</v>
      </c>
      <c r="AL1885" s="574"/>
      <c r="AM1885" s="574"/>
      <c r="AN1885" s="574"/>
      <c r="AO1885" s="574"/>
      <c r="AP1885" s="574"/>
      <c r="AQ1885" s="574"/>
      <c r="AR1885" s="574"/>
      <c r="AS1885" s="575"/>
      <c r="AT1885" s="576"/>
      <c r="AU1885" s="575"/>
      <c r="AV1885" s="577" t="s">
        <v>653</v>
      </c>
      <c r="AW1885" s="159"/>
    </row>
    <row r="1886" spans="1:49" ht="63.75">
      <c r="A1886" s="395"/>
      <c r="B1886" s="395">
        <v>3072301400</v>
      </c>
      <c r="C1886" s="263" t="s">
        <v>8437</v>
      </c>
      <c r="D1886" s="263" t="s">
        <v>8438</v>
      </c>
      <c r="E1886" s="263" t="s">
        <v>4055</v>
      </c>
      <c r="F1886" s="263" t="s">
        <v>422</v>
      </c>
      <c r="G1886" s="263" t="s">
        <v>655</v>
      </c>
      <c r="H1886" s="263"/>
      <c r="I1886" s="263"/>
      <c r="J1886" s="263"/>
      <c r="K1886" s="263"/>
      <c r="L1886" s="263"/>
      <c r="M1886" s="263"/>
      <c r="N1886" s="263"/>
      <c r="O1886" s="158"/>
      <c r="P1886" s="296">
        <f t="shared" si="81"/>
        <v>0</v>
      </c>
      <c r="Q1886" s="263"/>
      <c r="R1886" s="263"/>
      <c r="S1886" s="263"/>
      <c r="T1886" s="263"/>
      <c r="U1886" s="263"/>
      <c r="V1886" s="263"/>
      <c r="W1886" s="263">
        <v>1</v>
      </c>
      <c r="X1886" s="158">
        <v>45188</v>
      </c>
      <c r="Y1886" s="297">
        <f t="shared" si="82"/>
        <v>1</v>
      </c>
      <c r="Z1886" s="263"/>
      <c r="AA1886" s="263"/>
      <c r="AB1886" s="263"/>
      <c r="AC1886" s="263"/>
      <c r="AD1886" s="263"/>
      <c r="AE1886" s="263"/>
      <c r="AF1886" s="263"/>
      <c r="AG1886" s="158"/>
      <c r="AH1886" s="297">
        <f t="shared" si="80"/>
        <v>0</v>
      </c>
      <c r="AI1886" s="573"/>
      <c r="AJ1886" s="574" t="s">
        <v>659</v>
      </c>
      <c r="AK1886" s="574" t="s">
        <v>430</v>
      </c>
      <c r="AL1886" s="574"/>
      <c r="AM1886" s="574"/>
      <c r="AN1886" s="574"/>
      <c r="AO1886" s="574"/>
      <c r="AP1886" s="574"/>
      <c r="AQ1886" s="574"/>
      <c r="AR1886" s="574"/>
      <c r="AS1886" s="575"/>
      <c r="AT1886" s="576"/>
      <c r="AU1886" s="575"/>
      <c r="AV1886" s="577" t="s">
        <v>653</v>
      </c>
      <c r="AW1886" s="159"/>
    </row>
    <row r="1887" spans="1:49" ht="76.5">
      <c r="A1887" s="395"/>
      <c r="B1887" s="395">
        <v>3072610700</v>
      </c>
      <c r="C1887" s="263" t="s">
        <v>8439</v>
      </c>
      <c r="D1887" s="263" t="s">
        <v>8440</v>
      </c>
      <c r="E1887" s="263" t="s">
        <v>4056</v>
      </c>
      <c r="F1887" s="263" t="s">
        <v>422</v>
      </c>
      <c r="G1887" s="263" t="s">
        <v>655</v>
      </c>
      <c r="H1887" s="263"/>
      <c r="I1887" s="263"/>
      <c r="J1887" s="263"/>
      <c r="K1887" s="263"/>
      <c r="L1887" s="263"/>
      <c r="M1887" s="263"/>
      <c r="N1887" s="263"/>
      <c r="O1887" s="158"/>
      <c r="P1887" s="296">
        <f t="shared" si="81"/>
        <v>0</v>
      </c>
      <c r="Q1887" s="263"/>
      <c r="R1887" s="263"/>
      <c r="S1887" s="263"/>
      <c r="T1887" s="263"/>
      <c r="U1887" s="263"/>
      <c r="V1887" s="263"/>
      <c r="W1887" s="263">
        <v>1</v>
      </c>
      <c r="X1887" s="158">
        <v>45245</v>
      </c>
      <c r="Y1887" s="297">
        <f t="shared" si="82"/>
        <v>1</v>
      </c>
      <c r="Z1887" s="263"/>
      <c r="AA1887" s="263"/>
      <c r="AB1887" s="263"/>
      <c r="AC1887" s="263"/>
      <c r="AD1887" s="263"/>
      <c r="AE1887" s="263"/>
      <c r="AF1887" s="263"/>
      <c r="AG1887" s="158"/>
      <c r="AH1887" s="297">
        <f t="shared" si="80"/>
        <v>0</v>
      </c>
      <c r="AI1887" s="573"/>
      <c r="AJ1887" s="574" t="s">
        <v>659</v>
      </c>
      <c r="AK1887" s="574" t="s">
        <v>430</v>
      </c>
      <c r="AL1887" s="574"/>
      <c r="AM1887" s="574"/>
      <c r="AN1887" s="574"/>
      <c r="AO1887" s="574"/>
      <c r="AP1887" s="574"/>
      <c r="AQ1887" s="574"/>
      <c r="AR1887" s="574"/>
      <c r="AS1887" s="575"/>
      <c r="AT1887" s="576"/>
      <c r="AU1887" s="575"/>
      <c r="AV1887" s="577" t="s">
        <v>653</v>
      </c>
      <c r="AW1887" s="159"/>
    </row>
    <row r="1888" spans="1:49" ht="51">
      <c r="A1888" s="395"/>
      <c r="B1888" s="395">
        <v>5424930400</v>
      </c>
      <c r="C1888" s="263" t="s">
        <v>8441</v>
      </c>
      <c r="D1888" s="263" t="s">
        <v>8442</v>
      </c>
      <c r="E1888" s="263" t="s">
        <v>4057</v>
      </c>
      <c r="F1888" s="263" t="s">
        <v>422</v>
      </c>
      <c r="G1888" s="263" t="s">
        <v>655</v>
      </c>
      <c r="H1888" s="263"/>
      <c r="I1888" s="263"/>
      <c r="J1888" s="263"/>
      <c r="K1888" s="263"/>
      <c r="L1888" s="263"/>
      <c r="M1888" s="263"/>
      <c r="N1888" s="263"/>
      <c r="O1888" s="158"/>
      <c r="P1888" s="296">
        <f t="shared" si="81"/>
        <v>0</v>
      </c>
      <c r="Q1888" s="263"/>
      <c r="R1888" s="263"/>
      <c r="S1888" s="263"/>
      <c r="T1888" s="263"/>
      <c r="U1888" s="263"/>
      <c r="V1888" s="263"/>
      <c r="W1888" s="263">
        <v>1</v>
      </c>
      <c r="X1888" s="158">
        <v>45135</v>
      </c>
      <c r="Y1888" s="297">
        <f t="shared" si="82"/>
        <v>1</v>
      </c>
      <c r="Z1888" s="263"/>
      <c r="AA1888" s="263"/>
      <c r="AB1888" s="263"/>
      <c r="AC1888" s="263"/>
      <c r="AD1888" s="263"/>
      <c r="AE1888" s="263"/>
      <c r="AF1888" s="263"/>
      <c r="AG1888" s="158"/>
      <c r="AH1888" s="297">
        <f t="shared" si="80"/>
        <v>0</v>
      </c>
      <c r="AI1888" s="573"/>
      <c r="AJ1888" s="574" t="s">
        <v>659</v>
      </c>
      <c r="AK1888" s="574" t="s">
        <v>430</v>
      </c>
      <c r="AL1888" s="574"/>
      <c r="AM1888" s="574"/>
      <c r="AN1888" s="574"/>
      <c r="AO1888" s="574"/>
      <c r="AP1888" s="574"/>
      <c r="AQ1888" s="574"/>
      <c r="AR1888" s="574"/>
      <c r="AS1888" s="575"/>
      <c r="AT1888" s="576"/>
      <c r="AU1888" s="575"/>
      <c r="AV1888" s="577" t="s">
        <v>653</v>
      </c>
      <c r="AW1888" s="159"/>
    </row>
    <row r="1889" spans="1:49" ht="51">
      <c r="A1889" s="395"/>
      <c r="B1889" s="395">
        <v>4251221000</v>
      </c>
      <c r="C1889" s="263" t="s">
        <v>8443</v>
      </c>
      <c r="D1889" s="263" t="s">
        <v>8444</v>
      </c>
      <c r="E1889" s="263" t="s">
        <v>4058</v>
      </c>
      <c r="F1889" s="263" t="s">
        <v>422</v>
      </c>
      <c r="G1889" s="263" t="s">
        <v>655</v>
      </c>
      <c r="H1889" s="263"/>
      <c r="I1889" s="263"/>
      <c r="J1889" s="263"/>
      <c r="K1889" s="263"/>
      <c r="L1889" s="263"/>
      <c r="M1889" s="263"/>
      <c r="N1889" s="263"/>
      <c r="O1889" s="158"/>
      <c r="P1889" s="296">
        <f t="shared" si="81"/>
        <v>0</v>
      </c>
      <c r="Q1889" s="263"/>
      <c r="R1889" s="263"/>
      <c r="S1889" s="263"/>
      <c r="T1889" s="263"/>
      <c r="U1889" s="263"/>
      <c r="V1889" s="263"/>
      <c r="W1889" s="263">
        <v>1</v>
      </c>
      <c r="X1889" s="158">
        <v>45169</v>
      </c>
      <c r="Y1889" s="297">
        <f t="shared" si="82"/>
        <v>1</v>
      </c>
      <c r="Z1889" s="263"/>
      <c r="AA1889" s="263"/>
      <c r="AB1889" s="263"/>
      <c r="AC1889" s="263"/>
      <c r="AD1889" s="263"/>
      <c r="AE1889" s="263"/>
      <c r="AF1889" s="263"/>
      <c r="AG1889" s="158"/>
      <c r="AH1889" s="297">
        <f t="shared" si="80"/>
        <v>0</v>
      </c>
      <c r="AI1889" s="573"/>
      <c r="AJ1889" s="574" t="s">
        <v>659</v>
      </c>
      <c r="AK1889" s="574" t="s">
        <v>430</v>
      </c>
      <c r="AL1889" s="574"/>
      <c r="AM1889" s="574"/>
      <c r="AN1889" s="574"/>
      <c r="AO1889" s="574"/>
      <c r="AP1889" s="574"/>
      <c r="AQ1889" s="574"/>
      <c r="AR1889" s="574"/>
      <c r="AS1889" s="575"/>
      <c r="AT1889" s="576"/>
      <c r="AU1889" s="575"/>
      <c r="AV1889" s="577" t="s">
        <v>653</v>
      </c>
      <c r="AW1889" s="159"/>
    </row>
    <row r="1890" spans="1:49" ht="51">
      <c r="A1890" s="395"/>
      <c r="B1890" s="395">
        <v>3112630800</v>
      </c>
      <c r="C1890" s="263" t="s">
        <v>8445</v>
      </c>
      <c r="D1890" s="263" t="s">
        <v>8446</v>
      </c>
      <c r="E1890" s="263" t="s">
        <v>4059</v>
      </c>
      <c r="F1890" s="263" t="s">
        <v>422</v>
      </c>
      <c r="G1890" s="263" t="s">
        <v>655</v>
      </c>
      <c r="H1890" s="263"/>
      <c r="I1890" s="263"/>
      <c r="J1890" s="263"/>
      <c r="K1890" s="263"/>
      <c r="L1890" s="263"/>
      <c r="M1890" s="263"/>
      <c r="N1890" s="263"/>
      <c r="O1890" s="158"/>
      <c r="P1890" s="296">
        <f t="shared" si="81"/>
        <v>0</v>
      </c>
      <c r="Q1890" s="263"/>
      <c r="R1890" s="263"/>
      <c r="S1890" s="263"/>
      <c r="T1890" s="263"/>
      <c r="U1890" s="263"/>
      <c r="V1890" s="263"/>
      <c r="W1890" s="263">
        <v>1</v>
      </c>
      <c r="X1890" s="158">
        <v>45240</v>
      </c>
      <c r="Y1890" s="297">
        <f t="shared" si="82"/>
        <v>1</v>
      </c>
      <c r="Z1890" s="263"/>
      <c r="AA1890" s="263"/>
      <c r="AB1890" s="263"/>
      <c r="AC1890" s="263"/>
      <c r="AD1890" s="263"/>
      <c r="AE1890" s="263"/>
      <c r="AF1890" s="263"/>
      <c r="AG1890" s="158"/>
      <c r="AH1890" s="297">
        <f t="shared" si="80"/>
        <v>0</v>
      </c>
      <c r="AI1890" s="573"/>
      <c r="AJ1890" s="574" t="s">
        <v>659</v>
      </c>
      <c r="AK1890" s="574" t="s">
        <v>430</v>
      </c>
      <c r="AL1890" s="574"/>
      <c r="AM1890" s="574"/>
      <c r="AN1890" s="574"/>
      <c r="AO1890" s="574"/>
      <c r="AP1890" s="574"/>
      <c r="AQ1890" s="574"/>
      <c r="AR1890" s="574"/>
      <c r="AS1890" s="575"/>
      <c r="AT1890" s="576"/>
      <c r="AU1890" s="575"/>
      <c r="AV1890" s="577"/>
      <c r="AW1890" s="159"/>
    </row>
    <row r="1891" spans="1:49" ht="51">
      <c r="A1891" s="395"/>
      <c r="B1891" s="395">
        <v>4251210600</v>
      </c>
      <c r="C1891" s="263" t="s">
        <v>8447</v>
      </c>
      <c r="D1891" s="263" t="s">
        <v>8448</v>
      </c>
      <c r="E1891" s="263" t="s">
        <v>4060</v>
      </c>
      <c r="F1891" s="263" t="s">
        <v>422</v>
      </c>
      <c r="G1891" s="263" t="s">
        <v>655</v>
      </c>
      <c r="H1891" s="263"/>
      <c r="I1891" s="263"/>
      <c r="J1891" s="263"/>
      <c r="K1891" s="263"/>
      <c r="L1891" s="263"/>
      <c r="M1891" s="263"/>
      <c r="N1891" s="263"/>
      <c r="O1891" s="158"/>
      <c r="P1891" s="296">
        <f t="shared" si="81"/>
        <v>0</v>
      </c>
      <c r="Q1891" s="263"/>
      <c r="R1891" s="263"/>
      <c r="S1891" s="263"/>
      <c r="T1891" s="263"/>
      <c r="U1891" s="263"/>
      <c r="V1891" s="263"/>
      <c r="W1891" s="263">
        <v>1</v>
      </c>
      <c r="X1891" s="158">
        <v>45244</v>
      </c>
      <c r="Y1891" s="297">
        <f t="shared" si="82"/>
        <v>1</v>
      </c>
      <c r="Z1891" s="263"/>
      <c r="AA1891" s="263"/>
      <c r="AB1891" s="263"/>
      <c r="AC1891" s="263"/>
      <c r="AD1891" s="263"/>
      <c r="AE1891" s="263"/>
      <c r="AF1891" s="263"/>
      <c r="AG1891" s="158"/>
      <c r="AH1891" s="297">
        <f t="shared" si="80"/>
        <v>0</v>
      </c>
      <c r="AI1891" s="573"/>
      <c r="AJ1891" s="574" t="s">
        <v>659</v>
      </c>
      <c r="AK1891" s="574" t="s">
        <v>430</v>
      </c>
      <c r="AL1891" s="574"/>
      <c r="AM1891" s="574"/>
      <c r="AN1891" s="574"/>
      <c r="AO1891" s="574"/>
      <c r="AP1891" s="574"/>
      <c r="AQ1891" s="574"/>
      <c r="AR1891" s="574"/>
      <c r="AS1891" s="575"/>
      <c r="AT1891" s="576"/>
      <c r="AU1891" s="575"/>
      <c r="AV1891" s="577"/>
      <c r="AW1891" s="159"/>
    </row>
    <row r="1892" spans="1:49" ht="63.75">
      <c r="A1892" s="395"/>
      <c r="B1892" s="395">
        <v>5390801700</v>
      </c>
      <c r="C1892" s="263" t="s">
        <v>8449</v>
      </c>
      <c r="D1892" s="263" t="s">
        <v>8450</v>
      </c>
      <c r="E1892" s="263" t="s">
        <v>4061</v>
      </c>
      <c r="F1892" s="263" t="s">
        <v>422</v>
      </c>
      <c r="G1892" s="263" t="s">
        <v>655</v>
      </c>
      <c r="H1892" s="263"/>
      <c r="I1892" s="263"/>
      <c r="J1892" s="263"/>
      <c r="K1892" s="263"/>
      <c r="L1892" s="263"/>
      <c r="M1892" s="263"/>
      <c r="N1892" s="263"/>
      <c r="O1892" s="158"/>
      <c r="P1892" s="296">
        <f t="shared" si="81"/>
        <v>0</v>
      </c>
      <c r="Q1892" s="263"/>
      <c r="R1892" s="263"/>
      <c r="S1892" s="263"/>
      <c r="T1892" s="263"/>
      <c r="U1892" s="263"/>
      <c r="V1892" s="263"/>
      <c r="W1892" s="263">
        <v>1</v>
      </c>
      <c r="X1892" s="158">
        <v>45166</v>
      </c>
      <c r="Y1892" s="297">
        <f t="shared" si="82"/>
        <v>1</v>
      </c>
      <c r="Z1892" s="263"/>
      <c r="AA1892" s="263"/>
      <c r="AB1892" s="263"/>
      <c r="AC1892" s="263"/>
      <c r="AD1892" s="263"/>
      <c r="AE1892" s="263"/>
      <c r="AF1892" s="263"/>
      <c r="AG1892" s="158"/>
      <c r="AH1892" s="297">
        <f t="shared" si="80"/>
        <v>0</v>
      </c>
      <c r="AI1892" s="573"/>
      <c r="AJ1892" s="574" t="s">
        <v>659</v>
      </c>
      <c r="AK1892" s="574" t="s">
        <v>430</v>
      </c>
      <c r="AL1892" s="574"/>
      <c r="AM1892" s="574"/>
      <c r="AN1892" s="574"/>
      <c r="AO1892" s="574"/>
      <c r="AP1892" s="574"/>
      <c r="AQ1892" s="574"/>
      <c r="AR1892" s="574"/>
      <c r="AS1892" s="575"/>
      <c r="AT1892" s="576"/>
      <c r="AU1892" s="575"/>
      <c r="AV1892" s="577"/>
      <c r="AW1892" s="159"/>
    </row>
    <row r="1893" spans="1:49" ht="51">
      <c r="A1893" s="395"/>
      <c r="B1893" s="395">
        <v>3043010400</v>
      </c>
      <c r="C1893" s="263" t="s">
        <v>8451</v>
      </c>
      <c r="D1893" s="263" t="s">
        <v>8452</v>
      </c>
      <c r="E1893" s="263" t="s">
        <v>4062</v>
      </c>
      <c r="F1893" s="263" t="s">
        <v>422</v>
      </c>
      <c r="G1893" s="263" t="s">
        <v>655</v>
      </c>
      <c r="H1893" s="263"/>
      <c r="I1893" s="263"/>
      <c r="J1893" s="263"/>
      <c r="K1893" s="263"/>
      <c r="L1893" s="263"/>
      <c r="M1893" s="263"/>
      <c r="N1893" s="263"/>
      <c r="O1893" s="158"/>
      <c r="P1893" s="296">
        <f t="shared" si="81"/>
        <v>0</v>
      </c>
      <c r="Q1893" s="263"/>
      <c r="R1893" s="263"/>
      <c r="S1893" s="263"/>
      <c r="T1893" s="263"/>
      <c r="U1893" s="263"/>
      <c r="V1893" s="263"/>
      <c r="W1893" s="263">
        <v>1</v>
      </c>
      <c r="X1893" s="158">
        <v>45169</v>
      </c>
      <c r="Y1893" s="297">
        <f t="shared" si="82"/>
        <v>1</v>
      </c>
      <c r="Z1893" s="263"/>
      <c r="AA1893" s="263"/>
      <c r="AB1893" s="263"/>
      <c r="AC1893" s="263"/>
      <c r="AD1893" s="263"/>
      <c r="AE1893" s="263"/>
      <c r="AF1893" s="263"/>
      <c r="AG1893" s="158"/>
      <c r="AH1893" s="297">
        <f t="shared" si="80"/>
        <v>0</v>
      </c>
      <c r="AI1893" s="573"/>
      <c r="AJ1893" s="574" t="s">
        <v>659</v>
      </c>
      <c r="AK1893" s="574" t="s">
        <v>430</v>
      </c>
      <c r="AL1893" s="574"/>
      <c r="AM1893" s="574"/>
      <c r="AN1893" s="574"/>
      <c r="AO1893" s="574"/>
      <c r="AP1893" s="574"/>
      <c r="AQ1893" s="574"/>
      <c r="AR1893" s="574"/>
      <c r="AS1893" s="575"/>
      <c r="AT1893" s="576"/>
      <c r="AU1893" s="575"/>
      <c r="AV1893" s="577"/>
      <c r="AW1893" s="159"/>
    </row>
    <row r="1894" spans="1:49" ht="51">
      <c r="A1894" s="395"/>
      <c r="B1894" s="395">
        <v>4725310600</v>
      </c>
      <c r="C1894" s="263" t="s">
        <v>8453</v>
      </c>
      <c r="D1894" s="263" t="s">
        <v>8454</v>
      </c>
      <c r="E1894" s="263" t="s">
        <v>4063</v>
      </c>
      <c r="F1894" s="263" t="s">
        <v>422</v>
      </c>
      <c r="G1894" s="263" t="s">
        <v>655</v>
      </c>
      <c r="H1894" s="263"/>
      <c r="I1894" s="263"/>
      <c r="J1894" s="263"/>
      <c r="K1894" s="263"/>
      <c r="L1894" s="263"/>
      <c r="M1894" s="263"/>
      <c r="N1894" s="263"/>
      <c r="O1894" s="158"/>
      <c r="P1894" s="296">
        <f t="shared" si="81"/>
        <v>0</v>
      </c>
      <c r="Q1894" s="263"/>
      <c r="R1894" s="263"/>
      <c r="S1894" s="263"/>
      <c r="T1894" s="263"/>
      <c r="U1894" s="263"/>
      <c r="V1894" s="263"/>
      <c r="W1894" s="263">
        <v>1</v>
      </c>
      <c r="X1894" s="158">
        <v>45245</v>
      </c>
      <c r="Y1894" s="297">
        <f t="shared" si="82"/>
        <v>1</v>
      </c>
      <c r="Z1894" s="263"/>
      <c r="AA1894" s="263"/>
      <c r="AB1894" s="263"/>
      <c r="AC1894" s="263"/>
      <c r="AD1894" s="263"/>
      <c r="AE1894" s="263"/>
      <c r="AF1894" s="263"/>
      <c r="AG1894" s="158"/>
      <c r="AH1894" s="297">
        <f t="shared" si="80"/>
        <v>0</v>
      </c>
      <c r="AI1894" s="573"/>
      <c r="AJ1894" s="574" t="s">
        <v>659</v>
      </c>
      <c r="AK1894" s="574" t="s">
        <v>430</v>
      </c>
      <c r="AL1894" s="574"/>
      <c r="AM1894" s="574"/>
      <c r="AN1894" s="574"/>
      <c r="AO1894" s="574"/>
      <c r="AP1894" s="574"/>
      <c r="AQ1894" s="574"/>
      <c r="AR1894" s="574"/>
      <c r="AS1894" s="575"/>
      <c r="AT1894" s="576"/>
      <c r="AU1894" s="575"/>
      <c r="AV1894" s="577"/>
      <c r="AW1894" s="159"/>
    </row>
    <row r="1895" spans="1:49" ht="51">
      <c r="A1895" s="395"/>
      <c r="B1895" s="395">
        <v>5507111300</v>
      </c>
      <c r="C1895" s="263" t="s">
        <v>8455</v>
      </c>
      <c r="D1895" s="263" t="s">
        <v>8456</v>
      </c>
      <c r="E1895" s="263" t="s">
        <v>4064</v>
      </c>
      <c r="F1895" s="263" t="s">
        <v>422</v>
      </c>
      <c r="G1895" s="263" t="s">
        <v>655</v>
      </c>
      <c r="H1895" s="263"/>
      <c r="I1895" s="263"/>
      <c r="J1895" s="263"/>
      <c r="K1895" s="263"/>
      <c r="L1895" s="263"/>
      <c r="M1895" s="263"/>
      <c r="N1895" s="263"/>
      <c r="O1895" s="158"/>
      <c r="P1895" s="296">
        <f t="shared" si="81"/>
        <v>0</v>
      </c>
      <c r="Q1895" s="263"/>
      <c r="R1895" s="263"/>
      <c r="S1895" s="263"/>
      <c r="T1895" s="263"/>
      <c r="U1895" s="263"/>
      <c r="V1895" s="263"/>
      <c r="W1895" s="263">
        <v>1</v>
      </c>
      <c r="X1895" s="158">
        <v>45211</v>
      </c>
      <c r="Y1895" s="297">
        <f t="shared" si="82"/>
        <v>1</v>
      </c>
      <c r="Z1895" s="263"/>
      <c r="AA1895" s="263"/>
      <c r="AB1895" s="263"/>
      <c r="AC1895" s="263"/>
      <c r="AD1895" s="263"/>
      <c r="AE1895" s="263"/>
      <c r="AF1895" s="263"/>
      <c r="AG1895" s="158"/>
      <c r="AH1895" s="297">
        <f t="shared" si="80"/>
        <v>0</v>
      </c>
      <c r="AI1895" s="573"/>
      <c r="AJ1895" s="574" t="s">
        <v>659</v>
      </c>
      <c r="AK1895" s="574" t="s">
        <v>430</v>
      </c>
      <c r="AL1895" s="574"/>
      <c r="AM1895" s="574"/>
      <c r="AN1895" s="574"/>
      <c r="AO1895" s="574"/>
      <c r="AP1895" s="574"/>
      <c r="AQ1895" s="574"/>
      <c r="AR1895" s="574"/>
      <c r="AS1895" s="575"/>
      <c r="AT1895" s="576"/>
      <c r="AU1895" s="575"/>
      <c r="AV1895" s="577"/>
      <c r="AW1895" s="159"/>
    </row>
    <row r="1896" spans="1:49" ht="63.75">
      <c r="A1896" s="395"/>
      <c r="B1896" s="395">
        <v>3471530200</v>
      </c>
      <c r="C1896" s="263" t="s">
        <v>8457</v>
      </c>
      <c r="D1896" s="263" t="s">
        <v>8458</v>
      </c>
      <c r="E1896" s="263" t="s">
        <v>4065</v>
      </c>
      <c r="F1896" s="263" t="s">
        <v>422</v>
      </c>
      <c r="G1896" s="263" t="s">
        <v>655</v>
      </c>
      <c r="H1896" s="263"/>
      <c r="I1896" s="263"/>
      <c r="J1896" s="263"/>
      <c r="K1896" s="263"/>
      <c r="L1896" s="263"/>
      <c r="M1896" s="263"/>
      <c r="N1896" s="263"/>
      <c r="O1896" s="158"/>
      <c r="P1896" s="296">
        <f t="shared" si="81"/>
        <v>0</v>
      </c>
      <c r="Q1896" s="263"/>
      <c r="R1896" s="263"/>
      <c r="S1896" s="263"/>
      <c r="T1896" s="263"/>
      <c r="U1896" s="263"/>
      <c r="V1896" s="263"/>
      <c r="W1896" s="263">
        <v>1</v>
      </c>
      <c r="X1896" s="158">
        <v>45175</v>
      </c>
      <c r="Y1896" s="297">
        <f t="shared" si="82"/>
        <v>1</v>
      </c>
      <c r="Z1896" s="263"/>
      <c r="AA1896" s="263"/>
      <c r="AB1896" s="263"/>
      <c r="AC1896" s="263"/>
      <c r="AD1896" s="263"/>
      <c r="AE1896" s="263"/>
      <c r="AF1896" s="263"/>
      <c r="AG1896" s="158"/>
      <c r="AH1896" s="297">
        <f t="shared" si="80"/>
        <v>0</v>
      </c>
      <c r="AI1896" s="573"/>
      <c r="AJ1896" s="574" t="s">
        <v>659</v>
      </c>
      <c r="AK1896" s="574" t="s">
        <v>430</v>
      </c>
      <c r="AL1896" s="574"/>
      <c r="AM1896" s="574"/>
      <c r="AN1896" s="574"/>
      <c r="AO1896" s="574"/>
      <c r="AP1896" s="574"/>
      <c r="AQ1896" s="574"/>
      <c r="AR1896" s="574"/>
      <c r="AS1896" s="575"/>
      <c r="AT1896" s="576"/>
      <c r="AU1896" s="575"/>
      <c r="AV1896" s="577"/>
      <c r="AW1896" s="159"/>
    </row>
    <row r="1897" spans="1:49" ht="63.75">
      <c r="A1897" s="395"/>
      <c r="B1897" s="395">
        <v>6291111000</v>
      </c>
      <c r="C1897" s="263" t="s">
        <v>8459</v>
      </c>
      <c r="D1897" s="263" t="s">
        <v>8460</v>
      </c>
      <c r="E1897" s="263" t="s">
        <v>4066</v>
      </c>
      <c r="F1897" s="263" t="s">
        <v>422</v>
      </c>
      <c r="G1897" s="263" t="s">
        <v>655</v>
      </c>
      <c r="H1897" s="263"/>
      <c r="I1897" s="263"/>
      <c r="J1897" s="263"/>
      <c r="K1897" s="263"/>
      <c r="L1897" s="263"/>
      <c r="M1897" s="263"/>
      <c r="N1897" s="263"/>
      <c r="O1897" s="158"/>
      <c r="P1897" s="296">
        <f t="shared" si="81"/>
        <v>0</v>
      </c>
      <c r="Q1897" s="263"/>
      <c r="R1897" s="263"/>
      <c r="S1897" s="263"/>
      <c r="T1897" s="263"/>
      <c r="U1897" s="263"/>
      <c r="V1897" s="263"/>
      <c r="W1897" s="263">
        <v>1</v>
      </c>
      <c r="X1897" s="158">
        <v>45132</v>
      </c>
      <c r="Y1897" s="297">
        <f t="shared" si="82"/>
        <v>1</v>
      </c>
      <c r="Z1897" s="263"/>
      <c r="AA1897" s="263"/>
      <c r="AB1897" s="263"/>
      <c r="AC1897" s="263"/>
      <c r="AD1897" s="263"/>
      <c r="AE1897" s="263"/>
      <c r="AF1897" s="263"/>
      <c r="AG1897" s="158"/>
      <c r="AH1897" s="297">
        <f t="shared" si="80"/>
        <v>0</v>
      </c>
      <c r="AI1897" s="573"/>
      <c r="AJ1897" s="574" t="s">
        <v>659</v>
      </c>
      <c r="AK1897" s="574" t="s">
        <v>430</v>
      </c>
      <c r="AL1897" s="574"/>
      <c r="AM1897" s="574"/>
      <c r="AN1897" s="574"/>
      <c r="AO1897" s="574"/>
      <c r="AP1897" s="574"/>
      <c r="AQ1897" s="574"/>
      <c r="AR1897" s="574"/>
      <c r="AS1897" s="575"/>
      <c r="AT1897" s="576"/>
      <c r="AU1897" s="575"/>
      <c r="AV1897" s="577"/>
      <c r="AW1897" s="159"/>
    </row>
    <row r="1898" spans="1:49" ht="51">
      <c r="A1898" s="395"/>
      <c r="B1898" s="395">
        <v>3733010900</v>
      </c>
      <c r="C1898" s="263" t="s">
        <v>8461</v>
      </c>
      <c r="D1898" s="263" t="s">
        <v>8462</v>
      </c>
      <c r="E1898" s="263" t="s">
        <v>4067</v>
      </c>
      <c r="F1898" s="263" t="s">
        <v>422</v>
      </c>
      <c r="G1898" s="263" t="s">
        <v>655</v>
      </c>
      <c r="H1898" s="263"/>
      <c r="I1898" s="263"/>
      <c r="J1898" s="263"/>
      <c r="K1898" s="263"/>
      <c r="L1898" s="263"/>
      <c r="M1898" s="263"/>
      <c r="N1898" s="263"/>
      <c r="O1898" s="158"/>
      <c r="P1898" s="296">
        <f t="shared" si="81"/>
        <v>0</v>
      </c>
      <c r="Q1898" s="263"/>
      <c r="R1898" s="263"/>
      <c r="S1898" s="263"/>
      <c r="T1898" s="263"/>
      <c r="U1898" s="263"/>
      <c r="V1898" s="263"/>
      <c r="W1898" s="263">
        <v>1</v>
      </c>
      <c r="X1898" s="158">
        <v>45224</v>
      </c>
      <c r="Y1898" s="297">
        <f t="shared" si="82"/>
        <v>1</v>
      </c>
      <c r="Z1898" s="263"/>
      <c r="AA1898" s="263"/>
      <c r="AB1898" s="263"/>
      <c r="AC1898" s="263"/>
      <c r="AD1898" s="263"/>
      <c r="AE1898" s="263"/>
      <c r="AF1898" s="263"/>
      <c r="AG1898" s="158"/>
      <c r="AH1898" s="297">
        <f t="shared" si="80"/>
        <v>0</v>
      </c>
      <c r="AI1898" s="573"/>
      <c r="AJ1898" s="574" t="s">
        <v>659</v>
      </c>
      <c r="AK1898" s="574" t="s">
        <v>430</v>
      </c>
      <c r="AL1898" s="574"/>
      <c r="AM1898" s="574"/>
      <c r="AN1898" s="574"/>
      <c r="AO1898" s="574"/>
      <c r="AP1898" s="574"/>
      <c r="AQ1898" s="574"/>
      <c r="AR1898" s="574"/>
      <c r="AS1898" s="575"/>
      <c r="AT1898" s="576"/>
      <c r="AU1898" s="575"/>
      <c r="AV1898" s="577"/>
      <c r="AW1898" s="159"/>
    </row>
    <row r="1899" spans="1:49" ht="51">
      <c r="A1899" s="395"/>
      <c r="B1899" s="395">
        <v>4212501100</v>
      </c>
      <c r="C1899" s="263" t="s">
        <v>8463</v>
      </c>
      <c r="D1899" s="263" t="s">
        <v>8464</v>
      </c>
      <c r="E1899" s="263" t="s">
        <v>4068</v>
      </c>
      <c r="F1899" s="263" t="s">
        <v>422</v>
      </c>
      <c r="G1899" s="263" t="s">
        <v>655</v>
      </c>
      <c r="H1899" s="263"/>
      <c r="I1899" s="263"/>
      <c r="J1899" s="263"/>
      <c r="K1899" s="263"/>
      <c r="L1899" s="263"/>
      <c r="M1899" s="263"/>
      <c r="N1899" s="263"/>
      <c r="O1899" s="158"/>
      <c r="P1899" s="296">
        <f t="shared" si="81"/>
        <v>0</v>
      </c>
      <c r="Q1899" s="263"/>
      <c r="R1899" s="263"/>
      <c r="S1899" s="263"/>
      <c r="T1899" s="263"/>
      <c r="U1899" s="263"/>
      <c r="V1899" s="263"/>
      <c r="W1899" s="263">
        <v>1</v>
      </c>
      <c r="X1899" s="158">
        <v>45183</v>
      </c>
      <c r="Y1899" s="297">
        <f t="shared" si="82"/>
        <v>1</v>
      </c>
      <c r="Z1899" s="263"/>
      <c r="AA1899" s="263"/>
      <c r="AB1899" s="263"/>
      <c r="AC1899" s="263"/>
      <c r="AD1899" s="263"/>
      <c r="AE1899" s="263"/>
      <c r="AF1899" s="263"/>
      <c r="AG1899" s="158"/>
      <c r="AH1899" s="297">
        <f t="shared" si="80"/>
        <v>0</v>
      </c>
      <c r="AI1899" s="573"/>
      <c r="AJ1899" s="574" t="s">
        <v>659</v>
      </c>
      <c r="AK1899" s="574" t="s">
        <v>430</v>
      </c>
      <c r="AL1899" s="574"/>
      <c r="AM1899" s="574"/>
      <c r="AN1899" s="574"/>
      <c r="AO1899" s="574"/>
      <c r="AP1899" s="574"/>
      <c r="AQ1899" s="574"/>
      <c r="AR1899" s="574"/>
      <c r="AS1899" s="575"/>
      <c r="AT1899" s="576"/>
      <c r="AU1899" s="575"/>
      <c r="AV1899" s="577"/>
      <c r="AW1899" s="159"/>
    </row>
    <row r="1900" spans="1:49" ht="76.5">
      <c r="A1900" s="395"/>
      <c r="B1900" s="395">
        <v>4533620100</v>
      </c>
      <c r="C1900" s="263" t="s">
        <v>8465</v>
      </c>
      <c r="D1900" s="263" t="s">
        <v>8466</v>
      </c>
      <c r="E1900" s="263" t="s">
        <v>4069</v>
      </c>
      <c r="F1900" s="263" t="s">
        <v>422</v>
      </c>
      <c r="G1900" s="263" t="s">
        <v>655</v>
      </c>
      <c r="H1900" s="263"/>
      <c r="I1900" s="263"/>
      <c r="J1900" s="263"/>
      <c r="K1900" s="263"/>
      <c r="L1900" s="263"/>
      <c r="M1900" s="263"/>
      <c r="N1900" s="263"/>
      <c r="O1900" s="158"/>
      <c r="P1900" s="296">
        <f t="shared" si="81"/>
        <v>0</v>
      </c>
      <c r="Q1900" s="263"/>
      <c r="R1900" s="263"/>
      <c r="S1900" s="263"/>
      <c r="T1900" s="263"/>
      <c r="U1900" s="263"/>
      <c r="V1900" s="263"/>
      <c r="W1900" s="263">
        <v>1</v>
      </c>
      <c r="X1900" s="158">
        <v>45246</v>
      </c>
      <c r="Y1900" s="297">
        <f t="shared" si="82"/>
        <v>1</v>
      </c>
      <c r="Z1900" s="263"/>
      <c r="AA1900" s="263"/>
      <c r="AB1900" s="263"/>
      <c r="AC1900" s="263"/>
      <c r="AD1900" s="263"/>
      <c r="AE1900" s="263"/>
      <c r="AF1900" s="263"/>
      <c r="AG1900" s="158"/>
      <c r="AH1900" s="297">
        <f t="shared" si="80"/>
        <v>0</v>
      </c>
      <c r="AI1900" s="573"/>
      <c r="AJ1900" s="574" t="s">
        <v>659</v>
      </c>
      <c r="AK1900" s="574" t="s">
        <v>430</v>
      </c>
      <c r="AL1900" s="574"/>
      <c r="AM1900" s="574"/>
      <c r="AN1900" s="574"/>
      <c r="AO1900" s="574"/>
      <c r="AP1900" s="574"/>
      <c r="AQ1900" s="574"/>
      <c r="AR1900" s="574"/>
      <c r="AS1900" s="575"/>
      <c r="AT1900" s="576"/>
      <c r="AU1900" s="575"/>
      <c r="AV1900" s="577"/>
      <c r="AW1900" s="159"/>
    </row>
    <row r="1901" spans="1:49" ht="63.75">
      <c r="A1901" s="395"/>
      <c r="B1901" s="395">
        <v>3091511100</v>
      </c>
      <c r="C1901" s="263" t="s">
        <v>8467</v>
      </c>
      <c r="D1901" s="263" t="s">
        <v>8468</v>
      </c>
      <c r="E1901" s="263" t="s">
        <v>4070</v>
      </c>
      <c r="F1901" s="263" t="s">
        <v>422</v>
      </c>
      <c r="G1901" s="263" t="s">
        <v>655</v>
      </c>
      <c r="H1901" s="263"/>
      <c r="I1901" s="263"/>
      <c r="J1901" s="263"/>
      <c r="K1901" s="263"/>
      <c r="L1901" s="263"/>
      <c r="M1901" s="263"/>
      <c r="N1901" s="263"/>
      <c r="O1901" s="158"/>
      <c r="P1901" s="296">
        <f t="shared" si="81"/>
        <v>0</v>
      </c>
      <c r="Q1901" s="263"/>
      <c r="R1901" s="263"/>
      <c r="S1901" s="263"/>
      <c r="T1901" s="263"/>
      <c r="U1901" s="263"/>
      <c r="V1901" s="263"/>
      <c r="W1901" s="263">
        <v>1</v>
      </c>
      <c r="X1901" s="158">
        <v>45163</v>
      </c>
      <c r="Y1901" s="297">
        <f t="shared" si="82"/>
        <v>1</v>
      </c>
      <c r="Z1901" s="263"/>
      <c r="AA1901" s="263"/>
      <c r="AB1901" s="263"/>
      <c r="AC1901" s="263"/>
      <c r="AD1901" s="263"/>
      <c r="AE1901" s="263"/>
      <c r="AF1901" s="263"/>
      <c r="AG1901" s="158"/>
      <c r="AH1901" s="297">
        <f t="shared" si="80"/>
        <v>0</v>
      </c>
      <c r="AI1901" s="573"/>
      <c r="AJ1901" s="574" t="s">
        <v>659</v>
      </c>
      <c r="AK1901" s="574" t="s">
        <v>430</v>
      </c>
      <c r="AL1901" s="574"/>
      <c r="AM1901" s="574"/>
      <c r="AN1901" s="574"/>
      <c r="AO1901" s="574"/>
      <c r="AP1901" s="574"/>
      <c r="AQ1901" s="574"/>
      <c r="AR1901" s="574"/>
      <c r="AS1901" s="575"/>
      <c r="AT1901" s="576"/>
      <c r="AU1901" s="575"/>
      <c r="AV1901" s="577"/>
      <c r="AW1901" s="159"/>
    </row>
    <row r="1902" spans="1:49" ht="76.5">
      <c r="A1902" s="395"/>
      <c r="B1902" s="395">
        <v>4720920700</v>
      </c>
      <c r="C1902" s="263" t="s">
        <v>8469</v>
      </c>
      <c r="D1902" s="263" t="s">
        <v>8470</v>
      </c>
      <c r="E1902" s="263" t="s">
        <v>4071</v>
      </c>
      <c r="F1902" s="263" t="s">
        <v>422</v>
      </c>
      <c r="G1902" s="263" t="s">
        <v>655</v>
      </c>
      <c r="H1902" s="263"/>
      <c r="I1902" s="263"/>
      <c r="J1902" s="263"/>
      <c r="K1902" s="263"/>
      <c r="L1902" s="263"/>
      <c r="M1902" s="263"/>
      <c r="N1902" s="263"/>
      <c r="O1902" s="158"/>
      <c r="P1902" s="296">
        <f t="shared" si="81"/>
        <v>0</v>
      </c>
      <c r="Q1902" s="263"/>
      <c r="R1902" s="263"/>
      <c r="S1902" s="263"/>
      <c r="T1902" s="263"/>
      <c r="U1902" s="263"/>
      <c r="V1902" s="263"/>
      <c r="W1902" s="263">
        <v>1</v>
      </c>
      <c r="X1902" s="158">
        <v>45215</v>
      </c>
      <c r="Y1902" s="297">
        <f t="shared" si="82"/>
        <v>1</v>
      </c>
      <c r="Z1902" s="263"/>
      <c r="AA1902" s="263"/>
      <c r="AB1902" s="263"/>
      <c r="AC1902" s="263"/>
      <c r="AD1902" s="263"/>
      <c r="AE1902" s="263"/>
      <c r="AF1902" s="263"/>
      <c r="AG1902" s="158"/>
      <c r="AH1902" s="297">
        <f t="shared" si="80"/>
        <v>0</v>
      </c>
      <c r="AI1902" s="573"/>
      <c r="AJ1902" s="574" t="s">
        <v>659</v>
      </c>
      <c r="AK1902" s="574" t="s">
        <v>430</v>
      </c>
      <c r="AL1902" s="574"/>
      <c r="AM1902" s="574"/>
      <c r="AN1902" s="574"/>
      <c r="AO1902" s="574"/>
      <c r="AP1902" s="574"/>
      <c r="AQ1902" s="574"/>
      <c r="AR1902" s="574"/>
      <c r="AS1902" s="575"/>
      <c r="AT1902" s="576"/>
      <c r="AU1902" s="575"/>
      <c r="AV1902" s="577"/>
      <c r="AW1902" s="159"/>
    </row>
    <row r="1903" spans="1:49" ht="63.75">
      <c r="A1903" s="395"/>
      <c r="B1903" s="395">
        <v>4460330500</v>
      </c>
      <c r="C1903" s="263" t="s">
        <v>8471</v>
      </c>
      <c r="D1903" s="263" t="s">
        <v>8472</v>
      </c>
      <c r="E1903" s="263" t="s">
        <v>4072</v>
      </c>
      <c r="F1903" s="263" t="s">
        <v>422</v>
      </c>
      <c r="G1903" s="263" t="s">
        <v>655</v>
      </c>
      <c r="H1903" s="263"/>
      <c r="I1903" s="263"/>
      <c r="J1903" s="263"/>
      <c r="K1903" s="263"/>
      <c r="L1903" s="263"/>
      <c r="M1903" s="263"/>
      <c r="N1903" s="263"/>
      <c r="O1903" s="158"/>
      <c r="P1903" s="296">
        <f t="shared" si="81"/>
        <v>0</v>
      </c>
      <c r="Q1903" s="263"/>
      <c r="R1903" s="263"/>
      <c r="S1903" s="263"/>
      <c r="T1903" s="263"/>
      <c r="U1903" s="263"/>
      <c r="V1903" s="263"/>
      <c r="W1903" s="263">
        <v>1</v>
      </c>
      <c r="X1903" s="158">
        <v>45287</v>
      </c>
      <c r="Y1903" s="297">
        <f t="shared" si="82"/>
        <v>1</v>
      </c>
      <c r="Z1903" s="263"/>
      <c r="AA1903" s="263"/>
      <c r="AB1903" s="263"/>
      <c r="AC1903" s="263"/>
      <c r="AD1903" s="263"/>
      <c r="AE1903" s="263"/>
      <c r="AF1903" s="263"/>
      <c r="AG1903" s="158"/>
      <c r="AH1903" s="297">
        <f t="shared" si="80"/>
        <v>0</v>
      </c>
      <c r="AI1903" s="573"/>
      <c r="AJ1903" s="574" t="s">
        <v>659</v>
      </c>
      <c r="AK1903" s="574" t="s">
        <v>430</v>
      </c>
      <c r="AL1903" s="574"/>
      <c r="AM1903" s="574"/>
      <c r="AN1903" s="574"/>
      <c r="AO1903" s="574"/>
      <c r="AP1903" s="574"/>
      <c r="AQ1903" s="574"/>
      <c r="AR1903" s="574"/>
      <c r="AS1903" s="575"/>
      <c r="AT1903" s="576"/>
      <c r="AU1903" s="575"/>
      <c r="AV1903" s="577"/>
      <c r="AW1903" s="159"/>
    </row>
    <row r="1904" spans="1:49" ht="51">
      <c r="A1904" s="395"/>
      <c r="B1904" s="395">
        <v>4455022400</v>
      </c>
      <c r="C1904" s="263" t="s">
        <v>8473</v>
      </c>
      <c r="D1904" s="263" t="s">
        <v>8474</v>
      </c>
      <c r="E1904" s="263" t="s">
        <v>4073</v>
      </c>
      <c r="F1904" s="263" t="s">
        <v>422</v>
      </c>
      <c r="G1904" s="263" t="s">
        <v>655</v>
      </c>
      <c r="H1904" s="263"/>
      <c r="I1904" s="263"/>
      <c r="J1904" s="263"/>
      <c r="K1904" s="263"/>
      <c r="L1904" s="263"/>
      <c r="M1904" s="263"/>
      <c r="N1904" s="263"/>
      <c r="O1904" s="158"/>
      <c r="P1904" s="296">
        <f t="shared" si="81"/>
        <v>0</v>
      </c>
      <c r="Q1904" s="263"/>
      <c r="R1904" s="263"/>
      <c r="S1904" s="263"/>
      <c r="T1904" s="263"/>
      <c r="U1904" s="263"/>
      <c r="V1904" s="263"/>
      <c r="W1904" s="263">
        <v>1</v>
      </c>
      <c r="X1904" s="158">
        <v>45224</v>
      </c>
      <c r="Y1904" s="297">
        <f t="shared" si="82"/>
        <v>1</v>
      </c>
      <c r="Z1904" s="263"/>
      <c r="AA1904" s="263"/>
      <c r="AB1904" s="263"/>
      <c r="AC1904" s="263"/>
      <c r="AD1904" s="263"/>
      <c r="AE1904" s="263"/>
      <c r="AF1904" s="263"/>
      <c r="AG1904" s="158"/>
      <c r="AH1904" s="297">
        <f t="shared" si="80"/>
        <v>0</v>
      </c>
      <c r="AI1904" s="573"/>
      <c r="AJ1904" s="574" t="s">
        <v>659</v>
      </c>
      <c r="AK1904" s="574" t="s">
        <v>430</v>
      </c>
      <c r="AL1904" s="574"/>
      <c r="AM1904" s="574"/>
      <c r="AN1904" s="574"/>
      <c r="AO1904" s="574"/>
      <c r="AP1904" s="574"/>
      <c r="AQ1904" s="574"/>
      <c r="AR1904" s="574"/>
      <c r="AS1904" s="575"/>
      <c r="AT1904" s="576"/>
      <c r="AU1904" s="575"/>
      <c r="AV1904" s="577"/>
      <c r="AW1904" s="159"/>
    </row>
    <row r="1905" spans="1:49" ht="63.75">
      <c r="A1905" s="395"/>
      <c r="B1905" s="395">
        <v>4434411500</v>
      </c>
      <c r="C1905" s="263" t="s">
        <v>8475</v>
      </c>
      <c r="D1905" s="263" t="s">
        <v>8476</v>
      </c>
      <c r="E1905" s="263" t="s">
        <v>4074</v>
      </c>
      <c r="F1905" s="263" t="s">
        <v>422</v>
      </c>
      <c r="G1905" s="263" t="s">
        <v>655</v>
      </c>
      <c r="H1905" s="263"/>
      <c r="I1905" s="263"/>
      <c r="J1905" s="263"/>
      <c r="K1905" s="263"/>
      <c r="L1905" s="263"/>
      <c r="M1905" s="263"/>
      <c r="N1905" s="263"/>
      <c r="O1905" s="158"/>
      <c r="P1905" s="296">
        <f t="shared" si="81"/>
        <v>0</v>
      </c>
      <c r="Q1905" s="263"/>
      <c r="R1905" s="263"/>
      <c r="S1905" s="263"/>
      <c r="T1905" s="263"/>
      <c r="U1905" s="263"/>
      <c r="V1905" s="263"/>
      <c r="W1905" s="263">
        <v>1</v>
      </c>
      <c r="X1905" s="158">
        <v>45275</v>
      </c>
      <c r="Y1905" s="297">
        <f t="shared" si="82"/>
        <v>1</v>
      </c>
      <c r="Z1905" s="263"/>
      <c r="AA1905" s="263"/>
      <c r="AB1905" s="263"/>
      <c r="AC1905" s="263"/>
      <c r="AD1905" s="263"/>
      <c r="AE1905" s="263"/>
      <c r="AF1905" s="263"/>
      <c r="AG1905" s="158"/>
      <c r="AH1905" s="297">
        <f t="shared" ref="AH1905:AH1968" si="83">SUM($Z1905:$AF1905)</f>
        <v>0</v>
      </c>
      <c r="AI1905" s="573"/>
      <c r="AJ1905" s="574" t="s">
        <v>659</v>
      </c>
      <c r="AK1905" s="574" t="s">
        <v>430</v>
      </c>
      <c r="AL1905" s="574"/>
      <c r="AM1905" s="574"/>
      <c r="AN1905" s="574"/>
      <c r="AO1905" s="574"/>
      <c r="AP1905" s="574"/>
      <c r="AQ1905" s="574"/>
      <c r="AR1905" s="574"/>
      <c r="AS1905" s="575"/>
      <c r="AT1905" s="576"/>
      <c r="AU1905" s="575"/>
      <c r="AV1905" s="577"/>
      <c r="AW1905" s="159"/>
    </row>
    <row r="1906" spans="1:49" ht="76.5">
      <c r="A1906" s="395"/>
      <c r="B1906" s="395">
        <v>5481910500</v>
      </c>
      <c r="C1906" s="263" t="s">
        <v>8477</v>
      </c>
      <c r="D1906" s="263" t="s">
        <v>8478</v>
      </c>
      <c r="E1906" s="263" t="s">
        <v>4075</v>
      </c>
      <c r="F1906" s="263" t="s">
        <v>422</v>
      </c>
      <c r="G1906" s="263" t="s">
        <v>655</v>
      </c>
      <c r="H1906" s="263"/>
      <c r="I1906" s="263"/>
      <c r="J1906" s="263"/>
      <c r="K1906" s="263"/>
      <c r="L1906" s="263"/>
      <c r="M1906" s="263"/>
      <c r="N1906" s="263"/>
      <c r="O1906" s="158"/>
      <c r="P1906" s="296">
        <f t="shared" si="81"/>
        <v>0</v>
      </c>
      <c r="Q1906" s="263"/>
      <c r="R1906" s="263"/>
      <c r="S1906" s="263"/>
      <c r="T1906" s="263"/>
      <c r="U1906" s="263"/>
      <c r="V1906" s="263"/>
      <c r="W1906" s="263">
        <v>1</v>
      </c>
      <c r="X1906" s="158">
        <v>45139</v>
      </c>
      <c r="Y1906" s="297">
        <f t="shared" si="82"/>
        <v>1</v>
      </c>
      <c r="Z1906" s="263"/>
      <c r="AA1906" s="263"/>
      <c r="AB1906" s="263"/>
      <c r="AC1906" s="263"/>
      <c r="AD1906" s="263"/>
      <c r="AE1906" s="263"/>
      <c r="AF1906" s="263"/>
      <c r="AG1906" s="158"/>
      <c r="AH1906" s="297">
        <f t="shared" si="83"/>
        <v>0</v>
      </c>
      <c r="AI1906" s="573"/>
      <c r="AJ1906" s="574" t="s">
        <v>659</v>
      </c>
      <c r="AK1906" s="574" t="s">
        <v>430</v>
      </c>
      <c r="AL1906" s="574"/>
      <c r="AM1906" s="574"/>
      <c r="AN1906" s="574"/>
      <c r="AO1906" s="574"/>
      <c r="AP1906" s="574"/>
      <c r="AQ1906" s="574"/>
      <c r="AR1906" s="574"/>
      <c r="AS1906" s="575"/>
      <c r="AT1906" s="576"/>
      <c r="AU1906" s="575"/>
      <c r="AV1906" s="577"/>
      <c r="AW1906" s="159"/>
    </row>
    <row r="1907" spans="1:49" ht="51">
      <c r="A1907" s="395"/>
      <c r="B1907" s="395">
        <v>3110522200</v>
      </c>
      <c r="C1907" s="263" t="s">
        <v>8479</v>
      </c>
      <c r="D1907" s="263" t="s">
        <v>8480</v>
      </c>
      <c r="E1907" s="263" t="s">
        <v>4076</v>
      </c>
      <c r="F1907" s="263" t="s">
        <v>422</v>
      </c>
      <c r="G1907" s="263" t="s">
        <v>655</v>
      </c>
      <c r="H1907" s="263"/>
      <c r="I1907" s="263"/>
      <c r="J1907" s="263"/>
      <c r="K1907" s="263"/>
      <c r="L1907" s="263"/>
      <c r="M1907" s="263"/>
      <c r="N1907" s="263"/>
      <c r="O1907" s="158"/>
      <c r="P1907" s="296">
        <f t="shared" si="81"/>
        <v>0</v>
      </c>
      <c r="Q1907" s="263"/>
      <c r="R1907" s="263"/>
      <c r="S1907" s="263"/>
      <c r="T1907" s="263"/>
      <c r="U1907" s="263"/>
      <c r="V1907" s="263"/>
      <c r="W1907" s="263">
        <v>1</v>
      </c>
      <c r="X1907" s="158">
        <v>45152</v>
      </c>
      <c r="Y1907" s="297">
        <f t="shared" si="82"/>
        <v>1</v>
      </c>
      <c r="Z1907" s="263"/>
      <c r="AA1907" s="263"/>
      <c r="AB1907" s="263"/>
      <c r="AC1907" s="263"/>
      <c r="AD1907" s="263"/>
      <c r="AE1907" s="263"/>
      <c r="AF1907" s="263"/>
      <c r="AG1907" s="158"/>
      <c r="AH1907" s="297">
        <f t="shared" si="83"/>
        <v>0</v>
      </c>
      <c r="AI1907" s="573"/>
      <c r="AJ1907" s="574" t="s">
        <v>659</v>
      </c>
      <c r="AK1907" s="574" t="s">
        <v>430</v>
      </c>
      <c r="AL1907" s="574"/>
      <c r="AM1907" s="574"/>
      <c r="AN1907" s="574"/>
      <c r="AO1907" s="574"/>
      <c r="AP1907" s="574"/>
      <c r="AQ1907" s="574"/>
      <c r="AR1907" s="574"/>
      <c r="AS1907" s="575"/>
      <c r="AT1907" s="576"/>
      <c r="AU1907" s="575"/>
      <c r="AV1907" s="577"/>
      <c r="AW1907" s="159"/>
    </row>
    <row r="1908" spans="1:49" ht="51">
      <c r="A1908" s="395"/>
      <c r="B1908" s="395">
        <v>4690601400</v>
      </c>
      <c r="C1908" s="263" t="s">
        <v>8481</v>
      </c>
      <c r="D1908" s="263" t="s">
        <v>8482</v>
      </c>
      <c r="E1908" s="263" t="s">
        <v>4077</v>
      </c>
      <c r="F1908" s="263" t="s">
        <v>422</v>
      </c>
      <c r="G1908" s="263" t="s">
        <v>655</v>
      </c>
      <c r="H1908" s="263"/>
      <c r="I1908" s="263"/>
      <c r="J1908" s="263"/>
      <c r="K1908" s="263"/>
      <c r="L1908" s="263"/>
      <c r="M1908" s="263"/>
      <c r="N1908" s="263"/>
      <c r="O1908" s="158"/>
      <c r="P1908" s="296">
        <f t="shared" si="81"/>
        <v>0</v>
      </c>
      <c r="Q1908" s="263"/>
      <c r="R1908" s="263"/>
      <c r="S1908" s="263"/>
      <c r="T1908" s="263"/>
      <c r="U1908" s="263"/>
      <c r="V1908" s="263"/>
      <c r="W1908" s="263">
        <v>1</v>
      </c>
      <c r="X1908" s="158">
        <v>45238</v>
      </c>
      <c r="Y1908" s="297">
        <f t="shared" si="82"/>
        <v>1</v>
      </c>
      <c r="Z1908" s="263"/>
      <c r="AA1908" s="263"/>
      <c r="AB1908" s="263"/>
      <c r="AC1908" s="263"/>
      <c r="AD1908" s="263"/>
      <c r="AE1908" s="263"/>
      <c r="AF1908" s="263"/>
      <c r="AG1908" s="158"/>
      <c r="AH1908" s="297">
        <f t="shared" si="83"/>
        <v>0</v>
      </c>
      <c r="AI1908" s="573"/>
      <c r="AJ1908" s="574" t="s">
        <v>659</v>
      </c>
      <c r="AK1908" s="574" t="s">
        <v>430</v>
      </c>
      <c r="AL1908" s="574"/>
      <c r="AM1908" s="574"/>
      <c r="AN1908" s="574"/>
      <c r="AO1908" s="574"/>
      <c r="AP1908" s="574"/>
      <c r="AQ1908" s="574"/>
      <c r="AR1908" s="574"/>
      <c r="AS1908" s="575"/>
      <c r="AT1908" s="576"/>
      <c r="AU1908" s="575"/>
      <c r="AV1908" s="577"/>
      <c r="AW1908" s="159"/>
    </row>
    <row r="1909" spans="1:49" ht="63.75">
      <c r="A1909" s="395"/>
      <c r="B1909" s="395">
        <v>3090612000</v>
      </c>
      <c r="C1909" s="263" t="s">
        <v>8483</v>
      </c>
      <c r="D1909" s="263" t="s">
        <v>8484</v>
      </c>
      <c r="E1909" s="263" t="s">
        <v>4078</v>
      </c>
      <c r="F1909" s="263" t="s">
        <v>422</v>
      </c>
      <c r="G1909" s="263" t="s">
        <v>655</v>
      </c>
      <c r="H1909" s="263"/>
      <c r="I1909" s="263"/>
      <c r="J1909" s="263"/>
      <c r="K1909" s="263"/>
      <c r="L1909" s="263"/>
      <c r="M1909" s="263"/>
      <c r="N1909" s="263"/>
      <c r="O1909" s="158"/>
      <c r="P1909" s="296">
        <f t="shared" si="81"/>
        <v>0</v>
      </c>
      <c r="Q1909" s="263"/>
      <c r="R1909" s="263"/>
      <c r="S1909" s="263"/>
      <c r="T1909" s="263"/>
      <c r="U1909" s="263"/>
      <c r="V1909" s="263"/>
      <c r="W1909" s="263">
        <v>1</v>
      </c>
      <c r="X1909" s="158">
        <v>45198</v>
      </c>
      <c r="Y1909" s="297">
        <f t="shared" si="82"/>
        <v>1</v>
      </c>
      <c r="Z1909" s="263"/>
      <c r="AA1909" s="263"/>
      <c r="AB1909" s="263"/>
      <c r="AC1909" s="263"/>
      <c r="AD1909" s="263"/>
      <c r="AE1909" s="263"/>
      <c r="AF1909" s="263"/>
      <c r="AG1909" s="158"/>
      <c r="AH1909" s="297">
        <f t="shared" si="83"/>
        <v>0</v>
      </c>
      <c r="AI1909" s="573"/>
      <c r="AJ1909" s="574" t="s">
        <v>659</v>
      </c>
      <c r="AK1909" s="574" t="s">
        <v>430</v>
      </c>
      <c r="AL1909" s="574"/>
      <c r="AM1909" s="574"/>
      <c r="AN1909" s="574"/>
      <c r="AO1909" s="574"/>
      <c r="AP1909" s="574"/>
      <c r="AQ1909" s="574"/>
      <c r="AR1909" s="574"/>
      <c r="AS1909" s="575"/>
      <c r="AT1909" s="576"/>
      <c r="AU1909" s="575"/>
      <c r="AV1909" s="577"/>
      <c r="AW1909" s="159"/>
    </row>
    <row r="1910" spans="1:49" ht="51">
      <c r="A1910" s="395"/>
      <c r="B1910" s="395">
        <v>3181838400</v>
      </c>
      <c r="C1910" s="263" t="s">
        <v>8485</v>
      </c>
      <c r="D1910" s="263" t="s">
        <v>8486</v>
      </c>
      <c r="E1910" s="263" t="s">
        <v>4079</v>
      </c>
      <c r="F1910" s="263" t="s">
        <v>422</v>
      </c>
      <c r="G1910" s="263" t="s">
        <v>655</v>
      </c>
      <c r="H1910" s="263"/>
      <c r="I1910" s="263"/>
      <c r="J1910" s="263"/>
      <c r="K1910" s="263"/>
      <c r="L1910" s="263"/>
      <c r="M1910" s="263"/>
      <c r="N1910" s="263"/>
      <c r="O1910" s="158"/>
      <c r="P1910" s="296">
        <f t="shared" si="81"/>
        <v>0</v>
      </c>
      <c r="Q1910" s="263"/>
      <c r="R1910" s="263"/>
      <c r="S1910" s="263"/>
      <c r="T1910" s="263"/>
      <c r="U1910" s="263"/>
      <c r="V1910" s="263"/>
      <c r="W1910" s="263">
        <v>1</v>
      </c>
      <c r="X1910" s="158">
        <v>45280</v>
      </c>
      <c r="Y1910" s="297">
        <f t="shared" si="82"/>
        <v>1</v>
      </c>
      <c r="Z1910" s="263"/>
      <c r="AA1910" s="263"/>
      <c r="AB1910" s="263"/>
      <c r="AC1910" s="263"/>
      <c r="AD1910" s="263"/>
      <c r="AE1910" s="263"/>
      <c r="AF1910" s="263"/>
      <c r="AG1910" s="158"/>
      <c r="AH1910" s="297">
        <f t="shared" si="83"/>
        <v>0</v>
      </c>
      <c r="AI1910" s="573"/>
      <c r="AJ1910" s="574" t="s">
        <v>659</v>
      </c>
      <c r="AK1910" s="574" t="s">
        <v>430</v>
      </c>
      <c r="AL1910" s="574"/>
      <c r="AM1910" s="574"/>
      <c r="AN1910" s="574"/>
      <c r="AO1910" s="574"/>
      <c r="AP1910" s="574"/>
      <c r="AQ1910" s="574"/>
      <c r="AR1910" s="574"/>
      <c r="AS1910" s="575"/>
      <c r="AT1910" s="576"/>
      <c r="AU1910" s="575"/>
      <c r="AV1910" s="577"/>
      <c r="AW1910" s="159"/>
    </row>
    <row r="1911" spans="1:49" ht="63.75">
      <c r="A1911" s="395"/>
      <c r="B1911" s="395">
        <v>4211210400</v>
      </c>
      <c r="C1911" s="263" t="s">
        <v>8487</v>
      </c>
      <c r="D1911" s="263" t="s">
        <v>8488</v>
      </c>
      <c r="E1911" s="263" t="s">
        <v>4080</v>
      </c>
      <c r="F1911" s="263" t="s">
        <v>422</v>
      </c>
      <c r="G1911" s="263" t="s">
        <v>655</v>
      </c>
      <c r="H1911" s="263"/>
      <c r="I1911" s="263"/>
      <c r="J1911" s="263"/>
      <c r="K1911" s="263"/>
      <c r="L1911" s="263"/>
      <c r="M1911" s="263"/>
      <c r="N1911" s="263"/>
      <c r="O1911" s="158"/>
      <c r="P1911" s="296">
        <f t="shared" ref="P1911:P1974" si="84">SUM($H1911:$N1911)</f>
        <v>0</v>
      </c>
      <c r="Q1911" s="263"/>
      <c r="R1911" s="263"/>
      <c r="S1911" s="263"/>
      <c r="T1911" s="263"/>
      <c r="U1911" s="263"/>
      <c r="V1911" s="263"/>
      <c r="W1911" s="263">
        <v>1</v>
      </c>
      <c r="X1911" s="158">
        <v>45273</v>
      </c>
      <c r="Y1911" s="297">
        <f t="shared" ref="Y1911:Y1974" si="85">SUM($Q1911:$W1911)</f>
        <v>1</v>
      </c>
      <c r="Z1911" s="263"/>
      <c r="AA1911" s="263"/>
      <c r="AB1911" s="263"/>
      <c r="AC1911" s="263"/>
      <c r="AD1911" s="263"/>
      <c r="AE1911" s="263"/>
      <c r="AF1911" s="263"/>
      <c r="AG1911" s="158"/>
      <c r="AH1911" s="297">
        <f t="shared" si="83"/>
        <v>0</v>
      </c>
      <c r="AI1911" s="573"/>
      <c r="AJ1911" s="574" t="s">
        <v>659</v>
      </c>
      <c r="AK1911" s="574" t="s">
        <v>430</v>
      </c>
      <c r="AL1911" s="574"/>
      <c r="AM1911" s="574"/>
      <c r="AN1911" s="574"/>
      <c r="AO1911" s="574"/>
      <c r="AP1911" s="574"/>
      <c r="AQ1911" s="574"/>
      <c r="AR1911" s="574"/>
      <c r="AS1911" s="575"/>
      <c r="AT1911" s="576"/>
      <c r="AU1911" s="575"/>
      <c r="AV1911" s="577"/>
      <c r="AW1911" s="159"/>
    </row>
    <row r="1912" spans="1:49" ht="76.5">
      <c r="A1912" s="395"/>
      <c r="B1912" s="395">
        <v>4503830100</v>
      </c>
      <c r="C1912" s="263" t="s">
        <v>8489</v>
      </c>
      <c r="D1912" s="263" t="s">
        <v>8490</v>
      </c>
      <c r="E1912" s="263" t="s">
        <v>4081</v>
      </c>
      <c r="F1912" s="263" t="s">
        <v>422</v>
      </c>
      <c r="G1912" s="263" t="s">
        <v>655</v>
      </c>
      <c r="H1912" s="263"/>
      <c r="I1912" s="263"/>
      <c r="J1912" s="263"/>
      <c r="K1912" s="263"/>
      <c r="L1912" s="263"/>
      <c r="M1912" s="263"/>
      <c r="N1912" s="263"/>
      <c r="O1912" s="158"/>
      <c r="P1912" s="296">
        <f t="shared" si="84"/>
        <v>0</v>
      </c>
      <c r="Q1912" s="263"/>
      <c r="R1912" s="263"/>
      <c r="S1912" s="263"/>
      <c r="T1912" s="263"/>
      <c r="U1912" s="263"/>
      <c r="V1912" s="263"/>
      <c r="W1912" s="263">
        <v>1</v>
      </c>
      <c r="X1912" s="158">
        <v>45187</v>
      </c>
      <c r="Y1912" s="297">
        <f t="shared" si="85"/>
        <v>1</v>
      </c>
      <c r="Z1912" s="263"/>
      <c r="AA1912" s="263"/>
      <c r="AB1912" s="263"/>
      <c r="AC1912" s="263"/>
      <c r="AD1912" s="263"/>
      <c r="AE1912" s="263"/>
      <c r="AF1912" s="263"/>
      <c r="AG1912" s="158"/>
      <c r="AH1912" s="297">
        <f t="shared" si="83"/>
        <v>0</v>
      </c>
      <c r="AI1912" s="573"/>
      <c r="AJ1912" s="574" t="s">
        <v>659</v>
      </c>
      <c r="AK1912" s="574" t="s">
        <v>430</v>
      </c>
      <c r="AL1912" s="574"/>
      <c r="AM1912" s="574"/>
      <c r="AN1912" s="574"/>
      <c r="AO1912" s="574"/>
      <c r="AP1912" s="574"/>
      <c r="AQ1912" s="574"/>
      <c r="AR1912" s="574"/>
      <c r="AS1912" s="575"/>
      <c r="AT1912" s="576"/>
      <c r="AU1912" s="575"/>
      <c r="AV1912" s="577"/>
      <c r="AW1912" s="159"/>
    </row>
    <row r="1913" spans="1:49" ht="51">
      <c r="A1913" s="395"/>
      <c r="B1913" s="395">
        <v>5315721000</v>
      </c>
      <c r="C1913" s="263" t="s">
        <v>8491</v>
      </c>
      <c r="D1913" s="263" t="s">
        <v>8492</v>
      </c>
      <c r="E1913" s="263" t="s">
        <v>4082</v>
      </c>
      <c r="F1913" s="263" t="s">
        <v>422</v>
      </c>
      <c r="G1913" s="263" t="s">
        <v>655</v>
      </c>
      <c r="H1913" s="263"/>
      <c r="I1913" s="263"/>
      <c r="J1913" s="263"/>
      <c r="K1913" s="263"/>
      <c r="L1913" s="263"/>
      <c r="M1913" s="263"/>
      <c r="N1913" s="263"/>
      <c r="O1913" s="158"/>
      <c r="P1913" s="296">
        <f t="shared" si="84"/>
        <v>0</v>
      </c>
      <c r="Q1913" s="263"/>
      <c r="R1913" s="263"/>
      <c r="S1913" s="263"/>
      <c r="T1913" s="263"/>
      <c r="U1913" s="263"/>
      <c r="V1913" s="263"/>
      <c r="W1913" s="263">
        <v>1</v>
      </c>
      <c r="X1913" s="158">
        <v>45278</v>
      </c>
      <c r="Y1913" s="297">
        <f t="shared" si="85"/>
        <v>1</v>
      </c>
      <c r="Z1913" s="263"/>
      <c r="AA1913" s="263"/>
      <c r="AB1913" s="263"/>
      <c r="AC1913" s="263"/>
      <c r="AD1913" s="263"/>
      <c r="AE1913" s="263"/>
      <c r="AF1913" s="263"/>
      <c r="AG1913" s="158"/>
      <c r="AH1913" s="297">
        <f t="shared" si="83"/>
        <v>0</v>
      </c>
      <c r="AI1913" s="573"/>
      <c r="AJ1913" s="574" t="s">
        <v>659</v>
      </c>
      <c r="AK1913" s="574" t="s">
        <v>430</v>
      </c>
      <c r="AL1913" s="574"/>
      <c r="AM1913" s="574"/>
      <c r="AN1913" s="574"/>
      <c r="AO1913" s="574"/>
      <c r="AP1913" s="574"/>
      <c r="AQ1913" s="574"/>
      <c r="AR1913" s="574"/>
      <c r="AS1913" s="575"/>
      <c r="AT1913" s="576"/>
      <c r="AU1913" s="575"/>
      <c r="AV1913" s="577"/>
      <c r="AW1913" s="159"/>
    </row>
    <row r="1914" spans="1:49" ht="51">
      <c r="A1914" s="395"/>
      <c r="B1914" s="395">
        <v>4484721900</v>
      </c>
      <c r="C1914" s="263" t="s">
        <v>8493</v>
      </c>
      <c r="D1914" s="263" t="s">
        <v>8494</v>
      </c>
      <c r="E1914" s="263" t="s">
        <v>4083</v>
      </c>
      <c r="F1914" s="263" t="s">
        <v>422</v>
      </c>
      <c r="G1914" s="263" t="s">
        <v>655</v>
      </c>
      <c r="H1914" s="263"/>
      <c r="I1914" s="263"/>
      <c r="J1914" s="263"/>
      <c r="K1914" s="263"/>
      <c r="L1914" s="263"/>
      <c r="M1914" s="263"/>
      <c r="N1914" s="263"/>
      <c r="O1914" s="158"/>
      <c r="P1914" s="296">
        <f t="shared" si="84"/>
        <v>0</v>
      </c>
      <c r="Q1914" s="263"/>
      <c r="R1914" s="263"/>
      <c r="S1914" s="263"/>
      <c r="T1914" s="263"/>
      <c r="U1914" s="263"/>
      <c r="V1914" s="263"/>
      <c r="W1914" s="263">
        <v>1</v>
      </c>
      <c r="X1914" s="158">
        <v>45203</v>
      </c>
      <c r="Y1914" s="297">
        <f t="shared" si="85"/>
        <v>1</v>
      </c>
      <c r="Z1914" s="263"/>
      <c r="AA1914" s="263"/>
      <c r="AB1914" s="263"/>
      <c r="AC1914" s="263"/>
      <c r="AD1914" s="263"/>
      <c r="AE1914" s="263"/>
      <c r="AF1914" s="263"/>
      <c r="AG1914" s="158"/>
      <c r="AH1914" s="297">
        <f t="shared" si="83"/>
        <v>0</v>
      </c>
      <c r="AI1914" s="573"/>
      <c r="AJ1914" s="574" t="s">
        <v>659</v>
      </c>
      <c r="AK1914" s="574" t="s">
        <v>430</v>
      </c>
      <c r="AL1914" s="574"/>
      <c r="AM1914" s="574"/>
      <c r="AN1914" s="574"/>
      <c r="AO1914" s="574"/>
      <c r="AP1914" s="574"/>
      <c r="AQ1914" s="574"/>
      <c r="AR1914" s="574"/>
      <c r="AS1914" s="575"/>
      <c r="AT1914" s="576"/>
      <c r="AU1914" s="575"/>
      <c r="AV1914" s="577"/>
      <c r="AW1914" s="159"/>
    </row>
    <row r="1915" spans="1:49" ht="51">
      <c r="A1915" s="395"/>
      <c r="B1915" s="395">
        <v>5430343400</v>
      </c>
      <c r="C1915" s="263" t="s">
        <v>8495</v>
      </c>
      <c r="D1915" s="263" t="s">
        <v>8496</v>
      </c>
      <c r="E1915" s="263" t="s">
        <v>4084</v>
      </c>
      <c r="F1915" s="263" t="s">
        <v>422</v>
      </c>
      <c r="G1915" s="263" t="s">
        <v>655</v>
      </c>
      <c r="H1915" s="263"/>
      <c r="I1915" s="263"/>
      <c r="J1915" s="263"/>
      <c r="K1915" s="263"/>
      <c r="L1915" s="263"/>
      <c r="M1915" s="263"/>
      <c r="N1915" s="263"/>
      <c r="O1915" s="158"/>
      <c r="P1915" s="296">
        <f t="shared" si="84"/>
        <v>0</v>
      </c>
      <c r="Q1915" s="263"/>
      <c r="R1915" s="263"/>
      <c r="S1915" s="263"/>
      <c r="T1915" s="263"/>
      <c r="U1915" s="263"/>
      <c r="V1915" s="263"/>
      <c r="W1915" s="263">
        <v>1</v>
      </c>
      <c r="X1915" s="158">
        <v>45183</v>
      </c>
      <c r="Y1915" s="297">
        <f t="shared" si="85"/>
        <v>1</v>
      </c>
      <c r="Z1915" s="263"/>
      <c r="AA1915" s="263"/>
      <c r="AB1915" s="263"/>
      <c r="AC1915" s="263"/>
      <c r="AD1915" s="263"/>
      <c r="AE1915" s="263"/>
      <c r="AF1915" s="263"/>
      <c r="AG1915" s="158"/>
      <c r="AH1915" s="297">
        <f t="shared" si="83"/>
        <v>0</v>
      </c>
      <c r="AI1915" s="573"/>
      <c r="AJ1915" s="574" t="s">
        <v>659</v>
      </c>
      <c r="AK1915" s="574" t="s">
        <v>430</v>
      </c>
      <c r="AL1915" s="574"/>
      <c r="AM1915" s="574"/>
      <c r="AN1915" s="574"/>
      <c r="AO1915" s="574"/>
      <c r="AP1915" s="574"/>
      <c r="AQ1915" s="574"/>
      <c r="AR1915" s="574"/>
      <c r="AS1915" s="575"/>
      <c r="AT1915" s="576"/>
      <c r="AU1915" s="575"/>
      <c r="AV1915" s="577"/>
      <c r="AW1915" s="159"/>
    </row>
    <row r="1916" spans="1:49" ht="51">
      <c r="A1916" s="395"/>
      <c r="B1916" s="395">
        <v>4622021400</v>
      </c>
      <c r="C1916" s="263" t="s">
        <v>8497</v>
      </c>
      <c r="D1916" s="263" t="s">
        <v>8498</v>
      </c>
      <c r="E1916" s="263" t="s">
        <v>4085</v>
      </c>
      <c r="F1916" s="263" t="s">
        <v>422</v>
      </c>
      <c r="G1916" s="263" t="s">
        <v>655</v>
      </c>
      <c r="H1916" s="263"/>
      <c r="I1916" s="263"/>
      <c r="J1916" s="263"/>
      <c r="K1916" s="263"/>
      <c r="L1916" s="263"/>
      <c r="M1916" s="263"/>
      <c r="N1916" s="263"/>
      <c r="O1916" s="158"/>
      <c r="P1916" s="296">
        <f t="shared" si="84"/>
        <v>0</v>
      </c>
      <c r="Q1916" s="263"/>
      <c r="R1916" s="263"/>
      <c r="S1916" s="263"/>
      <c r="T1916" s="263"/>
      <c r="U1916" s="263"/>
      <c r="V1916" s="263"/>
      <c r="W1916" s="263">
        <v>1</v>
      </c>
      <c r="X1916" s="158">
        <v>45243</v>
      </c>
      <c r="Y1916" s="297">
        <f t="shared" si="85"/>
        <v>1</v>
      </c>
      <c r="Z1916" s="263"/>
      <c r="AA1916" s="263"/>
      <c r="AB1916" s="263"/>
      <c r="AC1916" s="263"/>
      <c r="AD1916" s="263"/>
      <c r="AE1916" s="263"/>
      <c r="AF1916" s="263"/>
      <c r="AG1916" s="158"/>
      <c r="AH1916" s="297">
        <f t="shared" si="83"/>
        <v>0</v>
      </c>
      <c r="AI1916" s="573"/>
      <c r="AJ1916" s="574" t="s">
        <v>659</v>
      </c>
      <c r="AK1916" s="574" t="s">
        <v>430</v>
      </c>
      <c r="AL1916" s="574"/>
      <c r="AM1916" s="574"/>
      <c r="AN1916" s="574"/>
      <c r="AO1916" s="574"/>
      <c r="AP1916" s="574"/>
      <c r="AQ1916" s="574"/>
      <c r="AR1916" s="574"/>
      <c r="AS1916" s="575"/>
      <c r="AT1916" s="576"/>
      <c r="AU1916" s="575"/>
      <c r="AV1916" s="577"/>
      <c r="AW1916" s="159"/>
    </row>
    <row r="1917" spans="1:49" ht="63.75">
      <c r="A1917" s="395"/>
      <c r="B1917" s="395">
        <v>3555260900</v>
      </c>
      <c r="C1917" s="263" t="s">
        <v>8499</v>
      </c>
      <c r="D1917" s="263" t="s">
        <v>8500</v>
      </c>
      <c r="E1917" s="263" t="s">
        <v>4086</v>
      </c>
      <c r="F1917" s="263" t="s">
        <v>422</v>
      </c>
      <c r="G1917" s="263" t="s">
        <v>655</v>
      </c>
      <c r="H1917" s="263"/>
      <c r="I1917" s="263"/>
      <c r="J1917" s="263"/>
      <c r="K1917" s="263"/>
      <c r="L1917" s="263"/>
      <c r="M1917" s="263"/>
      <c r="N1917" s="263"/>
      <c r="O1917" s="158"/>
      <c r="P1917" s="296">
        <f t="shared" si="84"/>
        <v>0</v>
      </c>
      <c r="Q1917" s="263"/>
      <c r="R1917" s="263"/>
      <c r="S1917" s="263"/>
      <c r="T1917" s="263"/>
      <c r="U1917" s="263"/>
      <c r="V1917" s="263"/>
      <c r="W1917" s="263">
        <v>1</v>
      </c>
      <c r="X1917" s="158">
        <v>45187</v>
      </c>
      <c r="Y1917" s="297">
        <f t="shared" si="85"/>
        <v>1</v>
      </c>
      <c r="Z1917" s="263"/>
      <c r="AA1917" s="263"/>
      <c r="AB1917" s="263"/>
      <c r="AC1917" s="263"/>
      <c r="AD1917" s="263"/>
      <c r="AE1917" s="263"/>
      <c r="AF1917" s="263"/>
      <c r="AG1917" s="158"/>
      <c r="AH1917" s="297">
        <f t="shared" si="83"/>
        <v>0</v>
      </c>
      <c r="AI1917" s="573"/>
      <c r="AJ1917" s="574" t="s">
        <v>659</v>
      </c>
      <c r="AK1917" s="574" t="s">
        <v>430</v>
      </c>
      <c r="AL1917" s="574"/>
      <c r="AM1917" s="574"/>
      <c r="AN1917" s="574"/>
      <c r="AO1917" s="574"/>
      <c r="AP1917" s="574"/>
      <c r="AQ1917" s="574"/>
      <c r="AR1917" s="574"/>
      <c r="AS1917" s="575"/>
      <c r="AT1917" s="576"/>
      <c r="AU1917" s="575"/>
      <c r="AV1917" s="577"/>
      <c r="AW1917" s="159"/>
    </row>
    <row r="1918" spans="1:49" ht="76.5">
      <c r="A1918" s="395"/>
      <c r="B1918" s="395">
        <v>5462022200</v>
      </c>
      <c r="C1918" s="263" t="s">
        <v>8501</v>
      </c>
      <c r="D1918" s="263" t="s">
        <v>8502</v>
      </c>
      <c r="E1918" s="263" t="s">
        <v>4087</v>
      </c>
      <c r="F1918" s="263" t="s">
        <v>422</v>
      </c>
      <c r="G1918" s="263" t="s">
        <v>655</v>
      </c>
      <c r="H1918" s="263"/>
      <c r="I1918" s="263"/>
      <c r="J1918" s="263"/>
      <c r="K1918" s="263"/>
      <c r="L1918" s="263"/>
      <c r="M1918" s="263"/>
      <c r="N1918" s="263"/>
      <c r="O1918" s="158"/>
      <c r="P1918" s="296">
        <f t="shared" si="84"/>
        <v>0</v>
      </c>
      <c r="Q1918" s="263"/>
      <c r="R1918" s="263"/>
      <c r="S1918" s="263"/>
      <c r="T1918" s="263"/>
      <c r="U1918" s="263"/>
      <c r="V1918" s="263"/>
      <c r="W1918" s="263">
        <v>1</v>
      </c>
      <c r="X1918" s="158">
        <v>45103</v>
      </c>
      <c r="Y1918" s="297">
        <f t="shared" si="85"/>
        <v>1</v>
      </c>
      <c r="Z1918" s="263"/>
      <c r="AA1918" s="263"/>
      <c r="AB1918" s="263"/>
      <c r="AC1918" s="263"/>
      <c r="AD1918" s="263"/>
      <c r="AE1918" s="263"/>
      <c r="AF1918" s="263"/>
      <c r="AG1918" s="158"/>
      <c r="AH1918" s="297">
        <f t="shared" si="83"/>
        <v>0</v>
      </c>
      <c r="AI1918" s="573"/>
      <c r="AJ1918" s="574" t="s">
        <v>659</v>
      </c>
      <c r="AK1918" s="574" t="s">
        <v>430</v>
      </c>
      <c r="AL1918" s="574"/>
      <c r="AM1918" s="574"/>
      <c r="AN1918" s="574"/>
      <c r="AO1918" s="574"/>
      <c r="AP1918" s="574"/>
      <c r="AQ1918" s="574"/>
      <c r="AR1918" s="574"/>
      <c r="AS1918" s="575"/>
      <c r="AT1918" s="576"/>
      <c r="AU1918" s="575"/>
      <c r="AV1918" s="577"/>
      <c r="AW1918" s="159"/>
    </row>
    <row r="1919" spans="1:49" ht="63.75">
      <c r="A1919" s="395"/>
      <c r="B1919" s="395">
        <v>4563211300</v>
      </c>
      <c r="C1919" s="263" t="s">
        <v>8503</v>
      </c>
      <c r="D1919" s="263" t="s">
        <v>8504</v>
      </c>
      <c r="E1919" s="263" t="s">
        <v>4088</v>
      </c>
      <c r="F1919" s="263" t="s">
        <v>422</v>
      </c>
      <c r="G1919" s="263" t="s">
        <v>655</v>
      </c>
      <c r="H1919" s="263"/>
      <c r="I1919" s="263"/>
      <c r="J1919" s="263"/>
      <c r="K1919" s="263"/>
      <c r="L1919" s="263"/>
      <c r="M1919" s="263"/>
      <c r="N1919" s="263"/>
      <c r="O1919" s="158"/>
      <c r="P1919" s="296">
        <f t="shared" si="84"/>
        <v>0</v>
      </c>
      <c r="Q1919" s="263"/>
      <c r="R1919" s="263"/>
      <c r="S1919" s="263"/>
      <c r="T1919" s="263"/>
      <c r="U1919" s="263"/>
      <c r="V1919" s="263"/>
      <c r="W1919" s="263">
        <v>1</v>
      </c>
      <c r="X1919" s="158">
        <v>45166</v>
      </c>
      <c r="Y1919" s="297">
        <f t="shared" si="85"/>
        <v>1</v>
      </c>
      <c r="Z1919" s="263"/>
      <c r="AA1919" s="263"/>
      <c r="AB1919" s="263"/>
      <c r="AC1919" s="263"/>
      <c r="AD1919" s="263"/>
      <c r="AE1919" s="263"/>
      <c r="AF1919" s="263"/>
      <c r="AG1919" s="158"/>
      <c r="AH1919" s="297">
        <f t="shared" si="83"/>
        <v>0</v>
      </c>
      <c r="AI1919" s="573"/>
      <c r="AJ1919" s="574" t="s">
        <v>659</v>
      </c>
      <c r="AK1919" s="574" t="s">
        <v>430</v>
      </c>
      <c r="AL1919" s="574"/>
      <c r="AM1919" s="574"/>
      <c r="AN1919" s="574"/>
      <c r="AO1919" s="574"/>
      <c r="AP1919" s="574"/>
      <c r="AQ1919" s="574"/>
      <c r="AR1919" s="574"/>
      <c r="AS1919" s="575"/>
      <c r="AT1919" s="576"/>
      <c r="AU1919" s="575"/>
      <c r="AV1919" s="577"/>
      <c r="AW1919" s="159"/>
    </row>
    <row r="1920" spans="1:49" ht="51">
      <c r="A1920" s="395"/>
      <c r="B1920" s="395">
        <v>4403910603</v>
      </c>
      <c r="C1920" s="263" t="s">
        <v>6282</v>
      </c>
      <c r="D1920" s="263" t="s">
        <v>6283</v>
      </c>
      <c r="E1920" s="263" t="s">
        <v>4089</v>
      </c>
      <c r="F1920" s="263" t="s">
        <v>422</v>
      </c>
      <c r="G1920" s="263" t="s">
        <v>655</v>
      </c>
      <c r="H1920" s="263"/>
      <c r="I1920" s="263"/>
      <c r="J1920" s="263"/>
      <c r="K1920" s="263"/>
      <c r="L1920" s="263"/>
      <c r="M1920" s="263"/>
      <c r="N1920" s="263"/>
      <c r="O1920" s="158"/>
      <c r="P1920" s="296">
        <f t="shared" si="84"/>
        <v>0</v>
      </c>
      <c r="Q1920" s="263"/>
      <c r="R1920" s="263"/>
      <c r="S1920" s="263"/>
      <c r="T1920" s="263"/>
      <c r="U1920" s="263"/>
      <c r="V1920" s="263"/>
      <c r="W1920" s="263">
        <v>1</v>
      </c>
      <c r="X1920" s="158">
        <v>45210</v>
      </c>
      <c r="Y1920" s="297">
        <f t="shared" si="85"/>
        <v>1</v>
      </c>
      <c r="Z1920" s="263"/>
      <c r="AA1920" s="263"/>
      <c r="AB1920" s="263"/>
      <c r="AC1920" s="263"/>
      <c r="AD1920" s="263"/>
      <c r="AE1920" s="263"/>
      <c r="AF1920" s="263"/>
      <c r="AG1920" s="158"/>
      <c r="AH1920" s="297">
        <f t="shared" si="83"/>
        <v>0</v>
      </c>
      <c r="AI1920" s="573"/>
      <c r="AJ1920" s="574" t="s">
        <v>659</v>
      </c>
      <c r="AK1920" s="574" t="s">
        <v>430</v>
      </c>
      <c r="AL1920" s="574"/>
      <c r="AM1920" s="574"/>
      <c r="AN1920" s="574"/>
      <c r="AO1920" s="574"/>
      <c r="AP1920" s="574"/>
      <c r="AQ1920" s="574"/>
      <c r="AR1920" s="574"/>
      <c r="AS1920" s="575"/>
      <c r="AT1920" s="576"/>
      <c r="AU1920" s="575"/>
      <c r="AV1920" s="577"/>
      <c r="AW1920" s="159"/>
    </row>
    <row r="1921" spans="1:49" ht="51">
      <c r="A1921" s="395"/>
      <c r="B1921" s="395">
        <v>3463220200</v>
      </c>
      <c r="C1921" s="263" t="s">
        <v>8505</v>
      </c>
      <c r="D1921" s="263" t="s">
        <v>8506</v>
      </c>
      <c r="E1921" s="263" t="s">
        <v>4090</v>
      </c>
      <c r="F1921" s="263" t="s">
        <v>422</v>
      </c>
      <c r="G1921" s="263" t="s">
        <v>655</v>
      </c>
      <c r="H1921" s="263"/>
      <c r="I1921" s="263"/>
      <c r="J1921" s="263"/>
      <c r="K1921" s="263"/>
      <c r="L1921" s="263"/>
      <c r="M1921" s="263"/>
      <c r="N1921" s="263"/>
      <c r="O1921" s="158"/>
      <c r="P1921" s="296">
        <f t="shared" si="84"/>
        <v>0</v>
      </c>
      <c r="Q1921" s="263"/>
      <c r="R1921" s="263"/>
      <c r="S1921" s="263"/>
      <c r="T1921" s="263"/>
      <c r="U1921" s="263"/>
      <c r="V1921" s="263"/>
      <c r="W1921" s="263">
        <v>1</v>
      </c>
      <c r="X1921" s="158">
        <v>45244</v>
      </c>
      <c r="Y1921" s="297">
        <f t="shared" si="85"/>
        <v>1</v>
      </c>
      <c r="Z1921" s="263"/>
      <c r="AA1921" s="263"/>
      <c r="AB1921" s="263"/>
      <c r="AC1921" s="263"/>
      <c r="AD1921" s="263"/>
      <c r="AE1921" s="263"/>
      <c r="AF1921" s="263"/>
      <c r="AG1921" s="158"/>
      <c r="AH1921" s="297">
        <f t="shared" si="83"/>
        <v>0</v>
      </c>
      <c r="AI1921" s="573"/>
      <c r="AJ1921" s="574" t="s">
        <v>659</v>
      </c>
      <c r="AK1921" s="574" t="s">
        <v>430</v>
      </c>
      <c r="AL1921" s="574"/>
      <c r="AM1921" s="574"/>
      <c r="AN1921" s="574"/>
      <c r="AO1921" s="574"/>
      <c r="AP1921" s="574"/>
      <c r="AQ1921" s="574"/>
      <c r="AR1921" s="574"/>
      <c r="AS1921" s="575"/>
      <c r="AT1921" s="576"/>
      <c r="AU1921" s="575"/>
      <c r="AV1921" s="577"/>
      <c r="AW1921" s="159"/>
    </row>
    <row r="1922" spans="1:49" ht="51">
      <c r="A1922" s="395"/>
      <c r="B1922" s="395">
        <v>3011832000</v>
      </c>
      <c r="C1922" s="263" t="s">
        <v>8507</v>
      </c>
      <c r="D1922" s="263" t="s">
        <v>8508</v>
      </c>
      <c r="E1922" s="263" t="s">
        <v>4091</v>
      </c>
      <c r="F1922" s="263" t="s">
        <v>422</v>
      </c>
      <c r="G1922" s="263" t="s">
        <v>655</v>
      </c>
      <c r="H1922" s="263"/>
      <c r="I1922" s="263"/>
      <c r="J1922" s="263"/>
      <c r="K1922" s="263"/>
      <c r="L1922" s="263"/>
      <c r="M1922" s="263"/>
      <c r="N1922" s="263"/>
      <c r="O1922" s="158"/>
      <c r="P1922" s="296">
        <f t="shared" si="84"/>
        <v>0</v>
      </c>
      <c r="Q1922" s="263"/>
      <c r="R1922" s="263"/>
      <c r="S1922" s="263"/>
      <c r="T1922" s="263"/>
      <c r="U1922" s="263"/>
      <c r="V1922" s="263"/>
      <c r="W1922" s="263">
        <v>1</v>
      </c>
      <c r="X1922" s="158">
        <v>45183</v>
      </c>
      <c r="Y1922" s="297">
        <f t="shared" si="85"/>
        <v>1</v>
      </c>
      <c r="Z1922" s="263"/>
      <c r="AA1922" s="263"/>
      <c r="AB1922" s="263"/>
      <c r="AC1922" s="263"/>
      <c r="AD1922" s="263"/>
      <c r="AE1922" s="263"/>
      <c r="AF1922" s="263"/>
      <c r="AG1922" s="158"/>
      <c r="AH1922" s="297">
        <f t="shared" si="83"/>
        <v>0</v>
      </c>
      <c r="AI1922" s="573"/>
      <c r="AJ1922" s="574" t="s">
        <v>659</v>
      </c>
      <c r="AK1922" s="574" t="s">
        <v>430</v>
      </c>
      <c r="AL1922" s="574"/>
      <c r="AM1922" s="574"/>
      <c r="AN1922" s="574"/>
      <c r="AO1922" s="574"/>
      <c r="AP1922" s="574"/>
      <c r="AQ1922" s="574"/>
      <c r="AR1922" s="574"/>
      <c r="AS1922" s="575"/>
      <c r="AT1922" s="576"/>
      <c r="AU1922" s="575"/>
      <c r="AV1922" s="577"/>
      <c r="AW1922" s="159"/>
    </row>
    <row r="1923" spans="1:49" ht="76.5">
      <c r="A1923" s="395"/>
      <c r="B1923" s="395">
        <v>4190931100</v>
      </c>
      <c r="C1923" s="263" t="s">
        <v>8509</v>
      </c>
      <c r="D1923" s="263" t="s">
        <v>8510</v>
      </c>
      <c r="E1923" s="263" t="s">
        <v>4092</v>
      </c>
      <c r="F1923" s="263" t="s">
        <v>422</v>
      </c>
      <c r="G1923" s="263" t="s">
        <v>655</v>
      </c>
      <c r="H1923" s="263"/>
      <c r="I1923" s="263"/>
      <c r="J1923" s="263"/>
      <c r="K1923" s="263"/>
      <c r="L1923" s="263"/>
      <c r="M1923" s="263"/>
      <c r="N1923" s="263"/>
      <c r="O1923" s="158"/>
      <c r="P1923" s="296">
        <f t="shared" si="84"/>
        <v>0</v>
      </c>
      <c r="Q1923" s="263"/>
      <c r="R1923" s="263"/>
      <c r="S1923" s="263"/>
      <c r="T1923" s="263"/>
      <c r="U1923" s="263"/>
      <c r="V1923" s="263"/>
      <c r="W1923" s="263">
        <v>1</v>
      </c>
      <c r="X1923" s="158">
        <v>45138</v>
      </c>
      <c r="Y1923" s="297">
        <f t="shared" si="85"/>
        <v>1</v>
      </c>
      <c r="Z1923" s="263"/>
      <c r="AA1923" s="263"/>
      <c r="AB1923" s="263"/>
      <c r="AC1923" s="263"/>
      <c r="AD1923" s="263"/>
      <c r="AE1923" s="263"/>
      <c r="AF1923" s="263"/>
      <c r="AG1923" s="158"/>
      <c r="AH1923" s="297">
        <f t="shared" si="83"/>
        <v>0</v>
      </c>
      <c r="AI1923" s="573"/>
      <c r="AJ1923" s="574" t="s">
        <v>659</v>
      </c>
      <c r="AK1923" s="574" t="s">
        <v>430</v>
      </c>
      <c r="AL1923" s="574"/>
      <c r="AM1923" s="574"/>
      <c r="AN1923" s="574"/>
      <c r="AO1923" s="574"/>
      <c r="AP1923" s="574"/>
      <c r="AQ1923" s="574"/>
      <c r="AR1923" s="574"/>
      <c r="AS1923" s="575"/>
      <c r="AT1923" s="576"/>
      <c r="AU1923" s="575"/>
      <c r="AV1923" s="577"/>
      <c r="AW1923" s="159"/>
    </row>
    <row r="1924" spans="1:49" ht="51">
      <c r="A1924" s="395"/>
      <c r="B1924" s="395">
        <v>5475120400</v>
      </c>
      <c r="C1924" s="263" t="s">
        <v>8511</v>
      </c>
      <c r="D1924" s="263" t="s">
        <v>8512</v>
      </c>
      <c r="E1924" s="263" t="s">
        <v>4093</v>
      </c>
      <c r="F1924" s="263" t="s">
        <v>422</v>
      </c>
      <c r="G1924" s="263" t="s">
        <v>655</v>
      </c>
      <c r="H1924" s="263"/>
      <c r="I1924" s="263"/>
      <c r="J1924" s="263"/>
      <c r="K1924" s="263"/>
      <c r="L1924" s="263"/>
      <c r="M1924" s="263"/>
      <c r="N1924" s="263"/>
      <c r="O1924" s="158"/>
      <c r="P1924" s="296">
        <f t="shared" si="84"/>
        <v>0</v>
      </c>
      <c r="Q1924" s="263"/>
      <c r="R1924" s="263"/>
      <c r="S1924" s="263"/>
      <c r="T1924" s="263"/>
      <c r="U1924" s="263"/>
      <c r="V1924" s="263"/>
      <c r="W1924" s="263">
        <v>1</v>
      </c>
      <c r="X1924" s="158">
        <v>45183</v>
      </c>
      <c r="Y1924" s="297">
        <f t="shared" si="85"/>
        <v>1</v>
      </c>
      <c r="Z1924" s="263"/>
      <c r="AA1924" s="263"/>
      <c r="AB1924" s="263"/>
      <c r="AC1924" s="263"/>
      <c r="AD1924" s="263"/>
      <c r="AE1924" s="263"/>
      <c r="AF1924" s="263"/>
      <c r="AG1924" s="158"/>
      <c r="AH1924" s="297">
        <f t="shared" si="83"/>
        <v>0</v>
      </c>
      <c r="AI1924" s="573"/>
      <c r="AJ1924" s="574" t="s">
        <v>659</v>
      </c>
      <c r="AK1924" s="574" t="s">
        <v>430</v>
      </c>
      <c r="AL1924" s="574"/>
      <c r="AM1924" s="574"/>
      <c r="AN1924" s="574"/>
      <c r="AO1924" s="574"/>
      <c r="AP1924" s="574"/>
      <c r="AQ1924" s="574"/>
      <c r="AR1924" s="574"/>
      <c r="AS1924" s="575"/>
      <c r="AT1924" s="576"/>
      <c r="AU1924" s="575"/>
      <c r="AV1924" s="577"/>
      <c r="AW1924" s="159"/>
    </row>
    <row r="1925" spans="1:49" ht="76.5">
      <c r="A1925" s="395"/>
      <c r="B1925" s="395">
        <v>5431410600</v>
      </c>
      <c r="C1925" s="263" t="s">
        <v>8513</v>
      </c>
      <c r="D1925" s="263" t="s">
        <v>8514</v>
      </c>
      <c r="E1925" s="263" t="s">
        <v>4094</v>
      </c>
      <c r="F1925" s="263" t="s">
        <v>422</v>
      </c>
      <c r="G1925" s="263" t="s">
        <v>655</v>
      </c>
      <c r="H1925" s="263"/>
      <c r="I1925" s="263"/>
      <c r="J1925" s="263"/>
      <c r="K1925" s="263"/>
      <c r="L1925" s="263"/>
      <c r="M1925" s="263"/>
      <c r="N1925" s="263"/>
      <c r="O1925" s="158"/>
      <c r="P1925" s="296">
        <f t="shared" si="84"/>
        <v>0</v>
      </c>
      <c r="Q1925" s="263"/>
      <c r="R1925" s="263"/>
      <c r="S1925" s="263"/>
      <c r="T1925" s="263"/>
      <c r="U1925" s="263"/>
      <c r="V1925" s="263"/>
      <c r="W1925" s="263">
        <v>1</v>
      </c>
      <c r="X1925" s="158">
        <v>45190</v>
      </c>
      <c r="Y1925" s="297">
        <f t="shared" si="85"/>
        <v>1</v>
      </c>
      <c r="Z1925" s="263"/>
      <c r="AA1925" s="263"/>
      <c r="AB1925" s="263"/>
      <c r="AC1925" s="263"/>
      <c r="AD1925" s="263"/>
      <c r="AE1925" s="263"/>
      <c r="AF1925" s="263"/>
      <c r="AG1925" s="158"/>
      <c r="AH1925" s="297">
        <f t="shared" si="83"/>
        <v>0</v>
      </c>
      <c r="AI1925" s="573"/>
      <c r="AJ1925" s="574" t="s">
        <v>659</v>
      </c>
      <c r="AK1925" s="574" t="s">
        <v>430</v>
      </c>
      <c r="AL1925" s="574"/>
      <c r="AM1925" s="574"/>
      <c r="AN1925" s="574"/>
      <c r="AO1925" s="574"/>
      <c r="AP1925" s="574"/>
      <c r="AQ1925" s="574"/>
      <c r="AR1925" s="574"/>
      <c r="AS1925" s="575"/>
      <c r="AT1925" s="576"/>
      <c r="AU1925" s="575"/>
      <c r="AV1925" s="577"/>
      <c r="AW1925" s="159"/>
    </row>
    <row r="1926" spans="1:49" ht="63.75">
      <c r="A1926" s="395"/>
      <c r="B1926" s="395">
        <v>3616011200</v>
      </c>
      <c r="C1926" s="263" t="s">
        <v>8515</v>
      </c>
      <c r="D1926" s="263" t="s">
        <v>8516</v>
      </c>
      <c r="E1926" s="263" t="s">
        <v>4095</v>
      </c>
      <c r="F1926" s="263" t="s">
        <v>422</v>
      </c>
      <c r="G1926" s="263" t="s">
        <v>655</v>
      </c>
      <c r="H1926" s="263"/>
      <c r="I1926" s="263"/>
      <c r="J1926" s="263"/>
      <c r="K1926" s="263"/>
      <c r="L1926" s="263"/>
      <c r="M1926" s="263"/>
      <c r="N1926" s="263"/>
      <c r="O1926" s="158"/>
      <c r="P1926" s="296">
        <f t="shared" si="84"/>
        <v>0</v>
      </c>
      <c r="Q1926" s="263"/>
      <c r="R1926" s="263"/>
      <c r="S1926" s="263"/>
      <c r="T1926" s="263"/>
      <c r="U1926" s="263"/>
      <c r="V1926" s="263"/>
      <c r="W1926" s="263">
        <v>1</v>
      </c>
      <c r="X1926" s="158">
        <v>45226</v>
      </c>
      <c r="Y1926" s="297">
        <f t="shared" si="85"/>
        <v>1</v>
      </c>
      <c r="Z1926" s="263"/>
      <c r="AA1926" s="263"/>
      <c r="AB1926" s="263"/>
      <c r="AC1926" s="263"/>
      <c r="AD1926" s="263"/>
      <c r="AE1926" s="263"/>
      <c r="AF1926" s="263"/>
      <c r="AG1926" s="158"/>
      <c r="AH1926" s="297">
        <f t="shared" si="83"/>
        <v>0</v>
      </c>
      <c r="AI1926" s="573"/>
      <c r="AJ1926" s="574" t="s">
        <v>659</v>
      </c>
      <c r="AK1926" s="574" t="s">
        <v>430</v>
      </c>
      <c r="AL1926" s="574"/>
      <c r="AM1926" s="574"/>
      <c r="AN1926" s="574"/>
      <c r="AO1926" s="574"/>
      <c r="AP1926" s="574"/>
      <c r="AQ1926" s="574"/>
      <c r="AR1926" s="574"/>
      <c r="AS1926" s="575"/>
      <c r="AT1926" s="576"/>
      <c r="AU1926" s="575"/>
      <c r="AV1926" s="577"/>
      <c r="AW1926" s="159"/>
    </row>
    <row r="1927" spans="1:49" ht="51">
      <c r="A1927" s="395"/>
      <c r="B1927" s="395">
        <v>5483320600</v>
      </c>
      <c r="C1927" s="263" t="s">
        <v>8517</v>
      </c>
      <c r="D1927" s="263" t="s">
        <v>8518</v>
      </c>
      <c r="E1927" s="263" t="s">
        <v>4096</v>
      </c>
      <c r="F1927" s="263" t="s">
        <v>422</v>
      </c>
      <c r="G1927" s="263" t="s">
        <v>655</v>
      </c>
      <c r="H1927" s="263"/>
      <c r="I1927" s="263"/>
      <c r="J1927" s="263"/>
      <c r="K1927" s="263"/>
      <c r="L1927" s="263"/>
      <c r="M1927" s="263"/>
      <c r="N1927" s="263"/>
      <c r="O1927" s="158"/>
      <c r="P1927" s="296">
        <f t="shared" si="84"/>
        <v>0</v>
      </c>
      <c r="Q1927" s="263"/>
      <c r="R1927" s="263"/>
      <c r="S1927" s="263"/>
      <c r="T1927" s="263"/>
      <c r="U1927" s="263"/>
      <c r="V1927" s="263"/>
      <c r="W1927" s="263">
        <v>1</v>
      </c>
      <c r="X1927" s="158">
        <v>45217</v>
      </c>
      <c r="Y1927" s="297">
        <f t="shared" si="85"/>
        <v>1</v>
      </c>
      <c r="Z1927" s="263"/>
      <c r="AA1927" s="263"/>
      <c r="AB1927" s="263"/>
      <c r="AC1927" s="263"/>
      <c r="AD1927" s="263"/>
      <c r="AE1927" s="263"/>
      <c r="AF1927" s="263"/>
      <c r="AG1927" s="158"/>
      <c r="AH1927" s="297">
        <f t="shared" si="83"/>
        <v>0</v>
      </c>
      <c r="AI1927" s="573"/>
      <c r="AJ1927" s="574" t="s">
        <v>659</v>
      </c>
      <c r="AK1927" s="574" t="s">
        <v>430</v>
      </c>
      <c r="AL1927" s="574"/>
      <c r="AM1927" s="574"/>
      <c r="AN1927" s="574"/>
      <c r="AO1927" s="574"/>
      <c r="AP1927" s="574"/>
      <c r="AQ1927" s="574"/>
      <c r="AR1927" s="574"/>
      <c r="AS1927" s="575"/>
      <c r="AT1927" s="576"/>
      <c r="AU1927" s="575"/>
      <c r="AV1927" s="577"/>
      <c r="AW1927" s="159"/>
    </row>
    <row r="1928" spans="1:49" ht="63.75">
      <c r="A1928" s="395"/>
      <c r="B1928" s="395">
        <v>3594820100</v>
      </c>
      <c r="C1928" s="263" t="s">
        <v>8519</v>
      </c>
      <c r="D1928" s="263" t="s">
        <v>8520</v>
      </c>
      <c r="E1928" s="263" t="s">
        <v>4097</v>
      </c>
      <c r="F1928" s="263" t="s">
        <v>422</v>
      </c>
      <c r="G1928" s="263" t="s">
        <v>655</v>
      </c>
      <c r="H1928" s="263"/>
      <c r="I1928" s="263"/>
      <c r="J1928" s="263"/>
      <c r="K1928" s="263"/>
      <c r="L1928" s="263"/>
      <c r="M1928" s="263"/>
      <c r="N1928" s="263"/>
      <c r="O1928" s="158"/>
      <c r="P1928" s="296">
        <f t="shared" si="84"/>
        <v>0</v>
      </c>
      <c r="Q1928" s="263"/>
      <c r="R1928" s="263"/>
      <c r="S1928" s="263"/>
      <c r="T1928" s="263"/>
      <c r="U1928" s="263"/>
      <c r="V1928" s="263"/>
      <c r="W1928" s="263">
        <v>1</v>
      </c>
      <c r="X1928" s="158">
        <v>45134</v>
      </c>
      <c r="Y1928" s="297">
        <f t="shared" si="85"/>
        <v>1</v>
      </c>
      <c r="Z1928" s="263"/>
      <c r="AA1928" s="263"/>
      <c r="AB1928" s="263"/>
      <c r="AC1928" s="263"/>
      <c r="AD1928" s="263"/>
      <c r="AE1928" s="263"/>
      <c r="AF1928" s="263"/>
      <c r="AG1928" s="158"/>
      <c r="AH1928" s="297">
        <f t="shared" si="83"/>
        <v>0</v>
      </c>
      <c r="AI1928" s="573"/>
      <c r="AJ1928" s="574" t="s">
        <v>659</v>
      </c>
      <c r="AK1928" s="574" t="s">
        <v>430</v>
      </c>
      <c r="AL1928" s="574"/>
      <c r="AM1928" s="574"/>
      <c r="AN1928" s="574"/>
      <c r="AO1928" s="574"/>
      <c r="AP1928" s="574"/>
      <c r="AQ1928" s="574"/>
      <c r="AR1928" s="574"/>
      <c r="AS1928" s="575"/>
      <c r="AT1928" s="576"/>
      <c r="AU1928" s="575"/>
      <c r="AV1928" s="577"/>
      <c r="AW1928" s="159"/>
    </row>
    <row r="1929" spans="1:49" ht="51">
      <c r="A1929" s="395"/>
      <c r="B1929" s="395">
        <v>4164020900</v>
      </c>
      <c r="C1929" s="263" t="s">
        <v>8521</v>
      </c>
      <c r="D1929" s="263" t="s">
        <v>8522</v>
      </c>
      <c r="E1929" s="263" t="s">
        <v>4098</v>
      </c>
      <c r="F1929" s="263" t="s">
        <v>422</v>
      </c>
      <c r="G1929" s="263" t="s">
        <v>655</v>
      </c>
      <c r="H1929" s="263"/>
      <c r="I1929" s="263"/>
      <c r="J1929" s="263"/>
      <c r="K1929" s="263"/>
      <c r="L1929" s="263"/>
      <c r="M1929" s="263"/>
      <c r="N1929" s="263"/>
      <c r="O1929" s="158"/>
      <c r="P1929" s="296">
        <f t="shared" si="84"/>
        <v>0</v>
      </c>
      <c r="Q1929" s="263"/>
      <c r="R1929" s="263"/>
      <c r="S1929" s="263"/>
      <c r="T1929" s="263"/>
      <c r="U1929" s="263"/>
      <c r="V1929" s="263"/>
      <c r="W1929" s="263">
        <v>1</v>
      </c>
      <c r="X1929" s="158">
        <v>45226</v>
      </c>
      <c r="Y1929" s="297">
        <f t="shared" si="85"/>
        <v>1</v>
      </c>
      <c r="Z1929" s="263"/>
      <c r="AA1929" s="263"/>
      <c r="AB1929" s="263"/>
      <c r="AC1929" s="263"/>
      <c r="AD1929" s="263"/>
      <c r="AE1929" s="263"/>
      <c r="AF1929" s="263"/>
      <c r="AG1929" s="158"/>
      <c r="AH1929" s="297">
        <f t="shared" si="83"/>
        <v>0</v>
      </c>
      <c r="AI1929" s="573"/>
      <c r="AJ1929" s="574" t="s">
        <v>659</v>
      </c>
      <c r="AK1929" s="574" t="s">
        <v>430</v>
      </c>
      <c r="AL1929" s="574"/>
      <c r="AM1929" s="574"/>
      <c r="AN1929" s="574"/>
      <c r="AO1929" s="574"/>
      <c r="AP1929" s="574"/>
      <c r="AQ1929" s="574"/>
      <c r="AR1929" s="574"/>
      <c r="AS1929" s="575"/>
      <c r="AT1929" s="576"/>
      <c r="AU1929" s="575"/>
      <c r="AV1929" s="577"/>
      <c r="AW1929" s="159"/>
    </row>
    <row r="1930" spans="1:49" ht="51">
      <c r="A1930" s="395"/>
      <c r="B1930" s="395">
        <v>4530222200</v>
      </c>
      <c r="C1930" s="263" t="s">
        <v>8523</v>
      </c>
      <c r="D1930" s="263" t="s">
        <v>8524</v>
      </c>
      <c r="E1930" s="263" t="s">
        <v>4099</v>
      </c>
      <c r="F1930" s="263" t="s">
        <v>422</v>
      </c>
      <c r="G1930" s="263" t="s">
        <v>655</v>
      </c>
      <c r="H1930" s="263"/>
      <c r="I1930" s="263"/>
      <c r="J1930" s="263"/>
      <c r="K1930" s="263"/>
      <c r="L1930" s="263"/>
      <c r="M1930" s="263"/>
      <c r="N1930" s="263"/>
      <c r="O1930" s="158"/>
      <c r="P1930" s="296">
        <f t="shared" si="84"/>
        <v>0</v>
      </c>
      <c r="Q1930" s="263"/>
      <c r="R1930" s="263"/>
      <c r="S1930" s="263"/>
      <c r="T1930" s="263"/>
      <c r="U1930" s="263"/>
      <c r="V1930" s="263"/>
      <c r="W1930" s="263">
        <v>1</v>
      </c>
      <c r="X1930" s="158">
        <v>45180</v>
      </c>
      <c r="Y1930" s="297">
        <f t="shared" si="85"/>
        <v>1</v>
      </c>
      <c r="Z1930" s="263"/>
      <c r="AA1930" s="263"/>
      <c r="AB1930" s="263"/>
      <c r="AC1930" s="263"/>
      <c r="AD1930" s="263"/>
      <c r="AE1930" s="263"/>
      <c r="AF1930" s="263"/>
      <c r="AG1930" s="158"/>
      <c r="AH1930" s="297">
        <f t="shared" si="83"/>
        <v>0</v>
      </c>
      <c r="AI1930" s="573"/>
      <c r="AJ1930" s="574" t="s">
        <v>659</v>
      </c>
      <c r="AK1930" s="574" t="s">
        <v>430</v>
      </c>
      <c r="AL1930" s="574"/>
      <c r="AM1930" s="574"/>
      <c r="AN1930" s="574"/>
      <c r="AO1930" s="574"/>
      <c r="AP1930" s="574"/>
      <c r="AQ1930" s="574"/>
      <c r="AR1930" s="574"/>
      <c r="AS1930" s="575"/>
      <c r="AT1930" s="576"/>
      <c r="AU1930" s="575"/>
      <c r="AV1930" s="577"/>
      <c r="AW1930" s="159"/>
    </row>
    <row r="1931" spans="1:49" ht="63.75">
      <c r="A1931" s="395"/>
      <c r="B1931" s="395">
        <v>3596004000</v>
      </c>
      <c r="C1931" s="263" t="s">
        <v>8525</v>
      </c>
      <c r="D1931" s="263" t="s">
        <v>8526</v>
      </c>
      <c r="E1931" s="263" t="s">
        <v>4100</v>
      </c>
      <c r="F1931" s="263" t="s">
        <v>422</v>
      </c>
      <c r="G1931" s="263" t="s">
        <v>655</v>
      </c>
      <c r="H1931" s="263"/>
      <c r="I1931" s="263"/>
      <c r="J1931" s="263"/>
      <c r="K1931" s="263"/>
      <c r="L1931" s="263"/>
      <c r="M1931" s="263"/>
      <c r="N1931" s="263"/>
      <c r="O1931" s="158"/>
      <c r="P1931" s="296">
        <f t="shared" si="84"/>
        <v>0</v>
      </c>
      <c r="Q1931" s="263"/>
      <c r="R1931" s="263"/>
      <c r="S1931" s="263"/>
      <c r="T1931" s="263"/>
      <c r="U1931" s="263"/>
      <c r="V1931" s="263"/>
      <c r="W1931" s="263">
        <v>1</v>
      </c>
      <c r="X1931" s="158">
        <v>45258</v>
      </c>
      <c r="Y1931" s="297">
        <f t="shared" si="85"/>
        <v>1</v>
      </c>
      <c r="Z1931" s="263"/>
      <c r="AA1931" s="263"/>
      <c r="AB1931" s="263"/>
      <c r="AC1931" s="263"/>
      <c r="AD1931" s="263"/>
      <c r="AE1931" s="263"/>
      <c r="AF1931" s="263"/>
      <c r="AG1931" s="158"/>
      <c r="AH1931" s="297">
        <f t="shared" si="83"/>
        <v>0</v>
      </c>
      <c r="AI1931" s="573"/>
      <c r="AJ1931" s="574" t="s">
        <v>659</v>
      </c>
      <c r="AK1931" s="574" t="s">
        <v>430</v>
      </c>
      <c r="AL1931" s="574"/>
      <c r="AM1931" s="574"/>
      <c r="AN1931" s="574"/>
      <c r="AO1931" s="574"/>
      <c r="AP1931" s="574"/>
      <c r="AQ1931" s="574"/>
      <c r="AR1931" s="574"/>
      <c r="AS1931" s="575"/>
      <c r="AT1931" s="576"/>
      <c r="AU1931" s="575"/>
      <c r="AV1931" s="577"/>
      <c r="AW1931" s="159"/>
    </row>
    <row r="1932" spans="1:49" ht="76.5">
      <c r="A1932" s="395"/>
      <c r="B1932" s="395">
        <v>5834220500</v>
      </c>
      <c r="C1932" s="263" t="s">
        <v>8527</v>
      </c>
      <c r="D1932" s="263" t="s">
        <v>8528</v>
      </c>
      <c r="E1932" s="263" t="s">
        <v>4101</v>
      </c>
      <c r="F1932" s="263" t="s">
        <v>422</v>
      </c>
      <c r="G1932" s="263" t="s">
        <v>655</v>
      </c>
      <c r="H1932" s="263"/>
      <c r="I1932" s="263"/>
      <c r="J1932" s="263"/>
      <c r="K1932" s="263"/>
      <c r="L1932" s="263"/>
      <c r="M1932" s="263"/>
      <c r="N1932" s="263"/>
      <c r="O1932" s="158"/>
      <c r="P1932" s="296">
        <f t="shared" si="84"/>
        <v>0</v>
      </c>
      <c r="Q1932" s="263"/>
      <c r="R1932" s="263"/>
      <c r="S1932" s="263"/>
      <c r="T1932" s="263"/>
      <c r="U1932" s="263"/>
      <c r="V1932" s="263"/>
      <c r="W1932" s="263">
        <v>1</v>
      </c>
      <c r="X1932" s="158">
        <v>45209</v>
      </c>
      <c r="Y1932" s="297">
        <f t="shared" si="85"/>
        <v>1</v>
      </c>
      <c r="Z1932" s="263"/>
      <c r="AA1932" s="263"/>
      <c r="AB1932" s="263"/>
      <c r="AC1932" s="263"/>
      <c r="AD1932" s="263"/>
      <c r="AE1932" s="263"/>
      <c r="AF1932" s="263"/>
      <c r="AG1932" s="158"/>
      <c r="AH1932" s="297">
        <f t="shared" si="83"/>
        <v>0</v>
      </c>
      <c r="AI1932" s="573"/>
      <c r="AJ1932" s="574" t="s">
        <v>659</v>
      </c>
      <c r="AK1932" s="574" t="s">
        <v>430</v>
      </c>
      <c r="AL1932" s="574"/>
      <c r="AM1932" s="574"/>
      <c r="AN1932" s="574"/>
      <c r="AO1932" s="574"/>
      <c r="AP1932" s="574"/>
      <c r="AQ1932" s="574"/>
      <c r="AR1932" s="574"/>
      <c r="AS1932" s="575"/>
      <c r="AT1932" s="576"/>
      <c r="AU1932" s="575"/>
      <c r="AV1932" s="577"/>
      <c r="AW1932" s="159"/>
    </row>
    <row r="1933" spans="1:49" ht="51">
      <c r="A1933" s="395"/>
      <c r="B1933" s="395">
        <v>3574321700</v>
      </c>
      <c r="C1933" s="263" t="s">
        <v>8529</v>
      </c>
      <c r="D1933" s="263" t="s">
        <v>8530</v>
      </c>
      <c r="E1933" s="263" t="s">
        <v>4102</v>
      </c>
      <c r="F1933" s="263" t="s">
        <v>422</v>
      </c>
      <c r="G1933" s="263" t="s">
        <v>655</v>
      </c>
      <c r="H1933" s="263"/>
      <c r="I1933" s="263"/>
      <c r="J1933" s="263"/>
      <c r="K1933" s="263"/>
      <c r="L1933" s="263"/>
      <c r="M1933" s="263"/>
      <c r="N1933" s="263"/>
      <c r="O1933" s="158"/>
      <c r="P1933" s="296">
        <f t="shared" si="84"/>
        <v>0</v>
      </c>
      <c r="Q1933" s="263"/>
      <c r="R1933" s="263"/>
      <c r="S1933" s="263"/>
      <c r="T1933" s="263"/>
      <c r="U1933" s="263"/>
      <c r="V1933" s="263"/>
      <c r="W1933" s="263">
        <v>1</v>
      </c>
      <c r="X1933" s="158">
        <v>45237</v>
      </c>
      <c r="Y1933" s="297">
        <f t="shared" si="85"/>
        <v>1</v>
      </c>
      <c r="Z1933" s="263"/>
      <c r="AA1933" s="263"/>
      <c r="AB1933" s="263"/>
      <c r="AC1933" s="263"/>
      <c r="AD1933" s="263"/>
      <c r="AE1933" s="263"/>
      <c r="AF1933" s="263"/>
      <c r="AG1933" s="158"/>
      <c r="AH1933" s="297">
        <f t="shared" si="83"/>
        <v>0</v>
      </c>
      <c r="AI1933" s="573"/>
      <c r="AJ1933" s="574" t="s">
        <v>659</v>
      </c>
      <c r="AK1933" s="574" t="s">
        <v>430</v>
      </c>
      <c r="AL1933" s="574"/>
      <c r="AM1933" s="574"/>
      <c r="AN1933" s="574"/>
      <c r="AO1933" s="574"/>
      <c r="AP1933" s="574"/>
      <c r="AQ1933" s="574"/>
      <c r="AR1933" s="574"/>
      <c r="AS1933" s="575"/>
      <c r="AT1933" s="576"/>
      <c r="AU1933" s="575"/>
      <c r="AV1933" s="577"/>
      <c r="AW1933" s="159"/>
    </row>
    <row r="1934" spans="1:49" ht="63.75">
      <c r="A1934" s="395"/>
      <c r="B1934" s="395">
        <v>5834220500</v>
      </c>
      <c r="C1934" s="263" t="s">
        <v>8531</v>
      </c>
      <c r="D1934" s="263" t="s">
        <v>8532</v>
      </c>
      <c r="E1934" s="263" t="s">
        <v>4103</v>
      </c>
      <c r="F1934" s="263" t="s">
        <v>422</v>
      </c>
      <c r="G1934" s="263" t="s">
        <v>655</v>
      </c>
      <c r="H1934" s="263"/>
      <c r="I1934" s="263"/>
      <c r="J1934" s="263"/>
      <c r="K1934" s="263"/>
      <c r="L1934" s="263"/>
      <c r="M1934" s="263"/>
      <c r="N1934" s="263"/>
      <c r="O1934" s="158"/>
      <c r="P1934" s="296">
        <f t="shared" si="84"/>
        <v>0</v>
      </c>
      <c r="Q1934" s="263"/>
      <c r="R1934" s="263"/>
      <c r="S1934" s="263"/>
      <c r="T1934" s="263"/>
      <c r="U1934" s="263"/>
      <c r="V1934" s="263"/>
      <c r="W1934" s="263">
        <v>1</v>
      </c>
      <c r="X1934" s="158">
        <v>45250</v>
      </c>
      <c r="Y1934" s="297">
        <f t="shared" si="85"/>
        <v>1</v>
      </c>
      <c r="Z1934" s="263"/>
      <c r="AA1934" s="263"/>
      <c r="AB1934" s="263"/>
      <c r="AC1934" s="263"/>
      <c r="AD1934" s="263"/>
      <c r="AE1934" s="263"/>
      <c r="AF1934" s="263"/>
      <c r="AG1934" s="158"/>
      <c r="AH1934" s="297">
        <f t="shared" si="83"/>
        <v>0</v>
      </c>
      <c r="AI1934" s="573"/>
      <c r="AJ1934" s="574" t="s">
        <v>659</v>
      </c>
      <c r="AK1934" s="574" t="s">
        <v>430</v>
      </c>
      <c r="AL1934" s="574"/>
      <c r="AM1934" s="574"/>
      <c r="AN1934" s="574"/>
      <c r="AO1934" s="574"/>
      <c r="AP1934" s="574"/>
      <c r="AQ1934" s="574"/>
      <c r="AR1934" s="574"/>
      <c r="AS1934" s="575"/>
      <c r="AT1934" s="576"/>
      <c r="AU1934" s="575"/>
      <c r="AV1934" s="577"/>
      <c r="AW1934" s="159"/>
    </row>
    <row r="1935" spans="1:49" ht="63.75">
      <c r="A1935" s="395"/>
      <c r="B1935" s="395">
        <v>4181220300</v>
      </c>
      <c r="C1935" s="263" t="s">
        <v>8533</v>
      </c>
      <c r="D1935" s="263" t="s">
        <v>8534</v>
      </c>
      <c r="E1935" s="263" t="s">
        <v>4104</v>
      </c>
      <c r="F1935" s="263" t="s">
        <v>422</v>
      </c>
      <c r="G1935" s="263" t="s">
        <v>655</v>
      </c>
      <c r="H1935" s="263"/>
      <c r="I1935" s="263"/>
      <c r="J1935" s="263"/>
      <c r="K1935" s="263"/>
      <c r="L1935" s="263"/>
      <c r="M1935" s="263"/>
      <c r="N1935" s="263"/>
      <c r="O1935" s="158"/>
      <c r="P1935" s="296">
        <f t="shared" si="84"/>
        <v>0</v>
      </c>
      <c r="Q1935" s="263"/>
      <c r="R1935" s="263"/>
      <c r="S1935" s="263"/>
      <c r="T1935" s="263"/>
      <c r="U1935" s="263"/>
      <c r="V1935" s="263"/>
      <c r="W1935" s="263">
        <v>1</v>
      </c>
      <c r="X1935" s="158">
        <v>45200</v>
      </c>
      <c r="Y1935" s="297">
        <f t="shared" si="85"/>
        <v>1</v>
      </c>
      <c r="Z1935" s="263"/>
      <c r="AA1935" s="263"/>
      <c r="AB1935" s="263"/>
      <c r="AC1935" s="263"/>
      <c r="AD1935" s="263"/>
      <c r="AE1935" s="263"/>
      <c r="AF1935" s="263"/>
      <c r="AG1935" s="158"/>
      <c r="AH1935" s="297">
        <f t="shared" si="83"/>
        <v>0</v>
      </c>
      <c r="AI1935" s="573"/>
      <c r="AJ1935" s="574" t="s">
        <v>659</v>
      </c>
      <c r="AK1935" s="574" t="s">
        <v>430</v>
      </c>
      <c r="AL1935" s="574"/>
      <c r="AM1935" s="574"/>
      <c r="AN1935" s="574"/>
      <c r="AO1935" s="574"/>
      <c r="AP1935" s="574"/>
      <c r="AQ1935" s="574"/>
      <c r="AR1935" s="574"/>
      <c r="AS1935" s="575"/>
      <c r="AT1935" s="576"/>
      <c r="AU1935" s="575"/>
      <c r="AV1935" s="577"/>
      <c r="AW1935" s="159"/>
    </row>
    <row r="1936" spans="1:49" ht="63.75">
      <c r="A1936" s="395"/>
      <c r="B1936" s="395">
        <v>4451521200</v>
      </c>
      <c r="C1936" s="263" t="s">
        <v>8535</v>
      </c>
      <c r="D1936" s="263" t="s">
        <v>8536</v>
      </c>
      <c r="E1936" s="263" t="s">
        <v>4105</v>
      </c>
      <c r="F1936" s="263" t="s">
        <v>422</v>
      </c>
      <c r="G1936" s="263" t="s">
        <v>655</v>
      </c>
      <c r="H1936" s="263"/>
      <c r="I1936" s="263"/>
      <c r="J1936" s="263"/>
      <c r="K1936" s="263"/>
      <c r="L1936" s="263"/>
      <c r="M1936" s="263"/>
      <c r="N1936" s="263"/>
      <c r="O1936" s="158"/>
      <c r="P1936" s="296">
        <f t="shared" si="84"/>
        <v>0</v>
      </c>
      <c r="Q1936" s="263"/>
      <c r="R1936" s="263"/>
      <c r="S1936" s="263"/>
      <c r="T1936" s="263"/>
      <c r="U1936" s="263"/>
      <c r="V1936" s="263"/>
      <c r="W1936" s="263">
        <v>1</v>
      </c>
      <c r="X1936" s="158">
        <v>45153</v>
      </c>
      <c r="Y1936" s="297">
        <f t="shared" si="85"/>
        <v>1</v>
      </c>
      <c r="Z1936" s="263"/>
      <c r="AA1936" s="263"/>
      <c r="AB1936" s="263"/>
      <c r="AC1936" s="263"/>
      <c r="AD1936" s="263"/>
      <c r="AE1936" s="263"/>
      <c r="AF1936" s="263"/>
      <c r="AG1936" s="158"/>
      <c r="AH1936" s="297">
        <f t="shared" si="83"/>
        <v>0</v>
      </c>
      <c r="AI1936" s="573"/>
      <c r="AJ1936" s="574" t="s">
        <v>659</v>
      </c>
      <c r="AK1936" s="574" t="s">
        <v>430</v>
      </c>
      <c r="AL1936" s="574"/>
      <c r="AM1936" s="574"/>
      <c r="AN1936" s="574"/>
      <c r="AO1936" s="574"/>
      <c r="AP1936" s="574"/>
      <c r="AQ1936" s="574"/>
      <c r="AR1936" s="574"/>
      <c r="AS1936" s="575"/>
      <c r="AT1936" s="576"/>
      <c r="AU1936" s="575"/>
      <c r="AV1936" s="577"/>
      <c r="AW1936" s="159"/>
    </row>
    <row r="1937" spans="1:49" ht="63.75">
      <c r="A1937" s="395"/>
      <c r="B1937" s="395">
        <v>4577200700</v>
      </c>
      <c r="C1937" s="263" t="s">
        <v>8537</v>
      </c>
      <c r="D1937" s="263" t="s">
        <v>8538</v>
      </c>
      <c r="E1937" s="263" t="s">
        <v>4106</v>
      </c>
      <c r="F1937" s="263" t="s">
        <v>422</v>
      </c>
      <c r="G1937" s="263" t="s">
        <v>655</v>
      </c>
      <c r="H1937" s="263"/>
      <c r="I1937" s="263"/>
      <c r="J1937" s="263"/>
      <c r="K1937" s="263"/>
      <c r="L1937" s="263"/>
      <c r="M1937" s="263"/>
      <c r="N1937" s="263"/>
      <c r="O1937" s="158"/>
      <c r="P1937" s="296">
        <f t="shared" si="84"/>
        <v>0</v>
      </c>
      <c r="Q1937" s="263"/>
      <c r="R1937" s="263"/>
      <c r="S1937" s="263"/>
      <c r="T1937" s="263"/>
      <c r="U1937" s="263"/>
      <c r="V1937" s="263"/>
      <c r="W1937" s="263">
        <v>1</v>
      </c>
      <c r="X1937" s="158">
        <v>45244</v>
      </c>
      <c r="Y1937" s="297">
        <f t="shared" si="85"/>
        <v>1</v>
      </c>
      <c r="Z1937" s="263"/>
      <c r="AA1937" s="263"/>
      <c r="AB1937" s="263"/>
      <c r="AC1937" s="263"/>
      <c r="AD1937" s="263"/>
      <c r="AE1937" s="263"/>
      <c r="AF1937" s="263"/>
      <c r="AG1937" s="158"/>
      <c r="AH1937" s="297">
        <f t="shared" si="83"/>
        <v>0</v>
      </c>
      <c r="AI1937" s="573"/>
      <c r="AJ1937" s="574" t="s">
        <v>659</v>
      </c>
      <c r="AK1937" s="574" t="s">
        <v>430</v>
      </c>
      <c r="AL1937" s="574"/>
      <c r="AM1937" s="574"/>
      <c r="AN1937" s="574"/>
      <c r="AO1937" s="574"/>
      <c r="AP1937" s="574"/>
      <c r="AQ1937" s="574"/>
      <c r="AR1937" s="574"/>
      <c r="AS1937" s="575"/>
      <c r="AT1937" s="576"/>
      <c r="AU1937" s="575"/>
      <c r="AV1937" s="577"/>
      <c r="AW1937" s="159"/>
    </row>
    <row r="1938" spans="1:49" ht="76.5">
      <c r="A1938" s="395"/>
      <c r="B1938" s="395">
        <v>6300701100</v>
      </c>
      <c r="C1938" s="263" t="s">
        <v>8539</v>
      </c>
      <c r="D1938" s="263" t="s">
        <v>8540</v>
      </c>
      <c r="E1938" s="263" t="s">
        <v>4107</v>
      </c>
      <c r="F1938" s="263" t="s">
        <v>422</v>
      </c>
      <c r="G1938" s="263" t="s">
        <v>655</v>
      </c>
      <c r="H1938" s="263"/>
      <c r="I1938" s="263"/>
      <c r="J1938" s="263"/>
      <c r="K1938" s="263"/>
      <c r="L1938" s="263"/>
      <c r="M1938" s="263"/>
      <c r="N1938" s="263"/>
      <c r="O1938" s="158"/>
      <c r="P1938" s="296">
        <f t="shared" si="84"/>
        <v>0</v>
      </c>
      <c r="Q1938" s="263"/>
      <c r="R1938" s="263"/>
      <c r="S1938" s="263"/>
      <c r="T1938" s="263"/>
      <c r="U1938" s="263"/>
      <c r="V1938" s="263"/>
      <c r="W1938" s="263">
        <v>1</v>
      </c>
      <c r="X1938" s="158">
        <v>45196</v>
      </c>
      <c r="Y1938" s="297">
        <f t="shared" si="85"/>
        <v>1</v>
      </c>
      <c r="Z1938" s="263"/>
      <c r="AA1938" s="263"/>
      <c r="AB1938" s="263"/>
      <c r="AC1938" s="263"/>
      <c r="AD1938" s="263"/>
      <c r="AE1938" s="263"/>
      <c r="AF1938" s="263"/>
      <c r="AG1938" s="158"/>
      <c r="AH1938" s="297">
        <f t="shared" si="83"/>
        <v>0</v>
      </c>
      <c r="AI1938" s="573"/>
      <c r="AJ1938" s="574" t="s">
        <v>659</v>
      </c>
      <c r="AK1938" s="574" t="s">
        <v>430</v>
      </c>
      <c r="AL1938" s="574"/>
      <c r="AM1938" s="574"/>
      <c r="AN1938" s="574"/>
      <c r="AO1938" s="574"/>
      <c r="AP1938" s="574"/>
      <c r="AQ1938" s="574"/>
      <c r="AR1938" s="574"/>
      <c r="AS1938" s="575"/>
      <c r="AT1938" s="576"/>
      <c r="AU1938" s="575"/>
      <c r="AV1938" s="577"/>
      <c r="AW1938" s="159"/>
    </row>
    <row r="1939" spans="1:49" ht="51">
      <c r="A1939" s="395"/>
      <c r="B1939" s="395">
        <v>4202120900</v>
      </c>
      <c r="C1939" s="263" t="s">
        <v>8541</v>
      </c>
      <c r="D1939" s="263" t="s">
        <v>8542</v>
      </c>
      <c r="E1939" s="263" t="s">
        <v>4108</v>
      </c>
      <c r="F1939" s="263" t="s">
        <v>422</v>
      </c>
      <c r="G1939" s="263" t="s">
        <v>655</v>
      </c>
      <c r="H1939" s="263"/>
      <c r="I1939" s="263"/>
      <c r="J1939" s="263"/>
      <c r="K1939" s="263"/>
      <c r="L1939" s="263"/>
      <c r="M1939" s="263"/>
      <c r="N1939" s="263"/>
      <c r="O1939" s="158"/>
      <c r="P1939" s="296">
        <f t="shared" si="84"/>
        <v>0</v>
      </c>
      <c r="Q1939" s="263"/>
      <c r="R1939" s="263"/>
      <c r="S1939" s="263"/>
      <c r="T1939" s="263"/>
      <c r="U1939" s="263"/>
      <c r="V1939" s="263"/>
      <c r="W1939" s="263">
        <v>1</v>
      </c>
      <c r="X1939" s="158">
        <v>45223</v>
      </c>
      <c r="Y1939" s="297">
        <f t="shared" si="85"/>
        <v>1</v>
      </c>
      <c r="Z1939" s="263"/>
      <c r="AA1939" s="263"/>
      <c r="AB1939" s="263"/>
      <c r="AC1939" s="263"/>
      <c r="AD1939" s="263"/>
      <c r="AE1939" s="263"/>
      <c r="AF1939" s="263"/>
      <c r="AG1939" s="158"/>
      <c r="AH1939" s="297">
        <f t="shared" si="83"/>
        <v>0</v>
      </c>
      <c r="AI1939" s="573"/>
      <c r="AJ1939" s="574" t="s">
        <v>659</v>
      </c>
      <c r="AK1939" s="574" t="s">
        <v>430</v>
      </c>
      <c r="AL1939" s="574"/>
      <c r="AM1939" s="574"/>
      <c r="AN1939" s="574"/>
      <c r="AO1939" s="574"/>
      <c r="AP1939" s="574"/>
      <c r="AQ1939" s="574"/>
      <c r="AR1939" s="574"/>
      <c r="AS1939" s="575"/>
      <c r="AT1939" s="576"/>
      <c r="AU1939" s="575"/>
      <c r="AV1939" s="577"/>
      <c r="AW1939" s="159"/>
    </row>
    <row r="1940" spans="1:49" ht="51">
      <c r="A1940" s="395"/>
      <c r="B1940" s="395">
        <v>3604420800</v>
      </c>
      <c r="C1940" s="263" t="s">
        <v>8543</v>
      </c>
      <c r="D1940" s="263" t="s">
        <v>8544</v>
      </c>
      <c r="E1940" s="263" t="s">
        <v>4109</v>
      </c>
      <c r="F1940" s="263" t="s">
        <v>422</v>
      </c>
      <c r="G1940" s="263" t="s">
        <v>655</v>
      </c>
      <c r="H1940" s="263"/>
      <c r="I1940" s="263"/>
      <c r="J1940" s="263"/>
      <c r="K1940" s="263"/>
      <c r="L1940" s="263"/>
      <c r="M1940" s="263"/>
      <c r="N1940" s="263"/>
      <c r="O1940" s="158"/>
      <c r="P1940" s="296">
        <f t="shared" si="84"/>
        <v>0</v>
      </c>
      <c r="Q1940" s="263"/>
      <c r="R1940" s="263"/>
      <c r="S1940" s="263"/>
      <c r="T1940" s="263"/>
      <c r="U1940" s="263"/>
      <c r="V1940" s="263"/>
      <c r="W1940" s="263">
        <v>1</v>
      </c>
      <c r="X1940" s="158">
        <v>45244</v>
      </c>
      <c r="Y1940" s="297">
        <f t="shared" si="85"/>
        <v>1</v>
      </c>
      <c r="Z1940" s="263"/>
      <c r="AA1940" s="263"/>
      <c r="AB1940" s="263"/>
      <c r="AC1940" s="263"/>
      <c r="AD1940" s="263"/>
      <c r="AE1940" s="263"/>
      <c r="AF1940" s="263"/>
      <c r="AG1940" s="158"/>
      <c r="AH1940" s="297">
        <f t="shared" si="83"/>
        <v>0</v>
      </c>
      <c r="AI1940" s="573"/>
      <c r="AJ1940" s="574" t="s">
        <v>659</v>
      </c>
      <c r="AK1940" s="574" t="s">
        <v>430</v>
      </c>
      <c r="AL1940" s="574"/>
      <c r="AM1940" s="574"/>
      <c r="AN1940" s="574"/>
      <c r="AO1940" s="574"/>
      <c r="AP1940" s="574"/>
      <c r="AQ1940" s="574"/>
      <c r="AR1940" s="574"/>
      <c r="AS1940" s="575"/>
      <c r="AT1940" s="576"/>
      <c r="AU1940" s="575"/>
      <c r="AV1940" s="577"/>
      <c r="AW1940" s="159"/>
    </row>
    <row r="1941" spans="1:49" ht="51">
      <c r="A1941" s="395"/>
      <c r="B1941" s="395">
        <v>3415222700</v>
      </c>
      <c r="C1941" s="263" t="s">
        <v>8545</v>
      </c>
      <c r="D1941" s="263" t="s">
        <v>8546</v>
      </c>
      <c r="E1941" s="263" t="s">
        <v>4110</v>
      </c>
      <c r="F1941" s="263" t="s">
        <v>422</v>
      </c>
      <c r="G1941" s="263" t="s">
        <v>655</v>
      </c>
      <c r="H1941" s="263"/>
      <c r="I1941" s="263"/>
      <c r="J1941" s="263"/>
      <c r="K1941" s="263"/>
      <c r="L1941" s="263"/>
      <c r="M1941" s="263"/>
      <c r="N1941" s="263"/>
      <c r="O1941" s="158"/>
      <c r="P1941" s="296">
        <f t="shared" si="84"/>
        <v>0</v>
      </c>
      <c r="Q1941" s="263"/>
      <c r="R1941" s="263"/>
      <c r="S1941" s="263"/>
      <c r="T1941" s="263"/>
      <c r="U1941" s="263"/>
      <c r="V1941" s="263"/>
      <c r="W1941" s="263">
        <v>1</v>
      </c>
      <c r="X1941" s="158">
        <v>45210</v>
      </c>
      <c r="Y1941" s="297">
        <f t="shared" si="85"/>
        <v>1</v>
      </c>
      <c r="Z1941" s="263"/>
      <c r="AA1941" s="263"/>
      <c r="AB1941" s="263"/>
      <c r="AC1941" s="263"/>
      <c r="AD1941" s="263"/>
      <c r="AE1941" s="263"/>
      <c r="AF1941" s="263"/>
      <c r="AG1941" s="158"/>
      <c r="AH1941" s="297">
        <f t="shared" si="83"/>
        <v>0</v>
      </c>
      <c r="AI1941" s="573"/>
      <c r="AJ1941" s="574" t="s">
        <v>659</v>
      </c>
      <c r="AK1941" s="574" t="s">
        <v>430</v>
      </c>
      <c r="AL1941" s="574"/>
      <c r="AM1941" s="574"/>
      <c r="AN1941" s="574"/>
      <c r="AO1941" s="574"/>
      <c r="AP1941" s="574"/>
      <c r="AQ1941" s="574"/>
      <c r="AR1941" s="574"/>
      <c r="AS1941" s="575"/>
      <c r="AT1941" s="576"/>
      <c r="AU1941" s="575"/>
      <c r="AV1941" s="577"/>
      <c r="AW1941" s="159"/>
    </row>
    <row r="1942" spans="1:49" ht="76.5">
      <c r="A1942" s="395"/>
      <c r="B1942" s="395">
        <v>4735710500</v>
      </c>
      <c r="C1942" s="263" t="s">
        <v>8547</v>
      </c>
      <c r="D1942" s="263" t="s">
        <v>8548</v>
      </c>
      <c r="E1942" s="263" t="s">
        <v>4111</v>
      </c>
      <c r="F1942" s="263" t="s">
        <v>422</v>
      </c>
      <c r="G1942" s="263" t="s">
        <v>655</v>
      </c>
      <c r="H1942" s="263"/>
      <c r="I1942" s="263"/>
      <c r="J1942" s="263"/>
      <c r="K1942" s="263"/>
      <c r="L1942" s="263"/>
      <c r="M1942" s="263"/>
      <c r="N1942" s="263"/>
      <c r="O1942" s="158"/>
      <c r="P1942" s="296">
        <f t="shared" si="84"/>
        <v>0</v>
      </c>
      <c r="Q1942" s="263"/>
      <c r="R1942" s="263"/>
      <c r="S1942" s="263"/>
      <c r="T1942" s="263"/>
      <c r="U1942" s="263"/>
      <c r="V1942" s="263"/>
      <c r="W1942" s="263">
        <v>1</v>
      </c>
      <c r="X1942" s="158">
        <v>45252</v>
      </c>
      <c r="Y1942" s="297">
        <f t="shared" si="85"/>
        <v>1</v>
      </c>
      <c r="Z1942" s="263"/>
      <c r="AA1942" s="263"/>
      <c r="AB1942" s="263"/>
      <c r="AC1942" s="263"/>
      <c r="AD1942" s="263"/>
      <c r="AE1942" s="263"/>
      <c r="AF1942" s="263"/>
      <c r="AG1942" s="158"/>
      <c r="AH1942" s="297">
        <f t="shared" si="83"/>
        <v>0</v>
      </c>
      <c r="AI1942" s="573"/>
      <c r="AJ1942" s="574" t="s">
        <v>659</v>
      </c>
      <c r="AK1942" s="574" t="s">
        <v>430</v>
      </c>
      <c r="AL1942" s="574"/>
      <c r="AM1942" s="574"/>
      <c r="AN1942" s="574"/>
      <c r="AO1942" s="574"/>
      <c r="AP1942" s="574"/>
      <c r="AQ1942" s="574"/>
      <c r="AR1942" s="574"/>
      <c r="AS1942" s="575"/>
      <c r="AT1942" s="576"/>
      <c r="AU1942" s="575"/>
      <c r="AV1942" s="577"/>
      <c r="AW1942" s="159"/>
    </row>
    <row r="1943" spans="1:49" ht="76.5">
      <c r="A1943" s="395"/>
      <c r="B1943" s="395">
        <v>3411824500</v>
      </c>
      <c r="C1943" s="263" t="s">
        <v>8549</v>
      </c>
      <c r="D1943" s="263" t="s">
        <v>8550</v>
      </c>
      <c r="E1943" s="263" t="s">
        <v>4112</v>
      </c>
      <c r="F1943" s="263" t="s">
        <v>422</v>
      </c>
      <c r="G1943" s="263" t="s">
        <v>655</v>
      </c>
      <c r="H1943" s="263"/>
      <c r="I1943" s="263"/>
      <c r="J1943" s="263"/>
      <c r="K1943" s="263"/>
      <c r="L1943" s="263"/>
      <c r="M1943" s="263"/>
      <c r="N1943" s="263"/>
      <c r="O1943" s="158"/>
      <c r="P1943" s="296">
        <f t="shared" si="84"/>
        <v>0</v>
      </c>
      <c r="Q1943" s="263"/>
      <c r="R1943" s="263"/>
      <c r="S1943" s="263"/>
      <c r="T1943" s="263"/>
      <c r="U1943" s="263"/>
      <c r="V1943" s="263"/>
      <c r="W1943" s="263">
        <v>1</v>
      </c>
      <c r="X1943" s="158">
        <v>45170</v>
      </c>
      <c r="Y1943" s="297">
        <f t="shared" si="85"/>
        <v>1</v>
      </c>
      <c r="Z1943" s="263"/>
      <c r="AA1943" s="263"/>
      <c r="AB1943" s="263"/>
      <c r="AC1943" s="263"/>
      <c r="AD1943" s="263"/>
      <c r="AE1943" s="263"/>
      <c r="AF1943" s="263"/>
      <c r="AG1943" s="158"/>
      <c r="AH1943" s="297">
        <f t="shared" si="83"/>
        <v>0</v>
      </c>
      <c r="AI1943" s="573"/>
      <c r="AJ1943" s="574" t="s">
        <v>659</v>
      </c>
      <c r="AK1943" s="574" t="s">
        <v>430</v>
      </c>
      <c r="AL1943" s="574"/>
      <c r="AM1943" s="574"/>
      <c r="AN1943" s="574"/>
      <c r="AO1943" s="574"/>
      <c r="AP1943" s="574"/>
      <c r="AQ1943" s="574"/>
      <c r="AR1943" s="574"/>
      <c r="AS1943" s="575"/>
      <c r="AT1943" s="576"/>
      <c r="AU1943" s="575"/>
      <c r="AV1943" s="577"/>
      <c r="AW1943" s="159"/>
    </row>
    <row r="1944" spans="1:49" ht="76.5">
      <c r="A1944" s="395"/>
      <c r="B1944" s="395">
        <v>4715911700</v>
      </c>
      <c r="C1944" s="263" t="s">
        <v>8551</v>
      </c>
      <c r="D1944" s="263" t="s">
        <v>8552</v>
      </c>
      <c r="E1944" s="263" t="s">
        <v>4113</v>
      </c>
      <c r="F1944" s="263" t="s">
        <v>422</v>
      </c>
      <c r="G1944" s="263" t="s">
        <v>655</v>
      </c>
      <c r="H1944" s="263"/>
      <c r="I1944" s="263"/>
      <c r="J1944" s="263"/>
      <c r="K1944" s="263"/>
      <c r="L1944" s="263"/>
      <c r="M1944" s="263"/>
      <c r="N1944" s="263"/>
      <c r="O1944" s="158"/>
      <c r="P1944" s="296">
        <f t="shared" si="84"/>
        <v>0</v>
      </c>
      <c r="Q1944" s="263"/>
      <c r="R1944" s="263"/>
      <c r="S1944" s="263"/>
      <c r="T1944" s="263"/>
      <c r="U1944" s="263"/>
      <c r="V1944" s="263"/>
      <c r="W1944" s="263">
        <v>1</v>
      </c>
      <c r="X1944" s="158">
        <v>45171</v>
      </c>
      <c r="Y1944" s="297">
        <f t="shared" si="85"/>
        <v>1</v>
      </c>
      <c r="Z1944" s="263"/>
      <c r="AA1944" s="263"/>
      <c r="AB1944" s="263"/>
      <c r="AC1944" s="263"/>
      <c r="AD1944" s="263"/>
      <c r="AE1944" s="263"/>
      <c r="AF1944" s="263"/>
      <c r="AG1944" s="158"/>
      <c r="AH1944" s="297">
        <f t="shared" si="83"/>
        <v>0</v>
      </c>
      <c r="AI1944" s="573"/>
      <c r="AJ1944" s="574" t="s">
        <v>659</v>
      </c>
      <c r="AK1944" s="574" t="s">
        <v>430</v>
      </c>
      <c r="AL1944" s="574"/>
      <c r="AM1944" s="574"/>
      <c r="AN1944" s="574"/>
      <c r="AO1944" s="574"/>
      <c r="AP1944" s="574"/>
      <c r="AQ1944" s="574"/>
      <c r="AR1944" s="574"/>
      <c r="AS1944" s="575"/>
      <c r="AT1944" s="576"/>
      <c r="AU1944" s="575"/>
      <c r="AV1944" s="577"/>
      <c r="AW1944" s="159"/>
    </row>
    <row r="1945" spans="1:49" ht="51">
      <c r="A1945" s="395"/>
      <c r="B1945" s="395">
        <v>4667102000</v>
      </c>
      <c r="C1945" s="263" t="s">
        <v>8553</v>
      </c>
      <c r="D1945" s="263" t="s">
        <v>8554</v>
      </c>
      <c r="E1945" s="263" t="s">
        <v>4114</v>
      </c>
      <c r="F1945" s="263" t="s">
        <v>422</v>
      </c>
      <c r="G1945" s="263" t="s">
        <v>655</v>
      </c>
      <c r="H1945" s="263"/>
      <c r="I1945" s="263"/>
      <c r="J1945" s="263"/>
      <c r="K1945" s="263"/>
      <c r="L1945" s="263"/>
      <c r="M1945" s="263"/>
      <c r="N1945" s="263"/>
      <c r="O1945" s="158"/>
      <c r="P1945" s="296">
        <f t="shared" si="84"/>
        <v>0</v>
      </c>
      <c r="Q1945" s="263"/>
      <c r="R1945" s="263"/>
      <c r="S1945" s="263"/>
      <c r="T1945" s="263"/>
      <c r="U1945" s="263"/>
      <c r="V1945" s="263"/>
      <c r="W1945" s="263">
        <v>1</v>
      </c>
      <c r="X1945" s="158">
        <v>45273</v>
      </c>
      <c r="Y1945" s="297">
        <f t="shared" si="85"/>
        <v>1</v>
      </c>
      <c r="Z1945" s="263"/>
      <c r="AA1945" s="263"/>
      <c r="AB1945" s="263"/>
      <c r="AC1945" s="263"/>
      <c r="AD1945" s="263"/>
      <c r="AE1945" s="263"/>
      <c r="AF1945" s="263"/>
      <c r="AG1945" s="158"/>
      <c r="AH1945" s="297">
        <f t="shared" si="83"/>
        <v>0</v>
      </c>
      <c r="AI1945" s="573"/>
      <c r="AJ1945" s="574" t="s">
        <v>659</v>
      </c>
      <c r="AK1945" s="574" t="s">
        <v>430</v>
      </c>
      <c r="AL1945" s="574"/>
      <c r="AM1945" s="574"/>
      <c r="AN1945" s="574"/>
      <c r="AO1945" s="574"/>
      <c r="AP1945" s="574"/>
      <c r="AQ1945" s="574"/>
      <c r="AR1945" s="574"/>
      <c r="AS1945" s="575"/>
      <c r="AT1945" s="576"/>
      <c r="AU1945" s="575"/>
      <c r="AV1945" s="577"/>
      <c r="AW1945" s="159"/>
    </row>
    <row r="1946" spans="1:49" ht="76.5">
      <c r="A1946" s="395"/>
      <c r="B1946" s="395">
        <v>3080523600</v>
      </c>
      <c r="C1946" s="263" t="s">
        <v>8555</v>
      </c>
      <c r="D1946" s="263" t="s">
        <v>8556</v>
      </c>
      <c r="E1946" s="263" t="s">
        <v>4115</v>
      </c>
      <c r="F1946" s="263" t="s">
        <v>422</v>
      </c>
      <c r="G1946" s="263" t="s">
        <v>655</v>
      </c>
      <c r="H1946" s="263"/>
      <c r="I1946" s="263"/>
      <c r="J1946" s="263"/>
      <c r="K1946" s="263"/>
      <c r="L1946" s="263"/>
      <c r="M1946" s="263"/>
      <c r="N1946" s="263"/>
      <c r="O1946" s="158"/>
      <c r="P1946" s="296">
        <f t="shared" si="84"/>
        <v>0</v>
      </c>
      <c r="Q1946" s="263"/>
      <c r="R1946" s="263"/>
      <c r="S1946" s="263"/>
      <c r="T1946" s="263"/>
      <c r="U1946" s="263"/>
      <c r="V1946" s="263"/>
      <c r="W1946" s="263">
        <v>1</v>
      </c>
      <c r="X1946" s="158">
        <v>45180</v>
      </c>
      <c r="Y1946" s="297">
        <f t="shared" si="85"/>
        <v>1</v>
      </c>
      <c r="Z1946" s="263"/>
      <c r="AA1946" s="263"/>
      <c r="AB1946" s="263"/>
      <c r="AC1946" s="263"/>
      <c r="AD1946" s="263"/>
      <c r="AE1946" s="263"/>
      <c r="AF1946" s="263"/>
      <c r="AG1946" s="158"/>
      <c r="AH1946" s="297">
        <f t="shared" si="83"/>
        <v>0</v>
      </c>
      <c r="AI1946" s="573"/>
      <c r="AJ1946" s="574" t="s">
        <v>659</v>
      </c>
      <c r="AK1946" s="574" t="s">
        <v>430</v>
      </c>
      <c r="AL1946" s="574"/>
      <c r="AM1946" s="574"/>
      <c r="AN1946" s="574"/>
      <c r="AO1946" s="574"/>
      <c r="AP1946" s="574"/>
      <c r="AQ1946" s="574"/>
      <c r="AR1946" s="574"/>
      <c r="AS1946" s="575"/>
      <c r="AT1946" s="576"/>
      <c r="AU1946" s="575"/>
      <c r="AV1946" s="577"/>
      <c r="AW1946" s="159"/>
    </row>
    <row r="1947" spans="1:49" ht="63.75">
      <c r="A1947" s="395"/>
      <c r="B1947" s="395">
        <v>4760220100</v>
      </c>
      <c r="C1947" s="263" t="s">
        <v>8557</v>
      </c>
      <c r="D1947" s="263" t="s">
        <v>8558</v>
      </c>
      <c r="E1947" s="263" t="s">
        <v>4116</v>
      </c>
      <c r="F1947" s="263" t="s">
        <v>422</v>
      </c>
      <c r="G1947" s="263" t="s">
        <v>655</v>
      </c>
      <c r="H1947" s="263"/>
      <c r="I1947" s="263"/>
      <c r="J1947" s="263"/>
      <c r="K1947" s="263"/>
      <c r="L1947" s="263"/>
      <c r="M1947" s="263"/>
      <c r="N1947" s="263"/>
      <c r="O1947" s="158"/>
      <c r="P1947" s="296">
        <f t="shared" si="84"/>
        <v>0</v>
      </c>
      <c r="Q1947" s="263"/>
      <c r="R1947" s="263"/>
      <c r="S1947" s="263"/>
      <c r="T1947" s="263"/>
      <c r="U1947" s="263"/>
      <c r="V1947" s="263"/>
      <c r="W1947" s="263">
        <v>1</v>
      </c>
      <c r="X1947" s="158">
        <v>45204</v>
      </c>
      <c r="Y1947" s="297">
        <f t="shared" si="85"/>
        <v>1</v>
      </c>
      <c r="Z1947" s="263"/>
      <c r="AA1947" s="263"/>
      <c r="AB1947" s="263"/>
      <c r="AC1947" s="263"/>
      <c r="AD1947" s="263"/>
      <c r="AE1947" s="263"/>
      <c r="AF1947" s="263"/>
      <c r="AG1947" s="158"/>
      <c r="AH1947" s="297">
        <f t="shared" si="83"/>
        <v>0</v>
      </c>
      <c r="AI1947" s="573"/>
      <c r="AJ1947" s="574" t="s">
        <v>659</v>
      </c>
      <c r="AK1947" s="574" t="s">
        <v>430</v>
      </c>
      <c r="AL1947" s="574"/>
      <c r="AM1947" s="574"/>
      <c r="AN1947" s="574"/>
      <c r="AO1947" s="574"/>
      <c r="AP1947" s="574"/>
      <c r="AQ1947" s="574"/>
      <c r="AR1947" s="574"/>
      <c r="AS1947" s="575"/>
      <c r="AT1947" s="576"/>
      <c r="AU1947" s="575"/>
      <c r="AV1947" s="577"/>
      <c r="AW1947" s="159"/>
    </row>
    <row r="1948" spans="1:49" ht="63.75">
      <c r="A1948" s="395"/>
      <c r="B1948" s="395">
        <v>6721002900</v>
      </c>
      <c r="C1948" s="263" t="s">
        <v>8559</v>
      </c>
      <c r="D1948" s="263" t="s">
        <v>8560</v>
      </c>
      <c r="E1948" s="263" t="s">
        <v>4117</v>
      </c>
      <c r="F1948" s="263" t="s">
        <v>422</v>
      </c>
      <c r="G1948" s="263" t="s">
        <v>655</v>
      </c>
      <c r="H1948" s="263"/>
      <c r="I1948" s="263"/>
      <c r="J1948" s="263"/>
      <c r="K1948" s="263"/>
      <c r="L1948" s="263"/>
      <c r="M1948" s="263"/>
      <c r="N1948" s="263"/>
      <c r="O1948" s="158"/>
      <c r="P1948" s="296">
        <f t="shared" si="84"/>
        <v>0</v>
      </c>
      <c r="Q1948" s="263"/>
      <c r="R1948" s="263"/>
      <c r="S1948" s="263"/>
      <c r="T1948" s="263"/>
      <c r="U1948" s="263"/>
      <c r="V1948" s="263"/>
      <c r="W1948" s="263">
        <v>1</v>
      </c>
      <c r="X1948" s="158">
        <v>45271</v>
      </c>
      <c r="Y1948" s="297">
        <f t="shared" si="85"/>
        <v>1</v>
      </c>
      <c r="Z1948" s="263"/>
      <c r="AA1948" s="263"/>
      <c r="AB1948" s="263"/>
      <c r="AC1948" s="263"/>
      <c r="AD1948" s="263"/>
      <c r="AE1948" s="263"/>
      <c r="AF1948" s="263"/>
      <c r="AG1948" s="158"/>
      <c r="AH1948" s="297">
        <f t="shared" si="83"/>
        <v>0</v>
      </c>
      <c r="AI1948" s="573"/>
      <c r="AJ1948" s="574" t="s">
        <v>659</v>
      </c>
      <c r="AK1948" s="574" t="s">
        <v>430</v>
      </c>
      <c r="AL1948" s="574"/>
      <c r="AM1948" s="574"/>
      <c r="AN1948" s="574"/>
      <c r="AO1948" s="574"/>
      <c r="AP1948" s="574"/>
      <c r="AQ1948" s="574"/>
      <c r="AR1948" s="574"/>
      <c r="AS1948" s="575"/>
      <c r="AT1948" s="576"/>
      <c r="AU1948" s="575"/>
      <c r="AV1948" s="577"/>
      <c r="AW1948" s="159"/>
    </row>
    <row r="1949" spans="1:49" ht="63.75">
      <c r="A1949" s="395"/>
      <c r="B1949" s="395">
        <v>4667901200</v>
      </c>
      <c r="C1949" s="263" t="s">
        <v>8561</v>
      </c>
      <c r="D1949" s="263" t="s">
        <v>8562</v>
      </c>
      <c r="E1949" s="263" t="s">
        <v>4118</v>
      </c>
      <c r="F1949" s="263" t="s">
        <v>422</v>
      </c>
      <c r="G1949" s="263" t="s">
        <v>655</v>
      </c>
      <c r="H1949" s="263"/>
      <c r="I1949" s="263"/>
      <c r="J1949" s="263"/>
      <c r="K1949" s="263"/>
      <c r="L1949" s="263"/>
      <c r="M1949" s="263"/>
      <c r="N1949" s="263"/>
      <c r="O1949" s="158"/>
      <c r="P1949" s="296">
        <f t="shared" si="84"/>
        <v>0</v>
      </c>
      <c r="Q1949" s="263"/>
      <c r="R1949" s="263"/>
      <c r="S1949" s="263"/>
      <c r="T1949" s="263"/>
      <c r="U1949" s="263"/>
      <c r="V1949" s="263"/>
      <c r="W1949" s="263">
        <v>1</v>
      </c>
      <c r="X1949" s="158">
        <v>45189</v>
      </c>
      <c r="Y1949" s="297">
        <f t="shared" si="85"/>
        <v>1</v>
      </c>
      <c r="Z1949" s="263"/>
      <c r="AA1949" s="263"/>
      <c r="AB1949" s="263"/>
      <c r="AC1949" s="263"/>
      <c r="AD1949" s="263"/>
      <c r="AE1949" s="263"/>
      <c r="AF1949" s="263"/>
      <c r="AG1949" s="158"/>
      <c r="AH1949" s="297">
        <f t="shared" si="83"/>
        <v>0</v>
      </c>
      <c r="AI1949" s="573"/>
      <c r="AJ1949" s="574" t="s">
        <v>659</v>
      </c>
      <c r="AK1949" s="574" t="s">
        <v>430</v>
      </c>
      <c r="AL1949" s="574"/>
      <c r="AM1949" s="574"/>
      <c r="AN1949" s="574"/>
      <c r="AO1949" s="574"/>
      <c r="AP1949" s="574"/>
      <c r="AQ1949" s="574"/>
      <c r="AR1949" s="574"/>
      <c r="AS1949" s="575"/>
      <c r="AT1949" s="576"/>
      <c r="AU1949" s="575"/>
      <c r="AV1949" s="577"/>
      <c r="AW1949" s="159"/>
    </row>
    <row r="1950" spans="1:49" ht="51">
      <c r="A1950" s="395"/>
      <c r="B1950" s="395">
        <v>4434211500</v>
      </c>
      <c r="C1950" s="263" t="s">
        <v>8563</v>
      </c>
      <c r="D1950" s="263" t="s">
        <v>8564</v>
      </c>
      <c r="E1950" s="263" t="s">
        <v>4119</v>
      </c>
      <c r="F1950" s="263" t="s">
        <v>422</v>
      </c>
      <c r="G1950" s="263" t="s">
        <v>655</v>
      </c>
      <c r="H1950" s="263"/>
      <c r="I1950" s="263"/>
      <c r="J1950" s="263"/>
      <c r="K1950" s="263"/>
      <c r="L1950" s="263"/>
      <c r="M1950" s="263"/>
      <c r="N1950" s="263"/>
      <c r="O1950" s="158"/>
      <c r="P1950" s="296">
        <f t="shared" si="84"/>
        <v>0</v>
      </c>
      <c r="Q1950" s="263"/>
      <c r="R1950" s="263"/>
      <c r="S1950" s="263"/>
      <c r="T1950" s="263"/>
      <c r="U1950" s="263"/>
      <c r="V1950" s="263"/>
      <c r="W1950" s="263">
        <v>1</v>
      </c>
      <c r="X1950" s="158">
        <v>45231</v>
      </c>
      <c r="Y1950" s="297">
        <f t="shared" si="85"/>
        <v>1</v>
      </c>
      <c r="Z1950" s="263"/>
      <c r="AA1950" s="263"/>
      <c r="AB1950" s="263"/>
      <c r="AC1950" s="263"/>
      <c r="AD1950" s="263"/>
      <c r="AE1950" s="263"/>
      <c r="AF1950" s="263"/>
      <c r="AG1950" s="158"/>
      <c r="AH1950" s="297">
        <f t="shared" si="83"/>
        <v>0</v>
      </c>
      <c r="AI1950" s="573"/>
      <c r="AJ1950" s="574" t="s">
        <v>659</v>
      </c>
      <c r="AK1950" s="574" t="s">
        <v>430</v>
      </c>
      <c r="AL1950" s="574"/>
      <c r="AM1950" s="574"/>
      <c r="AN1950" s="574"/>
      <c r="AO1950" s="574"/>
      <c r="AP1950" s="574"/>
      <c r="AQ1950" s="574"/>
      <c r="AR1950" s="574"/>
      <c r="AS1950" s="575"/>
      <c r="AT1950" s="576"/>
      <c r="AU1950" s="575"/>
      <c r="AV1950" s="577"/>
      <c r="AW1950" s="159"/>
    </row>
    <row r="1951" spans="1:49" ht="51">
      <c r="A1951" s="395"/>
      <c r="B1951" s="395">
        <v>6371714500</v>
      </c>
      <c r="C1951" s="263" t="s">
        <v>8565</v>
      </c>
      <c r="D1951" s="263" t="s">
        <v>8566</v>
      </c>
      <c r="E1951" s="263" t="s">
        <v>4120</v>
      </c>
      <c r="F1951" s="263" t="s">
        <v>422</v>
      </c>
      <c r="G1951" s="263" t="s">
        <v>655</v>
      </c>
      <c r="H1951" s="263"/>
      <c r="I1951" s="263"/>
      <c r="J1951" s="263"/>
      <c r="K1951" s="263"/>
      <c r="L1951" s="263"/>
      <c r="M1951" s="263"/>
      <c r="N1951" s="263"/>
      <c r="O1951" s="158"/>
      <c r="P1951" s="296">
        <f t="shared" si="84"/>
        <v>0</v>
      </c>
      <c r="Q1951" s="263"/>
      <c r="R1951" s="263"/>
      <c r="S1951" s="263"/>
      <c r="T1951" s="263"/>
      <c r="U1951" s="263"/>
      <c r="V1951" s="263"/>
      <c r="W1951" s="263">
        <v>1</v>
      </c>
      <c r="X1951" s="158">
        <v>45191</v>
      </c>
      <c r="Y1951" s="297">
        <f t="shared" si="85"/>
        <v>1</v>
      </c>
      <c r="Z1951" s="263"/>
      <c r="AA1951" s="263"/>
      <c r="AB1951" s="263"/>
      <c r="AC1951" s="263"/>
      <c r="AD1951" s="263"/>
      <c r="AE1951" s="263"/>
      <c r="AF1951" s="263"/>
      <c r="AG1951" s="158"/>
      <c r="AH1951" s="297">
        <f t="shared" si="83"/>
        <v>0</v>
      </c>
      <c r="AI1951" s="573"/>
      <c r="AJ1951" s="574" t="s">
        <v>659</v>
      </c>
      <c r="AK1951" s="574" t="s">
        <v>430</v>
      </c>
      <c r="AL1951" s="574"/>
      <c r="AM1951" s="574"/>
      <c r="AN1951" s="574"/>
      <c r="AO1951" s="574"/>
      <c r="AP1951" s="574"/>
      <c r="AQ1951" s="574"/>
      <c r="AR1951" s="574"/>
      <c r="AS1951" s="575"/>
      <c r="AT1951" s="576"/>
      <c r="AU1951" s="575"/>
      <c r="AV1951" s="577"/>
      <c r="AW1951" s="159"/>
    </row>
    <row r="1952" spans="1:49" ht="63.75">
      <c r="A1952" s="395"/>
      <c r="B1952" s="395">
        <v>3091240700</v>
      </c>
      <c r="C1952" s="263" t="s">
        <v>8567</v>
      </c>
      <c r="D1952" s="263" t="s">
        <v>8568</v>
      </c>
      <c r="E1952" s="263" t="s">
        <v>4121</v>
      </c>
      <c r="F1952" s="263" t="s">
        <v>422</v>
      </c>
      <c r="G1952" s="263" t="s">
        <v>655</v>
      </c>
      <c r="H1952" s="263"/>
      <c r="I1952" s="263"/>
      <c r="J1952" s="263"/>
      <c r="K1952" s="263"/>
      <c r="L1952" s="263"/>
      <c r="M1952" s="263"/>
      <c r="N1952" s="263"/>
      <c r="O1952" s="158"/>
      <c r="P1952" s="296">
        <f t="shared" si="84"/>
        <v>0</v>
      </c>
      <c r="Q1952" s="263"/>
      <c r="R1952" s="263"/>
      <c r="S1952" s="263"/>
      <c r="T1952" s="263"/>
      <c r="U1952" s="263"/>
      <c r="V1952" s="263"/>
      <c r="W1952" s="263">
        <v>1</v>
      </c>
      <c r="X1952" s="158">
        <v>45189</v>
      </c>
      <c r="Y1952" s="297">
        <f t="shared" si="85"/>
        <v>1</v>
      </c>
      <c r="Z1952" s="263"/>
      <c r="AA1952" s="263"/>
      <c r="AB1952" s="263"/>
      <c r="AC1952" s="263"/>
      <c r="AD1952" s="263"/>
      <c r="AE1952" s="263"/>
      <c r="AF1952" s="263"/>
      <c r="AG1952" s="158"/>
      <c r="AH1952" s="297">
        <f t="shared" si="83"/>
        <v>0</v>
      </c>
      <c r="AI1952" s="573"/>
      <c r="AJ1952" s="574" t="s">
        <v>659</v>
      </c>
      <c r="AK1952" s="574" t="s">
        <v>430</v>
      </c>
      <c r="AL1952" s="574"/>
      <c r="AM1952" s="574"/>
      <c r="AN1952" s="574"/>
      <c r="AO1952" s="574"/>
      <c r="AP1952" s="574"/>
      <c r="AQ1952" s="574"/>
      <c r="AR1952" s="574"/>
      <c r="AS1952" s="575"/>
      <c r="AT1952" s="576"/>
      <c r="AU1952" s="575"/>
      <c r="AV1952" s="577"/>
      <c r="AW1952" s="159"/>
    </row>
    <row r="1953" spans="1:49" ht="63.75">
      <c r="A1953" s="395"/>
      <c r="B1953" s="395">
        <v>5813931500</v>
      </c>
      <c r="C1953" s="263" t="s">
        <v>8569</v>
      </c>
      <c r="D1953" s="263" t="s">
        <v>8570</v>
      </c>
      <c r="E1953" s="263" t="s">
        <v>4122</v>
      </c>
      <c r="F1953" s="263" t="s">
        <v>422</v>
      </c>
      <c r="G1953" s="263" t="s">
        <v>655</v>
      </c>
      <c r="H1953" s="263"/>
      <c r="I1953" s="263"/>
      <c r="J1953" s="263"/>
      <c r="K1953" s="263"/>
      <c r="L1953" s="263"/>
      <c r="M1953" s="263"/>
      <c r="N1953" s="263"/>
      <c r="O1953" s="158"/>
      <c r="P1953" s="296">
        <f t="shared" si="84"/>
        <v>0</v>
      </c>
      <c r="Q1953" s="263"/>
      <c r="R1953" s="263"/>
      <c r="S1953" s="263"/>
      <c r="T1953" s="263"/>
      <c r="U1953" s="263"/>
      <c r="V1953" s="263"/>
      <c r="W1953" s="263">
        <v>1</v>
      </c>
      <c r="X1953" s="158">
        <v>45202</v>
      </c>
      <c r="Y1953" s="297">
        <f t="shared" si="85"/>
        <v>1</v>
      </c>
      <c r="Z1953" s="263"/>
      <c r="AA1953" s="263"/>
      <c r="AB1953" s="263"/>
      <c r="AC1953" s="263"/>
      <c r="AD1953" s="263"/>
      <c r="AE1953" s="263"/>
      <c r="AF1953" s="263"/>
      <c r="AG1953" s="158"/>
      <c r="AH1953" s="297">
        <f t="shared" si="83"/>
        <v>0</v>
      </c>
      <c r="AI1953" s="573"/>
      <c r="AJ1953" s="574" t="s">
        <v>659</v>
      </c>
      <c r="AK1953" s="574" t="s">
        <v>430</v>
      </c>
      <c r="AL1953" s="574"/>
      <c r="AM1953" s="574"/>
      <c r="AN1953" s="574"/>
      <c r="AO1953" s="574"/>
      <c r="AP1953" s="574"/>
      <c r="AQ1953" s="574"/>
      <c r="AR1953" s="574"/>
      <c r="AS1953" s="575"/>
      <c r="AT1953" s="576"/>
      <c r="AU1953" s="575"/>
      <c r="AV1953" s="577"/>
      <c r="AW1953" s="159"/>
    </row>
    <row r="1954" spans="1:49" ht="51">
      <c r="A1954" s="395"/>
      <c r="B1954" s="395">
        <v>6310810900</v>
      </c>
      <c r="C1954" s="263" t="s">
        <v>8571</v>
      </c>
      <c r="D1954" s="263" t="s">
        <v>8572</v>
      </c>
      <c r="E1954" s="263" t="s">
        <v>4123</v>
      </c>
      <c r="F1954" s="263" t="s">
        <v>422</v>
      </c>
      <c r="G1954" s="263" t="s">
        <v>655</v>
      </c>
      <c r="H1954" s="263"/>
      <c r="I1954" s="263"/>
      <c r="J1954" s="263"/>
      <c r="K1954" s="263"/>
      <c r="L1954" s="263"/>
      <c r="M1954" s="263"/>
      <c r="N1954" s="263"/>
      <c r="O1954" s="158"/>
      <c r="P1954" s="296">
        <f t="shared" si="84"/>
        <v>0</v>
      </c>
      <c r="Q1954" s="263"/>
      <c r="R1954" s="263"/>
      <c r="S1954" s="263"/>
      <c r="T1954" s="263"/>
      <c r="U1954" s="263"/>
      <c r="V1954" s="263"/>
      <c r="W1954" s="263">
        <v>1</v>
      </c>
      <c r="X1954" s="158">
        <v>45236</v>
      </c>
      <c r="Y1954" s="297">
        <f t="shared" si="85"/>
        <v>1</v>
      </c>
      <c r="Z1954" s="263"/>
      <c r="AA1954" s="263"/>
      <c r="AB1954" s="263"/>
      <c r="AC1954" s="263"/>
      <c r="AD1954" s="263"/>
      <c r="AE1954" s="263"/>
      <c r="AF1954" s="263"/>
      <c r="AG1954" s="158"/>
      <c r="AH1954" s="297">
        <f t="shared" si="83"/>
        <v>0</v>
      </c>
      <c r="AI1954" s="573"/>
      <c r="AJ1954" s="574" t="s">
        <v>659</v>
      </c>
      <c r="AK1954" s="574" t="s">
        <v>430</v>
      </c>
      <c r="AL1954" s="574"/>
      <c r="AM1954" s="574"/>
      <c r="AN1954" s="574"/>
      <c r="AO1954" s="574"/>
      <c r="AP1954" s="574"/>
      <c r="AQ1954" s="574"/>
      <c r="AR1954" s="574"/>
      <c r="AS1954" s="575"/>
      <c r="AT1954" s="576"/>
      <c r="AU1954" s="575"/>
      <c r="AV1954" s="577"/>
      <c r="AW1954" s="159"/>
    </row>
    <row r="1955" spans="1:49" ht="51">
      <c r="A1955" s="395"/>
      <c r="B1955" s="395">
        <v>4244010200</v>
      </c>
      <c r="C1955" s="263" t="s">
        <v>8573</v>
      </c>
      <c r="D1955" s="263" t="s">
        <v>8574</v>
      </c>
      <c r="E1955" s="263" t="s">
        <v>4124</v>
      </c>
      <c r="F1955" s="263" t="s">
        <v>422</v>
      </c>
      <c r="G1955" s="263" t="s">
        <v>655</v>
      </c>
      <c r="H1955" s="263"/>
      <c r="I1955" s="263"/>
      <c r="J1955" s="263"/>
      <c r="K1955" s="263"/>
      <c r="L1955" s="263"/>
      <c r="M1955" s="263"/>
      <c r="N1955" s="263"/>
      <c r="O1955" s="158"/>
      <c r="P1955" s="296">
        <f t="shared" si="84"/>
        <v>0</v>
      </c>
      <c r="Q1955" s="263"/>
      <c r="R1955" s="263"/>
      <c r="S1955" s="263"/>
      <c r="T1955" s="263"/>
      <c r="U1955" s="263"/>
      <c r="V1955" s="263"/>
      <c r="W1955" s="263">
        <v>1</v>
      </c>
      <c r="X1955" s="158">
        <v>45223</v>
      </c>
      <c r="Y1955" s="297">
        <f t="shared" si="85"/>
        <v>1</v>
      </c>
      <c r="Z1955" s="263"/>
      <c r="AA1955" s="263"/>
      <c r="AB1955" s="263"/>
      <c r="AC1955" s="263"/>
      <c r="AD1955" s="263"/>
      <c r="AE1955" s="263"/>
      <c r="AF1955" s="263"/>
      <c r="AG1955" s="158"/>
      <c r="AH1955" s="297">
        <f t="shared" si="83"/>
        <v>0</v>
      </c>
      <c r="AI1955" s="573"/>
      <c r="AJ1955" s="574" t="s">
        <v>659</v>
      </c>
      <c r="AK1955" s="574" t="s">
        <v>430</v>
      </c>
      <c r="AL1955" s="574"/>
      <c r="AM1955" s="574"/>
      <c r="AN1955" s="574"/>
      <c r="AO1955" s="574"/>
      <c r="AP1955" s="574"/>
      <c r="AQ1955" s="574"/>
      <c r="AR1955" s="574"/>
      <c r="AS1955" s="575"/>
      <c r="AT1955" s="576"/>
      <c r="AU1955" s="575"/>
      <c r="AV1955" s="577"/>
      <c r="AW1955" s="159"/>
    </row>
    <row r="1956" spans="1:49" ht="51">
      <c r="A1956" s="395"/>
      <c r="B1956" s="395">
        <v>3604220700</v>
      </c>
      <c r="C1956" s="263" t="s">
        <v>8575</v>
      </c>
      <c r="D1956" s="263" t="s">
        <v>8576</v>
      </c>
      <c r="E1956" s="263" t="s">
        <v>4125</v>
      </c>
      <c r="F1956" s="263" t="s">
        <v>422</v>
      </c>
      <c r="G1956" s="263" t="s">
        <v>655</v>
      </c>
      <c r="H1956" s="263"/>
      <c r="I1956" s="263"/>
      <c r="J1956" s="263"/>
      <c r="K1956" s="263"/>
      <c r="L1956" s="263"/>
      <c r="M1956" s="263"/>
      <c r="N1956" s="263"/>
      <c r="O1956" s="158"/>
      <c r="P1956" s="296">
        <f t="shared" si="84"/>
        <v>0</v>
      </c>
      <c r="Q1956" s="263"/>
      <c r="R1956" s="263"/>
      <c r="S1956" s="263"/>
      <c r="T1956" s="263"/>
      <c r="U1956" s="263"/>
      <c r="V1956" s="263"/>
      <c r="W1956" s="263">
        <v>1</v>
      </c>
      <c r="X1956" s="158">
        <v>45268</v>
      </c>
      <c r="Y1956" s="297">
        <f t="shared" si="85"/>
        <v>1</v>
      </c>
      <c r="Z1956" s="263"/>
      <c r="AA1956" s="263"/>
      <c r="AB1956" s="263"/>
      <c r="AC1956" s="263"/>
      <c r="AD1956" s="263"/>
      <c r="AE1956" s="263"/>
      <c r="AF1956" s="263"/>
      <c r="AG1956" s="158"/>
      <c r="AH1956" s="297">
        <f t="shared" si="83"/>
        <v>0</v>
      </c>
      <c r="AI1956" s="573"/>
      <c r="AJ1956" s="574" t="s">
        <v>659</v>
      </c>
      <c r="AK1956" s="574" t="s">
        <v>430</v>
      </c>
      <c r="AL1956" s="574"/>
      <c r="AM1956" s="574"/>
      <c r="AN1956" s="574"/>
      <c r="AO1956" s="574"/>
      <c r="AP1956" s="574"/>
      <c r="AQ1956" s="574"/>
      <c r="AR1956" s="574"/>
      <c r="AS1956" s="575"/>
      <c r="AT1956" s="576"/>
      <c r="AU1956" s="575"/>
      <c r="AV1956" s="577"/>
      <c r="AW1956" s="159"/>
    </row>
    <row r="1957" spans="1:49" ht="63.75">
      <c r="A1957" s="395"/>
      <c r="B1957" s="395">
        <v>3152411800</v>
      </c>
      <c r="C1957" s="263" t="s">
        <v>8577</v>
      </c>
      <c r="D1957" s="263" t="s">
        <v>8578</v>
      </c>
      <c r="E1957" s="263" t="s">
        <v>4126</v>
      </c>
      <c r="F1957" s="263" t="s">
        <v>422</v>
      </c>
      <c r="G1957" s="263" t="s">
        <v>655</v>
      </c>
      <c r="H1957" s="263"/>
      <c r="I1957" s="263"/>
      <c r="J1957" s="263"/>
      <c r="K1957" s="263"/>
      <c r="L1957" s="263"/>
      <c r="M1957" s="263"/>
      <c r="N1957" s="263"/>
      <c r="O1957" s="158"/>
      <c r="P1957" s="296">
        <f t="shared" si="84"/>
        <v>0</v>
      </c>
      <c r="Q1957" s="263"/>
      <c r="R1957" s="263"/>
      <c r="S1957" s="263"/>
      <c r="T1957" s="263"/>
      <c r="U1957" s="263"/>
      <c r="V1957" s="263"/>
      <c r="W1957" s="263">
        <v>1</v>
      </c>
      <c r="X1957" s="158">
        <v>45280</v>
      </c>
      <c r="Y1957" s="297">
        <f t="shared" si="85"/>
        <v>1</v>
      </c>
      <c r="Z1957" s="263"/>
      <c r="AA1957" s="263"/>
      <c r="AB1957" s="263"/>
      <c r="AC1957" s="263"/>
      <c r="AD1957" s="263"/>
      <c r="AE1957" s="263"/>
      <c r="AF1957" s="263"/>
      <c r="AG1957" s="158"/>
      <c r="AH1957" s="297">
        <f t="shared" si="83"/>
        <v>0</v>
      </c>
      <c r="AI1957" s="573"/>
      <c r="AJ1957" s="574" t="s">
        <v>659</v>
      </c>
      <c r="AK1957" s="574" t="s">
        <v>430</v>
      </c>
      <c r="AL1957" s="574"/>
      <c r="AM1957" s="574"/>
      <c r="AN1957" s="574"/>
      <c r="AO1957" s="574"/>
      <c r="AP1957" s="574"/>
      <c r="AQ1957" s="574"/>
      <c r="AR1957" s="574"/>
      <c r="AS1957" s="575"/>
      <c r="AT1957" s="576"/>
      <c r="AU1957" s="575"/>
      <c r="AV1957" s="577"/>
      <c r="AW1957" s="159"/>
    </row>
    <row r="1958" spans="1:49" ht="51">
      <c r="A1958" s="395"/>
      <c r="B1958" s="395">
        <v>5821021600</v>
      </c>
      <c r="C1958" s="263" t="s">
        <v>8579</v>
      </c>
      <c r="D1958" s="263" t="s">
        <v>8580</v>
      </c>
      <c r="E1958" s="263" t="s">
        <v>4127</v>
      </c>
      <c r="F1958" s="263" t="s">
        <v>422</v>
      </c>
      <c r="G1958" s="263" t="s">
        <v>655</v>
      </c>
      <c r="H1958" s="263"/>
      <c r="I1958" s="263"/>
      <c r="J1958" s="263"/>
      <c r="K1958" s="263"/>
      <c r="L1958" s="263"/>
      <c r="M1958" s="263"/>
      <c r="N1958" s="263"/>
      <c r="O1958" s="158"/>
      <c r="P1958" s="296">
        <f t="shared" si="84"/>
        <v>0</v>
      </c>
      <c r="Q1958" s="263"/>
      <c r="R1958" s="263"/>
      <c r="S1958" s="263"/>
      <c r="T1958" s="263"/>
      <c r="U1958" s="263"/>
      <c r="V1958" s="263"/>
      <c r="W1958" s="263">
        <v>1</v>
      </c>
      <c r="X1958" s="158">
        <v>45229</v>
      </c>
      <c r="Y1958" s="297">
        <f t="shared" si="85"/>
        <v>1</v>
      </c>
      <c r="Z1958" s="263"/>
      <c r="AA1958" s="263"/>
      <c r="AB1958" s="263"/>
      <c r="AC1958" s="263"/>
      <c r="AD1958" s="263"/>
      <c r="AE1958" s="263"/>
      <c r="AF1958" s="263"/>
      <c r="AG1958" s="158"/>
      <c r="AH1958" s="297">
        <f t="shared" si="83"/>
        <v>0</v>
      </c>
      <c r="AI1958" s="573"/>
      <c r="AJ1958" s="574" t="s">
        <v>659</v>
      </c>
      <c r="AK1958" s="574" t="s">
        <v>430</v>
      </c>
      <c r="AL1958" s="574"/>
      <c r="AM1958" s="574"/>
      <c r="AN1958" s="574"/>
      <c r="AO1958" s="574"/>
      <c r="AP1958" s="574"/>
      <c r="AQ1958" s="574"/>
      <c r="AR1958" s="574"/>
      <c r="AS1958" s="575"/>
      <c r="AT1958" s="576"/>
      <c r="AU1958" s="575"/>
      <c r="AV1958" s="577"/>
      <c r="AW1958" s="159"/>
    </row>
    <row r="1959" spans="1:49" ht="51">
      <c r="A1959" s="395"/>
      <c r="B1959" s="395">
        <v>4257970500</v>
      </c>
      <c r="C1959" s="263" t="s">
        <v>8581</v>
      </c>
      <c r="D1959" s="263" t="s">
        <v>8582</v>
      </c>
      <c r="E1959" s="263" t="s">
        <v>4128</v>
      </c>
      <c r="F1959" s="263" t="s">
        <v>422</v>
      </c>
      <c r="G1959" s="263" t="s">
        <v>655</v>
      </c>
      <c r="H1959" s="263"/>
      <c r="I1959" s="263"/>
      <c r="J1959" s="263"/>
      <c r="K1959" s="263"/>
      <c r="L1959" s="263"/>
      <c r="M1959" s="263"/>
      <c r="N1959" s="263"/>
      <c r="O1959" s="158"/>
      <c r="P1959" s="296">
        <f t="shared" si="84"/>
        <v>0</v>
      </c>
      <c r="Q1959" s="263"/>
      <c r="R1959" s="263"/>
      <c r="S1959" s="263"/>
      <c r="T1959" s="263"/>
      <c r="U1959" s="263"/>
      <c r="V1959" s="263"/>
      <c r="W1959" s="263">
        <v>1</v>
      </c>
      <c r="X1959" s="158">
        <v>45225</v>
      </c>
      <c r="Y1959" s="297">
        <f t="shared" si="85"/>
        <v>1</v>
      </c>
      <c r="Z1959" s="263"/>
      <c r="AA1959" s="263"/>
      <c r="AB1959" s="263"/>
      <c r="AC1959" s="263"/>
      <c r="AD1959" s="263"/>
      <c r="AE1959" s="263"/>
      <c r="AF1959" s="263"/>
      <c r="AG1959" s="158"/>
      <c r="AH1959" s="297">
        <f t="shared" si="83"/>
        <v>0</v>
      </c>
      <c r="AI1959" s="573"/>
      <c r="AJ1959" s="574" t="s">
        <v>659</v>
      </c>
      <c r="AK1959" s="574" t="s">
        <v>430</v>
      </c>
      <c r="AL1959" s="574"/>
      <c r="AM1959" s="574"/>
      <c r="AN1959" s="574"/>
      <c r="AO1959" s="574"/>
      <c r="AP1959" s="574"/>
      <c r="AQ1959" s="574"/>
      <c r="AR1959" s="574"/>
      <c r="AS1959" s="575"/>
      <c r="AT1959" s="576"/>
      <c r="AU1959" s="575"/>
      <c r="AV1959" s="577"/>
      <c r="AW1959" s="159"/>
    </row>
    <row r="1960" spans="1:49" ht="51">
      <c r="A1960" s="395"/>
      <c r="B1960" s="395">
        <v>3554732200</v>
      </c>
      <c r="C1960" s="263" t="s">
        <v>8583</v>
      </c>
      <c r="D1960" s="263" t="s">
        <v>8584</v>
      </c>
      <c r="E1960" s="263" t="s">
        <v>4129</v>
      </c>
      <c r="F1960" s="263" t="s">
        <v>422</v>
      </c>
      <c r="G1960" s="263" t="s">
        <v>655</v>
      </c>
      <c r="H1960" s="263"/>
      <c r="I1960" s="263"/>
      <c r="J1960" s="263"/>
      <c r="K1960" s="263"/>
      <c r="L1960" s="263"/>
      <c r="M1960" s="263"/>
      <c r="N1960" s="263"/>
      <c r="O1960" s="158"/>
      <c r="P1960" s="296">
        <f t="shared" si="84"/>
        <v>0</v>
      </c>
      <c r="Q1960" s="263"/>
      <c r="R1960" s="263"/>
      <c r="S1960" s="263"/>
      <c r="T1960" s="263"/>
      <c r="U1960" s="263"/>
      <c r="V1960" s="263"/>
      <c r="W1960" s="263">
        <v>1</v>
      </c>
      <c r="X1960" s="158">
        <v>45258</v>
      </c>
      <c r="Y1960" s="297">
        <f t="shared" si="85"/>
        <v>1</v>
      </c>
      <c r="Z1960" s="263"/>
      <c r="AA1960" s="263"/>
      <c r="AB1960" s="263"/>
      <c r="AC1960" s="263"/>
      <c r="AD1960" s="263"/>
      <c r="AE1960" s="263"/>
      <c r="AF1960" s="263"/>
      <c r="AG1960" s="158"/>
      <c r="AH1960" s="297">
        <f t="shared" si="83"/>
        <v>0</v>
      </c>
      <c r="AI1960" s="573"/>
      <c r="AJ1960" s="574" t="s">
        <v>659</v>
      </c>
      <c r="AK1960" s="574" t="s">
        <v>430</v>
      </c>
      <c r="AL1960" s="574"/>
      <c r="AM1960" s="574"/>
      <c r="AN1960" s="574"/>
      <c r="AO1960" s="574"/>
      <c r="AP1960" s="574"/>
      <c r="AQ1960" s="574"/>
      <c r="AR1960" s="574"/>
      <c r="AS1960" s="575"/>
      <c r="AT1960" s="576"/>
      <c r="AU1960" s="575"/>
      <c r="AV1960" s="577"/>
      <c r="AW1960" s="159"/>
    </row>
    <row r="1961" spans="1:49" ht="63.75">
      <c r="A1961" s="395"/>
      <c r="B1961" s="395">
        <v>4245521600</v>
      </c>
      <c r="C1961" s="263" t="s">
        <v>8585</v>
      </c>
      <c r="D1961" s="263" t="s">
        <v>8586</v>
      </c>
      <c r="E1961" s="263" t="s">
        <v>4130</v>
      </c>
      <c r="F1961" s="263" t="s">
        <v>422</v>
      </c>
      <c r="G1961" s="263" t="s">
        <v>655</v>
      </c>
      <c r="H1961" s="263"/>
      <c r="I1961" s="263"/>
      <c r="J1961" s="263"/>
      <c r="K1961" s="263"/>
      <c r="L1961" s="263"/>
      <c r="M1961" s="263"/>
      <c r="N1961" s="263"/>
      <c r="O1961" s="158"/>
      <c r="P1961" s="296">
        <f t="shared" si="84"/>
        <v>0</v>
      </c>
      <c r="Q1961" s="263"/>
      <c r="R1961" s="263"/>
      <c r="S1961" s="263"/>
      <c r="T1961" s="263"/>
      <c r="U1961" s="263"/>
      <c r="V1961" s="263"/>
      <c r="W1961" s="263">
        <v>1</v>
      </c>
      <c r="X1961" s="158">
        <v>45194</v>
      </c>
      <c r="Y1961" s="297">
        <f t="shared" si="85"/>
        <v>1</v>
      </c>
      <c r="Z1961" s="263"/>
      <c r="AA1961" s="263"/>
      <c r="AB1961" s="263"/>
      <c r="AC1961" s="263"/>
      <c r="AD1961" s="263"/>
      <c r="AE1961" s="263"/>
      <c r="AF1961" s="263"/>
      <c r="AG1961" s="158"/>
      <c r="AH1961" s="297">
        <f t="shared" si="83"/>
        <v>0</v>
      </c>
      <c r="AI1961" s="573"/>
      <c r="AJ1961" s="574" t="s">
        <v>659</v>
      </c>
      <c r="AK1961" s="574" t="s">
        <v>430</v>
      </c>
      <c r="AL1961" s="574"/>
      <c r="AM1961" s="574"/>
      <c r="AN1961" s="574"/>
      <c r="AO1961" s="574"/>
      <c r="AP1961" s="574"/>
      <c r="AQ1961" s="574"/>
      <c r="AR1961" s="574"/>
      <c r="AS1961" s="575"/>
      <c r="AT1961" s="576"/>
      <c r="AU1961" s="575"/>
      <c r="AV1961" s="577"/>
      <c r="AW1961" s="159"/>
    </row>
    <row r="1962" spans="1:49" ht="76.5">
      <c r="A1962" s="395"/>
      <c r="B1962" s="395">
        <v>4717410700</v>
      </c>
      <c r="C1962" s="263" t="s">
        <v>8587</v>
      </c>
      <c r="D1962" s="263" t="s">
        <v>8588</v>
      </c>
      <c r="E1962" s="263" t="s">
        <v>4131</v>
      </c>
      <c r="F1962" s="263" t="s">
        <v>422</v>
      </c>
      <c r="G1962" s="263" t="s">
        <v>655</v>
      </c>
      <c r="H1962" s="263"/>
      <c r="I1962" s="263"/>
      <c r="J1962" s="263"/>
      <c r="K1962" s="263"/>
      <c r="L1962" s="263"/>
      <c r="M1962" s="263"/>
      <c r="N1962" s="263"/>
      <c r="O1962" s="158"/>
      <c r="P1962" s="296">
        <f t="shared" si="84"/>
        <v>0</v>
      </c>
      <c r="Q1962" s="263"/>
      <c r="R1962" s="263"/>
      <c r="S1962" s="263"/>
      <c r="T1962" s="263"/>
      <c r="U1962" s="263"/>
      <c r="V1962" s="263"/>
      <c r="W1962" s="263">
        <v>1</v>
      </c>
      <c r="X1962" s="158">
        <v>45252</v>
      </c>
      <c r="Y1962" s="297">
        <f t="shared" si="85"/>
        <v>1</v>
      </c>
      <c r="Z1962" s="263"/>
      <c r="AA1962" s="263"/>
      <c r="AB1962" s="263"/>
      <c r="AC1962" s="263"/>
      <c r="AD1962" s="263"/>
      <c r="AE1962" s="263"/>
      <c r="AF1962" s="263"/>
      <c r="AG1962" s="158"/>
      <c r="AH1962" s="297">
        <f t="shared" si="83"/>
        <v>0</v>
      </c>
      <c r="AI1962" s="573"/>
      <c r="AJ1962" s="574" t="s">
        <v>659</v>
      </c>
      <c r="AK1962" s="574" t="s">
        <v>430</v>
      </c>
      <c r="AL1962" s="574"/>
      <c r="AM1962" s="574"/>
      <c r="AN1962" s="574"/>
      <c r="AO1962" s="574"/>
      <c r="AP1962" s="574"/>
      <c r="AQ1962" s="574"/>
      <c r="AR1962" s="574"/>
      <c r="AS1962" s="575"/>
      <c r="AT1962" s="576"/>
      <c r="AU1962" s="575"/>
      <c r="AV1962" s="577"/>
      <c r="AW1962" s="159"/>
    </row>
    <row r="1963" spans="1:49" ht="51">
      <c r="A1963" s="395"/>
      <c r="B1963" s="395">
        <v>5456513500</v>
      </c>
      <c r="C1963" s="263" t="s">
        <v>8589</v>
      </c>
      <c r="D1963" s="263" t="s">
        <v>8590</v>
      </c>
      <c r="E1963" s="263" t="s">
        <v>4132</v>
      </c>
      <c r="F1963" s="263" t="s">
        <v>422</v>
      </c>
      <c r="G1963" s="263" t="s">
        <v>655</v>
      </c>
      <c r="H1963" s="263"/>
      <c r="I1963" s="263"/>
      <c r="J1963" s="263"/>
      <c r="K1963" s="263"/>
      <c r="L1963" s="263"/>
      <c r="M1963" s="263"/>
      <c r="N1963" s="263"/>
      <c r="O1963" s="158"/>
      <c r="P1963" s="296">
        <f t="shared" si="84"/>
        <v>0</v>
      </c>
      <c r="Q1963" s="263"/>
      <c r="R1963" s="263"/>
      <c r="S1963" s="263"/>
      <c r="T1963" s="263"/>
      <c r="U1963" s="263"/>
      <c r="V1963" s="263"/>
      <c r="W1963" s="263">
        <v>1</v>
      </c>
      <c r="X1963" s="158">
        <v>45236</v>
      </c>
      <c r="Y1963" s="297">
        <f t="shared" si="85"/>
        <v>1</v>
      </c>
      <c r="Z1963" s="263"/>
      <c r="AA1963" s="263"/>
      <c r="AB1963" s="263"/>
      <c r="AC1963" s="263"/>
      <c r="AD1963" s="263"/>
      <c r="AE1963" s="263"/>
      <c r="AF1963" s="263"/>
      <c r="AG1963" s="158"/>
      <c r="AH1963" s="297">
        <f t="shared" si="83"/>
        <v>0</v>
      </c>
      <c r="AI1963" s="573"/>
      <c r="AJ1963" s="574" t="s">
        <v>659</v>
      </c>
      <c r="AK1963" s="574" t="s">
        <v>430</v>
      </c>
      <c r="AL1963" s="574"/>
      <c r="AM1963" s="574"/>
      <c r="AN1963" s="574"/>
      <c r="AO1963" s="574"/>
      <c r="AP1963" s="574"/>
      <c r="AQ1963" s="574"/>
      <c r="AR1963" s="574"/>
      <c r="AS1963" s="575"/>
      <c r="AT1963" s="576"/>
      <c r="AU1963" s="575"/>
      <c r="AV1963" s="577"/>
      <c r="AW1963" s="159"/>
    </row>
    <row r="1964" spans="1:49" ht="76.5">
      <c r="A1964" s="395"/>
      <c r="B1964" s="395">
        <v>5837010300</v>
      </c>
      <c r="C1964" s="263" t="s">
        <v>8591</v>
      </c>
      <c r="D1964" s="263" t="s">
        <v>8592</v>
      </c>
      <c r="E1964" s="263" t="s">
        <v>4133</v>
      </c>
      <c r="F1964" s="263" t="s">
        <v>422</v>
      </c>
      <c r="G1964" s="263" t="s">
        <v>655</v>
      </c>
      <c r="H1964" s="263"/>
      <c r="I1964" s="263"/>
      <c r="J1964" s="263"/>
      <c r="K1964" s="263"/>
      <c r="L1964" s="263"/>
      <c r="M1964" s="263"/>
      <c r="N1964" s="263"/>
      <c r="O1964" s="158"/>
      <c r="P1964" s="296">
        <f t="shared" si="84"/>
        <v>0</v>
      </c>
      <c r="Q1964" s="263"/>
      <c r="R1964" s="263"/>
      <c r="S1964" s="263"/>
      <c r="T1964" s="263"/>
      <c r="U1964" s="263"/>
      <c r="V1964" s="263"/>
      <c r="W1964" s="263">
        <v>1</v>
      </c>
      <c r="X1964" s="158">
        <v>45160</v>
      </c>
      <c r="Y1964" s="297">
        <f t="shared" si="85"/>
        <v>1</v>
      </c>
      <c r="Z1964" s="263"/>
      <c r="AA1964" s="263"/>
      <c r="AB1964" s="263"/>
      <c r="AC1964" s="263"/>
      <c r="AD1964" s="263"/>
      <c r="AE1964" s="263"/>
      <c r="AF1964" s="263"/>
      <c r="AG1964" s="158"/>
      <c r="AH1964" s="297">
        <f t="shared" si="83"/>
        <v>0</v>
      </c>
      <c r="AI1964" s="573"/>
      <c r="AJ1964" s="574" t="s">
        <v>659</v>
      </c>
      <c r="AK1964" s="574" t="s">
        <v>430</v>
      </c>
      <c r="AL1964" s="574"/>
      <c r="AM1964" s="574"/>
      <c r="AN1964" s="574"/>
      <c r="AO1964" s="574"/>
      <c r="AP1964" s="574"/>
      <c r="AQ1964" s="574"/>
      <c r="AR1964" s="574"/>
      <c r="AS1964" s="575"/>
      <c r="AT1964" s="576"/>
      <c r="AU1964" s="575"/>
      <c r="AV1964" s="577"/>
      <c r="AW1964" s="159"/>
    </row>
    <row r="1965" spans="1:49" ht="63.75">
      <c r="A1965" s="395"/>
      <c r="B1965" s="395">
        <v>5463812300</v>
      </c>
      <c r="C1965" s="263" t="s">
        <v>8593</v>
      </c>
      <c r="D1965" s="263" t="s">
        <v>8594</v>
      </c>
      <c r="E1965" s="263" t="s">
        <v>4134</v>
      </c>
      <c r="F1965" s="263" t="s">
        <v>422</v>
      </c>
      <c r="G1965" s="263" t="s">
        <v>655</v>
      </c>
      <c r="H1965" s="263"/>
      <c r="I1965" s="263"/>
      <c r="J1965" s="263"/>
      <c r="K1965" s="263"/>
      <c r="L1965" s="263"/>
      <c r="M1965" s="263"/>
      <c r="N1965" s="263"/>
      <c r="O1965" s="158"/>
      <c r="P1965" s="296">
        <f t="shared" si="84"/>
        <v>0</v>
      </c>
      <c r="Q1965" s="263"/>
      <c r="R1965" s="263"/>
      <c r="S1965" s="263"/>
      <c r="T1965" s="263"/>
      <c r="U1965" s="263"/>
      <c r="V1965" s="263"/>
      <c r="W1965" s="263">
        <v>1</v>
      </c>
      <c r="X1965" s="158">
        <v>45243</v>
      </c>
      <c r="Y1965" s="297">
        <f t="shared" si="85"/>
        <v>1</v>
      </c>
      <c r="Z1965" s="263"/>
      <c r="AA1965" s="263"/>
      <c r="AB1965" s="263"/>
      <c r="AC1965" s="263"/>
      <c r="AD1965" s="263"/>
      <c r="AE1965" s="263"/>
      <c r="AF1965" s="263"/>
      <c r="AG1965" s="158"/>
      <c r="AH1965" s="297">
        <f t="shared" si="83"/>
        <v>0</v>
      </c>
      <c r="AI1965" s="573"/>
      <c r="AJ1965" s="574" t="s">
        <v>659</v>
      </c>
      <c r="AK1965" s="574" t="s">
        <v>430</v>
      </c>
      <c r="AL1965" s="574"/>
      <c r="AM1965" s="574"/>
      <c r="AN1965" s="574"/>
      <c r="AO1965" s="574"/>
      <c r="AP1965" s="574"/>
      <c r="AQ1965" s="574"/>
      <c r="AR1965" s="574"/>
      <c r="AS1965" s="575"/>
      <c r="AT1965" s="576"/>
      <c r="AU1965" s="575"/>
      <c r="AV1965" s="577"/>
      <c r="AW1965" s="159"/>
    </row>
    <row r="1966" spans="1:49" ht="51">
      <c r="A1966" s="395"/>
      <c r="B1966" s="395">
        <v>5514311100</v>
      </c>
      <c r="C1966" s="263" t="s">
        <v>8595</v>
      </c>
      <c r="D1966" s="263" t="s">
        <v>8596</v>
      </c>
      <c r="E1966" s="263" t="s">
        <v>4135</v>
      </c>
      <c r="F1966" s="263" t="s">
        <v>422</v>
      </c>
      <c r="G1966" s="263" t="s">
        <v>655</v>
      </c>
      <c r="H1966" s="263"/>
      <c r="I1966" s="263"/>
      <c r="J1966" s="263"/>
      <c r="K1966" s="263"/>
      <c r="L1966" s="263"/>
      <c r="M1966" s="263"/>
      <c r="N1966" s="263"/>
      <c r="O1966" s="158"/>
      <c r="P1966" s="296">
        <f t="shared" si="84"/>
        <v>0</v>
      </c>
      <c r="Q1966" s="263"/>
      <c r="R1966" s="263"/>
      <c r="S1966" s="263"/>
      <c r="T1966" s="263"/>
      <c r="U1966" s="263"/>
      <c r="V1966" s="263"/>
      <c r="W1966" s="263">
        <v>1</v>
      </c>
      <c r="X1966" s="158">
        <v>45279</v>
      </c>
      <c r="Y1966" s="297">
        <f t="shared" si="85"/>
        <v>1</v>
      </c>
      <c r="Z1966" s="263"/>
      <c r="AA1966" s="263"/>
      <c r="AB1966" s="263"/>
      <c r="AC1966" s="263"/>
      <c r="AD1966" s="263"/>
      <c r="AE1966" s="263"/>
      <c r="AF1966" s="263"/>
      <c r="AG1966" s="158"/>
      <c r="AH1966" s="297">
        <f t="shared" si="83"/>
        <v>0</v>
      </c>
      <c r="AI1966" s="573"/>
      <c r="AJ1966" s="574" t="s">
        <v>659</v>
      </c>
      <c r="AK1966" s="574" t="s">
        <v>430</v>
      </c>
      <c r="AL1966" s="574"/>
      <c r="AM1966" s="574"/>
      <c r="AN1966" s="574"/>
      <c r="AO1966" s="574"/>
      <c r="AP1966" s="574"/>
      <c r="AQ1966" s="574"/>
      <c r="AR1966" s="574"/>
      <c r="AS1966" s="575"/>
      <c r="AT1966" s="576"/>
      <c r="AU1966" s="575"/>
      <c r="AV1966" s="577"/>
      <c r="AW1966" s="159"/>
    </row>
    <row r="1967" spans="1:49" ht="63.75">
      <c r="A1967" s="395"/>
      <c r="B1967" s="395">
        <v>5463911100</v>
      </c>
      <c r="C1967" s="263" t="s">
        <v>8597</v>
      </c>
      <c r="D1967" s="263" t="s">
        <v>8598</v>
      </c>
      <c r="E1967" s="263" t="s">
        <v>4136</v>
      </c>
      <c r="F1967" s="263" t="s">
        <v>422</v>
      </c>
      <c r="G1967" s="263" t="s">
        <v>655</v>
      </c>
      <c r="H1967" s="263"/>
      <c r="I1967" s="263"/>
      <c r="J1967" s="263"/>
      <c r="K1967" s="263"/>
      <c r="L1967" s="263"/>
      <c r="M1967" s="263"/>
      <c r="N1967" s="263"/>
      <c r="O1967" s="158"/>
      <c r="P1967" s="296">
        <f t="shared" si="84"/>
        <v>0</v>
      </c>
      <c r="Q1967" s="263"/>
      <c r="R1967" s="263"/>
      <c r="S1967" s="263"/>
      <c r="T1967" s="263"/>
      <c r="U1967" s="263"/>
      <c r="V1967" s="263"/>
      <c r="W1967" s="263">
        <v>1</v>
      </c>
      <c r="X1967" s="158">
        <v>45259</v>
      </c>
      <c r="Y1967" s="297">
        <f t="shared" si="85"/>
        <v>1</v>
      </c>
      <c r="Z1967" s="263"/>
      <c r="AA1967" s="263"/>
      <c r="AB1967" s="263"/>
      <c r="AC1967" s="263"/>
      <c r="AD1967" s="263"/>
      <c r="AE1967" s="263"/>
      <c r="AF1967" s="263"/>
      <c r="AG1967" s="158"/>
      <c r="AH1967" s="297">
        <f t="shared" si="83"/>
        <v>0</v>
      </c>
      <c r="AI1967" s="573"/>
      <c r="AJ1967" s="574" t="s">
        <v>659</v>
      </c>
      <c r="AK1967" s="574" t="s">
        <v>430</v>
      </c>
      <c r="AL1967" s="574"/>
      <c r="AM1967" s="574"/>
      <c r="AN1967" s="574"/>
      <c r="AO1967" s="574"/>
      <c r="AP1967" s="574"/>
      <c r="AQ1967" s="574"/>
      <c r="AR1967" s="574"/>
      <c r="AS1967" s="575"/>
      <c r="AT1967" s="576"/>
      <c r="AU1967" s="575"/>
      <c r="AV1967" s="577"/>
      <c r="AW1967" s="159"/>
    </row>
    <row r="1968" spans="1:49" ht="63.75">
      <c r="A1968" s="395"/>
      <c r="B1968" s="395">
        <v>3003532300</v>
      </c>
      <c r="C1968" s="263" t="s">
        <v>8599</v>
      </c>
      <c r="D1968" s="263" t="s">
        <v>8600</v>
      </c>
      <c r="E1968" s="263" t="s">
        <v>4137</v>
      </c>
      <c r="F1968" s="263" t="s">
        <v>422</v>
      </c>
      <c r="G1968" s="263" t="s">
        <v>655</v>
      </c>
      <c r="H1968" s="263"/>
      <c r="I1968" s="263"/>
      <c r="J1968" s="263"/>
      <c r="K1968" s="263"/>
      <c r="L1968" s="263"/>
      <c r="M1968" s="263"/>
      <c r="N1968" s="263"/>
      <c r="O1968" s="158"/>
      <c r="P1968" s="296">
        <f t="shared" si="84"/>
        <v>0</v>
      </c>
      <c r="Q1968" s="263"/>
      <c r="R1968" s="263"/>
      <c r="S1968" s="263"/>
      <c r="T1968" s="263"/>
      <c r="U1968" s="263"/>
      <c r="V1968" s="263"/>
      <c r="W1968" s="263">
        <v>1</v>
      </c>
      <c r="X1968" s="158">
        <v>45281</v>
      </c>
      <c r="Y1968" s="297">
        <f t="shared" si="85"/>
        <v>1</v>
      </c>
      <c r="Z1968" s="263"/>
      <c r="AA1968" s="263"/>
      <c r="AB1968" s="263"/>
      <c r="AC1968" s="263"/>
      <c r="AD1968" s="263"/>
      <c r="AE1968" s="263"/>
      <c r="AF1968" s="263"/>
      <c r="AG1968" s="158"/>
      <c r="AH1968" s="297">
        <f t="shared" si="83"/>
        <v>0</v>
      </c>
      <c r="AI1968" s="573"/>
      <c r="AJ1968" s="574" t="s">
        <v>659</v>
      </c>
      <c r="AK1968" s="574" t="s">
        <v>430</v>
      </c>
      <c r="AL1968" s="574"/>
      <c r="AM1968" s="574"/>
      <c r="AN1968" s="574"/>
      <c r="AO1968" s="574"/>
      <c r="AP1968" s="574"/>
      <c r="AQ1968" s="574"/>
      <c r="AR1968" s="574"/>
      <c r="AS1968" s="575"/>
      <c r="AT1968" s="576"/>
      <c r="AU1968" s="575"/>
      <c r="AV1968" s="577"/>
      <c r="AW1968" s="159"/>
    </row>
    <row r="1969" spans="1:49" ht="51">
      <c r="A1969" s="395"/>
      <c r="B1969" s="395">
        <v>4675620500</v>
      </c>
      <c r="C1969" s="263" t="s">
        <v>8601</v>
      </c>
      <c r="D1969" s="263" t="s">
        <v>8602</v>
      </c>
      <c r="E1969" s="263" t="s">
        <v>4138</v>
      </c>
      <c r="F1969" s="263" t="s">
        <v>422</v>
      </c>
      <c r="G1969" s="263" t="s">
        <v>655</v>
      </c>
      <c r="H1969" s="263"/>
      <c r="I1969" s="263"/>
      <c r="J1969" s="263"/>
      <c r="K1969" s="263"/>
      <c r="L1969" s="263"/>
      <c r="M1969" s="263"/>
      <c r="N1969" s="263"/>
      <c r="O1969" s="158"/>
      <c r="P1969" s="296">
        <f t="shared" si="84"/>
        <v>0</v>
      </c>
      <c r="Q1969" s="263"/>
      <c r="R1969" s="263"/>
      <c r="S1969" s="263"/>
      <c r="T1969" s="263"/>
      <c r="U1969" s="263"/>
      <c r="V1969" s="263"/>
      <c r="W1969" s="263">
        <v>1</v>
      </c>
      <c r="X1969" s="158">
        <v>45237</v>
      </c>
      <c r="Y1969" s="297">
        <f t="shared" si="85"/>
        <v>1</v>
      </c>
      <c r="Z1969" s="263"/>
      <c r="AA1969" s="263"/>
      <c r="AB1969" s="263"/>
      <c r="AC1969" s="263"/>
      <c r="AD1969" s="263"/>
      <c r="AE1969" s="263"/>
      <c r="AF1969" s="263"/>
      <c r="AG1969" s="158"/>
      <c r="AH1969" s="297">
        <f t="shared" ref="AH1969:AH2032" si="86">SUM($Z1969:$AF1969)</f>
        <v>0</v>
      </c>
      <c r="AI1969" s="573"/>
      <c r="AJ1969" s="574" t="s">
        <v>659</v>
      </c>
      <c r="AK1969" s="574" t="s">
        <v>430</v>
      </c>
      <c r="AL1969" s="574"/>
      <c r="AM1969" s="574"/>
      <c r="AN1969" s="574"/>
      <c r="AO1969" s="574"/>
      <c r="AP1969" s="574"/>
      <c r="AQ1969" s="574"/>
      <c r="AR1969" s="574"/>
      <c r="AS1969" s="575"/>
      <c r="AT1969" s="576"/>
      <c r="AU1969" s="575"/>
      <c r="AV1969" s="577"/>
      <c r="AW1969" s="159"/>
    </row>
    <row r="1970" spans="1:49" ht="51">
      <c r="A1970" s="395"/>
      <c r="B1970" s="395">
        <v>5872711100</v>
      </c>
      <c r="C1970" s="263" t="s">
        <v>8603</v>
      </c>
      <c r="D1970" s="263" t="s">
        <v>8604</v>
      </c>
      <c r="E1970" s="263" t="s">
        <v>4139</v>
      </c>
      <c r="F1970" s="263" t="s">
        <v>422</v>
      </c>
      <c r="G1970" s="263" t="s">
        <v>655</v>
      </c>
      <c r="H1970" s="263"/>
      <c r="I1970" s="263"/>
      <c r="J1970" s="263"/>
      <c r="K1970" s="263"/>
      <c r="L1970" s="263"/>
      <c r="M1970" s="263"/>
      <c r="N1970" s="263"/>
      <c r="O1970" s="158"/>
      <c r="P1970" s="296">
        <f t="shared" si="84"/>
        <v>0</v>
      </c>
      <c r="Q1970" s="263"/>
      <c r="R1970" s="263"/>
      <c r="S1970" s="263"/>
      <c r="T1970" s="263"/>
      <c r="U1970" s="263"/>
      <c r="V1970" s="263"/>
      <c r="W1970" s="263">
        <v>1</v>
      </c>
      <c r="X1970" s="158">
        <v>44970</v>
      </c>
      <c r="Y1970" s="297">
        <f t="shared" si="85"/>
        <v>1</v>
      </c>
      <c r="Z1970" s="263"/>
      <c r="AA1970" s="263"/>
      <c r="AB1970" s="263"/>
      <c r="AC1970" s="263"/>
      <c r="AD1970" s="263"/>
      <c r="AE1970" s="263"/>
      <c r="AF1970" s="263">
        <v>1</v>
      </c>
      <c r="AG1970" s="158">
        <v>45170</v>
      </c>
      <c r="AH1970" s="297">
        <f t="shared" si="86"/>
        <v>1</v>
      </c>
      <c r="AI1970" s="573"/>
      <c r="AJ1970" s="574" t="s">
        <v>659</v>
      </c>
      <c r="AK1970" s="574" t="s">
        <v>430</v>
      </c>
      <c r="AL1970" s="574"/>
      <c r="AM1970" s="574"/>
      <c r="AN1970" s="574"/>
      <c r="AO1970" s="574"/>
      <c r="AP1970" s="574"/>
      <c r="AQ1970" s="574"/>
      <c r="AR1970" s="574"/>
      <c r="AS1970" s="575"/>
      <c r="AT1970" s="576"/>
      <c r="AU1970" s="575"/>
      <c r="AV1970" s="577"/>
      <c r="AW1970" s="159"/>
    </row>
    <row r="1971" spans="1:49" ht="51">
      <c r="A1971" s="395"/>
      <c r="B1971" s="395">
        <v>3191302900</v>
      </c>
      <c r="C1971" s="263" t="s">
        <v>8605</v>
      </c>
      <c r="D1971" s="263" t="s">
        <v>8606</v>
      </c>
      <c r="E1971" s="263" t="s">
        <v>4140</v>
      </c>
      <c r="F1971" s="263" t="s">
        <v>422</v>
      </c>
      <c r="G1971" s="263" t="s">
        <v>655</v>
      </c>
      <c r="H1971" s="263"/>
      <c r="I1971" s="263"/>
      <c r="J1971" s="263"/>
      <c r="K1971" s="263"/>
      <c r="L1971" s="263"/>
      <c r="M1971" s="263"/>
      <c r="N1971" s="263"/>
      <c r="O1971" s="158"/>
      <c r="P1971" s="296">
        <f t="shared" si="84"/>
        <v>0</v>
      </c>
      <c r="Q1971" s="263"/>
      <c r="R1971" s="263"/>
      <c r="S1971" s="263"/>
      <c r="T1971" s="263"/>
      <c r="U1971" s="263"/>
      <c r="V1971" s="263"/>
      <c r="W1971" s="263">
        <v>1</v>
      </c>
      <c r="X1971" s="158">
        <v>44946</v>
      </c>
      <c r="Y1971" s="297">
        <f t="shared" si="85"/>
        <v>1</v>
      </c>
      <c r="Z1971" s="263"/>
      <c r="AA1971" s="263"/>
      <c r="AB1971" s="263"/>
      <c r="AC1971" s="263"/>
      <c r="AD1971" s="263"/>
      <c r="AE1971" s="263"/>
      <c r="AF1971" s="263">
        <v>1</v>
      </c>
      <c r="AG1971" s="158">
        <v>45181</v>
      </c>
      <c r="AH1971" s="297">
        <f t="shared" si="86"/>
        <v>1</v>
      </c>
      <c r="AI1971" s="573"/>
      <c r="AJ1971" s="574" t="s">
        <v>659</v>
      </c>
      <c r="AK1971" s="574" t="s">
        <v>430</v>
      </c>
      <c r="AL1971" s="574"/>
      <c r="AM1971" s="574"/>
      <c r="AN1971" s="574"/>
      <c r="AO1971" s="574"/>
      <c r="AP1971" s="574"/>
      <c r="AQ1971" s="574"/>
      <c r="AR1971" s="574"/>
      <c r="AS1971" s="575"/>
      <c r="AT1971" s="576"/>
      <c r="AU1971" s="575"/>
      <c r="AV1971" s="577"/>
      <c r="AW1971" s="159"/>
    </row>
    <row r="1972" spans="1:49" ht="51">
      <c r="A1972" s="395"/>
      <c r="B1972" s="395">
        <v>4490310700</v>
      </c>
      <c r="C1972" s="263" t="s">
        <v>8607</v>
      </c>
      <c r="D1972" s="263" t="s">
        <v>8608</v>
      </c>
      <c r="E1972" s="263" t="s">
        <v>4141</v>
      </c>
      <c r="F1972" s="263" t="s">
        <v>422</v>
      </c>
      <c r="G1972" s="263" t="s">
        <v>655</v>
      </c>
      <c r="H1972" s="263"/>
      <c r="I1972" s="263"/>
      <c r="J1972" s="263"/>
      <c r="K1972" s="263"/>
      <c r="L1972" s="263"/>
      <c r="M1972" s="263"/>
      <c r="N1972" s="263"/>
      <c r="O1972" s="158"/>
      <c r="P1972" s="296">
        <f t="shared" si="84"/>
        <v>0</v>
      </c>
      <c r="Q1972" s="263"/>
      <c r="R1972" s="263"/>
      <c r="S1972" s="263"/>
      <c r="T1972" s="263"/>
      <c r="U1972" s="263"/>
      <c r="V1972" s="263"/>
      <c r="W1972" s="263">
        <v>1</v>
      </c>
      <c r="X1972" s="158">
        <v>44959</v>
      </c>
      <c r="Y1972" s="297">
        <f t="shared" si="85"/>
        <v>1</v>
      </c>
      <c r="Z1972" s="263"/>
      <c r="AA1972" s="263"/>
      <c r="AB1972" s="263"/>
      <c r="AC1972" s="263"/>
      <c r="AD1972" s="263"/>
      <c r="AE1972" s="263"/>
      <c r="AF1972" s="263">
        <v>1</v>
      </c>
      <c r="AG1972" s="158">
        <v>45142</v>
      </c>
      <c r="AH1972" s="297">
        <f t="shared" si="86"/>
        <v>1</v>
      </c>
      <c r="AI1972" s="573"/>
      <c r="AJ1972" s="574" t="s">
        <v>659</v>
      </c>
      <c r="AK1972" s="574" t="s">
        <v>430</v>
      </c>
      <c r="AL1972" s="574"/>
      <c r="AM1972" s="574"/>
      <c r="AN1972" s="574"/>
      <c r="AO1972" s="574"/>
      <c r="AP1972" s="574"/>
      <c r="AQ1972" s="574"/>
      <c r="AR1972" s="574"/>
      <c r="AS1972" s="575"/>
      <c r="AT1972" s="576"/>
      <c r="AU1972" s="575"/>
      <c r="AV1972" s="577"/>
      <c r="AW1972" s="159"/>
    </row>
    <row r="1973" spans="1:49" ht="51">
      <c r="A1973" s="395"/>
      <c r="B1973" s="395">
        <v>4510601900</v>
      </c>
      <c r="C1973" s="263" t="s">
        <v>8609</v>
      </c>
      <c r="D1973" s="263" t="s">
        <v>8610</v>
      </c>
      <c r="E1973" s="263" t="s">
        <v>4142</v>
      </c>
      <c r="F1973" s="263" t="s">
        <v>422</v>
      </c>
      <c r="G1973" s="263" t="s">
        <v>655</v>
      </c>
      <c r="H1973" s="263"/>
      <c r="I1973" s="263"/>
      <c r="J1973" s="263"/>
      <c r="K1973" s="263"/>
      <c r="L1973" s="263"/>
      <c r="M1973" s="263"/>
      <c r="N1973" s="263"/>
      <c r="O1973" s="158"/>
      <c r="P1973" s="296">
        <f t="shared" si="84"/>
        <v>0</v>
      </c>
      <c r="Q1973" s="263"/>
      <c r="R1973" s="263"/>
      <c r="S1973" s="263"/>
      <c r="T1973" s="263"/>
      <c r="U1973" s="263"/>
      <c r="V1973" s="263"/>
      <c r="W1973" s="263">
        <v>1</v>
      </c>
      <c r="X1973" s="158">
        <v>45048</v>
      </c>
      <c r="Y1973" s="297">
        <f t="shared" si="85"/>
        <v>1</v>
      </c>
      <c r="Z1973" s="263"/>
      <c r="AA1973" s="263"/>
      <c r="AB1973" s="263"/>
      <c r="AC1973" s="263"/>
      <c r="AD1973" s="263"/>
      <c r="AE1973" s="263"/>
      <c r="AF1973" s="263">
        <v>1</v>
      </c>
      <c r="AG1973" s="158">
        <v>45252</v>
      </c>
      <c r="AH1973" s="297">
        <f t="shared" si="86"/>
        <v>1</v>
      </c>
      <c r="AI1973" s="573"/>
      <c r="AJ1973" s="574" t="s">
        <v>659</v>
      </c>
      <c r="AK1973" s="574" t="s">
        <v>430</v>
      </c>
      <c r="AL1973" s="574"/>
      <c r="AM1973" s="574"/>
      <c r="AN1973" s="574"/>
      <c r="AO1973" s="574"/>
      <c r="AP1973" s="574"/>
      <c r="AQ1973" s="574"/>
      <c r="AR1973" s="574"/>
      <c r="AS1973" s="575"/>
      <c r="AT1973" s="576"/>
      <c r="AU1973" s="575"/>
      <c r="AV1973" s="577"/>
      <c r="AW1973" s="159"/>
    </row>
    <row r="1974" spans="1:49" ht="51">
      <c r="A1974" s="395"/>
      <c r="B1974" s="395">
        <v>4710610300</v>
      </c>
      <c r="C1974" s="263" t="s">
        <v>8611</v>
      </c>
      <c r="D1974" s="263" t="s">
        <v>8612</v>
      </c>
      <c r="E1974" s="263" t="s">
        <v>4143</v>
      </c>
      <c r="F1974" s="263" t="s">
        <v>422</v>
      </c>
      <c r="G1974" s="263" t="s">
        <v>655</v>
      </c>
      <c r="H1974" s="263"/>
      <c r="I1974" s="263"/>
      <c r="J1974" s="263"/>
      <c r="K1974" s="263"/>
      <c r="L1974" s="263"/>
      <c r="M1974" s="263"/>
      <c r="N1974" s="263"/>
      <c r="O1974" s="158"/>
      <c r="P1974" s="296">
        <f t="shared" si="84"/>
        <v>0</v>
      </c>
      <c r="Q1974" s="263"/>
      <c r="R1974" s="263"/>
      <c r="S1974" s="263"/>
      <c r="T1974" s="263"/>
      <c r="U1974" s="263"/>
      <c r="V1974" s="263"/>
      <c r="W1974" s="263">
        <v>1</v>
      </c>
      <c r="X1974" s="158">
        <v>45057</v>
      </c>
      <c r="Y1974" s="297">
        <f t="shared" si="85"/>
        <v>1</v>
      </c>
      <c r="Z1974" s="263"/>
      <c r="AA1974" s="263"/>
      <c r="AB1974" s="263"/>
      <c r="AC1974" s="263"/>
      <c r="AD1974" s="263"/>
      <c r="AE1974" s="263"/>
      <c r="AF1974" s="263">
        <v>1</v>
      </c>
      <c r="AG1974" s="158">
        <v>45201</v>
      </c>
      <c r="AH1974" s="297">
        <f t="shared" si="86"/>
        <v>1</v>
      </c>
      <c r="AI1974" s="573"/>
      <c r="AJ1974" s="574" t="s">
        <v>659</v>
      </c>
      <c r="AK1974" s="574" t="s">
        <v>430</v>
      </c>
      <c r="AL1974" s="574"/>
      <c r="AM1974" s="574"/>
      <c r="AN1974" s="574"/>
      <c r="AO1974" s="574"/>
      <c r="AP1974" s="574"/>
      <c r="AQ1974" s="574"/>
      <c r="AR1974" s="574"/>
      <c r="AS1974" s="575"/>
      <c r="AT1974" s="576"/>
      <c r="AU1974" s="575"/>
      <c r="AV1974" s="577"/>
      <c r="AW1974" s="159"/>
    </row>
    <row r="1975" spans="1:49" ht="51">
      <c r="A1975" s="395"/>
      <c r="B1975" s="395">
        <v>4151010100</v>
      </c>
      <c r="C1975" s="263" t="s">
        <v>8613</v>
      </c>
      <c r="D1975" s="263" t="s">
        <v>8614</v>
      </c>
      <c r="E1975" s="263" t="s">
        <v>4144</v>
      </c>
      <c r="F1975" s="263" t="s">
        <v>422</v>
      </c>
      <c r="G1975" s="263" t="s">
        <v>655</v>
      </c>
      <c r="H1975" s="263"/>
      <c r="I1975" s="263"/>
      <c r="J1975" s="263"/>
      <c r="K1975" s="263"/>
      <c r="L1975" s="263"/>
      <c r="M1975" s="263"/>
      <c r="N1975" s="263"/>
      <c r="O1975" s="158"/>
      <c r="P1975" s="296">
        <f t="shared" ref="P1975:P2038" si="87">SUM($H1975:$N1975)</f>
        <v>0</v>
      </c>
      <c r="Q1975" s="263"/>
      <c r="R1975" s="263"/>
      <c r="S1975" s="263"/>
      <c r="T1975" s="263"/>
      <c r="U1975" s="263"/>
      <c r="V1975" s="263"/>
      <c r="W1975" s="263">
        <v>1</v>
      </c>
      <c r="X1975" s="158">
        <v>44998</v>
      </c>
      <c r="Y1975" s="297">
        <f t="shared" ref="Y1975:Y2038" si="88">SUM($Q1975:$W1975)</f>
        <v>1</v>
      </c>
      <c r="Z1975" s="263"/>
      <c r="AA1975" s="263"/>
      <c r="AB1975" s="263"/>
      <c r="AC1975" s="263"/>
      <c r="AD1975" s="263"/>
      <c r="AE1975" s="263"/>
      <c r="AF1975" s="263">
        <v>1</v>
      </c>
      <c r="AG1975" s="158">
        <v>45160</v>
      </c>
      <c r="AH1975" s="297">
        <f t="shared" si="86"/>
        <v>1</v>
      </c>
      <c r="AI1975" s="573"/>
      <c r="AJ1975" s="574" t="s">
        <v>659</v>
      </c>
      <c r="AK1975" s="574" t="s">
        <v>430</v>
      </c>
      <c r="AL1975" s="574"/>
      <c r="AM1975" s="574"/>
      <c r="AN1975" s="574"/>
      <c r="AO1975" s="574"/>
      <c r="AP1975" s="574"/>
      <c r="AQ1975" s="574"/>
      <c r="AR1975" s="574"/>
      <c r="AS1975" s="575"/>
      <c r="AT1975" s="576"/>
      <c r="AU1975" s="575"/>
      <c r="AV1975" s="577"/>
      <c r="AW1975" s="159"/>
    </row>
    <row r="1976" spans="1:49" ht="51">
      <c r="A1976" s="395"/>
      <c r="B1976" s="395">
        <v>4472321700</v>
      </c>
      <c r="C1976" s="263" t="s">
        <v>8615</v>
      </c>
      <c r="D1976" s="263" t="s">
        <v>8616</v>
      </c>
      <c r="E1976" s="263" t="s">
        <v>4145</v>
      </c>
      <c r="F1976" s="263" t="s">
        <v>422</v>
      </c>
      <c r="G1976" s="263" t="s">
        <v>655</v>
      </c>
      <c r="H1976" s="263"/>
      <c r="I1976" s="263"/>
      <c r="J1976" s="263"/>
      <c r="K1976" s="263"/>
      <c r="L1976" s="263"/>
      <c r="M1976" s="263"/>
      <c r="N1976" s="263"/>
      <c r="O1976" s="158"/>
      <c r="P1976" s="296">
        <f t="shared" si="87"/>
        <v>0</v>
      </c>
      <c r="Q1976" s="263"/>
      <c r="R1976" s="263"/>
      <c r="S1976" s="263"/>
      <c r="T1976" s="263"/>
      <c r="U1976" s="263"/>
      <c r="V1976" s="263"/>
      <c r="W1976" s="263">
        <v>1</v>
      </c>
      <c r="X1976" s="158">
        <v>44945</v>
      </c>
      <c r="Y1976" s="297">
        <f t="shared" si="88"/>
        <v>1</v>
      </c>
      <c r="Z1976" s="263"/>
      <c r="AA1976" s="263"/>
      <c r="AB1976" s="263"/>
      <c r="AC1976" s="263"/>
      <c r="AD1976" s="263"/>
      <c r="AE1976" s="263"/>
      <c r="AF1976" s="263">
        <v>1</v>
      </c>
      <c r="AG1976" s="158">
        <v>45091</v>
      </c>
      <c r="AH1976" s="297">
        <f t="shared" si="86"/>
        <v>1</v>
      </c>
      <c r="AI1976" s="573"/>
      <c r="AJ1976" s="574" t="s">
        <v>659</v>
      </c>
      <c r="AK1976" s="574" t="s">
        <v>430</v>
      </c>
      <c r="AL1976" s="574"/>
      <c r="AM1976" s="574"/>
      <c r="AN1976" s="574"/>
      <c r="AO1976" s="574"/>
      <c r="AP1976" s="574"/>
      <c r="AQ1976" s="574"/>
      <c r="AR1976" s="574"/>
      <c r="AS1976" s="575"/>
      <c r="AT1976" s="576"/>
      <c r="AU1976" s="575"/>
      <c r="AV1976" s="577"/>
      <c r="AW1976" s="159"/>
    </row>
    <row r="1977" spans="1:49" ht="51">
      <c r="A1977" s="395"/>
      <c r="B1977" s="395">
        <v>6731901500</v>
      </c>
      <c r="C1977" s="263" t="s">
        <v>8617</v>
      </c>
      <c r="D1977" s="263" t="s">
        <v>8618</v>
      </c>
      <c r="E1977" s="263" t="s">
        <v>4146</v>
      </c>
      <c r="F1977" s="263" t="s">
        <v>422</v>
      </c>
      <c r="G1977" s="263" t="s">
        <v>655</v>
      </c>
      <c r="H1977" s="263"/>
      <c r="I1977" s="263"/>
      <c r="J1977" s="263"/>
      <c r="K1977" s="263"/>
      <c r="L1977" s="263"/>
      <c r="M1977" s="263"/>
      <c r="N1977" s="263"/>
      <c r="O1977" s="158"/>
      <c r="P1977" s="296">
        <f t="shared" si="87"/>
        <v>0</v>
      </c>
      <c r="Q1977" s="263"/>
      <c r="R1977" s="263"/>
      <c r="S1977" s="263"/>
      <c r="T1977" s="263"/>
      <c r="U1977" s="263"/>
      <c r="V1977" s="263"/>
      <c r="W1977" s="263">
        <v>1</v>
      </c>
      <c r="X1977" s="158">
        <v>44980</v>
      </c>
      <c r="Y1977" s="297">
        <f t="shared" si="88"/>
        <v>1</v>
      </c>
      <c r="Z1977" s="263"/>
      <c r="AA1977" s="263"/>
      <c r="AB1977" s="263"/>
      <c r="AC1977" s="263"/>
      <c r="AD1977" s="263"/>
      <c r="AE1977" s="263"/>
      <c r="AF1977" s="263">
        <v>1</v>
      </c>
      <c r="AG1977" s="158">
        <v>45222</v>
      </c>
      <c r="AH1977" s="297">
        <f t="shared" si="86"/>
        <v>1</v>
      </c>
      <c r="AI1977" s="573"/>
      <c r="AJ1977" s="574" t="s">
        <v>659</v>
      </c>
      <c r="AK1977" s="574" t="s">
        <v>430</v>
      </c>
      <c r="AL1977" s="574"/>
      <c r="AM1977" s="574"/>
      <c r="AN1977" s="574"/>
      <c r="AO1977" s="574"/>
      <c r="AP1977" s="574"/>
      <c r="AQ1977" s="574"/>
      <c r="AR1977" s="574"/>
      <c r="AS1977" s="575"/>
      <c r="AT1977" s="576"/>
      <c r="AU1977" s="575"/>
      <c r="AV1977" s="577"/>
      <c r="AW1977" s="159"/>
    </row>
    <row r="1978" spans="1:49" ht="51">
      <c r="A1978" s="395"/>
      <c r="B1978" s="395">
        <v>2742400800</v>
      </c>
      <c r="C1978" s="263" t="s">
        <v>8619</v>
      </c>
      <c r="D1978" s="263" t="s">
        <v>8620</v>
      </c>
      <c r="E1978" s="263" t="s">
        <v>4147</v>
      </c>
      <c r="F1978" s="263" t="s">
        <v>422</v>
      </c>
      <c r="G1978" s="263" t="s">
        <v>655</v>
      </c>
      <c r="H1978" s="263"/>
      <c r="I1978" s="263"/>
      <c r="J1978" s="263"/>
      <c r="K1978" s="263"/>
      <c r="L1978" s="263"/>
      <c r="M1978" s="263"/>
      <c r="N1978" s="263"/>
      <c r="O1978" s="158"/>
      <c r="P1978" s="296">
        <f t="shared" si="87"/>
        <v>0</v>
      </c>
      <c r="Q1978" s="263"/>
      <c r="R1978" s="263"/>
      <c r="S1978" s="263"/>
      <c r="T1978" s="263"/>
      <c r="U1978" s="263"/>
      <c r="V1978" s="263"/>
      <c r="W1978" s="263">
        <v>1</v>
      </c>
      <c r="X1978" s="158">
        <v>44993</v>
      </c>
      <c r="Y1978" s="297">
        <f t="shared" si="88"/>
        <v>1</v>
      </c>
      <c r="Z1978" s="263"/>
      <c r="AA1978" s="263"/>
      <c r="AB1978" s="263"/>
      <c r="AC1978" s="263"/>
      <c r="AD1978" s="263"/>
      <c r="AE1978" s="263"/>
      <c r="AF1978" s="263">
        <v>1</v>
      </c>
      <c r="AG1978" s="158">
        <v>45229</v>
      </c>
      <c r="AH1978" s="297">
        <f t="shared" si="86"/>
        <v>1</v>
      </c>
      <c r="AI1978" s="573"/>
      <c r="AJ1978" s="574" t="s">
        <v>659</v>
      </c>
      <c r="AK1978" s="574" t="s">
        <v>430</v>
      </c>
      <c r="AL1978" s="574"/>
      <c r="AM1978" s="574"/>
      <c r="AN1978" s="574"/>
      <c r="AO1978" s="574"/>
      <c r="AP1978" s="574"/>
      <c r="AQ1978" s="574"/>
      <c r="AR1978" s="574"/>
      <c r="AS1978" s="575"/>
      <c r="AT1978" s="576"/>
      <c r="AU1978" s="575"/>
      <c r="AV1978" s="577"/>
      <c r="AW1978" s="159"/>
    </row>
    <row r="1979" spans="1:49" ht="51">
      <c r="A1979" s="395"/>
      <c r="B1979" s="395">
        <v>4307321500</v>
      </c>
      <c r="C1979" s="263" t="s">
        <v>8621</v>
      </c>
      <c r="D1979" s="263" t="s">
        <v>8622</v>
      </c>
      <c r="E1979" s="263" t="s">
        <v>4148</v>
      </c>
      <c r="F1979" s="263" t="s">
        <v>422</v>
      </c>
      <c r="G1979" s="263" t="s">
        <v>655</v>
      </c>
      <c r="H1979" s="263"/>
      <c r="I1979" s="263"/>
      <c r="J1979" s="263"/>
      <c r="K1979" s="263"/>
      <c r="L1979" s="263"/>
      <c r="M1979" s="263"/>
      <c r="N1979" s="263"/>
      <c r="O1979" s="158"/>
      <c r="P1979" s="296">
        <f t="shared" si="87"/>
        <v>0</v>
      </c>
      <c r="Q1979" s="263"/>
      <c r="R1979" s="263"/>
      <c r="S1979" s="263"/>
      <c r="T1979" s="263"/>
      <c r="U1979" s="263"/>
      <c r="V1979" s="263"/>
      <c r="W1979" s="263">
        <v>1</v>
      </c>
      <c r="X1979" s="158">
        <v>44984</v>
      </c>
      <c r="Y1979" s="297">
        <f t="shared" si="88"/>
        <v>1</v>
      </c>
      <c r="Z1979" s="263"/>
      <c r="AA1979" s="263"/>
      <c r="AB1979" s="263"/>
      <c r="AC1979" s="263"/>
      <c r="AD1979" s="263"/>
      <c r="AE1979" s="263"/>
      <c r="AF1979" s="263">
        <v>1</v>
      </c>
      <c r="AG1979" s="158">
        <v>45237</v>
      </c>
      <c r="AH1979" s="297">
        <f t="shared" si="86"/>
        <v>1</v>
      </c>
      <c r="AI1979" s="573"/>
      <c r="AJ1979" s="574" t="s">
        <v>659</v>
      </c>
      <c r="AK1979" s="574" t="s">
        <v>430</v>
      </c>
      <c r="AL1979" s="574"/>
      <c r="AM1979" s="574"/>
      <c r="AN1979" s="574"/>
      <c r="AO1979" s="574"/>
      <c r="AP1979" s="574"/>
      <c r="AQ1979" s="574"/>
      <c r="AR1979" s="574"/>
      <c r="AS1979" s="575"/>
      <c r="AT1979" s="576"/>
      <c r="AU1979" s="575"/>
      <c r="AV1979" s="577"/>
      <c r="AW1979" s="159"/>
    </row>
    <row r="1980" spans="1:49" ht="51">
      <c r="A1980" s="395"/>
      <c r="B1980" s="395">
        <v>3510250400</v>
      </c>
      <c r="C1980" s="263" t="s">
        <v>8623</v>
      </c>
      <c r="D1980" s="263" t="s">
        <v>8624</v>
      </c>
      <c r="E1980" s="263" t="s">
        <v>4149</v>
      </c>
      <c r="F1980" s="263" t="s">
        <v>422</v>
      </c>
      <c r="G1980" s="263" t="s">
        <v>655</v>
      </c>
      <c r="H1980" s="263"/>
      <c r="I1980" s="263"/>
      <c r="J1980" s="263"/>
      <c r="K1980" s="263"/>
      <c r="L1980" s="263"/>
      <c r="M1980" s="263"/>
      <c r="N1980" s="263"/>
      <c r="O1980" s="158"/>
      <c r="P1980" s="296">
        <f t="shared" si="87"/>
        <v>0</v>
      </c>
      <c r="Q1980" s="263"/>
      <c r="R1980" s="263"/>
      <c r="S1980" s="263"/>
      <c r="T1980" s="263"/>
      <c r="U1980" s="263"/>
      <c r="V1980" s="263"/>
      <c r="W1980" s="263">
        <v>1</v>
      </c>
      <c r="X1980" s="158">
        <v>45042</v>
      </c>
      <c r="Y1980" s="297">
        <f t="shared" si="88"/>
        <v>1</v>
      </c>
      <c r="Z1980" s="263"/>
      <c r="AA1980" s="263"/>
      <c r="AB1980" s="263"/>
      <c r="AC1980" s="263"/>
      <c r="AD1980" s="263"/>
      <c r="AE1980" s="263"/>
      <c r="AF1980" s="263">
        <v>1</v>
      </c>
      <c r="AG1980" s="158">
        <v>45128</v>
      </c>
      <c r="AH1980" s="297">
        <f t="shared" si="86"/>
        <v>1</v>
      </c>
      <c r="AI1980" s="573"/>
      <c r="AJ1980" s="574" t="s">
        <v>659</v>
      </c>
      <c r="AK1980" s="574" t="s">
        <v>430</v>
      </c>
      <c r="AL1980" s="574"/>
      <c r="AM1980" s="574"/>
      <c r="AN1980" s="574"/>
      <c r="AO1980" s="574"/>
      <c r="AP1980" s="574"/>
      <c r="AQ1980" s="574"/>
      <c r="AR1980" s="574"/>
      <c r="AS1980" s="575"/>
      <c r="AT1980" s="576"/>
      <c r="AU1980" s="575"/>
      <c r="AV1980" s="577"/>
      <c r="AW1980" s="159"/>
    </row>
    <row r="1981" spans="1:49" ht="51">
      <c r="A1981" s="395"/>
      <c r="B1981" s="395">
        <v>4670721000</v>
      </c>
      <c r="C1981" s="263" t="s">
        <v>8625</v>
      </c>
      <c r="D1981" s="263" t="s">
        <v>8626</v>
      </c>
      <c r="E1981" s="263" t="s">
        <v>4150</v>
      </c>
      <c r="F1981" s="263" t="s">
        <v>422</v>
      </c>
      <c r="G1981" s="263" t="s">
        <v>655</v>
      </c>
      <c r="H1981" s="263"/>
      <c r="I1981" s="263"/>
      <c r="J1981" s="263"/>
      <c r="K1981" s="263"/>
      <c r="L1981" s="263"/>
      <c r="M1981" s="263"/>
      <c r="N1981" s="263"/>
      <c r="O1981" s="158"/>
      <c r="P1981" s="296">
        <f t="shared" si="87"/>
        <v>0</v>
      </c>
      <c r="Q1981" s="263"/>
      <c r="R1981" s="263"/>
      <c r="S1981" s="263"/>
      <c r="T1981" s="263"/>
      <c r="U1981" s="263"/>
      <c r="V1981" s="263"/>
      <c r="W1981" s="263">
        <v>1</v>
      </c>
      <c r="X1981" s="158">
        <v>44954</v>
      </c>
      <c r="Y1981" s="297">
        <f t="shared" si="88"/>
        <v>1</v>
      </c>
      <c r="Z1981" s="263"/>
      <c r="AA1981" s="263"/>
      <c r="AB1981" s="263"/>
      <c r="AC1981" s="263"/>
      <c r="AD1981" s="263"/>
      <c r="AE1981" s="263"/>
      <c r="AF1981" s="263">
        <v>1</v>
      </c>
      <c r="AG1981" s="158">
        <v>45266</v>
      </c>
      <c r="AH1981" s="297">
        <f t="shared" si="86"/>
        <v>1</v>
      </c>
      <c r="AI1981" s="573"/>
      <c r="AJ1981" s="574" t="s">
        <v>659</v>
      </c>
      <c r="AK1981" s="574" t="s">
        <v>430</v>
      </c>
      <c r="AL1981" s="574"/>
      <c r="AM1981" s="574"/>
      <c r="AN1981" s="574"/>
      <c r="AO1981" s="574"/>
      <c r="AP1981" s="574"/>
      <c r="AQ1981" s="574"/>
      <c r="AR1981" s="574"/>
      <c r="AS1981" s="575"/>
      <c r="AT1981" s="576"/>
      <c r="AU1981" s="575"/>
      <c r="AV1981" s="577"/>
      <c r="AW1981" s="159"/>
    </row>
    <row r="1982" spans="1:49" ht="51">
      <c r="A1982" s="395"/>
      <c r="B1982" s="395">
        <v>4661130200</v>
      </c>
      <c r="C1982" s="263" t="s">
        <v>8627</v>
      </c>
      <c r="D1982" s="263" t="s">
        <v>8628</v>
      </c>
      <c r="E1982" s="263" t="s">
        <v>4151</v>
      </c>
      <c r="F1982" s="263" t="s">
        <v>422</v>
      </c>
      <c r="G1982" s="263" t="s">
        <v>655</v>
      </c>
      <c r="H1982" s="263"/>
      <c r="I1982" s="263"/>
      <c r="J1982" s="263"/>
      <c r="K1982" s="263"/>
      <c r="L1982" s="263"/>
      <c r="M1982" s="263"/>
      <c r="N1982" s="263"/>
      <c r="O1982" s="158"/>
      <c r="P1982" s="296">
        <f t="shared" si="87"/>
        <v>0</v>
      </c>
      <c r="Q1982" s="263"/>
      <c r="R1982" s="263"/>
      <c r="S1982" s="263"/>
      <c r="T1982" s="263"/>
      <c r="U1982" s="263"/>
      <c r="V1982" s="263"/>
      <c r="W1982" s="263">
        <v>1</v>
      </c>
      <c r="X1982" s="158">
        <v>44938</v>
      </c>
      <c r="Y1982" s="297">
        <f t="shared" si="88"/>
        <v>1</v>
      </c>
      <c r="Z1982" s="263"/>
      <c r="AA1982" s="263"/>
      <c r="AB1982" s="263"/>
      <c r="AC1982" s="263"/>
      <c r="AD1982" s="263"/>
      <c r="AE1982" s="263"/>
      <c r="AF1982" s="263">
        <v>1</v>
      </c>
      <c r="AG1982" s="158">
        <v>45140</v>
      </c>
      <c r="AH1982" s="297">
        <f t="shared" si="86"/>
        <v>1</v>
      </c>
      <c r="AI1982" s="573"/>
      <c r="AJ1982" s="574" t="s">
        <v>659</v>
      </c>
      <c r="AK1982" s="574" t="s">
        <v>430</v>
      </c>
      <c r="AL1982" s="574"/>
      <c r="AM1982" s="574"/>
      <c r="AN1982" s="574"/>
      <c r="AO1982" s="574"/>
      <c r="AP1982" s="574"/>
      <c r="AQ1982" s="574"/>
      <c r="AR1982" s="574"/>
      <c r="AS1982" s="575"/>
      <c r="AT1982" s="576"/>
      <c r="AU1982" s="575"/>
      <c r="AV1982" s="577"/>
      <c r="AW1982" s="159"/>
    </row>
    <row r="1983" spans="1:49" ht="51">
      <c r="A1983" s="395"/>
      <c r="B1983" s="395">
        <v>4661020800</v>
      </c>
      <c r="C1983" s="263" t="s">
        <v>8629</v>
      </c>
      <c r="D1983" s="263" t="s">
        <v>8630</v>
      </c>
      <c r="E1983" s="263" t="s">
        <v>4152</v>
      </c>
      <c r="F1983" s="263" t="s">
        <v>422</v>
      </c>
      <c r="G1983" s="263" t="s">
        <v>655</v>
      </c>
      <c r="H1983" s="263"/>
      <c r="I1983" s="263"/>
      <c r="J1983" s="263"/>
      <c r="K1983" s="263"/>
      <c r="L1983" s="263"/>
      <c r="M1983" s="263"/>
      <c r="N1983" s="263"/>
      <c r="O1983" s="158"/>
      <c r="P1983" s="296">
        <f t="shared" si="87"/>
        <v>0</v>
      </c>
      <c r="Q1983" s="263"/>
      <c r="R1983" s="263"/>
      <c r="S1983" s="263"/>
      <c r="T1983" s="263"/>
      <c r="U1983" s="263"/>
      <c r="V1983" s="263"/>
      <c r="W1983" s="263">
        <v>1</v>
      </c>
      <c r="X1983" s="158">
        <v>44957</v>
      </c>
      <c r="Y1983" s="297">
        <f t="shared" si="88"/>
        <v>1</v>
      </c>
      <c r="Z1983" s="263"/>
      <c r="AA1983" s="263"/>
      <c r="AB1983" s="263"/>
      <c r="AC1983" s="263"/>
      <c r="AD1983" s="263"/>
      <c r="AE1983" s="263"/>
      <c r="AF1983" s="263">
        <v>1</v>
      </c>
      <c r="AG1983" s="158">
        <v>45140</v>
      </c>
      <c r="AH1983" s="297">
        <f t="shared" si="86"/>
        <v>1</v>
      </c>
      <c r="AI1983" s="573"/>
      <c r="AJ1983" s="574" t="s">
        <v>659</v>
      </c>
      <c r="AK1983" s="574" t="s">
        <v>430</v>
      </c>
      <c r="AL1983" s="574"/>
      <c r="AM1983" s="574"/>
      <c r="AN1983" s="574"/>
      <c r="AO1983" s="574"/>
      <c r="AP1983" s="574"/>
      <c r="AQ1983" s="574"/>
      <c r="AR1983" s="574"/>
      <c r="AS1983" s="575"/>
      <c r="AT1983" s="576"/>
      <c r="AU1983" s="575"/>
      <c r="AV1983" s="577"/>
      <c r="AW1983" s="159"/>
    </row>
    <row r="1984" spans="1:49" ht="51">
      <c r="A1984" s="395"/>
      <c r="B1984" s="395">
        <v>4672301600</v>
      </c>
      <c r="C1984" s="263" t="s">
        <v>8631</v>
      </c>
      <c r="D1984" s="263" t="s">
        <v>8632</v>
      </c>
      <c r="E1984" s="263" t="s">
        <v>4153</v>
      </c>
      <c r="F1984" s="263" t="s">
        <v>422</v>
      </c>
      <c r="G1984" s="263" t="s">
        <v>655</v>
      </c>
      <c r="H1984" s="263"/>
      <c r="I1984" s="263"/>
      <c r="J1984" s="263"/>
      <c r="K1984" s="263"/>
      <c r="L1984" s="263"/>
      <c r="M1984" s="263"/>
      <c r="N1984" s="263"/>
      <c r="O1984" s="158"/>
      <c r="P1984" s="296">
        <f t="shared" si="87"/>
        <v>0</v>
      </c>
      <c r="Q1984" s="263"/>
      <c r="R1984" s="263"/>
      <c r="S1984" s="263"/>
      <c r="T1984" s="263"/>
      <c r="U1984" s="263"/>
      <c r="V1984" s="263"/>
      <c r="W1984" s="263">
        <v>1</v>
      </c>
      <c r="X1984" s="158">
        <v>44999</v>
      </c>
      <c r="Y1984" s="297">
        <f t="shared" si="88"/>
        <v>1</v>
      </c>
      <c r="Z1984" s="263"/>
      <c r="AA1984" s="263"/>
      <c r="AB1984" s="263"/>
      <c r="AC1984" s="263"/>
      <c r="AD1984" s="263"/>
      <c r="AE1984" s="263"/>
      <c r="AF1984" s="263">
        <v>1</v>
      </c>
      <c r="AG1984" s="158">
        <v>45246</v>
      </c>
      <c r="AH1984" s="297">
        <f t="shared" si="86"/>
        <v>1</v>
      </c>
      <c r="AI1984" s="573"/>
      <c r="AJ1984" s="574" t="s">
        <v>659</v>
      </c>
      <c r="AK1984" s="574" t="s">
        <v>430</v>
      </c>
      <c r="AL1984" s="574"/>
      <c r="AM1984" s="574"/>
      <c r="AN1984" s="574"/>
      <c r="AO1984" s="574"/>
      <c r="AP1984" s="574"/>
      <c r="AQ1984" s="574"/>
      <c r="AR1984" s="574"/>
      <c r="AS1984" s="575"/>
      <c r="AT1984" s="576"/>
      <c r="AU1984" s="575"/>
      <c r="AV1984" s="577"/>
      <c r="AW1984" s="159"/>
    </row>
    <row r="1985" spans="1:49" ht="51">
      <c r="A1985" s="395"/>
      <c r="B1985" s="395">
        <v>4622031000</v>
      </c>
      <c r="C1985" s="263" t="s">
        <v>8633</v>
      </c>
      <c r="D1985" s="263" t="s">
        <v>8634</v>
      </c>
      <c r="E1985" s="263" t="s">
        <v>4154</v>
      </c>
      <c r="F1985" s="263" t="s">
        <v>422</v>
      </c>
      <c r="G1985" s="263" t="s">
        <v>655</v>
      </c>
      <c r="H1985" s="263"/>
      <c r="I1985" s="263"/>
      <c r="J1985" s="263"/>
      <c r="K1985" s="263"/>
      <c r="L1985" s="263"/>
      <c r="M1985" s="263"/>
      <c r="N1985" s="263"/>
      <c r="O1985" s="158"/>
      <c r="P1985" s="296">
        <f t="shared" si="87"/>
        <v>0</v>
      </c>
      <c r="Q1985" s="263"/>
      <c r="R1985" s="263"/>
      <c r="S1985" s="263"/>
      <c r="T1985" s="263"/>
      <c r="U1985" s="263"/>
      <c r="V1985" s="263"/>
      <c r="W1985" s="263">
        <v>1</v>
      </c>
      <c r="X1985" s="158">
        <v>44951</v>
      </c>
      <c r="Y1985" s="297">
        <f t="shared" si="88"/>
        <v>1</v>
      </c>
      <c r="Z1985" s="263"/>
      <c r="AA1985" s="263"/>
      <c r="AB1985" s="263"/>
      <c r="AC1985" s="263"/>
      <c r="AD1985" s="263"/>
      <c r="AE1985" s="263"/>
      <c r="AF1985" s="263">
        <v>1</v>
      </c>
      <c r="AG1985" s="158">
        <v>45085</v>
      </c>
      <c r="AH1985" s="297">
        <f t="shared" si="86"/>
        <v>1</v>
      </c>
      <c r="AI1985" s="573"/>
      <c r="AJ1985" s="574" t="s">
        <v>659</v>
      </c>
      <c r="AK1985" s="574" t="s">
        <v>430</v>
      </c>
      <c r="AL1985" s="574"/>
      <c r="AM1985" s="574"/>
      <c r="AN1985" s="574"/>
      <c r="AO1985" s="574"/>
      <c r="AP1985" s="574"/>
      <c r="AQ1985" s="574"/>
      <c r="AR1985" s="574"/>
      <c r="AS1985" s="575"/>
      <c r="AT1985" s="576"/>
      <c r="AU1985" s="575"/>
      <c r="AV1985" s="577"/>
      <c r="AW1985" s="159"/>
    </row>
    <row r="1986" spans="1:49" ht="51">
      <c r="A1986" s="395"/>
      <c r="B1986" s="395">
        <v>3583411300</v>
      </c>
      <c r="C1986" s="263" t="s">
        <v>8635</v>
      </c>
      <c r="D1986" s="263" t="s">
        <v>8636</v>
      </c>
      <c r="E1986" s="263" t="s">
        <v>4155</v>
      </c>
      <c r="F1986" s="263" t="s">
        <v>422</v>
      </c>
      <c r="G1986" s="263" t="s">
        <v>655</v>
      </c>
      <c r="H1986" s="263"/>
      <c r="I1986" s="263"/>
      <c r="J1986" s="263"/>
      <c r="K1986" s="263"/>
      <c r="L1986" s="263"/>
      <c r="M1986" s="263"/>
      <c r="N1986" s="263"/>
      <c r="O1986" s="158"/>
      <c r="P1986" s="296">
        <f t="shared" si="87"/>
        <v>0</v>
      </c>
      <c r="Q1986" s="263"/>
      <c r="R1986" s="263"/>
      <c r="S1986" s="263"/>
      <c r="T1986" s="263"/>
      <c r="U1986" s="263"/>
      <c r="V1986" s="263"/>
      <c r="W1986" s="263">
        <v>1</v>
      </c>
      <c r="X1986" s="158">
        <v>44977</v>
      </c>
      <c r="Y1986" s="297">
        <f t="shared" si="88"/>
        <v>1</v>
      </c>
      <c r="Z1986" s="263"/>
      <c r="AA1986" s="263"/>
      <c r="AB1986" s="263"/>
      <c r="AC1986" s="263"/>
      <c r="AD1986" s="263"/>
      <c r="AE1986" s="263"/>
      <c r="AF1986" s="263">
        <v>1</v>
      </c>
      <c r="AG1986" s="158">
        <v>45251</v>
      </c>
      <c r="AH1986" s="297">
        <f t="shared" si="86"/>
        <v>1</v>
      </c>
      <c r="AI1986" s="573"/>
      <c r="AJ1986" s="574" t="s">
        <v>659</v>
      </c>
      <c r="AK1986" s="574" t="s">
        <v>430</v>
      </c>
      <c r="AL1986" s="574"/>
      <c r="AM1986" s="574"/>
      <c r="AN1986" s="574"/>
      <c r="AO1986" s="574"/>
      <c r="AP1986" s="574"/>
      <c r="AQ1986" s="574"/>
      <c r="AR1986" s="574"/>
      <c r="AS1986" s="575"/>
      <c r="AT1986" s="576"/>
      <c r="AU1986" s="575"/>
      <c r="AV1986" s="577"/>
      <c r="AW1986" s="159"/>
    </row>
    <row r="1987" spans="1:49" ht="51">
      <c r="A1987" s="395"/>
      <c r="B1987" s="395">
        <v>6371735400</v>
      </c>
      <c r="C1987" s="263" t="s">
        <v>8637</v>
      </c>
      <c r="D1987" s="263" t="s">
        <v>8638</v>
      </c>
      <c r="E1987" s="263" t="s">
        <v>4156</v>
      </c>
      <c r="F1987" s="263" t="s">
        <v>422</v>
      </c>
      <c r="G1987" s="263" t="s">
        <v>655</v>
      </c>
      <c r="H1987" s="263"/>
      <c r="I1987" s="263"/>
      <c r="J1987" s="263"/>
      <c r="K1987" s="263"/>
      <c r="L1987" s="263"/>
      <c r="M1987" s="263"/>
      <c r="N1987" s="263"/>
      <c r="O1987" s="158"/>
      <c r="P1987" s="296">
        <f t="shared" si="87"/>
        <v>0</v>
      </c>
      <c r="Q1987" s="263"/>
      <c r="R1987" s="263"/>
      <c r="S1987" s="263"/>
      <c r="T1987" s="263"/>
      <c r="U1987" s="263"/>
      <c r="V1987" s="263"/>
      <c r="W1987" s="263">
        <v>1</v>
      </c>
      <c r="X1987" s="158">
        <v>44979</v>
      </c>
      <c r="Y1987" s="297">
        <f t="shared" si="88"/>
        <v>1</v>
      </c>
      <c r="Z1987" s="263"/>
      <c r="AA1987" s="263"/>
      <c r="AB1987" s="263"/>
      <c r="AC1987" s="263"/>
      <c r="AD1987" s="263"/>
      <c r="AE1987" s="263"/>
      <c r="AF1987" s="263">
        <v>1</v>
      </c>
      <c r="AG1987" s="158">
        <v>45257</v>
      </c>
      <c r="AH1987" s="297">
        <f t="shared" si="86"/>
        <v>1</v>
      </c>
      <c r="AI1987" s="573"/>
      <c r="AJ1987" s="574" t="s">
        <v>659</v>
      </c>
      <c r="AK1987" s="574" t="s">
        <v>430</v>
      </c>
      <c r="AL1987" s="574"/>
      <c r="AM1987" s="574"/>
      <c r="AN1987" s="574"/>
      <c r="AO1987" s="574"/>
      <c r="AP1987" s="574"/>
      <c r="AQ1987" s="574"/>
      <c r="AR1987" s="574"/>
      <c r="AS1987" s="575"/>
      <c r="AT1987" s="576"/>
      <c r="AU1987" s="575"/>
      <c r="AV1987" s="577"/>
      <c r="AW1987" s="159"/>
    </row>
    <row r="1988" spans="1:49" ht="51">
      <c r="A1988" s="395"/>
      <c r="B1988" s="395">
        <v>4482222200</v>
      </c>
      <c r="C1988" s="263" t="s">
        <v>8639</v>
      </c>
      <c r="D1988" s="263" t="s">
        <v>8640</v>
      </c>
      <c r="E1988" s="263" t="s">
        <v>4157</v>
      </c>
      <c r="F1988" s="263" t="s">
        <v>422</v>
      </c>
      <c r="G1988" s="263" t="s">
        <v>655</v>
      </c>
      <c r="H1988" s="263"/>
      <c r="I1988" s="263"/>
      <c r="J1988" s="263"/>
      <c r="K1988" s="263"/>
      <c r="L1988" s="263"/>
      <c r="M1988" s="263"/>
      <c r="N1988" s="263"/>
      <c r="O1988" s="158"/>
      <c r="P1988" s="296">
        <f t="shared" si="87"/>
        <v>0</v>
      </c>
      <c r="Q1988" s="263"/>
      <c r="R1988" s="263"/>
      <c r="S1988" s="263"/>
      <c r="T1988" s="263"/>
      <c r="U1988" s="263"/>
      <c r="V1988" s="263"/>
      <c r="W1988" s="263">
        <v>1</v>
      </c>
      <c r="X1988" s="158">
        <v>45022</v>
      </c>
      <c r="Y1988" s="297">
        <f t="shared" si="88"/>
        <v>1</v>
      </c>
      <c r="Z1988" s="263"/>
      <c r="AA1988" s="263"/>
      <c r="AB1988" s="263"/>
      <c r="AC1988" s="263"/>
      <c r="AD1988" s="263"/>
      <c r="AE1988" s="263"/>
      <c r="AF1988" s="263">
        <v>1</v>
      </c>
      <c r="AG1988" s="158">
        <v>45121</v>
      </c>
      <c r="AH1988" s="297">
        <f t="shared" si="86"/>
        <v>1</v>
      </c>
      <c r="AI1988" s="573"/>
      <c r="AJ1988" s="574" t="s">
        <v>659</v>
      </c>
      <c r="AK1988" s="574" t="s">
        <v>430</v>
      </c>
      <c r="AL1988" s="574"/>
      <c r="AM1988" s="574"/>
      <c r="AN1988" s="574"/>
      <c r="AO1988" s="574"/>
      <c r="AP1988" s="574"/>
      <c r="AQ1988" s="574"/>
      <c r="AR1988" s="574"/>
      <c r="AS1988" s="575"/>
      <c r="AT1988" s="576"/>
      <c r="AU1988" s="575"/>
      <c r="AV1988" s="577"/>
      <c r="AW1988" s="159"/>
    </row>
    <row r="1989" spans="1:49" ht="51">
      <c r="A1989" s="395"/>
      <c r="B1989" s="395">
        <v>4406201700</v>
      </c>
      <c r="C1989" s="263" t="s">
        <v>8641</v>
      </c>
      <c r="D1989" s="263" t="s">
        <v>8642</v>
      </c>
      <c r="E1989" s="263" t="s">
        <v>4158</v>
      </c>
      <c r="F1989" s="263" t="s">
        <v>424</v>
      </c>
      <c r="G1989" s="263" t="s">
        <v>655</v>
      </c>
      <c r="H1989" s="263"/>
      <c r="I1989" s="263"/>
      <c r="J1989" s="263"/>
      <c r="K1989" s="263"/>
      <c r="L1989" s="263"/>
      <c r="M1989" s="263"/>
      <c r="N1989" s="263"/>
      <c r="O1989" s="158"/>
      <c r="P1989" s="296">
        <f t="shared" si="87"/>
        <v>0</v>
      </c>
      <c r="Q1989" s="263"/>
      <c r="R1989" s="263"/>
      <c r="S1989" s="263"/>
      <c r="T1989" s="263"/>
      <c r="U1989" s="263"/>
      <c r="V1989" s="263"/>
      <c r="W1989" s="263">
        <v>1</v>
      </c>
      <c r="X1989" s="158">
        <v>44979</v>
      </c>
      <c r="Y1989" s="297">
        <f t="shared" si="88"/>
        <v>1</v>
      </c>
      <c r="Z1989" s="263"/>
      <c r="AA1989" s="263"/>
      <c r="AB1989" s="263"/>
      <c r="AC1989" s="263"/>
      <c r="AD1989" s="263"/>
      <c r="AE1989" s="263"/>
      <c r="AF1989" s="263"/>
      <c r="AG1989" s="158">
        <v>45068</v>
      </c>
      <c r="AH1989" s="297">
        <f t="shared" si="86"/>
        <v>0</v>
      </c>
      <c r="AI1989" s="573"/>
      <c r="AJ1989" s="574" t="s">
        <v>659</v>
      </c>
      <c r="AK1989" s="574" t="s">
        <v>430</v>
      </c>
      <c r="AL1989" s="574"/>
      <c r="AM1989" s="574"/>
      <c r="AN1989" s="574"/>
      <c r="AO1989" s="574"/>
      <c r="AP1989" s="574"/>
      <c r="AQ1989" s="574"/>
      <c r="AR1989" s="574"/>
      <c r="AS1989" s="575"/>
      <c r="AT1989" s="576"/>
      <c r="AU1989" s="575"/>
      <c r="AV1989" s="577"/>
      <c r="AW1989" s="159"/>
    </row>
    <row r="1990" spans="1:49" ht="51">
      <c r="A1990" s="395"/>
      <c r="B1990" s="395">
        <v>3073223500</v>
      </c>
      <c r="C1990" s="263" t="s">
        <v>8643</v>
      </c>
      <c r="D1990" s="263" t="s">
        <v>8644</v>
      </c>
      <c r="E1990" s="263" t="s">
        <v>4159</v>
      </c>
      <c r="F1990" s="263" t="s">
        <v>422</v>
      </c>
      <c r="G1990" s="263" t="s">
        <v>655</v>
      </c>
      <c r="H1990" s="263"/>
      <c r="I1990" s="263"/>
      <c r="J1990" s="263"/>
      <c r="K1990" s="263"/>
      <c r="L1990" s="263"/>
      <c r="M1990" s="263"/>
      <c r="N1990" s="263"/>
      <c r="O1990" s="158"/>
      <c r="P1990" s="296">
        <f t="shared" si="87"/>
        <v>0</v>
      </c>
      <c r="Q1990" s="263"/>
      <c r="R1990" s="263"/>
      <c r="S1990" s="263"/>
      <c r="T1990" s="263"/>
      <c r="U1990" s="263"/>
      <c r="V1990" s="263"/>
      <c r="W1990" s="263">
        <v>1</v>
      </c>
      <c r="X1990" s="158">
        <v>44930</v>
      </c>
      <c r="Y1990" s="297">
        <f t="shared" si="88"/>
        <v>1</v>
      </c>
      <c r="Z1990" s="263"/>
      <c r="AA1990" s="263"/>
      <c r="AB1990" s="263"/>
      <c r="AC1990" s="263"/>
      <c r="AD1990" s="263"/>
      <c r="AE1990" s="263"/>
      <c r="AF1990" s="263">
        <v>1</v>
      </c>
      <c r="AG1990" s="158">
        <v>45043</v>
      </c>
      <c r="AH1990" s="297">
        <f t="shared" si="86"/>
        <v>1</v>
      </c>
      <c r="AI1990" s="573"/>
      <c r="AJ1990" s="574" t="s">
        <v>659</v>
      </c>
      <c r="AK1990" s="574" t="s">
        <v>430</v>
      </c>
      <c r="AL1990" s="574"/>
      <c r="AM1990" s="574"/>
      <c r="AN1990" s="574"/>
      <c r="AO1990" s="574"/>
      <c r="AP1990" s="574"/>
      <c r="AQ1990" s="574"/>
      <c r="AR1990" s="574"/>
      <c r="AS1990" s="575"/>
      <c r="AT1990" s="576"/>
      <c r="AU1990" s="575"/>
      <c r="AV1990" s="577"/>
      <c r="AW1990" s="159"/>
    </row>
    <row r="1991" spans="1:49" ht="51">
      <c r="A1991" s="395"/>
      <c r="B1991" s="395">
        <v>5421230200</v>
      </c>
      <c r="C1991" s="263" t="s">
        <v>8645</v>
      </c>
      <c r="D1991" s="263" t="s">
        <v>8646</v>
      </c>
      <c r="E1991" s="263" t="s">
        <v>4160</v>
      </c>
      <c r="F1991" s="263" t="s">
        <v>422</v>
      </c>
      <c r="G1991" s="263" t="s">
        <v>655</v>
      </c>
      <c r="H1991" s="263"/>
      <c r="I1991" s="263"/>
      <c r="J1991" s="263"/>
      <c r="K1991" s="263"/>
      <c r="L1991" s="263"/>
      <c r="M1991" s="263"/>
      <c r="N1991" s="263"/>
      <c r="O1991" s="158"/>
      <c r="P1991" s="296">
        <f t="shared" si="87"/>
        <v>0</v>
      </c>
      <c r="Q1991" s="263"/>
      <c r="R1991" s="263"/>
      <c r="S1991" s="263"/>
      <c r="T1991" s="263"/>
      <c r="U1991" s="263"/>
      <c r="V1991" s="263"/>
      <c r="W1991" s="263">
        <v>1</v>
      </c>
      <c r="X1991" s="158">
        <v>44937</v>
      </c>
      <c r="Y1991" s="297">
        <f t="shared" si="88"/>
        <v>1</v>
      </c>
      <c r="Z1991" s="263"/>
      <c r="AA1991" s="263"/>
      <c r="AB1991" s="263"/>
      <c r="AC1991" s="263"/>
      <c r="AD1991" s="263"/>
      <c r="AE1991" s="263"/>
      <c r="AF1991" s="263">
        <v>1</v>
      </c>
      <c r="AG1991" s="158">
        <v>45219</v>
      </c>
      <c r="AH1991" s="297">
        <f t="shared" si="86"/>
        <v>1</v>
      </c>
      <c r="AI1991" s="573"/>
      <c r="AJ1991" s="574" t="s">
        <v>659</v>
      </c>
      <c r="AK1991" s="574" t="s">
        <v>430</v>
      </c>
      <c r="AL1991" s="574"/>
      <c r="AM1991" s="574"/>
      <c r="AN1991" s="574"/>
      <c r="AO1991" s="574"/>
      <c r="AP1991" s="574"/>
      <c r="AQ1991" s="574"/>
      <c r="AR1991" s="574"/>
      <c r="AS1991" s="575"/>
      <c r="AT1991" s="576"/>
      <c r="AU1991" s="575"/>
      <c r="AV1991" s="577"/>
      <c r="AW1991" s="159"/>
    </row>
    <row r="1992" spans="1:49" ht="51">
      <c r="A1992" s="395"/>
      <c r="B1992" s="395">
        <v>4631620600</v>
      </c>
      <c r="C1992" s="263" t="s">
        <v>8647</v>
      </c>
      <c r="D1992" s="263" t="s">
        <v>8648</v>
      </c>
      <c r="E1992" s="263" t="s">
        <v>4161</v>
      </c>
      <c r="F1992" s="263" t="s">
        <v>422</v>
      </c>
      <c r="G1992" s="263" t="s">
        <v>655</v>
      </c>
      <c r="H1992" s="263"/>
      <c r="I1992" s="263"/>
      <c r="J1992" s="263"/>
      <c r="K1992" s="263"/>
      <c r="L1992" s="263"/>
      <c r="M1992" s="263"/>
      <c r="N1992" s="263"/>
      <c r="O1992" s="158"/>
      <c r="P1992" s="296">
        <f t="shared" si="87"/>
        <v>0</v>
      </c>
      <c r="Q1992" s="263"/>
      <c r="R1992" s="263"/>
      <c r="S1992" s="263"/>
      <c r="T1992" s="263"/>
      <c r="U1992" s="263"/>
      <c r="V1992" s="263"/>
      <c r="W1992" s="263">
        <v>1</v>
      </c>
      <c r="X1992" s="158">
        <v>45048</v>
      </c>
      <c r="Y1992" s="297">
        <f t="shared" si="88"/>
        <v>1</v>
      </c>
      <c r="Z1992" s="263"/>
      <c r="AA1992" s="263"/>
      <c r="AB1992" s="263"/>
      <c r="AC1992" s="263"/>
      <c r="AD1992" s="263"/>
      <c r="AE1992" s="263"/>
      <c r="AF1992" s="263">
        <v>1</v>
      </c>
      <c r="AG1992" s="158">
        <v>45227</v>
      </c>
      <c r="AH1992" s="297">
        <f t="shared" si="86"/>
        <v>1</v>
      </c>
      <c r="AI1992" s="573"/>
      <c r="AJ1992" s="574" t="s">
        <v>659</v>
      </c>
      <c r="AK1992" s="574" t="s">
        <v>430</v>
      </c>
      <c r="AL1992" s="574"/>
      <c r="AM1992" s="574"/>
      <c r="AN1992" s="574"/>
      <c r="AO1992" s="574"/>
      <c r="AP1992" s="574"/>
      <c r="AQ1992" s="574"/>
      <c r="AR1992" s="574"/>
      <c r="AS1992" s="575"/>
      <c r="AT1992" s="576"/>
      <c r="AU1992" s="575"/>
      <c r="AV1992" s="577"/>
      <c r="AW1992" s="159"/>
    </row>
    <row r="1993" spans="1:49" ht="51">
      <c r="A1993" s="395"/>
      <c r="B1993" s="395">
        <v>4487620500</v>
      </c>
      <c r="C1993" s="263" t="s">
        <v>8649</v>
      </c>
      <c r="D1993" s="263" t="s">
        <v>8650</v>
      </c>
      <c r="E1993" s="263" t="s">
        <v>4162</v>
      </c>
      <c r="F1993" s="263" t="s">
        <v>422</v>
      </c>
      <c r="G1993" s="263" t="s">
        <v>655</v>
      </c>
      <c r="H1993" s="263"/>
      <c r="I1993" s="263"/>
      <c r="J1993" s="263"/>
      <c r="K1993" s="263"/>
      <c r="L1993" s="263"/>
      <c r="M1993" s="263"/>
      <c r="N1993" s="263"/>
      <c r="O1993" s="158"/>
      <c r="P1993" s="296">
        <f t="shared" si="87"/>
        <v>0</v>
      </c>
      <c r="Q1993" s="263"/>
      <c r="R1993" s="263"/>
      <c r="S1993" s="263"/>
      <c r="T1993" s="263"/>
      <c r="U1993" s="263"/>
      <c r="V1993" s="263"/>
      <c r="W1993" s="263">
        <v>1</v>
      </c>
      <c r="X1993" s="158">
        <v>44992</v>
      </c>
      <c r="Y1993" s="297">
        <f t="shared" si="88"/>
        <v>1</v>
      </c>
      <c r="Z1993" s="263"/>
      <c r="AA1993" s="263"/>
      <c r="AB1993" s="263"/>
      <c r="AC1993" s="263"/>
      <c r="AD1993" s="263"/>
      <c r="AE1993" s="263"/>
      <c r="AF1993" s="263">
        <v>1</v>
      </c>
      <c r="AG1993" s="158">
        <v>45148</v>
      </c>
      <c r="AH1993" s="297">
        <f t="shared" si="86"/>
        <v>1</v>
      </c>
      <c r="AI1993" s="573"/>
      <c r="AJ1993" s="574" t="s">
        <v>659</v>
      </c>
      <c r="AK1993" s="574" t="s">
        <v>430</v>
      </c>
      <c r="AL1993" s="574"/>
      <c r="AM1993" s="574"/>
      <c r="AN1993" s="574"/>
      <c r="AO1993" s="574"/>
      <c r="AP1993" s="574"/>
      <c r="AQ1993" s="574"/>
      <c r="AR1993" s="574"/>
      <c r="AS1993" s="575"/>
      <c r="AT1993" s="576"/>
      <c r="AU1993" s="575"/>
      <c r="AV1993" s="577"/>
      <c r="AW1993" s="159"/>
    </row>
    <row r="1994" spans="1:49" ht="51">
      <c r="A1994" s="395"/>
      <c r="B1994" s="395">
        <v>5302220300</v>
      </c>
      <c r="C1994" s="263" t="s">
        <v>8651</v>
      </c>
      <c r="D1994" s="263" t="s">
        <v>8652</v>
      </c>
      <c r="E1994" s="263" t="s">
        <v>4163</v>
      </c>
      <c r="F1994" s="263" t="s">
        <v>422</v>
      </c>
      <c r="G1994" s="263" t="s">
        <v>655</v>
      </c>
      <c r="H1994" s="263"/>
      <c r="I1994" s="263"/>
      <c r="J1994" s="263"/>
      <c r="K1994" s="263"/>
      <c r="L1994" s="263"/>
      <c r="M1994" s="263"/>
      <c r="N1994" s="263"/>
      <c r="O1994" s="158"/>
      <c r="P1994" s="296">
        <f t="shared" si="87"/>
        <v>0</v>
      </c>
      <c r="Q1994" s="263"/>
      <c r="R1994" s="263"/>
      <c r="S1994" s="263"/>
      <c r="T1994" s="263"/>
      <c r="U1994" s="263"/>
      <c r="V1994" s="263"/>
      <c r="W1994" s="263">
        <v>1</v>
      </c>
      <c r="X1994" s="158">
        <v>45051</v>
      </c>
      <c r="Y1994" s="297">
        <f t="shared" si="88"/>
        <v>1</v>
      </c>
      <c r="Z1994" s="263"/>
      <c r="AA1994" s="263"/>
      <c r="AB1994" s="263"/>
      <c r="AC1994" s="263"/>
      <c r="AD1994" s="263"/>
      <c r="AE1994" s="263"/>
      <c r="AF1994" s="263">
        <v>1</v>
      </c>
      <c r="AG1994" s="158">
        <v>45239</v>
      </c>
      <c r="AH1994" s="297">
        <f t="shared" si="86"/>
        <v>1</v>
      </c>
      <c r="AI1994" s="573"/>
      <c r="AJ1994" s="574" t="s">
        <v>659</v>
      </c>
      <c r="AK1994" s="574" t="s">
        <v>430</v>
      </c>
      <c r="AL1994" s="574"/>
      <c r="AM1994" s="574"/>
      <c r="AN1994" s="574"/>
      <c r="AO1994" s="574"/>
      <c r="AP1994" s="574"/>
      <c r="AQ1994" s="574"/>
      <c r="AR1994" s="574"/>
      <c r="AS1994" s="575"/>
      <c r="AT1994" s="576"/>
      <c r="AU1994" s="575"/>
      <c r="AV1994" s="577"/>
      <c r="AW1994" s="159"/>
    </row>
    <row r="1995" spans="1:49" ht="38.25">
      <c r="A1995" s="395"/>
      <c r="B1995" s="395">
        <v>4515801700</v>
      </c>
      <c r="C1995" s="263" t="s">
        <v>8653</v>
      </c>
      <c r="D1995" s="263" t="s">
        <v>8654</v>
      </c>
      <c r="E1995" s="263" t="s">
        <v>4164</v>
      </c>
      <c r="F1995" s="263" t="s">
        <v>422</v>
      </c>
      <c r="G1995" s="263" t="s">
        <v>655</v>
      </c>
      <c r="H1995" s="263"/>
      <c r="I1995" s="263"/>
      <c r="J1995" s="263"/>
      <c r="K1995" s="263"/>
      <c r="L1995" s="263"/>
      <c r="M1995" s="263"/>
      <c r="N1995" s="263"/>
      <c r="O1995" s="158"/>
      <c r="P1995" s="296">
        <f t="shared" si="87"/>
        <v>0</v>
      </c>
      <c r="Q1995" s="263"/>
      <c r="R1995" s="263"/>
      <c r="S1995" s="263"/>
      <c r="T1995" s="263"/>
      <c r="U1995" s="263"/>
      <c r="V1995" s="263"/>
      <c r="W1995" s="263">
        <v>1</v>
      </c>
      <c r="X1995" s="158">
        <v>45014</v>
      </c>
      <c r="Y1995" s="297">
        <f t="shared" si="88"/>
        <v>1</v>
      </c>
      <c r="Z1995" s="263"/>
      <c r="AA1995" s="263"/>
      <c r="AB1995" s="263"/>
      <c r="AC1995" s="263"/>
      <c r="AD1995" s="263"/>
      <c r="AE1995" s="263"/>
      <c r="AF1995" s="263">
        <v>1</v>
      </c>
      <c r="AG1995" s="158">
        <v>45194</v>
      </c>
      <c r="AH1995" s="297">
        <f t="shared" si="86"/>
        <v>1</v>
      </c>
      <c r="AI1995" s="573"/>
      <c r="AJ1995" s="574" t="s">
        <v>659</v>
      </c>
      <c r="AK1995" s="574" t="s">
        <v>430</v>
      </c>
      <c r="AL1995" s="574"/>
      <c r="AM1995" s="574"/>
      <c r="AN1995" s="574"/>
      <c r="AO1995" s="574"/>
      <c r="AP1995" s="574"/>
      <c r="AQ1995" s="574"/>
      <c r="AR1995" s="574"/>
      <c r="AS1995" s="575"/>
      <c r="AT1995" s="576"/>
      <c r="AU1995" s="575"/>
      <c r="AV1995" s="577"/>
      <c r="AW1995" s="159"/>
    </row>
    <row r="1996" spans="1:49" ht="51">
      <c r="A1996" s="395"/>
      <c r="B1996" s="395">
        <v>6754601400</v>
      </c>
      <c r="C1996" s="263" t="s">
        <v>8655</v>
      </c>
      <c r="D1996" s="263" t="s">
        <v>8656</v>
      </c>
      <c r="E1996" s="263" t="s">
        <v>4165</v>
      </c>
      <c r="F1996" s="263" t="s">
        <v>422</v>
      </c>
      <c r="G1996" s="263" t="s">
        <v>655</v>
      </c>
      <c r="H1996" s="263"/>
      <c r="I1996" s="263"/>
      <c r="J1996" s="263"/>
      <c r="K1996" s="263"/>
      <c r="L1996" s="263"/>
      <c r="M1996" s="263"/>
      <c r="N1996" s="263"/>
      <c r="O1996" s="158"/>
      <c r="P1996" s="296">
        <f t="shared" si="87"/>
        <v>0</v>
      </c>
      <c r="Q1996" s="263"/>
      <c r="R1996" s="263"/>
      <c r="S1996" s="263"/>
      <c r="T1996" s="263"/>
      <c r="U1996" s="263"/>
      <c r="V1996" s="263"/>
      <c r="W1996" s="263">
        <v>1</v>
      </c>
      <c r="X1996" s="158">
        <v>44956</v>
      </c>
      <c r="Y1996" s="297">
        <f t="shared" si="88"/>
        <v>1</v>
      </c>
      <c r="Z1996" s="263"/>
      <c r="AA1996" s="263"/>
      <c r="AB1996" s="263"/>
      <c r="AC1996" s="263"/>
      <c r="AD1996" s="263"/>
      <c r="AE1996" s="263"/>
      <c r="AF1996" s="263">
        <v>1</v>
      </c>
      <c r="AG1996" s="158">
        <v>45205</v>
      </c>
      <c r="AH1996" s="297">
        <f t="shared" si="86"/>
        <v>1</v>
      </c>
      <c r="AI1996" s="573"/>
      <c r="AJ1996" s="574" t="s">
        <v>659</v>
      </c>
      <c r="AK1996" s="574" t="s">
        <v>430</v>
      </c>
      <c r="AL1996" s="574"/>
      <c r="AM1996" s="574"/>
      <c r="AN1996" s="574"/>
      <c r="AO1996" s="574"/>
      <c r="AP1996" s="574"/>
      <c r="AQ1996" s="574"/>
      <c r="AR1996" s="574"/>
      <c r="AS1996" s="575"/>
      <c r="AT1996" s="576"/>
      <c r="AU1996" s="575"/>
      <c r="AV1996" s="577"/>
      <c r="AW1996" s="159"/>
    </row>
    <row r="1997" spans="1:49" ht="51">
      <c r="A1997" s="395"/>
      <c r="B1997" s="395">
        <v>3617802500</v>
      </c>
      <c r="C1997" s="263" t="s">
        <v>8657</v>
      </c>
      <c r="D1997" s="263" t="s">
        <v>8658</v>
      </c>
      <c r="E1997" s="263" t="s">
        <v>4166</v>
      </c>
      <c r="F1997" s="263" t="s">
        <v>422</v>
      </c>
      <c r="G1997" s="263" t="s">
        <v>655</v>
      </c>
      <c r="H1997" s="263"/>
      <c r="I1997" s="263"/>
      <c r="J1997" s="263"/>
      <c r="K1997" s="263"/>
      <c r="L1997" s="263"/>
      <c r="M1997" s="263"/>
      <c r="N1997" s="263"/>
      <c r="O1997" s="158"/>
      <c r="P1997" s="296">
        <f t="shared" si="87"/>
        <v>0</v>
      </c>
      <c r="Q1997" s="263"/>
      <c r="R1997" s="263"/>
      <c r="S1997" s="263"/>
      <c r="T1997" s="263"/>
      <c r="U1997" s="263"/>
      <c r="V1997" s="263"/>
      <c r="W1997" s="263">
        <v>1</v>
      </c>
      <c r="X1997" s="158">
        <v>45008</v>
      </c>
      <c r="Y1997" s="297">
        <f t="shared" si="88"/>
        <v>1</v>
      </c>
      <c r="Z1997" s="263"/>
      <c r="AA1997" s="263"/>
      <c r="AB1997" s="263"/>
      <c r="AC1997" s="263"/>
      <c r="AD1997" s="263"/>
      <c r="AE1997" s="263"/>
      <c r="AF1997" s="263">
        <v>1</v>
      </c>
      <c r="AG1997" s="158">
        <v>45133</v>
      </c>
      <c r="AH1997" s="297">
        <f t="shared" si="86"/>
        <v>1</v>
      </c>
      <c r="AI1997" s="573"/>
      <c r="AJ1997" s="574" t="s">
        <v>659</v>
      </c>
      <c r="AK1997" s="574" t="s">
        <v>430</v>
      </c>
      <c r="AL1997" s="574"/>
      <c r="AM1997" s="574"/>
      <c r="AN1997" s="574"/>
      <c r="AO1997" s="574"/>
      <c r="AP1997" s="574"/>
      <c r="AQ1997" s="574"/>
      <c r="AR1997" s="574"/>
      <c r="AS1997" s="575"/>
      <c r="AT1997" s="576"/>
      <c r="AU1997" s="575"/>
      <c r="AV1997" s="577"/>
      <c r="AW1997" s="159"/>
    </row>
    <row r="1998" spans="1:49" ht="51">
      <c r="A1998" s="395"/>
      <c r="B1998" s="395">
        <v>4660230100</v>
      </c>
      <c r="C1998" s="263" t="s">
        <v>8659</v>
      </c>
      <c r="D1998" s="263" t="s">
        <v>8660</v>
      </c>
      <c r="E1998" s="263" t="s">
        <v>4167</v>
      </c>
      <c r="F1998" s="263" t="s">
        <v>422</v>
      </c>
      <c r="G1998" s="263" t="s">
        <v>655</v>
      </c>
      <c r="H1998" s="263"/>
      <c r="I1998" s="263"/>
      <c r="J1998" s="263"/>
      <c r="K1998" s="263"/>
      <c r="L1998" s="263"/>
      <c r="M1998" s="263"/>
      <c r="N1998" s="263"/>
      <c r="O1998" s="158"/>
      <c r="P1998" s="296">
        <f t="shared" si="87"/>
        <v>0</v>
      </c>
      <c r="Q1998" s="263"/>
      <c r="R1998" s="263"/>
      <c r="S1998" s="263"/>
      <c r="T1998" s="263"/>
      <c r="U1998" s="263"/>
      <c r="V1998" s="263"/>
      <c r="W1998" s="263">
        <v>1</v>
      </c>
      <c r="X1998" s="158">
        <v>44838</v>
      </c>
      <c r="Y1998" s="297">
        <f t="shared" si="88"/>
        <v>1</v>
      </c>
      <c r="Z1998" s="263"/>
      <c r="AA1998" s="263"/>
      <c r="AB1998" s="263"/>
      <c r="AC1998" s="263"/>
      <c r="AD1998" s="263"/>
      <c r="AE1998" s="263"/>
      <c r="AF1998" s="263">
        <v>1</v>
      </c>
      <c r="AG1998" s="158">
        <v>45044</v>
      </c>
      <c r="AH1998" s="297">
        <f t="shared" si="86"/>
        <v>1</v>
      </c>
      <c r="AI1998" s="573"/>
      <c r="AJ1998" s="574" t="s">
        <v>659</v>
      </c>
      <c r="AK1998" s="574" t="s">
        <v>430</v>
      </c>
      <c r="AL1998" s="574"/>
      <c r="AM1998" s="574"/>
      <c r="AN1998" s="574"/>
      <c r="AO1998" s="574"/>
      <c r="AP1998" s="574"/>
      <c r="AQ1998" s="574"/>
      <c r="AR1998" s="574"/>
      <c r="AS1998" s="575"/>
      <c r="AT1998" s="576"/>
      <c r="AU1998" s="575"/>
      <c r="AV1998" s="577"/>
      <c r="AW1998" s="159"/>
    </row>
    <row r="1999" spans="1:49" ht="51">
      <c r="A1999" s="395"/>
      <c r="B1999" s="395">
        <v>4656410300</v>
      </c>
      <c r="C1999" s="263" t="s">
        <v>8661</v>
      </c>
      <c r="D1999" s="263" t="s">
        <v>8662</v>
      </c>
      <c r="E1999" s="263" t="s">
        <v>4168</v>
      </c>
      <c r="F1999" s="263" t="s">
        <v>422</v>
      </c>
      <c r="G1999" s="263" t="s">
        <v>655</v>
      </c>
      <c r="H1999" s="263"/>
      <c r="I1999" s="263"/>
      <c r="J1999" s="263"/>
      <c r="K1999" s="263"/>
      <c r="L1999" s="263"/>
      <c r="M1999" s="263"/>
      <c r="N1999" s="263"/>
      <c r="O1999" s="158"/>
      <c r="P1999" s="296">
        <f t="shared" si="87"/>
        <v>0</v>
      </c>
      <c r="Q1999" s="263"/>
      <c r="R1999" s="263"/>
      <c r="S1999" s="263"/>
      <c r="T1999" s="263"/>
      <c r="U1999" s="263"/>
      <c r="V1999" s="263"/>
      <c r="W1999" s="263">
        <v>1</v>
      </c>
      <c r="X1999" s="158">
        <v>44862</v>
      </c>
      <c r="Y1999" s="297">
        <f t="shared" si="88"/>
        <v>1</v>
      </c>
      <c r="Z1999" s="263"/>
      <c r="AA1999" s="263"/>
      <c r="AB1999" s="263"/>
      <c r="AC1999" s="263"/>
      <c r="AD1999" s="263"/>
      <c r="AE1999" s="263"/>
      <c r="AF1999" s="263">
        <v>1</v>
      </c>
      <c r="AG1999" s="158">
        <v>44993</v>
      </c>
      <c r="AH1999" s="297">
        <f t="shared" si="86"/>
        <v>1</v>
      </c>
      <c r="AI1999" s="573"/>
      <c r="AJ1999" s="574" t="s">
        <v>659</v>
      </c>
      <c r="AK1999" s="574" t="s">
        <v>430</v>
      </c>
      <c r="AL1999" s="574"/>
      <c r="AM1999" s="574"/>
      <c r="AN1999" s="574"/>
      <c r="AO1999" s="574"/>
      <c r="AP1999" s="574"/>
      <c r="AQ1999" s="574"/>
      <c r="AR1999" s="574"/>
      <c r="AS1999" s="575"/>
      <c r="AT1999" s="576"/>
      <c r="AU1999" s="575"/>
      <c r="AV1999" s="577"/>
      <c r="AW1999" s="159"/>
    </row>
    <row r="2000" spans="1:49" ht="51">
      <c r="A2000" s="395"/>
      <c r="B2000" s="395">
        <v>4671232900</v>
      </c>
      <c r="C2000" s="263" t="s">
        <v>8663</v>
      </c>
      <c r="D2000" s="263" t="s">
        <v>8664</v>
      </c>
      <c r="E2000" s="263" t="s">
        <v>4169</v>
      </c>
      <c r="F2000" s="263" t="s">
        <v>422</v>
      </c>
      <c r="G2000" s="263" t="s">
        <v>655</v>
      </c>
      <c r="H2000" s="263"/>
      <c r="I2000" s="263"/>
      <c r="J2000" s="263"/>
      <c r="K2000" s="263"/>
      <c r="L2000" s="263"/>
      <c r="M2000" s="263"/>
      <c r="N2000" s="263"/>
      <c r="O2000" s="158"/>
      <c r="P2000" s="296">
        <f t="shared" si="87"/>
        <v>0</v>
      </c>
      <c r="Q2000" s="263"/>
      <c r="R2000" s="263"/>
      <c r="S2000" s="263"/>
      <c r="T2000" s="263"/>
      <c r="U2000" s="263"/>
      <c r="V2000" s="263"/>
      <c r="W2000" s="263">
        <v>1</v>
      </c>
      <c r="X2000" s="158">
        <v>44903</v>
      </c>
      <c r="Y2000" s="297">
        <f t="shared" si="88"/>
        <v>1</v>
      </c>
      <c r="Z2000" s="263"/>
      <c r="AA2000" s="263"/>
      <c r="AB2000" s="263"/>
      <c r="AC2000" s="263"/>
      <c r="AD2000" s="263"/>
      <c r="AE2000" s="263"/>
      <c r="AF2000" s="263"/>
      <c r="AG2000" s="158">
        <v>45071</v>
      </c>
      <c r="AH2000" s="297">
        <f t="shared" si="86"/>
        <v>0</v>
      </c>
      <c r="AI2000" s="573"/>
      <c r="AJ2000" s="574" t="s">
        <v>659</v>
      </c>
      <c r="AK2000" s="574" t="s">
        <v>430</v>
      </c>
      <c r="AL2000" s="574"/>
      <c r="AM2000" s="574"/>
      <c r="AN2000" s="574"/>
      <c r="AO2000" s="574"/>
      <c r="AP2000" s="574"/>
      <c r="AQ2000" s="574"/>
      <c r="AR2000" s="574"/>
      <c r="AS2000" s="575"/>
      <c r="AT2000" s="576"/>
      <c r="AU2000" s="575"/>
      <c r="AV2000" s="577"/>
      <c r="AW2000" s="159"/>
    </row>
    <row r="2001" spans="1:49" ht="51">
      <c r="A2001" s="395"/>
      <c r="B2001" s="395">
        <v>3112441200</v>
      </c>
      <c r="C2001" s="263" t="s">
        <v>8665</v>
      </c>
      <c r="D2001" s="263" t="s">
        <v>8666</v>
      </c>
      <c r="E2001" s="263" t="s">
        <v>4170</v>
      </c>
      <c r="F2001" s="263" t="s">
        <v>422</v>
      </c>
      <c r="G2001" s="263" t="s">
        <v>655</v>
      </c>
      <c r="H2001" s="263"/>
      <c r="I2001" s="263"/>
      <c r="J2001" s="263"/>
      <c r="K2001" s="263"/>
      <c r="L2001" s="263"/>
      <c r="M2001" s="263"/>
      <c r="N2001" s="263"/>
      <c r="O2001" s="158"/>
      <c r="P2001" s="296">
        <f t="shared" si="87"/>
        <v>0</v>
      </c>
      <c r="Q2001" s="263"/>
      <c r="R2001" s="263"/>
      <c r="S2001" s="263"/>
      <c r="T2001" s="263"/>
      <c r="U2001" s="263"/>
      <c r="V2001" s="263"/>
      <c r="W2001" s="263">
        <v>1</v>
      </c>
      <c r="X2001" s="158">
        <v>44980</v>
      </c>
      <c r="Y2001" s="297">
        <f t="shared" si="88"/>
        <v>1</v>
      </c>
      <c r="Z2001" s="263"/>
      <c r="AA2001" s="263"/>
      <c r="AB2001" s="263"/>
      <c r="AC2001" s="263"/>
      <c r="AD2001" s="263"/>
      <c r="AE2001" s="263"/>
      <c r="AF2001" s="263">
        <v>1</v>
      </c>
      <c r="AG2001" s="158">
        <v>45184</v>
      </c>
      <c r="AH2001" s="297">
        <f t="shared" si="86"/>
        <v>1</v>
      </c>
      <c r="AI2001" s="573"/>
      <c r="AJ2001" s="574" t="s">
        <v>659</v>
      </c>
      <c r="AK2001" s="574" t="s">
        <v>430</v>
      </c>
      <c r="AL2001" s="574"/>
      <c r="AM2001" s="574"/>
      <c r="AN2001" s="574"/>
      <c r="AO2001" s="574"/>
      <c r="AP2001" s="574"/>
      <c r="AQ2001" s="574"/>
      <c r="AR2001" s="574"/>
      <c r="AS2001" s="575"/>
      <c r="AT2001" s="576"/>
      <c r="AU2001" s="575"/>
      <c r="AV2001" s="577"/>
      <c r="AW2001" s="159"/>
    </row>
    <row r="2002" spans="1:49" ht="51">
      <c r="A2002" s="395"/>
      <c r="B2002" s="395">
        <v>3614750200</v>
      </c>
      <c r="C2002" s="263" t="s">
        <v>8667</v>
      </c>
      <c r="D2002" s="263" t="s">
        <v>8668</v>
      </c>
      <c r="E2002" s="263" t="s">
        <v>4171</v>
      </c>
      <c r="F2002" s="263" t="s">
        <v>422</v>
      </c>
      <c r="G2002" s="263" t="s">
        <v>655</v>
      </c>
      <c r="H2002" s="263"/>
      <c r="I2002" s="263"/>
      <c r="J2002" s="263"/>
      <c r="K2002" s="263"/>
      <c r="L2002" s="263"/>
      <c r="M2002" s="263"/>
      <c r="N2002" s="263"/>
      <c r="O2002" s="158"/>
      <c r="P2002" s="296">
        <f t="shared" si="87"/>
        <v>0</v>
      </c>
      <c r="Q2002" s="263"/>
      <c r="R2002" s="263"/>
      <c r="S2002" s="263"/>
      <c r="T2002" s="263"/>
      <c r="U2002" s="263"/>
      <c r="V2002" s="263"/>
      <c r="W2002" s="263">
        <v>1</v>
      </c>
      <c r="X2002" s="158">
        <v>44949</v>
      </c>
      <c r="Y2002" s="297">
        <f t="shared" si="88"/>
        <v>1</v>
      </c>
      <c r="Z2002" s="263"/>
      <c r="AA2002" s="263"/>
      <c r="AB2002" s="263"/>
      <c r="AC2002" s="263"/>
      <c r="AD2002" s="263"/>
      <c r="AE2002" s="263"/>
      <c r="AF2002" s="263">
        <v>1</v>
      </c>
      <c r="AG2002" s="158">
        <v>45230</v>
      </c>
      <c r="AH2002" s="297">
        <f t="shared" si="86"/>
        <v>1</v>
      </c>
      <c r="AI2002" s="573"/>
      <c r="AJ2002" s="574" t="s">
        <v>659</v>
      </c>
      <c r="AK2002" s="574" t="s">
        <v>430</v>
      </c>
      <c r="AL2002" s="574"/>
      <c r="AM2002" s="574"/>
      <c r="AN2002" s="574"/>
      <c r="AO2002" s="574"/>
      <c r="AP2002" s="574"/>
      <c r="AQ2002" s="574"/>
      <c r="AR2002" s="574"/>
      <c r="AS2002" s="575"/>
      <c r="AT2002" s="576"/>
      <c r="AU2002" s="575"/>
      <c r="AV2002" s="577"/>
      <c r="AW2002" s="159"/>
    </row>
    <row r="2003" spans="1:49" ht="51">
      <c r="A2003" s="395"/>
      <c r="B2003" s="395">
        <v>4547431200</v>
      </c>
      <c r="C2003" s="263" t="s">
        <v>8669</v>
      </c>
      <c r="D2003" s="263" t="s">
        <v>8670</v>
      </c>
      <c r="E2003" s="263" t="s">
        <v>4172</v>
      </c>
      <c r="F2003" s="263" t="s">
        <v>422</v>
      </c>
      <c r="G2003" s="263" t="s">
        <v>655</v>
      </c>
      <c r="H2003" s="263"/>
      <c r="I2003" s="263"/>
      <c r="J2003" s="263"/>
      <c r="K2003" s="263"/>
      <c r="L2003" s="263"/>
      <c r="M2003" s="263"/>
      <c r="N2003" s="263"/>
      <c r="O2003" s="158"/>
      <c r="P2003" s="296">
        <f t="shared" si="87"/>
        <v>0</v>
      </c>
      <c r="Q2003" s="263"/>
      <c r="R2003" s="263"/>
      <c r="S2003" s="263"/>
      <c r="T2003" s="263"/>
      <c r="U2003" s="263"/>
      <c r="V2003" s="263"/>
      <c r="W2003" s="263">
        <v>1</v>
      </c>
      <c r="X2003" s="158">
        <v>44901</v>
      </c>
      <c r="Y2003" s="297">
        <f t="shared" si="88"/>
        <v>1</v>
      </c>
      <c r="Z2003" s="263"/>
      <c r="AA2003" s="263"/>
      <c r="AB2003" s="263"/>
      <c r="AC2003" s="263"/>
      <c r="AD2003" s="263"/>
      <c r="AE2003" s="263"/>
      <c r="AF2003" s="263">
        <v>1</v>
      </c>
      <c r="AG2003" s="158">
        <v>45114</v>
      </c>
      <c r="AH2003" s="297">
        <f t="shared" si="86"/>
        <v>1</v>
      </c>
      <c r="AI2003" s="573"/>
      <c r="AJ2003" s="574" t="s">
        <v>659</v>
      </c>
      <c r="AK2003" s="574" t="s">
        <v>430</v>
      </c>
      <c r="AL2003" s="574"/>
      <c r="AM2003" s="574"/>
      <c r="AN2003" s="574"/>
      <c r="AO2003" s="574"/>
      <c r="AP2003" s="574"/>
      <c r="AQ2003" s="574"/>
      <c r="AR2003" s="574"/>
      <c r="AS2003" s="575"/>
      <c r="AT2003" s="576"/>
      <c r="AU2003" s="575"/>
      <c r="AV2003" s="577"/>
      <c r="AW2003" s="159"/>
    </row>
    <row r="2004" spans="1:49" ht="51">
      <c r="A2004" s="395"/>
      <c r="B2004" s="395">
        <v>4535811200</v>
      </c>
      <c r="C2004" s="263" t="s">
        <v>8671</v>
      </c>
      <c r="D2004" s="263" t="s">
        <v>8672</v>
      </c>
      <c r="E2004" s="263" t="s">
        <v>4173</v>
      </c>
      <c r="F2004" s="263" t="s">
        <v>422</v>
      </c>
      <c r="G2004" s="263" t="s">
        <v>655</v>
      </c>
      <c r="H2004" s="263"/>
      <c r="I2004" s="263"/>
      <c r="J2004" s="263"/>
      <c r="K2004" s="263"/>
      <c r="L2004" s="263"/>
      <c r="M2004" s="263"/>
      <c r="N2004" s="263"/>
      <c r="O2004" s="158"/>
      <c r="P2004" s="296">
        <f t="shared" si="87"/>
        <v>0</v>
      </c>
      <c r="Q2004" s="263"/>
      <c r="R2004" s="263"/>
      <c r="S2004" s="263"/>
      <c r="T2004" s="263"/>
      <c r="U2004" s="263"/>
      <c r="V2004" s="263"/>
      <c r="W2004" s="263">
        <v>1</v>
      </c>
      <c r="X2004" s="158">
        <v>44999</v>
      </c>
      <c r="Y2004" s="297">
        <f t="shared" si="88"/>
        <v>1</v>
      </c>
      <c r="Z2004" s="263"/>
      <c r="AA2004" s="263"/>
      <c r="AB2004" s="263"/>
      <c r="AC2004" s="263"/>
      <c r="AD2004" s="263"/>
      <c r="AE2004" s="263"/>
      <c r="AF2004" s="263">
        <v>1</v>
      </c>
      <c r="AG2004" s="158">
        <v>45028</v>
      </c>
      <c r="AH2004" s="297">
        <f t="shared" si="86"/>
        <v>1</v>
      </c>
      <c r="AI2004" s="573"/>
      <c r="AJ2004" s="574" t="s">
        <v>659</v>
      </c>
      <c r="AK2004" s="574" t="s">
        <v>430</v>
      </c>
      <c r="AL2004" s="574"/>
      <c r="AM2004" s="574"/>
      <c r="AN2004" s="574"/>
      <c r="AO2004" s="574"/>
      <c r="AP2004" s="574"/>
      <c r="AQ2004" s="574"/>
      <c r="AR2004" s="574"/>
      <c r="AS2004" s="575"/>
      <c r="AT2004" s="576"/>
      <c r="AU2004" s="575"/>
      <c r="AV2004" s="577"/>
      <c r="AW2004" s="159"/>
    </row>
    <row r="2005" spans="1:49" ht="51">
      <c r="A2005" s="395"/>
      <c r="B2005" s="395">
        <v>3094920600</v>
      </c>
      <c r="C2005" s="263" t="s">
        <v>8673</v>
      </c>
      <c r="D2005" s="263" t="s">
        <v>8674</v>
      </c>
      <c r="E2005" s="263" t="s">
        <v>4174</v>
      </c>
      <c r="F2005" s="263" t="s">
        <v>422</v>
      </c>
      <c r="G2005" s="263" t="s">
        <v>655</v>
      </c>
      <c r="H2005" s="263"/>
      <c r="I2005" s="263"/>
      <c r="J2005" s="263"/>
      <c r="K2005" s="263"/>
      <c r="L2005" s="263"/>
      <c r="M2005" s="263"/>
      <c r="N2005" s="263"/>
      <c r="O2005" s="158"/>
      <c r="P2005" s="296">
        <f t="shared" si="87"/>
        <v>0</v>
      </c>
      <c r="Q2005" s="263"/>
      <c r="R2005" s="263"/>
      <c r="S2005" s="263"/>
      <c r="T2005" s="263"/>
      <c r="U2005" s="263"/>
      <c r="V2005" s="263"/>
      <c r="W2005" s="263">
        <v>1</v>
      </c>
      <c r="X2005" s="158">
        <v>44967</v>
      </c>
      <c r="Y2005" s="297">
        <f t="shared" si="88"/>
        <v>1</v>
      </c>
      <c r="Z2005" s="263"/>
      <c r="AA2005" s="263"/>
      <c r="AB2005" s="263"/>
      <c r="AC2005" s="263"/>
      <c r="AD2005" s="263"/>
      <c r="AE2005" s="263"/>
      <c r="AF2005" s="263">
        <v>1</v>
      </c>
      <c r="AG2005" s="158">
        <v>45145</v>
      </c>
      <c r="AH2005" s="297">
        <f t="shared" si="86"/>
        <v>1</v>
      </c>
      <c r="AI2005" s="573"/>
      <c r="AJ2005" s="574" t="s">
        <v>659</v>
      </c>
      <c r="AK2005" s="574" t="s">
        <v>430</v>
      </c>
      <c r="AL2005" s="574"/>
      <c r="AM2005" s="574"/>
      <c r="AN2005" s="574"/>
      <c r="AO2005" s="574"/>
      <c r="AP2005" s="574"/>
      <c r="AQ2005" s="574"/>
      <c r="AR2005" s="574"/>
      <c r="AS2005" s="575"/>
      <c r="AT2005" s="576"/>
      <c r="AU2005" s="575"/>
      <c r="AV2005" s="577"/>
      <c r="AW2005" s="159"/>
    </row>
    <row r="2006" spans="1:49" ht="51">
      <c r="A2006" s="395"/>
      <c r="B2006" s="395">
        <v>4487412400</v>
      </c>
      <c r="C2006" s="263" t="s">
        <v>8675</v>
      </c>
      <c r="D2006" s="263" t="s">
        <v>8676</v>
      </c>
      <c r="E2006" s="263" t="s">
        <v>4175</v>
      </c>
      <c r="F2006" s="263" t="s">
        <v>422</v>
      </c>
      <c r="G2006" s="263" t="s">
        <v>655</v>
      </c>
      <c r="H2006" s="263"/>
      <c r="I2006" s="263"/>
      <c r="J2006" s="263"/>
      <c r="K2006" s="263"/>
      <c r="L2006" s="263"/>
      <c r="M2006" s="263"/>
      <c r="N2006" s="263"/>
      <c r="O2006" s="158"/>
      <c r="P2006" s="296">
        <f t="shared" si="87"/>
        <v>0</v>
      </c>
      <c r="Q2006" s="263"/>
      <c r="R2006" s="263"/>
      <c r="S2006" s="263"/>
      <c r="T2006" s="263"/>
      <c r="U2006" s="263"/>
      <c r="V2006" s="263"/>
      <c r="W2006" s="263">
        <v>1</v>
      </c>
      <c r="X2006" s="158">
        <v>44971</v>
      </c>
      <c r="Y2006" s="297">
        <f t="shared" si="88"/>
        <v>1</v>
      </c>
      <c r="Z2006" s="263"/>
      <c r="AA2006" s="263"/>
      <c r="AB2006" s="263"/>
      <c r="AC2006" s="263"/>
      <c r="AD2006" s="263"/>
      <c r="AE2006" s="263"/>
      <c r="AF2006" s="263">
        <v>1</v>
      </c>
      <c r="AG2006" s="158">
        <v>45238</v>
      </c>
      <c r="AH2006" s="297">
        <f t="shared" si="86"/>
        <v>1</v>
      </c>
      <c r="AI2006" s="573"/>
      <c r="AJ2006" s="574" t="s">
        <v>659</v>
      </c>
      <c r="AK2006" s="574" t="s">
        <v>430</v>
      </c>
      <c r="AL2006" s="574"/>
      <c r="AM2006" s="574"/>
      <c r="AN2006" s="574"/>
      <c r="AO2006" s="574"/>
      <c r="AP2006" s="574"/>
      <c r="AQ2006" s="574"/>
      <c r="AR2006" s="574"/>
      <c r="AS2006" s="575"/>
      <c r="AT2006" s="576"/>
      <c r="AU2006" s="575"/>
      <c r="AV2006" s="577"/>
      <c r="AW2006" s="159"/>
    </row>
    <row r="2007" spans="1:49" ht="51">
      <c r="A2007" s="395"/>
      <c r="B2007" s="395">
        <v>4446120600</v>
      </c>
      <c r="C2007" s="263" t="s">
        <v>8677</v>
      </c>
      <c r="D2007" s="263" t="s">
        <v>8678</v>
      </c>
      <c r="E2007" s="263" t="s">
        <v>4176</v>
      </c>
      <c r="F2007" s="263" t="s">
        <v>422</v>
      </c>
      <c r="G2007" s="263" t="s">
        <v>655</v>
      </c>
      <c r="H2007" s="263"/>
      <c r="I2007" s="263"/>
      <c r="J2007" s="263"/>
      <c r="K2007" s="263"/>
      <c r="L2007" s="263"/>
      <c r="M2007" s="263"/>
      <c r="N2007" s="263"/>
      <c r="O2007" s="158"/>
      <c r="P2007" s="296">
        <f t="shared" si="87"/>
        <v>0</v>
      </c>
      <c r="Q2007" s="263"/>
      <c r="R2007" s="263"/>
      <c r="S2007" s="263"/>
      <c r="T2007" s="263"/>
      <c r="U2007" s="263"/>
      <c r="V2007" s="263"/>
      <c r="W2007" s="263">
        <v>1</v>
      </c>
      <c r="X2007" s="158">
        <v>44943</v>
      </c>
      <c r="Y2007" s="297">
        <f t="shared" si="88"/>
        <v>1</v>
      </c>
      <c r="Z2007" s="263"/>
      <c r="AA2007" s="263"/>
      <c r="AB2007" s="263"/>
      <c r="AC2007" s="263"/>
      <c r="AD2007" s="263"/>
      <c r="AE2007" s="263"/>
      <c r="AF2007" s="263">
        <v>1</v>
      </c>
      <c r="AG2007" s="158">
        <v>45239</v>
      </c>
      <c r="AH2007" s="297">
        <f t="shared" si="86"/>
        <v>1</v>
      </c>
      <c r="AI2007" s="573"/>
      <c r="AJ2007" s="574" t="s">
        <v>659</v>
      </c>
      <c r="AK2007" s="574" t="s">
        <v>430</v>
      </c>
      <c r="AL2007" s="574"/>
      <c r="AM2007" s="574"/>
      <c r="AN2007" s="574"/>
      <c r="AO2007" s="574"/>
      <c r="AP2007" s="574"/>
      <c r="AQ2007" s="574"/>
      <c r="AR2007" s="574"/>
      <c r="AS2007" s="575"/>
      <c r="AT2007" s="576"/>
      <c r="AU2007" s="575"/>
      <c r="AV2007" s="577"/>
      <c r="AW2007" s="159"/>
    </row>
    <row r="2008" spans="1:49" ht="51">
      <c r="A2008" s="395"/>
      <c r="B2008" s="395">
        <v>6753203500</v>
      </c>
      <c r="C2008" s="263" t="s">
        <v>8679</v>
      </c>
      <c r="D2008" s="263" t="s">
        <v>8680</v>
      </c>
      <c r="E2008" s="263" t="s">
        <v>4177</v>
      </c>
      <c r="F2008" s="263" t="s">
        <v>422</v>
      </c>
      <c r="G2008" s="263" t="s">
        <v>655</v>
      </c>
      <c r="H2008" s="263"/>
      <c r="I2008" s="263"/>
      <c r="J2008" s="263"/>
      <c r="K2008" s="263"/>
      <c r="L2008" s="263"/>
      <c r="M2008" s="263"/>
      <c r="N2008" s="263"/>
      <c r="O2008" s="158"/>
      <c r="P2008" s="296">
        <f t="shared" si="87"/>
        <v>0</v>
      </c>
      <c r="Q2008" s="263"/>
      <c r="R2008" s="263"/>
      <c r="S2008" s="263"/>
      <c r="T2008" s="263"/>
      <c r="U2008" s="263"/>
      <c r="V2008" s="263"/>
      <c r="W2008" s="263">
        <v>1</v>
      </c>
      <c r="X2008" s="158">
        <v>44985</v>
      </c>
      <c r="Y2008" s="297">
        <f t="shared" si="88"/>
        <v>1</v>
      </c>
      <c r="Z2008" s="263"/>
      <c r="AA2008" s="263"/>
      <c r="AB2008" s="263"/>
      <c r="AC2008" s="263"/>
      <c r="AD2008" s="263"/>
      <c r="AE2008" s="263"/>
      <c r="AF2008" s="263">
        <v>1</v>
      </c>
      <c r="AG2008" s="158">
        <v>45282</v>
      </c>
      <c r="AH2008" s="297">
        <f t="shared" si="86"/>
        <v>1</v>
      </c>
      <c r="AI2008" s="573"/>
      <c r="AJ2008" s="574" t="s">
        <v>659</v>
      </c>
      <c r="AK2008" s="574" t="s">
        <v>430</v>
      </c>
      <c r="AL2008" s="574"/>
      <c r="AM2008" s="574"/>
      <c r="AN2008" s="574"/>
      <c r="AO2008" s="574"/>
      <c r="AP2008" s="574"/>
      <c r="AQ2008" s="574"/>
      <c r="AR2008" s="574"/>
      <c r="AS2008" s="575"/>
      <c r="AT2008" s="576"/>
      <c r="AU2008" s="575"/>
      <c r="AV2008" s="577"/>
      <c r="AW2008" s="159"/>
    </row>
    <row r="2009" spans="1:49" ht="63.75">
      <c r="A2009" s="395"/>
      <c r="B2009" s="395">
        <v>4661720500</v>
      </c>
      <c r="C2009" s="263" t="s">
        <v>8681</v>
      </c>
      <c r="D2009" s="263" t="s">
        <v>8682</v>
      </c>
      <c r="E2009" s="263" t="s">
        <v>4178</v>
      </c>
      <c r="F2009" s="263" t="s">
        <v>422</v>
      </c>
      <c r="G2009" s="263" t="s">
        <v>655</v>
      </c>
      <c r="H2009" s="263"/>
      <c r="I2009" s="263"/>
      <c r="J2009" s="263"/>
      <c r="K2009" s="263"/>
      <c r="L2009" s="263"/>
      <c r="M2009" s="263"/>
      <c r="N2009" s="263"/>
      <c r="O2009" s="158"/>
      <c r="P2009" s="296">
        <f t="shared" si="87"/>
        <v>0</v>
      </c>
      <c r="Q2009" s="263"/>
      <c r="R2009" s="263"/>
      <c r="S2009" s="263"/>
      <c r="T2009" s="263"/>
      <c r="U2009" s="263"/>
      <c r="V2009" s="263"/>
      <c r="W2009" s="263">
        <v>1</v>
      </c>
      <c r="X2009" s="158">
        <v>45146</v>
      </c>
      <c r="Y2009" s="297">
        <f t="shared" si="88"/>
        <v>1</v>
      </c>
      <c r="Z2009" s="263"/>
      <c r="AA2009" s="263"/>
      <c r="AB2009" s="263"/>
      <c r="AC2009" s="263"/>
      <c r="AD2009" s="263"/>
      <c r="AE2009" s="263"/>
      <c r="AF2009" s="263">
        <v>1</v>
      </c>
      <c r="AG2009" s="158">
        <v>45189</v>
      </c>
      <c r="AH2009" s="297">
        <f t="shared" si="86"/>
        <v>1</v>
      </c>
      <c r="AI2009" s="573"/>
      <c r="AJ2009" s="574" t="s">
        <v>659</v>
      </c>
      <c r="AK2009" s="574" t="s">
        <v>430</v>
      </c>
      <c r="AL2009" s="574"/>
      <c r="AM2009" s="574"/>
      <c r="AN2009" s="574"/>
      <c r="AO2009" s="574"/>
      <c r="AP2009" s="574"/>
      <c r="AQ2009" s="574"/>
      <c r="AR2009" s="574"/>
      <c r="AS2009" s="575"/>
      <c r="AT2009" s="576"/>
      <c r="AU2009" s="575"/>
      <c r="AV2009" s="577"/>
      <c r="AW2009" s="159"/>
    </row>
    <row r="2010" spans="1:49" ht="51">
      <c r="A2010" s="395"/>
      <c r="B2010" s="395">
        <v>4562610300</v>
      </c>
      <c r="C2010" s="263" t="s">
        <v>8683</v>
      </c>
      <c r="D2010" s="263" t="s">
        <v>8684</v>
      </c>
      <c r="E2010" s="263" t="s">
        <v>4179</v>
      </c>
      <c r="F2010" s="263" t="s">
        <v>422</v>
      </c>
      <c r="G2010" s="263" t="s">
        <v>655</v>
      </c>
      <c r="H2010" s="263"/>
      <c r="I2010" s="263"/>
      <c r="J2010" s="263"/>
      <c r="K2010" s="263"/>
      <c r="L2010" s="263"/>
      <c r="M2010" s="263"/>
      <c r="N2010" s="263"/>
      <c r="O2010" s="158"/>
      <c r="P2010" s="296">
        <f t="shared" si="87"/>
        <v>0</v>
      </c>
      <c r="Q2010" s="263"/>
      <c r="R2010" s="263"/>
      <c r="S2010" s="263"/>
      <c r="T2010" s="263"/>
      <c r="U2010" s="263"/>
      <c r="V2010" s="263"/>
      <c r="W2010" s="263">
        <v>1</v>
      </c>
      <c r="X2010" s="158">
        <v>45069</v>
      </c>
      <c r="Y2010" s="297">
        <f t="shared" si="88"/>
        <v>1</v>
      </c>
      <c r="Z2010" s="263"/>
      <c r="AA2010" s="263"/>
      <c r="AB2010" s="263"/>
      <c r="AC2010" s="263"/>
      <c r="AD2010" s="263"/>
      <c r="AE2010" s="263"/>
      <c r="AF2010" s="263">
        <v>1</v>
      </c>
      <c r="AG2010" s="158">
        <v>45289</v>
      </c>
      <c r="AH2010" s="297">
        <f t="shared" si="86"/>
        <v>1</v>
      </c>
      <c r="AI2010" s="573"/>
      <c r="AJ2010" s="574" t="s">
        <v>659</v>
      </c>
      <c r="AK2010" s="574" t="s">
        <v>430</v>
      </c>
      <c r="AL2010" s="574"/>
      <c r="AM2010" s="574"/>
      <c r="AN2010" s="574"/>
      <c r="AO2010" s="574"/>
      <c r="AP2010" s="574"/>
      <c r="AQ2010" s="574"/>
      <c r="AR2010" s="574"/>
      <c r="AS2010" s="575"/>
      <c r="AT2010" s="576"/>
      <c r="AU2010" s="575"/>
      <c r="AV2010" s="577"/>
      <c r="AW2010" s="159"/>
    </row>
    <row r="2011" spans="1:49" ht="51">
      <c r="A2011" s="395"/>
      <c r="B2011" s="395">
        <v>4615001200</v>
      </c>
      <c r="C2011" s="263" t="s">
        <v>8685</v>
      </c>
      <c r="D2011" s="263" t="s">
        <v>8686</v>
      </c>
      <c r="E2011" s="263" t="s">
        <v>4180</v>
      </c>
      <c r="F2011" s="263" t="s">
        <v>422</v>
      </c>
      <c r="G2011" s="263" t="s">
        <v>655</v>
      </c>
      <c r="H2011" s="263"/>
      <c r="I2011" s="263"/>
      <c r="J2011" s="263"/>
      <c r="K2011" s="263"/>
      <c r="L2011" s="263"/>
      <c r="M2011" s="263"/>
      <c r="N2011" s="263"/>
      <c r="O2011" s="158"/>
      <c r="P2011" s="296">
        <f t="shared" si="87"/>
        <v>0</v>
      </c>
      <c r="Q2011" s="263"/>
      <c r="R2011" s="263"/>
      <c r="S2011" s="263"/>
      <c r="T2011" s="263"/>
      <c r="U2011" s="263"/>
      <c r="V2011" s="263"/>
      <c r="W2011" s="263">
        <v>1</v>
      </c>
      <c r="X2011" s="158">
        <v>44971</v>
      </c>
      <c r="Y2011" s="297">
        <f t="shared" si="88"/>
        <v>1</v>
      </c>
      <c r="Z2011" s="263"/>
      <c r="AA2011" s="263"/>
      <c r="AB2011" s="263"/>
      <c r="AC2011" s="263"/>
      <c r="AD2011" s="263"/>
      <c r="AE2011" s="263"/>
      <c r="AF2011" s="263">
        <v>1</v>
      </c>
      <c r="AG2011" s="158">
        <v>45266</v>
      </c>
      <c r="AH2011" s="297">
        <f t="shared" si="86"/>
        <v>1</v>
      </c>
      <c r="AI2011" s="573"/>
      <c r="AJ2011" s="574" t="s">
        <v>659</v>
      </c>
      <c r="AK2011" s="574" t="s">
        <v>430</v>
      </c>
      <c r="AL2011" s="574"/>
      <c r="AM2011" s="574"/>
      <c r="AN2011" s="574"/>
      <c r="AO2011" s="574"/>
      <c r="AP2011" s="574"/>
      <c r="AQ2011" s="574"/>
      <c r="AR2011" s="574"/>
      <c r="AS2011" s="575"/>
      <c r="AT2011" s="576"/>
      <c r="AU2011" s="575"/>
      <c r="AV2011" s="577"/>
      <c r="AW2011" s="159"/>
    </row>
    <row r="2012" spans="1:49" ht="51">
      <c r="A2012" s="395"/>
      <c r="B2012" s="395">
        <v>3617302500</v>
      </c>
      <c r="C2012" s="263" t="s">
        <v>8687</v>
      </c>
      <c r="D2012" s="263" t="s">
        <v>8688</v>
      </c>
      <c r="E2012" s="263" t="s">
        <v>4181</v>
      </c>
      <c r="F2012" s="263" t="s">
        <v>422</v>
      </c>
      <c r="G2012" s="263" t="s">
        <v>655</v>
      </c>
      <c r="H2012" s="263"/>
      <c r="I2012" s="263"/>
      <c r="J2012" s="263"/>
      <c r="K2012" s="263"/>
      <c r="L2012" s="263"/>
      <c r="M2012" s="263"/>
      <c r="N2012" s="263"/>
      <c r="O2012" s="158"/>
      <c r="P2012" s="296">
        <f t="shared" si="87"/>
        <v>0</v>
      </c>
      <c r="Q2012" s="263"/>
      <c r="R2012" s="263"/>
      <c r="S2012" s="263"/>
      <c r="T2012" s="263"/>
      <c r="U2012" s="263"/>
      <c r="V2012" s="263"/>
      <c r="W2012" s="263">
        <v>1</v>
      </c>
      <c r="X2012" s="158">
        <v>45028</v>
      </c>
      <c r="Y2012" s="297">
        <f t="shared" si="88"/>
        <v>1</v>
      </c>
      <c r="Z2012" s="263"/>
      <c r="AA2012" s="263"/>
      <c r="AB2012" s="263"/>
      <c r="AC2012" s="263"/>
      <c r="AD2012" s="263"/>
      <c r="AE2012" s="263"/>
      <c r="AF2012" s="263">
        <v>1</v>
      </c>
      <c r="AG2012" s="158">
        <v>45153</v>
      </c>
      <c r="AH2012" s="297">
        <f t="shared" si="86"/>
        <v>1</v>
      </c>
      <c r="AI2012" s="573"/>
      <c r="AJ2012" s="574" t="s">
        <v>659</v>
      </c>
      <c r="AK2012" s="574" t="s">
        <v>430</v>
      </c>
      <c r="AL2012" s="574"/>
      <c r="AM2012" s="574"/>
      <c r="AN2012" s="574"/>
      <c r="AO2012" s="574"/>
      <c r="AP2012" s="574"/>
      <c r="AQ2012" s="574"/>
      <c r="AR2012" s="574"/>
      <c r="AS2012" s="575"/>
      <c r="AT2012" s="576"/>
      <c r="AU2012" s="575"/>
      <c r="AV2012" s="577"/>
      <c r="AW2012" s="159"/>
    </row>
    <row r="2013" spans="1:49" ht="51">
      <c r="A2013" s="395"/>
      <c r="B2013" s="395">
        <v>4165330200</v>
      </c>
      <c r="C2013" s="263" t="s">
        <v>8689</v>
      </c>
      <c r="D2013" s="263" t="s">
        <v>8690</v>
      </c>
      <c r="E2013" s="263" t="s">
        <v>4182</v>
      </c>
      <c r="F2013" s="263" t="s">
        <v>422</v>
      </c>
      <c r="G2013" s="263" t="s">
        <v>655</v>
      </c>
      <c r="H2013" s="263"/>
      <c r="I2013" s="263"/>
      <c r="J2013" s="263"/>
      <c r="K2013" s="263"/>
      <c r="L2013" s="263"/>
      <c r="M2013" s="263"/>
      <c r="N2013" s="263"/>
      <c r="O2013" s="158"/>
      <c r="P2013" s="296">
        <f t="shared" si="87"/>
        <v>0</v>
      </c>
      <c r="Q2013" s="263"/>
      <c r="R2013" s="263"/>
      <c r="S2013" s="263"/>
      <c r="T2013" s="263"/>
      <c r="U2013" s="263"/>
      <c r="V2013" s="263"/>
      <c r="W2013" s="263">
        <v>1</v>
      </c>
      <c r="X2013" s="158">
        <v>45001</v>
      </c>
      <c r="Y2013" s="297">
        <f t="shared" si="88"/>
        <v>1</v>
      </c>
      <c r="Z2013" s="263"/>
      <c r="AA2013" s="263"/>
      <c r="AB2013" s="263"/>
      <c r="AC2013" s="263"/>
      <c r="AD2013" s="263"/>
      <c r="AE2013" s="263"/>
      <c r="AF2013" s="263">
        <v>1</v>
      </c>
      <c r="AG2013" s="158">
        <v>45251</v>
      </c>
      <c r="AH2013" s="297">
        <f t="shared" si="86"/>
        <v>1</v>
      </c>
      <c r="AI2013" s="573"/>
      <c r="AJ2013" s="574" t="s">
        <v>659</v>
      </c>
      <c r="AK2013" s="574" t="s">
        <v>430</v>
      </c>
      <c r="AL2013" s="574"/>
      <c r="AM2013" s="574"/>
      <c r="AN2013" s="574"/>
      <c r="AO2013" s="574"/>
      <c r="AP2013" s="574"/>
      <c r="AQ2013" s="574"/>
      <c r="AR2013" s="574"/>
      <c r="AS2013" s="575"/>
      <c r="AT2013" s="576"/>
      <c r="AU2013" s="575"/>
      <c r="AV2013" s="577"/>
      <c r="AW2013" s="159"/>
    </row>
    <row r="2014" spans="1:49" ht="51">
      <c r="A2014" s="395"/>
      <c r="B2014" s="395">
        <v>3091920700</v>
      </c>
      <c r="C2014" s="263" t="s">
        <v>8691</v>
      </c>
      <c r="D2014" s="263" t="s">
        <v>8692</v>
      </c>
      <c r="E2014" s="263" t="s">
        <v>4183</v>
      </c>
      <c r="F2014" s="263" t="s">
        <v>422</v>
      </c>
      <c r="G2014" s="263" t="s">
        <v>655</v>
      </c>
      <c r="H2014" s="263"/>
      <c r="I2014" s="263"/>
      <c r="J2014" s="263"/>
      <c r="K2014" s="263"/>
      <c r="L2014" s="263"/>
      <c r="M2014" s="263"/>
      <c r="N2014" s="263"/>
      <c r="O2014" s="158"/>
      <c r="P2014" s="296">
        <f t="shared" si="87"/>
        <v>0</v>
      </c>
      <c r="Q2014" s="263"/>
      <c r="R2014" s="263"/>
      <c r="S2014" s="263"/>
      <c r="T2014" s="263"/>
      <c r="U2014" s="263"/>
      <c r="V2014" s="263"/>
      <c r="W2014" s="263">
        <v>1</v>
      </c>
      <c r="X2014" s="158">
        <v>45089</v>
      </c>
      <c r="Y2014" s="297">
        <f t="shared" si="88"/>
        <v>1</v>
      </c>
      <c r="Z2014" s="263"/>
      <c r="AA2014" s="263"/>
      <c r="AB2014" s="263"/>
      <c r="AC2014" s="263"/>
      <c r="AD2014" s="263"/>
      <c r="AE2014" s="263"/>
      <c r="AF2014" s="263">
        <v>1</v>
      </c>
      <c r="AG2014" s="158">
        <v>45286</v>
      </c>
      <c r="AH2014" s="297">
        <f t="shared" si="86"/>
        <v>1</v>
      </c>
      <c r="AI2014" s="573"/>
      <c r="AJ2014" s="574" t="s">
        <v>659</v>
      </c>
      <c r="AK2014" s="574" t="s">
        <v>430</v>
      </c>
      <c r="AL2014" s="574"/>
      <c r="AM2014" s="574"/>
      <c r="AN2014" s="574"/>
      <c r="AO2014" s="574"/>
      <c r="AP2014" s="574"/>
      <c r="AQ2014" s="574"/>
      <c r="AR2014" s="574"/>
      <c r="AS2014" s="575"/>
      <c r="AT2014" s="576"/>
      <c r="AU2014" s="575"/>
      <c r="AV2014" s="577"/>
      <c r="AW2014" s="159"/>
    </row>
    <row r="2015" spans="1:49" ht="51">
      <c r="A2015" s="395"/>
      <c r="B2015" s="395">
        <v>4485223000</v>
      </c>
      <c r="C2015" s="263" t="s">
        <v>8693</v>
      </c>
      <c r="D2015" s="263" t="s">
        <v>8694</v>
      </c>
      <c r="E2015" s="263" t="s">
        <v>4184</v>
      </c>
      <c r="F2015" s="263" t="s">
        <v>422</v>
      </c>
      <c r="G2015" s="263" t="s">
        <v>655</v>
      </c>
      <c r="H2015" s="263"/>
      <c r="I2015" s="263"/>
      <c r="J2015" s="263"/>
      <c r="K2015" s="263"/>
      <c r="L2015" s="263"/>
      <c r="M2015" s="263"/>
      <c r="N2015" s="263"/>
      <c r="O2015" s="158"/>
      <c r="P2015" s="296">
        <f t="shared" si="87"/>
        <v>0</v>
      </c>
      <c r="Q2015" s="263"/>
      <c r="R2015" s="263"/>
      <c r="S2015" s="263"/>
      <c r="T2015" s="263"/>
      <c r="U2015" s="263"/>
      <c r="V2015" s="263"/>
      <c r="W2015" s="263">
        <v>1</v>
      </c>
      <c r="X2015" s="158">
        <v>44952</v>
      </c>
      <c r="Y2015" s="297">
        <f t="shared" si="88"/>
        <v>1</v>
      </c>
      <c r="Z2015" s="263"/>
      <c r="AA2015" s="263"/>
      <c r="AB2015" s="263"/>
      <c r="AC2015" s="263"/>
      <c r="AD2015" s="263"/>
      <c r="AE2015" s="263"/>
      <c r="AF2015" s="263">
        <v>1</v>
      </c>
      <c r="AG2015" s="158">
        <v>45020</v>
      </c>
      <c r="AH2015" s="297">
        <f t="shared" si="86"/>
        <v>1</v>
      </c>
      <c r="AI2015" s="573"/>
      <c r="AJ2015" s="574" t="s">
        <v>659</v>
      </c>
      <c r="AK2015" s="574" t="s">
        <v>430</v>
      </c>
      <c r="AL2015" s="574"/>
      <c r="AM2015" s="574"/>
      <c r="AN2015" s="574"/>
      <c r="AO2015" s="574"/>
      <c r="AP2015" s="574"/>
      <c r="AQ2015" s="574"/>
      <c r="AR2015" s="574"/>
      <c r="AS2015" s="575"/>
      <c r="AT2015" s="576"/>
      <c r="AU2015" s="575"/>
      <c r="AV2015" s="577"/>
      <c r="AW2015" s="159"/>
    </row>
    <row r="2016" spans="1:49" ht="51">
      <c r="A2016" s="395"/>
      <c r="B2016" s="395">
        <v>4526711500</v>
      </c>
      <c r="C2016" s="263" t="s">
        <v>8695</v>
      </c>
      <c r="D2016" s="263" t="s">
        <v>8696</v>
      </c>
      <c r="E2016" s="263" t="s">
        <v>4185</v>
      </c>
      <c r="F2016" s="263" t="s">
        <v>422</v>
      </c>
      <c r="G2016" s="263" t="s">
        <v>655</v>
      </c>
      <c r="H2016" s="263"/>
      <c r="I2016" s="263"/>
      <c r="J2016" s="263"/>
      <c r="K2016" s="263"/>
      <c r="L2016" s="263"/>
      <c r="M2016" s="263"/>
      <c r="N2016" s="263"/>
      <c r="O2016" s="158"/>
      <c r="P2016" s="296">
        <f t="shared" si="87"/>
        <v>0</v>
      </c>
      <c r="Q2016" s="263"/>
      <c r="R2016" s="263"/>
      <c r="S2016" s="263"/>
      <c r="T2016" s="263"/>
      <c r="U2016" s="263"/>
      <c r="V2016" s="263"/>
      <c r="W2016" s="263">
        <v>1</v>
      </c>
      <c r="X2016" s="158">
        <v>44999</v>
      </c>
      <c r="Y2016" s="297">
        <f t="shared" si="88"/>
        <v>1</v>
      </c>
      <c r="Z2016" s="263"/>
      <c r="AA2016" s="263"/>
      <c r="AB2016" s="263"/>
      <c r="AC2016" s="263"/>
      <c r="AD2016" s="263"/>
      <c r="AE2016" s="263"/>
      <c r="AF2016" s="263">
        <v>1</v>
      </c>
      <c r="AG2016" s="158">
        <v>45205</v>
      </c>
      <c r="AH2016" s="297">
        <f t="shared" si="86"/>
        <v>1</v>
      </c>
      <c r="AI2016" s="573"/>
      <c r="AJ2016" s="574" t="s">
        <v>659</v>
      </c>
      <c r="AK2016" s="574" t="s">
        <v>430</v>
      </c>
      <c r="AL2016" s="574"/>
      <c r="AM2016" s="574"/>
      <c r="AN2016" s="574"/>
      <c r="AO2016" s="574"/>
      <c r="AP2016" s="574"/>
      <c r="AQ2016" s="574"/>
      <c r="AR2016" s="574"/>
      <c r="AS2016" s="575"/>
      <c r="AT2016" s="576"/>
      <c r="AU2016" s="575"/>
      <c r="AV2016" s="577"/>
      <c r="AW2016" s="159"/>
    </row>
    <row r="2017" spans="1:49" ht="51">
      <c r="A2017" s="395"/>
      <c r="B2017" s="395">
        <v>4270322500</v>
      </c>
      <c r="C2017" s="263" t="s">
        <v>8697</v>
      </c>
      <c r="D2017" s="263" t="s">
        <v>8698</v>
      </c>
      <c r="E2017" s="263" t="s">
        <v>4186</v>
      </c>
      <c r="F2017" s="263" t="s">
        <v>422</v>
      </c>
      <c r="G2017" s="263" t="s">
        <v>655</v>
      </c>
      <c r="H2017" s="263"/>
      <c r="I2017" s="263"/>
      <c r="J2017" s="263"/>
      <c r="K2017" s="263"/>
      <c r="L2017" s="263"/>
      <c r="M2017" s="263"/>
      <c r="N2017" s="263"/>
      <c r="O2017" s="158"/>
      <c r="P2017" s="296">
        <f t="shared" si="87"/>
        <v>0</v>
      </c>
      <c r="Q2017" s="263"/>
      <c r="R2017" s="263"/>
      <c r="S2017" s="263"/>
      <c r="T2017" s="263"/>
      <c r="U2017" s="263"/>
      <c r="V2017" s="263"/>
      <c r="W2017" s="263">
        <v>1</v>
      </c>
      <c r="X2017" s="158">
        <v>44998</v>
      </c>
      <c r="Y2017" s="297">
        <f t="shared" si="88"/>
        <v>1</v>
      </c>
      <c r="Z2017" s="263"/>
      <c r="AA2017" s="263"/>
      <c r="AB2017" s="263"/>
      <c r="AC2017" s="263"/>
      <c r="AD2017" s="263"/>
      <c r="AE2017" s="263"/>
      <c r="AF2017" s="263">
        <v>2</v>
      </c>
      <c r="AG2017" s="158">
        <v>45203</v>
      </c>
      <c r="AH2017" s="297">
        <f t="shared" si="86"/>
        <v>2</v>
      </c>
      <c r="AI2017" s="573"/>
      <c r="AJ2017" s="574" t="s">
        <v>659</v>
      </c>
      <c r="AK2017" s="574" t="s">
        <v>430</v>
      </c>
      <c r="AL2017" s="574"/>
      <c r="AM2017" s="574"/>
      <c r="AN2017" s="574"/>
      <c r="AO2017" s="574"/>
      <c r="AP2017" s="574"/>
      <c r="AQ2017" s="574"/>
      <c r="AR2017" s="574"/>
      <c r="AS2017" s="575"/>
      <c r="AT2017" s="576"/>
      <c r="AU2017" s="575"/>
      <c r="AV2017" s="577"/>
      <c r="AW2017" s="159"/>
    </row>
    <row r="2018" spans="1:49" ht="51">
      <c r="A2018" s="395"/>
      <c r="B2018" s="395">
        <v>4180210100</v>
      </c>
      <c r="C2018" s="263" t="s">
        <v>8699</v>
      </c>
      <c r="D2018" s="263" t="s">
        <v>8700</v>
      </c>
      <c r="E2018" s="263" t="s">
        <v>4187</v>
      </c>
      <c r="F2018" s="263" t="s">
        <v>422</v>
      </c>
      <c r="G2018" s="263" t="s">
        <v>655</v>
      </c>
      <c r="H2018" s="263"/>
      <c r="I2018" s="263"/>
      <c r="J2018" s="263"/>
      <c r="K2018" s="263"/>
      <c r="L2018" s="263"/>
      <c r="M2018" s="263"/>
      <c r="N2018" s="263"/>
      <c r="O2018" s="158"/>
      <c r="P2018" s="296">
        <f t="shared" si="87"/>
        <v>0</v>
      </c>
      <c r="Q2018" s="263"/>
      <c r="R2018" s="263"/>
      <c r="S2018" s="263"/>
      <c r="T2018" s="263"/>
      <c r="U2018" s="263"/>
      <c r="V2018" s="263"/>
      <c r="W2018" s="263">
        <v>1</v>
      </c>
      <c r="X2018" s="158">
        <v>45043</v>
      </c>
      <c r="Y2018" s="297">
        <f t="shared" si="88"/>
        <v>1</v>
      </c>
      <c r="Z2018" s="263"/>
      <c r="AA2018" s="263"/>
      <c r="AB2018" s="263"/>
      <c r="AC2018" s="263"/>
      <c r="AD2018" s="263"/>
      <c r="AE2018" s="263"/>
      <c r="AF2018" s="263">
        <v>1</v>
      </c>
      <c r="AG2018" s="158">
        <v>45257</v>
      </c>
      <c r="AH2018" s="297">
        <f t="shared" si="86"/>
        <v>1</v>
      </c>
      <c r="AI2018" s="573"/>
      <c r="AJ2018" s="574" t="s">
        <v>659</v>
      </c>
      <c r="AK2018" s="574" t="s">
        <v>430</v>
      </c>
      <c r="AL2018" s="574"/>
      <c r="AM2018" s="574"/>
      <c r="AN2018" s="574"/>
      <c r="AO2018" s="574"/>
      <c r="AP2018" s="574"/>
      <c r="AQ2018" s="574"/>
      <c r="AR2018" s="574"/>
      <c r="AS2018" s="575"/>
      <c r="AT2018" s="576"/>
      <c r="AU2018" s="575"/>
      <c r="AV2018" s="577"/>
      <c r="AW2018" s="159"/>
    </row>
    <row r="2019" spans="1:49" ht="63.75">
      <c r="A2019" s="395"/>
      <c r="B2019" s="395">
        <v>3031514000</v>
      </c>
      <c r="C2019" s="263" t="s">
        <v>8701</v>
      </c>
      <c r="D2019" s="263" t="s">
        <v>8702</v>
      </c>
      <c r="E2019" s="263" t="s">
        <v>4188</v>
      </c>
      <c r="F2019" s="263" t="s">
        <v>422</v>
      </c>
      <c r="G2019" s="263" t="s">
        <v>655</v>
      </c>
      <c r="H2019" s="263"/>
      <c r="I2019" s="263"/>
      <c r="J2019" s="263"/>
      <c r="K2019" s="263"/>
      <c r="L2019" s="263"/>
      <c r="M2019" s="263"/>
      <c r="N2019" s="263"/>
      <c r="O2019" s="158"/>
      <c r="P2019" s="296">
        <f t="shared" si="87"/>
        <v>0</v>
      </c>
      <c r="Q2019" s="263"/>
      <c r="R2019" s="263"/>
      <c r="S2019" s="263"/>
      <c r="T2019" s="263"/>
      <c r="U2019" s="263"/>
      <c r="V2019" s="263"/>
      <c r="W2019" s="263">
        <v>1</v>
      </c>
      <c r="X2019" s="158">
        <v>45082</v>
      </c>
      <c r="Y2019" s="297">
        <f t="shared" si="88"/>
        <v>1</v>
      </c>
      <c r="Z2019" s="263"/>
      <c r="AA2019" s="263"/>
      <c r="AB2019" s="263"/>
      <c r="AC2019" s="263"/>
      <c r="AD2019" s="263"/>
      <c r="AE2019" s="263"/>
      <c r="AF2019" s="263">
        <v>1</v>
      </c>
      <c r="AG2019" s="158">
        <v>45274</v>
      </c>
      <c r="AH2019" s="297">
        <f t="shared" si="86"/>
        <v>1</v>
      </c>
      <c r="AI2019" s="573"/>
      <c r="AJ2019" s="574" t="s">
        <v>659</v>
      </c>
      <c r="AK2019" s="574" t="s">
        <v>430</v>
      </c>
      <c r="AL2019" s="574"/>
      <c r="AM2019" s="574"/>
      <c r="AN2019" s="574"/>
      <c r="AO2019" s="574"/>
      <c r="AP2019" s="574"/>
      <c r="AQ2019" s="574"/>
      <c r="AR2019" s="574"/>
      <c r="AS2019" s="575"/>
      <c r="AT2019" s="576"/>
      <c r="AU2019" s="575"/>
      <c r="AV2019" s="577"/>
      <c r="AW2019" s="159"/>
    </row>
    <row r="2020" spans="1:49" ht="51">
      <c r="A2020" s="395"/>
      <c r="B2020" s="395">
        <v>4672801100</v>
      </c>
      <c r="C2020" s="263" t="s">
        <v>8703</v>
      </c>
      <c r="D2020" s="263" t="s">
        <v>8704</v>
      </c>
      <c r="E2020" s="263" t="s">
        <v>4189</v>
      </c>
      <c r="F2020" s="263" t="s">
        <v>422</v>
      </c>
      <c r="G2020" s="263" t="s">
        <v>655</v>
      </c>
      <c r="H2020" s="263"/>
      <c r="I2020" s="263"/>
      <c r="J2020" s="263"/>
      <c r="K2020" s="263"/>
      <c r="L2020" s="263"/>
      <c r="M2020" s="263"/>
      <c r="N2020" s="263"/>
      <c r="O2020" s="158"/>
      <c r="P2020" s="296">
        <f t="shared" si="87"/>
        <v>0</v>
      </c>
      <c r="Q2020" s="263"/>
      <c r="R2020" s="263"/>
      <c r="S2020" s="263"/>
      <c r="T2020" s="263"/>
      <c r="U2020" s="263"/>
      <c r="V2020" s="263"/>
      <c r="W2020" s="263">
        <v>1</v>
      </c>
      <c r="X2020" s="158">
        <v>44993</v>
      </c>
      <c r="Y2020" s="297">
        <f t="shared" si="88"/>
        <v>1</v>
      </c>
      <c r="Z2020" s="263"/>
      <c r="AA2020" s="263"/>
      <c r="AB2020" s="263"/>
      <c r="AC2020" s="263"/>
      <c r="AD2020" s="263"/>
      <c r="AE2020" s="263"/>
      <c r="AF2020" s="263">
        <v>1</v>
      </c>
      <c r="AG2020" s="158">
        <v>45166</v>
      </c>
      <c r="AH2020" s="297">
        <f t="shared" si="86"/>
        <v>1</v>
      </c>
      <c r="AI2020" s="573"/>
      <c r="AJ2020" s="574" t="s">
        <v>659</v>
      </c>
      <c r="AK2020" s="574" t="s">
        <v>430</v>
      </c>
      <c r="AL2020" s="574"/>
      <c r="AM2020" s="574"/>
      <c r="AN2020" s="574"/>
      <c r="AO2020" s="574"/>
      <c r="AP2020" s="574"/>
      <c r="AQ2020" s="574"/>
      <c r="AR2020" s="574"/>
      <c r="AS2020" s="575"/>
      <c r="AT2020" s="576"/>
      <c r="AU2020" s="575"/>
      <c r="AV2020" s="577"/>
      <c r="AW2020" s="159"/>
    </row>
    <row r="2021" spans="1:49" ht="51">
      <c r="A2021" s="395"/>
      <c r="B2021" s="395">
        <v>4272350200</v>
      </c>
      <c r="C2021" s="263" t="s">
        <v>8705</v>
      </c>
      <c r="D2021" s="263" t="s">
        <v>8706</v>
      </c>
      <c r="E2021" s="263" t="s">
        <v>4190</v>
      </c>
      <c r="F2021" s="263" t="s">
        <v>422</v>
      </c>
      <c r="G2021" s="263" t="s">
        <v>655</v>
      </c>
      <c r="H2021" s="263"/>
      <c r="I2021" s="263"/>
      <c r="J2021" s="263"/>
      <c r="K2021" s="263"/>
      <c r="L2021" s="263"/>
      <c r="M2021" s="263"/>
      <c r="N2021" s="263"/>
      <c r="O2021" s="158"/>
      <c r="P2021" s="296">
        <f t="shared" si="87"/>
        <v>0</v>
      </c>
      <c r="Q2021" s="263"/>
      <c r="R2021" s="263"/>
      <c r="S2021" s="263"/>
      <c r="T2021" s="263"/>
      <c r="U2021" s="263"/>
      <c r="V2021" s="263"/>
      <c r="W2021" s="263">
        <v>1</v>
      </c>
      <c r="X2021" s="158">
        <v>45020</v>
      </c>
      <c r="Y2021" s="297">
        <f t="shared" si="88"/>
        <v>1</v>
      </c>
      <c r="Z2021" s="263"/>
      <c r="AA2021" s="263"/>
      <c r="AB2021" s="263"/>
      <c r="AC2021" s="263"/>
      <c r="AD2021" s="263"/>
      <c r="AE2021" s="263"/>
      <c r="AF2021" s="263">
        <v>1</v>
      </c>
      <c r="AG2021" s="158">
        <v>45226</v>
      </c>
      <c r="AH2021" s="297">
        <f t="shared" si="86"/>
        <v>1</v>
      </c>
      <c r="AI2021" s="573"/>
      <c r="AJ2021" s="574" t="s">
        <v>659</v>
      </c>
      <c r="AK2021" s="574" t="s">
        <v>430</v>
      </c>
      <c r="AL2021" s="574"/>
      <c r="AM2021" s="574"/>
      <c r="AN2021" s="574"/>
      <c r="AO2021" s="574"/>
      <c r="AP2021" s="574"/>
      <c r="AQ2021" s="574"/>
      <c r="AR2021" s="574"/>
      <c r="AS2021" s="575"/>
      <c r="AT2021" s="576"/>
      <c r="AU2021" s="575"/>
      <c r="AV2021" s="577"/>
      <c r="AW2021" s="159"/>
    </row>
    <row r="2022" spans="1:49" ht="51">
      <c r="A2022" s="395"/>
      <c r="B2022" s="395">
        <v>5321201100</v>
      </c>
      <c r="C2022" s="263" t="s">
        <v>8707</v>
      </c>
      <c r="D2022" s="263" t="s">
        <v>8708</v>
      </c>
      <c r="E2022" s="263" t="s">
        <v>4191</v>
      </c>
      <c r="F2022" s="263" t="s">
        <v>422</v>
      </c>
      <c r="G2022" s="263" t="s">
        <v>655</v>
      </c>
      <c r="H2022" s="263"/>
      <c r="I2022" s="263"/>
      <c r="J2022" s="263"/>
      <c r="K2022" s="263"/>
      <c r="L2022" s="263"/>
      <c r="M2022" s="263"/>
      <c r="N2022" s="263"/>
      <c r="O2022" s="158"/>
      <c r="P2022" s="296">
        <f t="shared" si="87"/>
        <v>0</v>
      </c>
      <c r="Q2022" s="263"/>
      <c r="R2022" s="263"/>
      <c r="S2022" s="263"/>
      <c r="T2022" s="263"/>
      <c r="U2022" s="263"/>
      <c r="V2022" s="263"/>
      <c r="W2022" s="263">
        <v>1</v>
      </c>
      <c r="X2022" s="158">
        <v>44985</v>
      </c>
      <c r="Y2022" s="297">
        <f t="shared" si="88"/>
        <v>1</v>
      </c>
      <c r="Z2022" s="263"/>
      <c r="AA2022" s="263"/>
      <c r="AB2022" s="263"/>
      <c r="AC2022" s="263"/>
      <c r="AD2022" s="263"/>
      <c r="AE2022" s="263"/>
      <c r="AF2022" s="263">
        <v>1</v>
      </c>
      <c r="AG2022" s="158">
        <v>45250</v>
      </c>
      <c r="AH2022" s="297">
        <f t="shared" si="86"/>
        <v>1</v>
      </c>
      <c r="AI2022" s="573"/>
      <c r="AJ2022" s="574" t="s">
        <v>659</v>
      </c>
      <c r="AK2022" s="574" t="s">
        <v>430</v>
      </c>
      <c r="AL2022" s="574"/>
      <c r="AM2022" s="574"/>
      <c r="AN2022" s="574"/>
      <c r="AO2022" s="574"/>
      <c r="AP2022" s="574"/>
      <c r="AQ2022" s="574"/>
      <c r="AR2022" s="574"/>
      <c r="AS2022" s="575"/>
      <c r="AT2022" s="576"/>
      <c r="AU2022" s="575"/>
      <c r="AV2022" s="577"/>
      <c r="AW2022" s="159"/>
    </row>
    <row r="2023" spans="1:49" ht="51">
      <c r="A2023" s="395"/>
      <c r="B2023" s="395">
        <v>4671900100</v>
      </c>
      <c r="C2023" s="263" t="s">
        <v>8709</v>
      </c>
      <c r="D2023" s="263" t="s">
        <v>8710</v>
      </c>
      <c r="E2023" s="263" t="s">
        <v>4192</v>
      </c>
      <c r="F2023" s="263" t="s">
        <v>422</v>
      </c>
      <c r="G2023" s="263" t="s">
        <v>655</v>
      </c>
      <c r="H2023" s="263"/>
      <c r="I2023" s="263"/>
      <c r="J2023" s="263"/>
      <c r="K2023" s="263"/>
      <c r="L2023" s="263"/>
      <c r="M2023" s="263"/>
      <c r="N2023" s="263"/>
      <c r="O2023" s="158"/>
      <c r="P2023" s="296">
        <f t="shared" si="87"/>
        <v>0</v>
      </c>
      <c r="Q2023" s="263"/>
      <c r="R2023" s="263"/>
      <c r="S2023" s="263"/>
      <c r="T2023" s="263"/>
      <c r="U2023" s="263"/>
      <c r="V2023" s="263"/>
      <c r="W2023" s="263">
        <v>1</v>
      </c>
      <c r="X2023" s="158">
        <v>45149</v>
      </c>
      <c r="Y2023" s="297">
        <f t="shared" si="88"/>
        <v>1</v>
      </c>
      <c r="Z2023" s="263"/>
      <c r="AA2023" s="263"/>
      <c r="AB2023" s="263"/>
      <c r="AC2023" s="263"/>
      <c r="AD2023" s="263"/>
      <c r="AE2023" s="263"/>
      <c r="AF2023" s="263">
        <v>1</v>
      </c>
      <c r="AG2023" s="158">
        <v>45279</v>
      </c>
      <c r="AH2023" s="297">
        <f t="shared" si="86"/>
        <v>1</v>
      </c>
      <c r="AI2023" s="573"/>
      <c r="AJ2023" s="574" t="s">
        <v>659</v>
      </c>
      <c r="AK2023" s="574" t="s">
        <v>430</v>
      </c>
      <c r="AL2023" s="574"/>
      <c r="AM2023" s="574"/>
      <c r="AN2023" s="574"/>
      <c r="AO2023" s="574"/>
      <c r="AP2023" s="574"/>
      <c r="AQ2023" s="574"/>
      <c r="AR2023" s="574"/>
      <c r="AS2023" s="575"/>
      <c r="AT2023" s="576"/>
      <c r="AU2023" s="575"/>
      <c r="AV2023" s="577"/>
      <c r="AW2023" s="159"/>
    </row>
    <row r="2024" spans="1:49" ht="63.75">
      <c r="A2024" s="395"/>
      <c r="B2024" s="395">
        <v>4320520400</v>
      </c>
      <c r="C2024" s="263" t="s">
        <v>8711</v>
      </c>
      <c r="D2024" s="263" t="s">
        <v>8712</v>
      </c>
      <c r="E2024" s="263" t="s">
        <v>4193</v>
      </c>
      <c r="F2024" s="263" t="s">
        <v>422</v>
      </c>
      <c r="G2024" s="263" t="s">
        <v>655</v>
      </c>
      <c r="H2024" s="263"/>
      <c r="I2024" s="263"/>
      <c r="J2024" s="263"/>
      <c r="K2024" s="263"/>
      <c r="L2024" s="263"/>
      <c r="M2024" s="263"/>
      <c r="N2024" s="263"/>
      <c r="O2024" s="158"/>
      <c r="P2024" s="296">
        <f t="shared" si="87"/>
        <v>0</v>
      </c>
      <c r="Q2024" s="263"/>
      <c r="R2024" s="263"/>
      <c r="S2024" s="263"/>
      <c r="T2024" s="263"/>
      <c r="U2024" s="263"/>
      <c r="V2024" s="263"/>
      <c r="W2024" s="263">
        <v>1</v>
      </c>
      <c r="X2024" s="158">
        <v>45117</v>
      </c>
      <c r="Y2024" s="297">
        <f t="shared" si="88"/>
        <v>1</v>
      </c>
      <c r="Z2024" s="263"/>
      <c r="AA2024" s="263"/>
      <c r="AB2024" s="263"/>
      <c r="AC2024" s="263"/>
      <c r="AD2024" s="263"/>
      <c r="AE2024" s="263"/>
      <c r="AF2024" s="263"/>
      <c r="AG2024" s="158"/>
      <c r="AH2024" s="297">
        <f t="shared" si="86"/>
        <v>0</v>
      </c>
      <c r="AI2024" s="573"/>
      <c r="AJ2024" s="574" t="s">
        <v>659</v>
      </c>
      <c r="AK2024" s="574" t="s">
        <v>430</v>
      </c>
      <c r="AL2024" s="574"/>
      <c r="AM2024" s="574"/>
      <c r="AN2024" s="574"/>
      <c r="AO2024" s="574"/>
      <c r="AP2024" s="574"/>
      <c r="AQ2024" s="574"/>
      <c r="AR2024" s="574"/>
      <c r="AS2024" s="575"/>
      <c r="AT2024" s="576"/>
      <c r="AU2024" s="575"/>
      <c r="AV2024" s="577"/>
      <c r="AW2024" s="159"/>
    </row>
    <row r="2025" spans="1:49" ht="63.75">
      <c r="A2025" s="395"/>
      <c r="B2025" s="395">
        <v>4320520400</v>
      </c>
      <c r="C2025" s="263" t="s">
        <v>8713</v>
      </c>
      <c r="D2025" s="263" t="s">
        <v>8712</v>
      </c>
      <c r="E2025" s="263" t="s">
        <v>4194</v>
      </c>
      <c r="F2025" s="263" t="s">
        <v>422</v>
      </c>
      <c r="G2025" s="263" t="s">
        <v>655</v>
      </c>
      <c r="H2025" s="263"/>
      <c r="I2025" s="263"/>
      <c r="J2025" s="263"/>
      <c r="K2025" s="263"/>
      <c r="L2025" s="263"/>
      <c r="M2025" s="263"/>
      <c r="N2025" s="263"/>
      <c r="O2025" s="158"/>
      <c r="P2025" s="296">
        <f t="shared" si="87"/>
        <v>0</v>
      </c>
      <c r="Q2025" s="263"/>
      <c r="R2025" s="263"/>
      <c r="S2025" s="263"/>
      <c r="T2025" s="263"/>
      <c r="U2025" s="263"/>
      <c r="V2025" s="263"/>
      <c r="W2025" s="263">
        <v>1</v>
      </c>
      <c r="X2025" s="158">
        <v>45117</v>
      </c>
      <c r="Y2025" s="297">
        <f t="shared" si="88"/>
        <v>1</v>
      </c>
      <c r="Z2025" s="263"/>
      <c r="AA2025" s="263"/>
      <c r="AB2025" s="263"/>
      <c r="AC2025" s="263"/>
      <c r="AD2025" s="263"/>
      <c r="AE2025" s="263"/>
      <c r="AF2025" s="263"/>
      <c r="AG2025" s="158"/>
      <c r="AH2025" s="297">
        <f t="shared" si="86"/>
        <v>0</v>
      </c>
      <c r="AI2025" s="573"/>
      <c r="AJ2025" s="574" t="s">
        <v>659</v>
      </c>
      <c r="AK2025" s="574" t="s">
        <v>430</v>
      </c>
      <c r="AL2025" s="574"/>
      <c r="AM2025" s="574"/>
      <c r="AN2025" s="574"/>
      <c r="AO2025" s="574"/>
      <c r="AP2025" s="574"/>
      <c r="AQ2025" s="574"/>
      <c r="AR2025" s="574"/>
      <c r="AS2025" s="575"/>
      <c r="AT2025" s="576"/>
      <c r="AU2025" s="575"/>
      <c r="AV2025" s="577"/>
      <c r="AW2025" s="159"/>
    </row>
    <row r="2026" spans="1:49" ht="51">
      <c r="A2026" s="395"/>
      <c r="B2026" s="395">
        <v>5390530800</v>
      </c>
      <c r="C2026" s="263" t="s">
        <v>8714</v>
      </c>
      <c r="D2026" s="263" t="s">
        <v>8715</v>
      </c>
      <c r="E2026" s="263" t="s">
        <v>4195</v>
      </c>
      <c r="F2026" s="263" t="s">
        <v>422</v>
      </c>
      <c r="G2026" s="263" t="s">
        <v>655</v>
      </c>
      <c r="H2026" s="263"/>
      <c r="I2026" s="263"/>
      <c r="J2026" s="263"/>
      <c r="K2026" s="263"/>
      <c r="L2026" s="263"/>
      <c r="M2026" s="263"/>
      <c r="N2026" s="263"/>
      <c r="O2026" s="158"/>
      <c r="P2026" s="296">
        <f t="shared" si="87"/>
        <v>0</v>
      </c>
      <c r="Q2026" s="263"/>
      <c r="R2026" s="263"/>
      <c r="S2026" s="263"/>
      <c r="T2026" s="263"/>
      <c r="U2026" s="263"/>
      <c r="V2026" s="263"/>
      <c r="W2026" s="263">
        <v>1</v>
      </c>
      <c r="X2026" s="158">
        <v>45148</v>
      </c>
      <c r="Y2026" s="297">
        <f t="shared" si="88"/>
        <v>1</v>
      </c>
      <c r="Z2026" s="263"/>
      <c r="AA2026" s="263"/>
      <c r="AB2026" s="263"/>
      <c r="AC2026" s="263"/>
      <c r="AD2026" s="263"/>
      <c r="AE2026" s="263"/>
      <c r="AF2026" s="263"/>
      <c r="AG2026" s="158"/>
      <c r="AH2026" s="297">
        <f t="shared" si="86"/>
        <v>0</v>
      </c>
      <c r="AI2026" s="573"/>
      <c r="AJ2026" s="574" t="s">
        <v>659</v>
      </c>
      <c r="AK2026" s="574" t="s">
        <v>430</v>
      </c>
      <c r="AL2026" s="574"/>
      <c r="AM2026" s="574"/>
      <c r="AN2026" s="574"/>
      <c r="AO2026" s="574"/>
      <c r="AP2026" s="574"/>
      <c r="AQ2026" s="574"/>
      <c r="AR2026" s="574"/>
      <c r="AS2026" s="575"/>
      <c r="AT2026" s="576"/>
      <c r="AU2026" s="575"/>
      <c r="AV2026" s="577"/>
      <c r="AW2026" s="159"/>
    </row>
    <row r="2027" spans="1:49" ht="51">
      <c r="A2027" s="395"/>
      <c r="B2027" s="395">
        <v>5390530800</v>
      </c>
      <c r="C2027" s="263" t="s">
        <v>8716</v>
      </c>
      <c r="D2027" s="263" t="s">
        <v>8715</v>
      </c>
      <c r="E2027" s="263" t="s">
        <v>4196</v>
      </c>
      <c r="F2027" s="263" t="s">
        <v>422</v>
      </c>
      <c r="G2027" s="263" t="s">
        <v>655</v>
      </c>
      <c r="H2027" s="263"/>
      <c r="I2027" s="263"/>
      <c r="J2027" s="263"/>
      <c r="K2027" s="263"/>
      <c r="L2027" s="263"/>
      <c r="M2027" s="263"/>
      <c r="N2027" s="263"/>
      <c r="O2027" s="158"/>
      <c r="P2027" s="296">
        <f t="shared" si="87"/>
        <v>0</v>
      </c>
      <c r="Q2027" s="263"/>
      <c r="R2027" s="263"/>
      <c r="S2027" s="263"/>
      <c r="T2027" s="263"/>
      <c r="U2027" s="263"/>
      <c r="V2027" s="263"/>
      <c r="W2027" s="263">
        <v>1</v>
      </c>
      <c r="X2027" s="158">
        <v>45148</v>
      </c>
      <c r="Y2027" s="297">
        <f t="shared" si="88"/>
        <v>1</v>
      </c>
      <c r="Z2027" s="263"/>
      <c r="AA2027" s="263"/>
      <c r="AB2027" s="263"/>
      <c r="AC2027" s="263"/>
      <c r="AD2027" s="263"/>
      <c r="AE2027" s="263"/>
      <c r="AF2027" s="263"/>
      <c r="AG2027" s="158"/>
      <c r="AH2027" s="297">
        <f t="shared" si="86"/>
        <v>0</v>
      </c>
      <c r="AI2027" s="573"/>
      <c r="AJ2027" s="574" t="s">
        <v>659</v>
      </c>
      <c r="AK2027" s="574" t="s">
        <v>430</v>
      </c>
      <c r="AL2027" s="574"/>
      <c r="AM2027" s="574"/>
      <c r="AN2027" s="574"/>
      <c r="AO2027" s="574"/>
      <c r="AP2027" s="574"/>
      <c r="AQ2027" s="574"/>
      <c r="AR2027" s="574"/>
      <c r="AS2027" s="575"/>
      <c r="AT2027" s="576"/>
      <c r="AU2027" s="575"/>
      <c r="AV2027" s="577"/>
      <c r="AW2027" s="159"/>
    </row>
    <row r="2028" spans="1:49" ht="51">
      <c r="A2028" s="395"/>
      <c r="B2028" s="395">
        <v>3593620100</v>
      </c>
      <c r="C2028" s="263" t="s">
        <v>8717</v>
      </c>
      <c r="D2028" s="263" t="s">
        <v>8718</v>
      </c>
      <c r="E2028" s="263" t="s">
        <v>4197</v>
      </c>
      <c r="F2028" s="263" t="s">
        <v>422</v>
      </c>
      <c r="G2028" s="263" t="s">
        <v>655</v>
      </c>
      <c r="H2028" s="263"/>
      <c r="I2028" s="263"/>
      <c r="J2028" s="263"/>
      <c r="K2028" s="263"/>
      <c r="L2028" s="263"/>
      <c r="M2028" s="263"/>
      <c r="N2028" s="263"/>
      <c r="O2028" s="158"/>
      <c r="P2028" s="296">
        <f t="shared" si="87"/>
        <v>0</v>
      </c>
      <c r="Q2028" s="263"/>
      <c r="R2028" s="263"/>
      <c r="S2028" s="263"/>
      <c r="T2028" s="263"/>
      <c r="U2028" s="263"/>
      <c r="V2028" s="263"/>
      <c r="W2028" s="263">
        <v>1</v>
      </c>
      <c r="X2028" s="158">
        <v>45085</v>
      </c>
      <c r="Y2028" s="297">
        <f t="shared" si="88"/>
        <v>1</v>
      </c>
      <c r="Z2028" s="263"/>
      <c r="AA2028" s="263"/>
      <c r="AB2028" s="263"/>
      <c r="AC2028" s="263"/>
      <c r="AD2028" s="263"/>
      <c r="AE2028" s="263"/>
      <c r="AF2028" s="263"/>
      <c r="AG2028" s="158"/>
      <c r="AH2028" s="297">
        <f t="shared" si="86"/>
        <v>0</v>
      </c>
      <c r="AI2028" s="573"/>
      <c r="AJ2028" s="574" t="s">
        <v>659</v>
      </c>
      <c r="AK2028" s="574" t="s">
        <v>430</v>
      </c>
      <c r="AL2028" s="574"/>
      <c r="AM2028" s="574"/>
      <c r="AN2028" s="574"/>
      <c r="AO2028" s="574"/>
      <c r="AP2028" s="574"/>
      <c r="AQ2028" s="574"/>
      <c r="AR2028" s="574"/>
      <c r="AS2028" s="575"/>
      <c r="AT2028" s="576"/>
      <c r="AU2028" s="575"/>
      <c r="AV2028" s="577"/>
      <c r="AW2028" s="159"/>
    </row>
    <row r="2029" spans="1:49" ht="51">
      <c r="A2029" s="395"/>
      <c r="B2029" s="395">
        <v>3593620100</v>
      </c>
      <c r="C2029" s="263" t="s">
        <v>8717</v>
      </c>
      <c r="D2029" s="263" t="s">
        <v>8718</v>
      </c>
      <c r="E2029" s="263" t="s">
        <v>4198</v>
      </c>
      <c r="F2029" s="263" t="s">
        <v>422</v>
      </c>
      <c r="G2029" s="263" t="s">
        <v>655</v>
      </c>
      <c r="H2029" s="263"/>
      <c r="I2029" s="263"/>
      <c r="J2029" s="263"/>
      <c r="K2029" s="263"/>
      <c r="L2029" s="263"/>
      <c r="M2029" s="263"/>
      <c r="N2029" s="263"/>
      <c r="O2029" s="158"/>
      <c r="P2029" s="296">
        <f t="shared" si="87"/>
        <v>0</v>
      </c>
      <c r="Q2029" s="263"/>
      <c r="R2029" s="263"/>
      <c r="S2029" s="263"/>
      <c r="T2029" s="263"/>
      <c r="U2029" s="263"/>
      <c r="V2029" s="263"/>
      <c r="W2029" s="263">
        <v>1</v>
      </c>
      <c r="X2029" s="158">
        <v>45022</v>
      </c>
      <c r="Y2029" s="297">
        <f t="shared" si="88"/>
        <v>1</v>
      </c>
      <c r="Z2029" s="263"/>
      <c r="AA2029" s="263"/>
      <c r="AB2029" s="263"/>
      <c r="AC2029" s="263"/>
      <c r="AD2029" s="263"/>
      <c r="AE2029" s="263"/>
      <c r="AF2029" s="263"/>
      <c r="AG2029" s="158"/>
      <c r="AH2029" s="297">
        <f t="shared" si="86"/>
        <v>0</v>
      </c>
      <c r="AI2029" s="573"/>
      <c r="AJ2029" s="574" t="s">
        <v>659</v>
      </c>
      <c r="AK2029" s="574" t="s">
        <v>430</v>
      </c>
      <c r="AL2029" s="574"/>
      <c r="AM2029" s="574"/>
      <c r="AN2029" s="574"/>
      <c r="AO2029" s="574"/>
      <c r="AP2029" s="574"/>
      <c r="AQ2029" s="574"/>
      <c r="AR2029" s="574"/>
      <c r="AS2029" s="575"/>
      <c r="AT2029" s="576"/>
      <c r="AU2029" s="575"/>
      <c r="AV2029" s="577"/>
      <c r="AW2029" s="159"/>
    </row>
    <row r="2030" spans="1:49" ht="51">
      <c r="A2030" s="395"/>
      <c r="B2030" s="395">
        <v>5414821500</v>
      </c>
      <c r="C2030" s="263" t="s">
        <v>8719</v>
      </c>
      <c r="D2030" s="263" t="s">
        <v>8720</v>
      </c>
      <c r="E2030" s="263" t="s">
        <v>4199</v>
      </c>
      <c r="F2030" s="263" t="s">
        <v>422</v>
      </c>
      <c r="G2030" s="263" t="s">
        <v>655</v>
      </c>
      <c r="H2030" s="263"/>
      <c r="I2030" s="263"/>
      <c r="J2030" s="263"/>
      <c r="K2030" s="263"/>
      <c r="L2030" s="263"/>
      <c r="M2030" s="263"/>
      <c r="N2030" s="263"/>
      <c r="O2030" s="158"/>
      <c r="P2030" s="296">
        <f t="shared" si="87"/>
        <v>0</v>
      </c>
      <c r="Q2030" s="263"/>
      <c r="R2030" s="263"/>
      <c r="S2030" s="263"/>
      <c r="T2030" s="263"/>
      <c r="U2030" s="263"/>
      <c r="V2030" s="263"/>
      <c r="W2030" s="263">
        <v>1</v>
      </c>
      <c r="X2030" s="158">
        <v>45213</v>
      </c>
      <c r="Y2030" s="297">
        <f t="shared" si="88"/>
        <v>1</v>
      </c>
      <c r="Z2030" s="263"/>
      <c r="AA2030" s="263"/>
      <c r="AB2030" s="263"/>
      <c r="AC2030" s="263"/>
      <c r="AD2030" s="263"/>
      <c r="AE2030" s="263"/>
      <c r="AF2030" s="263"/>
      <c r="AG2030" s="158"/>
      <c r="AH2030" s="297">
        <f t="shared" si="86"/>
        <v>0</v>
      </c>
      <c r="AI2030" s="573"/>
      <c r="AJ2030" s="574" t="s">
        <v>659</v>
      </c>
      <c r="AK2030" s="574" t="s">
        <v>430</v>
      </c>
      <c r="AL2030" s="574"/>
      <c r="AM2030" s="574"/>
      <c r="AN2030" s="574"/>
      <c r="AO2030" s="574"/>
      <c r="AP2030" s="574"/>
      <c r="AQ2030" s="574"/>
      <c r="AR2030" s="574"/>
      <c r="AS2030" s="575"/>
      <c r="AT2030" s="576"/>
      <c r="AU2030" s="575"/>
      <c r="AV2030" s="577"/>
      <c r="AW2030" s="159"/>
    </row>
    <row r="2031" spans="1:49" ht="51">
      <c r="A2031" s="395"/>
      <c r="B2031" s="395">
        <v>5414821500</v>
      </c>
      <c r="C2031" s="263" t="s">
        <v>8719</v>
      </c>
      <c r="D2031" s="263" t="s">
        <v>8720</v>
      </c>
      <c r="E2031" s="263" t="s">
        <v>4200</v>
      </c>
      <c r="F2031" s="263" t="s">
        <v>422</v>
      </c>
      <c r="G2031" s="263" t="s">
        <v>655</v>
      </c>
      <c r="H2031" s="263"/>
      <c r="I2031" s="263"/>
      <c r="J2031" s="263"/>
      <c r="K2031" s="263"/>
      <c r="L2031" s="263"/>
      <c r="M2031" s="263"/>
      <c r="N2031" s="263"/>
      <c r="O2031" s="158"/>
      <c r="P2031" s="296">
        <f t="shared" si="87"/>
        <v>0</v>
      </c>
      <c r="Q2031" s="263"/>
      <c r="R2031" s="263"/>
      <c r="S2031" s="263"/>
      <c r="T2031" s="263"/>
      <c r="U2031" s="263"/>
      <c r="V2031" s="263"/>
      <c r="W2031" s="263">
        <v>1</v>
      </c>
      <c r="X2031" s="158">
        <v>45213</v>
      </c>
      <c r="Y2031" s="297">
        <f t="shared" si="88"/>
        <v>1</v>
      </c>
      <c r="Z2031" s="263"/>
      <c r="AA2031" s="263"/>
      <c r="AB2031" s="263"/>
      <c r="AC2031" s="263"/>
      <c r="AD2031" s="263"/>
      <c r="AE2031" s="263"/>
      <c r="AF2031" s="263"/>
      <c r="AG2031" s="158"/>
      <c r="AH2031" s="297">
        <f t="shared" si="86"/>
        <v>0</v>
      </c>
      <c r="AI2031" s="573"/>
      <c r="AJ2031" s="574" t="s">
        <v>659</v>
      </c>
      <c r="AK2031" s="574" t="s">
        <v>430</v>
      </c>
      <c r="AL2031" s="574"/>
      <c r="AM2031" s="574"/>
      <c r="AN2031" s="574"/>
      <c r="AO2031" s="574"/>
      <c r="AP2031" s="574"/>
      <c r="AQ2031" s="574"/>
      <c r="AR2031" s="574"/>
      <c r="AS2031" s="575"/>
      <c r="AT2031" s="576"/>
      <c r="AU2031" s="575"/>
      <c r="AV2031" s="577"/>
      <c r="AW2031" s="159"/>
    </row>
    <row r="2032" spans="1:49" ht="51">
      <c r="A2032" s="395"/>
      <c r="B2032" s="395">
        <v>4676621400</v>
      </c>
      <c r="C2032" s="263" t="s">
        <v>8721</v>
      </c>
      <c r="D2032" s="263" t="s">
        <v>6134</v>
      </c>
      <c r="E2032" s="263" t="s">
        <v>4201</v>
      </c>
      <c r="F2032" s="263" t="s">
        <v>422</v>
      </c>
      <c r="G2032" s="263" t="s">
        <v>655</v>
      </c>
      <c r="H2032" s="263"/>
      <c r="I2032" s="263"/>
      <c r="J2032" s="263"/>
      <c r="K2032" s="263"/>
      <c r="L2032" s="263"/>
      <c r="M2032" s="263"/>
      <c r="N2032" s="263"/>
      <c r="O2032" s="158"/>
      <c r="P2032" s="296">
        <f t="shared" si="87"/>
        <v>0</v>
      </c>
      <c r="Q2032" s="263"/>
      <c r="R2032" s="263"/>
      <c r="S2032" s="263"/>
      <c r="T2032" s="263"/>
      <c r="U2032" s="263"/>
      <c r="V2032" s="263"/>
      <c r="W2032" s="263">
        <v>1</v>
      </c>
      <c r="X2032" s="158">
        <v>45228</v>
      </c>
      <c r="Y2032" s="297">
        <f t="shared" si="88"/>
        <v>1</v>
      </c>
      <c r="Z2032" s="263"/>
      <c r="AA2032" s="263"/>
      <c r="AB2032" s="263"/>
      <c r="AC2032" s="263"/>
      <c r="AD2032" s="263"/>
      <c r="AE2032" s="263"/>
      <c r="AF2032" s="263"/>
      <c r="AG2032" s="158"/>
      <c r="AH2032" s="297">
        <f t="shared" si="86"/>
        <v>0</v>
      </c>
      <c r="AI2032" s="573"/>
      <c r="AJ2032" s="574" t="s">
        <v>659</v>
      </c>
      <c r="AK2032" s="574" t="s">
        <v>430</v>
      </c>
      <c r="AL2032" s="574"/>
      <c r="AM2032" s="574"/>
      <c r="AN2032" s="574"/>
      <c r="AO2032" s="574"/>
      <c r="AP2032" s="574"/>
      <c r="AQ2032" s="574"/>
      <c r="AR2032" s="574"/>
      <c r="AS2032" s="575"/>
      <c r="AT2032" s="576"/>
      <c r="AU2032" s="575"/>
      <c r="AV2032" s="577"/>
      <c r="AW2032" s="159"/>
    </row>
    <row r="2033" spans="1:49" ht="51">
      <c r="A2033" s="395"/>
      <c r="B2033" s="395">
        <v>5420401900</v>
      </c>
      <c r="C2033" s="263" t="s">
        <v>8722</v>
      </c>
      <c r="D2033" s="263" t="s">
        <v>8723</v>
      </c>
      <c r="E2033" s="263" t="s">
        <v>4202</v>
      </c>
      <c r="F2033" s="263" t="s">
        <v>422</v>
      </c>
      <c r="G2033" s="263" t="s">
        <v>655</v>
      </c>
      <c r="H2033" s="263"/>
      <c r="I2033" s="263"/>
      <c r="J2033" s="263"/>
      <c r="K2033" s="263"/>
      <c r="L2033" s="263"/>
      <c r="M2033" s="263"/>
      <c r="N2033" s="263"/>
      <c r="O2033" s="158"/>
      <c r="P2033" s="296">
        <f t="shared" si="87"/>
        <v>0</v>
      </c>
      <c r="Q2033" s="263"/>
      <c r="R2033" s="263"/>
      <c r="S2033" s="263"/>
      <c r="T2033" s="263"/>
      <c r="U2033" s="263"/>
      <c r="V2033" s="263"/>
      <c r="W2033" s="263">
        <v>1</v>
      </c>
      <c r="X2033" s="158">
        <v>45182</v>
      </c>
      <c r="Y2033" s="297">
        <f t="shared" si="88"/>
        <v>1</v>
      </c>
      <c r="Z2033" s="263"/>
      <c r="AA2033" s="263"/>
      <c r="AB2033" s="263"/>
      <c r="AC2033" s="263"/>
      <c r="AD2033" s="263"/>
      <c r="AE2033" s="263"/>
      <c r="AF2033" s="263"/>
      <c r="AG2033" s="158"/>
      <c r="AH2033" s="297">
        <f t="shared" ref="AH2033:AH2096" si="89">SUM($Z2033:$AF2033)</f>
        <v>0</v>
      </c>
      <c r="AI2033" s="573"/>
      <c r="AJ2033" s="574" t="s">
        <v>659</v>
      </c>
      <c r="AK2033" s="574" t="s">
        <v>430</v>
      </c>
      <c r="AL2033" s="574"/>
      <c r="AM2033" s="574"/>
      <c r="AN2033" s="574"/>
      <c r="AO2033" s="574"/>
      <c r="AP2033" s="574"/>
      <c r="AQ2033" s="574"/>
      <c r="AR2033" s="574"/>
      <c r="AS2033" s="575"/>
      <c r="AT2033" s="576"/>
      <c r="AU2033" s="575"/>
      <c r="AV2033" s="577"/>
      <c r="AW2033" s="159"/>
    </row>
    <row r="2034" spans="1:49" ht="51">
      <c r="A2034" s="395"/>
      <c r="B2034" s="395">
        <v>5312222100</v>
      </c>
      <c r="C2034" s="263" t="s">
        <v>8724</v>
      </c>
      <c r="D2034" s="263" t="s">
        <v>8725</v>
      </c>
      <c r="E2034" s="263" t="s">
        <v>4203</v>
      </c>
      <c r="F2034" s="263" t="s">
        <v>422</v>
      </c>
      <c r="G2034" s="263" t="s">
        <v>655</v>
      </c>
      <c r="H2034" s="263"/>
      <c r="I2034" s="263"/>
      <c r="J2034" s="263"/>
      <c r="K2034" s="263"/>
      <c r="L2034" s="263"/>
      <c r="M2034" s="263"/>
      <c r="N2034" s="263"/>
      <c r="O2034" s="158"/>
      <c r="P2034" s="296">
        <f t="shared" si="87"/>
        <v>0</v>
      </c>
      <c r="Q2034" s="263"/>
      <c r="R2034" s="263"/>
      <c r="S2034" s="263"/>
      <c r="T2034" s="263"/>
      <c r="U2034" s="263"/>
      <c r="V2034" s="263"/>
      <c r="W2034" s="263">
        <v>1</v>
      </c>
      <c r="X2034" s="158">
        <v>45148</v>
      </c>
      <c r="Y2034" s="297">
        <f t="shared" si="88"/>
        <v>1</v>
      </c>
      <c r="Z2034" s="263"/>
      <c r="AA2034" s="263"/>
      <c r="AB2034" s="263"/>
      <c r="AC2034" s="263"/>
      <c r="AD2034" s="263"/>
      <c r="AE2034" s="263"/>
      <c r="AF2034" s="263"/>
      <c r="AG2034" s="158"/>
      <c r="AH2034" s="297">
        <f t="shared" si="89"/>
        <v>0</v>
      </c>
      <c r="AI2034" s="573"/>
      <c r="AJ2034" s="574" t="s">
        <v>659</v>
      </c>
      <c r="AK2034" s="574" t="s">
        <v>430</v>
      </c>
      <c r="AL2034" s="574"/>
      <c r="AM2034" s="574"/>
      <c r="AN2034" s="574"/>
      <c r="AO2034" s="574"/>
      <c r="AP2034" s="574"/>
      <c r="AQ2034" s="574"/>
      <c r="AR2034" s="574"/>
      <c r="AS2034" s="575"/>
      <c r="AT2034" s="576"/>
      <c r="AU2034" s="575"/>
      <c r="AV2034" s="577"/>
      <c r="AW2034" s="159"/>
    </row>
    <row r="2035" spans="1:49" ht="51">
      <c r="A2035" s="395"/>
      <c r="B2035" s="395">
        <v>5312222100</v>
      </c>
      <c r="C2035" s="263" t="s">
        <v>8724</v>
      </c>
      <c r="D2035" s="263" t="s">
        <v>8725</v>
      </c>
      <c r="E2035" s="263" t="s">
        <v>4204</v>
      </c>
      <c r="F2035" s="263" t="s">
        <v>422</v>
      </c>
      <c r="G2035" s="263" t="s">
        <v>655</v>
      </c>
      <c r="H2035" s="263"/>
      <c r="I2035" s="263"/>
      <c r="J2035" s="263"/>
      <c r="K2035" s="263"/>
      <c r="L2035" s="263"/>
      <c r="M2035" s="263"/>
      <c r="N2035" s="263"/>
      <c r="O2035" s="158"/>
      <c r="P2035" s="296">
        <f t="shared" si="87"/>
        <v>0</v>
      </c>
      <c r="Q2035" s="263"/>
      <c r="R2035" s="263"/>
      <c r="S2035" s="263"/>
      <c r="T2035" s="263"/>
      <c r="U2035" s="263"/>
      <c r="V2035" s="263"/>
      <c r="W2035" s="263">
        <v>1</v>
      </c>
      <c r="X2035" s="158">
        <v>45148</v>
      </c>
      <c r="Y2035" s="297">
        <f t="shared" si="88"/>
        <v>1</v>
      </c>
      <c r="Z2035" s="263"/>
      <c r="AA2035" s="263"/>
      <c r="AB2035" s="263"/>
      <c r="AC2035" s="263"/>
      <c r="AD2035" s="263"/>
      <c r="AE2035" s="263"/>
      <c r="AF2035" s="263"/>
      <c r="AG2035" s="158"/>
      <c r="AH2035" s="297">
        <f t="shared" si="89"/>
        <v>0</v>
      </c>
      <c r="AI2035" s="573"/>
      <c r="AJ2035" s="574" t="s">
        <v>659</v>
      </c>
      <c r="AK2035" s="574" t="s">
        <v>430</v>
      </c>
      <c r="AL2035" s="574"/>
      <c r="AM2035" s="574"/>
      <c r="AN2035" s="574"/>
      <c r="AO2035" s="574"/>
      <c r="AP2035" s="574"/>
      <c r="AQ2035" s="574"/>
      <c r="AR2035" s="574"/>
      <c r="AS2035" s="575"/>
      <c r="AT2035" s="576"/>
      <c r="AU2035" s="575"/>
      <c r="AV2035" s="577"/>
      <c r="AW2035" s="159"/>
    </row>
    <row r="2036" spans="1:49" ht="25.5">
      <c r="A2036" s="395"/>
      <c r="B2036" s="395">
        <v>3410511700</v>
      </c>
      <c r="C2036" s="263" t="s">
        <v>8726</v>
      </c>
      <c r="D2036" s="263" t="s">
        <v>8727</v>
      </c>
      <c r="E2036" s="263" t="s">
        <v>4205</v>
      </c>
      <c r="F2036" s="263" t="s">
        <v>420</v>
      </c>
      <c r="G2036" s="263" t="s">
        <v>655</v>
      </c>
      <c r="H2036" s="263"/>
      <c r="I2036" s="263"/>
      <c r="J2036" s="263"/>
      <c r="K2036" s="263"/>
      <c r="L2036" s="263"/>
      <c r="M2036" s="263"/>
      <c r="N2036" s="263"/>
      <c r="O2036" s="158"/>
      <c r="P2036" s="296">
        <f t="shared" si="87"/>
        <v>0</v>
      </c>
      <c r="Q2036" s="263"/>
      <c r="R2036" s="263"/>
      <c r="S2036" s="263"/>
      <c r="T2036" s="263"/>
      <c r="U2036" s="263"/>
      <c r="V2036" s="263"/>
      <c r="W2036" s="263"/>
      <c r="X2036" s="158"/>
      <c r="Y2036" s="297">
        <f t="shared" si="88"/>
        <v>0</v>
      </c>
      <c r="Z2036" s="263"/>
      <c r="AA2036" s="263"/>
      <c r="AB2036" s="263"/>
      <c r="AC2036" s="263"/>
      <c r="AD2036" s="263"/>
      <c r="AE2036" s="263"/>
      <c r="AF2036" s="263">
        <v>6</v>
      </c>
      <c r="AG2036" s="158">
        <v>45197</v>
      </c>
      <c r="AH2036" s="297">
        <f t="shared" si="89"/>
        <v>6</v>
      </c>
      <c r="AI2036" s="573"/>
      <c r="AJ2036" s="574" t="s">
        <v>659</v>
      </c>
      <c r="AK2036" s="574" t="s">
        <v>430</v>
      </c>
      <c r="AL2036" s="574"/>
      <c r="AM2036" s="574"/>
      <c r="AN2036" s="574"/>
      <c r="AO2036" s="574"/>
      <c r="AP2036" s="574"/>
      <c r="AQ2036" s="574"/>
      <c r="AR2036" s="574"/>
      <c r="AS2036" s="575"/>
      <c r="AT2036" s="576"/>
      <c r="AU2036" s="575"/>
      <c r="AV2036" s="577"/>
      <c r="AW2036" s="159"/>
    </row>
    <row r="2037" spans="1:49" ht="25.5">
      <c r="A2037" s="395"/>
      <c r="B2037" s="395">
        <v>3410511700</v>
      </c>
      <c r="C2037" s="263" t="s">
        <v>8728</v>
      </c>
      <c r="D2037" s="263" t="s">
        <v>8727</v>
      </c>
      <c r="E2037" s="263" t="s">
        <v>4206</v>
      </c>
      <c r="F2037" s="263" t="s">
        <v>418</v>
      </c>
      <c r="G2037" s="263" t="s">
        <v>655</v>
      </c>
      <c r="H2037" s="263"/>
      <c r="I2037" s="263"/>
      <c r="J2037" s="263"/>
      <c r="K2037" s="263"/>
      <c r="L2037" s="263"/>
      <c r="M2037" s="263"/>
      <c r="N2037" s="263"/>
      <c r="O2037" s="158"/>
      <c r="P2037" s="296">
        <f t="shared" si="87"/>
        <v>0</v>
      </c>
      <c r="Q2037" s="263"/>
      <c r="R2037" s="263"/>
      <c r="S2037" s="263"/>
      <c r="T2037" s="263"/>
      <c r="U2037" s="263"/>
      <c r="V2037" s="263"/>
      <c r="W2037" s="263"/>
      <c r="X2037" s="158"/>
      <c r="Y2037" s="297">
        <f t="shared" si="88"/>
        <v>0</v>
      </c>
      <c r="Z2037" s="263"/>
      <c r="AA2037" s="263"/>
      <c r="AB2037" s="263"/>
      <c r="AC2037" s="263"/>
      <c r="AD2037" s="263"/>
      <c r="AE2037" s="263"/>
      <c r="AF2037" s="263">
        <v>4</v>
      </c>
      <c r="AG2037" s="158">
        <v>45204</v>
      </c>
      <c r="AH2037" s="297">
        <f t="shared" si="89"/>
        <v>4</v>
      </c>
      <c r="AI2037" s="573"/>
      <c r="AJ2037" s="574" t="s">
        <v>659</v>
      </c>
      <c r="AK2037" s="574" t="s">
        <v>430</v>
      </c>
      <c r="AL2037" s="574"/>
      <c r="AM2037" s="574"/>
      <c r="AN2037" s="574"/>
      <c r="AO2037" s="574"/>
      <c r="AP2037" s="574"/>
      <c r="AQ2037" s="574"/>
      <c r="AR2037" s="574"/>
      <c r="AS2037" s="575"/>
      <c r="AT2037" s="576"/>
      <c r="AU2037" s="575"/>
      <c r="AV2037" s="577"/>
      <c r="AW2037" s="159"/>
    </row>
    <row r="2038" spans="1:49" ht="25.5">
      <c r="A2038" s="395"/>
      <c r="B2038" s="395">
        <v>3410511700</v>
      </c>
      <c r="C2038" s="263" t="s">
        <v>8729</v>
      </c>
      <c r="D2038" s="263" t="s">
        <v>8727</v>
      </c>
      <c r="E2038" s="263" t="s">
        <v>4207</v>
      </c>
      <c r="F2038" s="263" t="s">
        <v>418</v>
      </c>
      <c r="G2038" s="263" t="s">
        <v>655</v>
      </c>
      <c r="H2038" s="263"/>
      <c r="I2038" s="263"/>
      <c r="J2038" s="263"/>
      <c r="K2038" s="263"/>
      <c r="L2038" s="263"/>
      <c r="M2038" s="263"/>
      <c r="N2038" s="263"/>
      <c r="O2038" s="158"/>
      <c r="P2038" s="296">
        <f t="shared" si="87"/>
        <v>0</v>
      </c>
      <c r="Q2038" s="263"/>
      <c r="R2038" s="263"/>
      <c r="S2038" s="263"/>
      <c r="T2038" s="263"/>
      <c r="U2038" s="263"/>
      <c r="V2038" s="263"/>
      <c r="W2038" s="263"/>
      <c r="X2038" s="158"/>
      <c r="Y2038" s="297">
        <f t="shared" si="88"/>
        <v>0</v>
      </c>
      <c r="Z2038" s="263"/>
      <c r="AA2038" s="263"/>
      <c r="AB2038" s="263"/>
      <c r="AC2038" s="263"/>
      <c r="AD2038" s="263"/>
      <c r="AE2038" s="263"/>
      <c r="AF2038" s="263">
        <v>4</v>
      </c>
      <c r="AG2038" s="158">
        <v>45247</v>
      </c>
      <c r="AH2038" s="297">
        <f t="shared" si="89"/>
        <v>4</v>
      </c>
      <c r="AI2038" s="573"/>
      <c r="AJ2038" s="574" t="s">
        <v>659</v>
      </c>
      <c r="AK2038" s="574" t="s">
        <v>430</v>
      </c>
      <c r="AL2038" s="574"/>
      <c r="AM2038" s="574"/>
      <c r="AN2038" s="574"/>
      <c r="AO2038" s="574"/>
      <c r="AP2038" s="574"/>
      <c r="AQ2038" s="574"/>
      <c r="AR2038" s="574"/>
      <c r="AS2038" s="575"/>
      <c r="AT2038" s="576"/>
      <c r="AU2038" s="575"/>
      <c r="AV2038" s="577"/>
      <c r="AW2038" s="159"/>
    </row>
    <row r="2039" spans="1:49" ht="38.25">
      <c r="A2039" s="395"/>
      <c r="B2039" s="395">
        <v>4152411000</v>
      </c>
      <c r="C2039" s="263" t="s">
        <v>8730</v>
      </c>
      <c r="D2039" s="263" t="s">
        <v>8731</v>
      </c>
      <c r="E2039" s="263">
        <v>2502990</v>
      </c>
      <c r="F2039" s="263" t="s">
        <v>420</v>
      </c>
      <c r="G2039" s="263" t="s">
        <v>655</v>
      </c>
      <c r="H2039" s="263"/>
      <c r="I2039" s="263"/>
      <c r="J2039" s="263"/>
      <c r="K2039" s="263"/>
      <c r="L2039" s="263"/>
      <c r="M2039" s="263"/>
      <c r="N2039" s="263"/>
      <c r="O2039" s="158"/>
      <c r="P2039" s="296">
        <f t="shared" ref="P2039:P2102" si="90">SUM($H2039:$N2039)</f>
        <v>0</v>
      </c>
      <c r="Q2039" s="263"/>
      <c r="R2039" s="263"/>
      <c r="S2039" s="263"/>
      <c r="T2039" s="263"/>
      <c r="U2039" s="263"/>
      <c r="V2039" s="263"/>
      <c r="W2039" s="263"/>
      <c r="X2039" s="158"/>
      <c r="Y2039" s="297">
        <f t="shared" ref="Y2039:Y2102" si="91">SUM($Q2039:$W2039)</f>
        <v>0</v>
      </c>
      <c r="Z2039" s="263">
        <v>2</v>
      </c>
      <c r="AA2039" s="263"/>
      <c r="AB2039" s="263"/>
      <c r="AC2039" s="263"/>
      <c r="AD2039" s="263"/>
      <c r="AE2039" s="263"/>
      <c r="AF2039" s="263">
        <v>18</v>
      </c>
      <c r="AG2039" s="158">
        <v>45008</v>
      </c>
      <c r="AH2039" s="297">
        <f t="shared" si="89"/>
        <v>20</v>
      </c>
      <c r="AI2039" s="573">
        <v>0</v>
      </c>
      <c r="AJ2039" s="574" t="s">
        <v>659</v>
      </c>
      <c r="AK2039" s="574" t="s">
        <v>430</v>
      </c>
      <c r="AL2039" s="574" t="s">
        <v>671</v>
      </c>
      <c r="AM2039" s="574" t="s">
        <v>649</v>
      </c>
      <c r="AN2039" s="574"/>
      <c r="AO2039" s="574">
        <v>55</v>
      </c>
      <c r="AP2039" s="574"/>
      <c r="AQ2039" s="574"/>
      <c r="AR2039" s="574"/>
      <c r="AS2039" s="575">
        <v>0.53</v>
      </c>
      <c r="AT2039" s="576">
        <v>4</v>
      </c>
      <c r="AU2039" s="575" t="s">
        <v>672</v>
      </c>
      <c r="AV2039" s="577" t="s">
        <v>653</v>
      </c>
      <c r="AW2039" s="159"/>
    </row>
    <row r="2040" spans="1:49" ht="25.5">
      <c r="A2040" s="395"/>
      <c r="B2040" s="395">
        <v>3064240300</v>
      </c>
      <c r="C2040" s="263" t="s">
        <v>8732</v>
      </c>
      <c r="D2040" s="263" t="s">
        <v>8733</v>
      </c>
      <c r="E2040" s="263" t="s">
        <v>4208</v>
      </c>
      <c r="F2040" s="263" t="s">
        <v>420</v>
      </c>
      <c r="G2040" s="263" t="s">
        <v>655</v>
      </c>
      <c r="H2040" s="263"/>
      <c r="I2040" s="263"/>
      <c r="J2040" s="263"/>
      <c r="K2040" s="263"/>
      <c r="L2040" s="263"/>
      <c r="M2040" s="263"/>
      <c r="N2040" s="263"/>
      <c r="O2040" s="158"/>
      <c r="P2040" s="296">
        <f t="shared" si="90"/>
        <v>0</v>
      </c>
      <c r="Q2040" s="263"/>
      <c r="R2040" s="263"/>
      <c r="S2040" s="263"/>
      <c r="T2040" s="263"/>
      <c r="U2040" s="263"/>
      <c r="V2040" s="263"/>
      <c r="W2040" s="263"/>
      <c r="X2040" s="158"/>
      <c r="Y2040" s="297">
        <f t="shared" si="91"/>
        <v>0</v>
      </c>
      <c r="Z2040" s="263"/>
      <c r="AA2040" s="263"/>
      <c r="AB2040" s="263"/>
      <c r="AC2040" s="263"/>
      <c r="AD2040" s="263"/>
      <c r="AE2040" s="263"/>
      <c r="AF2040" s="263">
        <v>7</v>
      </c>
      <c r="AG2040" s="158">
        <v>45196</v>
      </c>
      <c r="AH2040" s="297">
        <f t="shared" si="89"/>
        <v>7</v>
      </c>
      <c r="AI2040" s="573"/>
      <c r="AJ2040" s="574" t="s">
        <v>659</v>
      </c>
      <c r="AK2040" s="574" t="s">
        <v>430</v>
      </c>
      <c r="AL2040" s="574"/>
      <c r="AM2040" s="574"/>
      <c r="AN2040" s="574"/>
      <c r="AO2040" s="574"/>
      <c r="AP2040" s="574"/>
      <c r="AQ2040" s="574"/>
      <c r="AR2040" s="574"/>
      <c r="AS2040" s="575"/>
      <c r="AT2040" s="576"/>
      <c r="AU2040" s="575"/>
      <c r="AV2040" s="577"/>
      <c r="AW2040" s="159"/>
    </row>
    <row r="2041" spans="1:49" ht="25.5">
      <c r="A2041" s="395"/>
      <c r="B2041" s="395">
        <v>3064240300</v>
      </c>
      <c r="C2041" s="263" t="s">
        <v>8734</v>
      </c>
      <c r="D2041" s="263" t="s">
        <v>8733</v>
      </c>
      <c r="E2041" s="263" t="s">
        <v>4209</v>
      </c>
      <c r="F2041" s="263" t="s">
        <v>420</v>
      </c>
      <c r="G2041" s="263" t="s">
        <v>655</v>
      </c>
      <c r="H2041" s="263"/>
      <c r="I2041" s="263"/>
      <c r="J2041" s="263"/>
      <c r="K2041" s="263"/>
      <c r="L2041" s="263"/>
      <c r="M2041" s="263"/>
      <c r="N2041" s="263"/>
      <c r="O2041" s="158"/>
      <c r="P2041" s="296">
        <f t="shared" si="90"/>
        <v>0</v>
      </c>
      <c r="Q2041" s="263"/>
      <c r="R2041" s="263"/>
      <c r="S2041" s="263"/>
      <c r="T2041" s="263"/>
      <c r="U2041" s="263"/>
      <c r="V2041" s="263"/>
      <c r="W2041" s="263"/>
      <c r="X2041" s="158"/>
      <c r="Y2041" s="297">
        <f t="shared" si="91"/>
        <v>0</v>
      </c>
      <c r="Z2041" s="263"/>
      <c r="AA2041" s="263"/>
      <c r="AB2041" s="263"/>
      <c r="AC2041" s="263"/>
      <c r="AD2041" s="263"/>
      <c r="AE2041" s="263"/>
      <c r="AF2041" s="263">
        <v>7</v>
      </c>
      <c r="AG2041" s="158">
        <v>45197</v>
      </c>
      <c r="AH2041" s="297">
        <f t="shared" si="89"/>
        <v>7</v>
      </c>
      <c r="AI2041" s="573"/>
      <c r="AJ2041" s="574" t="s">
        <v>659</v>
      </c>
      <c r="AK2041" s="574" t="s">
        <v>430</v>
      </c>
      <c r="AL2041" s="574"/>
      <c r="AM2041" s="574"/>
      <c r="AN2041" s="574"/>
      <c r="AO2041" s="574"/>
      <c r="AP2041" s="574"/>
      <c r="AQ2041" s="574"/>
      <c r="AR2041" s="574"/>
      <c r="AS2041" s="575"/>
      <c r="AT2041" s="576"/>
      <c r="AU2041" s="575"/>
      <c r="AV2041" s="577"/>
      <c r="AW2041" s="159"/>
    </row>
    <row r="2042" spans="1:49" ht="25.5">
      <c r="A2042" s="395"/>
      <c r="B2042" s="395">
        <v>3064240300</v>
      </c>
      <c r="C2042" s="263" t="s">
        <v>8735</v>
      </c>
      <c r="D2042" s="263" t="s">
        <v>8733</v>
      </c>
      <c r="E2042" s="263" t="s">
        <v>4210</v>
      </c>
      <c r="F2042" s="263" t="s">
        <v>420</v>
      </c>
      <c r="G2042" s="263" t="s">
        <v>655</v>
      </c>
      <c r="H2042" s="263"/>
      <c r="I2042" s="263"/>
      <c r="J2042" s="263"/>
      <c r="K2042" s="263"/>
      <c r="L2042" s="263"/>
      <c r="M2042" s="263"/>
      <c r="N2042" s="263"/>
      <c r="O2042" s="158"/>
      <c r="P2042" s="296">
        <f t="shared" si="90"/>
        <v>0</v>
      </c>
      <c r="Q2042" s="263"/>
      <c r="R2042" s="263"/>
      <c r="S2042" s="263"/>
      <c r="T2042" s="263"/>
      <c r="U2042" s="263"/>
      <c r="V2042" s="263"/>
      <c r="W2042" s="263"/>
      <c r="X2042" s="158"/>
      <c r="Y2042" s="297">
        <f t="shared" si="91"/>
        <v>0</v>
      </c>
      <c r="Z2042" s="263"/>
      <c r="AA2042" s="263"/>
      <c r="AB2042" s="263"/>
      <c r="AC2042" s="263"/>
      <c r="AD2042" s="263"/>
      <c r="AE2042" s="263"/>
      <c r="AF2042" s="263">
        <v>7</v>
      </c>
      <c r="AG2042" s="158">
        <v>45196</v>
      </c>
      <c r="AH2042" s="297">
        <f t="shared" si="89"/>
        <v>7</v>
      </c>
      <c r="AI2042" s="573"/>
      <c r="AJ2042" s="574" t="s">
        <v>659</v>
      </c>
      <c r="AK2042" s="574" t="s">
        <v>430</v>
      </c>
      <c r="AL2042" s="574"/>
      <c r="AM2042" s="574"/>
      <c r="AN2042" s="574"/>
      <c r="AO2042" s="574"/>
      <c r="AP2042" s="574"/>
      <c r="AQ2042" s="574"/>
      <c r="AR2042" s="574"/>
      <c r="AS2042" s="575"/>
      <c r="AT2042" s="576"/>
      <c r="AU2042" s="575"/>
      <c r="AV2042" s="577"/>
      <c r="AW2042" s="159"/>
    </row>
    <row r="2043" spans="1:49" ht="25.5">
      <c r="A2043" s="395"/>
      <c r="B2043" s="395">
        <v>4236750500</v>
      </c>
      <c r="C2043" s="263" t="s">
        <v>8736</v>
      </c>
      <c r="D2043" s="263" t="s">
        <v>8737</v>
      </c>
      <c r="E2043" s="263">
        <v>2196912</v>
      </c>
      <c r="F2043" s="263" t="s">
        <v>418</v>
      </c>
      <c r="G2043" s="263" t="s">
        <v>655</v>
      </c>
      <c r="H2043" s="263"/>
      <c r="I2043" s="263"/>
      <c r="J2043" s="263"/>
      <c r="K2043" s="263"/>
      <c r="L2043" s="263"/>
      <c r="M2043" s="263"/>
      <c r="N2043" s="263"/>
      <c r="O2043" s="158"/>
      <c r="P2043" s="296">
        <f t="shared" si="90"/>
        <v>0</v>
      </c>
      <c r="Q2043" s="263"/>
      <c r="R2043" s="263"/>
      <c r="S2043" s="263"/>
      <c r="T2043" s="263"/>
      <c r="U2043" s="263"/>
      <c r="V2043" s="263"/>
      <c r="W2043" s="263"/>
      <c r="X2043" s="158"/>
      <c r="Y2043" s="297">
        <f t="shared" si="91"/>
        <v>0</v>
      </c>
      <c r="Z2043" s="263"/>
      <c r="AA2043" s="263"/>
      <c r="AB2043" s="263"/>
      <c r="AC2043" s="263"/>
      <c r="AD2043" s="263"/>
      <c r="AE2043" s="263"/>
      <c r="AF2043" s="263">
        <v>4</v>
      </c>
      <c r="AG2043" s="158">
        <v>45134</v>
      </c>
      <c r="AH2043" s="297">
        <f t="shared" si="89"/>
        <v>4</v>
      </c>
      <c r="AI2043" s="573"/>
      <c r="AJ2043" s="574" t="s">
        <v>659</v>
      </c>
      <c r="AK2043" s="574" t="s">
        <v>430</v>
      </c>
      <c r="AL2043" s="574"/>
      <c r="AM2043" s="574"/>
      <c r="AN2043" s="574"/>
      <c r="AO2043" s="574"/>
      <c r="AP2043" s="574"/>
      <c r="AQ2043" s="574"/>
      <c r="AR2043" s="574"/>
      <c r="AS2043" s="575"/>
      <c r="AT2043" s="576"/>
      <c r="AU2043" s="575"/>
      <c r="AV2043" s="577"/>
      <c r="AW2043" s="159"/>
    </row>
    <row r="2044" spans="1:49" ht="38.25">
      <c r="A2044" s="395"/>
      <c r="B2044" s="395">
        <v>4235940500</v>
      </c>
      <c r="C2044" s="263" t="s">
        <v>8738</v>
      </c>
      <c r="D2044" s="263" t="s">
        <v>8739</v>
      </c>
      <c r="E2044" s="263" t="s">
        <v>4211</v>
      </c>
      <c r="F2044" s="263" t="s">
        <v>422</v>
      </c>
      <c r="G2044" s="263" t="s">
        <v>655</v>
      </c>
      <c r="H2044" s="263"/>
      <c r="I2044" s="263"/>
      <c r="J2044" s="263"/>
      <c r="K2044" s="263"/>
      <c r="L2044" s="263"/>
      <c r="M2044" s="263"/>
      <c r="N2044" s="263"/>
      <c r="O2044" s="158"/>
      <c r="P2044" s="296">
        <f t="shared" si="90"/>
        <v>0</v>
      </c>
      <c r="Q2044" s="263"/>
      <c r="R2044" s="263"/>
      <c r="S2044" s="263"/>
      <c r="T2044" s="263"/>
      <c r="U2044" s="263"/>
      <c r="V2044" s="263"/>
      <c r="W2044" s="263"/>
      <c r="X2044" s="158"/>
      <c r="Y2044" s="297">
        <f t="shared" si="91"/>
        <v>0</v>
      </c>
      <c r="Z2044" s="263"/>
      <c r="AA2044" s="263"/>
      <c r="AB2044" s="263"/>
      <c r="AC2044" s="263"/>
      <c r="AD2044" s="263"/>
      <c r="AE2044" s="263"/>
      <c r="AF2044" s="263">
        <v>2</v>
      </c>
      <c r="AG2044" s="158">
        <v>45009</v>
      </c>
      <c r="AH2044" s="297">
        <f t="shared" si="89"/>
        <v>2</v>
      </c>
      <c r="AI2044" s="573"/>
      <c r="AJ2044" s="574" t="s">
        <v>659</v>
      </c>
      <c r="AK2044" s="574" t="s">
        <v>430</v>
      </c>
      <c r="AL2044" s="574"/>
      <c r="AM2044" s="574"/>
      <c r="AN2044" s="574"/>
      <c r="AO2044" s="574"/>
      <c r="AP2044" s="574"/>
      <c r="AQ2044" s="574"/>
      <c r="AR2044" s="574"/>
      <c r="AS2044" s="575"/>
      <c r="AT2044" s="576"/>
      <c r="AU2044" s="575"/>
      <c r="AV2044" s="577"/>
      <c r="AW2044" s="159"/>
    </row>
    <row r="2045" spans="1:49" ht="25.5">
      <c r="A2045" s="395"/>
      <c r="B2045" s="395">
        <v>3525120700</v>
      </c>
      <c r="C2045" s="263" t="s">
        <v>8740</v>
      </c>
      <c r="D2045" s="263" t="s">
        <v>8741</v>
      </c>
      <c r="E2045" s="263" t="s">
        <v>4212</v>
      </c>
      <c r="F2045" s="263" t="s">
        <v>422</v>
      </c>
      <c r="G2045" s="263" t="s">
        <v>655</v>
      </c>
      <c r="H2045" s="263"/>
      <c r="I2045" s="263"/>
      <c r="J2045" s="263"/>
      <c r="K2045" s="263"/>
      <c r="L2045" s="263"/>
      <c r="M2045" s="263"/>
      <c r="N2045" s="263"/>
      <c r="O2045" s="158"/>
      <c r="P2045" s="296">
        <f t="shared" si="90"/>
        <v>0</v>
      </c>
      <c r="Q2045" s="263"/>
      <c r="R2045" s="263"/>
      <c r="S2045" s="263"/>
      <c r="T2045" s="263"/>
      <c r="U2045" s="263"/>
      <c r="V2045" s="263"/>
      <c r="W2045" s="263"/>
      <c r="X2045" s="158"/>
      <c r="Y2045" s="297">
        <f t="shared" si="91"/>
        <v>0</v>
      </c>
      <c r="Z2045" s="263"/>
      <c r="AA2045" s="263"/>
      <c r="AB2045" s="263"/>
      <c r="AC2045" s="263"/>
      <c r="AD2045" s="263"/>
      <c r="AE2045" s="263"/>
      <c r="AF2045" s="263">
        <v>1</v>
      </c>
      <c r="AG2045" s="158">
        <v>45203</v>
      </c>
      <c r="AH2045" s="297">
        <f t="shared" si="89"/>
        <v>1</v>
      </c>
      <c r="AI2045" s="573"/>
      <c r="AJ2045" s="574" t="s">
        <v>659</v>
      </c>
      <c r="AK2045" s="574" t="s">
        <v>430</v>
      </c>
      <c r="AL2045" s="574"/>
      <c r="AM2045" s="574"/>
      <c r="AN2045" s="574"/>
      <c r="AO2045" s="574"/>
      <c r="AP2045" s="574"/>
      <c r="AQ2045" s="574"/>
      <c r="AR2045" s="574"/>
      <c r="AS2045" s="575"/>
      <c r="AT2045" s="576"/>
      <c r="AU2045" s="575"/>
      <c r="AV2045" s="577"/>
      <c r="AW2045" s="159"/>
    </row>
    <row r="2046" spans="1:49" ht="25.5">
      <c r="A2046" s="395"/>
      <c r="B2046" s="395">
        <v>6461021700</v>
      </c>
      <c r="C2046" s="263" t="s">
        <v>8742</v>
      </c>
      <c r="D2046" s="263" t="s">
        <v>5417</v>
      </c>
      <c r="E2046" s="263" t="s">
        <v>4213</v>
      </c>
      <c r="F2046" s="263" t="s">
        <v>420</v>
      </c>
      <c r="G2046" s="263" t="s">
        <v>655</v>
      </c>
      <c r="H2046" s="263"/>
      <c r="I2046" s="263"/>
      <c r="J2046" s="263"/>
      <c r="K2046" s="263"/>
      <c r="L2046" s="263"/>
      <c r="M2046" s="263"/>
      <c r="N2046" s="263"/>
      <c r="O2046" s="158"/>
      <c r="P2046" s="296">
        <f t="shared" si="90"/>
        <v>0</v>
      </c>
      <c r="Q2046" s="263"/>
      <c r="R2046" s="263"/>
      <c r="S2046" s="263"/>
      <c r="T2046" s="263"/>
      <c r="U2046" s="263"/>
      <c r="V2046" s="263"/>
      <c r="W2046" s="263"/>
      <c r="X2046" s="158"/>
      <c r="Y2046" s="297">
        <f t="shared" si="91"/>
        <v>0</v>
      </c>
      <c r="Z2046" s="263"/>
      <c r="AA2046" s="263"/>
      <c r="AB2046" s="263"/>
      <c r="AC2046" s="263"/>
      <c r="AD2046" s="263"/>
      <c r="AE2046" s="263"/>
      <c r="AF2046" s="263">
        <v>30</v>
      </c>
      <c r="AG2046" s="158">
        <v>44958</v>
      </c>
      <c r="AH2046" s="297">
        <f t="shared" si="89"/>
        <v>30</v>
      </c>
      <c r="AI2046" s="573"/>
      <c r="AJ2046" s="574" t="s">
        <v>659</v>
      </c>
      <c r="AK2046" s="574" t="s">
        <v>430</v>
      </c>
      <c r="AL2046" s="574"/>
      <c r="AM2046" s="574"/>
      <c r="AN2046" s="574"/>
      <c r="AO2046" s="574"/>
      <c r="AP2046" s="574"/>
      <c r="AQ2046" s="574"/>
      <c r="AR2046" s="574"/>
      <c r="AS2046" s="575"/>
      <c r="AT2046" s="576"/>
      <c r="AU2046" s="575"/>
      <c r="AV2046" s="577"/>
      <c r="AW2046" s="159"/>
    </row>
    <row r="2047" spans="1:49" ht="25.5">
      <c r="A2047" s="395"/>
      <c r="B2047" s="395">
        <v>6461021900</v>
      </c>
      <c r="C2047" s="263" t="s">
        <v>8743</v>
      </c>
      <c r="D2047" s="263" t="s">
        <v>5417</v>
      </c>
      <c r="E2047" s="263" t="s">
        <v>4214</v>
      </c>
      <c r="F2047" s="263" t="s">
        <v>420</v>
      </c>
      <c r="G2047" s="263" t="s">
        <v>655</v>
      </c>
      <c r="H2047" s="263"/>
      <c r="I2047" s="263"/>
      <c r="J2047" s="263"/>
      <c r="K2047" s="263"/>
      <c r="L2047" s="263"/>
      <c r="M2047" s="263"/>
      <c r="N2047" s="263"/>
      <c r="O2047" s="158"/>
      <c r="P2047" s="296">
        <f t="shared" si="90"/>
        <v>0</v>
      </c>
      <c r="Q2047" s="263"/>
      <c r="R2047" s="263"/>
      <c r="S2047" s="263"/>
      <c r="T2047" s="263"/>
      <c r="U2047" s="263"/>
      <c r="V2047" s="263"/>
      <c r="W2047" s="263"/>
      <c r="X2047" s="158"/>
      <c r="Y2047" s="297">
        <f t="shared" si="91"/>
        <v>0</v>
      </c>
      <c r="Z2047" s="263"/>
      <c r="AA2047" s="263"/>
      <c r="AB2047" s="263"/>
      <c r="AC2047" s="263"/>
      <c r="AD2047" s="263"/>
      <c r="AE2047" s="263"/>
      <c r="AF2047" s="263">
        <v>30</v>
      </c>
      <c r="AG2047" s="158">
        <v>44986</v>
      </c>
      <c r="AH2047" s="297">
        <f t="shared" si="89"/>
        <v>30</v>
      </c>
      <c r="AI2047" s="573"/>
      <c r="AJ2047" s="574" t="s">
        <v>659</v>
      </c>
      <c r="AK2047" s="574" t="s">
        <v>430</v>
      </c>
      <c r="AL2047" s="574"/>
      <c r="AM2047" s="574"/>
      <c r="AN2047" s="574"/>
      <c r="AO2047" s="574"/>
      <c r="AP2047" s="574"/>
      <c r="AQ2047" s="574"/>
      <c r="AR2047" s="574"/>
      <c r="AS2047" s="575"/>
      <c r="AT2047" s="576"/>
      <c r="AU2047" s="575"/>
      <c r="AV2047" s="577"/>
      <c r="AW2047" s="159"/>
    </row>
    <row r="2048" spans="1:49" ht="25.5">
      <c r="A2048" s="395"/>
      <c r="B2048" s="395">
        <v>6461021600</v>
      </c>
      <c r="C2048" s="263" t="s">
        <v>8744</v>
      </c>
      <c r="D2048" s="263" t="s">
        <v>5417</v>
      </c>
      <c r="E2048" s="263" t="s">
        <v>4215</v>
      </c>
      <c r="F2048" s="263" t="s">
        <v>420</v>
      </c>
      <c r="G2048" s="263" t="s">
        <v>655</v>
      </c>
      <c r="H2048" s="263"/>
      <c r="I2048" s="263"/>
      <c r="J2048" s="263"/>
      <c r="K2048" s="263"/>
      <c r="L2048" s="263"/>
      <c r="M2048" s="263"/>
      <c r="N2048" s="263"/>
      <c r="O2048" s="158"/>
      <c r="P2048" s="296">
        <f t="shared" si="90"/>
        <v>0</v>
      </c>
      <c r="Q2048" s="263"/>
      <c r="R2048" s="263"/>
      <c r="S2048" s="263"/>
      <c r="T2048" s="263"/>
      <c r="U2048" s="263"/>
      <c r="V2048" s="263"/>
      <c r="W2048" s="263"/>
      <c r="X2048" s="158"/>
      <c r="Y2048" s="297">
        <f t="shared" si="91"/>
        <v>0</v>
      </c>
      <c r="Z2048" s="263"/>
      <c r="AA2048" s="263"/>
      <c r="AB2048" s="263"/>
      <c r="AC2048" s="263"/>
      <c r="AD2048" s="263"/>
      <c r="AE2048" s="263"/>
      <c r="AF2048" s="263">
        <v>20</v>
      </c>
      <c r="AG2048" s="158">
        <v>44931</v>
      </c>
      <c r="AH2048" s="297">
        <f t="shared" si="89"/>
        <v>20</v>
      </c>
      <c r="AI2048" s="573"/>
      <c r="AJ2048" s="574" t="s">
        <v>659</v>
      </c>
      <c r="AK2048" s="574" t="s">
        <v>430</v>
      </c>
      <c r="AL2048" s="574"/>
      <c r="AM2048" s="574"/>
      <c r="AN2048" s="574"/>
      <c r="AO2048" s="574"/>
      <c r="AP2048" s="574"/>
      <c r="AQ2048" s="574"/>
      <c r="AR2048" s="574"/>
      <c r="AS2048" s="575"/>
      <c r="AT2048" s="576"/>
      <c r="AU2048" s="575"/>
      <c r="AV2048" s="577"/>
      <c r="AW2048" s="159"/>
    </row>
    <row r="2049" spans="1:49" ht="25.5">
      <c r="A2049" s="395"/>
      <c r="B2049" s="395">
        <v>6461021600</v>
      </c>
      <c r="C2049" s="263" t="s">
        <v>8745</v>
      </c>
      <c r="D2049" s="263" t="s">
        <v>5417</v>
      </c>
      <c r="E2049" s="263" t="s">
        <v>4216</v>
      </c>
      <c r="F2049" s="263" t="s">
        <v>420</v>
      </c>
      <c r="G2049" s="263" t="s">
        <v>655</v>
      </c>
      <c r="H2049" s="263"/>
      <c r="I2049" s="263"/>
      <c r="J2049" s="263"/>
      <c r="K2049" s="263"/>
      <c r="L2049" s="263"/>
      <c r="M2049" s="263"/>
      <c r="N2049" s="263"/>
      <c r="O2049" s="158"/>
      <c r="P2049" s="296">
        <f t="shared" si="90"/>
        <v>0</v>
      </c>
      <c r="Q2049" s="263"/>
      <c r="R2049" s="263"/>
      <c r="S2049" s="263"/>
      <c r="T2049" s="263"/>
      <c r="U2049" s="263"/>
      <c r="V2049" s="263"/>
      <c r="W2049" s="263"/>
      <c r="X2049" s="158"/>
      <c r="Y2049" s="297">
        <f t="shared" si="91"/>
        <v>0</v>
      </c>
      <c r="Z2049" s="263"/>
      <c r="AA2049" s="263"/>
      <c r="AB2049" s="263"/>
      <c r="AC2049" s="263"/>
      <c r="AD2049" s="263"/>
      <c r="AE2049" s="263"/>
      <c r="AF2049" s="263">
        <v>20</v>
      </c>
      <c r="AG2049" s="158">
        <v>44936</v>
      </c>
      <c r="AH2049" s="297">
        <f t="shared" si="89"/>
        <v>20</v>
      </c>
      <c r="AI2049" s="573"/>
      <c r="AJ2049" s="574" t="s">
        <v>659</v>
      </c>
      <c r="AK2049" s="574" t="s">
        <v>430</v>
      </c>
      <c r="AL2049" s="574"/>
      <c r="AM2049" s="574"/>
      <c r="AN2049" s="574"/>
      <c r="AO2049" s="574"/>
      <c r="AP2049" s="574"/>
      <c r="AQ2049" s="574"/>
      <c r="AR2049" s="574"/>
      <c r="AS2049" s="575"/>
      <c r="AT2049" s="576"/>
      <c r="AU2049" s="575"/>
      <c r="AV2049" s="577"/>
      <c r="AW2049" s="159"/>
    </row>
    <row r="2050" spans="1:49" ht="25.5">
      <c r="A2050" s="395"/>
      <c r="B2050" s="395">
        <v>6461021900</v>
      </c>
      <c r="C2050" s="263" t="s">
        <v>8746</v>
      </c>
      <c r="D2050" s="263" t="s">
        <v>5417</v>
      </c>
      <c r="E2050" s="263" t="s">
        <v>4217</v>
      </c>
      <c r="F2050" s="263" t="s">
        <v>420</v>
      </c>
      <c r="G2050" s="263" t="s">
        <v>655</v>
      </c>
      <c r="H2050" s="263"/>
      <c r="I2050" s="263"/>
      <c r="J2050" s="263"/>
      <c r="K2050" s="263"/>
      <c r="L2050" s="263"/>
      <c r="M2050" s="263"/>
      <c r="N2050" s="263"/>
      <c r="O2050" s="158"/>
      <c r="P2050" s="296">
        <f t="shared" si="90"/>
        <v>0</v>
      </c>
      <c r="Q2050" s="263"/>
      <c r="R2050" s="263"/>
      <c r="S2050" s="263"/>
      <c r="T2050" s="263"/>
      <c r="U2050" s="263"/>
      <c r="V2050" s="263"/>
      <c r="W2050" s="263"/>
      <c r="X2050" s="158"/>
      <c r="Y2050" s="297">
        <f t="shared" si="91"/>
        <v>0</v>
      </c>
      <c r="Z2050" s="263"/>
      <c r="AA2050" s="263"/>
      <c r="AB2050" s="263"/>
      <c r="AC2050" s="263"/>
      <c r="AD2050" s="263"/>
      <c r="AE2050" s="263"/>
      <c r="AF2050" s="263">
        <v>30</v>
      </c>
      <c r="AG2050" s="158">
        <v>44986</v>
      </c>
      <c r="AH2050" s="297">
        <f t="shared" si="89"/>
        <v>30</v>
      </c>
      <c r="AI2050" s="573"/>
      <c r="AJ2050" s="574" t="s">
        <v>659</v>
      </c>
      <c r="AK2050" s="574" t="s">
        <v>430</v>
      </c>
      <c r="AL2050" s="574"/>
      <c r="AM2050" s="574"/>
      <c r="AN2050" s="574"/>
      <c r="AO2050" s="574"/>
      <c r="AP2050" s="574"/>
      <c r="AQ2050" s="574"/>
      <c r="AR2050" s="574"/>
      <c r="AS2050" s="575"/>
      <c r="AT2050" s="576"/>
      <c r="AU2050" s="575"/>
      <c r="AV2050" s="577"/>
      <c r="AW2050" s="159"/>
    </row>
    <row r="2051" spans="1:49" ht="25.5">
      <c r="A2051" s="395"/>
      <c r="B2051" s="395">
        <v>6461021600</v>
      </c>
      <c r="C2051" s="263" t="s">
        <v>8747</v>
      </c>
      <c r="D2051" s="263" t="s">
        <v>5417</v>
      </c>
      <c r="E2051" s="263" t="s">
        <v>4218</v>
      </c>
      <c r="F2051" s="263" t="s">
        <v>420</v>
      </c>
      <c r="G2051" s="263" t="s">
        <v>655</v>
      </c>
      <c r="H2051" s="263"/>
      <c r="I2051" s="263"/>
      <c r="J2051" s="263"/>
      <c r="K2051" s="263"/>
      <c r="L2051" s="263"/>
      <c r="M2051" s="263"/>
      <c r="N2051" s="263"/>
      <c r="O2051" s="158"/>
      <c r="P2051" s="296">
        <f t="shared" si="90"/>
        <v>0</v>
      </c>
      <c r="Q2051" s="263"/>
      <c r="R2051" s="263"/>
      <c r="S2051" s="263"/>
      <c r="T2051" s="263"/>
      <c r="U2051" s="263"/>
      <c r="V2051" s="263"/>
      <c r="W2051" s="263"/>
      <c r="X2051" s="158"/>
      <c r="Y2051" s="297">
        <f t="shared" si="91"/>
        <v>0</v>
      </c>
      <c r="Z2051" s="263"/>
      <c r="AA2051" s="263"/>
      <c r="AB2051" s="263"/>
      <c r="AC2051" s="263"/>
      <c r="AD2051" s="263"/>
      <c r="AE2051" s="263"/>
      <c r="AF2051" s="263">
        <v>30</v>
      </c>
      <c r="AG2051" s="158">
        <v>44971</v>
      </c>
      <c r="AH2051" s="297">
        <f t="shared" si="89"/>
        <v>30</v>
      </c>
      <c r="AI2051" s="573"/>
      <c r="AJ2051" s="574" t="s">
        <v>659</v>
      </c>
      <c r="AK2051" s="574" t="s">
        <v>430</v>
      </c>
      <c r="AL2051" s="574"/>
      <c r="AM2051" s="574"/>
      <c r="AN2051" s="574"/>
      <c r="AO2051" s="574"/>
      <c r="AP2051" s="574"/>
      <c r="AQ2051" s="574"/>
      <c r="AR2051" s="574"/>
      <c r="AS2051" s="575"/>
      <c r="AT2051" s="576"/>
      <c r="AU2051" s="575"/>
      <c r="AV2051" s="577"/>
      <c r="AW2051" s="159"/>
    </row>
    <row r="2052" spans="1:49" ht="51">
      <c r="A2052" s="395"/>
      <c r="B2052" s="395">
        <v>4315205300</v>
      </c>
      <c r="C2052" s="263" t="s">
        <v>8748</v>
      </c>
      <c r="D2052" s="263" t="s">
        <v>8749</v>
      </c>
      <c r="E2052" s="263" t="s">
        <v>4219</v>
      </c>
      <c r="F2052" s="263" t="s">
        <v>422</v>
      </c>
      <c r="G2052" s="263" t="s">
        <v>655</v>
      </c>
      <c r="H2052" s="263"/>
      <c r="I2052" s="263"/>
      <c r="J2052" s="263"/>
      <c r="K2052" s="263"/>
      <c r="L2052" s="263"/>
      <c r="M2052" s="263"/>
      <c r="N2052" s="263"/>
      <c r="O2052" s="158"/>
      <c r="P2052" s="296">
        <f t="shared" si="90"/>
        <v>0</v>
      </c>
      <c r="Q2052" s="263"/>
      <c r="R2052" s="263"/>
      <c r="S2052" s="263"/>
      <c r="T2052" s="263"/>
      <c r="U2052" s="263"/>
      <c r="V2052" s="263"/>
      <c r="W2052" s="263"/>
      <c r="X2052" s="158"/>
      <c r="Y2052" s="297">
        <f t="shared" si="91"/>
        <v>0</v>
      </c>
      <c r="Z2052" s="263"/>
      <c r="AA2052" s="263"/>
      <c r="AB2052" s="263"/>
      <c r="AC2052" s="263"/>
      <c r="AD2052" s="263"/>
      <c r="AE2052" s="263"/>
      <c r="AF2052" s="263">
        <v>2</v>
      </c>
      <c r="AG2052" s="158">
        <v>45225</v>
      </c>
      <c r="AH2052" s="297">
        <f t="shared" si="89"/>
        <v>2</v>
      </c>
      <c r="AI2052" s="573"/>
      <c r="AJ2052" s="574" t="s">
        <v>659</v>
      </c>
      <c r="AK2052" s="574" t="s">
        <v>430</v>
      </c>
      <c r="AL2052" s="574"/>
      <c r="AM2052" s="574"/>
      <c r="AN2052" s="574"/>
      <c r="AO2052" s="574"/>
      <c r="AP2052" s="574"/>
      <c r="AQ2052" s="574"/>
      <c r="AR2052" s="574"/>
      <c r="AS2052" s="575"/>
      <c r="AT2052" s="576"/>
      <c r="AU2052" s="575"/>
      <c r="AV2052" s="577"/>
      <c r="AW2052" s="159"/>
    </row>
    <row r="2053" spans="1:49" ht="51">
      <c r="A2053" s="395"/>
      <c r="B2053" s="395">
        <v>4315205300</v>
      </c>
      <c r="C2053" s="263" t="s">
        <v>8748</v>
      </c>
      <c r="D2053" s="263" t="s">
        <v>8749</v>
      </c>
      <c r="E2053" s="263" t="s">
        <v>4220</v>
      </c>
      <c r="F2053" s="263" t="s">
        <v>416</v>
      </c>
      <c r="G2053" s="263" t="s">
        <v>655</v>
      </c>
      <c r="H2053" s="263"/>
      <c r="I2053" s="263"/>
      <c r="J2053" s="263"/>
      <c r="K2053" s="263"/>
      <c r="L2053" s="263"/>
      <c r="M2053" s="263"/>
      <c r="N2053" s="263"/>
      <c r="O2053" s="158"/>
      <c r="P2053" s="296">
        <f t="shared" si="90"/>
        <v>0</v>
      </c>
      <c r="Q2053" s="263"/>
      <c r="R2053" s="263"/>
      <c r="S2053" s="263"/>
      <c r="T2053" s="263"/>
      <c r="U2053" s="263"/>
      <c r="V2053" s="263"/>
      <c r="W2053" s="263"/>
      <c r="X2053" s="158"/>
      <c r="Y2053" s="297">
        <f t="shared" si="91"/>
        <v>0</v>
      </c>
      <c r="Z2053" s="263"/>
      <c r="AA2053" s="263"/>
      <c r="AB2053" s="263"/>
      <c r="AC2053" s="263"/>
      <c r="AD2053" s="263"/>
      <c r="AE2053" s="263"/>
      <c r="AF2053" s="263">
        <v>1</v>
      </c>
      <c r="AG2053" s="158">
        <v>45225</v>
      </c>
      <c r="AH2053" s="297">
        <f t="shared" si="89"/>
        <v>1</v>
      </c>
      <c r="AI2053" s="573"/>
      <c r="AJ2053" s="574" t="s">
        <v>659</v>
      </c>
      <c r="AK2053" s="574" t="s">
        <v>430</v>
      </c>
      <c r="AL2053" s="574"/>
      <c r="AM2053" s="574"/>
      <c r="AN2053" s="574"/>
      <c r="AO2053" s="574"/>
      <c r="AP2053" s="574"/>
      <c r="AQ2053" s="574"/>
      <c r="AR2053" s="574"/>
      <c r="AS2053" s="575"/>
      <c r="AT2053" s="576"/>
      <c r="AU2053" s="575"/>
      <c r="AV2053" s="577"/>
      <c r="AW2053" s="159"/>
    </row>
    <row r="2054" spans="1:49" ht="25.5">
      <c r="A2054" s="395"/>
      <c r="B2054" s="395">
        <v>5351360100</v>
      </c>
      <c r="C2054" s="263" t="s">
        <v>8750</v>
      </c>
      <c r="D2054" s="263" t="s">
        <v>8751</v>
      </c>
      <c r="E2054" s="263" t="s">
        <v>4221</v>
      </c>
      <c r="F2054" s="263" t="s">
        <v>420</v>
      </c>
      <c r="G2054" s="263" t="s">
        <v>655</v>
      </c>
      <c r="H2054" s="263"/>
      <c r="I2054" s="263"/>
      <c r="J2054" s="263"/>
      <c r="K2054" s="263"/>
      <c r="L2054" s="263"/>
      <c r="M2054" s="263"/>
      <c r="N2054" s="263"/>
      <c r="O2054" s="158"/>
      <c r="P2054" s="296">
        <f t="shared" si="90"/>
        <v>0</v>
      </c>
      <c r="Q2054" s="263"/>
      <c r="R2054" s="263"/>
      <c r="S2054" s="263"/>
      <c r="T2054" s="263"/>
      <c r="U2054" s="263"/>
      <c r="V2054" s="263"/>
      <c r="W2054" s="263"/>
      <c r="X2054" s="158"/>
      <c r="Y2054" s="297">
        <f t="shared" si="91"/>
        <v>0</v>
      </c>
      <c r="Z2054" s="263"/>
      <c r="AA2054" s="263"/>
      <c r="AB2054" s="263"/>
      <c r="AC2054" s="263"/>
      <c r="AD2054" s="263"/>
      <c r="AE2054" s="263"/>
      <c r="AF2054" s="263">
        <v>241</v>
      </c>
      <c r="AG2054" s="158">
        <v>45239</v>
      </c>
      <c r="AH2054" s="297">
        <f t="shared" si="89"/>
        <v>241</v>
      </c>
      <c r="AI2054" s="573"/>
      <c r="AJ2054" s="574" t="s">
        <v>659</v>
      </c>
      <c r="AK2054" s="574" t="s">
        <v>430</v>
      </c>
      <c r="AL2054" s="574"/>
      <c r="AM2054" s="574"/>
      <c r="AN2054" s="574"/>
      <c r="AO2054" s="574"/>
      <c r="AP2054" s="574"/>
      <c r="AQ2054" s="574"/>
      <c r="AR2054" s="574"/>
      <c r="AS2054" s="575"/>
      <c r="AT2054" s="576"/>
      <c r="AU2054" s="575"/>
      <c r="AV2054" s="577"/>
      <c r="AW2054" s="159"/>
    </row>
    <row r="2055" spans="1:49" ht="25.5">
      <c r="A2055" s="395"/>
      <c r="B2055" s="395">
        <v>4205620400</v>
      </c>
      <c r="C2055" s="263" t="s">
        <v>8752</v>
      </c>
      <c r="D2055" s="263" t="s">
        <v>8753</v>
      </c>
      <c r="E2055" s="263" t="s">
        <v>4222</v>
      </c>
      <c r="F2055" s="263" t="s">
        <v>422</v>
      </c>
      <c r="G2055" s="263" t="s">
        <v>655</v>
      </c>
      <c r="H2055" s="263"/>
      <c r="I2055" s="263"/>
      <c r="J2055" s="263"/>
      <c r="K2055" s="263"/>
      <c r="L2055" s="263"/>
      <c r="M2055" s="263"/>
      <c r="N2055" s="263"/>
      <c r="O2055" s="158"/>
      <c r="P2055" s="296">
        <f t="shared" si="90"/>
        <v>0</v>
      </c>
      <c r="Q2055" s="263"/>
      <c r="R2055" s="263"/>
      <c r="S2055" s="263"/>
      <c r="T2055" s="263"/>
      <c r="U2055" s="263"/>
      <c r="V2055" s="263"/>
      <c r="W2055" s="263"/>
      <c r="X2055" s="158"/>
      <c r="Y2055" s="297">
        <f t="shared" si="91"/>
        <v>0</v>
      </c>
      <c r="Z2055" s="263"/>
      <c r="AA2055" s="263"/>
      <c r="AB2055" s="263"/>
      <c r="AC2055" s="263"/>
      <c r="AD2055" s="263"/>
      <c r="AE2055" s="263"/>
      <c r="AF2055" s="263">
        <v>2</v>
      </c>
      <c r="AG2055" s="158">
        <v>45149</v>
      </c>
      <c r="AH2055" s="297">
        <f t="shared" si="89"/>
        <v>2</v>
      </c>
      <c r="AI2055" s="573"/>
      <c r="AJ2055" s="574" t="s">
        <v>659</v>
      </c>
      <c r="AK2055" s="574" t="s">
        <v>430</v>
      </c>
      <c r="AL2055" s="574"/>
      <c r="AM2055" s="574"/>
      <c r="AN2055" s="574"/>
      <c r="AO2055" s="574"/>
      <c r="AP2055" s="574"/>
      <c r="AQ2055" s="574"/>
      <c r="AR2055" s="574"/>
      <c r="AS2055" s="575"/>
      <c r="AT2055" s="576"/>
      <c r="AU2055" s="575"/>
      <c r="AV2055" s="577"/>
      <c r="AW2055" s="159"/>
    </row>
    <row r="2056" spans="1:49" ht="25.5">
      <c r="A2056" s="395"/>
      <c r="B2056" s="395">
        <v>4205620400</v>
      </c>
      <c r="C2056" s="263" t="s">
        <v>8754</v>
      </c>
      <c r="D2056" s="263" t="s">
        <v>8753</v>
      </c>
      <c r="E2056" s="263">
        <v>2566938</v>
      </c>
      <c r="F2056" s="263" t="s">
        <v>422</v>
      </c>
      <c r="G2056" s="263" t="s">
        <v>655</v>
      </c>
      <c r="H2056" s="263"/>
      <c r="I2056" s="263"/>
      <c r="J2056" s="263"/>
      <c r="K2056" s="263"/>
      <c r="L2056" s="263"/>
      <c r="M2056" s="263"/>
      <c r="N2056" s="263"/>
      <c r="O2056" s="158"/>
      <c r="P2056" s="296">
        <f t="shared" si="90"/>
        <v>0</v>
      </c>
      <c r="Q2056" s="263"/>
      <c r="R2056" s="263"/>
      <c r="S2056" s="263"/>
      <c r="T2056" s="263"/>
      <c r="U2056" s="263"/>
      <c r="V2056" s="263"/>
      <c r="W2056" s="263"/>
      <c r="X2056" s="158"/>
      <c r="Y2056" s="297">
        <f t="shared" si="91"/>
        <v>0</v>
      </c>
      <c r="Z2056" s="263"/>
      <c r="AA2056" s="263"/>
      <c r="AB2056" s="263"/>
      <c r="AC2056" s="263"/>
      <c r="AD2056" s="263">
        <v>2</v>
      </c>
      <c r="AE2056" s="263"/>
      <c r="AF2056" s="263"/>
      <c r="AG2056" s="158">
        <v>45133</v>
      </c>
      <c r="AH2056" s="297">
        <f t="shared" si="89"/>
        <v>2</v>
      </c>
      <c r="AI2056" s="573"/>
      <c r="AJ2056" s="574" t="s">
        <v>659</v>
      </c>
      <c r="AK2056" s="574" t="s">
        <v>430</v>
      </c>
      <c r="AL2056" s="574" t="s">
        <v>671</v>
      </c>
      <c r="AM2056" s="574" t="s">
        <v>671</v>
      </c>
      <c r="AN2056" s="574">
        <v>15</v>
      </c>
      <c r="AO2056" s="574"/>
      <c r="AP2056" s="574"/>
      <c r="AQ2056" s="574"/>
      <c r="AR2056" s="574"/>
      <c r="AS2056" s="575"/>
      <c r="AT2056" s="576"/>
      <c r="AU2056" s="575"/>
      <c r="AV2056" s="577"/>
      <c r="AW2056" s="159"/>
    </row>
    <row r="2057" spans="1:49" ht="25.5">
      <c r="A2057" s="395"/>
      <c r="B2057" s="395">
        <v>4205620400</v>
      </c>
      <c r="C2057" s="263" t="s">
        <v>8755</v>
      </c>
      <c r="D2057" s="263" t="s">
        <v>8753</v>
      </c>
      <c r="E2057" s="263" t="s">
        <v>4223</v>
      </c>
      <c r="F2057" s="263" t="s">
        <v>422</v>
      </c>
      <c r="G2057" s="263" t="s">
        <v>655</v>
      </c>
      <c r="H2057" s="263"/>
      <c r="I2057" s="263"/>
      <c r="J2057" s="263"/>
      <c r="K2057" s="263"/>
      <c r="L2057" s="263"/>
      <c r="M2057" s="263"/>
      <c r="N2057" s="263"/>
      <c r="O2057" s="158"/>
      <c r="P2057" s="296">
        <f t="shared" si="90"/>
        <v>0</v>
      </c>
      <c r="Q2057" s="263"/>
      <c r="R2057" s="263"/>
      <c r="S2057" s="263"/>
      <c r="T2057" s="263"/>
      <c r="U2057" s="263"/>
      <c r="V2057" s="263"/>
      <c r="W2057" s="263"/>
      <c r="X2057" s="158"/>
      <c r="Y2057" s="297">
        <f t="shared" si="91"/>
        <v>0</v>
      </c>
      <c r="Z2057" s="263"/>
      <c r="AA2057" s="263"/>
      <c r="AB2057" s="263"/>
      <c r="AC2057" s="263"/>
      <c r="AD2057" s="263"/>
      <c r="AE2057" s="263"/>
      <c r="AF2057" s="263">
        <v>1</v>
      </c>
      <c r="AG2057" s="158">
        <v>45149</v>
      </c>
      <c r="AH2057" s="297">
        <f t="shared" si="89"/>
        <v>1</v>
      </c>
      <c r="AI2057" s="573"/>
      <c r="AJ2057" s="574" t="s">
        <v>659</v>
      </c>
      <c r="AK2057" s="574" t="s">
        <v>430</v>
      </c>
      <c r="AL2057" s="574"/>
      <c r="AM2057" s="574"/>
      <c r="AN2057" s="574"/>
      <c r="AO2057" s="574"/>
      <c r="AP2057" s="574"/>
      <c r="AQ2057" s="574"/>
      <c r="AR2057" s="574"/>
      <c r="AS2057" s="575"/>
      <c r="AT2057" s="576"/>
      <c r="AU2057" s="575"/>
      <c r="AV2057" s="577"/>
      <c r="AW2057" s="159"/>
    </row>
    <row r="2058" spans="1:49" ht="25.5">
      <c r="A2058" s="395"/>
      <c r="B2058" s="395">
        <v>3050105300</v>
      </c>
      <c r="C2058" s="263" t="s">
        <v>8756</v>
      </c>
      <c r="D2058" s="263" t="s">
        <v>8757</v>
      </c>
      <c r="E2058" s="263" t="s">
        <v>4224</v>
      </c>
      <c r="F2058" s="263" t="s">
        <v>420</v>
      </c>
      <c r="G2058" s="263" t="s">
        <v>655</v>
      </c>
      <c r="H2058" s="263"/>
      <c r="I2058" s="263"/>
      <c r="J2058" s="263"/>
      <c r="K2058" s="263"/>
      <c r="L2058" s="263"/>
      <c r="M2058" s="263"/>
      <c r="N2058" s="263"/>
      <c r="O2058" s="158"/>
      <c r="P2058" s="296">
        <f t="shared" si="90"/>
        <v>0</v>
      </c>
      <c r="Q2058" s="263"/>
      <c r="R2058" s="263"/>
      <c r="S2058" s="263"/>
      <c r="T2058" s="263"/>
      <c r="U2058" s="263"/>
      <c r="V2058" s="263"/>
      <c r="W2058" s="263"/>
      <c r="X2058" s="158"/>
      <c r="Y2058" s="297">
        <f t="shared" si="91"/>
        <v>0</v>
      </c>
      <c r="Z2058" s="263"/>
      <c r="AA2058" s="263"/>
      <c r="AB2058" s="263"/>
      <c r="AC2058" s="263"/>
      <c r="AD2058" s="263"/>
      <c r="AE2058" s="263"/>
      <c r="AF2058" s="263">
        <v>8</v>
      </c>
      <c r="AG2058" s="158">
        <v>45154</v>
      </c>
      <c r="AH2058" s="297">
        <f t="shared" si="89"/>
        <v>8</v>
      </c>
      <c r="AI2058" s="573"/>
      <c r="AJ2058" s="574" t="s">
        <v>659</v>
      </c>
      <c r="AK2058" s="574" t="s">
        <v>430</v>
      </c>
      <c r="AL2058" s="574"/>
      <c r="AM2058" s="574"/>
      <c r="AN2058" s="574"/>
      <c r="AO2058" s="574"/>
      <c r="AP2058" s="574"/>
      <c r="AQ2058" s="574"/>
      <c r="AR2058" s="574"/>
      <c r="AS2058" s="575"/>
      <c r="AT2058" s="576"/>
      <c r="AU2058" s="575"/>
      <c r="AV2058" s="577"/>
      <c r="AW2058" s="159"/>
    </row>
    <row r="2059" spans="1:49" ht="25.5">
      <c r="A2059" s="395"/>
      <c r="B2059" s="395">
        <v>3050105300</v>
      </c>
      <c r="C2059" s="263" t="s">
        <v>8756</v>
      </c>
      <c r="D2059" s="263" t="s">
        <v>8757</v>
      </c>
      <c r="E2059" s="263" t="s">
        <v>4225</v>
      </c>
      <c r="F2059" s="263" t="s">
        <v>420</v>
      </c>
      <c r="G2059" s="263" t="s">
        <v>655</v>
      </c>
      <c r="H2059" s="263"/>
      <c r="I2059" s="263"/>
      <c r="J2059" s="263"/>
      <c r="K2059" s="263"/>
      <c r="L2059" s="263"/>
      <c r="M2059" s="263"/>
      <c r="N2059" s="263"/>
      <c r="O2059" s="158"/>
      <c r="P2059" s="296">
        <f t="shared" si="90"/>
        <v>0</v>
      </c>
      <c r="Q2059" s="263"/>
      <c r="R2059" s="263"/>
      <c r="S2059" s="263"/>
      <c r="T2059" s="263"/>
      <c r="U2059" s="263"/>
      <c r="V2059" s="263"/>
      <c r="W2059" s="263"/>
      <c r="X2059" s="158"/>
      <c r="Y2059" s="297">
        <f t="shared" si="91"/>
        <v>0</v>
      </c>
      <c r="Z2059" s="263"/>
      <c r="AA2059" s="263"/>
      <c r="AB2059" s="263"/>
      <c r="AC2059" s="263"/>
      <c r="AD2059" s="263"/>
      <c r="AE2059" s="263"/>
      <c r="AF2059" s="263">
        <v>8</v>
      </c>
      <c r="AG2059" s="158">
        <v>45154</v>
      </c>
      <c r="AH2059" s="297">
        <f t="shared" si="89"/>
        <v>8</v>
      </c>
      <c r="AI2059" s="573"/>
      <c r="AJ2059" s="574" t="s">
        <v>659</v>
      </c>
      <c r="AK2059" s="574" t="s">
        <v>430</v>
      </c>
      <c r="AL2059" s="574"/>
      <c r="AM2059" s="574"/>
      <c r="AN2059" s="574"/>
      <c r="AO2059" s="574"/>
      <c r="AP2059" s="574"/>
      <c r="AQ2059" s="574"/>
      <c r="AR2059" s="574"/>
      <c r="AS2059" s="575"/>
      <c r="AT2059" s="576"/>
      <c r="AU2059" s="575"/>
      <c r="AV2059" s="577"/>
      <c r="AW2059" s="159"/>
    </row>
    <row r="2060" spans="1:49" ht="25.5">
      <c r="A2060" s="395"/>
      <c r="B2060" s="395">
        <v>3050105300</v>
      </c>
      <c r="C2060" s="263" t="s">
        <v>8756</v>
      </c>
      <c r="D2060" s="263" t="s">
        <v>8757</v>
      </c>
      <c r="E2060" s="263" t="s">
        <v>4226</v>
      </c>
      <c r="F2060" s="263" t="s">
        <v>420</v>
      </c>
      <c r="G2060" s="263" t="s">
        <v>655</v>
      </c>
      <c r="H2060" s="263"/>
      <c r="I2060" s="263"/>
      <c r="J2060" s="263"/>
      <c r="K2060" s="263"/>
      <c r="L2060" s="263"/>
      <c r="M2060" s="263"/>
      <c r="N2060" s="263"/>
      <c r="O2060" s="158"/>
      <c r="P2060" s="296">
        <f t="shared" si="90"/>
        <v>0</v>
      </c>
      <c r="Q2060" s="263"/>
      <c r="R2060" s="263"/>
      <c r="S2060" s="263"/>
      <c r="T2060" s="263"/>
      <c r="U2060" s="263"/>
      <c r="V2060" s="263"/>
      <c r="W2060" s="263"/>
      <c r="X2060" s="158"/>
      <c r="Y2060" s="297">
        <f t="shared" si="91"/>
        <v>0</v>
      </c>
      <c r="Z2060" s="263"/>
      <c r="AA2060" s="263"/>
      <c r="AB2060" s="263"/>
      <c r="AC2060" s="263"/>
      <c r="AD2060" s="263"/>
      <c r="AE2060" s="263"/>
      <c r="AF2060" s="263">
        <v>7</v>
      </c>
      <c r="AG2060" s="158">
        <v>45124</v>
      </c>
      <c r="AH2060" s="297">
        <f t="shared" si="89"/>
        <v>7</v>
      </c>
      <c r="AI2060" s="573"/>
      <c r="AJ2060" s="574" t="s">
        <v>659</v>
      </c>
      <c r="AK2060" s="574" t="s">
        <v>430</v>
      </c>
      <c r="AL2060" s="574"/>
      <c r="AM2060" s="574"/>
      <c r="AN2060" s="574"/>
      <c r="AO2060" s="574"/>
      <c r="AP2060" s="574"/>
      <c r="AQ2060" s="574"/>
      <c r="AR2060" s="574"/>
      <c r="AS2060" s="575"/>
      <c r="AT2060" s="576"/>
      <c r="AU2060" s="575"/>
      <c r="AV2060" s="577"/>
      <c r="AW2060" s="159"/>
    </row>
    <row r="2061" spans="1:49" ht="25.5">
      <c r="A2061" s="395"/>
      <c r="B2061" s="395">
        <v>3050105300</v>
      </c>
      <c r="C2061" s="263" t="s">
        <v>8756</v>
      </c>
      <c r="D2061" s="263" t="s">
        <v>8757</v>
      </c>
      <c r="E2061" s="263" t="s">
        <v>4227</v>
      </c>
      <c r="F2061" s="263" t="s">
        <v>420</v>
      </c>
      <c r="G2061" s="263" t="s">
        <v>655</v>
      </c>
      <c r="H2061" s="263"/>
      <c r="I2061" s="263"/>
      <c r="J2061" s="263"/>
      <c r="K2061" s="263"/>
      <c r="L2061" s="263"/>
      <c r="M2061" s="263"/>
      <c r="N2061" s="263"/>
      <c r="O2061" s="158"/>
      <c r="P2061" s="296">
        <f t="shared" si="90"/>
        <v>0</v>
      </c>
      <c r="Q2061" s="263"/>
      <c r="R2061" s="263"/>
      <c r="S2061" s="263"/>
      <c r="T2061" s="263"/>
      <c r="U2061" s="263"/>
      <c r="V2061" s="263"/>
      <c r="W2061" s="263"/>
      <c r="X2061" s="158"/>
      <c r="Y2061" s="297">
        <f t="shared" si="91"/>
        <v>0</v>
      </c>
      <c r="Z2061" s="263"/>
      <c r="AA2061" s="263"/>
      <c r="AB2061" s="263"/>
      <c r="AC2061" s="263"/>
      <c r="AD2061" s="263"/>
      <c r="AE2061" s="263"/>
      <c r="AF2061" s="263">
        <v>6</v>
      </c>
      <c r="AG2061" s="158">
        <v>45139</v>
      </c>
      <c r="AH2061" s="297">
        <f t="shared" si="89"/>
        <v>6</v>
      </c>
      <c r="AI2061" s="573"/>
      <c r="AJ2061" s="574" t="s">
        <v>659</v>
      </c>
      <c r="AK2061" s="574" t="s">
        <v>430</v>
      </c>
      <c r="AL2061" s="574"/>
      <c r="AM2061" s="574"/>
      <c r="AN2061" s="574"/>
      <c r="AO2061" s="574"/>
      <c r="AP2061" s="574"/>
      <c r="AQ2061" s="574"/>
      <c r="AR2061" s="574"/>
      <c r="AS2061" s="575"/>
      <c r="AT2061" s="576"/>
      <c r="AU2061" s="575"/>
      <c r="AV2061" s="577"/>
      <c r="AW2061" s="159"/>
    </row>
    <row r="2062" spans="1:49" ht="25.5">
      <c r="A2062" s="395"/>
      <c r="B2062" s="395">
        <v>3050105300</v>
      </c>
      <c r="C2062" s="263" t="s">
        <v>8756</v>
      </c>
      <c r="D2062" s="263" t="s">
        <v>8757</v>
      </c>
      <c r="E2062" s="263" t="s">
        <v>4228</v>
      </c>
      <c r="F2062" s="263" t="s">
        <v>420</v>
      </c>
      <c r="G2062" s="263" t="s">
        <v>655</v>
      </c>
      <c r="H2062" s="263"/>
      <c r="I2062" s="263"/>
      <c r="J2062" s="263"/>
      <c r="K2062" s="263"/>
      <c r="L2062" s="263"/>
      <c r="M2062" s="263"/>
      <c r="N2062" s="263"/>
      <c r="O2062" s="158"/>
      <c r="P2062" s="296">
        <f t="shared" si="90"/>
        <v>0</v>
      </c>
      <c r="Q2062" s="263"/>
      <c r="R2062" s="263"/>
      <c r="S2062" s="263"/>
      <c r="T2062" s="263"/>
      <c r="U2062" s="263"/>
      <c r="V2062" s="263"/>
      <c r="W2062" s="263"/>
      <c r="X2062" s="158"/>
      <c r="Y2062" s="297">
        <f t="shared" si="91"/>
        <v>0</v>
      </c>
      <c r="Z2062" s="263"/>
      <c r="AA2062" s="263"/>
      <c r="AB2062" s="263"/>
      <c r="AC2062" s="263"/>
      <c r="AD2062" s="263"/>
      <c r="AE2062" s="263"/>
      <c r="AF2062" s="263">
        <v>6</v>
      </c>
      <c r="AG2062" s="158">
        <v>45244</v>
      </c>
      <c r="AH2062" s="297">
        <f t="shared" si="89"/>
        <v>6</v>
      </c>
      <c r="AI2062" s="573"/>
      <c r="AJ2062" s="574" t="s">
        <v>659</v>
      </c>
      <c r="AK2062" s="574" t="s">
        <v>430</v>
      </c>
      <c r="AL2062" s="574"/>
      <c r="AM2062" s="574"/>
      <c r="AN2062" s="574"/>
      <c r="AO2062" s="574"/>
      <c r="AP2062" s="574"/>
      <c r="AQ2062" s="574"/>
      <c r="AR2062" s="574"/>
      <c r="AS2062" s="575"/>
      <c r="AT2062" s="576"/>
      <c r="AU2062" s="575"/>
      <c r="AV2062" s="577"/>
      <c r="AW2062" s="159"/>
    </row>
    <row r="2063" spans="1:49" ht="25.5">
      <c r="A2063" s="395"/>
      <c r="B2063" s="395">
        <v>6454100200</v>
      </c>
      <c r="C2063" s="263" t="s">
        <v>8758</v>
      </c>
      <c r="D2063" s="263" t="s">
        <v>8759</v>
      </c>
      <c r="E2063" s="263" t="s">
        <v>4229</v>
      </c>
      <c r="F2063" s="263" t="s">
        <v>420</v>
      </c>
      <c r="G2063" s="263" t="s">
        <v>655</v>
      </c>
      <c r="H2063" s="263"/>
      <c r="I2063" s="263"/>
      <c r="J2063" s="263"/>
      <c r="K2063" s="263"/>
      <c r="L2063" s="263"/>
      <c r="M2063" s="263"/>
      <c r="N2063" s="263"/>
      <c r="O2063" s="158"/>
      <c r="P2063" s="296">
        <f t="shared" si="90"/>
        <v>0</v>
      </c>
      <c r="Q2063" s="263"/>
      <c r="R2063" s="263"/>
      <c r="S2063" s="263"/>
      <c r="T2063" s="263"/>
      <c r="U2063" s="263"/>
      <c r="V2063" s="263"/>
      <c r="W2063" s="263"/>
      <c r="X2063" s="158"/>
      <c r="Y2063" s="297">
        <f t="shared" si="91"/>
        <v>0</v>
      </c>
      <c r="Z2063" s="263"/>
      <c r="AA2063" s="263"/>
      <c r="AB2063" s="263"/>
      <c r="AC2063" s="263"/>
      <c r="AD2063" s="263"/>
      <c r="AE2063" s="263"/>
      <c r="AF2063" s="263">
        <v>7</v>
      </c>
      <c r="AG2063" s="158">
        <v>44994</v>
      </c>
      <c r="AH2063" s="297">
        <f t="shared" si="89"/>
        <v>7</v>
      </c>
      <c r="AI2063" s="573"/>
      <c r="AJ2063" s="574" t="s">
        <v>659</v>
      </c>
      <c r="AK2063" s="574" t="s">
        <v>430</v>
      </c>
      <c r="AL2063" s="574"/>
      <c r="AM2063" s="574"/>
      <c r="AN2063" s="574"/>
      <c r="AO2063" s="574"/>
      <c r="AP2063" s="574"/>
      <c r="AQ2063" s="574"/>
      <c r="AR2063" s="574"/>
      <c r="AS2063" s="575"/>
      <c r="AT2063" s="576"/>
      <c r="AU2063" s="575"/>
      <c r="AV2063" s="577"/>
      <c r="AW2063" s="159"/>
    </row>
    <row r="2064" spans="1:49" ht="25.5">
      <c r="A2064" s="395"/>
      <c r="B2064" s="395">
        <v>6454100200</v>
      </c>
      <c r="C2064" s="263" t="s">
        <v>8760</v>
      </c>
      <c r="D2064" s="263" t="s">
        <v>8761</v>
      </c>
      <c r="E2064" s="263" t="s">
        <v>4230</v>
      </c>
      <c r="F2064" s="263" t="s">
        <v>420</v>
      </c>
      <c r="G2064" s="263" t="s">
        <v>655</v>
      </c>
      <c r="H2064" s="263"/>
      <c r="I2064" s="263"/>
      <c r="J2064" s="263"/>
      <c r="K2064" s="263"/>
      <c r="L2064" s="263"/>
      <c r="M2064" s="263"/>
      <c r="N2064" s="263"/>
      <c r="O2064" s="158"/>
      <c r="P2064" s="296">
        <f t="shared" si="90"/>
        <v>0</v>
      </c>
      <c r="Q2064" s="263"/>
      <c r="R2064" s="263"/>
      <c r="S2064" s="263"/>
      <c r="T2064" s="263"/>
      <c r="U2064" s="263"/>
      <c r="V2064" s="263"/>
      <c r="W2064" s="263"/>
      <c r="X2064" s="158"/>
      <c r="Y2064" s="297">
        <f t="shared" si="91"/>
        <v>0</v>
      </c>
      <c r="Z2064" s="263"/>
      <c r="AA2064" s="263"/>
      <c r="AB2064" s="263"/>
      <c r="AC2064" s="263"/>
      <c r="AD2064" s="263"/>
      <c r="AE2064" s="263"/>
      <c r="AF2064" s="263">
        <v>5</v>
      </c>
      <c r="AG2064" s="158">
        <v>45264</v>
      </c>
      <c r="AH2064" s="297">
        <f t="shared" si="89"/>
        <v>5</v>
      </c>
      <c r="AI2064" s="573"/>
      <c r="AJ2064" s="574" t="s">
        <v>659</v>
      </c>
      <c r="AK2064" s="574" t="s">
        <v>430</v>
      </c>
      <c r="AL2064" s="574"/>
      <c r="AM2064" s="574"/>
      <c r="AN2064" s="574"/>
      <c r="AO2064" s="574"/>
      <c r="AP2064" s="574"/>
      <c r="AQ2064" s="574"/>
      <c r="AR2064" s="574"/>
      <c r="AS2064" s="575"/>
      <c r="AT2064" s="576"/>
      <c r="AU2064" s="575"/>
      <c r="AV2064" s="577"/>
      <c r="AW2064" s="159"/>
    </row>
    <row r="2065" spans="1:49" ht="51">
      <c r="A2065" s="395"/>
      <c r="B2065" s="395">
        <v>4512920700</v>
      </c>
      <c r="C2065" s="263" t="s">
        <v>8762</v>
      </c>
      <c r="D2065" s="263" t="s">
        <v>8763</v>
      </c>
      <c r="E2065" s="263" t="s">
        <v>4231</v>
      </c>
      <c r="F2065" s="263" t="s">
        <v>416</v>
      </c>
      <c r="G2065" s="263" t="s">
        <v>666</v>
      </c>
      <c r="H2065" s="263"/>
      <c r="I2065" s="263"/>
      <c r="J2065" s="263"/>
      <c r="K2065" s="263"/>
      <c r="L2065" s="263"/>
      <c r="M2065" s="263"/>
      <c r="N2065" s="263"/>
      <c r="O2065" s="158"/>
      <c r="P2065" s="296">
        <f t="shared" si="90"/>
        <v>0</v>
      </c>
      <c r="Q2065" s="263"/>
      <c r="R2065" s="263"/>
      <c r="S2065" s="263"/>
      <c r="T2065" s="263"/>
      <c r="U2065" s="263"/>
      <c r="V2065" s="263"/>
      <c r="W2065" s="263"/>
      <c r="X2065" s="158"/>
      <c r="Y2065" s="297">
        <f t="shared" si="91"/>
        <v>0</v>
      </c>
      <c r="Z2065" s="263"/>
      <c r="AA2065" s="263"/>
      <c r="AB2065" s="263"/>
      <c r="AC2065" s="263"/>
      <c r="AD2065" s="263"/>
      <c r="AE2065" s="263"/>
      <c r="AF2065" s="263">
        <v>1</v>
      </c>
      <c r="AG2065" s="158">
        <v>45086</v>
      </c>
      <c r="AH2065" s="297">
        <f t="shared" si="89"/>
        <v>1</v>
      </c>
      <c r="AI2065" s="573"/>
      <c r="AJ2065" s="574" t="s">
        <v>659</v>
      </c>
      <c r="AK2065" s="574" t="s">
        <v>430</v>
      </c>
      <c r="AL2065" s="574"/>
      <c r="AM2065" s="574"/>
      <c r="AN2065" s="574"/>
      <c r="AO2065" s="574"/>
      <c r="AP2065" s="574"/>
      <c r="AQ2065" s="574"/>
      <c r="AR2065" s="574"/>
      <c r="AS2065" s="575"/>
      <c r="AT2065" s="576"/>
      <c r="AU2065" s="575"/>
      <c r="AV2065" s="577"/>
      <c r="AW2065" s="159"/>
    </row>
    <row r="2066" spans="1:49" ht="25.5">
      <c r="A2066" s="395"/>
      <c r="B2066" s="395">
        <v>6454100200</v>
      </c>
      <c r="C2066" s="263" t="s">
        <v>8764</v>
      </c>
      <c r="D2066" s="263" t="s">
        <v>8759</v>
      </c>
      <c r="E2066" s="263" t="s">
        <v>4232</v>
      </c>
      <c r="F2066" s="263" t="s">
        <v>420</v>
      </c>
      <c r="G2066" s="263" t="s">
        <v>655</v>
      </c>
      <c r="H2066" s="263"/>
      <c r="I2066" s="263"/>
      <c r="J2066" s="263"/>
      <c r="K2066" s="263"/>
      <c r="L2066" s="263"/>
      <c r="M2066" s="263"/>
      <c r="N2066" s="263"/>
      <c r="O2066" s="158"/>
      <c r="P2066" s="296">
        <f t="shared" si="90"/>
        <v>0</v>
      </c>
      <c r="Q2066" s="263"/>
      <c r="R2066" s="263"/>
      <c r="S2066" s="263"/>
      <c r="T2066" s="263"/>
      <c r="U2066" s="263"/>
      <c r="V2066" s="263"/>
      <c r="W2066" s="263"/>
      <c r="X2066" s="158"/>
      <c r="Y2066" s="297">
        <f t="shared" si="91"/>
        <v>0</v>
      </c>
      <c r="Z2066" s="263"/>
      <c r="AA2066" s="263"/>
      <c r="AB2066" s="263"/>
      <c r="AC2066" s="263"/>
      <c r="AD2066" s="263"/>
      <c r="AE2066" s="263"/>
      <c r="AF2066" s="263">
        <v>7</v>
      </c>
      <c r="AG2066" s="158">
        <v>44994</v>
      </c>
      <c r="AH2066" s="297">
        <f t="shared" si="89"/>
        <v>7</v>
      </c>
      <c r="AI2066" s="573"/>
      <c r="AJ2066" s="574" t="s">
        <v>659</v>
      </c>
      <c r="AK2066" s="574" t="s">
        <v>430</v>
      </c>
      <c r="AL2066" s="574"/>
      <c r="AM2066" s="574"/>
      <c r="AN2066" s="574"/>
      <c r="AO2066" s="574"/>
      <c r="AP2066" s="574"/>
      <c r="AQ2066" s="574"/>
      <c r="AR2066" s="574"/>
      <c r="AS2066" s="575"/>
      <c r="AT2066" s="576"/>
      <c r="AU2066" s="575"/>
      <c r="AV2066" s="577"/>
      <c r="AW2066" s="159"/>
    </row>
    <row r="2067" spans="1:49" ht="25.5">
      <c r="A2067" s="395"/>
      <c r="B2067" s="395">
        <v>6454100200</v>
      </c>
      <c r="C2067" s="263" t="s">
        <v>8765</v>
      </c>
      <c r="D2067" s="263" t="s">
        <v>8759</v>
      </c>
      <c r="E2067" s="263" t="s">
        <v>4233</v>
      </c>
      <c r="F2067" s="263" t="s">
        <v>420</v>
      </c>
      <c r="G2067" s="263" t="s">
        <v>655</v>
      </c>
      <c r="H2067" s="263"/>
      <c r="I2067" s="263"/>
      <c r="J2067" s="263"/>
      <c r="K2067" s="263"/>
      <c r="L2067" s="263"/>
      <c r="M2067" s="263"/>
      <c r="N2067" s="263"/>
      <c r="O2067" s="158"/>
      <c r="P2067" s="296">
        <f t="shared" si="90"/>
        <v>0</v>
      </c>
      <c r="Q2067" s="263"/>
      <c r="R2067" s="263"/>
      <c r="S2067" s="263"/>
      <c r="T2067" s="263"/>
      <c r="U2067" s="263"/>
      <c r="V2067" s="263"/>
      <c r="W2067" s="263"/>
      <c r="X2067" s="158"/>
      <c r="Y2067" s="297">
        <f t="shared" si="91"/>
        <v>0</v>
      </c>
      <c r="Z2067" s="263"/>
      <c r="AA2067" s="263"/>
      <c r="AB2067" s="263"/>
      <c r="AC2067" s="263"/>
      <c r="AD2067" s="263"/>
      <c r="AE2067" s="263"/>
      <c r="AF2067" s="263">
        <v>7</v>
      </c>
      <c r="AG2067" s="158">
        <v>44988</v>
      </c>
      <c r="AH2067" s="297">
        <f t="shared" si="89"/>
        <v>7</v>
      </c>
      <c r="AI2067" s="573"/>
      <c r="AJ2067" s="574" t="s">
        <v>659</v>
      </c>
      <c r="AK2067" s="574" t="s">
        <v>430</v>
      </c>
      <c r="AL2067" s="574"/>
      <c r="AM2067" s="574"/>
      <c r="AN2067" s="574"/>
      <c r="AO2067" s="574"/>
      <c r="AP2067" s="574"/>
      <c r="AQ2067" s="574"/>
      <c r="AR2067" s="574"/>
      <c r="AS2067" s="575"/>
      <c r="AT2067" s="576"/>
      <c r="AU2067" s="575"/>
      <c r="AV2067" s="577"/>
      <c r="AW2067" s="159"/>
    </row>
    <row r="2068" spans="1:49" ht="25.5">
      <c r="A2068" s="395"/>
      <c r="B2068" s="395">
        <v>6454100200</v>
      </c>
      <c r="C2068" s="263" t="s">
        <v>8766</v>
      </c>
      <c r="D2068" s="263" t="s">
        <v>8759</v>
      </c>
      <c r="E2068" s="263" t="s">
        <v>4234</v>
      </c>
      <c r="F2068" s="263" t="s">
        <v>420</v>
      </c>
      <c r="G2068" s="263" t="s">
        <v>655</v>
      </c>
      <c r="H2068" s="263"/>
      <c r="I2068" s="263"/>
      <c r="J2068" s="263"/>
      <c r="K2068" s="263"/>
      <c r="L2068" s="263"/>
      <c r="M2068" s="263"/>
      <c r="N2068" s="263"/>
      <c r="O2068" s="158"/>
      <c r="P2068" s="296">
        <f t="shared" si="90"/>
        <v>0</v>
      </c>
      <c r="Q2068" s="263"/>
      <c r="R2068" s="263"/>
      <c r="S2068" s="263"/>
      <c r="T2068" s="263"/>
      <c r="U2068" s="263"/>
      <c r="V2068" s="263"/>
      <c r="W2068" s="263"/>
      <c r="X2068" s="158"/>
      <c r="Y2068" s="297">
        <f t="shared" si="91"/>
        <v>0</v>
      </c>
      <c r="Z2068" s="263"/>
      <c r="AA2068" s="263"/>
      <c r="AB2068" s="263"/>
      <c r="AC2068" s="263"/>
      <c r="AD2068" s="263"/>
      <c r="AE2068" s="263"/>
      <c r="AF2068" s="263">
        <v>7</v>
      </c>
      <c r="AG2068" s="158">
        <v>44988</v>
      </c>
      <c r="AH2068" s="297">
        <f t="shared" si="89"/>
        <v>7</v>
      </c>
      <c r="AI2068" s="573"/>
      <c r="AJ2068" s="574" t="s">
        <v>659</v>
      </c>
      <c r="AK2068" s="574" t="s">
        <v>430</v>
      </c>
      <c r="AL2068" s="574"/>
      <c r="AM2068" s="574"/>
      <c r="AN2068" s="574"/>
      <c r="AO2068" s="574"/>
      <c r="AP2068" s="574"/>
      <c r="AQ2068" s="574"/>
      <c r="AR2068" s="574"/>
      <c r="AS2068" s="575"/>
      <c r="AT2068" s="576"/>
      <c r="AU2068" s="575"/>
      <c r="AV2068" s="577"/>
      <c r="AW2068" s="159"/>
    </row>
    <row r="2069" spans="1:49" ht="25.5">
      <c r="A2069" s="395"/>
      <c r="B2069" s="395">
        <v>6454100200</v>
      </c>
      <c r="C2069" s="263" t="s">
        <v>8767</v>
      </c>
      <c r="D2069" s="263" t="s">
        <v>8761</v>
      </c>
      <c r="E2069" s="263" t="s">
        <v>4235</v>
      </c>
      <c r="F2069" s="263" t="s">
        <v>420</v>
      </c>
      <c r="G2069" s="263" t="s">
        <v>655</v>
      </c>
      <c r="H2069" s="263"/>
      <c r="I2069" s="263"/>
      <c r="J2069" s="263"/>
      <c r="K2069" s="263"/>
      <c r="L2069" s="263"/>
      <c r="M2069" s="263"/>
      <c r="N2069" s="263"/>
      <c r="O2069" s="158"/>
      <c r="P2069" s="296">
        <f t="shared" si="90"/>
        <v>0</v>
      </c>
      <c r="Q2069" s="263"/>
      <c r="R2069" s="263"/>
      <c r="S2069" s="263"/>
      <c r="T2069" s="263"/>
      <c r="U2069" s="263"/>
      <c r="V2069" s="263"/>
      <c r="W2069" s="263"/>
      <c r="X2069" s="158"/>
      <c r="Y2069" s="297">
        <f t="shared" si="91"/>
        <v>0</v>
      </c>
      <c r="Z2069" s="263"/>
      <c r="AA2069" s="263"/>
      <c r="AB2069" s="263"/>
      <c r="AC2069" s="263"/>
      <c r="AD2069" s="263"/>
      <c r="AE2069" s="263"/>
      <c r="AF2069" s="263">
        <v>7</v>
      </c>
      <c r="AG2069" s="158">
        <v>45100</v>
      </c>
      <c r="AH2069" s="297">
        <f t="shared" si="89"/>
        <v>7</v>
      </c>
      <c r="AI2069" s="573"/>
      <c r="AJ2069" s="574" t="s">
        <v>659</v>
      </c>
      <c r="AK2069" s="574" t="s">
        <v>430</v>
      </c>
      <c r="AL2069" s="574"/>
      <c r="AM2069" s="574"/>
      <c r="AN2069" s="574"/>
      <c r="AO2069" s="574"/>
      <c r="AP2069" s="574"/>
      <c r="AQ2069" s="574"/>
      <c r="AR2069" s="574"/>
      <c r="AS2069" s="575"/>
      <c r="AT2069" s="576"/>
      <c r="AU2069" s="575"/>
      <c r="AV2069" s="577"/>
      <c r="AW2069" s="159"/>
    </row>
    <row r="2070" spans="1:49" ht="25.5">
      <c r="A2070" s="395"/>
      <c r="B2070" s="395">
        <v>6454100200</v>
      </c>
      <c r="C2070" s="263" t="s">
        <v>8768</v>
      </c>
      <c r="D2070" s="263" t="s">
        <v>8761</v>
      </c>
      <c r="E2070" s="263" t="s">
        <v>4236</v>
      </c>
      <c r="F2070" s="263" t="s">
        <v>420</v>
      </c>
      <c r="G2070" s="263" t="s">
        <v>655</v>
      </c>
      <c r="H2070" s="263"/>
      <c r="I2070" s="263"/>
      <c r="J2070" s="263"/>
      <c r="K2070" s="263"/>
      <c r="L2070" s="263"/>
      <c r="M2070" s="263"/>
      <c r="N2070" s="263"/>
      <c r="O2070" s="158"/>
      <c r="P2070" s="296">
        <f t="shared" si="90"/>
        <v>0</v>
      </c>
      <c r="Q2070" s="263"/>
      <c r="R2070" s="263"/>
      <c r="S2070" s="263"/>
      <c r="T2070" s="263"/>
      <c r="U2070" s="263"/>
      <c r="V2070" s="263"/>
      <c r="W2070" s="263"/>
      <c r="X2070" s="158"/>
      <c r="Y2070" s="297">
        <f t="shared" si="91"/>
        <v>0</v>
      </c>
      <c r="Z2070" s="263"/>
      <c r="AA2070" s="263"/>
      <c r="AB2070" s="263"/>
      <c r="AC2070" s="263"/>
      <c r="AD2070" s="263"/>
      <c r="AE2070" s="263"/>
      <c r="AF2070" s="263">
        <v>7</v>
      </c>
      <c r="AG2070" s="158">
        <v>45169</v>
      </c>
      <c r="AH2070" s="297">
        <f t="shared" si="89"/>
        <v>7</v>
      </c>
      <c r="AI2070" s="573"/>
      <c r="AJ2070" s="574" t="s">
        <v>659</v>
      </c>
      <c r="AK2070" s="574" t="s">
        <v>430</v>
      </c>
      <c r="AL2070" s="574"/>
      <c r="AM2070" s="574"/>
      <c r="AN2070" s="574"/>
      <c r="AO2070" s="574"/>
      <c r="AP2070" s="574"/>
      <c r="AQ2070" s="574"/>
      <c r="AR2070" s="574"/>
      <c r="AS2070" s="575"/>
      <c r="AT2070" s="576"/>
      <c r="AU2070" s="575"/>
      <c r="AV2070" s="577"/>
      <c r="AW2070" s="159"/>
    </row>
    <row r="2071" spans="1:49" ht="38.25">
      <c r="A2071" s="395"/>
      <c r="B2071" s="395">
        <v>6454100200</v>
      </c>
      <c r="C2071" s="263" t="s">
        <v>8769</v>
      </c>
      <c r="D2071" s="263" t="s">
        <v>8761</v>
      </c>
      <c r="E2071" s="263" t="s">
        <v>4237</v>
      </c>
      <c r="F2071" s="263" t="s">
        <v>420</v>
      </c>
      <c r="G2071" s="263" t="s">
        <v>655</v>
      </c>
      <c r="H2071" s="263"/>
      <c r="I2071" s="263"/>
      <c r="J2071" s="263"/>
      <c r="K2071" s="263"/>
      <c r="L2071" s="263"/>
      <c r="M2071" s="263"/>
      <c r="N2071" s="263"/>
      <c r="O2071" s="158"/>
      <c r="P2071" s="296">
        <f t="shared" si="90"/>
        <v>0</v>
      </c>
      <c r="Q2071" s="263"/>
      <c r="R2071" s="263"/>
      <c r="S2071" s="263"/>
      <c r="T2071" s="263"/>
      <c r="U2071" s="263"/>
      <c r="V2071" s="263"/>
      <c r="W2071" s="263"/>
      <c r="X2071" s="158"/>
      <c r="Y2071" s="297">
        <f t="shared" si="91"/>
        <v>0</v>
      </c>
      <c r="Z2071" s="263"/>
      <c r="AA2071" s="263"/>
      <c r="AB2071" s="263"/>
      <c r="AC2071" s="263"/>
      <c r="AD2071" s="263"/>
      <c r="AE2071" s="263"/>
      <c r="AF2071" s="263">
        <v>7</v>
      </c>
      <c r="AG2071" s="158">
        <v>45204</v>
      </c>
      <c r="AH2071" s="297">
        <f t="shared" si="89"/>
        <v>7</v>
      </c>
      <c r="AI2071" s="573"/>
      <c r="AJ2071" s="574" t="s">
        <v>659</v>
      </c>
      <c r="AK2071" s="574" t="s">
        <v>430</v>
      </c>
      <c r="AL2071" s="574"/>
      <c r="AM2071" s="574"/>
      <c r="AN2071" s="574"/>
      <c r="AO2071" s="574"/>
      <c r="AP2071" s="574"/>
      <c r="AQ2071" s="574"/>
      <c r="AR2071" s="574"/>
      <c r="AS2071" s="575"/>
      <c r="AT2071" s="576"/>
      <c r="AU2071" s="575"/>
      <c r="AV2071" s="577"/>
      <c r="AW2071" s="159"/>
    </row>
    <row r="2072" spans="1:49" ht="25.5">
      <c r="A2072" s="395"/>
      <c r="B2072" s="395">
        <v>4725021500</v>
      </c>
      <c r="C2072" s="263" t="s">
        <v>8770</v>
      </c>
      <c r="D2072" s="263" t="s">
        <v>8771</v>
      </c>
      <c r="E2072" s="263" t="s">
        <v>4238</v>
      </c>
      <c r="F2072" s="263" t="s">
        <v>422</v>
      </c>
      <c r="G2072" s="263" t="s">
        <v>655</v>
      </c>
      <c r="H2072" s="263"/>
      <c r="I2072" s="263"/>
      <c r="J2072" s="263"/>
      <c r="K2072" s="263"/>
      <c r="L2072" s="263"/>
      <c r="M2072" s="263"/>
      <c r="N2072" s="263"/>
      <c r="O2072" s="158"/>
      <c r="P2072" s="296">
        <f t="shared" si="90"/>
        <v>0</v>
      </c>
      <c r="Q2072" s="263"/>
      <c r="R2072" s="263"/>
      <c r="S2072" s="263"/>
      <c r="T2072" s="263"/>
      <c r="U2072" s="263"/>
      <c r="V2072" s="263"/>
      <c r="W2072" s="263"/>
      <c r="X2072" s="158"/>
      <c r="Y2072" s="297">
        <f t="shared" si="91"/>
        <v>0</v>
      </c>
      <c r="Z2072" s="263"/>
      <c r="AA2072" s="263"/>
      <c r="AB2072" s="263"/>
      <c r="AC2072" s="263"/>
      <c r="AD2072" s="263"/>
      <c r="AE2072" s="263"/>
      <c r="AF2072" s="263">
        <v>1</v>
      </c>
      <c r="AG2072" s="158">
        <v>45203</v>
      </c>
      <c r="AH2072" s="297">
        <f t="shared" si="89"/>
        <v>1</v>
      </c>
      <c r="AI2072" s="573"/>
      <c r="AJ2072" s="574" t="s">
        <v>659</v>
      </c>
      <c r="AK2072" s="574" t="s">
        <v>430</v>
      </c>
      <c r="AL2072" s="574"/>
      <c r="AM2072" s="574"/>
      <c r="AN2072" s="574"/>
      <c r="AO2072" s="574"/>
      <c r="AP2072" s="574"/>
      <c r="AQ2072" s="574"/>
      <c r="AR2072" s="574"/>
      <c r="AS2072" s="575"/>
      <c r="AT2072" s="576"/>
      <c r="AU2072" s="575"/>
      <c r="AV2072" s="577"/>
      <c r="AW2072" s="159"/>
    </row>
    <row r="2073" spans="1:49" ht="25.5">
      <c r="A2073" s="395"/>
      <c r="B2073" s="395">
        <v>4725021500</v>
      </c>
      <c r="C2073" s="263" t="s">
        <v>8770</v>
      </c>
      <c r="D2073" s="263" t="s">
        <v>8771</v>
      </c>
      <c r="E2073" s="263" t="s">
        <v>4239</v>
      </c>
      <c r="F2073" s="263" t="s">
        <v>422</v>
      </c>
      <c r="G2073" s="263" t="s">
        <v>655</v>
      </c>
      <c r="H2073" s="263"/>
      <c r="I2073" s="263"/>
      <c r="J2073" s="263"/>
      <c r="K2073" s="263"/>
      <c r="L2073" s="263"/>
      <c r="M2073" s="263"/>
      <c r="N2073" s="263"/>
      <c r="O2073" s="158"/>
      <c r="P2073" s="296">
        <f t="shared" si="90"/>
        <v>0</v>
      </c>
      <c r="Q2073" s="263"/>
      <c r="R2073" s="263"/>
      <c r="S2073" s="263"/>
      <c r="T2073" s="263"/>
      <c r="U2073" s="263"/>
      <c r="V2073" s="263"/>
      <c r="W2073" s="263"/>
      <c r="X2073" s="158"/>
      <c r="Y2073" s="297">
        <f t="shared" si="91"/>
        <v>0</v>
      </c>
      <c r="Z2073" s="263"/>
      <c r="AA2073" s="263"/>
      <c r="AB2073" s="263"/>
      <c r="AC2073" s="263"/>
      <c r="AD2073" s="263"/>
      <c r="AE2073" s="263"/>
      <c r="AF2073" s="263">
        <v>1</v>
      </c>
      <c r="AG2073" s="158">
        <v>45203</v>
      </c>
      <c r="AH2073" s="297">
        <f t="shared" si="89"/>
        <v>1</v>
      </c>
      <c r="AI2073" s="573"/>
      <c r="AJ2073" s="574" t="s">
        <v>659</v>
      </c>
      <c r="AK2073" s="574" t="s">
        <v>430</v>
      </c>
      <c r="AL2073" s="574"/>
      <c r="AM2073" s="574"/>
      <c r="AN2073" s="574"/>
      <c r="AO2073" s="574"/>
      <c r="AP2073" s="574"/>
      <c r="AQ2073" s="574"/>
      <c r="AR2073" s="574"/>
      <c r="AS2073" s="575"/>
      <c r="AT2073" s="576"/>
      <c r="AU2073" s="575"/>
      <c r="AV2073" s="577"/>
      <c r="AW2073" s="159"/>
    </row>
    <row r="2074" spans="1:49" ht="25.5">
      <c r="A2074" s="395"/>
      <c r="B2074" s="395">
        <v>4725021500</v>
      </c>
      <c r="C2074" s="263" t="s">
        <v>8770</v>
      </c>
      <c r="D2074" s="263" t="s">
        <v>8771</v>
      </c>
      <c r="E2074" s="263" t="s">
        <v>4240</v>
      </c>
      <c r="F2074" s="263" t="s">
        <v>422</v>
      </c>
      <c r="G2074" s="263" t="s">
        <v>655</v>
      </c>
      <c r="H2074" s="263"/>
      <c r="I2074" s="263"/>
      <c r="J2074" s="263"/>
      <c r="K2074" s="263"/>
      <c r="L2074" s="263"/>
      <c r="M2074" s="263"/>
      <c r="N2074" s="263"/>
      <c r="O2074" s="158"/>
      <c r="P2074" s="296">
        <f t="shared" si="90"/>
        <v>0</v>
      </c>
      <c r="Q2074" s="263"/>
      <c r="R2074" s="263"/>
      <c r="S2074" s="263"/>
      <c r="T2074" s="263"/>
      <c r="U2074" s="263"/>
      <c r="V2074" s="263"/>
      <c r="W2074" s="263"/>
      <c r="X2074" s="158"/>
      <c r="Y2074" s="297">
        <f t="shared" si="91"/>
        <v>0</v>
      </c>
      <c r="Z2074" s="263"/>
      <c r="AA2074" s="263"/>
      <c r="AB2074" s="263"/>
      <c r="AC2074" s="263"/>
      <c r="AD2074" s="263"/>
      <c r="AE2074" s="263"/>
      <c r="AF2074" s="263">
        <v>1</v>
      </c>
      <c r="AG2074" s="158">
        <v>45203</v>
      </c>
      <c r="AH2074" s="297">
        <f t="shared" si="89"/>
        <v>1</v>
      </c>
      <c r="AI2074" s="573"/>
      <c r="AJ2074" s="574" t="s">
        <v>659</v>
      </c>
      <c r="AK2074" s="574" t="s">
        <v>430</v>
      </c>
      <c r="AL2074" s="574"/>
      <c r="AM2074" s="574"/>
      <c r="AN2074" s="574"/>
      <c r="AO2074" s="574"/>
      <c r="AP2074" s="574"/>
      <c r="AQ2074" s="574"/>
      <c r="AR2074" s="574"/>
      <c r="AS2074" s="575"/>
      <c r="AT2074" s="576"/>
      <c r="AU2074" s="575"/>
      <c r="AV2074" s="577"/>
      <c r="AW2074" s="159"/>
    </row>
    <row r="2075" spans="1:49" ht="25.5">
      <c r="A2075" s="395"/>
      <c r="B2075" s="395">
        <v>4725021500</v>
      </c>
      <c r="C2075" s="263" t="s">
        <v>8770</v>
      </c>
      <c r="D2075" s="263" t="s">
        <v>8771</v>
      </c>
      <c r="E2075" s="263" t="s">
        <v>4241</v>
      </c>
      <c r="F2075" s="263" t="s">
        <v>422</v>
      </c>
      <c r="G2075" s="263" t="s">
        <v>655</v>
      </c>
      <c r="H2075" s="263"/>
      <c r="I2075" s="263"/>
      <c r="J2075" s="263"/>
      <c r="K2075" s="263"/>
      <c r="L2075" s="263"/>
      <c r="M2075" s="263"/>
      <c r="N2075" s="263"/>
      <c r="O2075" s="158"/>
      <c r="P2075" s="296">
        <f t="shared" si="90"/>
        <v>0</v>
      </c>
      <c r="Q2075" s="263"/>
      <c r="R2075" s="263"/>
      <c r="S2075" s="263"/>
      <c r="T2075" s="263"/>
      <c r="U2075" s="263"/>
      <c r="V2075" s="263"/>
      <c r="W2075" s="263"/>
      <c r="X2075" s="158"/>
      <c r="Y2075" s="297">
        <f t="shared" si="91"/>
        <v>0</v>
      </c>
      <c r="Z2075" s="263"/>
      <c r="AA2075" s="263"/>
      <c r="AB2075" s="263"/>
      <c r="AC2075" s="263"/>
      <c r="AD2075" s="263"/>
      <c r="AE2075" s="263"/>
      <c r="AF2075" s="263">
        <v>1</v>
      </c>
      <c r="AG2075" s="158">
        <v>45203</v>
      </c>
      <c r="AH2075" s="297">
        <f t="shared" si="89"/>
        <v>1</v>
      </c>
      <c r="AI2075" s="573"/>
      <c r="AJ2075" s="574" t="s">
        <v>659</v>
      </c>
      <c r="AK2075" s="574" t="s">
        <v>430</v>
      </c>
      <c r="AL2075" s="574"/>
      <c r="AM2075" s="574"/>
      <c r="AN2075" s="574"/>
      <c r="AO2075" s="574"/>
      <c r="AP2075" s="574"/>
      <c r="AQ2075" s="574"/>
      <c r="AR2075" s="574"/>
      <c r="AS2075" s="575"/>
      <c r="AT2075" s="576"/>
      <c r="AU2075" s="575"/>
      <c r="AV2075" s="577"/>
      <c r="AW2075" s="159"/>
    </row>
    <row r="2076" spans="1:49" ht="25.5">
      <c r="A2076" s="395"/>
      <c r="B2076" s="395">
        <v>4725021500</v>
      </c>
      <c r="C2076" s="263" t="s">
        <v>8770</v>
      </c>
      <c r="D2076" s="263" t="s">
        <v>8771</v>
      </c>
      <c r="E2076" s="263" t="s">
        <v>4242</v>
      </c>
      <c r="F2076" s="263" t="s">
        <v>422</v>
      </c>
      <c r="G2076" s="263" t="s">
        <v>655</v>
      </c>
      <c r="H2076" s="263"/>
      <c r="I2076" s="263"/>
      <c r="J2076" s="263"/>
      <c r="K2076" s="263"/>
      <c r="L2076" s="263"/>
      <c r="M2076" s="263"/>
      <c r="N2076" s="263"/>
      <c r="O2076" s="158"/>
      <c r="P2076" s="296">
        <f t="shared" si="90"/>
        <v>0</v>
      </c>
      <c r="Q2076" s="263"/>
      <c r="R2076" s="263"/>
      <c r="S2076" s="263"/>
      <c r="T2076" s="263"/>
      <c r="U2076" s="263"/>
      <c r="V2076" s="263"/>
      <c r="W2076" s="263"/>
      <c r="X2076" s="158"/>
      <c r="Y2076" s="297">
        <f t="shared" si="91"/>
        <v>0</v>
      </c>
      <c r="Z2076" s="263"/>
      <c r="AA2076" s="263"/>
      <c r="AB2076" s="263"/>
      <c r="AC2076" s="263"/>
      <c r="AD2076" s="263"/>
      <c r="AE2076" s="263"/>
      <c r="AF2076" s="263">
        <v>1</v>
      </c>
      <c r="AG2076" s="158">
        <v>45203</v>
      </c>
      <c r="AH2076" s="297">
        <f t="shared" si="89"/>
        <v>1</v>
      </c>
      <c r="AI2076" s="573"/>
      <c r="AJ2076" s="574" t="s">
        <v>659</v>
      </c>
      <c r="AK2076" s="574" t="s">
        <v>430</v>
      </c>
      <c r="AL2076" s="574"/>
      <c r="AM2076" s="574"/>
      <c r="AN2076" s="574"/>
      <c r="AO2076" s="574"/>
      <c r="AP2076" s="574"/>
      <c r="AQ2076" s="574"/>
      <c r="AR2076" s="574"/>
      <c r="AS2076" s="575"/>
      <c r="AT2076" s="576"/>
      <c r="AU2076" s="575"/>
      <c r="AV2076" s="577"/>
      <c r="AW2076" s="159"/>
    </row>
    <row r="2077" spans="1:49" ht="25.5">
      <c r="A2077" s="395"/>
      <c r="B2077" s="395">
        <v>4725021500</v>
      </c>
      <c r="C2077" s="263" t="s">
        <v>8770</v>
      </c>
      <c r="D2077" s="263" t="s">
        <v>8771</v>
      </c>
      <c r="E2077" s="263" t="s">
        <v>4243</v>
      </c>
      <c r="F2077" s="263" t="s">
        <v>422</v>
      </c>
      <c r="G2077" s="263" t="s">
        <v>655</v>
      </c>
      <c r="H2077" s="263"/>
      <c r="I2077" s="263"/>
      <c r="J2077" s="263"/>
      <c r="K2077" s="263"/>
      <c r="L2077" s="263"/>
      <c r="M2077" s="263"/>
      <c r="N2077" s="263"/>
      <c r="O2077" s="158"/>
      <c r="P2077" s="296">
        <f t="shared" si="90"/>
        <v>0</v>
      </c>
      <c r="Q2077" s="263"/>
      <c r="R2077" s="263"/>
      <c r="S2077" s="263"/>
      <c r="T2077" s="263"/>
      <c r="U2077" s="263"/>
      <c r="V2077" s="263"/>
      <c r="W2077" s="263"/>
      <c r="X2077" s="158"/>
      <c r="Y2077" s="297">
        <f t="shared" si="91"/>
        <v>0</v>
      </c>
      <c r="Z2077" s="263"/>
      <c r="AA2077" s="263"/>
      <c r="AB2077" s="263"/>
      <c r="AC2077" s="263"/>
      <c r="AD2077" s="263"/>
      <c r="AE2077" s="263"/>
      <c r="AF2077" s="263">
        <v>1</v>
      </c>
      <c r="AG2077" s="158">
        <v>45203</v>
      </c>
      <c r="AH2077" s="297">
        <f t="shared" si="89"/>
        <v>1</v>
      </c>
      <c r="AI2077" s="573"/>
      <c r="AJ2077" s="574" t="s">
        <v>659</v>
      </c>
      <c r="AK2077" s="574" t="s">
        <v>430</v>
      </c>
      <c r="AL2077" s="574"/>
      <c r="AM2077" s="574"/>
      <c r="AN2077" s="574"/>
      <c r="AO2077" s="574"/>
      <c r="AP2077" s="574"/>
      <c r="AQ2077" s="574"/>
      <c r="AR2077" s="574"/>
      <c r="AS2077" s="575"/>
      <c r="AT2077" s="576"/>
      <c r="AU2077" s="575"/>
      <c r="AV2077" s="577"/>
      <c r="AW2077" s="159"/>
    </row>
    <row r="2078" spans="1:49" ht="25.5">
      <c r="A2078" s="395"/>
      <c r="B2078" s="395">
        <v>4725021500</v>
      </c>
      <c r="C2078" s="263" t="s">
        <v>8770</v>
      </c>
      <c r="D2078" s="263" t="s">
        <v>8771</v>
      </c>
      <c r="E2078" s="263" t="s">
        <v>4244</v>
      </c>
      <c r="F2078" s="263" t="s">
        <v>422</v>
      </c>
      <c r="G2078" s="263" t="s">
        <v>655</v>
      </c>
      <c r="H2078" s="263"/>
      <c r="I2078" s="263"/>
      <c r="J2078" s="263"/>
      <c r="K2078" s="263"/>
      <c r="L2078" s="263"/>
      <c r="M2078" s="263"/>
      <c r="N2078" s="263"/>
      <c r="O2078" s="158"/>
      <c r="P2078" s="296">
        <f t="shared" si="90"/>
        <v>0</v>
      </c>
      <c r="Q2078" s="263"/>
      <c r="R2078" s="263"/>
      <c r="S2078" s="263"/>
      <c r="T2078" s="263"/>
      <c r="U2078" s="263"/>
      <c r="V2078" s="263"/>
      <c r="W2078" s="263"/>
      <c r="X2078" s="158"/>
      <c r="Y2078" s="297">
        <f t="shared" si="91"/>
        <v>0</v>
      </c>
      <c r="Z2078" s="263"/>
      <c r="AA2078" s="263"/>
      <c r="AB2078" s="263"/>
      <c r="AC2078" s="263"/>
      <c r="AD2078" s="263"/>
      <c r="AE2078" s="263"/>
      <c r="AF2078" s="263">
        <v>1</v>
      </c>
      <c r="AG2078" s="158">
        <v>45203</v>
      </c>
      <c r="AH2078" s="297">
        <f t="shared" si="89"/>
        <v>1</v>
      </c>
      <c r="AI2078" s="573"/>
      <c r="AJ2078" s="574" t="s">
        <v>659</v>
      </c>
      <c r="AK2078" s="574" t="s">
        <v>430</v>
      </c>
      <c r="AL2078" s="574"/>
      <c r="AM2078" s="574"/>
      <c r="AN2078" s="574"/>
      <c r="AO2078" s="574"/>
      <c r="AP2078" s="574"/>
      <c r="AQ2078" s="574"/>
      <c r="AR2078" s="574"/>
      <c r="AS2078" s="575"/>
      <c r="AT2078" s="576"/>
      <c r="AU2078" s="575"/>
      <c r="AV2078" s="577"/>
      <c r="AW2078" s="159"/>
    </row>
    <row r="2079" spans="1:49" ht="25.5">
      <c r="A2079" s="395"/>
      <c r="B2079" s="395">
        <v>5515631900</v>
      </c>
      <c r="C2079" s="263" t="s">
        <v>8772</v>
      </c>
      <c r="D2079" s="263" t="s">
        <v>8773</v>
      </c>
      <c r="E2079" s="263" t="s">
        <v>4245</v>
      </c>
      <c r="F2079" s="263" t="s">
        <v>422</v>
      </c>
      <c r="G2079" s="263" t="s">
        <v>655</v>
      </c>
      <c r="H2079" s="263"/>
      <c r="I2079" s="263"/>
      <c r="J2079" s="263"/>
      <c r="K2079" s="263"/>
      <c r="L2079" s="263"/>
      <c r="M2079" s="263"/>
      <c r="N2079" s="263"/>
      <c r="O2079" s="158"/>
      <c r="P2079" s="296">
        <f t="shared" si="90"/>
        <v>0</v>
      </c>
      <c r="Q2079" s="263"/>
      <c r="R2079" s="263"/>
      <c r="S2079" s="263"/>
      <c r="T2079" s="263"/>
      <c r="U2079" s="263"/>
      <c r="V2079" s="263"/>
      <c r="W2079" s="263"/>
      <c r="X2079" s="158"/>
      <c r="Y2079" s="297">
        <f t="shared" si="91"/>
        <v>0</v>
      </c>
      <c r="Z2079" s="263"/>
      <c r="AA2079" s="263"/>
      <c r="AB2079" s="263"/>
      <c r="AC2079" s="263"/>
      <c r="AD2079" s="263"/>
      <c r="AE2079" s="263"/>
      <c r="AF2079" s="263">
        <v>2</v>
      </c>
      <c r="AG2079" s="158">
        <v>45061</v>
      </c>
      <c r="AH2079" s="297">
        <f t="shared" si="89"/>
        <v>2</v>
      </c>
      <c r="AI2079" s="573"/>
      <c r="AJ2079" s="574" t="s">
        <v>659</v>
      </c>
      <c r="AK2079" s="574" t="s">
        <v>430</v>
      </c>
      <c r="AL2079" s="574"/>
      <c r="AM2079" s="574"/>
      <c r="AN2079" s="574"/>
      <c r="AO2079" s="574"/>
      <c r="AP2079" s="574"/>
      <c r="AQ2079" s="574"/>
      <c r="AR2079" s="574"/>
      <c r="AS2079" s="575"/>
      <c r="AT2079" s="576"/>
      <c r="AU2079" s="575"/>
      <c r="AV2079" s="577"/>
      <c r="AW2079" s="159"/>
    </row>
    <row r="2080" spans="1:49" ht="25.5">
      <c r="A2080" s="395"/>
      <c r="B2080" s="395">
        <v>4614300900</v>
      </c>
      <c r="C2080" s="263" t="s">
        <v>8774</v>
      </c>
      <c r="D2080" s="263" t="s">
        <v>8775</v>
      </c>
      <c r="E2080" s="263" t="s">
        <v>4246</v>
      </c>
      <c r="F2080" s="263" t="s">
        <v>422</v>
      </c>
      <c r="G2080" s="263" t="s">
        <v>655</v>
      </c>
      <c r="H2080" s="263"/>
      <c r="I2080" s="263"/>
      <c r="J2080" s="263"/>
      <c r="K2080" s="263"/>
      <c r="L2080" s="263"/>
      <c r="M2080" s="263"/>
      <c r="N2080" s="263"/>
      <c r="O2080" s="158"/>
      <c r="P2080" s="296">
        <f t="shared" si="90"/>
        <v>0</v>
      </c>
      <c r="Q2080" s="263"/>
      <c r="R2080" s="263"/>
      <c r="S2080" s="263"/>
      <c r="T2080" s="263"/>
      <c r="U2080" s="263"/>
      <c r="V2080" s="263"/>
      <c r="W2080" s="263"/>
      <c r="X2080" s="158"/>
      <c r="Y2080" s="297">
        <f t="shared" si="91"/>
        <v>0</v>
      </c>
      <c r="Z2080" s="263"/>
      <c r="AA2080" s="263"/>
      <c r="AB2080" s="263"/>
      <c r="AC2080" s="263"/>
      <c r="AD2080" s="263"/>
      <c r="AE2080" s="263"/>
      <c r="AF2080" s="263">
        <v>2</v>
      </c>
      <c r="AG2080" s="158">
        <v>45144</v>
      </c>
      <c r="AH2080" s="297">
        <f t="shared" si="89"/>
        <v>2</v>
      </c>
      <c r="AI2080" s="573"/>
      <c r="AJ2080" s="574" t="s">
        <v>659</v>
      </c>
      <c r="AK2080" s="574" t="s">
        <v>430</v>
      </c>
      <c r="AL2080" s="574"/>
      <c r="AM2080" s="574"/>
      <c r="AN2080" s="574"/>
      <c r="AO2080" s="574"/>
      <c r="AP2080" s="574"/>
      <c r="AQ2080" s="574"/>
      <c r="AR2080" s="574"/>
      <c r="AS2080" s="575"/>
      <c r="AT2080" s="576"/>
      <c r="AU2080" s="575"/>
      <c r="AV2080" s="577"/>
      <c r="AW2080" s="159"/>
    </row>
    <row r="2081" spans="1:49" ht="25.5">
      <c r="A2081" s="395"/>
      <c r="B2081" s="395">
        <v>4492921400</v>
      </c>
      <c r="C2081" s="263" t="s">
        <v>8776</v>
      </c>
      <c r="D2081" s="263" t="s">
        <v>8777</v>
      </c>
      <c r="E2081" s="263" t="s">
        <v>4247</v>
      </c>
      <c r="F2081" s="263" t="s">
        <v>422</v>
      </c>
      <c r="G2081" s="263" t="s">
        <v>655</v>
      </c>
      <c r="H2081" s="263"/>
      <c r="I2081" s="263"/>
      <c r="J2081" s="263"/>
      <c r="K2081" s="263"/>
      <c r="L2081" s="263"/>
      <c r="M2081" s="263"/>
      <c r="N2081" s="263"/>
      <c r="O2081" s="158"/>
      <c r="P2081" s="296">
        <f t="shared" si="90"/>
        <v>0</v>
      </c>
      <c r="Q2081" s="263"/>
      <c r="R2081" s="263"/>
      <c r="S2081" s="263"/>
      <c r="T2081" s="263"/>
      <c r="U2081" s="263"/>
      <c r="V2081" s="263"/>
      <c r="W2081" s="263"/>
      <c r="X2081" s="158"/>
      <c r="Y2081" s="297">
        <f t="shared" si="91"/>
        <v>0</v>
      </c>
      <c r="Z2081" s="263"/>
      <c r="AA2081" s="263"/>
      <c r="AB2081" s="263"/>
      <c r="AC2081" s="263"/>
      <c r="AD2081" s="263"/>
      <c r="AE2081" s="263"/>
      <c r="AF2081" s="263">
        <v>2</v>
      </c>
      <c r="AG2081" s="158">
        <v>45266</v>
      </c>
      <c r="AH2081" s="297">
        <f t="shared" si="89"/>
        <v>2</v>
      </c>
      <c r="AI2081" s="573"/>
      <c r="AJ2081" s="574" t="s">
        <v>659</v>
      </c>
      <c r="AK2081" s="574" t="s">
        <v>430</v>
      </c>
      <c r="AL2081" s="574"/>
      <c r="AM2081" s="574"/>
      <c r="AN2081" s="574"/>
      <c r="AO2081" s="574"/>
      <c r="AP2081" s="574"/>
      <c r="AQ2081" s="574"/>
      <c r="AR2081" s="574"/>
      <c r="AS2081" s="575"/>
      <c r="AT2081" s="576"/>
      <c r="AU2081" s="575"/>
      <c r="AV2081" s="577"/>
      <c r="AW2081" s="159"/>
    </row>
    <row r="2082" spans="1:49" ht="25.5">
      <c r="A2082" s="395"/>
      <c r="B2082" s="395">
        <v>5502011000</v>
      </c>
      <c r="C2082" s="263" t="s">
        <v>8778</v>
      </c>
      <c r="D2082" s="263" t="s">
        <v>8779</v>
      </c>
      <c r="E2082" s="263" t="s">
        <v>4248</v>
      </c>
      <c r="F2082" s="263" t="s">
        <v>422</v>
      </c>
      <c r="G2082" s="263" t="s">
        <v>655</v>
      </c>
      <c r="H2082" s="263"/>
      <c r="I2082" s="263"/>
      <c r="J2082" s="263"/>
      <c r="K2082" s="263"/>
      <c r="L2082" s="263"/>
      <c r="M2082" s="263"/>
      <c r="N2082" s="263"/>
      <c r="O2082" s="158"/>
      <c r="P2082" s="296">
        <f t="shared" si="90"/>
        <v>0</v>
      </c>
      <c r="Q2082" s="263"/>
      <c r="R2082" s="263"/>
      <c r="S2082" s="263"/>
      <c r="T2082" s="263"/>
      <c r="U2082" s="263"/>
      <c r="V2082" s="263"/>
      <c r="W2082" s="263"/>
      <c r="X2082" s="158"/>
      <c r="Y2082" s="297">
        <f t="shared" si="91"/>
        <v>0</v>
      </c>
      <c r="Z2082" s="263"/>
      <c r="AA2082" s="263"/>
      <c r="AB2082" s="263"/>
      <c r="AC2082" s="263"/>
      <c r="AD2082" s="263"/>
      <c r="AE2082" s="263"/>
      <c r="AF2082" s="263">
        <v>2</v>
      </c>
      <c r="AG2082" s="158">
        <v>45065</v>
      </c>
      <c r="AH2082" s="297">
        <f t="shared" si="89"/>
        <v>2</v>
      </c>
      <c r="AI2082" s="573"/>
      <c r="AJ2082" s="574" t="s">
        <v>659</v>
      </c>
      <c r="AK2082" s="574" t="s">
        <v>430</v>
      </c>
      <c r="AL2082" s="574"/>
      <c r="AM2082" s="574"/>
      <c r="AN2082" s="574"/>
      <c r="AO2082" s="574"/>
      <c r="AP2082" s="574">
        <v>1</v>
      </c>
      <c r="AQ2082" s="574" t="s">
        <v>656</v>
      </c>
      <c r="AR2082" s="574" t="s">
        <v>10462</v>
      </c>
      <c r="AS2082" s="575"/>
      <c r="AT2082" s="576"/>
      <c r="AU2082" s="575"/>
      <c r="AV2082" s="577"/>
      <c r="AW2082" s="159"/>
    </row>
    <row r="2083" spans="1:49" ht="25.5">
      <c r="A2083" s="395"/>
      <c r="B2083" s="395">
        <v>4180320700</v>
      </c>
      <c r="C2083" s="263" t="s">
        <v>8780</v>
      </c>
      <c r="D2083" s="263" t="s">
        <v>8781</v>
      </c>
      <c r="E2083" s="263" t="s">
        <v>4249</v>
      </c>
      <c r="F2083" s="263" t="s">
        <v>422</v>
      </c>
      <c r="G2083" s="263" t="s">
        <v>655</v>
      </c>
      <c r="H2083" s="263"/>
      <c r="I2083" s="263"/>
      <c r="J2083" s="263"/>
      <c r="K2083" s="263"/>
      <c r="L2083" s="263"/>
      <c r="M2083" s="263"/>
      <c r="N2083" s="263"/>
      <c r="O2083" s="158"/>
      <c r="P2083" s="296">
        <f t="shared" si="90"/>
        <v>0</v>
      </c>
      <c r="Q2083" s="263"/>
      <c r="R2083" s="263"/>
      <c r="S2083" s="263"/>
      <c r="T2083" s="263"/>
      <c r="U2083" s="263"/>
      <c r="V2083" s="263"/>
      <c r="W2083" s="263"/>
      <c r="X2083" s="158"/>
      <c r="Y2083" s="297">
        <f t="shared" si="91"/>
        <v>0</v>
      </c>
      <c r="Z2083" s="263"/>
      <c r="AA2083" s="263"/>
      <c r="AB2083" s="263"/>
      <c r="AC2083" s="263"/>
      <c r="AD2083" s="263"/>
      <c r="AE2083" s="263"/>
      <c r="AF2083" s="263">
        <v>2</v>
      </c>
      <c r="AG2083" s="158">
        <v>44991</v>
      </c>
      <c r="AH2083" s="297">
        <f t="shared" si="89"/>
        <v>2</v>
      </c>
      <c r="AI2083" s="573"/>
      <c r="AJ2083" s="574" t="s">
        <v>659</v>
      </c>
      <c r="AK2083" s="574" t="s">
        <v>430</v>
      </c>
      <c r="AL2083" s="574"/>
      <c r="AM2083" s="574"/>
      <c r="AN2083" s="574"/>
      <c r="AO2083" s="574"/>
      <c r="AP2083" s="574"/>
      <c r="AQ2083" s="574"/>
      <c r="AR2083" s="574"/>
      <c r="AS2083" s="575"/>
      <c r="AT2083" s="576"/>
      <c r="AU2083" s="575"/>
      <c r="AV2083" s="577"/>
      <c r="AW2083" s="159"/>
    </row>
    <row r="2084" spans="1:49" ht="25.5">
      <c r="A2084" s="395"/>
      <c r="B2084" s="395">
        <v>4160432000</v>
      </c>
      <c r="C2084" s="263" t="s">
        <v>8782</v>
      </c>
      <c r="D2084" s="263" t="s">
        <v>8783</v>
      </c>
      <c r="E2084" s="263" t="s">
        <v>4250</v>
      </c>
      <c r="F2084" s="263" t="s">
        <v>422</v>
      </c>
      <c r="G2084" s="263" t="s">
        <v>655</v>
      </c>
      <c r="H2084" s="263"/>
      <c r="I2084" s="263"/>
      <c r="J2084" s="263"/>
      <c r="K2084" s="263"/>
      <c r="L2084" s="263"/>
      <c r="M2084" s="263"/>
      <c r="N2084" s="263"/>
      <c r="O2084" s="158"/>
      <c r="P2084" s="296">
        <f t="shared" si="90"/>
        <v>0</v>
      </c>
      <c r="Q2084" s="263"/>
      <c r="R2084" s="263"/>
      <c r="S2084" s="263"/>
      <c r="T2084" s="263"/>
      <c r="U2084" s="263"/>
      <c r="V2084" s="263"/>
      <c r="W2084" s="263"/>
      <c r="X2084" s="158"/>
      <c r="Y2084" s="297">
        <f t="shared" si="91"/>
        <v>0</v>
      </c>
      <c r="Z2084" s="263"/>
      <c r="AA2084" s="263"/>
      <c r="AB2084" s="263"/>
      <c r="AC2084" s="263"/>
      <c r="AD2084" s="263"/>
      <c r="AE2084" s="263"/>
      <c r="AF2084" s="263">
        <v>2</v>
      </c>
      <c r="AG2084" s="158">
        <v>45069</v>
      </c>
      <c r="AH2084" s="297">
        <f t="shared" si="89"/>
        <v>2</v>
      </c>
      <c r="AI2084" s="573"/>
      <c r="AJ2084" s="574" t="s">
        <v>659</v>
      </c>
      <c r="AK2084" s="574" t="s">
        <v>430</v>
      </c>
      <c r="AL2084" s="574"/>
      <c r="AM2084" s="574"/>
      <c r="AN2084" s="574"/>
      <c r="AO2084" s="574"/>
      <c r="AP2084" s="574"/>
      <c r="AQ2084" s="574"/>
      <c r="AR2084" s="574"/>
      <c r="AS2084" s="575"/>
      <c r="AT2084" s="576"/>
      <c r="AU2084" s="575"/>
      <c r="AV2084" s="577"/>
      <c r="AW2084" s="159"/>
    </row>
    <row r="2085" spans="1:49" ht="25.5">
      <c r="A2085" s="395"/>
      <c r="B2085" s="395">
        <v>5456513500</v>
      </c>
      <c r="C2085" s="263" t="s">
        <v>8784</v>
      </c>
      <c r="D2085" s="263" t="s">
        <v>8785</v>
      </c>
      <c r="E2085" s="263" t="s">
        <v>4251</v>
      </c>
      <c r="F2085" s="263" t="s">
        <v>422</v>
      </c>
      <c r="G2085" s="263" t="s">
        <v>655</v>
      </c>
      <c r="H2085" s="263"/>
      <c r="I2085" s="263"/>
      <c r="J2085" s="263"/>
      <c r="K2085" s="263"/>
      <c r="L2085" s="263"/>
      <c r="M2085" s="263"/>
      <c r="N2085" s="263"/>
      <c r="O2085" s="158"/>
      <c r="P2085" s="296">
        <f t="shared" si="90"/>
        <v>0</v>
      </c>
      <c r="Q2085" s="263"/>
      <c r="R2085" s="263"/>
      <c r="S2085" s="263"/>
      <c r="T2085" s="263"/>
      <c r="U2085" s="263"/>
      <c r="V2085" s="263"/>
      <c r="W2085" s="263"/>
      <c r="X2085" s="158"/>
      <c r="Y2085" s="297">
        <f t="shared" si="91"/>
        <v>0</v>
      </c>
      <c r="Z2085" s="263"/>
      <c r="AA2085" s="263"/>
      <c r="AB2085" s="263"/>
      <c r="AC2085" s="263"/>
      <c r="AD2085" s="263"/>
      <c r="AE2085" s="263"/>
      <c r="AF2085" s="263">
        <v>2</v>
      </c>
      <c r="AG2085" s="158">
        <v>44974</v>
      </c>
      <c r="AH2085" s="297">
        <f t="shared" si="89"/>
        <v>2</v>
      </c>
      <c r="AI2085" s="573"/>
      <c r="AJ2085" s="574" t="s">
        <v>659</v>
      </c>
      <c r="AK2085" s="574" t="s">
        <v>430</v>
      </c>
      <c r="AL2085" s="574"/>
      <c r="AM2085" s="574"/>
      <c r="AN2085" s="574"/>
      <c r="AO2085" s="574"/>
      <c r="AP2085" s="574"/>
      <c r="AQ2085" s="574"/>
      <c r="AR2085" s="574"/>
      <c r="AS2085" s="575"/>
      <c r="AT2085" s="576"/>
      <c r="AU2085" s="575"/>
      <c r="AV2085" s="577"/>
      <c r="AW2085" s="159"/>
    </row>
    <row r="2086" spans="1:49" ht="51">
      <c r="A2086" s="395"/>
      <c r="B2086" s="395">
        <v>4192641000</v>
      </c>
      <c r="C2086" s="263" t="s">
        <v>8786</v>
      </c>
      <c r="D2086" s="263" t="s">
        <v>8787</v>
      </c>
      <c r="E2086" s="263" t="s">
        <v>4252</v>
      </c>
      <c r="F2086" s="263" t="s">
        <v>422</v>
      </c>
      <c r="G2086" s="263" t="s">
        <v>655</v>
      </c>
      <c r="H2086" s="263"/>
      <c r="I2086" s="263"/>
      <c r="J2086" s="263"/>
      <c r="K2086" s="263"/>
      <c r="L2086" s="263"/>
      <c r="M2086" s="263"/>
      <c r="N2086" s="263"/>
      <c r="O2086" s="158"/>
      <c r="P2086" s="296">
        <f t="shared" si="90"/>
        <v>0</v>
      </c>
      <c r="Q2086" s="263"/>
      <c r="R2086" s="263"/>
      <c r="S2086" s="263"/>
      <c r="T2086" s="263"/>
      <c r="U2086" s="263"/>
      <c r="V2086" s="263"/>
      <c r="W2086" s="263"/>
      <c r="X2086" s="158"/>
      <c r="Y2086" s="297">
        <f t="shared" si="91"/>
        <v>0</v>
      </c>
      <c r="Z2086" s="263"/>
      <c r="AA2086" s="263"/>
      <c r="AB2086" s="263"/>
      <c r="AC2086" s="263"/>
      <c r="AD2086" s="263"/>
      <c r="AE2086" s="263"/>
      <c r="AF2086" s="263">
        <v>1</v>
      </c>
      <c r="AG2086" s="158">
        <v>45099</v>
      </c>
      <c r="AH2086" s="297">
        <f t="shared" si="89"/>
        <v>1</v>
      </c>
      <c r="AI2086" s="573"/>
      <c r="AJ2086" s="574" t="s">
        <v>659</v>
      </c>
      <c r="AK2086" s="574" t="s">
        <v>430</v>
      </c>
      <c r="AL2086" s="574"/>
      <c r="AM2086" s="574"/>
      <c r="AN2086" s="574"/>
      <c r="AO2086" s="574"/>
      <c r="AP2086" s="574"/>
      <c r="AQ2086" s="574"/>
      <c r="AR2086" s="574"/>
      <c r="AS2086" s="575"/>
      <c r="AT2086" s="576"/>
      <c r="AU2086" s="575"/>
      <c r="AV2086" s="577"/>
      <c r="AW2086" s="159"/>
    </row>
    <row r="2087" spans="1:49" ht="51">
      <c r="A2087" s="395"/>
      <c r="B2087" s="395">
        <v>4402900100</v>
      </c>
      <c r="C2087" s="263" t="s">
        <v>8788</v>
      </c>
      <c r="D2087" s="263" t="s">
        <v>8789</v>
      </c>
      <c r="E2087" s="263" t="s">
        <v>4253</v>
      </c>
      <c r="F2087" s="263" t="s">
        <v>422</v>
      </c>
      <c r="G2087" s="263" t="s">
        <v>655</v>
      </c>
      <c r="H2087" s="263"/>
      <c r="I2087" s="263"/>
      <c r="J2087" s="263"/>
      <c r="K2087" s="263"/>
      <c r="L2087" s="263"/>
      <c r="M2087" s="263"/>
      <c r="N2087" s="263"/>
      <c r="O2087" s="158"/>
      <c r="P2087" s="296">
        <f t="shared" si="90"/>
        <v>0</v>
      </c>
      <c r="Q2087" s="263"/>
      <c r="R2087" s="263"/>
      <c r="S2087" s="263"/>
      <c r="T2087" s="263"/>
      <c r="U2087" s="263"/>
      <c r="V2087" s="263"/>
      <c r="W2087" s="263"/>
      <c r="X2087" s="158"/>
      <c r="Y2087" s="297">
        <f t="shared" si="91"/>
        <v>0</v>
      </c>
      <c r="Z2087" s="263"/>
      <c r="AA2087" s="263"/>
      <c r="AB2087" s="263"/>
      <c r="AC2087" s="263"/>
      <c r="AD2087" s="263"/>
      <c r="AE2087" s="263"/>
      <c r="AF2087" s="263">
        <v>1</v>
      </c>
      <c r="AG2087" s="158">
        <v>45166</v>
      </c>
      <c r="AH2087" s="297">
        <f t="shared" si="89"/>
        <v>1</v>
      </c>
      <c r="AI2087" s="573"/>
      <c r="AJ2087" s="574" t="s">
        <v>659</v>
      </c>
      <c r="AK2087" s="574" t="s">
        <v>430</v>
      </c>
      <c r="AL2087" s="574"/>
      <c r="AM2087" s="574"/>
      <c r="AN2087" s="574"/>
      <c r="AO2087" s="574"/>
      <c r="AP2087" s="574"/>
      <c r="AQ2087" s="574"/>
      <c r="AR2087" s="574"/>
      <c r="AS2087" s="575"/>
      <c r="AT2087" s="576"/>
      <c r="AU2087" s="575"/>
      <c r="AV2087" s="577"/>
      <c r="AW2087" s="159"/>
    </row>
    <row r="2088" spans="1:49" ht="51">
      <c r="A2088" s="395"/>
      <c r="B2088" s="395">
        <v>5422622400</v>
      </c>
      <c r="C2088" s="263" t="s">
        <v>8790</v>
      </c>
      <c r="D2088" s="263" t="s">
        <v>8791</v>
      </c>
      <c r="E2088" s="263" t="s">
        <v>4254</v>
      </c>
      <c r="F2088" s="263" t="s">
        <v>422</v>
      </c>
      <c r="G2088" s="263" t="s">
        <v>655</v>
      </c>
      <c r="H2088" s="263"/>
      <c r="I2088" s="263"/>
      <c r="J2088" s="263"/>
      <c r="K2088" s="263"/>
      <c r="L2088" s="263"/>
      <c r="M2088" s="263"/>
      <c r="N2088" s="263"/>
      <c r="O2088" s="158"/>
      <c r="P2088" s="296">
        <f t="shared" si="90"/>
        <v>0</v>
      </c>
      <c r="Q2088" s="263"/>
      <c r="R2088" s="263"/>
      <c r="S2088" s="263"/>
      <c r="T2088" s="263"/>
      <c r="U2088" s="263"/>
      <c r="V2088" s="263"/>
      <c r="W2088" s="263"/>
      <c r="X2088" s="158"/>
      <c r="Y2088" s="297">
        <f t="shared" si="91"/>
        <v>0</v>
      </c>
      <c r="Z2088" s="263"/>
      <c r="AA2088" s="263"/>
      <c r="AB2088" s="263"/>
      <c r="AC2088" s="263"/>
      <c r="AD2088" s="263"/>
      <c r="AE2088" s="263"/>
      <c r="AF2088" s="263">
        <v>1</v>
      </c>
      <c r="AG2088" s="158">
        <v>45156</v>
      </c>
      <c r="AH2088" s="297">
        <f t="shared" si="89"/>
        <v>1</v>
      </c>
      <c r="AI2088" s="573"/>
      <c r="AJ2088" s="574" t="s">
        <v>659</v>
      </c>
      <c r="AK2088" s="574" t="s">
        <v>430</v>
      </c>
      <c r="AL2088" s="574"/>
      <c r="AM2088" s="574"/>
      <c r="AN2088" s="574"/>
      <c r="AO2088" s="574"/>
      <c r="AP2088" s="574"/>
      <c r="AQ2088" s="574"/>
      <c r="AR2088" s="574"/>
      <c r="AS2088" s="575"/>
      <c r="AT2088" s="576"/>
      <c r="AU2088" s="575"/>
      <c r="AV2088" s="577"/>
      <c r="AW2088" s="159"/>
    </row>
    <row r="2089" spans="1:49" ht="25.5">
      <c r="A2089" s="395"/>
      <c r="B2089" s="395">
        <v>5473230500</v>
      </c>
      <c r="C2089" s="263" t="s">
        <v>8792</v>
      </c>
      <c r="D2089" s="263" t="s">
        <v>8793</v>
      </c>
      <c r="E2089" s="263" t="s">
        <v>4255</v>
      </c>
      <c r="F2089" s="263" t="s">
        <v>414</v>
      </c>
      <c r="G2089" s="263" t="s">
        <v>666</v>
      </c>
      <c r="H2089" s="263"/>
      <c r="I2089" s="263"/>
      <c r="J2089" s="263"/>
      <c r="K2089" s="263"/>
      <c r="L2089" s="263"/>
      <c r="M2089" s="263"/>
      <c r="N2089" s="263"/>
      <c r="O2089" s="158"/>
      <c r="P2089" s="296">
        <f t="shared" si="90"/>
        <v>0</v>
      </c>
      <c r="Q2089" s="263"/>
      <c r="R2089" s="263"/>
      <c r="S2089" s="263"/>
      <c r="T2089" s="263"/>
      <c r="U2089" s="263"/>
      <c r="V2089" s="263"/>
      <c r="W2089" s="263"/>
      <c r="X2089" s="158"/>
      <c r="Y2089" s="297">
        <f t="shared" si="91"/>
        <v>0</v>
      </c>
      <c r="Z2089" s="263"/>
      <c r="AA2089" s="263"/>
      <c r="AB2089" s="263"/>
      <c r="AC2089" s="263"/>
      <c r="AD2089" s="263"/>
      <c r="AE2089" s="263"/>
      <c r="AF2089" s="263">
        <v>2</v>
      </c>
      <c r="AG2089" s="158">
        <v>45219</v>
      </c>
      <c r="AH2089" s="297">
        <f t="shared" si="89"/>
        <v>2</v>
      </c>
      <c r="AI2089" s="573"/>
      <c r="AJ2089" s="574" t="s">
        <v>659</v>
      </c>
      <c r="AK2089" s="574" t="s">
        <v>430</v>
      </c>
      <c r="AL2089" s="574"/>
      <c r="AM2089" s="574"/>
      <c r="AN2089" s="574"/>
      <c r="AO2089" s="574"/>
      <c r="AP2089" s="574"/>
      <c r="AQ2089" s="574"/>
      <c r="AR2089" s="574"/>
      <c r="AS2089" s="575"/>
      <c r="AT2089" s="576"/>
      <c r="AU2089" s="575"/>
      <c r="AV2089" s="577"/>
      <c r="AW2089" s="159"/>
    </row>
    <row r="2090" spans="1:49" ht="25.5">
      <c r="A2090" s="395"/>
      <c r="B2090" s="395">
        <v>5473230500</v>
      </c>
      <c r="C2090" s="263" t="s">
        <v>8794</v>
      </c>
      <c r="D2090" s="263" t="s">
        <v>8793</v>
      </c>
      <c r="E2090" s="263" t="s">
        <v>4256</v>
      </c>
      <c r="F2090" s="263" t="s">
        <v>414</v>
      </c>
      <c r="G2090" s="263" t="s">
        <v>666</v>
      </c>
      <c r="H2090" s="263"/>
      <c r="I2090" s="263"/>
      <c r="J2090" s="263"/>
      <c r="K2090" s="263"/>
      <c r="L2090" s="263"/>
      <c r="M2090" s="263"/>
      <c r="N2090" s="263"/>
      <c r="O2090" s="158"/>
      <c r="P2090" s="296">
        <f t="shared" si="90"/>
        <v>0</v>
      </c>
      <c r="Q2090" s="263"/>
      <c r="R2090" s="263"/>
      <c r="S2090" s="263"/>
      <c r="T2090" s="263"/>
      <c r="U2090" s="263"/>
      <c r="V2090" s="263"/>
      <c r="W2090" s="263"/>
      <c r="X2090" s="158"/>
      <c r="Y2090" s="297">
        <f t="shared" si="91"/>
        <v>0</v>
      </c>
      <c r="Z2090" s="263"/>
      <c r="AA2090" s="263"/>
      <c r="AB2090" s="263"/>
      <c r="AC2090" s="263"/>
      <c r="AD2090" s="263"/>
      <c r="AE2090" s="263"/>
      <c r="AF2090" s="263">
        <v>2</v>
      </c>
      <c r="AG2090" s="158">
        <v>45218</v>
      </c>
      <c r="AH2090" s="297">
        <f t="shared" si="89"/>
        <v>2</v>
      </c>
      <c r="AI2090" s="573"/>
      <c r="AJ2090" s="574" t="s">
        <v>659</v>
      </c>
      <c r="AK2090" s="574" t="s">
        <v>430</v>
      </c>
      <c r="AL2090" s="574"/>
      <c r="AM2090" s="574"/>
      <c r="AN2090" s="574"/>
      <c r="AO2090" s="574"/>
      <c r="AP2090" s="574"/>
      <c r="AQ2090" s="574"/>
      <c r="AR2090" s="574"/>
      <c r="AS2090" s="575"/>
      <c r="AT2090" s="576"/>
      <c r="AU2090" s="575"/>
      <c r="AV2090" s="577"/>
      <c r="AW2090" s="159"/>
    </row>
    <row r="2091" spans="1:49" ht="51">
      <c r="A2091" s="395"/>
      <c r="B2091" s="395">
        <v>3603230500</v>
      </c>
      <c r="C2091" s="263" t="s">
        <v>8795</v>
      </c>
      <c r="D2091" s="263" t="s">
        <v>8796</v>
      </c>
      <c r="E2091" s="263" t="s">
        <v>4257</v>
      </c>
      <c r="F2091" s="263" t="s">
        <v>422</v>
      </c>
      <c r="G2091" s="263" t="s">
        <v>655</v>
      </c>
      <c r="H2091" s="263"/>
      <c r="I2091" s="263"/>
      <c r="J2091" s="263"/>
      <c r="K2091" s="263"/>
      <c r="L2091" s="263"/>
      <c r="M2091" s="263"/>
      <c r="N2091" s="263"/>
      <c r="O2091" s="158"/>
      <c r="P2091" s="296">
        <f t="shared" si="90"/>
        <v>0</v>
      </c>
      <c r="Q2091" s="263"/>
      <c r="R2091" s="263"/>
      <c r="S2091" s="263"/>
      <c r="T2091" s="263"/>
      <c r="U2091" s="263"/>
      <c r="V2091" s="263"/>
      <c r="W2091" s="263"/>
      <c r="X2091" s="158"/>
      <c r="Y2091" s="297">
        <f t="shared" si="91"/>
        <v>0</v>
      </c>
      <c r="Z2091" s="263"/>
      <c r="AA2091" s="263"/>
      <c r="AB2091" s="263"/>
      <c r="AC2091" s="263"/>
      <c r="AD2091" s="263"/>
      <c r="AE2091" s="263"/>
      <c r="AF2091" s="263">
        <v>1</v>
      </c>
      <c r="AG2091" s="158">
        <v>45099</v>
      </c>
      <c r="AH2091" s="297">
        <f t="shared" si="89"/>
        <v>1</v>
      </c>
      <c r="AI2091" s="573"/>
      <c r="AJ2091" s="574" t="s">
        <v>659</v>
      </c>
      <c r="AK2091" s="574" t="s">
        <v>430</v>
      </c>
      <c r="AL2091" s="574"/>
      <c r="AM2091" s="574"/>
      <c r="AN2091" s="574"/>
      <c r="AO2091" s="574"/>
      <c r="AP2091" s="574"/>
      <c r="AQ2091" s="574"/>
      <c r="AR2091" s="574"/>
      <c r="AS2091" s="575"/>
      <c r="AT2091" s="576"/>
      <c r="AU2091" s="575"/>
      <c r="AV2091" s="577"/>
      <c r="AW2091" s="159"/>
    </row>
    <row r="2092" spans="1:49" ht="25.5">
      <c r="A2092" s="395"/>
      <c r="B2092" s="395">
        <v>4613201200</v>
      </c>
      <c r="C2092" s="263" t="s">
        <v>8797</v>
      </c>
      <c r="D2092" s="263" t="s">
        <v>8798</v>
      </c>
      <c r="E2092" s="263">
        <v>2486137</v>
      </c>
      <c r="F2092" s="263" t="s">
        <v>420</v>
      </c>
      <c r="G2092" s="263" t="s">
        <v>655</v>
      </c>
      <c r="H2092" s="263"/>
      <c r="I2092" s="263"/>
      <c r="J2092" s="263"/>
      <c r="K2092" s="263"/>
      <c r="L2092" s="263"/>
      <c r="M2092" s="263"/>
      <c r="N2092" s="263"/>
      <c r="O2092" s="158"/>
      <c r="P2092" s="296">
        <f t="shared" si="90"/>
        <v>0</v>
      </c>
      <c r="Q2092" s="263"/>
      <c r="R2092" s="263"/>
      <c r="S2092" s="263"/>
      <c r="T2092" s="263"/>
      <c r="U2092" s="263"/>
      <c r="V2092" s="263"/>
      <c r="W2092" s="263"/>
      <c r="X2092" s="158"/>
      <c r="Y2092" s="297">
        <f t="shared" si="91"/>
        <v>0</v>
      </c>
      <c r="Z2092" s="263">
        <v>5</v>
      </c>
      <c r="AA2092" s="263"/>
      <c r="AB2092" s="263"/>
      <c r="AC2092" s="263"/>
      <c r="AD2092" s="263"/>
      <c r="AE2092" s="263"/>
      <c r="AF2092" s="263">
        <v>245</v>
      </c>
      <c r="AG2092" s="158">
        <v>45168</v>
      </c>
      <c r="AH2092" s="297">
        <f t="shared" si="89"/>
        <v>250</v>
      </c>
      <c r="AI2092" s="573">
        <v>0</v>
      </c>
      <c r="AJ2092" s="574" t="s">
        <v>659</v>
      </c>
      <c r="AK2092" s="574" t="s">
        <v>430</v>
      </c>
      <c r="AL2092" s="574" t="s">
        <v>671</v>
      </c>
      <c r="AM2092" s="574" t="s">
        <v>661</v>
      </c>
      <c r="AN2092" s="574"/>
      <c r="AO2092" s="574">
        <v>55</v>
      </c>
      <c r="AP2092" s="574"/>
      <c r="AQ2092" s="574"/>
      <c r="AR2092" s="574"/>
      <c r="AS2092" s="575"/>
      <c r="AT2092" s="576"/>
      <c r="AU2092" s="575"/>
      <c r="AV2092" s="577" t="s">
        <v>653</v>
      </c>
      <c r="AW2092" s="159"/>
    </row>
    <row r="2093" spans="1:49" ht="25.5">
      <c r="A2093" s="395"/>
      <c r="B2093" s="395">
        <v>4711210100</v>
      </c>
      <c r="C2093" s="263" t="s">
        <v>8799</v>
      </c>
      <c r="D2093" s="263" t="s">
        <v>8800</v>
      </c>
      <c r="E2093" s="263" t="s">
        <v>4258</v>
      </c>
      <c r="F2093" s="263" t="s">
        <v>422</v>
      </c>
      <c r="G2093" s="263" t="s">
        <v>655</v>
      </c>
      <c r="H2093" s="263"/>
      <c r="I2093" s="263"/>
      <c r="J2093" s="263"/>
      <c r="K2093" s="263"/>
      <c r="L2093" s="263"/>
      <c r="M2093" s="263"/>
      <c r="N2093" s="263"/>
      <c r="O2093" s="158"/>
      <c r="P2093" s="296">
        <f t="shared" si="90"/>
        <v>0</v>
      </c>
      <c r="Q2093" s="263"/>
      <c r="R2093" s="263"/>
      <c r="S2093" s="263"/>
      <c r="T2093" s="263"/>
      <c r="U2093" s="263"/>
      <c r="V2093" s="263"/>
      <c r="W2093" s="263"/>
      <c r="X2093" s="158"/>
      <c r="Y2093" s="297">
        <f t="shared" si="91"/>
        <v>0</v>
      </c>
      <c r="Z2093" s="263"/>
      <c r="AA2093" s="263"/>
      <c r="AB2093" s="263"/>
      <c r="AC2093" s="263"/>
      <c r="AD2093" s="263"/>
      <c r="AE2093" s="263"/>
      <c r="AF2093" s="263">
        <v>1</v>
      </c>
      <c r="AG2093" s="158">
        <v>45166</v>
      </c>
      <c r="AH2093" s="297">
        <f t="shared" si="89"/>
        <v>1</v>
      </c>
      <c r="AI2093" s="573"/>
      <c r="AJ2093" s="574" t="s">
        <v>659</v>
      </c>
      <c r="AK2093" s="574" t="s">
        <v>430</v>
      </c>
      <c r="AL2093" s="574"/>
      <c r="AM2093" s="574"/>
      <c r="AN2093" s="574"/>
      <c r="AO2093" s="574"/>
      <c r="AP2093" s="574"/>
      <c r="AQ2093" s="574"/>
      <c r="AR2093" s="574"/>
      <c r="AS2093" s="575"/>
      <c r="AT2093" s="576"/>
      <c r="AU2093" s="575"/>
      <c r="AV2093" s="577"/>
      <c r="AW2093" s="159"/>
    </row>
    <row r="2094" spans="1:49" ht="25.5">
      <c r="A2094" s="395"/>
      <c r="B2094" s="395">
        <v>4711210100</v>
      </c>
      <c r="C2094" s="263" t="s">
        <v>8801</v>
      </c>
      <c r="D2094" s="263" t="s">
        <v>8800</v>
      </c>
      <c r="E2094" s="263" t="s">
        <v>4259</v>
      </c>
      <c r="F2094" s="263" t="s">
        <v>422</v>
      </c>
      <c r="G2094" s="263" t="s">
        <v>655</v>
      </c>
      <c r="H2094" s="263"/>
      <c r="I2094" s="263"/>
      <c r="J2094" s="263"/>
      <c r="K2094" s="263"/>
      <c r="L2094" s="263"/>
      <c r="M2094" s="263"/>
      <c r="N2094" s="263"/>
      <c r="O2094" s="158"/>
      <c r="P2094" s="296">
        <f t="shared" si="90"/>
        <v>0</v>
      </c>
      <c r="Q2094" s="263"/>
      <c r="R2094" s="263"/>
      <c r="S2094" s="263"/>
      <c r="T2094" s="263"/>
      <c r="U2094" s="263"/>
      <c r="V2094" s="263"/>
      <c r="W2094" s="263"/>
      <c r="X2094" s="158"/>
      <c r="Y2094" s="297">
        <f t="shared" si="91"/>
        <v>0</v>
      </c>
      <c r="Z2094" s="263"/>
      <c r="AA2094" s="263"/>
      <c r="AB2094" s="263"/>
      <c r="AC2094" s="263"/>
      <c r="AD2094" s="263"/>
      <c r="AE2094" s="263"/>
      <c r="AF2094" s="263">
        <v>1</v>
      </c>
      <c r="AG2094" s="158">
        <v>45166</v>
      </c>
      <c r="AH2094" s="297">
        <f t="shared" si="89"/>
        <v>1</v>
      </c>
      <c r="AI2094" s="573"/>
      <c r="AJ2094" s="574" t="s">
        <v>659</v>
      </c>
      <c r="AK2094" s="574" t="s">
        <v>430</v>
      </c>
      <c r="AL2094" s="574"/>
      <c r="AM2094" s="574"/>
      <c r="AN2094" s="574"/>
      <c r="AO2094" s="574"/>
      <c r="AP2094" s="574"/>
      <c r="AQ2094" s="574"/>
      <c r="AR2094" s="574"/>
      <c r="AS2094" s="575"/>
      <c r="AT2094" s="576"/>
      <c r="AU2094" s="575"/>
      <c r="AV2094" s="577"/>
      <c r="AW2094" s="159"/>
    </row>
    <row r="2095" spans="1:49" ht="51">
      <c r="A2095" s="395"/>
      <c r="B2095" s="395">
        <v>4712020300</v>
      </c>
      <c r="C2095" s="263" t="s">
        <v>8802</v>
      </c>
      <c r="D2095" s="263" t="s">
        <v>8803</v>
      </c>
      <c r="E2095" s="263" t="s">
        <v>4260</v>
      </c>
      <c r="F2095" s="263" t="s">
        <v>420</v>
      </c>
      <c r="G2095" s="263" t="s">
        <v>655</v>
      </c>
      <c r="H2095" s="263"/>
      <c r="I2095" s="263"/>
      <c r="J2095" s="263"/>
      <c r="K2095" s="263"/>
      <c r="L2095" s="263"/>
      <c r="M2095" s="263"/>
      <c r="N2095" s="263"/>
      <c r="O2095" s="158"/>
      <c r="P2095" s="296">
        <f t="shared" si="90"/>
        <v>0</v>
      </c>
      <c r="Q2095" s="263"/>
      <c r="R2095" s="263"/>
      <c r="S2095" s="263"/>
      <c r="T2095" s="263"/>
      <c r="U2095" s="263"/>
      <c r="V2095" s="263"/>
      <c r="W2095" s="263"/>
      <c r="X2095" s="158"/>
      <c r="Y2095" s="297">
        <f t="shared" si="91"/>
        <v>0</v>
      </c>
      <c r="Z2095" s="263"/>
      <c r="AA2095" s="263"/>
      <c r="AB2095" s="263"/>
      <c r="AC2095" s="263"/>
      <c r="AD2095" s="263"/>
      <c r="AE2095" s="263"/>
      <c r="AF2095" s="263">
        <v>6</v>
      </c>
      <c r="AG2095" s="158">
        <v>45117</v>
      </c>
      <c r="AH2095" s="297">
        <f t="shared" si="89"/>
        <v>6</v>
      </c>
      <c r="AI2095" s="573"/>
      <c r="AJ2095" s="574" t="s">
        <v>659</v>
      </c>
      <c r="AK2095" s="574" t="s">
        <v>430</v>
      </c>
      <c r="AL2095" s="574"/>
      <c r="AM2095" s="574"/>
      <c r="AN2095" s="574"/>
      <c r="AO2095" s="574"/>
      <c r="AP2095" s="574"/>
      <c r="AQ2095" s="574"/>
      <c r="AR2095" s="574"/>
      <c r="AS2095" s="575"/>
      <c r="AT2095" s="576"/>
      <c r="AU2095" s="575"/>
      <c r="AV2095" s="577"/>
      <c r="AW2095" s="159"/>
    </row>
    <row r="2096" spans="1:49" ht="38.25">
      <c r="A2096" s="395"/>
      <c r="B2096" s="395">
        <v>4180230700</v>
      </c>
      <c r="C2096" s="263" t="s">
        <v>8804</v>
      </c>
      <c r="D2096" s="263" t="s">
        <v>8805</v>
      </c>
      <c r="E2096" s="263">
        <v>2558885</v>
      </c>
      <c r="F2096" s="263" t="s">
        <v>422</v>
      </c>
      <c r="G2096" s="263" t="s">
        <v>655</v>
      </c>
      <c r="H2096" s="263"/>
      <c r="I2096" s="263"/>
      <c r="J2096" s="263"/>
      <c r="K2096" s="263"/>
      <c r="L2096" s="263"/>
      <c r="M2096" s="263"/>
      <c r="N2096" s="263"/>
      <c r="O2096" s="158"/>
      <c r="P2096" s="296">
        <f t="shared" si="90"/>
        <v>0</v>
      </c>
      <c r="Q2096" s="263"/>
      <c r="R2096" s="263"/>
      <c r="S2096" s="263"/>
      <c r="T2096" s="263"/>
      <c r="U2096" s="263"/>
      <c r="V2096" s="263"/>
      <c r="W2096" s="263"/>
      <c r="X2096" s="158"/>
      <c r="Y2096" s="297">
        <f t="shared" si="91"/>
        <v>0</v>
      </c>
      <c r="Z2096" s="263"/>
      <c r="AA2096" s="263"/>
      <c r="AB2096" s="263"/>
      <c r="AC2096" s="263"/>
      <c r="AD2096" s="263"/>
      <c r="AE2096" s="263"/>
      <c r="AF2096" s="263">
        <v>1</v>
      </c>
      <c r="AG2096" s="158">
        <v>45189</v>
      </c>
      <c r="AH2096" s="297">
        <f t="shared" si="89"/>
        <v>1</v>
      </c>
      <c r="AI2096" s="573"/>
      <c r="AJ2096" s="574" t="s">
        <v>659</v>
      </c>
      <c r="AK2096" s="574" t="s">
        <v>430</v>
      </c>
      <c r="AL2096" s="574"/>
      <c r="AM2096" s="574"/>
      <c r="AN2096" s="574"/>
      <c r="AO2096" s="574"/>
      <c r="AP2096" s="574"/>
      <c r="AQ2096" s="574"/>
      <c r="AR2096" s="574"/>
      <c r="AS2096" s="575"/>
      <c r="AT2096" s="576"/>
      <c r="AU2096" s="575"/>
      <c r="AV2096" s="577"/>
      <c r="AW2096" s="159"/>
    </row>
    <row r="2097" spans="1:49" ht="38.25">
      <c r="A2097" s="395"/>
      <c r="B2097" s="395">
        <v>4180230700</v>
      </c>
      <c r="C2097" s="263" t="s">
        <v>8806</v>
      </c>
      <c r="D2097" s="263" t="s">
        <v>8805</v>
      </c>
      <c r="E2097" s="263" t="s">
        <v>4261</v>
      </c>
      <c r="F2097" s="263" t="s">
        <v>422</v>
      </c>
      <c r="G2097" s="263" t="s">
        <v>655</v>
      </c>
      <c r="H2097" s="263"/>
      <c r="I2097" s="263"/>
      <c r="J2097" s="263"/>
      <c r="K2097" s="263"/>
      <c r="L2097" s="263"/>
      <c r="M2097" s="263"/>
      <c r="N2097" s="263"/>
      <c r="O2097" s="158"/>
      <c r="P2097" s="296">
        <f t="shared" si="90"/>
        <v>0</v>
      </c>
      <c r="Q2097" s="263"/>
      <c r="R2097" s="263"/>
      <c r="S2097" s="263"/>
      <c r="T2097" s="263"/>
      <c r="U2097" s="263"/>
      <c r="V2097" s="263"/>
      <c r="W2097" s="263"/>
      <c r="X2097" s="158"/>
      <c r="Y2097" s="297">
        <f t="shared" si="91"/>
        <v>0</v>
      </c>
      <c r="Z2097" s="263"/>
      <c r="AA2097" s="263"/>
      <c r="AB2097" s="263"/>
      <c r="AC2097" s="263"/>
      <c r="AD2097" s="263"/>
      <c r="AE2097" s="263"/>
      <c r="AF2097" s="263">
        <v>1</v>
      </c>
      <c r="AG2097" s="158">
        <v>45189</v>
      </c>
      <c r="AH2097" s="297">
        <f t="shared" ref="AH2097:AH2160" si="92">SUM($Z2097:$AF2097)</f>
        <v>1</v>
      </c>
      <c r="AI2097" s="573"/>
      <c r="AJ2097" s="574" t="s">
        <v>659</v>
      </c>
      <c r="AK2097" s="574" t="s">
        <v>430</v>
      </c>
      <c r="AL2097" s="574"/>
      <c r="AM2097" s="574"/>
      <c r="AN2097" s="574"/>
      <c r="AO2097" s="574"/>
      <c r="AP2097" s="574"/>
      <c r="AQ2097" s="574"/>
      <c r="AR2097" s="574"/>
      <c r="AS2097" s="575"/>
      <c r="AT2097" s="576"/>
      <c r="AU2097" s="575"/>
      <c r="AV2097" s="577"/>
      <c r="AW2097" s="159"/>
    </row>
    <row r="2098" spans="1:49" ht="38.25">
      <c r="A2098" s="395"/>
      <c r="B2098" s="395">
        <v>5354810400</v>
      </c>
      <c r="C2098" s="263" t="s">
        <v>8807</v>
      </c>
      <c r="D2098" s="263" t="s">
        <v>8808</v>
      </c>
      <c r="E2098" s="263" t="s">
        <v>4262</v>
      </c>
      <c r="F2098" s="263" t="s">
        <v>420</v>
      </c>
      <c r="G2098" s="263" t="s">
        <v>655</v>
      </c>
      <c r="H2098" s="263"/>
      <c r="I2098" s="263"/>
      <c r="J2098" s="263"/>
      <c r="K2098" s="263"/>
      <c r="L2098" s="263"/>
      <c r="M2098" s="263"/>
      <c r="N2098" s="263"/>
      <c r="O2098" s="158"/>
      <c r="P2098" s="296">
        <f t="shared" si="90"/>
        <v>0</v>
      </c>
      <c r="Q2098" s="263"/>
      <c r="R2098" s="263"/>
      <c r="S2098" s="263"/>
      <c r="T2098" s="263"/>
      <c r="U2098" s="263"/>
      <c r="V2098" s="263"/>
      <c r="W2098" s="263"/>
      <c r="X2098" s="158"/>
      <c r="Y2098" s="297">
        <f t="shared" si="91"/>
        <v>0</v>
      </c>
      <c r="Z2098" s="263">
        <v>1</v>
      </c>
      <c r="AA2098" s="263"/>
      <c r="AB2098" s="263">
        <v>1</v>
      </c>
      <c r="AC2098" s="263"/>
      <c r="AD2098" s="263"/>
      <c r="AE2098" s="263"/>
      <c r="AF2098" s="263">
        <v>6</v>
      </c>
      <c r="AG2098" s="158">
        <v>45001</v>
      </c>
      <c r="AH2098" s="297">
        <f t="shared" si="92"/>
        <v>8</v>
      </c>
      <c r="AI2098" s="573">
        <v>0</v>
      </c>
      <c r="AJ2098" s="574" t="s">
        <v>659</v>
      </c>
      <c r="AK2098" s="574" t="s">
        <v>430</v>
      </c>
      <c r="AL2098" s="574" t="s">
        <v>671</v>
      </c>
      <c r="AM2098" s="574" t="s">
        <v>649</v>
      </c>
      <c r="AN2098" s="574"/>
      <c r="AO2098" s="574">
        <v>55</v>
      </c>
      <c r="AP2098" s="574"/>
      <c r="AQ2098" s="574">
        <v>2</v>
      </c>
      <c r="AR2098" s="574" t="s">
        <v>655</v>
      </c>
      <c r="AS2098" s="575">
        <v>0.75</v>
      </c>
      <c r="AT2098" s="576">
        <v>4</v>
      </c>
      <c r="AU2098" s="575" t="s">
        <v>672</v>
      </c>
      <c r="AV2098" s="577" t="s">
        <v>653</v>
      </c>
      <c r="AW2098" s="159"/>
    </row>
    <row r="2099" spans="1:49" ht="25.5">
      <c r="A2099" s="395"/>
      <c r="B2099" s="395">
        <v>4455521000</v>
      </c>
      <c r="C2099" s="263" t="s">
        <v>8809</v>
      </c>
      <c r="D2099" s="263" t="s">
        <v>8810</v>
      </c>
      <c r="E2099" s="263">
        <v>2476828</v>
      </c>
      <c r="F2099" s="263" t="s">
        <v>418</v>
      </c>
      <c r="G2099" s="263" t="s">
        <v>655</v>
      </c>
      <c r="H2099" s="263"/>
      <c r="I2099" s="263"/>
      <c r="J2099" s="263"/>
      <c r="K2099" s="263"/>
      <c r="L2099" s="263"/>
      <c r="M2099" s="263"/>
      <c r="N2099" s="263"/>
      <c r="O2099" s="158"/>
      <c r="P2099" s="296">
        <f t="shared" si="90"/>
        <v>0</v>
      </c>
      <c r="Q2099" s="263"/>
      <c r="R2099" s="263"/>
      <c r="S2099" s="263"/>
      <c r="T2099" s="263"/>
      <c r="U2099" s="263"/>
      <c r="V2099" s="263"/>
      <c r="W2099" s="263"/>
      <c r="X2099" s="158"/>
      <c r="Y2099" s="297">
        <f t="shared" si="91"/>
        <v>0</v>
      </c>
      <c r="Z2099" s="263"/>
      <c r="AA2099" s="263"/>
      <c r="AB2099" s="263"/>
      <c r="AC2099" s="263"/>
      <c r="AD2099" s="263"/>
      <c r="AE2099" s="263"/>
      <c r="AF2099" s="263">
        <v>2</v>
      </c>
      <c r="AG2099" s="158">
        <v>45261</v>
      </c>
      <c r="AH2099" s="297">
        <f t="shared" si="92"/>
        <v>2</v>
      </c>
      <c r="AI2099" s="573"/>
      <c r="AJ2099" s="574" t="s">
        <v>659</v>
      </c>
      <c r="AK2099" s="574" t="s">
        <v>430</v>
      </c>
      <c r="AL2099" s="574"/>
      <c r="AM2099" s="574"/>
      <c r="AN2099" s="574"/>
      <c r="AO2099" s="574"/>
      <c r="AP2099" s="574"/>
      <c r="AQ2099" s="574"/>
      <c r="AR2099" s="574"/>
      <c r="AS2099" s="575"/>
      <c r="AT2099" s="576"/>
      <c r="AU2099" s="575"/>
      <c r="AV2099" s="577"/>
      <c r="AW2099" s="159"/>
    </row>
    <row r="2100" spans="1:49" ht="38.25">
      <c r="A2100" s="395"/>
      <c r="B2100" s="395">
        <v>4456413200</v>
      </c>
      <c r="C2100" s="263" t="s">
        <v>8811</v>
      </c>
      <c r="D2100" s="263" t="s">
        <v>8812</v>
      </c>
      <c r="E2100" s="263">
        <v>2502776</v>
      </c>
      <c r="F2100" s="263" t="s">
        <v>420</v>
      </c>
      <c r="G2100" s="263" t="s">
        <v>655</v>
      </c>
      <c r="H2100" s="263"/>
      <c r="I2100" s="263"/>
      <c r="J2100" s="263"/>
      <c r="K2100" s="263"/>
      <c r="L2100" s="263"/>
      <c r="M2100" s="263"/>
      <c r="N2100" s="263"/>
      <c r="O2100" s="158"/>
      <c r="P2100" s="296">
        <f t="shared" si="90"/>
        <v>0</v>
      </c>
      <c r="Q2100" s="263"/>
      <c r="R2100" s="263"/>
      <c r="S2100" s="263"/>
      <c r="T2100" s="263"/>
      <c r="U2100" s="263"/>
      <c r="V2100" s="263"/>
      <c r="W2100" s="263"/>
      <c r="X2100" s="158"/>
      <c r="Y2100" s="297">
        <f t="shared" si="91"/>
        <v>0</v>
      </c>
      <c r="Z2100" s="263">
        <v>3</v>
      </c>
      <c r="AA2100" s="263"/>
      <c r="AB2100" s="263"/>
      <c r="AC2100" s="263"/>
      <c r="AD2100" s="263"/>
      <c r="AE2100" s="263"/>
      <c r="AF2100" s="263">
        <v>79</v>
      </c>
      <c r="AG2100" s="158">
        <v>45260</v>
      </c>
      <c r="AH2100" s="297">
        <f t="shared" si="92"/>
        <v>82</v>
      </c>
      <c r="AI2100" s="573">
        <v>0</v>
      </c>
      <c r="AJ2100" s="574" t="s">
        <v>659</v>
      </c>
      <c r="AK2100" s="574" t="s">
        <v>430</v>
      </c>
      <c r="AL2100" s="574" t="s">
        <v>671</v>
      </c>
      <c r="AM2100" s="574" t="s">
        <v>649</v>
      </c>
      <c r="AN2100" s="574"/>
      <c r="AO2100" s="574">
        <v>55</v>
      </c>
      <c r="AP2100" s="574"/>
      <c r="AQ2100" s="574"/>
      <c r="AR2100" s="574"/>
      <c r="AS2100" s="575">
        <v>1</v>
      </c>
      <c r="AT2100" s="576">
        <v>1</v>
      </c>
      <c r="AU2100" s="575" t="s">
        <v>672</v>
      </c>
      <c r="AV2100" s="577" t="s">
        <v>653</v>
      </c>
      <c r="AW2100" s="159"/>
    </row>
    <row r="2101" spans="1:49" ht="38.25">
      <c r="A2101" s="395"/>
      <c r="B2101" s="395">
        <v>4413700100</v>
      </c>
      <c r="C2101" s="263" t="s">
        <v>8813</v>
      </c>
      <c r="D2101" s="263" t="s">
        <v>8814</v>
      </c>
      <c r="E2101" s="263" t="s">
        <v>4263</v>
      </c>
      <c r="F2101" s="263" t="s">
        <v>420</v>
      </c>
      <c r="G2101" s="263" t="s">
        <v>655</v>
      </c>
      <c r="H2101" s="263"/>
      <c r="I2101" s="263"/>
      <c r="J2101" s="263"/>
      <c r="K2101" s="263"/>
      <c r="L2101" s="263"/>
      <c r="M2101" s="263"/>
      <c r="N2101" s="263"/>
      <c r="O2101" s="158"/>
      <c r="P2101" s="296">
        <f t="shared" si="90"/>
        <v>0</v>
      </c>
      <c r="Q2101" s="263"/>
      <c r="R2101" s="263"/>
      <c r="S2101" s="263"/>
      <c r="T2101" s="263"/>
      <c r="U2101" s="263"/>
      <c r="V2101" s="263"/>
      <c r="W2101" s="263"/>
      <c r="X2101" s="158"/>
      <c r="Y2101" s="297">
        <f t="shared" si="91"/>
        <v>0</v>
      </c>
      <c r="Z2101" s="263">
        <v>1</v>
      </c>
      <c r="AA2101" s="263"/>
      <c r="AB2101" s="263"/>
      <c r="AC2101" s="263"/>
      <c r="AD2101" s="263"/>
      <c r="AE2101" s="263"/>
      <c r="AF2101" s="263">
        <v>51</v>
      </c>
      <c r="AG2101" s="158">
        <v>45232</v>
      </c>
      <c r="AH2101" s="297">
        <f t="shared" si="92"/>
        <v>52</v>
      </c>
      <c r="AI2101" s="573">
        <v>0</v>
      </c>
      <c r="AJ2101" s="574" t="s">
        <v>659</v>
      </c>
      <c r="AK2101" s="574" t="s">
        <v>430</v>
      </c>
      <c r="AL2101" s="574" t="s">
        <v>671</v>
      </c>
      <c r="AM2101" s="574" t="s">
        <v>649</v>
      </c>
      <c r="AN2101" s="574"/>
      <c r="AO2101" s="574">
        <v>55</v>
      </c>
      <c r="AP2101" s="574"/>
      <c r="AQ2101" s="574"/>
      <c r="AR2101" s="574"/>
      <c r="AS2101" s="575">
        <v>1</v>
      </c>
      <c r="AT2101" s="576">
        <v>1</v>
      </c>
      <c r="AU2101" s="575" t="s">
        <v>672</v>
      </c>
      <c r="AV2101" s="577" t="s">
        <v>653</v>
      </c>
      <c r="AW2101" s="159"/>
    </row>
    <row r="2102" spans="1:49" ht="38.25">
      <c r="A2102" s="395"/>
      <c r="B2102" s="395">
        <v>4413700100</v>
      </c>
      <c r="C2102" s="263" t="s">
        <v>8813</v>
      </c>
      <c r="D2102" s="263" t="s">
        <v>8814</v>
      </c>
      <c r="E2102" s="263" t="s">
        <v>4264</v>
      </c>
      <c r="F2102" s="263" t="s">
        <v>420</v>
      </c>
      <c r="G2102" s="263" t="s">
        <v>655</v>
      </c>
      <c r="H2102" s="263"/>
      <c r="I2102" s="263"/>
      <c r="J2102" s="263"/>
      <c r="K2102" s="263"/>
      <c r="L2102" s="263"/>
      <c r="M2102" s="263"/>
      <c r="N2102" s="263"/>
      <c r="O2102" s="158"/>
      <c r="P2102" s="296">
        <f t="shared" si="90"/>
        <v>0</v>
      </c>
      <c r="Q2102" s="263"/>
      <c r="R2102" s="263"/>
      <c r="S2102" s="263"/>
      <c r="T2102" s="263"/>
      <c r="U2102" s="263"/>
      <c r="V2102" s="263"/>
      <c r="W2102" s="263"/>
      <c r="X2102" s="158"/>
      <c r="Y2102" s="297">
        <f t="shared" si="91"/>
        <v>0</v>
      </c>
      <c r="Z2102" s="263">
        <v>1</v>
      </c>
      <c r="AA2102" s="263"/>
      <c r="AB2102" s="263"/>
      <c r="AC2102" s="263"/>
      <c r="AD2102" s="263"/>
      <c r="AE2102" s="263"/>
      <c r="AF2102" s="263">
        <v>5</v>
      </c>
      <c r="AG2102" s="158">
        <v>45232</v>
      </c>
      <c r="AH2102" s="297">
        <f t="shared" si="92"/>
        <v>6</v>
      </c>
      <c r="AI2102" s="573">
        <v>0</v>
      </c>
      <c r="AJ2102" s="574" t="s">
        <v>659</v>
      </c>
      <c r="AK2102" s="574" t="s">
        <v>430</v>
      </c>
      <c r="AL2102" s="574" t="s">
        <v>671</v>
      </c>
      <c r="AM2102" s="574" t="s">
        <v>649</v>
      </c>
      <c r="AN2102" s="574"/>
      <c r="AO2102" s="574">
        <v>55</v>
      </c>
      <c r="AP2102" s="574"/>
      <c r="AQ2102" s="574"/>
      <c r="AR2102" s="574"/>
      <c r="AS2102" s="575">
        <v>1</v>
      </c>
      <c r="AT2102" s="576">
        <v>0</v>
      </c>
      <c r="AU2102" s="575" t="s">
        <v>672</v>
      </c>
      <c r="AV2102" s="577" t="s">
        <v>653</v>
      </c>
      <c r="AW2102" s="159"/>
    </row>
    <row r="2103" spans="1:49" ht="51">
      <c r="A2103" s="395"/>
      <c r="B2103" s="395">
        <v>4520430500</v>
      </c>
      <c r="C2103" s="263" t="s">
        <v>8815</v>
      </c>
      <c r="D2103" s="263" t="s">
        <v>8816</v>
      </c>
      <c r="E2103" s="263" t="s">
        <v>4265</v>
      </c>
      <c r="F2103" s="263" t="s">
        <v>422</v>
      </c>
      <c r="G2103" s="263" t="s">
        <v>655</v>
      </c>
      <c r="H2103" s="263"/>
      <c r="I2103" s="263"/>
      <c r="J2103" s="263"/>
      <c r="K2103" s="263"/>
      <c r="L2103" s="263"/>
      <c r="M2103" s="263"/>
      <c r="N2103" s="263"/>
      <c r="O2103" s="158"/>
      <c r="P2103" s="296">
        <f t="shared" ref="P2103:P2166" si="93">SUM($H2103:$N2103)</f>
        <v>0</v>
      </c>
      <c r="Q2103" s="263"/>
      <c r="R2103" s="263"/>
      <c r="S2103" s="263"/>
      <c r="T2103" s="263"/>
      <c r="U2103" s="263"/>
      <c r="V2103" s="263"/>
      <c r="W2103" s="263"/>
      <c r="X2103" s="158"/>
      <c r="Y2103" s="297">
        <f t="shared" ref="Y2103:Y2166" si="94">SUM($Q2103:$W2103)</f>
        <v>0</v>
      </c>
      <c r="Z2103" s="263"/>
      <c r="AA2103" s="263"/>
      <c r="AB2103" s="263"/>
      <c r="AC2103" s="263"/>
      <c r="AD2103" s="263"/>
      <c r="AE2103" s="263"/>
      <c r="AF2103" s="263">
        <v>3</v>
      </c>
      <c r="AG2103" s="158">
        <v>45279</v>
      </c>
      <c r="AH2103" s="297">
        <f t="shared" si="92"/>
        <v>3</v>
      </c>
      <c r="AI2103" s="573"/>
      <c r="AJ2103" s="574" t="s">
        <v>659</v>
      </c>
      <c r="AK2103" s="574" t="s">
        <v>430</v>
      </c>
      <c r="AL2103" s="574"/>
      <c r="AM2103" s="574"/>
      <c r="AN2103" s="574"/>
      <c r="AO2103" s="574"/>
      <c r="AP2103" s="574"/>
      <c r="AQ2103" s="574"/>
      <c r="AR2103" s="574"/>
      <c r="AS2103" s="575"/>
      <c r="AT2103" s="576"/>
      <c r="AU2103" s="575"/>
      <c r="AV2103" s="577"/>
      <c r="AW2103" s="159"/>
    </row>
    <row r="2104" spans="1:49" ht="51">
      <c r="A2104" s="395"/>
      <c r="B2104" s="395">
        <v>4520430500</v>
      </c>
      <c r="C2104" s="263" t="s">
        <v>8815</v>
      </c>
      <c r="D2104" s="263" t="s">
        <v>8816</v>
      </c>
      <c r="E2104" s="263" t="s">
        <v>4266</v>
      </c>
      <c r="F2104" s="263" t="s">
        <v>422</v>
      </c>
      <c r="G2104" s="263" t="s">
        <v>655</v>
      </c>
      <c r="H2104" s="263"/>
      <c r="I2104" s="263"/>
      <c r="J2104" s="263"/>
      <c r="K2104" s="263"/>
      <c r="L2104" s="263"/>
      <c r="M2104" s="263"/>
      <c r="N2104" s="263"/>
      <c r="O2104" s="158"/>
      <c r="P2104" s="296">
        <f t="shared" si="93"/>
        <v>0</v>
      </c>
      <c r="Q2104" s="263"/>
      <c r="R2104" s="263"/>
      <c r="S2104" s="263"/>
      <c r="T2104" s="263"/>
      <c r="U2104" s="263"/>
      <c r="V2104" s="263"/>
      <c r="W2104" s="263"/>
      <c r="X2104" s="158"/>
      <c r="Y2104" s="297">
        <f t="shared" si="94"/>
        <v>0</v>
      </c>
      <c r="Z2104" s="263"/>
      <c r="AA2104" s="263"/>
      <c r="AB2104" s="263"/>
      <c r="AC2104" s="263"/>
      <c r="AD2104" s="263"/>
      <c r="AE2104" s="263"/>
      <c r="AF2104" s="263">
        <v>2</v>
      </c>
      <c r="AG2104" s="158">
        <v>45280</v>
      </c>
      <c r="AH2104" s="297">
        <f t="shared" si="92"/>
        <v>2</v>
      </c>
      <c r="AI2104" s="573"/>
      <c r="AJ2104" s="574" t="s">
        <v>659</v>
      </c>
      <c r="AK2104" s="574" t="s">
        <v>430</v>
      </c>
      <c r="AL2104" s="574"/>
      <c r="AM2104" s="574"/>
      <c r="AN2104" s="574"/>
      <c r="AO2104" s="574"/>
      <c r="AP2104" s="574"/>
      <c r="AQ2104" s="574"/>
      <c r="AR2104" s="574"/>
      <c r="AS2104" s="575"/>
      <c r="AT2104" s="576"/>
      <c r="AU2104" s="575"/>
      <c r="AV2104" s="577"/>
      <c r="AW2104" s="159"/>
    </row>
    <row r="2105" spans="1:49" ht="38.25">
      <c r="A2105" s="395"/>
      <c r="B2105" s="395">
        <v>4203740200</v>
      </c>
      <c r="C2105" s="263" t="s">
        <v>8817</v>
      </c>
      <c r="D2105" s="263" t="s">
        <v>8818</v>
      </c>
      <c r="E2105" s="263" t="s">
        <v>4267</v>
      </c>
      <c r="F2105" s="263" t="s">
        <v>422</v>
      </c>
      <c r="G2105" s="263" t="s">
        <v>655</v>
      </c>
      <c r="H2105" s="263"/>
      <c r="I2105" s="263"/>
      <c r="J2105" s="263"/>
      <c r="K2105" s="263"/>
      <c r="L2105" s="263"/>
      <c r="M2105" s="263"/>
      <c r="N2105" s="263"/>
      <c r="O2105" s="158"/>
      <c r="P2105" s="296">
        <f t="shared" si="93"/>
        <v>0</v>
      </c>
      <c r="Q2105" s="263"/>
      <c r="R2105" s="263"/>
      <c r="S2105" s="263"/>
      <c r="T2105" s="263"/>
      <c r="U2105" s="263"/>
      <c r="V2105" s="263"/>
      <c r="W2105" s="263"/>
      <c r="X2105" s="158"/>
      <c r="Y2105" s="297">
        <f t="shared" si="94"/>
        <v>0</v>
      </c>
      <c r="Z2105" s="263"/>
      <c r="AA2105" s="263"/>
      <c r="AB2105" s="263"/>
      <c r="AC2105" s="263"/>
      <c r="AD2105" s="263">
        <v>1</v>
      </c>
      <c r="AE2105" s="263"/>
      <c r="AF2105" s="263">
        <v>1</v>
      </c>
      <c r="AG2105" s="158">
        <v>44965</v>
      </c>
      <c r="AH2105" s="297">
        <f t="shared" si="92"/>
        <v>2</v>
      </c>
      <c r="AI2105" s="573"/>
      <c r="AJ2105" s="574" t="s">
        <v>659</v>
      </c>
      <c r="AK2105" s="574" t="s">
        <v>430</v>
      </c>
      <c r="AL2105" s="574" t="s">
        <v>671</v>
      </c>
      <c r="AM2105" s="574" t="s">
        <v>671</v>
      </c>
      <c r="AN2105" s="574"/>
      <c r="AO2105" s="574">
        <v>55</v>
      </c>
      <c r="AP2105" s="574"/>
      <c r="AQ2105" s="574"/>
      <c r="AR2105" s="574"/>
      <c r="AS2105" s="575"/>
      <c r="AT2105" s="576"/>
      <c r="AU2105" s="575" t="s">
        <v>672</v>
      </c>
      <c r="AV2105" s="577" t="s">
        <v>653</v>
      </c>
      <c r="AW2105" s="159" t="s">
        <v>16359</v>
      </c>
    </row>
    <row r="2106" spans="1:49" ht="38.25">
      <c r="A2106" s="395"/>
      <c r="B2106" s="395">
        <v>4203740200</v>
      </c>
      <c r="C2106" s="263" t="s">
        <v>8819</v>
      </c>
      <c r="D2106" s="263" t="s">
        <v>8818</v>
      </c>
      <c r="E2106" s="263" t="s">
        <v>4268</v>
      </c>
      <c r="F2106" s="263" t="s">
        <v>422</v>
      </c>
      <c r="G2106" s="263" t="s">
        <v>655</v>
      </c>
      <c r="H2106" s="263"/>
      <c r="I2106" s="263"/>
      <c r="J2106" s="263"/>
      <c r="K2106" s="263"/>
      <c r="L2106" s="263"/>
      <c r="M2106" s="263"/>
      <c r="N2106" s="263"/>
      <c r="O2106" s="158"/>
      <c r="P2106" s="296">
        <f t="shared" si="93"/>
        <v>0</v>
      </c>
      <c r="Q2106" s="263"/>
      <c r="R2106" s="263"/>
      <c r="S2106" s="263"/>
      <c r="T2106" s="263"/>
      <c r="U2106" s="263"/>
      <c r="V2106" s="263"/>
      <c r="W2106" s="263"/>
      <c r="X2106" s="158"/>
      <c r="Y2106" s="297">
        <f t="shared" si="94"/>
        <v>0</v>
      </c>
      <c r="Z2106" s="263"/>
      <c r="AA2106" s="263"/>
      <c r="AB2106" s="263"/>
      <c r="AC2106" s="263"/>
      <c r="AD2106" s="263">
        <v>1</v>
      </c>
      <c r="AE2106" s="263"/>
      <c r="AF2106" s="263">
        <v>1</v>
      </c>
      <c r="AG2106" s="158">
        <v>44965</v>
      </c>
      <c r="AH2106" s="297">
        <f t="shared" si="92"/>
        <v>2</v>
      </c>
      <c r="AI2106" s="573"/>
      <c r="AJ2106" s="574" t="s">
        <v>659</v>
      </c>
      <c r="AK2106" s="574" t="s">
        <v>430</v>
      </c>
      <c r="AL2106" s="574" t="s">
        <v>671</v>
      </c>
      <c r="AM2106" s="574" t="s">
        <v>671</v>
      </c>
      <c r="AN2106" s="574"/>
      <c r="AO2106" s="574">
        <v>55</v>
      </c>
      <c r="AP2106" s="574"/>
      <c r="AQ2106" s="574"/>
      <c r="AR2106" s="574"/>
      <c r="AS2106" s="575"/>
      <c r="AT2106" s="576"/>
      <c r="AU2106" s="575" t="s">
        <v>672</v>
      </c>
      <c r="AV2106" s="577" t="s">
        <v>653</v>
      </c>
      <c r="AW2106" s="159" t="s">
        <v>16359</v>
      </c>
    </row>
    <row r="2107" spans="1:49" ht="25.5">
      <c r="A2107" s="395"/>
      <c r="B2107" s="395">
        <v>4203740200</v>
      </c>
      <c r="C2107" s="263" t="s">
        <v>8820</v>
      </c>
      <c r="D2107" s="263" t="s">
        <v>8818</v>
      </c>
      <c r="E2107" s="263" t="s">
        <v>4269</v>
      </c>
      <c r="F2107" s="263" t="s">
        <v>422</v>
      </c>
      <c r="G2107" s="263" t="s">
        <v>655</v>
      </c>
      <c r="H2107" s="263"/>
      <c r="I2107" s="263"/>
      <c r="J2107" s="263"/>
      <c r="K2107" s="263"/>
      <c r="L2107" s="263"/>
      <c r="M2107" s="263"/>
      <c r="N2107" s="263"/>
      <c r="O2107" s="158"/>
      <c r="P2107" s="296">
        <f t="shared" si="93"/>
        <v>0</v>
      </c>
      <c r="Q2107" s="263"/>
      <c r="R2107" s="263"/>
      <c r="S2107" s="263"/>
      <c r="T2107" s="263"/>
      <c r="U2107" s="263"/>
      <c r="V2107" s="263"/>
      <c r="W2107" s="263"/>
      <c r="X2107" s="158"/>
      <c r="Y2107" s="297">
        <f t="shared" si="94"/>
        <v>0</v>
      </c>
      <c r="Z2107" s="263"/>
      <c r="AA2107" s="263"/>
      <c r="AB2107" s="263"/>
      <c r="AC2107" s="263"/>
      <c r="AD2107" s="263"/>
      <c r="AE2107" s="263"/>
      <c r="AF2107" s="263">
        <v>1</v>
      </c>
      <c r="AG2107" s="158">
        <v>44965</v>
      </c>
      <c r="AH2107" s="297">
        <f t="shared" si="92"/>
        <v>1</v>
      </c>
      <c r="AI2107" s="573"/>
      <c r="AJ2107" s="574" t="s">
        <v>659</v>
      </c>
      <c r="AK2107" s="574" t="s">
        <v>430</v>
      </c>
      <c r="AL2107" s="574"/>
      <c r="AM2107" s="574"/>
      <c r="AN2107" s="574"/>
      <c r="AO2107" s="574"/>
      <c r="AP2107" s="574"/>
      <c r="AQ2107" s="574"/>
      <c r="AR2107" s="574"/>
      <c r="AS2107" s="575"/>
      <c r="AT2107" s="576"/>
      <c r="AU2107" s="575"/>
      <c r="AV2107" s="577"/>
      <c r="AW2107" s="159"/>
    </row>
    <row r="2108" spans="1:49" ht="51">
      <c r="A2108" s="395"/>
      <c r="B2108" s="395">
        <v>4535822700</v>
      </c>
      <c r="C2108" s="263" t="s">
        <v>8821</v>
      </c>
      <c r="D2108" s="263" t="s">
        <v>8822</v>
      </c>
      <c r="E2108" s="263" t="s">
        <v>4270</v>
      </c>
      <c r="F2108" s="263" t="s">
        <v>422</v>
      </c>
      <c r="G2108" s="263" t="s">
        <v>655</v>
      </c>
      <c r="H2108" s="263"/>
      <c r="I2108" s="263"/>
      <c r="J2108" s="263"/>
      <c r="K2108" s="263"/>
      <c r="L2108" s="263"/>
      <c r="M2108" s="263"/>
      <c r="N2108" s="263"/>
      <c r="O2108" s="158"/>
      <c r="P2108" s="296">
        <f t="shared" si="93"/>
        <v>0</v>
      </c>
      <c r="Q2108" s="263"/>
      <c r="R2108" s="263"/>
      <c r="S2108" s="263"/>
      <c r="T2108" s="263"/>
      <c r="U2108" s="263"/>
      <c r="V2108" s="263"/>
      <c r="W2108" s="263"/>
      <c r="X2108" s="158">
        <v>44988</v>
      </c>
      <c r="Y2108" s="297">
        <f t="shared" si="94"/>
        <v>0</v>
      </c>
      <c r="Z2108" s="263"/>
      <c r="AA2108" s="263"/>
      <c r="AB2108" s="263"/>
      <c r="AC2108" s="263"/>
      <c r="AD2108" s="263"/>
      <c r="AE2108" s="263"/>
      <c r="AF2108" s="263">
        <v>1</v>
      </c>
      <c r="AG2108" s="158">
        <v>45098</v>
      </c>
      <c r="AH2108" s="297">
        <f t="shared" si="92"/>
        <v>1</v>
      </c>
      <c r="AI2108" s="573"/>
      <c r="AJ2108" s="574" t="s">
        <v>659</v>
      </c>
      <c r="AK2108" s="574" t="s">
        <v>430</v>
      </c>
      <c r="AL2108" s="574"/>
      <c r="AM2108" s="574"/>
      <c r="AN2108" s="574"/>
      <c r="AO2108" s="574"/>
      <c r="AP2108" s="574"/>
      <c r="AQ2108" s="574"/>
      <c r="AR2108" s="574"/>
      <c r="AS2108" s="575"/>
      <c r="AT2108" s="576"/>
      <c r="AU2108" s="575"/>
      <c r="AV2108" s="577"/>
      <c r="AW2108" s="159"/>
    </row>
    <row r="2109" spans="1:49" ht="51">
      <c r="A2109" s="395"/>
      <c r="B2109" s="395">
        <v>4255001400</v>
      </c>
      <c r="C2109" s="263" t="s">
        <v>8823</v>
      </c>
      <c r="D2109" s="263" t="s">
        <v>8824</v>
      </c>
      <c r="E2109" s="263" t="s">
        <v>4271</v>
      </c>
      <c r="F2109" s="263" t="s">
        <v>422</v>
      </c>
      <c r="G2109" s="263" t="s">
        <v>655</v>
      </c>
      <c r="H2109" s="263"/>
      <c r="I2109" s="263"/>
      <c r="J2109" s="263"/>
      <c r="K2109" s="263"/>
      <c r="L2109" s="263"/>
      <c r="M2109" s="263"/>
      <c r="N2109" s="263"/>
      <c r="O2109" s="158"/>
      <c r="P2109" s="296">
        <f t="shared" si="93"/>
        <v>0</v>
      </c>
      <c r="Q2109" s="263"/>
      <c r="R2109" s="263"/>
      <c r="S2109" s="263"/>
      <c r="T2109" s="263"/>
      <c r="U2109" s="263"/>
      <c r="V2109" s="263"/>
      <c r="W2109" s="263"/>
      <c r="X2109" s="158"/>
      <c r="Y2109" s="297">
        <f t="shared" si="94"/>
        <v>0</v>
      </c>
      <c r="Z2109" s="263"/>
      <c r="AA2109" s="263"/>
      <c r="AB2109" s="263"/>
      <c r="AC2109" s="263"/>
      <c r="AD2109" s="263"/>
      <c r="AE2109" s="263"/>
      <c r="AF2109" s="263">
        <v>1</v>
      </c>
      <c r="AG2109" s="158">
        <v>45044</v>
      </c>
      <c r="AH2109" s="297">
        <f t="shared" si="92"/>
        <v>1</v>
      </c>
      <c r="AI2109" s="573"/>
      <c r="AJ2109" s="574" t="s">
        <v>659</v>
      </c>
      <c r="AK2109" s="574" t="s">
        <v>430</v>
      </c>
      <c r="AL2109" s="574"/>
      <c r="AM2109" s="574"/>
      <c r="AN2109" s="574"/>
      <c r="AO2109" s="574"/>
      <c r="AP2109" s="574"/>
      <c r="AQ2109" s="574"/>
      <c r="AR2109" s="574"/>
      <c r="AS2109" s="575"/>
      <c r="AT2109" s="576"/>
      <c r="AU2109" s="575"/>
      <c r="AV2109" s="577"/>
      <c r="AW2109" s="159"/>
    </row>
    <row r="2110" spans="1:49" ht="51">
      <c r="A2110" s="395"/>
      <c r="B2110" s="395">
        <v>5492803200</v>
      </c>
      <c r="C2110" s="263" t="s">
        <v>8825</v>
      </c>
      <c r="D2110" s="263" t="s">
        <v>8826</v>
      </c>
      <c r="E2110" s="263" t="s">
        <v>4272</v>
      </c>
      <c r="F2110" s="263" t="s">
        <v>422</v>
      </c>
      <c r="G2110" s="263" t="s">
        <v>655</v>
      </c>
      <c r="H2110" s="263"/>
      <c r="I2110" s="263"/>
      <c r="J2110" s="263"/>
      <c r="K2110" s="263"/>
      <c r="L2110" s="263"/>
      <c r="M2110" s="263"/>
      <c r="N2110" s="263"/>
      <c r="O2110" s="158"/>
      <c r="P2110" s="296">
        <f t="shared" si="93"/>
        <v>0</v>
      </c>
      <c r="Q2110" s="263"/>
      <c r="R2110" s="263"/>
      <c r="S2110" s="263"/>
      <c r="T2110" s="263"/>
      <c r="U2110" s="263"/>
      <c r="V2110" s="263"/>
      <c r="W2110" s="263"/>
      <c r="X2110" s="158"/>
      <c r="Y2110" s="297">
        <f t="shared" si="94"/>
        <v>0</v>
      </c>
      <c r="Z2110" s="263"/>
      <c r="AA2110" s="263"/>
      <c r="AB2110" s="263"/>
      <c r="AC2110" s="263"/>
      <c r="AD2110" s="263"/>
      <c r="AE2110" s="263"/>
      <c r="AF2110" s="263">
        <v>1</v>
      </c>
      <c r="AG2110" s="158">
        <v>45198</v>
      </c>
      <c r="AH2110" s="297">
        <f t="shared" si="92"/>
        <v>1</v>
      </c>
      <c r="AI2110" s="573"/>
      <c r="AJ2110" s="574" t="s">
        <v>659</v>
      </c>
      <c r="AK2110" s="574" t="s">
        <v>430</v>
      </c>
      <c r="AL2110" s="574"/>
      <c r="AM2110" s="574"/>
      <c r="AN2110" s="574"/>
      <c r="AO2110" s="574"/>
      <c r="AP2110" s="574"/>
      <c r="AQ2110" s="574"/>
      <c r="AR2110" s="574"/>
      <c r="AS2110" s="575"/>
      <c r="AT2110" s="576"/>
      <c r="AU2110" s="575"/>
      <c r="AV2110" s="577"/>
      <c r="AW2110" s="159"/>
    </row>
    <row r="2111" spans="1:49" ht="51">
      <c r="A2111" s="395"/>
      <c r="B2111" s="395">
        <v>5387512200</v>
      </c>
      <c r="C2111" s="263" t="s">
        <v>8827</v>
      </c>
      <c r="D2111" s="263" t="s">
        <v>8828</v>
      </c>
      <c r="E2111" s="263" t="s">
        <v>4273</v>
      </c>
      <c r="F2111" s="263" t="s">
        <v>420</v>
      </c>
      <c r="G2111" s="263" t="s">
        <v>655</v>
      </c>
      <c r="H2111" s="263"/>
      <c r="I2111" s="263"/>
      <c r="J2111" s="263"/>
      <c r="K2111" s="263"/>
      <c r="L2111" s="263"/>
      <c r="M2111" s="263"/>
      <c r="N2111" s="263"/>
      <c r="O2111" s="158"/>
      <c r="P2111" s="296">
        <f t="shared" si="93"/>
        <v>0</v>
      </c>
      <c r="Q2111" s="263"/>
      <c r="R2111" s="263"/>
      <c r="S2111" s="263"/>
      <c r="T2111" s="263"/>
      <c r="U2111" s="263"/>
      <c r="V2111" s="263"/>
      <c r="W2111" s="263"/>
      <c r="X2111" s="158"/>
      <c r="Y2111" s="297">
        <f t="shared" si="94"/>
        <v>0</v>
      </c>
      <c r="Z2111" s="263">
        <v>2</v>
      </c>
      <c r="AA2111" s="263"/>
      <c r="AB2111" s="263"/>
      <c r="AC2111" s="263"/>
      <c r="AD2111" s="263"/>
      <c r="AE2111" s="263"/>
      <c r="AF2111" s="263">
        <v>12</v>
      </c>
      <c r="AG2111" s="158">
        <v>45288</v>
      </c>
      <c r="AH2111" s="297">
        <f t="shared" si="92"/>
        <v>14</v>
      </c>
      <c r="AI2111" s="573">
        <v>0</v>
      </c>
      <c r="AJ2111" s="574" t="s">
        <v>659</v>
      </c>
      <c r="AK2111" s="574" t="s">
        <v>430</v>
      </c>
      <c r="AL2111" s="574" t="s">
        <v>671</v>
      </c>
      <c r="AM2111" s="574" t="s">
        <v>649</v>
      </c>
      <c r="AN2111" s="574"/>
      <c r="AO2111" s="574">
        <v>55</v>
      </c>
      <c r="AP2111" s="574"/>
      <c r="AQ2111" s="574"/>
      <c r="AR2111" s="574"/>
      <c r="AS2111" s="575">
        <v>0</v>
      </c>
      <c r="AT2111" s="576">
        <v>0</v>
      </c>
      <c r="AU2111" s="575" t="s">
        <v>672</v>
      </c>
      <c r="AV2111" s="577" t="s">
        <v>653</v>
      </c>
      <c r="AW2111" s="159"/>
    </row>
    <row r="2112" spans="1:49" ht="25.5">
      <c r="A2112" s="395"/>
      <c r="B2112" s="395">
        <v>4520420600</v>
      </c>
      <c r="C2112" s="263" t="s">
        <v>8829</v>
      </c>
      <c r="D2112" s="263" t="s">
        <v>8830</v>
      </c>
      <c r="E2112" s="263">
        <v>2559775</v>
      </c>
      <c r="F2112" s="263" t="s">
        <v>422</v>
      </c>
      <c r="G2112" s="263" t="s">
        <v>655</v>
      </c>
      <c r="H2112" s="263"/>
      <c r="I2112" s="263"/>
      <c r="J2112" s="263"/>
      <c r="K2112" s="263"/>
      <c r="L2112" s="263"/>
      <c r="M2112" s="263"/>
      <c r="N2112" s="263"/>
      <c r="O2112" s="158"/>
      <c r="P2112" s="296">
        <f t="shared" si="93"/>
        <v>0</v>
      </c>
      <c r="Q2112" s="263"/>
      <c r="R2112" s="263"/>
      <c r="S2112" s="263"/>
      <c r="T2112" s="263"/>
      <c r="U2112" s="263"/>
      <c r="V2112" s="263"/>
      <c r="W2112" s="263"/>
      <c r="X2112" s="158"/>
      <c r="Y2112" s="297">
        <f t="shared" si="94"/>
        <v>0</v>
      </c>
      <c r="Z2112" s="263"/>
      <c r="AA2112" s="263"/>
      <c r="AB2112" s="263"/>
      <c r="AC2112" s="263"/>
      <c r="AD2112" s="263"/>
      <c r="AE2112" s="263"/>
      <c r="AF2112" s="263">
        <v>1</v>
      </c>
      <c r="AG2112" s="158">
        <v>45002</v>
      </c>
      <c r="AH2112" s="297">
        <f t="shared" si="92"/>
        <v>1</v>
      </c>
      <c r="AI2112" s="573"/>
      <c r="AJ2112" s="574" t="s">
        <v>659</v>
      </c>
      <c r="AK2112" s="574" t="s">
        <v>430</v>
      </c>
      <c r="AL2112" s="574"/>
      <c r="AM2112" s="574"/>
      <c r="AN2112" s="574"/>
      <c r="AO2112" s="574"/>
      <c r="AP2112" s="574"/>
      <c r="AQ2112" s="574"/>
      <c r="AR2112" s="574"/>
      <c r="AS2112" s="575"/>
      <c r="AT2112" s="576"/>
      <c r="AU2112" s="575"/>
      <c r="AV2112" s="577"/>
      <c r="AW2112" s="159"/>
    </row>
    <row r="2113" spans="1:49" ht="51">
      <c r="A2113" s="395"/>
      <c r="B2113" s="395">
        <v>4775551100</v>
      </c>
      <c r="C2113" s="263" t="s">
        <v>8831</v>
      </c>
      <c r="D2113" s="263" t="s">
        <v>8832</v>
      </c>
      <c r="E2113" s="263" t="s">
        <v>4274</v>
      </c>
      <c r="F2113" s="263" t="s">
        <v>422</v>
      </c>
      <c r="G2113" s="263" t="s">
        <v>655</v>
      </c>
      <c r="H2113" s="263"/>
      <c r="I2113" s="263"/>
      <c r="J2113" s="263"/>
      <c r="K2113" s="263"/>
      <c r="L2113" s="263"/>
      <c r="M2113" s="263"/>
      <c r="N2113" s="263"/>
      <c r="O2113" s="158"/>
      <c r="P2113" s="296">
        <f t="shared" si="93"/>
        <v>0</v>
      </c>
      <c r="Q2113" s="263"/>
      <c r="R2113" s="263"/>
      <c r="S2113" s="263"/>
      <c r="T2113" s="263"/>
      <c r="U2113" s="263"/>
      <c r="V2113" s="263"/>
      <c r="W2113" s="263"/>
      <c r="X2113" s="158"/>
      <c r="Y2113" s="297">
        <f t="shared" si="94"/>
        <v>0</v>
      </c>
      <c r="Z2113" s="263"/>
      <c r="AA2113" s="263"/>
      <c r="AB2113" s="263"/>
      <c r="AC2113" s="263"/>
      <c r="AD2113" s="263"/>
      <c r="AE2113" s="263"/>
      <c r="AF2113" s="263">
        <v>1</v>
      </c>
      <c r="AG2113" s="158">
        <v>45169</v>
      </c>
      <c r="AH2113" s="297">
        <f t="shared" si="92"/>
        <v>1</v>
      </c>
      <c r="AI2113" s="573"/>
      <c r="AJ2113" s="574" t="s">
        <v>659</v>
      </c>
      <c r="AK2113" s="574" t="s">
        <v>430</v>
      </c>
      <c r="AL2113" s="574"/>
      <c r="AM2113" s="574"/>
      <c r="AN2113" s="574"/>
      <c r="AO2113" s="574"/>
      <c r="AP2113" s="574"/>
      <c r="AQ2113" s="574"/>
      <c r="AR2113" s="574"/>
      <c r="AS2113" s="575"/>
      <c r="AT2113" s="576"/>
      <c r="AU2113" s="575"/>
      <c r="AV2113" s="577"/>
      <c r="AW2113" s="159"/>
    </row>
    <row r="2114" spans="1:49" ht="51">
      <c r="A2114" s="395"/>
      <c r="B2114" s="395">
        <v>6461005400</v>
      </c>
      <c r="C2114" s="263" t="s">
        <v>8833</v>
      </c>
      <c r="D2114" s="263" t="s">
        <v>8834</v>
      </c>
      <c r="E2114" s="263" t="s">
        <v>4275</v>
      </c>
      <c r="F2114" s="263" t="s">
        <v>420</v>
      </c>
      <c r="G2114" s="263" t="s">
        <v>655</v>
      </c>
      <c r="H2114" s="263"/>
      <c r="I2114" s="263"/>
      <c r="J2114" s="263"/>
      <c r="K2114" s="263"/>
      <c r="L2114" s="263"/>
      <c r="M2114" s="263"/>
      <c r="N2114" s="263"/>
      <c r="O2114" s="158"/>
      <c r="P2114" s="296">
        <f t="shared" si="93"/>
        <v>0</v>
      </c>
      <c r="Q2114" s="263"/>
      <c r="R2114" s="263"/>
      <c r="S2114" s="263"/>
      <c r="T2114" s="263"/>
      <c r="U2114" s="263"/>
      <c r="V2114" s="263"/>
      <c r="W2114" s="263"/>
      <c r="X2114" s="158"/>
      <c r="Y2114" s="297">
        <f t="shared" si="94"/>
        <v>0</v>
      </c>
      <c r="Z2114" s="263"/>
      <c r="AA2114" s="263"/>
      <c r="AB2114" s="263"/>
      <c r="AC2114" s="263"/>
      <c r="AD2114" s="263"/>
      <c r="AE2114" s="263"/>
      <c r="AF2114" s="263">
        <v>10</v>
      </c>
      <c r="AG2114" s="158">
        <v>45237</v>
      </c>
      <c r="AH2114" s="297">
        <f t="shared" si="92"/>
        <v>10</v>
      </c>
      <c r="AI2114" s="573"/>
      <c r="AJ2114" s="574" t="s">
        <v>659</v>
      </c>
      <c r="AK2114" s="574" t="s">
        <v>430</v>
      </c>
      <c r="AL2114" s="574"/>
      <c r="AM2114" s="574"/>
      <c r="AN2114" s="574"/>
      <c r="AO2114" s="574"/>
      <c r="AP2114" s="574"/>
      <c r="AQ2114" s="574"/>
      <c r="AR2114" s="574"/>
      <c r="AS2114" s="575"/>
      <c r="AT2114" s="576"/>
      <c r="AU2114" s="575"/>
      <c r="AV2114" s="577"/>
      <c r="AW2114" s="159"/>
    </row>
    <row r="2115" spans="1:49" ht="25.5">
      <c r="A2115" s="395"/>
      <c r="B2115" s="395" t="s">
        <v>663</v>
      </c>
      <c r="C2115" s="263" t="s">
        <v>8835</v>
      </c>
      <c r="D2115" s="263" t="s">
        <v>8836</v>
      </c>
      <c r="E2115" s="263" t="s">
        <v>4276</v>
      </c>
      <c r="F2115" s="263" t="s">
        <v>420</v>
      </c>
      <c r="G2115" s="263" t="s">
        <v>655</v>
      </c>
      <c r="H2115" s="263"/>
      <c r="I2115" s="263"/>
      <c r="J2115" s="263"/>
      <c r="K2115" s="263"/>
      <c r="L2115" s="263"/>
      <c r="M2115" s="263"/>
      <c r="N2115" s="263"/>
      <c r="O2115" s="158"/>
      <c r="P2115" s="296">
        <f t="shared" si="93"/>
        <v>0</v>
      </c>
      <c r="Q2115" s="263"/>
      <c r="R2115" s="263"/>
      <c r="S2115" s="263"/>
      <c r="T2115" s="263"/>
      <c r="U2115" s="263"/>
      <c r="V2115" s="263"/>
      <c r="W2115" s="263"/>
      <c r="X2115" s="158"/>
      <c r="Y2115" s="297">
        <f t="shared" si="94"/>
        <v>0</v>
      </c>
      <c r="Z2115" s="263"/>
      <c r="AA2115" s="263"/>
      <c r="AB2115" s="263"/>
      <c r="AC2115" s="263"/>
      <c r="AD2115" s="263"/>
      <c r="AE2115" s="263"/>
      <c r="AF2115" s="263">
        <v>20</v>
      </c>
      <c r="AG2115" s="158">
        <v>45264</v>
      </c>
      <c r="AH2115" s="297">
        <f t="shared" si="92"/>
        <v>20</v>
      </c>
      <c r="AI2115" s="573"/>
      <c r="AJ2115" s="574" t="s">
        <v>659</v>
      </c>
      <c r="AK2115" s="574" t="s">
        <v>430</v>
      </c>
      <c r="AL2115" s="574"/>
      <c r="AM2115" s="574"/>
      <c r="AN2115" s="574"/>
      <c r="AO2115" s="574"/>
      <c r="AP2115" s="574"/>
      <c r="AQ2115" s="574"/>
      <c r="AR2115" s="574"/>
      <c r="AS2115" s="575"/>
      <c r="AT2115" s="576"/>
      <c r="AU2115" s="575"/>
      <c r="AV2115" s="577"/>
      <c r="AW2115" s="159"/>
    </row>
    <row r="2116" spans="1:49" ht="25.5">
      <c r="A2116" s="395"/>
      <c r="B2116" s="395" t="s">
        <v>663</v>
      </c>
      <c r="C2116" s="263" t="s">
        <v>8837</v>
      </c>
      <c r="D2116" s="263" t="s">
        <v>8836</v>
      </c>
      <c r="E2116" s="263" t="s">
        <v>4277</v>
      </c>
      <c r="F2116" s="263" t="s">
        <v>420</v>
      </c>
      <c r="G2116" s="263" t="s">
        <v>655</v>
      </c>
      <c r="H2116" s="263"/>
      <c r="I2116" s="263"/>
      <c r="J2116" s="263"/>
      <c r="K2116" s="263"/>
      <c r="L2116" s="263"/>
      <c r="M2116" s="263"/>
      <c r="N2116" s="263"/>
      <c r="O2116" s="158"/>
      <c r="P2116" s="296">
        <f t="shared" si="93"/>
        <v>0</v>
      </c>
      <c r="Q2116" s="263"/>
      <c r="R2116" s="263"/>
      <c r="S2116" s="263"/>
      <c r="T2116" s="263"/>
      <c r="U2116" s="263"/>
      <c r="V2116" s="263"/>
      <c r="W2116" s="263"/>
      <c r="X2116" s="158"/>
      <c r="Y2116" s="297">
        <f t="shared" si="94"/>
        <v>0</v>
      </c>
      <c r="Z2116" s="263"/>
      <c r="AA2116" s="263"/>
      <c r="AB2116" s="263"/>
      <c r="AC2116" s="263"/>
      <c r="AD2116" s="263"/>
      <c r="AE2116" s="263"/>
      <c r="AF2116" s="263">
        <v>10</v>
      </c>
      <c r="AG2116" s="158">
        <v>45265</v>
      </c>
      <c r="AH2116" s="297">
        <f t="shared" si="92"/>
        <v>10</v>
      </c>
      <c r="AI2116" s="573"/>
      <c r="AJ2116" s="574" t="s">
        <v>659</v>
      </c>
      <c r="AK2116" s="574" t="s">
        <v>430</v>
      </c>
      <c r="AL2116" s="574"/>
      <c r="AM2116" s="574"/>
      <c r="AN2116" s="574"/>
      <c r="AO2116" s="574"/>
      <c r="AP2116" s="574"/>
      <c r="AQ2116" s="574"/>
      <c r="AR2116" s="574"/>
      <c r="AS2116" s="575"/>
      <c r="AT2116" s="576"/>
      <c r="AU2116" s="575"/>
      <c r="AV2116" s="577"/>
      <c r="AW2116" s="159"/>
    </row>
    <row r="2117" spans="1:49" ht="51">
      <c r="A2117" s="395"/>
      <c r="B2117" s="395">
        <v>4164720400</v>
      </c>
      <c r="C2117" s="263" t="s">
        <v>8838</v>
      </c>
      <c r="D2117" s="263" t="s">
        <v>8839</v>
      </c>
      <c r="E2117" s="263" t="s">
        <v>4278</v>
      </c>
      <c r="F2117" s="263" t="s">
        <v>422</v>
      </c>
      <c r="G2117" s="263" t="s">
        <v>655</v>
      </c>
      <c r="H2117" s="263"/>
      <c r="I2117" s="263"/>
      <c r="J2117" s="263"/>
      <c r="K2117" s="263"/>
      <c r="L2117" s="263"/>
      <c r="M2117" s="263"/>
      <c r="N2117" s="263"/>
      <c r="O2117" s="158"/>
      <c r="P2117" s="296">
        <f t="shared" si="93"/>
        <v>0</v>
      </c>
      <c r="Q2117" s="263"/>
      <c r="R2117" s="263"/>
      <c r="S2117" s="263"/>
      <c r="T2117" s="263"/>
      <c r="U2117" s="263"/>
      <c r="V2117" s="263"/>
      <c r="W2117" s="263"/>
      <c r="X2117" s="158"/>
      <c r="Y2117" s="297">
        <f t="shared" si="94"/>
        <v>0</v>
      </c>
      <c r="Z2117" s="263"/>
      <c r="AA2117" s="263"/>
      <c r="AB2117" s="263"/>
      <c r="AC2117" s="263"/>
      <c r="AD2117" s="263"/>
      <c r="AE2117" s="263"/>
      <c r="AF2117" s="263">
        <v>1</v>
      </c>
      <c r="AG2117" s="158">
        <v>45145</v>
      </c>
      <c r="AH2117" s="297">
        <f t="shared" si="92"/>
        <v>1</v>
      </c>
      <c r="AI2117" s="573"/>
      <c r="AJ2117" s="574" t="s">
        <v>659</v>
      </c>
      <c r="AK2117" s="574" t="s">
        <v>430</v>
      </c>
      <c r="AL2117" s="574"/>
      <c r="AM2117" s="574"/>
      <c r="AN2117" s="574"/>
      <c r="AO2117" s="574"/>
      <c r="AP2117" s="574"/>
      <c r="AQ2117" s="574"/>
      <c r="AR2117" s="574"/>
      <c r="AS2117" s="575"/>
      <c r="AT2117" s="576"/>
      <c r="AU2117" s="575"/>
      <c r="AV2117" s="577"/>
      <c r="AW2117" s="159"/>
    </row>
    <row r="2118" spans="1:49" ht="25.5">
      <c r="A2118" s="395"/>
      <c r="B2118" s="395">
        <v>5515631800</v>
      </c>
      <c r="C2118" s="263" t="s">
        <v>8840</v>
      </c>
      <c r="D2118" s="263" t="s">
        <v>8841</v>
      </c>
      <c r="E2118" s="263">
        <v>2533413</v>
      </c>
      <c r="F2118" s="263" t="s">
        <v>414</v>
      </c>
      <c r="G2118" s="263" t="s">
        <v>666</v>
      </c>
      <c r="H2118" s="263"/>
      <c r="I2118" s="263"/>
      <c r="J2118" s="263"/>
      <c r="K2118" s="263"/>
      <c r="L2118" s="263"/>
      <c r="M2118" s="263"/>
      <c r="N2118" s="263"/>
      <c r="O2118" s="158"/>
      <c r="P2118" s="296">
        <f t="shared" si="93"/>
        <v>0</v>
      </c>
      <c r="Q2118" s="263"/>
      <c r="R2118" s="263"/>
      <c r="S2118" s="263"/>
      <c r="T2118" s="263"/>
      <c r="U2118" s="263"/>
      <c r="V2118" s="263"/>
      <c r="W2118" s="263"/>
      <c r="X2118" s="158"/>
      <c r="Y2118" s="297">
        <f t="shared" si="94"/>
        <v>0</v>
      </c>
      <c r="Z2118" s="263"/>
      <c r="AA2118" s="263"/>
      <c r="AB2118" s="263"/>
      <c r="AC2118" s="263"/>
      <c r="AD2118" s="263"/>
      <c r="AE2118" s="263"/>
      <c r="AF2118" s="263">
        <v>1</v>
      </c>
      <c r="AG2118" s="158">
        <v>45061</v>
      </c>
      <c r="AH2118" s="297">
        <f t="shared" si="92"/>
        <v>1</v>
      </c>
      <c r="AI2118" s="573"/>
      <c r="AJ2118" s="574" t="s">
        <v>659</v>
      </c>
      <c r="AK2118" s="574" t="s">
        <v>430</v>
      </c>
      <c r="AL2118" s="574"/>
      <c r="AM2118" s="574"/>
      <c r="AN2118" s="574"/>
      <c r="AO2118" s="574"/>
      <c r="AP2118" s="574"/>
      <c r="AQ2118" s="574"/>
      <c r="AR2118" s="574"/>
      <c r="AS2118" s="575"/>
      <c r="AT2118" s="576"/>
      <c r="AU2118" s="575"/>
      <c r="AV2118" s="577"/>
      <c r="AW2118" s="159"/>
    </row>
    <row r="2119" spans="1:49" ht="25.5">
      <c r="A2119" s="395"/>
      <c r="B2119" s="395">
        <v>5515631600</v>
      </c>
      <c r="C2119" s="263" t="s">
        <v>8842</v>
      </c>
      <c r="D2119" s="263" t="s">
        <v>8843</v>
      </c>
      <c r="E2119" s="263" t="s">
        <v>4279</v>
      </c>
      <c r="F2119" s="263" t="s">
        <v>416</v>
      </c>
      <c r="G2119" s="263" t="s">
        <v>655</v>
      </c>
      <c r="H2119" s="263"/>
      <c r="I2119" s="263"/>
      <c r="J2119" s="263"/>
      <c r="K2119" s="263"/>
      <c r="L2119" s="263"/>
      <c r="M2119" s="263"/>
      <c r="N2119" s="263"/>
      <c r="O2119" s="158"/>
      <c r="P2119" s="296">
        <f t="shared" si="93"/>
        <v>0</v>
      </c>
      <c r="Q2119" s="263"/>
      <c r="R2119" s="263"/>
      <c r="S2119" s="263"/>
      <c r="T2119" s="263"/>
      <c r="U2119" s="263"/>
      <c r="V2119" s="263"/>
      <c r="W2119" s="263"/>
      <c r="X2119" s="158"/>
      <c r="Y2119" s="297">
        <f t="shared" si="94"/>
        <v>0</v>
      </c>
      <c r="Z2119" s="263"/>
      <c r="AA2119" s="263"/>
      <c r="AB2119" s="263"/>
      <c r="AC2119" s="263"/>
      <c r="AD2119" s="263"/>
      <c r="AE2119" s="263"/>
      <c r="AF2119" s="263">
        <v>1</v>
      </c>
      <c r="AG2119" s="158">
        <v>45062</v>
      </c>
      <c r="AH2119" s="297">
        <f t="shared" si="92"/>
        <v>1</v>
      </c>
      <c r="AI2119" s="573"/>
      <c r="AJ2119" s="574" t="s">
        <v>659</v>
      </c>
      <c r="AK2119" s="574" t="s">
        <v>430</v>
      </c>
      <c r="AL2119" s="574"/>
      <c r="AM2119" s="574"/>
      <c r="AN2119" s="574"/>
      <c r="AO2119" s="574"/>
      <c r="AP2119" s="574"/>
      <c r="AQ2119" s="574"/>
      <c r="AR2119" s="574"/>
      <c r="AS2119" s="575"/>
      <c r="AT2119" s="576"/>
      <c r="AU2119" s="575"/>
      <c r="AV2119" s="577"/>
      <c r="AW2119" s="159"/>
    </row>
    <row r="2120" spans="1:49" ht="38.25">
      <c r="A2120" s="395"/>
      <c r="B2120" s="395">
        <v>5515631600</v>
      </c>
      <c r="C2120" s="263" t="s">
        <v>8844</v>
      </c>
      <c r="D2120" s="263" t="s">
        <v>8843</v>
      </c>
      <c r="E2120" s="263" t="s">
        <v>4280</v>
      </c>
      <c r="F2120" s="263" t="s">
        <v>422</v>
      </c>
      <c r="G2120" s="263" t="s">
        <v>655</v>
      </c>
      <c r="H2120" s="263"/>
      <c r="I2120" s="263"/>
      <c r="J2120" s="263"/>
      <c r="K2120" s="263"/>
      <c r="L2120" s="263"/>
      <c r="M2120" s="263"/>
      <c r="N2120" s="263"/>
      <c r="O2120" s="158"/>
      <c r="P2120" s="296">
        <f t="shared" si="93"/>
        <v>0</v>
      </c>
      <c r="Q2120" s="263"/>
      <c r="R2120" s="263"/>
      <c r="S2120" s="263"/>
      <c r="T2120" s="263"/>
      <c r="U2120" s="263"/>
      <c r="V2120" s="263"/>
      <c r="W2120" s="263"/>
      <c r="X2120" s="158"/>
      <c r="Y2120" s="297">
        <f t="shared" si="94"/>
        <v>0</v>
      </c>
      <c r="Z2120" s="263"/>
      <c r="AA2120" s="263"/>
      <c r="AB2120" s="263"/>
      <c r="AC2120" s="263"/>
      <c r="AD2120" s="263"/>
      <c r="AE2120" s="263"/>
      <c r="AF2120" s="263">
        <v>2</v>
      </c>
      <c r="AG2120" s="158">
        <v>45062</v>
      </c>
      <c r="AH2120" s="297">
        <f t="shared" si="92"/>
        <v>2</v>
      </c>
      <c r="AI2120" s="573"/>
      <c r="AJ2120" s="574" t="s">
        <v>659</v>
      </c>
      <c r="AK2120" s="574" t="s">
        <v>430</v>
      </c>
      <c r="AL2120" s="574"/>
      <c r="AM2120" s="574"/>
      <c r="AN2120" s="574"/>
      <c r="AO2120" s="574"/>
      <c r="AP2120" s="574"/>
      <c r="AQ2120" s="574"/>
      <c r="AR2120" s="574"/>
      <c r="AS2120" s="575"/>
      <c r="AT2120" s="576"/>
      <c r="AU2120" s="575"/>
      <c r="AV2120" s="577"/>
      <c r="AW2120" s="159"/>
    </row>
    <row r="2121" spans="1:49" ht="25.5">
      <c r="A2121" s="395"/>
      <c r="B2121" s="395">
        <v>5334220100</v>
      </c>
      <c r="C2121" s="263" t="s">
        <v>8845</v>
      </c>
      <c r="D2121" s="263" t="s">
        <v>8846</v>
      </c>
      <c r="E2121" s="263" t="s">
        <v>4281</v>
      </c>
      <c r="F2121" s="263" t="s">
        <v>420</v>
      </c>
      <c r="G2121" s="263" t="s">
        <v>655</v>
      </c>
      <c r="H2121" s="263"/>
      <c r="I2121" s="263"/>
      <c r="J2121" s="263"/>
      <c r="K2121" s="263"/>
      <c r="L2121" s="263"/>
      <c r="M2121" s="263"/>
      <c r="N2121" s="263"/>
      <c r="O2121" s="158"/>
      <c r="P2121" s="296">
        <f t="shared" si="93"/>
        <v>0</v>
      </c>
      <c r="Q2121" s="263"/>
      <c r="R2121" s="263"/>
      <c r="S2121" s="263"/>
      <c r="T2121" s="263"/>
      <c r="U2121" s="263"/>
      <c r="V2121" s="263"/>
      <c r="W2121" s="263"/>
      <c r="X2121" s="158"/>
      <c r="Y2121" s="297">
        <f t="shared" si="94"/>
        <v>0</v>
      </c>
      <c r="Z2121" s="263"/>
      <c r="AA2121" s="263"/>
      <c r="AB2121" s="263">
        <v>77</v>
      </c>
      <c r="AC2121" s="263"/>
      <c r="AD2121" s="263"/>
      <c r="AE2121" s="263"/>
      <c r="AF2121" s="263">
        <v>1</v>
      </c>
      <c r="AG2121" s="158">
        <v>45048</v>
      </c>
      <c r="AH2121" s="297">
        <f t="shared" si="92"/>
        <v>78</v>
      </c>
      <c r="AI2121" s="573"/>
      <c r="AJ2121" s="574" t="s">
        <v>659</v>
      </c>
      <c r="AK2121" s="574" t="s">
        <v>430</v>
      </c>
      <c r="AL2121" s="574" t="s">
        <v>671</v>
      </c>
      <c r="AM2121" s="574" t="s">
        <v>661</v>
      </c>
      <c r="AN2121" s="574"/>
      <c r="AO2121" s="574">
        <v>55</v>
      </c>
      <c r="AP2121" s="574"/>
      <c r="AQ2121" s="574"/>
      <c r="AR2121" s="574"/>
      <c r="AS2121" s="575"/>
      <c r="AT2121" s="576"/>
      <c r="AU2121" s="575"/>
      <c r="AV2121" s="577" t="s">
        <v>653</v>
      </c>
      <c r="AW2121" s="159"/>
    </row>
    <row r="2122" spans="1:49" ht="25.5">
      <c r="A2122" s="395"/>
      <c r="B2122" s="395">
        <v>6272010900</v>
      </c>
      <c r="C2122" s="263" t="s">
        <v>8847</v>
      </c>
      <c r="D2122" s="263" t="s">
        <v>8848</v>
      </c>
      <c r="E2122" s="263" t="s">
        <v>4282</v>
      </c>
      <c r="F2122" s="263" t="s">
        <v>422</v>
      </c>
      <c r="G2122" s="263" t="s">
        <v>655</v>
      </c>
      <c r="H2122" s="263"/>
      <c r="I2122" s="263"/>
      <c r="J2122" s="263"/>
      <c r="K2122" s="263"/>
      <c r="L2122" s="263"/>
      <c r="M2122" s="263"/>
      <c r="N2122" s="263"/>
      <c r="O2122" s="158"/>
      <c r="P2122" s="296">
        <f t="shared" si="93"/>
        <v>0</v>
      </c>
      <c r="Q2122" s="263"/>
      <c r="R2122" s="263"/>
      <c r="S2122" s="263"/>
      <c r="T2122" s="263"/>
      <c r="U2122" s="263"/>
      <c r="V2122" s="263"/>
      <c r="W2122" s="263"/>
      <c r="X2122" s="158"/>
      <c r="Y2122" s="297">
        <f t="shared" si="94"/>
        <v>0</v>
      </c>
      <c r="Z2122" s="263"/>
      <c r="AA2122" s="263"/>
      <c r="AB2122" s="263"/>
      <c r="AC2122" s="263"/>
      <c r="AD2122" s="263"/>
      <c r="AE2122" s="263"/>
      <c r="AF2122" s="263">
        <v>2</v>
      </c>
      <c r="AG2122" s="158">
        <v>44938</v>
      </c>
      <c r="AH2122" s="297">
        <f t="shared" si="92"/>
        <v>2</v>
      </c>
      <c r="AI2122" s="573"/>
      <c r="AJ2122" s="574" t="s">
        <v>659</v>
      </c>
      <c r="AK2122" s="574" t="s">
        <v>430</v>
      </c>
      <c r="AL2122" s="574"/>
      <c r="AM2122" s="574"/>
      <c r="AN2122" s="574"/>
      <c r="AO2122" s="574"/>
      <c r="AP2122" s="574"/>
      <c r="AQ2122" s="574"/>
      <c r="AR2122" s="574"/>
      <c r="AS2122" s="575"/>
      <c r="AT2122" s="576"/>
      <c r="AU2122" s="575"/>
      <c r="AV2122" s="577"/>
      <c r="AW2122" s="159"/>
    </row>
    <row r="2123" spans="1:49" ht="25.5">
      <c r="A2123" s="395"/>
      <c r="B2123" s="395" t="s">
        <v>663</v>
      </c>
      <c r="C2123" s="263" t="s">
        <v>8849</v>
      </c>
      <c r="D2123" s="263" t="s">
        <v>8761</v>
      </c>
      <c r="E2123" s="263" t="s">
        <v>4283</v>
      </c>
      <c r="F2123" s="263" t="s">
        <v>420</v>
      </c>
      <c r="G2123" s="263" t="s">
        <v>655</v>
      </c>
      <c r="H2123" s="263"/>
      <c r="I2123" s="263"/>
      <c r="J2123" s="263"/>
      <c r="K2123" s="263"/>
      <c r="L2123" s="263"/>
      <c r="M2123" s="263"/>
      <c r="N2123" s="263"/>
      <c r="O2123" s="158"/>
      <c r="P2123" s="296">
        <f t="shared" si="93"/>
        <v>0</v>
      </c>
      <c r="Q2123" s="263"/>
      <c r="R2123" s="263"/>
      <c r="S2123" s="263"/>
      <c r="T2123" s="263"/>
      <c r="U2123" s="263"/>
      <c r="V2123" s="263"/>
      <c r="W2123" s="263"/>
      <c r="X2123" s="158"/>
      <c r="Y2123" s="297">
        <f t="shared" si="94"/>
        <v>0</v>
      </c>
      <c r="Z2123" s="263"/>
      <c r="AA2123" s="263"/>
      <c r="AB2123" s="263"/>
      <c r="AC2123" s="263"/>
      <c r="AD2123" s="263"/>
      <c r="AE2123" s="263"/>
      <c r="AF2123" s="263">
        <v>6</v>
      </c>
      <c r="AG2123" s="158">
        <v>45250</v>
      </c>
      <c r="AH2123" s="297">
        <f t="shared" si="92"/>
        <v>6</v>
      </c>
      <c r="AI2123" s="573"/>
      <c r="AJ2123" s="574" t="s">
        <v>659</v>
      </c>
      <c r="AK2123" s="574" t="s">
        <v>430</v>
      </c>
      <c r="AL2123" s="574"/>
      <c r="AM2123" s="574"/>
      <c r="AN2123" s="574"/>
      <c r="AO2123" s="574"/>
      <c r="AP2123" s="574"/>
      <c r="AQ2123" s="574"/>
      <c r="AR2123" s="574"/>
      <c r="AS2123" s="575"/>
      <c r="AT2123" s="576"/>
      <c r="AU2123" s="575"/>
      <c r="AV2123" s="577"/>
      <c r="AW2123" s="159"/>
    </row>
    <row r="2124" spans="1:49" ht="25.5">
      <c r="A2124" s="395"/>
      <c r="B2124" s="395" t="s">
        <v>663</v>
      </c>
      <c r="C2124" s="263" t="s">
        <v>8850</v>
      </c>
      <c r="D2124" s="263" t="s">
        <v>8761</v>
      </c>
      <c r="E2124" s="263" t="s">
        <v>4284</v>
      </c>
      <c r="F2124" s="263" t="s">
        <v>420</v>
      </c>
      <c r="G2124" s="263" t="s">
        <v>655</v>
      </c>
      <c r="H2124" s="263"/>
      <c r="I2124" s="263"/>
      <c r="J2124" s="263"/>
      <c r="K2124" s="263"/>
      <c r="L2124" s="263"/>
      <c r="M2124" s="263"/>
      <c r="N2124" s="263"/>
      <c r="O2124" s="158"/>
      <c r="P2124" s="296">
        <f t="shared" si="93"/>
        <v>0</v>
      </c>
      <c r="Q2124" s="263"/>
      <c r="R2124" s="263"/>
      <c r="S2124" s="263"/>
      <c r="T2124" s="263"/>
      <c r="U2124" s="263"/>
      <c r="V2124" s="263"/>
      <c r="W2124" s="263"/>
      <c r="X2124" s="158"/>
      <c r="Y2124" s="297">
        <f t="shared" si="94"/>
        <v>0</v>
      </c>
      <c r="Z2124" s="263"/>
      <c r="AA2124" s="263"/>
      <c r="AB2124" s="263"/>
      <c r="AC2124" s="263"/>
      <c r="AD2124" s="263"/>
      <c r="AE2124" s="263"/>
      <c r="AF2124" s="263">
        <v>6</v>
      </c>
      <c r="AG2124" s="158">
        <v>45223</v>
      </c>
      <c r="AH2124" s="297">
        <f t="shared" si="92"/>
        <v>6</v>
      </c>
      <c r="AI2124" s="573"/>
      <c r="AJ2124" s="574" t="s">
        <v>659</v>
      </c>
      <c r="AK2124" s="574" t="s">
        <v>430</v>
      </c>
      <c r="AL2124" s="574"/>
      <c r="AM2124" s="574"/>
      <c r="AN2124" s="574"/>
      <c r="AO2124" s="574"/>
      <c r="AP2124" s="574"/>
      <c r="AQ2124" s="574"/>
      <c r="AR2124" s="574"/>
      <c r="AS2124" s="575"/>
      <c r="AT2124" s="576"/>
      <c r="AU2124" s="575"/>
      <c r="AV2124" s="577"/>
      <c r="AW2124" s="159"/>
    </row>
    <row r="2125" spans="1:49" ht="25.5">
      <c r="A2125" s="395"/>
      <c r="B2125" s="395">
        <v>6454100200</v>
      </c>
      <c r="C2125" s="263" t="s">
        <v>8851</v>
      </c>
      <c r="D2125" s="263" t="s">
        <v>8761</v>
      </c>
      <c r="E2125" s="263" t="s">
        <v>4285</v>
      </c>
      <c r="F2125" s="263" t="s">
        <v>420</v>
      </c>
      <c r="G2125" s="263" t="s">
        <v>655</v>
      </c>
      <c r="H2125" s="263"/>
      <c r="I2125" s="263"/>
      <c r="J2125" s="263"/>
      <c r="K2125" s="263"/>
      <c r="L2125" s="263"/>
      <c r="M2125" s="263"/>
      <c r="N2125" s="263"/>
      <c r="O2125" s="158"/>
      <c r="P2125" s="296">
        <f t="shared" si="93"/>
        <v>0</v>
      </c>
      <c r="Q2125" s="263"/>
      <c r="R2125" s="263"/>
      <c r="S2125" s="263"/>
      <c r="T2125" s="263"/>
      <c r="U2125" s="263"/>
      <c r="V2125" s="263"/>
      <c r="W2125" s="263"/>
      <c r="X2125" s="158"/>
      <c r="Y2125" s="297">
        <f t="shared" si="94"/>
        <v>0</v>
      </c>
      <c r="Z2125" s="263"/>
      <c r="AA2125" s="263"/>
      <c r="AB2125" s="263"/>
      <c r="AC2125" s="263"/>
      <c r="AD2125" s="263"/>
      <c r="AE2125" s="263"/>
      <c r="AF2125" s="263">
        <v>6</v>
      </c>
      <c r="AG2125" s="158">
        <v>45208</v>
      </c>
      <c r="AH2125" s="297">
        <f t="shared" si="92"/>
        <v>6</v>
      </c>
      <c r="AI2125" s="573"/>
      <c r="AJ2125" s="574" t="s">
        <v>659</v>
      </c>
      <c r="AK2125" s="574" t="s">
        <v>430</v>
      </c>
      <c r="AL2125" s="574"/>
      <c r="AM2125" s="574"/>
      <c r="AN2125" s="574"/>
      <c r="AO2125" s="574"/>
      <c r="AP2125" s="574"/>
      <c r="AQ2125" s="574"/>
      <c r="AR2125" s="574"/>
      <c r="AS2125" s="575"/>
      <c r="AT2125" s="576"/>
      <c r="AU2125" s="575"/>
      <c r="AV2125" s="577"/>
      <c r="AW2125" s="159"/>
    </row>
    <row r="2126" spans="1:49" ht="51">
      <c r="A2126" s="395"/>
      <c r="B2126" s="395">
        <v>5393250400</v>
      </c>
      <c r="C2126" s="263" t="s">
        <v>8852</v>
      </c>
      <c r="D2126" s="263" t="s">
        <v>6459</v>
      </c>
      <c r="E2126" s="263" t="s">
        <v>4286</v>
      </c>
      <c r="F2126" s="263" t="s">
        <v>422</v>
      </c>
      <c r="G2126" s="263" t="s">
        <v>655</v>
      </c>
      <c r="H2126" s="263"/>
      <c r="I2126" s="263"/>
      <c r="J2126" s="263"/>
      <c r="K2126" s="263"/>
      <c r="L2126" s="263"/>
      <c r="M2126" s="263"/>
      <c r="N2126" s="263"/>
      <c r="O2126" s="158"/>
      <c r="P2126" s="296">
        <f t="shared" si="93"/>
        <v>0</v>
      </c>
      <c r="Q2126" s="263"/>
      <c r="R2126" s="263"/>
      <c r="S2126" s="263"/>
      <c r="T2126" s="263"/>
      <c r="U2126" s="263"/>
      <c r="V2126" s="263"/>
      <c r="W2126" s="263"/>
      <c r="X2126" s="158"/>
      <c r="Y2126" s="297">
        <f t="shared" si="94"/>
        <v>0</v>
      </c>
      <c r="Z2126" s="263"/>
      <c r="AA2126" s="263"/>
      <c r="AB2126" s="263"/>
      <c r="AC2126" s="263"/>
      <c r="AD2126" s="263"/>
      <c r="AE2126" s="263"/>
      <c r="AF2126" s="263">
        <v>1</v>
      </c>
      <c r="AG2126" s="158">
        <v>45119</v>
      </c>
      <c r="AH2126" s="297">
        <f t="shared" si="92"/>
        <v>1</v>
      </c>
      <c r="AI2126" s="573"/>
      <c r="AJ2126" s="574" t="s">
        <v>659</v>
      </c>
      <c r="AK2126" s="574" t="s">
        <v>430</v>
      </c>
      <c r="AL2126" s="574"/>
      <c r="AM2126" s="574"/>
      <c r="AN2126" s="574"/>
      <c r="AO2126" s="574"/>
      <c r="AP2126" s="574"/>
      <c r="AQ2126" s="574"/>
      <c r="AR2126" s="574"/>
      <c r="AS2126" s="575"/>
      <c r="AT2126" s="576"/>
      <c r="AU2126" s="575"/>
      <c r="AV2126" s="577"/>
      <c r="AW2126" s="159"/>
    </row>
    <row r="2127" spans="1:49" ht="25.5">
      <c r="A2127" s="395"/>
      <c r="B2127" s="395">
        <v>4230921400</v>
      </c>
      <c r="C2127" s="263" t="s">
        <v>8853</v>
      </c>
      <c r="D2127" s="263" t="s">
        <v>8854</v>
      </c>
      <c r="E2127" s="263" t="s">
        <v>4287</v>
      </c>
      <c r="F2127" s="263" t="s">
        <v>418</v>
      </c>
      <c r="G2127" s="263" t="s">
        <v>655</v>
      </c>
      <c r="H2127" s="263"/>
      <c r="I2127" s="263"/>
      <c r="J2127" s="263"/>
      <c r="K2127" s="263"/>
      <c r="L2127" s="263"/>
      <c r="M2127" s="263"/>
      <c r="N2127" s="263"/>
      <c r="O2127" s="158"/>
      <c r="P2127" s="296">
        <f t="shared" si="93"/>
        <v>0</v>
      </c>
      <c r="Q2127" s="263"/>
      <c r="R2127" s="263"/>
      <c r="S2127" s="263"/>
      <c r="T2127" s="263"/>
      <c r="U2127" s="263"/>
      <c r="V2127" s="263"/>
      <c r="W2127" s="263"/>
      <c r="X2127" s="158"/>
      <c r="Y2127" s="297">
        <f t="shared" si="94"/>
        <v>0</v>
      </c>
      <c r="Z2127" s="263"/>
      <c r="AA2127" s="263"/>
      <c r="AB2127" s="263"/>
      <c r="AC2127" s="263"/>
      <c r="AD2127" s="263"/>
      <c r="AE2127" s="263"/>
      <c r="AF2127" s="263">
        <v>2</v>
      </c>
      <c r="AG2127" s="158">
        <v>45124</v>
      </c>
      <c r="AH2127" s="297">
        <f t="shared" si="92"/>
        <v>2</v>
      </c>
      <c r="AI2127" s="573"/>
      <c r="AJ2127" s="574" t="s">
        <v>659</v>
      </c>
      <c r="AK2127" s="574" t="s">
        <v>430</v>
      </c>
      <c r="AL2127" s="574"/>
      <c r="AM2127" s="574"/>
      <c r="AN2127" s="574"/>
      <c r="AO2127" s="574"/>
      <c r="AP2127" s="574"/>
      <c r="AQ2127" s="574"/>
      <c r="AR2127" s="574"/>
      <c r="AS2127" s="575"/>
      <c r="AT2127" s="576"/>
      <c r="AU2127" s="575"/>
      <c r="AV2127" s="577"/>
      <c r="AW2127" s="159"/>
    </row>
    <row r="2128" spans="1:49" ht="38.25">
      <c r="A2128" s="395"/>
      <c r="B2128" s="395">
        <v>4230921400</v>
      </c>
      <c r="C2128" s="263" t="s">
        <v>8855</v>
      </c>
      <c r="D2128" s="263" t="s">
        <v>8854</v>
      </c>
      <c r="E2128" s="263" t="s">
        <v>4288</v>
      </c>
      <c r="F2128" s="263" t="s">
        <v>418</v>
      </c>
      <c r="G2128" s="263" t="s">
        <v>655</v>
      </c>
      <c r="H2128" s="263"/>
      <c r="I2128" s="263"/>
      <c r="J2128" s="263"/>
      <c r="K2128" s="263"/>
      <c r="L2128" s="263"/>
      <c r="M2128" s="263"/>
      <c r="N2128" s="263"/>
      <c r="O2128" s="158"/>
      <c r="P2128" s="296">
        <f t="shared" si="93"/>
        <v>0</v>
      </c>
      <c r="Q2128" s="263"/>
      <c r="R2128" s="263"/>
      <c r="S2128" s="263"/>
      <c r="T2128" s="263"/>
      <c r="U2128" s="263"/>
      <c r="V2128" s="263"/>
      <c r="W2128" s="263"/>
      <c r="X2128" s="158"/>
      <c r="Y2128" s="297">
        <f t="shared" si="94"/>
        <v>0</v>
      </c>
      <c r="Z2128" s="263"/>
      <c r="AA2128" s="263"/>
      <c r="AB2128" s="263"/>
      <c r="AC2128" s="263"/>
      <c r="AD2128" s="263"/>
      <c r="AE2128" s="263"/>
      <c r="AF2128" s="263">
        <v>2</v>
      </c>
      <c r="AG2128" s="158">
        <v>45124</v>
      </c>
      <c r="AH2128" s="297">
        <f t="shared" si="92"/>
        <v>2</v>
      </c>
      <c r="AI2128" s="573"/>
      <c r="AJ2128" s="574" t="s">
        <v>659</v>
      </c>
      <c r="AK2128" s="574" t="s">
        <v>430</v>
      </c>
      <c r="AL2128" s="574"/>
      <c r="AM2128" s="574"/>
      <c r="AN2128" s="574"/>
      <c r="AO2128" s="574"/>
      <c r="AP2128" s="574"/>
      <c r="AQ2128" s="574"/>
      <c r="AR2128" s="574"/>
      <c r="AS2128" s="575"/>
      <c r="AT2128" s="576"/>
      <c r="AU2128" s="575"/>
      <c r="AV2128" s="577"/>
      <c r="AW2128" s="159"/>
    </row>
    <row r="2129" spans="1:49" ht="25.5">
      <c r="A2129" s="395"/>
      <c r="B2129" s="395">
        <v>3046431000</v>
      </c>
      <c r="C2129" s="263" t="s">
        <v>8856</v>
      </c>
      <c r="D2129" s="263" t="s">
        <v>8857</v>
      </c>
      <c r="E2129" s="263" t="s">
        <v>4289</v>
      </c>
      <c r="F2129" s="263" t="s">
        <v>418</v>
      </c>
      <c r="G2129" s="263" t="s">
        <v>655</v>
      </c>
      <c r="H2129" s="263"/>
      <c r="I2129" s="263"/>
      <c r="J2129" s="263"/>
      <c r="K2129" s="263"/>
      <c r="L2129" s="263"/>
      <c r="M2129" s="263"/>
      <c r="N2129" s="263"/>
      <c r="O2129" s="158"/>
      <c r="P2129" s="296">
        <f t="shared" si="93"/>
        <v>0</v>
      </c>
      <c r="Q2129" s="263"/>
      <c r="R2129" s="263"/>
      <c r="S2129" s="263"/>
      <c r="T2129" s="263"/>
      <c r="U2129" s="263"/>
      <c r="V2129" s="263"/>
      <c r="W2129" s="263"/>
      <c r="X2129" s="158"/>
      <c r="Y2129" s="297">
        <f t="shared" si="94"/>
        <v>0</v>
      </c>
      <c r="Z2129" s="263"/>
      <c r="AA2129" s="263"/>
      <c r="AB2129" s="263">
        <v>3</v>
      </c>
      <c r="AC2129" s="263"/>
      <c r="AD2129" s="263"/>
      <c r="AE2129" s="263"/>
      <c r="AF2129" s="263"/>
      <c r="AG2129" s="158">
        <v>45196</v>
      </c>
      <c r="AH2129" s="297">
        <f t="shared" si="92"/>
        <v>3</v>
      </c>
      <c r="AI2129" s="573"/>
      <c r="AJ2129" s="574" t="s">
        <v>659</v>
      </c>
      <c r="AK2129" s="574" t="s">
        <v>430</v>
      </c>
      <c r="AL2129" s="574" t="s">
        <v>671</v>
      </c>
      <c r="AM2129" s="574"/>
      <c r="AN2129" s="574"/>
      <c r="AO2129" s="574"/>
      <c r="AP2129" s="574"/>
      <c r="AQ2129" s="574"/>
      <c r="AR2129" s="574"/>
      <c r="AS2129" s="575"/>
      <c r="AT2129" s="576"/>
      <c r="AU2129" s="575"/>
      <c r="AV2129" s="577"/>
      <c r="AW2129" s="159"/>
    </row>
    <row r="2130" spans="1:49" ht="25.5">
      <c r="A2130" s="395"/>
      <c r="B2130" s="395">
        <v>3046431000</v>
      </c>
      <c r="C2130" s="263" t="s">
        <v>8858</v>
      </c>
      <c r="D2130" s="263" t="s">
        <v>8857</v>
      </c>
      <c r="E2130" s="263" t="s">
        <v>4290</v>
      </c>
      <c r="F2130" s="263" t="s">
        <v>420</v>
      </c>
      <c r="G2130" s="263" t="s">
        <v>655</v>
      </c>
      <c r="H2130" s="263"/>
      <c r="I2130" s="263"/>
      <c r="J2130" s="263"/>
      <c r="K2130" s="263"/>
      <c r="L2130" s="263"/>
      <c r="M2130" s="263"/>
      <c r="N2130" s="263"/>
      <c r="O2130" s="158"/>
      <c r="P2130" s="296">
        <f t="shared" si="93"/>
        <v>0</v>
      </c>
      <c r="Q2130" s="263"/>
      <c r="R2130" s="263"/>
      <c r="S2130" s="263"/>
      <c r="T2130" s="263"/>
      <c r="U2130" s="263"/>
      <c r="V2130" s="263"/>
      <c r="W2130" s="263"/>
      <c r="X2130" s="158"/>
      <c r="Y2130" s="297">
        <f t="shared" si="94"/>
        <v>0</v>
      </c>
      <c r="Z2130" s="263"/>
      <c r="AA2130" s="263"/>
      <c r="AB2130" s="263">
        <v>1</v>
      </c>
      <c r="AC2130" s="263"/>
      <c r="AD2130" s="263"/>
      <c r="AE2130" s="263"/>
      <c r="AF2130" s="263">
        <v>6</v>
      </c>
      <c r="AG2130" s="158">
        <v>45168</v>
      </c>
      <c r="AH2130" s="297">
        <f t="shared" si="92"/>
        <v>7</v>
      </c>
      <c r="AI2130" s="573"/>
      <c r="AJ2130" s="574" t="s">
        <v>659</v>
      </c>
      <c r="AK2130" s="574" t="s">
        <v>430</v>
      </c>
      <c r="AL2130" s="574" t="s">
        <v>671</v>
      </c>
      <c r="AM2130" s="574"/>
      <c r="AN2130" s="574"/>
      <c r="AO2130" s="574"/>
      <c r="AP2130" s="574"/>
      <c r="AQ2130" s="574"/>
      <c r="AR2130" s="574"/>
      <c r="AS2130" s="575"/>
      <c r="AT2130" s="576"/>
      <c r="AU2130" s="575"/>
      <c r="AV2130" s="577"/>
      <c r="AW2130" s="159"/>
    </row>
    <row r="2131" spans="1:49" ht="25.5">
      <c r="A2131" s="395"/>
      <c r="B2131" s="395">
        <v>3046431000</v>
      </c>
      <c r="C2131" s="263" t="s">
        <v>8859</v>
      </c>
      <c r="D2131" s="263" t="s">
        <v>8857</v>
      </c>
      <c r="E2131" s="263" t="s">
        <v>4291</v>
      </c>
      <c r="F2131" s="263" t="s">
        <v>420</v>
      </c>
      <c r="G2131" s="263" t="s">
        <v>655</v>
      </c>
      <c r="H2131" s="263"/>
      <c r="I2131" s="263"/>
      <c r="J2131" s="263"/>
      <c r="K2131" s="263"/>
      <c r="L2131" s="263"/>
      <c r="M2131" s="263"/>
      <c r="N2131" s="263"/>
      <c r="O2131" s="158"/>
      <c r="P2131" s="296">
        <f t="shared" si="93"/>
        <v>0</v>
      </c>
      <c r="Q2131" s="263"/>
      <c r="R2131" s="263"/>
      <c r="S2131" s="263"/>
      <c r="T2131" s="263"/>
      <c r="U2131" s="263"/>
      <c r="V2131" s="263"/>
      <c r="W2131" s="263"/>
      <c r="X2131" s="158"/>
      <c r="Y2131" s="297">
        <f t="shared" si="94"/>
        <v>0</v>
      </c>
      <c r="Z2131" s="263">
        <v>6</v>
      </c>
      <c r="AA2131" s="263"/>
      <c r="AB2131" s="263"/>
      <c r="AC2131" s="263"/>
      <c r="AD2131" s="263"/>
      <c r="AE2131" s="263"/>
      <c r="AF2131" s="263"/>
      <c r="AG2131" s="158">
        <v>44981</v>
      </c>
      <c r="AH2131" s="297">
        <f t="shared" si="92"/>
        <v>6</v>
      </c>
      <c r="AI2131" s="573">
        <v>0</v>
      </c>
      <c r="AJ2131" s="574" t="s">
        <v>659</v>
      </c>
      <c r="AK2131" s="574" t="s">
        <v>430</v>
      </c>
      <c r="AL2131" s="574" t="s">
        <v>671</v>
      </c>
      <c r="AM2131" s="574"/>
      <c r="AN2131" s="574"/>
      <c r="AO2131" s="574"/>
      <c r="AP2131" s="574"/>
      <c r="AQ2131" s="574"/>
      <c r="AR2131" s="574"/>
      <c r="AS2131" s="575"/>
      <c r="AT2131" s="576"/>
      <c r="AU2131" s="575"/>
      <c r="AV2131" s="577"/>
      <c r="AW2131" s="159"/>
    </row>
    <row r="2132" spans="1:49" ht="25.5">
      <c r="A2132" s="395"/>
      <c r="B2132" s="395">
        <v>3046431000</v>
      </c>
      <c r="C2132" s="263" t="s">
        <v>8860</v>
      </c>
      <c r="D2132" s="263" t="s">
        <v>8857</v>
      </c>
      <c r="E2132" s="263" t="s">
        <v>4292</v>
      </c>
      <c r="F2132" s="263" t="s">
        <v>420</v>
      </c>
      <c r="G2132" s="263" t="s">
        <v>655</v>
      </c>
      <c r="H2132" s="263"/>
      <c r="I2132" s="263"/>
      <c r="J2132" s="263"/>
      <c r="K2132" s="263"/>
      <c r="L2132" s="263"/>
      <c r="M2132" s="263"/>
      <c r="N2132" s="263"/>
      <c r="O2132" s="158"/>
      <c r="P2132" s="296">
        <f t="shared" si="93"/>
        <v>0</v>
      </c>
      <c r="Q2132" s="263"/>
      <c r="R2132" s="263"/>
      <c r="S2132" s="263"/>
      <c r="T2132" s="263"/>
      <c r="U2132" s="263"/>
      <c r="V2132" s="263"/>
      <c r="W2132" s="263"/>
      <c r="X2132" s="158"/>
      <c r="Y2132" s="297">
        <f t="shared" si="94"/>
        <v>0</v>
      </c>
      <c r="Z2132" s="263"/>
      <c r="AA2132" s="263"/>
      <c r="AB2132" s="263">
        <v>5</v>
      </c>
      <c r="AC2132" s="263"/>
      <c r="AD2132" s="263"/>
      <c r="AE2132" s="263"/>
      <c r="AF2132" s="263"/>
      <c r="AG2132" s="158">
        <v>44981</v>
      </c>
      <c r="AH2132" s="297">
        <f t="shared" si="92"/>
        <v>5</v>
      </c>
      <c r="AI2132" s="573"/>
      <c r="AJ2132" s="574" t="s">
        <v>659</v>
      </c>
      <c r="AK2132" s="574" t="s">
        <v>430</v>
      </c>
      <c r="AL2132" s="574" t="s">
        <v>671</v>
      </c>
      <c r="AM2132" s="574"/>
      <c r="AN2132" s="574"/>
      <c r="AO2132" s="574"/>
      <c r="AP2132" s="574"/>
      <c r="AQ2132" s="574"/>
      <c r="AR2132" s="574"/>
      <c r="AS2132" s="575"/>
      <c r="AT2132" s="576"/>
      <c r="AU2132" s="575"/>
      <c r="AV2132" s="577"/>
      <c r="AW2132" s="159"/>
    </row>
    <row r="2133" spans="1:49" ht="25.5">
      <c r="A2133" s="395"/>
      <c r="B2133" s="395">
        <v>3050212900</v>
      </c>
      <c r="C2133" s="263" t="s">
        <v>8861</v>
      </c>
      <c r="D2133" s="263" t="s">
        <v>8862</v>
      </c>
      <c r="E2133" s="263">
        <v>2371500</v>
      </c>
      <c r="F2133" s="263" t="s">
        <v>418</v>
      </c>
      <c r="G2133" s="263" t="s">
        <v>655</v>
      </c>
      <c r="H2133" s="263"/>
      <c r="I2133" s="263"/>
      <c r="J2133" s="263"/>
      <c r="K2133" s="263"/>
      <c r="L2133" s="263"/>
      <c r="M2133" s="263"/>
      <c r="N2133" s="263"/>
      <c r="O2133" s="158"/>
      <c r="P2133" s="296">
        <f t="shared" si="93"/>
        <v>0</v>
      </c>
      <c r="Q2133" s="263"/>
      <c r="R2133" s="263"/>
      <c r="S2133" s="263"/>
      <c r="T2133" s="263"/>
      <c r="U2133" s="263"/>
      <c r="V2133" s="263"/>
      <c r="W2133" s="263"/>
      <c r="X2133" s="158"/>
      <c r="Y2133" s="297">
        <f t="shared" si="94"/>
        <v>0</v>
      </c>
      <c r="Z2133" s="263"/>
      <c r="AA2133" s="263"/>
      <c r="AB2133" s="263"/>
      <c r="AC2133" s="263"/>
      <c r="AD2133" s="263"/>
      <c r="AE2133" s="263"/>
      <c r="AF2133" s="263">
        <v>4</v>
      </c>
      <c r="AG2133" s="158">
        <v>44981</v>
      </c>
      <c r="AH2133" s="297">
        <f t="shared" si="92"/>
        <v>4</v>
      </c>
      <c r="AI2133" s="573"/>
      <c r="AJ2133" s="574" t="s">
        <v>659</v>
      </c>
      <c r="AK2133" s="574" t="s">
        <v>430</v>
      </c>
      <c r="AL2133" s="574"/>
      <c r="AM2133" s="574"/>
      <c r="AN2133" s="574"/>
      <c r="AO2133" s="574"/>
      <c r="AP2133" s="574"/>
      <c r="AQ2133" s="574"/>
      <c r="AR2133" s="574"/>
      <c r="AS2133" s="575"/>
      <c r="AT2133" s="576"/>
      <c r="AU2133" s="575"/>
      <c r="AV2133" s="577"/>
      <c r="AW2133" s="159"/>
    </row>
    <row r="2134" spans="1:49" ht="25.5">
      <c r="A2134" s="395"/>
      <c r="B2134" s="395">
        <v>3050212900</v>
      </c>
      <c r="C2134" s="263" t="s">
        <v>8861</v>
      </c>
      <c r="D2134" s="263" t="s">
        <v>8862</v>
      </c>
      <c r="E2134" s="263" t="s">
        <v>4293</v>
      </c>
      <c r="F2134" s="263" t="s">
        <v>418</v>
      </c>
      <c r="G2134" s="263" t="s">
        <v>655</v>
      </c>
      <c r="H2134" s="263"/>
      <c r="I2134" s="263"/>
      <c r="J2134" s="263"/>
      <c r="K2134" s="263"/>
      <c r="L2134" s="263"/>
      <c r="M2134" s="263"/>
      <c r="N2134" s="263"/>
      <c r="O2134" s="158"/>
      <c r="P2134" s="296">
        <f t="shared" si="93"/>
        <v>0</v>
      </c>
      <c r="Q2134" s="263"/>
      <c r="R2134" s="263"/>
      <c r="S2134" s="263"/>
      <c r="T2134" s="263"/>
      <c r="U2134" s="263"/>
      <c r="V2134" s="263"/>
      <c r="W2134" s="263"/>
      <c r="X2134" s="158"/>
      <c r="Y2134" s="297">
        <f t="shared" si="94"/>
        <v>0</v>
      </c>
      <c r="Z2134" s="263"/>
      <c r="AA2134" s="263"/>
      <c r="AB2134" s="263"/>
      <c r="AC2134" s="263"/>
      <c r="AD2134" s="263"/>
      <c r="AE2134" s="263"/>
      <c r="AF2134" s="263">
        <v>4</v>
      </c>
      <c r="AG2134" s="158">
        <v>44981</v>
      </c>
      <c r="AH2134" s="297">
        <f t="shared" si="92"/>
        <v>4</v>
      </c>
      <c r="AI2134" s="573"/>
      <c r="AJ2134" s="574" t="s">
        <v>659</v>
      </c>
      <c r="AK2134" s="574" t="s">
        <v>430</v>
      </c>
      <c r="AL2134" s="574"/>
      <c r="AM2134" s="574"/>
      <c r="AN2134" s="574"/>
      <c r="AO2134" s="574"/>
      <c r="AP2134" s="574"/>
      <c r="AQ2134" s="574"/>
      <c r="AR2134" s="574"/>
      <c r="AS2134" s="575"/>
      <c r="AT2134" s="576"/>
      <c r="AU2134" s="575"/>
      <c r="AV2134" s="577"/>
      <c r="AW2134" s="159"/>
    </row>
    <row r="2135" spans="1:49" ht="25.5">
      <c r="A2135" s="395"/>
      <c r="B2135" s="395">
        <v>3050212900</v>
      </c>
      <c r="C2135" s="263" t="s">
        <v>8861</v>
      </c>
      <c r="D2135" s="263" t="s">
        <v>8862</v>
      </c>
      <c r="E2135" s="263" t="s">
        <v>4294</v>
      </c>
      <c r="F2135" s="263" t="s">
        <v>418</v>
      </c>
      <c r="G2135" s="263" t="s">
        <v>655</v>
      </c>
      <c r="H2135" s="263"/>
      <c r="I2135" s="263"/>
      <c r="J2135" s="263"/>
      <c r="K2135" s="263"/>
      <c r="L2135" s="263"/>
      <c r="M2135" s="263"/>
      <c r="N2135" s="263"/>
      <c r="O2135" s="158"/>
      <c r="P2135" s="296">
        <f t="shared" si="93"/>
        <v>0</v>
      </c>
      <c r="Q2135" s="263"/>
      <c r="R2135" s="263"/>
      <c r="S2135" s="263"/>
      <c r="T2135" s="263"/>
      <c r="U2135" s="263"/>
      <c r="V2135" s="263"/>
      <c r="W2135" s="263"/>
      <c r="X2135" s="158"/>
      <c r="Y2135" s="297">
        <f t="shared" si="94"/>
        <v>0</v>
      </c>
      <c r="Z2135" s="263"/>
      <c r="AA2135" s="263"/>
      <c r="AB2135" s="263"/>
      <c r="AC2135" s="263"/>
      <c r="AD2135" s="263"/>
      <c r="AE2135" s="263"/>
      <c r="AF2135" s="263">
        <v>4</v>
      </c>
      <c r="AG2135" s="158">
        <v>44981</v>
      </c>
      <c r="AH2135" s="297">
        <f t="shared" si="92"/>
        <v>4</v>
      </c>
      <c r="AI2135" s="573"/>
      <c r="AJ2135" s="574" t="s">
        <v>659</v>
      </c>
      <c r="AK2135" s="574" t="s">
        <v>430</v>
      </c>
      <c r="AL2135" s="574"/>
      <c r="AM2135" s="574"/>
      <c r="AN2135" s="574"/>
      <c r="AO2135" s="574"/>
      <c r="AP2135" s="574"/>
      <c r="AQ2135" s="574"/>
      <c r="AR2135" s="574"/>
      <c r="AS2135" s="575"/>
      <c r="AT2135" s="576"/>
      <c r="AU2135" s="575"/>
      <c r="AV2135" s="577"/>
      <c r="AW2135" s="159"/>
    </row>
    <row r="2136" spans="1:49" ht="25.5">
      <c r="A2136" s="395"/>
      <c r="B2136" s="395">
        <v>3050212900</v>
      </c>
      <c r="C2136" s="263" t="s">
        <v>8861</v>
      </c>
      <c r="D2136" s="263" t="s">
        <v>8862</v>
      </c>
      <c r="E2136" s="263" t="s">
        <v>4295</v>
      </c>
      <c r="F2136" s="263" t="s">
        <v>418</v>
      </c>
      <c r="G2136" s="263" t="s">
        <v>655</v>
      </c>
      <c r="H2136" s="263"/>
      <c r="I2136" s="263"/>
      <c r="J2136" s="263"/>
      <c r="K2136" s="263"/>
      <c r="L2136" s="263"/>
      <c r="M2136" s="263"/>
      <c r="N2136" s="263"/>
      <c r="O2136" s="158"/>
      <c r="P2136" s="296">
        <f t="shared" si="93"/>
        <v>0</v>
      </c>
      <c r="Q2136" s="263"/>
      <c r="R2136" s="263"/>
      <c r="S2136" s="263"/>
      <c r="T2136" s="263"/>
      <c r="U2136" s="263"/>
      <c r="V2136" s="263"/>
      <c r="W2136" s="263"/>
      <c r="X2136" s="158"/>
      <c r="Y2136" s="297">
        <f t="shared" si="94"/>
        <v>0</v>
      </c>
      <c r="Z2136" s="263"/>
      <c r="AA2136" s="263"/>
      <c r="AB2136" s="263"/>
      <c r="AC2136" s="263"/>
      <c r="AD2136" s="263"/>
      <c r="AE2136" s="263"/>
      <c r="AF2136" s="263">
        <v>4</v>
      </c>
      <c r="AG2136" s="158">
        <v>44981</v>
      </c>
      <c r="AH2136" s="297">
        <f t="shared" si="92"/>
        <v>4</v>
      </c>
      <c r="AI2136" s="573"/>
      <c r="AJ2136" s="574" t="s">
        <v>659</v>
      </c>
      <c r="AK2136" s="574" t="s">
        <v>430</v>
      </c>
      <c r="AL2136" s="574"/>
      <c r="AM2136" s="574"/>
      <c r="AN2136" s="574"/>
      <c r="AO2136" s="574"/>
      <c r="AP2136" s="574"/>
      <c r="AQ2136" s="574"/>
      <c r="AR2136" s="574"/>
      <c r="AS2136" s="575"/>
      <c r="AT2136" s="576"/>
      <c r="AU2136" s="575"/>
      <c r="AV2136" s="577"/>
      <c r="AW2136" s="159"/>
    </row>
    <row r="2137" spans="1:49" ht="25.5">
      <c r="A2137" s="395"/>
      <c r="B2137" s="395">
        <v>3050212900</v>
      </c>
      <c r="C2137" s="263" t="s">
        <v>8861</v>
      </c>
      <c r="D2137" s="263" t="s">
        <v>8862</v>
      </c>
      <c r="E2137" s="263" t="s">
        <v>4296</v>
      </c>
      <c r="F2137" s="263" t="s">
        <v>418</v>
      </c>
      <c r="G2137" s="263" t="s">
        <v>655</v>
      </c>
      <c r="H2137" s="263"/>
      <c r="I2137" s="263"/>
      <c r="J2137" s="263"/>
      <c r="K2137" s="263"/>
      <c r="L2137" s="263"/>
      <c r="M2137" s="263"/>
      <c r="N2137" s="263"/>
      <c r="O2137" s="158"/>
      <c r="P2137" s="296">
        <f t="shared" si="93"/>
        <v>0</v>
      </c>
      <c r="Q2137" s="263"/>
      <c r="R2137" s="263"/>
      <c r="S2137" s="263"/>
      <c r="T2137" s="263"/>
      <c r="U2137" s="263"/>
      <c r="V2137" s="263"/>
      <c r="W2137" s="263"/>
      <c r="X2137" s="158"/>
      <c r="Y2137" s="297">
        <f t="shared" si="94"/>
        <v>0</v>
      </c>
      <c r="Z2137" s="263"/>
      <c r="AA2137" s="263"/>
      <c r="AB2137" s="263"/>
      <c r="AC2137" s="263"/>
      <c r="AD2137" s="263"/>
      <c r="AE2137" s="263"/>
      <c r="AF2137" s="263">
        <v>4</v>
      </c>
      <c r="AG2137" s="158">
        <v>44981</v>
      </c>
      <c r="AH2137" s="297">
        <f t="shared" si="92"/>
        <v>4</v>
      </c>
      <c r="AI2137" s="573"/>
      <c r="AJ2137" s="574" t="s">
        <v>659</v>
      </c>
      <c r="AK2137" s="574" t="s">
        <v>430</v>
      </c>
      <c r="AL2137" s="574"/>
      <c r="AM2137" s="574"/>
      <c r="AN2137" s="574"/>
      <c r="AO2137" s="574"/>
      <c r="AP2137" s="574"/>
      <c r="AQ2137" s="574"/>
      <c r="AR2137" s="574"/>
      <c r="AS2137" s="575"/>
      <c r="AT2137" s="576"/>
      <c r="AU2137" s="575"/>
      <c r="AV2137" s="577"/>
      <c r="AW2137" s="159"/>
    </row>
    <row r="2138" spans="1:49" ht="25.5">
      <c r="A2138" s="395"/>
      <c r="B2138" s="395">
        <v>3050212900</v>
      </c>
      <c r="C2138" s="263" t="s">
        <v>8861</v>
      </c>
      <c r="D2138" s="263" t="s">
        <v>8862</v>
      </c>
      <c r="E2138" s="263" t="s">
        <v>4297</v>
      </c>
      <c r="F2138" s="263" t="s">
        <v>418</v>
      </c>
      <c r="G2138" s="263" t="s">
        <v>655</v>
      </c>
      <c r="H2138" s="263"/>
      <c r="I2138" s="263"/>
      <c r="J2138" s="263"/>
      <c r="K2138" s="263"/>
      <c r="L2138" s="263"/>
      <c r="M2138" s="263"/>
      <c r="N2138" s="263"/>
      <c r="O2138" s="158"/>
      <c r="P2138" s="296">
        <f t="shared" si="93"/>
        <v>0</v>
      </c>
      <c r="Q2138" s="263"/>
      <c r="R2138" s="263"/>
      <c r="S2138" s="263"/>
      <c r="T2138" s="263"/>
      <c r="U2138" s="263"/>
      <c r="V2138" s="263"/>
      <c r="W2138" s="263"/>
      <c r="X2138" s="158"/>
      <c r="Y2138" s="297">
        <f t="shared" si="94"/>
        <v>0</v>
      </c>
      <c r="Z2138" s="263"/>
      <c r="AA2138" s="263"/>
      <c r="AB2138" s="263"/>
      <c r="AC2138" s="263"/>
      <c r="AD2138" s="263"/>
      <c r="AE2138" s="263"/>
      <c r="AF2138" s="263">
        <v>3</v>
      </c>
      <c r="AG2138" s="158">
        <v>44981</v>
      </c>
      <c r="AH2138" s="297">
        <f t="shared" si="92"/>
        <v>3</v>
      </c>
      <c r="AI2138" s="573"/>
      <c r="AJ2138" s="574" t="s">
        <v>659</v>
      </c>
      <c r="AK2138" s="574" t="s">
        <v>430</v>
      </c>
      <c r="AL2138" s="574"/>
      <c r="AM2138" s="574"/>
      <c r="AN2138" s="574"/>
      <c r="AO2138" s="574"/>
      <c r="AP2138" s="574"/>
      <c r="AQ2138" s="574"/>
      <c r="AR2138" s="574"/>
      <c r="AS2138" s="575"/>
      <c r="AT2138" s="576"/>
      <c r="AU2138" s="575"/>
      <c r="AV2138" s="577"/>
      <c r="AW2138" s="159"/>
    </row>
    <row r="2139" spans="1:49" ht="25.5">
      <c r="A2139" s="395"/>
      <c r="B2139" s="395">
        <v>3050212900</v>
      </c>
      <c r="C2139" s="263" t="s">
        <v>8861</v>
      </c>
      <c r="D2139" s="263" t="s">
        <v>8862</v>
      </c>
      <c r="E2139" s="263" t="s">
        <v>4298</v>
      </c>
      <c r="F2139" s="263" t="s">
        <v>418</v>
      </c>
      <c r="G2139" s="263" t="s">
        <v>655</v>
      </c>
      <c r="H2139" s="263"/>
      <c r="I2139" s="263"/>
      <c r="J2139" s="263"/>
      <c r="K2139" s="263"/>
      <c r="L2139" s="263"/>
      <c r="M2139" s="263"/>
      <c r="N2139" s="263"/>
      <c r="O2139" s="158"/>
      <c r="P2139" s="296">
        <f t="shared" si="93"/>
        <v>0</v>
      </c>
      <c r="Q2139" s="263"/>
      <c r="R2139" s="263"/>
      <c r="S2139" s="263"/>
      <c r="T2139" s="263"/>
      <c r="U2139" s="263"/>
      <c r="V2139" s="263"/>
      <c r="W2139" s="263"/>
      <c r="X2139" s="158"/>
      <c r="Y2139" s="297">
        <f t="shared" si="94"/>
        <v>0</v>
      </c>
      <c r="Z2139" s="263"/>
      <c r="AA2139" s="263"/>
      <c r="AB2139" s="263"/>
      <c r="AC2139" s="263"/>
      <c r="AD2139" s="263"/>
      <c r="AE2139" s="263"/>
      <c r="AF2139" s="263">
        <v>3</v>
      </c>
      <c r="AG2139" s="158">
        <v>44981</v>
      </c>
      <c r="AH2139" s="297">
        <f t="shared" si="92"/>
        <v>3</v>
      </c>
      <c r="AI2139" s="573"/>
      <c r="AJ2139" s="574" t="s">
        <v>659</v>
      </c>
      <c r="AK2139" s="574" t="s">
        <v>430</v>
      </c>
      <c r="AL2139" s="574"/>
      <c r="AM2139" s="574"/>
      <c r="AN2139" s="574"/>
      <c r="AO2139" s="574"/>
      <c r="AP2139" s="574"/>
      <c r="AQ2139" s="574"/>
      <c r="AR2139" s="574"/>
      <c r="AS2139" s="575"/>
      <c r="AT2139" s="576"/>
      <c r="AU2139" s="575"/>
      <c r="AV2139" s="577"/>
      <c r="AW2139" s="159"/>
    </row>
    <row r="2140" spans="1:49" ht="25.5">
      <c r="A2140" s="395"/>
      <c r="B2140" s="395">
        <v>3050212900</v>
      </c>
      <c r="C2140" s="263" t="s">
        <v>8861</v>
      </c>
      <c r="D2140" s="263" t="s">
        <v>8862</v>
      </c>
      <c r="E2140" s="263" t="s">
        <v>4299</v>
      </c>
      <c r="F2140" s="263" t="s">
        <v>418</v>
      </c>
      <c r="G2140" s="263" t="s">
        <v>655</v>
      </c>
      <c r="H2140" s="263"/>
      <c r="I2140" s="263"/>
      <c r="J2140" s="263"/>
      <c r="K2140" s="263"/>
      <c r="L2140" s="263"/>
      <c r="M2140" s="263"/>
      <c r="N2140" s="263"/>
      <c r="O2140" s="158"/>
      <c r="P2140" s="296">
        <f t="shared" si="93"/>
        <v>0</v>
      </c>
      <c r="Q2140" s="263"/>
      <c r="R2140" s="263"/>
      <c r="S2140" s="263"/>
      <c r="T2140" s="263"/>
      <c r="U2140" s="263"/>
      <c r="V2140" s="263"/>
      <c r="W2140" s="263"/>
      <c r="X2140" s="158"/>
      <c r="Y2140" s="297">
        <f t="shared" si="94"/>
        <v>0</v>
      </c>
      <c r="Z2140" s="263"/>
      <c r="AA2140" s="263"/>
      <c r="AB2140" s="263"/>
      <c r="AC2140" s="263"/>
      <c r="AD2140" s="263"/>
      <c r="AE2140" s="263"/>
      <c r="AF2140" s="263">
        <v>3</v>
      </c>
      <c r="AG2140" s="158">
        <v>44981</v>
      </c>
      <c r="AH2140" s="297">
        <f t="shared" si="92"/>
        <v>3</v>
      </c>
      <c r="AI2140" s="573"/>
      <c r="AJ2140" s="574" t="s">
        <v>659</v>
      </c>
      <c r="AK2140" s="574" t="s">
        <v>430</v>
      </c>
      <c r="AL2140" s="574"/>
      <c r="AM2140" s="574"/>
      <c r="AN2140" s="574"/>
      <c r="AO2140" s="574"/>
      <c r="AP2140" s="574"/>
      <c r="AQ2140" s="574"/>
      <c r="AR2140" s="574"/>
      <c r="AS2140" s="575"/>
      <c r="AT2140" s="576"/>
      <c r="AU2140" s="575"/>
      <c r="AV2140" s="577"/>
      <c r="AW2140" s="159"/>
    </row>
    <row r="2141" spans="1:49" ht="25.5">
      <c r="A2141" s="395"/>
      <c r="B2141" s="395">
        <v>4364210100</v>
      </c>
      <c r="C2141" s="263" t="s">
        <v>8863</v>
      </c>
      <c r="D2141" s="263" t="s">
        <v>8864</v>
      </c>
      <c r="E2141" s="263">
        <v>2550868</v>
      </c>
      <c r="F2141" s="263" t="s">
        <v>416</v>
      </c>
      <c r="G2141" s="263" t="s">
        <v>655</v>
      </c>
      <c r="H2141" s="263"/>
      <c r="I2141" s="263"/>
      <c r="J2141" s="263"/>
      <c r="K2141" s="263"/>
      <c r="L2141" s="263"/>
      <c r="M2141" s="263"/>
      <c r="N2141" s="263"/>
      <c r="O2141" s="158"/>
      <c r="P2141" s="296">
        <f t="shared" si="93"/>
        <v>0</v>
      </c>
      <c r="Q2141" s="263"/>
      <c r="R2141" s="263"/>
      <c r="S2141" s="263"/>
      <c r="T2141" s="263"/>
      <c r="U2141" s="263"/>
      <c r="V2141" s="263"/>
      <c r="W2141" s="263"/>
      <c r="X2141" s="158"/>
      <c r="Y2141" s="297">
        <f t="shared" si="94"/>
        <v>0</v>
      </c>
      <c r="Z2141" s="263"/>
      <c r="AA2141" s="263"/>
      <c r="AB2141" s="263"/>
      <c r="AC2141" s="263"/>
      <c r="AD2141" s="263"/>
      <c r="AE2141" s="263"/>
      <c r="AF2141" s="263">
        <v>1</v>
      </c>
      <c r="AG2141" s="158">
        <v>45162</v>
      </c>
      <c r="AH2141" s="297">
        <f t="shared" si="92"/>
        <v>1</v>
      </c>
      <c r="AI2141" s="573"/>
      <c r="AJ2141" s="574" t="s">
        <v>659</v>
      </c>
      <c r="AK2141" s="574" t="s">
        <v>430</v>
      </c>
      <c r="AL2141" s="574"/>
      <c r="AM2141" s="574"/>
      <c r="AN2141" s="574"/>
      <c r="AO2141" s="574"/>
      <c r="AP2141" s="574"/>
      <c r="AQ2141" s="574"/>
      <c r="AR2141" s="574"/>
      <c r="AS2141" s="575"/>
      <c r="AT2141" s="576"/>
      <c r="AU2141" s="575"/>
      <c r="AV2141" s="577"/>
      <c r="AW2141" s="159"/>
    </row>
    <row r="2142" spans="1:49" ht="25.5">
      <c r="A2142" s="395"/>
      <c r="B2142" s="395">
        <v>4364210100</v>
      </c>
      <c r="C2142" s="263" t="s">
        <v>8865</v>
      </c>
      <c r="D2142" s="263" t="s">
        <v>8864</v>
      </c>
      <c r="E2142" s="263" t="s">
        <v>4300</v>
      </c>
      <c r="F2142" s="263" t="s">
        <v>422</v>
      </c>
      <c r="G2142" s="263" t="s">
        <v>655</v>
      </c>
      <c r="H2142" s="263"/>
      <c r="I2142" s="263"/>
      <c r="J2142" s="263"/>
      <c r="K2142" s="263"/>
      <c r="L2142" s="263"/>
      <c r="M2142" s="263"/>
      <c r="N2142" s="263"/>
      <c r="O2142" s="158"/>
      <c r="P2142" s="296">
        <f t="shared" si="93"/>
        <v>0</v>
      </c>
      <c r="Q2142" s="263"/>
      <c r="R2142" s="263"/>
      <c r="S2142" s="263"/>
      <c r="T2142" s="263"/>
      <c r="U2142" s="263"/>
      <c r="V2142" s="263"/>
      <c r="W2142" s="263"/>
      <c r="X2142" s="158"/>
      <c r="Y2142" s="297">
        <f t="shared" si="94"/>
        <v>0</v>
      </c>
      <c r="Z2142" s="263"/>
      <c r="AA2142" s="263"/>
      <c r="AB2142" s="263"/>
      <c r="AC2142" s="263"/>
      <c r="AD2142" s="263"/>
      <c r="AE2142" s="263"/>
      <c r="AF2142" s="263">
        <v>1</v>
      </c>
      <c r="AG2142" s="158">
        <v>45162</v>
      </c>
      <c r="AH2142" s="297">
        <f t="shared" si="92"/>
        <v>1</v>
      </c>
      <c r="AI2142" s="573"/>
      <c r="AJ2142" s="574" t="s">
        <v>659</v>
      </c>
      <c r="AK2142" s="574" t="s">
        <v>430</v>
      </c>
      <c r="AL2142" s="574"/>
      <c r="AM2142" s="574"/>
      <c r="AN2142" s="574"/>
      <c r="AO2142" s="574"/>
      <c r="AP2142" s="574"/>
      <c r="AQ2142" s="574"/>
      <c r="AR2142" s="574"/>
      <c r="AS2142" s="575"/>
      <c r="AT2142" s="576"/>
      <c r="AU2142" s="575"/>
      <c r="AV2142" s="577"/>
      <c r="AW2142" s="159"/>
    </row>
    <row r="2143" spans="1:49" ht="51">
      <c r="A2143" s="395"/>
      <c r="B2143" s="395">
        <v>3572021100</v>
      </c>
      <c r="C2143" s="263" t="s">
        <v>8866</v>
      </c>
      <c r="D2143" s="263" t="s">
        <v>8867</v>
      </c>
      <c r="E2143" s="263" t="s">
        <v>4301</v>
      </c>
      <c r="F2143" s="263" t="s">
        <v>422</v>
      </c>
      <c r="G2143" s="263" t="s">
        <v>655</v>
      </c>
      <c r="H2143" s="263"/>
      <c r="I2143" s="263"/>
      <c r="J2143" s="263"/>
      <c r="K2143" s="263"/>
      <c r="L2143" s="263"/>
      <c r="M2143" s="263"/>
      <c r="N2143" s="263"/>
      <c r="O2143" s="158"/>
      <c r="P2143" s="296">
        <f t="shared" si="93"/>
        <v>0</v>
      </c>
      <c r="Q2143" s="263"/>
      <c r="R2143" s="263"/>
      <c r="S2143" s="263"/>
      <c r="T2143" s="263"/>
      <c r="U2143" s="263"/>
      <c r="V2143" s="263"/>
      <c r="W2143" s="263"/>
      <c r="X2143" s="158"/>
      <c r="Y2143" s="297">
        <f t="shared" si="94"/>
        <v>0</v>
      </c>
      <c r="Z2143" s="263"/>
      <c r="AA2143" s="263"/>
      <c r="AB2143" s="263"/>
      <c r="AC2143" s="263"/>
      <c r="AD2143" s="263"/>
      <c r="AE2143" s="263"/>
      <c r="AF2143" s="263">
        <v>1</v>
      </c>
      <c r="AG2143" s="158">
        <v>45243</v>
      </c>
      <c r="AH2143" s="297">
        <f t="shared" si="92"/>
        <v>1</v>
      </c>
      <c r="AI2143" s="573"/>
      <c r="AJ2143" s="574" t="s">
        <v>659</v>
      </c>
      <c r="AK2143" s="574" t="s">
        <v>430</v>
      </c>
      <c r="AL2143" s="574"/>
      <c r="AM2143" s="574"/>
      <c r="AN2143" s="574"/>
      <c r="AO2143" s="574"/>
      <c r="AP2143" s="574"/>
      <c r="AQ2143" s="574"/>
      <c r="AR2143" s="574"/>
      <c r="AS2143" s="575"/>
      <c r="AT2143" s="576"/>
      <c r="AU2143" s="575"/>
      <c r="AV2143" s="577"/>
      <c r="AW2143" s="159"/>
    </row>
    <row r="2144" spans="1:49" ht="51">
      <c r="A2144" s="395"/>
      <c r="B2144" s="395">
        <v>6301610700</v>
      </c>
      <c r="C2144" s="263" t="s">
        <v>8868</v>
      </c>
      <c r="D2144" s="263" t="s">
        <v>8869</v>
      </c>
      <c r="E2144" s="263" t="s">
        <v>4302</v>
      </c>
      <c r="F2144" s="263" t="s">
        <v>422</v>
      </c>
      <c r="G2144" s="263" t="s">
        <v>655</v>
      </c>
      <c r="H2144" s="263"/>
      <c r="I2144" s="263"/>
      <c r="J2144" s="263"/>
      <c r="K2144" s="263"/>
      <c r="L2144" s="263"/>
      <c r="M2144" s="263"/>
      <c r="N2144" s="263"/>
      <c r="O2144" s="158"/>
      <c r="P2144" s="296">
        <f t="shared" si="93"/>
        <v>0</v>
      </c>
      <c r="Q2144" s="263"/>
      <c r="R2144" s="263"/>
      <c r="S2144" s="263"/>
      <c r="T2144" s="263"/>
      <c r="U2144" s="263"/>
      <c r="V2144" s="263"/>
      <c r="W2144" s="263"/>
      <c r="X2144" s="158"/>
      <c r="Y2144" s="297">
        <f t="shared" si="94"/>
        <v>0</v>
      </c>
      <c r="Z2144" s="263"/>
      <c r="AA2144" s="263"/>
      <c r="AB2144" s="263"/>
      <c r="AC2144" s="263"/>
      <c r="AD2144" s="263"/>
      <c r="AE2144" s="263"/>
      <c r="AF2144" s="263">
        <v>1</v>
      </c>
      <c r="AG2144" s="158">
        <v>45180</v>
      </c>
      <c r="AH2144" s="297">
        <f t="shared" si="92"/>
        <v>1</v>
      </c>
      <c r="AI2144" s="573"/>
      <c r="AJ2144" s="574" t="s">
        <v>659</v>
      </c>
      <c r="AK2144" s="574" t="s">
        <v>430</v>
      </c>
      <c r="AL2144" s="574"/>
      <c r="AM2144" s="574"/>
      <c r="AN2144" s="574"/>
      <c r="AO2144" s="574"/>
      <c r="AP2144" s="574"/>
      <c r="AQ2144" s="574"/>
      <c r="AR2144" s="574"/>
      <c r="AS2144" s="575"/>
      <c r="AT2144" s="576"/>
      <c r="AU2144" s="575"/>
      <c r="AV2144" s="577"/>
      <c r="AW2144" s="159"/>
    </row>
    <row r="2145" spans="1:49" ht="38.25">
      <c r="A2145" s="395"/>
      <c r="B2145" s="395">
        <v>6782511300</v>
      </c>
      <c r="C2145" s="263" t="s">
        <v>8870</v>
      </c>
      <c r="D2145" s="263" t="s">
        <v>8871</v>
      </c>
      <c r="E2145" s="263" t="s">
        <v>4303</v>
      </c>
      <c r="F2145" s="263" t="s">
        <v>420</v>
      </c>
      <c r="G2145" s="263" t="s">
        <v>655</v>
      </c>
      <c r="H2145" s="263"/>
      <c r="I2145" s="263"/>
      <c r="J2145" s="263"/>
      <c r="K2145" s="263"/>
      <c r="L2145" s="263"/>
      <c r="M2145" s="263"/>
      <c r="N2145" s="263"/>
      <c r="O2145" s="158"/>
      <c r="P2145" s="296">
        <f t="shared" si="93"/>
        <v>0</v>
      </c>
      <c r="Q2145" s="263"/>
      <c r="R2145" s="263"/>
      <c r="S2145" s="263"/>
      <c r="T2145" s="263"/>
      <c r="U2145" s="263"/>
      <c r="V2145" s="263"/>
      <c r="W2145" s="263"/>
      <c r="X2145" s="158"/>
      <c r="Y2145" s="297">
        <f t="shared" si="94"/>
        <v>0</v>
      </c>
      <c r="Z2145" s="263"/>
      <c r="AA2145" s="263"/>
      <c r="AB2145" s="263">
        <v>57</v>
      </c>
      <c r="AC2145" s="263"/>
      <c r="AD2145" s="263"/>
      <c r="AE2145" s="263"/>
      <c r="AF2145" s="263">
        <v>1</v>
      </c>
      <c r="AG2145" s="158">
        <v>44991</v>
      </c>
      <c r="AH2145" s="297">
        <f t="shared" si="92"/>
        <v>58</v>
      </c>
      <c r="AI2145" s="573"/>
      <c r="AJ2145" s="574" t="s">
        <v>659</v>
      </c>
      <c r="AK2145" s="574" t="s">
        <v>430</v>
      </c>
      <c r="AL2145" s="574" t="s">
        <v>671</v>
      </c>
      <c r="AM2145" s="574" t="s">
        <v>649</v>
      </c>
      <c r="AN2145" s="574"/>
      <c r="AO2145" s="574">
        <v>55</v>
      </c>
      <c r="AP2145" s="574"/>
      <c r="AQ2145" s="574"/>
      <c r="AR2145" s="574"/>
      <c r="AS2145" s="575">
        <v>0</v>
      </c>
      <c r="AT2145" s="576">
        <v>5</v>
      </c>
      <c r="AU2145" s="575" t="s">
        <v>672</v>
      </c>
      <c r="AV2145" s="577" t="s">
        <v>653</v>
      </c>
      <c r="AW2145" s="159"/>
    </row>
    <row r="2146" spans="1:49" ht="38.25">
      <c r="A2146" s="395"/>
      <c r="B2146" s="395">
        <v>6782511300</v>
      </c>
      <c r="C2146" s="263" t="s">
        <v>8872</v>
      </c>
      <c r="D2146" s="263" t="s">
        <v>8871</v>
      </c>
      <c r="E2146" s="263" t="s">
        <v>4304</v>
      </c>
      <c r="F2146" s="263" t="s">
        <v>420</v>
      </c>
      <c r="G2146" s="263" t="s">
        <v>655</v>
      </c>
      <c r="H2146" s="263"/>
      <c r="I2146" s="263"/>
      <c r="J2146" s="263"/>
      <c r="K2146" s="263"/>
      <c r="L2146" s="263"/>
      <c r="M2146" s="263"/>
      <c r="N2146" s="263"/>
      <c r="O2146" s="158"/>
      <c r="P2146" s="296">
        <f t="shared" si="93"/>
        <v>0</v>
      </c>
      <c r="Q2146" s="263"/>
      <c r="R2146" s="263"/>
      <c r="S2146" s="263"/>
      <c r="T2146" s="263"/>
      <c r="U2146" s="263"/>
      <c r="V2146" s="263"/>
      <c r="W2146" s="263"/>
      <c r="X2146" s="158"/>
      <c r="Y2146" s="297">
        <f t="shared" si="94"/>
        <v>0</v>
      </c>
      <c r="Z2146" s="263"/>
      <c r="AA2146" s="263"/>
      <c r="AB2146" s="263">
        <v>13</v>
      </c>
      <c r="AC2146" s="263"/>
      <c r="AD2146" s="263"/>
      <c r="AE2146" s="263"/>
      <c r="AF2146" s="263"/>
      <c r="AG2146" s="158">
        <v>45006</v>
      </c>
      <c r="AH2146" s="297">
        <f t="shared" si="92"/>
        <v>13</v>
      </c>
      <c r="AI2146" s="573"/>
      <c r="AJ2146" s="574" t="s">
        <v>659</v>
      </c>
      <c r="AK2146" s="574" t="s">
        <v>430</v>
      </c>
      <c r="AL2146" s="574" t="s">
        <v>671</v>
      </c>
      <c r="AM2146" s="574" t="s">
        <v>649</v>
      </c>
      <c r="AN2146" s="574"/>
      <c r="AO2146" s="574">
        <v>55</v>
      </c>
      <c r="AP2146" s="574"/>
      <c r="AQ2146" s="574"/>
      <c r="AR2146" s="574"/>
      <c r="AS2146" s="575">
        <v>0</v>
      </c>
      <c r="AT2146" s="576">
        <v>5</v>
      </c>
      <c r="AU2146" s="575" t="s">
        <v>672</v>
      </c>
      <c r="AV2146" s="577" t="s">
        <v>653</v>
      </c>
      <c r="AW2146" s="159"/>
    </row>
    <row r="2147" spans="1:49" ht="38.25">
      <c r="A2147" s="395"/>
      <c r="B2147" s="395">
        <v>6782511300</v>
      </c>
      <c r="C2147" s="263" t="s">
        <v>8873</v>
      </c>
      <c r="D2147" s="263" t="s">
        <v>8871</v>
      </c>
      <c r="E2147" s="263" t="s">
        <v>4305</v>
      </c>
      <c r="F2147" s="263" t="s">
        <v>420</v>
      </c>
      <c r="G2147" s="263" t="s">
        <v>655</v>
      </c>
      <c r="H2147" s="263"/>
      <c r="I2147" s="263"/>
      <c r="J2147" s="263"/>
      <c r="K2147" s="263"/>
      <c r="L2147" s="263"/>
      <c r="M2147" s="263"/>
      <c r="N2147" s="263"/>
      <c r="O2147" s="158"/>
      <c r="P2147" s="296">
        <f t="shared" si="93"/>
        <v>0</v>
      </c>
      <c r="Q2147" s="263"/>
      <c r="R2147" s="263"/>
      <c r="S2147" s="263"/>
      <c r="T2147" s="263"/>
      <c r="U2147" s="263"/>
      <c r="V2147" s="263"/>
      <c r="W2147" s="263"/>
      <c r="X2147" s="158"/>
      <c r="Y2147" s="297">
        <f t="shared" si="94"/>
        <v>0</v>
      </c>
      <c r="Z2147" s="263"/>
      <c r="AA2147" s="263"/>
      <c r="AB2147" s="263">
        <v>57</v>
      </c>
      <c r="AC2147" s="263"/>
      <c r="AD2147" s="263"/>
      <c r="AE2147" s="263"/>
      <c r="AF2147" s="263">
        <v>1</v>
      </c>
      <c r="AG2147" s="158">
        <v>44994</v>
      </c>
      <c r="AH2147" s="297">
        <f t="shared" si="92"/>
        <v>58</v>
      </c>
      <c r="AI2147" s="573"/>
      <c r="AJ2147" s="574" t="s">
        <v>659</v>
      </c>
      <c r="AK2147" s="574" t="s">
        <v>430</v>
      </c>
      <c r="AL2147" s="574" t="s">
        <v>671</v>
      </c>
      <c r="AM2147" s="574" t="s">
        <v>649</v>
      </c>
      <c r="AN2147" s="574"/>
      <c r="AO2147" s="574">
        <v>55</v>
      </c>
      <c r="AP2147" s="574"/>
      <c r="AQ2147" s="574"/>
      <c r="AR2147" s="574"/>
      <c r="AS2147" s="575">
        <v>0</v>
      </c>
      <c r="AT2147" s="576">
        <v>5</v>
      </c>
      <c r="AU2147" s="575" t="s">
        <v>672</v>
      </c>
      <c r="AV2147" s="577" t="s">
        <v>653</v>
      </c>
      <c r="AW2147" s="159"/>
    </row>
    <row r="2148" spans="1:49" ht="38.25">
      <c r="A2148" s="395"/>
      <c r="B2148" s="395">
        <v>6782511300</v>
      </c>
      <c r="C2148" s="263" t="s">
        <v>8874</v>
      </c>
      <c r="D2148" s="263" t="s">
        <v>8871</v>
      </c>
      <c r="E2148" s="263" t="s">
        <v>4306</v>
      </c>
      <c r="F2148" s="263" t="s">
        <v>420</v>
      </c>
      <c r="G2148" s="263" t="s">
        <v>655</v>
      </c>
      <c r="H2148" s="263"/>
      <c r="I2148" s="263"/>
      <c r="J2148" s="263"/>
      <c r="K2148" s="263"/>
      <c r="L2148" s="263"/>
      <c r="M2148" s="263"/>
      <c r="N2148" s="263"/>
      <c r="O2148" s="158"/>
      <c r="P2148" s="296">
        <f t="shared" si="93"/>
        <v>0</v>
      </c>
      <c r="Q2148" s="263"/>
      <c r="R2148" s="263"/>
      <c r="S2148" s="263"/>
      <c r="T2148" s="263"/>
      <c r="U2148" s="263"/>
      <c r="V2148" s="263"/>
      <c r="W2148" s="263"/>
      <c r="X2148" s="158"/>
      <c r="Y2148" s="297">
        <f t="shared" si="94"/>
        <v>0</v>
      </c>
      <c r="Z2148" s="263"/>
      <c r="AA2148" s="263"/>
      <c r="AB2148" s="263">
        <v>48</v>
      </c>
      <c r="AC2148" s="263"/>
      <c r="AD2148" s="263"/>
      <c r="AE2148" s="263"/>
      <c r="AF2148" s="263">
        <v>1</v>
      </c>
      <c r="AG2148" s="158">
        <v>45006</v>
      </c>
      <c r="AH2148" s="297">
        <f t="shared" si="92"/>
        <v>49</v>
      </c>
      <c r="AI2148" s="573"/>
      <c r="AJ2148" s="574" t="s">
        <v>659</v>
      </c>
      <c r="AK2148" s="574" t="s">
        <v>430</v>
      </c>
      <c r="AL2148" s="574" t="s">
        <v>671</v>
      </c>
      <c r="AM2148" s="574" t="s">
        <v>649</v>
      </c>
      <c r="AN2148" s="574"/>
      <c r="AO2148" s="574">
        <v>55</v>
      </c>
      <c r="AP2148" s="574"/>
      <c r="AQ2148" s="574"/>
      <c r="AR2148" s="574"/>
      <c r="AS2148" s="575">
        <v>0</v>
      </c>
      <c r="AT2148" s="576">
        <v>5</v>
      </c>
      <c r="AU2148" s="575" t="s">
        <v>672</v>
      </c>
      <c r="AV2148" s="577" t="s">
        <v>653</v>
      </c>
      <c r="AW2148" s="159"/>
    </row>
    <row r="2149" spans="1:49" ht="51">
      <c r="A2149" s="395"/>
      <c r="B2149" s="395">
        <v>4153520500</v>
      </c>
      <c r="C2149" s="263" t="s">
        <v>8875</v>
      </c>
      <c r="D2149" s="263" t="s">
        <v>8876</v>
      </c>
      <c r="E2149" s="263" t="s">
        <v>4307</v>
      </c>
      <c r="F2149" s="263" t="s">
        <v>422</v>
      </c>
      <c r="G2149" s="263" t="s">
        <v>655</v>
      </c>
      <c r="H2149" s="263"/>
      <c r="I2149" s="263"/>
      <c r="J2149" s="263"/>
      <c r="K2149" s="263"/>
      <c r="L2149" s="263"/>
      <c r="M2149" s="263"/>
      <c r="N2149" s="263"/>
      <c r="O2149" s="158"/>
      <c r="P2149" s="296">
        <f t="shared" si="93"/>
        <v>0</v>
      </c>
      <c r="Q2149" s="263"/>
      <c r="R2149" s="263"/>
      <c r="S2149" s="263"/>
      <c r="T2149" s="263"/>
      <c r="U2149" s="263"/>
      <c r="V2149" s="263"/>
      <c r="W2149" s="263"/>
      <c r="X2149" s="158"/>
      <c r="Y2149" s="297">
        <f t="shared" si="94"/>
        <v>0</v>
      </c>
      <c r="Z2149" s="263"/>
      <c r="AA2149" s="263"/>
      <c r="AB2149" s="263"/>
      <c r="AC2149" s="263"/>
      <c r="AD2149" s="263"/>
      <c r="AE2149" s="263"/>
      <c r="AF2149" s="263">
        <v>1</v>
      </c>
      <c r="AG2149" s="158">
        <v>45019</v>
      </c>
      <c r="AH2149" s="297">
        <f t="shared" si="92"/>
        <v>1</v>
      </c>
      <c r="AI2149" s="573"/>
      <c r="AJ2149" s="574" t="s">
        <v>659</v>
      </c>
      <c r="AK2149" s="574" t="s">
        <v>430</v>
      </c>
      <c r="AL2149" s="574"/>
      <c r="AM2149" s="574"/>
      <c r="AN2149" s="574"/>
      <c r="AO2149" s="574"/>
      <c r="AP2149" s="574"/>
      <c r="AQ2149" s="574"/>
      <c r="AR2149" s="574"/>
      <c r="AS2149" s="575"/>
      <c r="AT2149" s="576"/>
      <c r="AU2149" s="575"/>
      <c r="AV2149" s="577"/>
      <c r="AW2149" s="159"/>
    </row>
    <row r="2150" spans="1:49" ht="25.5">
      <c r="A2150" s="395"/>
      <c r="B2150" s="395">
        <v>3410511700</v>
      </c>
      <c r="C2150" s="263" t="s">
        <v>8877</v>
      </c>
      <c r="D2150" s="263" t="s">
        <v>8727</v>
      </c>
      <c r="E2150" s="263" t="s">
        <v>4308</v>
      </c>
      <c r="F2150" s="263" t="s">
        <v>418</v>
      </c>
      <c r="G2150" s="263" t="s">
        <v>655</v>
      </c>
      <c r="H2150" s="263"/>
      <c r="I2150" s="263"/>
      <c r="J2150" s="263"/>
      <c r="K2150" s="263"/>
      <c r="L2150" s="263"/>
      <c r="M2150" s="263"/>
      <c r="N2150" s="263"/>
      <c r="O2150" s="158"/>
      <c r="P2150" s="296">
        <f t="shared" si="93"/>
        <v>0</v>
      </c>
      <c r="Q2150" s="263"/>
      <c r="R2150" s="263"/>
      <c r="S2150" s="263"/>
      <c r="T2150" s="263"/>
      <c r="U2150" s="263"/>
      <c r="V2150" s="263"/>
      <c r="W2150" s="263"/>
      <c r="X2150" s="158"/>
      <c r="Y2150" s="297">
        <f t="shared" si="94"/>
        <v>0</v>
      </c>
      <c r="Z2150" s="263"/>
      <c r="AA2150" s="263"/>
      <c r="AB2150" s="263"/>
      <c r="AC2150" s="263"/>
      <c r="AD2150" s="263"/>
      <c r="AE2150" s="263"/>
      <c r="AF2150" s="263">
        <v>4</v>
      </c>
      <c r="AG2150" s="158">
        <v>45113</v>
      </c>
      <c r="AH2150" s="297">
        <f t="shared" si="92"/>
        <v>4</v>
      </c>
      <c r="AI2150" s="573"/>
      <c r="AJ2150" s="574" t="s">
        <v>659</v>
      </c>
      <c r="AK2150" s="574" t="s">
        <v>430</v>
      </c>
      <c r="AL2150" s="574"/>
      <c r="AM2150" s="574"/>
      <c r="AN2150" s="574"/>
      <c r="AO2150" s="574"/>
      <c r="AP2150" s="574"/>
      <c r="AQ2150" s="574"/>
      <c r="AR2150" s="574"/>
      <c r="AS2150" s="575"/>
      <c r="AT2150" s="576"/>
      <c r="AU2150" s="575"/>
      <c r="AV2150" s="577"/>
      <c r="AW2150" s="159"/>
    </row>
    <row r="2151" spans="1:49" ht="25.5">
      <c r="A2151" s="395"/>
      <c r="B2151" s="395">
        <v>3410511700</v>
      </c>
      <c r="C2151" s="263" t="s">
        <v>8878</v>
      </c>
      <c r="D2151" s="263" t="s">
        <v>8727</v>
      </c>
      <c r="E2151" s="263" t="s">
        <v>4309</v>
      </c>
      <c r="F2151" s="263" t="s">
        <v>418</v>
      </c>
      <c r="G2151" s="263" t="s">
        <v>655</v>
      </c>
      <c r="H2151" s="263"/>
      <c r="I2151" s="263"/>
      <c r="J2151" s="263"/>
      <c r="K2151" s="263"/>
      <c r="L2151" s="263"/>
      <c r="M2151" s="263"/>
      <c r="N2151" s="263"/>
      <c r="O2151" s="158"/>
      <c r="P2151" s="296">
        <f t="shared" si="93"/>
        <v>0</v>
      </c>
      <c r="Q2151" s="263"/>
      <c r="R2151" s="263"/>
      <c r="S2151" s="263"/>
      <c r="T2151" s="263"/>
      <c r="U2151" s="263"/>
      <c r="V2151" s="263"/>
      <c r="W2151" s="263"/>
      <c r="X2151" s="158"/>
      <c r="Y2151" s="297">
        <f t="shared" si="94"/>
        <v>0</v>
      </c>
      <c r="Z2151" s="263"/>
      <c r="AA2151" s="263"/>
      <c r="AB2151" s="263"/>
      <c r="AC2151" s="263"/>
      <c r="AD2151" s="263"/>
      <c r="AE2151" s="263"/>
      <c r="AF2151" s="263">
        <v>4</v>
      </c>
      <c r="AG2151" s="158">
        <v>45113</v>
      </c>
      <c r="AH2151" s="297">
        <f t="shared" si="92"/>
        <v>4</v>
      </c>
      <c r="AI2151" s="573"/>
      <c r="AJ2151" s="574" t="s">
        <v>659</v>
      </c>
      <c r="AK2151" s="574" t="s">
        <v>430</v>
      </c>
      <c r="AL2151" s="574"/>
      <c r="AM2151" s="574"/>
      <c r="AN2151" s="574"/>
      <c r="AO2151" s="574"/>
      <c r="AP2151" s="574"/>
      <c r="AQ2151" s="574"/>
      <c r="AR2151" s="574"/>
      <c r="AS2151" s="575"/>
      <c r="AT2151" s="576"/>
      <c r="AU2151" s="575"/>
      <c r="AV2151" s="577"/>
      <c r="AW2151" s="159"/>
    </row>
    <row r="2152" spans="1:49" ht="51">
      <c r="A2152" s="395"/>
      <c r="B2152" s="395">
        <v>6340100900</v>
      </c>
      <c r="C2152" s="263" t="s">
        <v>8879</v>
      </c>
      <c r="D2152" s="263" t="s">
        <v>8880</v>
      </c>
      <c r="E2152" s="263" t="s">
        <v>4310</v>
      </c>
      <c r="F2152" s="263" t="s">
        <v>420</v>
      </c>
      <c r="G2152" s="263" t="s">
        <v>655</v>
      </c>
      <c r="H2152" s="263"/>
      <c r="I2152" s="263"/>
      <c r="J2152" s="263"/>
      <c r="K2152" s="263"/>
      <c r="L2152" s="263"/>
      <c r="M2152" s="263"/>
      <c r="N2152" s="263"/>
      <c r="O2152" s="158"/>
      <c r="P2152" s="296">
        <f t="shared" si="93"/>
        <v>0</v>
      </c>
      <c r="Q2152" s="263"/>
      <c r="R2152" s="263"/>
      <c r="S2152" s="263"/>
      <c r="T2152" s="263"/>
      <c r="U2152" s="263"/>
      <c r="V2152" s="263"/>
      <c r="W2152" s="263"/>
      <c r="X2152" s="158"/>
      <c r="Y2152" s="297">
        <f t="shared" si="94"/>
        <v>0</v>
      </c>
      <c r="Z2152" s="263"/>
      <c r="AA2152" s="263"/>
      <c r="AB2152" s="263">
        <v>73</v>
      </c>
      <c r="AC2152" s="263"/>
      <c r="AD2152" s="263"/>
      <c r="AE2152" s="263"/>
      <c r="AF2152" s="263">
        <v>1</v>
      </c>
      <c r="AG2152" s="158">
        <v>45281</v>
      </c>
      <c r="AH2152" s="297">
        <f t="shared" si="92"/>
        <v>74</v>
      </c>
      <c r="AI2152" s="573"/>
      <c r="AJ2152" s="574" t="s">
        <v>659</v>
      </c>
      <c r="AK2152" s="574" t="s">
        <v>430</v>
      </c>
      <c r="AL2152" s="574" t="s">
        <v>671</v>
      </c>
      <c r="AM2152" s="574"/>
      <c r="AN2152" s="574"/>
      <c r="AO2152" s="574"/>
      <c r="AP2152" s="574"/>
      <c r="AQ2152" s="574"/>
      <c r="AR2152" s="574"/>
      <c r="AS2152" s="575"/>
      <c r="AT2152" s="576"/>
      <c r="AU2152" s="575"/>
      <c r="AV2152" s="577"/>
      <c r="AW2152" s="159"/>
    </row>
    <row r="2153" spans="1:49" ht="25.5">
      <c r="A2153" s="395"/>
      <c r="B2153" s="395">
        <v>3410511700</v>
      </c>
      <c r="C2153" s="263" t="s">
        <v>8881</v>
      </c>
      <c r="D2153" s="263" t="s">
        <v>8727</v>
      </c>
      <c r="E2153" s="263" t="s">
        <v>4311</v>
      </c>
      <c r="F2153" s="263" t="s">
        <v>418</v>
      </c>
      <c r="G2153" s="263" t="s">
        <v>655</v>
      </c>
      <c r="H2153" s="263"/>
      <c r="I2153" s="263"/>
      <c r="J2153" s="263"/>
      <c r="K2153" s="263"/>
      <c r="L2153" s="263"/>
      <c r="M2153" s="263"/>
      <c r="N2153" s="263"/>
      <c r="O2153" s="158"/>
      <c r="P2153" s="296">
        <f t="shared" si="93"/>
        <v>0</v>
      </c>
      <c r="Q2153" s="263"/>
      <c r="R2153" s="263"/>
      <c r="S2153" s="263"/>
      <c r="T2153" s="263"/>
      <c r="U2153" s="263"/>
      <c r="V2153" s="263"/>
      <c r="W2153" s="263"/>
      <c r="X2153" s="158"/>
      <c r="Y2153" s="297">
        <f t="shared" si="94"/>
        <v>0</v>
      </c>
      <c r="Z2153" s="263"/>
      <c r="AA2153" s="263"/>
      <c r="AB2153" s="263"/>
      <c r="AC2153" s="263"/>
      <c r="AD2153" s="263"/>
      <c r="AE2153" s="263"/>
      <c r="AF2153" s="263">
        <v>4</v>
      </c>
      <c r="AG2153" s="158">
        <v>45013</v>
      </c>
      <c r="AH2153" s="297">
        <f t="shared" si="92"/>
        <v>4</v>
      </c>
      <c r="AI2153" s="573"/>
      <c r="AJ2153" s="574" t="s">
        <v>659</v>
      </c>
      <c r="AK2153" s="574" t="s">
        <v>430</v>
      </c>
      <c r="AL2153" s="574"/>
      <c r="AM2153" s="574"/>
      <c r="AN2153" s="574"/>
      <c r="AO2153" s="574"/>
      <c r="AP2153" s="574"/>
      <c r="AQ2153" s="574"/>
      <c r="AR2153" s="574"/>
      <c r="AS2153" s="575"/>
      <c r="AT2153" s="576"/>
      <c r="AU2153" s="575"/>
      <c r="AV2153" s="577"/>
      <c r="AW2153" s="159"/>
    </row>
    <row r="2154" spans="1:49" ht="25.5">
      <c r="A2154" s="395"/>
      <c r="B2154" s="395">
        <v>3410511700</v>
      </c>
      <c r="C2154" s="263" t="s">
        <v>8882</v>
      </c>
      <c r="D2154" s="263" t="s">
        <v>8727</v>
      </c>
      <c r="E2154" s="263" t="s">
        <v>4312</v>
      </c>
      <c r="F2154" s="263" t="s">
        <v>418</v>
      </c>
      <c r="G2154" s="263" t="s">
        <v>655</v>
      </c>
      <c r="H2154" s="263"/>
      <c r="I2154" s="263"/>
      <c r="J2154" s="263"/>
      <c r="K2154" s="263"/>
      <c r="L2154" s="263"/>
      <c r="M2154" s="263"/>
      <c r="N2154" s="263"/>
      <c r="O2154" s="158"/>
      <c r="P2154" s="296">
        <f t="shared" si="93"/>
        <v>0</v>
      </c>
      <c r="Q2154" s="263"/>
      <c r="R2154" s="263"/>
      <c r="S2154" s="263"/>
      <c r="T2154" s="263"/>
      <c r="U2154" s="263"/>
      <c r="V2154" s="263"/>
      <c r="W2154" s="263"/>
      <c r="X2154" s="158"/>
      <c r="Y2154" s="297">
        <f t="shared" si="94"/>
        <v>0</v>
      </c>
      <c r="Z2154" s="263"/>
      <c r="AA2154" s="263"/>
      <c r="AB2154" s="263"/>
      <c r="AC2154" s="263"/>
      <c r="AD2154" s="263"/>
      <c r="AE2154" s="263"/>
      <c r="AF2154" s="263">
        <v>4</v>
      </c>
      <c r="AG2154" s="158">
        <v>45022</v>
      </c>
      <c r="AH2154" s="297">
        <f t="shared" si="92"/>
        <v>4</v>
      </c>
      <c r="AI2154" s="573"/>
      <c r="AJ2154" s="574" t="s">
        <v>659</v>
      </c>
      <c r="AK2154" s="574" t="s">
        <v>430</v>
      </c>
      <c r="AL2154" s="574"/>
      <c r="AM2154" s="574"/>
      <c r="AN2154" s="574"/>
      <c r="AO2154" s="574"/>
      <c r="AP2154" s="574"/>
      <c r="AQ2154" s="574"/>
      <c r="AR2154" s="574"/>
      <c r="AS2154" s="575"/>
      <c r="AT2154" s="576"/>
      <c r="AU2154" s="575"/>
      <c r="AV2154" s="577"/>
      <c r="AW2154" s="159"/>
    </row>
    <row r="2155" spans="1:49" ht="25.5">
      <c r="A2155" s="395"/>
      <c r="B2155" s="395">
        <v>3410511700</v>
      </c>
      <c r="C2155" s="263" t="s">
        <v>8883</v>
      </c>
      <c r="D2155" s="263" t="s">
        <v>8727</v>
      </c>
      <c r="E2155" s="263" t="s">
        <v>4313</v>
      </c>
      <c r="F2155" s="263" t="s">
        <v>420</v>
      </c>
      <c r="G2155" s="263" t="s">
        <v>655</v>
      </c>
      <c r="H2155" s="263"/>
      <c r="I2155" s="263"/>
      <c r="J2155" s="263"/>
      <c r="K2155" s="263"/>
      <c r="L2155" s="263"/>
      <c r="M2155" s="263"/>
      <c r="N2155" s="263"/>
      <c r="O2155" s="158"/>
      <c r="P2155" s="296">
        <f t="shared" si="93"/>
        <v>0</v>
      </c>
      <c r="Q2155" s="263"/>
      <c r="R2155" s="263"/>
      <c r="S2155" s="263"/>
      <c r="T2155" s="263"/>
      <c r="U2155" s="263"/>
      <c r="V2155" s="263"/>
      <c r="W2155" s="263"/>
      <c r="X2155" s="158"/>
      <c r="Y2155" s="297">
        <f t="shared" si="94"/>
        <v>0</v>
      </c>
      <c r="Z2155" s="263"/>
      <c r="AA2155" s="263"/>
      <c r="AB2155" s="263"/>
      <c r="AC2155" s="263"/>
      <c r="AD2155" s="263"/>
      <c r="AE2155" s="263"/>
      <c r="AF2155" s="263">
        <v>6</v>
      </c>
      <c r="AG2155" s="158">
        <v>45055</v>
      </c>
      <c r="AH2155" s="297">
        <f t="shared" si="92"/>
        <v>6</v>
      </c>
      <c r="AI2155" s="573"/>
      <c r="AJ2155" s="574" t="s">
        <v>659</v>
      </c>
      <c r="AK2155" s="574" t="s">
        <v>430</v>
      </c>
      <c r="AL2155" s="574"/>
      <c r="AM2155" s="574"/>
      <c r="AN2155" s="574"/>
      <c r="AO2155" s="574"/>
      <c r="AP2155" s="574"/>
      <c r="AQ2155" s="574"/>
      <c r="AR2155" s="574"/>
      <c r="AS2155" s="575"/>
      <c r="AT2155" s="576"/>
      <c r="AU2155" s="575"/>
      <c r="AV2155" s="577"/>
      <c r="AW2155" s="159"/>
    </row>
    <row r="2156" spans="1:49" ht="25.5">
      <c r="A2156" s="395"/>
      <c r="B2156" s="395">
        <v>3410504000</v>
      </c>
      <c r="C2156" s="263" t="s">
        <v>8884</v>
      </c>
      <c r="D2156" s="263" t="s">
        <v>8885</v>
      </c>
      <c r="E2156" s="263" t="s">
        <v>4314</v>
      </c>
      <c r="F2156" s="263" t="s">
        <v>418</v>
      </c>
      <c r="G2156" s="263" t="s">
        <v>655</v>
      </c>
      <c r="H2156" s="263"/>
      <c r="I2156" s="263"/>
      <c r="J2156" s="263"/>
      <c r="K2156" s="263"/>
      <c r="L2156" s="263"/>
      <c r="M2156" s="263"/>
      <c r="N2156" s="263"/>
      <c r="O2156" s="158"/>
      <c r="P2156" s="296">
        <f t="shared" si="93"/>
        <v>0</v>
      </c>
      <c r="Q2156" s="263"/>
      <c r="R2156" s="263"/>
      <c r="S2156" s="263"/>
      <c r="T2156" s="263"/>
      <c r="U2156" s="263"/>
      <c r="V2156" s="263"/>
      <c r="W2156" s="263"/>
      <c r="X2156" s="158"/>
      <c r="Y2156" s="297">
        <f t="shared" si="94"/>
        <v>0</v>
      </c>
      <c r="Z2156" s="263"/>
      <c r="AA2156" s="263"/>
      <c r="AB2156" s="263"/>
      <c r="AC2156" s="263"/>
      <c r="AD2156" s="263"/>
      <c r="AE2156" s="263"/>
      <c r="AF2156" s="263">
        <v>3</v>
      </c>
      <c r="AG2156" s="158">
        <v>45083</v>
      </c>
      <c r="AH2156" s="297">
        <f t="shared" si="92"/>
        <v>3</v>
      </c>
      <c r="AI2156" s="573"/>
      <c r="AJ2156" s="574" t="s">
        <v>659</v>
      </c>
      <c r="AK2156" s="574" t="s">
        <v>430</v>
      </c>
      <c r="AL2156" s="574"/>
      <c r="AM2156" s="574"/>
      <c r="AN2156" s="574"/>
      <c r="AO2156" s="574"/>
      <c r="AP2156" s="574"/>
      <c r="AQ2156" s="574"/>
      <c r="AR2156" s="574"/>
      <c r="AS2156" s="575"/>
      <c r="AT2156" s="576"/>
      <c r="AU2156" s="575"/>
      <c r="AV2156" s="577"/>
      <c r="AW2156" s="159"/>
    </row>
    <row r="2157" spans="1:49" ht="25.5">
      <c r="A2157" s="395"/>
      <c r="B2157" s="395">
        <v>3410511700</v>
      </c>
      <c r="C2157" s="263" t="s">
        <v>8886</v>
      </c>
      <c r="D2157" s="263" t="s">
        <v>8887</v>
      </c>
      <c r="E2157" s="263" t="s">
        <v>4315</v>
      </c>
      <c r="F2157" s="263" t="s">
        <v>420</v>
      </c>
      <c r="G2157" s="263" t="s">
        <v>655</v>
      </c>
      <c r="H2157" s="263"/>
      <c r="I2157" s="263"/>
      <c r="J2157" s="263"/>
      <c r="K2157" s="263"/>
      <c r="L2157" s="263"/>
      <c r="M2157" s="263"/>
      <c r="N2157" s="263"/>
      <c r="O2157" s="158"/>
      <c r="P2157" s="296">
        <f t="shared" si="93"/>
        <v>0</v>
      </c>
      <c r="Q2157" s="263"/>
      <c r="R2157" s="263"/>
      <c r="S2157" s="263"/>
      <c r="T2157" s="263"/>
      <c r="U2157" s="263"/>
      <c r="V2157" s="263"/>
      <c r="W2157" s="263"/>
      <c r="X2157" s="158"/>
      <c r="Y2157" s="297">
        <f t="shared" si="94"/>
        <v>0</v>
      </c>
      <c r="Z2157" s="263"/>
      <c r="AA2157" s="263"/>
      <c r="AB2157" s="263"/>
      <c r="AC2157" s="263"/>
      <c r="AD2157" s="263"/>
      <c r="AE2157" s="263"/>
      <c r="AF2157" s="263">
        <v>5</v>
      </c>
      <c r="AG2157" s="158">
        <v>44944</v>
      </c>
      <c r="AH2157" s="297">
        <f t="shared" si="92"/>
        <v>5</v>
      </c>
      <c r="AI2157" s="573"/>
      <c r="AJ2157" s="574" t="s">
        <v>659</v>
      </c>
      <c r="AK2157" s="574" t="s">
        <v>430</v>
      </c>
      <c r="AL2157" s="574"/>
      <c r="AM2157" s="574"/>
      <c r="AN2157" s="574"/>
      <c r="AO2157" s="574"/>
      <c r="AP2157" s="574"/>
      <c r="AQ2157" s="574"/>
      <c r="AR2157" s="574"/>
      <c r="AS2157" s="575"/>
      <c r="AT2157" s="576"/>
      <c r="AU2157" s="575"/>
      <c r="AV2157" s="577"/>
      <c r="AW2157" s="159"/>
    </row>
    <row r="2158" spans="1:49" ht="25.5">
      <c r="A2158" s="395"/>
      <c r="B2158" s="395">
        <v>3410503800</v>
      </c>
      <c r="C2158" s="263" t="s">
        <v>8888</v>
      </c>
      <c r="D2158" s="263" t="s">
        <v>8887</v>
      </c>
      <c r="E2158" s="263" t="s">
        <v>4316</v>
      </c>
      <c r="F2158" s="263" t="s">
        <v>420</v>
      </c>
      <c r="G2158" s="263" t="s">
        <v>655</v>
      </c>
      <c r="H2158" s="263"/>
      <c r="I2158" s="263"/>
      <c r="J2158" s="263"/>
      <c r="K2158" s="263"/>
      <c r="L2158" s="263"/>
      <c r="M2158" s="263"/>
      <c r="N2158" s="263"/>
      <c r="O2158" s="158"/>
      <c r="P2158" s="296">
        <f t="shared" si="93"/>
        <v>0</v>
      </c>
      <c r="Q2158" s="263"/>
      <c r="R2158" s="263"/>
      <c r="S2158" s="263"/>
      <c r="T2158" s="263"/>
      <c r="U2158" s="263"/>
      <c r="V2158" s="263"/>
      <c r="W2158" s="263"/>
      <c r="X2158" s="158"/>
      <c r="Y2158" s="297">
        <f t="shared" si="94"/>
        <v>0</v>
      </c>
      <c r="Z2158" s="263"/>
      <c r="AA2158" s="263"/>
      <c r="AB2158" s="263"/>
      <c r="AC2158" s="263"/>
      <c r="AD2158" s="263"/>
      <c r="AE2158" s="263"/>
      <c r="AF2158" s="263">
        <v>5</v>
      </c>
      <c r="AG2158" s="158">
        <v>45267</v>
      </c>
      <c r="AH2158" s="297">
        <f t="shared" si="92"/>
        <v>5</v>
      </c>
      <c r="AI2158" s="573"/>
      <c r="AJ2158" s="574" t="s">
        <v>659</v>
      </c>
      <c r="AK2158" s="574" t="s">
        <v>430</v>
      </c>
      <c r="AL2158" s="574"/>
      <c r="AM2158" s="574"/>
      <c r="AN2158" s="574"/>
      <c r="AO2158" s="574"/>
      <c r="AP2158" s="574"/>
      <c r="AQ2158" s="574"/>
      <c r="AR2158" s="574"/>
      <c r="AS2158" s="575"/>
      <c r="AT2158" s="576"/>
      <c r="AU2158" s="575"/>
      <c r="AV2158" s="577"/>
      <c r="AW2158" s="159"/>
    </row>
    <row r="2159" spans="1:49" ht="25.5">
      <c r="A2159" s="395"/>
      <c r="B2159" s="395">
        <v>3410503800</v>
      </c>
      <c r="C2159" s="263" t="s">
        <v>8889</v>
      </c>
      <c r="D2159" s="263" t="s">
        <v>8887</v>
      </c>
      <c r="E2159" s="263" t="s">
        <v>4317</v>
      </c>
      <c r="F2159" s="263" t="s">
        <v>418</v>
      </c>
      <c r="G2159" s="263" t="s">
        <v>655</v>
      </c>
      <c r="H2159" s="263"/>
      <c r="I2159" s="263"/>
      <c r="J2159" s="263"/>
      <c r="K2159" s="263"/>
      <c r="L2159" s="263"/>
      <c r="M2159" s="263"/>
      <c r="N2159" s="263"/>
      <c r="O2159" s="158"/>
      <c r="P2159" s="296">
        <f t="shared" si="93"/>
        <v>0</v>
      </c>
      <c r="Q2159" s="263"/>
      <c r="R2159" s="263"/>
      <c r="S2159" s="263"/>
      <c r="T2159" s="263"/>
      <c r="U2159" s="263"/>
      <c r="V2159" s="263"/>
      <c r="W2159" s="263"/>
      <c r="X2159" s="158"/>
      <c r="Y2159" s="297">
        <f t="shared" si="94"/>
        <v>0</v>
      </c>
      <c r="Z2159" s="263"/>
      <c r="AA2159" s="263"/>
      <c r="AB2159" s="263"/>
      <c r="AC2159" s="263"/>
      <c r="AD2159" s="263"/>
      <c r="AE2159" s="263"/>
      <c r="AF2159" s="263">
        <v>4</v>
      </c>
      <c r="AG2159" s="158">
        <v>45259</v>
      </c>
      <c r="AH2159" s="297">
        <f t="shared" si="92"/>
        <v>4</v>
      </c>
      <c r="AI2159" s="573"/>
      <c r="AJ2159" s="574" t="s">
        <v>659</v>
      </c>
      <c r="AK2159" s="574" t="s">
        <v>430</v>
      </c>
      <c r="AL2159" s="574"/>
      <c r="AM2159" s="574"/>
      <c r="AN2159" s="574"/>
      <c r="AO2159" s="574"/>
      <c r="AP2159" s="574"/>
      <c r="AQ2159" s="574"/>
      <c r="AR2159" s="574"/>
      <c r="AS2159" s="575"/>
      <c r="AT2159" s="576"/>
      <c r="AU2159" s="575"/>
      <c r="AV2159" s="577"/>
      <c r="AW2159" s="159"/>
    </row>
    <row r="2160" spans="1:49" ht="25.5">
      <c r="A2160" s="395"/>
      <c r="B2160" s="395">
        <v>3410503800</v>
      </c>
      <c r="C2160" s="263" t="s">
        <v>8890</v>
      </c>
      <c r="D2160" s="263" t="s">
        <v>8887</v>
      </c>
      <c r="E2160" s="263" t="s">
        <v>4318</v>
      </c>
      <c r="F2160" s="263" t="s">
        <v>420</v>
      </c>
      <c r="G2160" s="263" t="s">
        <v>655</v>
      </c>
      <c r="H2160" s="263"/>
      <c r="I2160" s="263"/>
      <c r="J2160" s="263"/>
      <c r="K2160" s="263"/>
      <c r="L2160" s="263"/>
      <c r="M2160" s="263"/>
      <c r="N2160" s="263"/>
      <c r="O2160" s="158"/>
      <c r="P2160" s="296">
        <f t="shared" si="93"/>
        <v>0</v>
      </c>
      <c r="Q2160" s="263"/>
      <c r="R2160" s="263"/>
      <c r="S2160" s="263"/>
      <c r="T2160" s="263"/>
      <c r="U2160" s="263"/>
      <c r="V2160" s="263"/>
      <c r="W2160" s="263"/>
      <c r="X2160" s="158"/>
      <c r="Y2160" s="297">
        <f t="shared" si="94"/>
        <v>0</v>
      </c>
      <c r="Z2160" s="263"/>
      <c r="AA2160" s="263"/>
      <c r="AB2160" s="263"/>
      <c r="AC2160" s="263"/>
      <c r="AD2160" s="263"/>
      <c r="AE2160" s="263"/>
      <c r="AF2160" s="263">
        <v>6</v>
      </c>
      <c r="AG2160" s="158">
        <v>45119</v>
      </c>
      <c r="AH2160" s="297">
        <f t="shared" si="92"/>
        <v>6</v>
      </c>
      <c r="AI2160" s="573"/>
      <c r="AJ2160" s="574" t="s">
        <v>659</v>
      </c>
      <c r="AK2160" s="574" t="s">
        <v>430</v>
      </c>
      <c r="AL2160" s="574"/>
      <c r="AM2160" s="574"/>
      <c r="AN2160" s="574"/>
      <c r="AO2160" s="574"/>
      <c r="AP2160" s="574"/>
      <c r="AQ2160" s="574"/>
      <c r="AR2160" s="574"/>
      <c r="AS2160" s="575"/>
      <c r="AT2160" s="576"/>
      <c r="AU2160" s="575"/>
      <c r="AV2160" s="577"/>
      <c r="AW2160" s="159"/>
    </row>
    <row r="2161" spans="1:49" ht="25.5">
      <c r="A2161" s="395"/>
      <c r="B2161" s="395">
        <v>3410503800</v>
      </c>
      <c r="C2161" s="263" t="s">
        <v>8891</v>
      </c>
      <c r="D2161" s="263" t="s">
        <v>8885</v>
      </c>
      <c r="E2161" s="263" t="s">
        <v>4319</v>
      </c>
      <c r="F2161" s="263" t="s">
        <v>418</v>
      </c>
      <c r="G2161" s="263" t="s">
        <v>655</v>
      </c>
      <c r="H2161" s="263"/>
      <c r="I2161" s="263"/>
      <c r="J2161" s="263"/>
      <c r="K2161" s="263"/>
      <c r="L2161" s="263"/>
      <c r="M2161" s="263"/>
      <c r="N2161" s="263"/>
      <c r="O2161" s="158"/>
      <c r="P2161" s="296">
        <f t="shared" si="93"/>
        <v>0</v>
      </c>
      <c r="Q2161" s="263"/>
      <c r="R2161" s="263"/>
      <c r="S2161" s="263"/>
      <c r="T2161" s="263"/>
      <c r="U2161" s="263"/>
      <c r="V2161" s="263"/>
      <c r="W2161" s="263"/>
      <c r="X2161" s="158"/>
      <c r="Y2161" s="297">
        <f t="shared" si="94"/>
        <v>0</v>
      </c>
      <c r="Z2161" s="263"/>
      <c r="AA2161" s="263"/>
      <c r="AB2161" s="263"/>
      <c r="AC2161" s="263"/>
      <c r="AD2161" s="263"/>
      <c r="AE2161" s="263"/>
      <c r="AF2161" s="263">
        <v>3</v>
      </c>
      <c r="AG2161" s="158">
        <v>45000</v>
      </c>
      <c r="AH2161" s="297">
        <f t="shared" ref="AH2161:AH2224" si="95">SUM($Z2161:$AF2161)</f>
        <v>3</v>
      </c>
      <c r="AI2161" s="573"/>
      <c r="AJ2161" s="574" t="s">
        <v>659</v>
      </c>
      <c r="AK2161" s="574" t="s">
        <v>430</v>
      </c>
      <c r="AL2161" s="574"/>
      <c r="AM2161" s="574"/>
      <c r="AN2161" s="574"/>
      <c r="AO2161" s="574"/>
      <c r="AP2161" s="574"/>
      <c r="AQ2161" s="574"/>
      <c r="AR2161" s="574"/>
      <c r="AS2161" s="575"/>
      <c r="AT2161" s="576"/>
      <c r="AU2161" s="575"/>
      <c r="AV2161" s="577"/>
      <c r="AW2161" s="159"/>
    </row>
    <row r="2162" spans="1:49" ht="25.5">
      <c r="A2162" s="395"/>
      <c r="B2162" s="395">
        <v>3410503800</v>
      </c>
      <c r="C2162" s="263" t="s">
        <v>8892</v>
      </c>
      <c r="D2162" s="263" t="s">
        <v>8887</v>
      </c>
      <c r="E2162" s="263" t="s">
        <v>4320</v>
      </c>
      <c r="F2162" s="263" t="s">
        <v>420</v>
      </c>
      <c r="G2162" s="263" t="s">
        <v>655</v>
      </c>
      <c r="H2162" s="263"/>
      <c r="I2162" s="263"/>
      <c r="J2162" s="263"/>
      <c r="K2162" s="263"/>
      <c r="L2162" s="263"/>
      <c r="M2162" s="263"/>
      <c r="N2162" s="263"/>
      <c r="O2162" s="158"/>
      <c r="P2162" s="296">
        <f t="shared" si="93"/>
        <v>0</v>
      </c>
      <c r="Q2162" s="263"/>
      <c r="R2162" s="263"/>
      <c r="S2162" s="263"/>
      <c r="T2162" s="263"/>
      <c r="U2162" s="263"/>
      <c r="V2162" s="263"/>
      <c r="W2162" s="263"/>
      <c r="X2162" s="158"/>
      <c r="Y2162" s="297">
        <f t="shared" si="94"/>
        <v>0</v>
      </c>
      <c r="Z2162" s="263"/>
      <c r="AA2162" s="263"/>
      <c r="AB2162" s="263"/>
      <c r="AC2162" s="263"/>
      <c r="AD2162" s="263"/>
      <c r="AE2162" s="263"/>
      <c r="AF2162" s="263">
        <v>5</v>
      </c>
      <c r="AG2162" s="158">
        <v>45107</v>
      </c>
      <c r="AH2162" s="297">
        <f t="shared" si="95"/>
        <v>5</v>
      </c>
      <c r="AI2162" s="573"/>
      <c r="AJ2162" s="574" t="s">
        <v>659</v>
      </c>
      <c r="AK2162" s="574" t="s">
        <v>430</v>
      </c>
      <c r="AL2162" s="574"/>
      <c r="AM2162" s="574"/>
      <c r="AN2162" s="574"/>
      <c r="AO2162" s="574"/>
      <c r="AP2162" s="574"/>
      <c r="AQ2162" s="574"/>
      <c r="AR2162" s="574"/>
      <c r="AS2162" s="575"/>
      <c r="AT2162" s="576"/>
      <c r="AU2162" s="575"/>
      <c r="AV2162" s="577"/>
      <c r="AW2162" s="159"/>
    </row>
    <row r="2163" spans="1:49" ht="25.5">
      <c r="A2163" s="395"/>
      <c r="B2163" s="395">
        <v>3410504000</v>
      </c>
      <c r="C2163" s="263" t="s">
        <v>8893</v>
      </c>
      <c r="D2163" s="263" t="s">
        <v>8885</v>
      </c>
      <c r="E2163" s="263">
        <v>2480085</v>
      </c>
      <c r="F2163" s="263" t="s">
        <v>418</v>
      </c>
      <c r="G2163" s="263" t="s">
        <v>655</v>
      </c>
      <c r="H2163" s="263"/>
      <c r="I2163" s="263"/>
      <c r="J2163" s="263"/>
      <c r="K2163" s="263"/>
      <c r="L2163" s="263"/>
      <c r="M2163" s="263"/>
      <c r="N2163" s="263"/>
      <c r="O2163" s="158"/>
      <c r="P2163" s="296">
        <f t="shared" si="93"/>
        <v>0</v>
      </c>
      <c r="Q2163" s="263"/>
      <c r="R2163" s="263"/>
      <c r="S2163" s="263"/>
      <c r="T2163" s="263"/>
      <c r="U2163" s="263"/>
      <c r="V2163" s="263"/>
      <c r="W2163" s="263"/>
      <c r="X2163" s="158"/>
      <c r="Y2163" s="297">
        <f t="shared" si="94"/>
        <v>0</v>
      </c>
      <c r="Z2163" s="263"/>
      <c r="AA2163" s="263"/>
      <c r="AB2163" s="263"/>
      <c r="AC2163" s="263"/>
      <c r="AD2163" s="263"/>
      <c r="AE2163" s="263"/>
      <c r="AF2163" s="263">
        <v>3</v>
      </c>
      <c r="AG2163" s="158">
        <v>45000</v>
      </c>
      <c r="AH2163" s="297">
        <f t="shared" si="95"/>
        <v>3</v>
      </c>
      <c r="AI2163" s="573"/>
      <c r="AJ2163" s="574" t="s">
        <v>659</v>
      </c>
      <c r="AK2163" s="574" t="s">
        <v>430</v>
      </c>
      <c r="AL2163" s="574"/>
      <c r="AM2163" s="574"/>
      <c r="AN2163" s="574"/>
      <c r="AO2163" s="574"/>
      <c r="AP2163" s="574"/>
      <c r="AQ2163" s="574"/>
      <c r="AR2163" s="574"/>
      <c r="AS2163" s="575"/>
      <c r="AT2163" s="576"/>
      <c r="AU2163" s="575"/>
      <c r="AV2163" s="577"/>
      <c r="AW2163" s="159"/>
    </row>
    <row r="2164" spans="1:49" ht="25.5">
      <c r="A2164" s="395"/>
      <c r="B2164" s="395">
        <v>3410503800</v>
      </c>
      <c r="C2164" s="263" t="s">
        <v>8894</v>
      </c>
      <c r="D2164" s="263" t="s">
        <v>8887</v>
      </c>
      <c r="E2164" s="263" t="s">
        <v>4321</v>
      </c>
      <c r="F2164" s="263" t="s">
        <v>420</v>
      </c>
      <c r="G2164" s="263" t="s">
        <v>655</v>
      </c>
      <c r="H2164" s="263"/>
      <c r="I2164" s="263"/>
      <c r="J2164" s="263"/>
      <c r="K2164" s="263"/>
      <c r="L2164" s="263"/>
      <c r="M2164" s="263"/>
      <c r="N2164" s="263"/>
      <c r="O2164" s="158"/>
      <c r="P2164" s="296">
        <f t="shared" si="93"/>
        <v>0</v>
      </c>
      <c r="Q2164" s="263"/>
      <c r="R2164" s="263"/>
      <c r="S2164" s="263"/>
      <c r="T2164" s="263"/>
      <c r="U2164" s="263"/>
      <c r="V2164" s="263"/>
      <c r="W2164" s="263"/>
      <c r="X2164" s="158"/>
      <c r="Y2164" s="297">
        <f t="shared" si="94"/>
        <v>0</v>
      </c>
      <c r="Z2164" s="263"/>
      <c r="AA2164" s="263"/>
      <c r="AB2164" s="263"/>
      <c r="AC2164" s="263"/>
      <c r="AD2164" s="263"/>
      <c r="AE2164" s="263"/>
      <c r="AF2164" s="263">
        <v>6</v>
      </c>
      <c r="AG2164" s="158">
        <v>45176</v>
      </c>
      <c r="AH2164" s="297">
        <f t="shared" si="95"/>
        <v>6</v>
      </c>
      <c r="AI2164" s="573"/>
      <c r="AJ2164" s="574" t="s">
        <v>659</v>
      </c>
      <c r="AK2164" s="574" t="s">
        <v>430</v>
      </c>
      <c r="AL2164" s="574"/>
      <c r="AM2164" s="574"/>
      <c r="AN2164" s="574"/>
      <c r="AO2164" s="574"/>
      <c r="AP2164" s="574"/>
      <c r="AQ2164" s="574"/>
      <c r="AR2164" s="574"/>
      <c r="AS2164" s="575"/>
      <c r="AT2164" s="576"/>
      <c r="AU2164" s="575"/>
      <c r="AV2164" s="577"/>
      <c r="AW2164" s="159"/>
    </row>
    <row r="2165" spans="1:49" ht="25.5">
      <c r="A2165" s="395"/>
      <c r="B2165" s="395">
        <v>3410504000</v>
      </c>
      <c r="C2165" s="263" t="s">
        <v>8895</v>
      </c>
      <c r="D2165" s="263" t="s">
        <v>8896</v>
      </c>
      <c r="E2165" s="263" t="s">
        <v>4322</v>
      </c>
      <c r="F2165" s="263" t="s">
        <v>418</v>
      </c>
      <c r="G2165" s="263" t="s">
        <v>655</v>
      </c>
      <c r="H2165" s="263"/>
      <c r="I2165" s="263"/>
      <c r="J2165" s="263"/>
      <c r="K2165" s="263"/>
      <c r="L2165" s="263"/>
      <c r="M2165" s="263"/>
      <c r="N2165" s="263"/>
      <c r="O2165" s="158"/>
      <c r="P2165" s="296">
        <f t="shared" si="93"/>
        <v>0</v>
      </c>
      <c r="Q2165" s="263"/>
      <c r="R2165" s="263"/>
      <c r="S2165" s="263"/>
      <c r="T2165" s="263"/>
      <c r="U2165" s="263"/>
      <c r="V2165" s="263"/>
      <c r="W2165" s="263"/>
      <c r="X2165" s="158"/>
      <c r="Y2165" s="297">
        <f t="shared" si="94"/>
        <v>0</v>
      </c>
      <c r="Z2165" s="263"/>
      <c r="AA2165" s="263"/>
      <c r="AB2165" s="263"/>
      <c r="AC2165" s="263"/>
      <c r="AD2165" s="263"/>
      <c r="AE2165" s="263"/>
      <c r="AF2165" s="263">
        <v>2</v>
      </c>
      <c r="AG2165" s="158">
        <v>44951</v>
      </c>
      <c r="AH2165" s="297">
        <f t="shared" si="95"/>
        <v>2</v>
      </c>
      <c r="AI2165" s="573"/>
      <c r="AJ2165" s="574" t="s">
        <v>659</v>
      </c>
      <c r="AK2165" s="574" t="s">
        <v>430</v>
      </c>
      <c r="AL2165" s="574"/>
      <c r="AM2165" s="574"/>
      <c r="AN2165" s="574"/>
      <c r="AO2165" s="574"/>
      <c r="AP2165" s="574"/>
      <c r="AQ2165" s="574"/>
      <c r="AR2165" s="574"/>
      <c r="AS2165" s="575"/>
      <c r="AT2165" s="576"/>
      <c r="AU2165" s="575"/>
      <c r="AV2165" s="577"/>
      <c r="AW2165" s="159"/>
    </row>
    <row r="2166" spans="1:49" ht="25.5">
      <c r="A2166" s="395"/>
      <c r="B2166" s="395">
        <v>3410503800</v>
      </c>
      <c r="C2166" s="263" t="s">
        <v>8897</v>
      </c>
      <c r="D2166" s="263" t="s">
        <v>8887</v>
      </c>
      <c r="E2166" s="263" t="s">
        <v>4323</v>
      </c>
      <c r="F2166" s="263" t="s">
        <v>420</v>
      </c>
      <c r="G2166" s="263" t="s">
        <v>655</v>
      </c>
      <c r="H2166" s="263"/>
      <c r="I2166" s="263"/>
      <c r="J2166" s="263"/>
      <c r="K2166" s="263"/>
      <c r="L2166" s="263"/>
      <c r="M2166" s="263"/>
      <c r="N2166" s="263"/>
      <c r="O2166" s="158"/>
      <c r="P2166" s="296">
        <f t="shared" si="93"/>
        <v>0</v>
      </c>
      <c r="Q2166" s="263"/>
      <c r="R2166" s="263"/>
      <c r="S2166" s="263"/>
      <c r="T2166" s="263"/>
      <c r="U2166" s="263"/>
      <c r="V2166" s="263"/>
      <c r="W2166" s="263"/>
      <c r="X2166" s="158"/>
      <c r="Y2166" s="297">
        <f t="shared" si="94"/>
        <v>0</v>
      </c>
      <c r="Z2166" s="263"/>
      <c r="AA2166" s="263"/>
      <c r="AB2166" s="263"/>
      <c r="AC2166" s="263"/>
      <c r="AD2166" s="263"/>
      <c r="AE2166" s="263"/>
      <c r="AF2166" s="263">
        <v>5</v>
      </c>
      <c r="AG2166" s="158">
        <v>45149</v>
      </c>
      <c r="AH2166" s="297">
        <f t="shared" si="95"/>
        <v>5</v>
      </c>
      <c r="AI2166" s="573"/>
      <c r="AJ2166" s="574" t="s">
        <v>659</v>
      </c>
      <c r="AK2166" s="574" t="s">
        <v>430</v>
      </c>
      <c r="AL2166" s="574"/>
      <c r="AM2166" s="574"/>
      <c r="AN2166" s="574"/>
      <c r="AO2166" s="574"/>
      <c r="AP2166" s="574"/>
      <c r="AQ2166" s="574"/>
      <c r="AR2166" s="574"/>
      <c r="AS2166" s="575"/>
      <c r="AT2166" s="576"/>
      <c r="AU2166" s="575"/>
      <c r="AV2166" s="577"/>
      <c r="AW2166" s="159"/>
    </row>
    <row r="2167" spans="1:49" ht="25.5">
      <c r="A2167" s="395"/>
      <c r="B2167" s="395">
        <v>3410504000</v>
      </c>
      <c r="C2167" s="263" t="s">
        <v>8898</v>
      </c>
      <c r="D2167" s="263" t="s">
        <v>8899</v>
      </c>
      <c r="E2167" s="263" t="s">
        <v>4324</v>
      </c>
      <c r="F2167" s="263" t="s">
        <v>418</v>
      </c>
      <c r="G2167" s="263" t="s">
        <v>655</v>
      </c>
      <c r="H2167" s="263"/>
      <c r="I2167" s="263"/>
      <c r="J2167" s="263"/>
      <c r="K2167" s="263"/>
      <c r="L2167" s="263"/>
      <c r="M2167" s="263"/>
      <c r="N2167" s="263"/>
      <c r="O2167" s="158"/>
      <c r="P2167" s="296">
        <f t="shared" ref="P2167:P2230" si="96">SUM($H2167:$N2167)</f>
        <v>0</v>
      </c>
      <c r="Q2167" s="263"/>
      <c r="R2167" s="263"/>
      <c r="S2167" s="263"/>
      <c r="T2167" s="263"/>
      <c r="U2167" s="263"/>
      <c r="V2167" s="263"/>
      <c r="W2167" s="263"/>
      <c r="X2167" s="158"/>
      <c r="Y2167" s="297">
        <f t="shared" ref="Y2167:Y2230" si="97">SUM($Q2167:$W2167)</f>
        <v>0</v>
      </c>
      <c r="Z2167" s="263"/>
      <c r="AA2167" s="263"/>
      <c r="AB2167" s="263"/>
      <c r="AC2167" s="263"/>
      <c r="AD2167" s="263"/>
      <c r="AE2167" s="263"/>
      <c r="AF2167" s="263">
        <v>2</v>
      </c>
      <c r="AG2167" s="158">
        <v>44951</v>
      </c>
      <c r="AH2167" s="297">
        <f t="shared" si="95"/>
        <v>2</v>
      </c>
      <c r="AI2167" s="573"/>
      <c r="AJ2167" s="574" t="s">
        <v>659</v>
      </c>
      <c r="AK2167" s="574" t="s">
        <v>430</v>
      </c>
      <c r="AL2167" s="574"/>
      <c r="AM2167" s="574"/>
      <c r="AN2167" s="574"/>
      <c r="AO2167" s="574"/>
      <c r="AP2167" s="574"/>
      <c r="AQ2167" s="574"/>
      <c r="AR2167" s="574"/>
      <c r="AS2167" s="575"/>
      <c r="AT2167" s="576"/>
      <c r="AU2167" s="575"/>
      <c r="AV2167" s="577"/>
      <c r="AW2167" s="159"/>
    </row>
    <row r="2168" spans="1:49" ht="25.5">
      <c r="A2168" s="395"/>
      <c r="B2168" s="395">
        <v>3410504000</v>
      </c>
      <c r="C2168" s="263" t="s">
        <v>8900</v>
      </c>
      <c r="D2168" s="263" t="s">
        <v>8885</v>
      </c>
      <c r="E2168" s="263" t="s">
        <v>4325</v>
      </c>
      <c r="F2168" s="263" t="s">
        <v>418</v>
      </c>
      <c r="G2168" s="263" t="s">
        <v>655</v>
      </c>
      <c r="H2168" s="263"/>
      <c r="I2168" s="263"/>
      <c r="J2168" s="263"/>
      <c r="K2168" s="263"/>
      <c r="L2168" s="263"/>
      <c r="M2168" s="263"/>
      <c r="N2168" s="263"/>
      <c r="O2168" s="158"/>
      <c r="P2168" s="296">
        <f t="shared" si="96"/>
        <v>0</v>
      </c>
      <c r="Q2168" s="263"/>
      <c r="R2168" s="263"/>
      <c r="S2168" s="263"/>
      <c r="T2168" s="263"/>
      <c r="U2168" s="263"/>
      <c r="V2168" s="263"/>
      <c r="W2168" s="263"/>
      <c r="X2168" s="158"/>
      <c r="Y2168" s="297">
        <f t="shared" si="97"/>
        <v>0</v>
      </c>
      <c r="Z2168" s="263"/>
      <c r="AA2168" s="263"/>
      <c r="AB2168" s="263"/>
      <c r="AC2168" s="263"/>
      <c r="AD2168" s="263"/>
      <c r="AE2168" s="263"/>
      <c r="AF2168" s="263">
        <v>3</v>
      </c>
      <c r="AG2168" s="158">
        <v>45000</v>
      </c>
      <c r="AH2168" s="297">
        <f t="shared" si="95"/>
        <v>3</v>
      </c>
      <c r="AI2168" s="573"/>
      <c r="AJ2168" s="574" t="s">
        <v>659</v>
      </c>
      <c r="AK2168" s="574" t="s">
        <v>430</v>
      </c>
      <c r="AL2168" s="574"/>
      <c r="AM2168" s="574"/>
      <c r="AN2168" s="574"/>
      <c r="AO2168" s="574"/>
      <c r="AP2168" s="574"/>
      <c r="AQ2168" s="574"/>
      <c r="AR2168" s="574"/>
      <c r="AS2168" s="575"/>
      <c r="AT2168" s="576"/>
      <c r="AU2168" s="575"/>
      <c r="AV2168" s="577"/>
      <c r="AW2168" s="159"/>
    </row>
    <row r="2169" spans="1:49" ht="25.5">
      <c r="A2169" s="395"/>
      <c r="B2169" s="395">
        <v>3410503800</v>
      </c>
      <c r="C2169" s="263" t="s">
        <v>8901</v>
      </c>
      <c r="D2169" s="263" t="s">
        <v>8887</v>
      </c>
      <c r="E2169" s="263" t="s">
        <v>4326</v>
      </c>
      <c r="F2169" s="263" t="s">
        <v>420</v>
      </c>
      <c r="G2169" s="263" t="s">
        <v>655</v>
      </c>
      <c r="H2169" s="263"/>
      <c r="I2169" s="263"/>
      <c r="J2169" s="263"/>
      <c r="K2169" s="263"/>
      <c r="L2169" s="263"/>
      <c r="M2169" s="263"/>
      <c r="N2169" s="263"/>
      <c r="O2169" s="158"/>
      <c r="P2169" s="296">
        <f t="shared" si="96"/>
        <v>0</v>
      </c>
      <c r="Q2169" s="263"/>
      <c r="R2169" s="263"/>
      <c r="S2169" s="263"/>
      <c r="T2169" s="263"/>
      <c r="U2169" s="263"/>
      <c r="V2169" s="263"/>
      <c r="W2169" s="263"/>
      <c r="X2169" s="158"/>
      <c r="Y2169" s="297">
        <f t="shared" si="97"/>
        <v>0</v>
      </c>
      <c r="Z2169" s="263"/>
      <c r="AA2169" s="263"/>
      <c r="AB2169" s="263"/>
      <c r="AC2169" s="263"/>
      <c r="AD2169" s="263"/>
      <c r="AE2169" s="263"/>
      <c r="AF2169" s="263">
        <v>6</v>
      </c>
      <c r="AG2169" s="158">
        <v>45244</v>
      </c>
      <c r="AH2169" s="297">
        <f t="shared" si="95"/>
        <v>6</v>
      </c>
      <c r="AI2169" s="573"/>
      <c r="AJ2169" s="574" t="s">
        <v>659</v>
      </c>
      <c r="AK2169" s="574" t="s">
        <v>430</v>
      </c>
      <c r="AL2169" s="574"/>
      <c r="AM2169" s="574"/>
      <c r="AN2169" s="574"/>
      <c r="AO2169" s="574"/>
      <c r="AP2169" s="574"/>
      <c r="AQ2169" s="574"/>
      <c r="AR2169" s="574"/>
      <c r="AS2169" s="575"/>
      <c r="AT2169" s="576"/>
      <c r="AU2169" s="575"/>
      <c r="AV2169" s="577"/>
      <c r="AW2169" s="159"/>
    </row>
    <row r="2170" spans="1:49" ht="25.5">
      <c r="A2170" s="395"/>
      <c r="B2170" s="395">
        <v>3410504000</v>
      </c>
      <c r="C2170" s="263" t="s">
        <v>8902</v>
      </c>
      <c r="D2170" s="263" t="s">
        <v>8903</v>
      </c>
      <c r="E2170" s="263" t="s">
        <v>4327</v>
      </c>
      <c r="F2170" s="263" t="s">
        <v>418</v>
      </c>
      <c r="G2170" s="263" t="s">
        <v>655</v>
      </c>
      <c r="H2170" s="263"/>
      <c r="I2170" s="263"/>
      <c r="J2170" s="263"/>
      <c r="K2170" s="263"/>
      <c r="L2170" s="263"/>
      <c r="M2170" s="263"/>
      <c r="N2170" s="263"/>
      <c r="O2170" s="158"/>
      <c r="P2170" s="296">
        <f t="shared" si="96"/>
        <v>0</v>
      </c>
      <c r="Q2170" s="263"/>
      <c r="R2170" s="263"/>
      <c r="S2170" s="263"/>
      <c r="T2170" s="263"/>
      <c r="U2170" s="263"/>
      <c r="V2170" s="263"/>
      <c r="W2170" s="263"/>
      <c r="X2170" s="158"/>
      <c r="Y2170" s="297">
        <f t="shared" si="97"/>
        <v>0</v>
      </c>
      <c r="Z2170" s="263"/>
      <c r="AA2170" s="263"/>
      <c r="AB2170" s="263"/>
      <c r="AC2170" s="263"/>
      <c r="AD2170" s="263"/>
      <c r="AE2170" s="263"/>
      <c r="AF2170" s="263">
        <v>2</v>
      </c>
      <c r="AG2170" s="158">
        <v>44952</v>
      </c>
      <c r="AH2170" s="297">
        <f t="shared" si="95"/>
        <v>2</v>
      </c>
      <c r="AI2170" s="573"/>
      <c r="AJ2170" s="574" t="s">
        <v>659</v>
      </c>
      <c r="AK2170" s="574" t="s">
        <v>430</v>
      </c>
      <c r="AL2170" s="574"/>
      <c r="AM2170" s="574"/>
      <c r="AN2170" s="574"/>
      <c r="AO2170" s="574"/>
      <c r="AP2170" s="574"/>
      <c r="AQ2170" s="574"/>
      <c r="AR2170" s="574"/>
      <c r="AS2170" s="575"/>
      <c r="AT2170" s="576"/>
      <c r="AU2170" s="575"/>
      <c r="AV2170" s="577"/>
      <c r="AW2170" s="159"/>
    </row>
    <row r="2171" spans="1:49" ht="25.5">
      <c r="A2171" s="395"/>
      <c r="B2171" s="395">
        <v>3410503800</v>
      </c>
      <c r="C2171" s="263" t="s">
        <v>8904</v>
      </c>
      <c r="D2171" s="263" t="s">
        <v>8887</v>
      </c>
      <c r="E2171" s="263" t="s">
        <v>4328</v>
      </c>
      <c r="F2171" s="263" t="s">
        <v>420</v>
      </c>
      <c r="G2171" s="263" t="s">
        <v>655</v>
      </c>
      <c r="H2171" s="263"/>
      <c r="I2171" s="263"/>
      <c r="J2171" s="263"/>
      <c r="K2171" s="263"/>
      <c r="L2171" s="263"/>
      <c r="M2171" s="263"/>
      <c r="N2171" s="263"/>
      <c r="O2171" s="158"/>
      <c r="P2171" s="296">
        <f t="shared" si="96"/>
        <v>0</v>
      </c>
      <c r="Q2171" s="263"/>
      <c r="R2171" s="263"/>
      <c r="S2171" s="263"/>
      <c r="T2171" s="263"/>
      <c r="U2171" s="263"/>
      <c r="V2171" s="263"/>
      <c r="W2171" s="263"/>
      <c r="X2171" s="158"/>
      <c r="Y2171" s="297">
        <f t="shared" si="97"/>
        <v>0</v>
      </c>
      <c r="Z2171" s="263"/>
      <c r="AA2171" s="263"/>
      <c r="AB2171" s="263"/>
      <c r="AC2171" s="263"/>
      <c r="AD2171" s="263"/>
      <c r="AE2171" s="263"/>
      <c r="AF2171" s="263">
        <v>5</v>
      </c>
      <c r="AG2171" s="158">
        <v>45222</v>
      </c>
      <c r="AH2171" s="297">
        <f t="shared" si="95"/>
        <v>5</v>
      </c>
      <c r="AI2171" s="573"/>
      <c r="AJ2171" s="574" t="s">
        <v>659</v>
      </c>
      <c r="AK2171" s="574" t="s">
        <v>430</v>
      </c>
      <c r="AL2171" s="574"/>
      <c r="AM2171" s="574"/>
      <c r="AN2171" s="574"/>
      <c r="AO2171" s="574"/>
      <c r="AP2171" s="574"/>
      <c r="AQ2171" s="574"/>
      <c r="AR2171" s="574"/>
      <c r="AS2171" s="575"/>
      <c r="AT2171" s="576"/>
      <c r="AU2171" s="575"/>
      <c r="AV2171" s="577"/>
      <c r="AW2171" s="159"/>
    </row>
    <row r="2172" spans="1:49" ht="25.5">
      <c r="A2172" s="395"/>
      <c r="B2172" s="395">
        <v>3410504000</v>
      </c>
      <c r="C2172" s="263" t="s">
        <v>8905</v>
      </c>
      <c r="D2172" s="263" t="s">
        <v>8906</v>
      </c>
      <c r="E2172" s="263" t="s">
        <v>4329</v>
      </c>
      <c r="F2172" s="263" t="s">
        <v>418</v>
      </c>
      <c r="G2172" s="263" t="s">
        <v>655</v>
      </c>
      <c r="H2172" s="263"/>
      <c r="I2172" s="263"/>
      <c r="J2172" s="263"/>
      <c r="K2172" s="263"/>
      <c r="L2172" s="263"/>
      <c r="M2172" s="263"/>
      <c r="N2172" s="263"/>
      <c r="O2172" s="158"/>
      <c r="P2172" s="296">
        <f t="shared" si="96"/>
        <v>0</v>
      </c>
      <c r="Q2172" s="263"/>
      <c r="R2172" s="263"/>
      <c r="S2172" s="263"/>
      <c r="T2172" s="263"/>
      <c r="U2172" s="263"/>
      <c r="V2172" s="263"/>
      <c r="W2172" s="263"/>
      <c r="X2172" s="158"/>
      <c r="Y2172" s="297">
        <f t="shared" si="97"/>
        <v>0</v>
      </c>
      <c r="Z2172" s="263"/>
      <c r="AA2172" s="263"/>
      <c r="AB2172" s="263"/>
      <c r="AC2172" s="263"/>
      <c r="AD2172" s="263"/>
      <c r="AE2172" s="263"/>
      <c r="AF2172" s="263">
        <v>2</v>
      </c>
      <c r="AG2172" s="158">
        <v>44952</v>
      </c>
      <c r="AH2172" s="297">
        <f t="shared" si="95"/>
        <v>2</v>
      </c>
      <c r="AI2172" s="573"/>
      <c r="AJ2172" s="574" t="s">
        <v>659</v>
      </c>
      <c r="AK2172" s="574" t="s">
        <v>430</v>
      </c>
      <c r="AL2172" s="574"/>
      <c r="AM2172" s="574"/>
      <c r="AN2172" s="574"/>
      <c r="AO2172" s="574"/>
      <c r="AP2172" s="574"/>
      <c r="AQ2172" s="574"/>
      <c r="AR2172" s="574"/>
      <c r="AS2172" s="575"/>
      <c r="AT2172" s="576"/>
      <c r="AU2172" s="575"/>
      <c r="AV2172" s="577"/>
      <c r="AW2172" s="159"/>
    </row>
    <row r="2173" spans="1:49" ht="25.5">
      <c r="A2173" s="395"/>
      <c r="B2173" s="395">
        <v>3410503800</v>
      </c>
      <c r="C2173" s="263" t="s">
        <v>8907</v>
      </c>
      <c r="D2173" s="263" t="s">
        <v>8887</v>
      </c>
      <c r="E2173" s="263" t="s">
        <v>4330</v>
      </c>
      <c r="F2173" s="263" t="s">
        <v>420</v>
      </c>
      <c r="G2173" s="263" t="s">
        <v>655</v>
      </c>
      <c r="H2173" s="263"/>
      <c r="I2173" s="263"/>
      <c r="J2173" s="263"/>
      <c r="K2173" s="263"/>
      <c r="L2173" s="263"/>
      <c r="M2173" s="263"/>
      <c r="N2173" s="263"/>
      <c r="O2173" s="158"/>
      <c r="P2173" s="296">
        <f t="shared" si="96"/>
        <v>0</v>
      </c>
      <c r="Q2173" s="263"/>
      <c r="R2173" s="263"/>
      <c r="S2173" s="263"/>
      <c r="T2173" s="263"/>
      <c r="U2173" s="263"/>
      <c r="V2173" s="263"/>
      <c r="W2173" s="263"/>
      <c r="X2173" s="158"/>
      <c r="Y2173" s="297">
        <f t="shared" si="97"/>
        <v>0</v>
      </c>
      <c r="Z2173" s="263"/>
      <c r="AA2173" s="263"/>
      <c r="AB2173" s="263"/>
      <c r="AC2173" s="263"/>
      <c r="AD2173" s="263"/>
      <c r="AE2173" s="263"/>
      <c r="AF2173" s="263">
        <v>6</v>
      </c>
      <c r="AG2173" s="158">
        <v>45271</v>
      </c>
      <c r="AH2173" s="297">
        <f t="shared" si="95"/>
        <v>6</v>
      </c>
      <c r="AI2173" s="573"/>
      <c r="AJ2173" s="574" t="s">
        <v>659</v>
      </c>
      <c r="AK2173" s="574" t="s">
        <v>430</v>
      </c>
      <c r="AL2173" s="574"/>
      <c r="AM2173" s="574"/>
      <c r="AN2173" s="574"/>
      <c r="AO2173" s="574"/>
      <c r="AP2173" s="574"/>
      <c r="AQ2173" s="574"/>
      <c r="AR2173" s="574"/>
      <c r="AS2173" s="575"/>
      <c r="AT2173" s="576"/>
      <c r="AU2173" s="575"/>
      <c r="AV2173" s="577"/>
      <c r="AW2173" s="159"/>
    </row>
    <row r="2174" spans="1:49" ht="25.5">
      <c r="A2174" s="395"/>
      <c r="B2174" s="395">
        <v>3410503800</v>
      </c>
      <c r="C2174" s="263" t="s">
        <v>8908</v>
      </c>
      <c r="D2174" s="263" t="s">
        <v>8887</v>
      </c>
      <c r="E2174" s="263" t="s">
        <v>4331</v>
      </c>
      <c r="F2174" s="263" t="s">
        <v>418</v>
      </c>
      <c r="G2174" s="263" t="s">
        <v>655</v>
      </c>
      <c r="H2174" s="263"/>
      <c r="I2174" s="263"/>
      <c r="J2174" s="263"/>
      <c r="K2174" s="263"/>
      <c r="L2174" s="263"/>
      <c r="M2174" s="263"/>
      <c r="N2174" s="263"/>
      <c r="O2174" s="158"/>
      <c r="P2174" s="296">
        <f t="shared" si="96"/>
        <v>0</v>
      </c>
      <c r="Q2174" s="263"/>
      <c r="R2174" s="263"/>
      <c r="S2174" s="263"/>
      <c r="T2174" s="263"/>
      <c r="U2174" s="263"/>
      <c r="V2174" s="263"/>
      <c r="W2174" s="263"/>
      <c r="X2174" s="158"/>
      <c r="Y2174" s="297">
        <f t="shared" si="97"/>
        <v>0</v>
      </c>
      <c r="Z2174" s="263"/>
      <c r="AA2174" s="263"/>
      <c r="AB2174" s="263"/>
      <c r="AC2174" s="263"/>
      <c r="AD2174" s="263"/>
      <c r="AE2174" s="263"/>
      <c r="AF2174" s="263">
        <v>4</v>
      </c>
      <c r="AG2174" s="158">
        <v>45261</v>
      </c>
      <c r="AH2174" s="297">
        <f t="shared" si="95"/>
        <v>4</v>
      </c>
      <c r="AI2174" s="573"/>
      <c r="AJ2174" s="574" t="s">
        <v>659</v>
      </c>
      <c r="AK2174" s="574" t="s">
        <v>430</v>
      </c>
      <c r="AL2174" s="574"/>
      <c r="AM2174" s="574"/>
      <c r="AN2174" s="574"/>
      <c r="AO2174" s="574"/>
      <c r="AP2174" s="574"/>
      <c r="AQ2174" s="574"/>
      <c r="AR2174" s="574"/>
      <c r="AS2174" s="575"/>
      <c r="AT2174" s="576"/>
      <c r="AU2174" s="575"/>
      <c r="AV2174" s="577"/>
      <c r="AW2174" s="159"/>
    </row>
    <row r="2175" spans="1:49" ht="25.5">
      <c r="A2175" s="395"/>
      <c r="B2175" s="395">
        <v>3410504000</v>
      </c>
      <c r="C2175" s="263" t="s">
        <v>8909</v>
      </c>
      <c r="D2175" s="263" t="s">
        <v>8885</v>
      </c>
      <c r="E2175" s="263" t="s">
        <v>4332</v>
      </c>
      <c r="F2175" s="263" t="s">
        <v>418</v>
      </c>
      <c r="G2175" s="263" t="s">
        <v>655</v>
      </c>
      <c r="H2175" s="263"/>
      <c r="I2175" s="263"/>
      <c r="J2175" s="263"/>
      <c r="K2175" s="263"/>
      <c r="L2175" s="263"/>
      <c r="M2175" s="263"/>
      <c r="N2175" s="263"/>
      <c r="O2175" s="158"/>
      <c r="P2175" s="296">
        <f t="shared" si="96"/>
        <v>0</v>
      </c>
      <c r="Q2175" s="263"/>
      <c r="R2175" s="263"/>
      <c r="S2175" s="263"/>
      <c r="T2175" s="263"/>
      <c r="U2175" s="263"/>
      <c r="V2175" s="263"/>
      <c r="W2175" s="263"/>
      <c r="X2175" s="158"/>
      <c r="Y2175" s="297">
        <f t="shared" si="97"/>
        <v>0</v>
      </c>
      <c r="Z2175" s="263"/>
      <c r="AA2175" s="263"/>
      <c r="AB2175" s="263"/>
      <c r="AC2175" s="263"/>
      <c r="AD2175" s="263"/>
      <c r="AE2175" s="263"/>
      <c r="AF2175" s="263">
        <v>3</v>
      </c>
      <c r="AG2175" s="158">
        <v>45000</v>
      </c>
      <c r="AH2175" s="297">
        <f t="shared" si="95"/>
        <v>3</v>
      </c>
      <c r="AI2175" s="573"/>
      <c r="AJ2175" s="574" t="s">
        <v>659</v>
      </c>
      <c r="AK2175" s="574" t="s">
        <v>430</v>
      </c>
      <c r="AL2175" s="574"/>
      <c r="AM2175" s="574"/>
      <c r="AN2175" s="574"/>
      <c r="AO2175" s="574"/>
      <c r="AP2175" s="574"/>
      <c r="AQ2175" s="574"/>
      <c r="AR2175" s="574"/>
      <c r="AS2175" s="575"/>
      <c r="AT2175" s="576"/>
      <c r="AU2175" s="575"/>
      <c r="AV2175" s="577"/>
      <c r="AW2175" s="159"/>
    </row>
    <row r="2176" spans="1:49" ht="25.5">
      <c r="A2176" s="395"/>
      <c r="B2176" s="395">
        <v>3410504000</v>
      </c>
      <c r="C2176" s="263" t="s">
        <v>8910</v>
      </c>
      <c r="D2176" s="263" t="s">
        <v>8911</v>
      </c>
      <c r="E2176" s="263" t="s">
        <v>4333</v>
      </c>
      <c r="F2176" s="263" t="s">
        <v>418</v>
      </c>
      <c r="G2176" s="263" t="s">
        <v>655</v>
      </c>
      <c r="H2176" s="263"/>
      <c r="I2176" s="263"/>
      <c r="J2176" s="263"/>
      <c r="K2176" s="263"/>
      <c r="L2176" s="263"/>
      <c r="M2176" s="263"/>
      <c r="N2176" s="263"/>
      <c r="O2176" s="158"/>
      <c r="P2176" s="296">
        <f t="shared" si="96"/>
        <v>0</v>
      </c>
      <c r="Q2176" s="263"/>
      <c r="R2176" s="263"/>
      <c r="S2176" s="263"/>
      <c r="T2176" s="263"/>
      <c r="U2176" s="263"/>
      <c r="V2176" s="263"/>
      <c r="W2176" s="263"/>
      <c r="X2176" s="158"/>
      <c r="Y2176" s="297">
        <f t="shared" si="97"/>
        <v>0</v>
      </c>
      <c r="Z2176" s="263"/>
      <c r="AA2176" s="263"/>
      <c r="AB2176" s="263"/>
      <c r="AC2176" s="263"/>
      <c r="AD2176" s="263"/>
      <c r="AE2176" s="263"/>
      <c r="AF2176" s="263">
        <v>2</v>
      </c>
      <c r="AG2176" s="158">
        <v>45022</v>
      </c>
      <c r="AH2176" s="297">
        <f t="shared" si="95"/>
        <v>2</v>
      </c>
      <c r="AI2176" s="573"/>
      <c r="AJ2176" s="574" t="s">
        <v>659</v>
      </c>
      <c r="AK2176" s="574" t="s">
        <v>430</v>
      </c>
      <c r="AL2176" s="574"/>
      <c r="AM2176" s="574"/>
      <c r="AN2176" s="574"/>
      <c r="AO2176" s="574"/>
      <c r="AP2176" s="574"/>
      <c r="AQ2176" s="574"/>
      <c r="AR2176" s="574"/>
      <c r="AS2176" s="575"/>
      <c r="AT2176" s="576"/>
      <c r="AU2176" s="575"/>
      <c r="AV2176" s="577"/>
      <c r="AW2176" s="159"/>
    </row>
    <row r="2177" spans="1:49" ht="25.5">
      <c r="A2177" s="395"/>
      <c r="B2177" s="395">
        <v>3410504000</v>
      </c>
      <c r="C2177" s="263" t="s">
        <v>8912</v>
      </c>
      <c r="D2177" s="263" t="s">
        <v>8885</v>
      </c>
      <c r="E2177" s="263" t="s">
        <v>4334</v>
      </c>
      <c r="F2177" s="263" t="s">
        <v>418</v>
      </c>
      <c r="G2177" s="263" t="s">
        <v>655</v>
      </c>
      <c r="H2177" s="263"/>
      <c r="I2177" s="263"/>
      <c r="J2177" s="263"/>
      <c r="K2177" s="263"/>
      <c r="L2177" s="263"/>
      <c r="M2177" s="263"/>
      <c r="N2177" s="263"/>
      <c r="O2177" s="158"/>
      <c r="P2177" s="296">
        <f t="shared" si="96"/>
        <v>0</v>
      </c>
      <c r="Q2177" s="263"/>
      <c r="R2177" s="263"/>
      <c r="S2177" s="263"/>
      <c r="T2177" s="263"/>
      <c r="U2177" s="263"/>
      <c r="V2177" s="263"/>
      <c r="W2177" s="263"/>
      <c r="X2177" s="158"/>
      <c r="Y2177" s="297">
        <f t="shared" si="97"/>
        <v>0</v>
      </c>
      <c r="Z2177" s="263"/>
      <c r="AA2177" s="263"/>
      <c r="AB2177" s="263"/>
      <c r="AC2177" s="263"/>
      <c r="AD2177" s="263"/>
      <c r="AE2177" s="263"/>
      <c r="AF2177" s="263">
        <v>3</v>
      </c>
      <c r="AG2177" s="158">
        <v>45035</v>
      </c>
      <c r="AH2177" s="297">
        <f t="shared" si="95"/>
        <v>3</v>
      </c>
      <c r="AI2177" s="573"/>
      <c r="AJ2177" s="574" t="s">
        <v>659</v>
      </c>
      <c r="AK2177" s="574" t="s">
        <v>430</v>
      </c>
      <c r="AL2177" s="574"/>
      <c r="AM2177" s="574"/>
      <c r="AN2177" s="574"/>
      <c r="AO2177" s="574"/>
      <c r="AP2177" s="574"/>
      <c r="AQ2177" s="574"/>
      <c r="AR2177" s="574"/>
      <c r="AS2177" s="575"/>
      <c r="AT2177" s="576"/>
      <c r="AU2177" s="575"/>
      <c r="AV2177" s="577"/>
      <c r="AW2177" s="159"/>
    </row>
    <row r="2178" spans="1:49" ht="25.5">
      <c r="A2178" s="395"/>
      <c r="B2178" s="395">
        <v>5395630300</v>
      </c>
      <c r="C2178" s="263" t="s">
        <v>8913</v>
      </c>
      <c r="D2178" s="263" t="s">
        <v>8914</v>
      </c>
      <c r="E2178" s="263" t="s">
        <v>4335</v>
      </c>
      <c r="F2178" s="263" t="s">
        <v>422</v>
      </c>
      <c r="G2178" s="263" t="s">
        <v>655</v>
      </c>
      <c r="H2178" s="263"/>
      <c r="I2178" s="263"/>
      <c r="J2178" s="263"/>
      <c r="K2178" s="263"/>
      <c r="L2178" s="263"/>
      <c r="M2178" s="263"/>
      <c r="N2178" s="263"/>
      <c r="O2178" s="158"/>
      <c r="P2178" s="296">
        <f t="shared" si="96"/>
        <v>0</v>
      </c>
      <c r="Q2178" s="263"/>
      <c r="R2178" s="263"/>
      <c r="S2178" s="263"/>
      <c r="T2178" s="263"/>
      <c r="U2178" s="263"/>
      <c r="V2178" s="263"/>
      <c r="W2178" s="263"/>
      <c r="X2178" s="158"/>
      <c r="Y2178" s="297">
        <f t="shared" si="97"/>
        <v>0</v>
      </c>
      <c r="Z2178" s="263"/>
      <c r="AA2178" s="263"/>
      <c r="AB2178" s="263"/>
      <c r="AC2178" s="263"/>
      <c r="AD2178" s="263"/>
      <c r="AE2178" s="263"/>
      <c r="AF2178" s="263">
        <v>1</v>
      </c>
      <c r="AG2178" s="158">
        <v>45120</v>
      </c>
      <c r="AH2178" s="297">
        <f t="shared" si="95"/>
        <v>1</v>
      </c>
      <c r="AI2178" s="573"/>
      <c r="AJ2178" s="574" t="s">
        <v>659</v>
      </c>
      <c r="AK2178" s="574" t="s">
        <v>430</v>
      </c>
      <c r="AL2178" s="574"/>
      <c r="AM2178" s="574"/>
      <c r="AN2178" s="574"/>
      <c r="AO2178" s="574"/>
      <c r="AP2178" s="574"/>
      <c r="AQ2178" s="574"/>
      <c r="AR2178" s="574"/>
      <c r="AS2178" s="575"/>
      <c r="AT2178" s="576"/>
      <c r="AU2178" s="575"/>
      <c r="AV2178" s="577"/>
      <c r="AW2178" s="159"/>
    </row>
    <row r="2179" spans="1:49" ht="25.5">
      <c r="A2179" s="395"/>
      <c r="B2179" s="395">
        <v>5395630300</v>
      </c>
      <c r="C2179" s="263" t="s">
        <v>8915</v>
      </c>
      <c r="D2179" s="263" t="s">
        <v>8914</v>
      </c>
      <c r="E2179" s="263" t="s">
        <v>4336</v>
      </c>
      <c r="F2179" s="263" t="s">
        <v>422</v>
      </c>
      <c r="G2179" s="263" t="s">
        <v>655</v>
      </c>
      <c r="H2179" s="263"/>
      <c r="I2179" s="263"/>
      <c r="J2179" s="263"/>
      <c r="K2179" s="263"/>
      <c r="L2179" s="263"/>
      <c r="M2179" s="263"/>
      <c r="N2179" s="263"/>
      <c r="O2179" s="158"/>
      <c r="P2179" s="296">
        <f t="shared" si="96"/>
        <v>0</v>
      </c>
      <c r="Q2179" s="263"/>
      <c r="R2179" s="263"/>
      <c r="S2179" s="263"/>
      <c r="T2179" s="263"/>
      <c r="U2179" s="263"/>
      <c r="V2179" s="263"/>
      <c r="W2179" s="263"/>
      <c r="X2179" s="158"/>
      <c r="Y2179" s="297">
        <f t="shared" si="97"/>
        <v>0</v>
      </c>
      <c r="Z2179" s="263"/>
      <c r="AA2179" s="263"/>
      <c r="AB2179" s="263"/>
      <c r="AC2179" s="263"/>
      <c r="AD2179" s="263"/>
      <c r="AE2179" s="263"/>
      <c r="AF2179" s="263">
        <v>1</v>
      </c>
      <c r="AG2179" s="158">
        <v>45120</v>
      </c>
      <c r="AH2179" s="297">
        <f t="shared" si="95"/>
        <v>1</v>
      </c>
      <c r="AI2179" s="573"/>
      <c r="AJ2179" s="574" t="s">
        <v>659</v>
      </c>
      <c r="AK2179" s="574" t="s">
        <v>430</v>
      </c>
      <c r="AL2179" s="574"/>
      <c r="AM2179" s="574"/>
      <c r="AN2179" s="574"/>
      <c r="AO2179" s="574"/>
      <c r="AP2179" s="574"/>
      <c r="AQ2179" s="574"/>
      <c r="AR2179" s="574"/>
      <c r="AS2179" s="575"/>
      <c r="AT2179" s="576"/>
      <c r="AU2179" s="575"/>
      <c r="AV2179" s="577"/>
      <c r="AW2179" s="159"/>
    </row>
    <row r="2180" spans="1:49" ht="38.25">
      <c r="A2180" s="395"/>
      <c r="B2180" s="395">
        <v>5395630300</v>
      </c>
      <c r="C2180" s="263" t="s">
        <v>8916</v>
      </c>
      <c r="D2180" s="263" t="s">
        <v>8914</v>
      </c>
      <c r="E2180" s="263" t="s">
        <v>4337</v>
      </c>
      <c r="F2180" s="263" t="s">
        <v>422</v>
      </c>
      <c r="G2180" s="263" t="s">
        <v>655</v>
      </c>
      <c r="H2180" s="263"/>
      <c r="I2180" s="263"/>
      <c r="J2180" s="263"/>
      <c r="K2180" s="263"/>
      <c r="L2180" s="263"/>
      <c r="M2180" s="263"/>
      <c r="N2180" s="263"/>
      <c r="O2180" s="158"/>
      <c r="P2180" s="296">
        <f t="shared" si="96"/>
        <v>0</v>
      </c>
      <c r="Q2180" s="263"/>
      <c r="R2180" s="263"/>
      <c r="S2180" s="263"/>
      <c r="T2180" s="263"/>
      <c r="U2180" s="263"/>
      <c r="V2180" s="263"/>
      <c r="W2180" s="263"/>
      <c r="X2180" s="158"/>
      <c r="Y2180" s="297">
        <f t="shared" si="97"/>
        <v>0</v>
      </c>
      <c r="Z2180" s="263"/>
      <c r="AA2180" s="263"/>
      <c r="AB2180" s="263"/>
      <c r="AC2180" s="263"/>
      <c r="AD2180" s="263">
        <v>1</v>
      </c>
      <c r="AE2180" s="263"/>
      <c r="AF2180" s="263">
        <v>1</v>
      </c>
      <c r="AG2180" s="158">
        <v>45120</v>
      </c>
      <c r="AH2180" s="297">
        <f t="shared" si="95"/>
        <v>2</v>
      </c>
      <c r="AI2180" s="573"/>
      <c r="AJ2180" s="574" t="s">
        <v>659</v>
      </c>
      <c r="AK2180" s="574" t="s">
        <v>430</v>
      </c>
      <c r="AL2180" s="574" t="s">
        <v>671</v>
      </c>
      <c r="AM2180" s="574" t="s">
        <v>671</v>
      </c>
      <c r="AN2180" s="574"/>
      <c r="AO2180" s="574"/>
      <c r="AP2180" s="574"/>
      <c r="AQ2180" s="574"/>
      <c r="AR2180" s="574"/>
      <c r="AS2180" s="575"/>
      <c r="AT2180" s="576"/>
      <c r="AU2180" s="575" t="s">
        <v>672</v>
      </c>
      <c r="AV2180" s="577" t="s">
        <v>653</v>
      </c>
      <c r="AW2180" s="159" t="s">
        <v>16359</v>
      </c>
    </row>
    <row r="2181" spans="1:49" ht="51">
      <c r="A2181" s="395"/>
      <c r="B2181" s="395">
        <v>4233501500</v>
      </c>
      <c r="C2181" s="263" t="s">
        <v>8917</v>
      </c>
      <c r="D2181" s="263" t="s">
        <v>8918</v>
      </c>
      <c r="E2181" s="263" t="s">
        <v>4338</v>
      </c>
      <c r="F2181" s="263" t="s">
        <v>422</v>
      </c>
      <c r="G2181" s="263" t="s">
        <v>655</v>
      </c>
      <c r="H2181" s="263"/>
      <c r="I2181" s="263"/>
      <c r="J2181" s="263"/>
      <c r="K2181" s="263"/>
      <c r="L2181" s="263"/>
      <c r="M2181" s="263"/>
      <c r="N2181" s="263"/>
      <c r="O2181" s="158"/>
      <c r="P2181" s="296">
        <f t="shared" si="96"/>
        <v>0</v>
      </c>
      <c r="Q2181" s="263"/>
      <c r="R2181" s="263"/>
      <c r="S2181" s="263"/>
      <c r="T2181" s="263"/>
      <c r="U2181" s="263"/>
      <c r="V2181" s="263"/>
      <c r="W2181" s="263"/>
      <c r="X2181" s="158"/>
      <c r="Y2181" s="297">
        <f t="shared" si="97"/>
        <v>0</v>
      </c>
      <c r="Z2181" s="263"/>
      <c r="AA2181" s="263"/>
      <c r="AB2181" s="263"/>
      <c r="AC2181" s="263"/>
      <c r="AD2181" s="263"/>
      <c r="AE2181" s="263"/>
      <c r="AF2181" s="263">
        <v>1</v>
      </c>
      <c r="AG2181" s="158">
        <v>45170</v>
      </c>
      <c r="AH2181" s="297">
        <f t="shared" si="95"/>
        <v>1</v>
      </c>
      <c r="AI2181" s="573"/>
      <c r="AJ2181" s="574" t="s">
        <v>659</v>
      </c>
      <c r="AK2181" s="574" t="s">
        <v>430</v>
      </c>
      <c r="AL2181" s="574"/>
      <c r="AM2181" s="574"/>
      <c r="AN2181" s="574"/>
      <c r="AO2181" s="574"/>
      <c r="AP2181" s="574"/>
      <c r="AQ2181" s="574"/>
      <c r="AR2181" s="574"/>
      <c r="AS2181" s="575"/>
      <c r="AT2181" s="576"/>
      <c r="AU2181" s="575"/>
      <c r="AV2181" s="577"/>
      <c r="AW2181" s="159"/>
    </row>
    <row r="2182" spans="1:49" ht="25.5">
      <c r="A2182" s="395"/>
      <c r="B2182" s="395">
        <v>4496711300</v>
      </c>
      <c r="C2182" s="263" t="s">
        <v>8919</v>
      </c>
      <c r="D2182" s="263" t="s">
        <v>8920</v>
      </c>
      <c r="E2182" s="263" t="s">
        <v>4339</v>
      </c>
      <c r="F2182" s="263" t="s">
        <v>422</v>
      </c>
      <c r="G2182" s="263" t="s">
        <v>655</v>
      </c>
      <c r="H2182" s="263"/>
      <c r="I2182" s="263"/>
      <c r="J2182" s="263"/>
      <c r="K2182" s="263"/>
      <c r="L2182" s="263"/>
      <c r="M2182" s="263"/>
      <c r="N2182" s="263"/>
      <c r="O2182" s="158"/>
      <c r="P2182" s="296">
        <f t="shared" si="96"/>
        <v>0</v>
      </c>
      <c r="Q2182" s="263"/>
      <c r="R2182" s="263"/>
      <c r="S2182" s="263"/>
      <c r="T2182" s="263"/>
      <c r="U2182" s="263"/>
      <c r="V2182" s="263"/>
      <c r="W2182" s="263"/>
      <c r="X2182" s="158"/>
      <c r="Y2182" s="297">
        <f t="shared" si="97"/>
        <v>0</v>
      </c>
      <c r="Z2182" s="263"/>
      <c r="AA2182" s="263"/>
      <c r="AB2182" s="263"/>
      <c r="AC2182" s="263"/>
      <c r="AD2182" s="263"/>
      <c r="AE2182" s="263"/>
      <c r="AF2182" s="263">
        <v>1</v>
      </c>
      <c r="AG2182" s="158">
        <v>45138</v>
      </c>
      <c r="AH2182" s="297">
        <f t="shared" si="95"/>
        <v>1</v>
      </c>
      <c r="AI2182" s="573"/>
      <c r="AJ2182" s="574" t="s">
        <v>659</v>
      </c>
      <c r="AK2182" s="574" t="s">
        <v>430</v>
      </c>
      <c r="AL2182" s="574"/>
      <c r="AM2182" s="574"/>
      <c r="AN2182" s="574"/>
      <c r="AO2182" s="574"/>
      <c r="AP2182" s="574"/>
      <c r="AQ2182" s="574"/>
      <c r="AR2182" s="574"/>
      <c r="AS2182" s="575"/>
      <c r="AT2182" s="576"/>
      <c r="AU2182" s="575"/>
      <c r="AV2182" s="577"/>
      <c r="AW2182" s="159"/>
    </row>
    <row r="2183" spans="1:49" ht="38.25">
      <c r="A2183" s="395"/>
      <c r="B2183" s="395">
        <v>4322640600</v>
      </c>
      <c r="C2183" s="263" t="s">
        <v>8921</v>
      </c>
      <c r="D2183" s="263" t="s">
        <v>8922</v>
      </c>
      <c r="E2183" s="263" t="s">
        <v>4340</v>
      </c>
      <c r="F2183" s="263" t="s">
        <v>422</v>
      </c>
      <c r="G2183" s="263" t="s">
        <v>655</v>
      </c>
      <c r="H2183" s="263"/>
      <c r="I2183" s="263"/>
      <c r="J2183" s="263"/>
      <c r="K2183" s="263"/>
      <c r="L2183" s="263"/>
      <c r="M2183" s="263"/>
      <c r="N2183" s="263"/>
      <c r="O2183" s="158"/>
      <c r="P2183" s="296">
        <f t="shared" si="96"/>
        <v>0</v>
      </c>
      <c r="Q2183" s="263"/>
      <c r="R2183" s="263"/>
      <c r="S2183" s="263"/>
      <c r="T2183" s="263"/>
      <c r="U2183" s="263"/>
      <c r="V2183" s="263"/>
      <c r="W2183" s="263"/>
      <c r="X2183" s="158"/>
      <c r="Y2183" s="297">
        <f t="shared" si="97"/>
        <v>0</v>
      </c>
      <c r="Z2183" s="263"/>
      <c r="AA2183" s="263"/>
      <c r="AB2183" s="263"/>
      <c r="AC2183" s="263"/>
      <c r="AD2183" s="263"/>
      <c r="AE2183" s="263"/>
      <c r="AF2183" s="263">
        <v>1</v>
      </c>
      <c r="AG2183" s="158">
        <v>45001</v>
      </c>
      <c r="AH2183" s="297">
        <f t="shared" si="95"/>
        <v>1</v>
      </c>
      <c r="AI2183" s="573"/>
      <c r="AJ2183" s="574" t="s">
        <v>659</v>
      </c>
      <c r="AK2183" s="574" t="s">
        <v>430</v>
      </c>
      <c r="AL2183" s="574"/>
      <c r="AM2183" s="574"/>
      <c r="AN2183" s="574"/>
      <c r="AO2183" s="574"/>
      <c r="AP2183" s="574"/>
      <c r="AQ2183" s="574"/>
      <c r="AR2183" s="574"/>
      <c r="AS2183" s="575"/>
      <c r="AT2183" s="576"/>
      <c r="AU2183" s="575"/>
      <c r="AV2183" s="577"/>
      <c r="AW2183" s="159"/>
    </row>
    <row r="2184" spans="1:49" ht="25.5">
      <c r="A2184" s="395"/>
      <c r="B2184" s="395">
        <v>4303710300</v>
      </c>
      <c r="C2184" s="263" t="s">
        <v>8923</v>
      </c>
      <c r="D2184" s="263" t="s">
        <v>8924</v>
      </c>
      <c r="E2184" s="263" t="s">
        <v>4341</v>
      </c>
      <c r="F2184" s="263" t="s">
        <v>422</v>
      </c>
      <c r="G2184" s="263" t="s">
        <v>655</v>
      </c>
      <c r="H2184" s="263"/>
      <c r="I2184" s="263"/>
      <c r="J2184" s="263"/>
      <c r="K2184" s="263"/>
      <c r="L2184" s="263"/>
      <c r="M2184" s="263"/>
      <c r="N2184" s="263"/>
      <c r="O2184" s="158"/>
      <c r="P2184" s="296">
        <f t="shared" si="96"/>
        <v>0</v>
      </c>
      <c r="Q2184" s="263"/>
      <c r="R2184" s="263"/>
      <c r="S2184" s="263"/>
      <c r="T2184" s="263"/>
      <c r="U2184" s="263"/>
      <c r="V2184" s="263"/>
      <c r="W2184" s="263"/>
      <c r="X2184" s="158"/>
      <c r="Y2184" s="297">
        <f t="shared" si="97"/>
        <v>0</v>
      </c>
      <c r="Z2184" s="263"/>
      <c r="AA2184" s="263"/>
      <c r="AB2184" s="263"/>
      <c r="AC2184" s="263"/>
      <c r="AD2184" s="263"/>
      <c r="AE2184" s="263"/>
      <c r="AF2184" s="263">
        <v>1</v>
      </c>
      <c r="AG2184" s="158">
        <v>45057</v>
      </c>
      <c r="AH2184" s="297">
        <f t="shared" si="95"/>
        <v>1</v>
      </c>
      <c r="AI2184" s="573"/>
      <c r="AJ2184" s="574" t="s">
        <v>659</v>
      </c>
      <c r="AK2184" s="574" t="s">
        <v>430</v>
      </c>
      <c r="AL2184" s="574"/>
      <c r="AM2184" s="574"/>
      <c r="AN2184" s="574"/>
      <c r="AO2184" s="574"/>
      <c r="AP2184" s="574"/>
      <c r="AQ2184" s="574"/>
      <c r="AR2184" s="574"/>
      <c r="AS2184" s="575"/>
      <c r="AT2184" s="576"/>
      <c r="AU2184" s="575"/>
      <c r="AV2184" s="577"/>
      <c r="AW2184" s="159"/>
    </row>
    <row r="2185" spans="1:49" ht="25.5">
      <c r="A2185" s="395"/>
      <c r="B2185" s="395">
        <v>4362411500</v>
      </c>
      <c r="C2185" s="263" t="s">
        <v>8925</v>
      </c>
      <c r="D2185" s="263" t="s">
        <v>8926</v>
      </c>
      <c r="E2185" s="263" t="s">
        <v>4342</v>
      </c>
      <c r="F2185" s="263" t="s">
        <v>422</v>
      </c>
      <c r="G2185" s="263" t="s">
        <v>655</v>
      </c>
      <c r="H2185" s="263"/>
      <c r="I2185" s="263"/>
      <c r="J2185" s="263"/>
      <c r="K2185" s="263"/>
      <c r="L2185" s="263"/>
      <c r="M2185" s="263"/>
      <c r="N2185" s="263"/>
      <c r="O2185" s="158"/>
      <c r="P2185" s="296">
        <f t="shared" si="96"/>
        <v>0</v>
      </c>
      <c r="Q2185" s="263"/>
      <c r="R2185" s="263"/>
      <c r="S2185" s="263"/>
      <c r="T2185" s="263"/>
      <c r="U2185" s="263"/>
      <c r="V2185" s="263"/>
      <c r="W2185" s="263"/>
      <c r="X2185" s="158"/>
      <c r="Y2185" s="297">
        <f t="shared" si="97"/>
        <v>0</v>
      </c>
      <c r="Z2185" s="263"/>
      <c r="AA2185" s="263"/>
      <c r="AB2185" s="263"/>
      <c r="AC2185" s="263"/>
      <c r="AD2185" s="263"/>
      <c r="AE2185" s="263"/>
      <c r="AF2185" s="263">
        <v>2</v>
      </c>
      <c r="AG2185" s="158">
        <v>45118</v>
      </c>
      <c r="AH2185" s="297">
        <f t="shared" si="95"/>
        <v>2</v>
      </c>
      <c r="AI2185" s="573"/>
      <c r="AJ2185" s="574" t="s">
        <v>659</v>
      </c>
      <c r="AK2185" s="574" t="s">
        <v>430</v>
      </c>
      <c r="AL2185" s="574"/>
      <c r="AM2185" s="574"/>
      <c r="AN2185" s="574"/>
      <c r="AO2185" s="574"/>
      <c r="AP2185" s="574"/>
      <c r="AQ2185" s="574"/>
      <c r="AR2185" s="574"/>
      <c r="AS2185" s="575"/>
      <c r="AT2185" s="576"/>
      <c r="AU2185" s="575"/>
      <c r="AV2185" s="577"/>
      <c r="AW2185" s="159"/>
    </row>
    <row r="2186" spans="1:49" ht="25.5">
      <c r="A2186" s="395"/>
      <c r="B2186" s="395">
        <v>5490412100</v>
      </c>
      <c r="C2186" s="263" t="s">
        <v>8927</v>
      </c>
      <c r="D2186" s="263" t="s">
        <v>8928</v>
      </c>
      <c r="E2186" s="263" t="s">
        <v>4343</v>
      </c>
      <c r="F2186" s="263" t="s">
        <v>422</v>
      </c>
      <c r="G2186" s="263" t="s">
        <v>655</v>
      </c>
      <c r="H2186" s="263"/>
      <c r="I2186" s="263"/>
      <c r="J2186" s="263"/>
      <c r="K2186" s="263"/>
      <c r="L2186" s="263"/>
      <c r="M2186" s="263"/>
      <c r="N2186" s="263"/>
      <c r="O2186" s="158"/>
      <c r="P2186" s="296">
        <f t="shared" si="96"/>
        <v>0</v>
      </c>
      <c r="Q2186" s="263"/>
      <c r="R2186" s="263"/>
      <c r="S2186" s="263"/>
      <c r="T2186" s="263"/>
      <c r="U2186" s="263"/>
      <c r="V2186" s="263"/>
      <c r="W2186" s="263"/>
      <c r="X2186" s="158"/>
      <c r="Y2186" s="297">
        <f t="shared" si="97"/>
        <v>0</v>
      </c>
      <c r="Z2186" s="263"/>
      <c r="AA2186" s="263"/>
      <c r="AB2186" s="263"/>
      <c r="AC2186" s="263"/>
      <c r="AD2186" s="263"/>
      <c r="AE2186" s="263"/>
      <c r="AF2186" s="263">
        <v>1</v>
      </c>
      <c r="AG2186" s="158">
        <v>45251</v>
      </c>
      <c r="AH2186" s="297">
        <f t="shared" si="95"/>
        <v>1</v>
      </c>
      <c r="AI2186" s="573"/>
      <c r="AJ2186" s="574" t="s">
        <v>659</v>
      </c>
      <c r="AK2186" s="574" t="s">
        <v>430</v>
      </c>
      <c r="AL2186" s="574"/>
      <c r="AM2186" s="574"/>
      <c r="AN2186" s="574"/>
      <c r="AO2186" s="574"/>
      <c r="AP2186" s="574"/>
      <c r="AQ2186" s="574"/>
      <c r="AR2186" s="574"/>
      <c r="AS2186" s="575"/>
      <c r="AT2186" s="576"/>
      <c r="AU2186" s="575"/>
      <c r="AV2186" s="577"/>
      <c r="AW2186" s="159"/>
    </row>
    <row r="2187" spans="1:49" ht="25.5">
      <c r="A2187" s="395"/>
      <c r="B2187" s="395">
        <v>4252411500</v>
      </c>
      <c r="C2187" s="263" t="s">
        <v>8929</v>
      </c>
      <c r="D2187" s="263" t="s">
        <v>8930</v>
      </c>
      <c r="E2187" s="263" t="s">
        <v>4344</v>
      </c>
      <c r="F2187" s="263" t="s">
        <v>422</v>
      </c>
      <c r="G2187" s="263" t="s">
        <v>655</v>
      </c>
      <c r="H2187" s="263"/>
      <c r="I2187" s="263"/>
      <c r="J2187" s="263"/>
      <c r="K2187" s="263"/>
      <c r="L2187" s="263"/>
      <c r="M2187" s="263"/>
      <c r="N2187" s="263"/>
      <c r="O2187" s="158"/>
      <c r="P2187" s="296">
        <f t="shared" si="96"/>
        <v>0</v>
      </c>
      <c r="Q2187" s="263"/>
      <c r="R2187" s="263"/>
      <c r="S2187" s="263"/>
      <c r="T2187" s="263"/>
      <c r="U2187" s="263"/>
      <c r="V2187" s="263"/>
      <c r="W2187" s="263"/>
      <c r="X2187" s="158"/>
      <c r="Y2187" s="297">
        <f t="shared" si="97"/>
        <v>0</v>
      </c>
      <c r="Z2187" s="263"/>
      <c r="AA2187" s="263"/>
      <c r="AB2187" s="263"/>
      <c r="AC2187" s="263"/>
      <c r="AD2187" s="263"/>
      <c r="AE2187" s="263"/>
      <c r="AF2187" s="263">
        <v>1</v>
      </c>
      <c r="AG2187" s="158">
        <v>44953</v>
      </c>
      <c r="AH2187" s="297">
        <f t="shared" si="95"/>
        <v>1</v>
      </c>
      <c r="AI2187" s="573"/>
      <c r="AJ2187" s="574" t="s">
        <v>659</v>
      </c>
      <c r="AK2187" s="574" t="s">
        <v>430</v>
      </c>
      <c r="AL2187" s="574"/>
      <c r="AM2187" s="574"/>
      <c r="AN2187" s="574"/>
      <c r="AO2187" s="574"/>
      <c r="AP2187" s="574"/>
      <c r="AQ2187" s="574"/>
      <c r="AR2187" s="574"/>
      <c r="AS2187" s="575"/>
      <c r="AT2187" s="576"/>
      <c r="AU2187" s="575"/>
      <c r="AV2187" s="577"/>
      <c r="AW2187" s="159"/>
    </row>
    <row r="2188" spans="1:49" ht="25.5">
      <c r="A2188" s="395"/>
      <c r="B2188" s="395">
        <v>4775540800</v>
      </c>
      <c r="C2188" s="263" t="s">
        <v>8931</v>
      </c>
      <c r="D2188" s="263" t="s">
        <v>8932</v>
      </c>
      <c r="E2188" s="263" t="s">
        <v>4345</v>
      </c>
      <c r="F2188" s="263" t="s">
        <v>422</v>
      </c>
      <c r="G2188" s="263" t="s">
        <v>655</v>
      </c>
      <c r="H2188" s="263"/>
      <c r="I2188" s="263"/>
      <c r="J2188" s="263"/>
      <c r="K2188" s="263"/>
      <c r="L2188" s="263"/>
      <c r="M2188" s="263"/>
      <c r="N2188" s="263"/>
      <c r="O2188" s="158"/>
      <c r="P2188" s="296">
        <f t="shared" si="96"/>
        <v>0</v>
      </c>
      <c r="Q2188" s="263"/>
      <c r="R2188" s="263"/>
      <c r="S2188" s="263"/>
      <c r="T2188" s="263"/>
      <c r="U2188" s="263"/>
      <c r="V2188" s="263"/>
      <c r="W2188" s="263"/>
      <c r="X2188" s="158"/>
      <c r="Y2188" s="297">
        <f t="shared" si="97"/>
        <v>0</v>
      </c>
      <c r="Z2188" s="263"/>
      <c r="AA2188" s="263"/>
      <c r="AB2188" s="263"/>
      <c r="AC2188" s="263"/>
      <c r="AD2188" s="263"/>
      <c r="AE2188" s="263"/>
      <c r="AF2188" s="263">
        <v>1</v>
      </c>
      <c r="AG2188" s="158">
        <v>45019</v>
      </c>
      <c r="AH2188" s="297">
        <f t="shared" si="95"/>
        <v>1</v>
      </c>
      <c r="AI2188" s="573"/>
      <c r="AJ2188" s="574" t="s">
        <v>659</v>
      </c>
      <c r="AK2188" s="574" t="s">
        <v>430</v>
      </c>
      <c r="AL2188" s="574"/>
      <c r="AM2188" s="574"/>
      <c r="AN2188" s="574"/>
      <c r="AO2188" s="574"/>
      <c r="AP2188" s="574"/>
      <c r="AQ2188" s="574"/>
      <c r="AR2188" s="574"/>
      <c r="AS2188" s="575"/>
      <c r="AT2188" s="576"/>
      <c r="AU2188" s="575"/>
      <c r="AV2188" s="577"/>
      <c r="AW2188" s="159"/>
    </row>
    <row r="2189" spans="1:49" ht="15">
      <c r="A2189" s="395"/>
      <c r="B2189" s="395">
        <v>4715721200</v>
      </c>
      <c r="C2189" s="263" t="s">
        <v>8933</v>
      </c>
      <c r="D2189" s="263" t="s">
        <v>8934</v>
      </c>
      <c r="E2189" s="263" t="s">
        <v>4346</v>
      </c>
      <c r="F2189" s="263" t="s">
        <v>414</v>
      </c>
      <c r="G2189" s="263" t="s">
        <v>655</v>
      </c>
      <c r="H2189" s="263"/>
      <c r="I2189" s="263"/>
      <c r="J2189" s="263"/>
      <c r="K2189" s="263"/>
      <c r="L2189" s="263"/>
      <c r="M2189" s="263"/>
      <c r="N2189" s="263"/>
      <c r="O2189" s="158"/>
      <c r="P2189" s="296">
        <f t="shared" si="96"/>
        <v>0</v>
      </c>
      <c r="Q2189" s="263"/>
      <c r="R2189" s="263"/>
      <c r="S2189" s="263"/>
      <c r="T2189" s="263"/>
      <c r="U2189" s="263"/>
      <c r="V2189" s="263"/>
      <c r="W2189" s="263"/>
      <c r="X2189" s="158"/>
      <c r="Y2189" s="297">
        <f t="shared" si="97"/>
        <v>0</v>
      </c>
      <c r="Z2189" s="263"/>
      <c r="AA2189" s="263"/>
      <c r="AB2189" s="263"/>
      <c r="AC2189" s="263"/>
      <c r="AD2189" s="263"/>
      <c r="AE2189" s="263"/>
      <c r="AF2189" s="263">
        <v>1</v>
      </c>
      <c r="AG2189" s="158">
        <v>45033</v>
      </c>
      <c r="AH2189" s="297">
        <f t="shared" si="95"/>
        <v>1</v>
      </c>
      <c r="AI2189" s="573"/>
      <c r="AJ2189" s="574" t="s">
        <v>659</v>
      </c>
      <c r="AK2189" s="574" t="s">
        <v>430</v>
      </c>
      <c r="AL2189" s="574"/>
      <c r="AM2189" s="574"/>
      <c r="AN2189" s="574"/>
      <c r="AO2189" s="574"/>
      <c r="AP2189" s="574"/>
      <c r="AQ2189" s="574"/>
      <c r="AR2189" s="574"/>
      <c r="AS2189" s="575"/>
      <c r="AT2189" s="576"/>
      <c r="AU2189" s="575"/>
      <c r="AV2189" s="577"/>
      <c r="AW2189" s="159"/>
    </row>
    <row r="2190" spans="1:49" ht="25.5">
      <c r="A2190" s="395"/>
      <c r="B2190" s="395">
        <v>5481811900</v>
      </c>
      <c r="C2190" s="263" t="s">
        <v>8935</v>
      </c>
      <c r="D2190" s="263" t="s">
        <v>8936</v>
      </c>
      <c r="E2190" s="263" t="s">
        <v>4347</v>
      </c>
      <c r="F2190" s="263" t="s">
        <v>422</v>
      </c>
      <c r="G2190" s="263" t="s">
        <v>655</v>
      </c>
      <c r="H2190" s="263"/>
      <c r="I2190" s="263"/>
      <c r="J2190" s="263"/>
      <c r="K2190" s="263"/>
      <c r="L2190" s="263"/>
      <c r="M2190" s="263"/>
      <c r="N2190" s="263"/>
      <c r="O2190" s="158"/>
      <c r="P2190" s="296">
        <f t="shared" si="96"/>
        <v>0</v>
      </c>
      <c r="Q2190" s="263"/>
      <c r="R2190" s="263"/>
      <c r="S2190" s="263"/>
      <c r="T2190" s="263"/>
      <c r="U2190" s="263"/>
      <c r="V2190" s="263"/>
      <c r="W2190" s="263"/>
      <c r="X2190" s="158"/>
      <c r="Y2190" s="297">
        <f t="shared" si="97"/>
        <v>0</v>
      </c>
      <c r="Z2190" s="263"/>
      <c r="AA2190" s="263"/>
      <c r="AB2190" s="263"/>
      <c r="AC2190" s="263"/>
      <c r="AD2190" s="263"/>
      <c r="AE2190" s="263"/>
      <c r="AF2190" s="263">
        <v>2</v>
      </c>
      <c r="AG2190" s="158">
        <v>44929</v>
      </c>
      <c r="AH2190" s="297">
        <f t="shared" si="95"/>
        <v>2</v>
      </c>
      <c r="AI2190" s="573"/>
      <c r="AJ2190" s="574" t="s">
        <v>659</v>
      </c>
      <c r="AK2190" s="574" t="s">
        <v>430</v>
      </c>
      <c r="AL2190" s="574"/>
      <c r="AM2190" s="574"/>
      <c r="AN2190" s="574"/>
      <c r="AO2190" s="574"/>
      <c r="AP2190" s="574"/>
      <c r="AQ2190" s="574"/>
      <c r="AR2190" s="574"/>
      <c r="AS2190" s="575"/>
      <c r="AT2190" s="576"/>
      <c r="AU2190" s="575"/>
      <c r="AV2190" s="577"/>
      <c r="AW2190" s="159"/>
    </row>
    <row r="2191" spans="1:49" ht="25.5">
      <c r="A2191" s="395"/>
      <c r="B2191" s="395">
        <v>4484920700</v>
      </c>
      <c r="C2191" s="263" t="s">
        <v>8937</v>
      </c>
      <c r="D2191" s="263" t="s">
        <v>8938</v>
      </c>
      <c r="E2191" s="263" t="s">
        <v>4348</v>
      </c>
      <c r="F2191" s="263" t="s">
        <v>422</v>
      </c>
      <c r="G2191" s="263" t="s">
        <v>655</v>
      </c>
      <c r="H2191" s="263"/>
      <c r="I2191" s="263"/>
      <c r="J2191" s="263"/>
      <c r="K2191" s="263"/>
      <c r="L2191" s="263"/>
      <c r="M2191" s="263"/>
      <c r="N2191" s="263"/>
      <c r="O2191" s="158"/>
      <c r="P2191" s="296">
        <f t="shared" si="96"/>
        <v>0</v>
      </c>
      <c r="Q2191" s="263"/>
      <c r="R2191" s="263"/>
      <c r="S2191" s="263"/>
      <c r="T2191" s="263"/>
      <c r="U2191" s="263"/>
      <c r="V2191" s="263"/>
      <c r="W2191" s="263"/>
      <c r="X2191" s="158"/>
      <c r="Y2191" s="297">
        <f t="shared" si="97"/>
        <v>0</v>
      </c>
      <c r="Z2191" s="263"/>
      <c r="AA2191" s="263"/>
      <c r="AB2191" s="263"/>
      <c r="AC2191" s="263"/>
      <c r="AD2191" s="263"/>
      <c r="AE2191" s="263"/>
      <c r="AF2191" s="263">
        <v>1</v>
      </c>
      <c r="AG2191" s="158">
        <v>45015</v>
      </c>
      <c r="AH2191" s="297">
        <f t="shared" si="95"/>
        <v>1</v>
      </c>
      <c r="AI2191" s="573"/>
      <c r="AJ2191" s="574" t="s">
        <v>659</v>
      </c>
      <c r="AK2191" s="574" t="s">
        <v>430</v>
      </c>
      <c r="AL2191" s="574"/>
      <c r="AM2191" s="574"/>
      <c r="AN2191" s="574"/>
      <c r="AO2191" s="574"/>
      <c r="AP2191" s="574"/>
      <c r="AQ2191" s="574"/>
      <c r="AR2191" s="574"/>
      <c r="AS2191" s="575"/>
      <c r="AT2191" s="576"/>
      <c r="AU2191" s="575"/>
      <c r="AV2191" s="577"/>
      <c r="AW2191" s="159"/>
    </row>
    <row r="2192" spans="1:49" ht="25.5">
      <c r="A2192" s="395"/>
      <c r="B2192" s="395">
        <v>4672420700</v>
      </c>
      <c r="C2192" s="263" t="s">
        <v>8939</v>
      </c>
      <c r="D2192" s="263" t="s">
        <v>8940</v>
      </c>
      <c r="E2192" s="263" t="s">
        <v>4349</v>
      </c>
      <c r="F2192" s="263" t="s">
        <v>422</v>
      </c>
      <c r="G2192" s="263" t="s">
        <v>655</v>
      </c>
      <c r="H2192" s="263"/>
      <c r="I2192" s="263"/>
      <c r="J2192" s="263"/>
      <c r="K2192" s="263"/>
      <c r="L2192" s="263"/>
      <c r="M2192" s="263"/>
      <c r="N2192" s="263"/>
      <c r="O2192" s="158"/>
      <c r="P2192" s="296">
        <f t="shared" si="96"/>
        <v>0</v>
      </c>
      <c r="Q2192" s="263"/>
      <c r="R2192" s="263"/>
      <c r="S2192" s="263"/>
      <c r="T2192" s="263"/>
      <c r="U2192" s="263"/>
      <c r="V2192" s="263"/>
      <c r="W2192" s="263"/>
      <c r="X2192" s="158"/>
      <c r="Y2192" s="297">
        <f t="shared" si="97"/>
        <v>0</v>
      </c>
      <c r="Z2192" s="263"/>
      <c r="AA2192" s="263"/>
      <c r="AB2192" s="263"/>
      <c r="AC2192" s="263"/>
      <c r="AD2192" s="263"/>
      <c r="AE2192" s="263"/>
      <c r="AF2192" s="263">
        <v>1</v>
      </c>
      <c r="AG2192" s="158">
        <v>44979</v>
      </c>
      <c r="AH2192" s="297">
        <f t="shared" si="95"/>
        <v>1</v>
      </c>
      <c r="AI2192" s="573"/>
      <c r="AJ2192" s="574" t="s">
        <v>659</v>
      </c>
      <c r="AK2192" s="574" t="s">
        <v>430</v>
      </c>
      <c r="AL2192" s="574"/>
      <c r="AM2192" s="574"/>
      <c r="AN2192" s="574"/>
      <c r="AO2192" s="574"/>
      <c r="AP2192" s="574"/>
      <c r="AQ2192" s="574"/>
      <c r="AR2192" s="574"/>
      <c r="AS2192" s="575"/>
      <c r="AT2192" s="576"/>
      <c r="AU2192" s="575"/>
      <c r="AV2192" s="577"/>
      <c r="AW2192" s="159"/>
    </row>
    <row r="2193" spans="1:49" ht="25.5">
      <c r="A2193" s="395"/>
      <c r="B2193" s="395">
        <v>5391021300</v>
      </c>
      <c r="C2193" s="263" t="s">
        <v>8941</v>
      </c>
      <c r="D2193" s="263" t="s">
        <v>8942</v>
      </c>
      <c r="E2193" s="263" t="s">
        <v>4350</v>
      </c>
      <c r="F2193" s="263" t="s">
        <v>422</v>
      </c>
      <c r="G2193" s="263" t="s">
        <v>655</v>
      </c>
      <c r="H2193" s="263"/>
      <c r="I2193" s="263"/>
      <c r="J2193" s="263"/>
      <c r="K2193" s="263"/>
      <c r="L2193" s="263"/>
      <c r="M2193" s="263"/>
      <c r="N2193" s="263"/>
      <c r="O2193" s="158"/>
      <c r="P2193" s="296">
        <f t="shared" si="96"/>
        <v>0</v>
      </c>
      <c r="Q2193" s="263"/>
      <c r="R2193" s="263"/>
      <c r="S2193" s="263"/>
      <c r="T2193" s="263"/>
      <c r="U2193" s="263"/>
      <c r="V2193" s="263"/>
      <c r="W2193" s="263"/>
      <c r="X2193" s="158"/>
      <c r="Y2193" s="297">
        <f t="shared" si="97"/>
        <v>0</v>
      </c>
      <c r="Z2193" s="263"/>
      <c r="AA2193" s="263"/>
      <c r="AB2193" s="263"/>
      <c r="AC2193" s="263"/>
      <c r="AD2193" s="263"/>
      <c r="AE2193" s="263"/>
      <c r="AF2193" s="263">
        <v>1</v>
      </c>
      <c r="AG2193" s="158">
        <v>45077</v>
      </c>
      <c r="AH2193" s="297">
        <f t="shared" si="95"/>
        <v>1</v>
      </c>
      <c r="AI2193" s="573"/>
      <c r="AJ2193" s="574" t="s">
        <v>659</v>
      </c>
      <c r="AK2193" s="574" t="s">
        <v>430</v>
      </c>
      <c r="AL2193" s="574"/>
      <c r="AM2193" s="574"/>
      <c r="AN2193" s="574"/>
      <c r="AO2193" s="574"/>
      <c r="AP2193" s="574"/>
      <c r="AQ2193" s="574"/>
      <c r="AR2193" s="574"/>
      <c r="AS2193" s="575"/>
      <c r="AT2193" s="576"/>
      <c r="AU2193" s="575"/>
      <c r="AV2193" s="577"/>
      <c r="AW2193" s="159"/>
    </row>
    <row r="2194" spans="1:49" ht="25.5">
      <c r="A2194" s="395"/>
      <c r="B2194" s="395">
        <v>4762730500</v>
      </c>
      <c r="C2194" s="263" t="s">
        <v>8943</v>
      </c>
      <c r="D2194" s="263" t="s">
        <v>8944</v>
      </c>
      <c r="E2194" s="263" t="s">
        <v>4351</v>
      </c>
      <c r="F2194" s="263" t="s">
        <v>422</v>
      </c>
      <c r="G2194" s="263" t="s">
        <v>655</v>
      </c>
      <c r="H2194" s="263"/>
      <c r="I2194" s="263"/>
      <c r="J2194" s="263"/>
      <c r="K2194" s="263"/>
      <c r="L2194" s="263"/>
      <c r="M2194" s="263"/>
      <c r="N2194" s="263"/>
      <c r="O2194" s="158"/>
      <c r="P2194" s="296">
        <f t="shared" si="96"/>
        <v>0</v>
      </c>
      <c r="Q2194" s="263"/>
      <c r="R2194" s="263"/>
      <c r="S2194" s="263"/>
      <c r="T2194" s="263"/>
      <c r="U2194" s="263"/>
      <c r="V2194" s="263"/>
      <c r="W2194" s="263"/>
      <c r="X2194" s="158"/>
      <c r="Y2194" s="297">
        <f t="shared" si="97"/>
        <v>0</v>
      </c>
      <c r="Z2194" s="263"/>
      <c r="AA2194" s="263"/>
      <c r="AB2194" s="263"/>
      <c r="AC2194" s="263"/>
      <c r="AD2194" s="263"/>
      <c r="AE2194" s="263"/>
      <c r="AF2194" s="263">
        <v>1</v>
      </c>
      <c r="AG2194" s="158">
        <v>45191</v>
      </c>
      <c r="AH2194" s="297">
        <f t="shared" si="95"/>
        <v>1</v>
      </c>
      <c r="AI2194" s="573"/>
      <c r="AJ2194" s="574" t="s">
        <v>659</v>
      </c>
      <c r="AK2194" s="574" t="s">
        <v>430</v>
      </c>
      <c r="AL2194" s="574"/>
      <c r="AM2194" s="574"/>
      <c r="AN2194" s="574"/>
      <c r="AO2194" s="574"/>
      <c r="AP2194" s="574"/>
      <c r="AQ2194" s="574"/>
      <c r="AR2194" s="574"/>
      <c r="AS2194" s="575"/>
      <c r="AT2194" s="576"/>
      <c r="AU2194" s="575"/>
      <c r="AV2194" s="577"/>
      <c r="AW2194" s="159"/>
    </row>
    <row r="2195" spans="1:49" ht="25.5">
      <c r="A2195" s="395"/>
      <c r="B2195" s="395">
        <v>4735502800</v>
      </c>
      <c r="C2195" s="263" t="s">
        <v>8945</v>
      </c>
      <c r="D2195" s="263" t="s">
        <v>8946</v>
      </c>
      <c r="E2195" s="263" t="s">
        <v>4352</v>
      </c>
      <c r="F2195" s="263" t="s">
        <v>422</v>
      </c>
      <c r="G2195" s="263" t="s">
        <v>655</v>
      </c>
      <c r="H2195" s="263"/>
      <c r="I2195" s="263"/>
      <c r="J2195" s="263"/>
      <c r="K2195" s="263"/>
      <c r="L2195" s="263"/>
      <c r="M2195" s="263"/>
      <c r="N2195" s="263"/>
      <c r="O2195" s="158"/>
      <c r="P2195" s="296">
        <f t="shared" si="96"/>
        <v>0</v>
      </c>
      <c r="Q2195" s="263"/>
      <c r="R2195" s="263"/>
      <c r="S2195" s="263"/>
      <c r="T2195" s="263"/>
      <c r="U2195" s="263"/>
      <c r="V2195" s="263"/>
      <c r="W2195" s="263"/>
      <c r="X2195" s="158"/>
      <c r="Y2195" s="297">
        <f t="shared" si="97"/>
        <v>0</v>
      </c>
      <c r="Z2195" s="263"/>
      <c r="AA2195" s="263"/>
      <c r="AB2195" s="263"/>
      <c r="AC2195" s="263"/>
      <c r="AD2195" s="263"/>
      <c r="AE2195" s="263"/>
      <c r="AF2195" s="263">
        <v>1</v>
      </c>
      <c r="AG2195" s="158">
        <v>44958</v>
      </c>
      <c r="AH2195" s="297">
        <f t="shared" si="95"/>
        <v>1</v>
      </c>
      <c r="AI2195" s="573"/>
      <c r="AJ2195" s="574" t="s">
        <v>659</v>
      </c>
      <c r="AK2195" s="574" t="s">
        <v>430</v>
      </c>
      <c r="AL2195" s="574"/>
      <c r="AM2195" s="574"/>
      <c r="AN2195" s="574"/>
      <c r="AO2195" s="574"/>
      <c r="AP2195" s="574"/>
      <c r="AQ2195" s="574"/>
      <c r="AR2195" s="574"/>
      <c r="AS2195" s="575"/>
      <c r="AT2195" s="576"/>
      <c r="AU2195" s="575"/>
      <c r="AV2195" s="577"/>
      <c r="AW2195" s="159"/>
    </row>
    <row r="2196" spans="1:49" ht="25.5">
      <c r="A2196" s="395"/>
      <c r="B2196" s="395">
        <v>4537830900</v>
      </c>
      <c r="C2196" s="263" t="s">
        <v>8947</v>
      </c>
      <c r="D2196" s="263" t="s">
        <v>8948</v>
      </c>
      <c r="E2196" s="263" t="s">
        <v>4353</v>
      </c>
      <c r="F2196" s="263" t="s">
        <v>422</v>
      </c>
      <c r="G2196" s="263" t="s">
        <v>655</v>
      </c>
      <c r="H2196" s="263"/>
      <c r="I2196" s="263"/>
      <c r="J2196" s="263"/>
      <c r="K2196" s="263"/>
      <c r="L2196" s="263"/>
      <c r="M2196" s="263"/>
      <c r="N2196" s="263"/>
      <c r="O2196" s="158"/>
      <c r="P2196" s="296">
        <f t="shared" si="96"/>
        <v>0</v>
      </c>
      <c r="Q2196" s="263"/>
      <c r="R2196" s="263"/>
      <c r="S2196" s="263"/>
      <c r="T2196" s="263"/>
      <c r="U2196" s="263"/>
      <c r="V2196" s="263"/>
      <c r="W2196" s="263"/>
      <c r="X2196" s="158"/>
      <c r="Y2196" s="297">
        <f t="shared" si="97"/>
        <v>0</v>
      </c>
      <c r="Z2196" s="263"/>
      <c r="AA2196" s="263"/>
      <c r="AB2196" s="263"/>
      <c r="AC2196" s="263"/>
      <c r="AD2196" s="263"/>
      <c r="AE2196" s="263"/>
      <c r="AF2196" s="263">
        <v>1</v>
      </c>
      <c r="AG2196" s="158">
        <v>45278</v>
      </c>
      <c r="AH2196" s="297">
        <f t="shared" si="95"/>
        <v>1</v>
      </c>
      <c r="AI2196" s="573"/>
      <c r="AJ2196" s="574" t="s">
        <v>659</v>
      </c>
      <c r="AK2196" s="574" t="s">
        <v>430</v>
      </c>
      <c r="AL2196" s="574"/>
      <c r="AM2196" s="574"/>
      <c r="AN2196" s="574"/>
      <c r="AO2196" s="574"/>
      <c r="AP2196" s="574"/>
      <c r="AQ2196" s="574"/>
      <c r="AR2196" s="574"/>
      <c r="AS2196" s="575"/>
      <c r="AT2196" s="576"/>
      <c r="AU2196" s="575"/>
      <c r="AV2196" s="577"/>
      <c r="AW2196" s="159"/>
    </row>
    <row r="2197" spans="1:49" ht="25.5">
      <c r="A2197" s="395"/>
      <c r="B2197" s="395">
        <v>4520131500</v>
      </c>
      <c r="C2197" s="263" t="s">
        <v>8949</v>
      </c>
      <c r="D2197" s="263" t="s">
        <v>8950</v>
      </c>
      <c r="E2197" s="263" t="s">
        <v>4354</v>
      </c>
      <c r="F2197" s="263" t="s">
        <v>422</v>
      </c>
      <c r="G2197" s="263" t="s">
        <v>655</v>
      </c>
      <c r="H2197" s="263"/>
      <c r="I2197" s="263"/>
      <c r="J2197" s="263"/>
      <c r="K2197" s="263"/>
      <c r="L2197" s="263"/>
      <c r="M2197" s="263"/>
      <c r="N2197" s="263"/>
      <c r="O2197" s="158"/>
      <c r="P2197" s="296">
        <f t="shared" si="96"/>
        <v>0</v>
      </c>
      <c r="Q2197" s="263"/>
      <c r="R2197" s="263"/>
      <c r="S2197" s="263"/>
      <c r="T2197" s="263"/>
      <c r="U2197" s="263"/>
      <c r="V2197" s="263"/>
      <c r="W2197" s="263"/>
      <c r="X2197" s="158"/>
      <c r="Y2197" s="297">
        <f t="shared" si="97"/>
        <v>0</v>
      </c>
      <c r="Z2197" s="263"/>
      <c r="AA2197" s="263"/>
      <c r="AB2197" s="263"/>
      <c r="AC2197" s="263"/>
      <c r="AD2197" s="263"/>
      <c r="AE2197" s="263"/>
      <c r="AF2197" s="263">
        <v>1</v>
      </c>
      <c r="AG2197" s="158">
        <v>45064</v>
      </c>
      <c r="AH2197" s="297">
        <f t="shared" si="95"/>
        <v>1</v>
      </c>
      <c r="AI2197" s="573"/>
      <c r="AJ2197" s="574" t="s">
        <v>659</v>
      </c>
      <c r="AK2197" s="574" t="s">
        <v>430</v>
      </c>
      <c r="AL2197" s="574"/>
      <c r="AM2197" s="574"/>
      <c r="AN2197" s="574"/>
      <c r="AO2197" s="574"/>
      <c r="AP2197" s="574"/>
      <c r="AQ2197" s="574"/>
      <c r="AR2197" s="574"/>
      <c r="AS2197" s="575"/>
      <c r="AT2197" s="576"/>
      <c r="AU2197" s="575"/>
      <c r="AV2197" s="577"/>
      <c r="AW2197" s="159"/>
    </row>
    <row r="2198" spans="1:49" ht="25.5">
      <c r="A2198" s="395"/>
      <c r="B2198" s="395">
        <v>4546311200</v>
      </c>
      <c r="C2198" s="263" t="s">
        <v>8951</v>
      </c>
      <c r="D2198" s="263" t="s">
        <v>8952</v>
      </c>
      <c r="E2198" s="263" t="s">
        <v>4355</v>
      </c>
      <c r="F2198" s="263" t="s">
        <v>422</v>
      </c>
      <c r="G2198" s="263" t="s">
        <v>655</v>
      </c>
      <c r="H2198" s="263"/>
      <c r="I2198" s="263"/>
      <c r="J2198" s="263"/>
      <c r="K2198" s="263"/>
      <c r="L2198" s="263"/>
      <c r="M2198" s="263"/>
      <c r="N2198" s="263"/>
      <c r="O2198" s="158"/>
      <c r="P2198" s="296">
        <f t="shared" si="96"/>
        <v>0</v>
      </c>
      <c r="Q2198" s="263"/>
      <c r="R2198" s="263"/>
      <c r="S2198" s="263"/>
      <c r="T2198" s="263"/>
      <c r="U2198" s="263"/>
      <c r="V2198" s="263"/>
      <c r="W2198" s="263"/>
      <c r="X2198" s="158"/>
      <c r="Y2198" s="297">
        <f t="shared" si="97"/>
        <v>0</v>
      </c>
      <c r="Z2198" s="263"/>
      <c r="AA2198" s="263"/>
      <c r="AB2198" s="263"/>
      <c r="AC2198" s="263"/>
      <c r="AD2198" s="263"/>
      <c r="AE2198" s="263"/>
      <c r="AF2198" s="263">
        <v>1</v>
      </c>
      <c r="AG2198" s="158">
        <v>45063</v>
      </c>
      <c r="AH2198" s="297">
        <f t="shared" si="95"/>
        <v>1</v>
      </c>
      <c r="AI2198" s="573"/>
      <c r="AJ2198" s="574" t="s">
        <v>659</v>
      </c>
      <c r="AK2198" s="574" t="s">
        <v>430</v>
      </c>
      <c r="AL2198" s="574"/>
      <c r="AM2198" s="574"/>
      <c r="AN2198" s="574"/>
      <c r="AO2198" s="574"/>
      <c r="AP2198" s="574"/>
      <c r="AQ2198" s="574"/>
      <c r="AR2198" s="574"/>
      <c r="AS2198" s="575"/>
      <c r="AT2198" s="576"/>
      <c r="AU2198" s="575"/>
      <c r="AV2198" s="577"/>
      <c r="AW2198" s="159"/>
    </row>
    <row r="2199" spans="1:49" ht="25.5">
      <c r="A2199" s="395"/>
      <c r="B2199" s="395">
        <v>4165520400</v>
      </c>
      <c r="C2199" s="263" t="s">
        <v>8953</v>
      </c>
      <c r="D2199" s="263" t="s">
        <v>8954</v>
      </c>
      <c r="E2199" s="263" t="s">
        <v>4356</v>
      </c>
      <c r="F2199" s="263" t="s">
        <v>422</v>
      </c>
      <c r="G2199" s="263" t="s">
        <v>655</v>
      </c>
      <c r="H2199" s="263"/>
      <c r="I2199" s="263"/>
      <c r="J2199" s="263"/>
      <c r="K2199" s="263"/>
      <c r="L2199" s="263"/>
      <c r="M2199" s="263"/>
      <c r="N2199" s="263"/>
      <c r="O2199" s="158"/>
      <c r="P2199" s="296">
        <f t="shared" si="96"/>
        <v>0</v>
      </c>
      <c r="Q2199" s="263"/>
      <c r="R2199" s="263"/>
      <c r="S2199" s="263"/>
      <c r="T2199" s="263"/>
      <c r="U2199" s="263"/>
      <c r="V2199" s="263"/>
      <c r="W2199" s="263"/>
      <c r="X2199" s="158"/>
      <c r="Y2199" s="297">
        <f t="shared" si="97"/>
        <v>0</v>
      </c>
      <c r="Z2199" s="263"/>
      <c r="AA2199" s="263"/>
      <c r="AB2199" s="263"/>
      <c r="AC2199" s="263"/>
      <c r="AD2199" s="263"/>
      <c r="AE2199" s="263"/>
      <c r="AF2199" s="263">
        <v>1</v>
      </c>
      <c r="AG2199" s="158">
        <v>45226</v>
      </c>
      <c r="AH2199" s="297">
        <f t="shared" si="95"/>
        <v>1</v>
      </c>
      <c r="AI2199" s="573"/>
      <c r="AJ2199" s="574" t="s">
        <v>659</v>
      </c>
      <c r="AK2199" s="574" t="s">
        <v>430</v>
      </c>
      <c r="AL2199" s="574"/>
      <c r="AM2199" s="574"/>
      <c r="AN2199" s="574"/>
      <c r="AO2199" s="574"/>
      <c r="AP2199" s="574"/>
      <c r="AQ2199" s="574"/>
      <c r="AR2199" s="574"/>
      <c r="AS2199" s="575"/>
      <c r="AT2199" s="576"/>
      <c r="AU2199" s="575"/>
      <c r="AV2199" s="577"/>
      <c r="AW2199" s="159"/>
    </row>
    <row r="2200" spans="1:49" ht="38.25">
      <c r="A2200" s="395"/>
      <c r="B2200" s="395">
        <v>3592622000</v>
      </c>
      <c r="C2200" s="263" t="s">
        <v>8955</v>
      </c>
      <c r="D2200" s="263" t="s">
        <v>8956</v>
      </c>
      <c r="E2200" s="263" t="s">
        <v>4357</v>
      </c>
      <c r="F2200" s="263" t="s">
        <v>422</v>
      </c>
      <c r="G2200" s="263" t="s">
        <v>655</v>
      </c>
      <c r="H2200" s="263"/>
      <c r="I2200" s="263"/>
      <c r="J2200" s="263"/>
      <c r="K2200" s="263"/>
      <c r="L2200" s="263"/>
      <c r="M2200" s="263"/>
      <c r="N2200" s="263"/>
      <c r="O2200" s="158"/>
      <c r="P2200" s="296">
        <f t="shared" si="96"/>
        <v>0</v>
      </c>
      <c r="Q2200" s="263"/>
      <c r="R2200" s="263"/>
      <c r="S2200" s="263"/>
      <c r="T2200" s="263"/>
      <c r="U2200" s="263"/>
      <c r="V2200" s="263"/>
      <c r="W2200" s="263"/>
      <c r="X2200" s="158"/>
      <c r="Y2200" s="297">
        <f t="shared" si="97"/>
        <v>0</v>
      </c>
      <c r="Z2200" s="263"/>
      <c r="AA2200" s="263"/>
      <c r="AB2200" s="263"/>
      <c r="AC2200" s="263"/>
      <c r="AD2200" s="263"/>
      <c r="AE2200" s="263"/>
      <c r="AF2200" s="263">
        <v>1</v>
      </c>
      <c r="AG2200" s="158">
        <v>44985</v>
      </c>
      <c r="AH2200" s="297">
        <f t="shared" si="95"/>
        <v>1</v>
      </c>
      <c r="AI2200" s="573"/>
      <c r="AJ2200" s="574" t="s">
        <v>659</v>
      </c>
      <c r="AK2200" s="574" t="s">
        <v>430</v>
      </c>
      <c r="AL2200" s="574"/>
      <c r="AM2200" s="574"/>
      <c r="AN2200" s="574"/>
      <c r="AO2200" s="574"/>
      <c r="AP2200" s="574"/>
      <c r="AQ2200" s="574"/>
      <c r="AR2200" s="574"/>
      <c r="AS2200" s="575"/>
      <c r="AT2200" s="576"/>
      <c r="AU2200" s="575"/>
      <c r="AV2200" s="577"/>
      <c r="AW2200" s="159"/>
    </row>
    <row r="2201" spans="1:49" ht="38.25">
      <c r="A2201" s="395"/>
      <c r="B2201" s="395">
        <v>4761810100</v>
      </c>
      <c r="C2201" s="263" t="s">
        <v>8957</v>
      </c>
      <c r="D2201" s="263" t="s">
        <v>8958</v>
      </c>
      <c r="E2201" s="263" t="s">
        <v>4358</v>
      </c>
      <c r="F2201" s="263" t="s">
        <v>422</v>
      </c>
      <c r="G2201" s="263" t="s">
        <v>655</v>
      </c>
      <c r="H2201" s="263"/>
      <c r="I2201" s="263"/>
      <c r="J2201" s="263"/>
      <c r="K2201" s="263"/>
      <c r="L2201" s="263"/>
      <c r="M2201" s="263"/>
      <c r="N2201" s="263"/>
      <c r="O2201" s="158"/>
      <c r="P2201" s="296">
        <f t="shared" si="96"/>
        <v>0</v>
      </c>
      <c r="Q2201" s="263"/>
      <c r="R2201" s="263"/>
      <c r="S2201" s="263"/>
      <c r="T2201" s="263"/>
      <c r="U2201" s="263"/>
      <c r="V2201" s="263"/>
      <c r="W2201" s="263"/>
      <c r="X2201" s="158"/>
      <c r="Y2201" s="297">
        <f t="shared" si="97"/>
        <v>0</v>
      </c>
      <c r="Z2201" s="263"/>
      <c r="AA2201" s="263"/>
      <c r="AB2201" s="263"/>
      <c r="AC2201" s="263"/>
      <c r="AD2201" s="263"/>
      <c r="AE2201" s="263"/>
      <c r="AF2201" s="263">
        <v>1</v>
      </c>
      <c r="AG2201" s="158">
        <v>45141</v>
      </c>
      <c r="AH2201" s="297">
        <f t="shared" si="95"/>
        <v>1</v>
      </c>
      <c r="AI2201" s="573"/>
      <c r="AJ2201" s="574" t="s">
        <v>659</v>
      </c>
      <c r="AK2201" s="574" t="s">
        <v>430</v>
      </c>
      <c r="AL2201" s="574"/>
      <c r="AM2201" s="574"/>
      <c r="AN2201" s="574"/>
      <c r="AO2201" s="574"/>
      <c r="AP2201" s="574"/>
      <c r="AQ2201" s="574"/>
      <c r="AR2201" s="574"/>
      <c r="AS2201" s="575"/>
      <c r="AT2201" s="576"/>
      <c r="AU2201" s="575"/>
      <c r="AV2201" s="577"/>
      <c r="AW2201" s="159"/>
    </row>
    <row r="2202" spans="1:49" ht="15">
      <c r="A2202" s="395"/>
      <c r="B2202" s="395">
        <v>3112612300</v>
      </c>
      <c r="C2202" s="263" t="s">
        <v>8959</v>
      </c>
      <c r="D2202" s="263" t="s">
        <v>8960</v>
      </c>
      <c r="E2202" s="263" t="s">
        <v>4359</v>
      </c>
      <c r="F2202" s="263" t="s">
        <v>422</v>
      </c>
      <c r="G2202" s="263" t="s">
        <v>655</v>
      </c>
      <c r="H2202" s="263"/>
      <c r="I2202" s="263"/>
      <c r="J2202" s="263"/>
      <c r="K2202" s="263"/>
      <c r="L2202" s="263"/>
      <c r="M2202" s="263"/>
      <c r="N2202" s="263"/>
      <c r="O2202" s="158"/>
      <c r="P2202" s="296">
        <f t="shared" si="96"/>
        <v>0</v>
      </c>
      <c r="Q2202" s="263"/>
      <c r="R2202" s="263"/>
      <c r="S2202" s="263"/>
      <c r="T2202" s="263"/>
      <c r="U2202" s="263"/>
      <c r="V2202" s="263"/>
      <c r="W2202" s="263"/>
      <c r="X2202" s="158"/>
      <c r="Y2202" s="297">
        <f t="shared" si="97"/>
        <v>0</v>
      </c>
      <c r="Z2202" s="263"/>
      <c r="AA2202" s="263"/>
      <c r="AB2202" s="263"/>
      <c r="AC2202" s="263"/>
      <c r="AD2202" s="263"/>
      <c r="AE2202" s="263"/>
      <c r="AF2202" s="263">
        <v>1</v>
      </c>
      <c r="AG2202" s="158">
        <v>45274</v>
      </c>
      <c r="AH2202" s="297">
        <f t="shared" si="95"/>
        <v>1</v>
      </c>
      <c r="AI2202" s="573"/>
      <c r="AJ2202" s="574" t="s">
        <v>659</v>
      </c>
      <c r="AK2202" s="574" t="s">
        <v>430</v>
      </c>
      <c r="AL2202" s="574"/>
      <c r="AM2202" s="574"/>
      <c r="AN2202" s="574"/>
      <c r="AO2202" s="574"/>
      <c r="AP2202" s="574"/>
      <c r="AQ2202" s="574"/>
      <c r="AR2202" s="574"/>
      <c r="AS2202" s="575"/>
      <c r="AT2202" s="576"/>
      <c r="AU2202" s="575"/>
      <c r="AV2202" s="577"/>
      <c r="AW2202" s="159"/>
    </row>
    <row r="2203" spans="1:49" ht="25.5">
      <c r="A2203" s="395"/>
      <c r="B2203" s="395">
        <v>3554131700</v>
      </c>
      <c r="C2203" s="263" t="s">
        <v>8961</v>
      </c>
      <c r="D2203" s="263" t="s">
        <v>8962</v>
      </c>
      <c r="E2203" s="263" t="s">
        <v>4360</v>
      </c>
      <c r="F2203" s="263" t="s">
        <v>422</v>
      </c>
      <c r="G2203" s="263" t="s">
        <v>655</v>
      </c>
      <c r="H2203" s="263"/>
      <c r="I2203" s="263"/>
      <c r="J2203" s="263"/>
      <c r="K2203" s="263"/>
      <c r="L2203" s="263"/>
      <c r="M2203" s="263"/>
      <c r="N2203" s="263"/>
      <c r="O2203" s="158"/>
      <c r="P2203" s="296">
        <f t="shared" si="96"/>
        <v>0</v>
      </c>
      <c r="Q2203" s="263"/>
      <c r="R2203" s="263"/>
      <c r="S2203" s="263"/>
      <c r="T2203" s="263"/>
      <c r="U2203" s="263"/>
      <c r="V2203" s="263"/>
      <c r="W2203" s="263"/>
      <c r="X2203" s="158"/>
      <c r="Y2203" s="297">
        <f t="shared" si="97"/>
        <v>0</v>
      </c>
      <c r="Z2203" s="263"/>
      <c r="AA2203" s="263"/>
      <c r="AB2203" s="263"/>
      <c r="AC2203" s="263"/>
      <c r="AD2203" s="263"/>
      <c r="AE2203" s="263"/>
      <c r="AF2203" s="263">
        <v>1</v>
      </c>
      <c r="AG2203" s="158">
        <v>45189</v>
      </c>
      <c r="AH2203" s="297">
        <f t="shared" si="95"/>
        <v>1</v>
      </c>
      <c r="AI2203" s="573"/>
      <c r="AJ2203" s="574" t="s">
        <v>659</v>
      </c>
      <c r="AK2203" s="574" t="s">
        <v>430</v>
      </c>
      <c r="AL2203" s="574"/>
      <c r="AM2203" s="574"/>
      <c r="AN2203" s="574"/>
      <c r="AO2203" s="574"/>
      <c r="AP2203" s="574"/>
      <c r="AQ2203" s="574"/>
      <c r="AR2203" s="574"/>
      <c r="AS2203" s="575"/>
      <c r="AT2203" s="576"/>
      <c r="AU2203" s="575"/>
      <c r="AV2203" s="577"/>
      <c r="AW2203" s="159"/>
    </row>
    <row r="2204" spans="1:49" ht="25.5">
      <c r="A2204" s="395"/>
      <c r="B2204" s="395">
        <v>4493840200</v>
      </c>
      <c r="C2204" s="263" t="s">
        <v>8963</v>
      </c>
      <c r="D2204" s="263" t="s">
        <v>8964</v>
      </c>
      <c r="E2204" s="263" t="s">
        <v>4361</v>
      </c>
      <c r="F2204" s="263" t="s">
        <v>422</v>
      </c>
      <c r="G2204" s="263" t="s">
        <v>655</v>
      </c>
      <c r="H2204" s="263"/>
      <c r="I2204" s="263"/>
      <c r="J2204" s="263"/>
      <c r="K2204" s="263"/>
      <c r="L2204" s="263"/>
      <c r="M2204" s="263"/>
      <c r="N2204" s="263"/>
      <c r="O2204" s="158"/>
      <c r="P2204" s="296">
        <f t="shared" si="96"/>
        <v>0</v>
      </c>
      <c r="Q2204" s="263"/>
      <c r="R2204" s="263"/>
      <c r="S2204" s="263"/>
      <c r="T2204" s="263"/>
      <c r="U2204" s="263"/>
      <c r="V2204" s="263"/>
      <c r="W2204" s="263"/>
      <c r="X2204" s="158"/>
      <c r="Y2204" s="297">
        <f t="shared" si="97"/>
        <v>0</v>
      </c>
      <c r="Z2204" s="263"/>
      <c r="AA2204" s="263"/>
      <c r="AB2204" s="263"/>
      <c r="AC2204" s="263"/>
      <c r="AD2204" s="263"/>
      <c r="AE2204" s="263"/>
      <c r="AF2204" s="263">
        <v>1</v>
      </c>
      <c r="AG2204" s="158">
        <v>45069</v>
      </c>
      <c r="AH2204" s="297">
        <f t="shared" si="95"/>
        <v>1</v>
      </c>
      <c r="AI2204" s="573"/>
      <c r="AJ2204" s="574" t="s">
        <v>659</v>
      </c>
      <c r="AK2204" s="574" t="s">
        <v>430</v>
      </c>
      <c r="AL2204" s="574"/>
      <c r="AM2204" s="574"/>
      <c r="AN2204" s="574"/>
      <c r="AO2204" s="574"/>
      <c r="AP2204" s="574"/>
      <c r="AQ2204" s="574"/>
      <c r="AR2204" s="574"/>
      <c r="AS2204" s="575"/>
      <c r="AT2204" s="576"/>
      <c r="AU2204" s="575"/>
      <c r="AV2204" s="577"/>
      <c r="AW2204" s="159"/>
    </row>
    <row r="2205" spans="1:49" ht="38.25">
      <c r="A2205" s="395"/>
      <c r="B2205" s="395">
        <v>4672730400</v>
      </c>
      <c r="C2205" s="263" t="s">
        <v>8965</v>
      </c>
      <c r="D2205" s="263" t="s">
        <v>8966</v>
      </c>
      <c r="E2205" s="263" t="s">
        <v>4362</v>
      </c>
      <c r="F2205" s="263" t="s">
        <v>422</v>
      </c>
      <c r="G2205" s="263" t="s">
        <v>655</v>
      </c>
      <c r="H2205" s="263"/>
      <c r="I2205" s="263"/>
      <c r="J2205" s="263"/>
      <c r="K2205" s="263"/>
      <c r="L2205" s="263"/>
      <c r="M2205" s="263"/>
      <c r="N2205" s="263"/>
      <c r="O2205" s="158"/>
      <c r="P2205" s="296">
        <f t="shared" si="96"/>
        <v>0</v>
      </c>
      <c r="Q2205" s="263"/>
      <c r="R2205" s="263"/>
      <c r="S2205" s="263"/>
      <c r="T2205" s="263"/>
      <c r="U2205" s="263"/>
      <c r="V2205" s="263"/>
      <c r="W2205" s="263"/>
      <c r="X2205" s="158"/>
      <c r="Y2205" s="297">
        <f t="shared" si="97"/>
        <v>0</v>
      </c>
      <c r="Z2205" s="263"/>
      <c r="AA2205" s="263"/>
      <c r="AB2205" s="263"/>
      <c r="AC2205" s="263"/>
      <c r="AD2205" s="263"/>
      <c r="AE2205" s="263"/>
      <c r="AF2205" s="263">
        <v>1</v>
      </c>
      <c r="AG2205" s="158">
        <v>44963</v>
      </c>
      <c r="AH2205" s="297">
        <f t="shared" si="95"/>
        <v>1</v>
      </c>
      <c r="AI2205" s="573"/>
      <c r="AJ2205" s="574" t="s">
        <v>659</v>
      </c>
      <c r="AK2205" s="574" t="s">
        <v>430</v>
      </c>
      <c r="AL2205" s="574"/>
      <c r="AM2205" s="574"/>
      <c r="AN2205" s="574"/>
      <c r="AO2205" s="574"/>
      <c r="AP2205" s="574"/>
      <c r="AQ2205" s="574"/>
      <c r="AR2205" s="574"/>
      <c r="AS2205" s="575"/>
      <c r="AT2205" s="576"/>
      <c r="AU2205" s="575"/>
      <c r="AV2205" s="577"/>
      <c r="AW2205" s="159"/>
    </row>
    <row r="2206" spans="1:49" ht="25.5">
      <c r="A2206" s="395"/>
      <c r="B2206" s="395">
        <v>5381702600</v>
      </c>
      <c r="C2206" s="263" t="s">
        <v>8967</v>
      </c>
      <c r="D2206" s="263" t="s">
        <v>8968</v>
      </c>
      <c r="E2206" s="263" t="s">
        <v>4363</v>
      </c>
      <c r="F2206" s="263" t="s">
        <v>422</v>
      </c>
      <c r="G2206" s="263" t="s">
        <v>655</v>
      </c>
      <c r="H2206" s="263"/>
      <c r="I2206" s="263"/>
      <c r="J2206" s="263"/>
      <c r="K2206" s="263"/>
      <c r="L2206" s="263"/>
      <c r="M2206" s="263"/>
      <c r="N2206" s="263"/>
      <c r="O2206" s="158"/>
      <c r="P2206" s="296">
        <f t="shared" si="96"/>
        <v>0</v>
      </c>
      <c r="Q2206" s="263"/>
      <c r="R2206" s="263"/>
      <c r="S2206" s="263"/>
      <c r="T2206" s="263"/>
      <c r="U2206" s="263"/>
      <c r="V2206" s="263"/>
      <c r="W2206" s="263"/>
      <c r="X2206" s="158"/>
      <c r="Y2206" s="297">
        <f t="shared" si="97"/>
        <v>0</v>
      </c>
      <c r="Z2206" s="263"/>
      <c r="AA2206" s="263"/>
      <c r="AB2206" s="263"/>
      <c r="AC2206" s="263"/>
      <c r="AD2206" s="263"/>
      <c r="AE2206" s="263"/>
      <c r="AF2206" s="263">
        <v>1</v>
      </c>
      <c r="AG2206" s="158">
        <v>45152</v>
      </c>
      <c r="AH2206" s="297">
        <f t="shared" si="95"/>
        <v>1</v>
      </c>
      <c r="AI2206" s="573"/>
      <c r="AJ2206" s="574" t="s">
        <v>659</v>
      </c>
      <c r="AK2206" s="574" t="s">
        <v>430</v>
      </c>
      <c r="AL2206" s="574"/>
      <c r="AM2206" s="574"/>
      <c r="AN2206" s="574"/>
      <c r="AO2206" s="574"/>
      <c r="AP2206" s="574"/>
      <c r="AQ2206" s="574"/>
      <c r="AR2206" s="574"/>
      <c r="AS2206" s="575"/>
      <c r="AT2206" s="576"/>
      <c r="AU2206" s="575"/>
      <c r="AV2206" s="577"/>
      <c r="AW2206" s="159"/>
    </row>
    <row r="2207" spans="1:49" ht="25.5">
      <c r="A2207" s="395"/>
      <c r="B2207" s="395">
        <v>4670731200</v>
      </c>
      <c r="C2207" s="263" t="s">
        <v>8969</v>
      </c>
      <c r="D2207" s="263" t="s">
        <v>8970</v>
      </c>
      <c r="E2207" s="263" t="s">
        <v>4364</v>
      </c>
      <c r="F2207" s="263" t="s">
        <v>422</v>
      </c>
      <c r="G2207" s="263" t="s">
        <v>655</v>
      </c>
      <c r="H2207" s="263"/>
      <c r="I2207" s="263"/>
      <c r="J2207" s="263"/>
      <c r="K2207" s="263"/>
      <c r="L2207" s="263"/>
      <c r="M2207" s="263"/>
      <c r="N2207" s="263"/>
      <c r="O2207" s="158"/>
      <c r="P2207" s="296">
        <f t="shared" si="96"/>
        <v>0</v>
      </c>
      <c r="Q2207" s="263"/>
      <c r="R2207" s="263"/>
      <c r="S2207" s="263"/>
      <c r="T2207" s="263"/>
      <c r="U2207" s="263"/>
      <c r="V2207" s="263"/>
      <c r="W2207" s="263"/>
      <c r="X2207" s="158"/>
      <c r="Y2207" s="297">
        <f t="shared" si="97"/>
        <v>0</v>
      </c>
      <c r="Z2207" s="263"/>
      <c r="AA2207" s="263"/>
      <c r="AB2207" s="263"/>
      <c r="AC2207" s="263"/>
      <c r="AD2207" s="263"/>
      <c r="AE2207" s="263"/>
      <c r="AF2207" s="263">
        <v>1</v>
      </c>
      <c r="AG2207" s="158">
        <v>44944</v>
      </c>
      <c r="AH2207" s="297">
        <f t="shared" si="95"/>
        <v>1</v>
      </c>
      <c r="AI2207" s="573"/>
      <c r="AJ2207" s="574" t="s">
        <v>659</v>
      </c>
      <c r="AK2207" s="574" t="s">
        <v>430</v>
      </c>
      <c r="AL2207" s="574"/>
      <c r="AM2207" s="574"/>
      <c r="AN2207" s="574"/>
      <c r="AO2207" s="574"/>
      <c r="AP2207" s="574"/>
      <c r="AQ2207" s="574"/>
      <c r="AR2207" s="574"/>
      <c r="AS2207" s="575"/>
      <c r="AT2207" s="576"/>
      <c r="AU2207" s="575"/>
      <c r="AV2207" s="577"/>
      <c r="AW2207" s="159"/>
    </row>
    <row r="2208" spans="1:49" ht="25.5">
      <c r="A2208" s="395"/>
      <c r="B2208" s="395">
        <v>4721110400</v>
      </c>
      <c r="C2208" s="263" t="s">
        <v>8971</v>
      </c>
      <c r="D2208" s="263" t="s">
        <v>8972</v>
      </c>
      <c r="E2208" s="263" t="s">
        <v>4365</v>
      </c>
      <c r="F2208" s="263" t="s">
        <v>422</v>
      </c>
      <c r="G2208" s="263" t="s">
        <v>655</v>
      </c>
      <c r="H2208" s="263"/>
      <c r="I2208" s="263"/>
      <c r="J2208" s="263"/>
      <c r="K2208" s="263"/>
      <c r="L2208" s="263"/>
      <c r="M2208" s="263"/>
      <c r="N2208" s="263"/>
      <c r="O2208" s="158"/>
      <c r="P2208" s="296">
        <f t="shared" si="96"/>
        <v>0</v>
      </c>
      <c r="Q2208" s="263"/>
      <c r="R2208" s="263"/>
      <c r="S2208" s="263"/>
      <c r="T2208" s="263"/>
      <c r="U2208" s="263"/>
      <c r="V2208" s="263"/>
      <c r="W2208" s="263"/>
      <c r="X2208" s="158"/>
      <c r="Y2208" s="297">
        <f t="shared" si="97"/>
        <v>0</v>
      </c>
      <c r="Z2208" s="263"/>
      <c r="AA2208" s="263"/>
      <c r="AB2208" s="263"/>
      <c r="AC2208" s="263"/>
      <c r="AD2208" s="263"/>
      <c r="AE2208" s="263"/>
      <c r="AF2208" s="263">
        <v>1</v>
      </c>
      <c r="AG2208" s="158">
        <v>45065</v>
      </c>
      <c r="AH2208" s="297">
        <f t="shared" si="95"/>
        <v>1</v>
      </c>
      <c r="AI2208" s="573"/>
      <c r="AJ2208" s="574" t="s">
        <v>659</v>
      </c>
      <c r="AK2208" s="574" t="s">
        <v>430</v>
      </c>
      <c r="AL2208" s="574"/>
      <c r="AM2208" s="574"/>
      <c r="AN2208" s="574"/>
      <c r="AO2208" s="574"/>
      <c r="AP2208" s="574"/>
      <c r="AQ2208" s="574"/>
      <c r="AR2208" s="574"/>
      <c r="AS2208" s="575"/>
      <c r="AT2208" s="576"/>
      <c r="AU2208" s="575"/>
      <c r="AV2208" s="577"/>
      <c r="AW2208" s="159"/>
    </row>
    <row r="2209" spans="1:49" ht="25.5">
      <c r="A2209" s="395"/>
      <c r="B2209" s="395">
        <v>5484721100</v>
      </c>
      <c r="C2209" s="263" t="s">
        <v>8973</v>
      </c>
      <c r="D2209" s="263" t="s">
        <v>8974</v>
      </c>
      <c r="E2209" s="263" t="s">
        <v>4366</v>
      </c>
      <c r="F2209" s="263" t="s">
        <v>422</v>
      </c>
      <c r="G2209" s="263" t="s">
        <v>655</v>
      </c>
      <c r="H2209" s="263"/>
      <c r="I2209" s="263"/>
      <c r="J2209" s="263"/>
      <c r="K2209" s="263"/>
      <c r="L2209" s="263"/>
      <c r="M2209" s="263"/>
      <c r="N2209" s="263"/>
      <c r="O2209" s="158"/>
      <c r="P2209" s="296">
        <f t="shared" si="96"/>
        <v>0</v>
      </c>
      <c r="Q2209" s="263"/>
      <c r="R2209" s="263"/>
      <c r="S2209" s="263"/>
      <c r="T2209" s="263"/>
      <c r="U2209" s="263"/>
      <c r="V2209" s="263"/>
      <c r="W2209" s="263"/>
      <c r="X2209" s="158"/>
      <c r="Y2209" s="297">
        <f t="shared" si="97"/>
        <v>0</v>
      </c>
      <c r="Z2209" s="263"/>
      <c r="AA2209" s="263"/>
      <c r="AB2209" s="263"/>
      <c r="AC2209" s="263"/>
      <c r="AD2209" s="263"/>
      <c r="AE2209" s="263"/>
      <c r="AF2209" s="263">
        <v>1</v>
      </c>
      <c r="AG2209" s="158">
        <v>45042</v>
      </c>
      <c r="AH2209" s="297">
        <f t="shared" si="95"/>
        <v>1</v>
      </c>
      <c r="AI2209" s="573"/>
      <c r="AJ2209" s="574" t="s">
        <v>659</v>
      </c>
      <c r="AK2209" s="574" t="s">
        <v>430</v>
      </c>
      <c r="AL2209" s="574"/>
      <c r="AM2209" s="574"/>
      <c r="AN2209" s="574"/>
      <c r="AO2209" s="574"/>
      <c r="AP2209" s="574"/>
      <c r="AQ2209" s="574"/>
      <c r="AR2209" s="574"/>
      <c r="AS2209" s="575"/>
      <c r="AT2209" s="576"/>
      <c r="AU2209" s="575"/>
      <c r="AV2209" s="577"/>
      <c r="AW2209" s="159"/>
    </row>
    <row r="2210" spans="1:49" ht="25.5">
      <c r="A2210" s="395"/>
      <c r="B2210" s="395">
        <v>4717201500</v>
      </c>
      <c r="C2210" s="263" t="s">
        <v>8975</v>
      </c>
      <c r="D2210" s="263" t="s">
        <v>8976</v>
      </c>
      <c r="E2210" s="263" t="s">
        <v>4367</v>
      </c>
      <c r="F2210" s="263" t="s">
        <v>422</v>
      </c>
      <c r="G2210" s="263" t="s">
        <v>655</v>
      </c>
      <c r="H2210" s="263"/>
      <c r="I2210" s="263"/>
      <c r="J2210" s="263"/>
      <c r="K2210" s="263"/>
      <c r="L2210" s="263"/>
      <c r="M2210" s="263"/>
      <c r="N2210" s="263"/>
      <c r="O2210" s="158"/>
      <c r="P2210" s="296">
        <f t="shared" si="96"/>
        <v>0</v>
      </c>
      <c r="Q2210" s="263"/>
      <c r="R2210" s="263"/>
      <c r="S2210" s="263"/>
      <c r="T2210" s="263"/>
      <c r="U2210" s="263"/>
      <c r="V2210" s="263"/>
      <c r="W2210" s="263"/>
      <c r="X2210" s="158"/>
      <c r="Y2210" s="297">
        <f t="shared" si="97"/>
        <v>0</v>
      </c>
      <c r="Z2210" s="263"/>
      <c r="AA2210" s="263"/>
      <c r="AB2210" s="263"/>
      <c r="AC2210" s="263"/>
      <c r="AD2210" s="263"/>
      <c r="AE2210" s="263"/>
      <c r="AF2210" s="263">
        <v>1</v>
      </c>
      <c r="AG2210" s="158">
        <v>45043</v>
      </c>
      <c r="AH2210" s="297">
        <f t="shared" si="95"/>
        <v>1</v>
      </c>
      <c r="AI2210" s="573"/>
      <c r="AJ2210" s="574" t="s">
        <v>659</v>
      </c>
      <c r="AK2210" s="574" t="s">
        <v>430</v>
      </c>
      <c r="AL2210" s="574"/>
      <c r="AM2210" s="574"/>
      <c r="AN2210" s="574"/>
      <c r="AO2210" s="574"/>
      <c r="AP2210" s="574"/>
      <c r="AQ2210" s="574"/>
      <c r="AR2210" s="574"/>
      <c r="AS2210" s="575"/>
      <c r="AT2210" s="576"/>
      <c r="AU2210" s="575"/>
      <c r="AV2210" s="577"/>
      <c r="AW2210" s="159"/>
    </row>
    <row r="2211" spans="1:49" ht="25.5">
      <c r="A2211" s="395"/>
      <c r="B2211" s="395">
        <v>4490411200</v>
      </c>
      <c r="C2211" s="263" t="s">
        <v>8977</v>
      </c>
      <c r="D2211" s="263" t="s">
        <v>8978</v>
      </c>
      <c r="E2211" s="263" t="s">
        <v>4368</v>
      </c>
      <c r="F2211" s="263" t="s">
        <v>422</v>
      </c>
      <c r="G2211" s="263" t="s">
        <v>655</v>
      </c>
      <c r="H2211" s="263"/>
      <c r="I2211" s="263"/>
      <c r="J2211" s="263"/>
      <c r="K2211" s="263"/>
      <c r="L2211" s="263"/>
      <c r="M2211" s="263"/>
      <c r="N2211" s="263"/>
      <c r="O2211" s="158"/>
      <c r="P2211" s="296">
        <f t="shared" si="96"/>
        <v>0</v>
      </c>
      <c r="Q2211" s="263"/>
      <c r="R2211" s="263"/>
      <c r="S2211" s="263"/>
      <c r="T2211" s="263"/>
      <c r="U2211" s="263"/>
      <c r="V2211" s="263"/>
      <c r="W2211" s="263"/>
      <c r="X2211" s="158"/>
      <c r="Y2211" s="297">
        <f t="shared" si="97"/>
        <v>0</v>
      </c>
      <c r="Z2211" s="263"/>
      <c r="AA2211" s="263"/>
      <c r="AB2211" s="263"/>
      <c r="AC2211" s="263"/>
      <c r="AD2211" s="263"/>
      <c r="AE2211" s="263"/>
      <c r="AF2211" s="263">
        <v>1</v>
      </c>
      <c r="AG2211" s="158">
        <v>44931</v>
      </c>
      <c r="AH2211" s="297">
        <f t="shared" si="95"/>
        <v>1</v>
      </c>
      <c r="AI2211" s="573"/>
      <c r="AJ2211" s="574" t="s">
        <v>659</v>
      </c>
      <c r="AK2211" s="574" t="s">
        <v>430</v>
      </c>
      <c r="AL2211" s="574"/>
      <c r="AM2211" s="574"/>
      <c r="AN2211" s="574"/>
      <c r="AO2211" s="574"/>
      <c r="AP2211" s="574"/>
      <c r="AQ2211" s="574"/>
      <c r="AR2211" s="574"/>
      <c r="AS2211" s="575"/>
      <c r="AT2211" s="576"/>
      <c r="AU2211" s="575"/>
      <c r="AV2211" s="577"/>
      <c r="AW2211" s="159"/>
    </row>
    <row r="2212" spans="1:49" ht="25.5">
      <c r="A2212" s="395"/>
      <c r="B2212" s="395">
        <v>5410420100</v>
      </c>
      <c r="C2212" s="263" t="s">
        <v>8979</v>
      </c>
      <c r="D2212" s="263" t="s">
        <v>8980</v>
      </c>
      <c r="E2212" s="263" t="s">
        <v>4369</v>
      </c>
      <c r="F2212" s="263" t="s">
        <v>422</v>
      </c>
      <c r="G2212" s="263" t="s">
        <v>655</v>
      </c>
      <c r="H2212" s="263"/>
      <c r="I2212" s="263"/>
      <c r="J2212" s="263"/>
      <c r="K2212" s="263"/>
      <c r="L2212" s="263"/>
      <c r="M2212" s="263"/>
      <c r="N2212" s="263"/>
      <c r="O2212" s="158"/>
      <c r="P2212" s="296">
        <f t="shared" si="96"/>
        <v>0</v>
      </c>
      <c r="Q2212" s="263"/>
      <c r="R2212" s="263"/>
      <c r="S2212" s="263"/>
      <c r="T2212" s="263"/>
      <c r="U2212" s="263"/>
      <c r="V2212" s="263"/>
      <c r="W2212" s="263"/>
      <c r="X2212" s="158"/>
      <c r="Y2212" s="297">
        <f t="shared" si="97"/>
        <v>0</v>
      </c>
      <c r="Z2212" s="263"/>
      <c r="AA2212" s="263"/>
      <c r="AB2212" s="263"/>
      <c r="AC2212" s="263"/>
      <c r="AD2212" s="263"/>
      <c r="AE2212" s="263"/>
      <c r="AF2212" s="263">
        <v>1</v>
      </c>
      <c r="AG2212" s="158">
        <v>45110</v>
      </c>
      <c r="AH2212" s="297">
        <f t="shared" si="95"/>
        <v>1</v>
      </c>
      <c r="AI2212" s="573"/>
      <c r="AJ2212" s="574" t="s">
        <v>659</v>
      </c>
      <c r="AK2212" s="574" t="s">
        <v>430</v>
      </c>
      <c r="AL2212" s="574"/>
      <c r="AM2212" s="574"/>
      <c r="AN2212" s="574"/>
      <c r="AO2212" s="574"/>
      <c r="AP2212" s="574"/>
      <c r="AQ2212" s="574"/>
      <c r="AR2212" s="574"/>
      <c r="AS2212" s="575"/>
      <c r="AT2212" s="576"/>
      <c r="AU2212" s="575"/>
      <c r="AV2212" s="577"/>
      <c r="AW2212" s="159"/>
    </row>
    <row r="2213" spans="1:49" ht="25.5">
      <c r="A2213" s="395"/>
      <c r="B2213" s="395">
        <v>4532122200</v>
      </c>
      <c r="C2213" s="263" t="s">
        <v>8981</v>
      </c>
      <c r="D2213" s="263" t="s">
        <v>8982</v>
      </c>
      <c r="E2213" s="263" t="s">
        <v>4370</v>
      </c>
      <c r="F2213" s="263" t="s">
        <v>422</v>
      </c>
      <c r="G2213" s="263" t="s">
        <v>655</v>
      </c>
      <c r="H2213" s="263"/>
      <c r="I2213" s="263"/>
      <c r="J2213" s="263"/>
      <c r="K2213" s="263"/>
      <c r="L2213" s="263"/>
      <c r="M2213" s="263"/>
      <c r="N2213" s="263"/>
      <c r="O2213" s="158"/>
      <c r="P2213" s="296">
        <f t="shared" si="96"/>
        <v>0</v>
      </c>
      <c r="Q2213" s="263"/>
      <c r="R2213" s="263"/>
      <c r="S2213" s="263"/>
      <c r="T2213" s="263"/>
      <c r="U2213" s="263"/>
      <c r="V2213" s="263"/>
      <c r="W2213" s="263"/>
      <c r="X2213" s="158"/>
      <c r="Y2213" s="297">
        <f t="shared" si="97"/>
        <v>0</v>
      </c>
      <c r="Z2213" s="263"/>
      <c r="AA2213" s="263"/>
      <c r="AB2213" s="263"/>
      <c r="AC2213" s="263"/>
      <c r="AD2213" s="263"/>
      <c r="AE2213" s="263"/>
      <c r="AF2213" s="263">
        <v>1</v>
      </c>
      <c r="AG2213" s="158">
        <v>45134</v>
      </c>
      <c r="AH2213" s="297">
        <f t="shared" si="95"/>
        <v>1</v>
      </c>
      <c r="AI2213" s="573"/>
      <c r="AJ2213" s="574" t="s">
        <v>659</v>
      </c>
      <c r="AK2213" s="574" t="s">
        <v>430</v>
      </c>
      <c r="AL2213" s="574"/>
      <c r="AM2213" s="574"/>
      <c r="AN2213" s="574"/>
      <c r="AO2213" s="574"/>
      <c r="AP2213" s="574"/>
      <c r="AQ2213" s="574"/>
      <c r="AR2213" s="574"/>
      <c r="AS2213" s="575"/>
      <c r="AT2213" s="576"/>
      <c r="AU2213" s="575"/>
      <c r="AV2213" s="577"/>
      <c r="AW2213" s="159"/>
    </row>
    <row r="2214" spans="1:49" ht="25.5">
      <c r="A2214" s="395"/>
      <c r="B2214" s="395">
        <v>5462921500</v>
      </c>
      <c r="C2214" s="263" t="s">
        <v>8983</v>
      </c>
      <c r="D2214" s="263" t="s">
        <v>8984</v>
      </c>
      <c r="E2214" s="263" t="s">
        <v>4371</v>
      </c>
      <c r="F2214" s="263" t="s">
        <v>422</v>
      </c>
      <c r="G2214" s="263" t="s">
        <v>655</v>
      </c>
      <c r="H2214" s="263"/>
      <c r="I2214" s="263"/>
      <c r="J2214" s="263"/>
      <c r="K2214" s="263"/>
      <c r="L2214" s="263"/>
      <c r="M2214" s="263"/>
      <c r="N2214" s="263"/>
      <c r="O2214" s="158"/>
      <c r="P2214" s="296">
        <f t="shared" si="96"/>
        <v>0</v>
      </c>
      <c r="Q2214" s="263"/>
      <c r="R2214" s="263"/>
      <c r="S2214" s="263"/>
      <c r="T2214" s="263"/>
      <c r="U2214" s="263"/>
      <c r="V2214" s="263"/>
      <c r="W2214" s="263"/>
      <c r="X2214" s="158"/>
      <c r="Y2214" s="297">
        <f t="shared" si="97"/>
        <v>0</v>
      </c>
      <c r="Z2214" s="263"/>
      <c r="AA2214" s="263"/>
      <c r="AB2214" s="263"/>
      <c r="AC2214" s="263"/>
      <c r="AD2214" s="263"/>
      <c r="AE2214" s="263"/>
      <c r="AF2214" s="263">
        <v>1</v>
      </c>
      <c r="AG2214" s="158">
        <v>44951</v>
      </c>
      <c r="AH2214" s="297">
        <f t="shared" si="95"/>
        <v>1</v>
      </c>
      <c r="AI2214" s="573"/>
      <c r="AJ2214" s="574" t="s">
        <v>659</v>
      </c>
      <c r="AK2214" s="574" t="s">
        <v>430</v>
      </c>
      <c r="AL2214" s="574"/>
      <c r="AM2214" s="574"/>
      <c r="AN2214" s="574"/>
      <c r="AO2214" s="574"/>
      <c r="AP2214" s="574"/>
      <c r="AQ2214" s="574"/>
      <c r="AR2214" s="574"/>
      <c r="AS2214" s="575"/>
      <c r="AT2214" s="576"/>
      <c r="AU2214" s="575"/>
      <c r="AV2214" s="577"/>
      <c r="AW2214" s="159"/>
    </row>
    <row r="2215" spans="1:49" ht="25.5">
      <c r="A2215" s="395"/>
      <c r="B2215" s="395">
        <v>4177302500</v>
      </c>
      <c r="C2215" s="263" t="s">
        <v>8985</v>
      </c>
      <c r="D2215" s="263" t="s">
        <v>8986</v>
      </c>
      <c r="E2215" s="263" t="s">
        <v>4372</v>
      </c>
      <c r="F2215" s="263" t="s">
        <v>422</v>
      </c>
      <c r="G2215" s="263" t="s">
        <v>655</v>
      </c>
      <c r="H2215" s="263"/>
      <c r="I2215" s="263"/>
      <c r="J2215" s="263"/>
      <c r="K2215" s="263"/>
      <c r="L2215" s="263"/>
      <c r="M2215" s="263"/>
      <c r="N2215" s="263"/>
      <c r="O2215" s="158"/>
      <c r="P2215" s="296">
        <f t="shared" si="96"/>
        <v>0</v>
      </c>
      <c r="Q2215" s="263"/>
      <c r="R2215" s="263"/>
      <c r="S2215" s="263"/>
      <c r="T2215" s="263"/>
      <c r="U2215" s="263"/>
      <c r="V2215" s="263"/>
      <c r="W2215" s="263"/>
      <c r="X2215" s="158"/>
      <c r="Y2215" s="297">
        <f t="shared" si="97"/>
        <v>0</v>
      </c>
      <c r="Z2215" s="263"/>
      <c r="AA2215" s="263"/>
      <c r="AB2215" s="263"/>
      <c r="AC2215" s="263"/>
      <c r="AD2215" s="263"/>
      <c r="AE2215" s="263"/>
      <c r="AF2215" s="263">
        <v>1</v>
      </c>
      <c r="AG2215" s="158">
        <v>45079</v>
      </c>
      <c r="AH2215" s="297">
        <f t="shared" si="95"/>
        <v>1</v>
      </c>
      <c r="AI2215" s="573"/>
      <c r="AJ2215" s="574" t="s">
        <v>659</v>
      </c>
      <c r="AK2215" s="574" t="s">
        <v>430</v>
      </c>
      <c r="AL2215" s="574"/>
      <c r="AM2215" s="574"/>
      <c r="AN2215" s="574"/>
      <c r="AO2215" s="574"/>
      <c r="AP2215" s="574"/>
      <c r="AQ2215" s="574"/>
      <c r="AR2215" s="574"/>
      <c r="AS2215" s="575"/>
      <c r="AT2215" s="576"/>
      <c r="AU2215" s="575"/>
      <c r="AV2215" s="577"/>
      <c r="AW2215" s="159"/>
    </row>
    <row r="2216" spans="1:49" ht="25.5">
      <c r="A2216" s="395"/>
      <c r="B2216" s="395">
        <v>4712121100</v>
      </c>
      <c r="C2216" s="263" t="s">
        <v>8987</v>
      </c>
      <c r="D2216" s="263" t="s">
        <v>8988</v>
      </c>
      <c r="E2216" s="263" t="s">
        <v>4373</v>
      </c>
      <c r="F2216" s="263" t="s">
        <v>422</v>
      </c>
      <c r="G2216" s="263" t="s">
        <v>655</v>
      </c>
      <c r="H2216" s="263"/>
      <c r="I2216" s="263"/>
      <c r="J2216" s="263"/>
      <c r="K2216" s="263"/>
      <c r="L2216" s="263"/>
      <c r="M2216" s="263"/>
      <c r="N2216" s="263"/>
      <c r="O2216" s="158"/>
      <c r="P2216" s="296">
        <f t="shared" si="96"/>
        <v>0</v>
      </c>
      <c r="Q2216" s="263"/>
      <c r="R2216" s="263"/>
      <c r="S2216" s="263"/>
      <c r="T2216" s="263"/>
      <c r="U2216" s="263"/>
      <c r="V2216" s="263"/>
      <c r="W2216" s="263"/>
      <c r="X2216" s="158"/>
      <c r="Y2216" s="297">
        <f t="shared" si="97"/>
        <v>0</v>
      </c>
      <c r="Z2216" s="263"/>
      <c r="AA2216" s="263"/>
      <c r="AB2216" s="263"/>
      <c r="AC2216" s="263"/>
      <c r="AD2216" s="263"/>
      <c r="AE2216" s="263"/>
      <c r="AF2216" s="263">
        <v>2</v>
      </c>
      <c r="AG2216" s="158">
        <v>44986</v>
      </c>
      <c r="AH2216" s="297">
        <f t="shared" si="95"/>
        <v>2</v>
      </c>
      <c r="AI2216" s="573"/>
      <c r="AJ2216" s="574" t="s">
        <v>659</v>
      </c>
      <c r="AK2216" s="574" t="s">
        <v>430</v>
      </c>
      <c r="AL2216" s="574"/>
      <c r="AM2216" s="574"/>
      <c r="AN2216" s="574"/>
      <c r="AO2216" s="574"/>
      <c r="AP2216" s="574"/>
      <c r="AQ2216" s="574"/>
      <c r="AR2216" s="574"/>
      <c r="AS2216" s="575"/>
      <c r="AT2216" s="576"/>
      <c r="AU2216" s="575"/>
      <c r="AV2216" s="577"/>
      <c r="AW2216" s="159"/>
    </row>
    <row r="2217" spans="1:49" ht="25.5">
      <c r="A2217" s="395"/>
      <c r="B2217" s="395">
        <v>4483330900</v>
      </c>
      <c r="C2217" s="263" t="s">
        <v>8989</v>
      </c>
      <c r="D2217" s="263" t="s">
        <v>8990</v>
      </c>
      <c r="E2217" s="263" t="s">
        <v>4374</v>
      </c>
      <c r="F2217" s="263" t="s">
        <v>422</v>
      </c>
      <c r="G2217" s="263" t="s">
        <v>655</v>
      </c>
      <c r="H2217" s="263"/>
      <c r="I2217" s="263"/>
      <c r="J2217" s="263"/>
      <c r="K2217" s="263"/>
      <c r="L2217" s="263"/>
      <c r="M2217" s="263"/>
      <c r="N2217" s="263"/>
      <c r="O2217" s="158"/>
      <c r="P2217" s="296">
        <f t="shared" si="96"/>
        <v>0</v>
      </c>
      <c r="Q2217" s="263"/>
      <c r="R2217" s="263"/>
      <c r="S2217" s="263"/>
      <c r="T2217" s="263"/>
      <c r="U2217" s="263"/>
      <c r="V2217" s="263"/>
      <c r="W2217" s="263"/>
      <c r="X2217" s="158"/>
      <c r="Y2217" s="297">
        <f t="shared" si="97"/>
        <v>0</v>
      </c>
      <c r="Z2217" s="263"/>
      <c r="AA2217" s="263"/>
      <c r="AB2217" s="263"/>
      <c r="AC2217" s="263"/>
      <c r="AD2217" s="263"/>
      <c r="AE2217" s="263"/>
      <c r="AF2217" s="263">
        <v>2</v>
      </c>
      <c r="AG2217" s="158">
        <v>45176</v>
      </c>
      <c r="AH2217" s="297">
        <f t="shared" si="95"/>
        <v>2</v>
      </c>
      <c r="AI2217" s="573"/>
      <c r="AJ2217" s="574" t="s">
        <v>659</v>
      </c>
      <c r="AK2217" s="574" t="s">
        <v>430</v>
      </c>
      <c r="AL2217" s="574"/>
      <c r="AM2217" s="574"/>
      <c r="AN2217" s="574"/>
      <c r="AO2217" s="574"/>
      <c r="AP2217" s="574"/>
      <c r="AQ2217" s="574"/>
      <c r="AR2217" s="574"/>
      <c r="AS2217" s="575"/>
      <c r="AT2217" s="576"/>
      <c r="AU2217" s="575"/>
      <c r="AV2217" s="577"/>
      <c r="AW2217" s="159"/>
    </row>
    <row r="2218" spans="1:49" ht="25.5">
      <c r="A2218" s="395"/>
      <c r="B2218" s="395">
        <v>3184900600</v>
      </c>
      <c r="C2218" s="263" t="s">
        <v>8991</v>
      </c>
      <c r="D2218" s="263" t="s">
        <v>8992</v>
      </c>
      <c r="E2218" s="263" t="s">
        <v>4375</v>
      </c>
      <c r="F2218" s="263" t="s">
        <v>422</v>
      </c>
      <c r="G2218" s="263" t="s">
        <v>655</v>
      </c>
      <c r="H2218" s="263"/>
      <c r="I2218" s="263"/>
      <c r="J2218" s="263"/>
      <c r="K2218" s="263"/>
      <c r="L2218" s="263"/>
      <c r="M2218" s="263"/>
      <c r="N2218" s="263"/>
      <c r="O2218" s="158"/>
      <c r="P2218" s="296">
        <f t="shared" si="96"/>
        <v>0</v>
      </c>
      <c r="Q2218" s="263"/>
      <c r="R2218" s="263"/>
      <c r="S2218" s="263"/>
      <c r="T2218" s="263"/>
      <c r="U2218" s="263"/>
      <c r="V2218" s="263"/>
      <c r="W2218" s="263"/>
      <c r="X2218" s="158"/>
      <c r="Y2218" s="297">
        <f t="shared" si="97"/>
        <v>0</v>
      </c>
      <c r="Z2218" s="263"/>
      <c r="AA2218" s="263"/>
      <c r="AB2218" s="263"/>
      <c r="AC2218" s="263"/>
      <c r="AD2218" s="263"/>
      <c r="AE2218" s="263"/>
      <c r="AF2218" s="263">
        <v>1</v>
      </c>
      <c r="AG2218" s="158">
        <v>44929</v>
      </c>
      <c r="AH2218" s="297">
        <f t="shared" si="95"/>
        <v>1</v>
      </c>
      <c r="AI2218" s="573"/>
      <c r="AJ2218" s="574" t="s">
        <v>659</v>
      </c>
      <c r="AK2218" s="574" t="s">
        <v>430</v>
      </c>
      <c r="AL2218" s="574"/>
      <c r="AM2218" s="574"/>
      <c r="AN2218" s="574"/>
      <c r="AO2218" s="574"/>
      <c r="AP2218" s="574"/>
      <c r="AQ2218" s="574"/>
      <c r="AR2218" s="574"/>
      <c r="AS2218" s="575"/>
      <c r="AT2218" s="576"/>
      <c r="AU2218" s="575"/>
      <c r="AV2218" s="577"/>
      <c r="AW2218" s="159"/>
    </row>
    <row r="2219" spans="1:49" ht="25.5">
      <c r="A2219" s="395"/>
      <c r="B2219" s="395">
        <v>5452741800</v>
      </c>
      <c r="C2219" s="263" t="s">
        <v>8993</v>
      </c>
      <c r="D2219" s="263" t="s">
        <v>8994</v>
      </c>
      <c r="E2219" s="263" t="s">
        <v>4376</v>
      </c>
      <c r="F2219" s="263" t="s">
        <v>422</v>
      </c>
      <c r="G2219" s="263" t="s">
        <v>655</v>
      </c>
      <c r="H2219" s="263"/>
      <c r="I2219" s="263"/>
      <c r="J2219" s="263"/>
      <c r="K2219" s="263"/>
      <c r="L2219" s="263"/>
      <c r="M2219" s="263"/>
      <c r="N2219" s="263"/>
      <c r="O2219" s="158"/>
      <c r="P2219" s="296">
        <f t="shared" si="96"/>
        <v>0</v>
      </c>
      <c r="Q2219" s="263"/>
      <c r="R2219" s="263"/>
      <c r="S2219" s="263"/>
      <c r="T2219" s="263"/>
      <c r="U2219" s="263"/>
      <c r="V2219" s="263"/>
      <c r="W2219" s="263"/>
      <c r="X2219" s="158"/>
      <c r="Y2219" s="297">
        <f t="shared" si="97"/>
        <v>0</v>
      </c>
      <c r="Z2219" s="263"/>
      <c r="AA2219" s="263"/>
      <c r="AB2219" s="263"/>
      <c r="AC2219" s="263"/>
      <c r="AD2219" s="263"/>
      <c r="AE2219" s="263"/>
      <c r="AF2219" s="263">
        <v>1</v>
      </c>
      <c r="AG2219" s="158">
        <v>44959</v>
      </c>
      <c r="AH2219" s="297">
        <f t="shared" si="95"/>
        <v>1</v>
      </c>
      <c r="AI2219" s="573"/>
      <c r="AJ2219" s="574" t="s">
        <v>659</v>
      </c>
      <c r="AK2219" s="574" t="s">
        <v>430</v>
      </c>
      <c r="AL2219" s="574"/>
      <c r="AM2219" s="574"/>
      <c r="AN2219" s="574"/>
      <c r="AO2219" s="574"/>
      <c r="AP2219" s="574"/>
      <c r="AQ2219" s="574"/>
      <c r="AR2219" s="574"/>
      <c r="AS2219" s="575"/>
      <c r="AT2219" s="576"/>
      <c r="AU2219" s="575"/>
      <c r="AV2219" s="577"/>
      <c r="AW2219" s="159"/>
    </row>
    <row r="2220" spans="1:49" ht="25.5">
      <c r="A2220" s="395"/>
      <c r="B2220" s="395">
        <v>4316410100</v>
      </c>
      <c r="C2220" s="263" t="s">
        <v>8995</v>
      </c>
      <c r="D2220" s="263" t="s">
        <v>8996</v>
      </c>
      <c r="E2220" s="263" t="s">
        <v>4377</v>
      </c>
      <c r="F2220" s="263" t="s">
        <v>422</v>
      </c>
      <c r="G2220" s="263" t="s">
        <v>655</v>
      </c>
      <c r="H2220" s="263"/>
      <c r="I2220" s="263"/>
      <c r="J2220" s="263"/>
      <c r="K2220" s="263"/>
      <c r="L2220" s="263"/>
      <c r="M2220" s="263"/>
      <c r="N2220" s="263"/>
      <c r="O2220" s="158"/>
      <c r="P2220" s="296">
        <f t="shared" si="96"/>
        <v>0</v>
      </c>
      <c r="Q2220" s="263"/>
      <c r="R2220" s="263"/>
      <c r="S2220" s="263"/>
      <c r="T2220" s="263"/>
      <c r="U2220" s="263"/>
      <c r="V2220" s="263"/>
      <c r="W2220" s="263"/>
      <c r="X2220" s="158"/>
      <c r="Y2220" s="297">
        <f t="shared" si="97"/>
        <v>0</v>
      </c>
      <c r="Z2220" s="263"/>
      <c r="AA2220" s="263"/>
      <c r="AB2220" s="263"/>
      <c r="AC2220" s="263"/>
      <c r="AD2220" s="263"/>
      <c r="AE2220" s="263"/>
      <c r="AF2220" s="263">
        <v>1</v>
      </c>
      <c r="AG2220" s="158">
        <v>44994</v>
      </c>
      <c r="AH2220" s="297">
        <f t="shared" si="95"/>
        <v>1</v>
      </c>
      <c r="AI2220" s="573"/>
      <c r="AJ2220" s="574" t="s">
        <v>659</v>
      </c>
      <c r="AK2220" s="574" t="s">
        <v>430</v>
      </c>
      <c r="AL2220" s="574"/>
      <c r="AM2220" s="574"/>
      <c r="AN2220" s="574"/>
      <c r="AO2220" s="574"/>
      <c r="AP2220" s="574"/>
      <c r="AQ2220" s="574"/>
      <c r="AR2220" s="574"/>
      <c r="AS2220" s="575"/>
      <c r="AT2220" s="576"/>
      <c r="AU2220" s="575"/>
      <c r="AV2220" s="577"/>
      <c r="AW2220" s="159"/>
    </row>
    <row r="2221" spans="1:49" ht="25.5">
      <c r="A2221" s="395"/>
      <c r="B2221" s="395">
        <v>4472422400</v>
      </c>
      <c r="C2221" s="263" t="s">
        <v>8997</v>
      </c>
      <c r="D2221" s="263" t="s">
        <v>8998</v>
      </c>
      <c r="E2221" s="263" t="s">
        <v>4378</v>
      </c>
      <c r="F2221" s="263" t="s">
        <v>422</v>
      </c>
      <c r="G2221" s="263" t="s">
        <v>655</v>
      </c>
      <c r="H2221" s="263"/>
      <c r="I2221" s="263"/>
      <c r="J2221" s="263"/>
      <c r="K2221" s="263"/>
      <c r="L2221" s="263"/>
      <c r="M2221" s="263"/>
      <c r="N2221" s="263"/>
      <c r="O2221" s="158"/>
      <c r="P2221" s="296">
        <f t="shared" si="96"/>
        <v>0</v>
      </c>
      <c r="Q2221" s="263"/>
      <c r="R2221" s="263"/>
      <c r="S2221" s="263"/>
      <c r="T2221" s="263"/>
      <c r="U2221" s="263"/>
      <c r="V2221" s="263"/>
      <c r="W2221" s="263"/>
      <c r="X2221" s="158"/>
      <c r="Y2221" s="297">
        <f t="shared" si="97"/>
        <v>0</v>
      </c>
      <c r="Z2221" s="263"/>
      <c r="AA2221" s="263"/>
      <c r="AB2221" s="263"/>
      <c r="AC2221" s="263"/>
      <c r="AD2221" s="263"/>
      <c r="AE2221" s="263"/>
      <c r="AF2221" s="263">
        <v>1</v>
      </c>
      <c r="AG2221" s="158">
        <v>45141</v>
      </c>
      <c r="AH2221" s="297">
        <f t="shared" si="95"/>
        <v>1</v>
      </c>
      <c r="AI2221" s="573"/>
      <c r="AJ2221" s="574" t="s">
        <v>659</v>
      </c>
      <c r="AK2221" s="574" t="s">
        <v>430</v>
      </c>
      <c r="AL2221" s="574"/>
      <c r="AM2221" s="574"/>
      <c r="AN2221" s="574"/>
      <c r="AO2221" s="574"/>
      <c r="AP2221" s="574"/>
      <c r="AQ2221" s="574"/>
      <c r="AR2221" s="574"/>
      <c r="AS2221" s="575"/>
      <c r="AT2221" s="576"/>
      <c r="AU2221" s="575"/>
      <c r="AV2221" s="577"/>
      <c r="AW2221" s="159"/>
    </row>
    <row r="2222" spans="1:49" ht="38.25">
      <c r="A2222" s="395"/>
      <c r="B2222" s="395">
        <v>4392521900</v>
      </c>
      <c r="C2222" s="263" t="s">
        <v>8999</v>
      </c>
      <c r="D2222" s="263" t="s">
        <v>9000</v>
      </c>
      <c r="E2222" s="263" t="s">
        <v>4379</v>
      </c>
      <c r="F2222" s="263" t="s">
        <v>422</v>
      </c>
      <c r="G2222" s="263" t="s">
        <v>655</v>
      </c>
      <c r="H2222" s="263"/>
      <c r="I2222" s="263"/>
      <c r="J2222" s="263"/>
      <c r="K2222" s="263"/>
      <c r="L2222" s="263"/>
      <c r="M2222" s="263"/>
      <c r="N2222" s="263"/>
      <c r="O2222" s="158"/>
      <c r="P2222" s="296">
        <f t="shared" si="96"/>
        <v>0</v>
      </c>
      <c r="Q2222" s="263"/>
      <c r="R2222" s="263"/>
      <c r="S2222" s="263"/>
      <c r="T2222" s="263"/>
      <c r="U2222" s="263"/>
      <c r="V2222" s="263"/>
      <c r="W2222" s="263"/>
      <c r="X2222" s="158"/>
      <c r="Y2222" s="297">
        <f t="shared" si="97"/>
        <v>0</v>
      </c>
      <c r="Z2222" s="263"/>
      <c r="AA2222" s="263"/>
      <c r="AB2222" s="263"/>
      <c r="AC2222" s="263"/>
      <c r="AD2222" s="263"/>
      <c r="AE2222" s="263"/>
      <c r="AF2222" s="263">
        <v>1</v>
      </c>
      <c r="AG2222" s="158">
        <v>45085</v>
      </c>
      <c r="AH2222" s="297">
        <f t="shared" si="95"/>
        <v>1</v>
      </c>
      <c r="AI2222" s="573"/>
      <c r="AJ2222" s="574" t="s">
        <v>659</v>
      </c>
      <c r="AK2222" s="574" t="s">
        <v>430</v>
      </c>
      <c r="AL2222" s="574"/>
      <c r="AM2222" s="574"/>
      <c r="AN2222" s="574"/>
      <c r="AO2222" s="574"/>
      <c r="AP2222" s="574"/>
      <c r="AQ2222" s="574"/>
      <c r="AR2222" s="574"/>
      <c r="AS2222" s="575"/>
      <c r="AT2222" s="576"/>
      <c r="AU2222" s="575"/>
      <c r="AV2222" s="577"/>
      <c r="AW2222" s="159"/>
    </row>
    <row r="2223" spans="1:49" ht="25.5">
      <c r="A2223" s="395"/>
      <c r="B2223" s="395">
        <v>6303520500</v>
      </c>
      <c r="C2223" s="263" t="s">
        <v>9001</v>
      </c>
      <c r="D2223" s="263" t="s">
        <v>9002</v>
      </c>
      <c r="E2223" s="263" t="s">
        <v>4380</v>
      </c>
      <c r="F2223" s="263" t="s">
        <v>422</v>
      </c>
      <c r="G2223" s="263" t="s">
        <v>655</v>
      </c>
      <c r="H2223" s="263"/>
      <c r="I2223" s="263"/>
      <c r="J2223" s="263"/>
      <c r="K2223" s="263"/>
      <c r="L2223" s="263"/>
      <c r="M2223" s="263"/>
      <c r="N2223" s="263"/>
      <c r="O2223" s="158"/>
      <c r="P2223" s="296">
        <f t="shared" si="96"/>
        <v>0</v>
      </c>
      <c r="Q2223" s="263"/>
      <c r="R2223" s="263"/>
      <c r="S2223" s="263"/>
      <c r="T2223" s="263"/>
      <c r="U2223" s="263"/>
      <c r="V2223" s="263"/>
      <c r="W2223" s="263"/>
      <c r="X2223" s="158"/>
      <c r="Y2223" s="297">
        <f t="shared" si="97"/>
        <v>0</v>
      </c>
      <c r="Z2223" s="263"/>
      <c r="AA2223" s="263"/>
      <c r="AB2223" s="263"/>
      <c r="AC2223" s="263"/>
      <c r="AD2223" s="263"/>
      <c r="AE2223" s="263"/>
      <c r="AF2223" s="263">
        <v>1</v>
      </c>
      <c r="AG2223" s="158">
        <v>45062</v>
      </c>
      <c r="AH2223" s="297">
        <f t="shared" si="95"/>
        <v>1</v>
      </c>
      <c r="AI2223" s="573"/>
      <c r="AJ2223" s="574" t="s">
        <v>659</v>
      </c>
      <c r="AK2223" s="574" t="s">
        <v>430</v>
      </c>
      <c r="AL2223" s="574"/>
      <c r="AM2223" s="574"/>
      <c r="AN2223" s="574"/>
      <c r="AO2223" s="574"/>
      <c r="AP2223" s="574"/>
      <c r="AQ2223" s="574"/>
      <c r="AR2223" s="574"/>
      <c r="AS2223" s="575"/>
      <c r="AT2223" s="576"/>
      <c r="AU2223" s="575"/>
      <c r="AV2223" s="577"/>
      <c r="AW2223" s="159"/>
    </row>
    <row r="2224" spans="1:49" ht="25.5">
      <c r="A2224" s="395"/>
      <c r="B2224" s="395">
        <v>5506800700</v>
      </c>
      <c r="C2224" s="263" t="s">
        <v>9003</v>
      </c>
      <c r="D2224" s="263" t="s">
        <v>6502</v>
      </c>
      <c r="E2224" s="263" t="s">
        <v>4381</v>
      </c>
      <c r="F2224" s="263" t="s">
        <v>422</v>
      </c>
      <c r="G2224" s="263" t="s">
        <v>655</v>
      </c>
      <c r="H2224" s="263"/>
      <c r="I2224" s="263"/>
      <c r="J2224" s="263"/>
      <c r="K2224" s="263"/>
      <c r="L2224" s="263"/>
      <c r="M2224" s="263"/>
      <c r="N2224" s="263"/>
      <c r="O2224" s="158"/>
      <c r="P2224" s="296">
        <f t="shared" si="96"/>
        <v>0</v>
      </c>
      <c r="Q2224" s="263"/>
      <c r="R2224" s="263"/>
      <c r="S2224" s="263"/>
      <c r="T2224" s="263"/>
      <c r="U2224" s="263"/>
      <c r="V2224" s="263"/>
      <c r="W2224" s="263"/>
      <c r="X2224" s="158"/>
      <c r="Y2224" s="297">
        <f t="shared" si="97"/>
        <v>0</v>
      </c>
      <c r="Z2224" s="263"/>
      <c r="AA2224" s="263"/>
      <c r="AB2224" s="263"/>
      <c r="AC2224" s="263"/>
      <c r="AD2224" s="263"/>
      <c r="AE2224" s="263"/>
      <c r="AF2224" s="263">
        <v>1</v>
      </c>
      <c r="AG2224" s="158">
        <v>45275</v>
      </c>
      <c r="AH2224" s="297">
        <f t="shared" si="95"/>
        <v>1</v>
      </c>
      <c r="AI2224" s="573"/>
      <c r="AJ2224" s="574" t="s">
        <v>659</v>
      </c>
      <c r="AK2224" s="574" t="s">
        <v>430</v>
      </c>
      <c r="AL2224" s="574"/>
      <c r="AM2224" s="574"/>
      <c r="AN2224" s="574"/>
      <c r="AO2224" s="574"/>
      <c r="AP2224" s="574"/>
      <c r="AQ2224" s="574"/>
      <c r="AR2224" s="574"/>
      <c r="AS2224" s="575"/>
      <c r="AT2224" s="576"/>
      <c r="AU2224" s="575"/>
      <c r="AV2224" s="577"/>
      <c r="AW2224" s="159"/>
    </row>
    <row r="2225" spans="1:49" ht="25.5">
      <c r="A2225" s="395"/>
      <c r="B2225" s="395">
        <v>5495401400</v>
      </c>
      <c r="C2225" s="263" t="s">
        <v>9004</v>
      </c>
      <c r="D2225" s="263" t="s">
        <v>9005</v>
      </c>
      <c r="E2225" s="263" t="s">
        <v>4382</v>
      </c>
      <c r="F2225" s="263" t="s">
        <v>422</v>
      </c>
      <c r="G2225" s="263" t="s">
        <v>655</v>
      </c>
      <c r="H2225" s="263"/>
      <c r="I2225" s="263"/>
      <c r="J2225" s="263"/>
      <c r="K2225" s="263"/>
      <c r="L2225" s="263"/>
      <c r="M2225" s="263"/>
      <c r="N2225" s="263"/>
      <c r="O2225" s="158"/>
      <c r="P2225" s="296">
        <f t="shared" si="96"/>
        <v>0</v>
      </c>
      <c r="Q2225" s="263"/>
      <c r="R2225" s="263"/>
      <c r="S2225" s="263"/>
      <c r="T2225" s="263"/>
      <c r="U2225" s="263"/>
      <c r="V2225" s="263"/>
      <c r="W2225" s="263"/>
      <c r="X2225" s="158"/>
      <c r="Y2225" s="297">
        <f t="shared" si="97"/>
        <v>0</v>
      </c>
      <c r="Z2225" s="263"/>
      <c r="AA2225" s="263"/>
      <c r="AB2225" s="263"/>
      <c r="AC2225" s="263"/>
      <c r="AD2225" s="263"/>
      <c r="AE2225" s="263"/>
      <c r="AF2225" s="263">
        <v>1</v>
      </c>
      <c r="AG2225" s="158">
        <v>45084</v>
      </c>
      <c r="AH2225" s="297">
        <f t="shared" ref="AH2225:AH2288" si="98">SUM($Z2225:$AF2225)</f>
        <v>1</v>
      </c>
      <c r="AI2225" s="573"/>
      <c r="AJ2225" s="574" t="s">
        <v>659</v>
      </c>
      <c r="AK2225" s="574" t="s">
        <v>430</v>
      </c>
      <c r="AL2225" s="574"/>
      <c r="AM2225" s="574"/>
      <c r="AN2225" s="574"/>
      <c r="AO2225" s="574"/>
      <c r="AP2225" s="574"/>
      <c r="AQ2225" s="574"/>
      <c r="AR2225" s="574"/>
      <c r="AS2225" s="575"/>
      <c r="AT2225" s="576"/>
      <c r="AU2225" s="575"/>
      <c r="AV2225" s="577"/>
      <c r="AW2225" s="159"/>
    </row>
    <row r="2226" spans="1:49" ht="25.5">
      <c r="A2226" s="395"/>
      <c r="B2226" s="395">
        <v>4163020900</v>
      </c>
      <c r="C2226" s="263" t="s">
        <v>9006</v>
      </c>
      <c r="D2226" s="263" t="s">
        <v>9007</v>
      </c>
      <c r="E2226" s="263" t="s">
        <v>4383</v>
      </c>
      <c r="F2226" s="263" t="s">
        <v>422</v>
      </c>
      <c r="G2226" s="263" t="s">
        <v>655</v>
      </c>
      <c r="H2226" s="263"/>
      <c r="I2226" s="263"/>
      <c r="J2226" s="263"/>
      <c r="K2226" s="263"/>
      <c r="L2226" s="263"/>
      <c r="M2226" s="263"/>
      <c r="N2226" s="263"/>
      <c r="O2226" s="158"/>
      <c r="P2226" s="296">
        <f t="shared" si="96"/>
        <v>0</v>
      </c>
      <c r="Q2226" s="263"/>
      <c r="R2226" s="263"/>
      <c r="S2226" s="263"/>
      <c r="T2226" s="263"/>
      <c r="U2226" s="263"/>
      <c r="V2226" s="263"/>
      <c r="W2226" s="263"/>
      <c r="X2226" s="158"/>
      <c r="Y2226" s="297">
        <f t="shared" si="97"/>
        <v>0</v>
      </c>
      <c r="Z2226" s="263"/>
      <c r="AA2226" s="263"/>
      <c r="AB2226" s="263"/>
      <c r="AC2226" s="263"/>
      <c r="AD2226" s="263"/>
      <c r="AE2226" s="263"/>
      <c r="AF2226" s="263">
        <v>1</v>
      </c>
      <c r="AG2226" s="158">
        <v>44994</v>
      </c>
      <c r="AH2226" s="297">
        <f t="shared" si="98"/>
        <v>1</v>
      </c>
      <c r="AI2226" s="573"/>
      <c r="AJ2226" s="574" t="s">
        <v>659</v>
      </c>
      <c r="AK2226" s="574" t="s">
        <v>430</v>
      </c>
      <c r="AL2226" s="574"/>
      <c r="AM2226" s="574"/>
      <c r="AN2226" s="574"/>
      <c r="AO2226" s="574"/>
      <c r="AP2226" s="574"/>
      <c r="AQ2226" s="574"/>
      <c r="AR2226" s="574"/>
      <c r="AS2226" s="575"/>
      <c r="AT2226" s="576"/>
      <c r="AU2226" s="575"/>
      <c r="AV2226" s="577"/>
      <c r="AW2226" s="159"/>
    </row>
    <row r="2227" spans="1:49" ht="25.5">
      <c r="A2227" s="395"/>
      <c r="B2227" s="395">
        <v>4690301400</v>
      </c>
      <c r="C2227" s="263" t="s">
        <v>9008</v>
      </c>
      <c r="D2227" s="263" t="s">
        <v>9009</v>
      </c>
      <c r="E2227" s="263" t="s">
        <v>4384</v>
      </c>
      <c r="F2227" s="263" t="s">
        <v>422</v>
      </c>
      <c r="G2227" s="263" t="s">
        <v>655</v>
      </c>
      <c r="H2227" s="263"/>
      <c r="I2227" s="263"/>
      <c r="J2227" s="263"/>
      <c r="K2227" s="263"/>
      <c r="L2227" s="263"/>
      <c r="M2227" s="263"/>
      <c r="N2227" s="263"/>
      <c r="O2227" s="158"/>
      <c r="P2227" s="296">
        <f t="shared" si="96"/>
        <v>0</v>
      </c>
      <c r="Q2227" s="263"/>
      <c r="R2227" s="263"/>
      <c r="S2227" s="263"/>
      <c r="T2227" s="263"/>
      <c r="U2227" s="263"/>
      <c r="V2227" s="263"/>
      <c r="W2227" s="263"/>
      <c r="X2227" s="158"/>
      <c r="Y2227" s="297">
        <f t="shared" si="97"/>
        <v>0</v>
      </c>
      <c r="Z2227" s="263"/>
      <c r="AA2227" s="263"/>
      <c r="AB2227" s="263"/>
      <c r="AC2227" s="263"/>
      <c r="AD2227" s="263"/>
      <c r="AE2227" s="263"/>
      <c r="AF2227" s="263">
        <v>1</v>
      </c>
      <c r="AG2227" s="158">
        <v>45078</v>
      </c>
      <c r="AH2227" s="297">
        <f t="shared" si="98"/>
        <v>1</v>
      </c>
      <c r="AI2227" s="573"/>
      <c r="AJ2227" s="574" t="s">
        <v>659</v>
      </c>
      <c r="AK2227" s="574" t="s">
        <v>430</v>
      </c>
      <c r="AL2227" s="574"/>
      <c r="AM2227" s="574"/>
      <c r="AN2227" s="574"/>
      <c r="AO2227" s="574"/>
      <c r="AP2227" s="574"/>
      <c r="AQ2227" s="574"/>
      <c r="AR2227" s="574"/>
      <c r="AS2227" s="575"/>
      <c r="AT2227" s="576"/>
      <c r="AU2227" s="575"/>
      <c r="AV2227" s="577"/>
      <c r="AW2227" s="159"/>
    </row>
    <row r="2228" spans="1:49" ht="25.5">
      <c r="A2228" s="395"/>
      <c r="B2228" s="395">
        <v>4484120800</v>
      </c>
      <c r="C2228" s="263" t="s">
        <v>9010</v>
      </c>
      <c r="D2228" s="263" t="s">
        <v>9011</v>
      </c>
      <c r="E2228" s="263" t="s">
        <v>4385</v>
      </c>
      <c r="F2228" s="263" t="s">
        <v>422</v>
      </c>
      <c r="G2228" s="263" t="s">
        <v>655</v>
      </c>
      <c r="H2228" s="263"/>
      <c r="I2228" s="263"/>
      <c r="J2228" s="263"/>
      <c r="K2228" s="263"/>
      <c r="L2228" s="263"/>
      <c r="M2228" s="263"/>
      <c r="N2228" s="263"/>
      <c r="O2228" s="158"/>
      <c r="P2228" s="296">
        <f t="shared" si="96"/>
        <v>0</v>
      </c>
      <c r="Q2228" s="263"/>
      <c r="R2228" s="263"/>
      <c r="S2228" s="263"/>
      <c r="T2228" s="263"/>
      <c r="U2228" s="263"/>
      <c r="V2228" s="263"/>
      <c r="W2228" s="263"/>
      <c r="X2228" s="158"/>
      <c r="Y2228" s="297">
        <f t="shared" si="97"/>
        <v>0</v>
      </c>
      <c r="Z2228" s="263"/>
      <c r="AA2228" s="263"/>
      <c r="AB2228" s="263"/>
      <c r="AC2228" s="263"/>
      <c r="AD2228" s="263"/>
      <c r="AE2228" s="263"/>
      <c r="AF2228" s="263">
        <v>2</v>
      </c>
      <c r="AG2228" s="158">
        <v>45246</v>
      </c>
      <c r="AH2228" s="297">
        <f t="shared" si="98"/>
        <v>2</v>
      </c>
      <c r="AI2228" s="573"/>
      <c r="AJ2228" s="574" t="s">
        <v>659</v>
      </c>
      <c r="AK2228" s="574" t="s">
        <v>430</v>
      </c>
      <c r="AL2228" s="574"/>
      <c r="AM2228" s="574"/>
      <c r="AN2228" s="574"/>
      <c r="AO2228" s="574"/>
      <c r="AP2228" s="574"/>
      <c r="AQ2228" s="574"/>
      <c r="AR2228" s="574"/>
      <c r="AS2228" s="575"/>
      <c r="AT2228" s="576"/>
      <c r="AU2228" s="575"/>
      <c r="AV2228" s="577"/>
      <c r="AW2228" s="159"/>
    </row>
    <row r="2229" spans="1:49" ht="25.5">
      <c r="A2229" s="395"/>
      <c r="B2229" s="395">
        <v>4537111800</v>
      </c>
      <c r="C2229" s="263" t="s">
        <v>9012</v>
      </c>
      <c r="D2229" s="263" t="s">
        <v>9013</v>
      </c>
      <c r="E2229" s="263" t="s">
        <v>4386</v>
      </c>
      <c r="F2229" s="263" t="s">
        <v>422</v>
      </c>
      <c r="G2229" s="263" t="s">
        <v>655</v>
      </c>
      <c r="H2229" s="263"/>
      <c r="I2229" s="263"/>
      <c r="J2229" s="263"/>
      <c r="K2229" s="263"/>
      <c r="L2229" s="263"/>
      <c r="M2229" s="263"/>
      <c r="N2229" s="263"/>
      <c r="O2229" s="158"/>
      <c r="P2229" s="296">
        <f t="shared" si="96"/>
        <v>0</v>
      </c>
      <c r="Q2229" s="263"/>
      <c r="R2229" s="263"/>
      <c r="S2229" s="263"/>
      <c r="T2229" s="263"/>
      <c r="U2229" s="263"/>
      <c r="V2229" s="263"/>
      <c r="W2229" s="263"/>
      <c r="X2229" s="158"/>
      <c r="Y2229" s="297">
        <f t="shared" si="97"/>
        <v>0</v>
      </c>
      <c r="Z2229" s="263"/>
      <c r="AA2229" s="263"/>
      <c r="AB2229" s="263"/>
      <c r="AC2229" s="263"/>
      <c r="AD2229" s="263"/>
      <c r="AE2229" s="263"/>
      <c r="AF2229" s="263">
        <v>1</v>
      </c>
      <c r="AG2229" s="158">
        <v>45033</v>
      </c>
      <c r="AH2229" s="297">
        <f t="shared" si="98"/>
        <v>1</v>
      </c>
      <c r="AI2229" s="573"/>
      <c r="AJ2229" s="574" t="s">
        <v>659</v>
      </c>
      <c r="AK2229" s="574" t="s">
        <v>430</v>
      </c>
      <c r="AL2229" s="574"/>
      <c r="AM2229" s="574"/>
      <c r="AN2229" s="574"/>
      <c r="AO2229" s="574"/>
      <c r="AP2229" s="574"/>
      <c r="AQ2229" s="574"/>
      <c r="AR2229" s="574"/>
      <c r="AS2229" s="575"/>
      <c r="AT2229" s="576"/>
      <c r="AU2229" s="575"/>
      <c r="AV2229" s="577"/>
      <c r="AW2229" s="159"/>
    </row>
    <row r="2230" spans="1:49" ht="25.5">
      <c r="A2230" s="395"/>
      <c r="B2230" s="395">
        <v>6280902200</v>
      </c>
      <c r="C2230" s="263" t="s">
        <v>9014</v>
      </c>
      <c r="D2230" s="263" t="s">
        <v>9015</v>
      </c>
      <c r="E2230" s="263" t="s">
        <v>4387</v>
      </c>
      <c r="F2230" s="263" t="s">
        <v>422</v>
      </c>
      <c r="G2230" s="263" t="s">
        <v>655</v>
      </c>
      <c r="H2230" s="263"/>
      <c r="I2230" s="263"/>
      <c r="J2230" s="263"/>
      <c r="K2230" s="263"/>
      <c r="L2230" s="263"/>
      <c r="M2230" s="263"/>
      <c r="N2230" s="263"/>
      <c r="O2230" s="158"/>
      <c r="P2230" s="296">
        <f t="shared" si="96"/>
        <v>0</v>
      </c>
      <c r="Q2230" s="263"/>
      <c r="R2230" s="263"/>
      <c r="S2230" s="263"/>
      <c r="T2230" s="263"/>
      <c r="U2230" s="263"/>
      <c r="V2230" s="263"/>
      <c r="W2230" s="263"/>
      <c r="X2230" s="158"/>
      <c r="Y2230" s="297">
        <f t="shared" si="97"/>
        <v>0</v>
      </c>
      <c r="Z2230" s="263"/>
      <c r="AA2230" s="263"/>
      <c r="AB2230" s="263"/>
      <c r="AC2230" s="263"/>
      <c r="AD2230" s="263"/>
      <c r="AE2230" s="263"/>
      <c r="AF2230" s="263">
        <v>1</v>
      </c>
      <c r="AG2230" s="158">
        <v>45145</v>
      </c>
      <c r="AH2230" s="297">
        <f t="shared" si="98"/>
        <v>1</v>
      </c>
      <c r="AI2230" s="573"/>
      <c r="AJ2230" s="574" t="s">
        <v>659</v>
      </c>
      <c r="AK2230" s="574" t="s">
        <v>430</v>
      </c>
      <c r="AL2230" s="574"/>
      <c r="AM2230" s="574"/>
      <c r="AN2230" s="574"/>
      <c r="AO2230" s="574"/>
      <c r="AP2230" s="574"/>
      <c r="AQ2230" s="574"/>
      <c r="AR2230" s="574"/>
      <c r="AS2230" s="575"/>
      <c r="AT2230" s="576"/>
      <c r="AU2230" s="575"/>
      <c r="AV2230" s="577"/>
      <c r="AW2230" s="159"/>
    </row>
    <row r="2231" spans="1:49" ht="25.5">
      <c r="A2231" s="395"/>
      <c r="B2231" s="395">
        <v>5413913300</v>
      </c>
      <c r="C2231" s="263" t="s">
        <v>9016</v>
      </c>
      <c r="D2231" s="263" t="s">
        <v>9017</v>
      </c>
      <c r="E2231" s="263" t="s">
        <v>4388</v>
      </c>
      <c r="F2231" s="263" t="s">
        <v>422</v>
      </c>
      <c r="G2231" s="263" t="s">
        <v>655</v>
      </c>
      <c r="H2231" s="263"/>
      <c r="I2231" s="263"/>
      <c r="J2231" s="263"/>
      <c r="K2231" s="263"/>
      <c r="L2231" s="263"/>
      <c r="M2231" s="263"/>
      <c r="N2231" s="263"/>
      <c r="O2231" s="158"/>
      <c r="P2231" s="296">
        <f t="shared" ref="P2231:P2294" si="99">SUM($H2231:$N2231)</f>
        <v>0</v>
      </c>
      <c r="Q2231" s="263"/>
      <c r="R2231" s="263"/>
      <c r="S2231" s="263"/>
      <c r="T2231" s="263"/>
      <c r="U2231" s="263"/>
      <c r="V2231" s="263"/>
      <c r="W2231" s="263"/>
      <c r="X2231" s="158"/>
      <c r="Y2231" s="297">
        <f t="shared" ref="Y2231:Y2294" si="100">SUM($Q2231:$W2231)</f>
        <v>0</v>
      </c>
      <c r="Z2231" s="263"/>
      <c r="AA2231" s="263"/>
      <c r="AB2231" s="263"/>
      <c r="AC2231" s="263"/>
      <c r="AD2231" s="263"/>
      <c r="AE2231" s="263"/>
      <c r="AF2231" s="263">
        <v>1</v>
      </c>
      <c r="AG2231" s="158">
        <v>44953</v>
      </c>
      <c r="AH2231" s="297">
        <f t="shared" si="98"/>
        <v>1</v>
      </c>
      <c r="AI2231" s="573"/>
      <c r="AJ2231" s="574" t="s">
        <v>659</v>
      </c>
      <c r="AK2231" s="574" t="s">
        <v>430</v>
      </c>
      <c r="AL2231" s="574"/>
      <c r="AM2231" s="574"/>
      <c r="AN2231" s="574"/>
      <c r="AO2231" s="574"/>
      <c r="AP2231" s="574"/>
      <c r="AQ2231" s="574"/>
      <c r="AR2231" s="574"/>
      <c r="AS2231" s="575"/>
      <c r="AT2231" s="576"/>
      <c r="AU2231" s="575"/>
      <c r="AV2231" s="577"/>
      <c r="AW2231" s="159"/>
    </row>
    <row r="2232" spans="1:49" ht="25.5">
      <c r="A2232" s="395"/>
      <c r="B2232" s="395">
        <v>5513021500</v>
      </c>
      <c r="C2232" s="263" t="s">
        <v>9018</v>
      </c>
      <c r="D2232" s="263" t="s">
        <v>9019</v>
      </c>
      <c r="E2232" s="263" t="s">
        <v>4389</v>
      </c>
      <c r="F2232" s="263" t="s">
        <v>422</v>
      </c>
      <c r="G2232" s="263" t="s">
        <v>655</v>
      </c>
      <c r="H2232" s="263"/>
      <c r="I2232" s="263"/>
      <c r="J2232" s="263"/>
      <c r="K2232" s="263"/>
      <c r="L2232" s="263"/>
      <c r="M2232" s="263"/>
      <c r="N2232" s="263"/>
      <c r="O2232" s="158"/>
      <c r="P2232" s="296">
        <f t="shared" si="99"/>
        <v>0</v>
      </c>
      <c r="Q2232" s="263"/>
      <c r="R2232" s="263"/>
      <c r="S2232" s="263"/>
      <c r="T2232" s="263"/>
      <c r="U2232" s="263"/>
      <c r="V2232" s="263"/>
      <c r="W2232" s="263"/>
      <c r="X2232" s="158"/>
      <c r="Y2232" s="297">
        <f t="shared" si="100"/>
        <v>0</v>
      </c>
      <c r="Z2232" s="263"/>
      <c r="AA2232" s="263"/>
      <c r="AB2232" s="263"/>
      <c r="AC2232" s="263"/>
      <c r="AD2232" s="263"/>
      <c r="AE2232" s="263"/>
      <c r="AF2232" s="263">
        <v>1</v>
      </c>
      <c r="AG2232" s="158">
        <v>45061</v>
      </c>
      <c r="AH2232" s="297">
        <f t="shared" si="98"/>
        <v>1</v>
      </c>
      <c r="AI2232" s="573"/>
      <c r="AJ2232" s="574" t="s">
        <v>659</v>
      </c>
      <c r="AK2232" s="574" t="s">
        <v>430</v>
      </c>
      <c r="AL2232" s="574"/>
      <c r="AM2232" s="574"/>
      <c r="AN2232" s="574"/>
      <c r="AO2232" s="574"/>
      <c r="AP2232" s="574"/>
      <c r="AQ2232" s="574"/>
      <c r="AR2232" s="574"/>
      <c r="AS2232" s="575"/>
      <c r="AT2232" s="576"/>
      <c r="AU2232" s="575"/>
      <c r="AV2232" s="577"/>
      <c r="AW2232" s="159"/>
    </row>
    <row r="2233" spans="1:49" ht="25.5">
      <c r="A2233" s="395"/>
      <c r="B2233" s="395">
        <v>5481811000</v>
      </c>
      <c r="C2233" s="263" t="s">
        <v>9020</v>
      </c>
      <c r="D2233" s="263" t="s">
        <v>9021</v>
      </c>
      <c r="E2233" s="263" t="s">
        <v>4390</v>
      </c>
      <c r="F2233" s="263" t="s">
        <v>422</v>
      </c>
      <c r="G2233" s="263" t="s">
        <v>655</v>
      </c>
      <c r="H2233" s="263"/>
      <c r="I2233" s="263"/>
      <c r="J2233" s="263"/>
      <c r="K2233" s="263"/>
      <c r="L2233" s="263"/>
      <c r="M2233" s="263"/>
      <c r="N2233" s="263"/>
      <c r="O2233" s="158"/>
      <c r="P2233" s="296">
        <f t="shared" si="99"/>
        <v>0</v>
      </c>
      <c r="Q2233" s="263"/>
      <c r="R2233" s="263"/>
      <c r="S2233" s="263"/>
      <c r="T2233" s="263"/>
      <c r="U2233" s="263"/>
      <c r="V2233" s="263"/>
      <c r="W2233" s="263"/>
      <c r="X2233" s="158"/>
      <c r="Y2233" s="297">
        <f t="shared" si="100"/>
        <v>0</v>
      </c>
      <c r="Z2233" s="263"/>
      <c r="AA2233" s="263"/>
      <c r="AB2233" s="263"/>
      <c r="AC2233" s="263"/>
      <c r="AD2233" s="263"/>
      <c r="AE2233" s="263"/>
      <c r="AF2233" s="263">
        <v>1</v>
      </c>
      <c r="AG2233" s="158">
        <v>45058</v>
      </c>
      <c r="AH2233" s="297">
        <f t="shared" si="98"/>
        <v>1</v>
      </c>
      <c r="AI2233" s="573"/>
      <c r="AJ2233" s="574" t="s">
        <v>659</v>
      </c>
      <c r="AK2233" s="574" t="s">
        <v>430</v>
      </c>
      <c r="AL2233" s="574"/>
      <c r="AM2233" s="574"/>
      <c r="AN2233" s="574"/>
      <c r="AO2233" s="574"/>
      <c r="AP2233" s="574"/>
      <c r="AQ2233" s="574"/>
      <c r="AR2233" s="574"/>
      <c r="AS2233" s="575"/>
      <c r="AT2233" s="576"/>
      <c r="AU2233" s="575"/>
      <c r="AV2233" s="577"/>
      <c r="AW2233" s="159"/>
    </row>
    <row r="2234" spans="1:49" ht="38.25">
      <c r="A2234" s="395"/>
      <c r="B2234" s="395">
        <v>4655821800</v>
      </c>
      <c r="C2234" s="263" t="s">
        <v>9022</v>
      </c>
      <c r="D2234" s="263" t="s">
        <v>9023</v>
      </c>
      <c r="E2234" s="263" t="s">
        <v>4391</v>
      </c>
      <c r="F2234" s="263" t="s">
        <v>422</v>
      </c>
      <c r="G2234" s="263" t="s">
        <v>655</v>
      </c>
      <c r="H2234" s="263"/>
      <c r="I2234" s="263"/>
      <c r="J2234" s="263"/>
      <c r="K2234" s="263"/>
      <c r="L2234" s="263"/>
      <c r="M2234" s="263"/>
      <c r="N2234" s="263"/>
      <c r="O2234" s="158"/>
      <c r="P2234" s="296">
        <f t="shared" si="99"/>
        <v>0</v>
      </c>
      <c r="Q2234" s="263"/>
      <c r="R2234" s="263"/>
      <c r="S2234" s="263"/>
      <c r="T2234" s="263"/>
      <c r="U2234" s="263"/>
      <c r="V2234" s="263"/>
      <c r="W2234" s="263"/>
      <c r="X2234" s="158"/>
      <c r="Y2234" s="297">
        <f t="shared" si="100"/>
        <v>0</v>
      </c>
      <c r="Z2234" s="263"/>
      <c r="AA2234" s="263"/>
      <c r="AB2234" s="263"/>
      <c r="AC2234" s="263"/>
      <c r="AD2234" s="263"/>
      <c r="AE2234" s="263"/>
      <c r="AF2234" s="263">
        <v>1</v>
      </c>
      <c r="AG2234" s="158">
        <v>44963</v>
      </c>
      <c r="AH2234" s="297">
        <f t="shared" si="98"/>
        <v>1</v>
      </c>
      <c r="AI2234" s="573"/>
      <c r="AJ2234" s="574" t="s">
        <v>659</v>
      </c>
      <c r="AK2234" s="574" t="s">
        <v>430</v>
      </c>
      <c r="AL2234" s="574"/>
      <c r="AM2234" s="574"/>
      <c r="AN2234" s="574"/>
      <c r="AO2234" s="574"/>
      <c r="AP2234" s="574"/>
      <c r="AQ2234" s="574"/>
      <c r="AR2234" s="574"/>
      <c r="AS2234" s="575"/>
      <c r="AT2234" s="576"/>
      <c r="AU2234" s="575"/>
      <c r="AV2234" s="577"/>
      <c r="AW2234" s="159"/>
    </row>
    <row r="2235" spans="1:49" ht="25.5">
      <c r="A2235" s="395"/>
      <c r="B2235" s="395">
        <v>4250131700</v>
      </c>
      <c r="C2235" s="263" t="s">
        <v>9024</v>
      </c>
      <c r="D2235" s="263" t="s">
        <v>9025</v>
      </c>
      <c r="E2235" s="263" t="s">
        <v>4392</v>
      </c>
      <c r="F2235" s="263" t="s">
        <v>422</v>
      </c>
      <c r="G2235" s="263" t="s">
        <v>655</v>
      </c>
      <c r="H2235" s="263"/>
      <c r="I2235" s="263"/>
      <c r="J2235" s="263"/>
      <c r="K2235" s="263"/>
      <c r="L2235" s="263"/>
      <c r="M2235" s="263"/>
      <c r="N2235" s="263"/>
      <c r="O2235" s="158"/>
      <c r="P2235" s="296">
        <f t="shared" si="99"/>
        <v>0</v>
      </c>
      <c r="Q2235" s="263"/>
      <c r="R2235" s="263"/>
      <c r="S2235" s="263"/>
      <c r="T2235" s="263"/>
      <c r="U2235" s="263"/>
      <c r="V2235" s="263"/>
      <c r="W2235" s="263"/>
      <c r="X2235" s="158"/>
      <c r="Y2235" s="297">
        <f t="shared" si="100"/>
        <v>0</v>
      </c>
      <c r="Z2235" s="263"/>
      <c r="AA2235" s="263"/>
      <c r="AB2235" s="263"/>
      <c r="AC2235" s="263"/>
      <c r="AD2235" s="263"/>
      <c r="AE2235" s="263"/>
      <c r="AF2235" s="263">
        <v>1</v>
      </c>
      <c r="AG2235" s="158">
        <v>45196</v>
      </c>
      <c r="AH2235" s="297">
        <f t="shared" si="98"/>
        <v>1</v>
      </c>
      <c r="AI2235" s="573"/>
      <c r="AJ2235" s="574" t="s">
        <v>659</v>
      </c>
      <c r="AK2235" s="574" t="s">
        <v>430</v>
      </c>
      <c r="AL2235" s="574"/>
      <c r="AM2235" s="574"/>
      <c r="AN2235" s="574"/>
      <c r="AO2235" s="574"/>
      <c r="AP2235" s="574"/>
      <c r="AQ2235" s="574"/>
      <c r="AR2235" s="574"/>
      <c r="AS2235" s="575"/>
      <c r="AT2235" s="576"/>
      <c r="AU2235" s="575"/>
      <c r="AV2235" s="577"/>
      <c r="AW2235" s="159"/>
    </row>
    <row r="2236" spans="1:49" ht="25.5">
      <c r="A2236" s="395"/>
      <c r="B2236" s="395">
        <v>5383802000</v>
      </c>
      <c r="C2236" s="263" t="s">
        <v>9026</v>
      </c>
      <c r="D2236" s="263" t="s">
        <v>9027</v>
      </c>
      <c r="E2236" s="263" t="s">
        <v>4393</v>
      </c>
      <c r="F2236" s="263" t="s">
        <v>422</v>
      </c>
      <c r="G2236" s="263" t="s">
        <v>655</v>
      </c>
      <c r="H2236" s="263"/>
      <c r="I2236" s="263"/>
      <c r="J2236" s="263"/>
      <c r="K2236" s="263"/>
      <c r="L2236" s="263"/>
      <c r="M2236" s="263"/>
      <c r="N2236" s="263"/>
      <c r="O2236" s="158"/>
      <c r="P2236" s="296">
        <f t="shared" si="99"/>
        <v>0</v>
      </c>
      <c r="Q2236" s="263"/>
      <c r="R2236" s="263"/>
      <c r="S2236" s="263"/>
      <c r="T2236" s="263"/>
      <c r="U2236" s="263"/>
      <c r="V2236" s="263"/>
      <c r="W2236" s="263"/>
      <c r="X2236" s="158"/>
      <c r="Y2236" s="297">
        <f t="shared" si="100"/>
        <v>0</v>
      </c>
      <c r="Z2236" s="263"/>
      <c r="AA2236" s="263"/>
      <c r="AB2236" s="263"/>
      <c r="AC2236" s="263"/>
      <c r="AD2236" s="263"/>
      <c r="AE2236" s="263"/>
      <c r="AF2236" s="263">
        <v>2</v>
      </c>
      <c r="AG2236" s="158">
        <v>45121</v>
      </c>
      <c r="AH2236" s="297">
        <f t="shared" si="98"/>
        <v>2</v>
      </c>
      <c r="AI2236" s="573"/>
      <c r="AJ2236" s="574" t="s">
        <v>659</v>
      </c>
      <c r="AK2236" s="574" t="s">
        <v>430</v>
      </c>
      <c r="AL2236" s="574"/>
      <c r="AM2236" s="574"/>
      <c r="AN2236" s="574"/>
      <c r="AO2236" s="574"/>
      <c r="AP2236" s="574"/>
      <c r="AQ2236" s="574"/>
      <c r="AR2236" s="574"/>
      <c r="AS2236" s="575"/>
      <c r="AT2236" s="576"/>
      <c r="AU2236" s="575"/>
      <c r="AV2236" s="577"/>
      <c r="AW2236" s="159"/>
    </row>
    <row r="2237" spans="1:49" ht="25.5">
      <c r="A2237" s="395"/>
      <c r="B2237" s="395">
        <v>5410700200</v>
      </c>
      <c r="C2237" s="263" t="s">
        <v>9028</v>
      </c>
      <c r="D2237" s="263" t="s">
        <v>9029</v>
      </c>
      <c r="E2237" s="263" t="s">
        <v>4394</v>
      </c>
      <c r="F2237" s="263" t="s">
        <v>422</v>
      </c>
      <c r="G2237" s="263" t="s">
        <v>655</v>
      </c>
      <c r="H2237" s="263"/>
      <c r="I2237" s="263"/>
      <c r="J2237" s="263"/>
      <c r="K2237" s="263"/>
      <c r="L2237" s="263"/>
      <c r="M2237" s="263"/>
      <c r="N2237" s="263"/>
      <c r="O2237" s="158"/>
      <c r="P2237" s="296">
        <f t="shared" si="99"/>
        <v>0</v>
      </c>
      <c r="Q2237" s="263"/>
      <c r="R2237" s="263"/>
      <c r="S2237" s="263"/>
      <c r="T2237" s="263"/>
      <c r="U2237" s="263"/>
      <c r="V2237" s="263"/>
      <c r="W2237" s="263"/>
      <c r="X2237" s="158"/>
      <c r="Y2237" s="297">
        <f t="shared" si="100"/>
        <v>0</v>
      </c>
      <c r="Z2237" s="263"/>
      <c r="AA2237" s="263"/>
      <c r="AB2237" s="263"/>
      <c r="AC2237" s="263"/>
      <c r="AD2237" s="263"/>
      <c r="AE2237" s="263"/>
      <c r="AF2237" s="263">
        <v>1</v>
      </c>
      <c r="AG2237" s="158">
        <v>44960</v>
      </c>
      <c r="AH2237" s="297">
        <f t="shared" si="98"/>
        <v>1</v>
      </c>
      <c r="AI2237" s="573"/>
      <c r="AJ2237" s="574" t="s">
        <v>659</v>
      </c>
      <c r="AK2237" s="574" t="s">
        <v>430</v>
      </c>
      <c r="AL2237" s="574"/>
      <c r="AM2237" s="574"/>
      <c r="AN2237" s="574"/>
      <c r="AO2237" s="574"/>
      <c r="AP2237" s="574"/>
      <c r="AQ2237" s="574"/>
      <c r="AR2237" s="574"/>
      <c r="AS2237" s="575"/>
      <c r="AT2237" s="576"/>
      <c r="AU2237" s="575"/>
      <c r="AV2237" s="577"/>
      <c r="AW2237" s="159"/>
    </row>
    <row r="2238" spans="1:49" ht="25.5">
      <c r="A2238" s="395"/>
      <c r="B2238" s="395">
        <v>4510801100</v>
      </c>
      <c r="C2238" s="263" t="s">
        <v>9030</v>
      </c>
      <c r="D2238" s="263" t="s">
        <v>9031</v>
      </c>
      <c r="E2238" s="263" t="s">
        <v>4395</v>
      </c>
      <c r="F2238" s="263" t="s">
        <v>422</v>
      </c>
      <c r="G2238" s="263" t="s">
        <v>655</v>
      </c>
      <c r="H2238" s="263"/>
      <c r="I2238" s="263"/>
      <c r="J2238" s="263"/>
      <c r="K2238" s="263"/>
      <c r="L2238" s="263"/>
      <c r="M2238" s="263"/>
      <c r="N2238" s="263"/>
      <c r="O2238" s="158"/>
      <c r="P2238" s="296">
        <f t="shared" si="99"/>
        <v>0</v>
      </c>
      <c r="Q2238" s="263"/>
      <c r="R2238" s="263"/>
      <c r="S2238" s="263"/>
      <c r="T2238" s="263"/>
      <c r="U2238" s="263"/>
      <c r="V2238" s="263"/>
      <c r="W2238" s="263"/>
      <c r="X2238" s="158"/>
      <c r="Y2238" s="297">
        <f t="shared" si="100"/>
        <v>0</v>
      </c>
      <c r="Z2238" s="263"/>
      <c r="AA2238" s="263"/>
      <c r="AB2238" s="263"/>
      <c r="AC2238" s="263"/>
      <c r="AD2238" s="263"/>
      <c r="AE2238" s="263"/>
      <c r="AF2238" s="263">
        <v>1</v>
      </c>
      <c r="AG2238" s="158">
        <v>45084</v>
      </c>
      <c r="AH2238" s="297">
        <f t="shared" si="98"/>
        <v>1</v>
      </c>
      <c r="AI2238" s="573"/>
      <c r="AJ2238" s="574" t="s">
        <v>659</v>
      </c>
      <c r="AK2238" s="574" t="s">
        <v>430</v>
      </c>
      <c r="AL2238" s="574"/>
      <c r="AM2238" s="574"/>
      <c r="AN2238" s="574"/>
      <c r="AO2238" s="574"/>
      <c r="AP2238" s="574"/>
      <c r="AQ2238" s="574"/>
      <c r="AR2238" s="574"/>
      <c r="AS2238" s="575"/>
      <c r="AT2238" s="576"/>
      <c r="AU2238" s="575"/>
      <c r="AV2238" s="577"/>
      <c r="AW2238" s="159"/>
    </row>
    <row r="2239" spans="1:49" ht="25.5">
      <c r="A2239" s="395"/>
      <c r="B2239" s="395">
        <v>4427100800</v>
      </c>
      <c r="C2239" s="263" t="s">
        <v>9032</v>
      </c>
      <c r="D2239" s="263" t="s">
        <v>9033</v>
      </c>
      <c r="E2239" s="263" t="s">
        <v>4396</v>
      </c>
      <c r="F2239" s="263" t="s">
        <v>422</v>
      </c>
      <c r="G2239" s="263" t="s">
        <v>655</v>
      </c>
      <c r="H2239" s="263"/>
      <c r="I2239" s="263"/>
      <c r="J2239" s="263"/>
      <c r="K2239" s="263"/>
      <c r="L2239" s="263"/>
      <c r="M2239" s="263"/>
      <c r="N2239" s="263"/>
      <c r="O2239" s="158"/>
      <c r="P2239" s="296">
        <f t="shared" si="99"/>
        <v>0</v>
      </c>
      <c r="Q2239" s="263"/>
      <c r="R2239" s="263"/>
      <c r="S2239" s="263"/>
      <c r="T2239" s="263"/>
      <c r="U2239" s="263"/>
      <c r="V2239" s="263"/>
      <c r="W2239" s="263"/>
      <c r="X2239" s="158"/>
      <c r="Y2239" s="297">
        <f t="shared" si="100"/>
        <v>0</v>
      </c>
      <c r="Z2239" s="263"/>
      <c r="AA2239" s="263"/>
      <c r="AB2239" s="263"/>
      <c r="AC2239" s="263"/>
      <c r="AD2239" s="263"/>
      <c r="AE2239" s="263"/>
      <c r="AF2239" s="263">
        <v>1</v>
      </c>
      <c r="AG2239" s="158">
        <v>45023</v>
      </c>
      <c r="AH2239" s="297">
        <f t="shared" si="98"/>
        <v>1</v>
      </c>
      <c r="AI2239" s="573"/>
      <c r="AJ2239" s="574" t="s">
        <v>659</v>
      </c>
      <c r="AK2239" s="574" t="s">
        <v>430</v>
      </c>
      <c r="AL2239" s="574"/>
      <c r="AM2239" s="574"/>
      <c r="AN2239" s="574"/>
      <c r="AO2239" s="574"/>
      <c r="AP2239" s="574"/>
      <c r="AQ2239" s="574"/>
      <c r="AR2239" s="574"/>
      <c r="AS2239" s="575"/>
      <c r="AT2239" s="576"/>
      <c r="AU2239" s="575"/>
      <c r="AV2239" s="577"/>
      <c r="AW2239" s="159"/>
    </row>
    <row r="2240" spans="1:49" ht="25.5">
      <c r="A2240" s="395"/>
      <c r="B2240" s="395">
        <v>4452320100</v>
      </c>
      <c r="C2240" s="263" t="s">
        <v>9034</v>
      </c>
      <c r="D2240" s="263" t="s">
        <v>9035</v>
      </c>
      <c r="E2240" s="263" t="s">
        <v>4397</v>
      </c>
      <c r="F2240" s="263" t="s">
        <v>422</v>
      </c>
      <c r="G2240" s="263" t="s">
        <v>655</v>
      </c>
      <c r="H2240" s="263"/>
      <c r="I2240" s="263"/>
      <c r="J2240" s="263"/>
      <c r="K2240" s="263"/>
      <c r="L2240" s="263"/>
      <c r="M2240" s="263"/>
      <c r="N2240" s="263"/>
      <c r="O2240" s="158"/>
      <c r="P2240" s="296">
        <f t="shared" si="99"/>
        <v>0</v>
      </c>
      <c r="Q2240" s="263"/>
      <c r="R2240" s="263"/>
      <c r="S2240" s="263"/>
      <c r="T2240" s="263"/>
      <c r="U2240" s="263"/>
      <c r="V2240" s="263"/>
      <c r="W2240" s="263"/>
      <c r="X2240" s="158"/>
      <c r="Y2240" s="297">
        <f t="shared" si="100"/>
        <v>0</v>
      </c>
      <c r="Z2240" s="263"/>
      <c r="AA2240" s="263"/>
      <c r="AB2240" s="263"/>
      <c r="AC2240" s="263"/>
      <c r="AD2240" s="263"/>
      <c r="AE2240" s="263"/>
      <c r="AF2240" s="263">
        <v>1</v>
      </c>
      <c r="AG2240" s="158">
        <v>45083</v>
      </c>
      <c r="AH2240" s="297">
        <f t="shared" si="98"/>
        <v>1</v>
      </c>
      <c r="AI2240" s="573"/>
      <c r="AJ2240" s="574" t="s">
        <v>659</v>
      </c>
      <c r="AK2240" s="574" t="s">
        <v>430</v>
      </c>
      <c r="AL2240" s="574"/>
      <c r="AM2240" s="574"/>
      <c r="AN2240" s="574"/>
      <c r="AO2240" s="574"/>
      <c r="AP2240" s="574"/>
      <c r="AQ2240" s="574"/>
      <c r="AR2240" s="574"/>
      <c r="AS2240" s="575"/>
      <c r="AT2240" s="576"/>
      <c r="AU2240" s="575"/>
      <c r="AV2240" s="577"/>
      <c r="AW2240" s="159"/>
    </row>
    <row r="2241" spans="1:49" ht="25.5">
      <c r="A2241" s="395"/>
      <c r="B2241" s="395">
        <v>3623101000</v>
      </c>
      <c r="C2241" s="263" t="s">
        <v>9036</v>
      </c>
      <c r="D2241" s="263" t="s">
        <v>9037</v>
      </c>
      <c r="E2241" s="263" t="s">
        <v>4398</v>
      </c>
      <c r="F2241" s="263" t="s">
        <v>422</v>
      </c>
      <c r="G2241" s="263" t="s">
        <v>655</v>
      </c>
      <c r="H2241" s="263"/>
      <c r="I2241" s="263"/>
      <c r="J2241" s="263"/>
      <c r="K2241" s="263"/>
      <c r="L2241" s="263"/>
      <c r="M2241" s="263"/>
      <c r="N2241" s="263"/>
      <c r="O2241" s="158"/>
      <c r="P2241" s="296">
        <f t="shared" si="99"/>
        <v>0</v>
      </c>
      <c r="Q2241" s="263"/>
      <c r="R2241" s="263"/>
      <c r="S2241" s="263"/>
      <c r="T2241" s="263"/>
      <c r="U2241" s="263"/>
      <c r="V2241" s="263"/>
      <c r="W2241" s="263"/>
      <c r="X2241" s="158"/>
      <c r="Y2241" s="297">
        <f t="shared" si="100"/>
        <v>0</v>
      </c>
      <c r="Z2241" s="263"/>
      <c r="AA2241" s="263"/>
      <c r="AB2241" s="263"/>
      <c r="AC2241" s="263"/>
      <c r="AD2241" s="263"/>
      <c r="AE2241" s="263"/>
      <c r="AF2241" s="263">
        <v>2</v>
      </c>
      <c r="AG2241" s="158">
        <v>44979</v>
      </c>
      <c r="AH2241" s="297">
        <f t="shared" si="98"/>
        <v>2</v>
      </c>
      <c r="AI2241" s="573"/>
      <c r="AJ2241" s="574" t="s">
        <v>659</v>
      </c>
      <c r="AK2241" s="574" t="s">
        <v>430</v>
      </c>
      <c r="AL2241" s="574"/>
      <c r="AM2241" s="574"/>
      <c r="AN2241" s="574"/>
      <c r="AO2241" s="574"/>
      <c r="AP2241" s="574"/>
      <c r="AQ2241" s="574"/>
      <c r="AR2241" s="574"/>
      <c r="AS2241" s="575"/>
      <c r="AT2241" s="576"/>
      <c r="AU2241" s="575"/>
      <c r="AV2241" s="577"/>
      <c r="AW2241" s="159"/>
    </row>
    <row r="2242" spans="1:49" ht="25.5">
      <c r="A2242" s="395"/>
      <c r="B2242" s="395">
        <v>4671722200</v>
      </c>
      <c r="C2242" s="263" t="s">
        <v>9038</v>
      </c>
      <c r="D2242" s="263" t="s">
        <v>9039</v>
      </c>
      <c r="E2242" s="263" t="s">
        <v>4399</v>
      </c>
      <c r="F2242" s="263" t="s">
        <v>422</v>
      </c>
      <c r="G2242" s="263" t="s">
        <v>655</v>
      </c>
      <c r="H2242" s="263"/>
      <c r="I2242" s="263"/>
      <c r="J2242" s="263"/>
      <c r="K2242" s="263"/>
      <c r="L2242" s="263"/>
      <c r="M2242" s="263"/>
      <c r="N2242" s="263"/>
      <c r="O2242" s="158"/>
      <c r="P2242" s="296">
        <f t="shared" si="99"/>
        <v>0</v>
      </c>
      <c r="Q2242" s="263"/>
      <c r="R2242" s="263"/>
      <c r="S2242" s="263"/>
      <c r="T2242" s="263"/>
      <c r="U2242" s="263"/>
      <c r="V2242" s="263"/>
      <c r="W2242" s="263"/>
      <c r="X2242" s="158"/>
      <c r="Y2242" s="297">
        <f t="shared" si="100"/>
        <v>0</v>
      </c>
      <c r="Z2242" s="263"/>
      <c r="AA2242" s="263"/>
      <c r="AB2242" s="263"/>
      <c r="AC2242" s="263"/>
      <c r="AD2242" s="263"/>
      <c r="AE2242" s="263"/>
      <c r="AF2242" s="263">
        <v>1</v>
      </c>
      <c r="AG2242" s="158">
        <v>45000</v>
      </c>
      <c r="AH2242" s="297">
        <f t="shared" si="98"/>
        <v>1</v>
      </c>
      <c r="AI2242" s="573"/>
      <c r="AJ2242" s="574" t="s">
        <v>659</v>
      </c>
      <c r="AK2242" s="574" t="s">
        <v>430</v>
      </c>
      <c r="AL2242" s="574"/>
      <c r="AM2242" s="574"/>
      <c r="AN2242" s="574"/>
      <c r="AO2242" s="574"/>
      <c r="AP2242" s="574"/>
      <c r="AQ2242" s="574"/>
      <c r="AR2242" s="574"/>
      <c r="AS2242" s="575"/>
      <c r="AT2242" s="576"/>
      <c r="AU2242" s="575"/>
      <c r="AV2242" s="577"/>
      <c r="AW2242" s="159"/>
    </row>
    <row r="2243" spans="1:49" ht="25.5">
      <c r="A2243" s="395"/>
      <c r="B2243" s="395">
        <v>3614741000</v>
      </c>
      <c r="C2243" s="263" t="s">
        <v>9040</v>
      </c>
      <c r="D2243" s="263" t="s">
        <v>9041</v>
      </c>
      <c r="E2243" s="263" t="s">
        <v>4400</v>
      </c>
      <c r="F2243" s="263" t="s">
        <v>422</v>
      </c>
      <c r="G2243" s="263" t="s">
        <v>655</v>
      </c>
      <c r="H2243" s="263"/>
      <c r="I2243" s="263"/>
      <c r="J2243" s="263"/>
      <c r="K2243" s="263"/>
      <c r="L2243" s="263"/>
      <c r="M2243" s="263"/>
      <c r="N2243" s="263"/>
      <c r="O2243" s="158"/>
      <c r="P2243" s="296">
        <f t="shared" si="99"/>
        <v>0</v>
      </c>
      <c r="Q2243" s="263"/>
      <c r="R2243" s="263"/>
      <c r="S2243" s="263"/>
      <c r="T2243" s="263"/>
      <c r="U2243" s="263"/>
      <c r="V2243" s="263"/>
      <c r="W2243" s="263"/>
      <c r="X2243" s="158"/>
      <c r="Y2243" s="297">
        <f t="shared" si="100"/>
        <v>0</v>
      </c>
      <c r="Z2243" s="263"/>
      <c r="AA2243" s="263"/>
      <c r="AB2243" s="263"/>
      <c r="AC2243" s="263"/>
      <c r="AD2243" s="263"/>
      <c r="AE2243" s="263"/>
      <c r="AF2243" s="263">
        <v>1</v>
      </c>
      <c r="AG2243" s="158">
        <v>44984</v>
      </c>
      <c r="AH2243" s="297">
        <f t="shared" si="98"/>
        <v>1</v>
      </c>
      <c r="AI2243" s="573"/>
      <c r="AJ2243" s="574" t="s">
        <v>659</v>
      </c>
      <c r="AK2243" s="574" t="s">
        <v>430</v>
      </c>
      <c r="AL2243" s="574"/>
      <c r="AM2243" s="574"/>
      <c r="AN2243" s="574"/>
      <c r="AO2243" s="574"/>
      <c r="AP2243" s="574"/>
      <c r="AQ2243" s="574"/>
      <c r="AR2243" s="574"/>
      <c r="AS2243" s="575"/>
      <c r="AT2243" s="576"/>
      <c r="AU2243" s="575"/>
      <c r="AV2243" s="577"/>
      <c r="AW2243" s="159"/>
    </row>
    <row r="2244" spans="1:49" ht="25.5">
      <c r="A2244" s="395"/>
      <c r="B2244" s="395">
        <v>3121233600</v>
      </c>
      <c r="C2244" s="263" t="s">
        <v>9042</v>
      </c>
      <c r="D2244" s="263" t="s">
        <v>9043</v>
      </c>
      <c r="E2244" s="263" t="s">
        <v>4401</v>
      </c>
      <c r="F2244" s="263" t="s">
        <v>422</v>
      </c>
      <c r="G2244" s="263" t="s">
        <v>655</v>
      </c>
      <c r="H2244" s="263"/>
      <c r="I2244" s="263"/>
      <c r="J2244" s="263"/>
      <c r="K2244" s="263"/>
      <c r="L2244" s="263"/>
      <c r="M2244" s="263"/>
      <c r="N2244" s="263"/>
      <c r="O2244" s="158"/>
      <c r="P2244" s="296">
        <f t="shared" si="99"/>
        <v>0</v>
      </c>
      <c r="Q2244" s="263"/>
      <c r="R2244" s="263"/>
      <c r="S2244" s="263"/>
      <c r="T2244" s="263"/>
      <c r="U2244" s="263"/>
      <c r="V2244" s="263"/>
      <c r="W2244" s="263"/>
      <c r="X2244" s="158"/>
      <c r="Y2244" s="297">
        <f t="shared" si="100"/>
        <v>0</v>
      </c>
      <c r="Z2244" s="263"/>
      <c r="AA2244" s="263"/>
      <c r="AB2244" s="263"/>
      <c r="AC2244" s="263"/>
      <c r="AD2244" s="263"/>
      <c r="AE2244" s="263"/>
      <c r="AF2244" s="263">
        <v>1</v>
      </c>
      <c r="AG2244" s="158">
        <v>45083</v>
      </c>
      <c r="AH2244" s="297">
        <f t="shared" si="98"/>
        <v>1</v>
      </c>
      <c r="AI2244" s="573"/>
      <c r="AJ2244" s="574" t="s">
        <v>659</v>
      </c>
      <c r="AK2244" s="574" t="s">
        <v>430</v>
      </c>
      <c r="AL2244" s="574"/>
      <c r="AM2244" s="574"/>
      <c r="AN2244" s="574"/>
      <c r="AO2244" s="574"/>
      <c r="AP2244" s="574"/>
      <c r="AQ2244" s="574"/>
      <c r="AR2244" s="574"/>
      <c r="AS2244" s="575"/>
      <c r="AT2244" s="576"/>
      <c r="AU2244" s="575"/>
      <c r="AV2244" s="577"/>
      <c r="AW2244" s="159"/>
    </row>
    <row r="2245" spans="1:49" ht="25.5">
      <c r="A2245" s="395"/>
      <c r="B2245" s="395">
        <v>4684220300</v>
      </c>
      <c r="C2245" s="263" t="s">
        <v>9044</v>
      </c>
      <c r="D2245" s="263" t="s">
        <v>9045</v>
      </c>
      <c r="E2245" s="263" t="s">
        <v>4402</v>
      </c>
      <c r="F2245" s="263" t="s">
        <v>422</v>
      </c>
      <c r="G2245" s="263" t="s">
        <v>655</v>
      </c>
      <c r="H2245" s="263"/>
      <c r="I2245" s="263"/>
      <c r="J2245" s="263"/>
      <c r="K2245" s="263"/>
      <c r="L2245" s="263"/>
      <c r="M2245" s="263"/>
      <c r="N2245" s="263"/>
      <c r="O2245" s="158"/>
      <c r="P2245" s="296">
        <f t="shared" si="99"/>
        <v>0</v>
      </c>
      <c r="Q2245" s="263"/>
      <c r="R2245" s="263"/>
      <c r="S2245" s="263"/>
      <c r="T2245" s="263"/>
      <c r="U2245" s="263"/>
      <c r="V2245" s="263"/>
      <c r="W2245" s="263"/>
      <c r="X2245" s="158"/>
      <c r="Y2245" s="297">
        <f t="shared" si="100"/>
        <v>0</v>
      </c>
      <c r="Z2245" s="263"/>
      <c r="AA2245" s="263"/>
      <c r="AB2245" s="263"/>
      <c r="AC2245" s="263"/>
      <c r="AD2245" s="263"/>
      <c r="AE2245" s="263"/>
      <c r="AF2245" s="263">
        <v>1</v>
      </c>
      <c r="AG2245" s="158">
        <v>45077</v>
      </c>
      <c r="AH2245" s="297">
        <f t="shared" si="98"/>
        <v>1</v>
      </c>
      <c r="AI2245" s="573"/>
      <c r="AJ2245" s="574" t="s">
        <v>659</v>
      </c>
      <c r="AK2245" s="574" t="s">
        <v>430</v>
      </c>
      <c r="AL2245" s="574"/>
      <c r="AM2245" s="574"/>
      <c r="AN2245" s="574"/>
      <c r="AO2245" s="574"/>
      <c r="AP2245" s="574"/>
      <c r="AQ2245" s="574"/>
      <c r="AR2245" s="574"/>
      <c r="AS2245" s="575"/>
      <c r="AT2245" s="576"/>
      <c r="AU2245" s="575"/>
      <c r="AV2245" s="577"/>
      <c r="AW2245" s="159"/>
    </row>
    <row r="2246" spans="1:49" ht="38.25">
      <c r="A2246" s="395"/>
      <c r="B2246" s="395">
        <v>3576601600</v>
      </c>
      <c r="C2246" s="263" t="s">
        <v>9046</v>
      </c>
      <c r="D2246" s="263" t="s">
        <v>9047</v>
      </c>
      <c r="E2246" s="263" t="s">
        <v>4403</v>
      </c>
      <c r="F2246" s="263" t="s">
        <v>422</v>
      </c>
      <c r="G2246" s="263" t="s">
        <v>655</v>
      </c>
      <c r="H2246" s="263"/>
      <c r="I2246" s="263"/>
      <c r="J2246" s="263"/>
      <c r="K2246" s="263"/>
      <c r="L2246" s="263"/>
      <c r="M2246" s="263"/>
      <c r="N2246" s="263"/>
      <c r="O2246" s="158"/>
      <c r="P2246" s="296">
        <f t="shared" si="99"/>
        <v>0</v>
      </c>
      <c r="Q2246" s="263"/>
      <c r="R2246" s="263"/>
      <c r="S2246" s="263"/>
      <c r="T2246" s="263"/>
      <c r="U2246" s="263"/>
      <c r="V2246" s="263"/>
      <c r="W2246" s="263"/>
      <c r="X2246" s="158"/>
      <c r="Y2246" s="297">
        <f t="shared" si="100"/>
        <v>0</v>
      </c>
      <c r="Z2246" s="263"/>
      <c r="AA2246" s="263"/>
      <c r="AB2246" s="263"/>
      <c r="AC2246" s="263"/>
      <c r="AD2246" s="263"/>
      <c r="AE2246" s="263"/>
      <c r="AF2246" s="263">
        <v>1</v>
      </c>
      <c r="AG2246" s="158">
        <v>44980</v>
      </c>
      <c r="AH2246" s="297">
        <f t="shared" si="98"/>
        <v>1</v>
      </c>
      <c r="AI2246" s="573"/>
      <c r="AJ2246" s="574" t="s">
        <v>659</v>
      </c>
      <c r="AK2246" s="574" t="s">
        <v>430</v>
      </c>
      <c r="AL2246" s="574"/>
      <c r="AM2246" s="574"/>
      <c r="AN2246" s="574"/>
      <c r="AO2246" s="574"/>
      <c r="AP2246" s="574"/>
      <c r="AQ2246" s="574"/>
      <c r="AR2246" s="574"/>
      <c r="AS2246" s="575"/>
      <c r="AT2246" s="576"/>
      <c r="AU2246" s="575"/>
      <c r="AV2246" s="577"/>
      <c r="AW2246" s="159"/>
    </row>
    <row r="2247" spans="1:49" ht="25.5">
      <c r="A2247" s="395"/>
      <c r="B2247" s="395">
        <v>4730721300</v>
      </c>
      <c r="C2247" s="263" t="s">
        <v>9048</v>
      </c>
      <c r="D2247" s="263" t="s">
        <v>9049</v>
      </c>
      <c r="E2247" s="263" t="s">
        <v>4404</v>
      </c>
      <c r="F2247" s="263" t="s">
        <v>422</v>
      </c>
      <c r="G2247" s="263" t="s">
        <v>655</v>
      </c>
      <c r="H2247" s="263"/>
      <c r="I2247" s="263"/>
      <c r="J2247" s="263"/>
      <c r="K2247" s="263"/>
      <c r="L2247" s="263"/>
      <c r="M2247" s="263"/>
      <c r="N2247" s="263"/>
      <c r="O2247" s="158"/>
      <c r="P2247" s="296">
        <f t="shared" si="99"/>
        <v>0</v>
      </c>
      <c r="Q2247" s="263"/>
      <c r="R2247" s="263"/>
      <c r="S2247" s="263"/>
      <c r="T2247" s="263"/>
      <c r="U2247" s="263"/>
      <c r="V2247" s="263"/>
      <c r="W2247" s="263"/>
      <c r="X2247" s="158"/>
      <c r="Y2247" s="297">
        <f t="shared" si="100"/>
        <v>0</v>
      </c>
      <c r="Z2247" s="263"/>
      <c r="AA2247" s="263"/>
      <c r="AB2247" s="263"/>
      <c r="AC2247" s="263"/>
      <c r="AD2247" s="263"/>
      <c r="AE2247" s="263"/>
      <c r="AF2247" s="263">
        <v>1</v>
      </c>
      <c r="AG2247" s="158">
        <v>45035</v>
      </c>
      <c r="AH2247" s="297">
        <f t="shared" si="98"/>
        <v>1</v>
      </c>
      <c r="AI2247" s="573"/>
      <c r="AJ2247" s="574" t="s">
        <v>659</v>
      </c>
      <c r="AK2247" s="574" t="s">
        <v>430</v>
      </c>
      <c r="AL2247" s="574"/>
      <c r="AM2247" s="574"/>
      <c r="AN2247" s="574"/>
      <c r="AO2247" s="574"/>
      <c r="AP2247" s="574"/>
      <c r="AQ2247" s="574"/>
      <c r="AR2247" s="574"/>
      <c r="AS2247" s="575"/>
      <c r="AT2247" s="576"/>
      <c r="AU2247" s="575"/>
      <c r="AV2247" s="577"/>
      <c r="AW2247" s="159"/>
    </row>
    <row r="2248" spans="1:49" ht="25.5">
      <c r="A2248" s="395"/>
      <c r="B2248" s="395">
        <v>4731911700</v>
      </c>
      <c r="C2248" s="263" t="s">
        <v>9050</v>
      </c>
      <c r="D2248" s="263" t="s">
        <v>9051</v>
      </c>
      <c r="E2248" s="263" t="s">
        <v>4405</v>
      </c>
      <c r="F2248" s="263" t="s">
        <v>422</v>
      </c>
      <c r="G2248" s="263" t="s">
        <v>655</v>
      </c>
      <c r="H2248" s="263"/>
      <c r="I2248" s="263"/>
      <c r="J2248" s="263"/>
      <c r="K2248" s="263"/>
      <c r="L2248" s="263"/>
      <c r="M2248" s="263"/>
      <c r="N2248" s="263"/>
      <c r="O2248" s="158"/>
      <c r="P2248" s="296">
        <f t="shared" si="99"/>
        <v>0</v>
      </c>
      <c r="Q2248" s="263"/>
      <c r="R2248" s="263"/>
      <c r="S2248" s="263"/>
      <c r="T2248" s="263"/>
      <c r="U2248" s="263"/>
      <c r="V2248" s="263"/>
      <c r="W2248" s="263"/>
      <c r="X2248" s="158"/>
      <c r="Y2248" s="297">
        <f t="shared" si="100"/>
        <v>0</v>
      </c>
      <c r="Z2248" s="263"/>
      <c r="AA2248" s="263"/>
      <c r="AB2248" s="263"/>
      <c r="AC2248" s="263"/>
      <c r="AD2248" s="263"/>
      <c r="AE2248" s="263"/>
      <c r="AF2248" s="263">
        <v>1</v>
      </c>
      <c r="AG2248" s="158">
        <v>45155</v>
      </c>
      <c r="AH2248" s="297">
        <f t="shared" si="98"/>
        <v>1</v>
      </c>
      <c r="AI2248" s="573"/>
      <c r="AJ2248" s="574" t="s">
        <v>659</v>
      </c>
      <c r="AK2248" s="574" t="s">
        <v>430</v>
      </c>
      <c r="AL2248" s="574"/>
      <c r="AM2248" s="574"/>
      <c r="AN2248" s="574"/>
      <c r="AO2248" s="574"/>
      <c r="AP2248" s="574"/>
      <c r="AQ2248" s="574"/>
      <c r="AR2248" s="574"/>
      <c r="AS2248" s="575"/>
      <c r="AT2248" s="576"/>
      <c r="AU2248" s="575"/>
      <c r="AV2248" s="577"/>
      <c r="AW2248" s="159"/>
    </row>
    <row r="2249" spans="1:49" ht="25.5">
      <c r="A2249" s="395"/>
      <c r="B2249" s="395">
        <v>4652810400</v>
      </c>
      <c r="C2249" s="263" t="s">
        <v>9052</v>
      </c>
      <c r="D2249" s="263" t="s">
        <v>9053</v>
      </c>
      <c r="E2249" s="263" t="s">
        <v>4406</v>
      </c>
      <c r="F2249" s="263" t="s">
        <v>422</v>
      </c>
      <c r="G2249" s="263" t="s">
        <v>655</v>
      </c>
      <c r="H2249" s="263"/>
      <c r="I2249" s="263"/>
      <c r="J2249" s="263"/>
      <c r="K2249" s="263"/>
      <c r="L2249" s="263"/>
      <c r="M2249" s="263"/>
      <c r="N2249" s="263"/>
      <c r="O2249" s="158"/>
      <c r="P2249" s="296">
        <f t="shared" si="99"/>
        <v>0</v>
      </c>
      <c r="Q2249" s="263"/>
      <c r="R2249" s="263"/>
      <c r="S2249" s="263"/>
      <c r="T2249" s="263"/>
      <c r="U2249" s="263"/>
      <c r="V2249" s="263"/>
      <c r="W2249" s="263"/>
      <c r="X2249" s="158"/>
      <c r="Y2249" s="297">
        <f t="shared" si="100"/>
        <v>0</v>
      </c>
      <c r="Z2249" s="263"/>
      <c r="AA2249" s="263"/>
      <c r="AB2249" s="263"/>
      <c r="AC2249" s="263"/>
      <c r="AD2249" s="263"/>
      <c r="AE2249" s="263"/>
      <c r="AF2249" s="263">
        <v>1</v>
      </c>
      <c r="AG2249" s="158">
        <v>45082</v>
      </c>
      <c r="AH2249" s="297">
        <f t="shared" si="98"/>
        <v>1</v>
      </c>
      <c r="AI2249" s="573"/>
      <c r="AJ2249" s="574" t="s">
        <v>659</v>
      </c>
      <c r="AK2249" s="574" t="s">
        <v>430</v>
      </c>
      <c r="AL2249" s="574"/>
      <c r="AM2249" s="574"/>
      <c r="AN2249" s="574"/>
      <c r="AO2249" s="574"/>
      <c r="AP2249" s="574"/>
      <c r="AQ2249" s="574"/>
      <c r="AR2249" s="574"/>
      <c r="AS2249" s="575"/>
      <c r="AT2249" s="576"/>
      <c r="AU2249" s="575"/>
      <c r="AV2249" s="577"/>
      <c r="AW2249" s="159"/>
    </row>
    <row r="2250" spans="1:49" ht="25.5">
      <c r="A2250" s="395"/>
      <c r="B2250" s="395">
        <v>4282102100</v>
      </c>
      <c r="C2250" s="263" t="s">
        <v>9054</v>
      </c>
      <c r="D2250" s="263" t="s">
        <v>9055</v>
      </c>
      <c r="E2250" s="263" t="s">
        <v>4407</v>
      </c>
      <c r="F2250" s="263" t="s">
        <v>422</v>
      </c>
      <c r="G2250" s="263" t="s">
        <v>655</v>
      </c>
      <c r="H2250" s="263"/>
      <c r="I2250" s="263"/>
      <c r="J2250" s="263"/>
      <c r="K2250" s="263"/>
      <c r="L2250" s="263"/>
      <c r="M2250" s="263"/>
      <c r="N2250" s="263"/>
      <c r="O2250" s="158"/>
      <c r="P2250" s="296">
        <f t="shared" si="99"/>
        <v>0</v>
      </c>
      <c r="Q2250" s="263"/>
      <c r="R2250" s="263"/>
      <c r="S2250" s="263"/>
      <c r="T2250" s="263"/>
      <c r="U2250" s="263"/>
      <c r="V2250" s="263"/>
      <c r="W2250" s="263"/>
      <c r="X2250" s="158"/>
      <c r="Y2250" s="297">
        <f t="shared" si="100"/>
        <v>0</v>
      </c>
      <c r="Z2250" s="263"/>
      <c r="AA2250" s="263"/>
      <c r="AB2250" s="263"/>
      <c r="AC2250" s="263"/>
      <c r="AD2250" s="263"/>
      <c r="AE2250" s="263"/>
      <c r="AF2250" s="263">
        <v>1</v>
      </c>
      <c r="AG2250" s="158">
        <v>45261</v>
      </c>
      <c r="AH2250" s="297">
        <f t="shared" si="98"/>
        <v>1</v>
      </c>
      <c r="AI2250" s="573"/>
      <c r="AJ2250" s="574" t="s">
        <v>659</v>
      </c>
      <c r="AK2250" s="574" t="s">
        <v>430</v>
      </c>
      <c r="AL2250" s="574"/>
      <c r="AM2250" s="574"/>
      <c r="AN2250" s="574"/>
      <c r="AO2250" s="574"/>
      <c r="AP2250" s="574"/>
      <c r="AQ2250" s="574"/>
      <c r="AR2250" s="574"/>
      <c r="AS2250" s="575"/>
      <c r="AT2250" s="576"/>
      <c r="AU2250" s="575"/>
      <c r="AV2250" s="577"/>
      <c r="AW2250" s="159"/>
    </row>
    <row r="2251" spans="1:49" ht="25.5">
      <c r="A2251" s="395"/>
      <c r="B2251" s="395">
        <v>5413400900</v>
      </c>
      <c r="C2251" s="263" t="s">
        <v>9056</v>
      </c>
      <c r="D2251" s="263" t="s">
        <v>9057</v>
      </c>
      <c r="E2251" s="263" t="s">
        <v>4408</v>
      </c>
      <c r="F2251" s="263" t="s">
        <v>422</v>
      </c>
      <c r="G2251" s="263" t="s">
        <v>655</v>
      </c>
      <c r="H2251" s="263"/>
      <c r="I2251" s="263"/>
      <c r="J2251" s="263"/>
      <c r="K2251" s="263"/>
      <c r="L2251" s="263"/>
      <c r="M2251" s="263"/>
      <c r="N2251" s="263"/>
      <c r="O2251" s="158"/>
      <c r="P2251" s="296">
        <f t="shared" si="99"/>
        <v>0</v>
      </c>
      <c r="Q2251" s="263"/>
      <c r="R2251" s="263"/>
      <c r="S2251" s="263"/>
      <c r="T2251" s="263"/>
      <c r="U2251" s="263"/>
      <c r="V2251" s="263"/>
      <c r="W2251" s="263"/>
      <c r="X2251" s="158"/>
      <c r="Y2251" s="297">
        <f t="shared" si="100"/>
        <v>0</v>
      </c>
      <c r="Z2251" s="263"/>
      <c r="AA2251" s="263"/>
      <c r="AB2251" s="263"/>
      <c r="AC2251" s="263"/>
      <c r="AD2251" s="263"/>
      <c r="AE2251" s="263"/>
      <c r="AF2251" s="263">
        <v>2</v>
      </c>
      <c r="AG2251" s="158">
        <v>44963</v>
      </c>
      <c r="AH2251" s="297">
        <f t="shared" si="98"/>
        <v>2</v>
      </c>
      <c r="AI2251" s="573"/>
      <c r="AJ2251" s="574" t="s">
        <v>659</v>
      </c>
      <c r="AK2251" s="574" t="s">
        <v>430</v>
      </c>
      <c r="AL2251" s="574"/>
      <c r="AM2251" s="574"/>
      <c r="AN2251" s="574"/>
      <c r="AO2251" s="574"/>
      <c r="AP2251" s="574"/>
      <c r="AQ2251" s="574"/>
      <c r="AR2251" s="574"/>
      <c r="AS2251" s="575"/>
      <c r="AT2251" s="576"/>
      <c r="AU2251" s="575"/>
      <c r="AV2251" s="577"/>
      <c r="AW2251" s="159"/>
    </row>
    <row r="2252" spans="1:49" ht="25.5">
      <c r="A2252" s="395"/>
      <c r="B2252" s="395">
        <v>3510620300</v>
      </c>
      <c r="C2252" s="263" t="s">
        <v>9058</v>
      </c>
      <c r="D2252" s="263" t="s">
        <v>9059</v>
      </c>
      <c r="E2252" s="263" t="s">
        <v>4409</v>
      </c>
      <c r="F2252" s="263" t="s">
        <v>422</v>
      </c>
      <c r="G2252" s="263" t="s">
        <v>655</v>
      </c>
      <c r="H2252" s="263"/>
      <c r="I2252" s="263"/>
      <c r="J2252" s="263"/>
      <c r="K2252" s="263"/>
      <c r="L2252" s="263"/>
      <c r="M2252" s="263"/>
      <c r="N2252" s="263"/>
      <c r="O2252" s="158"/>
      <c r="P2252" s="296">
        <f t="shared" si="99"/>
        <v>0</v>
      </c>
      <c r="Q2252" s="263"/>
      <c r="R2252" s="263"/>
      <c r="S2252" s="263"/>
      <c r="T2252" s="263"/>
      <c r="U2252" s="263"/>
      <c r="V2252" s="263"/>
      <c r="W2252" s="263"/>
      <c r="X2252" s="158"/>
      <c r="Y2252" s="297">
        <f t="shared" si="100"/>
        <v>0</v>
      </c>
      <c r="Z2252" s="263"/>
      <c r="AA2252" s="263"/>
      <c r="AB2252" s="263"/>
      <c r="AC2252" s="263"/>
      <c r="AD2252" s="263"/>
      <c r="AE2252" s="263"/>
      <c r="AF2252" s="263">
        <v>1</v>
      </c>
      <c r="AG2252" s="158">
        <v>45064</v>
      </c>
      <c r="AH2252" s="297">
        <f t="shared" si="98"/>
        <v>1</v>
      </c>
      <c r="AI2252" s="573"/>
      <c r="AJ2252" s="574" t="s">
        <v>659</v>
      </c>
      <c r="AK2252" s="574" t="s">
        <v>430</v>
      </c>
      <c r="AL2252" s="574"/>
      <c r="AM2252" s="574"/>
      <c r="AN2252" s="574"/>
      <c r="AO2252" s="574"/>
      <c r="AP2252" s="574"/>
      <c r="AQ2252" s="574"/>
      <c r="AR2252" s="574"/>
      <c r="AS2252" s="575"/>
      <c r="AT2252" s="576"/>
      <c r="AU2252" s="575"/>
      <c r="AV2252" s="577"/>
      <c r="AW2252" s="159"/>
    </row>
    <row r="2253" spans="1:49" ht="25.5">
      <c r="A2253" s="395"/>
      <c r="B2253" s="395">
        <v>4673410200</v>
      </c>
      <c r="C2253" s="263" t="s">
        <v>9060</v>
      </c>
      <c r="D2253" s="263" t="s">
        <v>9061</v>
      </c>
      <c r="E2253" s="263" t="s">
        <v>4410</v>
      </c>
      <c r="F2253" s="263" t="s">
        <v>422</v>
      </c>
      <c r="G2253" s="263" t="s">
        <v>655</v>
      </c>
      <c r="H2253" s="263"/>
      <c r="I2253" s="263"/>
      <c r="J2253" s="263"/>
      <c r="K2253" s="263"/>
      <c r="L2253" s="263"/>
      <c r="M2253" s="263"/>
      <c r="N2253" s="263"/>
      <c r="O2253" s="158"/>
      <c r="P2253" s="296">
        <f t="shared" si="99"/>
        <v>0</v>
      </c>
      <c r="Q2253" s="263"/>
      <c r="R2253" s="263"/>
      <c r="S2253" s="263"/>
      <c r="T2253" s="263"/>
      <c r="U2253" s="263"/>
      <c r="V2253" s="263"/>
      <c r="W2253" s="263"/>
      <c r="X2253" s="158"/>
      <c r="Y2253" s="297">
        <f t="shared" si="100"/>
        <v>0</v>
      </c>
      <c r="Z2253" s="263"/>
      <c r="AA2253" s="263"/>
      <c r="AB2253" s="263"/>
      <c r="AC2253" s="263"/>
      <c r="AD2253" s="263"/>
      <c r="AE2253" s="263"/>
      <c r="AF2253" s="263">
        <v>1</v>
      </c>
      <c r="AG2253" s="158">
        <v>44984</v>
      </c>
      <c r="AH2253" s="297">
        <f t="shared" si="98"/>
        <v>1</v>
      </c>
      <c r="AI2253" s="573"/>
      <c r="AJ2253" s="574" t="s">
        <v>659</v>
      </c>
      <c r="AK2253" s="574" t="s">
        <v>430</v>
      </c>
      <c r="AL2253" s="574"/>
      <c r="AM2253" s="574"/>
      <c r="AN2253" s="574"/>
      <c r="AO2253" s="574"/>
      <c r="AP2253" s="574"/>
      <c r="AQ2253" s="574"/>
      <c r="AR2253" s="574"/>
      <c r="AS2253" s="575"/>
      <c r="AT2253" s="576"/>
      <c r="AU2253" s="575"/>
      <c r="AV2253" s="577"/>
      <c r="AW2253" s="159"/>
    </row>
    <row r="2254" spans="1:49" ht="25.5">
      <c r="A2254" s="395"/>
      <c r="B2254" s="395">
        <v>4263210700</v>
      </c>
      <c r="C2254" s="263" t="s">
        <v>9062</v>
      </c>
      <c r="D2254" s="263" t="s">
        <v>9063</v>
      </c>
      <c r="E2254" s="263" t="s">
        <v>4411</v>
      </c>
      <c r="F2254" s="263" t="s">
        <v>422</v>
      </c>
      <c r="G2254" s="263" t="s">
        <v>655</v>
      </c>
      <c r="H2254" s="263"/>
      <c r="I2254" s="263"/>
      <c r="J2254" s="263"/>
      <c r="K2254" s="263"/>
      <c r="L2254" s="263"/>
      <c r="M2254" s="263"/>
      <c r="N2254" s="263"/>
      <c r="O2254" s="158"/>
      <c r="P2254" s="296">
        <f t="shared" si="99"/>
        <v>0</v>
      </c>
      <c r="Q2254" s="263"/>
      <c r="R2254" s="263"/>
      <c r="S2254" s="263"/>
      <c r="T2254" s="263"/>
      <c r="U2254" s="263"/>
      <c r="V2254" s="263"/>
      <c r="W2254" s="263"/>
      <c r="X2254" s="158"/>
      <c r="Y2254" s="297">
        <f t="shared" si="100"/>
        <v>0</v>
      </c>
      <c r="Z2254" s="263"/>
      <c r="AA2254" s="263"/>
      <c r="AB2254" s="263"/>
      <c r="AC2254" s="263"/>
      <c r="AD2254" s="263"/>
      <c r="AE2254" s="263"/>
      <c r="AF2254" s="263">
        <v>1</v>
      </c>
      <c r="AG2254" s="158">
        <v>45107</v>
      </c>
      <c r="AH2254" s="297">
        <f t="shared" si="98"/>
        <v>1</v>
      </c>
      <c r="AI2254" s="573"/>
      <c r="AJ2254" s="574" t="s">
        <v>659</v>
      </c>
      <c r="AK2254" s="574" t="s">
        <v>430</v>
      </c>
      <c r="AL2254" s="574"/>
      <c r="AM2254" s="574"/>
      <c r="AN2254" s="574"/>
      <c r="AO2254" s="574"/>
      <c r="AP2254" s="574"/>
      <c r="AQ2254" s="574"/>
      <c r="AR2254" s="574"/>
      <c r="AS2254" s="575"/>
      <c r="AT2254" s="576"/>
      <c r="AU2254" s="575"/>
      <c r="AV2254" s="577"/>
      <c r="AW2254" s="159"/>
    </row>
    <row r="2255" spans="1:49" ht="25.5">
      <c r="A2255" s="395"/>
      <c r="B2255" s="395">
        <v>4674841200</v>
      </c>
      <c r="C2255" s="263" t="s">
        <v>9064</v>
      </c>
      <c r="D2255" s="263" t="s">
        <v>9065</v>
      </c>
      <c r="E2255" s="263" t="s">
        <v>4412</v>
      </c>
      <c r="F2255" s="263" t="s">
        <v>422</v>
      </c>
      <c r="G2255" s="263" t="s">
        <v>655</v>
      </c>
      <c r="H2255" s="263"/>
      <c r="I2255" s="263"/>
      <c r="J2255" s="263"/>
      <c r="K2255" s="263"/>
      <c r="L2255" s="263"/>
      <c r="M2255" s="263"/>
      <c r="N2255" s="263"/>
      <c r="O2255" s="158"/>
      <c r="P2255" s="296">
        <f t="shared" si="99"/>
        <v>0</v>
      </c>
      <c r="Q2255" s="263"/>
      <c r="R2255" s="263"/>
      <c r="S2255" s="263"/>
      <c r="T2255" s="263"/>
      <c r="U2255" s="263"/>
      <c r="V2255" s="263"/>
      <c r="W2255" s="263"/>
      <c r="X2255" s="158"/>
      <c r="Y2255" s="297">
        <f t="shared" si="100"/>
        <v>0</v>
      </c>
      <c r="Z2255" s="263"/>
      <c r="AA2255" s="263"/>
      <c r="AB2255" s="263"/>
      <c r="AC2255" s="263"/>
      <c r="AD2255" s="263"/>
      <c r="AE2255" s="263"/>
      <c r="AF2255" s="263">
        <v>1</v>
      </c>
      <c r="AG2255" s="158">
        <v>44998</v>
      </c>
      <c r="AH2255" s="297">
        <f t="shared" si="98"/>
        <v>1</v>
      </c>
      <c r="AI2255" s="573"/>
      <c r="AJ2255" s="574" t="s">
        <v>659</v>
      </c>
      <c r="AK2255" s="574" t="s">
        <v>430</v>
      </c>
      <c r="AL2255" s="574"/>
      <c r="AM2255" s="574"/>
      <c r="AN2255" s="574"/>
      <c r="AO2255" s="574"/>
      <c r="AP2255" s="574"/>
      <c r="AQ2255" s="574"/>
      <c r="AR2255" s="574"/>
      <c r="AS2255" s="575"/>
      <c r="AT2255" s="576"/>
      <c r="AU2255" s="575"/>
      <c r="AV2255" s="577"/>
      <c r="AW2255" s="159"/>
    </row>
    <row r="2256" spans="1:49" ht="25.5">
      <c r="A2256" s="395"/>
      <c r="B2256" s="395">
        <v>5413910900</v>
      </c>
      <c r="C2256" s="263" t="s">
        <v>9066</v>
      </c>
      <c r="D2256" s="263" t="s">
        <v>9067</v>
      </c>
      <c r="E2256" s="263" t="s">
        <v>4413</v>
      </c>
      <c r="F2256" s="263" t="s">
        <v>422</v>
      </c>
      <c r="G2256" s="263" t="s">
        <v>655</v>
      </c>
      <c r="H2256" s="263"/>
      <c r="I2256" s="263"/>
      <c r="J2256" s="263"/>
      <c r="K2256" s="263"/>
      <c r="L2256" s="263"/>
      <c r="M2256" s="263"/>
      <c r="N2256" s="263"/>
      <c r="O2256" s="158"/>
      <c r="P2256" s="296">
        <f t="shared" si="99"/>
        <v>0</v>
      </c>
      <c r="Q2256" s="263"/>
      <c r="R2256" s="263"/>
      <c r="S2256" s="263"/>
      <c r="T2256" s="263"/>
      <c r="U2256" s="263"/>
      <c r="V2256" s="263"/>
      <c r="W2256" s="263"/>
      <c r="X2256" s="158"/>
      <c r="Y2256" s="297">
        <f t="shared" si="100"/>
        <v>0</v>
      </c>
      <c r="Z2256" s="263"/>
      <c r="AA2256" s="263"/>
      <c r="AB2256" s="263"/>
      <c r="AC2256" s="263"/>
      <c r="AD2256" s="263"/>
      <c r="AE2256" s="263"/>
      <c r="AF2256" s="263">
        <v>1</v>
      </c>
      <c r="AG2256" s="158">
        <v>44938</v>
      </c>
      <c r="AH2256" s="297">
        <f t="shared" si="98"/>
        <v>1</v>
      </c>
      <c r="AI2256" s="573"/>
      <c r="AJ2256" s="574" t="s">
        <v>659</v>
      </c>
      <c r="AK2256" s="574" t="s">
        <v>430</v>
      </c>
      <c r="AL2256" s="574"/>
      <c r="AM2256" s="574"/>
      <c r="AN2256" s="574"/>
      <c r="AO2256" s="574"/>
      <c r="AP2256" s="574"/>
      <c r="AQ2256" s="574"/>
      <c r="AR2256" s="574"/>
      <c r="AS2256" s="575"/>
      <c r="AT2256" s="576"/>
      <c r="AU2256" s="575"/>
      <c r="AV2256" s="577"/>
      <c r="AW2256" s="159"/>
    </row>
    <row r="2257" spans="1:49" ht="25.5">
      <c r="A2257" s="395"/>
      <c r="B2257" s="395">
        <v>5314221000</v>
      </c>
      <c r="C2257" s="263" t="s">
        <v>9068</v>
      </c>
      <c r="D2257" s="263" t="s">
        <v>9069</v>
      </c>
      <c r="E2257" s="263" t="s">
        <v>4414</v>
      </c>
      <c r="F2257" s="263" t="s">
        <v>422</v>
      </c>
      <c r="G2257" s="263" t="s">
        <v>655</v>
      </c>
      <c r="H2257" s="263"/>
      <c r="I2257" s="263"/>
      <c r="J2257" s="263"/>
      <c r="K2257" s="263"/>
      <c r="L2257" s="263"/>
      <c r="M2257" s="263"/>
      <c r="N2257" s="263"/>
      <c r="O2257" s="158"/>
      <c r="P2257" s="296">
        <f t="shared" si="99"/>
        <v>0</v>
      </c>
      <c r="Q2257" s="263"/>
      <c r="R2257" s="263"/>
      <c r="S2257" s="263"/>
      <c r="T2257" s="263"/>
      <c r="U2257" s="263"/>
      <c r="V2257" s="263"/>
      <c r="W2257" s="263"/>
      <c r="X2257" s="158"/>
      <c r="Y2257" s="297">
        <f t="shared" si="100"/>
        <v>0</v>
      </c>
      <c r="Z2257" s="263"/>
      <c r="AA2257" s="263"/>
      <c r="AB2257" s="263"/>
      <c r="AC2257" s="263"/>
      <c r="AD2257" s="263"/>
      <c r="AE2257" s="263"/>
      <c r="AF2257" s="263">
        <v>1</v>
      </c>
      <c r="AG2257" s="158">
        <v>45009</v>
      </c>
      <c r="AH2257" s="297">
        <f t="shared" si="98"/>
        <v>1</v>
      </c>
      <c r="AI2257" s="573"/>
      <c r="AJ2257" s="574" t="s">
        <v>659</v>
      </c>
      <c r="AK2257" s="574" t="s">
        <v>430</v>
      </c>
      <c r="AL2257" s="574"/>
      <c r="AM2257" s="574"/>
      <c r="AN2257" s="574"/>
      <c r="AO2257" s="574"/>
      <c r="AP2257" s="574"/>
      <c r="AQ2257" s="574"/>
      <c r="AR2257" s="574"/>
      <c r="AS2257" s="575"/>
      <c r="AT2257" s="576"/>
      <c r="AU2257" s="575"/>
      <c r="AV2257" s="577"/>
      <c r="AW2257" s="159"/>
    </row>
    <row r="2258" spans="1:49" ht="25.5">
      <c r="A2258" s="395"/>
      <c r="B2258" s="395">
        <v>5301520500</v>
      </c>
      <c r="C2258" s="263" t="s">
        <v>9070</v>
      </c>
      <c r="D2258" s="263" t="s">
        <v>9071</v>
      </c>
      <c r="E2258" s="263" t="s">
        <v>4415</v>
      </c>
      <c r="F2258" s="263" t="s">
        <v>422</v>
      </c>
      <c r="G2258" s="263" t="s">
        <v>655</v>
      </c>
      <c r="H2258" s="263"/>
      <c r="I2258" s="263"/>
      <c r="J2258" s="263"/>
      <c r="K2258" s="263"/>
      <c r="L2258" s="263"/>
      <c r="M2258" s="263"/>
      <c r="N2258" s="263"/>
      <c r="O2258" s="158"/>
      <c r="P2258" s="296">
        <f t="shared" si="99"/>
        <v>0</v>
      </c>
      <c r="Q2258" s="263"/>
      <c r="R2258" s="263"/>
      <c r="S2258" s="263"/>
      <c r="T2258" s="263"/>
      <c r="U2258" s="263"/>
      <c r="V2258" s="263"/>
      <c r="W2258" s="263"/>
      <c r="X2258" s="158"/>
      <c r="Y2258" s="297">
        <f t="shared" si="100"/>
        <v>0</v>
      </c>
      <c r="Z2258" s="263"/>
      <c r="AA2258" s="263"/>
      <c r="AB2258" s="263"/>
      <c r="AC2258" s="263"/>
      <c r="AD2258" s="263"/>
      <c r="AE2258" s="263"/>
      <c r="AF2258" s="263">
        <v>1</v>
      </c>
      <c r="AG2258" s="158">
        <v>45002</v>
      </c>
      <c r="AH2258" s="297">
        <f t="shared" si="98"/>
        <v>1</v>
      </c>
      <c r="AI2258" s="573"/>
      <c r="AJ2258" s="574" t="s">
        <v>659</v>
      </c>
      <c r="AK2258" s="574" t="s">
        <v>430</v>
      </c>
      <c r="AL2258" s="574"/>
      <c r="AM2258" s="574"/>
      <c r="AN2258" s="574"/>
      <c r="AO2258" s="574"/>
      <c r="AP2258" s="574"/>
      <c r="AQ2258" s="574"/>
      <c r="AR2258" s="574"/>
      <c r="AS2258" s="575"/>
      <c r="AT2258" s="576"/>
      <c r="AU2258" s="575"/>
      <c r="AV2258" s="577"/>
      <c r="AW2258" s="159"/>
    </row>
    <row r="2259" spans="1:49" ht="25.5">
      <c r="A2259" s="395"/>
      <c r="B2259" s="395">
        <v>4534221800</v>
      </c>
      <c r="C2259" s="263" t="s">
        <v>9072</v>
      </c>
      <c r="D2259" s="263" t="s">
        <v>9073</v>
      </c>
      <c r="E2259" s="263" t="s">
        <v>4416</v>
      </c>
      <c r="F2259" s="263" t="s">
        <v>422</v>
      </c>
      <c r="G2259" s="263" t="s">
        <v>655</v>
      </c>
      <c r="H2259" s="263"/>
      <c r="I2259" s="263"/>
      <c r="J2259" s="263"/>
      <c r="K2259" s="263"/>
      <c r="L2259" s="263"/>
      <c r="M2259" s="263"/>
      <c r="N2259" s="263"/>
      <c r="O2259" s="158"/>
      <c r="P2259" s="296">
        <f t="shared" si="99"/>
        <v>0</v>
      </c>
      <c r="Q2259" s="263"/>
      <c r="R2259" s="263"/>
      <c r="S2259" s="263"/>
      <c r="T2259" s="263"/>
      <c r="U2259" s="263"/>
      <c r="V2259" s="263"/>
      <c r="W2259" s="263"/>
      <c r="X2259" s="158"/>
      <c r="Y2259" s="297">
        <f t="shared" si="100"/>
        <v>0</v>
      </c>
      <c r="Z2259" s="263"/>
      <c r="AA2259" s="263"/>
      <c r="AB2259" s="263"/>
      <c r="AC2259" s="263"/>
      <c r="AD2259" s="263"/>
      <c r="AE2259" s="263"/>
      <c r="AF2259" s="263">
        <v>2</v>
      </c>
      <c r="AG2259" s="158">
        <v>45020</v>
      </c>
      <c r="AH2259" s="297">
        <f t="shared" si="98"/>
        <v>2</v>
      </c>
      <c r="AI2259" s="573"/>
      <c r="AJ2259" s="574" t="s">
        <v>659</v>
      </c>
      <c r="AK2259" s="574" t="s">
        <v>430</v>
      </c>
      <c r="AL2259" s="574"/>
      <c r="AM2259" s="574"/>
      <c r="AN2259" s="574"/>
      <c r="AO2259" s="574"/>
      <c r="AP2259" s="574"/>
      <c r="AQ2259" s="574"/>
      <c r="AR2259" s="574"/>
      <c r="AS2259" s="575"/>
      <c r="AT2259" s="576"/>
      <c r="AU2259" s="575"/>
      <c r="AV2259" s="577"/>
      <c r="AW2259" s="159"/>
    </row>
    <row r="2260" spans="1:49" ht="25.5">
      <c r="A2260" s="395"/>
      <c r="B2260" s="395">
        <v>3593210500</v>
      </c>
      <c r="C2260" s="263" t="s">
        <v>9074</v>
      </c>
      <c r="D2260" s="263" t="s">
        <v>9075</v>
      </c>
      <c r="E2260" s="263" t="s">
        <v>4417</v>
      </c>
      <c r="F2260" s="263" t="s">
        <v>422</v>
      </c>
      <c r="G2260" s="263" t="s">
        <v>655</v>
      </c>
      <c r="H2260" s="263"/>
      <c r="I2260" s="263"/>
      <c r="J2260" s="263"/>
      <c r="K2260" s="263"/>
      <c r="L2260" s="263"/>
      <c r="M2260" s="263"/>
      <c r="N2260" s="263"/>
      <c r="O2260" s="158"/>
      <c r="P2260" s="296">
        <f t="shared" si="99"/>
        <v>0</v>
      </c>
      <c r="Q2260" s="263"/>
      <c r="R2260" s="263"/>
      <c r="S2260" s="263"/>
      <c r="T2260" s="263"/>
      <c r="U2260" s="263"/>
      <c r="V2260" s="263"/>
      <c r="W2260" s="263"/>
      <c r="X2260" s="158"/>
      <c r="Y2260" s="297">
        <f t="shared" si="100"/>
        <v>0</v>
      </c>
      <c r="Z2260" s="263"/>
      <c r="AA2260" s="263"/>
      <c r="AB2260" s="263"/>
      <c r="AC2260" s="263"/>
      <c r="AD2260" s="263"/>
      <c r="AE2260" s="263"/>
      <c r="AF2260" s="263">
        <v>2</v>
      </c>
      <c r="AG2260" s="158">
        <v>45225</v>
      </c>
      <c r="AH2260" s="297">
        <f t="shared" si="98"/>
        <v>2</v>
      </c>
      <c r="AI2260" s="573"/>
      <c r="AJ2260" s="574" t="s">
        <v>659</v>
      </c>
      <c r="AK2260" s="574" t="s">
        <v>430</v>
      </c>
      <c r="AL2260" s="574"/>
      <c r="AM2260" s="574"/>
      <c r="AN2260" s="574"/>
      <c r="AO2260" s="574"/>
      <c r="AP2260" s="574"/>
      <c r="AQ2260" s="574"/>
      <c r="AR2260" s="574"/>
      <c r="AS2260" s="575"/>
      <c r="AT2260" s="576"/>
      <c r="AU2260" s="575"/>
      <c r="AV2260" s="577"/>
      <c r="AW2260" s="159"/>
    </row>
    <row r="2261" spans="1:49" ht="25.5">
      <c r="A2261" s="395"/>
      <c r="B2261" s="395">
        <v>6371720200</v>
      </c>
      <c r="C2261" s="263" t="s">
        <v>9076</v>
      </c>
      <c r="D2261" s="263" t="s">
        <v>9077</v>
      </c>
      <c r="E2261" s="263" t="s">
        <v>4418</v>
      </c>
      <c r="F2261" s="263" t="s">
        <v>422</v>
      </c>
      <c r="G2261" s="263" t="s">
        <v>655</v>
      </c>
      <c r="H2261" s="263"/>
      <c r="I2261" s="263"/>
      <c r="J2261" s="263"/>
      <c r="K2261" s="263"/>
      <c r="L2261" s="263"/>
      <c r="M2261" s="263"/>
      <c r="N2261" s="263"/>
      <c r="O2261" s="158"/>
      <c r="P2261" s="296">
        <f t="shared" si="99"/>
        <v>0</v>
      </c>
      <c r="Q2261" s="263"/>
      <c r="R2261" s="263"/>
      <c r="S2261" s="263"/>
      <c r="T2261" s="263"/>
      <c r="U2261" s="263"/>
      <c r="V2261" s="263"/>
      <c r="W2261" s="263"/>
      <c r="X2261" s="158"/>
      <c r="Y2261" s="297">
        <f t="shared" si="100"/>
        <v>0</v>
      </c>
      <c r="Z2261" s="263"/>
      <c r="AA2261" s="263"/>
      <c r="AB2261" s="263"/>
      <c r="AC2261" s="263"/>
      <c r="AD2261" s="263"/>
      <c r="AE2261" s="263"/>
      <c r="AF2261" s="263">
        <v>1</v>
      </c>
      <c r="AG2261" s="158">
        <v>45211</v>
      </c>
      <c r="AH2261" s="297">
        <f t="shared" si="98"/>
        <v>1</v>
      </c>
      <c r="AI2261" s="573"/>
      <c r="AJ2261" s="574" t="s">
        <v>659</v>
      </c>
      <c r="AK2261" s="574" t="s">
        <v>430</v>
      </c>
      <c r="AL2261" s="574"/>
      <c r="AM2261" s="574"/>
      <c r="AN2261" s="574"/>
      <c r="AO2261" s="574"/>
      <c r="AP2261" s="574"/>
      <c r="AQ2261" s="574"/>
      <c r="AR2261" s="574"/>
      <c r="AS2261" s="575"/>
      <c r="AT2261" s="576"/>
      <c r="AU2261" s="575"/>
      <c r="AV2261" s="577"/>
      <c r="AW2261" s="159"/>
    </row>
    <row r="2262" spans="1:49" ht="25.5">
      <c r="A2262" s="395"/>
      <c r="B2262" s="395">
        <v>4673410300</v>
      </c>
      <c r="C2262" s="263" t="s">
        <v>9078</v>
      </c>
      <c r="D2262" s="263" t="s">
        <v>9079</v>
      </c>
      <c r="E2262" s="263" t="s">
        <v>4419</v>
      </c>
      <c r="F2262" s="263" t="s">
        <v>422</v>
      </c>
      <c r="G2262" s="263" t="s">
        <v>655</v>
      </c>
      <c r="H2262" s="263"/>
      <c r="I2262" s="263"/>
      <c r="J2262" s="263"/>
      <c r="K2262" s="263"/>
      <c r="L2262" s="263"/>
      <c r="M2262" s="263"/>
      <c r="N2262" s="263"/>
      <c r="O2262" s="158"/>
      <c r="P2262" s="296">
        <f t="shared" si="99"/>
        <v>0</v>
      </c>
      <c r="Q2262" s="263"/>
      <c r="R2262" s="263"/>
      <c r="S2262" s="263"/>
      <c r="T2262" s="263"/>
      <c r="U2262" s="263"/>
      <c r="V2262" s="263"/>
      <c r="W2262" s="263"/>
      <c r="X2262" s="158"/>
      <c r="Y2262" s="297">
        <f t="shared" si="100"/>
        <v>0</v>
      </c>
      <c r="Z2262" s="263"/>
      <c r="AA2262" s="263"/>
      <c r="AB2262" s="263"/>
      <c r="AC2262" s="263"/>
      <c r="AD2262" s="263"/>
      <c r="AE2262" s="263"/>
      <c r="AF2262" s="263">
        <v>1</v>
      </c>
      <c r="AG2262" s="158">
        <v>45123</v>
      </c>
      <c r="AH2262" s="297">
        <f t="shared" si="98"/>
        <v>1</v>
      </c>
      <c r="AI2262" s="573"/>
      <c r="AJ2262" s="574" t="s">
        <v>659</v>
      </c>
      <c r="AK2262" s="574" t="s">
        <v>430</v>
      </c>
      <c r="AL2262" s="574"/>
      <c r="AM2262" s="574"/>
      <c r="AN2262" s="574"/>
      <c r="AO2262" s="574"/>
      <c r="AP2262" s="574"/>
      <c r="AQ2262" s="574"/>
      <c r="AR2262" s="574"/>
      <c r="AS2262" s="575"/>
      <c r="AT2262" s="576"/>
      <c r="AU2262" s="575"/>
      <c r="AV2262" s="577"/>
      <c r="AW2262" s="159"/>
    </row>
    <row r="2263" spans="1:49" ht="25.5">
      <c r="A2263" s="395"/>
      <c r="B2263" s="395">
        <v>4471910100</v>
      </c>
      <c r="C2263" s="263" t="s">
        <v>9080</v>
      </c>
      <c r="D2263" s="263" t="s">
        <v>9081</v>
      </c>
      <c r="E2263" s="263" t="s">
        <v>4420</v>
      </c>
      <c r="F2263" s="263" t="s">
        <v>422</v>
      </c>
      <c r="G2263" s="263" t="s">
        <v>655</v>
      </c>
      <c r="H2263" s="263"/>
      <c r="I2263" s="263"/>
      <c r="J2263" s="263"/>
      <c r="K2263" s="263"/>
      <c r="L2263" s="263"/>
      <c r="M2263" s="263"/>
      <c r="N2263" s="263"/>
      <c r="O2263" s="158"/>
      <c r="P2263" s="296">
        <f t="shared" si="99"/>
        <v>0</v>
      </c>
      <c r="Q2263" s="263"/>
      <c r="R2263" s="263"/>
      <c r="S2263" s="263"/>
      <c r="T2263" s="263"/>
      <c r="U2263" s="263"/>
      <c r="V2263" s="263"/>
      <c r="W2263" s="263"/>
      <c r="X2263" s="158"/>
      <c r="Y2263" s="297">
        <f t="shared" si="100"/>
        <v>0</v>
      </c>
      <c r="Z2263" s="263"/>
      <c r="AA2263" s="263"/>
      <c r="AB2263" s="263"/>
      <c r="AC2263" s="263"/>
      <c r="AD2263" s="263"/>
      <c r="AE2263" s="263"/>
      <c r="AF2263" s="263">
        <v>1</v>
      </c>
      <c r="AG2263" s="158">
        <v>45021</v>
      </c>
      <c r="AH2263" s="297">
        <f t="shared" si="98"/>
        <v>1</v>
      </c>
      <c r="AI2263" s="573"/>
      <c r="AJ2263" s="574" t="s">
        <v>659</v>
      </c>
      <c r="AK2263" s="574" t="s">
        <v>430</v>
      </c>
      <c r="AL2263" s="574"/>
      <c r="AM2263" s="574"/>
      <c r="AN2263" s="574"/>
      <c r="AO2263" s="574"/>
      <c r="AP2263" s="574"/>
      <c r="AQ2263" s="574"/>
      <c r="AR2263" s="574"/>
      <c r="AS2263" s="575"/>
      <c r="AT2263" s="576"/>
      <c r="AU2263" s="575"/>
      <c r="AV2263" s="577"/>
      <c r="AW2263" s="159"/>
    </row>
    <row r="2264" spans="1:49" ht="25.5">
      <c r="A2264" s="395"/>
      <c r="B2264" s="395">
        <v>5390210400</v>
      </c>
      <c r="C2264" s="263" t="s">
        <v>9082</v>
      </c>
      <c r="D2264" s="263" t="s">
        <v>9083</v>
      </c>
      <c r="E2264" s="263" t="s">
        <v>4421</v>
      </c>
      <c r="F2264" s="263" t="s">
        <v>422</v>
      </c>
      <c r="G2264" s="263" t="s">
        <v>655</v>
      </c>
      <c r="H2264" s="263"/>
      <c r="I2264" s="263"/>
      <c r="J2264" s="263"/>
      <c r="K2264" s="263"/>
      <c r="L2264" s="263"/>
      <c r="M2264" s="263"/>
      <c r="N2264" s="263"/>
      <c r="O2264" s="158"/>
      <c r="P2264" s="296">
        <f t="shared" si="99"/>
        <v>0</v>
      </c>
      <c r="Q2264" s="263"/>
      <c r="R2264" s="263"/>
      <c r="S2264" s="263"/>
      <c r="T2264" s="263"/>
      <c r="U2264" s="263"/>
      <c r="V2264" s="263"/>
      <c r="W2264" s="263"/>
      <c r="X2264" s="158"/>
      <c r="Y2264" s="297">
        <f t="shared" si="100"/>
        <v>0</v>
      </c>
      <c r="Z2264" s="263"/>
      <c r="AA2264" s="263"/>
      <c r="AB2264" s="263"/>
      <c r="AC2264" s="263"/>
      <c r="AD2264" s="263"/>
      <c r="AE2264" s="263"/>
      <c r="AF2264" s="263">
        <v>1</v>
      </c>
      <c r="AG2264" s="158">
        <v>45103</v>
      </c>
      <c r="AH2264" s="297">
        <f t="shared" si="98"/>
        <v>1</v>
      </c>
      <c r="AI2264" s="573"/>
      <c r="AJ2264" s="574" t="s">
        <v>659</v>
      </c>
      <c r="AK2264" s="574" t="s">
        <v>430</v>
      </c>
      <c r="AL2264" s="574"/>
      <c r="AM2264" s="574"/>
      <c r="AN2264" s="574"/>
      <c r="AO2264" s="574"/>
      <c r="AP2264" s="574"/>
      <c r="AQ2264" s="574"/>
      <c r="AR2264" s="574"/>
      <c r="AS2264" s="575"/>
      <c r="AT2264" s="576"/>
      <c r="AU2264" s="575"/>
      <c r="AV2264" s="577"/>
      <c r="AW2264" s="159"/>
    </row>
    <row r="2265" spans="1:49" ht="25.5">
      <c r="A2265" s="395"/>
      <c r="B2265" s="395">
        <v>5383701400</v>
      </c>
      <c r="C2265" s="263" t="s">
        <v>9084</v>
      </c>
      <c r="D2265" s="263" t="s">
        <v>9085</v>
      </c>
      <c r="E2265" s="263" t="s">
        <v>4422</v>
      </c>
      <c r="F2265" s="263" t="s">
        <v>422</v>
      </c>
      <c r="G2265" s="263" t="s">
        <v>655</v>
      </c>
      <c r="H2265" s="263"/>
      <c r="I2265" s="263"/>
      <c r="J2265" s="263"/>
      <c r="K2265" s="263"/>
      <c r="L2265" s="263"/>
      <c r="M2265" s="263"/>
      <c r="N2265" s="263"/>
      <c r="O2265" s="158"/>
      <c r="P2265" s="296">
        <f t="shared" si="99"/>
        <v>0</v>
      </c>
      <c r="Q2265" s="263"/>
      <c r="R2265" s="263"/>
      <c r="S2265" s="263"/>
      <c r="T2265" s="263"/>
      <c r="U2265" s="263"/>
      <c r="V2265" s="263"/>
      <c r="W2265" s="263"/>
      <c r="X2265" s="158"/>
      <c r="Y2265" s="297">
        <f t="shared" si="100"/>
        <v>0</v>
      </c>
      <c r="Z2265" s="263"/>
      <c r="AA2265" s="263"/>
      <c r="AB2265" s="263"/>
      <c r="AC2265" s="263"/>
      <c r="AD2265" s="263"/>
      <c r="AE2265" s="263"/>
      <c r="AF2265" s="263">
        <v>1</v>
      </c>
      <c r="AG2265" s="158">
        <v>45078</v>
      </c>
      <c r="AH2265" s="297">
        <f t="shared" si="98"/>
        <v>1</v>
      </c>
      <c r="AI2265" s="573"/>
      <c r="AJ2265" s="574" t="s">
        <v>659</v>
      </c>
      <c r="AK2265" s="574" t="s">
        <v>430</v>
      </c>
      <c r="AL2265" s="574"/>
      <c r="AM2265" s="574"/>
      <c r="AN2265" s="574"/>
      <c r="AO2265" s="574"/>
      <c r="AP2265" s="574"/>
      <c r="AQ2265" s="574"/>
      <c r="AR2265" s="574"/>
      <c r="AS2265" s="575"/>
      <c r="AT2265" s="576"/>
      <c r="AU2265" s="575"/>
      <c r="AV2265" s="577"/>
      <c r="AW2265" s="159"/>
    </row>
    <row r="2266" spans="1:49" ht="25.5">
      <c r="A2266" s="395"/>
      <c r="B2266" s="395">
        <v>5420720900</v>
      </c>
      <c r="C2266" s="263" t="s">
        <v>9086</v>
      </c>
      <c r="D2266" s="263" t="s">
        <v>9087</v>
      </c>
      <c r="E2266" s="263" t="s">
        <v>4423</v>
      </c>
      <c r="F2266" s="263" t="s">
        <v>422</v>
      </c>
      <c r="G2266" s="263" t="s">
        <v>655</v>
      </c>
      <c r="H2266" s="263"/>
      <c r="I2266" s="263"/>
      <c r="J2266" s="263"/>
      <c r="K2266" s="263"/>
      <c r="L2266" s="263"/>
      <c r="M2266" s="263"/>
      <c r="N2266" s="263"/>
      <c r="O2266" s="158"/>
      <c r="P2266" s="296">
        <f t="shared" si="99"/>
        <v>0</v>
      </c>
      <c r="Q2266" s="263"/>
      <c r="R2266" s="263"/>
      <c r="S2266" s="263"/>
      <c r="T2266" s="263"/>
      <c r="U2266" s="263"/>
      <c r="V2266" s="263"/>
      <c r="W2266" s="263"/>
      <c r="X2266" s="158"/>
      <c r="Y2266" s="297">
        <f t="shared" si="100"/>
        <v>0</v>
      </c>
      <c r="Z2266" s="263"/>
      <c r="AA2266" s="263"/>
      <c r="AB2266" s="263"/>
      <c r="AC2266" s="263"/>
      <c r="AD2266" s="263"/>
      <c r="AE2266" s="263"/>
      <c r="AF2266" s="263">
        <v>1</v>
      </c>
      <c r="AG2266" s="158">
        <v>45127</v>
      </c>
      <c r="AH2266" s="297">
        <f t="shared" si="98"/>
        <v>1</v>
      </c>
      <c r="AI2266" s="573"/>
      <c r="AJ2266" s="574" t="s">
        <v>659</v>
      </c>
      <c r="AK2266" s="574" t="s">
        <v>430</v>
      </c>
      <c r="AL2266" s="574"/>
      <c r="AM2266" s="574"/>
      <c r="AN2266" s="574"/>
      <c r="AO2266" s="574"/>
      <c r="AP2266" s="574"/>
      <c r="AQ2266" s="574"/>
      <c r="AR2266" s="574"/>
      <c r="AS2266" s="575"/>
      <c r="AT2266" s="576"/>
      <c r="AU2266" s="575"/>
      <c r="AV2266" s="577"/>
      <c r="AW2266" s="159"/>
    </row>
    <row r="2267" spans="1:49" ht="25.5">
      <c r="A2267" s="395"/>
      <c r="B2267" s="395">
        <v>5421111200</v>
      </c>
      <c r="C2267" s="263" t="s">
        <v>9088</v>
      </c>
      <c r="D2267" s="263" t="s">
        <v>9089</v>
      </c>
      <c r="E2267" s="263" t="s">
        <v>4424</v>
      </c>
      <c r="F2267" s="263" t="s">
        <v>422</v>
      </c>
      <c r="G2267" s="263" t="s">
        <v>655</v>
      </c>
      <c r="H2267" s="263"/>
      <c r="I2267" s="263"/>
      <c r="J2267" s="263"/>
      <c r="K2267" s="263"/>
      <c r="L2267" s="263"/>
      <c r="M2267" s="263"/>
      <c r="N2267" s="263"/>
      <c r="O2267" s="158"/>
      <c r="P2267" s="296">
        <f t="shared" si="99"/>
        <v>0</v>
      </c>
      <c r="Q2267" s="263"/>
      <c r="R2267" s="263"/>
      <c r="S2267" s="263"/>
      <c r="T2267" s="263"/>
      <c r="U2267" s="263"/>
      <c r="V2267" s="263"/>
      <c r="W2267" s="263"/>
      <c r="X2267" s="158"/>
      <c r="Y2267" s="297">
        <f t="shared" si="100"/>
        <v>0</v>
      </c>
      <c r="Z2267" s="263"/>
      <c r="AA2267" s="263"/>
      <c r="AB2267" s="263"/>
      <c r="AC2267" s="263"/>
      <c r="AD2267" s="263"/>
      <c r="AE2267" s="263"/>
      <c r="AF2267" s="263">
        <v>1</v>
      </c>
      <c r="AG2267" s="158">
        <v>45019</v>
      </c>
      <c r="AH2267" s="297">
        <f t="shared" si="98"/>
        <v>1</v>
      </c>
      <c r="AI2267" s="573"/>
      <c r="AJ2267" s="574" t="s">
        <v>659</v>
      </c>
      <c r="AK2267" s="574" t="s">
        <v>430</v>
      </c>
      <c r="AL2267" s="574"/>
      <c r="AM2267" s="574"/>
      <c r="AN2267" s="574"/>
      <c r="AO2267" s="574"/>
      <c r="AP2267" s="574"/>
      <c r="AQ2267" s="574"/>
      <c r="AR2267" s="574"/>
      <c r="AS2267" s="575"/>
      <c r="AT2267" s="576"/>
      <c r="AU2267" s="575"/>
      <c r="AV2267" s="577"/>
      <c r="AW2267" s="159"/>
    </row>
    <row r="2268" spans="1:49" ht="38.25">
      <c r="A2268" s="395"/>
      <c r="B2268" s="395">
        <v>4391801300</v>
      </c>
      <c r="C2268" s="263" t="s">
        <v>9090</v>
      </c>
      <c r="D2268" s="263" t="s">
        <v>9091</v>
      </c>
      <c r="E2268" s="263" t="s">
        <v>4425</v>
      </c>
      <c r="F2268" s="263" t="s">
        <v>422</v>
      </c>
      <c r="G2268" s="263" t="s">
        <v>655</v>
      </c>
      <c r="H2268" s="263"/>
      <c r="I2268" s="263"/>
      <c r="J2268" s="263"/>
      <c r="K2268" s="263"/>
      <c r="L2268" s="263"/>
      <c r="M2268" s="263"/>
      <c r="N2268" s="263"/>
      <c r="O2268" s="158"/>
      <c r="P2268" s="296">
        <f t="shared" si="99"/>
        <v>0</v>
      </c>
      <c r="Q2268" s="263"/>
      <c r="R2268" s="263"/>
      <c r="S2268" s="263"/>
      <c r="T2268" s="263"/>
      <c r="U2268" s="263"/>
      <c r="V2268" s="263"/>
      <c r="W2268" s="263"/>
      <c r="X2268" s="158"/>
      <c r="Y2268" s="297">
        <f t="shared" si="100"/>
        <v>0</v>
      </c>
      <c r="Z2268" s="263"/>
      <c r="AA2268" s="263"/>
      <c r="AB2268" s="263"/>
      <c r="AC2268" s="263"/>
      <c r="AD2268" s="263"/>
      <c r="AE2268" s="263"/>
      <c r="AF2268" s="263">
        <v>1</v>
      </c>
      <c r="AG2268" s="158">
        <v>45091</v>
      </c>
      <c r="AH2268" s="297">
        <f t="shared" si="98"/>
        <v>1</v>
      </c>
      <c r="AI2268" s="573"/>
      <c r="AJ2268" s="574" t="s">
        <v>659</v>
      </c>
      <c r="AK2268" s="574" t="s">
        <v>430</v>
      </c>
      <c r="AL2268" s="574"/>
      <c r="AM2268" s="574"/>
      <c r="AN2268" s="574"/>
      <c r="AO2268" s="574"/>
      <c r="AP2268" s="574"/>
      <c r="AQ2268" s="574"/>
      <c r="AR2268" s="574"/>
      <c r="AS2268" s="575"/>
      <c r="AT2268" s="576"/>
      <c r="AU2268" s="575"/>
      <c r="AV2268" s="577"/>
      <c r="AW2268" s="159"/>
    </row>
    <row r="2269" spans="1:49" ht="25.5">
      <c r="A2269" s="395"/>
      <c r="B2269" s="395">
        <v>6302418400</v>
      </c>
      <c r="C2269" s="263" t="s">
        <v>9092</v>
      </c>
      <c r="D2269" s="263" t="s">
        <v>9093</v>
      </c>
      <c r="E2269" s="263" t="s">
        <v>4426</v>
      </c>
      <c r="F2269" s="263" t="s">
        <v>422</v>
      </c>
      <c r="G2269" s="263" t="s">
        <v>655</v>
      </c>
      <c r="H2269" s="263"/>
      <c r="I2269" s="263"/>
      <c r="J2269" s="263"/>
      <c r="K2269" s="263"/>
      <c r="L2269" s="263"/>
      <c r="M2269" s="263"/>
      <c r="N2269" s="263"/>
      <c r="O2269" s="158"/>
      <c r="P2269" s="296">
        <f t="shared" si="99"/>
        <v>0</v>
      </c>
      <c r="Q2269" s="263"/>
      <c r="R2269" s="263"/>
      <c r="S2269" s="263"/>
      <c r="T2269" s="263"/>
      <c r="U2269" s="263"/>
      <c r="V2269" s="263"/>
      <c r="W2269" s="263"/>
      <c r="X2269" s="158">
        <v>45044</v>
      </c>
      <c r="Y2269" s="297">
        <f t="shared" si="100"/>
        <v>0</v>
      </c>
      <c r="Z2269" s="263"/>
      <c r="AA2269" s="263"/>
      <c r="AB2269" s="263"/>
      <c r="AC2269" s="263"/>
      <c r="AD2269" s="263"/>
      <c r="AE2269" s="263"/>
      <c r="AF2269" s="263">
        <v>1</v>
      </c>
      <c r="AG2269" s="158">
        <v>45188</v>
      </c>
      <c r="AH2269" s="297">
        <f t="shared" si="98"/>
        <v>1</v>
      </c>
      <c r="AI2269" s="573"/>
      <c r="AJ2269" s="574" t="s">
        <v>659</v>
      </c>
      <c r="AK2269" s="574" t="s">
        <v>430</v>
      </c>
      <c r="AL2269" s="574"/>
      <c r="AM2269" s="574"/>
      <c r="AN2269" s="574"/>
      <c r="AO2269" s="574"/>
      <c r="AP2269" s="574"/>
      <c r="AQ2269" s="574"/>
      <c r="AR2269" s="574"/>
      <c r="AS2269" s="575"/>
      <c r="AT2269" s="576"/>
      <c r="AU2269" s="575"/>
      <c r="AV2269" s="577"/>
      <c r="AW2269" s="159"/>
    </row>
    <row r="2270" spans="1:49" ht="25.5">
      <c r="A2270" s="395"/>
      <c r="B2270" s="395">
        <v>3151113200</v>
      </c>
      <c r="C2270" s="263" t="s">
        <v>9094</v>
      </c>
      <c r="D2270" s="263" t="s">
        <v>9095</v>
      </c>
      <c r="E2270" s="263" t="s">
        <v>4427</v>
      </c>
      <c r="F2270" s="263" t="s">
        <v>422</v>
      </c>
      <c r="G2270" s="263" t="s">
        <v>655</v>
      </c>
      <c r="H2270" s="263"/>
      <c r="I2270" s="263"/>
      <c r="J2270" s="263"/>
      <c r="K2270" s="263"/>
      <c r="L2270" s="263"/>
      <c r="M2270" s="263"/>
      <c r="N2270" s="263"/>
      <c r="O2270" s="158"/>
      <c r="P2270" s="296">
        <f t="shared" si="99"/>
        <v>0</v>
      </c>
      <c r="Q2270" s="263"/>
      <c r="R2270" s="263"/>
      <c r="S2270" s="263"/>
      <c r="T2270" s="263"/>
      <c r="U2270" s="263"/>
      <c r="V2270" s="263"/>
      <c r="W2270" s="263"/>
      <c r="X2270" s="158"/>
      <c r="Y2270" s="297">
        <f t="shared" si="100"/>
        <v>0</v>
      </c>
      <c r="Z2270" s="263"/>
      <c r="AA2270" s="263"/>
      <c r="AB2270" s="263"/>
      <c r="AC2270" s="263"/>
      <c r="AD2270" s="263"/>
      <c r="AE2270" s="263"/>
      <c r="AF2270" s="263">
        <v>1</v>
      </c>
      <c r="AG2270" s="158">
        <v>45114</v>
      </c>
      <c r="AH2270" s="297">
        <f t="shared" si="98"/>
        <v>1</v>
      </c>
      <c r="AI2270" s="573"/>
      <c r="AJ2270" s="574" t="s">
        <v>659</v>
      </c>
      <c r="AK2270" s="574" t="s">
        <v>430</v>
      </c>
      <c r="AL2270" s="574"/>
      <c r="AM2270" s="574"/>
      <c r="AN2270" s="574"/>
      <c r="AO2270" s="574"/>
      <c r="AP2270" s="574"/>
      <c r="AQ2270" s="574"/>
      <c r="AR2270" s="574"/>
      <c r="AS2270" s="575"/>
      <c r="AT2270" s="576"/>
      <c r="AU2270" s="575"/>
      <c r="AV2270" s="577"/>
      <c r="AW2270" s="159"/>
    </row>
    <row r="2271" spans="1:49" ht="25.5">
      <c r="A2271" s="395"/>
      <c r="B2271" s="395">
        <v>6311904200</v>
      </c>
      <c r="C2271" s="263" t="s">
        <v>9096</v>
      </c>
      <c r="D2271" s="263" t="s">
        <v>9097</v>
      </c>
      <c r="E2271" s="263" t="s">
        <v>4428</v>
      </c>
      <c r="F2271" s="263" t="s">
        <v>422</v>
      </c>
      <c r="G2271" s="263" t="s">
        <v>655</v>
      </c>
      <c r="H2271" s="263"/>
      <c r="I2271" s="263"/>
      <c r="J2271" s="263"/>
      <c r="K2271" s="263"/>
      <c r="L2271" s="263"/>
      <c r="M2271" s="263"/>
      <c r="N2271" s="263"/>
      <c r="O2271" s="158"/>
      <c r="P2271" s="296">
        <f t="shared" si="99"/>
        <v>0</v>
      </c>
      <c r="Q2271" s="263"/>
      <c r="R2271" s="263"/>
      <c r="S2271" s="263"/>
      <c r="T2271" s="263"/>
      <c r="U2271" s="263"/>
      <c r="V2271" s="263"/>
      <c r="W2271" s="263"/>
      <c r="X2271" s="158"/>
      <c r="Y2271" s="297">
        <f t="shared" si="100"/>
        <v>0</v>
      </c>
      <c r="Z2271" s="263"/>
      <c r="AA2271" s="263"/>
      <c r="AB2271" s="263"/>
      <c r="AC2271" s="263"/>
      <c r="AD2271" s="263"/>
      <c r="AE2271" s="263"/>
      <c r="AF2271" s="263">
        <v>1</v>
      </c>
      <c r="AG2271" s="158">
        <v>45282</v>
      </c>
      <c r="AH2271" s="297">
        <f t="shared" si="98"/>
        <v>1</v>
      </c>
      <c r="AI2271" s="573"/>
      <c r="AJ2271" s="574" t="s">
        <v>659</v>
      </c>
      <c r="AK2271" s="574" t="s">
        <v>430</v>
      </c>
      <c r="AL2271" s="574"/>
      <c r="AM2271" s="574"/>
      <c r="AN2271" s="574"/>
      <c r="AO2271" s="574"/>
      <c r="AP2271" s="574"/>
      <c r="AQ2271" s="574"/>
      <c r="AR2271" s="574"/>
      <c r="AS2271" s="575"/>
      <c r="AT2271" s="576"/>
      <c r="AU2271" s="575"/>
      <c r="AV2271" s="577"/>
      <c r="AW2271" s="159"/>
    </row>
    <row r="2272" spans="1:49" ht="25.5">
      <c r="A2272" s="395"/>
      <c r="B2272" s="395">
        <v>4632510300</v>
      </c>
      <c r="C2272" s="263" t="s">
        <v>9098</v>
      </c>
      <c r="D2272" s="263" t="s">
        <v>9099</v>
      </c>
      <c r="E2272" s="263" t="s">
        <v>4429</v>
      </c>
      <c r="F2272" s="263" t="s">
        <v>422</v>
      </c>
      <c r="G2272" s="263" t="s">
        <v>655</v>
      </c>
      <c r="H2272" s="263"/>
      <c r="I2272" s="263"/>
      <c r="J2272" s="263"/>
      <c r="K2272" s="263"/>
      <c r="L2272" s="263"/>
      <c r="M2272" s="263"/>
      <c r="N2272" s="263"/>
      <c r="O2272" s="158"/>
      <c r="P2272" s="296">
        <f t="shared" si="99"/>
        <v>0</v>
      </c>
      <c r="Q2272" s="263"/>
      <c r="R2272" s="263"/>
      <c r="S2272" s="263"/>
      <c r="T2272" s="263"/>
      <c r="U2272" s="263"/>
      <c r="V2272" s="263"/>
      <c r="W2272" s="263"/>
      <c r="X2272" s="158"/>
      <c r="Y2272" s="297">
        <f t="shared" si="100"/>
        <v>0</v>
      </c>
      <c r="Z2272" s="263"/>
      <c r="AA2272" s="263"/>
      <c r="AB2272" s="263"/>
      <c r="AC2272" s="263"/>
      <c r="AD2272" s="263"/>
      <c r="AE2272" s="263"/>
      <c r="AF2272" s="263">
        <v>1</v>
      </c>
      <c r="AG2272" s="158">
        <v>45216</v>
      </c>
      <c r="AH2272" s="297">
        <f t="shared" si="98"/>
        <v>1</v>
      </c>
      <c r="AI2272" s="573"/>
      <c r="AJ2272" s="574" t="s">
        <v>659</v>
      </c>
      <c r="AK2272" s="574" t="s">
        <v>430</v>
      </c>
      <c r="AL2272" s="574"/>
      <c r="AM2272" s="574"/>
      <c r="AN2272" s="574"/>
      <c r="AO2272" s="574"/>
      <c r="AP2272" s="574"/>
      <c r="AQ2272" s="574"/>
      <c r="AR2272" s="574"/>
      <c r="AS2272" s="575"/>
      <c r="AT2272" s="576"/>
      <c r="AU2272" s="575"/>
      <c r="AV2272" s="577"/>
      <c r="AW2272" s="159"/>
    </row>
    <row r="2273" spans="1:49" ht="25.5">
      <c r="A2273" s="395"/>
      <c r="B2273" s="395">
        <v>3592720500</v>
      </c>
      <c r="C2273" s="263" t="s">
        <v>9100</v>
      </c>
      <c r="D2273" s="263" t="s">
        <v>9101</v>
      </c>
      <c r="E2273" s="263" t="s">
        <v>4430</v>
      </c>
      <c r="F2273" s="263" t="s">
        <v>422</v>
      </c>
      <c r="G2273" s="263" t="s">
        <v>655</v>
      </c>
      <c r="H2273" s="263"/>
      <c r="I2273" s="263"/>
      <c r="J2273" s="263"/>
      <c r="K2273" s="263"/>
      <c r="L2273" s="263"/>
      <c r="M2273" s="263"/>
      <c r="N2273" s="263"/>
      <c r="O2273" s="158"/>
      <c r="P2273" s="296">
        <f t="shared" si="99"/>
        <v>0</v>
      </c>
      <c r="Q2273" s="263"/>
      <c r="R2273" s="263"/>
      <c r="S2273" s="263"/>
      <c r="T2273" s="263"/>
      <c r="U2273" s="263"/>
      <c r="V2273" s="263"/>
      <c r="W2273" s="263"/>
      <c r="X2273" s="158"/>
      <c r="Y2273" s="297">
        <f t="shared" si="100"/>
        <v>0</v>
      </c>
      <c r="Z2273" s="263"/>
      <c r="AA2273" s="263"/>
      <c r="AB2273" s="263"/>
      <c r="AC2273" s="263"/>
      <c r="AD2273" s="263"/>
      <c r="AE2273" s="263"/>
      <c r="AF2273" s="263">
        <v>1</v>
      </c>
      <c r="AG2273" s="158">
        <v>44944</v>
      </c>
      <c r="AH2273" s="297">
        <f t="shared" si="98"/>
        <v>1</v>
      </c>
      <c r="AI2273" s="573"/>
      <c r="AJ2273" s="574" t="s">
        <v>659</v>
      </c>
      <c r="AK2273" s="574" t="s">
        <v>430</v>
      </c>
      <c r="AL2273" s="574"/>
      <c r="AM2273" s="574"/>
      <c r="AN2273" s="574"/>
      <c r="AO2273" s="574"/>
      <c r="AP2273" s="574"/>
      <c r="AQ2273" s="574"/>
      <c r="AR2273" s="574"/>
      <c r="AS2273" s="575"/>
      <c r="AT2273" s="576"/>
      <c r="AU2273" s="575"/>
      <c r="AV2273" s="577"/>
      <c r="AW2273" s="159"/>
    </row>
    <row r="2274" spans="1:49" ht="25.5">
      <c r="A2274" s="395"/>
      <c r="B2274" s="395">
        <v>5394910300</v>
      </c>
      <c r="C2274" s="263" t="s">
        <v>9102</v>
      </c>
      <c r="D2274" s="263" t="s">
        <v>9103</v>
      </c>
      <c r="E2274" s="263" t="s">
        <v>4431</v>
      </c>
      <c r="F2274" s="263" t="s">
        <v>422</v>
      </c>
      <c r="G2274" s="263" t="s">
        <v>655</v>
      </c>
      <c r="H2274" s="263"/>
      <c r="I2274" s="263"/>
      <c r="J2274" s="263"/>
      <c r="K2274" s="263"/>
      <c r="L2274" s="263"/>
      <c r="M2274" s="263"/>
      <c r="N2274" s="263"/>
      <c r="O2274" s="158"/>
      <c r="P2274" s="296">
        <f t="shared" si="99"/>
        <v>0</v>
      </c>
      <c r="Q2274" s="263"/>
      <c r="R2274" s="263"/>
      <c r="S2274" s="263"/>
      <c r="T2274" s="263"/>
      <c r="U2274" s="263"/>
      <c r="V2274" s="263"/>
      <c r="W2274" s="263"/>
      <c r="X2274" s="158"/>
      <c r="Y2274" s="297">
        <f t="shared" si="100"/>
        <v>0</v>
      </c>
      <c r="Z2274" s="263"/>
      <c r="AA2274" s="263"/>
      <c r="AB2274" s="263"/>
      <c r="AC2274" s="263"/>
      <c r="AD2274" s="263"/>
      <c r="AE2274" s="263"/>
      <c r="AF2274" s="263">
        <v>1</v>
      </c>
      <c r="AG2274" s="158">
        <v>44943</v>
      </c>
      <c r="AH2274" s="297">
        <f t="shared" si="98"/>
        <v>1</v>
      </c>
      <c r="AI2274" s="573"/>
      <c r="AJ2274" s="574" t="s">
        <v>659</v>
      </c>
      <c r="AK2274" s="574" t="s">
        <v>430</v>
      </c>
      <c r="AL2274" s="574"/>
      <c r="AM2274" s="574"/>
      <c r="AN2274" s="574"/>
      <c r="AO2274" s="574"/>
      <c r="AP2274" s="574"/>
      <c r="AQ2274" s="574"/>
      <c r="AR2274" s="574"/>
      <c r="AS2274" s="575"/>
      <c r="AT2274" s="576"/>
      <c r="AU2274" s="575"/>
      <c r="AV2274" s="577"/>
      <c r="AW2274" s="159"/>
    </row>
    <row r="2275" spans="1:49" ht="25.5">
      <c r="A2275" s="395"/>
      <c r="B2275" s="395">
        <v>5476255100</v>
      </c>
      <c r="C2275" s="263" t="s">
        <v>9104</v>
      </c>
      <c r="D2275" s="263" t="s">
        <v>9105</v>
      </c>
      <c r="E2275" s="263" t="s">
        <v>4432</v>
      </c>
      <c r="F2275" s="263" t="s">
        <v>422</v>
      </c>
      <c r="G2275" s="263" t="s">
        <v>655</v>
      </c>
      <c r="H2275" s="263"/>
      <c r="I2275" s="263"/>
      <c r="J2275" s="263"/>
      <c r="K2275" s="263"/>
      <c r="L2275" s="263"/>
      <c r="M2275" s="263"/>
      <c r="N2275" s="263"/>
      <c r="O2275" s="158"/>
      <c r="P2275" s="296">
        <f t="shared" si="99"/>
        <v>0</v>
      </c>
      <c r="Q2275" s="263"/>
      <c r="R2275" s="263"/>
      <c r="S2275" s="263"/>
      <c r="T2275" s="263"/>
      <c r="U2275" s="263"/>
      <c r="V2275" s="263"/>
      <c r="W2275" s="263"/>
      <c r="X2275" s="158"/>
      <c r="Y2275" s="297">
        <f t="shared" si="100"/>
        <v>0</v>
      </c>
      <c r="Z2275" s="263"/>
      <c r="AA2275" s="263"/>
      <c r="AB2275" s="263"/>
      <c r="AC2275" s="263"/>
      <c r="AD2275" s="263"/>
      <c r="AE2275" s="263"/>
      <c r="AF2275" s="263">
        <v>1</v>
      </c>
      <c r="AG2275" s="158">
        <v>44935</v>
      </c>
      <c r="AH2275" s="297">
        <f t="shared" si="98"/>
        <v>1</v>
      </c>
      <c r="AI2275" s="573"/>
      <c r="AJ2275" s="574" t="s">
        <v>659</v>
      </c>
      <c r="AK2275" s="574" t="s">
        <v>430</v>
      </c>
      <c r="AL2275" s="574"/>
      <c r="AM2275" s="574"/>
      <c r="AN2275" s="574"/>
      <c r="AO2275" s="574"/>
      <c r="AP2275" s="574"/>
      <c r="AQ2275" s="574"/>
      <c r="AR2275" s="574"/>
      <c r="AS2275" s="575"/>
      <c r="AT2275" s="576"/>
      <c r="AU2275" s="575"/>
      <c r="AV2275" s="577"/>
      <c r="AW2275" s="159"/>
    </row>
    <row r="2276" spans="1:49" ht="25.5">
      <c r="A2276" s="395"/>
      <c r="B2276" s="395">
        <v>4532901900</v>
      </c>
      <c r="C2276" s="263" t="s">
        <v>9106</v>
      </c>
      <c r="D2276" s="263" t="s">
        <v>9107</v>
      </c>
      <c r="E2276" s="263" t="s">
        <v>4433</v>
      </c>
      <c r="F2276" s="263" t="s">
        <v>422</v>
      </c>
      <c r="G2276" s="263" t="s">
        <v>655</v>
      </c>
      <c r="H2276" s="263"/>
      <c r="I2276" s="263"/>
      <c r="J2276" s="263"/>
      <c r="K2276" s="263"/>
      <c r="L2276" s="263"/>
      <c r="M2276" s="263"/>
      <c r="N2276" s="263"/>
      <c r="O2276" s="158"/>
      <c r="P2276" s="296">
        <f t="shared" si="99"/>
        <v>0</v>
      </c>
      <c r="Q2276" s="263"/>
      <c r="R2276" s="263"/>
      <c r="S2276" s="263"/>
      <c r="T2276" s="263"/>
      <c r="U2276" s="263"/>
      <c r="V2276" s="263"/>
      <c r="W2276" s="263"/>
      <c r="X2276" s="158"/>
      <c r="Y2276" s="297">
        <f t="shared" si="100"/>
        <v>0</v>
      </c>
      <c r="Z2276" s="263"/>
      <c r="AA2276" s="263"/>
      <c r="AB2276" s="263"/>
      <c r="AC2276" s="263"/>
      <c r="AD2276" s="263"/>
      <c r="AE2276" s="263"/>
      <c r="AF2276" s="263">
        <v>1</v>
      </c>
      <c r="AG2276" s="158">
        <v>45064</v>
      </c>
      <c r="AH2276" s="297">
        <f t="shared" si="98"/>
        <v>1</v>
      </c>
      <c r="AI2276" s="573"/>
      <c r="AJ2276" s="574" t="s">
        <v>659</v>
      </c>
      <c r="AK2276" s="574" t="s">
        <v>430</v>
      </c>
      <c r="AL2276" s="574"/>
      <c r="AM2276" s="574"/>
      <c r="AN2276" s="574"/>
      <c r="AO2276" s="574"/>
      <c r="AP2276" s="574"/>
      <c r="AQ2276" s="574"/>
      <c r="AR2276" s="574"/>
      <c r="AS2276" s="575"/>
      <c r="AT2276" s="576"/>
      <c r="AU2276" s="575"/>
      <c r="AV2276" s="577"/>
      <c r="AW2276" s="159"/>
    </row>
    <row r="2277" spans="1:49" ht="25.5">
      <c r="A2277" s="395"/>
      <c r="B2277" s="395">
        <v>4666931700</v>
      </c>
      <c r="C2277" s="263" t="s">
        <v>9108</v>
      </c>
      <c r="D2277" s="263" t="s">
        <v>9109</v>
      </c>
      <c r="E2277" s="263" t="s">
        <v>4434</v>
      </c>
      <c r="F2277" s="263" t="s">
        <v>422</v>
      </c>
      <c r="G2277" s="263" t="s">
        <v>655</v>
      </c>
      <c r="H2277" s="263"/>
      <c r="I2277" s="263"/>
      <c r="J2277" s="263"/>
      <c r="K2277" s="263"/>
      <c r="L2277" s="263"/>
      <c r="M2277" s="263"/>
      <c r="N2277" s="263"/>
      <c r="O2277" s="158"/>
      <c r="P2277" s="296">
        <f t="shared" si="99"/>
        <v>0</v>
      </c>
      <c r="Q2277" s="263"/>
      <c r="R2277" s="263"/>
      <c r="S2277" s="263"/>
      <c r="T2277" s="263"/>
      <c r="U2277" s="263"/>
      <c r="V2277" s="263"/>
      <c r="W2277" s="263"/>
      <c r="X2277" s="158"/>
      <c r="Y2277" s="297">
        <f t="shared" si="100"/>
        <v>0</v>
      </c>
      <c r="Z2277" s="263"/>
      <c r="AA2277" s="263"/>
      <c r="AB2277" s="263"/>
      <c r="AC2277" s="263"/>
      <c r="AD2277" s="263"/>
      <c r="AE2277" s="263"/>
      <c r="AF2277" s="263">
        <v>1</v>
      </c>
      <c r="AG2277" s="158">
        <v>45153</v>
      </c>
      <c r="AH2277" s="297">
        <f t="shared" si="98"/>
        <v>1</v>
      </c>
      <c r="AI2277" s="573"/>
      <c r="AJ2277" s="574" t="s">
        <v>659</v>
      </c>
      <c r="AK2277" s="574" t="s">
        <v>430</v>
      </c>
      <c r="AL2277" s="574"/>
      <c r="AM2277" s="574"/>
      <c r="AN2277" s="574"/>
      <c r="AO2277" s="574"/>
      <c r="AP2277" s="574"/>
      <c r="AQ2277" s="574"/>
      <c r="AR2277" s="574"/>
      <c r="AS2277" s="575"/>
      <c r="AT2277" s="576"/>
      <c r="AU2277" s="575"/>
      <c r="AV2277" s="577"/>
      <c r="AW2277" s="159"/>
    </row>
    <row r="2278" spans="1:49" ht="25.5">
      <c r="A2278" s="395"/>
      <c r="B2278" s="395">
        <v>4731121500</v>
      </c>
      <c r="C2278" s="263" t="s">
        <v>9110</v>
      </c>
      <c r="D2278" s="263" t="s">
        <v>9111</v>
      </c>
      <c r="E2278" s="263" t="s">
        <v>4435</v>
      </c>
      <c r="F2278" s="263" t="s">
        <v>422</v>
      </c>
      <c r="G2278" s="263" t="s">
        <v>655</v>
      </c>
      <c r="H2278" s="263"/>
      <c r="I2278" s="263"/>
      <c r="J2278" s="263"/>
      <c r="K2278" s="263"/>
      <c r="L2278" s="263"/>
      <c r="M2278" s="263"/>
      <c r="N2278" s="263"/>
      <c r="O2278" s="158"/>
      <c r="P2278" s="296">
        <f t="shared" si="99"/>
        <v>0</v>
      </c>
      <c r="Q2278" s="263"/>
      <c r="R2278" s="263"/>
      <c r="S2278" s="263"/>
      <c r="T2278" s="263"/>
      <c r="U2278" s="263"/>
      <c r="V2278" s="263"/>
      <c r="W2278" s="263"/>
      <c r="X2278" s="158"/>
      <c r="Y2278" s="297">
        <f t="shared" si="100"/>
        <v>0</v>
      </c>
      <c r="Z2278" s="263"/>
      <c r="AA2278" s="263"/>
      <c r="AB2278" s="263"/>
      <c r="AC2278" s="263"/>
      <c r="AD2278" s="263"/>
      <c r="AE2278" s="263"/>
      <c r="AF2278" s="263">
        <v>1</v>
      </c>
      <c r="AG2278" s="158">
        <v>45077</v>
      </c>
      <c r="AH2278" s="297">
        <f t="shared" si="98"/>
        <v>1</v>
      </c>
      <c r="AI2278" s="573"/>
      <c r="AJ2278" s="574" t="s">
        <v>659</v>
      </c>
      <c r="AK2278" s="574" t="s">
        <v>430</v>
      </c>
      <c r="AL2278" s="574"/>
      <c r="AM2278" s="574"/>
      <c r="AN2278" s="574"/>
      <c r="AO2278" s="574"/>
      <c r="AP2278" s="574"/>
      <c r="AQ2278" s="574"/>
      <c r="AR2278" s="574"/>
      <c r="AS2278" s="575"/>
      <c r="AT2278" s="576"/>
      <c r="AU2278" s="575"/>
      <c r="AV2278" s="577"/>
      <c r="AW2278" s="159"/>
    </row>
    <row r="2279" spans="1:49" ht="25.5">
      <c r="A2279" s="395"/>
      <c r="B2279" s="395">
        <v>5420630800</v>
      </c>
      <c r="C2279" s="263" t="s">
        <v>9112</v>
      </c>
      <c r="D2279" s="263" t="s">
        <v>9113</v>
      </c>
      <c r="E2279" s="263" t="s">
        <v>4436</v>
      </c>
      <c r="F2279" s="263" t="s">
        <v>422</v>
      </c>
      <c r="G2279" s="263" t="s">
        <v>655</v>
      </c>
      <c r="H2279" s="263"/>
      <c r="I2279" s="263"/>
      <c r="J2279" s="263"/>
      <c r="K2279" s="263"/>
      <c r="L2279" s="263"/>
      <c r="M2279" s="263"/>
      <c r="N2279" s="263"/>
      <c r="O2279" s="158"/>
      <c r="P2279" s="296">
        <f t="shared" si="99"/>
        <v>0</v>
      </c>
      <c r="Q2279" s="263"/>
      <c r="R2279" s="263"/>
      <c r="S2279" s="263"/>
      <c r="T2279" s="263"/>
      <c r="U2279" s="263"/>
      <c r="V2279" s="263"/>
      <c r="W2279" s="263"/>
      <c r="X2279" s="158"/>
      <c r="Y2279" s="297">
        <f t="shared" si="100"/>
        <v>0</v>
      </c>
      <c r="Z2279" s="263"/>
      <c r="AA2279" s="263"/>
      <c r="AB2279" s="263"/>
      <c r="AC2279" s="263"/>
      <c r="AD2279" s="263"/>
      <c r="AE2279" s="263"/>
      <c r="AF2279" s="263">
        <v>1</v>
      </c>
      <c r="AG2279" s="158">
        <v>44958</v>
      </c>
      <c r="AH2279" s="297">
        <f t="shared" si="98"/>
        <v>1</v>
      </c>
      <c r="AI2279" s="573"/>
      <c r="AJ2279" s="574" t="s">
        <v>659</v>
      </c>
      <c r="AK2279" s="574" t="s">
        <v>430</v>
      </c>
      <c r="AL2279" s="574"/>
      <c r="AM2279" s="574"/>
      <c r="AN2279" s="574"/>
      <c r="AO2279" s="574"/>
      <c r="AP2279" s="574"/>
      <c r="AQ2279" s="574"/>
      <c r="AR2279" s="574"/>
      <c r="AS2279" s="575"/>
      <c r="AT2279" s="576"/>
      <c r="AU2279" s="575"/>
      <c r="AV2279" s="577"/>
      <c r="AW2279" s="159"/>
    </row>
    <row r="2280" spans="1:49" ht="25.5">
      <c r="A2280" s="395"/>
      <c r="B2280" s="395">
        <v>3592300300</v>
      </c>
      <c r="C2280" s="263" t="s">
        <v>9114</v>
      </c>
      <c r="D2280" s="263" t="s">
        <v>9115</v>
      </c>
      <c r="E2280" s="263" t="s">
        <v>4437</v>
      </c>
      <c r="F2280" s="263" t="s">
        <v>422</v>
      </c>
      <c r="G2280" s="263" t="s">
        <v>655</v>
      </c>
      <c r="H2280" s="263"/>
      <c r="I2280" s="263"/>
      <c r="J2280" s="263"/>
      <c r="K2280" s="263"/>
      <c r="L2280" s="263"/>
      <c r="M2280" s="263"/>
      <c r="N2280" s="263"/>
      <c r="O2280" s="158"/>
      <c r="P2280" s="296">
        <f t="shared" si="99"/>
        <v>0</v>
      </c>
      <c r="Q2280" s="263"/>
      <c r="R2280" s="263"/>
      <c r="S2280" s="263"/>
      <c r="T2280" s="263"/>
      <c r="U2280" s="263"/>
      <c r="V2280" s="263"/>
      <c r="W2280" s="263"/>
      <c r="X2280" s="158"/>
      <c r="Y2280" s="297">
        <f t="shared" si="100"/>
        <v>0</v>
      </c>
      <c r="Z2280" s="263"/>
      <c r="AA2280" s="263"/>
      <c r="AB2280" s="263"/>
      <c r="AC2280" s="263"/>
      <c r="AD2280" s="263"/>
      <c r="AE2280" s="263"/>
      <c r="AF2280" s="263">
        <v>1</v>
      </c>
      <c r="AG2280" s="158">
        <v>45051</v>
      </c>
      <c r="AH2280" s="297">
        <f t="shared" si="98"/>
        <v>1</v>
      </c>
      <c r="AI2280" s="573"/>
      <c r="AJ2280" s="574" t="s">
        <v>659</v>
      </c>
      <c r="AK2280" s="574" t="s">
        <v>430</v>
      </c>
      <c r="AL2280" s="574"/>
      <c r="AM2280" s="574"/>
      <c r="AN2280" s="574"/>
      <c r="AO2280" s="574"/>
      <c r="AP2280" s="574"/>
      <c r="AQ2280" s="574"/>
      <c r="AR2280" s="574"/>
      <c r="AS2280" s="575"/>
      <c r="AT2280" s="576"/>
      <c r="AU2280" s="575"/>
      <c r="AV2280" s="577"/>
      <c r="AW2280" s="159"/>
    </row>
    <row r="2281" spans="1:49" ht="25.5">
      <c r="A2281" s="395"/>
      <c r="B2281" s="395">
        <v>5511821500</v>
      </c>
      <c r="C2281" s="263" t="s">
        <v>9116</v>
      </c>
      <c r="D2281" s="263" t="s">
        <v>9117</v>
      </c>
      <c r="E2281" s="263" t="s">
        <v>4438</v>
      </c>
      <c r="F2281" s="263" t="s">
        <v>422</v>
      </c>
      <c r="G2281" s="263" t="s">
        <v>655</v>
      </c>
      <c r="H2281" s="263"/>
      <c r="I2281" s="263"/>
      <c r="J2281" s="263"/>
      <c r="K2281" s="263"/>
      <c r="L2281" s="263"/>
      <c r="M2281" s="263"/>
      <c r="N2281" s="263"/>
      <c r="O2281" s="158"/>
      <c r="P2281" s="296">
        <f t="shared" si="99"/>
        <v>0</v>
      </c>
      <c r="Q2281" s="263"/>
      <c r="R2281" s="263"/>
      <c r="S2281" s="263"/>
      <c r="T2281" s="263"/>
      <c r="U2281" s="263"/>
      <c r="V2281" s="263"/>
      <c r="W2281" s="263"/>
      <c r="X2281" s="158"/>
      <c r="Y2281" s="297">
        <f t="shared" si="100"/>
        <v>0</v>
      </c>
      <c r="Z2281" s="263"/>
      <c r="AA2281" s="263"/>
      <c r="AB2281" s="263"/>
      <c r="AC2281" s="263"/>
      <c r="AD2281" s="263"/>
      <c r="AE2281" s="263"/>
      <c r="AF2281" s="263">
        <v>1</v>
      </c>
      <c r="AG2281" s="158">
        <v>45126</v>
      </c>
      <c r="AH2281" s="297">
        <f t="shared" si="98"/>
        <v>1</v>
      </c>
      <c r="AI2281" s="573"/>
      <c r="AJ2281" s="574" t="s">
        <v>659</v>
      </c>
      <c r="AK2281" s="574" t="s">
        <v>430</v>
      </c>
      <c r="AL2281" s="574"/>
      <c r="AM2281" s="574"/>
      <c r="AN2281" s="574"/>
      <c r="AO2281" s="574"/>
      <c r="AP2281" s="574"/>
      <c r="AQ2281" s="574"/>
      <c r="AR2281" s="574"/>
      <c r="AS2281" s="575"/>
      <c r="AT2281" s="576"/>
      <c r="AU2281" s="575"/>
      <c r="AV2281" s="577"/>
      <c r="AW2281" s="159"/>
    </row>
    <row r="2282" spans="1:49" ht="25.5">
      <c r="A2282" s="395"/>
      <c r="B2282" s="395">
        <v>5515303700</v>
      </c>
      <c r="C2282" s="263" t="s">
        <v>9118</v>
      </c>
      <c r="D2282" s="263" t="s">
        <v>9119</v>
      </c>
      <c r="E2282" s="263" t="s">
        <v>4439</v>
      </c>
      <c r="F2282" s="263" t="s">
        <v>422</v>
      </c>
      <c r="G2282" s="263" t="s">
        <v>655</v>
      </c>
      <c r="H2282" s="263"/>
      <c r="I2282" s="263"/>
      <c r="J2282" s="263"/>
      <c r="K2282" s="263"/>
      <c r="L2282" s="263"/>
      <c r="M2282" s="263"/>
      <c r="N2282" s="263"/>
      <c r="O2282" s="158"/>
      <c r="P2282" s="296">
        <f t="shared" si="99"/>
        <v>0</v>
      </c>
      <c r="Q2282" s="263"/>
      <c r="R2282" s="263"/>
      <c r="S2282" s="263"/>
      <c r="T2282" s="263"/>
      <c r="U2282" s="263"/>
      <c r="V2282" s="263"/>
      <c r="W2282" s="263"/>
      <c r="X2282" s="158"/>
      <c r="Y2282" s="297">
        <f t="shared" si="100"/>
        <v>0</v>
      </c>
      <c r="Z2282" s="263"/>
      <c r="AA2282" s="263"/>
      <c r="AB2282" s="263"/>
      <c r="AC2282" s="263"/>
      <c r="AD2282" s="263"/>
      <c r="AE2282" s="263"/>
      <c r="AF2282" s="263">
        <v>1</v>
      </c>
      <c r="AG2282" s="158">
        <v>44973</v>
      </c>
      <c r="AH2282" s="297">
        <f t="shared" si="98"/>
        <v>1</v>
      </c>
      <c r="AI2282" s="573"/>
      <c r="AJ2282" s="574" t="s">
        <v>659</v>
      </c>
      <c r="AK2282" s="574" t="s">
        <v>430</v>
      </c>
      <c r="AL2282" s="574"/>
      <c r="AM2282" s="574"/>
      <c r="AN2282" s="574"/>
      <c r="AO2282" s="574"/>
      <c r="AP2282" s="574"/>
      <c r="AQ2282" s="574"/>
      <c r="AR2282" s="574"/>
      <c r="AS2282" s="575"/>
      <c r="AT2282" s="576"/>
      <c r="AU2282" s="575"/>
      <c r="AV2282" s="577"/>
      <c r="AW2282" s="159"/>
    </row>
    <row r="2283" spans="1:49" ht="25.5">
      <c r="A2283" s="395"/>
      <c r="B2283" s="395">
        <v>3095121200</v>
      </c>
      <c r="C2283" s="263" t="s">
        <v>9120</v>
      </c>
      <c r="D2283" s="263" t="s">
        <v>9121</v>
      </c>
      <c r="E2283" s="263" t="s">
        <v>4440</v>
      </c>
      <c r="F2283" s="263" t="s">
        <v>422</v>
      </c>
      <c r="G2283" s="263" t="s">
        <v>655</v>
      </c>
      <c r="H2283" s="263"/>
      <c r="I2283" s="263"/>
      <c r="J2283" s="263"/>
      <c r="K2283" s="263"/>
      <c r="L2283" s="263"/>
      <c r="M2283" s="263"/>
      <c r="N2283" s="263"/>
      <c r="O2283" s="158"/>
      <c r="P2283" s="296">
        <f t="shared" si="99"/>
        <v>0</v>
      </c>
      <c r="Q2283" s="263"/>
      <c r="R2283" s="263"/>
      <c r="S2283" s="263"/>
      <c r="T2283" s="263"/>
      <c r="U2283" s="263"/>
      <c r="V2283" s="263"/>
      <c r="W2283" s="263"/>
      <c r="X2283" s="158"/>
      <c r="Y2283" s="297">
        <f t="shared" si="100"/>
        <v>0</v>
      </c>
      <c r="Z2283" s="263"/>
      <c r="AA2283" s="263"/>
      <c r="AB2283" s="263"/>
      <c r="AC2283" s="263"/>
      <c r="AD2283" s="263"/>
      <c r="AE2283" s="263"/>
      <c r="AF2283" s="263">
        <v>1</v>
      </c>
      <c r="AG2283" s="158">
        <v>45083</v>
      </c>
      <c r="AH2283" s="297">
        <f t="shared" si="98"/>
        <v>1</v>
      </c>
      <c r="AI2283" s="573"/>
      <c r="AJ2283" s="574" t="s">
        <v>659</v>
      </c>
      <c r="AK2283" s="574" t="s">
        <v>430</v>
      </c>
      <c r="AL2283" s="574"/>
      <c r="AM2283" s="574"/>
      <c r="AN2283" s="574"/>
      <c r="AO2283" s="574"/>
      <c r="AP2283" s="574"/>
      <c r="AQ2283" s="574"/>
      <c r="AR2283" s="574"/>
      <c r="AS2283" s="575"/>
      <c r="AT2283" s="576"/>
      <c r="AU2283" s="575"/>
      <c r="AV2283" s="577"/>
      <c r="AW2283" s="159"/>
    </row>
    <row r="2284" spans="1:49" ht="25.5">
      <c r="A2284" s="395"/>
      <c r="B2284" s="395">
        <v>4242422100</v>
      </c>
      <c r="C2284" s="263" t="s">
        <v>9122</v>
      </c>
      <c r="D2284" s="263" t="s">
        <v>9123</v>
      </c>
      <c r="E2284" s="263" t="s">
        <v>4441</v>
      </c>
      <c r="F2284" s="263" t="s">
        <v>422</v>
      </c>
      <c r="G2284" s="263" t="s">
        <v>655</v>
      </c>
      <c r="H2284" s="263"/>
      <c r="I2284" s="263"/>
      <c r="J2284" s="263"/>
      <c r="K2284" s="263"/>
      <c r="L2284" s="263"/>
      <c r="M2284" s="263"/>
      <c r="N2284" s="263"/>
      <c r="O2284" s="158"/>
      <c r="P2284" s="296">
        <f t="shared" si="99"/>
        <v>0</v>
      </c>
      <c r="Q2284" s="263"/>
      <c r="R2284" s="263"/>
      <c r="S2284" s="263"/>
      <c r="T2284" s="263"/>
      <c r="U2284" s="263"/>
      <c r="V2284" s="263"/>
      <c r="W2284" s="263"/>
      <c r="X2284" s="158"/>
      <c r="Y2284" s="297">
        <f t="shared" si="100"/>
        <v>0</v>
      </c>
      <c r="Z2284" s="263"/>
      <c r="AA2284" s="263"/>
      <c r="AB2284" s="263"/>
      <c r="AC2284" s="263"/>
      <c r="AD2284" s="263"/>
      <c r="AE2284" s="263"/>
      <c r="AF2284" s="263">
        <v>1</v>
      </c>
      <c r="AG2284" s="158">
        <v>45247</v>
      </c>
      <c r="AH2284" s="297">
        <f t="shared" si="98"/>
        <v>1</v>
      </c>
      <c r="AI2284" s="573"/>
      <c r="AJ2284" s="574" t="s">
        <v>659</v>
      </c>
      <c r="AK2284" s="574" t="s">
        <v>430</v>
      </c>
      <c r="AL2284" s="574"/>
      <c r="AM2284" s="574"/>
      <c r="AN2284" s="574"/>
      <c r="AO2284" s="574"/>
      <c r="AP2284" s="574"/>
      <c r="AQ2284" s="574"/>
      <c r="AR2284" s="574"/>
      <c r="AS2284" s="575"/>
      <c r="AT2284" s="576"/>
      <c r="AU2284" s="575"/>
      <c r="AV2284" s="577"/>
      <c r="AW2284" s="159"/>
    </row>
    <row r="2285" spans="1:49" ht="25.5">
      <c r="A2285" s="395"/>
      <c r="B2285" s="395">
        <v>4661501500</v>
      </c>
      <c r="C2285" s="263" t="s">
        <v>9124</v>
      </c>
      <c r="D2285" s="263" t="s">
        <v>9125</v>
      </c>
      <c r="E2285" s="263" t="s">
        <v>4442</v>
      </c>
      <c r="F2285" s="263" t="s">
        <v>422</v>
      </c>
      <c r="G2285" s="263" t="s">
        <v>655</v>
      </c>
      <c r="H2285" s="263"/>
      <c r="I2285" s="263"/>
      <c r="J2285" s="263"/>
      <c r="K2285" s="263"/>
      <c r="L2285" s="263"/>
      <c r="M2285" s="263"/>
      <c r="N2285" s="263"/>
      <c r="O2285" s="158"/>
      <c r="P2285" s="296">
        <f t="shared" si="99"/>
        <v>0</v>
      </c>
      <c r="Q2285" s="263"/>
      <c r="R2285" s="263"/>
      <c r="S2285" s="263"/>
      <c r="T2285" s="263"/>
      <c r="U2285" s="263"/>
      <c r="V2285" s="263"/>
      <c r="W2285" s="263"/>
      <c r="X2285" s="158"/>
      <c r="Y2285" s="297">
        <f t="shared" si="100"/>
        <v>0</v>
      </c>
      <c r="Z2285" s="263"/>
      <c r="AA2285" s="263"/>
      <c r="AB2285" s="263"/>
      <c r="AC2285" s="263"/>
      <c r="AD2285" s="263"/>
      <c r="AE2285" s="263"/>
      <c r="AF2285" s="263">
        <v>1</v>
      </c>
      <c r="AG2285" s="158">
        <v>44960</v>
      </c>
      <c r="AH2285" s="297">
        <f t="shared" si="98"/>
        <v>1</v>
      </c>
      <c r="AI2285" s="573"/>
      <c r="AJ2285" s="574" t="s">
        <v>659</v>
      </c>
      <c r="AK2285" s="574" t="s">
        <v>430</v>
      </c>
      <c r="AL2285" s="574"/>
      <c r="AM2285" s="574"/>
      <c r="AN2285" s="574"/>
      <c r="AO2285" s="574"/>
      <c r="AP2285" s="574"/>
      <c r="AQ2285" s="574"/>
      <c r="AR2285" s="574"/>
      <c r="AS2285" s="575"/>
      <c r="AT2285" s="576"/>
      <c r="AU2285" s="575"/>
      <c r="AV2285" s="577"/>
      <c r="AW2285" s="159"/>
    </row>
    <row r="2286" spans="1:49" ht="25.5">
      <c r="A2286" s="395"/>
      <c r="B2286" s="395">
        <v>5475720400</v>
      </c>
      <c r="C2286" s="263" t="s">
        <v>9126</v>
      </c>
      <c r="D2286" s="263" t="s">
        <v>9127</v>
      </c>
      <c r="E2286" s="263" t="s">
        <v>4443</v>
      </c>
      <c r="F2286" s="263" t="s">
        <v>422</v>
      </c>
      <c r="G2286" s="263" t="s">
        <v>655</v>
      </c>
      <c r="H2286" s="263"/>
      <c r="I2286" s="263"/>
      <c r="J2286" s="263"/>
      <c r="K2286" s="263"/>
      <c r="L2286" s="263"/>
      <c r="M2286" s="263"/>
      <c r="N2286" s="263"/>
      <c r="O2286" s="158"/>
      <c r="P2286" s="296">
        <f t="shared" si="99"/>
        <v>0</v>
      </c>
      <c r="Q2286" s="263"/>
      <c r="R2286" s="263"/>
      <c r="S2286" s="263"/>
      <c r="T2286" s="263"/>
      <c r="U2286" s="263"/>
      <c r="V2286" s="263"/>
      <c r="W2286" s="263"/>
      <c r="X2286" s="158"/>
      <c r="Y2286" s="297">
        <f t="shared" si="100"/>
        <v>0</v>
      </c>
      <c r="Z2286" s="263"/>
      <c r="AA2286" s="263"/>
      <c r="AB2286" s="263"/>
      <c r="AC2286" s="263"/>
      <c r="AD2286" s="263"/>
      <c r="AE2286" s="263"/>
      <c r="AF2286" s="263">
        <v>2</v>
      </c>
      <c r="AG2286" s="158">
        <v>44998</v>
      </c>
      <c r="AH2286" s="297">
        <f t="shared" si="98"/>
        <v>2</v>
      </c>
      <c r="AI2286" s="573"/>
      <c r="AJ2286" s="574" t="s">
        <v>659</v>
      </c>
      <c r="AK2286" s="574" t="s">
        <v>430</v>
      </c>
      <c r="AL2286" s="574"/>
      <c r="AM2286" s="574"/>
      <c r="AN2286" s="574"/>
      <c r="AO2286" s="574"/>
      <c r="AP2286" s="574"/>
      <c r="AQ2286" s="574"/>
      <c r="AR2286" s="574"/>
      <c r="AS2286" s="575"/>
      <c r="AT2286" s="576"/>
      <c r="AU2286" s="575"/>
      <c r="AV2286" s="577"/>
      <c r="AW2286" s="159"/>
    </row>
    <row r="2287" spans="1:49" ht="25.5">
      <c r="A2287" s="395"/>
      <c r="B2287" s="395">
        <v>3077003000</v>
      </c>
      <c r="C2287" s="263" t="s">
        <v>9128</v>
      </c>
      <c r="D2287" s="263" t="s">
        <v>9129</v>
      </c>
      <c r="E2287" s="263" t="s">
        <v>4444</v>
      </c>
      <c r="F2287" s="263" t="s">
        <v>422</v>
      </c>
      <c r="G2287" s="263" t="s">
        <v>655</v>
      </c>
      <c r="H2287" s="263"/>
      <c r="I2287" s="263"/>
      <c r="J2287" s="263"/>
      <c r="K2287" s="263"/>
      <c r="L2287" s="263"/>
      <c r="M2287" s="263"/>
      <c r="N2287" s="263"/>
      <c r="O2287" s="158"/>
      <c r="P2287" s="296">
        <f t="shared" si="99"/>
        <v>0</v>
      </c>
      <c r="Q2287" s="263"/>
      <c r="R2287" s="263"/>
      <c r="S2287" s="263"/>
      <c r="T2287" s="263"/>
      <c r="U2287" s="263"/>
      <c r="V2287" s="263"/>
      <c r="W2287" s="263"/>
      <c r="X2287" s="158"/>
      <c r="Y2287" s="297">
        <f t="shared" si="100"/>
        <v>0</v>
      </c>
      <c r="Z2287" s="263"/>
      <c r="AA2287" s="263"/>
      <c r="AB2287" s="263"/>
      <c r="AC2287" s="263"/>
      <c r="AD2287" s="263"/>
      <c r="AE2287" s="263"/>
      <c r="AF2287" s="263">
        <v>1</v>
      </c>
      <c r="AG2287" s="158">
        <v>45085</v>
      </c>
      <c r="AH2287" s="297">
        <f t="shared" si="98"/>
        <v>1</v>
      </c>
      <c r="AI2287" s="573"/>
      <c r="AJ2287" s="574" t="s">
        <v>659</v>
      </c>
      <c r="AK2287" s="574" t="s">
        <v>430</v>
      </c>
      <c r="AL2287" s="574"/>
      <c r="AM2287" s="574"/>
      <c r="AN2287" s="574"/>
      <c r="AO2287" s="574"/>
      <c r="AP2287" s="574"/>
      <c r="AQ2287" s="574"/>
      <c r="AR2287" s="574"/>
      <c r="AS2287" s="575"/>
      <c r="AT2287" s="576"/>
      <c r="AU2287" s="575"/>
      <c r="AV2287" s="577"/>
      <c r="AW2287" s="159"/>
    </row>
    <row r="2288" spans="1:49" ht="25.5">
      <c r="A2288" s="395"/>
      <c r="B2288" s="395">
        <v>4526520800</v>
      </c>
      <c r="C2288" s="263" t="s">
        <v>9130</v>
      </c>
      <c r="D2288" s="263" t="s">
        <v>9131</v>
      </c>
      <c r="E2288" s="263" t="s">
        <v>4445</v>
      </c>
      <c r="F2288" s="263" t="s">
        <v>422</v>
      </c>
      <c r="G2288" s="263" t="s">
        <v>655</v>
      </c>
      <c r="H2288" s="263"/>
      <c r="I2288" s="263"/>
      <c r="J2288" s="263"/>
      <c r="K2288" s="263"/>
      <c r="L2288" s="263"/>
      <c r="M2288" s="263"/>
      <c r="N2288" s="263"/>
      <c r="O2288" s="158"/>
      <c r="P2288" s="296">
        <f t="shared" si="99"/>
        <v>0</v>
      </c>
      <c r="Q2288" s="263"/>
      <c r="R2288" s="263"/>
      <c r="S2288" s="263"/>
      <c r="T2288" s="263"/>
      <c r="U2288" s="263"/>
      <c r="V2288" s="263"/>
      <c r="W2288" s="263"/>
      <c r="X2288" s="158"/>
      <c r="Y2288" s="297">
        <f t="shared" si="100"/>
        <v>0</v>
      </c>
      <c r="Z2288" s="263"/>
      <c r="AA2288" s="263"/>
      <c r="AB2288" s="263"/>
      <c r="AC2288" s="263"/>
      <c r="AD2288" s="263"/>
      <c r="AE2288" s="263"/>
      <c r="AF2288" s="263">
        <v>1</v>
      </c>
      <c r="AG2288" s="158">
        <v>45140</v>
      </c>
      <c r="AH2288" s="297">
        <f t="shared" si="98"/>
        <v>1</v>
      </c>
      <c r="AI2288" s="573"/>
      <c r="AJ2288" s="574" t="s">
        <v>659</v>
      </c>
      <c r="AK2288" s="574" t="s">
        <v>430</v>
      </c>
      <c r="AL2288" s="574"/>
      <c r="AM2288" s="574"/>
      <c r="AN2288" s="574"/>
      <c r="AO2288" s="574"/>
      <c r="AP2288" s="574"/>
      <c r="AQ2288" s="574"/>
      <c r="AR2288" s="574"/>
      <c r="AS2288" s="575"/>
      <c r="AT2288" s="576"/>
      <c r="AU2288" s="575"/>
      <c r="AV2288" s="577"/>
      <c r="AW2288" s="159"/>
    </row>
    <row r="2289" spans="1:49" ht="25.5">
      <c r="A2289" s="395"/>
      <c r="B2289" s="395">
        <v>4771930100</v>
      </c>
      <c r="C2289" s="263" t="s">
        <v>9132</v>
      </c>
      <c r="D2289" s="263" t="s">
        <v>9133</v>
      </c>
      <c r="E2289" s="263" t="s">
        <v>4446</v>
      </c>
      <c r="F2289" s="263" t="s">
        <v>422</v>
      </c>
      <c r="G2289" s="263" t="s">
        <v>655</v>
      </c>
      <c r="H2289" s="263"/>
      <c r="I2289" s="263"/>
      <c r="J2289" s="263"/>
      <c r="K2289" s="263"/>
      <c r="L2289" s="263"/>
      <c r="M2289" s="263"/>
      <c r="N2289" s="263"/>
      <c r="O2289" s="158"/>
      <c r="P2289" s="296">
        <f t="shared" si="99"/>
        <v>0</v>
      </c>
      <c r="Q2289" s="263"/>
      <c r="R2289" s="263"/>
      <c r="S2289" s="263"/>
      <c r="T2289" s="263"/>
      <c r="U2289" s="263"/>
      <c r="V2289" s="263"/>
      <c r="W2289" s="263"/>
      <c r="X2289" s="158"/>
      <c r="Y2289" s="297">
        <f t="shared" si="100"/>
        <v>0</v>
      </c>
      <c r="Z2289" s="263"/>
      <c r="AA2289" s="263"/>
      <c r="AB2289" s="263"/>
      <c r="AC2289" s="263"/>
      <c r="AD2289" s="263"/>
      <c r="AE2289" s="263"/>
      <c r="AF2289" s="263">
        <v>1</v>
      </c>
      <c r="AG2289" s="158">
        <v>45042</v>
      </c>
      <c r="AH2289" s="297">
        <f t="shared" ref="AH2289:AH2352" si="101">SUM($Z2289:$AF2289)</f>
        <v>1</v>
      </c>
      <c r="AI2289" s="573"/>
      <c r="AJ2289" s="574" t="s">
        <v>659</v>
      </c>
      <c r="AK2289" s="574" t="s">
        <v>430</v>
      </c>
      <c r="AL2289" s="574"/>
      <c r="AM2289" s="574"/>
      <c r="AN2289" s="574"/>
      <c r="AO2289" s="574"/>
      <c r="AP2289" s="574"/>
      <c r="AQ2289" s="574"/>
      <c r="AR2289" s="574"/>
      <c r="AS2289" s="575"/>
      <c r="AT2289" s="576"/>
      <c r="AU2289" s="575"/>
      <c r="AV2289" s="577"/>
      <c r="AW2289" s="159"/>
    </row>
    <row r="2290" spans="1:49" ht="25.5">
      <c r="A2290" s="395"/>
      <c r="B2290" s="395">
        <v>4402321400</v>
      </c>
      <c r="C2290" s="263" t="s">
        <v>9134</v>
      </c>
      <c r="D2290" s="263" t="s">
        <v>9135</v>
      </c>
      <c r="E2290" s="263" t="s">
        <v>4447</v>
      </c>
      <c r="F2290" s="263" t="s">
        <v>422</v>
      </c>
      <c r="G2290" s="263" t="s">
        <v>655</v>
      </c>
      <c r="H2290" s="263"/>
      <c r="I2290" s="263"/>
      <c r="J2290" s="263"/>
      <c r="K2290" s="263"/>
      <c r="L2290" s="263"/>
      <c r="M2290" s="263"/>
      <c r="N2290" s="263"/>
      <c r="O2290" s="158"/>
      <c r="P2290" s="296">
        <f t="shared" si="99"/>
        <v>0</v>
      </c>
      <c r="Q2290" s="263"/>
      <c r="R2290" s="263"/>
      <c r="S2290" s="263"/>
      <c r="T2290" s="263"/>
      <c r="U2290" s="263"/>
      <c r="V2290" s="263"/>
      <c r="W2290" s="263"/>
      <c r="X2290" s="158"/>
      <c r="Y2290" s="297">
        <f t="shared" si="100"/>
        <v>0</v>
      </c>
      <c r="Z2290" s="263"/>
      <c r="AA2290" s="263"/>
      <c r="AB2290" s="263"/>
      <c r="AC2290" s="263"/>
      <c r="AD2290" s="263"/>
      <c r="AE2290" s="263"/>
      <c r="AF2290" s="263">
        <v>1</v>
      </c>
      <c r="AG2290" s="158">
        <v>45155</v>
      </c>
      <c r="AH2290" s="297">
        <f t="shared" si="101"/>
        <v>1</v>
      </c>
      <c r="AI2290" s="573"/>
      <c r="AJ2290" s="574" t="s">
        <v>659</v>
      </c>
      <c r="AK2290" s="574" t="s">
        <v>430</v>
      </c>
      <c r="AL2290" s="574"/>
      <c r="AM2290" s="574"/>
      <c r="AN2290" s="574"/>
      <c r="AO2290" s="574"/>
      <c r="AP2290" s="574"/>
      <c r="AQ2290" s="574"/>
      <c r="AR2290" s="574"/>
      <c r="AS2290" s="575"/>
      <c r="AT2290" s="576"/>
      <c r="AU2290" s="575"/>
      <c r="AV2290" s="577"/>
      <c r="AW2290" s="159"/>
    </row>
    <row r="2291" spans="1:49" ht="25.5">
      <c r="A2291" s="395"/>
      <c r="B2291" s="395">
        <v>4404120300</v>
      </c>
      <c r="C2291" s="263" t="s">
        <v>9136</v>
      </c>
      <c r="D2291" s="263" t="s">
        <v>9137</v>
      </c>
      <c r="E2291" s="263" t="s">
        <v>4448</v>
      </c>
      <c r="F2291" s="263" t="s">
        <v>422</v>
      </c>
      <c r="G2291" s="263" t="s">
        <v>655</v>
      </c>
      <c r="H2291" s="263"/>
      <c r="I2291" s="263"/>
      <c r="J2291" s="263"/>
      <c r="K2291" s="263"/>
      <c r="L2291" s="263"/>
      <c r="M2291" s="263"/>
      <c r="N2291" s="263"/>
      <c r="O2291" s="158"/>
      <c r="P2291" s="296">
        <f t="shared" si="99"/>
        <v>0</v>
      </c>
      <c r="Q2291" s="263"/>
      <c r="R2291" s="263"/>
      <c r="S2291" s="263"/>
      <c r="T2291" s="263"/>
      <c r="U2291" s="263"/>
      <c r="V2291" s="263"/>
      <c r="W2291" s="263"/>
      <c r="X2291" s="158"/>
      <c r="Y2291" s="297">
        <f t="shared" si="100"/>
        <v>0</v>
      </c>
      <c r="Z2291" s="263"/>
      <c r="AA2291" s="263"/>
      <c r="AB2291" s="263"/>
      <c r="AC2291" s="263"/>
      <c r="AD2291" s="263"/>
      <c r="AE2291" s="263"/>
      <c r="AF2291" s="263">
        <v>2</v>
      </c>
      <c r="AG2291" s="158">
        <v>45082</v>
      </c>
      <c r="AH2291" s="297">
        <f t="shared" si="101"/>
        <v>2</v>
      </c>
      <c r="AI2291" s="573"/>
      <c r="AJ2291" s="574" t="s">
        <v>659</v>
      </c>
      <c r="AK2291" s="574" t="s">
        <v>430</v>
      </c>
      <c r="AL2291" s="574"/>
      <c r="AM2291" s="574"/>
      <c r="AN2291" s="574"/>
      <c r="AO2291" s="574"/>
      <c r="AP2291" s="574"/>
      <c r="AQ2291" s="574"/>
      <c r="AR2291" s="574"/>
      <c r="AS2291" s="575"/>
      <c r="AT2291" s="576"/>
      <c r="AU2291" s="575"/>
      <c r="AV2291" s="577"/>
      <c r="AW2291" s="159"/>
    </row>
    <row r="2292" spans="1:49" ht="25.5">
      <c r="A2292" s="395"/>
      <c r="B2292" s="395">
        <v>5502013200</v>
      </c>
      <c r="C2292" s="263" t="s">
        <v>9138</v>
      </c>
      <c r="D2292" s="263" t="s">
        <v>9139</v>
      </c>
      <c r="E2292" s="263" t="s">
        <v>4449</v>
      </c>
      <c r="F2292" s="263" t="s">
        <v>422</v>
      </c>
      <c r="G2292" s="263" t="s">
        <v>655</v>
      </c>
      <c r="H2292" s="263"/>
      <c r="I2292" s="263"/>
      <c r="J2292" s="263"/>
      <c r="K2292" s="263"/>
      <c r="L2292" s="263"/>
      <c r="M2292" s="263"/>
      <c r="N2292" s="263"/>
      <c r="O2292" s="158"/>
      <c r="P2292" s="296">
        <f t="shared" si="99"/>
        <v>0</v>
      </c>
      <c r="Q2292" s="263"/>
      <c r="R2292" s="263"/>
      <c r="S2292" s="263"/>
      <c r="T2292" s="263"/>
      <c r="U2292" s="263"/>
      <c r="V2292" s="263"/>
      <c r="W2292" s="263"/>
      <c r="X2292" s="158"/>
      <c r="Y2292" s="297">
        <f t="shared" si="100"/>
        <v>0</v>
      </c>
      <c r="Z2292" s="263"/>
      <c r="AA2292" s="263"/>
      <c r="AB2292" s="263"/>
      <c r="AC2292" s="263"/>
      <c r="AD2292" s="263"/>
      <c r="AE2292" s="263"/>
      <c r="AF2292" s="263">
        <v>1</v>
      </c>
      <c r="AG2292" s="158">
        <v>45238</v>
      </c>
      <c r="AH2292" s="297">
        <f t="shared" si="101"/>
        <v>1</v>
      </c>
      <c r="AI2292" s="573"/>
      <c r="AJ2292" s="574" t="s">
        <v>659</v>
      </c>
      <c r="AK2292" s="574" t="s">
        <v>430</v>
      </c>
      <c r="AL2292" s="574"/>
      <c r="AM2292" s="574"/>
      <c r="AN2292" s="574"/>
      <c r="AO2292" s="574"/>
      <c r="AP2292" s="574"/>
      <c r="AQ2292" s="574"/>
      <c r="AR2292" s="574"/>
      <c r="AS2292" s="575"/>
      <c r="AT2292" s="576"/>
      <c r="AU2292" s="575"/>
      <c r="AV2292" s="577"/>
      <c r="AW2292" s="159"/>
    </row>
    <row r="2293" spans="1:49" ht="25.5">
      <c r="A2293" s="395"/>
      <c r="B2293" s="395">
        <v>4475522500</v>
      </c>
      <c r="C2293" s="263" t="s">
        <v>9140</v>
      </c>
      <c r="D2293" s="263" t="s">
        <v>9141</v>
      </c>
      <c r="E2293" s="263" t="s">
        <v>4450</v>
      </c>
      <c r="F2293" s="263" t="s">
        <v>422</v>
      </c>
      <c r="G2293" s="263" t="s">
        <v>655</v>
      </c>
      <c r="H2293" s="263"/>
      <c r="I2293" s="263"/>
      <c r="J2293" s="263"/>
      <c r="K2293" s="263"/>
      <c r="L2293" s="263"/>
      <c r="M2293" s="263"/>
      <c r="N2293" s="263"/>
      <c r="O2293" s="158"/>
      <c r="P2293" s="296">
        <f t="shared" si="99"/>
        <v>0</v>
      </c>
      <c r="Q2293" s="263"/>
      <c r="R2293" s="263"/>
      <c r="S2293" s="263"/>
      <c r="T2293" s="263"/>
      <c r="U2293" s="263"/>
      <c r="V2293" s="263"/>
      <c r="W2293" s="263"/>
      <c r="X2293" s="158"/>
      <c r="Y2293" s="297">
        <f t="shared" si="100"/>
        <v>0</v>
      </c>
      <c r="Z2293" s="263"/>
      <c r="AA2293" s="263"/>
      <c r="AB2293" s="263"/>
      <c r="AC2293" s="263"/>
      <c r="AD2293" s="263"/>
      <c r="AE2293" s="263"/>
      <c r="AF2293" s="263">
        <v>2</v>
      </c>
      <c r="AG2293" s="158">
        <v>44956</v>
      </c>
      <c r="AH2293" s="297">
        <f t="shared" si="101"/>
        <v>2</v>
      </c>
      <c r="AI2293" s="573"/>
      <c r="AJ2293" s="574" t="s">
        <v>659</v>
      </c>
      <c r="AK2293" s="574" t="s">
        <v>430</v>
      </c>
      <c r="AL2293" s="574"/>
      <c r="AM2293" s="574"/>
      <c r="AN2293" s="574"/>
      <c r="AO2293" s="574"/>
      <c r="AP2293" s="574"/>
      <c r="AQ2293" s="574"/>
      <c r="AR2293" s="574"/>
      <c r="AS2293" s="575"/>
      <c r="AT2293" s="576"/>
      <c r="AU2293" s="575"/>
      <c r="AV2293" s="577"/>
      <c r="AW2293" s="159"/>
    </row>
    <row r="2294" spans="1:49" ht="25.5">
      <c r="A2294" s="395"/>
      <c r="B2294" s="395">
        <v>4674521700</v>
      </c>
      <c r="C2294" s="263" t="s">
        <v>9142</v>
      </c>
      <c r="D2294" s="263" t="s">
        <v>9143</v>
      </c>
      <c r="E2294" s="263" t="s">
        <v>4451</v>
      </c>
      <c r="F2294" s="263" t="s">
        <v>422</v>
      </c>
      <c r="G2294" s="263" t="s">
        <v>655</v>
      </c>
      <c r="H2294" s="263"/>
      <c r="I2294" s="263"/>
      <c r="J2294" s="263"/>
      <c r="K2294" s="263"/>
      <c r="L2294" s="263"/>
      <c r="M2294" s="263"/>
      <c r="N2294" s="263"/>
      <c r="O2294" s="158"/>
      <c r="P2294" s="296">
        <f t="shared" si="99"/>
        <v>0</v>
      </c>
      <c r="Q2294" s="263"/>
      <c r="R2294" s="263"/>
      <c r="S2294" s="263"/>
      <c r="T2294" s="263"/>
      <c r="U2294" s="263"/>
      <c r="V2294" s="263"/>
      <c r="W2294" s="263"/>
      <c r="X2294" s="158"/>
      <c r="Y2294" s="297">
        <f t="shared" si="100"/>
        <v>0</v>
      </c>
      <c r="Z2294" s="263"/>
      <c r="AA2294" s="263"/>
      <c r="AB2294" s="263"/>
      <c r="AC2294" s="263"/>
      <c r="AD2294" s="263"/>
      <c r="AE2294" s="263"/>
      <c r="AF2294" s="263">
        <v>1</v>
      </c>
      <c r="AG2294" s="158">
        <v>44970</v>
      </c>
      <c r="AH2294" s="297">
        <f t="shared" si="101"/>
        <v>1</v>
      </c>
      <c r="AI2294" s="573"/>
      <c r="AJ2294" s="574" t="s">
        <v>659</v>
      </c>
      <c r="AK2294" s="574" t="s">
        <v>430</v>
      </c>
      <c r="AL2294" s="574"/>
      <c r="AM2294" s="574"/>
      <c r="AN2294" s="574"/>
      <c r="AO2294" s="574"/>
      <c r="AP2294" s="574"/>
      <c r="AQ2294" s="574"/>
      <c r="AR2294" s="574"/>
      <c r="AS2294" s="575"/>
      <c r="AT2294" s="576"/>
      <c r="AU2294" s="575"/>
      <c r="AV2294" s="577"/>
      <c r="AW2294" s="159"/>
    </row>
    <row r="2295" spans="1:49" ht="25.5">
      <c r="A2295" s="395"/>
      <c r="B2295" s="395">
        <v>4780220200</v>
      </c>
      <c r="C2295" s="263" t="s">
        <v>9144</v>
      </c>
      <c r="D2295" s="263" t="s">
        <v>9145</v>
      </c>
      <c r="E2295" s="263" t="s">
        <v>4452</v>
      </c>
      <c r="F2295" s="263" t="s">
        <v>422</v>
      </c>
      <c r="G2295" s="263" t="s">
        <v>655</v>
      </c>
      <c r="H2295" s="263"/>
      <c r="I2295" s="263"/>
      <c r="J2295" s="263"/>
      <c r="K2295" s="263"/>
      <c r="L2295" s="263"/>
      <c r="M2295" s="263"/>
      <c r="N2295" s="263"/>
      <c r="O2295" s="158"/>
      <c r="P2295" s="296">
        <f t="shared" ref="P2295:P2358" si="102">SUM($H2295:$N2295)</f>
        <v>0</v>
      </c>
      <c r="Q2295" s="263"/>
      <c r="R2295" s="263"/>
      <c r="S2295" s="263"/>
      <c r="T2295" s="263"/>
      <c r="U2295" s="263"/>
      <c r="V2295" s="263"/>
      <c r="W2295" s="263"/>
      <c r="X2295" s="158"/>
      <c r="Y2295" s="297">
        <f t="shared" ref="Y2295:Y2358" si="103">SUM($Q2295:$W2295)</f>
        <v>0</v>
      </c>
      <c r="Z2295" s="263"/>
      <c r="AA2295" s="263"/>
      <c r="AB2295" s="263"/>
      <c r="AC2295" s="263"/>
      <c r="AD2295" s="263"/>
      <c r="AE2295" s="263"/>
      <c r="AF2295" s="263">
        <v>2</v>
      </c>
      <c r="AG2295" s="158">
        <v>45282</v>
      </c>
      <c r="AH2295" s="297">
        <f t="shared" si="101"/>
        <v>2</v>
      </c>
      <c r="AI2295" s="573"/>
      <c r="AJ2295" s="574" t="s">
        <v>659</v>
      </c>
      <c r="AK2295" s="574" t="s">
        <v>430</v>
      </c>
      <c r="AL2295" s="574"/>
      <c r="AM2295" s="574"/>
      <c r="AN2295" s="574"/>
      <c r="AO2295" s="574"/>
      <c r="AP2295" s="574"/>
      <c r="AQ2295" s="574"/>
      <c r="AR2295" s="574"/>
      <c r="AS2295" s="575"/>
      <c r="AT2295" s="576"/>
      <c r="AU2295" s="575"/>
      <c r="AV2295" s="577"/>
      <c r="AW2295" s="159"/>
    </row>
    <row r="2296" spans="1:49" ht="25.5">
      <c r="A2296" s="395"/>
      <c r="B2296" s="395">
        <v>5811631000</v>
      </c>
      <c r="C2296" s="263" t="s">
        <v>9146</v>
      </c>
      <c r="D2296" s="263" t="s">
        <v>9147</v>
      </c>
      <c r="E2296" s="263" t="s">
        <v>4453</v>
      </c>
      <c r="F2296" s="263" t="s">
        <v>422</v>
      </c>
      <c r="G2296" s="263" t="s">
        <v>655</v>
      </c>
      <c r="H2296" s="263"/>
      <c r="I2296" s="263"/>
      <c r="J2296" s="263"/>
      <c r="K2296" s="263"/>
      <c r="L2296" s="263"/>
      <c r="M2296" s="263"/>
      <c r="N2296" s="263"/>
      <c r="O2296" s="158"/>
      <c r="P2296" s="296">
        <f t="shared" si="102"/>
        <v>0</v>
      </c>
      <c r="Q2296" s="263"/>
      <c r="R2296" s="263"/>
      <c r="S2296" s="263"/>
      <c r="T2296" s="263"/>
      <c r="U2296" s="263"/>
      <c r="V2296" s="263"/>
      <c r="W2296" s="263"/>
      <c r="X2296" s="158"/>
      <c r="Y2296" s="297">
        <f t="shared" si="103"/>
        <v>0</v>
      </c>
      <c r="Z2296" s="263"/>
      <c r="AA2296" s="263"/>
      <c r="AB2296" s="263"/>
      <c r="AC2296" s="263"/>
      <c r="AD2296" s="263"/>
      <c r="AE2296" s="263"/>
      <c r="AF2296" s="263">
        <v>1</v>
      </c>
      <c r="AG2296" s="158">
        <v>45161</v>
      </c>
      <c r="AH2296" s="297">
        <f t="shared" si="101"/>
        <v>1</v>
      </c>
      <c r="AI2296" s="573"/>
      <c r="AJ2296" s="574" t="s">
        <v>659</v>
      </c>
      <c r="AK2296" s="574" t="s">
        <v>430</v>
      </c>
      <c r="AL2296" s="574"/>
      <c r="AM2296" s="574"/>
      <c r="AN2296" s="574"/>
      <c r="AO2296" s="574"/>
      <c r="AP2296" s="574"/>
      <c r="AQ2296" s="574"/>
      <c r="AR2296" s="574"/>
      <c r="AS2296" s="575"/>
      <c r="AT2296" s="576"/>
      <c r="AU2296" s="575"/>
      <c r="AV2296" s="577"/>
      <c r="AW2296" s="159"/>
    </row>
    <row r="2297" spans="1:49" ht="15">
      <c r="A2297" s="395"/>
      <c r="B2297" s="395">
        <v>5513121600</v>
      </c>
      <c r="C2297" s="263" t="s">
        <v>9148</v>
      </c>
      <c r="D2297" s="263" t="s">
        <v>9149</v>
      </c>
      <c r="E2297" s="263" t="s">
        <v>4454</v>
      </c>
      <c r="F2297" s="263" t="s">
        <v>422</v>
      </c>
      <c r="G2297" s="263" t="s">
        <v>655</v>
      </c>
      <c r="H2297" s="263"/>
      <c r="I2297" s="263"/>
      <c r="J2297" s="263"/>
      <c r="K2297" s="263"/>
      <c r="L2297" s="263"/>
      <c r="M2297" s="263"/>
      <c r="N2297" s="263"/>
      <c r="O2297" s="158"/>
      <c r="P2297" s="296">
        <f t="shared" si="102"/>
        <v>0</v>
      </c>
      <c r="Q2297" s="263"/>
      <c r="R2297" s="263"/>
      <c r="S2297" s="263"/>
      <c r="T2297" s="263"/>
      <c r="U2297" s="263"/>
      <c r="V2297" s="263"/>
      <c r="W2297" s="263"/>
      <c r="X2297" s="158"/>
      <c r="Y2297" s="297">
        <f t="shared" si="103"/>
        <v>0</v>
      </c>
      <c r="Z2297" s="263"/>
      <c r="AA2297" s="263"/>
      <c r="AB2297" s="263"/>
      <c r="AC2297" s="263"/>
      <c r="AD2297" s="263"/>
      <c r="AE2297" s="263"/>
      <c r="AF2297" s="263">
        <v>2</v>
      </c>
      <c r="AG2297" s="158">
        <v>45049</v>
      </c>
      <c r="AH2297" s="297">
        <f t="shared" si="101"/>
        <v>2</v>
      </c>
      <c r="AI2297" s="573"/>
      <c r="AJ2297" s="574" t="s">
        <v>659</v>
      </c>
      <c r="AK2297" s="574" t="s">
        <v>430</v>
      </c>
      <c r="AL2297" s="574"/>
      <c r="AM2297" s="574"/>
      <c r="AN2297" s="574"/>
      <c r="AO2297" s="574"/>
      <c r="AP2297" s="574"/>
      <c r="AQ2297" s="574"/>
      <c r="AR2297" s="574"/>
      <c r="AS2297" s="575"/>
      <c r="AT2297" s="576"/>
      <c r="AU2297" s="575"/>
      <c r="AV2297" s="577"/>
      <c r="AW2297" s="159"/>
    </row>
    <row r="2298" spans="1:49" ht="15">
      <c r="A2298" s="395"/>
      <c r="B2298" s="395">
        <v>4761321100</v>
      </c>
      <c r="C2298" s="263" t="s">
        <v>9150</v>
      </c>
      <c r="D2298" s="263" t="s">
        <v>9151</v>
      </c>
      <c r="E2298" s="263" t="s">
        <v>4455</v>
      </c>
      <c r="F2298" s="263" t="s">
        <v>422</v>
      </c>
      <c r="G2298" s="263" t="s">
        <v>655</v>
      </c>
      <c r="H2298" s="263"/>
      <c r="I2298" s="263"/>
      <c r="J2298" s="263"/>
      <c r="K2298" s="263"/>
      <c r="L2298" s="263"/>
      <c r="M2298" s="263"/>
      <c r="N2298" s="263"/>
      <c r="O2298" s="158"/>
      <c r="P2298" s="296">
        <f t="shared" si="102"/>
        <v>0</v>
      </c>
      <c r="Q2298" s="263"/>
      <c r="R2298" s="263"/>
      <c r="S2298" s="263"/>
      <c r="T2298" s="263"/>
      <c r="U2298" s="263"/>
      <c r="V2298" s="263"/>
      <c r="W2298" s="263"/>
      <c r="X2298" s="158"/>
      <c r="Y2298" s="297">
        <f t="shared" si="103"/>
        <v>0</v>
      </c>
      <c r="Z2298" s="263"/>
      <c r="AA2298" s="263"/>
      <c r="AB2298" s="263"/>
      <c r="AC2298" s="263"/>
      <c r="AD2298" s="263"/>
      <c r="AE2298" s="263"/>
      <c r="AF2298" s="263">
        <v>2</v>
      </c>
      <c r="AG2298" s="158">
        <v>45097</v>
      </c>
      <c r="AH2298" s="297">
        <f t="shared" si="101"/>
        <v>2</v>
      </c>
      <c r="AI2298" s="573"/>
      <c r="AJ2298" s="574" t="s">
        <v>659</v>
      </c>
      <c r="AK2298" s="574" t="s">
        <v>430</v>
      </c>
      <c r="AL2298" s="574"/>
      <c r="AM2298" s="574"/>
      <c r="AN2298" s="574"/>
      <c r="AO2298" s="574"/>
      <c r="AP2298" s="574"/>
      <c r="AQ2298" s="574"/>
      <c r="AR2298" s="574"/>
      <c r="AS2298" s="575"/>
      <c r="AT2298" s="576"/>
      <c r="AU2298" s="575"/>
      <c r="AV2298" s="577"/>
      <c r="AW2298" s="159"/>
    </row>
    <row r="2299" spans="1:49" ht="25.5">
      <c r="A2299" s="395"/>
      <c r="B2299" s="395">
        <v>4436831200</v>
      </c>
      <c r="C2299" s="263" t="s">
        <v>9152</v>
      </c>
      <c r="D2299" s="263" t="s">
        <v>9153</v>
      </c>
      <c r="E2299" s="263" t="s">
        <v>4456</v>
      </c>
      <c r="F2299" s="263" t="s">
        <v>422</v>
      </c>
      <c r="G2299" s="263" t="s">
        <v>655</v>
      </c>
      <c r="H2299" s="263"/>
      <c r="I2299" s="263"/>
      <c r="J2299" s="263"/>
      <c r="K2299" s="263"/>
      <c r="L2299" s="263"/>
      <c r="M2299" s="263"/>
      <c r="N2299" s="263"/>
      <c r="O2299" s="158"/>
      <c r="P2299" s="296">
        <f t="shared" si="102"/>
        <v>0</v>
      </c>
      <c r="Q2299" s="263"/>
      <c r="R2299" s="263"/>
      <c r="S2299" s="263"/>
      <c r="T2299" s="263"/>
      <c r="U2299" s="263"/>
      <c r="V2299" s="263"/>
      <c r="W2299" s="263"/>
      <c r="X2299" s="158"/>
      <c r="Y2299" s="297">
        <f t="shared" si="103"/>
        <v>0</v>
      </c>
      <c r="Z2299" s="263"/>
      <c r="AA2299" s="263"/>
      <c r="AB2299" s="263"/>
      <c r="AC2299" s="263"/>
      <c r="AD2299" s="263"/>
      <c r="AE2299" s="263"/>
      <c r="AF2299" s="263">
        <v>1</v>
      </c>
      <c r="AG2299" s="158">
        <v>44930</v>
      </c>
      <c r="AH2299" s="297">
        <f t="shared" si="101"/>
        <v>1</v>
      </c>
      <c r="AI2299" s="573"/>
      <c r="AJ2299" s="574" t="s">
        <v>659</v>
      </c>
      <c r="AK2299" s="574" t="s">
        <v>430</v>
      </c>
      <c r="AL2299" s="574"/>
      <c r="AM2299" s="574"/>
      <c r="AN2299" s="574"/>
      <c r="AO2299" s="574"/>
      <c r="AP2299" s="574"/>
      <c r="AQ2299" s="574"/>
      <c r="AR2299" s="574"/>
      <c r="AS2299" s="575"/>
      <c r="AT2299" s="576"/>
      <c r="AU2299" s="575"/>
      <c r="AV2299" s="577"/>
      <c r="AW2299" s="159"/>
    </row>
    <row r="2300" spans="1:49" ht="25.5">
      <c r="A2300" s="395"/>
      <c r="B2300" s="395">
        <v>6752801200</v>
      </c>
      <c r="C2300" s="263" t="s">
        <v>9154</v>
      </c>
      <c r="D2300" s="263" t="s">
        <v>9155</v>
      </c>
      <c r="E2300" s="263" t="s">
        <v>4457</v>
      </c>
      <c r="F2300" s="263" t="s">
        <v>422</v>
      </c>
      <c r="G2300" s="263" t="s">
        <v>655</v>
      </c>
      <c r="H2300" s="263"/>
      <c r="I2300" s="263"/>
      <c r="J2300" s="263"/>
      <c r="K2300" s="263"/>
      <c r="L2300" s="263"/>
      <c r="M2300" s="263"/>
      <c r="N2300" s="263"/>
      <c r="O2300" s="158"/>
      <c r="P2300" s="296">
        <f t="shared" si="102"/>
        <v>0</v>
      </c>
      <c r="Q2300" s="263"/>
      <c r="R2300" s="263"/>
      <c r="S2300" s="263"/>
      <c r="T2300" s="263"/>
      <c r="U2300" s="263"/>
      <c r="V2300" s="263"/>
      <c r="W2300" s="263"/>
      <c r="X2300" s="158"/>
      <c r="Y2300" s="297">
        <f t="shared" si="103"/>
        <v>0</v>
      </c>
      <c r="Z2300" s="263"/>
      <c r="AA2300" s="263"/>
      <c r="AB2300" s="263"/>
      <c r="AC2300" s="263"/>
      <c r="AD2300" s="263"/>
      <c r="AE2300" s="263"/>
      <c r="AF2300" s="263">
        <v>1</v>
      </c>
      <c r="AG2300" s="158">
        <v>45029</v>
      </c>
      <c r="AH2300" s="297">
        <f t="shared" si="101"/>
        <v>1</v>
      </c>
      <c r="AI2300" s="573"/>
      <c r="AJ2300" s="574" t="s">
        <v>659</v>
      </c>
      <c r="AK2300" s="574" t="s">
        <v>430</v>
      </c>
      <c r="AL2300" s="574"/>
      <c r="AM2300" s="574"/>
      <c r="AN2300" s="574"/>
      <c r="AO2300" s="574"/>
      <c r="AP2300" s="574"/>
      <c r="AQ2300" s="574"/>
      <c r="AR2300" s="574"/>
      <c r="AS2300" s="575"/>
      <c r="AT2300" s="576"/>
      <c r="AU2300" s="575"/>
      <c r="AV2300" s="577"/>
      <c r="AW2300" s="159"/>
    </row>
    <row r="2301" spans="1:49" ht="25.5">
      <c r="A2301" s="395"/>
      <c r="B2301" s="395">
        <v>4734910100</v>
      </c>
      <c r="C2301" s="263" t="s">
        <v>9156</v>
      </c>
      <c r="D2301" s="263" t="s">
        <v>9157</v>
      </c>
      <c r="E2301" s="263" t="s">
        <v>4458</v>
      </c>
      <c r="F2301" s="263" t="s">
        <v>422</v>
      </c>
      <c r="G2301" s="263" t="s">
        <v>655</v>
      </c>
      <c r="H2301" s="263"/>
      <c r="I2301" s="263"/>
      <c r="J2301" s="263"/>
      <c r="K2301" s="263"/>
      <c r="L2301" s="263"/>
      <c r="M2301" s="263"/>
      <c r="N2301" s="263"/>
      <c r="O2301" s="158"/>
      <c r="P2301" s="296">
        <f t="shared" si="102"/>
        <v>0</v>
      </c>
      <c r="Q2301" s="263"/>
      <c r="R2301" s="263"/>
      <c r="S2301" s="263"/>
      <c r="T2301" s="263"/>
      <c r="U2301" s="263"/>
      <c r="V2301" s="263"/>
      <c r="W2301" s="263"/>
      <c r="X2301" s="158"/>
      <c r="Y2301" s="297">
        <f t="shared" si="103"/>
        <v>0</v>
      </c>
      <c r="Z2301" s="263"/>
      <c r="AA2301" s="263"/>
      <c r="AB2301" s="263"/>
      <c r="AC2301" s="263"/>
      <c r="AD2301" s="263"/>
      <c r="AE2301" s="263"/>
      <c r="AF2301" s="263">
        <v>1</v>
      </c>
      <c r="AG2301" s="158">
        <v>44937</v>
      </c>
      <c r="AH2301" s="297">
        <f t="shared" si="101"/>
        <v>1</v>
      </c>
      <c r="AI2301" s="573"/>
      <c r="AJ2301" s="574" t="s">
        <v>659</v>
      </c>
      <c r="AK2301" s="574" t="s">
        <v>430</v>
      </c>
      <c r="AL2301" s="574"/>
      <c r="AM2301" s="574"/>
      <c r="AN2301" s="574"/>
      <c r="AO2301" s="574"/>
      <c r="AP2301" s="574"/>
      <c r="AQ2301" s="574"/>
      <c r="AR2301" s="574"/>
      <c r="AS2301" s="575"/>
      <c r="AT2301" s="576"/>
      <c r="AU2301" s="575"/>
      <c r="AV2301" s="577"/>
      <c r="AW2301" s="159"/>
    </row>
    <row r="2302" spans="1:49" ht="15">
      <c r="A2302" s="395"/>
      <c r="B2302" s="395">
        <v>4445902100</v>
      </c>
      <c r="C2302" s="263" t="s">
        <v>9158</v>
      </c>
      <c r="D2302" s="263" t="s">
        <v>9159</v>
      </c>
      <c r="E2302" s="263" t="s">
        <v>4459</v>
      </c>
      <c r="F2302" s="263" t="s">
        <v>422</v>
      </c>
      <c r="G2302" s="263" t="s">
        <v>655</v>
      </c>
      <c r="H2302" s="263"/>
      <c r="I2302" s="263"/>
      <c r="J2302" s="263"/>
      <c r="K2302" s="263"/>
      <c r="L2302" s="263"/>
      <c r="M2302" s="263"/>
      <c r="N2302" s="263"/>
      <c r="O2302" s="158"/>
      <c r="P2302" s="296">
        <f t="shared" si="102"/>
        <v>0</v>
      </c>
      <c r="Q2302" s="263"/>
      <c r="R2302" s="263"/>
      <c r="S2302" s="263"/>
      <c r="T2302" s="263"/>
      <c r="U2302" s="263"/>
      <c r="V2302" s="263"/>
      <c r="W2302" s="263"/>
      <c r="X2302" s="158"/>
      <c r="Y2302" s="297">
        <f t="shared" si="103"/>
        <v>0</v>
      </c>
      <c r="Z2302" s="263"/>
      <c r="AA2302" s="263"/>
      <c r="AB2302" s="263"/>
      <c r="AC2302" s="263"/>
      <c r="AD2302" s="263"/>
      <c r="AE2302" s="263"/>
      <c r="AF2302" s="263">
        <v>1</v>
      </c>
      <c r="AG2302" s="158">
        <v>45145</v>
      </c>
      <c r="AH2302" s="297">
        <f t="shared" si="101"/>
        <v>1</v>
      </c>
      <c r="AI2302" s="573"/>
      <c r="AJ2302" s="574" t="s">
        <v>659</v>
      </c>
      <c r="AK2302" s="574" t="s">
        <v>430</v>
      </c>
      <c r="AL2302" s="574"/>
      <c r="AM2302" s="574"/>
      <c r="AN2302" s="574"/>
      <c r="AO2302" s="574"/>
      <c r="AP2302" s="574"/>
      <c r="AQ2302" s="574"/>
      <c r="AR2302" s="574"/>
      <c r="AS2302" s="575"/>
      <c r="AT2302" s="576"/>
      <c r="AU2302" s="575"/>
      <c r="AV2302" s="577"/>
      <c r="AW2302" s="159"/>
    </row>
    <row r="2303" spans="1:49" ht="25.5">
      <c r="A2303" s="395"/>
      <c r="B2303" s="395">
        <v>5381601800</v>
      </c>
      <c r="C2303" s="263" t="s">
        <v>9160</v>
      </c>
      <c r="D2303" s="263" t="s">
        <v>9161</v>
      </c>
      <c r="E2303" s="263" t="s">
        <v>4460</v>
      </c>
      <c r="F2303" s="263" t="s">
        <v>422</v>
      </c>
      <c r="G2303" s="263" t="s">
        <v>655</v>
      </c>
      <c r="H2303" s="263"/>
      <c r="I2303" s="263"/>
      <c r="J2303" s="263"/>
      <c r="K2303" s="263"/>
      <c r="L2303" s="263"/>
      <c r="M2303" s="263"/>
      <c r="N2303" s="263"/>
      <c r="O2303" s="158"/>
      <c r="P2303" s="296">
        <f t="shared" si="102"/>
        <v>0</v>
      </c>
      <c r="Q2303" s="263"/>
      <c r="R2303" s="263"/>
      <c r="S2303" s="263"/>
      <c r="T2303" s="263"/>
      <c r="U2303" s="263"/>
      <c r="V2303" s="263"/>
      <c r="W2303" s="263"/>
      <c r="X2303" s="158"/>
      <c r="Y2303" s="297">
        <f t="shared" si="103"/>
        <v>0</v>
      </c>
      <c r="Z2303" s="263"/>
      <c r="AA2303" s="263"/>
      <c r="AB2303" s="263"/>
      <c r="AC2303" s="263"/>
      <c r="AD2303" s="263"/>
      <c r="AE2303" s="263"/>
      <c r="AF2303" s="263">
        <v>1</v>
      </c>
      <c r="AG2303" s="158">
        <v>44984</v>
      </c>
      <c r="AH2303" s="297">
        <f t="shared" si="101"/>
        <v>1</v>
      </c>
      <c r="AI2303" s="573"/>
      <c r="AJ2303" s="574" t="s">
        <v>659</v>
      </c>
      <c r="AK2303" s="574" t="s">
        <v>430</v>
      </c>
      <c r="AL2303" s="574"/>
      <c r="AM2303" s="574"/>
      <c r="AN2303" s="574"/>
      <c r="AO2303" s="574"/>
      <c r="AP2303" s="574"/>
      <c r="AQ2303" s="574"/>
      <c r="AR2303" s="574"/>
      <c r="AS2303" s="575"/>
      <c r="AT2303" s="576"/>
      <c r="AU2303" s="575"/>
      <c r="AV2303" s="577"/>
      <c r="AW2303" s="159"/>
    </row>
    <row r="2304" spans="1:49" ht="25.5">
      <c r="A2304" s="395"/>
      <c r="B2304" s="395">
        <v>4775541400</v>
      </c>
      <c r="C2304" s="263" t="s">
        <v>9162</v>
      </c>
      <c r="D2304" s="263" t="s">
        <v>9163</v>
      </c>
      <c r="E2304" s="263" t="s">
        <v>4461</v>
      </c>
      <c r="F2304" s="263" t="s">
        <v>422</v>
      </c>
      <c r="G2304" s="263" t="s">
        <v>655</v>
      </c>
      <c r="H2304" s="263"/>
      <c r="I2304" s="263"/>
      <c r="J2304" s="263"/>
      <c r="K2304" s="263"/>
      <c r="L2304" s="263"/>
      <c r="M2304" s="263"/>
      <c r="N2304" s="263"/>
      <c r="O2304" s="158"/>
      <c r="P2304" s="296">
        <f t="shared" si="102"/>
        <v>0</v>
      </c>
      <c r="Q2304" s="263"/>
      <c r="R2304" s="263"/>
      <c r="S2304" s="263"/>
      <c r="T2304" s="263"/>
      <c r="U2304" s="263"/>
      <c r="V2304" s="263"/>
      <c r="W2304" s="263"/>
      <c r="X2304" s="158"/>
      <c r="Y2304" s="297">
        <f t="shared" si="103"/>
        <v>0</v>
      </c>
      <c r="Z2304" s="263"/>
      <c r="AA2304" s="263"/>
      <c r="AB2304" s="263"/>
      <c r="AC2304" s="263"/>
      <c r="AD2304" s="263"/>
      <c r="AE2304" s="263"/>
      <c r="AF2304" s="263">
        <v>1</v>
      </c>
      <c r="AG2304" s="158">
        <v>45057</v>
      </c>
      <c r="AH2304" s="297">
        <f t="shared" si="101"/>
        <v>1</v>
      </c>
      <c r="AI2304" s="573"/>
      <c r="AJ2304" s="574" t="s">
        <v>659</v>
      </c>
      <c r="AK2304" s="574" t="s">
        <v>430</v>
      </c>
      <c r="AL2304" s="574"/>
      <c r="AM2304" s="574"/>
      <c r="AN2304" s="574"/>
      <c r="AO2304" s="574"/>
      <c r="AP2304" s="574"/>
      <c r="AQ2304" s="574"/>
      <c r="AR2304" s="574"/>
      <c r="AS2304" s="575"/>
      <c r="AT2304" s="576"/>
      <c r="AU2304" s="575"/>
      <c r="AV2304" s="577"/>
      <c r="AW2304" s="159"/>
    </row>
    <row r="2305" spans="1:49" ht="25.5">
      <c r="A2305" s="395"/>
      <c r="B2305" s="395">
        <v>4722500100</v>
      </c>
      <c r="C2305" s="263" t="s">
        <v>9164</v>
      </c>
      <c r="D2305" s="263" t="s">
        <v>9165</v>
      </c>
      <c r="E2305" s="263" t="s">
        <v>4462</v>
      </c>
      <c r="F2305" s="263" t="s">
        <v>422</v>
      </c>
      <c r="G2305" s="263" t="s">
        <v>655</v>
      </c>
      <c r="H2305" s="263"/>
      <c r="I2305" s="263"/>
      <c r="J2305" s="263"/>
      <c r="K2305" s="263"/>
      <c r="L2305" s="263"/>
      <c r="M2305" s="263"/>
      <c r="N2305" s="263"/>
      <c r="O2305" s="158"/>
      <c r="P2305" s="296">
        <f t="shared" si="102"/>
        <v>0</v>
      </c>
      <c r="Q2305" s="263"/>
      <c r="R2305" s="263"/>
      <c r="S2305" s="263"/>
      <c r="T2305" s="263"/>
      <c r="U2305" s="263"/>
      <c r="V2305" s="263"/>
      <c r="W2305" s="263"/>
      <c r="X2305" s="158"/>
      <c r="Y2305" s="297">
        <f t="shared" si="103"/>
        <v>0</v>
      </c>
      <c r="Z2305" s="263"/>
      <c r="AA2305" s="263"/>
      <c r="AB2305" s="263"/>
      <c r="AC2305" s="263"/>
      <c r="AD2305" s="263"/>
      <c r="AE2305" s="263"/>
      <c r="AF2305" s="263">
        <v>2</v>
      </c>
      <c r="AG2305" s="158">
        <v>45035</v>
      </c>
      <c r="AH2305" s="297">
        <f t="shared" si="101"/>
        <v>2</v>
      </c>
      <c r="AI2305" s="573"/>
      <c r="AJ2305" s="574" t="s">
        <v>659</v>
      </c>
      <c r="AK2305" s="574" t="s">
        <v>430</v>
      </c>
      <c r="AL2305" s="574"/>
      <c r="AM2305" s="574"/>
      <c r="AN2305" s="574"/>
      <c r="AO2305" s="574"/>
      <c r="AP2305" s="574"/>
      <c r="AQ2305" s="574"/>
      <c r="AR2305" s="574"/>
      <c r="AS2305" s="575"/>
      <c r="AT2305" s="576"/>
      <c r="AU2305" s="575"/>
      <c r="AV2305" s="577"/>
      <c r="AW2305" s="159"/>
    </row>
    <row r="2306" spans="1:49" ht="15">
      <c r="A2306" s="395"/>
      <c r="B2306" s="395">
        <v>4475922400</v>
      </c>
      <c r="C2306" s="263" t="s">
        <v>9166</v>
      </c>
      <c r="D2306" s="263" t="s">
        <v>9167</v>
      </c>
      <c r="E2306" s="263" t="s">
        <v>4463</v>
      </c>
      <c r="F2306" s="263" t="s">
        <v>422</v>
      </c>
      <c r="G2306" s="263" t="s">
        <v>655</v>
      </c>
      <c r="H2306" s="263"/>
      <c r="I2306" s="263"/>
      <c r="J2306" s="263"/>
      <c r="K2306" s="263"/>
      <c r="L2306" s="263"/>
      <c r="M2306" s="263"/>
      <c r="N2306" s="263"/>
      <c r="O2306" s="158"/>
      <c r="P2306" s="296">
        <f t="shared" si="102"/>
        <v>0</v>
      </c>
      <c r="Q2306" s="263"/>
      <c r="R2306" s="263"/>
      <c r="S2306" s="263"/>
      <c r="T2306" s="263"/>
      <c r="U2306" s="263"/>
      <c r="V2306" s="263"/>
      <c r="W2306" s="263"/>
      <c r="X2306" s="158"/>
      <c r="Y2306" s="297">
        <f t="shared" si="103"/>
        <v>0</v>
      </c>
      <c r="Z2306" s="263"/>
      <c r="AA2306" s="263"/>
      <c r="AB2306" s="263"/>
      <c r="AC2306" s="263"/>
      <c r="AD2306" s="263"/>
      <c r="AE2306" s="263"/>
      <c r="AF2306" s="263">
        <v>1</v>
      </c>
      <c r="AG2306" s="158">
        <v>45274</v>
      </c>
      <c r="AH2306" s="297">
        <f t="shared" si="101"/>
        <v>1</v>
      </c>
      <c r="AI2306" s="573"/>
      <c r="AJ2306" s="574" t="s">
        <v>659</v>
      </c>
      <c r="AK2306" s="574" t="s">
        <v>430</v>
      </c>
      <c r="AL2306" s="574"/>
      <c r="AM2306" s="574"/>
      <c r="AN2306" s="574"/>
      <c r="AO2306" s="574"/>
      <c r="AP2306" s="574"/>
      <c r="AQ2306" s="574"/>
      <c r="AR2306" s="574"/>
      <c r="AS2306" s="575"/>
      <c r="AT2306" s="576"/>
      <c r="AU2306" s="575"/>
      <c r="AV2306" s="577"/>
      <c r="AW2306" s="159"/>
    </row>
    <row r="2307" spans="1:49" ht="25.5">
      <c r="A2307" s="395"/>
      <c r="B2307" s="395">
        <v>4667700800</v>
      </c>
      <c r="C2307" s="263" t="s">
        <v>9168</v>
      </c>
      <c r="D2307" s="263" t="s">
        <v>9169</v>
      </c>
      <c r="E2307" s="263" t="s">
        <v>4464</v>
      </c>
      <c r="F2307" s="263" t="s">
        <v>422</v>
      </c>
      <c r="G2307" s="263" t="s">
        <v>655</v>
      </c>
      <c r="H2307" s="263"/>
      <c r="I2307" s="263"/>
      <c r="J2307" s="263"/>
      <c r="K2307" s="263"/>
      <c r="L2307" s="263"/>
      <c r="M2307" s="263"/>
      <c r="N2307" s="263"/>
      <c r="O2307" s="158"/>
      <c r="P2307" s="296">
        <f t="shared" si="102"/>
        <v>0</v>
      </c>
      <c r="Q2307" s="263"/>
      <c r="R2307" s="263"/>
      <c r="S2307" s="263"/>
      <c r="T2307" s="263"/>
      <c r="U2307" s="263"/>
      <c r="V2307" s="263"/>
      <c r="W2307" s="263"/>
      <c r="X2307" s="158"/>
      <c r="Y2307" s="297">
        <f t="shared" si="103"/>
        <v>0</v>
      </c>
      <c r="Z2307" s="263"/>
      <c r="AA2307" s="263"/>
      <c r="AB2307" s="263"/>
      <c r="AC2307" s="263"/>
      <c r="AD2307" s="263"/>
      <c r="AE2307" s="263"/>
      <c r="AF2307" s="263">
        <v>1</v>
      </c>
      <c r="AG2307" s="158">
        <v>45097</v>
      </c>
      <c r="AH2307" s="297">
        <f t="shared" si="101"/>
        <v>1</v>
      </c>
      <c r="AI2307" s="573"/>
      <c r="AJ2307" s="574" t="s">
        <v>659</v>
      </c>
      <c r="AK2307" s="574" t="s">
        <v>430</v>
      </c>
      <c r="AL2307" s="574"/>
      <c r="AM2307" s="574"/>
      <c r="AN2307" s="574"/>
      <c r="AO2307" s="574"/>
      <c r="AP2307" s="574"/>
      <c r="AQ2307" s="574"/>
      <c r="AR2307" s="574"/>
      <c r="AS2307" s="575"/>
      <c r="AT2307" s="576"/>
      <c r="AU2307" s="575"/>
      <c r="AV2307" s="577"/>
      <c r="AW2307" s="159"/>
    </row>
    <row r="2308" spans="1:49" ht="25.5">
      <c r="A2308" s="395"/>
      <c r="B2308" s="395">
        <v>4452222300</v>
      </c>
      <c r="C2308" s="263" t="s">
        <v>9170</v>
      </c>
      <c r="D2308" s="263" t="s">
        <v>9171</v>
      </c>
      <c r="E2308" s="263" t="s">
        <v>4465</v>
      </c>
      <c r="F2308" s="263" t="s">
        <v>422</v>
      </c>
      <c r="G2308" s="263" t="s">
        <v>655</v>
      </c>
      <c r="H2308" s="263"/>
      <c r="I2308" s="263"/>
      <c r="J2308" s="263"/>
      <c r="K2308" s="263"/>
      <c r="L2308" s="263"/>
      <c r="M2308" s="263"/>
      <c r="N2308" s="263"/>
      <c r="O2308" s="158"/>
      <c r="P2308" s="296">
        <f t="shared" si="102"/>
        <v>0</v>
      </c>
      <c r="Q2308" s="263"/>
      <c r="R2308" s="263"/>
      <c r="S2308" s="263"/>
      <c r="T2308" s="263"/>
      <c r="U2308" s="263"/>
      <c r="V2308" s="263"/>
      <c r="W2308" s="263"/>
      <c r="X2308" s="158"/>
      <c r="Y2308" s="297">
        <f t="shared" si="103"/>
        <v>0</v>
      </c>
      <c r="Z2308" s="263"/>
      <c r="AA2308" s="263"/>
      <c r="AB2308" s="263"/>
      <c r="AC2308" s="263"/>
      <c r="AD2308" s="263"/>
      <c r="AE2308" s="263"/>
      <c r="AF2308" s="263">
        <v>2</v>
      </c>
      <c r="AG2308" s="158">
        <v>45091</v>
      </c>
      <c r="AH2308" s="297">
        <f t="shared" si="101"/>
        <v>2</v>
      </c>
      <c r="AI2308" s="573"/>
      <c r="AJ2308" s="574" t="s">
        <v>659</v>
      </c>
      <c r="AK2308" s="574" t="s">
        <v>430</v>
      </c>
      <c r="AL2308" s="574"/>
      <c r="AM2308" s="574"/>
      <c r="AN2308" s="574"/>
      <c r="AO2308" s="574"/>
      <c r="AP2308" s="574"/>
      <c r="AQ2308" s="574"/>
      <c r="AR2308" s="574"/>
      <c r="AS2308" s="575"/>
      <c r="AT2308" s="576"/>
      <c r="AU2308" s="575"/>
      <c r="AV2308" s="577"/>
      <c r="AW2308" s="159"/>
    </row>
    <row r="2309" spans="1:49" ht="25.5">
      <c r="A2309" s="395"/>
      <c r="B2309" s="395">
        <v>6650810800</v>
      </c>
      <c r="C2309" s="263" t="s">
        <v>9172</v>
      </c>
      <c r="D2309" s="263" t="s">
        <v>9173</v>
      </c>
      <c r="E2309" s="263" t="s">
        <v>4466</v>
      </c>
      <c r="F2309" s="263" t="s">
        <v>422</v>
      </c>
      <c r="G2309" s="263" t="s">
        <v>655</v>
      </c>
      <c r="H2309" s="263"/>
      <c r="I2309" s="263"/>
      <c r="J2309" s="263"/>
      <c r="K2309" s="263"/>
      <c r="L2309" s="263"/>
      <c r="M2309" s="263"/>
      <c r="N2309" s="263"/>
      <c r="O2309" s="158"/>
      <c r="P2309" s="296">
        <f t="shared" si="102"/>
        <v>0</v>
      </c>
      <c r="Q2309" s="263"/>
      <c r="R2309" s="263"/>
      <c r="S2309" s="263"/>
      <c r="T2309" s="263"/>
      <c r="U2309" s="263"/>
      <c r="V2309" s="263"/>
      <c r="W2309" s="263"/>
      <c r="X2309" s="158"/>
      <c r="Y2309" s="297">
        <f t="shared" si="103"/>
        <v>0</v>
      </c>
      <c r="Z2309" s="263"/>
      <c r="AA2309" s="263"/>
      <c r="AB2309" s="263"/>
      <c r="AC2309" s="263"/>
      <c r="AD2309" s="263"/>
      <c r="AE2309" s="263"/>
      <c r="AF2309" s="263">
        <v>1</v>
      </c>
      <c r="AG2309" s="158">
        <v>45014</v>
      </c>
      <c r="AH2309" s="297">
        <f t="shared" si="101"/>
        <v>1</v>
      </c>
      <c r="AI2309" s="573"/>
      <c r="AJ2309" s="574" t="s">
        <v>659</v>
      </c>
      <c r="AK2309" s="574" t="s">
        <v>430</v>
      </c>
      <c r="AL2309" s="574" t="s">
        <v>671</v>
      </c>
      <c r="AM2309" s="574"/>
      <c r="AN2309" s="574"/>
      <c r="AO2309" s="574"/>
      <c r="AP2309" s="574"/>
      <c r="AQ2309" s="574"/>
      <c r="AR2309" s="574"/>
      <c r="AS2309" s="575"/>
      <c r="AT2309" s="576"/>
      <c r="AU2309" s="575"/>
      <c r="AV2309" s="577"/>
      <c r="AW2309" s="159"/>
    </row>
    <row r="2310" spans="1:49" ht="25.5">
      <c r="A2310" s="395"/>
      <c r="B2310" s="395">
        <v>4412301800</v>
      </c>
      <c r="C2310" s="263" t="s">
        <v>9174</v>
      </c>
      <c r="D2310" s="263" t="s">
        <v>9175</v>
      </c>
      <c r="E2310" s="263" t="s">
        <v>4467</v>
      </c>
      <c r="F2310" s="263" t="s">
        <v>422</v>
      </c>
      <c r="G2310" s="263" t="s">
        <v>655</v>
      </c>
      <c r="H2310" s="263"/>
      <c r="I2310" s="263"/>
      <c r="J2310" s="263"/>
      <c r="K2310" s="263"/>
      <c r="L2310" s="263"/>
      <c r="M2310" s="263"/>
      <c r="N2310" s="263"/>
      <c r="O2310" s="158"/>
      <c r="P2310" s="296">
        <f t="shared" si="102"/>
        <v>0</v>
      </c>
      <c r="Q2310" s="263"/>
      <c r="R2310" s="263"/>
      <c r="S2310" s="263"/>
      <c r="T2310" s="263"/>
      <c r="U2310" s="263"/>
      <c r="V2310" s="263"/>
      <c r="W2310" s="263"/>
      <c r="X2310" s="158"/>
      <c r="Y2310" s="297">
        <f t="shared" si="103"/>
        <v>0</v>
      </c>
      <c r="Z2310" s="263"/>
      <c r="AA2310" s="263"/>
      <c r="AB2310" s="263"/>
      <c r="AC2310" s="263"/>
      <c r="AD2310" s="263"/>
      <c r="AE2310" s="263"/>
      <c r="AF2310" s="263">
        <v>1</v>
      </c>
      <c r="AG2310" s="158">
        <v>45258</v>
      </c>
      <c r="AH2310" s="297">
        <f t="shared" si="101"/>
        <v>1</v>
      </c>
      <c r="AI2310" s="573"/>
      <c r="AJ2310" s="574" t="s">
        <v>659</v>
      </c>
      <c r="AK2310" s="574" t="s">
        <v>430</v>
      </c>
      <c r="AL2310" s="574"/>
      <c r="AM2310" s="574"/>
      <c r="AN2310" s="574"/>
      <c r="AO2310" s="574"/>
      <c r="AP2310" s="574"/>
      <c r="AQ2310" s="574"/>
      <c r="AR2310" s="574"/>
      <c r="AS2310" s="575"/>
      <c r="AT2310" s="576"/>
      <c r="AU2310" s="575"/>
      <c r="AV2310" s="577"/>
      <c r="AW2310" s="159"/>
    </row>
    <row r="2311" spans="1:49" ht="25.5">
      <c r="A2311" s="395"/>
      <c r="B2311" s="395">
        <v>3583821900</v>
      </c>
      <c r="C2311" s="263" t="s">
        <v>9176</v>
      </c>
      <c r="D2311" s="263" t="s">
        <v>9177</v>
      </c>
      <c r="E2311" s="263" t="s">
        <v>4468</v>
      </c>
      <c r="F2311" s="263" t="s">
        <v>422</v>
      </c>
      <c r="G2311" s="263" t="s">
        <v>655</v>
      </c>
      <c r="H2311" s="263"/>
      <c r="I2311" s="263"/>
      <c r="J2311" s="263"/>
      <c r="K2311" s="263"/>
      <c r="L2311" s="263"/>
      <c r="M2311" s="263"/>
      <c r="N2311" s="263"/>
      <c r="O2311" s="158"/>
      <c r="P2311" s="296">
        <f t="shared" si="102"/>
        <v>0</v>
      </c>
      <c r="Q2311" s="263"/>
      <c r="R2311" s="263"/>
      <c r="S2311" s="263"/>
      <c r="T2311" s="263"/>
      <c r="U2311" s="263"/>
      <c r="V2311" s="263"/>
      <c r="W2311" s="263"/>
      <c r="X2311" s="158"/>
      <c r="Y2311" s="297">
        <f t="shared" si="103"/>
        <v>0</v>
      </c>
      <c r="Z2311" s="263"/>
      <c r="AA2311" s="263"/>
      <c r="AB2311" s="263"/>
      <c r="AC2311" s="263"/>
      <c r="AD2311" s="263"/>
      <c r="AE2311" s="263"/>
      <c r="AF2311" s="263">
        <v>1</v>
      </c>
      <c r="AG2311" s="158">
        <v>45089</v>
      </c>
      <c r="AH2311" s="297">
        <f t="shared" si="101"/>
        <v>1</v>
      </c>
      <c r="AI2311" s="573"/>
      <c r="AJ2311" s="574" t="s">
        <v>659</v>
      </c>
      <c r="AK2311" s="574" t="s">
        <v>430</v>
      </c>
      <c r="AL2311" s="574"/>
      <c r="AM2311" s="574"/>
      <c r="AN2311" s="574"/>
      <c r="AO2311" s="574"/>
      <c r="AP2311" s="574"/>
      <c r="AQ2311" s="574"/>
      <c r="AR2311" s="574"/>
      <c r="AS2311" s="575"/>
      <c r="AT2311" s="576"/>
      <c r="AU2311" s="575"/>
      <c r="AV2311" s="577"/>
      <c r="AW2311" s="159"/>
    </row>
    <row r="2312" spans="1:49" ht="25.5">
      <c r="A2312" s="395"/>
      <c r="B2312" s="395">
        <v>4763110100</v>
      </c>
      <c r="C2312" s="263" t="s">
        <v>9178</v>
      </c>
      <c r="D2312" s="263" t="s">
        <v>9179</v>
      </c>
      <c r="E2312" s="263" t="s">
        <v>4469</v>
      </c>
      <c r="F2312" s="263" t="s">
        <v>422</v>
      </c>
      <c r="G2312" s="263" t="s">
        <v>655</v>
      </c>
      <c r="H2312" s="263"/>
      <c r="I2312" s="263"/>
      <c r="J2312" s="263"/>
      <c r="K2312" s="263"/>
      <c r="L2312" s="263"/>
      <c r="M2312" s="263"/>
      <c r="N2312" s="263"/>
      <c r="O2312" s="158"/>
      <c r="P2312" s="296">
        <f t="shared" si="102"/>
        <v>0</v>
      </c>
      <c r="Q2312" s="263"/>
      <c r="R2312" s="263"/>
      <c r="S2312" s="263"/>
      <c r="T2312" s="263"/>
      <c r="U2312" s="263"/>
      <c r="V2312" s="263"/>
      <c r="W2312" s="263"/>
      <c r="X2312" s="158"/>
      <c r="Y2312" s="297">
        <f t="shared" si="103"/>
        <v>0</v>
      </c>
      <c r="Z2312" s="263"/>
      <c r="AA2312" s="263"/>
      <c r="AB2312" s="263"/>
      <c r="AC2312" s="263"/>
      <c r="AD2312" s="263"/>
      <c r="AE2312" s="263"/>
      <c r="AF2312" s="263">
        <v>1</v>
      </c>
      <c r="AG2312" s="158">
        <v>44966</v>
      </c>
      <c r="AH2312" s="297">
        <f t="shared" si="101"/>
        <v>1</v>
      </c>
      <c r="AI2312" s="573"/>
      <c r="AJ2312" s="574" t="s">
        <v>659</v>
      </c>
      <c r="AK2312" s="574" t="s">
        <v>430</v>
      </c>
      <c r="AL2312" s="574"/>
      <c r="AM2312" s="574"/>
      <c r="AN2312" s="574"/>
      <c r="AO2312" s="574"/>
      <c r="AP2312" s="574"/>
      <c r="AQ2312" s="574"/>
      <c r="AR2312" s="574"/>
      <c r="AS2312" s="575"/>
      <c r="AT2312" s="576"/>
      <c r="AU2312" s="575"/>
      <c r="AV2312" s="577"/>
      <c r="AW2312" s="159"/>
    </row>
    <row r="2313" spans="1:49" ht="25.5">
      <c r="A2313" s="395"/>
      <c r="B2313" s="395">
        <v>4470101600</v>
      </c>
      <c r="C2313" s="263" t="s">
        <v>9180</v>
      </c>
      <c r="D2313" s="263" t="s">
        <v>9181</v>
      </c>
      <c r="E2313" s="263" t="s">
        <v>4470</v>
      </c>
      <c r="F2313" s="263" t="s">
        <v>422</v>
      </c>
      <c r="G2313" s="263" t="s">
        <v>655</v>
      </c>
      <c r="H2313" s="263"/>
      <c r="I2313" s="263"/>
      <c r="J2313" s="263"/>
      <c r="K2313" s="263"/>
      <c r="L2313" s="263"/>
      <c r="M2313" s="263"/>
      <c r="N2313" s="263"/>
      <c r="O2313" s="158"/>
      <c r="P2313" s="296">
        <f t="shared" si="102"/>
        <v>0</v>
      </c>
      <c r="Q2313" s="263"/>
      <c r="R2313" s="263"/>
      <c r="S2313" s="263"/>
      <c r="T2313" s="263"/>
      <c r="U2313" s="263"/>
      <c r="V2313" s="263"/>
      <c r="W2313" s="263"/>
      <c r="X2313" s="158"/>
      <c r="Y2313" s="297">
        <f t="shared" si="103"/>
        <v>0</v>
      </c>
      <c r="Z2313" s="263"/>
      <c r="AA2313" s="263"/>
      <c r="AB2313" s="263"/>
      <c r="AC2313" s="263"/>
      <c r="AD2313" s="263"/>
      <c r="AE2313" s="263"/>
      <c r="AF2313" s="263">
        <v>1</v>
      </c>
      <c r="AG2313" s="158">
        <v>45000</v>
      </c>
      <c r="AH2313" s="297">
        <f t="shared" si="101"/>
        <v>1</v>
      </c>
      <c r="AI2313" s="573"/>
      <c r="AJ2313" s="574" t="s">
        <v>659</v>
      </c>
      <c r="AK2313" s="574" t="s">
        <v>430</v>
      </c>
      <c r="AL2313" s="574"/>
      <c r="AM2313" s="574"/>
      <c r="AN2313" s="574"/>
      <c r="AO2313" s="574"/>
      <c r="AP2313" s="574"/>
      <c r="AQ2313" s="574"/>
      <c r="AR2313" s="574"/>
      <c r="AS2313" s="575"/>
      <c r="AT2313" s="576"/>
      <c r="AU2313" s="575"/>
      <c r="AV2313" s="577"/>
      <c r="AW2313" s="159"/>
    </row>
    <row r="2314" spans="1:49" ht="25.5">
      <c r="A2314" s="395"/>
      <c r="B2314" s="395">
        <v>3552450200</v>
      </c>
      <c r="C2314" s="263" t="s">
        <v>9182</v>
      </c>
      <c r="D2314" s="263" t="s">
        <v>9183</v>
      </c>
      <c r="E2314" s="263" t="s">
        <v>4471</v>
      </c>
      <c r="F2314" s="263" t="s">
        <v>422</v>
      </c>
      <c r="G2314" s="263" t="s">
        <v>655</v>
      </c>
      <c r="H2314" s="263"/>
      <c r="I2314" s="263"/>
      <c r="J2314" s="263"/>
      <c r="K2314" s="263"/>
      <c r="L2314" s="263"/>
      <c r="M2314" s="263"/>
      <c r="N2314" s="263"/>
      <c r="O2314" s="158"/>
      <c r="P2314" s="296">
        <f t="shared" si="102"/>
        <v>0</v>
      </c>
      <c r="Q2314" s="263"/>
      <c r="R2314" s="263"/>
      <c r="S2314" s="263"/>
      <c r="T2314" s="263"/>
      <c r="U2314" s="263"/>
      <c r="V2314" s="263"/>
      <c r="W2314" s="263"/>
      <c r="X2314" s="158"/>
      <c r="Y2314" s="297">
        <f t="shared" si="103"/>
        <v>0</v>
      </c>
      <c r="Z2314" s="263"/>
      <c r="AA2314" s="263"/>
      <c r="AB2314" s="263"/>
      <c r="AC2314" s="263"/>
      <c r="AD2314" s="263"/>
      <c r="AE2314" s="263"/>
      <c r="AF2314" s="263">
        <v>1</v>
      </c>
      <c r="AG2314" s="158">
        <v>44978</v>
      </c>
      <c r="AH2314" s="297">
        <f t="shared" si="101"/>
        <v>1</v>
      </c>
      <c r="AI2314" s="573"/>
      <c r="AJ2314" s="574" t="s">
        <v>659</v>
      </c>
      <c r="AK2314" s="574" t="s">
        <v>430</v>
      </c>
      <c r="AL2314" s="574"/>
      <c r="AM2314" s="574"/>
      <c r="AN2314" s="574"/>
      <c r="AO2314" s="574"/>
      <c r="AP2314" s="574"/>
      <c r="AQ2314" s="574"/>
      <c r="AR2314" s="574"/>
      <c r="AS2314" s="575"/>
      <c r="AT2314" s="576"/>
      <c r="AU2314" s="575"/>
      <c r="AV2314" s="577"/>
      <c r="AW2314" s="159"/>
    </row>
    <row r="2315" spans="1:49" ht="25.5">
      <c r="A2315" s="395"/>
      <c r="B2315" s="395">
        <v>5821811300</v>
      </c>
      <c r="C2315" s="263" t="s">
        <v>9184</v>
      </c>
      <c r="D2315" s="263" t="s">
        <v>9185</v>
      </c>
      <c r="E2315" s="263" t="s">
        <v>4472</v>
      </c>
      <c r="F2315" s="263" t="s">
        <v>422</v>
      </c>
      <c r="G2315" s="263" t="s">
        <v>655</v>
      </c>
      <c r="H2315" s="263"/>
      <c r="I2315" s="263"/>
      <c r="J2315" s="263"/>
      <c r="K2315" s="263"/>
      <c r="L2315" s="263"/>
      <c r="M2315" s="263"/>
      <c r="N2315" s="263"/>
      <c r="O2315" s="158"/>
      <c r="P2315" s="296">
        <f t="shared" si="102"/>
        <v>0</v>
      </c>
      <c r="Q2315" s="263"/>
      <c r="R2315" s="263"/>
      <c r="S2315" s="263"/>
      <c r="T2315" s="263"/>
      <c r="U2315" s="263"/>
      <c r="V2315" s="263"/>
      <c r="W2315" s="263"/>
      <c r="X2315" s="158"/>
      <c r="Y2315" s="297">
        <f t="shared" si="103"/>
        <v>0</v>
      </c>
      <c r="Z2315" s="263"/>
      <c r="AA2315" s="263"/>
      <c r="AB2315" s="263"/>
      <c r="AC2315" s="263"/>
      <c r="AD2315" s="263"/>
      <c r="AE2315" s="263"/>
      <c r="AF2315" s="263">
        <v>1</v>
      </c>
      <c r="AG2315" s="158">
        <v>45055</v>
      </c>
      <c r="AH2315" s="297">
        <f t="shared" si="101"/>
        <v>1</v>
      </c>
      <c r="AI2315" s="573"/>
      <c r="AJ2315" s="574" t="s">
        <v>659</v>
      </c>
      <c r="AK2315" s="574" t="s">
        <v>430</v>
      </c>
      <c r="AL2315" s="574"/>
      <c r="AM2315" s="574"/>
      <c r="AN2315" s="574"/>
      <c r="AO2315" s="574"/>
      <c r="AP2315" s="574"/>
      <c r="AQ2315" s="574"/>
      <c r="AR2315" s="574"/>
      <c r="AS2315" s="575"/>
      <c r="AT2315" s="576"/>
      <c r="AU2315" s="575"/>
      <c r="AV2315" s="577"/>
      <c r="AW2315" s="159"/>
    </row>
    <row r="2316" spans="1:49" ht="25.5">
      <c r="A2316" s="395"/>
      <c r="B2316" s="395">
        <v>4320520500</v>
      </c>
      <c r="C2316" s="263" t="s">
        <v>9186</v>
      </c>
      <c r="D2316" s="263" t="s">
        <v>9187</v>
      </c>
      <c r="E2316" s="263" t="s">
        <v>4473</v>
      </c>
      <c r="F2316" s="263" t="s">
        <v>422</v>
      </c>
      <c r="G2316" s="263" t="s">
        <v>655</v>
      </c>
      <c r="H2316" s="263"/>
      <c r="I2316" s="263"/>
      <c r="J2316" s="263"/>
      <c r="K2316" s="263"/>
      <c r="L2316" s="263"/>
      <c r="M2316" s="263"/>
      <c r="N2316" s="263"/>
      <c r="O2316" s="158"/>
      <c r="P2316" s="296">
        <f t="shared" si="102"/>
        <v>0</v>
      </c>
      <c r="Q2316" s="263"/>
      <c r="R2316" s="263"/>
      <c r="S2316" s="263"/>
      <c r="T2316" s="263"/>
      <c r="U2316" s="263"/>
      <c r="V2316" s="263"/>
      <c r="W2316" s="263"/>
      <c r="X2316" s="158"/>
      <c r="Y2316" s="297">
        <f t="shared" si="103"/>
        <v>0</v>
      </c>
      <c r="Z2316" s="263"/>
      <c r="AA2316" s="263"/>
      <c r="AB2316" s="263"/>
      <c r="AC2316" s="263"/>
      <c r="AD2316" s="263"/>
      <c r="AE2316" s="263"/>
      <c r="AF2316" s="263">
        <v>1</v>
      </c>
      <c r="AG2316" s="158">
        <v>45258</v>
      </c>
      <c r="AH2316" s="297">
        <f t="shared" si="101"/>
        <v>1</v>
      </c>
      <c r="AI2316" s="573"/>
      <c r="AJ2316" s="574" t="s">
        <v>659</v>
      </c>
      <c r="AK2316" s="574" t="s">
        <v>430</v>
      </c>
      <c r="AL2316" s="574"/>
      <c r="AM2316" s="574"/>
      <c r="AN2316" s="574"/>
      <c r="AO2316" s="574"/>
      <c r="AP2316" s="574"/>
      <c r="AQ2316" s="574"/>
      <c r="AR2316" s="574"/>
      <c r="AS2316" s="575"/>
      <c r="AT2316" s="576"/>
      <c r="AU2316" s="575"/>
      <c r="AV2316" s="577"/>
      <c r="AW2316" s="159"/>
    </row>
    <row r="2317" spans="1:49" ht="25.5">
      <c r="A2317" s="395"/>
      <c r="B2317" s="395">
        <v>5500921600</v>
      </c>
      <c r="C2317" s="263" t="s">
        <v>9188</v>
      </c>
      <c r="D2317" s="263" t="s">
        <v>9189</v>
      </c>
      <c r="E2317" s="263" t="s">
        <v>4474</v>
      </c>
      <c r="F2317" s="263" t="s">
        <v>422</v>
      </c>
      <c r="G2317" s="263" t="s">
        <v>655</v>
      </c>
      <c r="H2317" s="263"/>
      <c r="I2317" s="263"/>
      <c r="J2317" s="263"/>
      <c r="K2317" s="263"/>
      <c r="L2317" s="263"/>
      <c r="M2317" s="263"/>
      <c r="N2317" s="263"/>
      <c r="O2317" s="158"/>
      <c r="P2317" s="296">
        <f t="shared" si="102"/>
        <v>0</v>
      </c>
      <c r="Q2317" s="263"/>
      <c r="R2317" s="263"/>
      <c r="S2317" s="263"/>
      <c r="T2317" s="263"/>
      <c r="U2317" s="263"/>
      <c r="V2317" s="263"/>
      <c r="W2317" s="263"/>
      <c r="X2317" s="158"/>
      <c r="Y2317" s="297">
        <f t="shared" si="103"/>
        <v>0</v>
      </c>
      <c r="Z2317" s="263"/>
      <c r="AA2317" s="263"/>
      <c r="AB2317" s="263"/>
      <c r="AC2317" s="263"/>
      <c r="AD2317" s="263"/>
      <c r="AE2317" s="263"/>
      <c r="AF2317" s="263">
        <v>1</v>
      </c>
      <c r="AG2317" s="158">
        <v>45275</v>
      </c>
      <c r="AH2317" s="297">
        <f t="shared" si="101"/>
        <v>1</v>
      </c>
      <c r="AI2317" s="573"/>
      <c r="AJ2317" s="574" t="s">
        <v>659</v>
      </c>
      <c r="AK2317" s="574" t="s">
        <v>430</v>
      </c>
      <c r="AL2317" s="574"/>
      <c r="AM2317" s="574"/>
      <c r="AN2317" s="574"/>
      <c r="AO2317" s="574"/>
      <c r="AP2317" s="574"/>
      <c r="AQ2317" s="574"/>
      <c r="AR2317" s="574"/>
      <c r="AS2317" s="575"/>
      <c r="AT2317" s="576"/>
      <c r="AU2317" s="575"/>
      <c r="AV2317" s="577"/>
      <c r="AW2317" s="159"/>
    </row>
    <row r="2318" spans="1:49" ht="25.5">
      <c r="A2318" s="395"/>
      <c r="B2318" s="395">
        <v>5393210300</v>
      </c>
      <c r="C2318" s="263" t="s">
        <v>9190</v>
      </c>
      <c r="D2318" s="263" t="s">
        <v>9191</v>
      </c>
      <c r="E2318" s="263" t="s">
        <v>4475</v>
      </c>
      <c r="F2318" s="263" t="s">
        <v>422</v>
      </c>
      <c r="G2318" s="263" t="s">
        <v>655</v>
      </c>
      <c r="H2318" s="263"/>
      <c r="I2318" s="263"/>
      <c r="J2318" s="263"/>
      <c r="K2318" s="263"/>
      <c r="L2318" s="263"/>
      <c r="M2318" s="263"/>
      <c r="N2318" s="263"/>
      <c r="O2318" s="158"/>
      <c r="P2318" s="296">
        <f t="shared" si="102"/>
        <v>0</v>
      </c>
      <c r="Q2318" s="263"/>
      <c r="R2318" s="263"/>
      <c r="S2318" s="263"/>
      <c r="T2318" s="263"/>
      <c r="U2318" s="263"/>
      <c r="V2318" s="263"/>
      <c r="W2318" s="263"/>
      <c r="X2318" s="158"/>
      <c r="Y2318" s="297">
        <f t="shared" si="103"/>
        <v>0</v>
      </c>
      <c r="Z2318" s="263"/>
      <c r="AA2318" s="263"/>
      <c r="AB2318" s="263"/>
      <c r="AC2318" s="263"/>
      <c r="AD2318" s="263"/>
      <c r="AE2318" s="263"/>
      <c r="AF2318" s="263">
        <v>1</v>
      </c>
      <c r="AG2318" s="158">
        <v>45134</v>
      </c>
      <c r="AH2318" s="297">
        <f t="shared" si="101"/>
        <v>1</v>
      </c>
      <c r="AI2318" s="573"/>
      <c r="AJ2318" s="574" t="s">
        <v>659</v>
      </c>
      <c r="AK2318" s="574" t="s">
        <v>430</v>
      </c>
      <c r="AL2318" s="574"/>
      <c r="AM2318" s="574"/>
      <c r="AN2318" s="574"/>
      <c r="AO2318" s="574"/>
      <c r="AP2318" s="574"/>
      <c r="AQ2318" s="574"/>
      <c r="AR2318" s="574"/>
      <c r="AS2318" s="575"/>
      <c r="AT2318" s="576"/>
      <c r="AU2318" s="575"/>
      <c r="AV2318" s="577"/>
      <c r="AW2318" s="159"/>
    </row>
    <row r="2319" spans="1:49" ht="25.5">
      <c r="A2319" s="395"/>
      <c r="B2319" s="395">
        <v>3625502900</v>
      </c>
      <c r="C2319" s="263" t="s">
        <v>9192</v>
      </c>
      <c r="D2319" s="263" t="s">
        <v>9193</v>
      </c>
      <c r="E2319" s="263" t="s">
        <v>4476</v>
      </c>
      <c r="F2319" s="263" t="s">
        <v>422</v>
      </c>
      <c r="G2319" s="263" t="s">
        <v>655</v>
      </c>
      <c r="H2319" s="263"/>
      <c r="I2319" s="263"/>
      <c r="J2319" s="263"/>
      <c r="K2319" s="263"/>
      <c r="L2319" s="263"/>
      <c r="M2319" s="263"/>
      <c r="N2319" s="263"/>
      <c r="O2319" s="158"/>
      <c r="P2319" s="296">
        <f t="shared" si="102"/>
        <v>0</v>
      </c>
      <c r="Q2319" s="263"/>
      <c r="R2319" s="263"/>
      <c r="S2319" s="263"/>
      <c r="T2319" s="263"/>
      <c r="U2319" s="263"/>
      <c r="V2319" s="263"/>
      <c r="W2319" s="263"/>
      <c r="X2319" s="158"/>
      <c r="Y2319" s="297">
        <f t="shared" si="103"/>
        <v>0</v>
      </c>
      <c r="Z2319" s="263"/>
      <c r="AA2319" s="263"/>
      <c r="AB2319" s="263"/>
      <c r="AC2319" s="263"/>
      <c r="AD2319" s="263"/>
      <c r="AE2319" s="263"/>
      <c r="AF2319" s="263">
        <v>1</v>
      </c>
      <c r="AG2319" s="158">
        <v>44951</v>
      </c>
      <c r="AH2319" s="297">
        <f t="shared" si="101"/>
        <v>1</v>
      </c>
      <c r="AI2319" s="573"/>
      <c r="AJ2319" s="574" t="s">
        <v>659</v>
      </c>
      <c r="AK2319" s="574" t="s">
        <v>430</v>
      </c>
      <c r="AL2319" s="574"/>
      <c r="AM2319" s="574"/>
      <c r="AN2319" s="574"/>
      <c r="AO2319" s="574"/>
      <c r="AP2319" s="574"/>
      <c r="AQ2319" s="574"/>
      <c r="AR2319" s="574"/>
      <c r="AS2319" s="575"/>
      <c r="AT2319" s="576"/>
      <c r="AU2319" s="575"/>
      <c r="AV2319" s="577"/>
      <c r="AW2319" s="159"/>
    </row>
    <row r="2320" spans="1:49" ht="25.5">
      <c r="A2320" s="395"/>
      <c r="B2320" s="395">
        <v>5640922300</v>
      </c>
      <c r="C2320" s="263" t="s">
        <v>9194</v>
      </c>
      <c r="D2320" s="263" t="s">
        <v>9195</v>
      </c>
      <c r="E2320" s="263" t="s">
        <v>4477</v>
      </c>
      <c r="F2320" s="263" t="s">
        <v>422</v>
      </c>
      <c r="G2320" s="263" t="s">
        <v>655</v>
      </c>
      <c r="H2320" s="263"/>
      <c r="I2320" s="263"/>
      <c r="J2320" s="263"/>
      <c r="K2320" s="263"/>
      <c r="L2320" s="263"/>
      <c r="M2320" s="263"/>
      <c r="N2320" s="263"/>
      <c r="O2320" s="158"/>
      <c r="P2320" s="296">
        <f t="shared" si="102"/>
        <v>0</v>
      </c>
      <c r="Q2320" s="263"/>
      <c r="R2320" s="263"/>
      <c r="S2320" s="263"/>
      <c r="T2320" s="263"/>
      <c r="U2320" s="263"/>
      <c r="V2320" s="263"/>
      <c r="W2320" s="263"/>
      <c r="X2320" s="158"/>
      <c r="Y2320" s="297">
        <f t="shared" si="103"/>
        <v>0</v>
      </c>
      <c r="Z2320" s="263"/>
      <c r="AA2320" s="263"/>
      <c r="AB2320" s="263"/>
      <c r="AC2320" s="263"/>
      <c r="AD2320" s="263"/>
      <c r="AE2320" s="263"/>
      <c r="AF2320" s="263">
        <v>1</v>
      </c>
      <c r="AG2320" s="158">
        <v>45042</v>
      </c>
      <c r="AH2320" s="297">
        <f t="shared" si="101"/>
        <v>1</v>
      </c>
      <c r="AI2320" s="573"/>
      <c r="AJ2320" s="574" t="s">
        <v>659</v>
      </c>
      <c r="AK2320" s="574" t="s">
        <v>430</v>
      </c>
      <c r="AL2320" s="574"/>
      <c r="AM2320" s="574"/>
      <c r="AN2320" s="574"/>
      <c r="AO2320" s="574"/>
      <c r="AP2320" s="574"/>
      <c r="AQ2320" s="574"/>
      <c r="AR2320" s="574"/>
      <c r="AS2320" s="575"/>
      <c r="AT2320" s="576"/>
      <c r="AU2320" s="575"/>
      <c r="AV2320" s="577"/>
      <c r="AW2320" s="159"/>
    </row>
    <row r="2321" spans="1:49" ht="25.5">
      <c r="A2321" s="395"/>
      <c r="B2321" s="395">
        <v>4405421900</v>
      </c>
      <c r="C2321" s="263" t="s">
        <v>9196</v>
      </c>
      <c r="D2321" s="263" t="s">
        <v>9197</v>
      </c>
      <c r="E2321" s="263" t="s">
        <v>4478</v>
      </c>
      <c r="F2321" s="263" t="s">
        <v>422</v>
      </c>
      <c r="G2321" s="263" t="s">
        <v>655</v>
      </c>
      <c r="H2321" s="263"/>
      <c r="I2321" s="263"/>
      <c r="J2321" s="263"/>
      <c r="K2321" s="263"/>
      <c r="L2321" s="263"/>
      <c r="M2321" s="263"/>
      <c r="N2321" s="263"/>
      <c r="O2321" s="158"/>
      <c r="P2321" s="296">
        <f t="shared" si="102"/>
        <v>0</v>
      </c>
      <c r="Q2321" s="263"/>
      <c r="R2321" s="263"/>
      <c r="S2321" s="263"/>
      <c r="T2321" s="263"/>
      <c r="U2321" s="263"/>
      <c r="V2321" s="263"/>
      <c r="W2321" s="263"/>
      <c r="X2321" s="158"/>
      <c r="Y2321" s="297">
        <f t="shared" si="103"/>
        <v>0</v>
      </c>
      <c r="Z2321" s="263"/>
      <c r="AA2321" s="263"/>
      <c r="AB2321" s="263"/>
      <c r="AC2321" s="263"/>
      <c r="AD2321" s="263"/>
      <c r="AE2321" s="263"/>
      <c r="AF2321" s="263">
        <v>1</v>
      </c>
      <c r="AG2321" s="158">
        <v>45070</v>
      </c>
      <c r="AH2321" s="297">
        <f t="shared" si="101"/>
        <v>1</v>
      </c>
      <c r="AI2321" s="573"/>
      <c r="AJ2321" s="574" t="s">
        <v>659</v>
      </c>
      <c r="AK2321" s="574" t="s">
        <v>430</v>
      </c>
      <c r="AL2321" s="574"/>
      <c r="AM2321" s="574"/>
      <c r="AN2321" s="574"/>
      <c r="AO2321" s="574"/>
      <c r="AP2321" s="574"/>
      <c r="AQ2321" s="574"/>
      <c r="AR2321" s="574"/>
      <c r="AS2321" s="575"/>
      <c r="AT2321" s="576"/>
      <c r="AU2321" s="575"/>
      <c r="AV2321" s="577"/>
      <c r="AW2321" s="159"/>
    </row>
    <row r="2322" spans="1:49" ht="38.25">
      <c r="A2322" s="395"/>
      <c r="B2322" s="395">
        <v>4172301400</v>
      </c>
      <c r="C2322" s="263" t="s">
        <v>9198</v>
      </c>
      <c r="D2322" s="263" t="s">
        <v>9199</v>
      </c>
      <c r="E2322" s="263" t="s">
        <v>4479</v>
      </c>
      <c r="F2322" s="263" t="s">
        <v>422</v>
      </c>
      <c r="G2322" s="263" t="s">
        <v>655</v>
      </c>
      <c r="H2322" s="263"/>
      <c r="I2322" s="263"/>
      <c r="J2322" s="263"/>
      <c r="K2322" s="263"/>
      <c r="L2322" s="263"/>
      <c r="M2322" s="263"/>
      <c r="N2322" s="263"/>
      <c r="O2322" s="158"/>
      <c r="P2322" s="296">
        <f t="shared" si="102"/>
        <v>0</v>
      </c>
      <c r="Q2322" s="263"/>
      <c r="R2322" s="263"/>
      <c r="S2322" s="263"/>
      <c r="T2322" s="263"/>
      <c r="U2322" s="263"/>
      <c r="V2322" s="263"/>
      <c r="W2322" s="263"/>
      <c r="X2322" s="158"/>
      <c r="Y2322" s="297">
        <f t="shared" si="103"/>
        <v>0</v>
      </c>
      <c r="Z2322" s="263"/>
      <c r="AA2322" s="263"/>
      <c r="AB2322" s="263"/>
      <c r="AC2322" s="263"/>
      <c r="AD2322" s="263"/>
      <c r="AE2322" s="263"/>
      <c r="AF2322" s="263">
        <v>1</v>
      </c>
      <c r="AG2322" s="158">
        <v>45177</v>
      </c>
      <c r="AH2322" s="297">
        <f t="shared" si="101"/>
        <v>1</v>
      </c>
      <c r="AI2322" s="573"/>
      <c r="AJ2322" s="574" t="s">
        <v>659</v>
      </c>
      <c r="AK2322" s="574" t="s">
        <v>430</v>
      </c>
      <c r="AL2322" s="574"/>
      <c r="AM2322" s="574"/>
      <c r="AN2322" s="574"/>
      <c r="AO2322" s="574"/>
      <c r="AP2322" s="574"/>
      <c r="AQ2322" s="574"/>
      <c r="AR2322" s="574"/>
      <c r="AS2322" s="575"/>
      <c r="AT2322" s="576"/>
      <c r="AU2322" s="575"/>
      <c r="AV2322" s="577"/>
      <c r="AW2322" s="159"/>
    </row>
    <row r="2323" spans="1:49" ht="25.5">
      <c r="A2323" s="395"/>
      <c r="B2323" s="395">
        <v>4452231600</v>
      </c>
      <c r="C2323" s="263" t="s">
        <v>9200</v>
      </c>
      <c r="D2323" s="263" t="s">
        <v>9201</v>
      </c>
      <c r="E2323" s="263" t="s">
        <v>4480</v>
      </c>
      <c r="F2323" s="263" t="s">
        <v>422</v>
      </c>
      <c r="G2323" s="263" t="s">
        <v>655</v>
      </c>
      <c r="H2323" s="263"/>
      <c r="I2323" s="263"/>
      <c r="J2323" s="263"/>
      <c r="K2323" s="263"/>
      <c r="L2323" s="263"/>
      <c r="M2323" s="263"/>
      <c r="N2323" s="263"/>
      <c r="O2323" s="158"/>
      <c r="P2323" s="296">
        <f t="shared" si="102"/>
        <v>0</v>
      </c>
      <c r="Q2323" s="263"/>
      <c r="R2323" s="263"/>
      <c r="S2323" s="263"/>
      <c r="T2323" s="263"/>
      <c r="U2323" s="263"/>
      <c r="V2323" s="263"/>
      <c r="W2323" s="263"/>
      <c r="X2323" s="158"/>
      <c r="Y2323" s="297">
        <f t="shared" si="103"/>
        <v>0</v>
      </c>
      <c r="Z2323" s="263"/>
      <c r="AA2323" s="263"/>
      <c r="AB2323" s="263"/>
      <c r="AC2323" s="263"/>
      <c r="AD2323" s="263"/>
      <c r="AE2323" s="263"/>
      <c r="AF2323" s="263">
        <v>1</v>
      </c>
      <c r="AG2323" s="158">
        <v>45040</v>
      </c>
      <c r="AH2323" s="297">
        <f t="shared" si="101"/>
        <v>1</v>
      </c>
      <c r="AI2323" s="573"/>
      <c r="AJ2323" s="574" t="s">
        <v>659</v>
      </c>
      <c r="AK2323" s="574" t="s">
        <v>430</v>
      </c>
      <c r="AL2323" s="574"/>
      <c r="AM2323" s="574"/>
      <c r="AN2323" s="574"/>
      <c r="AO2323" s="574"/>
      <c r="AP2323" s="574"/>
      <c r="AQ2323" s="574"/>
      <c r="AR2323" s="574"/>
      <c r="AS2323" s="575"/>
      <c r="AT2323" s="576"/>
      <c r="AU2323" s="575"/>
      <c r="AV2323" s="577"/>
      <c r="AW2323" s="159"/>
    </row>
    <row r="2324" spans="1:49" ht="25.5">
      <c r="A2324" s="395"/>
      <c r="B2324" s="395">
        <v>5881720700</v>
      </c>
      <c r="C2324" s="263" t="s">
        <v>9202</v>
      </c>
      <c r="D2324" s="263" t="s">
        <v>9203</v>
      </c>
      <c r="E2324" s="263" t="s">
        <v>4481</v>
      </c>
      <c r="F2324" s="263" t="s">
        <v>422</v>
      </c>
      <c r="G2324" s="263" t="s">
        <v>655</v>
      </c>
      <c r="H2324" s="263"/>
      <c r="I2324" s="263"/>
      <c r="J2324" s="263"/>
      <c r="K2324" s="263"/>
      <c r="L2324" s="263"/>
      <c r="M2324" s="263"/>
      <c r="N2324" s="263"/>
      <c r="O2324" s="158"/>
      <c r="P2324" s="296">
        <f t="shared" si="102"/>
        <v>0</v>
      </c>
      <c r="Q2324" s="263"/>
      <c r="R2324" s="263"/>
      <c r="S2324" s="263"/>
      <c r="T2324" s="263"/>
      <c r="U2324" s="263"/>
      <c r="V2324" s="263"/>
      <c r="W2324" s="263"/>
      <c r="X2324" s="158"/>
      <c r="Y2324" s="297">
        <f t="shared" si="103"/>
        <v>0</v>
      </c>
      <c r="Z2324" s="263"/>
      <c r="AA2324" s="263"/>
      <c r="AB2324" s="263"/>
      <c r="AC2324" s="263"/>
      <c r="AD2324" s="263"/>
      <c r="AE2324" s="263"/>
      <c r="AF2324" s="263">
        <v>1</v>
      </c>
      <c r="AG2324" s="158">
        <v>44993</v>
      </c>
      <c r="AH2324" s="297">
        <f t="shared" si="101"/>
        <v>1</v>
      </c>
      <c r="AI2324" s="573"/>
      <c r="AJ2324" s="574" t="s">
        <v>659</v>
      </c>
      <c r="AK2324" s="574" t="s">
        <v>430</v>
      </c>
      <c r="AL2324" s="574"/>
      <c r="AM2324" s="574"/>
      <c r="AN2324" s="574"/>
      <c r="AO2324" s="574"/>
      <c r="AP2324" s="574"/>
      <c r="AQ2324" s="574"/>
      <c r="AR2324" s="574"/>
      <c r="AS2324" s="575"/>
      <c r="AT2324" s="576"/>
      <c r="AU2324" s="575"/>
      <c r="AV2324" s="577"/>
      <c r="AW2324" s="159"/>
    </row>
    <row r="2325" spans="1:49" ht="25.5">
      <c r="A2325" s="395"/>
      <c r="B2325" s="395">
        <v>3112212400</v>
      </c>
      <c r="C2325" s="263" t="s">
        <v>9204</v>
      </c>
      <c r="D2325" s="263" t="s">
        <v>9205</v>
      </c>
      <c r="E2325" s="263" t="s">
        <v>4482</v>
      </c>
      <c r="F2325" s="263" t="s">
        <v>422</v>
      </c>
      <c r="G2325" s="263" t="s">
        <v>655</v>
      </c>
      <c r="H2325" s="263"/>
      <c r="I2325" s="263"/>
      <c r="J2325" s="263"/>
      <c r="K2325" s="263"/>
      <c r="L2325" s="263"/>
      <c r="M2325" s="263"/>
      <c r="N2325" s="263"/>
      <c r="O2325" s="158"/>
      <c r="P2325" s="296">
        <f t="shared" si="102"/>
        <v>0</v>
      </c>
      <c r="Q2325" s="263"/>
      <c r="R2325" s="263"/>
      <c r="S2325" s="263"/>
      <c r="T2325" s="263"/>
      <c r="U2325" s="263"/>
      <c r="V2325" s="263"/>
      <c r="W2325" s="263"/>
      <c r="X2325" s="158"/>
      <c r="Y2325" s="297">
        <f t="shared" si="103"/>
        <v>0</v>
      </c>
      <c r="Z2325" s="263"/>
      <c r="AA2325" s="263"/>
      <c r="AB2325" s="263"/>
      <c r="AC2325" s="263"/>
      <c r="AD2325" s="263"/>
      <c r="AE2325" s="263"/>
      <c r="AF2325" s="263">
        <v>1</v>
      </c>
      <c r="AG2325" s="158">
        <v>45043</v>
      </c>
      <c r="AH2325" s="297">
        <f t="shared" si="101"/>
        <v>1</v>
      </c>
      <c r="AI2325" s="573"/>
      <c r="AJ2325" s="574" t="s">
        <v>659</v>
      </c>
      <c r="AK2325" s="574" t="s">
        <v>430</v>
      </c>
      <c r="AL2325" s="574"/>
      <c r="AM2325" s="574"/>
      <c r="AN2325" s="574"/>
      <c r="AO2325" s="574"/>
      <c r="AP2325" s="574"/>
      <c r="AQ2325" s="574"/>
      <c r="AR2325" s="574"/>
      <c r="AS2325" s="575"/>
      <c r="AT2325" s="576"/>
      <c r="AU2325" s="575"/>
      <c r="AV2325" s="577"/>
      <c r="AW2325" s="159"/>
    </row>
    <row r="2326" spans="1:49" ht="15">
      <c r="A2326" s="395"/>
      <c r="B2326" s="395">
        <v>4474913200</v>
      </c>
      <c r="C2326" s="263" t="s">
        <v>9206</v>
      </c>
      <c r="D2326" s="263" t="s">
        <v>9207</v>
      </c>
      <c r="E2326" s="263" t="s">
        <v>4483</v>
      </c>
      <c r="F2326" s="263" t="s">
        <v>422</v>
      </c>
      <c r="G2326" s="263" t="s">
        <v>655</v>
      </c>
      <c r="H2326" s="263"/>
      <c r="I2326" s="263"/>
      <c r="J2326" s="263"/>
      <c r="K2326" s="263"/>
      <c r="L2326" s="263"/>
      <c r="M2326" s="263"/>
      <c r="N2326" s="263"/>
      <c r="O2326" s="158"/>
      <c r="P2326" s="296">
        <f t="shared" si="102"/>
        <v>0</v>
      </c>
      <c r="Q2326" s="263"/>
      <c r="R2326" s="263"/>
      <c r="S2326" s="263"/>
      <c r="T2326" s="263"/>
      <c r="U2326" s="263"/>
      <c r="V2326" s="263"/>
      <c r="W2326" s="263"/>
      <c r="X2326" s="158"/>
      <c r="Y2326" s="297">
        <f t="shared" si="103"/>
        <v>0</v>
      </c>
      <c r="Z2326" s="263"/>
      <c r="AA2326" s="263"/>
      <c r="AB2326" s="263"/>
      <c r="AC2326" s="263"/>
      <c r="AD2326" s="263"/>
      <c r="AE2326" s="263"/>
      <c r="AF2326" s="263">
        <v>1</v>
      </c>
      <c r="AG2326" s="158">
        <v>45230</v>
      </c>
      <c r="AH2326" s="297">
        <f t="shared" si="101"/>
        <v>1</v>
      </c>
      <c r="AI2326" s="573"/>
      <c r="AJ2326" s="574" t="s">
        <v>659</v>
      </c>
      <c r="AK2326" s="574" t="s">
        <v>430</v>
      </c>
      <c r="AL2326" s="574"/>
      <c r="AM2326" s="574"/>
      <c r="AN2326" s="574"/>
      <c r="AO2326" s="574"/>
      <c r="AP2326" s="574"/>
      <c r="AQ2326" s="574"/>
      <c r="AR2326" s="574"/>
      <c r="AS2326" s="575"/>
      <c r="AT2326" s="576"/>
      <c r="AU2326" s="575"/>
      <c r="AV2326" s="577"/>
      <c r="AW2326" s="159"/>
    </row>
    <row r="2327" spans="1:49" ht="25.5">
      <c r="A2327" s="395"/>
      <c r="B2327" s="395">
        <v>4773120600</v>
      </c>
      <c r="C2327" s="263" t="s">
        <v>9208</v>
      </c>
      <c r="D2327" s="263" t="s">
        <v>9209</v>
      </c>
      <c r="E2327" s="263" t="s">
        <v>4484</v>
      </c>
      <c r="F2327" s="263" t="s">
        <v>422</v>
      </c>
      <c r="G2327" s="263" t="s">
        <v>655</v>
      </c>
      <c r="H2327" s="263"/>
      <c r="I2327" s="263"/>
      <c r="J2327" s="263"/>
      <c r="K2327" s="263"/>
      <c r="L2327" s="263"/>
      <c r="M2327" s="263"/>
      <c r="N2327" s="263"/>
      <c r="O2327" s="158"/>
      <c r="P2327" s="296">
        <f t="shared" si="102"/>
        <v>0</v>
      </c>
      <c r="Q2327" s="263"/>
      <c r="R2327" s="263"/>
      <c r="S2327" s="263"/>
      <c r="T2327" s="263"/>
      <c r="U2327" s="263"/>
      <c r="V2327" s="263"/>
      <c r="W2327" s="263"/>
      <c r="X2327" s="158"/>
      <c r="Y2327" s="297">
        <f t="shared" si="103"/>
        <v>0</v>
      </c>
      <c r="Z2327" s="263"/>
      <c r="AA2327" s="263"/>
      <c r="AB2327" s="263"/>
      <c r="AC2327" s="263"/>
      <c r="AD2327" s="263"/>
      <c r="AE2327" s="263"/>
      <c r="AF2327" s="263">
        <v>1</v>
      </c>
      <c r="AG2327" s="158">
        <v>44931</v>
      </c>
      <c r="AH2327" s="297">
        <f t="shared" si="101"/>
        <v>1</v>
      </c>
      <c r="AI2327" s="573"/>
      <c r="AJ2327" s="574" t="s">
        <v>659</v>
      </c>
      <c r="AK2327" s="574" t="s">
        <v>430</v>
      </c>
      <c r="AL2327" s="574"/>
      <c r="AM2327" s="574"/>
      <c r="AN2327" s="574"/>
      <c r="AO2327" s="574"/>
      <c r="AP2327" s="574"/>
      <c r="AQ2327" s="574"/>
      <c r="AR2327" s="574"/>
      <c r="AS2327" s="575"/>
      <c r="AT2327" s="576"/>
      <c r="AU2327" s="575"/>
      <c r="AV2327" s="577"/>
      <c r="AW2327" s="159"/>
    </row>
    <row r="2328" spans="1:49" ht="25.5">
      <c r="A2328" s="395"/>
      <c r="B2328" s="395">
        <v>5511416000</v>
      </c>
      <c r="C2328" s="263" t="s">
        <v>9210</v>
      </c>
      <c r="D2328" s="263" t="s">
        <v>9211</v>
      </c>
      <c r="E2328" s="263" t="s">
        <v>4485</v>
      </c>
      <c r="F2328" s="263" t="s">
        <v>422</v>
      </c>
      <c r="G2328" s="263" t="s">
        <v>655</v>
      </c>
      <c r="H2328" s="263"/>
      <c r="I2328" s="263"/>
      <c r="J2328" s="263"/>
      <c r="K2328" s="263"/>
      <c r="L2328" s="263"/>
      <c r="M2328" s="263"/>
      <c r="N2328" s="263"/>
      <c r="O2328" s="158"/>
      <c r="P2328" s="296">
        <f t="shared" si="102"/>
        <v>0</v>
      </c>
      <c r="Q2328" s="263"/>
      <c r="R2328" s="263"/>
      <c r="S2328" s="263"/>
      <c r="T2328" s="263"/>
      <c r="U2328" s="263"/>
      <c r="V2328" s="263"/>
      <c r="W2328" s="263"/>
      <c r="X2328" s="158"/>
      <c r="Y2328" s="297">
        <f t="shared" si="103"/>
        <v>0</v>
      </c>
      <c r="Z2328" s="263"/>
      <c r="AA2328" s="263"/>
      <c r="AB2328" s="263"/>
      <c r="AC2328" s="263"/>
      <c r="AD2328" s="263"/>
      <c r="AE2328" s="263"/>
      <c r="AF2328" s="263">
        <v>1</v>
      </c>
      <c r="AG2328" s="158">
        <v>45077</v>
      </c>
      <c r="AH2328" s="297">
        <f t="shared" si="101"/>
        <v>1</v>
      </c>
      <c r="AI2328" s="573"/>
      <c r="AJ2328" s="574" t="s">
        <v>659</v>
      </c>
      <c r="AK2328" s="574" t="s">
        <v>430</v>
      </c>
      <c r="AL2328" s="574"/>
      <c r="AM2328" s="574"/>
      <c r="AN2328" s="574"/>
      <c r="AO2328" s="574"/>
      <c r="AP2328" s="574"/>
      <c r="AQ2328" s="574"/>
      <c r="AR2328" s="574"/>
      <c r="AS2328" s="575"/>
      <c r="AT2328" s="576"/>
      <c r="AU2328" s="575"/>
      <c r="AV2328" s="577"/>
      <c r="AW2328" s="159"/>
    </row>
    <row r="2329" spans="1:49" ht="25.5">
      <c r="A2329" s="395"/>
      <c r="B2329" s="395">
        <v>3064313100</v>
      </c>
      <c r="C2329" s="263" t="s">
        <v>9212</v>
      </c>
      <c r="D2329" s="263" t="s">
        <v>9213</v>
      </c>
      <c r="E2329" s="263" t="s">
        <v>4486</v>
      </c>
      <c r="F2329" s="263" t="s">
        <v>422</v>
      </c>
      <c r="G2329" s="263" t="s">
        <v>655</v>
      </c>
      <c r="H2329" s="263"/>
      <c r="I2329" s="263"/>
      <c r="J2329" s="263"/>
      <c r="K2329" s="263"/>
      <c r="L2329" s="263"/>
      <c r="M2329" s="263"/>
      <c r="N2329" s="263"/>
      <c r="O2329" s="158"/>
      <c r="P2329" s="296">
        <f t="shared" si="102"/>
        <v>0</v>
      </c>
      <c r="Q2329" s="263"/>
      <c r="R2329" s="263"/>
      <c r="S2329" s="263"/>
      <c r="T2329" s="263"/>
      <c r="U2329" s="263"/>
      <c r="V2329" s="263"/>
      <c r="W2329" s="263"/>
      <c r="X2329" s="158"/>
      <c r="Y2329" s="297">
        <f t="shared" si="103"/>
        <v>0</v>
      </c>
      <c r="Z2329" s="263"/>
      <c r="AA2329" s="263"/>
      <c r="AB2329" s="263"/>
      <c r="AC2329" s="263"/>
      <c r="AD2329" s="263"/>
      <c r="AE2329" s="263"/>
      <c r="AF2329" s="263">
        <v>1</v>
      </c>
      <c r="AG2329" s="158">
        <v>45216</v>
      </c>
      <c r="AH2329" s="297">
        <f t="shared" si="101"/>
        <v>1</v>
      </c>
      <c r="AI2329" s="573"/>
      <c r="AJ2329" s="574" t="s">
        <v>659</v>
      </c>
      <c r="AK2329" s="574" t="s">
        <v>430</v>
      </c>
      <c r="AL2329" s="574"/>
      <c r="AM2329" s="574"/>
      <c r="AN2329" s="574"/>
      <c r="AO2329" s="574"/>
      <c r="AP2329" s="574"/>
      <c r="AQ2329" s="574"/>
      <c r="AR2329" s="574"/>
      <c r="AS2329" s="575"/>
      <c r="AT2329" s="576"/>
      <c r="AU2329" s="575"/>
      <c r="AV2329" s="577"/>
      <c r="AW2329" s="159"/>
    </row>
    <row r="2330" spans="1:49" ht="25.5">
      <c r="A2330" s="395"/>
      <c r="B2330" s="395">
        <v>4476721400</v>
      </c>
      <c r="C2330" s="263" t="s">
        <v>9214</v>
      </c>
      <c r="D2330" s="263" t="s">
        <v>9215</v>
      </c>
      <c r="E2330" s="263" t="s">
        <v>4487</v>
      </c>
      <c r="F2330" s="263" t="s">
        <v>422</v>
      </c>
      <c r="G2330" s="263" t="s">
        <v>655</v>
      </c>
      <c r="H2330" s="263"/>
      <c r="I2330" s="263"/>
      <c r="J2330" s="263"/>
      <c r="K2330" s="263"/>
      <c r="L2330" s="263"/>
      <c r="M2330" s="263"/>
      <c r="N2330" s="263"/>
      <c r="O2330" s="158"/>
      <c r="P2330" s="296">
        <f t="shared" si="102"/>
        <v>0</v>
      </c>
      <c r="Q2330" s="263"/>
      <c r="R2330" s="263"/>
      <c r="S2330" s="263"/>
      <c r="T2330" s="263"/>
      <c r="U2330" s="263"/>
      <c r="V2330" s="263"/>
      <c r="W2330" s="263"/>
      <c r="X2330" s="158"/>
      <c r="Y2330" s="297">
        <f t="shared" si="103"/>
        <v>0</v>
      </c>
      <c r="Z2330" s="263"/>
      <c r="AA2330" s="263"/>
      <c r="AB2330" s="263"/>
      <c r="AC2330" s="263"/>
      <c r="AD2330" s="263"/>
      <c r="AE2330" s="263"/>
      <c r="AF2330" s="263">
        <v>1</v>
      </c>
      <c r="AG2330" s="158">
        <v>45077</v>
      </c>
      <c r="AH2330" s="297">
        <f t="shared" si="101"/>
        <v>1</v>
      </c>
      <c r="AI2330" s="573"/>
      <c r="AJ2330" s="574" t="s">
        <v>659</v>
      </c>
      <c r="AK2330" s="574" t="s">
        <v>430</v>
      </c>
      <c r="AL2330" s="574"/>
      <c r="AM2330" s="574"/>
      <c r="AN2330" s="574"/>
      <c r="AO2330" s="574"/>
      <c r="AP2330" s="574"/>
      <c r="AQ2330" s="574"/>
      <c r="AR2330" s="574"/>
      <c r="AS2330" s="575"/>
      <c r="AT2330" s="576"/>
      <c r="AU2330" s="575"/>
      <c r="AV2330" s="577"/>
      <c r="AW2330" s="159"/>
    </row>
    <row r="2331" spans="1:49" ht="38.25">
      <c r="A2331" s="395"/>
      <c r="B2331" s="395">
        <v>4406632000</v>
      </c>
      <c r="C2331" s="263" t="s">
        <v>9216</v>
      </c>
      <c r="D2331" s="263" t="s">
        <v>9217</v>
      </c>
      <c r="E2331" s="263" t="s">
        <v>4488</v>
      </c>
      <c r="F2331" s="263" t="s">
        <v>422</v>
      </c>
      <c r="G2331" s="263" t="s">
        <v>655</v>
      </c>
      <c r="H2331" s="263"/>
      <c r="I2331" s="263"/>
      <c r="J2331" s="263"/>
      <c r="K2331" s="263"/>
      <c r="L2331" s="263"/>
      <c r="M2331" s="263"/>
      <c r="N2331" s="263"/>
      <c r="O2331" s="158"/>
      <c r="P2331" s="296">
        <f t="shared" si="102"/>
        <v>0</v>
      </c>
      <c r="Q2331" s="263"/>
      <c r="R2331" s="263"/>
      <c r="S2331" s="263"/>
      <c r="T2331" s="263"/>
      <c r="U2331" s="263"/>
      <c r="V2331" s="263"/>
      <c r="W2331" s="263"/>
      <c r="X2331" s="158"/>
      <c r="Y2331" s="297">
        <f t="shared" si="103"/>
        <v>0</v>
      </c>
      <c r="Z2331" s="263"/>
      <c r="AA2331" s="263"/>
      <c r="AB2331" s="263"/>
      <c r="AC2331" s="263"/>
      <c r="AD2331" s="263"/>
      <c r="AE2331" s="263"/>
      <c r="AF2331" s="263">
        <v>1</v>
      </c>
      <c r="AG2331" s="158">
        <v>45153</v>
      </c>
      <c r="AH2331" s="297">
        <f t="shared" si="101"/>
        <v>1</v>
      </c>
      <c r="AI2331" s="573"/>
      <c r="AJ2331" s="574" t="s">
        <v>659</v>
      </c>
      <c r="AK2331" s="574" t="s">
        <v>430</v>
      </c>
      <c r="AL2331" s="574"/>
      <c r="AM2331" s="574"/>
      <c r="AN2331" s="574"/>
      <c r="AO2331" s="574"/>
      <c r="AP2331" s="574"/>
      <c r="AQ2331" s="574"/>
      <c r="AR2331" s="574"/>
      <c r="AS2331" s="575"/>
      <c r="AT2331" s="576"/>
      <c r="AU2331" s="575"/>
      <c r="AV2331" s="577"/>
      <c r="AW2331" s="159"/>
    </row>
    <row r="2332" spans="1:49" ht="15">
      <c r="A2332" s="395"/>
      <c r="B2332" s="395">
        <v>3112613000</v>
      </c>
      <c r="C2332" s="263" t="s">
        <v>9218</v>
      </c>
      <c r="D2332" s="263" t="s">
        <v>9219</v>
      </c>
      <c r="E2332" s="263" t="s">
        <v>4489</v>
      </c>
      <c r="F2332" s="263" t="s">
        <v>422</v>
      </c>
      <c r="G2332" s="263" t="s">
        <v>655</v>
      </c>
      <c r="H2332" s="263"/>
      <c r="I2332" s="263"/>
      <c r="J2332" s="263"/>
      <c r="K2332" s="263"/>
      <c r="L2332" s="263"/>
      <c r="M2332" s="263"/>
      <c r="N2332" s="263"/>
      <c r="O2332" s="158"/>
      <c r="P2332" s="296">
        <f t="shared" si="102"/>
        <v>0</v>
      </c>
      <c r="Q2332" s="263"/>
      <c r="R2332" s="263"/>
      <c r="S2332" s="263"/>
      <c r="T2332" s="263"/>
      <c r="U2332" s="263"/>
      <c r="V2332" s="263"/>
      <c r="W2332" s="263"/>
      <c r="X2332" s="158"/>
      <c r="Y2332" s="297">
        <f t="shared" si="103"/>
        <v>0</v>
      </c>
      <c r="Z2332" s="263"/>
      <c r="AA2332" s="263"/>
      <c r="AB2332" s="263"/>
      <c r="AC2332" s="263"/>
      <c r="AD2332" s="263"/>
      <c r="AE2332" s="263"/>
      <c r="AF2332" s="263">
        <v>1</v>
      </c>
      <c r="AG2332" s="158">
        <v>45104</v>
      </c>
      <c r="AH2332" s="297">
        <f t="shared" si="101"/>
        <v>1</v>
      </c>
      <c r="AI2332" s="573"/>
      <c r="AJ2332" s="574" t="s">
        <v>659</v>
      </c>
      <c r="AK2332" s="574" t="s">
        <v>430</v>
      </c>
      <c r="AL2332" s="574"/>
      <c r="AM2332" s="574"/>
      <c r="AN2332" s="574"/>
      <c r="AO2332" s="574"/>
      <c r="AP2332" s="574"/>
      <c r="AQ2332" s="574"/>
      <c r="AR2332" s="574"/>
      <c r="AS2332" s="575"/>
      <c r="AT2332" s="576"/>
      <c r="AU2332" s="575"/>
      <c r="AV2332" s="577"/>
      <c r="AW2332" s="159"/>
    </row>
    <row r="2333" spans="1:49" ht="25.5">
      <c r="A2333" s="395"/>
      <c r="B2333" s="395">
        <v>5481820800</v>
      </c>
      <c r="C2333" s="263" t="s">
        <v>9220</v>
      </c>
      <c r="D2333" s="263" t="s">
        <v>9221</v>
      </c>
      <c r="E2333" s="263" t="s">
        <v>4490</v>
      </c>
      <c r="F2333" s="263" t="s">
        <v>422</v>
      </c>
      <c r="G2333" s="263" t="s">
        <v>655</v>
      </c>
      <c r="H2333" s="263"/>
      <c r="I2333" s="263"/>
      <c r="J2333" s="263"/>
      <c r="K2333" s="263"/>
      <c r="L2333" s="263"/>
      <c r="M2333" s="263"/>
      <c r="N2333" s="263"/>
      <c r="O2333" s="158"/>
      <c r="P2333" s="296">
        <f t="shared" si="102"/>
        <v>0</v>
      </c>
      <c r="Q2333" s="263"/>
      <c r="R2333" s="263"/>
      <c r="S2333" s="263"/>
      <c r="T2333" s="263"/>
      <c r="U2333" s="263"/>
      <c r="V2333" s="263"/>
      <c r="W2333" s="263"/>
      <c r="X2333" s="158"/>
      <c r="Y2333" s="297">
        <f t="shared" si="103"/>
        <v>0</v>
      </c>
      <c r="Z2333" s="263"/>
      <c r="AA2333" s="263"/>
      <c r="AB2333" s="263"/>
      <c r="AC2333" s="263"/>
      <c r="AD2333" s="263"/>
      <c r="AE2333" s="263"/>
      <c r="AF2333" s="263">
        <v>1</v>
      </c>
      <c r="AG2333" s="158">
        <v>45049</v>
      </c>
      <c r="AH2333" s="297">
        <f t="shared" si="101"/>
        <v>1</v>
      </c>
      <c r="AI2333" s="573"/>
      <c r="AJ2333" s="574" t="s">
        <v>659</v>
      </c>
      <c r="AK2333" s="574" t="s">
        <v>430</v>
      </c>
      <c r="AL2333" s="574"/>
      <c r="AM2333" s="574"/>
      <c r="AN2333" s="574"/>
      <c r="AO2333" s="574"/>
      <c r="AP2333" s="574"/>
      <c r="AQ2333" s="574"/>
      <c r="AR2333" s="574"/>
      <c r="AS2333" s="575"/>
      <c r="AT2333" s="576"/>
      <c r="AU2333" s="575"/>
      <c r="AV2333" s="577"/>
      <c r="AW2333" s="159"/>
    </row>
    <row r="2334" spans="1:49" ht="25.5">
      <c r="A2334" s="395"/>
      <c r="B2334" s="395">
        <v>5383700900</v>
      </c>
      <c r="C2334" s="263" t="s">
        <v>9222</v>
      </c>
      <c r="D2334" s="263" t="s">
        <v>9223</v>
      </c>
      <c r="E2334" s="263" t="s">
        <v>4491</v>
      </c>
      <c r="F2334" s="263" t="s">
        <v>422</v>
      </c>
      <c r="G2334" s="263" t="s">
        <v>655</v>
      </c>
      <c r="H2334" s="263"/>
      <c r="I2334" s="263"/>
      <c r="J2334" s="263"/>
      <c r="K2334" s="263"/>
      <c r="L2334" s="263"/>
      <c r="M2334" s="263"/>
      <c r="N2334" s="263"/>
      <c r="O2334" s="158"/>
      <c r="P2334" s="296">
        <f t="shared" si="102"/>
        <v>0</v>
      </c>
      <c r="Q2334" s="263"/>
      <c r="R2334" s="263"/>
      <c r="S2334" s="263"/>
      <c r="T2334" s="263"/>
      <c r="U2334" s="263"/>
      <c r="V2334" s="263"/>
      <c r="W2334" s="263"/>
      <c r="X2334" s="158"/>
      <c r="Y2334" s="297">
        <f t="shared" si="103"/>
        <v>0</v>
      </c>
      <c r="Z2334" s="263"/>
      <c r="AA2334" s="263"/>
      <c r="AB2334" s="263"/>
      <c r="AC2334" s="263"/>
      <c r="AD2334" s="263"/>
      <c r="AE2334" s="263"/>
      <c r="AF2334" s="263">
        <v>2</v>
      </c>
      <c r="AG2334" s="158">
        <v>45001</v>
      </c>
      <c r="AH2334" s="297">
        <f t="shared" si="101"/>
        <v>2</v>
      </c>
      <c r="AI2334" s="573"/>
      <c r="AJ2334" s="574" t="s">
        <v>659</v>
      </c>
      <c r="AK2334" s="574" t="s">
        <v>430</v>
      </c>
      <c r="AL2334" s="574"/>
      <c r="AM2334" s="574"/>
      <c r="AN2334" s="574"/>
      <c r="AO2334" s="574"/>
      <c r="AP2334" s="574"/>
      <c r="AQ2334" s="574"/>
      <c r="AR2334" s="574"/>
      <c r="AS2334" s="575"/>
      <c r="AT2334" s="576"/>
      <c r="AU2334" s="575"/>
      <c r="AV2334" s="577"/>
      <c r="AW2334" s="159"/>
    </row>
    <row r="2335" spans="1:49" ht="25.5">
      <c r="A2335" s="395"/>
      <c r="B2335" s="395">
        <v>6292921400</v>
      </c>
      <c r="C2335" s="263" t="s">
        <v>9224</v>
      </c>
      <c r="D2335" s="263" t="s">
        <v>9225</v>
      </c>
      <c r="E2335" s="263" t="s">
        <v>4492</v>
      </c>
      <c r="F2335" s="263" t="s">
        <v>422</v>
      </c>
      <c r="G2335" s="263" t="s">
        <v>655</v>
      </c>
      <c r="H2335" s="263"/>
      <c r="I2335" s="263"/>
      <c r="J2335" s="263"/>
      <c r="K2335" s="263"/>
      <c r="L2335" s="263"/>
      <c r="M2335" s="263"/>
      <c r="N2335" s="263"/>
      <c r="O2335" s="158"/>
      <c r="P2335" s="296">
        <f t="shared" si="102"/>
        <v>0</v>
      </c>
      <c r="Q2335" s="263"/>
      <c r="R2335" s="263"/>
      <c r="S2335" s="263"/>
      <c r="T2335" s="263"/>
      <c r="U2335" s="263"/>
      <c r="V2335" s="263"/>
      <c r="W2335" s="263"/>
      <c r="X2335" s="158"/>
      <c r="Y2335" s="297">
        <f t="shared" si="103"/>
        <v>0</v>
      </c>
      <c r="Z2335" s="263"/>
      <c r="AA2335" s="263"/>
      <c r="AB2335" s="263"/>
      <c r="AC2335" s="263"/>
      <c r="AD2335" s="263"/>
      <c r="AE2335" s="263"/>
      <c r="AF2335" s="263">
        <v>1</v>
      </c>
      <c r="AG2335" s="158">
        <v>45152</v>
      </c>
      <c r="AH2335" s="297">
        <f t="shared" si="101"/>
        <v>1</v>
      </c>
      <c r="AI2335" s="573"/>
      <c r="AJ2335" s="574" t="s">
        <v>659</v>
      </c>
      <c r="AK2335" s="574" t="s">
        <v>430</v>
      </c>
      <c r="AL2335" s="574"/>
      <c r="AM2335" s="574"/>
      <c r="AN2335" s="574"/>
      <c r="AO2335" s="574"/>
      <c r="AP2335" s="574"/>
      <c r="AQ2335" s="574"/>
      <c r="AR2335" s="574"/>
      <c r="AS2335" s="575"/>
      <c r="AT2335" s="576"/>
      <c r="AU2335" s="575"/>
      <c r="AV2335" s="577"/>
      <c r="AW2335" s="159"/>
    </row>
    <row r="2336" spans="1:49" ht="51">
      <c r="A2336" s="395"/>
      <c r="B2336" s="395">
        <v>6382905100</v>
      </c>
      <c r="C2336" s="263" t="s">
        <v>6846</v>
      </c>
      <c r="D2336" s="263" t="s">
        <v>6847</v>
      </c>
      <c r="E2336" s="263" t="s">
        <v>4493</v>
      </c>
      <c r="F2336" s="263" t="s">
        <v>422</v>
      </c>
      <c r="G2336" s="263" t="s">
        <v>655</v>
      </c>
      <c r="H2336" s="263"/>
      <c r="I2336" s="263"/>
      <c r="J2336" s="263"/>
      <c r="K2336" s="263"/>
      <c r="L2336" s="263"/>
      <c r="M2336" s="263"/>
      <c r="N2336" s="263"/>
      <c r="O2336" s="158"/>
      <c r="P2336" s="296">
        <f t="shared" si="102"/>
        <v>0</v>
      </c>
      <c r="Q2336" s="263"/>
      <c r="R2336" s="263"/>
      <c r="S2336" s="263"/>
      <c r="T2336" s="263"/>
      <c r="U2336" s="263"/>
      <c r="V2336" s="263"/>
      <c r="W2336" s="263"/>
      <c r="X2336" s="158"/>
      <c r="Y2336" s="297">
        <f t="shared" si="103"/>
        <v>0</v>
      </c>
      <c r="Z2336" s="263"/>
      <c r="AA2336" s="263"/>
      <c r="AB2336" s="263">
        <v>1</v>
      </c>
      <c r="AC2336" s="263"/>
      <c r="AD2336" s="263"/>
      <c r="AE2336" s="263"/>
      <c r="AF2336" s="263">
        <v>1</v>
      </c>
      <c r="AG2336" s="158">
        <v>45275</v>
      </c>
      <c r="AH2336" s="297">
        <f t="shared" si="101"/>
        <v>2</v>
      </c>
      <c r="AI2336" s="573"/>
      <c r="AJ2336" s="574" t="s">
        <v>2168</v>
      </c>
      <c r="AK2336" s="574" t="s">
        <v>432</v>
      </c>
      <c r="AL2336" s="574" t="s">
        <v>671</v>
      </c>
      <c r="AM2336" s="574" t="s">
        <v>671</v>
      </c>
      <c r="AN2336" s="574"/>
      <c r="AO2336" s="574">
        <v>15</v>
      </c>
      <c r="AP2336" s="574"/>
      <c r="AQ2336" s="574"/>
      <c r="AR2336" s="574"/>
      <c r="AS2336" s="575"/>
      <c r="AT2336" s="576"/>
      <c r="AU2336" s="575"/>
      <c r="AV2336" s="577"/>
      <c r="AW2336" s="159" t="s">
        <v>16359</v>
      </c>
    </row>
    <row r="2337" spans="1:49" ht="51">
      <c r="A2337" s="395"/>
      <c r="B2337" s="395">
        <v>4582521100</v>
      </c>
      <c r="C2337" s="263" t="s">
        <v>9226</v>
      </c>
      <c r="D2337" s="263" t="s">
        <v>9227</v>
      </c>
      <c r="E2337" s="263" t="s">
        <v>4494</v>
      </c>
      <c r="F2337" s="263" t="s">
        <v>422</v>
      </c>
      <c r="G2337" s="263" t="s">
        <v>655</v>
      </c>
      <c r="H2337" s="263"/>
      <c r="I2337" s="263"/>
      <c r="J2337" s="263"/>
      <c r="K2337" s="263"/>
      <c r="L2337" s="263"/>
      <c r="M2337" s="263"/>
      <c r="N2337" s="263"/>
      <c r="O2337" s="158"/>
      <c r="P2337" s="296">
        <f t="shared" si="102"/>
        <v>0</v>
      </c>
      <c r="Q2337" s="263"/>
      <c r="R2337" s="263"/>
      <c r="S2337" s="263"/>
      <c r="T2337" s="263"/>
      <c r="U2337" s="263"/>
      <c r="V2337" s="263"/>
      <c r="W2337" s="263"/>
      <c r="X2337" s="158">
        <v>45134</v>
      </c>
      <c r="Y2337" s="297">
        <f t="shared" si="103"/>
        <v>0</v>
      </c>
      <c r="Z2337" s="263"/>
      <c r="AA2337" s="263"/>
      <c r="AB2337" s="263"/>
      <c r="AC2337" s="263"/>
      <c r="AD2337" s="263"/>
      <c r="AE2337" s="263"/>
      <c r="AF2337" s="263"/>
      <c r="AG2337" s="158"/>
      <c r="AH2337" s="297">
        <f t="shared" si="101"/>
        <v>0</v>
      </c>
      <c r="AI2337" s="573"/>
      <c r="AJ2337" s="574" t="s">
        <v>659</v>
      </c>
      <c r="AK2337" s="574" t="s">
        <v>430</v>
      </c>
      <c r="AL2337" s="574"/>
      <c r="AM2337" s="574"/>
      <c r="AN2337" s="574"/>
      <c r="AO2337" s="574"/>
      <c r="AP2337" s="574"/>
      <c r="AQ2337" s="574"/>
      <c r="AR2337" s="574"/>
      <c r="AS2337" s="575"/>
      <c r="AT2337" s="576"/>
      <c r="AU2337" s="575"/>
      <c r="AV2337" s="577"/>
      <c r="AW2337" s="159"/>
    </row>
    <row r="2338" spans="1:49" ht="38.25">
      <c r="A2338" s="395"/>
      <c r="B2338" s="395">
        <v>4521032700</v>
      </c>
      <c r="C2338" s="263" t="s">
        <v>9228</v>
      </c>
      <c r="D2338" s="263" t="s">
        <v>9229</v>
      </c>
      <c r="E2338" s="263" t="s">
        <v>4495</v>
      </c>
      <c r="F2338" s="263" t="s">
        <v>420</v>
      </c>
      <c r="G2338" s="263" t="s">
        <v>655</v>
      </c>
      <c r="H2338" s="263"/>
      <c r="I2338" s="263"/>
      <c r="J2338" s="263"/>
      <c r="K2338" s="263"/>
      <c r="L2338" s="263"/>
      <c r="M2338" s="263"/>
      <c r="N2338" s="263"/>
      <c r="O2338" s="158"/>
      <c r="P2338" s="296">
        <f t="shared" si="102"/>
        <v>0</v>
      </c>
      <c r="Q2338" s="263"/>
      <c r="R2338" s="263"/>
      <c r="S2338" s="263"/>
      <c r="T2338" s="263"/>
      <c r="U2338" s="263"/>
      <c r="V2338" s="263"/>
      <c r="W2338" s="263"/>
      <c r="X2338" s="158"/>
      <c r="Y2338" s="297">
        <f t="shared" si="103"/>
        <v>0</v>
      </c>
      <c r="Z2338" s="263">
        <v>1</v>
      </c>
      <c r="AA2338" s="263"/>
      <c r="AB2338" s="263"/>
      <c r="AC2338" s="263"/>
      <c r="AD2338" s="263"/>
      <c r="AE2338" s="263"/>
      <c r="AF2338" s="263">
        <v>15</v>
      </c>
      <c r="AG2338" s="158">
        <v>45065</v>
      </c>
      <c r="AH2338" s="297">
        <f t="shared" si="101"/>
        <v>16</v>
      </c>
      <c r="AI2338" s="573">
        <v>0</v>
      </c>
      <c r="AJ2338" s="574" t="s">
        <v>659</v>
      </c>
      <c r="AK2338" s="574" t="s">
        <v>430</v>
      </c>
      <c r="AL2338" s="574" t="s">
        <v>671</v>
      </c>
      <c r="AM2338" s="574" t="s">
        <v>649</v>
      </c>
      <c r="AN2338" s="574"/>
      <c r="AO2338" s="574">
        <v>55</v>
      </c>
      <c r="AP2338" s="574"/>
      <c r="AQ2338" s="574"/>
      <c r="AR2338" s="574"/>
      <c r="AS2338" s="575">
        <v>100</v>
      </c>
      <c r="AT2338" s="576">
        <v>3</v>
      </c>
      <c r="AU2338" s="575" t="s">
        <v>672</v>
      </c>
      <c r="AV2338" s="577" t="s">
        <v>653</v>
      </c>
      <c r="AW2338" s="159"/>
    </row>
    <row r="2339" spans="1:49" ht="38.25">
      <c r="A2339" s="395"/>
      <c r="B2339" s="395">
        <v>3194601700</v>
      </c>
      <c r="C2339" s="263" t="s">
        <v>9230</v>
      </c>
      <c r="D2339" s="263" t="s">
        <v>9231</v>
      </c>
      <c r="E2339" s="263" t="s">
        <v>4496</v>
      </c>
      <c r="F2339" s="263" t="s">
        <v>420</v>
      </c>
      <c r="G2339" s="263" t="s">
        <v>655</v>
      </c>
      <c r="H2339" s="263"/>
      <c r="I2339" s="263"/>
      <c r="J2339" s="263"/>
      <c r="K2339" s="263"/>
      <c r="L2339" s="263"/>
      <c r="M2339" s="263"/>
      <c r="N2339" s="263"/>
      <c r="O2339" s="158"/>
      <c r="P2339" s="296">
        <f t="shared" si="102"/>
        <v>0</v>
      </c>
      <c r="Q2339" s="263"/>
      <c r="R2339" s="263"/>
      <c r="S2339" s="263"/>
      <c r="T2339" s="263"/>
      <c r="U2339" s="263"/>
      <c r="V2339" s="263"/>
      <c r="W2339" s="263"/>
      <c r="X2339" s="158"/>
      <c r="Y2339" s="297">
        <f t="shared" si="103"/>
        <v>0</v>
      </c>
      <c r="Z2339" s="263">
        <v>26</v>
      </c>
      <c r="AA2339" s="263"/>
      <c r="AB2339" s="263"/>
      <c r="AC2339" s="263"/>
      <c r="AD2339" s="263"/>
      <c r="AE2339" s="263"/>
      <c r="AF2339" s="263">
        <v>238</v>
      </c>
      <c r="AG2339" s="158">
        <v>45226</v>
      </c>
      <c r="AH2339" s="297">
        <f t="shared" si="101"/>
        <v>264</v>
      </c>
      <c r="AI2339" s="573">
        <v>0</v>
      </c>
      <c r="AJ2339" s="574" t="s">
        <v>659</v>
      </c>
      <c r="AK2339" s="574" t="s">
        <v>430</v>
      </c>
      <c r="AL2339" s="574" t="s">
        <v>671</v>
      </c>
      <c r="AM2339" s="574" t="s">
        <v>649</v>
      </c>
      <c r="AN2339" s="574"/>
      <c r="AO2339" s="574">
        <v>55</v>
      </c>
      <c r="AP2339" s="574"/>
      <c r="AQ2339" s="574"/>
      <c r="AR2339" s="574"/>
      <c r="AS2339" s="575">
        <v>50</v>
      </c>
      <c r="AT2339" s="576">
        <v>2</v>
      </c>
      <c r="AU2339" s="575" t="s">
        <v>672</v>
      </c>
      <c r="AV2339" s="577" t="s">
        <v>653</v>
      </c>
      <c r="AW2339" s="159"/>
    </row>
    <row r="2340" spans="1:49" ht="15">
      <c r="A2340" s="395"/>
      <c r="B2340" s="395">
        <v>5333430500</v>
      </c>
      <c r="C2340" s="263" t="s">
        <v>9232</v>
      </c>
      <c r="D2340" s="263" t="s">
        <v>9233</v>
      </c>
      <c r="E2340" s="263" t="s">
        <v>4497</v>
      </c>
      <c r="F2340" s="263" t="s">
        <v>420</v>
      </c>
      <c r="G2340" s="263" t="s">
        <v>655</v>
      </c>
      <c r="H2340" s="263"/>
      <c r="I2340" s="263"/>
      <c r="J2340" s="263"/>
      <c r="K2340" s="263"/>
      <c r="L2340" s="263"/>
      <c r="M2340" s="263"/>
      <c r="N2340" s="263"/>
      <c r="O2340" s="158"/>
      <c r="P2340" s="296">
        <f t="shared" si="102"/>
        <v>0</v>
      </c>
      <c r="Q2340" s="263"/>
      <c r="R2340" s="263"/>
      <c r="S2340" s="263"/>
      <c r="T2340" s="263"/>
      <c r="U2340" s="263"/>
      <c r="V2340" s="263"/>
      <c r="W2340" s="263"/>
      <c r="X2340" s="158"/>
      <c r="Y2340" s="297">
        <f t="shared" si="103"/>
        <v>0</v>
      </c>
      <c r="Z2340" s="263">
        <v>32</v>
      </c>
      <c r="AA2340" s="263"/>
      <c r="AB2340" s="263"/>
      <c r="AC2340" s="263"/>
      <c r="AD2340" s="263"/>
      <c r="AE2340" s="263"/>
      <c r="AF2340" s="263">
        <v>363</v>
      </c>
      <c r="AG2340" s="158">
        <v>45233</v>
      </c>
      <c r="AH2340" s="297">
        <f t="shared" si="101"/>
        <v>395</v>
      </c>
      <c r="AI2340" s="573">
        <v>0</v>
      </c>
      <c r="AJ2340" s="574" t="s">
        <v>659</v>
      </c>
      <c r="AK2340" s="574" t="s">
        <v>430</v>
      </c>
      <c r="AL2340" s="574" t="s">
        <v>671</v>
      </c>
      <c r="AM2340" s="574"/>
      <c r="AN2340" s="574"/>
      <c r="AO2340" s="574"/>
      <c r="AP2340" s="574"/>
      <c r="AQ2340" s="574"/>
      <c r="AR2340" s="574"/>
      <c r="AS2340" s="575"/>
      <c r="AT2340" s="576"/>
      <c r="AU2340" s="575"/>
      <c r="AV2340" s="577"/>
      <c r="AW2340" s="159"/>
    </row>
    <row r="2341" spans="1:49" ht="25.5">
      <c r="A2341" s="395"/>
      <c r="B2341" s="395">
        <v>4372605300</v>
      </c>
      <c r="C2341" s="263" t="s">
        <v>9234</v>
      </c>
      <c r="D2341" s="263" t="s">
        <v>9235</v>
      </c>
      <c r="E2341" s="263" t="s">
        <v>4498</v>
      </c>
      <c r="F2341" s="263" t="s">
        <v>420</v>
      </c>
      <c r="G2341" s="263" t="s">
        <v>655</v>
      </c>
      <c r="H2341" s="263"/>
      <c r="I2341" s="263"/>
      <c r="J2341" s="263"/>
      <c r="K2341" s="263"/>
      <c r="L2341" s="263"/>
      <c r="M2341" s="263"/>
      <c r="N2341" s="263"/>
      <c r="O2341" s="158"/>
      <c r="P2341" s="296">
        <f t="shared" si="102"/>
        <v>0</v>
      </c>
      <c r="Q2341" s="263"/>
      <c r="R2341" s="263"/>
      <c r="S2341" s="263"/>
      <c r="T2341" s="263"/>
      <c r="U2341" s="263"/>
      <c r="V2341" s="263"/>
      <c r="W2341" s="263"/>
      <c r="X2341" s="158"/>
      <c r="Y2341" s="297">
        <f t="shared" si="103"/>
        <v>0</v>
      </c>
      <c r="Z2341" s="263"/>
      <c r="AA2341" s="263"/>
      <c r="AB2341" s="263"/>
      <c r="AC2341" s="263"/>
      <c r="AD2341" s="263"/>
      <c r="AE2341" s="263"/>
      <c r="AF2341" s="263">
        <v>145</v>
      </c>
      <c r="AG2341" s="158">
        <v>45118</v>
      </c>
      <c r="AH2341" s="297">
        <f t="shared" si="101"/>
        <v>145</v>
      </c>
      <c r="AI2341" s="573"/>
      <c r="AJ2341" s="574" t="s">
        <v>659</v>
      </c>
      <c r="AK2341" s="574" t="s">
        <v>430</v>
      </c>
      <c r="AL2341" s="574"/>
      <c r="AM2341" s="574"/>
      <c r="AN2341" s="574"/>
      <c r="AO2341" s="574"/>
      <c r="AP2341" s="574"/>
      <c r="AQ2341" s="574"/>
      <c r="AR2341" s="574"/>
      <c r="AS2341" s="575"/>
      <c r="AT2341" s="576"/>
      <c r="AU2341" s="575"/>
      <c r="AV2341" s="577"/>
      <c r="AW2341" s="159"/>
    </row>
    <row r="2342" spans="1:49" ht="25.5">
      <c r="A2342" s="395"/>
      <c r="B2342" s="395">
        <v>4230941000</v>
      </c>
      <c r="C2342" s="263" t="s">
        <v>9236</v>
      </c>
      <c r="D2342" s="263" t="s">
        <v>9237</v>
      </c>
      <c r="E2342" s="263" t="s">
        <v>4499</v>
      </c>
      <c r="F2342" s="263" t="s">
        <v>420</v>
      </c>
      <c r="G2342" s="263" t="s">
        <v>655</v>
      </c>
      <c r="H2342" s="263"/>
      <c r="I2342" s="263"/>
      <c r="J2342" s="263"/>
      <c r="K2342" s="263"/>
      <c r="L2342" s="263"/>
      <c r="M2342" s="263"/>
      <c r="N2342" s="263"/>
      <c r="O2342" s="158"/>
      <c r="P2342" s="296">
        <f t="shared" si="102"/>
        <v>0</v>
      </c>
      <c r="Q2342" s="263"/>
      <c r="R2342" s="263"/>
      <c r="S2342" s="263"/>
      <c r="T2342" s="263"/>
      <c r="U2342" s="263"/>
      <c r="V2342" s="263"/>
      <c r="W2342" s="263"/>
      <c r="X2342" s="158"/>
      <c r="Y2342" s="297">
        <f t="shared" si="103"/>
        <v>0</v>
      </c>
      <c r="Z2342" s="263"/>
      <c r="AA2342" s="263"/>
      <c r="AB2342" s="263">
        <v>1</v>
      </c>
      <c r="AC2342" s="263"/>
      <c r="AD2342" s="263"/>
      <c r="AE2342" s="263"/>
      <c r="AF2342" s="263">
        <v>12</v>
      </c>
      <c r="AG2342" s="158">
        <v>44972</v>
      </c>
      <c r="AH2342" s="297">
        <f t="shared" si="101"/>
        <v>13</v>
      </c>
      <c r="AI2342" s="573"/>
      <c r="AJ2342" s="574" t="s">
        <v>659</v>
      </c>
      <c r="AK2342" s="574" t="s">
        <v>430</v>
      </c>
      <c r="AL2342" s="574" t="s">
        <v>671</v>
      </c>
      <c r="AM2342" s="574"/>
      <c r="AN2342" s="574"/>
      <c r="AO2342" s="574"/>
      <c r="AP2342" s="574"/>
      <c r="AQ2342" s="574"/>
      <c r="AR2342" s="574"/>
      <c r="AS2342" s="575"/>
      <c r="AT2342" s="576"/>
      <c r="AU2342" s="575"/>
      <c r="AV2342" s="577"/>
      <c r="AW2342" s="159"/>
    </row>
    <row r="2343" spans="1:49" ht="38.25">
      <c r="A2343" s="395"/>
      <c r="B2343" s="395">
        <v>4530420100</v>
      </c>
      <c r="C2343" s="263" t="s">
        <v>9238</v>
      </c>
      <c r="D2343" s="263" t="s">
        <v>9239</v>
      </c>
      <c r="E2343" s="263" t="s">
        <v>4500</v>
      </c>
      <c r="F2343" s="263" t="s">
        <v>420</v>
      </c>
      <c r="G2343" s="263" t="s">
        <v>655</v>
      </c>
      <c r="H2343" s="263"/>
      <c r="I2343" s="263"/>
      <c r="J2343" s="263"/>
      <c r="K2343" s="263"/>
      <c r="L2343" s="263"/>
      <c r="M2343" s="263"/>
      <c r="N2343" s="263"/>
      <c r="O2343" s="158"/>
      <c r="P2343" s="296">
        <f t="shared" si="102"/>
        <v>0</v>
      </c>
      <c r="Q2343" s="263"/>
      <c r="R2343" s="263"/>
      <c r="S2343" s="263"/>
      <c r="T2343" s="263"/>
      <c r="U2343" s="263"/>
      <c r="V2343" s="263"/>
      <c r="W2343" s="263"/>
      <c r="X2343" s="158"/>
      <c r="Y2343" s="297">
        <f t="shared" si="103"/>
        <v>0</v>
      </c>
      <c r="Z2343" s="263">
        <v>3</v>
      </c>
      <c r="AA2343" s="263"/>
      <c r="AB2343" s="263"/>
      <c r="AC2343" s="263"/>
      <c r="AD2343" s="263"/>
      <c r="AE2343" s="263"/>
      <c r="AF2343" s="263">
        <v>24</v>
      </c>
      <c r="AG2343" s="158">
        <v>45231</v>
      </c>
      <c r="AH2343" s="297">
        <f t="shared" si="101"/>
        <v>27</v>
      </c>
      <c r="AI2343" s="573">
        <v>0</v>
      </c>
      <c r="AJ2343" s="574" t="s">
        <v>659</v>
      </c>
      <c r="AK2343" s="574" t="s">
        <v>430</v>
      </c>
      <c r="AL2343" s="574" t="s">
        <v>671</v>
      </c>
      <c r="AM2343" s="574" t="s">
        <v>649</v>
      </c>
      <c r="AN2343" s="574"/>
      <c r="AO2343" s="574">
        <v>55</v>
      </c>
      <c r="AP2343" s="574"/>
      <c r="AQ2343" s="574"/>
      <c r="AR2343" s="574"/>
      <c r="AS2343" s="575">
        <v>50</v>
      </c>
      <c r="AT2343" s="576">
        <v>5</v>
      </c>
      <c r="AU2343" s="575" t="s">
        <v>672</v>
      </c>
      <c r="AV2343" s="577" t="s">
        <v>653</v>
      </c>
      <c r="AW2343" s="159"/>
    </row>
    <row r="2344" spans="1:49" ht="38.25">
      <c r="A2344" s="395"/>
      <c r="B2344" s="395">
        <v>3051004500</v>
      </c>
      <c r="C2344" s="263" t="s">
        <v>9240</v>
      </c>
      <c r="D2344" s="263" t="s">
        <v>9241</v>
      </c>
      <c r="E2344" s="263" t="s">
        <v>4501</v>
      </c>
      <c r="F2344" s="263" t="s">
        <v>414</v>
      </c>
      <c r="G2344" s="263" t="s">
        <v>655</v>
      </c>
      <c r="H2344" s="263"/>
      <c r="I2344" s="263"/>
      <c r="J2344" s="263"/>
      <c r="K2344" s="263"/>
      <c r="L2344" s="263"/>
      <c r="M2344" s="263"/>
      <c r="N2344" s="263"/>
      <c r="O2344" s="158"/>
      <c r="P2344" s="296">
        <f t="shared" si="102"/>
        <v>0</v>
      </c>
      <c r="Q2344" s="263"/>
      <c r="R2344" s="263"/>
      <c r="S2344" s="263"/>
      <c r="T2344" s="263"/>
      <c r="U2344" s="263"/>
      <c r="V2344" s="263"/>
      <c r="W2344" s="263"/>
      <c r="X2344" s="158"/>
      <c r="Y2344" s="297">
        <f t="shared" si="103"/>
        <v>0</v>
      </c>
      <c r="Z2344" s="263"/>
      <c r="AA2344" s="263"/>
      <c r="AB2344" s="263"/>
      <c r="AC2344" s="263"/>
      <c r="AD2344" s="263"/>
      <c r="AE2344" s="263"/>
      <c r="AF2344" s="263">
        <v>10</v>
      </c>
      <c r="AG2344" s="158">
        <v>45176</v>
      </c>
      <c r="AH2344" s="297">
        <f t="shared" si="101"/>
        <v>10</v>
      </c>
      <c r="AI2344" s="573"/>
      <c r="AJ2344" s="574" t="s">
        <v>659</v>
      </c>
      <c r="AK2344" s="574" t="s">
        <v>430</v>
      </c>
      <c r="AL2344" s="574"/>
      <c r="AM2344" s="574"/>
      <c r="AN2344" s="574"/>
      <c r="AO2344" s="574"/>
      <c r="AP2344" s="574"/>
      <c r="AQ2344" s="574"/>
      <c r="AR2344" s="574"/>
      <c r="AS2344" s="575"/>
      <c r="AT2344" s="576"/>
      <c r="AU2344" s="575"/>
      <c r="AV2344" s="577"/>
      <c r="AW2344" s="159"/>
    </row>
    <row r="2345" spans="1:49" ht="51">
      <c r="A2345" s="395"/>
      <c r="B2345" s="395">
        <v>4465111900</v>
      </c>
      <c r="C2345" s="263" t="s">
        <v>9242</v>
      </c>
      <c r="D2345" s="263" t="s">
        <v>9243</v>
      </c>
      <c r="E2345" s="263" t="s">
        <v>4502</v>
      </c>
      <c r="F2345" s="263" t="s">
        <v>422</v>
      </c>
      <c r="G2345" s="263" t="s">
        <v>655</v>
      </c>
      <c r="H2345" s="263"/>
      <c r="I2345" s="263"/>
      <c r="J2345" s="263"/>
      <c r="K2345" s="263"/>
      <c r="L2345" s="263"/>
      <c r="M2345" s="263"/>
      <c r="N2345" s="263"/>
      <c r="O2345" s="158"/>
      <c r="P2345" s="296">
        <f t="shared" si="102"/>
        <v>0</v>
      </c>
      <c r="Q2345" s="263"/>
      <c r="R2345" s="263"/>
      <c r="S2345" s="263"/>
      <c r="T2345" s="263"/>
      <c r="U2345" s="263"/>
      <c r="V2345" s="263"/>
      <c r="W2345" s="263"/>
      <c r="X2345" s="158"/>
      <c r="Y2345" s="297">
        <f t="shared" si="103"/>
        <v>0</v>
      </c>
      <c r="Z2345" s="263"/>
      <c r="AA2345" s="263"/>
      <c r="AB2345" s="263"/>
      <c r="AC2345" s="263"/>
      <c r="AD2345" s="263"/>
      <c r="AE2345" s="263"/>
      <c r="AF2345" s="263">
        <v>1</v>
      </c>
      <c r="AG2345" s="158">
        <v>45092</v>
      </c>
      <c r="AH2345" s="297">
        <f t="shared" si="101"/>
        <v>1</v>
      </c>
      <c r="AI2345" s="573"/>
      <c r="AJ2345" s="574" t="s">
        <v>659</v>
      </c>
      <c r="AK2345" s="574" t="s">
        <v>430</v>
      </c>
      <c r="AL2345" s="574"/>
      <c r="AM2345" s="574"/>
      <c r="AN2345" s="574"/>
      <c r="AO2345" s="574"/>
      <c r="AP2345" s="574"/>
      <c r="AQ2345" s="574"/>
      <c r="AR2345" s="574"/>
      <c r="AS2345" s="575"/>
      <c r="AT2345" s="576"/>
      <c r="AU2345" s="575"/>
      <c r="AV2345" s="577"/>
      <c r="AW2345" s="159"/>
    </row>
    <row r="2346" spans="1:49" ht="51">
      <c r="A2346" s="395"/>
      <c r="B2346" s="395">
        <v>5393540700</v>
      </c>
      <c r="C2346" s="263" t="s">
        <v>9244</v>
      </c>
      <c r="D2346" s="263" t="s">
        <v>9245</v>
      </c>
      <c r="E2346" s="263" t="s">
        <v>4503</v>
      </c>
      <c r="F2346" s="263" t="s">
        <v>422</v>
      </c>
      <c r="G2346" s="263" t="s">
        <v>655</v>
      </c>
      <c r="H2346" s="263"/>
      <c r="I2346" s="263"/>
      <c r="J2346" s="263"/>
      <c r="K2346" s="263"/>
      <c r="L2346" s="263"/>
      <c r="M2346" s="263"/>
      <c r="N2346" s="263"/>
      <c r="O2346" s="158"/>
      <c r="P2346" s="296">
        <f t="shared" si="102"/>
        <v>0</v>
      </c>
      <c r="Q2346" s="263"/>
      <c r="R2346" s="263"/>
      <c r="S2346" s="263"/>
      <c r="T2346" s="263"/>
      <c r="U2346" s="263"/>
      <c r="V2346" s="263"/>
      <c r="W2346" s="263"/>
      <c r="X2346" s="158"/>
      <c r="Y2346" s="297">
        <f t="shared" si="103"/>
        <v>0</v>
      </c>
      <c r="Z2346" s="263"/>
      <c r="AA2346" s="263"/>
      <c r="AB2346" s="263"/>
      <c r="AC2346" s="263"/>
      <c r="AD2346" s="263"/>
      <c r="AE2346" s="263"/>
      <c r="AF2346" s="263">
        <v>1</v>
      </c>
      <c r="AG2346" s="158">
        <v>45176</v>
      </c>
      <c r="AH2346" s="297">
        <f t="shared" si="101"/>
        <v>1</v>
      </c>
      <c r="AI2346" s="573"/>
      <c r="AJ2346" s="574" t="s">
        <v>659</v>
      </c>
      <c r="AK2346" s="574" t="s">
        <v>430</v>
      </c>
      <c r="AL2346" s="574"/>
      <c r="AM2346" s="574"/>
      <c r="AN2346" s="574"/>
      <c r="AO2346" s="574"/>
      <c r="AP2346" s="574"/>
      <c r="AQ2346" s="574"/>
      <c r="AR2346" s="574"/>
      <c r="AS2346" s="575"/>
      <c r="AT2346" s="576"/>
      <c r="AU2346" s="575"/>
      <c r="AV2346" s="577"/>
      <c r="AW2346" s="159"/>
    </row>
    <row r="2347" spans="1:49" ht="51">
      <c r="A2347" s="395"/>
      <c r="B2347" s="395">
        <v>5393240200</v>
      </c>
      <c r="C2347" s="263" t="s">
        <v>9246</v>
      </c>
      <c r="D2347" s="263" t="s">
        <v>9247</v>
      </c>
      <c r="E2347" s="263" t="s">
        <v>4504</v>
      </c>
      <c r="F2347" s="263" t="s">
        <v>422</v>
      </c>
      <c r="G2347" s="263" t="s">
        <v>655</v>
      </c>
      <c r="H2347" s="263"/>
      <c r="I2347" s="263"/>
      <c r="J2347" s="263"/>
      <c r="K2347" s="263"/>
      <c r="L2347" s="263"/>
      <c r="M2347" s="263"/>
      <c r="N2347" s="263"/>
      <c r="O2347" s="158"/>
      <c r="P2347" s="296">
        <f t="shared" si="102"/>
        <v>0</v>
      </c>
      <c r="Q2347" s="263"/>
      <c r="R2347" s="263"/>
      <c r="S2347" s="263"/>
      <c r="T2347" s="263"/>
      <c r="U2347" s="263"/>
      <c r="V2347" s="263"/>
      <c r="W2347" s="263"/>
      <c r="X2347" s="158"/>
      <c r="Y2347" s="297">
        <f t="shared" si="103"/>
        <v>0</v>
      </c>
      <c r="Z2347" s="263"/>
      <c r="AA2347" s="263"/>
      <c r="AB2347" s="263"/>
      <c r="AC2347" s="263"/>
      <c r="AD2347" s="263"/>
      <c r="AE2347" s="263"/>
      <c r="AF2347" s="263">
        <v>1</v>
      </c>
      <c r="AG2347" s="158">
        <v>45002</v>
      </c>
      <c r="AH2347" s="297">
        <f t="shared" si="101"/>
        <v>1</v>
      </c>
      <c r="AI2347" s="573"/>
      <c r="AJ2347" s="574" t="s">
        <v>659</v>
      </c>
      <c r="AK2347" s="574" t="s">
        <v>430</v>
      </c>
      <c r="AL2347" s="574"/>
      <c r="AM2347" s="574"/>
      <c r="AN2347" s="574"/>
      <c r="AO2347" s="574"/>
      <c r="AP2347" s="574"/>
      <c r="AQ2347" s="574"/>
      <c r="AR2347" s="574"/>
      <c r="AS2347" s="575"/>
      <c r="AT2347" s="576"/>
      <c r="AU2347" s="575"/>
      <c r="AV2347" s="577"/>
      <c r="AW2347" s="159"/>
    </row>
    <row r="2348" spans="1:49" ht="51">
      <c r="A2348" s="395"/>
      <c r="B2348" s="395">
        <v>5492220200</v>
      </c>
      <c r="C2348" s="263" t="s">
        <v>9248</v>
      </c>
      <c r="D2348" s="263" t="s">
        <v>9249</v>
      </c>
      <c r="E2348" s="263" t="s">
        <v>4505</v>
      </c>
      <c r="F2348" s="263" t="s">
        <v>422</v>
      </c>
      <c r="G2348" s="263" t="s">
        <v>655</v>
      </c>
      <c r="H2348" s="263"/>
      <c r="I2348" s="263"/>
      <c r="J2348" s="263"/>
      <c r="K2348" s="263"/>
      <c r="L2348" s="263"/>
      <c r="M2348" s="263"/>
      <c r="N2348" s="263"/>
      <c r="O2348" s="158"/>
      <c r="P2348" s="296">
        <f t="shared" si="102"/>
        <v>0</v>
      </c>
      <c r="Q2348" s="263"/>
      <c r="R2348" s="263"/>
      <c r="S2348" s="263"/>
      <c r="T2348" s="263"/>
      <c r="U2348" s="263"/>
      <c r="V2348" s="263"/>
      <c r="W2348" s="263"/>
      <c r="X2348" s="158"/>
      <c r="Y2348" s="297">
        <f t="shared" si="103"/>
        <v>0</v>
      </c>
      <c r="Z2348" s="263"/>
      <c r="AA2348" s="263"/>
      <c r="AB2348" s="263"/>
      <c r="AC2348" s="263"/>
      <c r="AD2348" s="263"/>
      <c r="AE2348" s="263"/>
      <c r="AF2348" s="263">
        <v>2</v>
      </c>
      <c r="AG2348" s="158">
        <v>45198</v>
      </c>
      <c r="AH2348" s="297">
        <f t="shared" si="101"/>
        <v>2</v>
      </c>
      <c r="AI2348" s="573"/>
      <c r="AJ2348" s="574" t="s">
        <v>659</v>
      </c>
      <c r="AK2348" s="574" t="s">
        <v>430</v>
      </c>
      <c r="AL2348" s="574"/>
      <c r="AM2348" s="574"/>
      <c r="AN2348" s="574"/>
      <c r="AO2348" s="574"/>
      <c r="AP2348" s="574"/>
      <c r="AQ2348" s="574"/>
      <c r="AR2348" s="574"/>
      <c r="AS2348" s="575"/>
      <c r="AT2348" s="576"/>
      <c r="AU2348" s="575"/>
      <c r="AV2348" s="577"/>
      <c r="AW2348" s="159"/>
    </row>
    <row r="2349" spans="1:49" ht="38.25">
      <c r="A2349" s="395"/>
      <c r="B2349" s="395">
        <v>4661120800</v>
      </c>
      <c r="C2349" s="263" t="s">
        <v>9250</v>
      </c>
      <c r="D2349" s="263" t="s">
        <v>9251</v>
      </c>
      <c r="E2349" s="263" t="s">
        <v>4506</v>
      </c>
      <c r="F2349" s="263" t="s">
        <v>422</v>
      </c>
      <c r="G2349" s="263" t="s">
        <v>655</v>
      </c>
      <c r="H2349" s="263"/>
      <c r="I2349" s="263"/>
      <c r="J2349" s="263"/>
      <c r="K2349" s="263"/>
      <c r="L2349" s="263"/>
      <c r="M2349" s="263"/>
      <c r="N2349" s="263"/>
      <c r="O2349" s="158"/>
      <c r="P2349" s="296">
        <f t="shared" si="102"/>
        <v>0</v>
      </c>
      <c r="Q2349" s="263"/>
      <c r="R2349" s="263"/>
      <c r="S2349" s="263"/>
      <c r="T2349" s="263"/>
      <c r="U2349" s="263"/>
      <c r="V2349" s="263"/>
      <c r="W2349" s="263"/>
      <c r="X2349" s="158"/>
      <c r="Y2349" s="297">
        <f t="shared" si="103"/>
        <v>0</v>
      </c>
      <c r="Z2349" s="263"/>
      <c r="AA2349" s="263"/>
      <c r="AB2349" s="263"/>
      <c r="AC2349" s="263"/>
      <c r="AD2349" s="263"/>
      <c r="AE2349" s="263"/>
      <c r="AF2349" s="263">
        <v>1</v>
      </c>
      <c r="AG2349" s="158">
        <v>45092</v>
      </c>
      <c r="AH2349" s="297">
        <f t="shared" si="101"/>
        <v>1</v>
      </c>
      <c r="AI2349" s="573"/>
      <c r="AJ2349" s="574" t="s">
        <v>659</v>
      </c>
      <c r="AK2349" s="574" t="s">
        <v>430</v>
      </c>
      <c r="AL2349" s="574"/>
      <c r="AM2349" s="574"/>
      <c r="AN2349" s="574"/>
      <c r="AO2349" s="574"/>
      <c r="AP2349" s="574"/>
      <c r="AQ2349" s="574"/>
      <c r="AR2349" s="574"/>
      <c r="AS2349" s="575"/>
      <c r="AT2349" s="576"/>
      <c r="AU2349" s="575"/>
      <c r="AV2349" s="577"/>
      <c r="AW2349" s="159"/>
    </row>
    <row r="2350" spans="1:49" ht="51">
      <c r="A2350" s="395"/>
      <c r="B2350" s="395">
        <v>5463540500</v>
      </c>
      <c r="C2350" s="263" t="s">
        <v>9252</v>
      </c>
      <c r="D2350" s="263" t="s">
        <v>9253</v>
      </c>
      <c r="E2350" s="263" t="s">
        <v>4507</v>
      </c>
      <c r="F2350" s="263" t="s">
        <v>422</v>
      </c>
      <c r="G2350" s="263" t="s">
        <v>655</v>
      </c>
      <c r="H2350" s="263"/>
      <c r="I2350" s="263"/>
      <c r="J2350" s="263"/>
      <c r="K2350" s="263"/>
      <c r="L2350" s="263"/>
      <c r="M2350" s="263"/>
      <c r="N2350" s="263"/>
      <c r="O2350" s="158"/>
      <c r="P2350" s="296">
        <f t="shared" si="102"/>
        <v>0</v>
      </c>
      <c r="Q2350" s="263"/>
      <c r="R2350" s="263"/>
      <c r="S2350" s="263"/>
      <c r="T2350" s="263"/>
      <c r="U2350" s="263"/>
      <c r="V2350" s="263"/>
      <c r="W2350" s="263"/>
      <c r="X2350" s="158"/>
      <c r="Y2350" s="297">
        <f t="shared" si="103"/>
        <v>0</v>
      </c>
      <c r="Z2350" s="263"/>
      <c r="AA2350" s="263"/>
      <c r="AB2350" s="263"/>
      <c r="AC2350" s="263"/>
      <c r="AD2350" s="263"/>
      <c r="AE2350" s="263"/>
      <c r="AF2350" s="263">
        <v>1</v>
      </c>
      <c r="AG2350" s="158">
        <v>44974</v>
      </c>
      <c r="AH2350" s="297">
        <f t="shared" si="101"/>
        <v>1</v>
      </c>
      <c r="AI2350" s="573"/>
      <c r="AJ2350" s="574" t="s">
        <v>659</v>
      </c>
      <c r="AK2350" s="574" t="s">
        <v>430</v>
      </c>
      <c r="AL2350" s="574"/>
      <c r="AM2350" s="574"/>
      <c r="AN2350" s="574"/>
      <c r="AO2350" s="574"/>
      <c r="AP2350" s="574"/>
      <c r="AQ2350" s="574"/>
      <c r="AR2350" s="574"/>
      <c r="AS2350" s="575"/>
      <c r="AT2350" s="576"/>
      <c r="AU2350" s="575"/>
      <c r="AV2350" s="577"/>
      <c r="AW2350" s="159"/>
    </row>
    <row r="2351" spans="1:49" ht="51">
      <c r="A2351" s="395"/>
      <c r="B2351" s="395">
        <v>6786832900</v>
      </c>
      <c r="C2351" s="263" t="s">
        <v>9254</v>
      </c>
      <c r="D2351" s="263" t="s">
        <v>9255</v>
      </c>
      <c r="E2351" s="263" t="s">
        <v>4508</v>
      </c>
      <c r="F2351" s="263" t="s">
        <v>422</v>
      </c>
      <c r="G2351" s="263" t="s">
        <v>655</v>
      </c>
      <c r="H2351" s="263"/>
      <c r="I2351" s="263"/>
      <c r="J2351" s="263"/>
      <c r="K2351" s="263"/>
      <c r="L2351" s="263"/>
      <c r="M2351" s="263"/>
      <c r="N2351" s="263"/>
      <c r="O2351" s="158"/>
      <c r="P2351" s="296">
        <f t="shared" si="102"/>
        <v>0</v>
      </c>
      <c r="Q2351" s="263"/>
      <c r="R2351" s="263"/>
      <c r="S2351" s="263"/>
      <c r="T2351" s="263"/>
      <c r="U2351" s="263"/>
      <c r="V2351" s="263"/>
      <c r="W2351" s="263"/>
      <c r="X2351" s="158"/>
      <c r="Y2351" s="297">
        <f t="shared" si="103"/>
        <v>0</v>
      </c>
      <c r="Z2351" s="263"/>
      <c r="AA2351" s="263"/>
      <c r="AB2351" s="263"/>
      <c r="AC2351" s="263"/>
      <c r="AD2351" s="263"/>
      <c r="AE2351" s="263"/>
      <c r="AF2351" s="263">
        <v>1</v>
      </c>
      <c r="AG2351" s="158">
        <v>45267</v>
      </c>
      <c r="AH2351" s="297">
        <f t="shared" si="101"/>
        <v>1</v>
      </c>
      <c r="AI2351" s="573"/>
      <c r="AJ2351" s="574" t="s">
        <v>659</v>
      </c>
      <c r="AK2351" s="574" t="s">
        <v>430</v>
      </c>
      <c r="AL2351" s="574"/>
      <c r="AM2351" s="574"/>
      <c r="AN2351" s="574"/>
      <c r="AO2351" s="574"/>
      <c r="AP2351" s="574"/>
      <c r="AQ2351" s="574"/>
      <c r="AR2351" s="574"/>
      <c r="AS2351" s="575"/>
      <c r="AT2351" s="576"/>
      <c r="AU2351" s="575"/>
      <c r="AV2351" s="577"/>
      <c r="AW2351" s="159"/>
    </row>
    <row r="2352" spans="1:49" ht="51">
      <c r="A2352" s="395"/>
      <c r="B2352" s="395">
        <v>5500920700</v>
      </c>
      <c r="C2352" s="263" t="s">
        <v>9256</v>
      </c>
      <c r="D2352" s="263" t="s">
        <v>9257</v>
      </c>
      <c r="E2352" s="263" t="s">
        <v>4509</v>
      </c>
      <c r="F2352" s="263" t="s">
        <v>422</v>
      </c>
      <c r="G2352" s="263" t="s">
        <v>655</v>
      </c>
      <c r="H2352" s="263"/>
      <c r="I2352" s="263"/>
      <c r="J2352" s="263"/>
      <c r="K2352" s="263"/>
      <c r="L2352" s="263"/>
      <c r="M2352" s="263"/>
      <c r="N2352" s="263"/>
      <c r="O2352" s="158"/>
      <c r="P2352" s="296">
        <f t="shared" si="102"/>
        <v>0</v>
      </c>
      <c r="Q2352" s="263"/>
      <c r="R2352" s="263"/>
      <c r="S2352" s="263"/>
      <c r="T2352" s="263"/>
      <c r="U2352" s="263"/>
      <c r="V2352" s="263"/>
      <c r="W2352" s="263"/>
      <c r="X2352" s="158"/>
      <c r="Y2352" s="297">
        <f t="shared" si="103"/>
        <v>0</v>
      </c>
      <c r="Z2352" s="263"/>
      <c r="AA2352" s="263"/>
      <c r="AB2352" s="263"/>
      <c r="AC2352" s="263"/>
      <c r="AD2352" s="263"/>
      <c r="AE2352" s="263"/>
      <c r="AF2352" s="263">
        <v>2</v>
      </c>
      <c r="AG2352" s="158">
        <v>45223</v>
      </c>
      <c r="AH2352" s="297">
        <f t="shared" si="101"/>
        <v>2</v>
      </c>
      <c r="AI2352" s="573"/>
      <c r="AJ2352" s="574" t="s">
        <v>659</v>
      </c>
      <c r="AK2352" s="574" t="s">
        <v>430</v>
      </c>
      <c r="AL2352" s="574"/>
      <c r="AM2352" s="574"/>
      <c r="AN2352" s="574"/>
      <c r="AO2352" s="574"/>
      <c r="AP2352" s="574"/>
      <c r="AQ2352" s="574"/>
      <c r="AR2352" s="574"/>
      <c r="AS2352" s="575"/>
      <c r="AT2352" s="576"/>
      <c r="AU2352" s="575"/>
      <c r="AV2352" s="577"/>
      <c r="AW2352" s="159"/>
    </row>
    <row r="2353" spans="1:49" ht="51">
      <c r="A2353" s="395"/>
      <c r="B2353" s="395">
        <v>5442231300</v>
      </c>
      <c r="C2353" s="263" t="s">
        <v>9258</v>
      </c>
      <c r="D2353" s="263" t="s">
        <v>9259</v>
      </c>
      <c r="E2353" s="263" t="s">
        <v>4510</v>
      </c>
      <c r="F2353" s="263" t="s">
        <v>422</v>
      </c>
      <c r="G2353" s="263" t="s">
        <v>655</v>
      </c>
      <c r="H2353" s="263"/>
      <c r="I2353" s="263"/>
      <c r="J2353" s="263"/>
      <c r="K2353" s="263"/>
      <c r="L2353" s="263"/>
      <c r="M2353" s="263"/>
      <c r="N2353" s="263"/>
      <c r="O2353" s="158"/>
      <c r="P2353" s="296">
        <f t="shared" si="102"/>
        <v>0</v>
      </c>
      <c r="Q2353" s="263"/>
      <c r="R2353" s="263"/>
      <c r="S2353" s="263"/>
      <c r="T2353" s="263"/>
      <c r="U2353" s="263"/>
      <c r="V2353" s="263"/>
      <c r="W2353" s="263"/>
      <c r="X2353" s="158"/>
      <c r="Y2353" s="297">
        <f t="shared" si="103"/>
        <v>0</v>
      </c>
      <c r="Z2353" s="263"/>
      <c r="AA2353" s="263"/>
      <c r="AB2353" s="263"/>
      <c r="AC2353" s="263"/>
      <c r="AD2353" s="263"/>
      <c r="AE2353" s="263"/>
      <c r="AF2353" s="263">
        <v>1</v>
      </c>
      <c r="AG2353" s="158">
        <v>45100</v>
      </c>
      <c r="AH2353" s="297">
        <f t="shared" ref="AH2353:AH2416" si="104">SUM($Z2353:$AF2353)</f>
        <v>1</v>
      </c>
      <c r="AI2353" s="573"/>
      <c r="AJ2353" s="574" t="s">
        <v>659</v>
      </c>
      <c r="AK2353" s="574" t="s">
        <v>430</v>
      </c>
      <c r="AL2353" s="574"/>
      <c r="AM2353" s="574"/>
      <c r="AN2353" s="574"/>
      <c r="AO2353" s="574"/>
      <c r="AP2353" s="574"/>
      <c r="AQ2353" s="574"/>
      <c r="AR2353" s="574"/>
      <c r="AS2353" s="575"/>
      <c r="AT2353" s="576"/>
      <c r="AU2353" s="575"/>
      <c r="AV2353" s="577"/>
      <c r="AW2353" s="159"/>
    </row>
    <row r="2354" spans="1:49" ht="51">
      <c r="A2354" s="395"/>
      <c r="B2354" s="395">
        <v>5485210800</v>
      </c>
      <c r="C2354" s="263" t="s">
        <v>9260</v>
      </c>
      <c r="D2354" s="263" t="s">
        <v>9261</v>
      </c>
      <c r="E2354" s="263" t="s">
        <v>4511</v>
      </c>
      <c r="F2354" s="263" t="s">
        <v>422</v>
      </c>
      <c r="G2354" s="263" t="s">
        <v>655</v>
      </c>
      <c r="H2354" s="263"/>
      <c r="I2354" s="263"/>
      <c r="J2354" s="263"/>
      <c r="K2354" s="263"/>
      <c r="L2354" s="263"/>
      <c r="M2354" s="263"/>
      <c r="N2354" s="263"/>
      <c r="O2354" s="158"/>
      <c r="P2354" s="296">
        <f t="shared" si="102"/>
        <v>0</v>
      </c>
      <c r="Q2354" s="263"/>
      <c r="R2354" s="263"/>
      <c r="S2354" s="263"/>
      <c r="T2354" s="263"/>
      <c r="U2354" s="263"/>
      <c r="V2354" s="263"/>
      <c r="W2354" s="263"/>
      <c r="X2354" s="158"/>
      <c r="Y2354" s="297">
        <f t="shared" si="103"/>
        <v>0</v>
      </c>
      <c r="Z2354" s="263"/>
      <c r="AA2354" s="263"/>
      <c r="AB2354" s="263"/>
      <c r="AC2354" s="263"/>
      <c r="AD2354" s="263"/>
      <c r="AE2354" s="263"/>
      <c r="AF2354" s="263">
        <v>1</v>
      </c>
      <c r="AG2354" s="158">
        <v>45176</v>
      </c>
      <c r="AH2354" s="297">
        <f t="shared" si="104"/>
        <v>1</v>
      </c>
      <c r="AI2354" s="573"/>
      <c r="AJ2354" s="574" t="s">
        <v>659</v>
      </c>
      <c r="AK2354" s="574" t="s">
        <v>430</v>
      </c>
      <c r="AL2354" s="574"/>
      <c r="AM2354" s="574"/>
      <c r="AN2354" s="574"/>
      <c r="AO2354" s="574"/>
      <c r="AP2354" s="574"/>
      <c r="AQ2354" s="574"/>
      <c r="AR2354" s="574"/>
      <c r="AS2354" s="575"/>
      <c r="AT2354" s="576"/>
      <c r="AU2354" s="575"/>
      <c r="AV2354" s="577"/>
      <c r="AW2354" s="159"/>
    </row>
    <row r="2355" spans="1:49" ht="51">
      <c r="A2355" s="395"/>
      <c r="B2355" s="395">
        <v>4260321800</v>
      </c>
      <c r="C2355" s="263" t="s">
        <v>9262</v>
      </c>
      <c r="D2355" s="263" t="s">
        <v>9263</v>
      </c>
      <c r="E2355" s="263" t="s">
        <v>4512</v>
      </c>
      <c r="F2355" s="263" t="s">
        <v>422</v>
      </c>
      <c r="G2355" s="263" t="s">
        <v>655</v>
      </c>
      <c r="H2355" s="263"/>
      <c r="I2355" s="263"/>
      <c r="J2355" s="263"/>
      <c r="K2355" s="263"/>
      <c r="L2355" s="263"/>
      <c r="M2355" s="263"/>
      <c r="N2355" s="263"/>
      <c r="O2355" s="158"/>
      <c r="P2355" s="296">
        <f t="shared" si="102"/>
        <v>0</v>
      </c>
      <c r="Q2355" s="263"/>
      <c r="R2355" s="263"/>
      <c r="S2355" s="263"/>
      <c r="T2355" s="263"/>
      <c r="U2355" s="263"/>
      <c r="V2355" s="263"/>
      <c r="W2355" s="263"/>
      <c r="X2355" s="158"/>
      <c r="Y2355" s="297">
        <f t="shared" si="103"/>
        <v>0</v>
      </c>
      <c r="Z2355" s="263"/>
      <c r="AA2355" s="263"/>
      <c r="AB2355" s="263"/>
      <c r="AC2355" s="263"/>
      <c r="AD2355" s="263"/>
      <c r="AE2355" s="263"/>
      <c r="AF2355" s="263">
        <v>1</v>
      </c>
      <c r="AG2355" s="158">
        <v>45125</v>
      </c>
      <c r="AH2355" s="297">
        <f t="shared" si="104"/>
        <v>1</v>
      </c>
      <c r="AI2355" s="573"/>
      <c r="AJ2355" s="574" t="s">
        <v>659</v>
      </c>
      <c r="AK2355" s="574" t="s">
        <v>430</v>
      </c>
      <c r="AL2355" s="574"/>
      <c r="AM2355" s="574"/>
      <c r="AN2355" s="574"/>
      <c r="AO2355" s="574"/>
      <c r="AP2355" s="574"/>
      <c r="AQ2355" s="574"/>
      <c r="AR2355" s="574"/>
      <c r="AS2355" s="575"/>
      <c r="AT2355" s="576"/>
      <c r="AU2355" s="575"/>
      <c r="AV2355" s="577"/>
      <c r="AW2355" s="159"/>
    </row>
    <row r="2356" spans="1:49" ht="51">
      <c r="A2356" s="395"/>
      <c r="B2356" s="395">
        <v>4725021700</v>
      </c>
      <c r="C2356" s="263" t="s">
        <v>9264</v>
      </c>
      <c r="D2356" s="263" t="s">
        <v>9265</v>
      </c>
      <c r="E2356" s="263" t="s">
        <v>4513</v>
      </c>
      <c r="F2356" s="263" t="s">
        <v>422</v>
      </c>
      <c r="G2356" s="263" t="s">
        <v>655</v>
      </c>
      <c r="H2356" s="263"/>
      <c r="I2356" s="263"/>
      <c r="J2356" s="263"/>
      <c r="K2356" s="263"/>
      <c r="L2356" s="263"/>
      <c r="M2356" s="263"/>
      <c r="N2356" s="263"/>
      <c r="O2356" s="158"/>
      <c r="P2356" s="296">
        <f t="shared" si="102"/>
        <v>0</v>
      </c>
      <c r="Q2356" s="263"/>
      <c r="R2356" s="263"/>
      <c r="S2356" s="263"/>
      <c r="T2356" s="263"/>
      <c r="U2356" s="263"/>
      <c r="V2356" s="263"/>
      <c r="W2356" s="263"/>
      <c r="X2356" s="158"/>
      <c r="Y2356" s="297">
        <f t="shared" si="103"/>
        <v>0</v>
      </c>
      <c r="Z2356" s="263"/>
      <c r="AA2356" s="263"/>
      <c r="AB2356" s="263"/>
      <c r="AC2356" s="263"/>
      <c r="AD2356" s="263"/>
      <c r="AE2356" s="263"/>
      <c r="AF2356" s="263">
        <v>2</v>
      </c>
      <c r="AG2356" s="158">
        <v>44985</v>
      </c>
      <c r="AH2356" s="297">
        <f t="shared" si="104"/>
        <v>2</v>
      </c>
      <c r="AI2356" s="573"/>
      <c r="AJ2356" s="574" t="s">
        <v>659</v>
      </c>
      <c r="AK2356" s="574" t="s">
        <v>430</v>
      </c>
      <c r="AL2356" s="574"/>
      <c r="AM2356" s="574"/>
      <c r="AN2356" s="574"/>
      <c r="AO2356" s="574"/>
      <c r="AP2356" s="574"/>
      <c r="AQ2356" s="574"/>
      <c r="AR2356" s="574"/>
      <c r="AS2356" s="575"/>
      <c r="AT2356" s="576"/>
      <c r="AU2356" s="575"/>
      <c r="AV2356" s="577"/>
      <c r="AW2356" s="159"/>
    </row>
    <row r="2357" spans="1:49" ht="51">
      <c r="A2357" s="395"/>
      <c r="B2357" s="395">
        <v>4537912000</v>
      </c>
      <c r="C2357" s="263" t="s">
        <v>9266</v>
      </c>
      <c r="D2357" s="263" t="s">
        <v>9267</v>
      </c>
      <c r="E2357" s="263" t="s">
        <v>4514</v>
      </c>
      <c r="F2357" s="263" t="s">
        <v>422</v>
      </c>
      <c r="G2357" s="263" t="s">
        <v>655</v>
      </c>
      <c r="H2357" s="263"/>
      <c r="I2357" s="263"/>
      <c r="J2357" s="263"/>
      <c r="K2357" s="263"/>
      <c r="L2357" s="263"/>
      <c r="M2357" s="263"/>
      <c r="N2357" s="263"/>
      <c r="O2357" s="158"/>
      <c r="P2357" s="296">
        <f t="shared" si="102"/>
        <v>0</v>
      </c>
      <c r="Q2357" s="263"/>
      <c r="R2357" s="263"/>
      <c r="S2357" s="263"/>
      <c r="T2357" s="263"/>
      <c r="U2357" s="263"/>
      <c r="V2357" s="263"/>
      <c r="W2357" s="263"/>
      <c r="X2357" s="158"/>
      <c r="Y2357" s="297">
        <f t="shared" si="103"/>
        <v>0</v>
      </c>
      <c r="Z2357" s="263"/>
      <c r="AA2357" s="263"/>
      <c r="AB2357" s="263"/>
      <c r="AC2357" s="263"/>
      <c r="AD2357" s="263"/>
      <c r="AE2357" s="263"/>
      <c r="AF2357" s="263">
        <v>1</v>
      </c>
      <c r="AG2357" s="158">
        <v>45205</v>
      </c>
      <c r="AH2357" s="297">
        <f t="shared" si="104"/>
        <v>1</v>
      </c>
      <c r="AI2357" s="573"/>
      <c r="AJ2357" s="574" t="s">
        <v>659</v>
      </c>
      <c r="AK2357" s="574" t="s">
        <v>430</v>
      </c>
      <c r="AL2357" s="574"/>
      <c r="AM2357" s="574"/>
      <c r="AN2357" s="574"/>
      <c r="AO2357" s="574"/>
      <c r="AP2357" s="574"/>
      <c r="AQ2357" s="574"/>
      <c r="AR2357" s="574"/>
      <c r="AS2357" s="575"/>
      <c r="AT2357" s="576"/>
      <c r="AU2357" s="575"/>
      <c r="AV2357" s="577"/>
      <c r="AW2357" s="159"/>
    </row>
    <row r="2358" spans="1:49" ht="51">
      <c r="A2358" s="395"/>
      <c r="B2358" s="395">
        <v>6702310100</v>
      </c>
      <c r="C2358" s="263" t="s">
        <v>9268</v>
      </c>
      <c r="D2358" s="263" t="s">
        <v>9269</v>
      </c>
      <c r="E2358" s="263" t="s">
        <v>4515</v>
      </c>
      <c r="F2358" s="263" t="s">
        <v>422</v>
      </c>
      <c r="G2358" s="263" t="s">
        <v>655</v>
      </c>
      <c r="H2358" s="263"/>
      <c r="I2358" s="263"/>
      <c r="J2358" s="263"/>
      <c r="K2358" s="263"/>
      <c r="L2358" s="263"/>
      <c r="M2358" s="263"/>
      <c r="N2358" s="263"/>
      <c r="O2358" s="158"/>
      <c r="P2358" s="296">
        <f t="shared" si="102"/>
        <v>0</v>
      </c>
      <c r="Q2358" s="263"/>
      <c r="R2358" s="263"/>
      <c r="S2358" s="263"/>
      <c r="T2358" s="263"/>
      <c r="U2358" s="263"/>
      <c r="V2358" s="263"/>
      <c r="W2358" s="263"/>
      <c r="X2358" s="158"/>
      <c r="Y2358" s="297">
        <f t="shared" si="103"/>
        <v>0</v>
      </c>
      <c r="Z2358" s="263"/>
      <c r="AA2358" s="263"/>
      <c r="AB2358" s="263"/>
      <c r="AC2358" s="263"/>
      <c r="AD2358" s="263"/>
      <c r="AE2358" s="263"/>
      <c r="AF2358" s="263">
        <v>1</v>
      </c>
      <c r="AG2358" s="158">
        <v>44994</v>
      </c>
      <c r="AH2358" s="297">
        <f t="shared" si="104"/>
        <v>1</v>
      </c>
      <c r="AI2358" s="573"/>
      <c r="AJ2358" s="574" t="s">
        <v>659</v>
      </c>
      <c r="AK2358" s="574" t="s">
        <v>430</v>
      </c>
      <c r="AL2358" s="574"/>
      <c r="AM2358" s="574"/>
      <c r="AN2358" s="574"/>
      <c r="AO2358" s="574"/>
      <c r="AP2358" s="574"/>
      <c r="AQ2358" s="574"/>
      <c r="AR2358" s="574"/>
      <c r="AS2358" s="575"/>
      <c r="AT2358" s="576"/>
      <c r="AU2358" s="575"/>
      <c r="AV2358" s="577"/>
      <c r="AW2358" s="159"/>
    </row>
    <row r="2359" spans="1:49" ht="51">
      <c r="A2359" s="395"/>
      <c r="B2359" s="395">
        <v>4725022200</v>
      </c>
      <c r="C2359" s="263" t="s">
        <v>9270</v>
      </c>
      <c r="D2359" s="263" t="s">
        <v>9271</v>
      </c>
      <c r="E2359" s="263" t="s">
        <v>4516</v>
      </c>
      <c r="F2359" s="263" t="s">
        <v>422</v>
      </c>
      <c r="G2359" s="263" t="s">
        <v>655</v>
      </c>
      <c r="H2359" s="263"/>
      <c r="I2359" s="263"/>
      <c r="J2359" s="263"/>
      <c r="K2359" s="263"/>
      <c r="L2359" s="263"/>
      <c r="M2359" s="263"/>
      <c r="N2359" s="263"/>
      <c r="O2359" s="158"/>
      <c r="P2359" s="296">
        <f t="shared" ref="P2359:P2422" si="105">SUM($H2359:$N2359)</f>
        <v>0</v>
      </c>
      <c r="Q2359" s="263"/>
      <c r="R2359" s="263"/>
      <c r="S2359" s="263"/>
      <c r="T2359" s="263"/>
      <c r="U2359" s="263"/>
      <c r="V2359" s="263"/>
      <c r="W2359" s="263"/>
      <c r="X2359" s="158"/>
      <c r="Y2359" s="297">
        <f t="shared" ref="Y2359:Y2422" si="106">SUM($Q2359:$W2359)</f>
        <v>0</v>
      </c>
      <c r="Z2359" s="263"/>
      <c r="AA2359" s="263"/>
      <c r="AB2359" s="263"/>
      <c r="AC2359" s="263"/>
      <c r="AD2359" s="263"/>
      <c r="AE2359" s="263"/>
      <c r="AF2359" s="263">
        <v>1</v>
      </c>
      <c r="AG2359" s="158">
        <v>45156</v>
      </c>
      <c r="AH2359" s="297">
        <f t="shared" si="104"/>
        <v>1</v>
      </c>
      <c r="AI2359" s="573"/>
      <c r="AJ2359" s="574" t="s">
        <v>659</v>
      </c>
      <c r="AK2359" s="574" t="s">
        <v>430</v>
      </c>
      <c r="AL2359" s="574"/>
      <c r="AM2359" s="574"/>
      <c r="AN2359" s="574"/>
      <c r="AO2359" s="574"/>
      <c r="AP2359" s="574"/>
      <c r="AQ2359" s="574"/>
      <c r="AR2359" s="574"/>
      <c r="AS2359" s="575"/>
      <c r="AT2359" s="576"/>
      <c r="AU2359" s="575"/>
      <c r="AV2359" s="577"/>
      <c r="AW2359" s="159"/>
    </row>
    <row r="2360" spans="1:49" ht="51">
      <c r="A2360" s="395"/>
      <c r="B2360" s="395">
        <v>3720931200</v>
      </c>
      <c r="C2360" s="263" t="s">
        <v>9272</v>
      </c>
      <c r="D2360" s="263" t="s">
        <v>9273</v>
      </c>
      <c r="E2360" s="263" t="s">
        <v>4517</v>
      </c>
      <c r="F2360" s="263" t="s">
        <v>422</v>
      </c>
      <c r="G2360" s="263" t="s">
        <v>655</v>
      </c>
      <c r="H2360" s="263"/>
      <c r="I2360" s="263"/>
      <c r="J2360" s="263"/>
      <c r="K2360" s="263"/>
      <c r="L2360" s="263"/>
      <c r="M2360" s="263"/>
      <c r="N2360" s="263"/>
      <c r="O2360" s="158"/>
      <c r="P2360" s="296">
        <f t="shared" si="105"/>
        <v>0</v>
      </c>
      <c r="Q2360" s="263"/>
      <c r="R2360" s="263"/>
      <c r="S2360" s="263"/>
      <c r="T2360" s="263"/>
      <c r="U2360" s="263"/>
      <c r="V2360" s="263"/>
      <c r="W2360" s="263"/>
      <c r="X2360" s="158"/>
      <c r="Y2360" s="297">
        <f t="shared" si="106"/>
        <v>0</v>
      </c>
      <c r="Z2360" s="263"/>
      <c r="AA2360" s="263"/>
      <c r="AB2360" s="263"/>
      <c r="AC2360" s="263"/>
      <c r="AD2360" s="263"/>
      <c r="AE2360" s="263"/>
      <c r="AF2360" s="263">
        <v>1</v>
      </c>
      <c r="AG2360" s="158">
        <v>45033</v>
      </c>
      <c r="AH2360" s="297">
        <f t="shared" si="104"/>
        <v>1</v>
      </c>
      <c r="AI2360" s="573"/>
      <c r="AJ2360" s="574" t="s">
        <v>659</v>
      </c>
      <c r="AK2360" s="574" t="s">
        <v>430</v>
      </c>
      <c r="AL2360" s="574"/>
      <c r="AM2360" s="574"/>
      <c r="AN2360" s="574"/>
      <c r="AO2360" s="574"/>
      <c r="AP2360" s="574"/>
      <c r="AQ2360" s="574"/>
      <c r="AR2360" s="574"/>
      <c r="AS2360" s="575"/>
      <c r="AT2360" s="576"/>
      <c r="AU2360" s="575"/>
      <c r="AV2360" s="577"/>
      <c r="AW2360" s="159"/>
    </row>
    <row r="2361" spans="1:49" ht="51">
      <c r="A2361" s="395"/>
      <c r="B2361" s="395">
        <v>4151924200</v>
      </c>
      <c r="C2361" s="263" t="s">
        <v>9274</v>
      </c>
      <c r="D2361" s="263" t="s">
        <v>9275</v>
      </c>
      <c r="E2361" s="263" t="s">
        <v>4518</v>
      </c>
      <c r="F2361" s="263" t="s">
        <v>422</v>
      </c>
      <c r="G2361" s="263" t="s">
        <v>655</v>
      </c>
      <c r="H2361" s="263"/>
      <c r="I2361" s="263"/>
      <c r="J2361" s="263"/>
      <c r="K2361" s="263"/>
      <c r="L2361" s="263"/>
      <c r="M2361" s="263"/>
      <c r="N2361" s="263"/>
      <c r="O2361" s="158"/>
      <c r="P2361" s="296">
        <f t="shared" si="105"/>
        <v>0</v>
      </c>
      <c r="Q2361" s="263"/>
      <c r="R2361" s="263"/>
      <c r="S2361" s="263"/>
      <c r="T2361" s="263"/>
      <c r="U2361" s="263"/>
      <c r="V2361" s="263"/>
      <c r="W2361" s="263"/>
      <c r="X2361" s="158"/>
      <c r="Y2361" s="297">
        <f t="shared" si="106"/>
        <v>0</v>
      </c>
      <c r="Z2361" s="263"/>
      <c r="AA2361" s="263"/>
      <c r="AB2361" s="263"/>
      <c r="AC2361" s="263"/>
      <c r="AD2361" s="263"/>
      <c r="AE2361" s="263"/>
      <c r="AF2361" s="263">
        <v>1</v>
      </c>
      <c r="AG2361" s="158">
        <v>45026</v>
      </c>
      <c r="AH2361" s="297">
        <f t="shared" si="104"/>
        <v>1</v>
      </c>
      <c r="AI2361" s="573"/>
      <c r="AJ2361" s="574" t="s">
        <v>659</v>
      </c>
      <c r="AK2361" s="574" t="s">
        <v>430</v>
      </c>
      <c r="AL2361" s="574"/>
      <c r="AM2361" s="574"/>
      <c r="AN2361" s="574"/>
      <c r="AO2361" s="574"/>
      <c r="AP2361" s="574"/>
      <c r="AQ2361" s="574"/>
      <c r="AR2361" s="574"/>
      <c r="AS2361" s="575"/>
      <c r="AT2361" s="576"/>
      <c r="AU2361" s="575"/>
      <c r="AV2361" s="577"/>
      <c r="AW2361" s="159"/>
    </row>
    <row r="2362" spans="1:49" ht="51">
      <c r="A2362" s="395"/>
      <c r="B2362" s="395">
        <v>6783000500</v>
      </c>
      <c r="C2362" s="263" t="s">
        <v>9276</v>
      </c>
      <c r="D2362" s="263" t="s">
        <v>9277</v>
      </c>
      <c r="E2362" s="263" t="s">
        <v>4519</v>
      </c>
      <c r="F2362" s="263" t="s">
        <v>422</v>
      </c>
      <c r="G2362" s="263" t="s">
        <v>655</v>
      </c>
      <c r="H2362" s="263"/>
      <c r="I2362" s="263"/>
      <c r="J2362" s="263"/>
      <c r="K2362" s="263"/>
      <c r="L2362" s="263"/>
      <c r="M2362" s="263"/>
      <c r="N2362" s="263"/>
      <c r="O2362" s="158"/>
      <c r="P2362" s="296">
        <f t="shared" si="105"/>
        <v>0</v>
      </c>
      <c r="Q2362" s="263"/>
      <c r="R2362" s="263"/>
      <c r="S2362" s="263"/>
      <c r="T2362" s="263"/>
      <c r="U2362" s="263"/>
      <c r="V2362" s="263"/>
      <c r="W2362" s="263"/>
      <c r="X2362" s="158"/>
      <c r="Y2362" s="297">
        <f t="shared" si="106"/>
        <v>0</v>
      </c>
      <c r="Z2362" s="263"/>
      <c r="AA2362" s="263"/>
      <c r="AB2362" s="263"/>
      <c r="AC2362" s="263"/>
      <c r="AD2362" s="263"/>
      <c r="AE2362" s="263"/>
      <c r="AF2362" s="263">
        <v>1</v>
      </c>
      <c r="AG2362" s="158">
        <v>44984</v>
      </c>
      <c r="AH2362" s="297">
        <f t="shared" si="104"/>
        <v>1</v>
      </c>
      <c r="AI2362" s="573"/>
      <c r="AJ2362" s="574" t="s">
        <v>659</v>
      </c>
      <c r="AK2362" s="574" t="s">
        <v>430</v>
      </c>
      <c r="AL2362" s="574"/>
      <c r="AM2362" s="574"/>
      <c r="AN2362" s="574"/>
      <c r="AO2362" s="574"/>
      <c r="AP2362" s="574"/>
      <c r="AQ2362" s="574"/>
      <c r="AR2362" s="574"/>
      <c r="AS2362" s="575"/>
      <c r="AT2362" s="576"/>
      <c r="AU2362" s="575"/>
      <c r="AV2362" s="577"/>
      <c r="AW2362" s="159"/>
    </row>
    <row r="2363" spans="1:49" ht="51">
      <c r="A2363" s="395"/>
      <c r="B2363" s="395">
        <v>4370902800</v>
      </c>
      <c r="C2363" s="263" t="s">
        <v>9278</v>
      </c>
      <c r="D2363" s="263" t="s">
        <v>9279</v>
      </c>
      <c r="E2363" s="263" t="s">
        <v>4520</v>
      </c>
      <c r="F2363" s="263" t="s">
        <v>422</v>
      </c>
      <c r="G2363" s="263" t="s">
        <v>655</v>
      </c>
      <c r="H2363" s="263"/>
      <c r="I2363" s="263"/>
      <c r="J2363" s="263"/>
      <c r="K2363" s="263"/>
      <c r="L2363" s="263"/>
      <c r="M2363" s="263"/>
      <c r="N2363" s="263"/>
      <c r="O2363" s="158"/>
      <c r="P2363" s="296">
        <f t="shared" si="105"/>
        <v>0</v>
      </c>
      <c r="Q2363" s="263"/>
      <c r="R2363" s="263"/>
      <c r="S2363" s="263"/>
      <c r="T2363" s="263"/>
      <c r="U2363" s="263"/>
      <c r="V2363" s="263"/>
      <c r="W2363" s="263"/>
      <c r="X2363" s="158"/>
      <c r="Y2363" s="297">
        <f t="shared" si="106"/>
        <v>0</v>
      </c>
      <c r="Z2363" s="263"/>
      <c r="AA2363" s="263"/>
      <c r="AB2363" s="263"/>
      <c r="AC2363" s="263"/>
      <c r="AD2363" s="263"/>
      <c r="AE2363" s="263"/>
      <c r="AF2363" s="263">
        <v>1</v>
      </c>
      <c r="AG2363" s="158">
        <v>45056</v>
      </c>
      <c r="AH2363" s="297">
        <f t="shared" si="104"/>
        <v>1</v>
      </c>
      <c r="AI2363" s="573"/>
      <c r="AJ2363" s="574" t="s">
        <v>659</v>
      </c>
      <c r="AK2363" s="574" t="s">
        <v>430</v>
      </c>
      <c r="AL2363" s="574"/>
      <c r="AM2363" s="574"/>
      <c r="AN2363" s="574"/>
      <c r="AO2363" s="574"/>
      <c r="AP2363" s="574"/>
      <c r="AQ2363" s="574"/>
      <c r="AR2363" s="574"/>
      <c r="AS2363" s="575"/>
      <c r="AT2363" s="576"/>
      <c r="AU2363" s="575"/>
      <c r="AV2363" s="577"/>
      <c r="AW2363" s="159"/>
    </row>
    <row r="2364" spans="1:49" ht="51">
      <c r="A2364" s="395"/>
      <c r="B2364" s="395">
        <v>4383110300</v>
      </c>
      <c r="C2364" s="263" t="s">
        <v>9280</v>
      </c>
      <c r="D2364" s="263" t="s">
        <v>9281</v>
      </c>
      <c r="E2364" s="263" t="s">
        <v>4521</v>
      </c>
      <c r="F2364" s="263" t="s">
        <v>422</v>
      </c>
      <c r="G2364" s="263" t="s">
        <v>655</v>
      </c>
      <c r="H2364" s="263"/>
      <c r="I2364" s="263"/>
      <c r="J2364" s="263"/>
      <c r="K2364" s="263"/>
      <c r="L2364" s="263"/>
      <c r="M2364" s="263"/>
      <c r="N2364" s="263"/>
      <c r="O2364" s="158"/>
      <c r="P2364" s="296">
        <f t="shared" si="105"/>
        <v>0</v>
      </c>
      <c r="Q2364" s="263"/>
      <c r="R2364" s="263"/>
      <c r="S2364" s="263"/>
      <c r="T2364" s="263"/>
      <c r="U2364" s="263"/>
      <c r="V2364" s="263"/>
      <c r="W2364" s="263"/>
      <c r="X2364" s="158"/>
      <c r="Y2364" s="297">
        <f t="shared" si="106"/>
        <v>0</v>
      </c>
      <c r="Z2364" s="263"/>
      <c r="AA2364" s="263"/>
      <c r="AB2364" s="263"/>
      <c r="AC2364" s="263"/>
      <c r="AD2364" s="263"/>
      <c r="AE2364" s="263"/>
      <c r="AF2364" s="263">
        <v>1</v>
      </c>
      <c r="AG2364" s="158">
        <v>45246</v>
      </c>
      <c r="AH2364" s="297">
        <f t="shared" si="104"/>
        <v>1</v>
      </c>
      <c r="AI2364" s="573"/>
      <c r="AJ2364" s="574" t="s">
        <v>659</v>
      </c>
      <c r="AK2364" s="574" t="s">
        <v>430</v>
      </c>
      <c r="AL2364" s="574"/>
      <c r="AM2364" s="574"/>
      <c r="AN2364" s="574"/>
      <c r="AO2364" s="574"/>
      <c r="AP2364" s="574"/>
      <c r="AQ2364" s="574"/>
      <c r="AR2364" s="574"/>
      <c r="AS2364" s="575"/>
      <c r="AT2364" s="576"/>
      <c r="AU2364" s="575"/>
      <c r="AV2364" s="577"/>
      <c r="AW2364" s="159"/>
    </row>
    <row r="2365" spans="1:49" ht="51">
      <c r="A2365" s="395"/>
      <c r="B2365" s="395">
        <v>3092110600</v>
      </c>
      <c r="C2365" s="263" t="s">
        <v>9282</v>
      </c>
      <c r="D2365" s="263" t="s">
        <v>9283</v>
      </c>
      <c r="E2365" s="263" t="s">
        <v>4522</v>
      </c>
      <c r="F2365" s="263" t="s">
        <v>422</v>
      </c>
      <c r="G2365" s="263" t="s">
        <v>655</v>
      </c>
      <c r="H2365" s="263"/>
      <c r="I2365" s="263"/>
      <c r="J2365" s="263"/>
      <c r="K2365" s="263"/>
      <c r="L2365" s="263"/>
      <c r="M2365" s="263"/>
      <c r="N2365" s="263"/>
      <c r="O2365" s="158"/>
      <c r="P2365" s="296">
        <f t="shared" si="105"/>
        <v>0</v>
      </c>
      <c r="Q2365" s="263"/>
      <c r="R2365" s="263"/>
      <c r="S2365" s="263"/>
      <c r="T2365" s="263"/>
      <c r="U2365" s="263"/>
      <c r="V2365" s="263"/>
      <c r="W2365" s="263"/>
      <c r="X2365" s="158"/>
      <c r="Y2365" s="297">
        <f t="shared" si="106"/>
        <v>0</v>
      </c>
      <c r="Z2365" s="263"/>
      <c r="AA2365" s="263"/>
      <c r="AB2365" s="263"/>
      <c r="AC2365" s="263"/>
      <c r="AD2365" s="263"/>
      <c r="AE2365" s="263"/>
      <c r="AF2365" s="263">
        <v>1</v>
      </c>
      <c r="AG2365" s="158">
        <v>45181</v>
      </c>
      <c r="AH2365" s="297">
        <f t="shared" si="104"/>
        <v>1</v>
      </c>
      <c r="AI2365" s="573"/>
      <c r="AJ2365" s="574" t="s">
        <v>659</v>
      </c>
      <c r="AK2365" s="574" t="s">
        <v>430</v>
      </c>
      <c r="AL2365" s="574"/>
      <c r="AM2365" s="574"/>
      <c r="AN2365" s="574"/>
      <c r="AO2365" s="574"/>
      <c r="AP2365" s="574"/>
      <c r="AQ2365" s="574"/>
      <c r="AR2365" s="574"/>
      <c r="AS2365" s="575"/>
      <c r="AT2365" s="576"/>
      <c r="AU2365" s="575"/>
      <c r="AV2365" s="577"/>
      <c r="AW2365" s="159"/>
    </row>
    <row r="2366" spans="1:49" ht="38.25">
      <c r="A2366" s="395"/>
      <c r="B2366" s="395">
        <v>5303670900</v>
      </c>
      <c r="C2366" s="263" t="s">
        <v>9284</v>
      </c>
      <c r="D2366" s="263" t="s">
        <v>9285</v>
      </c>
      <c r="E2366" s="263" t="s">
        <v>4523</v>
      </c>
      <c r="F2366" s="263" t="s">
        <v>422</v>
      </c>
      <c r="G2366" s="263" t="s">
        <v>655</v>
      </c>
      <c r="H2366" s="263"/>
      <c r="I2366" s="263"/>
      <c r="J2366" s="263"/>
      <c r="K2366" s="263"/>
      <c r="L2366" s="263"/>
      <c r="M2366" s="263"/>
      <c r="N2366" s="263"/>
      <c r="O2366" s="158"/>
      <c r="P2366" s="296">
        <f t="shared" si="105"/>
        <v>0</v>
      </c>
      <c r="Q2366" s="263"/>
      <c r="R2366" s="263"/>
      <c r="S2366" s="263"/>
      <c r="T2366" s="263"/>
      <c r="U2366" s="263"/>
      <c r="V2366" s="263"/>
      <c r="W2366" s="263"/>
      <c r="X2366" s="158"/>
      <c r="Y2366" s="297">
        <f t="shared" si="106"/>
        <v>0</v>
      </c>
      <c r="Z2366" s="263"/>
      <c r="AA2366" s="263"/>
      <c r="AB2366" s="263"/>
      <c r="AC2366" s="263"/>
      <c r="AD2366" s="263"/>
      <c r="AE2366" s="263"/>
      <c r="AF2366" s="263">
        <v>2</v>
      </c>
      <c r="AG2366" s="158">
        <v>45114</v>
      </c>
      <c r="AH2366" s="297">
        <f t="shared" si="104"/>
        <v>2</v>
      </c>
      <c r="AI2366" s="573"/>
      <c r="AJ2366" s="574" t="s">
        <v>659</v>
      </c>
      <c r="AK2366" s="574" t="s">
        <v>430</v>
      </c>
      <c r="AL2366" s="574"/>
      <c r="AM2366" s="574"/>
      <c r="AN2366" s="574"/>
      <c r="AO2366" s="574"/>
      <c r="AP2366" s="574"/>
      <c r="AQ2366" s="574"/>
      <c r="AR2366" s="574"/>
      <c r="AS2366" s="575"/>
      <c r="AT2366" s="576"/>
      <c r="AU2366" s="575"/>
      <c r="AV2366" s="577"/>
      <c r="AW2366" s="159"/>
    </row>
    <row r="2367" spans="1:49" ht="51">
      <c r="A2367" s="395"/>
      <c r="B2367" s="395">
        <v>3585700800</v>
      </c>
      <c r="C2367" s="263" t="s">
        <v>9286</v>
      </c>
      <c r="D2367" s="263" t="s">
        <v>9287</v>
      </c>
      <c r="E2367" s="263" t="s">
        <v>4524</v>
      </c>
      <c r="F2367" s="263" t="s">
        <v>422</v>
      </c>
      <c r="G2367" s="263" t="s">
        <v>655</v>
      </c>
      <c r="H2367" s="263"/>
      <c r="I2367" s="263"/>
      <c r="J2367" s="263"/>
      <c r="K2367" s="263"/>
      <c r="L2367" s="263"/>
      <c r="M2367" s="263"/>
      <c r="N2367" s="263"/>
      <c r="O2367" s="158"/>
      <c r="P2367" s="296">
        <f t="shared" si="105"/>
        <v>0</v>
      </c>
      <c r="Q2367" s="263"/>
      <c r="R2367" s="263"/>
      <c r="S2367" s="263"/>
      <c r="T2367" s="263"/>
      <c r="U2367" s="263"/>
      <c r="V2367" s="263"/>
      <c r="W2367" s="263"/>
      <c r="X2367" s="158"/>
      <c r="Y2367" s="297">
        <f t="shared" si="106"/>
        <v>0</v>
      </c>
      <c r="Z2367" s="263"/>
      <c r="AA2367" s="263"/>
      <c r="AB2367" s="263"/>
      <c r="AC2367" s="263"/>
      <c r="AD2367" s="263"/>
      <c r="AE2367" s="263"/>
      <c r="AF2367" s="263">
        <v>1</v>
      </c>
      <c r="AG2367" s="158">
        <v>45006</v>
      </c>
      <c r="AH2367" s="297">
        <f t="shared" si="104"/>
        <v>1</v>
      </c>
      <c r="AI2367" s="573"/>
      <c r="AJ2367" s="574" t="s">
        <v>659</v>
      </c>
      <c r="AK2367" s="574" t="s">
        <v>430</v>
      </c>
      <c r="AL2367" s="574"/>
      <c r="AM2367" s="574"/>
      <c r="AN2367" s="574"/>
      <c r="AO2367" s="574"/>
      <c r="AP2367" s="574"/>
      <c r="AQ2367" s="574"/>
      <c r="AR2367" s="574"/>
      <c r="AS2367" s="575"/>
      <c r="AT2367" s="576"/>
      <c r="AU2367" s="575"/>
      <c r="AV2367" s="577"/>
      <c r="AW2367" s="159"/>
    </row>
    <row r="2368" spans="1:49" ht="51">
      <c r="A2368" s="395"/>
      <c r="B2368" s="395">
        <v>3555040700</v>
      </c>
      <c r="C2368" s="263" t="s">
        <v>9288</v>
      </c>
      <c r="D2368" s="263" t="s">
        <v>9289</v>
      </c>
      <c r="E2368" s="263" t="s">
        <v>4525</v>
      </c>
      <c r="F2368" s="263" t="s">
        <v>422</v>
      </c>
      <c r="G2368" s="263" t="s">
        <v>655</v>
      </c>
      <c r="H2368" s="263"/>
      <c r="I2368" s="263"/>
      <c r="J2368" s="263"/>
      <c r="K2368" s="263"/>
      <c r="L2368" s="263"/>
      <c r="M2368" s="263"/>
      <c r="N2368" s="263"/>
      <c r="O2368" s="158"/>
      <c r="P2368" s="296">
        <f t="shared" si="105"/>
        <v>0</v>
      </c>
      <c r="Q2368" s="263"/>
      <c r="R2368" s="263"/>
      <c r="S2368" s="263"/>
      <c r="T2368" s="263"/>
      <c r="U2368" s="263"/>
      <c r="V2368" s="263"/>
      <c r="W2368" s="263"/>
      <c r="X2368" s="158"/>
      <c r="Y2368" s="297">
        <f t="shared" si="106"/>
        <v>0</v>
      </c>
      <c r="Z2368" s="263"/>
      <c r="AA2368" s="263"/>
      <c r="AB2368" s="263"/>
      <c r="AC2368" s="263"/>
      <c r="AD2368" s="263"/>
      <c r="AE2368" s="263"/>
      <c r="AF2368" s="263">
        <v>1</v>
      </c>
      <c r="AG2368" s="158">
        <v>45148</v>
      </c>
      <c r="AH2368" s="297">
        <f t="shared" si="104"/>
        <v>1</v>
      </c>
      <c r="AI2368" s="573"/>
      <c r="AJ2368" s="574" t="s">
        <v>659</v>
      </c>
      <c r="AK2368" s="574" t="s">
        <v>430</v>
      </c>
      <c r="AL2368" s="574"/>
      <c r="AM2368" s="574"/>
      <c r="AN2368" s="574"/>
      <c r="AO2368" s="574"/>
      <c r="AP2368" s="574"/>
      <c r="AQ2368" s="574"/>
      <c r="AR2368" s="574"/>
      <c r="AS2368" s="575"/>
      <c r="AT2368" s="576"/>
      <c r="AU2368" s="575"/>
      <c r="AV2368" s="577"/>
      <c r="AW2368" s="159"/>
    </row>
    <row r="2369" spans="1:49" ht="51">
      <c r="A2369" s="395"/>
      <c r="B2369" s="395">
        <v>4672210100</v>
      </c>
      <c r="C2369" s="263" t="s">
        <v>9290</v>
      </c>
      <c r="D2369" s="263" t="s">
        <v>9291</v>
      </c>
      <c r="E2369" s="263" t="s">
        <v>4526</v>
      </c>
      <c r="F2369" s="263" t="s">
        <v>422</v>
      </c>
      <c r="G2369" s="263" t="s">
        <v>655</v>
      </c>
      <c r="H2369" s="263"/>
      <c r="I2369" s="263"/>
      <c r="J2369" s="263"/>
      <c r="K2369" s="263"/>
      <c r="L2369" s="263"/>
      <c r="M2369" s="263"/>
      <c r="N2369" s="263"/>
      <c r="O2369" s="158"/>
      <c r="P2369" s="296">
        <f t="shared" si="105"/>
        <v>0</v>
      </c>
      <c r="Q2369" s="263"/>
      <c r="R2369" s="263"/>
      <c r="S2369" s="263"/>
      <c r="T2369" s="263"/>
      <c r="U2369" s="263"/>
      <c r="V2369" s="263"/>
      <c r="W2369" s="263"/>
      <c r="X2369" s="158"/>
      <c r="Y2369" s="297">
        <f t="shared" si="106"/>
        <v>0</v>
      </c>
      <c r="Z2369" s="263"/>
      <c r="AA2369" s="263"/>
      <c r="AB2369" s="263"/>
      <c r="AC2369" s="263"/>
      <c r="AD2369" s="263"/>
      <c r="AE2369" s="263"/>
      <c r="AF2369" s="263">
        <v>1</v>
      </c>
      <c r="AG2369" s="158">
        <v>45014</v>
      </c>
      <c r="AH2369" s="297">
        <f t="shared" si="104"/>
        <v>1</v>
      </c>
      <c r="AI2369" s="573"/>
      <c r="AJ2369" s="574" t="s">
        <v>659</v>
      </c>
      <c r="AK2369" s="574" t="s">
        <v>430</v>
      </c>
      <c r="AL2369" s="574"/>
      <c r="AM2369" s="574"/>
      <c r="AN2369" s="574"/>
      <c r="AO2369" s="574"/>
      <c r="AP2369" s="574"/>
      <c r="AQ2369" s="574"/>
      <c r="AR2369" s="574"/>
      <c r="AS2369" s="575"/>
      <c r="AT2369" s="576"/>
      <c r="AU2369" s="575"/>
      <c r="AV2369" s="577"/>
      <c r="AW2369" s="159"/>
    </row>
    <row r="2370" spans="1:49" ht="51">
      <c r="A2370" s="395"/>
      <c r="B2370" s="395">
        <v>5912703300</v>
      </c>
      <c r="C2370" s="263" t="s">
        <v>9292</v>
      </c>
      <c r="D2370" s="263" t="s">
        <v>9293</v>
      </c>
      <c r="E2370" s="263" t="s">
        <v>4527</v>
      </c>
      <c r="F2370" s="263" t="s">
        <v>422</v>
      </c>
      <c r="G2370" s="263" t="s">
        <v>655</v>
      </c>
      <c r="H2370" s="263"/>
      <c r="I2370" s="263"/>
      <c r="J2370" s="263"/>
      <c r="K2370" s="263"/>
      <c r="L2370" s="263"/>
      <c r="M2370" s="263"/>
      <c r="N2370" s="263"/>
      <c r="O2370" s="158"/>
      <c r="P2370" s="296">
        <f t="shared" si="105"/>
        <v>0</v>
      </c>
      <c r="Q2370" s="263"/>
      <c r="R2370" s="263"/>
      <c r="S2370" s="263"/>
      <c r="T2370" s="263"/>
      <c r="U2370" s="263"/>
      <c r="V2370" s="263"/>
      <c r="W2370" s="263"/>
      <c r="X2370" s="158"/>
      <c r="Y2370" s="297">
        <f t="shared" si="106"/>
        <v>0</v>
      </c>
      <c r="Z2370" s="263"/>
      <c r="AA2370" s="263"/>
      <c r="AB2370" s="263"/>
      <c r="AC2370" s="263"/>
      <c r="AD2370" s="263"/>
      <c r="AE2370" s="263"/>
      <c r="AF2370" s="263">
        <v>1</v>
      </c>
      <c r="AG2370" s="158">
        <v>45135</v>
      </c>
      <c r="AH2370" s="297">
        <f t="shared" si="104"/>
        <v>1</v>
      </c>
      <c r="AI2370" s="573"/>
      <c r="AJ2370" s="574" t="s">
        <v>659</v>
      </c>
      <c r="AK2370" s="574" t="s">
        <v>430</v>
      </c>
      <c r="AL2370" s="574"/>
      <c r="AM2370" s="574"/>
      <c r="AN2370" s="574"/>
      <c r="AO2370" s="574"/>
      <c r="AP2370" s="574"/>
      <c r="AQ2370" s="574"/>
      <c r="AR2370" s="574"/>
      <c r="AS2370" s="575"/>
      <c r="AT2370" s="576"/>
      <c r="AU2370" s="575"/>
      <c r="AV2370" s="577"/>
      <c r="AW2370" s="159"/>
    </row>
    <row r="2371" spans="1:49" ht="51">
      <c r="A2371" s="395"/>
      <c r="B2371" s="395">
        <v>4165430400</v>
      </c>
      <c r="C2371" s="263" t="s">
        <v>9294</v>
      </c>
      <c r="D2371" s="263" t="s">
        <v>9295</v>
      </c>
      <c r="E2371" s="263" t="s">
        <v>4528</v>
      </c>
      <c r="F2371" s="263" t="s">
        <v>414</v>
      </c>
      <c r="G2371" s="263" t="s">
        <v>666</v>
      </c>
      <c r="H2371" s="263"/>
      <c r="I2371" s="263"/>
      <c r="J2371" s="263"/>
      <c r="K2371" s="263"/>
      <c r="L2371" s="263"/>
      <c r="M2371" s="263"/>
      <c r="N2371" s="263"/>
      <c r="O2371" s="158"/>
      <c r="P2371" s="296">
        <f t="shared" si="105"/>
        <v>0</v>
      </c>
      <c r="Q2371" s="263"/>
      <c r="R2371" s="263"/>
      <c r="S2371" s="263"/>
      <c r="T2371" s="263"/>
      <c r="U2371" s="263"/>
      <c r="V2371" s="263"/>
      <c r="W2371" s="263"/>
      <c r="X2371" s="158"/>
      <c r="Y2371" s="297">
        <f t="shared" si="106"/>
        <v>0</v>
      </c>
      <c r="Z2371" s="263"/>
      <c r="AA2371" s="263"/>
      <c r="AB2371" s="263"/>
      <c r="AC2371" s="263"/>
      <c r="AD2371" s="263"/>
      <c r="AE2371" s="263"/>
      <c r="AF2371" s="263">
        <v>1</v>
      </c>
      <c r="AG2371" s="158">
        <v>45266</v>
      </c>
      <c r="AH2371" s="297">
        <f t="shared" si="104"/>
        <v>1</v>
      </c>
      <c r="AI2371" s="573"/>
      <c r="AJ2371" s="574" t="s">
        <v>659</v>
      </c>
      <c r="AK2371" s="574" t="s">
        <v>430</v>
      </c>
      <c r="AL2371" s="574"/>
      <c r="AM2371" s="574"/>
      <c r="AN2371" s="574"/>
      <c r="AO2371" s="574"/>
      <c r="AP2371" s="574"/>
      <c r="AQ2371" s="574"/>
      <c r="AR2371" s="574"/>
      <c r="AS2371" s="575"/>
      <c r="AT2371" s="576"/>
      <c r="AU2371" s="575"/>
      <c r="AV2371" s="577"/>
      <c r="AW2371" s="159"/>
    </row>
    <row r="2372" spans="1:49" ht="51">
      <c r="A2372" s="395"/>
      <c r="B2372" s="395">
        <v>3050122300</v>
      </c>
      <c r="C2372" s="263" t="s">
        <v>9296</v>
      </c>
      <c r="D2372" s="263" t="s">
        <v>9297</v>
      </c>
      <c r="E2372" s="263" t="s">
        <v>4529</v>
      </c>
      <c r="F2372" s="263" t="s">
        <v>416</v>
      </c>
      <c r="G2372" s="263" t="s">
        <v>666</v>
      </c>
      <c r="H2372" s="263"/>
      <c r="I2372" s="263"/>
      <c r="J2372" s="263"/>
      <c r="K2372" s="263"/>
      <c r="L2372" s="263"/>
      <c r="M2372" s="263"/>
      <c r="N2372" s="263"/>
      <c r="O2372" s="158"/>
      <c r="P2372" s="296">
        <f t="shared" si="105"/>
        <v>0</v>
      </c>
      <c r="Q2372" s="263"/>
      <c r="R2372" s="263"/>
      <c r="S2372" s="263"/>
      <c r="T2372" s="263"/>
      <c r="U2372" s="263"/>
      <c r="V2372" s="263"/>
      <c r="W2372" s="263"/>
      <c r="X2372" s="158"/>
      <c r="Y2372" s="297">
        <f t="shared" si="106"/>
        <v>0</v>
      </c>
      <c r="Z2372" s="263"/>
      <c r="AA2372" s="263"/>
      <c r="AB2372" s="263"/>
      <c r="AC2372" s="263"/>
      <c r="AD2372" s="263"/>
      <c r="AE2372" s="263"/>
      <c r="AF2372" s="263">
        <v>1</v>
      </c>
      <c r="AG2372" s="158">
        <v>44972</v>
      </c>
      <c r="AH2372" s="297">
        <f t="shared" si="104"/>
        <v>1</v>
      </c>
      <c r="AI2372" s="573"/>
      <c r="AJ2372" s="574" t="s">
        <v>659</v>
      </c>
      <c r="AK2372" s="574" t="s">
        <v>430</v>
      </c>
      <c r="AL2372" s="574"/>
      <c r="AM2372" s="574"/>
      <c r="AN2372" s="574"/>
      <c r="AO2372" s="574"/>
      <c r="AP2372" s="574"/>
      <c r="AQ2372" s="574"/>
      <c r="AR2372" s="574"/>
      <c r="AS2372" s="575"/>
      <c r="AT2372" s="576"/>
      <c r="AU2372" s="575"/>
      <c r="AV2372" s="577"/>
      <c r="AW2372" s="159"/>
    </row>
    <row r="2373" spans="1:49" ht="51">
      <c r="A2373" s="395"/>
      <c r="B2373" s="395">
        <v>3050122300</v>
      </c>
      <c r="C2373" s="263" t="s">
        <v>9298</v>
      </c>
      <c r="D2373" s="263" t="s">
        <v>9297</v>
      </c>
      <c r="E2373" s="263" t="s">
        <v>4530</v>
      </c>
      <c r="F2373" s="263" t="s">
        <v>416</v>
      </c>
      <c r="G2373" s="263" t="s">
        <v>666</v>
      </c>
      <c r="H2373" s="263"/>
      <c r="I2373" s="263"/>
      <c r="J2373" s="263"/>
      <c r="K2373" s="263"/>
      <c r="L2373" s="263"/>
      <c r="M2373" s="263"/>
      <c r="N2373" s="263"/>
      <c r="O2373" s="158"/>
      <c r="P2373" s="296">
        <f t="shared" si="105"/>
        <v>0</v>
      </c>
      <c r="Q2373" s="263"/>
      <c r="R2373" s="263"/>
      <c r="S2373" s="263"/>
      <c r="T2373" s="263"/>
      <c r="U2373" s="263"/>
      <c r="V2373" s="263"/>
      <c r="W2373" s="263"/>
      <c r="X2373" s="158"/>
      <c r="Y2373" s="297">
        <f t="shared" si="106"/>
        <v>0</v>
      </c>
      <c r="Z2373" s="263"/>
      <c r="AA2373" s="263"/>
      <c r="AB2373" s="263"/>
      <c r="AC2373" s="263"/>
      <c r="AD2373" s="263"/>
      <c r="AE2373" s="263"/>
      <c r="AF2373" s="263">
        <v>1</v>
      </c>
      <c r="AG2373" s="158">
        <v>44971</v>
      </c>
      <c r="AH2373" s="297">
        <f t="shared" si="104"/>
        <v>1</v>
      </c>
      <c r="AI2373" s="573"/>
      <c r="AJ2373" s="574" t="s">
        <v>659</v>
      </c>
      <c r="AK2373" s="574" t="s">
        <v>430</v>
      </c>
      <c r="AL2373" s="574"/>
      <c r="AM2373" s="574"/>
      <c r="AN2373" s="574"/>
      <c r="AO2373" s="574"/>
      <c r="AP2373" s="574"/>
      <c r="AQ2373" s="574"/>
      <c r="AR2373" s="574"/>
      <c r="AS2373" s="575"/>
      <c r="AT2373" s="576"/>
      <c r="AU2373" s="575"/>
      <c r="AV2373" s="577"/>
      <c r="AW2373" s="159"/>
    </row>
    <row r="2374" spans="1:49" ht="51">
      <c r="A2374" s="395"/>
      <c r="B2374" s="395">
        <v>3050122300</v>
      </c>
      <c r="C2374" s="263" t="s">
        <v>9299</v>
      </c>
      <c r="D2374" s="263" t="s">
        <v>9297</v>
      </c>
      <c r="E2374" s="263" t="s">
        <v>4531</v>
      </c>
      <c r="F2374" s="263" t="s">
        <v>416</v>
      </c>
      <c r="G2374" s="263" t="s">
        <v>666</v>
      </c>
      <c r="H2374" s="263"/>
      <c r="I2374" s="263"/>
      <c r="J2374" s="263"/>
      <c r="K2374" s="263"/>
      <c r="L2374" s="263"/>
      <c r="M2374" s="263"/>
      <c r="N2374" s="263"/>
      <c r="O2374" s="158"/>
      <c r="P2374" s="296">
        <f t="shared" si="105"/>
        <v>0</v>
      </c>
      <c r="Q2374" s="263"/>
      <c r="R2374" s="263"/>
      <c r="S2374" s="263"/>
      <c r="T2374" s="263"/>
      <c r="U2374" s="263"/>
      <c r="V2374" s="263"/>
      <c r="W2374" s="263"/>
      <c r="X2374" s="158"/>
      <c r="Y2374" s="297">
        <f t="shared" si="106"/>
        <v>0</v>
      </c>
      <c r="Z2374" s="263"/>
      <c r="AA2374" s="263"/>
      <c r="AB2374" s="263"/>
      <c r="AC2374" s="263"/>
      <c r="AD2374" s="263"/>
      <c r="AE2374" s="263"/>
      <c r="AF2374" s="263">
        <v>1</v>
      </c>
      <c r="AG2374" s="158">
        <v>44972</v>
      </c>
      <c r="AH2374" s="297">
        <f t="shared" si="104"/>
        <v>1</v>
      </c>
      <c r="AI2374" s="573"/>
      <c r="AJ2374" s="574" t="s">
        <v>659</v>
      </c>
      <c r="AK2374" s="574" t="s">
        <v>430</v>
      </c>
      <c r="AL2374" s="574"/>
      <c r="AM2374" s="574"/>
      <c r="AN2374" s="574"/>
      <c r="AO2374" s="574"/>
      <c r="AP2374" s="574"/>
      <c r="AQ2374" s="574"/>
      <c r="AR2374" s="574"/>
      <c r="AS2374" s="575"/>
      <c r="AT2374" s="576"/>
      <c r="AU2374" s="575"/>
      <c r="AV2374" s="577"/>
      <c r="AW2374" s="159"/>
    </row>
    <row r="2375" spans="1:49" ht="51">
      <c r="A2375" s="395"/>
      <c r="B2375" s="395">
        <v>3050122300</v>
      </c>
      <c r="C2375" s="263" t="s">
        <v>9300</v>
      </c>
      <c r="D2375" s="263" t="s">
        <v>9297</v>
      </c>
      <c r="E2375" s="263" t="s">
        <v>4532</v>
      </c>
      <c r="F2375" s="263" t="s">
        <v>416</v>
      </c>
      <c r="G2375" s="263" t="s">
        <v>666</v>
      </c>
      <c r="H2375" s="263"/>
      <c r="I2375" s="263"/>
      <c r="J2375" s="263"/>
      <c r="K2375" s="263"/>
      <c r="L2375" s="263"/>
      <c r="M2375" s="263"/>
      <c r="N2375" s="263"/>
      <c r="O2375" s="158"/>
      <c r="P2375" s="296">
        <f t="shared" si="105"/>
        <v>0</v>
      </c>
      <c r="Q2375" s="263"/>
      <c r="R2375" s="263"/>
      <c r="S2375" s="263"/>
      <c r="T2375" s="263"/>
      <c r="U2375" s="263"/>
      <c r="V2375" s="263"/>
      <c r="W2375" s="263"/>
      <c r="X2375" s="158"/>
      <c r="Y2375" s="297">
        <f t="shared" si="106"/>
        <v>0</v>
      </c>
      <c r="Z2375" s="263"/>
      <c r="AA2375" s="263"/>
      <c r="AB2375" s="263"/>
      <c r="AC2375" s="263"/>
      <c r="AD2375" s="263"/>
      <c r="AE2375" s="263"/>
      <c r="AF2375" s="263">
        <v>1</v>
      </c>
      <c r="AG2375" s="158">
        <v>44971</v>
      </c>
      <c r="AH2375" s="297">
        <f t="shared" si="104"/>
        <v>1</v>
      </c>
      <c r="AI2375" s="573"/>
      <c r="AJ2375" s="574" t="s">
        <v>659</v>
      </c>
      <c r="AK2375" s="574" t="s">
        <v>430</v>
      </c>
      <c r="AL2375" s="574"/>
      <c r="AM2375" s="574"/>
      <c r="AN2375" s="574"/>
      <c r="AO2375" s="574"/>
      <c r="AP2375" s="574"/>
      <c r="AQ2375" s="574"/>
      <c r="AR2375" s="574"/>
      <c r="AS2375" s="575"/>
      <c r="AT2375" s="576"/>
      <c r="AU2375" s="575"/>
      <c r="AV2375" s="577"/>
      <c r="AW2375" s="159"/>
    </row>
    <row r="2376" spans="1:49" ht="51">
      <c r="A2376" s="395"/>
      <c r="B2376" s="395">
        <v>3050122300</v>
      </c>
      <c r="C2376" s="263" t="s">
        <v>9301</v>
      </c>
      <c r="D2376" s="263" t="s">
        <v>9297</v>
      </c>
      <c r="E2376" s="263" t="s">
        <v>4533</v>
      </c>
      <c r="F2376" s="263" t="s">
        <v>416</v>
      </c>
      <c r="G2376" s="263" t="s">
        <v>666</v>
      </c>
      <c r="H2376" s="263"/>
      <c r="I2376" s="263"/>
      <c r="J2376" s="263"/>
      <c r="K2376" s="263"/>
      <c r="L2376" s="263"/>
      <c r="M2376" s="263"/>
      <c r="N2376" s="263"/>
      <c r="O2376" s="158"/>
      <c r="P2376" s="296">
        <f t="shared" si="105"/>
        <v>0</v>
      </c>
      <c r="Q2376" s="263"/>
      <c r="R2376" s="263"/>
      <c r="S2376" s="263"/>
      <c r="T2376" s="263"/>
      <c r="U2376" s="263"/>
      <c r="V2376" s="263"/>
      <c r="W2376" s="263"/>
      <c r="X2376" s="158"/>
      <c r="Y2376" s="297">
        <f t="shared" si="106"/>
        <v>0</v>
      </c>
      <c r="Z2376" s="263"/>
      <c r="AA2376" s="263"/>
      <c r="AB2376" s="263"/>
      <c r="AC2376" s="263"/>
      <c r="AD2376" s="263"/>
      <c r="AE2376" s="263"/>
      <c r="AF2376" s="263">
        <v>1</v>
      </c>
      <c r="AG2376" s="158">
        <v>44972</v>
      </c>
      <c r="AH2376" s="297">
        <f t="shared" si="104"/>
        <v>1</v>
      </c>
      <c r="AI2376" s="573"/>
      <c r="AJ2376" s="574" t="s">
        <v>659</v>
      </c>
      <c r="AK2376" s="574" t="s">
        <v>430</v>
      </c>
      <c r="AL2376" s="574"/>
      <c r="AM2376" s="574"/>
      <c r="AN2376" s="574"/>
      <c r="AO2376" s="574"/>
      <c r="AP2376" s="574"/>
      <c r="AQ2376" s="574"/>
      <c r="AR2376" s="574"/>
      <c r="AS2376" s="575"/>
      <c r="AT2376" s="576"/>
      <c r="AU2376" s="575"/>
      <c r="AV2376" s="577"/>
      <c r="AW2376" s="159"/>
    </row>
    <row r="2377" spans="1:49" ht="38.25">
      <c r="A2377" s="395"/>
      <c r="B2377" s="395">
        <v>4240410800</v>
      </c>
      <c r="C2377" s="263" t="s">
        <v>9302</v>
      </c>
      <c r="D2377" s="263" t="s">
        <v>9303</v>
      </c>
      <c r="E2377" s="263" t="s">
        <v>4534</v>
      </c>
      <c r="F2377" s="263" t="s">
        <v>414</v>
      </c>
      <c r="G2377" s="263" t="s">
        <v>666</v>
      </c>
      <c r="H2377" s="263"/>
      <c r="I2377" s="263"/>
      <c r="J2377" s="263"/>
      <c r="K2377" s="263"/>
      <c r="L2377" s="263"/>
      <c r="M2377" s="263"/>
      <c r="N2377" s="263"/>
      <c r="O2377" s="158"/>
      <c r="P2377" s="296">
        <f t="shared" si="105"/>
        <v>0</v>
      </c>
      <c r="Q2377" s="263"/>
      <c r="R2377" s="263"/>
      <c r="S2377" s="263"/>
      <c r="T2377" s="263"/>
      <c r="U2377" s="263"/>
      <c r="V2377" s="263"/>
      <c r="W2377" s="263"/>
      <c r="X2377" s="158"/>
      <c r="Y2377" s="297">
        <f t="shared" si="106"/>
        <v>0</v>
      </c>
      <c r="Z2377" s="263"/>
      <c r="AA2377" s="263"/>
      <c r="AB2377" s="263"/>
      <c r="AC2377" s="263"/>
      <c r="AD2377" s="263"/>
      <c r="AE2377" s="263"/>
      <c r="AF2377" s="263">
        <v>2</v>
      </c>
      <c r="AG2377" s="158">
        <v>45057</v>
      </c>
      <c r="AH2377" s="297">
        <f t="shared" si="104"/>
        <v>2</v>
      </c>
      <c r="AI2377" s="573"/>
      <c r="AJ2377" s="574" t="s">
        <v>659</v>
      </c>
      <c r="AK2377" s="574" t="s">
        <v>430</v>
      </c>
      <c r="AL2377" s="574"/>
      <c r="AM2377" s="574"/>
      <c r="AN2377" s="574"/>
      <c r="AO2377" s="574"/>
      <c r="AP2377" s="574"/>
      <c r="AQ2377" s="574"/>
      <c r="AR2377" s="574"/>
      <c r="AS2377" s="575"/>
      <c r="AT2377" s="576"/>
      <c r="AU2377" s="575"/>
      <c r="AV2377" s="577"/>
      <c r="AW2377" s="159"/>
    </row>
    <row r="2378" spans="1:49" ht="38.25">
      <c r="A2378" s="395"/>
      <c r="B2378" s="395">
        <v>4240410700</v>
      </c>
      <c r="C2378" s="263" t="s">
        <v>9304</v>
      </c>
      <c r="D2378" s="263" t="s">
        <v>9303</v>
      </c>
      <c r="E2378" s="263" t="s">
        <v>4535</v>
      </c>
      <c r="F2378" s="263" t="s">
        <v>414</v>
      </c>
      <c r="G2378" s="263" t="s">
        <v>666</v>
      </c>
      <c r="H2378" s="263"/>
      <c r="I2378" s="263"/>
      <c r="J2378" s="263"/>
      <c r="K2378" s="263"/>
      <c r="L2378" s="263"/>
      <c r="M2378" s="263"/>
      <c r="N2378" s="263"/>
      <c r="O2378" s="158"/>
      <c r="P2378" s="296">
        <f t="shared" si="105"/>
        <v>0</v>
      </c>
      <c r="Q2378" s="263"/>
      <c r="R2378" s="263"/>
      <c r="S2378" s="263"/>
      <c r="T2378" s="263"/>
      <c r="U2378" s="263"/>
      <c r="V2378" s="263"/>
      <c r="W2378" s="263"/>
      <c r="X2378" s="158"/>
      <c r="Y2378" s="297">
        <f t="shared" si="106"/>
        <v>0</v>
      </c>
      <c r="Z2378" s="263">
        <v>2</v>
      </c>
      <c r="AA2378" s="263"/>
      <c r="AB2378" s="263"/>
      <c r="AC2378" s="263"/>
      <c r="AD2378" s="263"/>
      <c r="AE2378" s="263"/>
      <c r="AF2378" s="263"/>
      <c r="AG2378" s="158">
        <v>45057</v>
      </c>
      <c r="AH2378" s="297">
        <f t="shared" si="104"/>
        <v>2</v>
      </c>
      <c r="AI2378" s="573">
        <v>0</v>
      </c>
      <c r="AJ2378" s="574" t="s">
        <v>659</v>
      </c>
      <c r="AK2378" s="574" t="s">
        <v>430</v>
      </c>
      <c r="AL2378" s="574" t="s">
        <v>671</v>
      </c>
      <c r="AM2378" s="574" t="s">
        <v>649</v>
      </c>
      <c r="AN2378" s="574"/>
      <c r="AO2378" s="574">
        <v>55</v>
      </c>
      <c r="AP2378" s="574"/>
      <c r="AQ2378" s="574"/>
      <c r="AR2378" s="574"/>
      <c r="AS2378" s="575">
        <v>0.55500000000000005</v>
      </c>
      <c r="AT2378" s="576">
        <v>3</v>
      </c>
      <c r="AU2378" s="575" t="s">
        <v>672</v>
      </c>
      <c r="AV2378" s="577" t="s">
        <v>653</v>
      </c>
      <c r="AW2378" s="159"/>
    </row>
    <row r="2379" spans="1:49" ht="38.25">
      <c r="A2379" s="395"/>
      <c r="B2379" s="395">
        <v>4240410800</v>
      </c>
      <c r="C2379" s="263" t="s">
        <v>9305</v>
      </c>
      <c r="D2379" s="263" t="s">
        <v>9303</v>
      </c>
      <c r="E2379" s="263" t="s">
        <v>4536</v>
      </c>
      <c r="F2379" s="263" t="s">
        <v>414</v>
      </c>
      <c r="G2379" s="263" t="s">
        <v>666</v>
      </c>
      <c r="H2379" s="263"/>
      <c r="I2379" s="263"/>
      <c r="J2379" s="263"/>
      <c r="K2379" s="263"/>
      <c r="L2379" s="263"/>
      <c r="M2379" s="263"/>
      <c r="N2379" s="263"/>
      <c r="O2379" s="158"/>
      <c r="P2379" s="296">
        <f t="shared" si="105"/>
        <v>0</v>
      </c>
      <c r="Q2379" s="263"/>
      <c r="R2379" s="263"/>
      <c r="S2379" s="263"/>
      <c r="T2379" s="263"/>
      <c r="U2379" s="263"/>
      <c r="V2379" s="263"/>
      <c r="W2379" s="263"/>
      <c r="X2379" s="158"/>
      <c r="Y2379" s="297">
        <f t="shared" si="106"/>
        <v>0</v>
      </c>
      <c r="Z2379" s="263"/>
      <c r="AA2379" s="263"/>
      <c r="AB2379" s="263"/>
      <c r="AC2379" s="263"/>
      <c r="AD2379" s="263"/>
      <c r="AE2379" s="263"/>
      <c r="AF2379" s="263">
        <v>2</v>
      </c>
      <c r="AG2379" s="158">
        <v>45057</v>
      </c>
      <c r="AH2379" s="297">
        <f t="shared" si="104"/>
        <v>2</v>
      </c>
      <c r="AI2379" s="573"/>
      <c r="AJ2379" s="574" t="s">
        <v>659</v>
      </c>
      <c r="AK2379" s="574" t="s">
        <v>430</v>
      </c>
      <c r="AL2379" s="574"/>
      <c r="AM2379" s="574"/>
      <c r="AN2379" s="574"/>
      <c r="AO2379" s="574"/>
      <c r="AP2379" s="574"/>
      <c r="AQ2379" s="574"/>
      <c r="AR2379" s="574"/>
      <c r="AS2379" s="575"/>
      <c r="AT2379" s="576"/>
      <c r="AU2379" s="575"/>
      <c r="AV2379" s="577"/>
      <c r="AW2379" s="159"/>
    </row>
    <row r="2380" spans="1:49" ht="38.25">
      <c r="A2380" s="395"/>
      <c r="B2380" s="395">
        <v>4240410700</v>
      </c>
      <c r="C2380" s="263" t="s">
        <v>9306</v>
      </c>
      <c r="D2380" s="263" t="s">
        <v>9303</v>
      </c>
      <c r="E2380" s="263" t="s">
        <v>4537</v>
      </c>
      <c r="F2380" s="263" t="s">
        <v>414</v>
      </c>
      <c r="G2380" s="263" t="s">
        <v>666</v>
      </c>
      <c r="H2380" s="263"/>
      <c r="I2380" s="263"/>
      <c r="J2380" s="263"/>
      <c r="K2380" s="263"/>
      <c r="L2380" s="263"/>
      <c r="M2380" s="263"/>
      <c r="N2380" s="263"/>
      <c r="O2380" s="158"/>
      <c r="P2380" s="296">
        <f t="shared" si="105"/>
        <v>0</v>
      </c>
      <c r="Q2380" s="263"/>
      <c r="R2380" s="263"/>
      <c r="S2380" s="263"/>
      <c r="T2380" s="263"/>
      <c r="U2380" s="263"/>
      <c r="V2380" s="263"/>
      <c r="W2380" s="263"/>
      <c r="X2380" s="158"/>
      <c r="Y2380" s="297">
        <f t="shared" si="106"/>
        <v>0</v>
      </c>
      <c r="Z2380" s="263"/>
      <c r="AA2380" s="263"/>
      <c r="AB2380" s="263"/>
      <c r="AC2380" s="263"/>
      <c r="AD2380" s="263"/>
      <c r="AE2380" s="263"/>
      <c r="AF2380" s="263">
        <v>2</v>
      </c>
      <c r="AG2380" s="158">
        <v>45057</v>
      </c>
      <c r="AH2380" s="297">
        <f t="shared" si="104"/>
        <v>2</v>
      </c>
      <c r="AI2380" s="573"/>
      <c r="AJ2380" s="574" t="s">
        <v>659</v>
      </c>
      <c r="AK2380" s="574" t="s">
        <v>430</v>
      </c>
      <c r="AL2380" s="574"/>
      <c r="AM2380" s="574"/>
      <c r="AN2380" s="574"/>
      <c r="AO2380" s="574"/>
      <c r="AP2380" s="574"/>
      <c r="AQ2380" s="574"/>
      <c r="AR2380" s="574"/>
      <c r="AS2380" s="575"/>
      <c r="AT2380" s="576"/>
      <c r="AU2380" s="575"/>
      <c r="AV2380" s="577"/>
      <c r="AW2380" s="159"/>
    </row>
    <row r="2381" spans="1:49" ht="38.25">
      <c r="A2381" s="395"/>
      <c r="B2381" s="395">
        <v>4240410800</v>
      </c>
      <c r="C2381" s="263" t="s">
        <v>9307</v>
      </c>
      <c r="D2381" s="263" t="s">
        <v>9303</v>
      </c>
      <c r="E2381" s="263" t="s">
        <v>4538</v>
      </c>
      <c r="F2381" s="263" t="s">
        <v>414</v>
      </c>
      <c r="G2381" s="263" t="s">
        <v>666</v>
      </c>
      <c r="H2381" s="263"/>
      <c r="I2381" s="263"/>
      <c r="J2381" s="263"/>
      <c r="K2381" s="263"/>
      <c r="L2381" s="263"/>
      <c r="M2381" s="263"/>
      <c r="N2381" s="263"/>
      <c r="O2381" s="158"/>
      <c r="P2381" s="296">
        <f t="shared" si="105"/>
        <v>0</v>
      </c>
      <c r="Q2381" s="263"/>
      <c r="R2381" s="263"/>
      <c r="S2381" s="263"/>
      <c r="T2381" s="263"/>
      <c r="U2381" s="263"/>
      <c r="V2381" s="263"/>
      <c r="W2381" s="263"/>
      <c r="X2381" s="158"/>
      <c r="Y2381" s="297">
        <f t="shared" si="106"/>
        <v>0</v>
      </c>
      <c r="Z2381" s="263"/>
      <c r="AA2381" s="263"/>
      <c r="AB2381" s="263"/>
      <c r="AC2381" s="263"/>
      <c r="AD2381" s="263"/>
      <c r="AE2381" s="263"/>
      <c r="AF2381" s="263">
        <v>1</v>
      </c>
      <c r="AG2381" s="158">
        <v>45057</v>
      </c>
      <c r="AH2381" s="297">
        <f t="shared" si="104"/>
        <v>1</v>
      </c>
      <c r="AI2381" s="573"/>
      <c r="AJ2381" s="574" t="s">
        <v>659</v>
      </c>
      <c r="AK2381" s="574" t="s">
        <v>430</v>
      </c>
      <c r="AL2381" s="574"/>
      <c r="AM2381" s="574"/>
      <c r="AN2381" s="574"/>
      <c r="AO2381" s="574"/>
      <c r="AP2381" s="574"/>
      <c r="AQ2381" s="574"/>
      <c r="AR2381" s="574"/>
      <c r="AS2381" s="575"/>
      <c r="AT2381" s="576"/>
      <c r="AU2381" s="575"/>
      <c r="AV2381" s="577"/>
      <c r="AW2381" s="159"/>
    </row>
    <row r="2382" spans="1:49" ht="38.25">
      <c r="A2382" s="395"/>
      <c r="B2382" s="395">
        <v>4240410800</v>
      </c>
      <c r="C2382" s="263" t="s">
        <v>9308</v>
      </c>
      <c r="D2382" s="263" t="s">
        <v>9303</v>
      </c>
      <c r="E2382" s="263" t="s">
        <v>4539</v>
      </c>
      <c r="F2382" s="263" t="s">
        <v>414</v>
      </c>
      <c r="G2382" s="263" t="s">
        <v>666</v>
      </c>
      <c r="H2382" s="263"/>
      <c r="I2382" s="263"/>
      <c r="J2382" s="263"/>
      <c r="K2382" s="263"/>
      <c r="L2382" s="263"/>
      <c r="M2382" s="263"/>
      <c r="N2382" s="263"/>
      <c r="O2382" s="158"/>
      <c r="P2382" s="296">
        <f t="shared" si="105"/>
        <v>0</v>
      </c>
      <c r="Q2382" s="263"/>
      <c r="R2382" s="263"/>
      <c r="S2382" s="263"/>
      <c r="T2382" s="263"/>
      <c r="U2382" s="263"/>
      <c r="V2382" s="263"/>
      <c r="W2382" s="263"/>
      <c r="X2382" s="158"/>
      <c r="Y2382" s="297">
        <f t="shared" si="106"/>
        <v>0</v>
      </c>
      <c r="Z2382" s="263"/>
      <c r="AA2382" s="263"/>
      <c r="AB2382" s="263"/>
      <c r="AC2382" s="263"/>
      <c r="AD2382" s="263"/>
      <c r="AE2382" s="263"/>
      <c r="AF2382" s="263">
        <v>2</v>
      </c>
      <c r="AG2382" s="158">
        <v>45057</v>
      </c>
      <c r="AH2382" s="297">
        <f t="shared" si="104"/>
        <v>2</v>
      </c>
      <c r="AI2382" s="573"/>
      <c r="AJ2382" s="574" t="s">
        <v>659</v>
      </c>
      <c r="AK2382" s="574" t="s">
        <v>430</v>
      </c>
      <c r="AL2382" s="574"/>
      <c r="AM2382" s="574"/>
      <c r="AN2382" s="574"/>
      <c r="AO2382" s="574"/>
      <c r="AP2382" s="574"/>
      <c r="AQ2382" s="574"/>
      <c r="AR2382" s="574"/>
      <c r="AS2382" s="575"/>
      <c r="AT2382" s="576"/>
      <c r="AU2382" s="575"/>
      <c r="AV2382" s="577"/>
      <c r="AW2382" s="159"/>
    </row>
    <row r="2383" spans="1:49" ht="38.25">
      <c r="A2383" s="395"/>
      <c r="B2383" s="395">
        <v>4240410700</v>
      </c>
      <c r="C2383" s="263" t="s">
        <v>9309</v>
      </c>
      <c r="D2383" s="263" t="s">
        <v>9303</v>
      </c>
      <c r="E2383" s="263" t="s">
        <v>4540</v>
      </c>
      <c r="F2383" s="263" t="s">
        <v>414</v>
      </c>
      <c r="G2383" s="263" t="s">
        <v>666</v>
      </c>
      <c r="H2383" s="263"/>
      <c r="I2383" s="263"/>
      <c r="J2383" s="263"/>
      <c r="K2383" s="263"/>
      <c r="L2383" s="263"/>
      <c r="M2383" s="263"/>
      <c r="N2383" s="263"/>
      <c r="O2383" s="158"/>
      <c r="P2383" s="296">
        <f t="shared" si="105"/>
        <v>0</v>
      </c>
      <c r="Q2383" s="263"/>
      <c r="R2383" s="263"/>
      <c r="S2383" s="263"/>
      <c r="T2383" s="263"/>
      <c r="U2383" s="263"/>
      <c r="V2383" s="263"/>
      <c r="W2383" s="263"/>
      <c r="X2383" s="158"/>
      <c r="Y2383" s="297">
        <f t="shared" si="106"/>
        <v>0</v>
      </c>
      <c r="Z2383" s="263"/>
      <c r="AA2383" s="263"/>
      <c r="AB2383" s="263"/>
      <c r="AC2383" s="263"/>
      <c r="AD2383" s="263"/>
      <c r="AE2383" s="263"/>
      <c r="AF2383" s="263">
        <v>1</v>
      </c>
      <c r="AG2383" s="158">
        <v>45057</v>
      </c>
      <c r="AH2383" s="297">
        <f t="shared" si="104"/>
        <v>1</v>
      </c>
      <c r="AI2383" s="573"/>
      <c r="AJ2383" s="574" t="s">
        <v>659</v>
      </c>
      <c r="AK2383" s="574" t="s">
        <v>430</v>
      </c>
      <c r="AL2383" s="574"/>
      <c r="AM2383" s="574"/>
      <c r="AN2383" s="574"/>
      <c r="AO2383" s="574"/>
      <c r="AP2383" s="574"/>
      <c r="AQ2383" s="574"/>
      <c r="AR2383" s="574"/>
      <c r="AS2383" s="575"/>
      <c r="AT2383" s="576"/>
      <c r="AU2383" s="575"/>
      <c r="AV2383" s="577"/>
      <c r="AW2383" s="159"/>
    </row>
    <row r="2384" spans="1:49" ht="38.25">
      <c r="A2384" s="395"/>
      <c r="B2384" s="395">
        <v>4240410700</v>
      </c>
      <c r="C2384" s="263" t="s">
        <v>9310</v>
      </c>
      <c r="D2384" s="263" t="s">
        <v>9303</v>
      </c>
      <c r="E2384" s="263" t="s">
        <v>4541</v>
      </c>
      <c r="F2384" s="263" t="s">
        <v>414</v>
      </c>
      <c r="G2384" s="263" t="s">
        <v>666</v>
      </c>
      <c r="H2384" s="263"/>
      <c r="I2384" s="263"/>
      <c r="J2384" s="263"/>
      <c r="K2384" s="263"/>
      <c r="L2384" s="263"/>
      <c r="M2384" s="263"/>
      <c r="N2384" s="263"/>
      <c r="O2384" s="158"/>
      <c r="P2384" s="296">
        <f t="shared" si="105"/>
        <v>0</v>
      </c>
      <c r="Q2384" s="263"/>
      <c r="R2384" s="263"/>
      <c r="S2384" s="263"/>
      <c r="T2384" s="263"/>
      <c r="U2384" s="263"/>
      <c r="V2384" s="263"/>
      <c r="W2384" s="263"/>
      <c r="X2384" s="158"/>
      <c r="Y2384" s="297">
        <f t="shared" si="106"/>
        <v>0</v>
      </c>
      <c r="Z2384" s="263"/>
      <c r="AA2384" s="263"/>
      <c r="AB2384" s="263"/>
      <c r="AC2384" s="263"/>
      <c r="AD2384" s="263"/>
      <c r="AE2384" s="263"/>
      <c r="AF2384" s="263">
        <v>2</v>
      </c>
      <c r="AG2384" s="158">
        <v>45057</v>
      </c>
      <c r="AH2384" s="297">
        <f t="shared" si="104"/>
        <v>2</v>
      </c>
      <c r="AI2384" s="573"/>
      <c r="AJ2384" s="574" t="s">
        <v>659</v>
      </c>
      <c r="AK2384" s="574" t="s">
        <v>430</v>
      </c>
      <c r="AL2384" s="574"/>
      <c r="AM2384" s="574"/>
      <c r="AN2384" s="574"/>
      <c r="AO2384" s="574"/>
      <c r="AP2384" s="574"/>
      <c r="AQ2384" s="574"/>
      <c r="AR2384" s="574"/>
      <c r="AS2384" s="575"/>
      <c r="AT2384" s="576"/>
      <c r="AU2384" s="575"/>
      <c r="AV2384" s="577"/>
      <c r="AW2384" s="159"/>
    </row>
    <row r="2385" spans="1:49" ht="25.5">
      <c r="A2385" s="395"/>
      <c r="B2385" s="395">
        <v>3410504000</v>
      </c>
      <c r="C2385" s="263" t="s">
        <v>9311</v>
      </c>
      <c r="D2385" s="263" t="s">
        <v>9312</v>
      </c>
      <c r="E2385" s="263" t="s">
        <v>4542</v>
      </c>
      <c r="F2385" s="263" t="s">
        <v>416</v>
      </c>
      <c r="G2385" s="263" t="s">
        <v>666</v>
      </c>
      <c r="H2385" s="263"/>
      <c r="I2385" s="263"/>
      <c r="J2385" s="263"/>
      <c r="K2385" s="263"/>
      <c r="L2385" s="263"/>
      <c r="M2385" s="263"/>
      <c r="N2385" s="263"/>
      <c r="O2385" s="158"/>
      <c r="P2385" s="296">
        <f t="shared" si="105"/>
        <v>0</v>
      </c>
      <c r="Q2385" s="263"/>
      <c r="R2385" s="263"/>
      <c r="S2385" s="263"/>
      <c r="T2385" s="263"/>
      <c r="U2385" s="263"/>
      <c r="V2385" s="263"/>
      <c r="W2385" s="263"/>
      <c r="X2385" s="158"/>
      <c r="Y2385" s="297">
        <f t="shared" si="106"/>
        <v>0</v>
      </c>
      <c r="Z2385" s="263"/>
      <c r="AA2385" s="263"/>
      <c r="AB2385" s="263"/>
      <c r="AC2385" s="263"/>
      <c r="AD2385" s="263"/>
      <c r="AE2385" s="263"/>
      <c r="AF2385" s="263">
        <v>1</v>
      </c>
      <c r="AG2385" s="158">
        <v>45267</v>
      </c>
      <c r="AH2385" s="297">
        <f t="shared" si="104"/>
        <v>1</v>
      </c>
      <c r="AI2385" s="573"/>
      <c r="AJ2385" s="574" t="s">
        <v>659</v>
      </c>
      <c r="AK2385" s="574" t="s">
        <v>430</v>
      </c>
      <c r="AL2385" s="574"/>
      <c r="AM2385" s="574"/>
      <c r="AN2385" s="574"/>
      <c r="AO2385" s="574"/>
      <c r="AP2385" s="574"/>
      <c r="AQ2385" s="574"/>
      <c r="AR2385" s="574"/>
      <c r="AS2385" s="575"/>
      <c r="AT2385" s="576"/>
      <c r="AU2385" s="575"/>
      <c r="AV2385" s="577"/>
      <c r="AW2385" s="159"/>
    </row>
    <row r="2386" spans="1:49" ht="25.5">
      <c r="A2386" s="395"/>
      <c r="B2386" s="395">
        <v>3410504000</v>
      </c>
      <c r="C2386" s="263" t="s">
        <v>9313</v>
      </c>
      <c r="D2386" s="263" t="s">
        <v>9312</v>
      </c>
      <c r="E2386" s="263" t="s">
        <v>4543</v>
      </c>
      <c r="F2386" s="263" t="s">
        <v>416</v>
      </c>
      <c r="G2386" s="263" t="s">
        <v>666</v>
      </c>
      <c r="H2386" s="263"/>
      <c r="I2386" s="263"/>
      <c r="J2386" s="263"/>
      <c r="K2386" s="263"/>
      <c r="L2386" s="263"/>
      <c r="M2386" s="263"/>
      <c r="N2386" s="263"/>
      <c r="O2386" s="158"/>
      <c r="P2386" s="296">
        <f t="shared" si="105"/>
        <v>0</v>
      </c>
      <c r="Q2386" s="263"/>
      <c r="R2386" s="263"/>
      <c r="S2386" s="263"/>
      <c r="T2386" s="263"/>
      <c r="U2386" s="263"/>
      <c r="V2386" s="263"/>
      <c r="W2386" s="263"/>
      <c r="X2386" s="158"/>
      <c r="Y2386" s="297">
        <f t="shared" si="106"/>
        <v>0</v>
      </c>
      <c r="Z2386" s="263"/>
      <c r="AA2386" s="263"/>
      <c r="AB2386" s="263"/>
      <c r="AC2386" s="263"/>
      <c r="AD2386" s="263"/>
      <c r="AE2386" s="263"/>
      <c r="AF2386" s="263">
        <v>1</v>
      </c>
      <c r="AG2386" s="158">
        <v>45267</v>
      </c>
      <c r="AH2386" s="297">
        <f t="shared" si="104"/>
        <v>1</v>
      </c>
      <c r="AI2386" s="573"/>
      <c r="AJ2386" s="574" t="s">
        <v>659</v>
      </c>
      <c r="AK2386" s="574" t="s">
        <v>430</v>
      </c>
      <c r="AL2386" s="574"/>
      <c r="AM2386" s="574"/>
      <c r="AN2386" s="574"/>
      <c r="AO2386" s="574"/>
      <c r="AP2386" s="574"/>
      <c r="AQ2386" s="574"/>
      <c r="AR2386" s="574"/>
      <c r="AS2386" s="575"/>
      <c r="AT2386" s="576"/>
      <c r="AU2386" s="575"/>
      <c r="AV2386" s="577"/>
      <c r="AW2386" s="159"/>
    </row>
    <row r="2387" spans="1:49" ht="25.5">
      <c r="A2387" s="395"/>
      <c r="B2387" s="395">
        <v>3410504100</v>
      </c>
      <c r="C2387" s="263" t="s">
        <v>9314</v>
      </c>
      <c r="D2387" s="263" t="s">
        <v>9312</v>
      </c>
      <c r="E2387" s="263" t="s">
        <v>4544</v>
      </c>
      <c r="F2387" s="263" t="s">
        <v>416</v>
      </c>
      <c r="G2387" s="263" t="s">
        <v>666</v>
      </c>
      <c r="H2387" s="263"/>
      <c r="I2387" s="263"/>
      <c r="J2387" s="263"/>
      <c r="K2387" s="263"/>
      <c r="L2387" s="263"/>
      <c r="M2387" s="263"/>
      <c r="N2387" s="263"/>
      <c r="O2387" s="158"/>
      <c r="P2387" s="296">
        <f t="shared" si="105"/>
        <v>0</v>
      </c>
      <c r="Q2387" s="263"/>
      <c r="R2387" s="263"/>
      <c r="S2387" s="263"/>
      <c r="T2387" s="263"/>
      <c r="U2387" s="263"/>
      <c r="V2387" s="263"/>
      <c r="W2387" s="263"/>
      <c r="X2387" s="158"/>
      <c r="Y2387" s="297">
        <f t="shared" si="106"/>
        <v>0</v>
      </c>
      <c r="Z2387" s="263"/>
      <c r="AA2387" s="263"/>
      <c r="AB2387" s="263"/>
      <c r="AC2387" s="263"/>
      <c r="AD2387" s="263"/>
      <c r="AE2387" s="263"/>
      <c r="AF2387" s="263">
        <v>1</v>
      </c>
      <c r="AG2387" s="158">
        <v>45267</v>
      </c>
      <c r="AH2387" s="297">
        <f t="shared" si="104"/>
        <v>1</v>
      </c>
      <c r="AI2387" s="573"/>
      <c r="AJ2387" s="574" t="s">
        <v>659</v>
      </c>
      <c r="AK2387" s="574" t="s">
        <v>430</v>
      </c>
      <c r="AL2387" s="574"/>
      <c r="AM2387" s="574"/>
      <c r="AN2387" s="574"/>
      <c r="AO2387" s="574"/>
      <c r="AP2387" s="574"/>
      <c r="AQ2387" s="574"/>
      <c r="AR2387" s="574"/>
      <c r="AS2387" s="575"/>
      <c r="AT2387" s="576"/>
      <c r="AU2387" s="575"/>
      <c r="AV2387" s="577"/>
      <c r="AW2387" s="159"/>
    </row>
    <row r="2388" spans="1:49" ht="25.5">
      <c r="A2388" s="395"/>
      <c r="B2388" s="395">
        <v>3410504100</v>
      </c>
      <c r="C2388" s="263" t="s">
        <v>9315</v>
      </c>
      <c r="D2388" s="263" t="s">
        <v>9312</v>
      </c>
      <c r="E2388" s="263" t="s">
        <v>4545</v>
      </c>
      <c r="F2388" s="263" t="s">
        <v>416</v>
      </c>
      <c r="G2388" s="263" t="s">
        <v>666</v>
      </c>
      <c r="H2388" s="263"/>
      <c r="I2388" s="263"/>
      <c r="J2388" s="263"/>
      <c r="K2388" s="263"/>
      <c r="L2388" s="263"/>
      <c r="M2388" s="263"/>
      <c r="N2388" s="263"/>
      <c r="O2388" s="158"/>
      <c r="P2388" s="296">
        <f t="shared" si="105"/>
        <v>0</v>
      </c>
      <c r="Q2388" s="263"/>
      <c r="R2388" s="263"/>
      <c r="S2388" s="263"/>
      <c r="T2388" s="263"/>
      <c r="U2388" s="263"/>
      <c r="V2388" s="263"/>
      <c r="W2388" s="263"/>
      <c r="X2388" s="158"/>
      <c r="Y2388" s="297">
        <f t="shared" si="106"/>
        <v>0</v>
      </c>
      <c r="Z2388" s="263"/>
      <c r="AA2388" s="263"/>
      <c r="AB2388" s="263"/>
      <c r="AC2388" s="263"/>
      <c r="AD2388" s="263"/>
      <c r="AE2388" s="263"/>
      <c r="AF2388" s="263">
        <v>1</v>
      </c>
      <c r="AG2388" s="158">
        <v>45267</v>
      </c>
      <c r="AH2388" s="297">
        <f t="shared" si="104"/>
        <v>1</v>
      </c>
      <c r="AI2388" s="573"/>
      <c r="AJ2388" s="574" t="s">
        <v>659</v>
      </c>
      <c r="AK2388" s="574" t="s">
        <v>430</v>
      </c>
      <c r="AL2388" s="574"/>
      <c r="AM2388" s="574"/>
      <c r="AN2388" s="574"/>
      <c r="AO2388" s="574"/>
      <c r="AP2388" s="574"/>
      <c r="AQ2388" s="574"/>
      <c r="AR2388" s="574"/>
      <c r="AS2388" s="575"/>
      <c r="AT2388" s="576"/>
      <c r="AU2388" s="575"/>
      <c r="AV2388" s="577"/>
      <c r="AW2388" s="159"/>
    </row>
    <row r="2389" spans="1:49" ht="25.5">
      <c r="A2389" s="395"/>
      <c r="B2389" s="395">
        <v>3410504100</v>
      </c>
      <c r="C2389" s="263" t="s">
        <v>9316</v>
      </c>
      <c r="D2389" s="263" t="s">
        <v>9312</v>
      </c>
      <c r="E2389" s="263" t="s">
        <v>4546</v>
      </c>
      <c r="F2389" s="263" t="s">
        <v>416</v>
      </c>
      <c r="G2389" s="263" t="s">
        <v>666</v>
      </c>
      <c r="H2389" s="263"/>
      <c r="I2389" s="263"/>
      <c r="J2389" s="263"/>
      <c r="K2389" s="263"/>
      <c r="L2389" s="263"/>
      <c r="M2389" s="263"/>
      <c r="N2389" s="263"/>
      <c r="O2389" s="158"/>
      <c r="P2389" s="296">
        <f t="shared" si="105"/>
        <v>0</v>
      </c>
      <c r="Q2389" s="263"/>
      <c r="R2389" s="263"/>
      <c r="S2389" s="263"/>
      <c r="T2389" s="263"/>
      <c r="U2389" s="263"/>
      <c r="V2389" s="263"/>
      <c r="W2389" s="263"/>
      <c r="X2389" s="158"/>
      <c r="Y2389" s="297">
        <f t="shared" si="106"/>
        <v>0</v>
      </c>
      <c r="Z2389" s="263"/>
      <c r="AA2389" s="263"/>
      <c r="AB2389" s="263"/>
      <c r="AC2389" s="263"/>
      <c r="AD2389" s="263"/>
      <c r="AE2389" s="263"/>
      <c r="AF2389" s="263">
        <v>1</v>
      </c>
      <c r="AG2389" s="158">
        <v>45259</v>
      </c>
      <c r="AH2389" s="297">
        <f t="shared" si="104"/>
        <v>1</v>
      </c>
      <c r="AI2389" s="573"/>
      <c r="AJ2389" s="574" t="s">
        <v>659</v>
      </c>
      <c r="AK2389" s="574" t="s">
        <v>430</v>
      </c>
      <c r="AL2389" s="574"/>
      <c r="AM2389" s="574"/>
      <c r="AN2389" s="574"/>
      <c r="AO2389" s="574"/>
      <c r="AP2389" s="574"/>
      <c r="AQ2389" s="574"/>
      <c r="AR2389" s="574"/>
      <c r="AS2389" s="575"/>
      <c r="AT2389" s="576"/>
      <c r="AU2389" s="575"/>
      <c r="AV2389" s="577"/>
      <c r="AW2389" s="159"/>
    </row>
    <row r="2390" spans="1:49" ht="25.5">
      <c r="A2390" s="395"/>
      <c r="B2390" s="395">
        <v>3410504100</v>
      </c>
      <c r="C2390" s="263" t="s">
        <v>9317</v>
      </c>
      <c r="D2390" s="263" t="s">
        <v>9312</v>
      </c>
      <c r="E2390" s="263" t="s">
        <v>4547</v>
      </c>
      <c r="F2390" s="263" t="s">
        <v>416</v>
      </c>
      <c r="G2390" s="263" t="s">
        <v>666</v>
      </c>
      <c r="H2390" s="263"/>
      <c r="I2390" s="263"/>
      <c r="J2390" s="263"/>
      <c r="K2390" s="263"/>
      <c r="L2390" s="263"/>
      <c r="M2390" s="263"/>
      <c r="N2390" s="263"/>
      <c r="O2390" s="158"/>
      <c r="P2390" s="296">
        <f t="shared" si="105"/>
        <v>0</v>
      </c>
      <c r="Q2390" s="263"/>
      <c r="R2390" s="263"/>
      <c r="S2390" s="263"/>
      <c r="T2390" s="263"/>
      <c r="U2390" s="263"/>
      <c r="V2390" s="263"/>
      <c r="W2390" s="263"/>
      <c r="X2390" s="158"/>
      <c r="Y2390" s="297">
        <f t="shared" si="106"/>
        <v>0</v>
      </c>
      <c r="Z2390" s="263"/>
      <c r="AA2390" s="263"/>
      <c r="AB2390" s="263"/>
      <c r="AC2390" s="263"/>
      <c r="AD2390" s="263"/>
      <c r="AE2390" s="263"/>
      <c r="AF2390" s="263">
        <v>1</v>
      </c>
      <c r="AG2390" s="158">
        <v>45267</v>
      </c>
      <c r="AH2390" s="297">
        <f t="shared" si="104"/>
        <v>1</v>
      </c>
      <c r="AI2390" s="573"/>
      <c r="AJ2390" s="574" t="s">
        <v>659</v>
      </c>
      <c r="AK2390" s="574" t="s">
        <v>430</v>
      </c>
      <c r="AL2390" s="574"/>
      <c r="AM2390" s="574"/>
      <c r="AN2390" s="574"/>
      <c r="AO2390" s="574"/>
      <c r="AP2390" s="574"/>
      <c r="AQ2390" s="574"/>
      <c r="AR2390" s="574"/>
      <c r="AS2390" s="575"/>
      <c r="AT2390" s="576"/>
      <c r="AU2390" s="575"/>
      <c r="AV2390" s="577"/>
      <c r="AW2390" s="159"/>
    </row>
    <row r="2391" spans="1:49" ht="25.5">
      <c r="A2391" s="395"/>
      <c r="B2391" s="395">
        <v>3410504000</v>
      </c>
      <c r="C2391" s="263" t="s">
        <v>9318</v>
      </c>
      <c r="D2391" s="263" t="s">
        <v>9312</v>
      </c>
      <c r="E2391" s="263" t="s">
        <v>4548</v>
      </c>
      <c r="F2391" s="263" t="s">
        <v>416</v>
      </c>
      <c r="G2391" s="263" t="s">
        <v>666</v>
      </c>
      <c r="H2391" s="263"/>
      <c r="I2391" s="263"/>
      <c r="J2391" s="263"/>
      <c r="K2391" s="263"/>
      <c r="L2391" s="263"/>
      <c r="M2391" s="263"/>
      <c r="N2391" s="263"/>
      <c r="O2391" s="158"/>
      <c r="P2391" s="296">
        <f t="shared" si="105"/>
        <v>0</v>
      </c>
      <c r="Q2391" s="263"/>
      <c r="R2391" s="263"/>
      <c r="S2391" s="263"/>
      <c r="T2391" s="263"/>
      <c r="U2391" s="263"/>
      <c r="V2391" s="263"/>
      <c r="W2391" s="263"/>
      <c r="X2391" s="158"/>
      <c r="Y2391" s="297">
        <f t="shared" si="106"/>
        <v>0</v>
      </c>
      <c r="Z2391" s="263"/>
      <c r="AA2391" s="263"/>
      <c r="AB2391" s="263"/>
      <c r="AC2391" s="263"/>
      <c r="AD2391" s="263"/>
      <c r="AE2391" s="263"/>
      <c r="AF2391" s="263">
        <v>1</v>
      </c>
      <c r="AG2391" s="158">
        <v>45267</v>
      </c>
      <c r="AH2391" s="297">
        <f t="shared" si="104"/>
        <v>1</v>
      </c>
      <c r="AI2391" s="573"/>
      <c r="AJ2391" s="574" t="s">
        <v>659</v>
      </c>
      <c r="AK2391" s="574" t="s">
        <v>430</v>
      </c>
      <c r="AL2391" s="574"/>
      <c r="AM2391" s="574"/>
      <c r="AN2391" s="574"/>
      <c r="AO2391" s="574"/>
      <c r="AP2391" s="574"/>
      <c r="AQ2391" s="574"/>
      <c r="AR2391" s="574"/>
      <c r="AS2391" s="575"/>
      <c r="AT2391" s="576"/>
      <c r="AU2391" s="575"/>
      <c r="AV2391" s="577"/>
      <c r="AW2391" s="159"/>
    </row>
    <row r="2392" spans="1:49" ht="25.5">
      <c r="A2392" s="395"/>
      <c r="B2392" s="395">
        <v>3410511700</v>
      </c>
      <c r="C2392" s="263" t="s">
        <v>9319</v>
      </c>
      <c r="D2392" s="263" t="s">
        <v>9320</v>
      </c>
      <c r="E2392" s="263" t="s">
        <v>4549</v>
      </c>
      <c r="F2392" s="263" t="s">
        <v>416</v>
      </c>
      <c r="G2392" s="263" t="s">
        <v>666</v>
      </c>
      <c r="H2392" s="263"/>
      <c r="I2392" s="263"/>
      <c r="J2392" s="263"/>
      <c r="K2392" s="263"/>
      <c r="L2392" s="263"/>
      <c r="M2392" s="263"/>
      <c r="N2392" s="263"/>
      <c r="O2392" s="158"/>
      <c r="P2392" s="296">
        <f t="shared" si="105"/>
        <v>0</v>
      </c>
      <c r="Q2392" s="263"/>
      <c r="R2392" s="263"/>
      <c r="S2392" s="263"/>
      <c r="T2392" s="263"/>
      <c r="U2392" s="263"/>
      <c r="V2392" s="263"/>
      <c r="W2392" s="263"/>
      <c r="X2392" s="158"/>
      <c r="Y2392" s="297">
        <f t="shared" si="106"/>
        <v>0</v>
      </c>
      <c r="Z2392" s="263"/>
      <c r="AA2392" s="263"/>
      <c r="AB2392" s="263"/>
      <c r="AC2392" s="263"/>
      <c r="AD2392" s="263"/>
      <c r="AE2392" s="263"/>
      <c r="AF2392" s="263">
        <v>1</v>
      </c>
      <c r="AG2392" s="158">
        <v>44937</v>
      </c>
      <c r="AH2392" s="297">
        <f t="shared" si="104"/>
        <v>1</v>
      </c>
      <c r="AI2392" s="573"/>
      <c r="AJ2392" s="574" t="s">
        <v>659</v>
      </c>
      <c r="AK2392" s="574" t="s">
        <v>430</v>
      </c>
      <c r="AL2392" s="574"/>
      <c r="AM2392" s="574"/>
      <c r="AN2392" s="574"/>
      <c r="AO2392" s="574"/>
      <c r="AP2392" s="574"/>
      <c r="AQ2392" s="574"/>
      <c r="AR2392" s="574"/>
      <c r="AS2392" s="575"/>
      <c r="AT2392" s="576"/>
      <c r="AU2392" s="575"/>
      <c r="AV2392" s="577"/>
      <c r="AW2392" s="159"/>
    </row>
    <row r="2393" spans="1:49" ht="25.5">
      <c r="A2393" s="395"/>
      <c r="B2393" s="395">
        <v>3410511700</v>
      </c>
      <c r="C2393" s="263" t="s">
        <v>9321</v>
      </c>
      <c r="D2393" s="263" t="s">
        <v>9320</v>
      </c>
      <c r="E2393" s="263" t="s">
        <v>4550</v>
      </c>
      <c r="F2393" s="263" t="s">
        <v>416</v>
      </c>
      <c r="G2393" s="263" t="s">
        <v>666</v>
      </c>
      <c r="H2393" s="263"/>
      <c r="I2393" s="263"/>
      <c r="J2393" s="263"/>
      <c r="K2393" s="263"/>
      <c r="L2393" s="263"/>
      <c r="M2393" s="263"/>
      <c r="N2393" s="263"/>
      <c r="O2393" s="158"/>
      <c r="P2393" s="296">
        <f t="shared" si="105"/>
        <v>0</v>
      </c>
      <c r="Q2393" s="263"/>
      <c r="R2393" s="263"/>
      <c r="S2393" s="263"/>
      <c r="T2393" s="263"/>
      <c r="U2393" s="263"/>
      <c r="V2393" s="263"/>
      <c r="W2393" s="263"/>
      <c r="X2393" s="158"/>
      <c r="Y2393" s="297">
        <f t="shared" si="106"/>
        <v>0</v>
      </c>
      <c r="Z2393" s="263"/>
      <c r="AA2393" s="263"/>
      <c r="AB2393" s="263"/>
      <c r="AC2393" s="263"/>
      <c r="AD2393" s="263"/>
      <c r="AE2393" s="263"/>
      <c r="AF2393" s="263">
        <v>1</v>
      </c>
      <c r="AG2393" s="158">
        <v>45015</v>
      </c>
      <c r="AH2393" s="297">
        <f t="shared" si="104"/>
        <v>1</v>
      </c>
      <c r="AI2393" s="573"/>
      <c r="AJ2393" s="574" t="s">
        <v>659</v>
      </c>
      <c r="AK2393" s="574" t="s">
        <v>430</v>
      </c>
      <c r="AL2393" s="574"/>
      <c r="AM2393" s="574"/>
      <c r="AN2393" s="574"/>
      <c r="AO2393" s="574"/>
      <c r="AP2393" s="574"/>
      <c r="AQ2393" s="574"/>
      <c r="AR2393" s="574"/>
      <c r="AS2393" s="575"/>
      <c r="AT2393" s="576"/>
      <c r="AU2393" s="575"/>
      <c r="AV2393" s="577"/>
      <c r="AW2393" s="159"/>
    </row>
    <row r="2394" spans="1:49" ht="25.5">
      <c r="A2394" s="395"/>
      <c r="B2394" s="395">
        <v>3410511700</v>
      </c>
      <c r="C2394" s="263" t="s">
        <v>9322</v>
      </c>
      <c r="D2394" s="263" t="s">
        <v>9320</v>
      </c>
      <c r="E2394" s="263" t="s">
        <v>4551</v>
      </c>
      <c r="F2394" s="263" t="s">
        <v>416</v>
      </c>
      <c r="G2394" s="263" t="s">
        <v>666</v>
      </c>
      <c r="H2394" s="263"/>
      <c r="I2394" s="263"/>
      <c r="J2394" s="263"/>
      <c r="K2394" s="263"/>
      <c r="L2394" s="263"/>
      <c r="M2394" s="263"/>
      <c r="N2394" s="263"/>
      <c r="O2394" s="158"/>
      <c r="P2394" s="296">
        <f t="shared" si="105"/>
        <v>0</v>
      </c>
      <c r="Q2394" s="263"/>
      <c r="R2394" s="263"/>
      <c r="S2394" s="263"/>
      <c r="T2394" s="263"/>
      <c r="U2394" s="263"/>
      <c r="V2394" s="263"/>
      <c r="W2394" s="263"/>
      <c r="X2394" s="158"/>
      <c r="Y2394" s="297">
        <f t="shared" si="106"/>
        <v>0</v>
      </c>
      <c r="Z2394" s="263"/>
      <c r="AA2394" s="263"/>
      <c r="AB2394" s="263"/>
      <c r="AC2394" s="263"/>
      <c r="AD2394" s="263"/>
      <c r="AE2394" s="263"/>
      <c r="AF2394" s="263">
        <v>1</v>
      </c>
      <c r="AG2394" s="158">
        <v>45015</v>
      </c>
      <c r="AH2394" s="297">
        <f t="shared" si="104"/>
        <v>1</v>
      </c>
      <c r="AI2394" s="573"/>
      <c r="AJ2394" s="574" t="s">
        <v>659</v>
      </c>
      <c r="AK2394" s="574" t="s">
        <v>430</v>
      </c>
      <c r="AL2394" s="574"/>
      <c r="AM2394" s="574"/>
      <c r="AN2394" s="574"/>
      <c r="AO2394" s="574"/>
      <c r="AP2394" s="574"/>
      <c r="AQ2394" s="574"/>
      <c r="AR2394" s="574"/>
      <c r="AS2394" s="575"/>
      <c r="AT2394" s="576"/>
      <c r="AU2394" s="575"/>
      <c r="AV2394" s="577"/>
      <c r="AW2394" s="159"/>
    </row>
    <row r="2395" spans="1:49" ht="25.5">
      <c r="A2395" s="395"/>
      <c r="B2395" s="395">
        <v>3410511700</v>
      </c>
      <c r="C2395" s="263" t="s">
        <v>9323</v>
      </c>
      <c r="D2395" s="263" t="s">
        <v>9320</v>
      </c>
      <c r="E2395" s="263" t="s">
        <v>4552</v>
      </c>
      <c r="F2395" s="263" t="s">
        <v>416</v>
      </c>
      <c r="G2395" s="263" t="s">
        <v>666</v>
      </c>
      <c r="H2395" s="263"/>
      <c r="I2395" s="263"/>
      <c r="J2395" s="263"/>
      <c r="K2395" s="263"/>
      <c r="L2395" s="263"/>
      <c r="M2395" s="263"/>
      <c r="N2395" s="263"/>
      <c r="O2395" s="158"/>
      <c r="P2395" s="296">
        <f t="shared" si="105"/>
        <v>0</v>
      </c>
      <c r="Q2395" s="263"/>
      <c r="R2395" s="263"/>
      <c r="S2395" s="263"/>
      <c r="T2395" s="263"/>
      <c r="U2395" s="263"/>
      <c r="V2395" s="263"/>
      <c r="W2395" s="263"/>
      <c r="X2395" s="158"/>
      <c r="Y2395" s="297">
        <f t="shared" si="106"/>
        <v>0</v>
      </c>
      <c r="Z2395" s="263"/>
      <c r="AA2395" s="263"/>
      <c r="AB2395" s="263"/>
      <c r="AC2395" s="263"/>
      <c r="AD2395" s="263"/>
      <c r="AE2395" s="263"/>
      <c r="AF2395" s="263">
        <v>1</v>
      </c>
      <c r="AG2395" s="158">
        <v>45015</v>
      </c>
      <c r="AH2395" s="297">
        <f t="shared" si="104"/>
        <v>1</v>
      </c>
      <c r="AI2395" s="573"/>
      <c r="AJ2395" s="574" t="s">
        <v>659</v>
      </c>
      <c r="AK2395" s="574" t="s">
        <v>430</v>
      </c>
      <c r="AL2395" s="574"/>
      <c r="AM2395" s="574"/>
      <c r="AN2395" s="574"/>
      <c r="AO2395" s="574"/>
      <c r="AP2395" s="574"/>
      <c r="AQ2395" s="574"/>
      <c r="AR2395" s="574"/>
      <c r="AS2395" s="575"/>
      <c r="AT2395" s="576"/>
      <c r="AU2395" s="575"/>
      <c r="AV2395" s="577"/>
      <c r="AW2395" s="159"/>
    </row>
    <row r="2396" spans="1:49" ht="25.5">
      <c r="A2396" s="395"/>
      <c r="B2396" s="395">
        <v>3410511700</v>
      </c>
      <c r="C2396" s="263" t="s">
        <v>9324</v>
      </c>
      <c r="D2396" s="263" t="s">
        <v>9320</v>
      </c>
      <c r="E2396" s="263" t="s">
        <v>4553</v>
      </c>
      <c r="F2396" s="263" t="s">
        <v>416</v>
      </c>
      <c r="G2396" s="263" t="s">
        <v>666</v>
      </c>
      <c r="H2396" s="263"/>
      <c r="I2396" s="263"/>
      <c r="J2396" s="263"/>
      <c r="K2396" s="263"/>
      <c r="L2396" s="263"/>
      <c r="M2396" s="263"/>
      <c r="N2396" s="263"/>
      <c r="O2396" s="158"/>
      <c r="P2396" s="296">
        <f t="shared" si="105"/>
        <v>0</v>
      </c>
      <c r="Q2396" s="263"/>
      <c r="R2396" s="263"/>
      <c r="S2396" s="263"/>
      <c r="T2396" s="263"/>
      <c r="U2396" s="263"/>
      <c r="V2396" s="263"/>
      <c r="W2396" s="263"/>
      <c r="X2396" s="158"/>
      <c r="Y2396" s="297">
        <f t="shared" si="106"/>
        <v>0</v>
      </c>
      <c r="Z2396" s="263"/>
      <c r="AA2396" s="263"/>
      <c r="AB2396" s="263"/>
      <c r="AC2396" s="263"/>
      <c r="AD2396" s="263"/>
      <c r="AE2396" s="263"/>
      <c r="AF2396" s="263">
        <v>1</v>
      </c>
      <c r="AG2396" s="158">
        <v>45015</v>
      </c>
      <c r="AH2396" s="297">
        <f t="shared" si="104"/>
        <v>1</v>
      </c>
      <c r="AI2396" s="573"/>
      <c r="AJ2396" s="574" t="s">
        <v>659</v>
      </c>
      <c r="AK2396" s="574" t="s">
        <v>430</v>
      </c>
      <c r="AL2396" s="574"/>
      <c r="AM2396" s="574"/>
      <c r="AN2396" s="574"/>
      <c r="AO2396" s="574"/>
      <c r="AP2396" s="574"/>
      <c r="AQ2396" s="574"/>
      <c r="AR2396" s="574"/>
      <c r="AS2396" s="575"/>
      <c r="AT2396" s="576"/>
      <c r="AU2396" s="575"/>
      <c r="AV2396" s="577"/>
      <c r="AW2396" s="159"/>
    </row>
    <row r="2397" spans="1:49" ht="25.5">
      <c r="A2397" s="395"/>
      <c r="B2397" s="395">
        <v>3410511700</v>
      </c>
      <c r="C2397" s="263" t="s">
        <v>9325</v>
      </c>
      <c r="D2397" s="263" t="s">
        <v>9320</v>
      </c>
      <c r="E2397" s="263" t="s">
        <v>4554</v>
      </c>
      <c r="F2397" s="263" t="s">
        <v>416</v>
      </c>
      <c r="G2397" s="263" t="s">
        <v>666</v>
      </c>
      <c r="H2397" s="263"/>
      <c r="I2397" s="263"/>
      <c r="J2397" s="263"/>
      <c r="K2397" s="263"/>
      <c r="L2397" s="263"/>
      <c r="M2397" s="263"/>
      <c r="N2397" s="263"/>
      <c r="O2397" s="158"/>
      <c r="P2397" s="296">
        <f t="shared" si="105"/>
        <v>0</v>
      </c>
      <c r="Q2397" s="263"/>
      <c r="R2397" s="263"/>
      <c r="S2397" s="263"/>
      <c r="T2397" s="263"/>
      <c r="U2397" s="263"/>
      <c r="V2397" s="263"/>
      <c r="W2397" s="263"/>
      <c r="X2397" s="158"/>
      <c r="Y2397" s="297">
        <f t="shared" si="106"/>
        <v>0</v>
      </c>
      <c r="Z2397" s="263"/>
      <c r="AA2397" s="263"/>
      <c r="AB2397" s="263"/>
      <c r="AC2397" s="263"/>
      <c r="AD2397" s="263"/>
      <c r="AE2397" s="263"/>
      <c r="AF2397" s="263">
        <v>1</v>
      </c>
      <c r="AG2397" s="158">
        <v>44937</v>
      </c>
      <c r="AH2397" s="297">
        <f t="shared" si="104"/>
        <v>1</v>
      </c>
      <c r="AI2397" s="573"/>
      <c r="AJ2397" s="574" t="s">
        <v>659</v>
      </c>
      <c r="AK2397" s="574" t="s">
        <v>430</v>
      </c>
      <c r="AL2397" s="574"/>
      <c r="AM2397" s="574"/>
      <c r="AN2397" s="574"/>
      <c r="AO2397" s="574"/>
      <c r="AP2397" s="574"/>
      <c r="AQ2397" s="574"/>
      <c r="AR2397" s="574"/>
      <c r="AS2397" s="575"/>
      <c r="AT2397" s="576"/>
      <c r="AU2397" s="575"/>
      <c r="AV2397" s="577"/>
      <c r="AW2397" s="159"/>
    </row>
    <row r="2398" spans="1:49" ht="25.5">
      <c r="A2398" s="395"/>
      <c r="B2398" s="395">
        <v>3410511700</v>
      </c>
      <c r="C2398" s="263" t="s">
        <v>9326</v>
      </c>
      <c r="D2398" s="263" t="s">
        <v>9320</v>
      </c>
      <c r="E2398" s="263" t="s">
        <v>4555</v>
      </c>
      <c r="F2398" s="263" t="s">
        <v>416</v>
      </c>
      <c r="G2398" s="263" t="s">
        <v>666</v>
      </c>
      <c r="H2398" s="263"/>
      <c r="I2398" s="263"/>
      <c r="J2398" s="263"/>
      <c r="K2398" s="263"/>
      <c r="L2398" s="263"/>
      <c r="M2398" s="263"/>
      <c r="N2398" s="263"/>
      <c r="O2398" s="158"/>
      <c r="P2398" s="296">
        <f t="shared" si="105"/>
        <v>0</v>
      </c>
      <c r="Q2398" s="263"/>
      <c r="R2398" s="263"/>
      <c r="S2398" s="263"/>
      <c r="T2398" s="263"/>
      <c r="U2398" s="263"/>
      <c r="V2398" s="263"/>
      <c r="W2398" s="263"/>
      <c r="X2398" s="158"/>
      <c r="Y2398" s="297">
        <f t="shared" si="106"/>
        <v>0</v>
      </c>
      <c r="Z2398" s="263"/>
      <c r="AA2398" s="263"/>
      <c r="AB2398" s="263"/>
      <c r="AC2398" s="263"/>
      <c r="AD2398" s="263"/>
      <c r="AE2398" s="263"/>
      <c r="AF2398" s="263">
        <v>1</v>
      </c>
      <c r="AG2398" s="158">
        <v>45007</v>
      </c>
      <c r="AH2398" s="297">
        <f t="shared" si="104"/>
        <v>1</v>
      </c>
      <c r="AI2398" s="573"/>
      <c r="AJ2398" s="574" t="s">
        <v>659</v>
      </c>
      <c r="AK2398" s="574" t="s">
        <v>430</v>
      </c>
      <c r="AL2398" s="574"/>
      <c r="AM2398" s="574"/>
      <c r="AN2398" s="574"/>
      <c r="AO2398" s="574"/>
      <c r="AP2398" s="574"/>
      <c r="AQ2398" s="574"/>
      <c r="AR2398" s="574"/>
      <c r="AS2398" s="575"/>
      <c r="AT2398" s="576"/>
      <c r="AU2398" s="575"/>
      <c r="AV2398" s="577"/>
      <c r="AW2398" s="159"/>
    </row>
    <row r="2399" spans="1:49" ht="25.5">
      <c r="A2399" s="395"/>
      <c r="B2399" s="395">
        <v>3410511700</v>
      </c>
      <c r="C2399" s="263" t="s">
        <v>9327</v>
      </c>
      <c r="D2399" s="263" t="s">
        <v>9320</v>
      </c>
      <c r="E2399" s="263" t="s">
        <v>4556</v>
      </c>
      <c r="F2399" s="263" t="s">
        <v>416</v>
      </c>
      <c r="G2399" s="263" t="s">
        <v>666</v>
      </c>
      <c r="H2399" s="263"/>
      <c r="I2399" s="263"/>
      <c r="J2399" s="263"/>
      <c r="K2399" s="263"/>
      <c r="L2399" s="263"/>
      <c r="M2399" s="263"/>
      <c r="N2399" s="263"/>
      <c r="O2399" s="158"/>
      <c r="P2399" s="296">
        <f t="shared" si="105"/>
        <v>0</v>
      </c>
      <c r="Q2399" s="263"/>
      <c r="R2399" s="263"/>
      <c r="S2399" s="263"/>
      <c r="T2399" s="263"/>
      <c r="U2399" s="263"/>
      <c r="V2399" s="263"/>
      <c r="W2399" s="263"/>
      <c r="X2399" s="158"/>
      <c r="Y2399" s="297">
        <f t="shared" si="106"/>
        <v>0</v>
      </c>
      <c r="Z2399" s="263"/>
      <c r="AA2399" s="263"/>
      <c r="AB2399" s="263"/>
      <c r="AC2399" s="263"/>
      <c r="AD2399" s="263"/>
      <c r="AE2399" s="263"/>
      <c r="AF2399" s="263">
        <v>1</v>
      </c>
      <c r="AG2399" s="158">
        <v>44946</v>
      </c>
      <c r="AH2399" s="297">
        <f t="shared" si="104"/>
        <v>1</v>
      </c>
      <c r="AI2399" s="573"/>
      <c r="AJ2399" s="574" t="s">
        <v>659</v>
      </c>
      <c r="AK2399" s="574" t="s">
        <v>430</v>
      </c>
      <c r="AL2399" s="574"/>
      <c r="AM2399" s="574"/>
      <c r="AN2399" s="574"/>
      <c r="AO2399" s="574"/>
      <c r="AP2399" s="574"/>
      <c r="AQ2399" s="574"/>
      <c r="AR2399" s="574"/>
      <c r="AS2399" s="575"/>
      <c r="AT2399" s="576"/>
      <c r="AU2399" s="575"/>
      <c r="AV2399" s="577"/>
      <c r="AW2399" s="159"/>
    </row>
    <row r="2400" spans="1:49" ht="25.5">
      <c r="A2400" s="395"/>
      <c r="B2400" s="395">
        <v>3410511700</v>
      </c>
      <c r="C2400" s="263" t="s">
        <v>9328</v>
      </c>
      <c r="D2400" s="263" t="s">
        <v>9320</v>
      </c>
      <c r="E2400" s="263" t="s">
        <v>4557</v>
      </c>
      <c r="F2400" s="263" t="s">
        <v>416</v>
      </c>
      <c r="G2400" s="263" t="s">
        <v>666</v>
      </c>
      <c r="H2400" s="263"/>
      <c r="I2400" s="263"/>
      <c r="J2400" s="263"/>
      <c r="K2400" s="263"/>
      <c r="L2400" s="263"/>
      <c r="M2400" s="263"/>
      <c r="N2400" s="263"/>
      <c r="O2400" s="158"/>
      <c r="P2400" s="296">
        <f t="shared" si="105"/>
        <v>0</v>
      </c>
      <c r="Q2400" s="263"/>
      <c r="R2400" s="263"/>
      <c r="S2400" s="263"/>
      <c r="T2400" s="263"/>
      <c r="U2400" s="263"/>
      <c r="V2400" s="263"/>
      <c r="W2400" s="263"/>
      <c r="X2400" s="158"/>
      <c r="Y2400" s="297">
        <f t="shared" si="106"/>
        <v>0</v>
      </c>
      <c r="Z2400" s="263"/>
      <c r="AA2400" s="263"/>
      <c r="AB2400" s="263"/>
      <c r="AC2400" s="263"/>
      <c r="AD2400" s="263"/>
      <c r="AE2400" s="263"/>
      <c r="AF2400" s="263">
        <v>1</v>
      </c>
      <c r="AG2400" s="158">
        <v>44946</v>
      </c>
      <c r="AH2400" s="297">
        <f t="shared" si="104"/>
        <v>1</v>
      </c>
      <c r="AI2400" s="573"/>
      <c r="AJ2400" s="574" t="s">
        <v>659</v>
      </c>
      <c r="AK2400" s="574" t="s">
        <v>430</v>
      </c>
      <c r="AL2400" s="574"/>
      <c r="AM2400" s="574"/>
      <c r="AN2400" s="574"/>
      <c r="AO2400" s="574"/>
      <c r="AP2400" s="574"/>
      <c r="AQ2400" s="574"/>
      <c r="AR2400" s="574"/>
      <c r="AS2400" s="575"/>
      <c r="AT2400" s="576"/>
      <c r="AU2400" s="575"/>
      <c r="AV2400" s="577"/>
      <c r="AW2400" s="159"/>
    </row>
    <row r="2401" spans="1:49" ht="25.5">
      <c r="A2401" s="395"/>
      <c r="B2401" s="395">
        <v>3410511700</v>
      </c>
      <c r="C2401" s="263" t="s">
        <v>9329</v>
      </c>
      <c r="D2401" s="263" t="s">
        <v>9320</v>
      </c>
      <c r="E2401" s="263" t="s">
        <v>4558</v>
      </c>
      <c r="F2401" s="263" t="s">
        <v>416</v>
      </c>
      <c r="G2401" s="263" t="s">
        <v>666</v>
      </c>
      <c r="H2401" s="263"/>
      <c r="I2401" s="263"/>
      <c r="J2401" s="263"/>
      <c r="K2401" s="263"/>
      <c r="L2401" s="263"/>
      <c r="M2401" s="263"/>
      <c r="N2401" s="263"/>
      <c r="O2401" s="158"/>
      <c r="P2401" s="296">
        <f t="shared" si="105"/>
        <v>0</v>
      </c>
      <c r="Q2401" s="263"/>
      <c r="R2401" s="263"/>
      <c r="S2401" s="263"/>
      <c r="T2401" s="263"/>
      <c r="U2401" s="263"/>
      <c r="V2401" s="263"/>
      <c r="W2401" s="263"/>
      <c r="X2401" s="158"/>
      <c r="Y2401" s="297">
        <f t="shared" si="106"/>
        <v>0</v>
      </c>
      <c r="Z2401" s="263"/>
      <c r="AA2401" s="263"/>
      <c r="AB2401" s="263"/>
      <c r="AC2401" s="263"/>
      <c r="AD2401" s="263"/>
      <c r="AE2401" s="263"/>
      <c r="AF2401" s="263">
        <v>1</v>
      </c>
      <c r="AG2401" s="158">
        <v>44937</v>
      </c>
      <c r="AH2401" s="297">
        <f t="shared" si="104"/>
        <v>1</v>
      </c>
      <c r="AI2401" s="573"/>
      <c r="AJ2401" s="574" t="s">
        <v>659</v>
      </c>
      <c r="AK2401" s="574" t="s">
        <v>430</v>
      </c>
      <c r="AL2401" s="574"/>
      <c r="AM2401" s="574"/>
      <c r="AN2401" s="574"/>
      <c r="AO2401" s="574"/>
      <c r="AP2401" s="574"/>
      <c r="AQ2401" s="574"/>
      <c r="AR2401" s="574"/>
      <c r="AS2401" s="575"/>
      <c r="AT2401" s="576"/>
      <c r="AU2401" s="575"/>
      <c r="AV2401" s="577"/>
      <c r="AW2401" s="159"/>
    </row>
    <row r="2402" spans="1:49" ht="25.5">
      <c r="A2402" s="395"/>
      <c r="B2402" s="395">
        <v>3410511700</v>
      </c>
      <c r="C2402" s="263" t="s">
        <v>9330</v>
      </c>
      <c r="D2402" s="263" t="s">
        <v>9320</v>
      </c>
      <c r="E2402" s="263" t="s">
        <v>4559</v>
      </c>
      <c r="F2402" s="263" t="s">
        <v>416</v>
      </c>
      <c r="G2402" s="263" t="s">
        <v>666</v>
      </c>
      <c r="H2402" s="263"/>
      <c r="I2402" s="263"/>
      <c r="J2402" s="263"/>
      <c r="K2402" s="263"/>
      <c r="L2402" s="263"/>
      <c r="M2402" s="263"/>
      <c r="N2402" s="263"/>
      <c r="O2402" s="158"/>
      <c r="P2402" s="296">
        <f t="shared" si="105"/>
        <v>0</v>
      </c>
      <c r="Q2402" s="263"/>
      <c r="R2402" s="263"/>
      <c r="S2402" s="263"/>
      <c r="T2402" s="263"/>
      <c r="U2402" s="263"/>
      <c r="V2402" s="263"/>
      <c r="W2402" s="263"/>
      <c r="X2402" s="158"/>
      <c r="Y2402" s="297">
        <f t="shared" si="106"/>
        <v>0</v>
      </c>
      <c r="Z2402" s="263"/>
      <c r="AA2402" s="263"/>
      <c r="AB2402" s="263"/>
      <c r="AC2402" s="263"/>
      <c r="AD2402" s="263"/>
      <c r="AE2402" s="263"/>
      <c r="AF2402" s="263">
        <v>1</v>
      </c>
      <c r="AG2402" s="158">
        <v>44931</v>
      </c>
      <c r="AH2402" s="297">
        <f t="shared" si="104"/>
        <v>1</v>
      </c>
      <c r="AI2402" s="573"/>
      <c r="AJ2402" s="574" t="s">
        <v>659</v>
      </c>
      <c r="AK2402" s="574" t="s">
        <v>430</v>
      </c>
      <c r="AL2402" s="574"/>
      <c r="AM2402" s="574"/>
      <c r="AN2402" s="574"/>
      <c r="AO2402" s="574"/>
      <c r="AP2402" s="574"/>
      <c r="AQ2402" s="574"/>
      <c r="AR2402" s="574"/>
      <c r="AS2402" s="575"/>
      <c r="AT2402" s="576"/>
      <c r="AU2402" s="575"/>
      <c r="AV2402" s="577"/>
      <c r="AW2402" s="159"/>
    </row>
    <row r="2403" spans="1:49" ht="25.5">
      <c r="A2403" s="395"/>
      <c r="B2403" s="395">
        <v>3410511700</v>
      </c>
      <c r="C2403" s="263" t="s">
        <v>9331</v>
      </c>
      <c r="D2403" s="263" t="s">
        <v>9320</v>
      </c>
      <c r="E2403" s="263" t="s">
        <v>4560</v>
      </c>
      <c r="F2403" s="263" t="s">
        <v>416</v>
      </c>
      <c r="G2403" s="263" t="s">
        <v>666</v>
      </c>
      <c r="H2403" s="263"/>
      <c r="I2403" s="263"/>
      <c r="J2403" s="263"/>
      <c r="K2403" s="263"/>
      <c r="L2403" s="263"/>
      <c r="M2403" s="263"/>
      <c r="N2403" s="263"/>
      <c r="O2403" s="158"/>
      <c r="P2403" s="296">
        <f t="shared" si="105"/>
        <v>0</v>
      </c>
      <c r="Q2403" s="263"/>
      <c r="R2403" s="263"/>
      <c r="S2403" s="263"/>
      <c r="T2403" s="263"/>
      <c r="U2403" s="263"/>
      <c r="V2403" s="263"/>
      <c r="W2403" s="263"/>
      <c r="X2403" s="158"/>
      <c r="Y2403" s="297">
        <f t="shared" si="106"/>
        <v>0</v>
      </c>
      <c r="Z2403" s="263"/>
      <c r="AA2403" s="263"/>
      <c r="AB2403" s="263"/>
      <c r="AC2403" s="263"/>
      <c r="AD2403" s="263"/>
      <c r="AE2403" s="263"/>
      <c r="AF2403" s="263">
        <v>1</v>
      </c>
      <c r="AG2403" s="158">
        <v>45007</v>
      </c>
      <c r="AH2403" s="297">
        <f t="shared" si="104"/>
        <v>1</v>
      </c>
      <c r="AI2403" s="573"/>
      <c r="AJ2403" s="574" t="s">
        <v>659</v>
      </c>
      <c r="AK2403" s="574" t="s">
        <v>430</v>
      </c>
      <c r="AL2403" s="574"/>
      <c r="AM2403" s="574"/>
      <c r="AN2403" s="574"/>
      <c r="AO2403" s="574"/>
      <c r="AP2403" s="574"/>
      <c r="AQ2403" s="574"/>
      <c r="AR2403" s="574"/>
      <c r="AS2403" s="575"/>
      <c r="AT2403" s="576"/>
      <c r="AU2403" s="575"/>
      <c r="AV2403" s="577"/>
      <c r="AW2403" s="159"/>
    </row>
    <row r="2404" spans="1:49" ht="25.5">
      <c r="A2404" s="395"/>
      <c r="B2404" s="395">
        <v>3410511700</v>
      </c>
      <c r="C2404" s="263" t="s">
        <v>9332</v>
      </c>
      <c r="D2404" s="263" t="s">
        <v>9320</v>
      </c>
      <c r="E2404" s="263" t="s">
        <v>4561</v>
      </c>
      <c r="F2404" s="263" t="s">
        <v>416</v>
      </c>
      <c r="G2404" s="263" t="s">
        <v>666</v>
      </c>
      <c r="H2404" s="263"/>
      <c r="I2404" s="263"/>
      <c r="J2404" s="263"/>
      <c r="K2404" s="263"/>
      <c r="L2404" s="263"/>
      <c r="M2404" s="263"/>
      <c r="N2404" s="263"/>
      <c r="O2404" s="158"/>
      <c r="P2404" s="296">
        <f t="shared" si="105"/>
        <v>0</v>
      </c>
      <c r="Q2404" s="263"/>
      <c r="R2404" s="263"/>
      <c r="S2404" s="263"/>
      <c r="T2404" s="263"/>
      <c r="U2404" s="263"/>
      <c r="V2404" s="263"/>
      <c r="W2404" s="263"/>
      <c r="X2404" s="158"/>
      <c r="Y2404" s="297">
        <f t="shared" si="106"/>
        <v>0</v>
      </c>
      <c r="Z2404" s="263"/>
      <c r="AA2404" s="263"/>
      <c r="AB2404" s="263"/>
      <c r="AC2404" s="263"/>
      <c r="AD2404" s="263"/>
      <c r="AE2404" s="263"/>
      <c r="AF2404" s="263">
        <v>1</v>
      </c>
      <c r="AG2404" s="158">
        <v>44937</v>
      </c>
      <c r="AH2404" s="297">
        <f t="shared" si="104"/>
        <v>1</v>
      </c>
      <c r="AI2404" s="573"/>
      <c r="AJ2404" s="574" t="s">
        <v>659</v>
      </c>
      <c r="AK2404" s="574" t="s">
        <v>430</v>
      </c>
      <c r="AL2404" s="574"/>
      <c r="AM2404" s="574"/>
      <c r="AN2404" s="574"/>
      <c r="AO2404" s="574"/>
      <c r="AP2404" s="574"/>
      <c r="AQ2404" s="574"/>
      <c r="AR2404" s="574"/>
      <c r="AS2404" s="575"/>
      <c r="AT2404" s="576"/>
      <c r="AU2404" s="575"/>
      <c r="AV2404" s="577"/>
      <c r="AW2404" s="159"/>
    </row>
    <row r="2405" spans="1:49" ht="25.5">
      <c r="A2405" s="395"/>
      <c r="B2405" s="395">
        <v>3410511700</v>
      </c>
      <c r="C2405" s="263" t="s">
        <v>9333</v>
      </c>
      <c r="D2405" s="263" t="s">
        <v>9320</v>
      </c>
      <c r="E2405" s="263" t="s">
        <v>4562</v>
      </c>
      <c r="F2405" s="263" t="s">
        <v>416</v>
      </c>
      <c r="G2405" s="263" t="s">
        <v>666</v>
      </c>
      <c r="H2405" s="263"/>
      <c r="I2405" s="263"/>
      <c r="J2405" s="263"/>
      <c r="K2405" s="263"/>
      <c r="L2405" s="263"/>
      <c r="M2405" s="263"/>
      <c r="N2405" s="263"/>
      <c r="O2405" s="158"/>
      <c r="P2405" s="296">
        <f t="shared" si="105"/>
        <v>0</v>
      </c>
      <c r="Q2405" s="263"/>
      <c r="R2405" s="263"/>
      <c r="S2405" s="263"/>
      <c r="T2405" s="263"/>
      <c r="U2405" s="263"/>
      <c r="V2405" s="263"/>
      <c r="W2405" s="263"/>
      <c r="X2405" s="158"/>
      <c r="Y2405" s="297">
        <f t="shared" si="106"/>
        <v>0</v>
      </c>
      <c r="Z2405" s="263"/>
      <c r="AA2405" s="263"/>
      <c r="AB2405" s="263"/>
      <c r="AC2405" s="263"/>
      <c r="AD2405" s="263"/>
      <c r="AE2405" s="263"/>
      <c r="AF2405" s="263">
        <v>1</v>
      </c>
      <c r="AG2405" s="158">
        <v>45007</v>
      </c>
      <c r="AH2405" s="297">
        <f t="shared" si="104"/>
        <v>1</v>
      </c>
      <c r="AI2405" s="573"/>
      <c r="AJ2405" s="574" t="s">
        <v>659</v>
      </c>
      <c r="AK2405" s="574" t="s">
        <v>430</v>
      </c>
      <c r="AL2405" s="574"/>
      <c r="AM2405" s="574"/>
      <c r="AN2405" s="574"/>
      <c r="AO2405" s="574"/>
      <c r="AP2405" s="574"/>
      <c r="AQ2405" s="574"/>
      <c r="AR2405" s="574"/>
      <c r="AS2405" s="575"/>
      <c r="AT2405" s="576"/>
      <c r="AU2405" s="575"/>
      <c r="AV2405" s="577"/>
      <c r="AW2405" s="159"/>
    </row>
    <row r="2406" spans="1:49" ht="51">
      <c r="A2406" s="395"/>
      <c r="B2406" s="395">
        <v>3050122300</v>
      </c>
      <c r="C2406" s="263" t="s">
        <v>9334</v>
      </c>
      <c r="D2406" s="263" t="s">
        <v>9297</v>
      </c>
      <c r="E2406" s="263" t="s">
        <v>4563</v>
      </c>
      <c r="F2406" s="263" t="s">
        <v>416</v>
      </c>
      <c r="G2406" s="263" t="s">
        <v>666</v>
      </c>
      <c r="H2406" s="263"/>
      <c r="I2406" s="263"/>
      <c r="J2406" s="263"/>
      <c r="K2406" s="263"/>
      <c r="L2406" s="263"/>
      <c r="M2406" s="263"/>
      <c r="N2406" s="263"/>
      <c r="O2406" s="158"/>
      <c r="P2406" s="296">
        <f t="shared" si="105"/>
        <v>0</v>
      </c>
      <c r="Q2406" s="263"/>
      <c r="R2406" s="263"/>
      <c r="S2406" s="263"/>
      <c r="T2406" s="263"/>
      <c r="U2406" s="263"/>
      <c r="V2406" s="263"/>
      <c r="W2406" s="263"/>
      <c r="X2406" s="158"/>
      <c r="Y2406" s="297">
        <f t="shared" si="106"/>
        <v>0</v>
      </c>
      <c r="Z2406" s="263"/>
      <c r="AA2406" s="263"/>
      <c r="AB2406" s="263"/>
      <c r="AC2406" s="263"/>
      <c r="AD2406" s="263"/>
      <c r="AE2406" s="263"/>
      <c r="AF2406" s="263">
        <v>1</v>
      </c>
      <c r="AG2406" s="158">
        <v>44972</v>
      </c>
      <c r="AH2406" s="297">
        <f t="shared" si="104"/>
        <v>1</v>
      </c>
      <c r="AI2406" s="573"/>
      <c r="AJ2406" s="574" t="s">
        <v>659</v>
      </c>
      <c r="AK2406" s="574" t="s">
        <v>430</v>
      </c>
      <c r="AL2406" s="574"/>
      <c r="AM2406" s="574"/>
      <c r="AN2406" s="574"/>
      <c r="AO2406" s="574"/>
      <c r="AP2406" s="574"/>
      <c r="AQ2406" s="574"/>
      <c r="AR2406" s="574"/>
      <c r="AS2406" s="575"/>
      <c r="AT2406" s="576"/>
      <c r="AU2406" s="575"/>
      <c r="AV2406" s="577"/>
      <c r="AW2406" s="159"/>
    </row>
    <row r="2407" spans="1:49" ht="25.5">
      <c r="A2407" s="395"/>
      <c r="B2407" s="395">
        <v>3410511700</v>
      </c>
      <c r="C2407" s="263" t="s">
        <v>9335</v>
      </c>
      <c r="D2407" s="263" t="s">
        <v>9320</v>
      </c>
      <c r="E2407" s="263" t="s">
        <v>4564</v>
      </c>
      <c r="F2407" s="263" t="s">
        <v>416</v>
      </c>
      <c r="G2407" s="263" t="s">
        <v>666</v>
      </c>
      <c r="H2407" s="263"/>
      <c r="I2407" s="263"/>
      <c r="J2407" s="263"/>
      <c r="K2407" s="263"/>
      <c r="L2407" s="263"/>
      <c r="M2407" s="263"/>
      <c r="N2407" s="263"/>
      <c r="O2407" s="158"/>
      <c r="P2407" s="296">
        <f t="shared" si="105"/>
        <v>0</v>
      </c>
      <c r="Q2407" s="263"/>
      <c r="R2407" s="263"/>
      <c r="S2407" s="263"/>
      <c r="T2407" s="263"/>
      <c r="U2407" s="263"/>
      <c r="V2407" s="263"/>
      <c r="W2407" s="263"/>
      <c r="X2407" s="158"/>
      <c r="Y2407" s="297">
        <f t="shared" si="106"/>
        <v>0</v>
      </c>
      <c r="Z2407" s="263"/>
      <c r="AA2407" s="263"/>
      <c r="AB2407" s="263"/>
      <c r="AC2407" s="263"/>
      <c r="AD2407" s="263"/>
      <c r="AE2407" s="263"/>
      <c r="AF2407" s="263">
        <v>1</v>
      </c>
      <c r="AG2407" s="158">
        <v>44937</v>
      </c>
      <c r="AH2407" s="297">
        <f t="shared" si="104"/>
        <v>1</v>
      </c>
      <c r="AI2407" s="573"/>
      <c r="AJ2407" s="574" t="s">
        <v>659</v>
      </c>
      <c r="AK2407" s="574" t="s">
        <v>430</v>
      </c>
      <c r="AL2407" s="574"/>
      <c r="AM2407" s="574"/>
      <c r="AN2407" s="574"/>
      <c r="AO2407" s="574"/>
      <c r="AP2407" s="574"/>
      <c r="AQ2407" s="574"/>
      <c r="AR2407" s="574"/>
      <c r="AS2407" s="575"/>
      <c r="AT2407" s="576"/>
      <c r="AU2407" s="575"/>
      <c r="AV2407" s="577"/>
      <c r="AW2407" s="159"/>
    </row>
    <row r="2408" spans="1:49" ht="25.5">
      <c r="A2408" s="395"/>
      <c r="B2408" s="395">
        <v>3410511700</v>
      </c>
      <c r="C2408" s="263" t="s">
        <v>9336</v>
      </c>
      <c r="D2408" s="263" t="s">
        <v>9320</v>
      </c>
      <c r="E2408" s="263" t="s">
        <v>4565</v>
      </c>
      <c r="F2408" s="263" t="s">
        <v>416</v>
      </c>
      <c r="G2408" s="263" t="s">
        <v>666</v>
      </c>
      <c r="H2408" s="263"/>
      <c r="I2408" s="263"/>
      <c r="J2408" s="263"/>
      <c r="K2408" s="263"/>
      <c r="L2408" s="263"/>
      <c r="M2408" s="263"/>
      <c r="N2408" s="263"/>
      <c r="O2408" s="158"/>
      <c r="P2408" s="296">
        <f t="shared" si="105"/>
        <v>0</v>
      </c>
      <c r="Q2408" s="263"/>
      <c r="R2408" s="263"/>
      <c r="S2408" s="263"/>
      <c r="T2408" s="263"/>
      <c r="U2408" s="263"/>
      <c r="V2408" s="263"/>
      <c r="W2408" s="263"/>
      <c r="X2408" s="158"/>
      <c r="Y2408" s="297">
        <f t="shared" si="106"/>
        <v>0</v>
      </c>
      <c r="Z2408" s="263"/>
      <c r="AA2408" s="263"/>
      <c r="AB2408" s="263"/>
      <c r="AC2408" s="263"/>
      <c r="AD2408" s="263"/>
      <c r="AE2408" s="263"/>
      <c r="AF2408" s="263">
        <v>1</v>
      </c>
      <c r="AG2408" s="158">
        <v>44930</v>
      </c>
      <c r="AH2408" s="297">
        <f t="shared" si="104"/>
        <v>1</v>
      </c>
      <c r="AI2408" s="573"/>
      <c r="AJ2408" s="574" t="s">
        <v>659</v>
      </c>
      <c r="AK2408" s="574" t="s">
        <v>430</v>
      </c>
      <c r="AL2408" s="574"/>
      <c r="AM2408" s="574"/>
      <c r="AN2408" s="574"/>
      <c r="AO2408" s="574"/>
      <c r="AP2408" s="574"/>
      <c r="AQ2408" s="574"/>
      <c r="AR2408" s="574"/>
      <c r="AS2408" s="575"/>
      <c r="AT2408" s="576"/>
      <c r="AU2408" s="575"/>
      <c r="AV2408" s="577"/>
      <c r="AW2408" s="159"/>
    </row>
    <row r="2409" spans="1:49" ht="25.5">
      <c r="A2409" s="395"/>
      <c r="B2409" s="395">
        <v>3410511700</v>
      </c>
      <c r="C2409" s="263" t="s">
        <v>9337</v>
      </c>
      <c r="D2409" s="263" t="s">
        <v>9320</v>
      </c>
      <c r="E2409" s="263" t="s">
        <v>4566</v>
      </c>
      <c r="F2409" s="263" t="s">
        <v>416</v>
      </c>
      <c r="G2409" s="263" t="s">
        <v>666</v>
      </c>
      <c r="H2409" s="263"/>
      <c r="I2409" s="263"/>
      <c r="J2409" s="263"/>
      <c r="K2409" s="263"/>
      <c r="L2409" s="263"/>
      <c r="M2409" s="263"/>
      <c r="N2409" s="263"/>
      <c r="O2409" s="158"/>
      <c r="P2409" s="296">
        <f t="shared" si="105"/>
        <v>0</v>
      </c>
      <c r="Q2409" s="263"/>
      <c r="R2409" s="263"/>
      <c r="S2409" s="263"/>
      <c r="T2409" s="263"/>
      <c r="U2409" s="263"/>
      <c r="V2409" s="263"/>
      <c r="W2409" s="263"/>
      <c r="X2409" s="158"/>
      <c r="Y2409" s="297">
        <f t="shared" si="106"/>
        <v>0</v>
      </c>
      <c r="Z2409" s="263"/>
      <c r="AA2409" s="263"/>
      <c r="AB2409" s="263"/>
      <c r="AC2409" s="263"/>
      <c r="AD2409" s="263"/>
      <c r="AE2409" s="263"/>
      <c r="AF2409" s="263">
        <v>1</v>
      </c>
      <c r="AG2409" s="158">
        <v>45007</v>
      </c>
      <c r="AH2409" s="297">
        <f t="shared" si="104"/>
        <v>1</v>
      </c>
      <c r="AI2409" s="573"/>
      <c r="AJ2409" s="574" t="s">
        <v>659</v>
      </c>
      <c r="AK2409" s="574" t="s">
        <v>430</v>
      </c>
      <c r="AL2409" s="574"/>
      <c r="AM2409" s="574"/>
      <c r="AN2409" s="574"/>
      <c r="AO2409" s="574"/>
      <c r="AP2409" s="574"/>
      <c r="AQ2409" s="574"/>
      <c r="AR2409" s="574"/>
      <c r="AS2409" s="575"/>
      <c r="AT2409" s="576"/>
      <c r="AU2409" s="575"/>
      <c r="AV2409" s="577"/>
      <c r="AW2409" s="159"/>
    </row>
    <row r="2410" spans="1:49" ht="25.5">
      <c r="A2410" s="395"/>
      <c r="B2410" s="395">
        <v>3410511700</v>
      </c>
      <c r="C2410" s="263" t="s">
        <v>9338</v>
      </c>
      <c r="D2410" s="263" t="s">
        <v>9320</v>
      </c>
      <c r="E2410" s="263" t="s">
        <v>4567</v>
      </c>
      <c r="F2410" s="263" t="s">
        <v>416</v>
      </c>
      <c r="G2410" s="263" t="s">
        <v>666</v>
      </c>
      <c r="H2410" s="263"/>
      <c r="I2410" s="263"/>
      <c r="J2410" s="263"/>
      <c r="K2410" s="263"/>
      <c r="L2410" s="263"/>
      <c r="M2410" s="263"/>
      <c r="N2410" s="263"/>
      <c r="O2410" s="158"/>
      <c r="P2410" s="296">
        <f t="shared" si="105"/>
        <v>0</v>
      </c>
      <c r="Q2410" s="263"/>
      <c r="R2410" s="263"/>
      <c r="S2410" s="263"/>
      <c r="T2410" s="263"/>
      <c r="U2410" s="263"/>
      <c r="V2410" s="263"/>
      <c r="W2410" s="263"/>
      <c r="X2410" s="158"/>
      <c r="Y2410" s="297">
        <f t="shared" si="106"/>
        <v>0</v>
      </c>
      <c r="Z2410" s="263"/>
      <c r="AA2410" s="263"/>
      <c r="AB2410" s="263"/>
      <c r="AC2410" s="263"/>
      <c r="AD2410" s="263"/>
      <c r="AE2410" s="263"/>
      <c r="AF2410" s="263">
        <v>1</v>
      </c>
      <c r="AG2410" s="158">
        <v>44930</v>
      </c>
      <c r="AH2410" s="297">
        <f t="shared" si="104"/>
        <v>1</v>
      </c>
      <c r="AI2410" s="573"/>
      <c r="AJ2410" s="574" t="s">
        <v>659</v>
      </c>
      <c r="AK2410" s="574" t="s">
        <v>430</v>
      </c>
      <c r="AL2410" s="574"/>
      <c r="AM2410" s="574"/>
      <c r="AN2410" s="574"/>
      <c r="AO2410" s="574"/>
      <c r="AP2410" s="574"/>
      <c r="AQ2410" s="574"/>
      <c r="AR2410" s="574"/>
      <c r="AS2410" s="575"/>
      <c r="AT2410" s="576"/>
      <c r="AU2410" s="575"/>
      <c r="AV2410" s="577"/>
      <c r="AW2410" s="159"/>
    </row>
    <row r="2411" spans="1:49" ht="51">
      <c r="A2411" s="395"/>
      <c r="B2411" s="395">
        <v>5324510900</v>
      </c>
      <c r="C2411" s="263" t="s">
        <v>9339</v>
      </c>
      <c r="D2411" s="263" t="s">
        <v>9340</v>
      </c>
      <c r="E2411" s="263" t="s">
        <v>4568</v>
      </c>
      <c r="F2411" s="263" t="s">
        <v>416</v>
      </c>
      <c r="G2411" s="263" t="s">
        <v>666</v>
      </c>
      <c r="H2411" s="263"/>
      <c r="I2411" s="263"/>
      <c r="J2411" s="263"/>
      <c r="K2411" s="263"/>
      <c r="L2411" s="263"/>
      <c r="M2411" s="263"/>
      <c r="N2411" s="263"/>
      <c r="O2411" s="158"/>
      <c r="P2411" s="296">
        <f t="shared" si="105"/>
        <v>0</v>
      </c>
      <c r="Q2411" s="263"/>
      <c r="R2411" s="263"/>
      <c r="S2411" s="263"/>
      <c r="T2411" s="263"/>
      <c r="U2411" s="263"/>
      <c r="V2411" s="263"/>
      <c r="W2411" s="263"/>
      <c r="X2411" s="158"/>
      <c r="Y2411" s="297">
        <f t="shared" si="106"/>
        <v>0</v>
      </c>
      <c r="Z2411" s="263"/>
      <c r="AA2411" s="263"/>
      <c r="AB2411" s="263"/>
      <c r="AC2411" s="263"/>
      <c r="AD2411" s="263"/>
      <c r="AE2411" s="263"/>
      <c r="AF2411" s="263">
        <v>1</v>
      </c>
      <c r="AG2411" s="158">
        <v>45190</v>
      </c>
      <c r="AH2411" s="297">
        <f t="shared" si="104"/>
        <v>1</v>
      </c>
      <c r="AI2411" s="573"/>
      <c r="AJ2411" s="574" t="s">
        <v>659</v>
      </c>
      <c r="AK2411" s="574" t="s">
        <v>430</v>
      </c>
      <c r="AL2411" s="574"/>
      <c r="AM2411" s="574"/>
      <c r="AN2411" s="574"/>
      <c r="AO2411" s="574"/>
      <c r="AP2411" s="574"/>
      <c r="AQ2411" s="574"/>
      <c r="AR2411" s="574"/>
      <c r="AS2411" s="575"/>
      <c r="AT2411" s="576"/>
      <c r="AU2411" s="575"/>
      <c r="AV2411" s="577"/>
      <c r="AW2411" s="159"/>
    </row>
    <row r="2412" spans="1:49" ht="25.5">
      <c r="A2412" s="395"/>
      <c r="B2412" s="395">
        <v>3410511700</v>
      </c>
      <c r="C2412" s="263" t="s">
        <v>9341</v>
      </c>
      <c r="D2412" s="263" t="s">
        <v>9320</v>
      </c>
      <c r="E2412" s="263" t="s">
        <v>4569</v>
      </c>
      <c r="F2412" s="263" t="s">
        <v>416</v>
      </c>
      <c r="G2412" s="263" t="s">
        <v>666</v>
      </c>
      <c r="H2412" s="263"/>
      <c r="I2412" s="263"/>
      <c r="J2412" s="263"/>
      <c r="K2412" s="263"/>
      <c r="L2412" s="263"/>
      <c r="M2412" s="263"/>
      <c r="N2412" s="263"/>
      <c r="O2412" s="158"/>
      <c r="P2412" s="296">
        <f t="shared" si="105"/>
        <v>0</v>
      </c>
      <c r="Q2412" s="263"/>
      <c r="R2412" s="263"/>
      <c r="S2412" s="263"/>
      <c r="T2412" s="263"/>
      <c r="U2412" s="263"/>
      <c r="V2412" s="263"/>
      <c r="W2412" s="263"/>
      <c r="X2412" s="158"/>
      <c r="Y2412" s="297">
        <f t="shared" si="106"/>
        <v>0</v>
      </c>
      <c r="Z2412" s="263"/>
      <c r="AA2412" s="263"/>
      <c r="AB2412" s="263"/>
      <c r="AC2412" s="263"/>
      <c r="AD2412" s="263"/>
      <c r="AE2412" s="263"/>
      <c r="AF2412" s="263">
        <v>1</v>
      </c>
      <c r="AG2412" s="158">
        <v>44937</v>
      </c>
      <c r="AH2412" s="297">
        <f t="shared" si="104"/>
        <v>1</v>
      </c>
      <c r="AI2412" s="573"/>
      <c r="AJ2412" s="574" t="s">
        <v>659</v>
      </c>
      <c r="AK2412" s="574" t="s">
        <v>430</v>
      </c>
      <c r="AL2412" s="574"/>
      <c r="AM2412" s="574"/>
      <c r="AN2412" s="574"/>
      <c r="AO2412" s="574"/>
      <c r="AP2412" s="574"/>
      <c r="AQ2412" s="574"/>
      <c r="AR2412" s="574"/>
      <c r="AS2412" s="575"/>
      <c r="AT2412" s="576"/>
      <c r="AU2412" s="575"/>
      <c r="AV2412" s="577"/>
      <c r="AW2412" s="159"/>
    </row>
    <row r="2413" spans="1:49" ht="38.25">
      <c r="A2413" s="395"/>
      <c r="B2413" s="395">
        <v>3120101600</v>
      </c>
      <c r="C2413" s="263" t="s">
        <v>9342</v>
      </c>
      <c r="D2413" s="263" t="s">
        <v>9343</v>
      </c>
      <c r="E2413" s="263" t="s">
        <v>4570</v>
      </c>
      <c r="F2413" s="263" t="s">
        <v>416</v>
      </c>
      <c r="G2413" s="263" t="s">
        <v>666</v>
      </c>
      <c r="H2413" s="263"/>
      <c r="I2413" s="263"/>
      <c r="J2413" s="263"/>
      <c r="K2413" s="263"/>
      <c r="L2413" s="263"/>
      <c r="M2413" s="263"/>
      <c r="N2413" s="263"/>
      <c r="O2413" s="158"/>
      <c r="P2413" s="296">
        <f t="shared" si="105"/>
        <v>0</v>
      </c>
      <c r="Q2413" s="263"/>
      <c r="R2413" s="263"/>
      <c r="S2413" s="263"/>
      <c r="T2413" s="263"/>
      <c r="U2413" s="263"/>
      <c r="V2413" s="263"/>
      <c r="W2413" s="263"/>
      <c r="X2413" s="158"/>
      <c r="Y2413" s="297">
        <f t="shared" si="106"/>
        <v>0</v>
      </c>
      <c r="Z2413" s="263"/>
      <c r="AA2413" s="263"/>
      <c r="AB2413" s="263"/>
      <c r="AC2413" s="263"/>
      <c r="AD2413" s="263"/>
      <c r="AE2413" s="263"/>
      <c r="AF2413" s="263">
        <v>1</v>
      </c>
      <c r="AG2413" s="158">
        <v>45065</v>
      </c>
      <c r="AH2413" s="297">
        <f t="shared" si="104"/>
        <v>1</v>
      </c>
      <c r="AI2413" s="573"/>
      <c r="AJ2413" s="574" t="s">
        <v>659</v>
      </c>
      <c r="AK2413" s="574" t="s">
        <v>430</v>
      </c>
      <c r="AL2413" s="574"/>
      <c r="AM2413" s="574"/>
      <c r="AN2413" s="574"/>
      <c r="AO2413" s="574"/>
      <c r="AP2413" s="574"/>
      <c r="AQ2413" s="574"/>
      <c r="AR2413" s="574"/>
      <c r="AS2413" s="575"/>
      <c r="AT2413" s="576"/>
      <c r="AU2413" s="575"/>
      <c r="AV2413" s="577"/>
      <c r="AW2413" s="159"/>
    </row>
    <row r="2414" spans="1:49" ht="38.25">
      <c r="A2414" s="395"/>
      <c r="B2414" s="395">
        <v>3120101600</v>
      </c>
      <c r="C2414" s="263" t="s">
        <v>9344</v>
      </c>
      <c r="D2414" s="263" t="s">
        <v>9343</v>
      </c>
      <c r="E2414" s="263" t="s">
        <v>4571</v>
      </c>
      <c r="F2414" s="263" t="s">
        <v>416</v>
      </c>
      <c r="G2414" s="263" t="s">
        <v>666</v>
      </c>
      <c r="H2414" s="263"/>
      <c r="I2414" s="263"/>
      <c r="J2414" s="263"/>
      <c r="K2414" s="263"/>
      <c r="L2414" s="263"/>
      <c r="M2414" s="263"/>
      <c r="N2414" s="263"/>
      <c r="O2414" s="158"/>
      <c r="P2414" s="296">
        <f t="shared" si="105"/>
        <v>0</v>
      </c>
      <c r="Q2414" s="263"/>
      <c r="R2414" s="263"/>
      <c r="S2414" s="263"/>
      <c r="T2414" s="263"/>
      <c r="U2414" s="263"/>
      <c r="V2414" s="263"/>
      <c r="W2414" s="263"/>
      <c r="X2414" s="158"/>
      <c r="Y2414" s="297">
        <f t="shared" si="106"/>
        <v>0</v>
      </c>
      <c r="Z2414" s="263"/>
      <c r="AA2414" s="263"/>
      <c r="AB2414" s="263"/>
      <c r="AC2414" s="263"/>
      <c r="AD2414" s="263"/>
      <c r="AE2414" s="263"/>
      <c r="AF2414" s="263">
        <v>1</v>
      </c>
      <c r="AG2414" s="158">
        <v>45121</v>
      </c>
      <c r="AH2414" s="297">
        <f t="shared" si="104"/>
        <v>1</v>
      </c>
      <c r="AI2414" s="573"/>
      <c r="AJ2414" s="574" t="s">
        <v>659</v>
      </c>
      <c r="AK2414" s="574" t="s">
        <v>430</v>
      </c>
      <c r="AL2414" s="574"/>
      <c r="AM2414" s="574"/>
      <c r="AN2414" s="574"/>
      <c r="AO2414" s="574"/>
      <c r="AP2414" s="574"/>
      <c r="AQ2414" s="574"/>
      <c r="AR2414" s="574"/>
      <c r="AS2414" s="575"/>
      <c r="AT2414" s="576"/>
      <c r="AU2414" s="575"/>
      <c r="AV2414" s="577"/>
      <c r="AW2414" s="159"/>
    </row>
    <row r="2415" spans="1:49" ht="38.25">
      <c r="A2415" s="395"/>
      <c r="B2415" s="395">
        <v>3120101600</v>
      </c>
      <c r="C2415" s="263" t="s">
        <v>9345</v>
      </c>
      <c r="D2415" s="263" t="s">
        <v>9343</v>
      </c>
      <c r="E2415" s="263" t="s">
        <v>4572</v>
      </c>
      <c r="F2415" s="263" t="s">
        <v>416</v>
      </c>
      <c r="G2415" s="263" t="s">
        <v>666</v>
      </c>
      <c r="H2415" s="263"/>
      <c r="I2415" s="263"/>
      <c r="J2415" s="263"/>
      <c r="K2415" s="263"/>
      <c r="L2415" s="263"/>
      <c r="M2415" s="263"/>
      <c r="N2415" s="263"/>
      <c r="O2415" s="158"/>
      <c r="P2415" s="296">
        <f t="shared" si="105"/>
        <v>0</v>
      </c>
      <c r="Q2415" s="263"/>
      <c r="R2415" s="263"/>
      <c r="S2415" s="263"/>
      <c r="T2415" s="263"/>
      <c r="U2415" s="263"/>
      <c r="V2415" s="263"/>
      <c r="W2415" s="263"/>
      <c r="X2415" s="158"/>
      <c r="Y2415" s="297">
        <f t="shared" si="106"/>
        <v>0</v>
      </c>
      <c r="Z2415" s="263"/>
      <c r="AA2415" s="263"/>
      <c r="AB2415" s="263"/>
      <c r="AC2415" s="263"/>
      <c r="AD2415" s="263"/>
      <c r="AE2415" s="263"/>
      <c r="AF2415" s="263">
        <v>1</v>
      </c>
      <c r="AG2415" s="158">
        <v>45183</v>
      </c>
      <c r="AH2415" s="297">
        <f t="shared" si="104"/>
        <v>1</v>
      </c>
      <c r="AI2415" s="573"/>
      <c r="AJ2415" s="574" t="s">
        <v>659</v>
      </c>
      <c r="AK2415" s="574" t="s">
        <v>430</v>
      </c>
      <c r="AL2415" s="574"/>
      <c r="AM2415" s="574"/>
      <c r="AN2415" s="574"/>
      <c r="AO2415" s="574"/>
      <c r="AP2415" s="574"/>
      <c r="AQ2415" s="574"/>
      <c r="AR2415" s="574"/>
      <c r="AS2415" s="575"/>
      <c r="AT2415" s="576"/>
      <c r="AU2415" s="575"/>
      <c r="AV2415" s="577"/>
      <c r="AW2415" s="159"/>
    </row>
    <row r="2416" spans="1:49" ht="38.25">
      <c r="A2416" s="395"/>
      <c r="B2416" s="395">
        <v>3120101600</v>
      </c>
      <c r="C2416" s="263" t="s">
        <v>9346</v>
      </c>
      <c r="D2416" s="263" t="s">
        <v>9343</v>
      </c>
      <c r="E2416" s="263" t="s">
        <v>4573</v>
      </c>
      <c r="F2416" s="263" t="s">
        <v>416</v>
      </c>
      <c r="G2416" s="263" t="s">
        <v>666</v>
      </c>
      <c r="H2416" s="263"/>
      <c r="I2416" s="263"/>
      <c r="J2416" s="263"/>
      <c r="K2416" s="263"/>
      <c r="L2416" s="263"/>
      <c r="M2416" s="263"/>
      <c r="N2416" s="263"/>
      <c r="O2416" s="158"/>
      <c r="P2416" s="296">
        <f t="shared" si="105"/>
        <v>0</v>
      </c>
      <c r="Q2416" s="263"/>
      <c r="R2416" s="263"/>
      <c r="S2416" s="263"/>
      <c r="T2416" s="263"/>
      <c r="U2416" s="263"/>
      <c r="V2416" s="263"/>
      <c r="W2416" s="263"/>
      <c r="X2416" s="158"/>
      <c r="Y2416" s="297">
        <f t="shared" si="106"/>
        <v>0</v>
      </c>
      <c r="Z2416" s="263"/>
      <c r="AA2416" s="263"/>
      <c r="AB2416" s="263"/>
      <c r="AC2416" s="263"/>
      <c r="AD2416" s="263"/>
      <c r="AE2416" s="263"/>
      <c r="AF2416" s="263">
        <v>1</v>
      </c>
      <c r="AG2416" s="158">
        <v>45121</v>
      </c>
      <c r="AH2416" s="297">
        <f t="shared" si="104"/>
        <v>1</v>
      </c>
      <c r="AI2416" s="573"/>
      <c r="AJ2416" s="574" t="s">
        <v>659</v>
      </c>
      <c r="AK2416" s="574" t="s">
        <v>430</v>
      </c>
      <c r="AL2416" s="574"/>
      <c r="AM2416" s="574"/>
      <c r="AN2416" s="574"/>
      <c r="AO2416" s="574"/>
      <c r="AP2416" s="574"/>
      <c r="AQ2416" s="574"/>
      <c r="AR2416" s="574"/>
      <c r="AS2416" s="575"/>
      <c r="AT2416" s="576"/>
      <c r="AU2416" s="575"/>
      <c r="AV2416" s="577"/>
      <c r="AW2416" s="159"/>
    </row>
    <row r="2417" spans="1:49" ht="25.5">
      <c r="A2417" s="395"/>
      <c r="B2417" s="395">
        <v>3410504000</v>
      </c>
      <c r="C2417" s="263" t="s">
        <v>9347</v>
      </c>
      <c r="D2417" s="263" t="s">
        <v>9348</v>
      </c>
      <c r="E2417" s="263" t="s">
        <v>4574</v>
      </c>
      <c r="F2417" s="263" t="s">
        <v>416</v>
      </c>
      <c r="G2417" s="263" t="s">
        <v>666</v>
      </c>
      <c r="H2417" s="263"/>
      <c r="I2417" s="263"/>
      <c r="J2417" s="263"/>
      <c r="K2417" s="263"/>
      <c r="L2417" s="263"/>
      <c r="M2417" s="263"/>
      <c r="N2417" s="263"/>
      <c r="O2417" s="158"/>
      <c r="P2417" s="296">
        <f t="shared" si="105"/>
        <v>0</v>
      </c>
      <c r="Q2417" s="263"/>
      <c r="R2417" s="263"/>
      <c r="S2417" s="263"/>
      <c r="T2417" s="263"/>
      <c r="U2417" s="263"/>
      <c r="V2417" s="263"/>
      <c r="W2417" s="263"/>
      <c r="X2417" s="158"/>
      <c r="Y2417" s="297">
        <f t="shared" si="106"/>
        <v>0</v>
      </c>
      <c r="Z2417" s="263"/>
      <c r="AA2417" s="263"/>
      <c r="AB2417" s="263"/>
      <c r="AC2417" s="263"/>
      <c r="AD2417" s="263"/>
      <c r="AE2417" s="263"/>
      <c r="AF2417" s="263">
        <v>1</v>
      </c>
      <c r="AG2417" s="158">
        <v>44979</v>
      </c>
      <c r="AH2417" s="297">
        <f t="shared" ref="AH2417:AH2480" si="107">SUM($Z2417:$AF2417)</f>
        <v>1</v>
      </c>
      <c r="AI2417" s="573"/>
      <c r="AJ2417" s="574" t="s">
        <v>659</v>
      </c>
      <c r="AK2417" s="574" t="s">
        <v>430</v>
      </c>
      <c r="AL2417" s="574"/>
      <c r="AM2417" s="574"/>
      <c r="AN2417" s="574"/>
      <c r="AO2417" s="574"/>
      <c r="AP2417" s="574"/>
      <c r="AQ2417" s="574"/>
      <c r="AR2417" s="574"/>
      <c r="AS2417" s="575"/>
      <c r="AT2417" s="576"/>
      <c r="AU2417" s="575"/>
      <c r="AV2417" s="577"/>
      <c r="AW2417" s="159"/>
    </row>
    <row r="2418" spans="1:49" ht="25.5">
      <c r="A2418" s="395"/>
      <c r="B2418" s="395">
        <v>3410504000</v>
      </c>
      <c r="C2418" s="263" t="s">
        <v>9349</v>
      </c>
      <c r="D2418" s="263" t="s">
        <v>9348</v>
      </c>
      <c r="E2418" s="263" t="s">
        <v>4575</v>
      </c>
      <c r="F2418" s="263" t="s">
        <v>416</v>
      </c>
      <c r="G2418" s="263" t="s">
        <v>666</v>
      </c>
      <c r="H2418" s="263"/>
      <c r="I2418" s="263"/>
      <c r="J2418" s="263"/>
      <c r="K2418" s="263"/>
      <c r="L2418" s="263"/>
      <c r="M2418" s="263"/>
      <c r="N2418" s="263"/>
      <c r="O2418" s="158"/>
      <c r="P2418" s="296">
        <f t="shared" si="105"/>
        <v>0</v>
      </c>
      <c r="Q2418" s="263"/>
      <c r="R2418" s="263"/>
      <c r="S2418" s="263"/>
      <c r="T2418" s="263"/>
      <c r="U2418" s="263"/>
      <c r="V2418" s="263"/>
      <c r="W2418" s="263"/>
      <c r="X2418" s="158"/>
      <c r="Y2418" s="297">
        <f t="shared" si="106"/>
        <v>0</v>
      </c>
      <c r="Z2418" s="263"/>
      <c r="AA2418" s="263"/>
      <c r="AB2418" s="263"/>
      <c r="AC2418" s="263"/>
      <c r="AD2418" s="263"/>
      <c r="AE2418" s="263"/>
      <c r="AF2418" s="263">
        <v>1</v>
      </c>
      <c r="AG2418" s="158">
        <v>44979</v>
      </c>
      <c r="AH2418" s="297">
        <f t="shared" si="107"/>
        <v>1</v>
      </c>
      <c r="AI2418" s="573"/>
      <c r="AJ2418" s="574" t="s">
        <v>659</v>
      </c>
      <c r="AK2418" s="574" t="s">
        <v>430</v>
      </c>
      <c r="AL2418" s="574"/>
      <c r="AM2418" s="574"/>
      <c r="AN2418" s="574"/>
      <c r="AO2418" s="574"/>
      <c r="AP2418" s="574"/>
      <c r="AQ2418" s="574"/>
      <c r="AR2418" s="574"/>
      <c r="AS2418" s="575"/>
      <c r="AT2418" s="576"/>
      <c r="AU2418" s="575"/>
      <c r="AV2418" s="577"/>
      <c r="AW2418" s="159"/>
    </row>
    <row r="2419" spans="1:49" ht="25.5">
      <c r="A2419" s="395"/>
      <c r="B2419" s="395">
        <v>3410511700</v>
      </c>
      <c r="C2419" s="263" t="s">
        <v>9350</v>
      </c>
      <c r="D2419" s="263" t="s">
        <v>9348</v>
      </c>
      <c r="E2419" s="263" t="s">
        <v>4576</v>
      </c>
      <c r="F2419" s="263" t="s">
        <v>416</v>
      </c>
      <c r="G2419" s="263" t="s">
        <v>666</v>
      </c>
      <c r="H2419" s="263"/>
      <c r="I2419" s="263"/>
      <c r="J2419" s="263"/>
      <c r="K2419" s="263"/>
      <c r="L2419" s="263"/>
      <c r="M2419" s="263"/>
      <c r="N2419" s="263"/>
      <c r="O2419" s="158"/>
      <c r="P2419" s="296">
        <f t="shared" si="105"/>
        <v>0</v>
      </c>
      <c r="Q2419" s="263"/>
      <c r="R2419" s="263"/>
      <c r="S2419" s="263"/>
      <c r="T2419" s="263"/>
      <c r="U2419" s="263"/>
      <c r="V2419" s="263"/>
      <c r="W2419" s="263"/>
      <c r="X2419" s="158"/>
      <c r="Y2419" s="297">
        <f t="shared" si="106"/>
        <v>0</v>
      </c>
      <c r="Z2419" s="263"/>
      <c r="AA2419" s="263"/>
      <c r="AB2419" s="263"/>
      <c r="AC2419" s="263"/>
      <c r="AD2419" s="263"/>
      <c r="AE2419" s="263"/>
      <c r="AF2419" s="263">
        <v>1</v>
      </c>
      <c r="AG2419" s="158">
        <v>45118</v>
      </c>
      <c r="AH2419" s="297">
        <f t="shared" si="107"/>
        <v>1</v>
      </c>
      <c r="AI2419" s="573"/>
      <c r="AJ2419" s="574" t="s">
        <v>659</v>
      </c>
      <c r="AK2419" s="574" t="s">
        <v>430</v>
      </c>
      <c r="AL2419" s="574"/>
      <c r="AM2419" s="574"/>
      <c r="AN2419" s="574"/>
      <c r="AO2419" s="574"/>
      <c r="AP2419" s="574"/>
      <c r="AQ2419" s="574"/>
      <c r="AR2419" s="574"/>
      <c r="AS2419" s="575"/>
      <c r="AT2419" s="576"/>
      <c r="AU2419" s="575"/>
      <c r="AV2419" s="577"/>
      <c r="AW2419" s="159"/>
    </row>
    <row r="2420" spans="1:49" ht="25.5">
      <c r="A2420" s="395"/>
      <c r="B2420" s="395">
        <v>3410504000</v>
      </c>
      <c r="C2420" s="263" t="s">
        <v>9351</v>
      </c>
      <c r="D2420" s="263" t="s">
        <v>9348</v>
      </c>
      <c r="E2420" s="263" t="s">
        <v>4577</v>
      </c>
      <c r="F2420" s="263" t="s">
        <v>416</v>
      </c>
      <c r="G2420" s="263" t="s">
        <v>666</v>
      </c>
      <c r="H2420" s="263"/>
      <c r="I2420" s="263"/>
      <c r="J2420" s="263"/>
      <c r="K2420" s="263"/>
      <c r="L2420" s="263"/>
      <c r="M2420" s="263"/>
      <c r="N2420" s="263"/>
      <c r="O2420" s="158"/>
      <c r="P2420" s="296">
        <f t="shared" si="105"/>
        <v>0</v>
      </c>
      <c r="Q2420" s="263"/>
      <c r="R2420" s="263"/>
      <c r="S2420" s="263"/>
      <c r="T2420" s="263"/>
      <c r="U2420" s="263"/>
      <c r="V2420" s="263"/>
      <c r="W2420" s="263"/>
      <c r="X2420" s="158"/>
      <c r="Y2420" s="297">
        <f t="shared" si="106"/>
        <v>0</v>
      </c>
      <c r="Z2420" s="263"/>
      <c r="AA2420" s="263"/>
      <c r="AB2420" s="263"/>
      <c r="AC2420" s="263"/>
      <c r="AD2420" s="263"/>
      <c r="AE2420" s="263"/>
      <c r="AF2420" s="263">
        <v>1</v>
      </c>
      <c r="AG2420" s="158">
        <v>44979</v>
      </c>
      <c r="AH2420" s="297">
        <f t="shared" si="107"/>
        <v>1</v>
      </c>
      <c r="AI2420" s="573"/>
      <c r="AJ2420" s="574" t="s">
        <v>659</v>
      </c>
      <c r="AK2420" s="574" t="s">
        <v>430</v>
      </c>
      <c r="AL2420" s="574"/>
      <c r="AM2420" s="574"/>
      <c r="AN2420" s="574"/>
      <c r="AO2420" s="574"/>
      <c r="AP2420" s="574"/>
      <c r="AQ2420" s="574"/>
      <c r="AR2420" s="574"/>
      <c r="AS2420" s="575"/>
      <c r="AT2420" s="576"/>
      <c r="AU2420" s="575"/>
      <c r="AV2420" s="577"/>
      <c r="AW2420" s="159"/>
    </row>
    <row r="2421" spans="1:49" ht="25.5">
      <c r="A2421" s="395"/>
      <c r="B2421" s="395">
        <v>3410504000</v>
      </c>
      <c r="C2421" s="263" t="s">
        <v>9352</v>
      </c>
      <c r="D2421" s="263" t="s">
        <v>9348</v>
      </c>
      <c r="E2421" s="263" t="s">
        <v>4578</v>
      </c>
      <c r="F2421" s="263" t="s">
        <v>416</v>
      </c>
      <c r="G2421" s="263" t="s">
        <v>666</v>
      </c>
      <c r="H2421" s="263"/>
      <c r="I2421" s="263"/>
      <c r="J2421" s="263"/>
      <c r="K2421" s="263"/>
      <c r="L2421" s="263"/>
      <c r="M2421" s="263"/>
      <c r="N2421" s="263"/>
      <c r="O2421" s="158"/>
      <c r="P2421" s="296">
        <f t="shared" si="105"/>
        <v>0</v>
      </c>
      <c r="Q2421" s="263"/>
      <c r="R2421" s="263"/>
      <c r="S2421" s="263"/>
      <c r="T2421" s="263"/>
      <c r="U2421" s="263"/>
      <c r="V2421" s="263"/>
      <c r="W2421" s="263"/>
      <c r="X2421" s="158"/>
      <c r="Y2421" s="297">
        <f t="shared" si="106"/>
        <v>0</v>
      </c>
      <c r="Z2421" s="263"/>
      <c r="AA2421" s="263"/>
      <c r="AB2421" s="263"/>
      <c r="AC2421" s="263"/>
      <c r="AD2421" s="263"/>
      <c r="AE2421" s="263"/>
      <c r="AF2421" s="263">
        <v>1</v>
      </c>
      <c r="AG2421" s="158">
        <v>44979</v>
      </c>
      <c r="AH2421" s="297">
        <f t="shared" si="107"/>
        <v>1</v>
      </c>
      <c r="AI2421" s="573"/>
      <c r="AJ2421" s="574" t="s">
        <v>659</v>
      </c>
      <c r="AK2421" s="574" t="s">
        <v>430</v>
      </c>
      <c r="AL2421" s="574"/>
      <c r="AM2421" s="574"/>
      <c r="AN2421" s="574"/>
      <c r="AO2421" s="574"/>
      <c r="AP2421" s="574"/>
      <c r="AQ2421" s="574"/>
      <c r="AR2421" s="574"/>
      <c r="AS2421" s="575"/>
      <c r="AT2421" s="576"/>
      <c r="AU2421" s="575"/>
      <c r="AV2421" s="577"/>
      <c r="AW2421" s="159"/>
    </row>
    <row r="2422" spans="1:49" ht="25.5">
      <c r="A2422" s="395"/>
      <c r="B2422" s="395">
        <v>3410504000</v>
      </c>
      <c r="C2422" s="263" t="s">
        <v>9353</v>
      </c>
      <c r="D2422" s="263" t="s">
        <v>9348</v>
      </c>
      <c r="E2422" s="263" t="s">
        <v>4579</v>
      </c>
      <c r="F2422" s="263" t="s">
        <v>416</v>
      </c>
      <c r="G2422" s="263" t="s">
        <v>666</v>
      </c>
      <c r="H2422" s="263"/>
      <c r="I2422" s="263"/>
      <c r="J2422" s="263"/>
      <c r="K2422" s="263"/>
      <c r="L2422" s="263"/>
      <c r="M2422" s="263"/>
      <c r="N2422" s="263"/>
      <c r="O2422" s="158"/>
      <c r="P2422" s="296">
        <f t="shared" si="105"/>
        <v>0</v>
      </c>
      <c r="Q2422" s="263"/>
      <c r="R2422" s="263"/>
      <c r="S2422" s="263"/>
      <c r="T2422" s="263"/>
      <c r="U2422" s="263"/>
      <c r="V2422" s="263"/>
      <c r="W2422" s="263"/>
      <c r="X2422" s="158"/>
      <c r="Y2422" s="297">
        <f t="shared" si="106"/>
        <v>0</v>
      </c>
      <c r="Z2422" s="263"/>
      <c r="AA2422" s="263"/>
      <c r="AB2422" s="263"/>
      <c r="AC2422" s="263"/>
      <c r="AD2422" s="263"/>
      <c r="AE2422" s="263"/>
      <c r="AF2422" s="263">
        <v>1</v>
      </c>
      <c r="AG2422" s="158">
        <v>45274</v>
      </c>
      <c r="AH2422" s="297">
        <f t="shared" si="107"/>
        <v>1</v>
      </c>
      <c r="AI2422" s="573"/>
      <c r="AJ2422" s="574" t="s">
        <v>659</v>
      </c>
      <c r="AK2422" s="574" t="s">
        <v>430</v>
      </c>
      <c r="AL2422" s="574"/>
      <c r="AM2422" s="574"/>
      <c r="AN2422" s="574"/>
      <c r="AO2422" s="574"/>
      <c r="AP2422" s="574"/>
      <c r="AQ2422" s="574"/>
      <c r="AR2422" s="574"/>
      <c r="AS2422" s="575"/>
      <c r="AT2422" s="576"/>
      <c r="AU2422" s="575"/>
      <c r="AV2422" s="577"/>
      <c r="AW2422" s="159"/>
    </row>
    <row r="2423" spans="1:49" ht="25.5">
      <c r="A2423" s="395"/>
      <c r="B2423" s="395">
        <v>3410504000</v>
      </c>
      <c r="C2423" s="263" t="s">
        <v>9354</v>
      </c>
      <c r="D2423" s="263" t="s">
        <v>9348</v>
      </c>
      <c r="E2423" s="263" t="s">
        <v>4580</v>
      </c>
      <c r="F2423" s="263" t="s">
        <v>416</v>
      </c>
      <c r="G2423" s="263" t="s">
        <v>666</v>
      </c>
      <c r="H2423" s="263"/>
      <c r="I2423" s="263"/>
      <c r="J2423" s="263"/>
      <c r="K2423" s="263"/>
      <c r="L2423" s="263"/>
      <c r="M2423" s="263"/>
      <c r="N2423" s="263"/>
      <c r="O2423" s="158"/>
      <c r="P2423" s="296">
        <f t="shared" ref="P2423:P2486" si="108">SUM($H2423:$N2423)</f>
        <v>0</v>
      </c>
      <c r="Q2423" s="263"/>
      <c r="R2423" s="263"/>
      <c r="S2423" s="263"/>
      <c r="T2423" s="263"/>
      <c r="U2423" s="263"/>
      <c r="V2423" s="263"/>
      <c r="W2423" s="263"/>
      <c r="X2423" s="158"/>
      <c r="Y2423" s="297">
        <f t="shared" ref="Y2423:Y2486" si="109">SUM($Q2423:$W2423)</f>
        <v>0</v>
      </c>
      <c r="Z2423" s="263"/>
      <c r="AA2423" s="263"/>
      <c r="AB2423" s="263"/>
      <c r="AC2423" s="263"/>
      <c r="AD2423" s="263"/>
      <c r="AE2423" s="263"/>
      <c r="AF2423" s="263">
        <v>1</v>
      </c>
      <c r="AG2423" s="158">
        <v>45041</v>
      </c>
      <c r="AH2423" s="297">
        <f t="shared" si="107"/>
        <v>1</v>
      </c>
      <c r="AI2423" s="573"/>
      <c r="AJ2423" s="574" t="s">
        <v>659</v>
      </c>
      <c r="AK2423" s="574" t="s">
        <v>430</v>
      </c>
      <c r="AL2423" s="574"/>
      <c r="AM2423" s="574"/>
      <c r="AN2423" s="574"/>
      <c r="AO2423" s="574"/>
      <c r="AP2423" s="574"/>
      <c r="AQ2423" s="574"/>
      <c r="AR2423" s="574"/>
      <c r="AS2423" s="575"/>
      <c r="AT2423" s="576"/>
      <c r="AU2423" s="575"/>
      <c r="AV2423" s="577"/>
      <c r="AW2423" s="159"/>
    </row>
    <row r="2424" spans="1:49" ht="25.5">
      <c r="A2424" s="395"/>
      <c r="B2424" s="395">
        <v>3410504000</v>
      </c>
      <c r="C2424" s="263" t="s">
        <v>9355</v>
      </c>
      <c r="D2424" s="263" t="s">
        <v>9348</v>
      </c>
      <c r="E2424" s="263" t="s">
        <v>4581</v>
      </c>
      <c r="F2424" s="263" t="s">
        <v>416</v>
      </c>
      <c r="G2424" s="263" t="s">
        <v>666</v>
      </c>
      <c r="H2424" s="263"/>
      <c r="I2424" s="263"/>
      <c r="J2424" s="263"/>
      <c r="K2424" s="263"/>
      <c r="L2424" s="263"/>
      <c r="M2424" s="263"/>
      <c r="N2424" s="263"/>
      <c r="O2424" s="158"/>
      <c r="P2424" s="296">
        <f t="shared" si="108"/>
        <v>0</v>
      </c>
      <c r="Q2424" s="263"/>
      <c r="R2424" s="263"/>
      <c r="S2424" s="263"/>
      <c r="T2424" s="263"/>
      <c r="U2424" s="263"/>
      <c r="V2424" s="263"/>
      <c r="W2424" s="263"/>
      <c r="X2424" s="158"/>
      <c r="Y2424" s="297">
        <f t="shared" si="109"/>
        <v>0</v>
      </c>
      <c r="Z2424" s="263"/>
      <c r="AA2424" s="263"/>
      <c r="AB2424" s="263"/>
      <c r="AC2424" s="263"/>
      <c r="AD2424" s="263"/>
      <c r="AE2424" s="263"/>
      <c r="AF2424" s="263">
        <v>1</v>
      </c>
      <c r="AG2424" s="158">
        <v>44952</v>
      </c>
      <c r="AH2424" s="297">
        <f t="shared" si="107"/>
        <v>1</v>
      </c>
      <c r="AI2424" s="573"/>
      <c r="AJ2424" s="574" t="s">
        <v>659</v>
      </c>
      <c r="AK2424" s="574" t="s">
        <v>430</v>
      </c>
      <c r="AL2424" s="574"/>
      <c r="AM2424" s="574"/>
      <c r="AN2424" s="574"/>
      <c r="AO2424" s="574"/>
      <c r="AP2424" s="574"/>
      <c r="AQ2424" s="574"/>
      <c r="AR2424" s="574"/>
      <c r="AS2424" s="575"/>
      <c r="AT2424" s="576"/>
      <c r="AU2424" s="575"/>
      <c r="AV2424" s="577"/>
      <c r="AW2424" s="159"/>
    </row>
    <row r="2425" spans="1:49" ht="25.5">
      <c r="A2425" s="395"/>
      <c r="B2425" s="395">
        <v>3410504000</v>
      </c>
      <c r="C2425" s="263" t="s">
        <v>9356</v>
      </c>
      <c r="D2425" s="263" t="s">
        <v>9348</v>
      </c>
      <c r="E2425" s="263" t="s">
        <v>4582</v>
      </c>
      <c r="F2425" s="263" t="s">
        <v>416</v>
      </c>
      <c r="G2425" s="263" t="s">
        <v>666</v>
      </c>
      <c r="H2425" s="263"/>
      <c r="I2425" s="263"/>
      <c r="J2425" s="263"/>
      <c r="K2425" s="263"/>
      <c r="L2425" s="263"/>
      <c r="M2425" s="263"/>
      <c r="N2425" s="263"/>
      <c r="O2425" s="158"/>
      <c r="P2425" s="296">
        <f t="shared" si="108"/>
        <v>0</v>
      </c>
      <c r="Q2425" s="263"/>
      <c r="R2425" s="263"/>
      <c r="S2425" s="263"/>
      <c r="T2425" s="263"/>
      <c r="U2425" s="263"/>
      <c r="V2425" s="263"/>
      <c r="W2425" s="263"/>
      <c r="X2425" s="158"/>
      <c r="Y2425" s="297">
        <f t="shared" si="109"/>
        <v>0</v>
      </c>
      <c r="Z2425" s="263"/>
      <c r="AA2425" s="263"/>
      <c r="AB2425" s="263"/>
      <c r="AC2425" s="263"/>
      <c r="AD2425" s="263"/>
      <c r="AE2425" s="263"/>
      <c r="AF2425" s="263">
        <v>1</v>
      </c>
      <c r="AG2425" s="158">
        <v>45245</v>
      </c>
      <c r="AH2425" s="297">
        <f t="shared" si="107"/>
        <v>1</v>
      </c>
      <c r="AI2425" s="573"/>
      <c r="AJ2425" s="574" t="s">
        <v>659</v>
      </c>
      <c r="AK2425" s="574" t="s">
        <v>430</v>
      </c>
      <c r="AL2425" s="574"/>
      <c r="AM2425" s="574"/>
      <c r="AN2425" s="574"/>
      <c r="AO2425" s="574"/>
      <c r="AP2425" s="574"/>
      <c r="AQ2425" s="574"/>
      <c r="AR2425" s="574"/>
      <c r="AS2425" s="575"/>
      <c r="AT2425" s="576"/>
      <c r="AU2425" s="575"/>
      <c r="AV2425" s="577"/>
      <c r="AW2425" s="159"/>
    </row>
    <row r="2426" spans="1:49" ht="25.5">
      <c r="A2426" s="395"/>
      <c r="B2426" s="395">
        <v>3410504000</v>
      </c>
      <c r="C2426" s="263" t="s">
        <v>9357</v>
      </c>
      <c r="D2426" s="263" t="s">
        <v>9348</v>
      </c>
      <c r="E2426" s="263" t="s">
        <v>4583</v>
      </c>
      <c r="F2426" s="263" t="s">
        <v>416</v>
      </c>
      <c r="G2426" s="263" t="s">
        <v>666</v>
      </c>
      <c r="H2426" s="263"/>
      <c r="I2426" s="263"/>
      <c r="J2426" s="263"/>
      <c r="K2426" s="263"/>
      <c r="L2426" s="263"/>
      <c r="M2426" s="263"/>
      <c r="N2426" s="263"/>
      <c r="O2426" s="158"/>
      <c r="P2426" s="296">
        <f t="shared" si="108"/>
        <v>0</v>
      </c>
      <c r="Q2426" s="263"/>
      <c r="R2426" s="263"/>
      <c r="S2426" s="263"/>
      <c r="T2426" s="263"/>
      <c r="U2426" s="263"/>
      <c r="V2426" s="263"/>
      <c r="W2426" s="263"/>
      <c r="X2426" s="158"/>
      <c r="Y2426" s="297">
        <f t="shared" si="109"/>
        <v>0</v>
      </c>
      <c r="Z2426" s="263"/>
      <c r="AA2426" s="263"/>
      <c r="AB2426" s="263"/>
      <c r="AC2426" s="263"/>
      <c r="AD2426" s="263"/>
      <c r="AE2426" s="263"/>
      <c r="AF2426" s="263">
        <v>1</v>
      </c>
      <c r="AG2426" s="158">
        <v>45274</v>
      </c>
      <c r="AH2426" s="297">
        <f t="shared" si="107"/>
        <v>1</v>
      </c>
      <c r="AI2426" s="573"/>
      <c r="AJ2426" s="574" t="s">
        <v>659</v>
      </c>
      <c r="AK2426" s="574" t="s">
        <v>430</v>
      </c>
      <c r="AL2426" s="574"/>
      <c r="AM2426" s="574"/>
      <c r="AN2426" s="574"/>
      <c r="AO2426" s="574"/>
      <c r="AP2426" s="574"/>
      <c r="AQ2426" s="574"/>
      <c r="AR2426" s="574"/>
      <c r="AS2426" s="575"/>
      <c r="AT2426" s="576"/>
      <c r="AU2426" s="575"/>
      <c r="AV2426" s="577"/>
      <c r="AW2426" s="159"/>
    </row>
    <row r="2427" spans="1:49" ht="25.5">
      <c r="A2427" s="395"/>
      <c r="B2427" s="395">
        <v>3410504000</v>
      </c>
      <c r="C2427" s="263" t="s">
        <v>9358</v>
      </c>
      <c r="D2427" s="263" t="s">
        <v>9348</v>
      </c>
      <c r="E2427" s="263" t="s">
        <v>4584</v>
      </c>
      <c r="F2427" s="263" t="s">
        <v>416</v>
      </c>
      <c r="G2427" s="263" t="s">
        <v>666</v>
      </c>
      <c r="H2427" s="263"/>
      <c r="I2427" s="263"/>
      <c r="J2427" s="263"/>
      <c r="K2427" s="263"/>
      <c r="L2427" s="263"/>
      <c r="M2427" s="263"/>
      <c r="N2427" s="263"/>
      <c r="O2427" s="158"/>
      <c r="P2427" s="296">
        <f t="shared" si="108"/>
        <v>0</v>
      </c>
      <c r="Q2427" s="263"/>
      <c r="R2427" s="263"/>
      <c r="S2427" s="263"/>
      <c r="T2427" s="263"/>
      <c r="U2427" s="263"/>
      <c r="V2427" s="263"/>
      <c r="W2427" s="263"/>
      <c r="X2427" s="158"/>
      <c r="Y2427" s="297">
        <f t="shared" si="109"/>
        <v>0</v>
      </c>
      <c r="Z2427" s="263"/>
      <c r="AA2427" s="263"/>
      <c r="AB2427" s="263"/>
      <c r="AC2427" s="263"/>
      <c r="AD2427" s="263"/>
      <c r="AE2427" s="263"/>
      <c r="AF2427" s="263">
        <v>1</v>
      </c>
      <c r="AG2427" s="158">
        <v>44979</v>
      </c>
      <c r="AH2427" s="297">
        <f t="shared" si="107"/>
        <v>1</v>
      </c>
      <c r="AI2427" s="573"/>
      <c r="AJ2427" s="574" t="s">
        <v>659</v>
      </c>
      <c r="AK2427" s="574" t="s">
        <v>430</v>
      </c>
      <c r="AL2427" s="574"/>
      <c r="AM2427" s="574"/>
      <c r="AN2427" s="574"/>
      <c r="AO2427" s="574"/>
      <c r="AP2427" s="574"/>
      <c r="AQ2427" s="574"/>
      <c r="AR2427" s="574"/>
      <c r="AS2427" s="575"/>
      <c r="AT2427" s="576"/>
      <c r="AU2427" s="575"/>
      <c r="AV2427" s="577"/>
      <c r="AW2427" s="159"/>
    </row>
    <row r="2428" spans="1:49" ht="25.5">
      <c r="A2428" s="395"/>
      <c r="B2428" s="395">
        <v>3410504000</v>
      </c>
      <c r="C2428" s="263" t="s">
        <v>9359</v>
      </c>
      <c r="D2428" s="263" t="s">
        <v>9348</v>
      </c>
      <c r="E2428" s="263" t="s">
        <v>4585</v>
      </c>
      <c r="F2428" s="263" t="s">
        <v>416</v>
      </c>
      <c r="G2428" s="263" t="s">
        <v>666</v>
      </c>
      <c r="H2428" s="263"/>
      <c r="I2428" s="263"/>
      <c r="J2428" s="263"/>
      <c r="K2428" s="263"/>
      <c r="L2428" s="263"/>
      <c r="M2428" s="263"/>
      <c r="N2428" s="263"/>
      <c r="O2428" s="158"/>
      <c r="P2428" s="296">
        <f t="shared" si="108"/>
        <v>0</v>
      </c>
      <c r="Q2428" s="263"/>
      <c r="R2428" s="263"/>
      <c r="S2428" s="263"/>
      <c r="T2428" s="263"/>
      <c r="U2428" s="263"/>
      <c r="V2428" s="263"/>
      <c r="W2428" s="263"/>
      <c r="X2428" s="158"/>
      <c r="Y2428" s="297">
        <f t="shared" si="109"/>
        <v>0</v>
      </c>
      <c r="Z2428" s="263"/>
      <c r="AA2428" s="263"/>
      <c r="AB2428" s="263"/>
      <c r="AC2428" s="263"/>
      <c r="AD2428" s="263"/>
      <c r="AE2428" s="263"/>
      <c r="AF2428" s="263">
        <v>1</v>
      </c>
      <c r="AG2428" s="158">
        <v>44952</v>
      </c>
      <c r="AH2428" s="297">
        <f t="shared" si="107"/>
        <v>1</v>
      </c>
      <c r="AI2428" s="573"/>
      <c r="AJ2428" s="574" t="s">
        <v>659</v>
      </c>
      <c r="AK2428" s="574" t="s">
        <v>430</v>
      </c>
      <c r="AL2428" s="574"/>
      <c r="AM2428" s="574"/>
      <c r="AN2428" s="574"/>
      <c r="AO2428" s="574"/>
      <c r="AP2428" s="574"/>
      <c r="AQ2428" s="574"/>
      <c r="AR2428" s="574"/>
      <c r="AS2428" s="575"/>
      <c r="AT2428" s="576"/>
      <c r="AU2428" s="575"/>
      <c r="AV2428" s="577"/>
      <c r="AW2428" s="159"/>
    </row>
    <row r="2429" spans="1:49" ht="25.5">
      <c r="A2429" s="395"/>
      <c r="B2429" s="395">
        <v>3410504000</v>
      </c>
      <c r="C2429" s="263" t="s">
        <v>9360</v>
      </c>
      <c r="D2429" s="263" t="s">
        <v>9348</v>
      </c>
      <c r="E2429" s="263" t="s">
        <v>4586</v>
      </c>
      <c r="F2429" s="263" t="s">
        <v>416</v>
      </c>
      <c r="G2429" s="263" t="s">
        <v>666</v>
      </c>
      <c r="H2429" s="263"/>
      <c r="I2429" s="263"/>
      <c r="J2429" s="263"/>
      <c r="K2429" s="263"/>
      <c r="L2429" s="263"/>
      <c r="M2429" s="263"/>
      <c r="N2429" s="263"/>
      <c r="O2429" s="158"/>
      <c r="P2429" s="296">
        <f t="shared" si="108"/>
        <v>0</v>
      </c>
      <c r="Q2429" s="263"/>
      <c r="R2429" s="263"/>
      <c r="S2429" s="263"/>
      <c r="T2429" s="263"/>
      <c r="U2429" s="263"/>
      <c r="V2429" s="263"/>
      <c r="W2429" s="263"/>
      <c r="X2429" s="158"/>
      <c r="Y2429" s="297">
        <f t="shared" si="109"/>
        <v>0</v>
      </c>
      <c r="Z2429" s="263"/>
      <c r="AA2429" s="263"/>
      <c r="AB2429" s="263"/>
      <c r="AC2429" s="263"/>
      <c r="AD2429" s="263"/>
      <c r="AE2429" s="263"/>
      <c r="AF2429" s="263">
        <v>1</v>
      </c>
      <c r="AG2429" s="158">
        <v>44979</v>
      </c>
      <c r="AH2429" s="297">
        <f t="shared" si="107"/>
        <v>1</v>
      </c>
      <c r="AI2429" s="573"/>
      <c r="AJ2429" s="574" t="s">
        <v>659</v>
      </c>
      <c r="AK2429" s="574" t="s">
        <v>430</v>
      </c>
      <c r="AL2429" s="574"/>
      <c r="AM2429" s="574"/>
      <c r="AN2429" s="574"/>
      <c r="AO2429" s="574"/>
      <c r="AP2429" s="574"/>
      <c r="AQ2429" s="574"/>
      <c r="AR2429" s="574"/>
      <c r="AS2429" s="575"/>
      <c r="AT2429" s="576"/>
      <c r="AU2429" s="575"/>
      <c r="AV2429" s="577"/>
      <c r="AW2429" s="159"/>
    </row>
    <row r="2430" spans="1:49" ht="25.5">
      <c r="A2430" s="395"/>
      <c r="B2430" s="395">
        <v>3410504000</v>
      </c>
      <c r="C2430" s="263" t="s">
        <v>9361</v>
      </c>
      <c r="D2430" s="263" t="s">
        <v>9348</v>
      </c>
      <c r="E2430" s="263" t="s">
        <v>4587</v>
      </c>
      <c r="F2430" s="263" t="s">
        <v>416</v>
      </c>
      <c r="G2430" s="263" t="s">
        <v>666</v>
      </c>
      <c r="H2430" s="263"/>
      <c r="I2430" s="263"/>
      <c r="J2430" s="263"/>
      <c r="K2430" s="263"/>
      <c r="L2430" s="263"/>
      <c r="M2430" s="263"/>
      <c r="N2430" s="263"/>
      <c r="O2430" s="158"/>
      <c r="P2430" s="296">
        <f t="shared" si="108"/>
        <v>0</v>
      </c>
      <c r="Q2430" s="263"/>
      <c r="R2430" s="263"/>
      <c r="S2430" s="263"/>
      <c r="T2430" s="263"/>
      <c r="U2430" s="263"/>
      <c r="V2430" s="263"/>
      <c r="W2430" s="263"/>
      <c r="X2430" s="158"/>
      <c r="Y2430" s="297">
        <f t="shared" si="109"/>
        <v>0</v>
      </c>
      <c r="Z2430" s="263"/>
      <c r="AA2430" s="263"/>
      <c r="AB2430" s="263"/>
      <c r="AC2430" s="263"/>
      <c r="AD2430" s="263"/>
      <c r="AE2430" s="263"/>
      <c r="AF2430" s="263">
        <v>1</v>
      </c>
      <c r="AG2430" s="158">
        <v>44979</v>
      </c>
      <c r="AH2430" s="297">
        <f t="shared" si="107"/>
        <v>1</v>
      </c>
      <c r="AI2430" s="573"/>
      <c r="AJ2430" s="574" t="s">
        <v>659</v>
      </c>
      <c r="AK2430" s="574" t="s">
        <v>430</v>
      </c>
      <c r="AL2430" s="574"/>
      <c r="AM2430" s="574"/>
      <c r="AN2430" s="574"/>
      <c r="AO2430" s="574"/>
      <c r="AP2430" s="574"/>
      <c r="AQ2430" s="574"/>
      <c r="AR2430" s="574"/>
      <c r="AS2430" s="575"/>
      <c r="AT2430" s="576"/>
      <c r="AU2430" s="575"/>
      <c r="AV2430" s="577"/>
      <c r="AW2430" s="159"/>
    </row>
    <row r="2431" spans="1:49" ht="25.5">
      <c r="A2431" s="395"/>
      <c r="B2431" s="395">
        <v>3410504000</v>
      </c>
      <c r="C2431" s="263" t="s">
        <v>9362</v>
      </c>
      <c r="D2431" s="263" t="s">
        <v>9348</v>
      </c>
      <c r="E2431" s="263" t="s">
        <v>4588</v>
      </c>
      <c r="F2431" s="263" t="s">
        <v>416</v>
      </c>
      <c r="G2431" s="263" t="s">
        <v>666</v>
      </c>
      <c r="H2431" s="263"/>
      <c r="I2431" s="263"/>
      <c r="J2431" s="263"/>
      <c r="K2431" s="263"/>
      <c r="L2431" s="263"/>
      <c r="M2431" s="263"/>
      <c r="N2431" s="263"/>
      <c r="O2431" s="158"/>
      <c r="P2431" s="296">
        <f t="shared" si="108"/>
        <v>0</v>
      </c>
      <c r="Q2431" s="263"/>
      <c r="R2431" s="263"/>
      <c r="S2431" s="263"/>
      <c r="T2431" s="263"/>
      <c r="U2431" s="263"/>
      <c r="V2431" s="263"/>
      <c r="W2431" s="263"/>
      <c r="X2431" s="158"/>
      <c r="Y2431" s="297">
        <f t="shared" si="109"/>
        <v>0</v>
      </c>
      <c r="Z2431" s="263"/>
      <c r="AA2431" s="263"/>
      <c r="AB2431" s="263"/>
      <c r="AC2431" s="263"/>
      <c r="AD2431" s="263"/>
      <c r="AE2431" s="263"/>
      <c r="AF2431" s="263">
        <v>1</v>
      </c>
      <c r="AG2431" s="158">
        <v>45274</v>
      </c>
      <c r="AH2431" s="297">
        <f t="shared" si="107"/>
        <v>1</v>
      </c>
      <c r="AI2431" s="573"/>
      <c r="AJ2431" s="574" t="s">
        <v>659</v>
      </c>
      <c r="AK2431" s="574" t="s">
        <v>430</v>
      </c>
      <c r="AL2431" s="574"/>
      <c r="AM2431" s="574"/>
      <c r="AN2431" s="574"/>
      <c r="AO2431" s="574"/>
      <c r="AP2431" s="574"/>
      <c r="AQ2431" s="574"/>
      <c r="AR2431" s="574"/>
      <c r="AS2431" s="575"/>
      <c r="AT2431" s="576"/>
      <c r="AU2431" s="575"/>
      <c r="AV2431" s="577"/>
      <c r="AW2431" s="159"/>
    </row>
    <row r="2432" spans="1:49" ht="25.5">
      <c r="A2432" s="395"/>
      <c r="B2432" s="395">
        <v>3410511800</v>
      </c>
      <c r="C2432" s="263" t="s">
        <v>9363</v>
      </c>
      <c r="D2432" s="263" t="s">
        <v>9348</v>
      </c>
      <c r="E2432" s="263" t="s">
        <v>4589</v>
      </c>
      <c r="F2432" s="263" t="s">
        <v>416</v>
      </c>
      <c r="G2432" s="263" t="s">
        <v>666</v>
      </c>
      <c r="H2432" s="263"/>
      <c r="I2432" s="263"/>
      <c r="J2432" s="263"/>
      <c r="K2432" s="263"/>
      <c r="L2432" s="263"/>
      <c r="M2432" s="263"/>
      <c r="N2432" s="263"/>
      <c r="O2432" s="158"/>
      <c r="P2432" s="296">
        <f t="shared" si="108"/>
        <v>0</v>
      </c>
      <c r="Q2432" s="263"/>
      <c r="R2432" s="263"/>
      <c r="S2432" s="263"/>
      <c r="T2432" s="263"/>
      <c r="U2432" s="263"/>
      <c r="V2432" s="263"/>
      <c r="W2432" s="263"/>
      <c r="X2432" s="158"/>
      <c r="Y2432" s="297">
        <f t="shared" si="109"/>
        <v>0</v>
      </c>
      <c r="Z2432" s="263"/>
      <c r="AA2432" s="263"/>
      <c r="AB2432" s="263"/>
      <c r="AC2432" s="263"/>
      <c r="AD2432" s="263"/>
      <c r="AE2432" s="263"/>
      <c r="AF2432" s="263">
        <v>1</v>
      </c>
      <c r="AG2432" s="158">
        <v>45043</v>
      </c>
      <c r="AH2432" s="297">
        <f t="shared" si="107"/>
        <v>1</v>
      </c>
      <c r="AI2432" s="573"/>
      <c r="AJ2432" s="574" t="s">
        <v>659</v>
      </c>
      <c r="AK2432" s="574" t="s">
        <v>430</v>
      </c>
      <c r="AL2432" s="574"/>
      <c r="AM2432" s="574"/>
      <c r="AN2432" s="574"/>
      <c r="AO2432" s="574"/>
      <c r="AP2432" s="574"/>
      <c r="AQ2432" s="574"/>
      <c r="AR2432" s="574"/>
      <c r="AS2432" s="575"/>
      <c r="AT2432" s="576"/>
      <c r="AU2432" s="575"/>
      <c r="AV2432" s="577"/>
      <c r="AW2432" s="159"/>
    </row>
    <row r="2433" spans="1:49" ht="25.5">
      <c r="A2433" s="395"/>
      <c r="B2433" s="395">
        <v>3410504000</v>
      </c>
      <c r="C2433" s="263" t="s">
        <v>9364</v>
      </c>
      <c r="D2433" s="263" t="s">
        <v>9348</v>
      </c>
      <c r="E2433" s="263" t="s">
        <v>4590</v>
      </c>
      <c r="F2433" s="263" t="s">
        <v>416</v>
      </c>
      <c r="G2433" s="263" t="s">
        <v>666</v>
      </c>
      <c r="H2433" s="263"/>
      <c r="I2433" s="263"/>
      <c r="J2433" s="263"/>
      <c r="K2433" s="263"/>
      <c r="L2433" s="263"/>
      <c r="M2433" s="263"/>
      <c r="N2433" s="263"/>
      <c r="O2433" s="158"/>
      <c r="P2433" s="296">
        <f t="shared" si="108"/>
        <v>0</v>
      </c>
      <c r="Q2433" s="263"/>
      <c r="R2433" s="263"/>
      <c r="S2433" s="263"/>
      <c r="T2433" s="263"/>
      <c r="U2433" s="263"/>
      <c r="V2433" s="263"/>
      <c r="W2433" s="263"/>
      <c r="X2433" s="158"/>
      <c r="Y2433" s="297">
        <f t="shared" si="109"/>
        <v>0</v>
      </c>
      <c r="Z2433" s="263"/>
      <c r="AA2433" s="263"/>
      <c r="AB2433" s="263"/>
      <c r="AC2433" s="263"/>
      <c r="AD2433" s="263"/>
      <c r="AE2433" s="263"/>
      <c r="AF2433" s="263">
        <v>1</v>
      </c>
      <c r="AG2433" s="158">
        <v>44979</v>
      </c>
      <c r="AH2433" s="297">
        <f t="shared" si="107"/>
        <v>1</v>
      </c>
      <c r="AI2433" s="573"/>
      <c r="AJ2433" s="574" t="s">
        <v>659</v>
      </c>
      <c r="AK2433" s="574" t="s">
        <v>430</v>
      </c>
      <c r="AL2433" s="574"/>
      <c r="AM2433" s="574"/>
      <c r="AN2433" s="574"/>
      <c r="AO2433" s="574"/>
      <c r="AP2433" s="574"/>
      <c r="AQ2433" s="574"/>
      <c r="AR2433" s="574"/>
      <c r="AS2433" s="575"/>
      <c r="AT2433" s="576"/>
      <c r="AU2433" s="575"/>
      <c r="AV2433" s="577"/>
      <c r="AW2433" s="159"/>
    </row>
    <row r="2434" spans="1:49" ht="25.5">
      <c r="A2434" s="395"/>
      <c r="B2434" s="395">
        <v>3410511800</v>
      </c>
      <c r="C2434" s="263" t="s">
        <v>9365</v>
      </c>
      <c r="D2434" s="263" t="s">
        <v>9348</v>
      </c>
      <c r="E2434" s="263" t="s">
        <v>4591</v>
      </c>
      <c r="F2434" s="263" t="s">
        <v>416</v>
      </c>
      <c r="G2434" s="263" t="s">
        <v>666</v>
      </c>
      <c r="H2434" s="263"/>
      <c r="I2434" s="263"/>
      <c r="J2434" s="263"/>
      <c r="K2434" s="263"/>
      <c r="L2434" s="263"/>
      <c r="M2434" s="263"/>
      <c r="N2434" s="263"/>
      <c r="O2434" s="158"/>
      <c r="P2434" s="296">
        <f t="shared" si="108"/>
        <v>0</v>
      </c>
      <c r="Q2434" s="263"/>
      <c r="R2434" s="263"/>
      <c r="S2434" s="263"/>
      <c r="T2434" s="263"/>
      <c r="U2434" s="263"/>
      <c r="V2434" s="263"/>
      <c r="W2434" s="263"/>
      <c r="X2434" s="158"/>
      <c r="Y2434" s="297">
        <f t="shared" si="109"/>
        <v>0</v>
      </c>
      <c r="Z2434" s="263"/>
      <c r="AA2434" s="263"/>
      <c r="AB2434" s="263"/>
      <c r="AC2434" s="263"/>
      <c r="AD2434" s="263"/>
      <c r="AE2434" s="263"/>
      <c r="AF2434" s="263">
        <v>1</v>
      </c>
      <c r="AG2434" s="158">
        <v>45118</v>
      </c>
      <c r="AH2434" s="297">
        <f t="shared" si="107"/>
        <v>1</v>
      </c>
      <c r="AI2434" s="573"/>
      <c r="AJ2434" s="574" t="s">
        <v>659</v>
      </c>
      <c r="AK2434" s="574" t="s">
        <v>430</v>
      </c>
      <c r="AL2434" s="574"/>
      <c r="AM2434" s="574"/>
      <c r="AN2434" s="574"/>
      <c r="AO2434" s="574"/>
      <c r="AP2434" s="574"/>
      <c r="AQ2434" s="574"/>
      <c r="AR2434" s="574"/>
      <c r="AS2434" s="575"/>
      <c r="AT2434" s="576"/>
      <c r="AU2434" s="575"/>
      <c r="AV2434" s="577"/>
      <c r="AW2434" s="159"/>
    </row>
    <row r="2435" spans="1:49" ht="25.5">
      <c r="A2435" s="395"/>
      <c r="B2435" s="395">
        <v>3410504000</v>
      </c>
      <c r="C2435" s="263" t="s">
        <v>9366</v>
      </c>
      <c r="D2435" s="263" t="s">
        <v>9348</v>
      </c>
      <c r="E2435" s="263" t="s">
        <v>4592</v>
      </c>
      <c r="F2435" s="263" t="s">
        <v>416</v>
      </c>
      <c r="G2435" s="263" t="s">
        <v>666</v>
      </c>
      <c r="H2435" s="263"/>
      <c r="I2435" s="263"/>
      <c r="J2435" s="263"/>
      <c r="K2435" s="263"/>
      <c r="L2435" s="263"/>
      <c r="M2435" s="263"/>
      <c r="N2435" s="263"/>
      <c r="O2435" s="158"/>
      <c r="P2435" s="296">
        <f t="shared" si="108"/>
        <v>0</v>
      </c>
      <c r="Q2435" s="263"/>
      <c r="R2435" s="263"/>
      <c r="S2435" s="263"/>
      <c r="T2435" s="263"/>
      <c r="U2435" s="263"/>
      <c r="V2435" s="263"/>
      <c r="W2435" s="263"/>
      <c r="X2435" s="158"/>
      <c r="Y2435" s="297">
        <f t="shared" si="109"/>
        <v>0</v>
      </c>
      <c r="Z2435" s="263"/>
      <c r="AA2435" s="263"/>
      <c r="AB2435" s="263"/>
      <c r="AC2435" s="263"/>
      <c r="AD2435" s="263"/>
      <c r="AE2435" s="263"/>
      <c r="AF2435" s="263">
        <v>1</v>
      </c>
      <c r="AG2435" s="158">
        <v>44952</v>
      </c>
      <c r="AH2435" s="297">
        <f t="shared" si="107"/>
        <v>1</v>
      </c>
      <c r="AI2435" s="573"/>
      <c r="AJ2435" s="574" t="s">
        <v>659</v>
      </c>
      <c r="AK2435" s="574" t="s">
        <v>430</v>
      </c>
      <c r="AL2435" s="574"/>
      <c r="AM2435" s="574"/>
      <c r="AN2435" s="574"/>
      <c r="AO2435" s="574"/>
      <c r="AP2435" s="574"/>
      <c r="AQ2435" s="574"/>
      <c r="AR2435" s="574"/>
      <c r="AS2435" s="575"/>
      <c r="AT2435" s="576"/>
      <c r="AU2435" s="575"/>
      <c r="AV2435" s="577"/>
      <c r="AW2435" s="159"/>
    </row>
    <row r="2436" spans="1:49" ht="25.5">
      <c r="A2436" s="395"/>
      <c r="B2436" s="395">
        <v>3410504000</v>
      </c>
      <c r="C2436" s="263" t="s">
        <v>9367</v>
      </c>
      <c r="D2436" s="263" t="s">
        <v>9348</v>
      </c>
      <c r="E2436" s="263" t="s">
        <v>4593</v>
      </c>
      <c r="F2436" s="263" t="s">
        <v>416</v>
      </c>
      <c r="G2436" s="263" t="s">
        <v>666</v>
      </c>
      <c r="H2436" s="263"/>
      <c r="I2436" s="263"/>
      <c r="J2436" s="263"/>
      <c r="K2436" s="263"/>
      <c r="L2436" s="263"/>
      <c r="M2436" s="263"/>
      <c r="N2436" s="263"/>
      <c r="O2436" s="158"/>
      <c r="P2436" s="296">
        <f t="shared" si="108"/>
        <v>0</v>
      </c>
      <c r="Q2436" s="263"/>
      <c r="R2436" s="263"/>
      <c r="S2436" s="263"/>
      <c r="T2436" s="263"/>
      <c r="U2436" s="263"/>
      <c r="V2436" s="263"/>
      <c r="W2436" s="263"/>
      <c r="X2436" s="158"/>
      <c r="Y2436" s="297">
        <f t="shared" si="109"/>
        <v>0</v>
      </c>
      <c r="Z2436" s="263"/>
      <c r="AA2436" s="263"/>
      <c r="AB2436" s="263"/>
      <c r="AC2436" s="263"/>
      <c r="AD2436" s="263"/>
      <c r="AE2436" s="263"/>
      <c r="AF2436" s="263">
        <v>1</v>
      </c>
      <c r="AG2436" s="158">
        <v>44979</v>
      </c>
      <c r="AH2436" s="297">
        <f t="shared" si="107"/>
        <v>1</v>
      </c>
      <c r="AI2436" s="573"/>
      <c r="AJ2436" s="574" t="s">
        <v>659</v>
      </c>
      <c r="AK2436" s="574" t="s">
        <v>430</v>
      </c>
      <c r="AL2436" s="574"/>
      <c r="AM2436" s="574"/>
      <c r="AN2436" s="574"/>
      <c r="AO2436" s="574"/>
      <c r="AP2436" s="574"/>
      <c r="AQ2436" s="574"/>
      <c r="AR2436" s="574"/>
      <c r="AS2436" s="575"/>
      <c r="AT2436" s="576"/>
      <c r="AU2436" s="575"/>
      <c r="AV2436" s="577"/>
      <c r="AW2436" s="159"/>
    </row>
    <row r="2437" spans="1:49" ht="25.5">
      <c r="A2437" s="395"/>
      <c r="B2437" s="395">
        <v>3410504000</v>
      </c>
      <c r="C2437" s="263" t="s">
        <v>9368</v>
      </c>
      <c r="D2437" s="263" t="s">
        <v>9348</v>
      </c>
      <c r="E2437" s="263" t="s">
        <v>4594</v>
      </c>
      <c r="F2437" s="263" t="s">
        <v>416</v>
      </c>
      <c r="G2437" s="263" t="s">
        <v>666</v>
      </c>
      <c r="H2437" s="263"/>
      <c r="I2437" s="263"/>
      <c r="J2437" s="263"/>
      <c r="K2437" s="263"/>
      <c r="L2437" s="263"/>
      <c r="M2437" s="263"/>
      <c r="N2437" s="263"/>
      <c r="O2437" s="158"/>
      <c r="P2437" s="296">
        <f t="shared" si="108"/>
        <v>0</v>
      </c>
      <c r="Q2437" s="263"/>
      <c r="R2437" s="263"/>
      <c r="S2437" s="263"/>
      <c r="T2437" s="263"/>
      <c r="U2437" s="263"/>
      <c r="V2437" s="263"/>
      <c r="W2437" s="263"/>
      <c r="X2437" s="158"/>
      <c r="Y2437" s="297">
        <f t="shared" si="109"/>
        <v>0</v>
      </c>
      <c r="Z2437" s="263"/>
      <c r="AA2437" s="263"/>
      <c r="AB2437" s="263"/>
      <c r="AC2437" s="263"/>
      <c r="AD2437" s="263"/>
      <c r="AE2437" s="263"/>
      <c r="AF2437" s="263">
        <v>1</v>
      </c>
      <c r="AG2437" s="158">
        <v>44979</v>
      </c>
      <c r="AH2437" s="297">
        <f t="shared" si="107"/>
        <v>1</v>
      </c>
      <c r="AI2437" s="573"/>
      <c r="AJ2437" s="574" t="s">
        <v>659</v>
      </c>
      <c r="AK2437" s="574" t="s">
        <v>430</v>
      </c>
      <c r="AL2437" s="574"/>
      <c r="AM2437" s="574"/>
      <c r="AN2437" s="574"/>
      <c r="AO2437" s="574"/>
      <c r="AP2437" s="574"/>
      <c r="AQ2437" s="574"/>
      <c r="AR2437" s="574"/>
      <c r="AS2437" s="575"/>
      <c r="AT2437" s="576"/>
      <c r="AU2437" s="575"/>
      <c r="AV2437" s="577"/>
      <c r="AW2437" s="159"/>
    </row>
    <row r="2438" spans="1:49" ht="25.5">
      <c r="A2438" s="395"/>
      <c r="B2438" s="395">
        <v>3410504000</v>
      </c>
      <c r="C2438" s="263" t="s">
        <v>9369</v>
      </c>
      <c r="D2438" s="263" t="s">
        <v>9348</v>
      </c>
      <c r="E2438" s="263" t="s">
        <v>4595</v>
      </c>
      <c r="F2438" s="263" t="s">
        <v>416</v>
      </c>
      <c r="G2438" s="263" t="s">
        <v>666</v>
      </c>
      <c r="H2438" s="263"/>
      <c r="I2438" s="263"/>
      <c r="J2438" s="263"/>
      <c r="K2438" s="263"/>
      <c r="L2438" s="263"/>
      <c r="M2438" s="263"/>
      <c r="N2438" s="263"/>
      <c r="O2438" s="158"/>
      <c r="P2438" s="296">
        <f t="shared" si="108"/>
        <v>0</v>
      </c>
      <c r="Q2438" s="263"/>
      <c r="R2438" s="263"/>
      <c r="S2438" s="263"/>
      <c r="T2438" s="263"/>
      <c r="U2438" s="263"/>
      <c r="V2438" s="263"/>
      <c r="W2438" s="263"/>
      <c r="X2438" s="158"/>
      <c r="Y2438" s="297">
        <f t="shared" si="109"/>
        <v>0</v>
      </c>
      <c r="Z2438" s="263"/>
      <c r="AA2438" s="263"/>
      <c r="AB2438" s="263"/>
      <c r="AC2438" s="263"/>
      <c r="AD2438" s="263"/>
      <c r="AE2438" s="263"/>
      <c r="AF2438" s="263">
        <v>1</v>
      </c>
      <c r="AG2438" s="158">
        <v>45043</v>
      </c>
      <c r="AH2438" s="297">
        <f t="shared" si="107"/>
        <v>1</v>
      </c>
      <c r="AI2438" s="573"/>
      <c r="AJ2438" s="574" t="s">
        <v>659</v>
      </c>
      <c r="AK2438" s="574" t="s">
        <v>430</v>
      </c>
      <c r="AL2438" s="574"/>
      <c r="AM2438" s="574"/>
      <c r="AN2438" s="574"/>
      <c r="AO2438" s="574"/>
      <c r="AP2438" s="574"/>
      <c r="AQ2438" s="574"/>
      <c r="AR2438" s="574"/>
      <c r="AS2438" s="575"/>
      <c r="AT2438" s="576"/>
      <c r="AU2438" s="575"/>
      <c r="AV2438" s="577"/>
      <c r="AW2438" s="159"/>
    </row>
    <row r="2439" spans="1:49" ht="25.5">
      <c r="A2439" s="395"/>
      <c r="B2439" s="395">
        <v>3410504000</v>
      </c>
      <c r="C2439" s="263" t="s">
        <v>9370</v>
      </c>
      <c r="D2439" s="263" t="s">
        <v>9348</v>
      </c>
      <c r="E2439" s="263" t="s">
        <v>4596</v>
      </c>
      <c r="F2439" s="263" t="s">
        <v>416</v>
      </c>
      <c r="G2439" s="263" t="s">
        <v>666</v>
      </c>
      <c r="H2439" s="263"/>
      <c r="I2439" s="263"/>
      <c r="J2439" s="263"/>
      <c r="K2439" s="263"/>
      <c r="L2439" s="263"/>
      <c r="M2439" s="263"/>
      <c r="N2439" s="263"/>
      <c r="O2439" s="158"/>
      <c r="P2439" s="296">
        <f t="shared" si="108"/>
        <v>0</v>
      </c>
      <c r="Q2439" s="263"/>
      <c r="R2439" s="263"/>
      <c r="S2439" s="263"/>
      <c r="T2439" s="263"/>
      <c r="U2439" s="263"/>
      <c r="V2439" s="263"/>
      <c r="W2439" s="263"/>
      <c r="X2439" s="158"/>
      <c r="Y2439" s="297">
        <f t="shared" si="109"/>
        <v>0</v>
      </c>
      <c r="Z2439" s="263"/>
      <c r="AA2439" s="263"/>
      <c r="AB2439" s="263"/>
      <c r="AC2439" s="263"/>
      <c r="AD2439" s="263"/>
      <c r="AE2439" s="263"/>
      <c r="AF2439" s="263">
        <v>1</v>
      </c>
      <c r="AG2439" s="158">
        <v>45043</v>
      </c>
      <c r="AH2439" s="297">
        <f t="shared" si="107"/>
        <v>1</v>
      </c>
      <c r="AI2439" s="573"/>
      <c r="AJ2439" s="574" t="s">
        <v>659</v>
      </c>
      <c r="AK2439" s="574" t="s">
        <v>430</v>
      </c>
      <c r="AL2439" s="574"/>
      <c r="AM2439" s="574"/>
      <c r="AN2439" s="574"/>
      <c r="AO2439" s="574"/>
      <c r="AP2439" s="574"/>
      <c r="AQ2439" s="574"/>
      <c r="AR2439" s="574"/>
      <c r="AS2439" s="575"/>
      <c r="AT2439" s="576"/>
      <c r="AU2439" s="575"/>
      <c r="AV2439" s="577"/>
      <c r="AW2439" s="159"/>
    </row>
    <row r="2440" spans="1:49" ht="25.5">
      <c r="A2440" s="395"/>
      <c r="B2440" s="395">
        <v>3410504000</v>
      </c>
      <c r="C2440" s="263" t="s">
        <v>9371</v>
      </c>
      <c r="D2440" s="263" t="s">
        <v>9348</v>
      </c>
      <c r="E2440" s="263" t="s">
        <v>4597</v>
      </c>
      <c r="F2440" s="263" t="s">
        <v>416</v>
      </c>
      <c r="G2440" s="263" t="s">
        <v>666</v>
      </c>
      <c r="H2440" s="263"/>
      <c r="I2440" s="263"/>
      <c r="J2440" s="263"/>
      <c r="K2440" s="263"/>
      <c r="L2440" s="263"/>
      <c r="M2440" s="263"/>
      <c r="N2440" s="263"/>
      <c r="O2440" s="158"/>
      <c r="P2440" s="296">
        <f t="shared" si="108"/>
        <v>0</v>
      </c>
      <c r="Q2440" s="263"/>
      <c r="R2440" s="263"/>
      <c r="S2440" s="263"/>
      <c r="T2440" s="263"/>
      <c r="U2440" s="263"/>
      <c r="V2440" s="263"/>
      <c r="W2440" s="263"/>
      <c r="X2440" s="158"/>
      <c r="Y2440" s="297">
        <f t="shared" si="109"/>
        <v>0</v>
      </c>
      <c r="Z2440" s="263"/>
      <c r="AA2440" s="263"/>
      <c r="AB2440" s="263"/>
      <c r="AC2440" s="263"/>
      <c r="AD2440" s="263"/>
      <c r="AE2440" s="263"/>
      <c r="AF2440" s="263">
        <v>1</v>
      </c>
      <c r="AG2440" s="158">
        <v>45245</v>
      </c>
      <c r="AH2440" s="297">
        <f t="shared" si="107"/>
        <v>1</v>
      </c>
      <c r="AI2440" s="573"/>
      <c r="AJ2440" s="574" t="s">
        <v>659</v>
      </c>
      <c r="AK2440" s="574" t="s">
        <v>430</v>
      </c>
      <c r="AL2440" s="574"/>
      <c r="AM2440" s="574"/>
      <c r="AN2440" s="574"/>
      <c r="AO2440" s="574"/>
      <c r="AP2440" s="574"/>
      <c r="AQ2440" s="574"/>
      <c r="AR2440" s="574"/>
      <c r="AS2440" s="575"/>
      <c r="AT2440" s="576"/>
      <c r="AU2440" s="575"/>
      <c r="AV2440" s="577"/>
      <c r="AW2440" s="159"/>
    </row>
    <row r="2441" spans="1:49" ht="25.5">
      <c r="A2441" s="395"/>
      <c r="B2441" s="395">
        <v>3410504000</v>
      </c>
      <c r="C2441" s="263" t="s">
        <v>9372</v>
      </c>
      <c r="D2441" s="263" t="s">
        <v>9348</v>
      </c>
      <c r="E2441" s="263" t="s">
        <v>4598</v>
      </c>
      <c r="F2441" s="263" t="s">
        <v>416</v>
      </c>
      <c r="G2441" s="263" t="s">
        <v>666</v>
      </c>
      <c r="H2441" s="263"/>
      <c r="I2441" s="263"/>
      <c r="J2441" s="263"/>
      <c r="K2441" s="263"/>
      <c r="L2441" s="263"/>
      <c r="M2441" s="263"/>
      <c r="N2441" s="263"/>
      <c r="O2441" s="158"/>
      <c r="P2441" s="296">
        <f t="shared" si="108"/>
        <v>0</v>
      </c>
      <c r="Q2441" s="263"/>
      <c r="R2441" s="263"/>
      <c r="S2441" s="263"/>
      <c r="T2441" s="263"/>
      <c r="U2441" s="263"/>
      <c r="V2441" s="263"/>
      <c r="W2441" s="263"/>
      <c r="X2441" s="158"/>
      <c r="Y2441" s="297">
        <f t="shared" si="109"/>
        <v>0</v>
      </c>
      <c r="Z2441" s="263"/>
      <c r="AA2441" s="263"/>
      <c r="AB2441" s="263"/>
      <c r="AC2441" s="263"/>
      <c r="AD2441" s="263"/>
      <c r="AE2441" s="263"/>
      <c r="AF2441" s="263">
        <v>1</v>
      </c>
      <c r="AG2441" s="158">
        <v>44979</v>
      </c>
      <c r="AH2441" s="297">
        <f t="shared" si="107"/>
        <v>1</v>
      </c>
      <c r="AI2441" s="573"/>
      <c r="AJ2441" s="574" t="s">
        <v>659</v>
      </c>
      <c r="AK2441" s="574" t="s">
        <v>430</v>
      </c>
      <c r="AL2441" s="574"/>
      <c r="AM2441" s="574"/>
      <c r="AN2441" s="574"/>
      <c r="AO2441" s="574"/>
      <c r="AP2441" s="574"/>
      <c r="AQ2441" s="574"/>
      <c r="AR2441" s="574"/>
      <c r="AS2441" s="575"/>
      <c r="AT2441" s="576"/>
      <c r="AU2441" s="575"/>
      <c r="AV2441" s="577"/>
      <c r="AW2441" s="159"/>
    </row>
    <row r="2442" spans="1:49" ht="25.5">
      <c r="A2442" s="395"/>
      <c r="B2442" s="395">
        <v>3410504000</v>
      </c>
      <c r="C2442" s="263" t="s">
        <v>9373</v>
      </c>
      <c r="D2442" s="263" t="s">
        <v>9348</v>
      </c>
      <c r="E2442" s="263" t="s">
        <v>4599</v>
      </c>
      <c r="F2442" s="263" t="s">
        <v>416</v>
      </c>
      <c r="G2442" s="263" t="s">
        <v>666</v>
      </c>
      <c r="H2442" s="263"/>
      <c r="I2442" s="263"/>
      <c r="J2442" s="263"/>
      <c r="K2442" s="263"/>
      <c r="L2442" s="263"/>
      <c r="M2442" s="263"/>
      <c r="N2442" s="263"/>
      <c r="O2442" s="158"/>
      <c r="P2442" s="296">
        <f t="shared" si="108"/>
        <v>0</v>
      </c>
      <c r="Q2442" s="263"/>
      <c r="R2442" s="263"/>
      <c r="S2442" s="263"/>
      <c r="T2442" s="263"/>
      <c r="U2442" s="263"/>
      <c r="V2442" s="263"/>
      <c r="W2442" s="263"/>
      <c r="X2442" s="158"/>
      <c r="Y2442" s="297">
        <f t="shared" si="109"/>
        <v>0</v>
      </c>
      <c r="Z2442" s="263"/>
      <c r="AA2442" s="263"/>
      <c r="AB2442" s="263"/>
      <c r="AC2442" s="263"/>
      <c r="AD2442" s="263"/>
      <c r="AE2442" s="263"/>
      <c r="AF2442" s="263">
        <v>1</v>
      </c>
      <c r="AG2442" s="158">
        <v>44979</v>
      </c>
      <c r="AH2442" s="297">
        <f t="shared" si="107"/>
        <v>1</v>
      </c>
      <c r="AI2442" s="573"/>
      <c r="AJ2442" s="574" t="s">
        <v>659</v>
      </c>
      <c r="AK2442" s="574" t="s">
        <v>430</v>
      </c>
      <c r="AL2442" s="574"/>
      <c r="AM2442" s="574"/>
      <c r="AN2442" s="574"/>
      <c r="AO2442" s="574"/>
      <c r="AP2442" s="574"/>
      <c r="AQ2442" s="574"/>
      <c r="AR2442" s="574"/>
      <c r="AS2442" s="575"/>
      <c r="AT2442" s="576"/>
      <c r="AU2442" s="575"/>
      <c r="AV2442" s="577"/>
      <c r="AW2442" s="159"/>
    </row>
    <row r="2443" spans="1:49" ht="25.5">
      <c r="A2443" s="395"/>
      <c r="B2443" s="395">
        <v>3410511700</v>
      </c>
      <c r="C2443" s="263" t="s">
        <v>9374</v>
      </c>
      <c r="D2443" s="263" t="s">
        <v>9348</v>
      </c>
      <c r="E2443" s="263" t="s">
        <v>4600</v>
      </c>
      <c r="F2443" s="263" t="s">
        <v>416</v>
      </c>
      <c r="G2443" s="263" t="s">
        <v>666</v>
      </c>
      <c r="H2443" s="263"/>
      <c r="I2443" s="263"/>
      <c r="J2443" s="263"/>
      <c r="K2443" s="263"/>
      <c r="L2443" s="263"/>
      <c r="M2443" s="263"/>
      <c r="N2443" s="263"/>
      <c r="O2443" s="158"/>
      <c r="P2443" s="296">
        <f t="shared" si="108"/>
        <v>0</v>
      </c>
      <c r="Q2443" s="263"/>
      <c r="R2443" s="263"/>
      <c r="S2443" s="263"/>
      <c r="T2443" s="263"/>
      <c r="U2443" s="263"/>
      <c r="V2443" s="263"/>
      <c r="W2443" s="263"/>
      <c r="X2443" s="158"/>
      <c r="Y2443" s="297">
        <f t="shared" si="109"/>
        <v>0</v>
      </c>
      <c r="Z2443" s="263"/>
      <c r="AA2443" s="263"/>
      <c r="AB2443" s="263"/>
      <c r="AC2443" s="263"/>
      <c r="AD2443" s="263"/>
      <c r="AE2443" s="263"/>
      <c r="AF2443" s="263">
        <v>1</v>
      </c>
      <c r="AG2443" s="158">
        <v>45118</v>
      </c>
      <c r="AH2443" s="297">
        <f t="shared" si="107"/>
        <v>1</v>
      </c>
      <c r="AI2443" s="573"/>
      <c r="AJ2443" s="574" t="s">
        <v>659</v>
      </c>
      <c r="AK2443" s="574" t="s">
        <v>430</v>
      </c>
      <c r="AL2443" s="574"/>
      <c r="AM2443" s="574"/>
      <c r="AN2443" s="574"/>
      <c r="AO2443" s="574"/>
      <c r="AP2443" s="574"/>
      <c r="AQ2443" s="574"/>
      <c r="AR2443" s="574"/>
      <c r="AS2443" s="575"/>
      <c r="AT2443" s="576"/>
      <c r="AU2443" s="575"/>
      <c r="AV2443" s="577"/>
      <c r="AW2443" s="159"/>
    </row>
    <row r="2444" spans="1:49" ht="25.5">
      <c r="A2444" s="395"/>
      <c r="B2444" s="395">
        <v>3410504000</v>
      </c>
      <c r="C2444" s="263" t="s">
        <v>9375</v>
      </c>
      <c r="D2444" s="263" t="s">
        <v>9348</v>
      </c>
      <c r="E2444" s="263" t="s">
        <v>4601</v>
      </c>
      <c r="F2444" s="263" t="s">
        <v>416</v>
      </c>
      <c r="G2444" s="263" t="s">
        <v>666</v>
      </c>
      <c r="H2444" s="263"/>
      <c r="I2444" s="263"/>
      <c r="J2444" s="263"/>
      <c r="K2444" s="263"/>
      <c r="L2444" s="263"/>
      <c r="M2444" s="263"/>
      <c r="N2444" s="263"/>
      <c r="O2444" s="158"/>
      <c r="P2444" s="296">
        <f t="shared" si="108"/>
        <v>0</v>
      </c>
      <c r="Q2444" s="263"/>
      <c r="R2444" s="263"/>
      <c r="S2444" s="263"/>
      <c r="T2444" s="263"/>
      <c r="U2444" s="263"/>
      <c r="V2444" s="263"/>
      <c r="W2444" s="263"/>
      <c r="X2444" s="158"/>
      <c r="Y2444" s="297">
        <f t="shared" si="109"/>
        <v>0</v>
      </c>
      <c r="Z2444" s="263"/>
      <c r="AA2444" s="263"/>
      <c r="AB2444" s="263"/>
      <c r="AC2444" s="263"/>
      <c r="AD2444" s="263"/>
      <c r="AE2444" s="263"/>
      <c r="AF2444" s="263">
        <v>1</v>
      </c>
      <c r="AG2444" s="158">
        <v>45078</v>
      </c>
      <c r="AH2444" s="297">
        <f t="shared" si="107"/>
        <v>1</v>
      </c>
      <c r="AI2444" s="573"/>
      <c r="AJ2444" s="574" t="s">
        <v>659</v>
      </c>
      <c r="AK2444" s="574" t="s">
        <v>430</v>
      </c>
      <c r="AL2444" s="574"/>
      <c r="AM2444" s="574"/>
      <c r="AN2444" s="574"/>
      <c r="AO2444" s="574"/>
      <c r="AP2444" s="574"/>
      <c r="AQ2444" s="574"/>
      <c r="AR2444" s="574"/>
      <c r="AS2444" s="575"/>
      <c r="AT2444" s="576"/>
      <c r="AU2444" s="575"/>
      <c r="AV2444" s="577"/>
      <c r="AW2444" s="159"/>
    </row>
    <row r="2445" spans="1:49" ht="25.5">
      <c r="A2445" s="395"/>
      <c r="B2445" s="395">
        <v>3410504000</v>
      </c>
      <c r="C2445" s="263" t="s">
        <v>9376</v>
      </c>
      <c r="D2445" s="263" t="s">
        <v>9348</v>
      </c>
      <c r="E2445" s="263" t="s">
        <v>4602</v>
      </c>
      <c r="F2445" s="263" t="s">
        <v>416</v>
      </c>
      <c r="G2445" s="263" t="s">
        <v>666</v>
      </c>
      <c r="H2445" s="263"/>
      <c r="I2445" s="263"/>
      <c r="J2445" s="263"/>
      <c r="K2445" s="263"/>
      <c r="L2445" s="263"/>
      <c r="M2445" s="263"/>
      <c r="N2445" s="263"/>
      <c r="O2445" s="158"/>
      <c r="P2445" s="296">
        <f t="shared" si="108"/>
        <v>0</v>
      </c>
      <c r="Q2445" s="263"/>
      <c r="R2445" s="263"/>
      <c r="S2445" s="263"/>
      <c r="T2445" s="263"/>
      <c r="U2445" s="263"/>
      <c r="V2445" s="263"/>
      <c r="W2445" s="263"/>
      <c r="X2445" s="158"/>
      <c r="Y2445" s="297">
        <f t="shared" si="109"/>
        <v>0</v>
      </c>
      <c r="Z2445" s="263"/>
      <c r="AA2445" s="263"/>
      <c r="AB2445" s="263"/>
      <c r="AC2445" s="263"/>
      <c r="AD2445" s="263"/>
      <c r="AE2445" s="263"/>
      <c r="AF2445" s="263">
        <v>1</v>
      </c>
      <c r="AG2445" s="158">
        <v>45043</v>
      </c>
      <c r="AH2445" s="297">
        <f t="shared" si="107"/>
        <v>1</v>
      </c>
      <c r="AI2445" s="573"/>
      <c r="AJ2445" s="574" t="s">
        <v>659</v>
      </c>
      <c r="AK2445" s="574" t="s">
        <v>430</v>
      </c>
      <c r="AL2445" s="574"/>
      <c r="AM2445" s="574"/>
      <c r="AN2445" s="574"/>
      <c r="AO2445" s="574"/>
      <c r="AP2445" s="574"/>
      <c r="AQ2445" s="574"/>
      <c r="AR2445" s="574"/>
      <c r="AS2445" s="575"/>
      <c r="AT2445" s="576"/>
      <c r="AU2445" s="575"/>
      <c r="AV2445" s="577"/>
      <c r="AW2445" s="159"/>
    </row>
    <row r="2446" spans="1:49" ht="25.5">
      <c r="A2446" s="395"/>
      <c r="B2446" s="395">
        <v>3410504000</v>
      </c>
      <c r="C2446" s="263" t="s">
        <v>9377</v>
      </c>
      <c r="D2446" s="263" t="s">
        <v>9348</v>
      </c>
      <c r="E2446" s="263" t="s">
        <v>4603</v>
      </c>
      <c r="F2446" s="263" t="s">
        <v>416</v>
      </c>
      <c r="G2446" s="263" t="s">
        <v>666</v>
      </c>
      <c r="H2446" s="263"/>
      <c r="I2446" s="263"/>
      <c r="J2446" s="263"/>
      <c r="K2446" s="263"/>
      <c r="L2446" s="263"/>
      <c r="M2446" s="263"/>
      <c r="N2446" s="263"/>
      <c r="O2446" s="158"/>
      <c r="P2446" s="296">
        <f t="shared" si="108"/>
        <v>0</v>
      </c>
      <c r="Q2446" s="263"/>
      <c r="R2446" s="263"/>
      <c r="S2446" s="263"/>
      <c r="T2446" s="263"/>
      <c r="U2446" s="263"/>
      <c r="V2446" s="263"/>
      <c r="W2446" s="263"/>
      <c r="X2446" s="158"/>
      <c r="Y2446" s="297">
        <f t="shared" si="109"/>
        <v>0</v>
      </c>
      <c r="Z2446" s="263"/>
      <c r="AA2446" s="263"/>
      <c r="AB2446" s="263"/>
      <c r="AC2446" s="263"/>
      <c r="AD2446" s="263"/>
      <c r="AE2446" s="263"/>
      <c r="AF2446" s="263">
        <v>1</v>
      </c>
      <c r="AG2446" s="158">
        <v>44979</v>
      </c>
      <c r="AH2446" s="297">
        <f t="shared" si="107"/>
        <v>1</v>
      </c>
      <c r="AI2446" s="573"/>
      <c r="AJ2446" s="574" t="s">
        <v>659</v>
      </c>
      <c r="AK2446" s="574" t="s">
        <v>430</v>
      </c>
      <c r="AL2446" s="574"/>
      <c r="AM2446" s="574"/>
      <c r="AN2446" s="574"/>
      <c r="AO2446" s="574"/>
      <c r="AP2446" s="574"/>
      <c r="AQ2446" s="574"/>
      <c r="AR2446" s="574"/>
      <c r="AS2446" s="575"/>
      <c r="AT2446" s="576"/>
      <c r="AU2446" s="575"/>
      <c r="AV2446" s="577"/>
      <c r="AW2446" s="159"/>
    </row>
    <row r="2447" spans="1:49" ht="25.5">
      <c r="A2447" s="395"/>
      <c r="B2447" s="395">
        <v>3410504000</v>
      </c>
      <c r="C2447" s="263" t="s">
        <v>9378</v>
      </c>
      <c r="D2447" s="263" t="s">
        <v>9348</v>
      </c>
      <c r="E2447" s="263" t="s">
        <v>4604</v>
      </c>
      <c r="F2447" s="263" t="s">
        <v>416</v>
      </c>
      <c r="G2447" s="263" t="s">
        <v>666</v>
      </c>
      <c r="H2447" s="263"/>
      <c r="I2447" s="263"/>
      <c r="J2447" s="263"/>
      <c r="K2447" s="263"/>
      <c r="L2447" s="263"/>
      <c r="M2447" s="263"/>
      <c r="N2447" s="263"/>
      <c r="O2447" s="158"/>
      <c r="P2447" s="296">
        <f t="shared" si="108"/>
        <v>0</v>
      </c>
      <c r="Q2447" s="263"/>
      <c r="R2447" s="263"/>
      <c r="S2447" s="263"/>
      <c r="T2447" s="263"/>
      <c r="U2447" s="263"/>
      <c r="V2447" s="263"/>
      <c r="W2447" s="263"/>
      <c r="X2447" s="158"/>
      <c r="Y2447" s="297">
        <f t="shared" si="109"/>
        <v>0</v>
      </c>
      <c r="Z2447" s="263"/>
      <c r="AA2447" s="263"/>
      <c r="AB2447" s="263"/>
      <c r="AC2447" s="263"/>
      <c r="AD2447" s="263"/>
      <c r="AE2447" s="263"/>
      <c r="AF2447" s="263">
        <v>1</v>
      </c>
      <c r="AG2447" s="158">
        <v>45078</v>
      </c>
      <c r="AH2447" s="297">
        <f t="shared" si="107"/>
        <v>1</v>
      </c>
      <c r="AI2447" s="573"/>
      <c r="AJ2447" s="574" t="s">
        <v>659</v>
      </c>
      <c r="AK2447" s="574" t="s">
        <v>430</v>
      </c>
      <c r="AL2447" s="574"/>
      <c r="AM2447" s="574"/>
      <c r="AN2447" s="574"/>
      <c r="AO2447" s="574"/>
      <c r="AP2447" s="574"/>
      <c r="AQ2447" s="574"/>
      <c r="AR2447" s="574"/>
      <c r="AS2447" s="575"/>
      <c r="AT2447" s="576"/>
      <c r="AU2447" s="575"/>
      <c r="AV2447" s="577"/>
      <c r="AW2447" s="159"/>
    </row>
    <row r="2448" spans="1:49" ht="25.5">
      <c r="A2448" s="395"/>
      <c r="B2448" s="395">
        <v>3410511700</v>
      </c>
      <c r="C2448" s="263" t="s">
        <v>9379</v>
      </c>
      <c r="D2448" s="263" t="s">
        <v>9348</v>
      </c>
      <c r="E2448" s="263" t="s">
        <v>4605</v>
      </c>
      <c r="F2448" s="263" t="s">
        <v>416</v>
      </c>
      <c r="G2448" s="263" t="s">
        <v>666</v>
      </c>
      <c r="H2448" s="263"/>
      <c r="I2448" s="263"/>
      <c r="J2448" s="263"/>
      <c r="K2448" s="263"/>
      <c r="L2448" s="263"/>
      <c r="M2448" s="263"/>
      <c r="N2448" s="263"/>
      <c r="O2448" s="158"/>
      <c r="P2448" s="296">
        <f t="shared" si="108"/>
        <v>0</v>
      </c>
      <c r="Q2448" s="263"/>
      <c r="R2448" s="263"/>
      <c r="S2448" s="263"/>
      <c r="T2448" s="263"/>
      <c r="U2448" s="263"/>
      <c r="V2448" s="263"/>
      <c r="W2448" s="263"/>
      <c r="X2448" s="158"/>
      <c r="Y2448" s="297">
        <f t="shared" si="109"/>
        <v>0</v>
      </c>
      <c r="Z2448" s="263"/>
      <c r="AA2448" s="263"/>
      <c r="AB2448" s="263"/>
      <c r="AC2448" s="263"/>
      <c r="AD2448" s="263"/>
      <c r="AE2448" s="263"/>
      <c r="AF2448" s="263">
        <v>1</v>
      </c>
      <c r="AG2448" s="158">
        <v>45118</v>
      </c>
      <c r="AH2448" s="297">
        <f t="shared" si="107"/>
        <v>1</v>
      </c>
      <c r="AI2448" s="573"/>
      <c r="AJ2448" s="574" t="s">
        <v>659</v>
      </c>
      <c r="AK2448" s="574" t="s">
        <v>430</v>
      </c>
      <c r="AL2448" s="574"/>
      <c r="AM2448" s="574"/>
      <c r="AN2448" s="574"/>
      <c r="AO2448" s="574"/>
      <c r="AP2448" s="574"/>
      <c r="AQ2448" s="574"/>
      <c r="AR2448" s="574"/>
      <c r="AS2448" s="575"/>
      <c r="AT2448" s="576"/>
      <c r="AU2448" s="575"/>
      <c r="AV2448" s="577"/>
      <c r="AW2448" s="159"/>
    </row>
    <row r="2449" spans="1:49" ht="25.5">
      <c r="A2449" s="395"/>
      <c r="B2449" s="395">
        <v>3410504000</v>
      </c>
      <c r="C2449" s="263" t="s">
        <v>9380</v>
      </c>
      <c r="D2449" s="263" t="s">
        <v>9348</v>
      </c>
      <c r="E2449" s="263" t="s">
        <v>4606</v>
      </c>
      <c r="F2449" s="263" t="s">
        <v>416</v>
      </c>
      <c r="G2449" s="263" t="s">
        <v>666</v>
      </c>
      <c r="H2449" s="263"/>
      <c r="I2449" s="263"/>
      <c r="J2449" s="263"/>
      <c r="K2449" s="263"/>
      <c r="L2449" s="263"/>
      <c r="M2449" s="263"/>
      <c r="N2449" s="263"/>
      <c r="O2449" s="158"/>
      <c r="P2449" s="296">
        <f t="shared" si="108"/>
        <v>0</v>
      </c>
      <c r="Q2449" s="263"/>
      <c r="R2449" s="263"/>
      <c r="S2449" s="263"/>
      <c r="T2449" s="263"/>
      <c r="U2449" s="263"/>
      <c r="V2449" s="263"/>
      <c r="W2449" s="263"/>
      <c r="X2449" s="158"/>
      <c r="Y2449" s="297">
        <f t="shared" si="109"/>
        <v>0</v>
      </c>
      <c r="Z2449" s="263"/>
      <c r="AA2449" s="263"/>
      <c r="AB2449" s="263"/>
      <c r="AC2449" s="263"/>
      <c r="AD2449" s="263"/>
      <c r="AE2449" s="263"/>
      <c r="AF2449" s="263">
        <v>1</v>
      </c>
      <c r="AG2449" s="158">
        <v>45274</v>
      </c>
      <c r="AH2449" s="297">
        <f t="shared" si="107"/>
        <v>1</v>
      </c>
      <c r="AI2449" s="573"/>
      <c r="AJ2449" s="574" t="s">
        <v>659</v>
      </c>
      <c r="AK2449" s="574" t="s">
        <v>430</v>
      </c>
      <c r="AL2449" s="574"/>
      <c r="AM2449" s="574"/>
      <c r="AN2449" s="574"/>
      <c r="AO2449" s="574"/>
      <c r="AP2449" s="574"/>
      <c r="AQ2449" s="574"/>
      <c r="AR2449" s="574"/>
      <c r="AS2449" s="575"/>
      <c r="AT2449" s="576"/>
      <c r="AU2449" s="575"/>
      <c r="AV2449" s="577"/>
      <c r="AW2449" s="159"/>
    </row>
    <row r="2450" spans="1:49" ht="25.5">
      <c r="A2450" s="395"/>
      <c r="B2450" s="395">
        <v>3410504000</v>
      </c>
      <c r="C2450" s="263" t="s">
        <v>9381</v>
      </c>
      <c r="D2450" s="263" t="s">
        <v>9348</v>
      </c>
      <c r="E2450" s="263" t="s">
        <v>4607</v>
      </c>
      <c r="F2450" s="263" t="s">
        <v>416</v>
      </c>
      <c r="G2450" s="263" t="s">
        <v>666</v>
      </c>
      <c r="H2450" s="263"/>
      <c r="I2450" s="263"/>
      <c r="J2450" s="263"/>
      <c r="K2450" s="263"/>
      <c r="L2450" s="263"/>
      <c r="M2450" s="263"/>
      <c r="N2450" s="263"/>
      <c r="O2450" s="158"/>
      <c r="P2450" s="296">
        <f t="shared" si="108"/>
        <v>0</v>
      </c>
      <c r="Q2450" s="263"/>
      <c r="R2450" s="263"/>
      <c r="S2450" s="263"/>
      <c r="T2450" s="263"/>
      <c r="U2450" s="263"/>
      <c r="V2450" s="263"/>
      <c r="W2450" s="263"/>
      <c r="X2450" s="158"/>
      <c r="Y2450" s="297">
        <f t="shared" si="109"/>
        <v>0</v>
      </c>
      <c r="Z2450" s="263"/>
      <c r="AA2450" s="263"/>
      <c r="AB2450" s="263"/>
      <c r="AC2450" s="263"/>
      <c r="AD2450" s="263"/>
      <c r="AE2450" s="263"/>
      <c r="AF2450" s="263">
        <v>1</v>
      </c>
      <c r="AG2450" s="158">
        <v>45078</v>
      </c>
      <c r="AH2450" s="297">
        <f t="shared" si="107"/>
        <v>1</v>
      </c>
      <c r="AI2450" s="573"/>
      <c r="AJ2450" s="574" t="s">
        <v>659</v>
      </c>
      <c r="AK2450" s="574" t="s">
        <v>430</v>
      </c>
      <c r="AL2450" s="574"/>
      <c r="AM2450" s="574"/>
      <c r="AN2450" s="574"/>
      <c r="AO2450" s="574"/>
      <c r="AP2450" s="574"/>
      <c r="AQ2450" s="574"/>
      <c r="AR2450" s="574"/>
      <c r="AS2450" s="575"/>
      <c r="AT2450" s="576"/>
      <c r="AU2450" s="575"/>
      <c r="AV2450" s="577"/>
      <c r="AW2450" s="159"/>
    </row>
    <row r="2451" spans="1:49" ht="25.5">
      <c r="A2451" s="395"/>
      <c r="B2451" s="395">
        <v>3410504000</v>
      </c>
      <c r="C2451" s="263" t="s">
        <v>9382</v>
      </c>
      <c r="D2451" s="263" t="s">
        <v>9348</v>
      </c>
      <c r="E2451" s="263" t="s">
        <v>4608</v>
      </c>
      <c r="F2451" s="263" t="s">
        <v>416</v>
      </c>
      <c r="G2451" s="263" t="s">
        <v>666</v>
      </c>
      <c r="H2451" s="263"/>
      <c r="I2451" s="263"/>
      <c r="J2451" s="263"/>
      <c r="K2451" s="263"/>
      <c r="L2451" s="263"/>
      <c r="M2451" s="263"/>
      <c r="N2451" s="263"/>
      <c r="O2451" s="158"/>
      <c r="P2451" s="296">
        <f t="shared" si="108"/>
        <v>0</v>
      </c>
      <c r="Q2451" s="263"/>
      <c r="R2451" s="263"/>
      <c r="S2451" s="263"/>
      <c r="T2451" s="263"/>
      <c r="U2451" s="263"/>
      <c r="V2451" s="263"/>
      <c r="W2451" s="263"/>
      <c r="X2451" s="158"/>
      <c r="Y2451" s="297">
        <f t="shared" si="109"/>
        <v>0</v>
      </c>
      <c r="Z2451" s="263"/>
      <c r="AA2451" s="263"/>
      <c r="AB2451" s="263"/>
      <c r="AC2451" s="263"/>
      <c r="AD2451" s="263"/>
      <c r="AE2451" s="263"/>
      <c r="AF2451" s="263">
        <v>1</v>
      </c>
      <c r="AG2451" s="158">
        <v>44979</v>
      </c>
      <c r="AH2451" s="297">
        <f t="shared" si="107"/>
        <v>1</v>
      </c>
      <c r="AI2451" s="573"/>
      <c r="AJ2451" s="574" t="s">
        <v>659</v>
      </c>
      <c r="AK2451" s="574" t="s">
        <v>430</v>
      </c>
      <c r="AL2451" s="574"/>
      <c r="AM2451" s="574"/>
      <c r="AN2451" s="574"/>
      <c r="AO2451" s="574"/>
      <c r="AP2451" s="574"/>
      <c r="AQ2451" s="574"/>
      <c r="AR2451" s="574"/>
      <c r="AS2451" s="575"/>
      <c r="AT2451" s="576"/>
      <c r="AU2451" s="575"/>
      <c r="AV2451" s="577"/>
      <c r="AW2451" s="159"/>
    </row>
    <row r="2452" spans="1:49" ht="25.5">
      <c r="A2452" s="395"/>
      <c r="B2452" s="395">
        <v>3410504000</v>
      </c>
      <c r="C2452" s="263" t="s">
        <v>9383</v>
      </c>
      <c r="D2452" s="263" t="s">
        <v>9348</v>
      </c>
      <c r="E2452" s="263" t="s">
        <v>4609</v>
      </c>
      <c r="F2452" s="263" t="s">
        <v>416</v>
      </c>
      <c r="G2452" s="263" t="s">
        <v>666</v>
      </c>
      <c r="H2452" s="263"/>
      <c r="I2452" s="263"/>
      <c r="J2452" s="263"/>
      <c r="K2452" s="263"/>
      <c r="L2452" s="263"/>
      <c r="M2452" s="263"/>
      <c r="N2452" s="263"/>
      <c r="O2452" s="158"/>
      <c r="P2452" s="296">
        <f t="shared" si="108"/>
        <v>0</v>
      </c>
      <c r="Q2452" s="263"/>
      <c r="R2452" s="263"/>
      <c r="S2452" s="263"/>
      <c r="T2452" s="263"/>
      <c r="U2452" s="263"/>
      <c r="V2452" s="263"/>
      <c r="W2452" s="263"/>
      <c r="X2452" s="158"/>
      <c r="Y2452" s="297">
        <f t="shared" si="109"/>
        <v>0</v>
      </c>
      <c r="Z2452" s="263"/>
      <c r="AA2452" s="263"/>
      <c r="AB2452" s="263"/>
      <c r="AC2452" s="263"/>
      <c r="AD2452" s="263"/>
      <c r="AE2452" s="263"/>
      <c r="AF2452" s="263">
        <v>1</v>
      </c>
      <c r="AG2452" s="158">
        <v>44979</v>
      </c>
      <c r="AH2452" s="297">
        <f t="shared" si="107"/>
        <v>1</v>
      </c>
      <c r="AI2452" s="573"/>
      <c r="AJ2452" s="574" t="s">
        <v>659</v>
      </c>
      <c r="AK2452" s="574" t="s">
        <v>430</v>
      </c>
      <c r="AL2452" s="574"/>
      <c r="AM2452" s="574"/>
      <c r="AN2452" s="574"/>
      <c r="AO2452" s="574"/>
      <c r="AP2452" s="574"/>
      <c r="AQ2452" s="574"/>
      <c r="AR2452" s="574"/>
      <c r="AS2452" s="575"/>
      <c r="AT2452" s="576"/>
      <c r="AU2452" s="575"/>
      <c r="AV2452" s="577"/>
      <c r="AW2452" s="159"/>
    </row>
    <row r="2453" spans="1:49" ht="25.5">
      <c r="A2453" s="395"/>
      <c r="B2453" s="395">
        <v>3410504000</v>
      </c>
      <c r="C2453" s="263" t="s">
        <v>9384</v>
      </c>
      <c r="D2453" s="263" t="s">
        <v>9348</v>
      </c>
      <c r="E2453" s="263" t="s">
        <v>4610</v>
      </c>
      <c r="F2453" s="263" t="s">
        <v>416</v>
      </c>
      <c r="G2453" s="263" t="s">
        <v>666</v>
      </c>
      <c r="H2453" s="263"/>
      <c r="I2453" s="263"/>
      <c r="J2453" s="263"/>
      <c r="K2453" s="263"/>
      <c r="L2453" s="263"/>
      <c r="M2453" s="263"/>
      <c r="N2453" s="263"/>
      <c r="O2453" s="158"/>
      <c r="P2453" s="296">
        <f t="shared" si="108"/>
        <v>0</v>
      </c>
      <c r="Q2453" s="263"/>
      <c r="R2453" s="263"/>
      <c r="S2453" s="263"/>
      <c r="T2453" s="263"/>
      <c r="U2453" s="263"/>
      <c r="V2453" s="263"/>
      <c r="W2453" s="263"/>
      <c r="X2453" s="158"/>
      <c r="Y2453" s="297">
        <f t="shared" si="109"/>
        <v>0</v>
      </c>
      <c r="Z2453" s="263"/>
      <c r="AA2453" s="263"/>
      <c r="AB2453" s="263"/>
      <c r="AC2453" s="263"/>
      <c r="AD2453" s="263"/>
      <c r="AE2453" s="263"/>
      <c r="AF2453" s="263">
        <v>1</v>
      </c>
      <c r="AG2453" s="158">
        <v>44979</v>
      </c>
      <c r="AH2453" s="297">
        <f t="shared" si="107"/>
        <v>1</v>
      </c>
      <c r="AI2453" s="573"/>
      <c r="AJ2453" s="574" t="s">
        <v>659</v>
      </c>
      <c r="AK2453" s="574" t="s">
        <v>430</v>
      </c>
      <c r="AL2453" s="574"/>
      <c r="AM2453" s="574"/>
      <c r="AN2453" s="574"/>
      <c r="AO2453" s="574"/>
      <c r="AP2453" s="574"/>
      <c r="AQ2453" s="574"/>
      <c r="AR2453" s="574"/>
      <c r="AS2453" s="575"/>
      <c r="AT2453" s="576"/>
      <c r="AU2453" s="575"/>
      <c r="AV2453" s="577"/>
      <c r="AW2453" s="159"/>
    </row>
    <row r="2454" spans="1:49" ht="25.5">
      <c r="A2454" s="395"/>
      <c r="B2454" s="395">
        <v>3410504000</v>
      </c>
      <c r="C2454" s="263" t="s">
        <v>9385</v>
      </c>
      <c r="D2454" s="263" t="s">
        <v>9348</v>
      </c>
      <c r="E2454" s="263" t="s">
        <v>4611</v>
      </c>
      <c r="F2454" s="263" t="s">
        <v>416</v>
      </c>
      <c r="G2454" s="263" t="s">
        <v>666</v>
      </c>
      <c r="H2454" s="263"/>
      <c r="I2454" s="263"/>
      <c r="J2454" s="263"/>
      <c r="K2454" s="263"/>
      <c r="L2454" s="263"/>
      <c r="M2454" s="263"/>
      <c r="N2454" s="263"/>
      <c r="O2454" s="158"/>
      <c r="P2454" s="296">
        <f t="shared" si="108"/>
        <v>0</v>
      </c>
      <c r="Q2454" s="263"/>
      <c r="R2454" s="263"/>
      <c r="S2454" s="263"/>
      <c r="T2454" s="263"/>
      <c r="U2454" s="263"/>
      <c r="V2454" s="263"/>
      <c r="W2454" s="263"/>
      <c r="X2454" s="158"/>
      <c r="Y2454" s="297">
        <f t="shared" si="109"/>
        <v>0</v>
      </c>
      <c r="Z2454" s="263"/>
      <c r="AA2454" s="263"/>
      <c r="AB2454" s="263"/>
      <c r="AC2454" s="263"/>
      <c r="AD2454" s="263"/>
      <c r="AE2454" s="263"/>
      <c r="AF2454" s="263">
        <v>1</v>
      </c>
      <c r="AG2454" s="158">
        <v>45245</v>
      </c>
      <c r="AH2454" s="297">
        <f t="shared" si="107"/>
        <v>1</v>
      </c>
      <c r="AI2454" s="573"/>
      <c r="AJ2454" s="574" t="s">
        <v>659</v>
      </c>
      <c r="AK2454" s="574" t="s">
        <v>430</v>
      </c>
      <c r="AL2454" s="574"/>
      <c r="AM2454" s="574"/>
      <c r="AN2454" s="574"/>
      <c r="AO2454" s="574"/>
      <c r="AP2454" s="574"/>
      <c r="AQ2454" s="574"/>
      <c r="AR2454" s="574"/>
      <c r="AS2454" s="575"/>
      <c r="AT2454" s="576"/>
      <c r="AU2454" s="575"/>
      <c r="AV2454" s="577"/>
      <c r="AW2454" s="159"/>
    </row>
    <row r="2455" spans="1:49" ht="25.5">
      <c r="A2455" s="395"/>
      <c r="B2455" s="395">
        <v>3410504000</v>
      </c>
      <c r="C2455" s="263" t="s">
        <v>9386</v>
      </c>
      <c r="D2455" s="263" t="s">
        <v>9348</v>
      </c>
      <c r="E2455" s="263" t="s">
        <v>4612</v>
      </c>
      <c r="F2455" s="263" t="s">
        <v>416</v>
      </c>
      <c r="G2455" s="263" t="s">
        <v>666</v>
      </c>
      <c r="H2455" s="263"/>
      <c r="I2455" s="263"/>
      <c r="J2455" s="263"/>
      <c r="K2455" s="263"/>
      <c r="L2455" s="263"/>
      <c r="M2455" s="263"/>
      <c r="N2455" s="263"/>
      <c r="O2455" s="158"/>
      <c r="P2455" s="296">
        <f t="shared" si="108"/>
        <v>0</v>
      </c>
      <c r="Q2455" s="263"/>
      <c r="R2455" s="263"/>
      <c r="S2455" s="263"/>
      <c r="T2455" s="263"/>
      <c r="U2455" s="263"/>
      <c r="V2455" s="263"/>
      <c r="W2455" s="263"/>
      <c r="X2455" s="158"/>
      <c r="Y2455" s="297">
        <f t="shared" si="109"/>
        <v>0</v>
      </c>
      <c r="Z2455" s="263"/>
      <c r="AA2455" s="263"/>
      <c r="AB2455" s="263"/>
      <c r="AC2455" s="263"/>
      <c r="AD2455" s="263"/>
      <c r="AE2455" s="263"/>
      <c r="AF2455" s="263">
        <v>1</v>
      </c>
      <c r="AG2455" s="158">
        <v>45043</v>
      </c>
      <c r="AH2455" s="297">
        <f t="shared" si="107"/>
        <v>1</v>
      </c>
      <c r="AI2455" s="573"/>
      <c r="AJ2455" s="574" t="s">
        <v>659</v>
      </c>
      <c r="AK2455" s="574" t="s">
        <v>430</v>
      </c>
      <c r="AL2455" s="574"/>
      <c r="AM2455" s="574"/>
      <c r="AN2455" s="574"/>
      <c r="AO2455" s="574"/>
      <c r="AP2455" s="574"/>
      <c r="AQ2455" s="574"/>
      <c r="AR2455" s="574"/>
      <c r="AS2455" s="575"/>
      <c r="AT2455" s="576"/>
      <c r="AU2455" s="575"/>
      <c r="AV2455" s="577"/>
      <c r="AW2455" s="159"/>
    </row>
    <row r="2456" spans="1:49" ht="25.5">
      <c r="A2456" s="395"/>
      <c r="B2456" s="395">
        <v>3410511800</v>
      </c>
      <c r="C2456" s="263" t="s">
        <v>9387</v>
      </c>
      <c r="D2456" s="263" t="s">
        <v>9348</v>
      </c>
      <c r="E2456" s="263" t="s">
        <v>4613</v>
      </c>
      <c r="F2456" s="263" t="s">
        <v>416</v>
      </c>
      <c r="G2456" s="263" t="s">
        <v>666</v>
      </c>
      <c r="H2456" s="263"/>
      <c r="I2456" s="263"/>
      <c r="J2456" s="263"/>
      <c r="K2456" s="263"/>
      <c r="L2456" s="263"/>
      <c r="M2456" s="263"/>
      <c r="N2456" s="263"/>
      <c r="O2456" s="158"/>
      <c r="P2456" s="296">
        <f t="shared" si="108"/>
        <v>0</v>
      </c>
      <c r="Q2456" s="263"/>
      <c r="R2456" s="263"/>
      <c r="S2456" s="263"/>
      <c r="T2456" s="263"/>
      <c r="U2456" s="263"/>
      <c r="V2456" s="263"/>
      <c r="W2456" s="263"/>
      <c r="X2456" s="158"/>
      <c r="Y2456" s="297">
        <f t="shared" si="109"/>
        <v>0</v>
      </c>
      <c r="Z2456" s="263"/>
      <c r="AA2456" s="263"/>
      <c r="AB2456" s="263"/>
      <c r="AC2456" s="263"/>
      <c r="AD2456" s="263"/>
      <c r="AE2456" s="263"/>
      <c r="AF2456" s="263">
        <v>1</v>
      </c>
      <c r="AG2456" s="158">
        <v>45043</v>
      </c>
      <c r="AH2456" s="297">
        <f t="shared" si="107"/>
        <v>1</v>
      </c>
      <c r="AI2456" s="573"/>
      <c r="AJ2456" s="574" t="s">
        <v>659</v>
      </c>
      <c r="AK2456" s="574" t="s">
        <v>430</v>
      </c>
      <c r="AL2456" s="574"/>
      <c r="AM2456" s="574"/>
      <c r="AN2456" s="574"/>
      <c r="AO2456" s="574"/>
      <c r="AP2456" s="574"/>
      <c r="AQ2456" s="574"/>
      <c r="AR2456" s="574"/>
      <c r="AS2456" s="575"/>
      <c r="AT2456" s="576"/>
      <c r="AU2456" s="575"/>
      <c r="AV2456" s="577"/>
      <c r="AW2456" s="159"/>
    </row>
    <row r="2457" spans="1:49" ht="25.5">
      <c r="A2457" s="395"/>
      <c r="B2457" s="395">
        <v>3410511800</v>
      </c>
      <c r="C2457" s="263" t="s">
        <v>9388</v>
      </c>
      <c r="D2457" s="263" t="s">
        <v>9348</v>
      </c>
      <c r="E2457" s="263" t="s">
        <v>4614</v>
      </c>
      <c r="F2457" s="263" t="s">
        <v>416</v>
      </c>
      <c r="G2457" s="263" t="s">
        <v>666</v>
      </c>
      <c r="H2457" s="263"/>
      <c r="I2457" s="263"/>
      <c r="J2457" s="263"/>
      <c r="K2457" s="263"/>
      <c r="L2457" s="263"/>
      <c r="M2457" s="263"/>
      <c r="N2457" s="263"/>
      <c r="O2457" s="158"/>
      <c r="P2457" s="296">
        <f t="shared" si="108"/>
        <v>0</v>
      </c>
      <c r="Q2457" s="263"/>
      <c r="R2457" s="263"/>
      <c r="S2457" s="263"/>
      <c r="T2457" s="263"/>
      <c r="U2457" s="263"/>
      <c r="V2457" s="263"/>
      <c r="W2457" s="263"/>
      <c r="X2457" s="158"/>
      <c r="Y2457" s="297">
        <f t="shared" si="109"/>
        <v>0</v>
      </c>
      <c r="Z2457" s="263"/>
      <c r="AA2457" s="263"/>
      <c r="AB2457" s="263"/>
      <c r="AC2457" s="263"/>
      <c r="AD2457" s="263"/>
      <c r="AE2457" s="263"/>
      <c r="AF2457" s="263">
        <v>1</v>
      </c>
      <c r="AG2457" s="158">
        <v>45118</v>
      </c>
      <c r="AH2457" s="297">
        <f t="shared" si="107"/>
        <v>1</v>
      </c>
      <c r="AI2457" s="573"/>
      <c r="AJ2457" s="574" t="s">
        <v>659</v>
      </c>
      <c r="AK2457" s="574" t="s">
        <v>430</v>
      </c>
      <c r="AL2457" s="574"/>
      <c r="AM2457" s="574"/>
      <c r="AN2457" s="574"/>
      <c r="AO2457" s="574"/>
      <c r="AP2457" s="574"/>
      <c r="AQ2457" s="574"/>
      <c r="AR2457" s="574"/>
      <c r="AS2457" s="575"/>
      <c r="AT2457" s="576"/>
      <c r="AU2457" s="575"/>
      <c r="AV2457" s="577"/>
      <c r="AW2457" s="159"/>
    </row>
    <row r="2458" spans="1:49" ht="25.5">
      <c r="A2458" s="395"/>
      <c r="B2458" s="395">
        <v>3410504000</v>
      </c>
      <c r="C2458" s="263" t="s">
        <v>9389</v>
      </c>
      <c r="D2458" s="263" t="s">
        <v>9348</v>
      </c>
      <c r="E2458" s="263" t="s">
        <v>4615</v>
      </c>
      <c r="F2458" s="263" t="s">
        <v>416</v>
      </c>
      <c r="G2458" s="263" t="s">
        <v>666</v>
      </c>
      <c r="H2458" s="263"/>
      <c r="I2458" s="263"/>
      <c r="J2458" s="263"/>
      <c r="K2458" s="263"/>
      <c r="L2458" s="263"/>
      <c r="M2458" s="263"/>
      <c r="N2458" s="263"/>
      <c r="O2458" s="158"/>
      <c r="P2458" s="296">
        <f t="shared" si="108"/>
        <v>0</v>
      </c>
      <c r="Q2458" s="263"/>
      <c r="R2458" s="263"/>
      <c r="S2458" s="263"/>
      <c r="T2458" s="263"/>
      <c r="U2458" s="263"/>
      <c r="V2458" s="263"/>
      <c r="W2458" s="263"/>
      <c r="X2458" s="158"/>
      <c r="Y2458" s="297">
        <f t="shared" si="109"/>
        <v>0</v>
      </c>
      <c r="Z2458" s="263"/>
      <c r="AA2458" s="263"/>
      <c r="AB2458" s="263"/>
      <c r="AC2458" s="263"/>
      <c r="AD2458" s="263"/>
      <c r="AE2458" s="263"/>
      <c r="AF2458" s="263">
        <v>1</v>
      </c>
      <c r="AG2458" s="158">
        <v>45078</v>
      </c>
      <c r="AH2458" s="297">
        <f t="shared" si="107"/>
        <v>1</v>
      </c>
      <c r="AI2458" s="573"/>
      <c r="AJ2458" s="574" t="s">
        <v>659</v>
      </c>
      <c r="AK2458" s="574" t="s">
        <v>430</v>
      </c>
      <c r="AL2458" s="574"/>
      <c r="AM2458" s="574"/>
      <c r="AN2458" s="574"/>
      <c r="AO2458" s="574"/>
      <c r="AP2458" s="574"/>
      <c r="AQ2458" s="574"/>
      <c r="AR2458" s="574"/>
      <c r="AS2458" s="575"/>
      <c r="AT2458" s="576"/>
      <c r="AU2458" s="575"/>
      <c r="AV2458" s="577"/>
      <c r="AW2458" s="159"/>
    </row>
    <row r="2459" spans="1:49" ht="25.5">
      <c r="A2459" s="395"/>
      <c r="B2459" s="395">
        <v>3410504000</v>
      </c>
      <c r="C2459" s="263" t="s">
        <v>9390</v>
      </c>
      <c r="D2459" s="263" t="s">
        <v>9348</v>
      </c>
      <c r="E2459" s="263" t="s">
        <v>4616</v>
      </c>
      <c r="F2459" s="263" t="s">
        <v>416</v>
      </c>
      <c r="G2459" s="263" t="s">
        <v>666</v>
      </c>
      <c r="H2459" s="263"/>
      <c r="I2459" s="263"/>
      <c r="J2459" s="263"/>
      <c r="K2459" s="263"/>
      <c r="L2459" s="263"/>
      <c r="M2459" s="263"/>
      <c r="N2459" s="263"/>
      <c r="O2459" s="158"/>
      <c r="P2459" s="296">
        <f t="shared" si="108"/>
        <v>0</v>
      </c>
      <c r="Q2459" s="263"/>
      <c r="R2459" s="263"/>
      <c r="S2459" s="263"/>
      <c r="T2459" s="263"/>
      <c r="U2459" s="263"/>
      <c r="V2459" s="263"/>
      <c r="W2459" s="263"/>
      <c r="X2459" s="158"/>
      <c r="Y2459" s="297">
        <f t="shared" si="109"/>
        <v>0</v>
      </c>
      <c r="Z2459" s="263"/>
      <c r="AA2459" s="263"/>
      <c r="AB2459" s="263"/>
      <c r="AC2459" s="263"/>
      <c r="AD2459" s="263"/>
      <c r="AE2459" s="263"/>
      <c r="AF2459" s="263">
        <v>1</v>
      </c>
      <c r="AG2459" s="158">
        <v>45118</v>
      </c>
      <c r="AH2459" s="297">
        <f t="shared" si="107"/>
        <v>1</v>
      </c>
      <c r="AI2459" s="573"/>
      <c r="AJ2459" s="574" t="s">
        <v>659</v>
      </c>
      <c r="AK2459" s="574" t="s">
        <v>430</v>
      </c>
      <c r="AL2459" s="574"/>
      <c r="AM2459" s="574"/>
      <c r="AN2459" s="574"/>
      <c r="AO2459" s="574"/>
      <c r="AP2459" s="574"/>
      <c r="AQ2459" s="574"/>
      <c r="AR2459" s="574"/>
      <c r="AS2459" s="575"/>
      <c r="AT2459" s="576"/>
      <c r="AU2459" s="575"/>
      <c r="AV2459" s="577"/>
      <c r="AW2459" s="159"/>
    </row>
    <row r="2460" spans="1:49" ht="25.5">
      <c r="A2460" s="395"/>
      <c r="B2460" s="395">
        <v>3410504000</v>
      </c>
      <c r="C2460" s="263" t="s">
        <v>9391</v>
      </c>
      <c r="D2460" s="263" t="s">
        <v>9348</v>
      </c>
      <c r="E2460" s="263" t="s">
        <v>4617</v>
      </c>
      <c r="F2460" s="263" t="s">
        <v>416</v>
      </c>
      <c r="G2460" s="263" t="s">
        <v>666</v>
      </c>
      <c r="H2460" s="263"/>
      <c r="I2460" s="263"/>
      <c r="J2460" s="263"/>
      <c r="K2460" s="263"/>
      <c r="L2460" s="263"/>
      <c r="M2460" s="263"/>
      <c r="N2460" s="263"/>
      <c r="O2460" s="158"/>
      <c r="P2460" s="296">
        <f t="shared" si="108"/>
        <v>0</v>
      </c>
      <c r="Q2460" s="263"/>
      <c r="R2460" s="263"/>
      <c r="S2460" s="263"/>
      <c r="T2460" s="263"/>
      <c r="U2460" s="263"/>
      <c r="V2460" s="263"/>
      <c r="W2460" s="263"/>
      <c r="X2460" s="158"/>
      <c r="Y2460" s="297">
        <f t="shared" si="109"/>
        <v>0</v>
      </c>
      <c r="Z2460" s="263"/>
      <c r="AA2460" s="263"/>
      <c r="AB2460" s="263"/>
      <c r="AC2460" s="263"/>
      <c r="AD2460" s="263"/>
      <c r="AE2460" s="263"/>
      <c r="AF2460" s="263">
        <v>1</v>
      </c>
      <c r="AG2460" s="158">
        <v>44952</v>
      </c>
      <c r="AH2460" s="297">
        <f t="shared" si="107"/>
        <v>1</v>
      </c>
      <c r="AI2460" s="573"/>
      <c r="AJ2460" s="574" t="s">
        <v>659</v>
      </c>
      <c r="AK2460" s="574" t="s">
        <v>430</v>
      </c>
      <c r="AL2460" s="574"/>
      <c r="AM2460" s="574"/>
      <c r="AN2460" s="574"/>
      <c r="AO2460" s="574"/>
      <c r="AP2460" s="574"/>
      <c r="AQ2460" s="574"/>
      <c r="AR2460" s="574"/>
      <c r="AS2460" s="575"/>
      <c r="AT2460" s="576"/>
      <c r="AU2460" s="575"/>
      <c r="AV2460" s="577"/>
      <c r="AW2460" s="159"/>
    </row>
    <row r="2461" spans="1:49" ht="25.5">
      <c r="A2461" s="395"/>
      <c r="B2461" s="395">
        <v>3410504000</v>
      </c>
      <c r="C2461" s="263" t="s">
        <v>9392</v>
      </c>
      <c r="D2461" s="263" t="s">
        <v>9348</v>
      </c>
      <c r="E2461" s="263" t="s">
        <v>4618</v>
      </c>
      <c r="F2461" s="263" t="s">
        <v>416</v>
      </c>
      <c r="G2461" s="263" t="s">
        <v>666</v>
      </c>
      <c r="H2461" s="263"/>
      <c r="I2461" s="263"/>
      <c r="J2461" s="263"/>
      <c r="K2461" s="263"/>
      <c r="L2461" s="263"/>
      <c r="M2461" s="263"/>
      <c r="N2461" s="263"/>
      <c r="O2461" s="158"/>
      <c r="P2461" s="296">
        <f t="shared" si="108"/>
        <v>0</v>
      </c>
      <c r="Q2461" s="263"/>
      <c r="R2461" s="263"/>
      <c r="S2461" s="263"/>
      <c r="T2461" s="263"/>
      <c r="U2461" s="263"/>
      <c r="V2461" s="263"/>
      <c r="W2461" s="263"/>
      <c r="X2461" s="158"/>
      <c r="Y2461" s="297">
        <f t="shared" si="109"/>
        <v>0</v>
      </c>
      <c r="Z2461" s="263"/>
      <c r="AA2461" s="263"/>
      <c r="AB2461" s="263"/>
      <c r="AC2461" s="263"/>
      <c r="AD2461" s="263"/>
      <c r="AE2461" s="263"/>
      <c r="AF2461" s="263">
        <v>1</v>
      </c>
      <c r="AG2461" s="158">
        <v>44979</v>
      </c>
      <c r="AH2461" s="297">
        <f t="shared" si="107"/>
        <v>1</v>
      </c>
      <c r="AI2461" s="573"/>
      <c r="AJ2461" s="574" t="s">
        <v>659</v>
      </c>
      <c r="AK2461" s="574" t="s">
        <v>430</v>
      </c>
      <c r="AL2461" s="574"/>
      <c r="AM2461" s="574"/>
      <c r="AN2461" s="574"/>
      <c r="AO2461" s="574"/>
      <c r="AP2461" s="574"/>
      <c r="AQ2461" s="574"/>
      <c r="AR2461" s="574"/>
      <c r="AS2461" s="575"/>
      <c r="AT2461" s="576"/>
      <c r="AU2461" s="575"/>
      <c r="AV2461" s="577"/>
      <c r="AW2461" s="159"/>
    </row>
    <row r="2462" spans="1:49" ht="25.5">
      <c r="A2462" s="395"/>
      <c r="B2462" s="395">
        <v>3410504000</v>
      </c>
      <c r="C2462" s="263" t="s">
        <v>9393</v>
      </c>
      <c r="D2462" s="263" t="s">
        <v>9348</v>
      </c>
      <c r="E2462" s="263" t="s">
        <v>4619</v>
      </c>
      <c r="F2462" s="263" t="s">
        <v>416</v>
      </c>
      <c r="G2462" s="263" t="s">
        <v>666</v>
      </c>
      <c r="H2462" s="263"/>
      <c r="I2462" s="263"/>
      <c r="J2462" s="263"/>
      <c r="K2462" s="263"/>
      <c r="L2462" s="263"/>
      <c r="M2462" s="263"/>
      <c r="N2462" s="263"/>
      <c r="O2462" s="158"/>
      <c r="P2462" s="296">
        <f t="shared" si="108"/>
        <v>0</v>
      </c>
      <c r="Q2462" s="263"/>
      <c r="R2462" s="263"/>
      <c r="S2462" s="263"/>
      <c r="T2462" s="263"/>
      <c r="U2462" s="263"/>
      <c r="V2462" s="263"/>
      <c r="W2462" s="263"/>
      <c r="X2462" s="158"/>
      <c r="Y2462" s="297">
        <f t="shared" si="109"/>
        <v>0</v>
      </c>
      <c r="Z2462" s="263"/>
      <c r="AA2462" s="263"/>
      <c r="AB2462" s="263"/>
      <c r="AC2462" s="263"/>
      <c r="AD2462" s="263"/>
      <c r="AE2462" s="263"/>
      <c r="AF2462" s="263">
        <v>1</v>
      </c>
      <c r="AG2462" s="158">
        <v>45274</v>
      </c>
      <c r="AH2462" s="297">
        <f t="shared" si="107"/>
        <v>1</v>
      </c>
      <c r="AI2462" s="573"/>
      <c r="AJ2462" s="574" t="s">
        <v>659</v>
      </c>
      <c r="AK2462" s="574" t="s">
        <v>430</v>
      </c>
      <c r="AL2462" s="574"/>
      <c r="AM2462" s="574"/>
      <c r="AN2462" s="574"/>
      <c r="AO2462" s="574"/>
      <c r="AP2462" s="574"/>
      <c r="AQ2462" s="574"/>
      <c r="AR2462" s="574"/>
      <c r="AS2462" s="575"/>
      <c r="AT2462" s="576"/>
      <c r="AU2462" s="575"/>
      <c r="AV2462" s="577"/>
      <c r="AW2462" s="159"/>
    </row>
    <row r="2463" spans="1:49" ht="25.5">
      <c r="A2463" s="395"/>
      <c r="B2463" s="395">
        <v>3053401800</v>
      </c>
      <c r="C2463" s="263" t="s">
        <v>9394</v>
      </c>
      <c r="D2463" s="263" t="s">
        <v>9395</v>
      </c>
      <c r="E2463" s="263" t="s">
        <v>4620</v>
      </c>
      <c r="F2463" s="263" t="s">
        <v>416</v>
      </c>
      <c r="G2463" s="263" t="s">
        <v>666</v>
      </c>
      <c r="H2463" s="263"/>
      <c r="I2463" s="263"/>
      <c r="J2463" s="263"/>
      <c r="K2463" s="263"/>
      <c r="L2463" s="263"/>
      <c r="M2463" s="263"/>
      <c r="N2463" s="263"/>
      <c r="O2463" s="158"/>
      <c r="P2463" s="296">
        <f t="shared" si="108"/>
        <v>0</v>
      </c>
      <c r="Q2463" s="263"/>
      <c r="R2463" s="263"/>
      <c r="S2463" s="263"/>
      <c r="T2463" s="263"/>
      <c r="U2463" s="263"/>
      <c r="V2463" s="263"/>
      <c r="W2463" s="263"/>
      <c r="X2463" s="158"/>
      <c r="Y2463" s="297">
        <f t="shared" si="109"/>
        <v>0</v>
      </c>
      <c r="Z2463" s="263"/>
      <c r="AA2463" s="263"/>
      <c r="AB2463" s="263"/>
      <c r="AC2463" s="263"/>
      <c r="AD2463" s="263"/>
      <c r="AE2463" s="263"/>
      <c r="AF2463" s="263">
        <v>1</v>
      </c>
      <c r="AG2463" s="158">
        <v>44978</v>
      </c>
      <c r="AH2463" s="297">
        <f t="shared" si="107"/>
        <v>1</v>
      </c>
      <c r="AI2463" s="573"/>
      <c r="AJ2463" s="574" t="s">
        <v>659</v>
      </c>
      <c r="AK2463" s="574" t="s">
        <v>430</v>
      </c>
      <c r="AL2463" s="574"/>
      <c r="AM2463" s="574"/>
      <c r="AN2463" s="574"/>
      <c r="AO2463" s="574"/>
      <c r="AP2463" s="574"/>
      <c r="AQ2463" s="574"/>
      <c r="AR2463" s="574"/>
      <c r="AS2463" s="575"/>
      <c r="AT2463" s="576"/>
      <c r="AU2463" s="575"/>
      <c r="AV2463" s="577"/>
      <c r="AW2463" s="159"/>
    </row>
    <row r="2464" spans="1:49" ht="25.5">
      <c r="A2464" s="395"/>
      <c r="B2464" s="395">
        <v>3053401700</v>
      </c>
      <c r="C2464" s="263" t="s">
        <v>9396</v>
      </c>
      <c r="D2464" s="263" t="s">
        <v>9395</v>
      </c>
      <c r="E2464" s="263" t="s">
        <v>4621</v>
      </c>
      <c r="F2464" s="263" t="s">
        <v>416</v>
      </c>
      <c r="G2464" s="263" t="s">
        <v>666</v>
      </c>
      <c r="H2464" s="263"/>
      <c r="I2464" s="263"/>
      <c r="J2464" s="263"/>
      <c r="K2464" s="263"/>
      <c r="L2464" s="263"/>
      <c r="M2464" s="263"/>
      <c r="N2464" s="263"/>
      <c r="O2464" s="158"/>
      <c r="P2464" s="296">
        <f t="shared" si="108"/>
        <v>0</v>
      </c>
      <c r="Q2464" s="263"/>
      <c r="R2464" s="263"/>
      <c r="S2464" s="263"/>
      <c r="T2464" s="263"/>
      <c r="U2464" s="263"/>
      <c r="V2464" s="263"/>
      <c r="W2464" s="263"/>
      <c r="X2464" s="158"/>
      <c r="Y2464" s="297">
        <f t="shared" si="109"/>
        <v>0</v>
      </c>
      <c r="Z2464" s="263"/>
      <c r="AA2464" s="263"/>
      <c r="AB2464" s="263"/>
      <c r="AC2464" s="263"/>
      <c r="AD2464" s="263"/>
      <c r="AE2464" s="263"/>
      <c r="AF2464" s="263">
        <v>1</v>
      </c>
      <c r="AG2464" s="158">
        <v>44978</v>
      </c>
      <c r="AH2464" s="297">
        <f t="shared" si="107"/>
        <v>1</v>
      </c>
      <c r="AI2464" s="573"/>
      <c r="AJ2464" s="574" t="s">
        <v>659</v>
      </c>
      <c r="AK2464" s="574" t="s">
        <v>430</v>
      </c>
      <c r="AL2464" s="574"/>
      <c r="AM2464" s="574"/>
      <c r="AN2464" s="574"/>
      <c r="AO2464" s="574"/>
      <c r="AP2464" s="574"/>
      <c r="AQ2464" s="574"/>
      <c r="AR2464" s="574"/>
      <c r="AS2464" s="575"/>
      <c r="AT2464" s="576"/>
      <c r="AU2464" s="575"/>
      <c r="AV2464" s="577"/>
      <c r="AW2464" s="159"/>
    </row>
    <row r="2465" spans="1:49" ht="25.5">
      <c r="A2465" s="395"/>
      <c r="B2465" s="395">
        <v>3064240300</v>
      </c>
      <c r="C2465" s="263" t="s">
        <v>9397</v>
      </c>
      <c r="D2465" s="263" t="s">
        <v>9398</v>
      </c>
      <c r="E2465" s="263" t="s">
        <v>4622</v>
      </c>
      <c r="F2465" s="263" t="s">
        <v>416</v>
      </c>
      <c r="G2465" s="263" t="s">
        <v>666</v>
      </c>
      <c r="H2465" s="263"/>
      <c r="I2465" s="263"/>
      <c r="J2465" s="263"/>
      <c r="K2465" s="263"/>
      <c r="L2465" s="263"/>
      <c r="M2465" s="263"/>
      <c r="N2465" s="263"/>
      <c r="O2465" s="158"/>
      <c r="P2465" s="296">
        <f t="shared" si="108"/>
        <v>0</v>
      </c>
      <c r="Q2465" s="263"/>
      <c r="R2465" s="263"/>
      <c r="S2465" s="263"/>
      <c r="T2465" s="263"/>
      <c r="U2465" s="263"/>
      <c r="V2465" s="263"/>
      <c r="W2465" s="263"/>
      <c r="X2465" s="158"/>
      <c r="Y2465" s="297">
        <f t="shared" si="109"/>
        <v>0</v>
      </c>
      <c r="Z2465" s="263"/>
      <c r="AA2465" s="263"/>
      <c r="AB2465" s="263"/>
      <c r="AC2465" s="263"/>
      <c r="AD2465" s="263"/>
      <c r="AE2465" s="263"/>
      <c r="AF2465" s="263">
        <v>1</v>
      </c>
      <c r="AG2465" s="158">
        <v>45050</v>
      </c>
      <c r="AH2465" s="297">
        <f t="shared" si="107"/>
        <v>1</v>
      </c>
      <c r="AI2465" s="573"/>
      <c r="AJ2465" s="574" t="s">
        <v>659</v>
      </c>
      <c r="AK2465" s="574" t="s">
        <v>430</v>
      </c>
      <c r="AL2465" s="574"/>
      <c r="AM2465" s="574"/>
      <c r="AN2465" s="574"/>
      <c r="AO2465" s="574"/>
      <c r="AP2465" s="574"/>
      <c r="AQ2465" s="574"/>
      <c r="AR2465" s="574"/>
      <c r="AS2465" s="575"/>
      <c r="AT2465" s="576"/>
      <c r="AU2465" s="575"/>
      <c r="AV2465" s="577"/>
      <c r="AW2465" s="159"/>
    </row>
    <row r="2466" spans="1:49" ht="25.5">
      <c r="A2466" s="395"/>
      <c r="B2466" s="395">
        <v>3064240300</v>
      </c>
      <c r="C2466" s="263" t="s">
        <v>9399</v>
      </c>
      <c r="D2466" s="263" t="s">
        <v>9398</v>
      </c>
      <c r="E2466" s="263" t="s">
        <v>4623</v>
      </c>
      <c r="F2466" s="263" t="s">
        <v>416</v>
      </c>
      <c r="G2466" s="263" t="s">
        <v>666</v>
      </c>
      <c r="H2466" s="263"/>
      <c r="I2466" s="263"/>
      <c r="J2466" s="263"/>
      <c r="K2466" s="263"/>
      <c r="L2466" s="263"/>
      <c r="M2466" s="263"/>
      <c r="N2466" s="263"/>
      <c r="O2466" s="158"/>
      <c r="P2466" s="296">
        <f t="shared" si="108"/>
        <v>0</v>
      </c>
      <c r="Q2466" s="263"/>
      <c r="R2466" s="263"/>
      <c r="S2466" s="263"/>
      <c r="T2466" s="263"/>
      <c r="U2466" s="263"/>
      <c r="V2466" s="263"/>
      <c r="W2466" s="263"/>
      <c r="X2466" s="158"/>
      <c r="Y2466" s="297">
        <f t="shared" si="109"/>
        <v>0</v>
      </c>
      <c r="Z2466" s="263"/>
      <c r="AA2466" s="263"/>
      <c r="AB2466" s="263"/>
      <c r="AC2466" s="263"/>
      <c r="AD2466" s="263"/>
      <c r="AE2466" s="263"/>
      <c r="AF2466" s="263">
        <v>1</v>
      </c>
      <c r="AG2466" s="158">
        <v>45050</v>
      </c>
      <c r="AH2466" s="297">
        <f t="shared" si="107"/>
        <v>1</v>
      </c>
      <c r="AI2466" s="573"/>
      <c r="AJ2466" s="574" t="s">
        <v>659</v>
      </c>
      <c r="AK2466" s="574" t="s">
        <v>430</v>
      </c>
      <c r="AL2466" s="574"/>
      <c r="AM2466" s="574"/>
      <c r="AN2466" s="574"/>
      <c r="AO2466" s="574"/>
      <c r="AP2466" s="574"/>
      <c r="AQ2466" s="574"/>
      <c r="AR2466" s="574"/>
      <c r="AS2466" s="575"/>
      <c r="AT2466" s="576"/>
      <c r="AU2466" s="575"/>
      <c r="AV2466" s="577"/>
      <c r="AW2466" s="159"/>
    </row>
    <row r="2467" spans="1:49" ht="25.5">
      <c r="A2467" s="395"/>
      <c r="B2467" s="395">
        <v>3064240300</v>
      </c>
      <c r="C2467" s="263" t="s">
        <v>9400</v>
      </c>
      <c r="D2467" s="263" t="s">
        <v>9398</v>
      </c>
      <c r="E2467" s="263" t="s">
        <v>4624</v>
      </c>
      <c r="F2467" s="263" t="s">
        <v>416</v>
      </c>
      <c r="G2467" s="263" t="s">
        <v>666</v>
      </c>
      <c r="H2467" s="263"/>
      <c r="I2467" s="263"/>
      <c r="J2467" s="263"/>
      <c r="K2467" s="263"/>
      <c r="L2467" s="263"/>
      <c r="M2467" s="263"/>
      <c r="N2467" s="263"/>
      <c r="O2467" s="158"/>
      <c r="P2467" s="296">
        <f t="shared" si="108"/>
        <v>0</v>
      </c>
      <c r="Q2467" s="263"/>
      <c r="R2467" s="263"/>
      <c r="S2467" s="263"/>
      <c r="T2467" s="263"/>
      <c r="U2467" s="263"/>
      <c r="V2467" s="263"/>
      <c r="W2467" s="263"/>
      <c r="X2467" s="158"/>
      <c r="Y2467" s="297">
        <f t="shared" si="109"/>
        <v>0</v>
      </c>
      <c r="Z2467" s="263"/>
      <c r="AA2467" s="263"/>
      <c r="AB2467" s="263"/>
      <c r="AC2467" s="263"/>
      <c r="AD2467" s="263"/>
      <c r="AE2467" s="263"/>
      <c r="AF2467" s="263">
        <v>1</v>
      </c>
      <c r="AG2467" s="158">
        <v>45050</v>
      </c>
      <c r="AH2467" s="297">
        <f t="shared" si="107"/>
        <v>1</v>
      </c>
      <c r="AI2467" s="573"/>
      <c r="AJ2467" s="574" t="s">
        <v>659</v>
      </c>
      <c r="AK2467" s="574" t="s">
        <v>430</v>
      </c>
      <c r="AL2467" s="574"/>
      <c r="AM2467" s="574"/>
      <c r="AN2467" s="574"/>
      <c r="AO2467" s="574"/>
      <c r="AP2467" s="574"/>
      <c r="AQ2467" s="574"/>
      <c r="AR2467" s="574"/>
      <c r="AS2467" s="575"/>
      <c r="AT2467" s="576"/>
      <c r="AU2467" s="575"/>
      <c r="AV2467" s="577"/>
      <c r="AW2467" s="159"/>
    </row>
    <row r="2468" spans="1:49" ht="25.5">
      <c r="A2468" s="395"/>
      <c r="B2468" s="395">
        <v>4244111100</v>
      </c>
      <c r="C2468" s="263" t="s">
        <v>9401</v>
      </c>
      <c r="D2468" s="263" t="s">
        <v>9402</v>
      </c>
      <c r="E2468" s="263" t="s">
        <v>4625</v>
      </c>
      <c r="F2468" s="263" t="s">
        <v>416</v>
      </c>
      <c r="G2468" s="263" t="s">
        <v>666</v>
      </c>
      <c r="H2468" s="263"/>
      <c r="I2468" s="263"/>
      <c r="J2468" s="263"/>
      <c r="K2468" s="263"/>
      <c r="L2468" s="263"/>
      <c r="M2468" s="263"/>
      <c r="N2468" s="263"/>
      <c r="O2468" s="158"/>
      <c r="P2468" s="296">
        <f t="shared" si="108"/>
        <v>0</v>
      </c>
      <c r="Q2468" s="263"/>
      <c r="R2468" s="263"/>
      <c r="S2468" s="263"/>
      <c r="T2468" s="263"/>
      <c r="U2468" s="263"/>
      <c r="V2468" s="263"/>
      <c r="W2468" s="263"/>
      <c r="X2468" s="158"/>
      <c r="Y2468" s="297">
        <f t="shared" si="109"/>
        <v>0</v>
      </c>
      <c r="Z2468" s="263"/>
      <c r="AA2468" s="263"/>
      <c r="AB2468" s="263"/>
      <c r="AC2468" s="263"/>
      <c r="AD2468" s="263"/>
      <c r="AE2468" s="263"/>
      <c r="AF2468" s="263">
        <v>1</v>
      </c>
      <c r="AG2468" s="158">
        <v>45182</v>
      </c>
      <c r="AH2468" s="297">
        <f t="shared" si="107"/>
        <v>1</v>
      </c>
      <c r="AI2468" s="573"/>
      <c r="AJ2468" s="574" t="s">
        <v>659</v>
      </c>
      <c r="AK2468" s="574" t="s">
        <v>430</v>
      </c>
      <c r="AL2468" s="574"/>
      <c r="AM2468" s="574"/>
      <c r="AN2468" s="574"/>
      <c r="AO2468" s="574"/>
      <c r="AP2468" s="574"/>
      <c r="AQ2468" s="574"/>
      <c r="AR2468" s="574"/>
      <c r="AS2468" s="575"/>
      <c r="AT2468" s="576"/>
      <c r="AU2468" s="575"/>
      <c r="AV2468" s="577"/>
      <c r="AW2468" s="159"/>
    </row>
    <row r="2469" spans="1:49" ht="25.5">
      <c r="A2469" s="395"/>
      <c r="B2469" s="395">
        <v>4244111100</v>
      </c>
      <c r="C2469" s="263" t="s">
        <v>9403</v>
      </c>
      <c r="D2469" s="263" t="s">
        <v>9402</v>
      </c>
      <c r="E2469" s="263" t="s">
        <v>4626</v>
      </c>
      <c r="F2469" s="263" t="s">
        <v>416</v>
      </c>
      <c r="G2469" s="263" t="s">
        <v>666</v>
      </c>
      <c r="H2469" s="263"/>
      <c r="I2469" s="263"/>
      <c r="J2469" s="263"/>
      <c r="K2469" s="263"/>
      <c r="L2469" s="263"/>
      <c r="M2469" s="263"/>
      <c r="N2469" s="263"/>
      <c r="O2469" s="158"/>
      <c r="P2469" s="296">
        <f t="shared" si="108"/>
        <v>0</v>
      </c>
      <c r="Q2469" s="263"/>
      <c r="R2469" s="263"/>
      <c r="S2469" s="263"/>
      <c r="T2469" s="263"/>
      <c r="U2469" s="263"/>
      <c r="V2469" s="263"/>
      <c r="W2469" s="263"/>
      <c r="X2469" s="158"/>
      <c r="Y2469" s="297">
        <f t="shared" si="109"/>
        <v>0</v>
      </c>
      <c r="Z2469" s="263"/>
      <c r="AA2469" s="263"/>
      <c r="AB2469" s="263"/>
      <c r="AC2469" s="263"/>
      <c r="AD2469" s="263"/>
      <c r="AE2469" s="263"/>
      <c r="AF2469" s="263">
        <v>1</v>
      </c>
      <c r="AG2469" s="158">
        <v>45184</v>
      </c>
      <c r="AH2469" s="297">
        <f t="shared" si="107"/>
        <v>1</v>
      </c>
      <c r="AI2469" s="573"/>
      <c r="AJ2469" s="574" t="s">
        <v>659</v>
      </c>
      <c r="AK2469" s="574" t="s">
        <v>430</v>
      </c>
      <c r="AL2469" s="574"/>
      <c r="AM2469" s="574"/>
      <c r="AN2469" s="574"/>
      <c r="AO2469" s="574"/>
      <c r="AP2469" s="574"/>
      <c r="AQ2469" s="574"/>
      <c r="AR2469" s="574"/>
      <c r="AS2469" s="575"/>
      <c r="AT2469" s="576"/>
      <c r="AU2469" s="575"/>
      <c r="AV2469" s="577"/>
      <c r="AW2469" s="159"/>
    </row>
    <row r="2470" spans="1:49" ht="25.5">
      <c r="A2470" s="395"/>
      <c r="B2470" s="395">
        <v>5515631800</v>
      </c>
      <c r="C2470" s="263" t="s">
        <v>8840</v>
      </c>
      <c r="D2470" s="263" t="s">
        <v>8841</v>
      </c>
      <c r="E2470" s="263" t="s">
        <v>4627</v>
      </c>
      <c r="F2470" s="263" t="s">
        <v>416</v>
      </c>
      <c r="G2470" s="263" t="s">
        <v>666</v>
      </c>
      <c r="H2470" s="263"/>
      <c r="I2470" s="263"/>
      <c r="J2470" s="263"/>
      <c r="K2470" s="263"/>
      <c r="L2470" s="263"/>
      <c r="M2470" s="263"/>
      <c r="N2470" s="263"/>
      <c r="O2470" s="158"/>
      <c r="P2470" s="296">
        <f t="shared" si="108"/>
        <v>0</v>
      </c>
      <c r="Q2470" s="263"/>
      <c r="R2470" s="263"/>
      <c r="S2470" s="263"/>
      <c r="T2470" s="263"/>
      <c r="U2470" s="263"/>
      <c r="V2470" s="263"/>
      <c r="W2470" s="263"/>
      <c r="X2470" s="158"/>
      <c r="Y2470" s="297">
        <f t="shared" si="109"/>
        <v>0</v>
      </c>
      <c r="Z2470" s="263"/>
      <c r="AA2470" s="263"/>
      <c r="AB2470" s="263"/>
      <c r="AC2470" s="263"/>
      <c r="AD2470" s="263"/>
      <c r="AE2470" s="263"/>
      <c r="AF2470" s="263">
        <v>1</v>
      </c>
      <c r="AG2470" s="158">
        <v>45061</v>
      </c>
      <c r="AH2470" s="297">
        <f t="shared" si="107"/>
        <v>1</v>
      </c>
      <c r="AI2470" s="573"/>
      <c r="AJ2470" s="574" t="s">
        <v>659</v>
      </c>
      <c r="AK2470" s="574" t="s">
        <v>430</v>
      </c>
      <c r="AL2470" s="574"/>
      <c r="AM2470" s="574"/>
      <c r="AN2470" s="574"/>
      <c r="AO2470" s="574"/>
      <c r="AP2470" s="574"/>
      <c r="AQ2470" s="574"/>
      <c r="AR2470" s="574"/>
      <c r="AS2470" s="575"/>
      <c r="AT2470" s="576"/>
      <c r="AU2470" s="575"/>
      <c r="AV2470" s="577"/>
      <c r="AW2470" s="159"/>
    </row>
    <row r="2471" spans="1:49" ht="25.5">
      <c r="A2471" s="395"/>
      <c r="B2471" s="395">
        <v>5515631700</v>
      </c>
      <c r="C2471" s="263" t="s">
        <v>9404</v>
      </c>
      <c r="D2471" s="263" t="s">
        <v>9405</v>
      </c>
      <c r="E2471" s="263" t="s">
        <v>4628</v>
      </c>
      <c r="F2471" s="263" t="s">
        <v>416</v>
      </c>
      <c r="G2471" s="263" t="s">
        <v>666</v>
      </c>
      <c r="H2471" s="263"/>
      <c r="I2471" s="263"/>
      <c r="J2471" s="263"/>
      <c r="K2471" s="263"/>
      <c r="L2471" s="263"/>
      <c r="M2471" s="263"/>
      <c r="N2471" s="263"/>
      <c r="O2471" s="158"/>
      <c r="P2471" s="296">
        <f t="shared" si="108"/>
        <v>0</v>
      </c>
      <c r="Q2471" s="263"/>
      <c r="R2471" s="263"/>
      <c r="S2471" s="263"/>
      <c r="T2471" s="263"/>
      <c r="U2471" s="263"/>
      <c r="V2471" s="263"/>
      <c r="W2471" s="263"/>
      <c r="X2471" s="158"/>
      <c r="Y2471" s="297">
        <f t="shared" si="109"/>
        <v>0</v>
      </c>
      <c r="Z2471" s="263"/>
      <c r="AA2471" s="263"/>
      <c r="AB2471" s="263"/>
      <c r="AC2471" s="263"/>
      <c r="AD2471" s="263"/>
      <c r="AE2471" s="263"/>
      <c r="AF2471" s="263">
        <v>1</v>
      </c>
      <c r="AG2471" s="158">
        <v>45062</v>
      </c>
      <c r="AH2471" s="297">
        <f t="shared" si="107"/>
        <v>1</v>
      </c>
      <c r="AI2471" s="573"/>
      <c r="AJ2471" s="574" t="s">
        <v>659</v>
      </c>
      <c r="AK2471" s="574" t="s">
        <v>430</v>
      </c>
      <c r="AL2471" s="574"/>
      <c r="AM2471" s="574"/>
      <c r="AN2471" s="574"/>
      <c r="AO2471" s="574"/>
      <c r="AP2471" s="574"/>
      <c r="AQ2471" s="574"/>
      <c r="AR2471" s="574"/>
      <c r="AS2471" s="575"/>
      <c r="AT2471" s="576"/>
      <c r="AU2471" s="575"/>
      <c r="AV2471" s="577"/>
      <c r="AW2471" s="159"/>
    </row>
    <row r="2472" spans="1:49" ht="25.5">
      <c r="A2472" s="395"/>
      <c r="B2472" s="395">
        <v>5515631900</v>
      </c>
      <c r="C2472" s="263" t="s">
        <v>9406</v>
      </c>
      <c r="D2472" s="263" t="s">
        <v>8773</v>
      </c>
      <c r="E2472" s="263" t="s">
        <v>4629</v>
      </c>
      <c r="F2472" s="263" t="s">
        <v>416</v>
      </c>
      <c r="G2472" s="263" t="s">
        <v>666</v>
      </c>
      <c r="H2472" s="263"/>
      <c r="I2472" s="263"/>
      <c r="J2472" s="263"/>
      <c r="K2472" s="263"/>
      <c r="L2472" s="263"/>
      <c r="M2472" s="263"/>
      <c r="N2472" s="263"/>
      <c r="O2472" s="158"/>
      <c r="P2472" s="296">
        <f t="shared" si="108"/>
        <v>0</v>
      </c>
      <c r="Q2472" s="263"/>
      <c r="R2472" s="263"/>
      <c r="S2472" s="263"/>
      <c r="T2472" s="263"/>
      <c r="U2472" s="263"/>
      <c r="V2472" s="263"/>
      <c r="W2472" s="263"/>
      <c r="X2472" s="158"/>
      <c r="Y2472" s="297">
        <f t="shared" si="109"/>
        <v>0</v>
      </c>
      <c r="Z2472" s="263"/>
      <c r="AA2472" s="263"/>
      <c r="AB2472" s="263"/>
      <c r="AC2472" s="263"/>
      <c r="AD2472" s="263"/>
      <c r="AE2472" s="263"/>
      <c r="AF2472" s="263">
        <v>1</v>
      </c>
      <c r="AG2472" s="158">
        <v>45061</v>
      </c>
      <c r="AH2472" s="297">
        <f t="shared" si="107"/>
        <v>1</v>
      </c>
      <c r="AI2472" s="573"/>
      <c r="AJ2472" s="574" t="s">
        <v>659</v>
      </c>
      <c r="AK2472" s="574" t="s">
        <v>430</v>
      </c>
      <c r="AL2472" s="574"/>
      <c r="AM2472" s="574"/>
      <c r="AN2472" s="574"/>
      <c r="AO2472" s="574"/>
      <c r="AP2472" s="574"/>
      <c r="AQ2472" s="574"/>
      <c r="AR2472" s="574"/>
      <c r="AS2472" s="575"/>
      <c r="AT2472" s="576"/>
      <c r="AU2472" s="575"/>
      <c r="AV2472" s="577"/>
      <c r="AW2472" s="159"/>
    </row>
    <row r="2473" spans="1:49" ht="25.5">
      <c r="A2473" s="395"/>
      <c r="B2473" s="395">
        <v>3064240300</v>
      </c>
      <c r="C2473" s="263" t="s">
        <v>9407</v>
      </c>
      <c r="D2473" s="263" t="s">
        <v>9408</v>
      </c>
      <c r="E2473" s="263" t="s">
        <v>4630</v>
      </c>
      <c r="F2473" s="263" t="s">
        <v>416</v>
      </c>
      <c r="G2473" s="263" t="s">
        <v>666</v>
      </c>
      <c r="H2473" s="263"/>
      <c r="I2473" s="263"/>
      <c r="J2473" s="263"/>
      <c r="K2473" s="263"/>
      <c r="L2473" s="263"/>
      <c r="M2473" s="263"/>
      <c r="N2473" s="263"/>
      <c r="O2473" s="158"/>
      <c r="P2473" s="296">
        <f t="shared" si="108"/>
        <v>0</v>
      </c>
      <c r="Q2473" s="263"/>
      <c r="R2473" s="263"/>
      <c r="S2473" s="263"/>
      <c r="T2473" s="263"/>
      <c r="U2473" s="263"/>
      <c r="V2473" s="263"/>
      <c r="W2473" s="263"/>
      <c r="X2473" s="158"/>
      <c r="Y2473" s="297">
        <f t="shared" si="109"/>
        <v>0</v>
      </c>
      <c r="Z2473" s="263"/>
      <c r="AA2473" s="263"/>
      <c r="AB2473" s="263"/>
      <c r="AC2473" s="263"/>
      <c r="AD2473" s="263"/>
      <c r="AE2473" s="263"/>
      <c r="AF2473" s="263">
        <v>1</v>
      </c>
      <c r="AG2473" s="158">
        <v>45050</v>
      </c>
      <c r="AH2473" s="297">
        <f t="shared" si="107"/>
        <v>1</v>
      </c>
      <c r="AI2473" s="573"/>
      <c r="AJ2473" s="574" t="s">
        <v>659</v>
      </c>
      <c r="AK2473" s="574" t="s">
        <v>430</v>
      </c>
      <c r="AL2473" s="574"/>
      <c r="AM2473" s="574"/>
      <c r="AN2473" s="574"/>
      <c r="AO2473" s="574"/>
      <c r="AP2473" s="574"/>
      <c r="AQ2473" s="574"/>
      <c r="AR2473" s="574"/>
      <c r="AS2473" s="575"/>
      <c r="AT2473" s="576"/>
      <c r="AU2473" s="575"/>
      <c r="AV2473" s="577"/>
      <c r="AW2473" s="159"/>
    </row>
    <row r="2474" spans="1:49" ht="25.5">
      <c r="A2474" s="395"/>
      <c r="B2474" s="395">
        <v>3064240300</v>
      </c>
      <c r="C2474" s="263" t="s">
        <v>9409</v>
      </c>
      <c r="D2474" s="263" t="s">
        <v>9408</v>
      </c>
      <c r="E2474" s="263" t="s">
        <v>4631</v>
      </c>
      <c r="F2474" s="263" t="s">
        <v>416</v>
      </c>
      <c r="G2474" s="263" t="s">
        <v>666</v>
      </c>
      <c r="H2474" s="263"/>
      <c r="I2474" s="263"/>
      <c r="J2474" s="263"/>
      <c r="K2474" s="263"/>
      <c r="L2474" s="263"/>
      <c r="M2474" s="263"/>
      <c r="N2474" s="263"/>
      <c r="O2474" s="158"/>
      <c r="P2474" s="296">
        <f t="shared" si="108"/>
        <v>0</v>
      </c>
      <c r="Q2474" s="263"/>
      <c r="R2474" s="263"/>
      <c r="S2474" s="263"/>
      <c r="T2474" s="263"/>
      <c r="U2474" s="263"/>
      <c r="V2474" s="263"/>
      <c r="W2474" s="263"/>
      <c r="X2474" s="158"/>
      <c r="Y2474" s="297">
        <f t="shared" si="109"/>
        <v>0</v>
      </c>
      <c r="Z2474" s="263"/>
      <c r="AA2474" s="263"/>
      <c r="AB2474" s="263"/>
      <c r="AC2474" s="263"/>
      <c r="AD2474" s="263"/>
      <c r="AE2474" s="263"/>
      <c r="AF2474" s="263">
        <v>1</v>
      </c>
      <c r="AG2474" s="158">
        <v>45050</v>
      </c>
      <c r="AH2474" s="297">
        <f t="shared" si="107"/>
        <v>1</v>
      </c>
      <c r="AI2474" s="573"/>
      <c r="AJ2474" s="574" t="s">
        <v>659</v>
      </c>
      <c r="AK2474" s="574" t="s">
        <v>430</v>
      </c>
      <c r="AL2474" s="574"/>
      <c r="AM2474" s="574"/>
      <c r="AN2474" s="574"/>
      <c r="AO2474" s="574"/>
      <c r="AP2474" s="574"/>
      <c r="AQ2474" s="574"/>
      <c r="AR2474" s="574"/>
      <c r="AS2474" s="575"/>
      <c r="AT2474" s="576"/>
      <c r="AU2474" s="575"/>
      <c r="AV2474" s="577"/>
      <c r="AW2474" s="159"/>
    </row>
    <row r="2475" spans="1:49" ht="25.5">
      <c r="A2475" s="395"/>
      <c r="B2475" s="395">
        <v>3064240300</v>
      </c>
      <c r="C2475" s="263" t="s">
        <v>9410</v>
      </c>
      <c r="D2475" s="263" t="s">
        <v>9408</v>
      </c>
      <c r="E2475" s="263" t="s">
        <v>4632</v>
      </c>
      <c r="F2475" s="263" t="s">
        <v>416</v>
      </c>
      <c r="G2475" s="263" t="s">
        <v>666</v>
      </c>
      <c r="H2475" s="263"/>
      <c r="I2475" s="263"/>
      <c r="J2475" s="263"/>
      <c r="K2475" s="263"/>
      <c r="L2475" s="263"/>
      <c r="M2475" s="263"/>
      <c r="N2475" s="263"/>
      <c r="O2475" s="158"/>
      <c r="P2475" s="296">
        <f t="shared" si="108"/>
        <v>0</v>
      </c>
      <c r="Q2475" s="263"/>
      <c r="R2475" s="263"/>
      <c r="S2475" s="263"/>
      <c r="T2475" s="263"/>
      <c r="U2475" s="263"/>
      <c r="V2475" s="263"/>
      <c r="W2475" s="263"/>
      <c r="X2475" s="158"/>
      <c r="Y2475" s="297">
        <f t="shared" si="109"/>
        <v>0</v>
      </c>
      <c r="Z2475" s="263"/>
      <c r="AA2475" s="263"/>
      <c r="AB2475" s="263"/>
      <c r="AC2475" s="263"/>
      <c r="AD2475" s="263"/>
      <c r="AE2475" s="263"/>
      <c r="AF2475" s="263">
        <v>1</v>
      </c>
      <c r="AG2475" s="158">
        <v>45050</v>
      </c>
      <c r="AH2475" s="297">
        <f t="shared" si="107"/>
        <v>1</v>
      </c>
      <c r="AI2475" s="573"/>
      <c r="AJ2475" s="574" t="s">
        <v>659</v>
      </c>
      <c r="AK2475" s="574" t="s">
        <v>430</v>
      </c>
      <c r="AL2475" s="574"/>
      <c r="AM2475" s="574"/>
      <c r="AN2475" s="574"/>
      <c r="AO2475" s="574"/>
      <c r="AP2475" s="574"/>
      <c r="AQ2475" s="574"/>
      <c r="AR2475" s="574"/>
      <c r="AS2475" s="575"/>
      <c r="AT2475" s="576"/>
      <c r="AU2475" s="575"/>
      <c r="AV2475" s="577"/>
      <c r="AW2475" s="159"/>
    </row>
    <row r="2476" spans="1:49" ht="25.5">
      <c r="A2476" s="395"/>
      <c r="B2476" s="395">
        <v>3064240300</v>
      </c>
      <c r="C2476" s="263" t="s">
        <v>9411</v>
      </c>
      <c r="D2476" s="263" t="s">
        <v>9408</v>
      </c>
      <c r="E2476" s="263" t="s">
        <v>4633</v>
      </c>
      <c r="F2476" s="263" t="s">
        <v>416</v>
      </c>
      <c r="G2476" s="263" t="s">
        <v>666</v>
      </c>
      <c r="H2476" s="263"/>
      <c r="I2476" s="263"/>
      <c r="J2476" s="263"/>
      <c r="K2476" s="263"/>
      <c r="L2476" s="263"/>
      <c r="M2476" s="263"/>
      <c r="N2476" s="263"/>
      <c r="O2476" s="158"/>
      <c r="P2476" s="296">
        <f t="shared" si="108"/>
        <v>0</v>
      </c>
      <c r="Q2476" s="263"/>
      <c r="R2476" s="263"/>
      <c r="S2476" s="263"/>
      <c r="T2476" s="263"/>
      <c r="U2476" s="263"/>
      <c r="V2476" s="263"/>
      <c r="W2476" s="263"/>
      <c r="X2476" s="158"/>
      <c r="Y2476" s="297">
        <f t="shared" si="109"/>
        <v>0</v>
      </c>
      <c r="Z2476" s="263"/>
      <c r="AA2476" s="263"/>
      <c r="AB2476" s="263"/>
      <c r="AC2476" s="263"/>
      <c r="AD2476" s="263"/>
      <c r="AE2476" s="263"/>
      <c r="AF2476" s="263">
        <v>1</v>
      </c>
      <c r="AG2476" s="158">
        <v>45050</v>
      </c>
      <c r="AH2476" s="297">
        <f t="shared" si="107"/>
        <v>1</v>
      </c>
      <c r="AI2476" s="573"/>
      <c r="AJ2476" s="574" t="s">
        <v>659</v>
      </c>
      <c r="AK2476" s="574" t="s">
        <v>430</v>
      </c>
      <c r="AL2476" s="574"/>
      <c r="AM2476" s="574"/>
      <c r="AN2476" s="574"/>
      <c r="AO2476" s="574"/>
      <c r="AP2476" s="574"/>
      <c r="AQ2476" s="574"/>
      <c r="AR2476" s="574"/>
      <c r="AS2476" s="575"/>
      <c r="AT2476" s="576"/>
      <c r="AU2476" s="575"/>
      <c r="AV2476" s="577"/>
      <c r="AW2476" s="159"/>
    </row>
    <row r="2477" spans="1:49" ht="25.5">
      <c r="A2477" s="395"/>
      <c r="B2477" s="395">
        <v>3064240300</v>
      </c>
      <c r="C2477" s="263" t="s">
        <v>9412</v>
      </c>
      <c r="D2477" s="263" t="s">
        <v>9408</v>
      </c>
      <c r="E2477" s="263" t="s">
        <v>4634</v>
      </c>
      <c r="F2477" s="263" t="s">
        <v>416</v>
      </c>
      <c r="G2477" s="263" t="s">
        <v>666</v>
      </c>
      <c r="H2477" s="263"/>
      <c r="I2477" s="263"/>
      <c r="J2477" s="263"/>
      <c r="K2477" s="263"/>
      <c r="L2477" s="263"/>
      <c r="M2477" s="263"/>
      <c r="N2477" s="263"/>
      <c r="O2477" s="158"/>
      <c r="P2477" s="296">
        <f t="shared" si="108"/>
        <v>0</v>
      </c>
      <c r="Q2477" s="263"/>
      <c r="R2477" s="263"/>
      <c r="S2477" s="263"/>
      <c r="T2477" s="263"/>
      <c r="U2477" s="263"/>
      <c r="V2477" s="263"/>
      <c r="W2477" s="263"/>
      <c r="X2477" s="158"/>
      <c r="Y2477" s="297">
        <f t="shared" si="109"/>
        <v>0</v>
      </c>
      <c r="Z2477" s="263"/>
      <c r="AA2477" s="263"/>
      <c r="AB2477" s="263"/>
      <c r="AC2477" s="263"/>
      <c r="AD2477" s="263"/>
      <c r="AE2477" s="263"/>
      <c r="AF2477" s="263">
        <v>1</v>
      </c>
      <c r="AG2477" s="158">
        <v>45050</v>
      </c>
      <c r="AH2477" s="297">
        <f t="shared" si="107"/>
        <v>1</v>
      </c>
      <c r="AI2477" s="573"/>
      <c r="AJ2477" s="574" t="s">
        <v>659</v>
      </c>
      <c r="AK2477" s="574" t="s">
        <v>430</v>
      </c>
      <c r="AL2477" s="574"/>
      <c r="AM2477" s="574"/>
      <c r="AN2477" s="574"/>
      <c r="AO2477" s="574"/>
      <c r="AP2477" s="574"/>
      <c r="AQ2477" s="574"/>
      <c r="AR2477" s="574"/>
      <c r="AS2477" s="575"/>
      <c r="AT2477" s="576"/>
      <c r="AU2477" s="575"/>
      <c r="AV2477" s="577"/>
      <c r="AW2477" s="159"/>
    </row>
    <row r="2478" spans="1:49" ht="25.5">
      <c r="A2478" s="395"/>
      <c r="B2478" s="395">
        <v>3064240300</v>
      </c>
      <c r="C2478" s="263" t="s">
        <v>9413</v>
      </c>
      <c r="D2478" s="263" t="s">
        <v>9408</v>
      </c>
      <c r="E2478" s="263" t="s">
        <v>4635</v>
      </c>
      <c r="F2478" s="263" t="s">
        <v>416</v>
      </c>
      <c r="G2478" s="263" t="s">
        <v>666</v>
      </c>
      <c r="H2478" s="263"/>
      <c r="I2478" s="263"/>
      <c r="J2478" s="263"/>
      <c r="K2478" s="263"/>
      <c r="L2478" s="263"/>
      <c r="M2478" s="263"/>
      <c r="N2478" s="263"/>
      <c r="O2478" s="158"/>
      <c r="P2478" s="296">
        <f t="shared" si="108"/>
        <v>0</v>
      </c>
      <c r="Q2478" s="263"/>
      <c r="R2478" s="263"/>
      <c r="S2478" s="263"/>
      <c r="T2478" s="263"/>
      <c r="U2478" s="263"/>
      <c r="V2478" s="263"/>
      <c r="W2478" s="263"/>
      <c r="X2478" s="158"/>
      <c r="Y2478" s="297">
        <f t="shared" si="109"/>
        <v>0</v>
      </c>
      <c r="Z2478" s="263"/>
      <c r="AA2478" s="263"/>
      <c r="AB2478" s="263"/>
      <c r="AC2478" s="263"/>
      <c r="AD2478" s="263"/>
      <c r="AE2478" s="263"/>
      <c r="AF2478" s="263">
        <v>1</v>
      </c>
      <c r="AG2478" s="158">
        <v>45050</v>
      </c>
      <c r="AH2478" s="297">
        <f t="shared" si="107"/>
        <v>1</v>
      </c>
      <c r="AI2478" s="573"/>
      <c r="AJ2478" s="574" t="s">
        <v>659</v>
      </c>
      <c r="AK2478" s="574" t="s">
        <v>430</v>
      </c>
      <c r="AL2478" s="574"/>
      <c r="AM2478" s="574"/>
      <c r="AN2478" s="574"/>
      <c r="AO2478" s="574"/>
      <c r="AP2478" s="574"/>
      <c r="AQ2478" s="574"/>
      <c r="AR2478" s="574"/>
      <c r="AS2478" s="575"/>
      <c r="AT2478" s="576"/>
      <c r="AU2478" s="575"/>
      <c r="AV2478" s="577"/>
      <c r="AW2478" s="159"/>
    </row>
    <row r="2479" spans="1:49" ht="51">
      <c r="A2479" s="395"/>
      <c r="B2479" s="395">
        <v>5440801300</v>
      </c>
      <c r="C2479" s="263" t="s">
        <v>9414</v>
      </c>
      <c r="D2479" s="263" t="s">
        <v>9415</v>
      </c>
      <c r="E2479" s="263" t="s">
        <v>4636</v>
      </c>
      <c r="F2479" s="263" t="s">
        <v>416</v>
      </c>
      <c r="G2479" s="263" t="s">
        <v>666</v>
      </c>
      <c r="H2479" s="263"/>
      <c r="I2479" s="263"/>
      <c r="J2479" s="263"/>
      <c r="K2479" s="263"/>
      <c r="L2479" s="263"/>
      <c r="M2479" s="263"/>
      <c r="N2479" s="263"/>
      <c r="O2479" s="158"/>
      <c r="P2479" s="296">
        <f t="shared" si="108"/>
        <v>0</v>
      </c>
      <c r="Q2479" s="263"/>
      <c r="R2479" s="263"/>
      <c r="S2479" s="263"/>
      <c r="T2479" s="263"/>
      <c r="U2479" s="263"/>
      <c r="V2479" s="263"/>
      <c r="W2479" s="263"/>
      <c r="X2479" s="158"/>
      <c r="Y2479" s="297">
        <f t="shared" si="109"/>
        <v>0</v>
      </c>
      <c r="Z2479" s="263"/>
      <c r="AA2479" s="263"/>
      <c r="AB2479" s="263"/>
      <c r="AC2479" s="263"/>
      <c r="AD2479" s="263"/>
      <c r="AE2479" s="263"/>
      <c r="AF2479" s="263">
        <v>1</v>
      </c>
      <c r="AG2479" s="158">
        <v>45044</v>
      </c>
      <c r="AH2479" s="297">
        <f t="shared" si="107"/>
        <v>1</v>
      </c>
      <c r="AI2479" s="573"/>
      <c r="AJ2479" s="574" t="s">
        <v>659</v>
      </c>
      <c r="AK2479" s="574" t="s">
        <v>430</v>
      </c>
      <c r="AL2479" s="574"/>
      <c r="AM2479" s="574"/>
      <c r="AN2479" s="574"/>
      <c r="AO2479" s="574"/>
      <c r="AP2479" s="574"/>
      <c r="AQ2479" s="574"/>
      <c r="AR2479" s="574"/>
      <c r="AS2479" s="575"/>
      <c r="AT2479" s="576"/>
      <c r="AU2479" s="575"/>
      <c r="AV2479" s="577"/>
      <c r="AW2479" s="159"/>
    </row>
    <row r="2480" spans="1:49" ht="25.5">
      <c r="A2480" s="395"/>
      <c r="B2480" s="395">
        <v>3410511700</v>
      </c>
      <c r="C2480" s="263" t="s">
        <v>9416</v>
      </c>
      <c r="D2480" s="263" t="s">
        <v>9320</v>
      </c>
      <c r="E2480" s="263" t="s">
        <v>4637</v>
      </c>
      <c r="F2480" s="263" t="s">
        <v>416</v>
      </c>
      <c r="G2480" s="263" t="s">
        <v>666</v>
      </c>
      <c r="H2480" s="263"/>
      <c r="I2480" s="263"/>
      <c r="J2480" s="263"/>
      <c r="K2480" s="263"/>
      <c r="L2480" s="263"/>
      <c r="M2480" s="263"/>
      <c r="N2480" s="263"/>
      <c r="O2480" s="158"/>
      <c r="P2480" s="296">
        <f t="shared" si="108"/>
        <v>0</v>
      </c>
      <c r="Q2480" s="263"/>
      <c r="R2480" s="263"/>
      <c r="S2480" s="263"/>
      <c r="T2480" s="263"/>
      <c r="U2480" s="263"/>
      <c r="V2480" s="263"/>
      <c r="W2480" s="263"/>
      <c r="X2480" s="158"/>
      <c r="Y2480" s="297">
        <f t="shared" si="109"/>
        <v>0</v>
      </c>
      <c r="Z2480" s="263"/>
      <c r="AA2480" s="263"/>
      <c r="AB2480" s="263"/>
      <c r="AC2480" s="263"/>
      <c r="AD2480" s="263"/>
      <c r="AE2480" s="263"/>
      <c r="AF2480" s="263">
        <v>1</v>
      </c>
      <c r="AG2480" s="158">
        <v>45069</v>
      </c>
      <c r="AH2480" s="297">
        <f t="shared" si="107"/>
        <v>1</v>
      </c>
      <c r="AI2480" s="573"/>
      <c r="AJ2480" s="574" t="s">
        <v>659</v>
      </c>
      <c r="AK2480" s="574" t="s">
        <v>430</v>
      </c>
      <c r="AL2480" s="574"/>
      <c r="AM2480" s="574"/>
      <c r="AN2480" s="574"/>
      <c r="AO2480" s="574"/>
      <c r="AP2480" s="574"/>
      <c r="AQ2480" s="574"/>
      <c r="AR2480" s="574"/>
      <c r="AS2480" s="575"/>
      <c r="AT2480" s="576"/>
      <c r="AU2480" s="575"/>
      <c r="AV2480" s="577"/>
      <c r="AW2480" s="159"/>
    </row>
    <row r="2481" spans="1:49" ht="25.5">
      <c r="A2481" s="395"/>
      <c r="B2481" s="395">
        <v>3410511700</v>
      </c>
      <c r="C2481" s="263" t="s">
        <v>9417</v>
      </c>
      <c r="D2481" s="263" t="s">
        <v>9320</v>
      </c>
      <c r="E2481" s="263" t="s">
        <v>4638</v>
      </c>
      <c r="F2481" s="263" t="s">
        <v>416</v>
      </c>
      <c r="G2481" s="263" t="s">
        <v>666</v>
      </c>
      <c r="H2481" s="263"/>
      <c r="I2481" s="263"/>
      <c r="J2481" s="263"/>
      <c r="K2481" s="263"/>
      <c r="L2481" s="263"/>
      <c r="M2481" s="263"/>
      <c r="N2481" s="263"/>
      <c r="O2481" s="158"/>
      <c r="P2481" s="296">
        <f t="shared" si="108"/>
        <v>0</v>
      </c>
      <c r="Q2481" s="263"/>
      <c r="R2481" s="263"/>
      <c r="S2481" s="263"/>
      <c r="T2481" s="263"/>
      <c r="U2481" s="263"/>
      <c r="V2481" s="263"/>
      <c r="W2481" s="263"/>
      <c r="X2481" s="158"/>
      <c r="Y2481" s="297">
        <f t="shared" si="109"/>
        <v>0</v>
      </c>
      <c r="Z2481" s="263"/>
      <c r="AA2481" s="263"/>
      <c r="AB2481" s="263"/>
      <c r="AC2481" s="263"/>
      <c r="AD2481" s="263"/>
      <c r="AE2481" s="263"/>
      <c r="AF2481" s="263">
        <v>1</v>
      </c>
      <c r="AG2481" s="158">
        <v>45069</v>
      </c>
      <c r="AH2481" s="297">
        <f t="shared" ref="AH2481:AH2544" si="110">SUM($Z2481:$AF2481)</f>
        <v>1</v>
      </c>
      <c r="AI2481" s="573"/>
      <c r="AJ2481" s="574" t="s">
        <v>659</v>
      </c>
      <c r="AK2481" s="574" t="s">
        <v>430</v>
      </c>
      <c r="AL2481" s="574"/>
      <c r="AM2481" s="574"/>
      <c r="AN2481" s="574"/>
      <c r="AO2481" s="574"/>
      <c r="AP2481" s="574"/>
      <c r="AQ2481" s="574"/>
      <c r="AR2481" s="574"/>
      <c r="AS2481" s="575"/>
      <c r="AT2481" s="576"/>
      <c r="AU2481" s="575"/>
      <c r="AV2481" s="577"/>
      <c r="AW2481" s="159"/>
    </row>
    <row r="2482" spans="1:49" ht="25.5">
      <c r="A2482" s="395"/>
      <c r="B2482" s="395">
        <v>3410511700</v>
      </c>
      <c r="C2482" s="263" t="s">
        <v>9418</v>
      </c>
      <c r="D2482" s="263" t="s">
        <v>9320</v>
      </c>
      <c r="E2482" s="263" t="s">
        <v>4639</v>
      </c>
      <c r="F2482" s="263" t="s">
        <v>416</v>
      </c>
      <c r="G2482" s="263" t="s">
        <v>666</v>
      </c>
      <c r="H2482" s="263"/>
      <c r="I2482" s="263"/>
      <c r="J2482" s="263"/>
      <c r="K2482" s="263"/>
      <c r="L2482" s="263"/>
      <c r="M2482" s="263"/>
      <c r="N2482" s="263"/>
      <c r="O2482" s="158"/>
      <c r="P2482" s="296">
        <f t="shared" si="108"/>
        <v>0</v>
      </c>
      <c r="Q2482" s="263"/>
      <c r="R2482" s="263"/>
      <c r="S2482" s="263"/>
      <c r="T2482" s="263"/>
      <c r="U2482" s="263"/>
      <c r="V2482" s="263"/>
      <c r="W2482" s="263"/>
      <c r="X2482" s="158"/>
      <c r="Y2482" s="297">
        <f t="shared" si="109"/>
        <v>0</v>
      </c>
      <c r="Z2482" s="263"/>
      <c r="AA2482" s="263"/>
      <c r="AB2482" s="263"/>
      <c r="AC2482" s="263"/>
      <c r="AD2482" s="263"/>
      <c r="AE2482" s="263"/>
      <c r="AF2482" s="263">
        <v>1</v>
      </c>
      <c r="AG2482" s="158">
        <v>45069</v>
      </c>
      <c r="AH2482" s="297">
        <f t="shared" si="110"/>
        <v>1</v>
      </c>
      <c r="AI2482" s="573"/>
      <c r="AJ2482" s="574" t="s">
        <v>659</v>
      </c>
      <c r="AK2482" s="574" t="s">
        <v>430</v>
      </c>
      <c r="AL2482" s="574"/>
      <c r="AM2482" s="574"/>
      <c r="AN2482" s="574"/>
      <c r="AO2482" s="574"/>
      <c r="AP2482" s="574"/>
      <c r="AQ2482" s="574"/>
      <c r="AR2482" s="574"/>
      <c r="AS2482" s="575"/>
      <c r="AT2482" s="576"/>
      <c r="AU2482" s="575"/>
      <c r="AV2482" s="577"/>
      <c r="AW2482" s="159"/>
    </row>
    <row r="2483" spans="1:49" ht="51">
      <c r="A2483" s="395"/>
      <c r="B2483" s="395">
        <v>7602442400</v>
      </c>
      <c r="C2483" s="263" t="s">
        <v>9419</v>
      </c>
      <c r="D2483" s="263" t="s">
        <v>9420</v>
      </c>
      <c r="E2483" s="263" t="s">
        <v>4640</v>
      </c>
      <c r="F2483" s="263" t="s">
        <v>414</v>
      </c>
      <c r="G2483" s="263" t="s">
        <v>666</v>
      </c>
      <c r="H2483" s="263"/>
      <c r="I2483" s="263"/>
      <c r="J2483" s="263"/>
      <c r="K2483" s="263"/>
      <c r="L2483" s="263"/>
      <c r="M2483" s="263"/>
      <c r="N2483" s="263"/>
      <c r="O2483" s="158"/>
      <c r="P2483" s="296">
        <f t="shared" si="108"/>
        <v>0</v>
      </c>
      <c r="Q2483" s="263"/>
      <c r="R2483" s="263"/>
      <c r="S2483" s="263"/>
      <c r="T2483" s="263"/>
      <c r="U2483" s="263"/>
      <c r="V2483" s="263"/>
      <c r="W2483" s="263"/>
      <c r="X2483" s="158"/>
      <c r="Y2483" s="297">
        <f t="shared" si="109"/>
        <v>0</v>
      </c>
      <c r="Z2483" s="263"/>
      <c r="AA2483" s="263"/>
      <c r="AB2483" s="263"/>
      <c r="AC2483" s="263"/>
      <c r="AD2483" s="263"/>
      <c r="AE2483" s="263"/>
      <c r="AF2483" s="263">
        <v>2</v>
      </c>
      <c r="AG2483" s="158">
        <v>45021</v>
      </c>
      <c r="AH2483" s="297">
        <f t="shared" si="110"/>
        <v>2</v>
      </c>
      <c r="AI2483" s="573"/>
      <c r="AJ2483" s="574" t="s">
        <v>659</v>
      </c>
      <c r="AK2483" s="574" t="s">
        <v>430</v>
      </c>
      <c r="AL2483" s="574"/>
      <c r="AM2483" s="574"/>
      <c r="AN2483" s="574"/>
      <c r="AO2483" s="574"/>
      <c r="AP2483" s="574"/>
      <c r="AQ2483" s="574"/>
      <c r="AR2483" s="574"/>
      <c r="AS2483" s="575"/>
      <c r="AT2483" s="576"/>
      <c r="AU2483" s="575"/>
      <c r="AV2483" s="577"/>
      <c r="AW2483" s="159"/>
    </row>
    <row r="2484" spans="1:49" ht="51">
      <c r="A2484" s="395"/>
      <c r="B2484" s="395">
        <v>3050122500</v>
      </c>
      <c r="C2484" s="263" t="s">
        <v>9421</v>
      </c>
      <c r="D2484" s="263" t="s">
        <v>9422</v>
      </c>
      <c r="E2484" s="263" t="s">
        <v>4641</v>
      </c>
      <c r="F2484" s="263" t="s">
        <v>416</v>
      </c>
      <c r="G2484" s="263" t="s">
        <v>666</v>
      </c>
      <c r="H2484" s="263"/>
      <c r="I2484" s="263"/>
      <c r="J2484" s="263"/>
      <c r="K2484" s="263"/>
      <c r="L2484" s="263"/>
      <c r="M2484" s="263"/>
      <c r="N2484" s="263"/>
      <c r="O2484" s="158"/>
      <c r="P2484" s="296">
        <f t="shared" si="108"/>
        <v>0</v>
      </c>
      <c r="Q2484" s="263"/>
      <c r="R2484" s="263"/>
      <c r="S2484" s="263"/>
      <c r="T2484" s="263"/>
      <c r="U2484" s="263"/>
      <c r="V2484" s="263"/>
      <c r="W2484" s="263"/>
      <c r="X2484" s="158"/>
      <c r="Y2484" s="297">
        <f t="shared" si="109"/>
        <v>0</v>
      </c>
      <c r="Z2484" s="263"/>
      <c r="AA2484" s="263"/>
      <c r="AB2484" s="263"/>
      <c r="AC2484" s="263"/>
      <c r="AD2484" s="263"/>
      <c r="AE2484" s="263"/>
      <c r="AF2484" s="263">
        <v>1</v>
      </c>
      <c r="AG2484" s="158">
        <v>45013</v>
      </c>
      <c r="AH2484" s="297">
        <f t="shared" si="110"/>
        <v>1</v>
      </c>
      <c r="AI2484" s="573"/>
      <c r="AJ2484" s="574" t="s">
        <v>659</v>
      </c>
      <c r="AK2484" s="574" t="s">
        <v>430</v>
      </c>
      <c r="AL2484" s="574"/>
      <c r="AM2484" s="574"/>
      <c r="AN2484" s="574"/>
      <c r="AO2484" s="574"/>
      <c r="AP2484" s="574"/>
      <c r="AQ2484" s="574"/>
      <c r="AR2484" s="574"/>
      <c r="AS2484" s="575"/>
      <c r="AT2484" s="576"/>
      <c r="AU2484" s="575"/>
      <c r="AV2484" s="577"/>
      <c r="AW2484" s="159"/>
    </row>
    <row r="2485" spans="1:49" ht="51">
      <c r="A2485" s="395"/>
      <c r="B2485" s="395">
        <v>3050122500</v>
      </c>
      <c r="C2485" s="263" t="s">
        <v>9423</v>
      </c>
      <c r="D2485" s="263" t="s">
        <v>9422</v>
      </c>
      <c r="E2485" s="263" t="s">
        <v>4642</v>
      </c>
      <c r="F2485" s="263" t="s">
        <v>416</v>
      </c>
      <c r="G2485" s="263" t="s">
        <v>666</v>
      </c>
      <c r="H2485" s="263"/>
      <c r="I2485" s="263"/>
      <c r="J2485" s="263"/>
      <c r="K2485" s="263"/>
      <c r="L2485" s="263"/>
      <c r="M2485" s="263"/>
      <c r="N2485" s="263"/>
      <c r="O2485" s="158"/>
      <c r="P2485" s="296">
        <f t="shared" si="108"/>
        <v>0</v>
      </c>
      <c r="Q2485" s="263"/>
      <c r="R2485" s="263"/>
      <c r="S2485" s="263"/>
      <c r="T2485" s="263"/>
      <c r="U2485" s="263"/>
      <c r="V2485" s="263"/>
      <c r="W2485" s="263"/>
      <c r="X2485" s="158"/>
      <c r="Y2485" s="297">
        <f t="shared" si="109"/>
        <v>0</v>
      </c>
      <c r="Z2485" s="263"/>
      <c r="AA2485" s="263"/>
      <c r="AB2485" s="263"/>
      <c r="AC2485" s="263"/>
      <c r="AD2485" s="263"/>
      <c r="AE2485" s="263"/>
      <c r="AF2485" s="263">
        <v>1</v>
      </c>
      <c r="AG2485" s="158">
        <v>45013</v>
      </c>
      <c r="AH2485" s="297">
        <f t="shared" si="110"/>
        <v>1</v>
      </c>
      <c r="AI2485" s="573"/>
      <c r="AJ2485" s="574" t="s">
        <v>659</v>
      </c>
      <c r="AK2485" s="574" t="s">
        <v>430</v>
      </c>
      <c r="AL2485" s="574"/>
      <c r="AM2485" s="574"/>
      <c r="AN2485" s="574"/>
      <c r="AO2485" s="574"/>
      <c r="AP2485" s="574"/>
      <c r="AQ2485" s="574"/>
      <c r="AR2485" s="574"/>
      <c r="AS2485" s="575"/>
      <c r="AT2485" s="576"/>
      <c r="AU2485" s="575"/>
      <c r="AV2485" s="577"/>
      <c r="AW2485" s="159"/>
    </row>
    <row r="2486" spans="1:49" ht="51">
      <c r="A2486" s="395"/>
      <c r="B2486" s="395">
        <v>3050122500</v>
      </c>
      <c r="C2486" s="263" t="s">
        <v>9424</v>
      </c>
      <c r="D2486" s="263" t="s">
        <v>9422</v>
      </c>
      <c r="E2486" s="263" t="s">
        <v>4643</v>
      </c>
      <c r="F2486" s="263" t="s">
        <v>416</v>
      </c>
      <c r="G2486" s="263" t="s">
        <v>666</v>
      </c>
      <c r="H2486" s="263"/>
      <c r="I2486" s="263"/>
      <c r="J2486" s="263"/>
      <c r="K2486" s="263"/>
      <c r="L2486" s="263"/>
      <c r="M2486" s="263"/>
      <c r="N2486" s="263"/>
      <c r="O2486" s="158"/>
      <c r="P2486" s="296">
        <f t="shared" si="108"/>
        <v>0</v>
      </c>
      <c r="Q2486" s="263"/>
      <c r="R2486" s="263"/>
      <c r="S2486" s="263"/>
      <c r="T2486" s="263"/>
      <c r="U2486" s="263"/>
      <c r="V2486" s="263"/>
      <c r="W2486" s="263"/>
      <c r="X2486" s="158"/>
      <c r="Y2486" s="297">
        <f t="shared" si="109"/>
        <v>0</v>
      </c>
      <c r="Z2486" s="263"/>
      <c r="AA2486" s="263"/>
      <c r="AB2486" s="263"/>
      <c r="AC2486" s="263"/>
      <c r="AD2486" s="263"/>
      <c r="AE2486" s="263"/>
      <c r="AF2486" s="263">
        <v>1</v>
      </c>
      <c r="AG2486" s="158">
        <v>45019</v>
      </c>
      <c r="AH2486" s="297">
        <f t="shared" si="110"/>
        <v>1</v>
      </c>
      <c r="AI2486" s="573"/>
      <c r="AJ2486" s="574" t="s">
        <v>659</v>
      </c>
      <c r="AK2486" s="574" t="s">
        <v>430</v>
      </c>
      <c r="AL2486" s="574"/>
      <c r="AM2486" s="574"/>
      <c r="AN2486" s="574"/>
      <c r="AO2486" s="574"/>
      <c r="AP2486" s="574"/>
      <c r="AQ2486" s="574"/>
      <c r="AR2486" s="574"/>
      <c r="AS2486" s="575"/>
      <c r="AT2486" s="576"/>
      <c r="AU2486" s="575"/>
      <c r="AV2486" s="577"/>
      <c r="AW2486" s="159"/>
    </row>
    <row r="2487" spans="1:49" ht="51">
      <c r="A2487" s="395"/>
      <c r="B2487" s="395">
        <v>3050122500</v>
      </c>
      <c r="C2487" s="263" t="s">
        <v>9425</v>
      </c>
      <c r="D2487" s="263" t="s">
        <v>9422</v>
      </c>
      <c r="E2487" s="263" t="s">
        <v>4644</v>
      </c>
      <c r="F2487" s="263" t="s">
        <v>416</v>
      </c>
      <c r="G2487" s="263" t="s">
        <v>666</v>
      </c>
      <c r="H2487" s="263"/>
      <c r="I2487" s="263"/>
      <c r="J2487" s="263"/>
      <c r="K2487" s="263"/>
      <c r="L2487" s="263"/>
      <c r="M2487" s="263"/>
      <c r="N2487" s="263"/>
      <c r="O2487" s="158"/>
      <c r="P2487" s="296">
        <f t="shared" ref="P2487:P2550" si="111">SUM($H2487:$N2487)</f>
        <v>0</v>
      </c>
      <c r="Q2487" s="263"/>
      <c r="R2487" s="263"/>
      <c r="S2487" s="263"/>
      <c r="T2487" s="263"/>
      <c r="U2487" s="263"/>
      <c r="V2487" s="263"/>
      <c r="W2487" s="263"/>
      <c r="X2487" s="158"/>
      <c r="Y2487" s="297">
        <f t="shared" ref="Y2487:Y2550" si="112">SUM($Q2487:$W2487)</f>
        <v>0</v>
      </c>
      <c r="Z2487" s="263"/>
      <c r="AA2487" s="263"/>
      <c r="AB2487" s="263"/>
      <c r="AC2487" s="263"/>
      <c r="AD2487" s="263"/>
      <c r="AE2487" s="263"/>
      <c r="AF2487" s="263">
        <v>1</v>
      </c>
      <c r="AG2487" s="158">
        <v>45012</v>
      </c>
      <c r="AH2487" s="297">
        <f t="shared" si="110"/>
        <v>1</v>
      </c>
      <c r="AI2487" s="573"/>
      <c r="AJ2487" s="574" t="s">
        <v>659</v>
      </c>
      <c r="AK2487" s="574" t="s">
        <v>430</v>
      </c>
      <c r="AL2487" s="574"/>
      <c r="AM2487" s="574"/>
      <c r="AN2487" s="574"/>
      <c r="AO2487" s="574"/>
      <c r="AP2487" s="574"/>
      <c r="AQ2487" s="574"/>
      <c r="AR2487" s="574"/>
      <c r="AS2487" s="575"/>
      <c r="AT2487" s="576"/>
      <c r="AU2487" s="575"/>
      <c r="AV2487" s="577"/>
      <c r="AW2487" s="159"/>
    </row>
    <row r="2488" spans="1:49" ht="51">
      <c r="A2488" s="395"/>
      <c r="B2488" s="395">
        <v>3050122500</v>
      </c>
      <c r="C2488" s="263" t="s">
        <v>9426</v>
      </c>
      <c r="D2488" s="263" t="s">
        <v>9422</v>
      </c>
      <c r="E2488" s="263" t="s">
        <v>4645</v>
      </c>
      <c r="F2488" s="263" t="s">
        <v>416</v>
      </c>
      <c r="G2488" s="263" t="s">
        <v>666</v>
      </c>
      <c r="H2488" s="263"/>
      <c r="I2488" s="263"/>
      <c r="J2488" s="263"/>
      <c r="K2488" s="263"/>
      <c r="L2488" s="263"/>
      <c r="M2488" s="263"/>
      <c r="N2488" s="263"/>
      <c r="O2488" s="158"/>
      <c r="P2488" s="296">
        <f t="shared" si="111"/>
        <v>0</v>
      </c>
      <c r="Q2488" s="263"/>
      <c r="R2488" s="263"/>
      <c r="S2488" s="263"/>
      <c r="T2488" s="263"/>
      <c r="U2488" s="263"/>
      <c r="V2488" s="263"/>
      <c r="W2488" s="263"/>
      <c r="X2488" s="158"/>
      <c r="Y2488" s="297">
        <f t="shared" si="112"/>
        <v>0</v>
      </c>
      <c r="Z2488" s="263"/>
      <c r="AA2488" s="263"/>
      <c r="AB2488" s="263"/>
      <c r="AC2488" s="263"/>
      <c r="AD2488" s="263"/>
      <c r="AE2488" s="263"/>
      <c r="AF2488" s="263">
        <v>1</v>
      </c>
      <c r="AG2488" s="158">
        <v>45019</v>
      </c>
      <c r="AH2488" s="297">
        <f t="shared" si="110"/>
        <v>1</v>
      </c>
      <c r="AI2488" s="573"/>
      <c r="AJ2488" s="574" t="s">
        <v>659</v>
      </c>
      <c r="AK2488" s="574" t="s">
        <v>430</v>
      </c>
      <c r="AL2488" s="574"/>
      <c r="AM2488" s="574"/>
      <c r="AN2488" s="574"/>
      <c r="AO2488" s="574"/>
      <c r="AP2488" s="574"/>
      <c r="AQ2488" s="574"/>
      <c r="AR2488" s="574"/>
      <c r="AS2488" s="575"/>
      <c r="AT2488" s="576"/>
      <c r="AU2488" s="575"/>
      <c r="AV2488" s="577"/>
      <c r="AW2488" s="159"/>
    </row>
    <row r="2489" spans="1:49" ht="51">
      <c r="A2489" s="395"/>
      <c r="B2489" s="395">
        <v>3050122500</v>
      </c>
      <c r="C2489" s="263" t="s">
        <v>9427</v>
      </c>
      <c r="D2489" s="263" t="s">
        <v>9422</v>
      </c>
      <c r="E2489" s="263" t="s">
        <v>4646</v>
      </c>
      <c r="F2489" s="263" t="s">
        <v>416</v>
      </c>
      <c r="G2489" s="263" t="s">
        <v>666</v>
      </c>
      <c r="H2489" s="263"/>
      <c r="I2489" s="263"/>
      <c r="J2489" s="263"/>
      <c r="K2489" s="263"/>
      <c r="L2489" s="263"/>
      <c r="M2489" s="263"/>
      <c r="N2489" s="263"/>
      <c r="O2489" s="158"/>
      <c r="P2489" s="296">
        <f t="shared" si="111"/>
        <v>0</v>
      </c>
      <c r="Q2489" s="263"/>
      <c r="R2489" s="263"/>
      <c r="S2489" s="263"/>
      <c r="T2489" s="263"/>
      <c r="U2489" s="263"/>
      <c r="V2489" s="263"/>
      <c r="W2489" s="263"/>
      <c r="X2489" s="158"/>
      <c r="Y2489" s="297">
        <f t="shared" si="112"/>
        <v>0</v>
      </c>
      <c r="Z2489" s="263"/>
      <c r="AA2489" s="263"/>
      <c r="AB2489" s="263"/>
      <c r="AC2489" s="263"/>
      <c r="AD2489" s="263"/>
      <c r="AE2489" s="263"/>
      <c r="AF2489" s="263">
        <v>1</v>
      </c>
      <c r="AG2489" s="158">
        <v>45097</v>
      </c>
      <c r="AH2489" s="297">
        <f t="shared" si="110"/>
        <v>1</v>
      </c>
      <c r="AI2489" s="573"/>
      <c r="AJ2489" s="574" t="s">
        <v>659</v>
      </c>
      <c r="AK2489" s="574" t="s">
        <v>430</v>
      </c>
      <c r="AL2489" s="574"/>
      <c r="AM2489" s="574"/>
      <c r="AN2489" s="574"/>
      <c r="AO2489" s="574"/>
      <c r="AP2489" s="574"/>
      <c r="AQ2489" s="574"/>
      <c r="AR2489" s="574"/>
      <c r="AS2489" s="575"/>
      <c r="AT2489" s="576"/>
      <c r="AU2489" s="575"/>
      <c r="AV2489" s="577"/>
      <c r="AW2489" s="159"/>
    </row>
    <row r="2490" spans="1:49" ht="51">
      <c r="A2490" s="395"/>
      <c r="B2490" s="395">
        <v>3050122500</v>
      </c>
      <c r="C2490" s="263" t="s">
        <v>9428</v>
      </c>
      <c r="D2490" s="263" t="s">
        <v>9422</v>
      </c>
      <c r="E2490" s="263" t="s">
        <v>4647</v>
      </c>
      <c r="F2490" s="263" t="s">
        <v>416</v>
      </c>
      <c r="G2490" s="263" t="s">
        <v>666</v>
      </c>
      <c r="H2490" s="263"/>
      <c r="I2490" s="263"/>
      <c r="J2490" s="263"/>
      <c r="K2490" s="263"/>
      <c r="L2490" s="263"/>
      <c r="M2490" s="263"/>
      <c r="N2490" s="263"/>
      <c r="O2490" s="158"/>
      <c r="P2490" s="296">
        <f t="shared" si="111"/>
        <v>0</v>
      </c>
      <c r="Q2490" s="263"/>
      <c r="R2490" s="263"/>
      <c r="S2490" s="263"/>
      <c r="T2490" s="263"/>
      <c r="U2490" s="263"/>
      <c r="V2490" s="263"/>
      <c r="W2490" s="263"/>
      <c r="X2490" s="158"/>
      <c r="Y2490" s="297">
        <f t="shared" si="112"/>
        <v>0</v>
      </c>
      <c r="Z2490" s="263"/>
      <c r="AA2490" s="263"/>
      <c r="AB2490" s="263"/>
      <c r="AC2490" s="263"/>
      <c r="AD2490" s="263"/>
      <c r="AE2490" s="263"/>
      <c r="AF2490" s="263">
        <v>1</v>
      </c>
      <c r="AG2490" s="158">
        <v>45097</v>
      </c>
      <c r="AH2490" s="297">
        <f t="shared" si="110"/>
        <v>1</v>
      </c>
      <c r="AI2490" s="573"/>
      <c r="AJ2490" s="574" t="s">
        <v>659</v>
      </c>
      <c r="AK2490" s="574" t="s">
        <v>430</v>
      </c>
      <c r="AL2490" s="574"/>
      <c r="AM2490" s="574"/>
      <c r="AN2490" s="574"/>
      <c r="AO2490" s="574"/>
      <c r="AP2490" s="574"/>
      <c r="AQ2490" s="574"/>
      <c r="AR2490" s="574"/>
      <c r="AS2490" s="575"/>
      <c r="AT2490" s="576"/>
      <c r="AU2490" s="575"/>
      <c r="AV2490" s="577"/>
      <c r="AW2490" s="159"/>
    </row>
    <row r="2491" spans="1:49" ht="51">
      <c r="A2491" s="395"/>
      <c r="B2491" s="395">
        <v>3050122500</v>
      </c>
      <c r="C2491" s="263" t="s">
        <v>9429</v>
      </c>
      <c r="D2491" s="263" t="s">
        <v>9422</v>
      </c>
      <c r="E2491" s="263" t="s">
        <v>4648</v>
      </c>
      <c r="F2491" s="263" t="s">
        <v>416</v>
      </c>
      <c r="G2491" s="263" t="s">
        <v>666</v>
      </c>
      <c r="H2491" s="263"/>
      <c r="I2491" s="263"/>
      <c r="J2491" s="263"/>
      <c r="K2491" s="263"/>
      <c r="L2491" s="263"/>
      <c r="M2491" s="263"/>
      <c r="N2491" s="263"/>
      <c r="O2491" s="158"/>
      <c r="P2491" s="296">
        <f t="shared" si="111"/>
        <v>0</v>
      </c>
      <c r="Q2491" s="263"/>
      <c r="R2491" s="263"/>
      <c r="S2491" s="263"/>
      <c r="T2491" s="263"/>
      <c r="U2491" s="263"/>
      <c r="V2491" s="263"/>
      <c r="W2491" s="263"/>
      <c r="X2491" s="158"/>
      <c r="Y2491" s="297">
        <f t="shared" si="112"/>
        <v>0</v>
      </c>
      <c r="Z2491" s="263"/>
      <c r="AA2491" s="263"/>
      <c r="AB2491" s="263"/>
      <c r="AC2491" s="263"/>
      <c r="AD2491" s="263"/>
      <c r="AE2491" s="263"/>
      <c r="AF2491" s="263">
        <v>1</v>
      </c>
      <c r="AG2491" s="158">
        <v>45019</v>
      </c>
      <c r="AH2491" s="297">
        <f t="shared" si="110"/>
        <v>1</v>
      </c>
      <c r="AI2491" s="573"/>
      <c r="AJ2491" s="574" t="s">
        <v>659</v>
      </c>
      <c r="AK2491" s="574" t="s">
        <v>430</v>
      </c>
      <c r="AL2491" s="574"/>
      <c r="AM2491" s="574"/>
      <c r="AN2491" s="574"/>
      <c r="AO2491" s="574"/>
      <c r="AP2491" s="574"/>
      <c r="AQ2491" s="574"/>
      <c r="AR2491" s="574"/>
      <c r="AS2491" s="575"/>
      <c r="AT2491" s="576"/>
      <c r="AU2491" s="575"/>
      <c r="AV2491" s="577"/>
      <c r="AW2491" s="159"/>
    </row>
    <row r="2492" spans="1:49" ht="51">
      <c r="A2492" s="395"/>
      <c r="B2492" s="395">
        <v>3410511700</v>
      </c>
      <c r="C2492" s="263" t="s">
        <v>9430</v>
      </c>
      <c r="D2492" s="263" t="s">
        <v>9431</v>
      </c>
      <c r="E2492" s="263" t="s">
        <v>4649</v>
      </c>
      <c r="F2492" s="263" t="s">
        <v>416</v>
      </c>
      <c r="G2492" s="263" t="s">
        <v>666</v>
      </c>
      <c r="H2492" s="263"/>
      <c r="I2492" s="263"/>
      <c r="J2492" s="263"/>
      <c r="K2492" s="263"/>
      <c r="L2492" s="263"/>
      <c r="M2492" s="263"/>
      <c r="N2492" s="263"/>
      <c r="O2492" s="158"/>
      <c r="P2492" s="296">
        <f t="shared" si="111"/>
        <v>0</v>
      </c>
      <c r="Q2492" s="263"/>
      <c r="R2492" s="263"/>
      <c r="S2492" s="263"/>
      <c r="T2492" s="263"/>
      <c r="U2492" s="263"/>
      <c r="V2492" s="263"/>
      <c r="W2492" s="263"/>
      <c r="X2492" s="158"/>
      <c r="Y2492" s="297">
        <f t="shared" si="112"/>
        <v>0</v>
      </c>
      <c r="Z2492" s="263"/>
      <c r="AA2492" s="263"/>
      <c r="AB2492" s="263"/>
      <c r="AC2492" s="263"/>
      <c r="AD2492" s="263"/>
      <c r="AE2492" s="263"/>
      <c r="AF2492" s="263">
        <v>1</v>
      </c>
      <c r="AG2492" s="158">
        <v>45168</v>
      </c>
      <c r="AH2492" s="297">
        <f t="shared" si="110"/>
        <v>1</v>
      </c>
      <c r="AI2492" s="573"/>
      <c r="AJ2492" s="574" t="s">
        <v>659</v>
      </c>
      <c r="AK2492" s="574" t="s">
        <v>430</v>
      </c>
      <c r="AL2492" s="574"/>
      <c r="AM2492" s="574"/>
      <c r="AN2492" s="574"/>
      <c r="AO2492" s="574"/>
      <c r="AP2492" s="574"/>
      <c r="AQ2492" s="574"/>
      <c r="AR2492" s="574"/>
      <c r="AS2492" s="575"/>
      <c r="AT2492" s="576"/>
      <c r="AU2492" s="575"/>
      <c r="AV2492" s="577"/>
      <c r="AW2492" s="159"/>
    </row>
    <row r="2493" spans="1:49" ht="51">
      <c r="A2493" s="395"/>
      <c r="B2493" s="395">
        <v>3410511700</v>
      </c>
      <c r="C2493" s="263" t="s">
        <v>9432</v>
      </c>
      <c r="D2493" s="263" t="s">
        <v>9431</v>
      </c>
      <c r="E2493" s="263" t="s">
        <v>4650</v>
      </c>
      <c r="F2493" s="263" t="s">
        <v>416</v>
      </c>
      <c r="G2493" s="263" t="s">
        <v>666</v>
      </c>
      <c r="H2493" s="263"/>
      <c r="I2493" s="263"/>
      <c r="J2493" s="263"/>
      <c r="K2493" s="263"/>
      <c r="L2493" s="263"/>
      <c r="M2493" s="263"/>
      <c r="N2493" s="263"/>
      <c r="O2493" s="158"/>
      <c r="P2493" s="296">
        <f t="shared" si="111"/>
        <v>0</v>
      </c>
      <c r="Q2493" s="263"/>
      <c r="R2493" s="263"/>
      <c r="S2493" s="263"/>
      <c r="T2493" s="263"/>
      <c r="U2493" s="263"/>
      <c r="V2493" s="263"/>
      <c r="W2493" s="263"/>
      <c r="X2493" s="158"/>
      <c r="Y2493" s="297">
        <f t="shared" si="112"/>
        <v>0</v>
      </c>
      <c r="Z2493" s="263"/>
      <c r="AA2493" s="263"/>
      <c r="AB2493" s="263"/>
      <c r="AC2493" s="263"/>
      <c r="AD2493" s="263"/>
      <c r="AE2493" s="263"/>
      <c r="AF2493" s="263">
        <v>1</v>
      </c>
      <c r="AG2493" s="158">
        <v>45168</v>
      </c>
      <c r="AH2493" s="297">
        <f t="shared" si="110"/>
        <v>1</v>
      </c>
      <c r="AI2493" s="573"/>
      <c r="AJ2493" s="574" t="s">
        <v>659</v>
      </c>
      <c r="AK2493" s="574" t="s">
        <v>430</v>
      </c>
      <c r="AL2493" s="574"/>
      <c r="AM2493" s="574"/>
      <c r="AN2493" s="574"/>
      <c r="AO2493" s="574"/>
      <c r="AP2493" s="574"/>
      <c r="AQ2493" s="574"/>
      <c r="AR2493" s="574"/>
      <c r="AS2493" s="575"/>
      <c r="AT2493" s="576"/>
      <c r="AU2493" s="575"/>
      <c r="AV2493" s="577"/>
      <c r="AW2493" s="159"/>
    </row>
    <row r="2494" spans="1:49" ht="51">
      <c r="A2494" s="395"/>
      <c r="B2494" s="395">
        <v>3410511700</v>
      </c>
      <c r="C2494" s="263" t="s">
        <v>9433</v>
      </c>
      <c r="D2494" s="263" t="s">
        <v>9431</v>
      </c>
      <c r="E2494" s="263" t="s">
        <v>4651</v>
      </c>
      <c r="F2494" s="263" t="s">
        <v>416</v>
      </c>
      <c r="G2494" s="263" t="s">
        <v>666</v>
      </c>
      <c r="H2494" s="263"/>
      <c r="I2494" s="263"/>
      <c r="J2494" s="263"/>
      <c r="K2494" s="263"/>
      <c r="L2494" s="263"/>
      <c r="M2494" s="263"/>
      <c r="N2494" s="263"/>
      <c r="O2494" s="158"/>
      <c r="P2494" s="296">
        <f t="shared" si="111"/>
        <v>0</v>
      </c>
      <c r="Q2494" s="263"/>
      <c r="R2494" s="263"/>
      <c r="S2494" s="263"/>
      <c r="T2494" s="263"/>
      <c r="U2494" s="263"/>
      <c r="V2494" s="263"/>
      <c r="W2494" s="263"/>
      <c r="X2494" s="158"/>
      <c r="Y2494" s="297">
        <f t="shared" si="112"/>
        <v>0</v>
      </c>
      <c r="Z2494" s="263"/>
      <c r="AA2494" s="263"/>
      <c r="AB2494" s="263"/>
      <c r="AC2494" s="263"/>
      <c r="AD2494" s="263"/>
      <c r="AE2494" s="263"/>
      <c r="AF2494" s="263">
        <v>1</v>
      </c>
      <c r="AG2494" s="158">
        <v>45168</v>
      </c>
      <c r="AH2494" s="297">
        <f t="shared" si="110"/>
        <v>1</v>
      </c>
      <c r="AI2494" s="573"/>
      <c r="AJ2494" s="574" t="s">
        <v>659</v>
      </c>
      <c r="AK2494" s="574" t="s">
        <v>430</v>
      </c>
      <c r="AL2494" s="574"/>
      <c r="AM2494" s="574"/>
      <c r="AN2494" s="574"/>
      <c r="AO2494" s="574"/>
      <c r="AP2494" s="574"/>
      <c r="AQ2494" s="574"/>
      <c r="AR2494" s="574"/>
      <c r="AS2494" s="575"/>
      <c r="AT2494" s="576"/>
      <c r="AU2494" s="575"/>
      <c r="AV2494" s="577"/>
      <c r="AW2494" s="159"/>
    </row>
    <row r="2495" spans="1:49" ht="51">
      <c r="A2495" s="395"/>
      <c r="B2495" s="395">
        <v>3410511700</v>
      </c>
      <c r="C2495" s="263" t="s">
        <v>9434</v>
      </c>
      <c r="D2495" s="263" t="s">
        <v>9431</v>
      </c>
      <c r="E2495" s="263" t="s">
        <v>4652</v>
      </c>
      <c r="F2495" s="263" t="s">
        <v>416</v>
      </c>
      <c r="G2495" s="263" t="s">
        <v>666</v>
      </c>
      <c r="H2495" s="263"/>
      <c r="I2495" s="263"/>
      <c r="J2495" s="263"/>
      <c r="K2495" s="263"/>
      <c r="L2495" s="263"/>
      <c r="M2495" s="263"/>
      <c r="N2495" s="263"/>
      <c r="O2495" s="158"/>
      <c r="P2495" s="296">
        <f t="shared" si="111"/>
        <v>0</v>
      </c>
      <c r="Q2495" s="263"/>
      <c r="R2495" s="263"/>
      <c r="S2495" s="263"/>
      <c r="T2495" s="263"/>
      <c r="U2495" s="263"/>
      <c r="V2495" s="263"/>
      <c r="W2495" s="263"/>
      <c r="X2495" s="158"/>
      <c r="Y2495" s="297">
        <f t="shared" si="112"/>
        <v>0</v>
      </c>
      <c r="Z2495" s="263"/>
      <c r="AA2495" s="263"/>
      <c r="AB2495" s="263"/>
      <c r="AC2495" s="263"/>
      <c r="AD2495" s="263"/>
      <c r="AE2495" s="263"/>
      <c r="AF2495" s="263">
        <v>1</v>
      </c>
      <c r="AG2495" s="158">
        <v>45168</v>
      </c>
      <c r="AH2495" s="297">
        <f t="shared" si="110"/>
        <v>1</v>
      </c>
      <c r="AI2495" s="573"/>
      <c r="AJ2495" s="574" t="s">
        <v>659</v>
      </c>
      <c r="AK2495" s="574" t="s">
        <v>430</v>
      </c>
      <c r="AL2495" s="574"/>
      <c r="AM2495" s="574"/>
      <c r="AN2495" s="574"/>
      <c r="AO2495" s="574"/>
      <c r="AP2495" s="574"/>
      <c r="AQ2495" s="574"/>
      <c r="AR2495" s="574"/>
      <c r="AS2495" s="575"/>
      <c r="AT2495" s="576"/>
      <c r="AU2495" s="575"/>
      <c r="AV2495" s="577"/>
      <c r="AW2495" s="159"/>
    </row>
    <row r="2496" spans="1:49" ht="51">
      <c r="A2496" s="395"/>
      <c r="B2496" s="395">
        <v>3410511700</v>
      </c>
      <c r="C2496" s="263" t="s">
        <v>9435</v>
      </c>
      <c r="D2496" s="263" t="s">
        <v>9431</v>
      </c>
      <c r="E2496" s="263" t="s">
        <v>4653</v>
      </c>
      <c r="F2496" s="263" t="s">
        <v>416</v>
      </c>
      <c r="G2496" s="263" t="s">
        <v>666</v>
      </c>
      <c r="H2496" s="263"/>
      <c r="I2496" s="263"/>
      <c r="J2496" s="263"/>
      <c r="K2496" s="263"/>
      <c r="L2496" s="263"/>
      <c r="M2496" s="263"/>
      <c r="N2496" s="263"/>
      <c r="O2496" s="158"/>
      <c r="P2496" s="296">
        <f t="shared" si="111"/>
        <v>0</v>
      </c>
      <c r="Q2496" s="263"/>
      <c r="R2496" s="263"/>
      <c r="S2496" s="263"/>
      <c r="T2496" s="263"/>
      <c r="U2496" s="263"/>
      <c r="V2496" s="263"/>
      <c r="W2496" s="263"/>
      <c r="X2496" s="158"/>
      <c r="Y2496" s="297">
        <f t="shared" si="112"/>
        <v>0</v>
      </c>
      <c r="Z2496" s="263"/>
      <c r="AA2496" s="263"/>
      <c r="AB2496" s="263"/>
      <c r="AC2496" s="263"/>
      <c r="AD2496" s="263"/>
      <c r="AE2496" s="263"/>
      <c r="AF2496" s="263">
        <v>1</v>
      </c>
      <c r="AG2496" s="158">
        <v>45168</v>
      </c>
      <c r="AH2496" s="297">
        <f t="shared" si="110"/>
        <v>1</v>
      </c>
      <c r="AI2496" s="573"/>
      <c r="AJ2496" s="574" t="s">
        <v>659</v>
      </c>
      <c r="AK2496" s="574" t="s">
        <v>430</v>
      </c>
      <c r="AL2496" s="574"/>
      <c r="AM2496" s="574"/>
      <c r="AN2496" s="574"/>
      <c r="AO2496" s="574"/>
      <c r="AP2496" s="574"/>
      <c r="AQ2496" s="574"/>
      <c r="AR2496" s="574"/>
      <c r="AS2496" s="575"/>
      <c r="AT2496" s="576"/>
      <c r="AU2496" s="575"/>
      <c r="AV2496" s="577"/>
      <c r="AW2496" s="159"/>
    </row>
    <row r="2497" spans="1:49" ht="25.5">
      <c r="A2497" s="395"/>
      <c r="B2497" s="395">
        <v>3064240300</v>
      </c>
      <c r="C2497" s="263" t="s">
        <v>9436</v>
      </c>
      <c r="D2497" s="263" t="s">
        <v>9437</v>
      </c>
      <c r="E2497" s="263" t="s">
        <v>4654</v>
      </c>
      <c r="F2497" s="263" t="s">
        <v>416</v>
      </c>
      <c r="G2497" s="263" t="s">
        <v>666</v>
      </c>
      <c r="H2497" s="263"/>
      <c r="I2497" s="263"/>
      <c r="J2497" s="263"/>
      <c r="K2497" s="263"/>
      <c r="L2497" s="263"/>
      <c r="M2497" s="263"/>
      <c r="N2497" s="263"/>
      <c r="O2497" s="158"/>
      <c r="P2497" s="296">
        <f t="shared" si="111"/>
        <v>0</v>
      </c>
      <c r="Q2497" s="263"/>
      <c r="R2497" s="263"/>
      <c r="S2497" s="263"/>
      <c r="T2497" s="263"/>
      <c r="U2497" s="263"/>
      <c r="V2497" s="263"/>
      <c r="W2497" s="263"/>
      <c r="X2497" s="158"/>
      <c r="Y2497" s="297">
        <f t="shared" si="112"/>
        <v>0</v>
      </c>
      <c r="Z2497" s="263"/>
      <c r="AA2497" s="263"/>
      <c r="AB2497" s="263"/>
      <c r="AC2497" s="263"/>
      <c r="AD2497" s="263"/>
      <c r="AE2497" s="263"/>
      <c r="AF2497" s="263">
        <v>1</v>
      </c>
      <c r="AG2497" s="158">
        <v>44984</v>
      </c>
      <c r="AH2497" s="297">
        <f t="shared" si="110"/>
        <v>1</v>
      </c>
      <c r="AI2497" s="573"/>
      <c r="AJ2497" s="574" t="s">
        <v>659</v>
      </c>
      <c r="AK2497" s="574" t="s">
        <v>430</v>
      </c>
      <c r="AL2497" s="574"/>
      <c r="AM2497" s="574"/>
      <c r="AN2497" s="574"/>
      <c r="AO2497" s="574"/>
      <c r="AP2497" s="574"/>
      <c r="AQ2497" s="574"/>
      <c r="AR2497" s="574"/>
      <c r="AS2497" s="575"/>
      <c r="AT2497" s="576"/>
      <c r="AU2497" s="575"/>
      <c r="AV2497" s="577"/>
      <c r="AW2497" s="159"/>
    </row>
    <row r="2498" spans="1:49" ht="25.5">
      <c r="A2498" s="395"/>
      <c r="B2498" s="395">
        <v>3064240300</v>
      </c>
      <c r="C2498" s="263" t="s">
        <v>9438</v>
      </c>
      <c r="D2498" s="263" t="s">
        <v>9437</v>
      </c>
      <c r="E2498" s="263" t="s">
        <v>4655</v>
      </c>
      <c r="F2498" s="263" t="s">
        <v>416</v>
      </c>
      <c r="G2498" s="263" t="s">
        <v>666</v>
      </c>
      <c r="H2498" s="263"/>
      <c r="I2498" s="263"/>
      <c r="J2498" s="263"/>
      <c r="K2498" s="263"/>
      <c r="L2498" s="263"/>
      <c r="M2498" s="263"/>
      <c r="N2498" s="263"/>
      <c r="O2498" s="158"/>
      <c r="P2498" s="296">
        <f t="shared" si="111"/>
        <v>0</v>
      </c>
      <c r="Q2498" s="263"/>
      <c r="R2498" s="263"/>
      <c r="S2498" s="263"/>
      <c r="T2498" s="263"/>
      <c r="U2498" s="263"/>
      <c r="V2498" s="263"/>
      <c r="W2498" s="263"/>
      <c r="X2498" s="158"/>
      <c r="Y2498" s="297">
        <f t="shared" si="112"/>
        <v>0</v>
      </c>
      <c r="Z2498" s="263"/>
      <c r="AA2498" s="263"/>
      <c r="AB2498" s="263"/>
      <c r="AC2498" s="263"/>
      <c r="AD2498" s="263"/>
      <c r="AE2498" s="263"/>
      <c r="AF2498" s="263">
        <v>1</v>
      </c>
      <c r="AG2498" s="158">
        <v>45050</v>
      </c>
      <c r="AH2498" s="297">
        <f t="shared" si="110"/>
        <v>1</v>
      </c>
      <c r="AI2498" s="573"/>
      <c r="AJ2498" s="574" t="s">
        <v>659</v>
      </c>
      <c r="AK2498" s="574" t="s">
        <v>430</v>
      </c>
      <c r="AL2498" s="574"/>
      <c r="AM2498" s="574"/>
      <c r="AN2498" s="574"/>
      <c r="AO2498" s="574"/>
      <c r="AP2498" s="574"/>
      <c r="AQ2498" s="574"/>
      <c r="AR2498" s="574"/>
      <c r="AS2498" s="575"/>
      <c r="AT2498" s="576"/>
      <c r="AU2498" s="575"/>
      <c r="AV2498" s="577"/>
      <c r="AW2498" s="159"/>
    </row>
    <row r="2499" spans="1:49" ht="25.5">
      <c r="A2499" s="395"/>
      <c r="B2499" s="395">
        <v>3064240300</v>
      </c>
      <c r="C2499" s="263" t="s">
        <v>9439</v>
      </c>
      <c r="D2499" s="263" t="s">
        <v>9437</v>
      </c>
      <c r="E2499" s="263" t="s">
        <v>4656</v>
      </c>
      <c r="F2499" s="263" t="s">
        <v>416</v>
      </c>
      <c r="G2499" s="263" t="s">
        <v>666</v>
      </c>
      <c r="H2499" s="263"/>
      <c r="I2499" s="263"/>
      <c r="J2499" s="263"/>
      <c r="K2499" s="263"/>
      <c r="L2499" s="263"/>
      <c r="M2499" s="263"/>
      <c r="N2499" s="263"/>
      <c r="O2499" s="158"/>
      <c r="P2499" s="296">
        <f t="shared" si="111"/>
        <v>0</v>
      </c>
      <c r="Q2499" s="263"/>
      <c r="R2499" s="263"/>
      <c r="S2499" s="263"/>
      <c r="T2499" s="263"/>
      <c r="U2499" s="263"/>
      <c r="V2499" s="263"/>
      <c r="W2499" s="263"/>
      <c r="X2499" s="158"/>
      <c r="Y2499" s="297">
        <f t="shared" si="112"/>
        <v>0</v>
      </c>
      <c r="Z2499" s="263"/>
      <c r="AA2499" s="263"/>
      <c r="AB2499" s="263"/>
      <c r="AC2499" s="263"/>
      <c r="AD2499" s="263"/>
      <c r="AE2499" s="263"/>
      <c r="AF2499" s="263">
        <v>1</v>
      </c>
      <c r="AG2499" s="158">
        <v>45050</v>
      </c>
      <c r="AH2499" s="297">
        <f t="shared" si="110"/>
        <v>1</v>
      </c>
      <c r="AI2499" s="573"/>
      <c r="AJ2499" s="574" t="s">
        <v>659</v>
      </c>
      <c r="AK2499" s="574" t="s">
        <v>430</v>
      </c>
      <c r="AL2499" s="574"/>
      <c r="AM2499" s="574"/>
      <c r="AN2499" s="574"/>
      <c r="AO2499" s="574"/>
      <c r="AP2499" s="574"/>
      <c r="AQ2499" s="574"/>
      <c r="AR2499" s="574"/>
      <c r="AS2499" s="575"/>
      <c r="AT2499" s="576"/>
      <c r="AU2499" s="575"/>
      <c r="AV2499" s="577"/>
      <c r="AW2499" s="159"/>
    </row>
    <row r="2500" spans="1:49" ht="25.5">
      <c r="A2500" s="395"/>
      <c r="B2500" s="395">
        <v>3064240300</v>
      </c>
      <c r="C2500" s="263" t="s">
        <v>9440</v>
      </c>
      <c r="D2500" s="263" t="s">
        <v>9437</v>
      </c>
      <c r="E2500" s="263" t="s">
        <v>4657</v>
      </c>
      <c r="F2500" s="263" t="s">
        <v>416</v>
      </c>
      <c r="G2500" s="263" t="s">
        <v>666</v>
      </c>
      <c r="H2500" s="263"/>
      <c r="I2500" s="263"/>
      <c r="J2500" s="263"/>
      <c r="K2500" s="263"/>
      <c r="L2500" s="263"/>
      <c r="M2500" s="263"/>
      <c r="N2500" s="263"/>
      <c r="O2500" s="158"/>
      <c r="P2500" s="296">
        <f t="shared" si="111"/>
        <v>0</v>
      </c>
      <c r="Q2500" s="263"/>
      <c r="R2500" s="263"/>
      <c r="S2500" s="263"/>
      <c r="T2500" s="263"/>
      <c r="U2500" s="263"/>
      <c r="V2500" s="263"/>
      <c r="W2500" s="263"/>
      <c r="X2500" s="158"/>
      <c r="Y2500" s="297">
        <f t="shared" si="112"/>
        <v>0</v>
      </c>
      <c r="Z2500" s="263"/>
      <c r="AA2500" s="263"/>
      <c r="AB2500" s="263"/>
      <c r="AC2500" s="263"/>
      <c r="AD2500" s="263"/>
      <c r="AE2500" s="263"/>
      <c r="AF2500" s="263">
        <v>1</v>
      </c>
      <c r="AG2500" s="158">
        <v>45050</v>
      </c>
      <c r="AH2500" s="297">
        <f t="shared" si="110"/>
        <v>1</v>
      </c>
      <c r="AI2500" s="573"/>
      <c r="AJ2500" s="574" t="s">
        <v>659</v>
      </c>
      <c r="AK2500" s="574" t="s">
        <v>430</v>
      </c>
      <c r="AL2500" s="574"/>
      <c r="AM2500" s="574"/>
      <c r="AN2500" s="574"/>
      <c r="AO2500" s="574"/>
      <c r="AP2500" s="574"/>
      <c r="AQ2500" s="574"/>
      <c r="AR2500" s="574"/>
      <c r="AS2500" s="575"/>
      <c r="AT2500" s="576"/>
      <c r="AU2500" s="575"/>
      <c r="AV2500" s="577"/>
      <c r="AW2500" s="159"/>
    </row>
    <row r="2501" spans="1:49" ht="25.5">
      <c r="A2501" s="395"/>
      <c r="B2501" s="395">
        <v>3064240300</v>
      </c>
      <c r="C2501" s="263" t="s">
        <v>9441</v>
      </c>
      <c r="D2501" s="263" t="s">
        <v>9437</v>
      </c>
      <c r="E2501" s="263" t="s">
        <v>4658</v>
      </c>
      <c r="F2501" s="263" t="s">
        <v>416</v>
      </c>
      <c r="G2501" s="263" t="s">
        <v>666</v>
      </c>
      <c r="H2501" s="263"/>
      <c r="I2501" s="263"/>
      <c r="J2501" s="263"/>
      <c r="K2501" s="263"/>
      <c r="L2501" s="263"/>
      <c r="M2501" s="263"/>
      <c r="N2501" s="263"/>
      <c r="O2501" s="158"/>
      <c r="P2501" s="296">
        <f t="shared" si="111"/>
        <v>0</v>
      </c>
      <c r="Q2501" s="263"/>
      <c r="R2501" s="263"/>
      <c r="S2501" s="263"/>
      <c r="T2501" s="263"/>
      <c r="U2501" s="263"/>
      <c r="V2501" s="263"/>
      <c r="W2501" s="263"/>
      <c r="X2501" s="158"/>
      <c r="Y2501" s="297">
        <f t="shared" si="112"/>
        <v>0</v>
      </c>
      <c r="Z2501" s="263"/>
      <c r="AA2501" s="263"/>
      <c r="AB2501" s="263"/>
      <c r="AC2501" s="263"/>
      <c r="AD2501" s="263"/>
      <c r="AE2501" s="263"/>
      <c r="AF2501" s="263">
        <v>1</v>
      </c>
      <c r="AG2501" s="158">
        <v>45050</v>
      </c>
      <c r="AH2501" s="297">
        <f t="shared" si="110"/>
        <v>1</v>
      </c>
      <c r="AI2501" s="573"/>
      <c r="AJ2501" s="574" t="s">
        <v>659</v>
      </c>
      <c r="AK2501" s="574" t="s">
        <v>430</v>
      </c>
      <c r="AL2501" s="574"/>
      <c r="AM2501" s="574"/>
      <c r="AN2501" s="574"/>
      <c r="AO2501" s="574"/>
      <c r="AP2501" s="574"/>
      <c r="AQ2501" s="574"/>
      <c r="AR2501" s="574"/>
      <c r="AS2501" s="575"/>
      <c r="AT2501" s="576"/>
      <c r="AU2501" s="575"/>
      <c r="AV2501" s="577"/>
      <c r="AW2501" s="159"/>
    </row>
    <row r="2502" spans="1:49" ht="25.5">
      <c r="A2502" s="395"/>
      <c r="B2502" s="395">
        <v>3064240300</v>
      </c>
      <c r="C2502" s="263" t="s">
        <v>9442</v>
      </c>
      <c r="D2502" s="263" t="s">
        <v>9437</v>
      </c>
      <c r="E2502" s="263" t="s">
        <v>4659</v>
      </c>
      <c r="F2502" s="263" t="s">
        <v>416</v>
      </c>
      <c r="G2502" s="263" t="s">
        <v>666</v>
      </c>
      <c r="H2502" s="263"/>
      <c r="I2502" s="263"/>
      <c r="J2502" s="263"/>
      <c r="K2502" s="263"/>
      <c r="L2502" s="263"/>
      <c r="M2502" s="263"/>
      <c r="N2502" s="263"/>
      <c r="O2502" s="158"/>
      <c r="P2502" s="296">
        <f t="shared" si="111"/>
        <v>0</v>
      </c>
      <c r="Q2502" s="263"/>
      <c r="R2502" s="263"/>
      <c r="S2502" s="263"/>
      <c r="T2502" s="263"/>
      <c r="U2502" s="263"/>
      <c r="V2502" s="263"/>
      <c r="W2502" s="263"/>
      <c r="X2502" s="158"/>
      <c r="Y2502" s="297">
        <f t="shared" si="112"/>
        <v>0</v>
      </c>
      <c r="Z2502" s="263"/>
      <c r="AA2502" s="263"/>
      <c r="AB2502" s="263"/>
      <c r="AC2502" s="263"/>
      <c r="AD2502" s="263"/>
      <c r="AE2502" s="263"/>
      <c r="AF2502" s="263">
        <v>1</v>
      </c>
      <c r="AG2502" s="158">
        <v>45050</v>
      </c>
      <c r="AH2502" s="297">
        <f t="shared" si="110"/>
        <v>1</v>
      </c>
      <c r="AI2502" s="573"/>
      <c r="AJ2502" s="574" t="s">
        <v>659</v>
      </c>
      <c r="AK2502" s="574" t="s">
        <v>430</v>
      </c>
      <c r="AL2502" s="574"/>
      <c r="AM2502" s="574"/>
      <c r="AN2502" s="574"/>
      <c r="AO2502" s="574"/>
      <c r="AP2502" s="574"/>
      <c r="AQ2502" s="574"/>
      <c r="AR2502" s="574"/>
      <c r="AS2502" s="575"/>
      <c r="AT2502" s="576"/>
      <c r="AU2502" s="575"/>
      <c r="AV2502" s="577"/>
      <c r="AW2502" s="159"/>
    </row>
    <row r="2503" spans="1:49" ht="25.5">
      <c r="A2503" s="395"/>
      <c r="B2503" s="395">
        <v>3064240300</v>
      </c>
      <c r="C2503" s="263" t="s">
        <v>9443</v>
      </c>
      <c r="D2503" s="263" t="s">
        <v>9437</v>
      </c>
      <c r="E2503" s="263" t="s">
        <v>4660</v>
      </c>
      <c r="F2503" s="263" t="s">
        <v>416</v>
      </c>
      <c r="G2503" s="263" t="s">
        <v>666</v>
      </c>
      <c r="H2503" s="263"/>
      <c r="I2503" s="263"/>
      <c r="J2503" s="263"/>
      <c r="K2503" s="263"/>
      <c r="L2503" s="263"/>
      <c r="M2503" s="263"/>
      <c r="N2503" s="263"/>
      <c r="O2503" s="158"/>
      <c r="P2503" s="296">
        <f t="shared" si="111"/>
        <v>0</v>
      </c>
      <c r="Q2503" s="263"/>
      <c r="R2503" s="263"/>
      <c r="S2503" s="263"/>
      <c r="T2503" s="263"/>
      <c r="U2503" s="263"/>
      <c r="V2503" s="263"/>
      <c r="W2503" s="263"/>
      <c r="X2503" s="158"/>
      <c r="Y2503" s="297">
        <f t="shared" si="112"/>
        <v>0</v>
      </c>
      <c r="Z2503" s="263"/>
      <c r="AA2503" s="263"/>
      <c r="AB2503" s="263"/>
      <c r="AC2503" s="263"/>
      <c r="AD2503" s="263"/>
      <c r="AE2503" s="263"/>
      <c r="AF2503" s="263">
        <v>1</v>
      </c>
      <c r="AG2503" s="158">
        <v>44984</v>
      </c>
      <c r="AH2503" s="297">
        <f t="shared" si="110"/>
        <v>1</v>
      </c>
      <c r="AI2503" s="573"/>
      <c r="AJ2503" s="574" t="s">
        <v>659</v>
      </c>
      <c r="AK2503" s="574" t="s">
        <v>430</v>
      </c>
      <c r="AL2503" s="574"/>
      <c r="AM2503" s="574"/>
      <c r="AN2503" s="574"/>
      <c r="AO2503" s="574"/>
      <c r="AP2503" s="574"/>
      <c r="AQ2503" s="574"/>
      <c r="AR2503" s="574"/>
      <c r="AS2503" s="575"/>
      <c r="AT2503" s="576"/>
      <c r="AU2503" s="575"/>
      <c r="AV2503" s="577"/>
      <c r="AW2503" s="159"/>
    </row>
    <row r="2504" spans="1:49" ht="25.5">
      <c r="A2504" s="395"/>
      <c r="B2504" s="395">
        <v>3064240300</v>
      </c>
      <c r="C2504" s="263" t="s">
        <v>9444</v>
      </c>
      <c r="D2504" s="263" t="s">
        <v>9437</v>
      </c>
      <c r="E2504" s="263" t="s">
        <v>4661</v>
      </c>
      <c r="F2504" s="263" t="s">
        <v>416</v>
      </c>
      <c r="G2504" s="263" t="s">
        <v>666</v>
      </c>
      <c r="H2504" s="263"/>
      <c r="I2504" s="263"/>
      <c r="J2504" s="263"/>
      <c r="K2504" s="263"/>
      <c r="L2504" s="263"/>
      <c r="M2504" s="263"/>
      <c r="N2504" s="263"/>
      <c r="O2504" s="158"/>
      <c r="P2504" s="296">
        <f t="shared" si="111"/>
        <v>0</v>
      </c>
      <c r="Q2504" s="263"/>
      <c r="R2504" s="263"/>
      <c r="S2504" s="263"/>
      <c r="T2504" s="263"/>
      <c r="U2504" s="263"/>
      <c r="V2504" s="263"/>
      <c r="W2504" s="263"/>
      <c r="X2504" s="158"/>
      <c r="Y2504" s="297">
        <f t="shared" si="112"/>
        <v>0</v>
      </c>
      <c r="Z2504" s="263"/>
      <c r="AA2504" s="263"/>
      <c r="AB2504" s="263"/>
      <c r="AC2504" s="263"/>
      <c r="AD2504" s="263"/>
      <c r="AE2504" s="263"/>
      <c r="AF2504" s="263">
        <v>1</v>
      </c>
      <c r="AG2504" s="158">
        <v>44964</v>
      </c>
      <c r="AH2504" s="297">
        <f t="shared" si="110"/>
        <v>1</v>
      </c>
      <c r="AI2504" s="573"/>
      <c r="AJ2504" s="574" t="s">
        <v>659</v>
      </c>
      <c r="AK2504" s="574" t="s">
        <v>430</v>
      </c>
      <c r="AL2504" s="574"/>
      <c r="AM2504" s="574"/>
      <c r="AN2504" s="574"/>
      <c r="AO2504" s="574"/>
      <c r="AP2504" s="574"/>
      <c r="AQ2504" s="574"/>
      <c r="AR2504" s="574"/>
      <c r="AS2504" s="575"/>
      <c r="AT2504" s="576"/>
      <c r="AU2504" s="575"/>
      <c r="AV2504" s="577"/>
      <c r="AW2504" s="159"/>
    </row>
    <row r="2505" spans="1:49" ht="25.5">
      <c r="A2505" s="395"/>
      <c r="B2505" s="395">
        <v>3064240300</v>
      </c>
      <c r="C2505" s="263" t="s">
        <v>9445</v>
      </c>
      <c r="D2505" s="263" t="s">
        <v>9437</v>
      </c>
      <c r="E2505" s="263" t="s">
        <v>4662</v>
      </c>
      <c r="F2505" s="263" t="s">
        <v>416</v>
      </c>
      <c r="G2505" s="263" t="s">
        <v>666</v>
      </c>
      <c r="H2505" s="263"/>
      <c r="I2505" s="263"/>
      <c r="J2505" s="263"/>
      <c r="K2505" s="263"/>
      <c r="L2505" s="263"/>
      <c r="M2505" s="263"/>
      <c r="N2505" s="263"/>
      <c r="O2505" s="158"/>
      <c r="P2505" s="296">
        <f t="shared" si="111"/>
        <v>0</v>
      </c>
      <c r="Q2505" s="263"/>
      <c r="R2505" s="263"/>
      <c r="S2505" s="263"/>
      <c r="T2505" s="263"/>
      <c r="U2505" s="263"/>
      <c r="V2505" s="263"/>
      <c r="W2505" s="263"/>
      <c r="X2505" s="158"/>
      <c r="Y2505" s="297">
        <f t="shared" si="112"/>
        <v>0</v>
      </c>
      <c r="Z2505" s="263"/>
      <c r="AA2505" s="263"/>
      <c r="AB2505" s="263"/>
      <c r="AC2505" s="263"/>
      <c r="AD2505" s="263"/>
      <c r="AE2505" s="263"/>
      <c r="AF2505" s="263">
        <v>1</v>
      </c>
      <c r="AG2505" s="158">
        <v>45050</v>
      </c>
      <c r="AH2505" s="297">
        <f t="shared" si="110"/>
        <v>1</v>
      </c>
      <c r="AI2505" s="573"/>
      <c r="AJ2505" s="574" t="s">
        <v>659</v>
      </c>
      <c r="AK2505" s="574" t="s">
        <v>430</v>
      </c>
      <c r="AL2505" s="574"/>
      <c r="AM2505" s="574"/>
      <c r="AN2505" s="574"/>
      <c r="AO2505" s="574"/>
      <c r="AP2505" s="574"/>
      <c r="AQ2505" s="574"/>
      <c r="AR2505" s="574"/>
      <c r="AS2505" s="575"/>
      <c r="AT2505" s="576"/>
      <c r="AU2505" s="575"/>
      <c r="AV2505" s="577"/>
      <c r="AW2505" s="159"/>
    </row>
    <row r="2506" spans="1:49" ht="25.5">
      <c r="A2506" s="395"/>
      <c r="B2506" s="395">
        <v>3064240300</v>
      </c>
      <c r="C2506" s="263" t="s">
        <v>9446</v>
      </c>
      <c r="D2506" s="263" t="s">
        <v>9437</v>
      </c>
      <c r="E2506" s="263" t="s">
        <v>4663</v>
      </c>
      <c r="F2506" s="263" t="s">
        <v>416</v>
      </c>
      <c r="G2506" s="263" t="s">
        <v>666</v>
      </c>
      <c r="H2506" s="263"/>
      <c r="I2506" s="263"/>
      <c r="J2506" s="263"/>
      <c r="K2506" s="263"/>
      <c r="L2506" s="263"/>
      <c r="M2506" s="263"/>
      <c r="N2506" s="263"/>
      <c r="O2506" s="158"/>
      <c r="P2506" s="296">
        <f t="shared" si="111"/>
        <v>0</v>
      </c>
      <c r="Q2506" s="263"/>
      <c r="R2506" s="263"/>
      <c r="S2506" s="263"/>
      <c r="T2506" s="263"/>
      <c r="U2506" s="263"/>
      <c r="V2506" s="263"/>
      <c r="W2506" s="263"/>
      <c r="X2506" s="158"/>
      <c r="Y2506" s="297">
        <f t="shared" si="112"/>
        <v>0</v>
      </c>
      <c r="Z2506" s="263"/>
      <c r="AA2506" s="263"/>
      <c r="AB2506" s="263"/>
      <c r="AC2506" s="263"/>
      <c r="AD2506" s="263"/>
      <c r="AE2506" s="263"/>
      <c r="AF2506" s="263">
        <v>1</v>
      </c>
      <c r="AG2506" s="158">
        <v>44984</v>
      </c>
      <c r="AH2506" s="297">
        <f t="shared" si="110"/>
        <v>1</v>
      </c>
      <c r="AI2506" s="573"/>
      <c r="AJ2506" s="574" t="s">
        <v>659</v>
      </c>
      <c r="AK2506" s="574" t="s">
        <v>430</v>
      </c>
      <c r="AL2506" s="574"/>
      <c r="AM2506" s="574"/>
      <c r="AN2506" s="574"/>
      <c r="AO2506" s="574"/>
      <c r="AP2506" s="574"/>
      <c r="AQ2506" s="574"/>
      <c r="AR2506" s="574"/>
      <c r="AS2506" s="575"/>
      <c r="AT2506" s="576"/>
      <c r="AU2506" s="575"/>
      <c r="AV2506" s="577"/>
      <c r="AW2506" s="159"/>
    </row>
    <row r="2507" spans="1:49" ht="25.5">
      <c r="A2507" s="395"/>
      <c r="B2507" s="395">
        <v>3064240300</v>
      </c>
      <c r="C2507" s="263" t="s">
        <v>9447</v>
      </c>
      <c r="D2507" s="263" t="s">
        <v>9437</v>
      </c>
      <c r="E2507" s="263" t="s">
        <v>4664</v>
      </c>
      <c r="F2507" s="263" t="s">
        <v>416</v>
      </c>
      <c r="G2507" s="263" t="s">
        <v>666</v>
      </c>
      <c r="H2507" s="263"/>
      <c r="I2507" s="263"/>
      <c r="J2507" s="263"/>
      <c r="K2507" s="263"/>
      <c r="L2507" s="263"/>
      <c r="M2507" s="263"/>
      <c r="N2507" s="263"/>
      <c r="O2507" s="158"/>
      <c r="P2507" s="296">
        <f t="shared" si="111"/>
        <v>0</v>
      </c>
      <c r="Q2507" s="263"/>
      <c r="R2507" s="263"/>
      <c r="S2507" s="263"/>
      <c r="T2507" s="263"/>
      <c r="U2507" s="263"/>
      <c r="V2507" s="263"/>
      <c r="W2507" s="263"/>
      <c r="X2507" s="158"/>
      <c r="Y2507" s="297">
        <f t="shared" si="112"/>
        <v>0</v>
      </c>
      <c r="Z2507" s="263"/>
      <c r="AA2507" s="263"/>
      <c r="AB2507" s="263"/>
      <c r="AC2507" s="263"/>
      <c r="AD2507" s="263"/>
      <c r="AE2507" s="263"/>
      <c r="AF2507" s="263">
        <v>1</v>
      </c>
      <c r="AG2507" s="158">
        <v>44984</v>
      </c>
      <c r="AH2507" s="297">
        <f t="shared" si="110"/>
        <v>1</v>
      </c>
      <c r="AI2507" s="573"/>
      <c r="AJ2507" s="574" t="s">
        <v>659</v>
      </c>
      <c r="AK2507" s="574" t="s">
        <v>430</v>
      </c>
      <c r="AL2507" s="574"/>
      <c r="AM2507" s="574"/>
      <c r="AN2507" s="574"/>
      <c r="AO2507" s="574"/>
      <c r="AP2507" s="574"/>
      <c r="AQ2507" s="574"/>
      <c r="AR2507" s="574"/>
      <c r="AS2507" s="575"/>
      <c r="AT2507" s="576"/>
      <c r="AU2507" s="575"/>
      <c r="AV2507" s="577"/>
      <c r="AW2507" s="159"/>
    </row>
    <row r="2508" spans="1:49" ht="25.5">
      <c r="A2508" s="395"/>
      <c r="B2508" s="395">
        <v>3064240300</v>
      </c>
      <c r="C2508" s="263" t="s">
        <v>9448</v>
      </c>
      <c r="D2508" s="263" t="s">
        <v>9437</v>
      </c>
      <c r="E2508" s="263" t="s">
        <v>4665</v>
      </c>
      <c r="F2508" s="263" t="s">
        <v>416</v>
      </c>
      <c r="G2508" s="263" t="s">
        <v>666</v>
      </c>
      <c r="H2508" s="263"/>
      <c r="I2508" s="263"/>
      <c r="J2508" s="263"/>
      <c r="K2508" s="263"/>
      <c r="L2508" s="263"/>
      <c r="M2508" s="263"/>
      <c r="N2508" s="263"/>
      <c r="O2508" s="158"/>
      <c r="P2508" s="296">
        <f t="shared" si="111"/>
        <v>0</v>
      </c>
      <c r="Q2508" s="263"/>
      <c r="R2508" s="263"/>
      <c r="S2508" s="263"/>
      <c r="T2508" s="263"/>
      <c r="U2508" s="263"/>
      <c r="V2508" s="263"/>
      <c r="W2508" s="263"/>
      <c r="X2508" s="158"/>
      <c r="Y2508" s="297">
        <f t="shared" si="112"/>
        <v>0</v>
      </c>
      <c r="Z2508" s="263"/>
      <c r="AA2508" s="263"/>
      <c r="AB2508" s="263"/>
      <c r="AC2508" s="263"/>
      <c r="AD2508" s="263"/>
      <c r="AE2508" s="263"/>
      <c r="AF2508" s="263">
        <v>1</v>
      </c>
      <c r="AG2508" s="158">
        <v>45050</v>
      </c>
      <c r="AH2508" s="297">
        <f t="shared" si="110"/>
        <v>1</v>
      </c>
      <c r="AI2508" s="573"/>
      <c r="AJ2508" s="574" t="s">
        <v>659</v>
      </c>
      <c r="AK2508" s="574" t="s">
        <v>430</v>
      </c>
      <c r="AL2508" s="574"/>
      <c r="AM2508" s="574"/>
      <c r="AN2508" s="574"/>
      <c r="AO2508" s="574"/>
      <c r="AP2508" s="574"/>
      <c r="AQ2508" s="574"/>
      <c r="AR2508" s="574"/>
      <c r="AS2508" s="575"/>
      <c r="AT2508" s="576"/>
      <c r="AU2508" s="575"/>
      <c r="AV2508" s="577"/>
      <c r="AW2508" s="159"/>
    </row>
    <row r="2509" spans="1:49" ht="25.5">
      <c r="A2509" s="395"/>
      <c r="B2509" s="395">
        <v>3064240300</v>
      </c>
      <c r="C2509" s="263" t="s">
        <v>9449</v>
      </c>
      <c r="D2509" s="263" t="s">
        <v>9437</v>
      </c>
      <c r="E2509" s="263" t="s">
        <v>4666</v>
      </c>
      <c r="F2509" s="263" t="s">
        <v>416</v>
      </c>
      <c r="G2509" s="263" t="s">
        <v>666</v>
      </c>
      <c r="H2509" s="263"/>
      <c r="I2509" s="263"/>
      <c r="J2509" s="263"/>
      <c r="K2509" s="263"/>
      <c r="L2509" s="263"/>
      <c r="M2509" s="263"/>
      <c r="N2509" s="263"/>
      <c r="O2509" s="158"/>
      <c r="P2509" s="296">
        <f t="shared" si="111"/>
        <v>0</v>
      </c>
      <c r="Q2509" s="263"/>
      <c r="R2509" s="263"/>
      <c r="S2509" s="263"/>
      <c r="T2509" s="263"/>
      <c r="U2509" s="263"/>
      <c r="V2509" s="263"/>
      <c r="W2509" s="263"/>
      <c r="X2509" s="158"/>
      <c r="Y2509" s="297">
        <f t="shared" si="112"/>
        <v>0</v>
      </c>
      <c r="Z2509" s="263"/>
      <c r="AA2509" s="263"/>
      <c r="AB2509" s="263"/>
      <c r="AC2509" s="263"/>
      <c r="AD2509" s="263"/>
      <c r="AE2509" s="263"/>
      <c r="AF2509" s="263">
        <v>1</v>
      </c>
      <c r="AG2509" s="158">
        <v>44974</v>
      </c>
      <c r="AH2509" s="297">
        <f t="shared" si="110"/>
        <v>1</v>
      </c>
      <c r="AI2509" s="573"/>
      <c r="AJ2509" s="574" t="s">
        <v>659</v>
      </c>
      <c r="AK2509" s="574" t="s">
        <v>430</v>
      </c>
      <c r="AL2509" s="574"/>
      <c r="AM2509" s="574"/>
      <c r="AN2509" s="574"/>
      <c r="AO2509" s="574"/>
      <c r="AP2509" s="574"/>
      <c r="AQ2509" s="574"/>
      <c r="AR2509" s="574"/>
      <c r="AS2509" s="575"/>
      <c r="AT2509" s="576"/>
      <c r="AU2509" s="575"/>
      <c r="AV2509" s="577"/>
      <c r="AW2509" s="159"/>
    </row>
    <row r="2510" spans="1:49" ht="25.5">
      <c r="A2510" s="395"/>
      <c r="B2510" s="395">
        <v>3064240300</v>
      </c>
      <c r="C2510" s="263" t="s">
        <v>9450</v>
      </c>
      <c r="D2510" s="263" t="s">
        <v>9437</v>
      </c>
      <c r="E2510" s="263" t="s">
        <v>4667</v>
      </c>
      <c r="F2510" s="263" t="s">
        <v>416</v>
      </c>
      <c r="G2510" s="263" t="s">
        <v>666</v>
      </c>
      <c r="H2510" s="263"/>
      <c r="I2510" s="263"/>
      <c r="J2510" s="263"/>
      <c r="K2510" s="263"/>
      <c r="L2510" s="263"/>
      <c r="M2510" s="263"/>
      <c r="N2510" s="263"/>
      <c r="O2510" s="158"/>
      <c r="P2510" s="296">
        <f t="shared" si="111"/>
        <v>0</v>
      </c>
      <c r="Q2510" s="263"/>
      <c r="R2510" s="263"/>
      <c r="S2510" s="263"/>
      <c r="T2510" s="263"/>
      <c r="U2510" s="263"/>
      <c r="V2510" s="263"/>
      <c r="W2510" s="263"/>
      <c r="X2510" s="158"/>
      <c r="Y2510" s="297">
        <f t="shared" si="112"/>
        <v>0</v>
      </c>
      <c r="Z2510" s="263"/>
      <c r="AA2510" s="263"/>
      <c r="AB2510" s="263"/>
      <c r="AC2510" s="263"/>
      <c r="AD2510" s="263"/>
      <c r="AE2510" s="263"/>
      <c r="AF2510" s="263">
        <v>1</v>
      </c>
      <c r="AG2510" s="158">
        <v>45019</v>
      </c>
      <c r="AH2510" s="297">
        <f t="shared" si="110"/>
        <v>1</v>
      </c>
      <c r="AI2510" s="573"/>
      <c r="AJ2510" s="574" t="s">
        <v>659</v>
      </c>
      <c r="AK2510" s="574" t="s">
        <v>430</v>
      </c>
      <c r="AL2510" s="574"/>
      <c r="AM2510" s="574"/>
      <c r="AN2510" s="574"/>
      <c r="AO2510" s="574"/>
      <c r="AP2510" s="574"/>
      <c r="AQ2510" s="574"/>
      <c r="AR2510" s="574"/>
      <c r="AS2510" s="575"/>
      <c r="AT2510" s="576"/>
      <c r="AU2510" s="575"/>
      <c r="AV2510" s="577"/>
      <c r="AW2510" s="159"/>
    </row>
    <row r="2511" spans="1:49" ht="25.5">
      <c r="A2511" s="395"/>
      <c r="B2511" s="395">
        <v>3064240300</v>
      </c>
      <c r="C2511" s="263" t="s">
        <v>9451</v>
      </c>
      <c r="D2511" s="263" t="s">
        <v>9437</v>
      </c>
      <c r="E2511" s="263" t="s">
        <v>4668</v>
      </c>
      <c r="F2511" s="263" t="s">
        <v>416</v>
      </c>
      <c r="G2511" s="263" t="s">
        <v>666</v>
      </c>
      <c r="H2511" s="263"/>
      <c r="I2511" s="263"/>
      <c r="J2511" s="263"/>
      <c r="K2511" s="263"/>
      <c r="L2511" s="263"/>
      <c r="M2511" s="263"/>
      <c r="N2511" s="263"/>
      <c r="O2511" s="158"/>
      <c r="P2511" s="296">
        <f t="shared" si="111"/>
        <v>0</v>
      </c>
      <c r="Q2511" s="263"/>
      <c r="R2511" s="263"/>
      <c r="S2511" s="263"/>
      <c r="T2511" s="263"/>
      <c r="U2511" s="263"/>
      <c r="V2511" s="263"/>
      <c r="W2511" s="263"/>
      <c r="X2511" s="158"/>
      <c r="Y2511" s="297">
        <f t="shared" si="112"/>
        <v>0</v>
      </c>
      <c r="Z2511" s="263"/>
      <c r="AA2511" s="263"/>
      <c r="AB2511" s="263"/>
      <c r="AC2511" s="263"/>
      <c r="AD2511" s="263"/>
      <c r="AE2511" s="263"/>
      <c r="AF2511" s="263">
        <v>1</v>
      </c>
      <c r="AG2511" s="158">
        <v>44984</v>
      </c>
      <c r="AH2511" s="297">
        <f t="shared" si="110"/>
        <v>1</v>
      </c>
      <c r="AI2511" s="573"/>
      <c r="AJ2511" s="574" t="s">
        <v>659</v>
      </c>
      <c r="AK2511" s="574" t="s">
        <v>430</v>
      </c>
      <c r="AL2511" s="574"/>
      <c r="AM2511" s="574"/>
      <c r="AN2511" s="574"/>
      <c r="AO2511" s="574"/>
      <c r="AP2511" s="574"/>
      <c r="AQ2511" s="574"/>
      <c r="AR2511" s="574"/>
      <c r="AS2511" s="575"/>
      <c r="AT2511" s="576"/>
      <c r="AU2511" s="575"/>
      <c r="AV2511" s="577"/>
      <c r="AW2511" s="159"/>
    </row>
    <row r="2512" spans="1:49" ht="25.5">
      <c r="A2512" s="395"/>
      <c r="B2512" s="395">
        <v>3064240300</v>
      </c>
      <c r="C2512" s="263" t="s">
        <v>9452</v>
      </c>
      <c r="D2512" s="263" t="s">
        <v>9437</v>
      </c>
      <c r="E2512" s="263" t="s">
        <v>4669</v>
      </c>
      <c r="F2512" s="263" t="s">
        <v>416</v>
      </c>
      <c r="G2512" s="263" t="s">
        <v>666</v>
      </c>
      <c r="H2512" s="263"/>
      <c r="I2512" s="263"/>
      <c r="J2512" s="263"/>
      <c r="K2512" s="263"/>
      <c r="L2512" s="263"/>
      <c r="M2512" s="263"/>
      <c r="N2512" s="263"/>
      <c r="O2512" s="158"/>
      <c r="P2512" s="296">
        <f t="shared" si="111"/>
        <v>0</v>
      </c>
      <c r="Q2512" s="263"/>
      <c r="R2512" s="263"/>
      <c r="S2512" s="263"/>
      <c r="T2512" s="263"/>
      <c r="U2512" s="263"/>
      <c r="V2512" s="263"/>
      <c r="W2512" s="263"/>
      <c r="X2512" s="158"/>
      <c r="Y2512" s="297">
        <f t="shared" si="112"/>
        <v>0</v>
      </c>
      <c r="Z2512" s="263"/>
      <c r="AA2512" s="263"/>
      <c r="AB2512" s="263"/>
      <c r="AC2512" s="263"/>
      <c r="AD2512" s="263"/>
      <c r="AE2512" s="263"/>
      <c r="AF2512" s="263">
        <v>1</v>
      </c>
      <c r="AG2512" s="158">
        <v>45050</v>
      </c>
      <c r="AH2512" s="297">
        <f t="shared" si="110"/>
        <v>1</v>
      </c>
      <c r="AI2512" s="573"/>
      <c r="AJ2512" s="574" t="s">
        <v>659</v>
      </c>
      <c r="AK2512" s="574" t="s">
        <v>430</v>
      </c>
      <c r="AL2512" s="574"/>
      <c r="AM2512" s="574"/>
      <c r="AN2512" s="574"/>
      <c r="AO2512" s="574"/>
      <c r="AP2512" s="574"/>
      <c r="AQ2512" s="574"/>
      <c r="AR2512" s="574"/>
      <c r="AS2512" s="575"/>
      <c r="AT2512" s="576"/>
      <c r="AU2512" s="575"/>
      <c r="AV2512" s="577"/>
      <c r="AW2512" s="159"/>
    </row>
    <row r="2513" spans="1:49" ht="25.5">
      <c r="A2513" s="395"/>
      <c r="B2513" s="395">
        <v>3064240300</v>
      </c>
      <c r="C2513" s="263" t="s">
        <v>9453</v>
      </c>
      <c r="D2513" s="263" t="s">
        <v>9437</v>
      </c>
      <c r="E2513" s="263" t="s">
        <v>4670</v>
      </c>
      <c r="F2513" s="263" t="s">
        <v>416</v>
      </c>
      <c r="G2513" s="263" t="s">
        <v>666</v>
      </c>
      <c r="H2513" s="263"/>
      <c r="I2513" s="263"/>
      <c r="J2513" s="263"/>
      <c r="K2513" s="263"/>
      <c r="L2513" s="263"/>
      <c r="M2513" s="263"/>
      <c r="N2513" s="263"/>
      <c r="O2513" s="158"/>
      <c r="P2513" s="296">
        <f t="shared" si="111"/>
        <v>0</v>
      </c>
      <c r="Q2513" s="263"/>
      <c r="R2513" s="263"/>
      <c r="S2513" s="263"/>
      <c r="T2513" s="263"/>
      <c r="U2513" s="263"/>
      <c r="V2513" s="263"/>
      <c r="W2513" s="263"/>
      <c r="X2513" s="158"/>
      <c r="Y2513" s="297">
        <f t="shared" si="112"/>
        <v>0</v>
      </c>
      <c r="Z2513" s="263"/>
      <c r="AA2513" s="263"/>
      <c r="AB2513" s="263"/>
      <c r="AC2513" s="263"/>
      <c r="AD2513" s="263"/>
      <c r="AE2513" s="263"/>
      <c r="AF2513" s="263">
        <v>1</v>
      </c>
      <c r="AG2513" s="158">
        <v>44984</v>
      </c>
      <c r="AH2513" s="297">
        <f t="shared" si="110"/>
        <v>1</v>
      </c>
      <c r="AI2513" s="573"/>
      <c r="AJ2513" s="574" t="s">
        <v>659</v>
      </c>
      <c r="AK2513" s="574" t="s">
        <v>430</v>
      </c>
      <c r="AL2513" s="574"/>
      <c r="AM2513" s="574"/>
      <c r="AN2513" s="574"/>
      <c r="AO2513" s="574"/>
      <c r="AP2513" s="574"/>
      <c r="AQ2513" s="574"/>
      <c r="AR2513" s="574"/>
      <c r="AS2513" s="575"/>
      <c r="AT2513" s="576"/>
      <c r="AU2513" s="575"/>
      <c r="AV2513" s="577"/>
      <c r="AW2513" s="159"/>
    </row>
    <row r="2514" spans="1:49" ht="25.5">
      <c r="A2514" s="395"/>
      <c r="B2514" s="395">
        <v>3064240300</v>
      </c>
      <c r="C2514" s="263" t="s">
        <v>9454</v>
      </c>
      <c r="D2514" s="263" t="s">
        <v>9437</v>
      </c>
      <c r="E2514" s="263" t="s">
        <v>4671</v>
      </c>
      <c r="F2514" s="263" t="s">
        <v>416</v>
      </c>
      <c r="G2514" s="263" t="s">
        <v>666</v>
      </c>
      <c r="H2514" s="263"/>
      <c r="I2514" s="263"/>
      <c r="J2514" s="263"/>
      <c r="K2514" s="263"/>
      <c r="L2514" s="263"/>
      <c r="M2514" s="263"/>
      <c r="N2514" s="263"/>
      <c r="O2514" s="158"/>
      <c r="P2514" s="296">
        <f t="shared" si="111"/>
        <v>0</v>
      </c>
      <c r="Q2514" s="263"/>
      <c r="R2514" s="263"/>
      <c r="S2514" s="263"/>
      <c r="T2514" s="263"/>
      <c r="U2514" s="263"/>
      <c r="V2514" s="263"/>
      <c r="W2514" s="263"/>
      <c r="X2514" s="158"/>
      <c r="Y2514" s="297">
        <f t="shared" si="112"/>
        <v>0</v>
      </c>
      <c r="Z2514" s="263"/>
      <c r="AA2514" s="263"/>
      <c r="AB2514" s="263"/>
      <c r="AC2514" s="263"/>
      <c r="AD2514" s="263"/>
      <c r="AE2514" s="263"/>
      <c r="AF2514" s="263">
        <v>1</v>
      </c>
      <c r="AG2514" s="158">
        <v>44964</v>
      </c>
      <c r="AH2514" s="297">
        <f t="shared" si="110"/>
        <v>1</v>
      </c>
      <c r="AI2514" s="573"/>
      <c r="AJ2514" s="574" t="s">
        <v>659</v>
      </c>
      <c r="AK2514" s="574" t="s">
        <v>430</v>
      </c>
      <c r="AL2514" s="574"/>
      <c r="AM2514" s="574"/>
      <c r="AN2514" s="574"/>
      <c r="AO2514" s="574"/>
      <c r="AP2514" s="574"/>
      <c r="AQ2514" s="574"/>
      <c r="AR2514" s="574"/>
      <c r="AS2514" s="575"/>
      <c r="AT2514" s="576"/>
      <c r="AU2514" s="575"/>
      <c r="AV2514" s="577"/>
      <c r="AW2514" s="159"/>
    </row>
    <row r="2515" spans="1:49" ht="25.5">
      <c r="A2515" s="395"/>
      <c r="B2515" s="395">
        <v>3064240300</v>
      </c>
      <c r="C2515" s="263" t="s">
        <v>9455</v>
      </c>
      <c r="D2515" s="263" t="s">
        <v>9437</v>
      </c>
      <c r="E2515" s="263" t="s">
        <v>4672</v>
      </c>
      <c r="F2515" s="263" t="s">
        <v>416</v>
      </c>
      <c r="G2515" s="263" t="s">
        <v>666</v>
      </c>
      <c r="H2515" s="263"/>
      <c r="I2515" s="263"/>
      <c r="J2515" s="263"/>
      <c r="K2515" s="263"/>
      <c r="L2515" s="263"/>
      <c r="M2515" s="263"/>
      <c r="N2515" s="263"/>
      <c r="O2515" s="158"/>
      <c r="P2515" s="296">
        <f t="shared" si="111"/>
        <v>0</v>
      </c>
      <c r="Q2515" s="263"/>
      <c r="R2515" s="263"/>
      <c r="S2515" s="263"/>
      <c r="T2515" s="263"/>
      <c r="U2515" s="263"/>
      <c r="V2515" s="263"/>
      <c r="W2515" s="263"/>
      <c r="X2515" s="158"/>
      <c r="Y2515" s="297">
        <f t="shared" si="112"/>
        <v>0</v>
      </c>
      <c r="Z2515" s="263"/>
      <c r="AA2515" s="263"/>
      <c r="AB2515" s="263"/>
      <c r="AC2515" s="263"/>
      <c r="AD2515" s="263"/>
      <c r="AE2515" s="263"/>
      <c r="AF2515" s="263">
        <v>1</v>
      </c>
      <c r="AG2515" s="158">
        <v>44984</v>
      </c>
      <c r="AH2515" s="297">
        <f t="shared" si="110"/>
        <v>1</v>
      </c>
      <c r="AI2515" s="573"/>
      <c r="AJ2515" s="574" t="s">
        <v>659</v>
      </c>
      <c r="AK2515" s="574" t="s">
        <v>430</v>
      </c>
      <c r="AL2515" s="574"/>
      <c r="AM2515" s="574"/>
      <c r="AN2515" s="574"/>
      <c r="AO2515" s="574"/>
      <c r="AP2515" s="574"/>
      <c r="AQ2515" s="574"/>
      <c r="AR2515" s="574"/>
      <c r="AS2515" s="575"/>
      <c r="AT2515" s="576"/>
      <c r="AU2515" s="575"/>
      <c r="AV2515" s="577"/>
      <c r="AW2515" s="159"/>
    </row>
    <row r="2516" spans="1:49" ht="25.5">
      <c r="A2516" s="395"/>
      <c r="B2516" s="395">
        <v>3064240300</v>
      </c>
      <c r="C2516" s="263" t="s">
        <v>9456</v>
      </c>
      <c r="D2516" s="263" t="s">
        <v>9437</v>
      </c>
      <c r="E2516" s="263" t="s">
        <v>4673</v>
      </c>
      <c r="F2516" s="263" t="s">
        <v>416</v>
      </c>
      <c r="G2516" s="263" t="s">
        <v>666</v>
      </c>
      <c r="H2516" s="263"/>
      <c r="I2516" s="263"/>
      <c r="J2516" s="263"/>
      <c r="K2516" s="263"/>
      <c r="L2516" s="263"/>
      <c r="M2516" s="263"/>
      <c r="N2516" s="263"/>
      <c r="O2516" s="158"/>
      <c r="P2516" s="296">
        <f t="shared" si="111"/>
        <v>0</v>
      </c>
      <c r="Q2516" s="263"/>
      <c r="R2516" s="263"/>
      <c r="S2516" s="263"/>
      <c r="T2516" s="263"/>
      <c r="U2516" s="263"/>
      <c r="V2516" s="263"/>
      <c r="W2516" s="263"/>
      <c r="X2516" s="158"/>
      <c r="Y2516" s="297">
        <f t="shared" si="112"/>
        <v>0</v>
      </c>
      <c r="Z2516" s="263"/>
      <c r="AA2516" s="263"/>
      <c r="AB2516" s="263"/>
      <c r="AC2516" s="263"/>
      <c r="AD2516" s="263"/>
      <c r="AE2516" s="263"/>
      <c r="AF2516" s="263">
        <v>1</v>
      </c>
      <c r="AG2516" s="158">
        <v>45050</v>
      </c>
      <c r="AH2516" s="297">
        <f t="shared" si="110"/>
        <v>1</v>
      </c>
      <c r="AI2516" s="573"/>
      <c r="AJ2516" s="574" t="s">
        <v>659</v>
      </c>
      <c r="AK2516" s="574" t="s">
        <v>430</v>
      </c>
      <c r="AL2516" s="574"/>
      <c r="AM2516" s="574"/>
      <c r="AN2516" s="574"/>
      <c r="AO2516" s="574"/>
      <c r="AP2516" s="574"/>
      <c r="AQ2516" s="574"/>
      <c r="AR2516" s="574"/>
      <c r="AS2516" s="575"/>
      <c r="AT2516" s="576"/>
      <c r="AU2516" s="575"/>
      <c r="AV2516" s="577"/>
      <c r="AW2516" s="159"/>
    </row>
    <row r="2517" spans="1:49" ht="25.5">
      <c r="A2517" s="395"/>
      <c r="B2517" s="395">
        <v>3064240300</v>
      </c>
      <c r="C2517" s="263" t="s">
        <v>9457</v>
      </c>
      <c r="D2517" s="263" t="s">
        <v>9437</v>
      </c>
      <c r="E2517" s="263" t="s">
        <v>4674</v>
      </c>
      <c r="F2517" s="263" t="s">
        <v>416</v>
      </c>
      <c r="G2517" s="263" t="s">
        <v>666</v>
      </c>
      <c r="H2517" s="263"/>
      <c r="I2517" s="263"/>
      <c r="J2517" s="263"/>
      <c r="K2517" s="263"/>
      <c r="L2517" s="263"/>
      <c r="M2517" s="263"/>
      <c r="N2517" s="263"/>
      <c r="O2517" s="158"/>
      <c r="P2517" s="296">
        <f t="shared" si="111"/>
        <v>0</v>
      </c>
      <c r="Q2517" s="263"/>
      <c r="R2517" s="263"/>
      <c r="S2517" s="263"/>
      <c r="T2517" s="263"/>
      <c r="U2517" s="263"/>
      <c r="V2517" s="263"/>
      <c r="W2517" s="263"/>
      <c r="X2517" s="158"/>
      <c r="Y2517" s="297">
        <f t="shared" si="112"/>
        <v>0</v>
      </c>
      <c r="Z2517" s="263"/>
      <c r="AA2517" s="263"/>
      <c r="AB2517" s="263"/>
      <c r="AC2517" s="263"/>
      <c r="AD2517" s="263"/>
      <c r="AE2517" s="263"/>
      <c r="AF2517" s="263">
        <v>1</v>
      </c>
      <c r="AG2517" s="158">
        <v>45112</v>
      </c>
      <c r="AH2517" s="297">
        <f t="shared" si="110"/>
        <v>1</v>
      </c>
      <c r="AI2517" s="573"/>
      <c r="AJ2517" s="574" t="s">
        <v>659</v>
      </c>
      <c r="AK2517" s="574" t="s">
        <v>430</v>
      </c>
      <c r="AL2517" s="574"/>
      <c r="AM2517" s="574"/>
      <c r="AN2517" s="574"/>
      <c r="AO2517" s="574"/>
      <c r="AP2517" s="574"/>
      <c r="AQ2517" s="574"/>
      <c r="AR2517" s="574"/>
      <c r="AS2517" s="575"/>
      <c r="AT2517" s="576"/>
      <c r="AU2517" s="575"/>
      <c r="AV2517" s="577"/>
      <c r="AW2517" s="159"/>
    </row>
    <row r="2518" spans="1:49" ht="25.5">
      <c r="A2518" s="395"/>
      <c r="B2518" s="395">
        <v>3064240300</v>
      </c>
      <c r="C2518" s="263" t="s">
        <v>9458</v>
      </c>
      <c r="D2518" s="263" t="s">
        <v>9437</v>
      </c>
      <c r="E2518" s="263" t="s">
        <v>4675</v>
      </c>
      <c r="F2518" s="263" t="s">
        <v>416</v>
      </c>
      <c r="G2518" s="263" t="s">
        <v>666</v>
      </c>
      <c r="H2518" s="263"/>
      <c r="I2518" s="263"/>
      <c r="J2518" s="263"/>
      <c r="K2518" s="263"/>
      <c r="L2518" s="263"/>
      <c r="M2518" s="263"/>
      <c r="N2518" s="263"/>
      <c r="O2518" s="158"/>
      <c r="P2518" s="296">
        <f t="shared" si="111"/>
        <v>0</v>
      </c>
      <c r="Q2518" s="263"/>
      <c r="R2518" s="263"/>
      <c r="S2518" s="263"/>
      <c r="T2518" s="263"/>
      <c r="U2518" s="263"/>
      <c r="V2518" s="263"/>
      <c r="W2518" s="263"/>
      <c r="X2518" s="158"/>
      <c r="Y2518" s="297">
        <f t="shared" si="112"/>
        <v>0</v>
      </c>
      <c r="Z2518" s="263"/>
      <c r="AA2518" s="263"/>
      <c r="AB2518" s="263"/>
      <c r="AC2518" s="263"/>
      <c r="AD2518" s="263"/>
      <c r="AE2518" s="263"/>
      <c r="AF2518" s="263">
        <v>1</v>
      </c>
      <c r="AG2518" s="158">
        <v>44964</v>
      </c>
      <c r="AH2518" s="297">
        <f t="shared" si="110"/>
        <v>1</v>
      </c>
      <c r="AI2518" s="573"/>
      <c r="AJ2518" s="574" t="s">
        <v>659</v>
      </c>
      <c r="AK2518" s="574" t="s">
        <v>430</v>
      </c>
      <c r="AL2518" s="574"/>
      <c r="AM2518" s="574"/>
      <c r="AN2518" s="574"/>
      <c r="AO2518" s="574"/>
      <c r="AP2518" s="574"/>
      <c r="AQ2518" s="574"/>
      <c r="AR2518" s="574"/>
      <c r="AS2518" s="575"/>
      <c r="AT2518" s="576"/>
      <c r="AU2518" s="575"/>
      <c r="AV2518" s="577"/>
      <c r="AW2518" s="159"/>
    </row>
    <row r="2519" spans="1:49" ht="25.5">
      <c r="A2519" s="395"/>
      <c r="B2519" s="395">
        <v>3064240300</v>
      </c>
      <c r="C2519" s="263" t="s">
        <v>9459</v>
      </c>
      <c r="D2519" s="263" t="s">
        <v>9437</v>
      </c>
      <c r="E2519" s="263" t="s">
        <v>4676</v>
      </c>
      <c r="F2519" s="263" t="s">
        <v>416</v>
      </c>
      <c r="G2519" s="263" t="s">
        <v>666</v>
      </c>
      <c r="H2519" s="263"/>
      <c r="I2519" s="263"/>
      <c r="J2519" s="263"/>
      <c r="K2519" s="263"/>
      <c r="L2519" s="263"/>
      <c r="M2519" s="263"/>
      <c r="N2519" s="263"/>
      <c r="O2519" s="158"/>
      <c r="P2519" s="296">
        <f t="shared" si="111"/>
        <v>0</v>
      </c>
      <c r="Q2519" s="263"/>
      <c r="R2519" s="263"/>
      <c r="S2519" s="263"/>
      <c r="T2519" s="263"/>
      <c r="U2519" s="263"/>
      <c r="V2519" s="263"/>
      <c r="W2519" s="263"/>
      <c r="X2519" s="158"/>
      <c r="Y2519" s="297">
        <f t="shared" si="112"/>
        <v>0</v>
      </c>
      <c r="Z2519" s="263"/>
      <c r="AA2519" s="263"/>
      <c r="AB2519" s="263"/>
      <c r="AC2519" s="263"/>
      <c r="AD2519" s="263"/>
      <c r="AE2519" s="263"/>
      <c r="AF2519" s="263">
        <v>1</v>
      </c>
      <c r="AG2519" s="158">
        <v>44984</v>
      </c>
      <c r="AH2519" s="297">
        <f t="shared" si="110"/>
        <v>1</v>
      </c>
      <c r="AI2519" s="573"/>
      <c r="AJ2519" s="574" t="s">
        <v>659</v>
      </c>
      <c r="AK2519" s="574" t="s">
        <v>430</v>
      </c>
      <c r="AL2519" s="574"/>
      <c r="AM2519" s="574"/>
      <c r="AN2519" s="574"/>
      <c r="AO2519" s="574"/>
      <c r="AP2519" s="574"/>
      <c r="AQ2519" s="574"/>
      <c r="AR2519" s="574"/>
      <c r="AS2519" s="575"/>
      <c r="AT2519" s="576"/>
      <c r="AU2519" s="575"/>
      <c r="AV2519" s="577"/>
      <c r="AW2519" s="159"/>
    </row>
    <row r="2520" spans="1:49" ht="25.5">
      <c r="A2520" s="395"/>
      <c r="B2520" s="395">
        <v>3064240300</v>
      </c>
      <c r="C2520" s="263" t="s">
        <v>9460</v>
      </c>
      <c r="D2520" s="263" t="s">
        <v>9437</v>
      </c>
      <c r="E2520" s="263" t="s">
        <v>4677</v>
      </c>
      <c r="F2520" s="263" t="s">
        <v>416</v>
      </c>
      <c r="G2520" s="263" t="s">
        <v>666</v>
      </c>
      <c r="H2520" s="263"/>
      <c r="I2520" s="263"/>
      <c r="J2520" s="263"/>
      <c r="K2520" s="263"/>
      <c r="L2520" s="263"/>
      <c r="M2520" s="263"/>
      <c r="N2520" s="263"/>
      <c r="O2520" s="158"/>
      <c r="P2520" s="296">
        <f t="shared" si="111"/>
        <v>0</v>
      </c>
      <c r="Q2520" s="263"/>
      <c r="R2520" s="263"/>
      <c r="S2520" s="263"/>
      <c r="T2520" s="263"/>
      <c r="U2520" s="263"/>
      <c r="V2520" s="263"/>
      <c r="W2520" s="263"/>
      <c r="X2520" s="158"/>
      <c r="Y2520" s="297">
        <f t="shared" si="112"/>
        <v>0</v>
      </c>
      <c r="Z2520" s="263"/>
      <c r="AA2520" s="263"/>
      <c r="AB2520" s="263"/>
      <c r="AC2520" s="263"/>
      <c r="AD2520" s="263"/>
      <c r="AE2520" s="263"/>
      <c r="AF2520" s="263">
        <v>1</v>
      </c>
      <c r="AG2520" s="158">
        <v>45050</v>
      </c>
      <c r="AH2520" s="297">
        <f t="shared" si="110"/>
        <v>1</v>
      </c>
      <c r="AI2520" s="573"/>
      <c r="AJ2520" s="574" t="s">
        <v>659</v>
      </c>
      <c r="AK2520" s="574" t="s">
        <v>430</v>
      </c>
      <c r="AL2520" s="574"/>
      <c r="AM2520" s="574"/>
      <c r="AN2520" s="574"/>
      <c r="AO2520" s="574"/>
      <c r="AP2520" s="574"/>
      <c r="AQ2520" s="574"/>
      <c r="AR2520" s="574"/>
      <c r="AS2520" s="575"/>
      <c r="AT2520" s="576"/>
      <c r="AU2520" s="575"/>
      <c r="AV2520" s="577"/>
      <c r="AW2520" s="159"/>
    </row>
    <row r="2521" spans="1:49" ht="25.5">
      <c r="A2521" s="395"/>
      <c r="B2521" s="395">
        <v>3064240300</v>
      </c>
      <c r="C2521" s="263" t="s">
        <v>9461</v>
      </c>
      <c r="D2521" s="263" t="s">
        <v>9437</v>
      </c>
      <c r="E2521" s="263" t="s">
        <v>4678</v>
      </c>
      <c r="F2521" s="263" t="s">
        <v>416</v>
      </c>
      <c r="G2521" s="263" t="s">
        <v>666</v>
      </c>
      <c r="H2521" s="263"/>
      <c r="I2521" s="263"/>
      <c r="J2521" s="263"/>
      <c r="K2521" s="263"/>
      <c r="L2521" s="263"/>
      <c r="M2521" s="263"/>
      <c r="N2521" s="263"/>
      <c r="O2521" s="158"/>
      <c r="P2521" s="296">
        <f t="shared" si="111"/>
        <v>0</v>
      </c>
      <c r="Q2521" s="263"/>
      <c r="R2521" s="263"/>
      <c r="S2521" s="263"/>
      <c r="T2521" s="263"/>
      <c r="U2521" s="263"/>
      <c r="V2521" s="263"/>
      <c r="W2521" s="263"/>
      <c r="X2521" s="158"/>
      <c r="Y2521" s="297">
        <f t="shared" si="112"/>
        <v>0</v>
      </c>
      <c r="Z2521" s="263"/>
      <c r="AA2521" s="263"/>
      <c r="AB2521" s="263"/>
      <c r="AC2521" s="263"/>
      <c r="AD2521" s="263"/>
      <c r="AE2521" s="263"/>
      <c r="AF2521" s="263">
        <v>1</v>
      </c>
      <c r="AG2521" s="158">
        <v>44984</v>
      </c>
      <c r="AH2521" s="297">
        <f t="shared" si="110"/>
        <v>1</v>
      </c>
      <c r="AI2521" s="573"/>
      <c r="AJ2521" s="574" t="s">
        <v>659</v>
      </c>
      <c r="AK2521" s="574" t="s">
        <v>430</v>
      </c>
      <c r="AL2521" s="574"/>
      <c r="AM2521" s="574"/>
      <c r="AN2521" s="574"/>
      <c r="AO2521" s="574"/>
      <c r="AP2521" s="574"/>
      <c r="AQ2521" s="574"/>
      <c r="AR2521" s="574"/>
      <c r="AS2521" s="575"/>
      <c r="AT2521" s="576"/>
      <c r="AU2521" s="575"/>
      <c r="AV2521" s="577"/>
      <c r="AW2521" s="159"/>
    </row>
    <row r="2522" spans="1:49" ht="25.5">
      <c r="A2522" s="395"/>
      <c r="B2522" s="395">
        <v>3064240300</v>
      </c>
      <c r="C2522" s="263" t="s">
        <v>9462</v>
      </c>
      <c r="D2522" s="263" t="s">
        <v>9437</v>
      </c>
      <c r="E2522" s="263" t="s">
        <v>4679</v>
      </c>
      <c r="F2522" s="263" t="s">
        <v>416</v>
      </c>
      <c r="G2522" s="263" t="s">
        <v>666</v>
      </c>
      <c r="H2522" s="263"/>
      <c r="I2522" s="263"/>
      <c r="J2522" s="263"/>
      <c r="K2522" s="263"/>
      <c r="L2522" s="263"/>
      <c r="M2522" s="263"/>
      <c r="N2522" s="263"/>
      <c r="O2522" s="158"/>
      <c r="P2522" s="296">
        <f t="shared" si="111"/>
        <v>0</v>
      </c>
      <c r="Q2522" s="263"/>
      <c r="R2522" s="263"/>
      <c r="S2522" s="263"/>
      <c r="T2522" s="263"/>
      <c r="U2522" s="263"/>
      <c r="V2522" s="263"/>
      <c r="W2522" s="263"/>
      <c r="X2522" s="158"/>
      <c r="Y2522" s="297">
        <f t="shared" si="112"/>
        <v>0</v>
      </c>
      <c r="Z2522" s="263"/>
      <c r="AA2522" s="263"/>
      <c r="AB2522" s="263"/>
      <c r="AC2522" s="263"/>
      <c r="AD2522" s="263"/>
      <c r="AE2522" s="263"/>
      <c r="AF2522" s="263">
        <v>1</v>
      </c>
      <c r="AG2522" s="158">
        <v>45050</v>
      </c>
      <c r="AH2522" s="297">
        <f t="shared" si="110"/>
        <v>1</v>
      </c>
      <c r="AI2522" s="573"/>
      <c r="AJ2522" s="574" t="s">
        <v>659</v>
      </c>
      <c r="AK2522" s="574" t="s">
        <v>430</v>
      </c>
      <c r="AL2522" s="574"/>
      <c r="AM2522" s="574"/>
      <c r="AN2522" s="574"/>
      <c r="AO2522" s="574"/>
      <c r="AP2522" s="574"/>
      <c r="AQ2522" s="574"/>
      <c r="AR2522" s="574"/>
      <c r="AS2522" s="575"/>
      <c r="AT2522" s="576"/>
      <c r="AU2522" s="575"/>
      <c r="AV2522" s="577"/>
      <c r="AW2522" s="159"/>
    </row>
    <row r="2523" spans="1:49" ht="25.5">
      <c r="A2523" s="395"/>
      <c r="B2523" s="395">
        <v>3064240300</v>
      </c>
      <c r="C2523" s="263" t="s">
        <v>9463</v>
      </c>
      <c r="D2523" s="263" t="s">
        <v>9437</v>
      </c>
      <c r="E2523" s="263" t="s">
        <v>4680</v>
      </c>
      <c r="F2523" s="263" t="s">
        <v>416</v>
      </c>
      <c r="G2523" s="263" t="s">
        <v>666</v>
      </c>
      <c r="H2523" s="263"/>
      <c r="I2523" s="263"/>
      <c r="J2523" s="263"/>
      <c r="K2523" s="263"/>
      <c r="L2523" s="263"/>
      <c r="M2523" s="263"/>
      <c r="N2523" s="263"/>
      <c r="O2523" s="158"/>
      <c r="P2523" s="296">
        <f t="shared" si="111"/>
        <v>0</v>
      </c>
      <c r="Q2523" s="263"/>
      <c r="R2523" s="263"/>
      <c r="S2523" s="263"/>
      <c r="T2523" s="263"/>
      <c r="U2523" s="263"/>
      <c r="V2523" s="263"/>
      <c r="W2523" s="263"/>
      <c r="X2523" s="158"/>
      <c r="Y2523" s="297">
        <f t="shared" si="112"/>
        <v>0</v>
      </c>
      <c r="Z2523" s="263"/>
      <c r="AA2523" s="263"/>
      <c r="AB2523" s="263"/>
      <c r="AC2523" s="263"/>
      <c r="AD2523" s="263"/>
      <c r="AE2523" s="263"/>
      <c r="AF2523" s="263">
        <v>1</v>
      </c>
      <c r="AG2523" s="158">
        <v>45050</v>
      </c>
      <c r="AH2523" s="297">
        <f t="shared" si="110"/>
        <v>1</v>
      </c>
      <c r="AI2523" s="573"/>
      <c r="AJ2523" s="574" t="s">
        <v>659</v>
      </c>
      <c r="AK2523" s="574" t="s">
        <v>430</v>
      </c>
      <c r="AL2523" s="574"/>
      <c r="AM2523" s="574"/>
      <c r="AN2523" s="574"/>
      <c r="AO2523" s="574"/>
      <c r="AP2523" s="574"/>
      <c r="AQ2523" s="574"/>
      <c r="AR2523" s="574"/>
      <c r="AS2523" s="575"/>
      <c r="AT2523" s="576"/>
      <c r="AU2523" s="575"/>
      <c r="AV2523" s="577"/>
      <c r="AW2523" s="159"/>
    </row>
    <row r="2524" spans="1:49" ht="25.5">
      <c r="A2524" s="395"/>
      <c r="B2524" s="395">
        <v>3064240300</v>
      </c>
      <c r="C2524" s="263" t="s">
        <v>9464</v>
      </c>
      <c r="D2524" s="263" t="s">
        <v>9465</v>
      </c>
      <c r="E2524" s="263" t="s">
        <v>4681</v>
      </c>
      <c r="F2524" s="263" t="s">
        <v>416</v>
      </c>
      <c r="G2524" s="263" t="s">
        <v>666</v>
      </c>
      <c r="H2524" s="263"/>
      <c r="I2524" s="263"/>
      <c r="J2524" s="263"/>
      <c r="K2524" s="263"/>
      <c r="L2524" s="263"/>
      <c r="M2524" s="263"/>
      <c r="N2524" s="263"/>
      <c r="O2524" s="158"/>
      <c r="P2524" s="296">
        <f t="shared" si="111"/>
        <v>0</v>
      </c>
      <c r="Q2524" s="263"/>
      <c r="R2524" s="263"/>
      <c r="S2524" s="263"/>
      <c r="T2524" s="263"/>
      <c r="U2524" s="263"/>
      <c r="V2524" s="263"/>
      <c r="W2524" s="263"/>
      <c r="X2524" s="158"/>
      <c r="Y2524" s="297">
        <f t="shared" si="112"/>
        <v>0</v>
      </c>
      <c r="Z2524" s="263"/>
      <c r="AA2524" s="263"/>
      <c r="AB2524" s="263"/>
      <c r="AC2524" s="263"/>
      <c r="AD2524" s="263"/>
      <c r="AE2524" s="263"/>
      <c r="AF2524" s="263">
        <v>1</v>
      </c>
      <c r="AG2524" s="158">
        <v>44972</v>
      </c>
      <c r="AH2524" s="297">
        <f t="shared" si="110"/>
        <v>1</v>
      </c>
      <c r="AI2524" s="573"/>
      <c r="AJ2524" s="574" t="s">
        <v>659</v>
      </c>
      <c r="AK2524" s="574" t="s">
        <v>430</v>
      </c>
      <c r="AL2524" s="574"/>
      <c r="AM2524" s="574"/>
      <c r="AN2524" s="574"/>
      <c r="AO2524" s="574"/>
      <c r="AP2524" s="574"/>
      <c r="AQ2524" s="574"/>
      <c r="AR2524" s="574"/>
      <c r="AS2524" s="575"/>
      <c r="AT2524" s="576"/>
      <c r="AU2524" s="575"/>
      <c r="AV2524" s="577"/>
      <c r="AW2524" s="159"/>
    </row>
    <row r="2525" spans="1:49" ht="25.5">
      <c r="A2525" s="395"/>
      <c r="B2525" s="395">
        <v>3064240300</v>
      </c>
      <c r="C2525" s="263" t="s">
        <v>9466</v>
      </c>
      <c r="D2525" s="263" t="s">
        <v>9465</v>
      </c>
      <c r="E2525" s="263" t="s">
        <v>4682</v>
      </c>
      <c r="F2525" s="263" t="s">
        <v>416</v>
      </c>
      <c r="G2525" s="263" t="s">
        <v>666</v>
      </c>
      <c r="H2525" s="263"/>
      <c r="I2525" s="263"/>
      <c r="J2525" s="263"/>
      <c r="K2525" s="263"/>
      <c r="L2525" s="263"/>
      <c r="M2525" s="263"/>
      <c r="N2525" s="263"/>
      <c r="O2525" s="158"/>
      <c r="P2525" s="296">
        <f t="shared" si="111"/>
        <v>0</v>
      </c>
      <c r="Q2525" s="263"/>
      <c r="R2525" s="263"/>
      <c r="S2525" s="263"/>
      <c r="T2525" s="263"/>
      <c r="U2525" s="263"/>
      <c r="V2525" s="263"/>
      <c r="W2525" s="263"/>
      <c r="X2525" s="158"/>
      <c r="Y2525" s="297">
        <f t="shared" si="112"/>
        <v>0</v>
      </c>
      <c r="Z2525" s="263"/>
      <c r="AA2525" s="263"/>
      <c r="AB2525" s="263"/>
      <c r="AC2525" s="263"/>
      <c r="AD2525" s="263"/>
      <c r="AE2525" s="263"/>
      <c r="AF2525" s="263">
        <v>1</v>
      </c>
      <c r="AG2525" s="158">
        <v>45113</v>
      </c>
      <c r="AH2525" s="297">
        <f t="shared" si="110"/>
        <v>1</v>
      </c>
      <c r="AI2525" s="573"/>
      <c r="AJ2525" s="574" t="s">
        <v>659</v>
      </c>
      <c r="AK2525" s="574" t="s">
        <v>430</v>
      </c>
      <c r="AL2525" s="574"/>
      <c r="AM2525" s="574"/>
      <c r="AN2525" s="574"/>
      <c r="AO2525" s="574"/>
      <c r="AP2525" s="574"/>
      <c r="AQ2525" s="574"/>
      <c r="AR2525" s="574"/>
      <c r="AS2525" s="575"/>
      <c r="AT2525" s="576"/>
      <c r="AU2525" s="575"/>
      <c r="AV2525" s="577"/>
      <c r="AW2525" s="159"/>
    </row>
    <row r="2526" spans="1:49" ht="25.5">
      <c r="A2526" s="395"/>
      <c r="B2526" s="395">
        <v>3064240300</v>
      </c>
      <c r="C2526" s="263" t="s">
        <v>9467</v>
      </c>
      <c r="D2526" s="263" t="s">
        <v>9465</v>
      </c>
      <c r="E2526" s="263" t="s">
        <v>4683</v>
      </c>
      <c r="F2526" s="263" t="s">
        <v>416</v>
      </c>
      <c r="G2526" s="263" t="s">
        <v>666</v>
      </c>
      <c r="H2526" s="263"/>
      <c r="I2526" s="263"/>
      <c r="J2526" s="263"/>
      <c r="K2526" s="263"/>
      <c r="L2526" s="263"/>
      <c r="M2526" s="263"/>
      <c r="N2526" s="263"/>
      <c r="O2526" s="158"/>
      <c r="P2526" s="296">
        <f t="shared" si="111"/>
        <v>0</v>
      </c>
      <c r="Q2526" s="263"/>
      <c r="R2526" s="263"/>
      <c r="S2526" s="263"/>
      <c r="T2526" s="263"/>
      <c r="U2526" s="263"/>
      <c r="V2526" s="263"/>
      <c r="W2526" s="263"/>
      <c r="X2526" s="158"/>
      <c r="Y2526" s="297">
        <f t="shared" si="112"/>
        <v>0</v>
      </c>
      <c r="Z2526" s="263"/>
      <c r="AA2526" s="263"/>
      <c r="AB2526" s="263"/>
      <c r="AC2526" s="263"/>
      <c r="AD2526" s="263"/>
      <c r="AE2526" s="263"/>
      <c r="AF2526" s="263">
        <v>1</v>
      </c>
      <c r="AG2526" s="158">
        <v>45007</v>
      </c>
      <c r="AH2526" s="297">
        <f t="shared" si="110"/>
        <v>1</v>
      </c>
      <c r="AI2526" s="573"/>
      <c r="AJ2526" s="574" t="s">
        <v>659</v>
      </c>
      <c r="AK2526" s="574" t="s">
        <v>430</v>
      </c>
      <c r="AL2526" s="574"/>
      <c r="AM2526" s="574"/>
      <c r="AN2526" s="574"/>
      <c r="AO2526" s="574"/>
      <c r="AP2526" s="574"/>
      <c r="AQ2526" s="574"/>
      <c r="AR2526" s="574"/>
      <c r="AS2526" s="575"/>
      <c r="AT2526" s="576"/>
      <c r="AU2526" s="575"/>
      <c r="AV2526" s="577"/>
      <c r="AW2526" s="159"/>
    </row>
    <row r="2527" spans="1:49" ht="25.5">
      <c r="A2527" s="395"/>
      <c r="B2527" s="395">
        <v>3064240300</v>
      </c>
      <c r="C2527" s="263" t="s">
        <v>9468</v>
      </c>
      <c r="D2527" s="263" t="s">
        <v>9465</v>
      </c>
      <c r="E2527" s="263" t="s">
        <v>4684</v>
      </c>
      <c r="F2527" s="263" t="s">
        <v>416</v>
      </c>
      <c r="G2527" s="263" t="s">
        <v>666</v>
      </c>
      <c r="H2527" s="263"/>
      <c r="I2527" s="263"/>
      <c r="J2527" s="263"/>
      <c r="K2527" s="263"/>
      <c r="L2527" s="263"/>
      <c r="M2527" s="263"/>
      <c r="N2527" s="263"/>
      <c r="O2527" s="158"/>
      <c r="P2527" s="296">
        <f t="shared" si="111"/>
        <v>0</v>
      </c>
      <c r="Q2527" s="263"/>
      <c r="R2527" s="263"/>
      <c r="S2527" s="263"/>
      <c r="T2527" s="263"/>
      <c r="U2527" s="263"/>
      <c r="V2527" s="263"/>
      <c r="W2527" s="263"/>
      <c r="X2527" s="158"/>
      <c r="Y2527" s="297">
        <f t="shared" si="112"/>
        <v>0</v>
      </c>
      <c r="Z2527" s="263"/>
      <c r="AA2527" s="263"/>
      <c r="AB2527" s="263"/>
      <c r="AC2527" s="263"/>
      <c r="AD2527" s="263"/>
      <c r="AE2527" s="263"/>
      <c r="AF2527" s="263">
        <v>1</v>
      </c>
      <c r="AG2527" s="158">
        <v>44984</v>
      </c>
      <c r="AH2527" s="297">
        <f t="shared" si="110"/>
        <v>1</v>
      </c>
      <c r="AI2527" s="573"/>
      <c r="AJ2527" s="574" t="s">
        <v>659</v>
      </c>
      <c r="AK2527" s="574" t="s">
        <v>430</v>
      </c>
      <c r="AL2527" s="574"/>
      <c r="AM2527" s="574"/>
      <c r="AN2527" s="574"/>
      <c r="AO2527" s="574"/>
      <c r="AP2527" s="574"/>
      <c r="AQ2527" s="574"/>
      <c r="AR2527" s="574"/>
      <c r="AS2527" s="575"/>
      <c r="AT2527" s="576"/>
      <c r="AU2527" s="575"/>
      <c r="AV2527" s="577"/>
      <c r="AW2527" s="159"/>
    </row>
    <row r="2528" spans="1:49" ht="25.5">
      <c r="A2528" s="395"/>
      <c r="B2528" s="395">
        <v>3064240300</v>
      </c>
      <c r="C2528" s="263" t="s">
        <v>9469</v>
      </c>
      <c r="D2528" s="263" t="s">
        <v>9465</v>
      </c>
      <c r="E2528" s="263" t="s">
        <v>4685</v>
      </c>
      <c r="F2528" s="263" t="s">
        <v>416</v>
      </c>
      <c r="G2528" s="263" t="s">
        <v>666</v>
      </c>
      <c r="H2528" s="263"/>
      <c r="I2528" s="263"/>
      <c r="J2528" s="263"/>
      <c r="K2528" s="263"/>
      <c r="L2528" s="263"/>
      <c r="M2528" s="263"/>
      <c r="N2528" s="263"/>
      <c r="O2528" s="158"/>
      <c r="P2528" s="296">
        <f t="shared" si="111"/>
        <v>0</v>
      </c>
      <c r="Q2528" s="263"/>
      <c r="R2528" s="263"/>
      <c r="S2528" s="263"/>
      <c r="T2528" s="263"/>
      <c r="U2528" s="263"/>
      <c r="V2528" s="263"/>
      <c r="W2528" s="263"/>
      <c r="X2528" s="158"/>
      <c r="Y2528" s="297">
        <f t="shared" si="112"/>
        <v>0</v>
      </c>
      <c r="Z2528" s="263"/>
      <c r="AA2528" s="263"/>
      <c r="AB2528" s="263"/>
      <c r="AC2528" s="263"/>
      <c r="AD2528" s="263"/>
      <c r="AE2528" s="263"/>
      <c r="AF2528" s="263">
        <v>1</v>
      </c>
      <c r="AG2528" s="158">
        <v>44963</v>
      </c>
      <c r="AH2528" s="297">
        <f t="shared" si="110"/>
        <v>1</v>
      </c>
      <c r="AI2528" s="573"/>
      <c r="AJ2528" s="574" t="s">
        <v>659</v>
      </c>
      <c r="AK2528" s="574" t="s">
        <v>430</v>
      </c>
      <c r="AL2528" s="574"/>
      <c r="AM2528" s="574"/>
      <c r="AN2528" s="574"/>
      <c r="AO2528" s="574"/>
      <c r="AP2528" s="574"/>
      <c r="AQ2528" s="574"/>
      <c r="AR2528" s="574"/>
      <c r="AS2528" s="575"/>
      <c r="AT2528" s="576"/>
      <c r="AU2528" s="575"/>
      <c r="AV2528" s="577"/>
      <c r="AW2528" s="159"/>
    </row>
    <row r="2529" spans="1:49" ht="25.5">
      <c r="A2529" s="395"/>
      <c r="B2529" s="395">
        <v>3064240300</v>
      </c>
      <c r="C2529" s="263" t="s">
        <v>9470</v>
      </c>
      <c r="D2529" s="263" t="s">
        <v>9465</v>
      </c>
      <c r="E2529" s="263" t="s">
        <v>4686</v>
      </c>
      <c r="F2529" s="263" t="s">
        <v>416</v>
      </c>
      <c r="G2529" s="263" t="s">
        <v>666</v>
      </c>
      <c r="H2529" s="263"/>
      <c r="I2529" s="263"/>
      <c r="J2529" s="263"/>
      <c r="K2529" s="263"/>
      <c r="L2529" s="263"/>
      <c r="M2529" s="263"/>
      <c r="N2529" s="263"/>
      <c r="O2529" s="158"/>
      <c r="P2529" s="296">
        <f t="shared" si="111"/>
        <v>0</v>
      </c>
      <c r="Q2529" s="263"/>
      <c r="R2529" s="263"/>
      <c r="S2529" s="263"/>
      <c r="T2529" s="263"/>
      <c r="U2529" s="263"/>
      <c r="V2529" s="263"/>
      <c r="W2529" s="263"/>
      <c r="X2529" s="158"/>
      <c r="Y2529" s="297">
        <f t="shared" si="112"/>
        <v>0</v>
      </c>
      <c r="Z2529" s="263"/>
      <c r="AA2529" s="263"/>
      <c r="AB2529" s="263"/>
      <c r="AC2529" s="263"/>
      <c r="AD2529" s="263"/>
      <c r="AE2529" s="263"/>
      <c r="AF2529" s="263">
        <v>1</v>
      </c>
      <c r="AG2529" s="158">
        <v>44999</v>
      </c>
      <c r="AH2529" s="297">
        <f t="shared" si="110"/>
        <v>1</v>
      </c>
      <c r="AI2529" s="573"/>
      <c r="AJ2529" s="574" t="s">
        <v>659</v>
      </c>
      <c r="AK2529" s="574" t="s">
        <v>430</v>
      </c>
      <c r="AL2529" s="574"/>
      <c r="AM2529" s="574"/>
      <c r="AN2529" s="574"/>
      <c r="AO2529" s="574"/>
      <c r="AP2529" s="574"/>
      <c r="AQ2529" s="574"/>
      <c r="AR2529" s="574"/>
      <c r="AS2529" s="575"/>
      <c r="AT2529" s="576"/>
      <c r="AU2529" s="575"/>
      <c r="AV2529" s="577"/>
      <c r="AW2529" s="159"/>
    </row>
    <row r="2530" spans="1:49" ht="25.5">
      <c r="A2530" s="395"/>
      <c r="B2530" s="395">
        <v>3064240300</v>
      </c>
      <c r="C2530" s="263" t="s">
        <v>9471</v>
      </c>
      <c r="D2530" s="263" t="s">
        <v>9465</v>
      </c>
      <c r="E2530" s="263" t="s">
        <v>4687</v>
      </c>
      <c r="F2530" s="263" t="s">
        <v>416</v>
      </c>
      <c r="G2530" s="263" t="s">
        <v>666</v>
      </c>
      <c r="H2530" s="263"/>
      <c r="I2530" s="263"/>
      <c r="J2530" s="263"/>
      <c r="K2530" s="263"/>
      <c r="L2530" s="263"/>
      <c r="M2530" s="263"/>
      <c r="N2530" s="263"/>
      <c r="O2530" s="158"/>
      <c r="P2530" s="296">
        <f t="shared" si="111"/>
        <v>0</v>
      </c>
      <c r="Q2530" s="263"/>
      <c r="R2530" s="263"/>
      <c r="S2530" s="263"/>
      <c r="T2530" s="263"/>
      <c r="U2530" s="263"/>
      <c r="V2530" s="263"/>
      <c r="W2530" s="263"/>
      <c r="X2530" s="158"/>
      <c r="Y2530" s="297">
        <f t="shared" si="112"/>
        <v>0</v>
      </c>
      <c r="Z2530" s="263"/>
      <c r="AA2530" s="263"/>
      <c r="AB2530" s="263"/>
      <c r="AC2530" s="263"/>
      <c r="AD2530" s="263"/>
      <c r="AE2530" s="263"/>
      <c r="AF2530" s="263">
        <v>1</v>
      </c>
      <c r="AG2530" s="158">
        <v>45006</v>
      </c>
      <c r="AH2530" s="297">
        <f t="shared" si="110"/>
        <v>1</v>
      </c>
      <c r="AI2530" s="573"/>
      <c r="AJ2530" s="574" t="s">
        <v>659</v>
      </c>
      <c r="AK2530" s="574" t="s">
        <v>430</v>
      </c>
      <c r="AL2530" s="574"/>
      <c r="AM2530" s="574"/>
      <c r="AN2530" s="574"/>
      <c r="AO2530" s="574"/>
      <c r="AP2530" s="574"/>
      <c r="AQ2530" s="574"/>
      <c r="AR2530" s="574"/>
      <c r="AS2530" s="575"/>
      <c r="AT2530" s="576"/>
      <c r="AU2530" s="575"/>
      <c r="AV2530" s="577"/>
      <c r="AW2530" s="159"/>
    </row>
    <row r="2531" spans="1:49" ht="25.5">
      <c r="A2531" s="395"/>
      <c r="B2531" s="395">
        <v>3064240300</v>
      </c>
      <c r="C2531" s="263" t="s">
        <v>9472</v>
      </c>
      <c r="D2531" s="263" t="s">
        <v>9465</v>
      </c>
      <c r="E2531" s="263" t="s">
        <v>4688</v>
      </c>
      <c r="F2531" s="263" t="s">
        <v>416</v>
      </c>
      <c r="G2531" s="263" t="s">
        <v>666</v>
      </c>
      <c r="H2531" s="263"/>
      <c r="I2531" s="263"/>
      <c r="J2531" s="263"/>
      <c r="K2531" s="263"/>
      <c r="L2531" s="263"/>
      <c r="M2531" s="263"/>
      <c r="N2531" s="263"/>
      <c r="O2531" s="158"/>
      <c r="P2531" s="296">
        <f t="shared" si="111"/>
        <v>0</v>
      </c>
      <c r="Q2531" s="263"/>
      <c r="R2531" s="263"/>
      <c r="S2531" s="263"/>
      <c r="T2531" s="263"/>
      <c r="U2531" s="263"/>
      <c r="V2531" s="263"/>
      <c r="W2531" s="263"/>
      <c r="X2531" s="158"/>
      <c r="Y2531" s="297">
        <f t="shared" si="112"/>
        <v>0</v>
      </c>
      <c r="Z2531" s="263"/>
      <c r="AA2531" s="263"/>
      <c r="AB2531" s="263"/>
      <c r="AC2531" s="263"/>
      <c r="AD2531" s="263"/>
      <c r="AE2531" s="263"/>
      <c r="AF2531" s="263">
        <v>1</v>
      </c>
      <c r="AG2531" s="158">
        <v>45007</v>
      </c>
      <c r="AH2531" s="297">
        <f t="shared" si="110"/>
        <v>1</v>
      </c>
      <c r="AI2531" s="573"/>
      <c r="AJ2531" s="574" t="s">
        <v>659</v>
      </c>
      <c r="AK2531" s="574" t="s">
        <v>430</v>
      </c>
      <c r="AL2531" s="574"/>
      <c r="AM2531" s="574"/>
      <c r="AN2531" s="574"/>
      <c r="AO2531" s="574"/>
      <c r="AP2531" s="574"/>
      <c r="AQ2531" s="574"/>
      <c r="AR2531" s="574"/>
      <c r="AS2531" s="575"/>
      <c r="AT2531" s="576"/>
      <c r="AU2531" s="575"/>
      <c r="AV2531" s="577"/>
      <c r="AW2531" s="159"/>
    </row>
    <row r="2532" spans="1:49" ht="25.5">
      <c r="A2532" s="395"/>
      <c r="B2532" s="395">
        <v>3064240300</v>
      </c>
      <c r="C2532" s="263" t="s">
        <v>9473</v>
      </c>
      <c r="D2532" s="263" t="s">
        <v>9465</v>
      </c>
      <c r="E2532" s="263" t="s">
        <v>4689</v>
      </c>
      <c r="F2532" s="263" t="s">
        <v>416</v>
      </c>
      <c r="G2532" s="263" t="s">
        <v>666</v>
      </c>
      <c r="H2532" s="263"/>
      <c r="I2532" s="263"/>
      <c r="J2532" s="263"/>
      <c r="K2532" s="263"/>
      <c r="L2532" s="263"/>
      <c r="M2532" s="263"/>
      <c r="N2532" s="263"/>
      <c r="O2532" s="158"/>
      <c r="P2532" s="296">
        <f t="shared" si="111"/>
        <v>0</v>
      </c>
      <c r="Q2532" s="263"/>
      <c r="R2532" s="263"/>
      <c r="S2532" s="263"/>
      <c r="T2532" s="263"/>
      <c r="U2532" s="263"/>
      <c r="V2532" s="263"/>
      <c r="W2532" s="263"/>
      <c r="X2532" s="158"/>
      <c r="Y2532" s="297">
        <f t="shared" si="112"/>
        <v>0</v>
      </c>
      <c r="Z2532" s="263"/>
      <c r="AA2532" s="263"/>
      <c r="AB2532" s="263"/>
      <c r="AC2532" s="263"/>
      <c r="AD2532" s="263"/>
      <c r="AE2532" s="263"/>
      <c r="AF2532" s="263">
        <v>1</v>
      </c>
      <c r="AG2532" s="158">
        <v>45006</v>
      </c>
      <c r="AH2532" s="297">
        <f t="shared" si="110"/>
        <v>1</v>
      </c>
      <c r="AI2532" s="573"/>
      <c r="AJ2532" s="574" t="s">
        <v>659</v>
      </c>
      <c r="AK2532" s="574" t="s">
        <v>430</v>
      </c>
      <c r="AL2532" s="574"/>
      <c r="AM2532" s="574"/>
      <c r="AN2532" s="574"/>
      <c r="AO2532" s="574"/>
      <c r="AP2532" s="574"/>
      <c r="AQ2532" s="574"/>
      <c r="AR2532" s="574"/>
      <c r="AS2532" s="575"/>
      <c r="AT2532" s="576"/>
      <c r="AU2532" s="575"/>
      <c r="AV2532" s="577"/>
      <c r="AW2532" s="159"/>
    </row>
    <row r="2533" spans="1:49" ht="25.5">
      <c r="A2533" s="395"/>
      <c r="B2533" s="395">
        <v>3064240300</v>
      </c>
      <c r="C2533" s="263" t="s">
        <v>9474</v>
      </c>
      <c r="D2533" s="263" t="s">
        <v>9465</v>
      </c>
      <c r="E2533" s="263" t="s">
        <v>4690</v>
      </c>
      <c r="F2533" s="263" t="s">
        <v>416</v>
      </c>
      <c r="G2533" s="263" t="s">
        <v>666</v>
      </c>
      <c r="H2533" s="263"/>
      <c r="I2533" s="263"/>
      <c r="J2533" s="263"/>
      <c r="K2533" s="263"/>
      <c r="L2533" s="263"/>
      <c r="M2533" s="263"/>
      <c r="N2533" s="263"/>
      <c r="O2533" s="158"/>
      <c r="P2533" s="296">
        <f t="shared" si="111"/>
        <v>0</v>
      </c>
      <c r="Q2533" s="263"/>
      <c r="R2533" s="263"/>
      <c r="S2533" s="263"/>
      <c r="T2533" s="263"/>
      <c r="U2533" s="263"/>
      <c r="V2533" s="263"/>
      <c r="W2533" s="263"/>
      <c r="X2533" s="158"/>
      <c r="Y2533" s="297">
        <f t="shared" si="112"/>
        <v>0</v>
      </c>
      <c r="Z2533" s="263"/>
      <c r="AA2533" s="263"/>
      <c r="AB2533" s="263"/>
      <c r="AC2533" s="263"/>
      <c r="AD2533" s="263"/>
      <c r="AE2533" s="263"/>
      <c r="AF2533" s="263">
        <v>1</v>
      </c>
      <c r="AG2533" s="158">
        <v>45007</v>
      </c>
      <c r="AH2533" s="297">
        <f t="shared" si="110"/>
        <v>1</v>
      </c>
      <c r="AI2533" s="573"/>
      <c r="AJ2533" s="574" t="s">
        <v>659</v>
      </c>
      <c r="AK2533" s="574" t="s">
        <v>430</v>
      </c>
      <c r="AL2533" s="574"/>
      <c r="AM2533" s="574"/>
      <c r="AN2533" s="574"/>
      <c r="AO2533" s="574"/>
      <c r="AP2533" s="574"/>
      <c r="AQ2533" s="574"/>
      <c r="AR2533" s="574"/>
      <c r="AS2533" s="575"/>
      <c r="AT2533" s="576"/>
      <c r="AU2533" s="575"/>
      <c r="AV2533" s="577"/>
      <c r="AW2533" s="159"/>
    </row>
    <row r="2534" spans="1:49" ht="25.5">
      <c r="A2534" s="395"/>
      <c r="B2534" s="395">
        <v>3064240300</v>
      </c>
      <c r="C2534" s="263" t="s">
        <v>9475</v>
      </c>
      <c r="D2534" s="263" t="s">
        <v>9465</v>
      </c>
      <c r="E2534" s="263" t="s">
        <v>4691</v>
      </c>
      <c r="F2534" s="263" t="s">
        <v>416</v>
      </c>
      <c r="G2534" s="263" t="s">
        <v>666</v>
      </c>
      <c r="H2534" s="263"/>
      <c r="I2534" s="263"/>
      <c r="J2534" s="263"/>
      <c r="K2534" s="263"/>
      <c r="L2534" s="263"/>
      <c r="M2534" s="263"/>
      <c r="N2534" s="263"/>
      <c r="O2534" s="158"/>
      <c r="P2534" s="296">
        <f t="shared" si="111"/>
        <v>0</v>
      </c>
      <c r="Q2534" s="263"/>
      <c r="R2534" s="263"/>
      <c r="S2534" s="263"/>
      <c r="T2534" s="263"/>
      <c r="U2534" s="263"/>
      <c r="V2534" s="263"/>
      <c r="W2534" s="263"/>
      <c r="X2534" s="158"/>
      <c r="Y2534" s="297">
        <f t="shared" si="112"/>
        <v>0</v>
      </c>
      <c r="Z2534" s="263"/>
      <c r="AA2534" s="263"/>
      <c r="AB2534" s="263"/>
      <c r="AC2534" s="263"/>
      <c r="AD2534" s="263"/>
      <c r="AE2534" s="263"/>
      <c r="AF2534" s="263">
        <v>1</v>
      </c>
      <c r="AG2534" s="158">
        <v>45006</v>
      </c>
      <c r="AH2534" s="297">
        <f t="shared" si="110"/>
        <v>1</v>
      </c>
      <c r="AI2534" s="573"/>
      <c r="AJ2534" s="574" t="s">
        <v>659</v>
      </c>
      <c r="AK2534" s="574" t="s">
        <v>430</v>
      </c>
      <c r="AL2534" s="574"/>
      <c r="AM2534" s="574"/>
      <c r="AN2534" s="574"/>
      <c r="AO2534" s="574"/>
      <c r="AP2534" s="574"/>
      <c r="AQ2534" s="574"/>
      <c r="AR2534" s="574"/>
      <c r="AS2534" s="575"/>
      <c r="AT2534" s="576"/>
      <c r="AU2534" s="575"/>
      <c r="AV2534" s="577"/>
      <c r="AW2534" s="159"/>
    </row>
    <row r="2535" spans="1:49" ht="25.5">
      <c r="A2535" s="395"/>
      <c r="B2535" s="395">
        <v>3064240300</v>
      </c>
      <c r="C2535" s="263" t="s">
        <v>9476</v>
      </c>
      <c r="D2535" s="263" t="s">
        <v>9465</v>
      </c>
      <c r="E2535" s="263" t="s">
        <v>4692</v>
      </c>
      <c r="F2535" s="263" t="s">
        <v>416</v>
      </c>
      <c r="G2535" s="263" t="s">
        <v>666</v>
      </c>
      <c r="H2535" s="263"/>
      <c r="I2535" s="263"/>
      <c r="J2535" s="263"/>
      <c r="K2535" s="263"/>
      <c r="L2535" s="263"/>
      <c r="M2535" s="263"/>
      <c r="N2535" s="263"/>
      <c r="O2535" s="158"/>
      <c r="P2535" s="296">
        <f t="shared" si="111"/>
        <v>0</v>
      </c>
      <c r="Q2535" s="263"/>
      <c r="R2535" s="263"/>
      <c r="S2535" s="263"/>
      <c r="T2535" s="263"/>
      <c r="U2535" s="263"/>
      <c r="V2535" s="263"/>
      <c r="W2535" s="263"/>
      <c r="X2535" s="158"/>
      <c r="Y2535" s="297">
        <f t="shared" si="112"/>
        <v>0</v>
      </c>
      <c r="Z2535" s="263"/>
      <c r="AA2535" s="263"/>
      <c r="AB2535" s="263"/>
      <c r="AC2535" s="263"/>
      <c r="AD2535" s="263"/>
      <c r="AE2535" s="263"/>
      <c r="AF2535" s="263">
        <v>1</v>
      </c>
      <c r="AG2535" s="158">
        <v>44972</v>
      </c>
      <c r="AH2535" s="297">
        <f t="shared" si="110"/>
        <v>1</v>
      </c>
      <c r="AI2535" s="573"/>
      <c r="AJ2535" s="574" t="s">
        <v>659</v>
      </c>
      <c r="AK2535" s="574" t="s">
        <v>430</v>
      </c>
      <c r="AL2535" s="574"/>
      <c r="AM2535" s="574"/>
      <c r="AN2535" s="574"/>
      <c r="AO2535" s="574"/>
      <c r="AP2535" s="574"/>
      <c r="AQ2535" s="574"/>
      <c r="AR2535" s="574"/>
      <c r="AS2535" s="575"/>
      <c r="AT2535" s="576"/>
      <c r="AU2535" s="575"/>
      <c r="AV2535" s="577"/>
      <c r="AW2535" s="159"/>
    </row>
    <row r="2536" spans="1:49" ht="25.5">
      <c r="A2536" s="395"/>
      <c r="B2536" s="395">
        <v>3064240300</v>
      </c>
      <c r="C2536" s="263" t="s">
        <v>9477</v>
      </c>
      <c r="D2536" s="263" t="s">
        <v>9465</v>
      </c>
      <c r="E2536" s="263" t="s">
        <v>4693</v>
      </c>
      <c r="F2536" s="263" t="s">
        <v>416</v>
      </c>
      <c r="G2536" s="263" t="s">
        <v>666</v>
      </c>
      <c r="H2536" s="263"/>
      <c r="I2536" s="263"/>
      <c r="J2536" s="263"/>
      <c r="K2536" s="263"/>
      <c r="L2536" s="263"/>
      <c r="M2536" s="263"/>
      <c r="N2536" s="263"/>
      <c r="O2536" s="158"/>
      <c r="P2536" s="296">
        <f t="shared" si="111"/>
        <v>0</v>
      </c>
      <c r="Q2536" s="263"/>
      <c r="R2536" s="263"/>
      <c r="S2536" s="263"/>
      <c r="T2536" s="263"/>
      <c r="U2536" s="263"/>
      <c r="V2536" s="263"/>
      <c r="W2536" s="263"/>
      <c r="X2536" s="158"/>
      <c r="Y2536" s="297">
        <f t="shared" si="112"/>
        <v>0</v>
      </c>
      <c r="Z2536" s="263"/>
      <c r="AA2536" s="263"/>
      <c r="AB2536" s="263"/>
      <c r="AC2536" s="263"/>
      <c r="AD2536" s="263"/>
      <c r="AE2536" s="263"/>
      <c r="AF2536" s="263">
        <v>1</v>
      </c>
      <c r="AG2536" s="158">
        <v>45006</v>
      </c>
      <c r="AH2536" s="297">
        <f t="shared" si="110"/>
        <v>1</v>
      </c>
      <c r="AI2536" s="573"/>
      <c r="AJ2536" s="574" t="s">
        <v>659</v>
      </c>
      <c r="AK2536" s="574" t="s">
        <v>430</v>
      </c>
      <c r="AL2536" s="574"/>
      <c r="AM2536" s="574"/>
      <c r="AN2536" s="574"/>
      <c r="AO2536" s="574"/>
      <c r="AP2536" s="574"/>
      <c r="AQ2536" s="574"/>
      <c r="AR2536" s="574"/>
      <c r="AS2536" s="575"/>
      <c r="AT2536" s="576"/>
      <c r="AU2536" s="575"/>
      <c r="AV2536" s="577"/>
      <c r="AW2536" s="159"/>
    </row>
    <row r="2537" spans="1:49" ht="25.5">
      <c r="A2537" s="395"/>
      <c r="B2537" s="395">
        <v>3064240300</v>
      </c>
      <c r="C2537" s="263" t="s">
        <v>9478</v>
      </c>
      <c r="D2537" s="263" t="s">
        <v>9465</v>
      </c>
      <c r="E2537" s="263" t="s">
        <v>4694</v>
      </c>
      <c r="F2537" s="263" t="s">
        <v>416</v>
      </c>
      <c r="G2537" s="263" t="s">
        <v>666</v>
      </c>
      <c r="H2537" s="263"/>
      <c r="I2537" s="263"/>
      <c r="J2537" s="263"/>
      <c r="K2537" s="263"/>
      <c r="L2537" s="263"/>
      <c r="M2537" s="263"/>
      <c r="N2537" s="263"/>
      <c r="O2537" s="158"/>
      <c r="P2537" s="296">
        <f t="shared" si="111"/>
        <v>0</v>
      </c>
      <c r="Q2537" s="263"/>
      <c r="R2537" s="263"/>
      <c r="S2537" s="263"/>
      <c r="T2537" s="263"/>
      <c r="U2537" s="263"/>
      <c r="V2537" s="263"/>
      <c r="W2537" s="263"/>
      <c r="X2537" s="158"/>
      <c r="Y2537" s="297">
        <f t="shared" si="112"/>
        <v>0</v>
      </c>
      <c r="Z2537" s="263"/>
      <c r="AA2537" s="263"/>
      <c r="AB2537" s="263"/>
      <c r="AC2537" s="263"/>
      <c r="AD2537" s="263"/>
      <c r="AE2537" s="263"/>
      <c r="AF2537" s="263">
        <v>1</v>
      </c>
      <c r="AG2537" s="158">
        <v>44963</v>
      </c>
      <c r="AH2537" s="297">
        <f t="shared" si="110"/>
        <v>1</v>
      </c>
      <c r="AI2537" s="573"/>
      <c r="AJ2537" s="574" t="s">
        <v>659</v>
      </c>
      <c r="AK2537" s="574" t="s">
        <v>430</v>
      </c>
      <c r="AL2537" s="574"/>
      <c r="AM2537" s="574"/>
      <c r="AN2537" s="574"/>
      <c r="AO2537" s="574"/>
      <c r="AP2537" s="574"/>
      <c r="AQ2537" s="574"/>
      <c r="AR2537" s="574"/>
      <c r="AS2537" s="575"/>
      <c r="AT2537" s="576"/>
      <c r="AU2537" s="575"/>
      <c r="AV2537" s="577"/>
      <c r="AW2537" s="159"/>
    </row>
    <row r="2538" spans="1:49" ht="25.5">
      <c r="A2538" s="395"/>
      <c r="B2538" s="395">
        <v>3064240300</v>
      </c>
      <c r="C2538" s="263" t="s">
        <v>9479</v>
      </c>
      <c r="D2538" s="263" t="s">
        <v>9465</v>
      </c>
      <c r="E2538" s="263" t="s">
        <v>4695</v>
      </c>
      <c r="F2538" s="263" t="s">
        <v>416</v>
      </c>
      <c r="G2538" s="263" t="s">
        <v>666</v>
      </c>
      <c r="H2538" s="263"/>
      <c r="I2538" s="263"/>
      <c r="J2538" s="263"/>
      <c r="K2538" s="263"/>
      <c r="L2538" s="263"/>
      <c r="M2538" s="263"/>
      <c r="N2538" s="263"/>
      <c r="O2538" s="158"/>
      <c r="P2538" s="296">
        <f t="shared" si="111"/>
        <v>0</v>
      </c>
      <c r="Q2538" s="263"/>
      <c r="R2538" s="263"/>
      <c r="S2538" s="263"/>
      <c r="T2538" s="263"/>
      <c r="U2538" s="263"/>
      <c r="V2538" s="263"/>
      <c r="W2538" s="263"/>
      <c r="X2538" s="158"/>
      <c r="Y2538" s="297">
        <f t="shared" si="112"/>
        <v>0</v>
      </c>
      <c r="Z2538" s="263"/>
      <c r="AA2538" s="263"/>
      <c r="AB2538" s="263"/>
      <c r="AC2538" s="263"/>
      <c r="AD2538" s="263"/>
      <c r="AE2538" s="263"/>
      <c r="AF2538" s="263">
        <v>1</v>
      </c>
      <c r="AG2538" s="158">
        <v>45114</v>
      </c>
      <c r="AH2538" s="297">
        <f t="shared" si="110"/>
        <v>1</v>
      </c>
      <c r="AI2538" s="573"/>
      <c r="AJ2538" s="574" t="s">
        <v>659</v>
      </c>
      <c r="AK2538" s="574" t="s">
        <v>430</v>
      </c>
      <c r="AL2538" s="574"/>
      <c r="AM2538" s="574"/>
      <c r="AN2538" s="574"/>
      <c r="AO2538" s="574"/>
      <c r="AP2538" s="574"/>
      <c r="AQ2538" s="574"/>
      <c r="AR2538" s="574"/>
      <c r="AS2538" s="575"/>
      <c r="AT2538" s="576"/>
      <c r="AU2538" s="575"/>
      <c r="AV2538" s="577"/>
      <c r="AW2538" s="159"/>
    </row>
    <row r="2539" spans="1:49" ht="25.5">
      <c r="A2539" s="395"/>
      <c r="B2539" s="395">
        <v>3064240300</v>
      </c>
      <c r="C2539" s="263" t="s">
        <v>9480</v>
      </c>
      <c r="D2539" s="263" t="s">
        <v>9465</v>
      </c>
      <c r="E2539" s="263" t="s">
        <v>4696</v>
      </c>
      <c r="F2539" s="263" t="s">
        <v>416</v>
      </c>
      <c r="G2539" s="263" t="s">
        <v>666</v>
      </c>
      <c r="H2539" s="263"/>
      <c r="I2539" s="263"/>
      <c r="J2539" s="263"/>
      <c r="K2539" s="263"/>
      <c r="L2539" s="263"/>
      <c r="M2539" s="263"/>
      <c r="N2539" s="263"/>
      <c r="O2539" s="158"/>
      <c r="P2539" s="296">
        <f t="shared" si="111"/>
        <v>0</v>
      </c>
      <c r="Q2539" s="263"/>
      <c r="R2539" s="263"/>
      <c r="S2539" s="263"/>
      <c r="T2539" s="263"/>
      <c r="U2539" s="263"/>
      <c r="V2539" s="263"/>
      <c r="W2539" s="263"/>
      <c r="X2539" s="158"/>
      <c r="Y2539" s="297">
        <f t="shared" si="112"/>
        <v>0</v>
      </c>
      <c r="Z2539" s="263"/>
      <c r="AA2539" s="263"/>
      <c r="AB2539" s="263"/>
      <c r="AC2539" s="263"/>
      <c r="AD2539" s="263"/>
      <c r="AE2539" s="263"/>
      <c r="AF2539" s="263">
        <v>1</v>
      </c>
      <c r="AG2539" s="158">
        <v>44995</v>
      </c>
      <c r="AH2539" s="297">
        <f t="shared" si="110"/>
        <v>1</v>
      </c>
      <c r="AI2539" s="573"/>
      <c r="AJ2539" s="574" t="s">
        <v>659</v>
      </c>
      <c r="AK2539" s="574" t="s">
        <v>430</v>
      </c>
      <c r="AL2539" s="574"/>
      <c r="AM2539" s="574"/>
      <c r="AN2539" s="574"/>
      <c r="AO2539" s="574"/>
      <c r="AP2539" s="574"/>
      <c r="AQ2539" s="574"/>
      <c r="AR2539" s="574"/>
      <c r="AS2539" s="575"/>
      <c r="AT2539" s="576"/>
      <c r="AU2539" s="575"/>
      <c r="AV2539" s="577"/>
      <c r="AW2539" s="159"/>
    </row>
    <row r="2540" spans="1:49" ht="25.5">
      <c r="A2540" s="395"/>
      <c r="B2540" s="395">
        <v>3064240300</v>
      </c>
      <c r="C2540" s="263" t="s">
        <v>9481</v>
      </c>
      <c r="D2540" s="263" t="s">
        <v>9465</v>
      </c>
      <c r="E2540" s="263" t="s">
        <v>4697</v>
      </c>
      <c r="F2540" s="263" t="s">
        <v>416</v>
      </c>
      <c r="G2540" s="263" t="s">
        <v>666</v>
      </c>
      <c r="H2540" s="263"/>
      <c r="I2540" s="263"/>
      <c r="J2540" s="263"/>
      <c r="K2540" s="263"/>
      <c r="L2540" s="263"/>
      <c r="M2540" s="263"/>
      <c r="N2540" s="263"/>
      <c r="O2540" s="158"/>
      <c r="P2540" s="296">
        <f t="shared" si="111"/>
        <v>0</v>
      </c>
      <c r="Q2540" s="263"/>
      <c r="R2540" s="263"/>
      <c r="S2540" s="263"/>
      <c r="T2540" s="263"/>
      <c r="U2540" s="263"/>
      <c r="V2540" s="263"/>
      <c r="W2540" s="263"/>
      <c r="X2540" s="158"/>
      <c r="Y2540" s="297">
        <f t="shared" si="112"/>
        <v>0</v>
      </c>
      <c r="Z2540" s="263"/>
      <c r="AA2540" s="263"/>
      <c r="AB2540" s="263"/>
      <c r="AC2540" s="263"/>
      <c r="AD2540" s="263"/>
      <c r="AE2540" s="263"/>
      <c r="AF2540" s="263">
        <v>1</v>
      </c>
      <c r="AG2540" s="158">
        <v>44972</v>
      </c>
      <c r="AH2540" s="297">
        <f t="shared" si="110"/>
        <v>1</v>
      </c>
      <c r="AI2540" s="573"/>
      <c r="AJ2540" s="574" t="s">
        <v>659</v>
      </c>
      <c r="AK2540" s="574" t="s">
        <v>430</v>
      </c>
      <c r="AL2540" s="574"/>
      <c r="AM2540" s="574"/>
      <c r="AN2540" s="574"/>
      <c r="AO2540" s="574"/>
      <c r="AP2540" s="574"/>
      <c r="AQ2540" s="574"/>
      <c r="AR2540" s="574"/>
      <c r="AS2540" s="575"/>
      <c r="AT2540" s="576"/>
      <c r="AU2540" s="575"/>
      <c r="AV2540" s="577"/>
      <c r="AW2540" s="159"/>
    </row>
    <row r="2541" spans="1:49" ht="25.5">
      <c r="A2541" s="395"/>
      <c r="B2541" s="395">
        <v>3064240300</v>
      </c>
      <c r="C2541" s="263" t="s">
        <v>9482</v>
      </c>
      <c r="D2541" s="263" t="s">
        <v>9465</v>
      </c>
      <c r="E2541" s="263" t="s">
        <v>4698</v>
      </c>
      <c r="F2541" s="263" t="s">
        <v>416</v>
      </c>
      <c r="G2541" s="263" t="s">
        <v>666</v>
      </c>
      <c r="H2541" s="263"/>
      <c r="I2541" s="263"/>
      <c r="J2541" s="263"/>
      <c r="K2541" s="263"/>
      <c r="L2541" s="263"/>
      <c r="M2541" s="263"/>
      <c r="N2541" s="263"/>
      <c r="O2541" s="158"/>
      <c r="P2541" s="296">
        <f t="shared" si="111"/>
        <v>0</v>
      </c>
      <c r="Q2541" s="263"/>
      <c r="R2541" s="263"/>
      <c r="S2541" s="263"/>
      <c r="T2541" s="263"/>
      <c r="U2541" s="263"/>
      <c r="V2541" s="263"/>
      <c r="W2541" s="263"/>
      <c r="X2541" s="158"/>
      <c r="Y2541" s="297">
        <f t="shared" si="112"/>
        <v>0</v>
      </c>
      <c r="Z2541" s="263"/>
      <c r="AA2541" s="263"/>
      <c r="AB2541" s="263"/>
      <c r="AC2541" s="263"/>
      <c r="AD2541" s="263"/>
      <c r="AE2541" s="263"/>
      <c r="AF2541" s="263">
        <v>1</v>
      </c>
      <c r="AG2541" s="158">
        <v>45007</v>
      </c>
      <c r="AH2541" s="297">
        <f t="shared" si="110"/>
        <v>1</v>
      </c>
      <c r="AI2541" s="573"/>
      <c r="AJ2541" s="574" t="s">
        <v>659</v>
      </c>
      <c r="AK2541" s="574" t="s">
        <v>430</v>
      </c>
      <c r="AL2541" s="574"/>
      <c r="AM2541" s="574"/>
      <c r="AN2541" s="574"/>
      <c r="AO2541" s="574"/>
      <c r="AP2541" s="574"/>
      <c r="AQ2541" s="574"/>
      <c r="AR2541" s="574"/>
      <c r="AS2541" s="575"/>
      <c r="AT2541" s="576"/>
      <c r="AU2541" s="575"/>
      <c r="AV2541" s="577"/>
      <c r="AW2541" s="159"/>
    </row>
    <row r="2542" spans="1:49" ht="25.5">
      <c r="A2542" s="395"/>
      <c r="B2542" s="395">
        <v>3064240300</v>
      </c>
      <c r="C2542" s="263" t="s">
        <v>9483</v>
      </c>
      <c r="D2542" s="263" t="s">
        <v>9465</v>
      </c>
      <c r="E2542" s="263" t="s">
        <v>4699</v>
      </c>
      <c r="F2542" s="263" t="s">
        <v>416</v>
      </c>
      <c r="G2542" s="263" t="s">
        <v>666</v>
      </c>
      <c r="H2542" s="263"/>
      <c r="I2542" s="263"/>
      <c r="J2542" s="263"/>
      <c r="K2542" s="263"/>
      <c r="L2542" s="263"/>
      <c r="M2542" s="263"/>
      <c r="N2542" s="263"/>
      <c r="O2542" s="158"/>
      <c r="P2542" s="296">
        <f t="shared" si="111"/>
        <v>0</v>
      </c>
      <c r="Q2542" s="263"/>
      <c r="R2542" s="263"/>
      <c r="S2542" s="263"/>
      <c r="T2542" s="263"/>
      <c r="U2542" s="263"/>
      <c r="V2542" s="263"/>
      <c r="W2542" s="263"/>
      <c r="X2542" s="158"/>
      <c r="Y2542" s="297">
        <f t="shared" si="112"/>
        <v>0</v>
      </c>
      <c r="Z2542" s="263"/>
      <c r="AA2542" s="263"/>
      <c r="AB2542" s="263"/>
      <c r="AC2542" s="263"/>
      <c r="AD2542" s="263"/>
      <c r="AE2542" s="263"/>
      <c r="AF2542" s="263">
        <v>1</v>
      </c>
      <c r="AG2542" s="158">
        <v>45006</v>
      </c>
      <c r="AH2542" s="297">
        <f t="shared" si="110"/>
        <v>1</v>
      </c>
      <c r="AI2542" s="573"/>
      <c r="AJ2542" s="574" t="s">
        <v>659</v>
      </c>
      <c r="AK2542" s="574" t="s">
        <v>430</v>
      </c>
      <c r="AL2542" s="574"/>
      <c r="AM2542" s="574"/>
      <c r="AN2542" s="574"/>
      <c r="AO2542" s="574"/>
      <c r="AP2542" s="574"/>
      <c r="AQ2542" s="574"/>
      <c r="AR2542" s="574"/>
      <c r="AS2542" s="575"/>
      <c r="AT2542" s="576"/>
      <c r="AU2542" s="575"/>
      <c r="AV2542" s="577"/>
      <c r="AW2542" s="159"/>
    </row>
    <row r="2543" spans="1:49" ht="25.5">
      <c r="A2543" s="395"/>
      <c r="B2543" s="395">
        <v>3064240300</v>
      </c>
      <c r="C2543" s="263" t="s">
        <v>9484</v>
      </c>
      <c r="D2543" s="263" t="s">
        <v>9465</v>
      </c>
      <c r="E2543" s="263" t="s">
        <v>4700</v>
      </c>
      <c r="F2543" s="263" t="s">
        <v>416</v>
      </c>
      <c r="G2543" s="263" t="s">
        <v>666</v>
      </c>
      <c r="H2543" s="263"/>
      <c r="I2543" s="263"/>
      <c r="J2543" s="263"/>
      <c r="K2543" s="263"/>
      <c r="L2543" s="263"/>
      <c r="M2543" s="263"/>
      <c r="N2543" s="263"/>
      <c r="O2543" s="158"/>
      <c r="P2543" s="296">
        <f t="shared" si="111"/>
        <v>0</v>
      </c>
      <c r="Q2543" s="263"/>
      <c r="R2543" s="263"/>
      <c r="S2543" s="263"/>
      <c r="T2543" s="263"/>
      <c r="U2543" s="263"/>
      <c r="V2543" s="263"/>
      <c r="W2543" s="263"/>
      <c r="X2543" s="158"/>
      <c r="Y2543" s="297">
        <f t="shared" si="112"/>
        <v>0</v>
      </c>
      <c r="Z2543" s="263"/>
      <c r="AA2543" s="263"/>
      <c r="AB2543" s="263"/>
      <c r="AC2543" s="263"/>
      <c r="AD2543" s="263"/>
      <c r="AE2543" s="263"/>
      <c r="AF2543" s="263">
        <v>1</v>
      </c>
      <c r="AG2543" s="158">
        <v>44972</v>
      </c>
      <c r="AH2543" s="297">
        <f t="shared" si="110"/>
        <v>1</v>
      </c>
      <c r="AI2543" s="573"/>
      <c r="AJ2543" s="574" t="s">
        <v>659</v>
      </c>
      <c r="AK2543" s="574" t="s">
        <v>430</v>
      </c>
      <c r="AL2543" s="574"/>
      <c r="AM2543" s="574"/>
      <c r="AN2543" s="574"/>
      <c r="AO2543" s="574"/>
      <c r="AP2543" s="574"/>
      <c r="AQ2543" s="574"/>
      <c r="AR2543" s="574"/>
      <c r="AS2543" s="575"/>
      <c r="AT2543" s="576"/>
      <c r="AU2543" s="575"/>
      <c r="AV2543" s="577"/>
      <c r="AW2543" s="159"/>
    </row>
    <row r="2544" spans="1:49" ht="25.5">
      <c r="A2544" s="395"/>
      <c r="B2544" s="395">
        <v>3064240300</v>
      </c>
      <c r="C2544" s="263" t="s">
        <v>9485</v>
      </c>
      <c r="D2544" s="263" t="s">
        <v>9465</v>
      </c>
      <c r="E2544" s="263" t="s">
        <v>4701</v>
      </c>
      <c r="F2544" s="263" t="s">
        <v>416</v>
      </c>
      <c r="G2544" s="263" t="s">
        <v>666</v>
      </c>
      <c r="H2544" s="263"/>
      <c r="I2544" s="263"/>
      <c r="J2544" s="263"/>
      <c r="K2544" s="263"/>
      <c r="L2544" s="263"/>
      <c r="M2544" s="263"/>
      <c r="N2544" s="263"/>
      <c r="O2544" s="158"/>
      <c r="P2544" s="296">
        <f t="shared" si="111"/>
        <v>0</v>
      </c>
      <c r="Q2544" s="263"/>
      <c r="R2544" s="263"/>
      <c r="S2544" s="263"/>
      <c r="T2544" s="263"/>
      <c r="U2544" s="263"/>
      <c r="V2544" s="263"/>
      <c r="W2544" s="263"/>
      <c r="X2544" s="158"/>
      <c r="Y2544" s="297">
        <f t="shared" si="112"/>
        <v>0</v>
      </c>
      <c r="Z2544" s="263"/>
      <c r="AA2544" s="263"/>
      <c r="AB2544" s="263"/>
      <c r="AC2544" s="263"/>
      <c r="AD2544" s="263"/>
      <c r="AE2544" s="263"/>
      <c r="AF2544" s="263">
        <v>1</v>
      </c>
      <c r="AG2544" s="158">
        <v>45007</v>
      </c>
      <c r="AH2544" s="297">
        <f t="shared" si="110"/>
        <v>1</v>
      </c>
      <c r="AI2544" s="573"/>
      <c r="AJ2544" s="574" t="s">
        <v>659</v>
      </c>
      <c r="AK2544" s="574" t="s">
        <v>430</v>
      </c>
      <c r="AL2544" s="574"/>
      <c r="AM2544" s="574"/>
      <c r="AN2544" s="574"/>
      <c r="AO2544" s="574"/>
      <c r="AP2544" s="574"/>
      <c r="AQ2544" s="574"/>
      <c r="AR2544" s="574"/>
      <c r="AS2544" s="575"/>
      <c r="AT2544" s="576"/>
      <c r="AU2544" s="575"/>
      <c r="AV2544" s="577"/>
      <c r="AW2544" s="159"/>
    </row>
    <row r="2545" spans="1:49" ht="25.5">
      <c r="A2545" s="395"/>
      <c r="B2545" s="395">
        <v>3064240300</v>
      </c>
      <c r="C2545" s="263" t="s">
        <v>9486</v>
      </c>
      <c r="D2545" s="263" t="s">
        <v>9465</v>
      </c>
      <c r="E2545" s="263" t="s">
        <v>4702</v>
      </c>
      <c r="F2545" s="263" t="s">
        <v>416</v>
      </c>
      <c r="G2545" s="263" t="s">
        <v>666</v>
      </c>
      <c r="H2545" s="263"/>
      <c r="I2545" s="263"/>
      <c r="J2545" s="263"/>
      <c r="K2545" s="263"/>
      <c r="L2545" s="263"/>
      <c r="M2545" s="263"/>
      <c r="N2545" s="263"/>
      <c r="O2545" s="158"/>
      <c r="P2545" s="296">
        <f t="shared" si="111"/>
        <v>0</v>
      </c>
      <c r="Q2545" s="263"/>
      <c r="R2545" s="263"/>
      <c r="S2545" s="263"/>
      <c r="T2545" s="263"/>
      <c r="U2545" s="263"/>
      <c r="V2545" s="263"/>
      <c r="W2545" s="263"/>
      <c r="X2545" s="158"/>
      <c r="Y2545" s="297">
        <f t="shared" si="112"/>
        <v>0</v>
      </c>
      <c r="Z2545" s="263"/>
      <c r="AA2545" s="263"/>
      <c r="AB2545" s="263"/>
      <c r="AC2545" s="263"/>
      <c r="AD2545" s="263"/>
      <c r="AE2545" s="263"/>
      <c r="AF2545" s="263">
        <v>1</v>
      </c>
      <c r="AG2545" s="158">
        <v>45114</v>
      </c>
      <c r="AH2545" s="297">
        <f t="shared" ref="AH2545:AH2608" si="113">SUM($Z2545:$AF2545)</f>
        <v>1</v>
      </c>
      <c r="AI2545" s="573"/>
      <c r="AJ2545" s="574" t="s">
        <v>659</v>
      </c>
      <c r="AK2545" s="574" t="s">
        <v>430</v>
      </c>
      <c r="AL2545" s="574"/>
      <c r="AM2545" s="574"/>
      <c r="AN2545" s="574"/>
      <c r="AO2545" s="574"/>
      <c r="AP2545" s="574"/>
      <c r="AQ2545" s="574"/>
      <c r="AR2545" s="574"/>
      <c r="AS2545" s="575"/>
      <c r="AT2545" s="576"/>
      <c r="AU2545" s="575"/>
      <c r="AV2545" s="577"/>
      <c r="AW2545" s="159"/>
    </row>
    <row r="2546" spans="1:49" ht="25.5">
      <c r="A2546" s="395"/>
      <c r="B2546" s="395">
        <v>3064240300</v>
      </c>
      <c r="C2546" s="263" t="s">
        <v>9487</v>
      </c>
      <c r="D2546" s="263" t="s">
        <v>9465</v>
      </c>
      <c r="E2546" s="263" t="s">
        <v>4703</v>
      </c>
      <c r="F2546" s="263" t="s">
        <v>416</v>
      </c>
      <c r="G2546" s="263" t="s">
        <v>666</v>
      </c>
      <c r="H2546" s="263"/>
      <c r="I2546" s="263"/>
      <c r="J2546" s="263"/>
      <c r="K2546" s="263"/>
      <c r="L2546" s="263"/>
      <c r="M2546" s="263"/>
      <c r="N2546" s="263"/>
      <c r="O2546" s="158"/>
      <c r="P2546" s="296">
        <f t="shared" si="111"/>
        <v>0</v>
      </c>
      <c r="Q2546" s="263"/>
      <c r="R2546" s="263"/>
      <c r="S2546" s="263"/>
      <c r="T2546" s="263"/>
      <c r="U2546" s="263"/>
      <c r="V2546" s="263"/>
      <c r="W2546" s="263"/>
      <c r="X2546" s="158"/>
      <c r="Y2546" s="297">
        <f t="shared" si="112"/>
        <v>0</v>
      </c>
      <c r="Z2546" s="263"/>
      <c r="AA2546" s="263"/>
      <c r="AB2546" s="263"/>
      <c r="AC2546" s="263"/>
      <c r="AD2546" s="263"/>
      <c r="AE2546" s="263"/>
      <c r="AF2546" s="263">
        <v>1</v>
      </c>
      <c r="AG2546" s="158">
        <v>45113</v>
      </c>
      <c r="AH2546" s="297">
        <f t="shared" si="113"/>
        <v>1</v>
      </c>
      <c r="AI2546" s="573"/>
      <c r="AJ2546" s="574" t="s">
        <v>659</v>
      </c>
      <c r="AK2546" s="574" t="s">
        <v>430</v>
      </c>
      <c r="AL2546" s="574"/>
      <c r="AM2546" s="574"/>
      <c r="AN2546" s="574"/>
      <c r="AO2546" s="574"/>
      <c r="AP2546" s="574"/>
      <c r="AQ2546" s="574"/>
      <c r="AR2546" s="574"/>
      <c r="AS2546" s="575"/>
      <c r="AT2546" s="576"/>
      <c r="AU2546" s="575"/>
      <c r="AV2546" s="577"/>
      <c r="AW2546" s="159"/>
    </row>
    <row r="2547" spans="1:49" ht="25.5">
      <c r="A2547" s="395"/>
      <c r="B2547" s="395">
        <v>3064240300</v>
      </c>
      <c r="C2547" s="263" t="s">
        <v>9488</v>
      </c>
      <c r="D2547" s="263" t="s">
        <v>9465</v>
      </c>
      <c r="E2547" s="263" t="s">
        <v>4704</v>
      </c>
      <c r="F2547" s="263" t="s">
        <v>416</v>
      </c>
      <c r="G2547" s="263" t="s">
        <v>666</v>
      </c>
      <c r="H2547" s="263"/>
      <c r="I2547" s="263"/>
      <c r="J2547" s="263"/>
      <c r="K2547" s="263"/>
      <c r="L2547" s="263"/>
      <c r="M2547" s="263"/>
      <c r="N2547" s="263"/>
      <c r="O2547" s="158"/>
      <c r="P2547" s="296">
        <f t="shared" si="111"/>
        <v>0</v>
      </c>
      <c r="Q2547" s="263"/>
      <c r="R2547" s="263"/>
      <c r="S2547" s="263"/>
      <c r="T2547" s="263"/>
      <c r="U2547" s="263"/>
      <c r="V2547" s="263"/>
      <c r="W2547" s="263"/>
      <c r="X2547" s="158"/>
      <c r="Y2547" s="297">
        <f t="shared" si="112"/>
        <v>0</v>
      </c>
      <c r="Z2547" s="263"/>
      <c r="AA2547" s="263"/>
      <c r="AB2547" s="263"/>
      <c r="AC2547" s="263"/>
      <c r="AD2547" s="263"/>
      <c r="AE2547" s="263"/>
      <c r="AF2547" s="263">
        <v>1</v>
      </c>
      <c r="AG2547" s="158">
        <v>44972</v>
      </c>
      <c r="AH2547" s="297">
        <f t="shared" si="113"/>
        <v>1</v>
      </c>
      <c r="AI2547" s="573"/>
      <c r="AJ2547" s="574" t="s">
        <v>659</v>
      </c>
      <c r="AK2547" s="574" t="s">
        <v>430</v>
      </c>
      <c r="AL2547" s="574"/>
      <c r="AM2547" s="574"/>
      <c r="AN2547" s="574"/>
      <c r="AO2547" s="574"/>
      <c r="AP2547" s="574"/>
      <c r="AQ2547" s="574"/>
      <c r="AR2547" s="574"/>
      <c r="AS2547" s="575"/>
      <c r="AT2547" s="576"/>
      <c r="AU2547" s="575"/>
      <c r="AV2547" s="577"/>
      <c r="AW2547" s="159"/>
    </row>
    <row r="2548" spans="1:49" ht="38.25">
      <c r="A2548" s="395"/>
      <c r="B2548" s="395">
        <v>3410504100</v>
      </c>
      <c r="C2548" s="263" t="s">
        <v>9489</v>
      </c>
      <c r="D2548" s="263" t="s">
        <v>7474</v>
      </c>
      <c r="E2548" s="263" t="s">
        <v>4705</v>
      </c>
      <c r="F2548" s="263" t="s">
        <v>416</v>
      </c>
      <c r="G2548" s="263" t="s">
        <v>666</v>
      </c>
      <c r="H2548" s="263"/>
      <c r="I2548" s="263"/>
      <c r="J2548" s="263"/>
      <c r="K2548" s="263"/>
      <c r="L2548" s="263"/>
      <c r="M2548" s="263"/>
      <c r="N2548" s="263"/>
      <c r="O2548" s="158"/>
      <c r="P2548" s="296">
        <f t="shared" si="111"/>
        <v>0</v>
      </c>
      <c r="Q2548" s="263"/>
      <c r="R2548" s="263"/>
      <c r="S2548" s="263"/>
      <c r="T2548" s="263"/>
      <c r="U2548" s="263"/>
      <c r="V2548" s="263"/>
      <c r="W2548" s="263"/>
      <c r="X2548" s="158"/>
      <c r="Y2548" s="297">
        <f t="shared" si="112"/>
        <v>0</v>
      </c>
      <c r="Z2548" s="263"/>
      <c r="AA2548" s="263"/>
      <c r="AB2548" s="263"/>
      <c r="AC2548" s="263"/>
      <c r="AD2548" s="263"/>
      <c r="AE2548" s="263"/>
      <c r="AF2548" s="263">
        <v>1</v>
      </c>
      <c r="AG2548" s="158">
        <v>45092</v>
      </c>
      <c r="AH2548" s="297">
        <f t="shared" si="113"/>
        <v>1</v>
      </c>
      <c r="AI2548" s="573"/>
      <c r="AJ2548" s="574" t="s">
        <v>659</v>
      </c>
      <c r="AK2548" s="574" t="s">
        <v>430</v>
      </c>
      <c r="AL2548" s="574"/>
      <c r="AM2548" s="574"/>
      <c r="AN2548" s="574"/>
      <c r="AO2548" s="574"/>
      <c r="AP2548" s="574"/>
      <c r="AQ2548" s="574"/>
      <c r="AR2548" s="574"/>
      <c r="AS2548" s="575"/>
      <c r="AT2548" s="576"/>
      <c r="AU2548" s="575"/>
      <c r="AV2548" s="577"/>
      <c r="AW2548" s="159"/>
    </row>
    <row r="2549" spans="1:49" ht="38.25">
      <c r="A2549" s="395"/>
      <c r="B2549" s="395">
        <v>3410504100</v>
      </c>
      <c r="C2549" s="263" t="s">
        <v>9490</v>
      </c>
      <c r="D2549" s="263" t="s">
        <v>7474</v>
      </c>
      <c r="E2549" s="263" t="s">
        <v>4706</v>
      </c>
      <c r="F2549" s="263" t="s">
        <v>416</v>
      </c>
      <c r="G2549" s="263" t="s">
        <v>666</v>
      </c>
      <c r="H2549" s="263"/>
      <c r="I2549" s="263"/>
      <c r="J2549" s="263"/>
      <c r="K2549" s="263"/>
      <c r="L2549" s="263"/>
      <c r="M2549" s="263"/>
      <c r="N2549" s="263"/>
      <c r="O2549" s="158"/>
      <c r="P2549" s="296">
        <f t="shared" si="111"/>
        <v>0</v>
      </c>
      <c r="Q2549" s="263"/>
      <c r="R2549" s="263"/>
      <c r="S2549" s="263"/>
      <c r="T2549" s="263"/>
      <c r="U2549" s="263"/>
      <c r="V2549" s="263"/>
      <c r="W2549" s="263"/>
      <c r="X2549" s="158"/>
      <c r="Y2549" s="297">
        <f t="shared" si="112"/>
        <v>0</v>
      </c>
      <c r="Z2549" s="263"/>
      <c r="AA2549" s="263"/>
      <c r="AB2549" s="263"/>
      <c r="AC2549" s="263"/>
      <c r="AD2549" s="263"/>
      <c r="AE2549" s="263"/>
      <c r="AF2549" s="263">
        <v>1</v>
      </c>
      <c r="AG2549" s="158">
        <v>45168</v>
      </c>
      <c r="AH2549" s="297">
        <f t="shared" si="113"/>
        <v>1</v>
      </c>
      <c r="AI2549" s="573"/>
      <c r="AJ2549" s="574" t="s">
        <v>659</v>
      </c>
      <c r="AK2549" s="574" t="s">
        <v>430</v>
      </c>
      <c r="AL2549" s="574"/>
      <c r="AM2549" s="574"/>
      <c r="AN2549" s="574"/>
      <c r="AO2549" s="574"/>
      <c r="AP2549" s="574"/>
      <c r="AQ2549" s="574"/>
      <c r="AR2549" s="574"/>
      <c r="AS2549" s="575"/>
      <c r="AT2549" s="576"/>
      <c r="AU2549" s="575"/>
      <c r="AV2549" s="577"/>
      <c r="AW2549" s="159"/>
    </row>
    <row r="2550" spans="1:49" ht="38.25">
      <c r="A2550" s="395"/>
      <c r="B2550" s="395">
        <v>3410504100</v>
      </c>
      <c r="C2550" s="263" t="s">
        <v>9491</v>
      </c>
      <c r="D2550" s="263" t="s">
        <v>7474</v>
      </c>
      <c r="E2550" s="263" t="s">
        <v>4707</v>
      </c>
      <c r="F2550" s="263" t="s">
        <v>416</v>
      </c>
      <c r="G2550" s="263" t="s">
        <v>666</v>
      </c>
      <c r="H2550" s="263"/>
      <c r="I2550" s="263"/>
      <c r="J2550" s="263"/>
      <c r="K2550" s="263"/>
      <c r="L2550" s="263"/>
      <c r="M2550" s="263"/>
      <c r="N2550" s="263"/>
      <c r="O2550" s="158"/>
      <c r="P2550" s="296">
        <f t="shared" si="111"/>
        <v>0</v>
      </c>
      <c r="Q2550" s="263"/>
      <c r="R2550" s="263"/>
      <c r="S2550" s="263"/>
      <c r="T2550" s="263"/>
      <c r="U2550" s="263"/>
      <c r="V2550" s="263"/>
      <c r="W2550" s="263"/>
      <c r="X2550" s="158"/>
      <c r="Y2550" s="297">
        <f t="shared" si="112"/>
        <v>0</v>
      </c>
      <c r="Z2550" s="263"/>
      <c r="AA2550" s="263"/>
      <c r="AB2550" s="263"/>
      <c r="AC2550" s="263"/>
      <c r="AD2550" s="263"/>
      <c r="AE2550" s="263"/>
      <c r="AF2550" s="263">
        <v>1</v>
      </c>
      <c r="AG2550" s="158">
        <v>45093</v>
      </c>
      <c r="AH2550" s="297">
        <f t="shared" si="113"/>
        <v>1</v>
      </c>
      <c r="AI2550" s="573"/>
      <c r="AJ2550" s="574" t="s">
        <v>659</v>
      </c>
      <c r="AK2550" s="574" t="s">
        <v>430</v>
      </c>
      <c r="AL2550" s="574"/>
      <c r="AM2550" s="574"/>
      <c r="AN2550" s="574"/>
      <c r="AO2550" s="574"/>
      <c r="AP2550" s="574"/>
      <c r="AQ2550" s="574"/>
      <c r="AR2550" s="574"/>
      <c r="AS2550" s="575"/>
      <c r="AT2550" s="576"/>
      <c r="AU2550" s="575"/>
      <c r="AV2550" s="577"/>
      <c r="AW2550" s="159"/>
    </row>
    <row r="2551" spans="1:49" ht="38.25">
      <c r="A2551" s="395"/>
      <c r="B2551" s="395">
        <v>3410504100</v>
      </c>
      <c r="C2551" s="263" t="s">
        <v>9492</v>
      </c>
      <c r="D2551" s="263" t="s">
        <v>7474</v>
      </c>
      <c r="E2551" s="263" t="s">
        <v>4708</v>
      </c>
      <c r="F2551" s="263" t="s">
        <v>416</v>
      </c>
      <c r="G2551" s="263" t="s">
        <v>666</v>
      </c>
      <c r="H2551" s="263"/>
      <c r="I2551" s="263"/>
      <c r="J2551" s="263"/>
      <c r="K2551" s="263"/>
      <c r="L2551" s="263"/>
      <c r="M2551" s="263"/>
      <c r="N2551" s="263"/>
      <c r="O2551" s="158"/>
      <c r="P2551" s="296">
        <f t="shared" ref="P2551:P2614" si="114">SUM($H2551:$N2551)</f>
        <v>0</v>
      </c>
      <c r="Q2551" s="263"/>
      <c r="R2551" s="263"/>
      <c r="S2551" s="263"/>
      <c r="T2551" s="263"/>
      <c r="U2551" s="263"/>
      <c r="V2551" s="263"/>
      <c r="W2551" s="263"/>
      <c r="X2551" s="158"/>
      <c r="Y2551" s="297">
        <f t="shared" ref="Y2551:Y2614" si="115">SUM($Q2551:$W2551)</f>
        <v>0</v>
      </c>
      <c r="Z2551" s="263"/>
      <c r="AA2551" s="263"/>
      <c r="AB2551" s="263"/>
      <c r="AC2551" s="263"/>
      <c r="AD2551" s="263"/>
      <c r="AE2551" s="263"/>
      <c r="AF2551" s="263">
        <v>1</v>
      </c>
      <c r="AG2551" s="158">
        <v>45098</v>
      </c>
      <c r="AH2551" s="297">
        <f t="shared" si="113"/>
        <v>1</v>
      </c>
      <c r="AI2551" s="573"/>
      <c r="AJ2551" s="574" t="s">
        <v>659</v>
      </c>
      <c r="AK2551" s="574" t="s">
        <v>430</v>
      </c>
      <c r="AL2551" s="574"/>
      <c r="AM2551" s="574"/>
      <c r="AN2551" s="574"/>
      <c r="AO2551" s="574"/>
      <c r="AP2551" s="574"/>
      <c r="AQ2551" s="574"/>
      <c r="AR2551" s="574"/>
      <c r="AS2551" s="575"/>
      <c r="AT2551" s="576"/>
      <c r="AU2551" s="575"/>
      <c r="AV2551" s="577"/>
      <c r="AW2551" s="159"/>
    </row>
    <row r="2552" spans="1:49" ht="38.25">
      <c r="A2552" s="395"/>
      <c r="B2552" s="395">
        <v>3410504100</v>
      </c>
      <c r="C2552" s="263" t="s">
        <v>9493</v>
      </c>
      <c r="D2552" s="263" t="s">
        <v>7474</v>
      </c>
      <c r="E2552" s="263" t="s">
        <v>4709</v>
      </c>
      <c r="F2552" s="263" t="s">
        <v>416</v>
      </c>
      <c r="G2552" s="263" t="s">
        <v>666</v>
      </c>
      <c r="H2552" s="263"/>
      <c r="I2552" s="263"/>
      <c r="J2552" s="263"/>
      <c r="K2552" s="263"/>
      <c r="L2552" s="263"/>
      <c r="M2552" s="263"/>
      <c r="N2552" s="263"/>
      <c r="O2552" s="158"/>
      <c r="P2552" s="296">
        <f t="shared" si="114"/>
        <v>0</v>
      </c>
      <c r="Q2552" s="263"/>
      <c r="R2552" s="263"/>
      <c r="S2552" s="263"/>
      <c r="T2552" s="263"/>
      <c r="U2552" s="263"/>
      <c r="V2552" s="263"/>
      <c r="W2552" s="263"/>
      <c r="X2552" s="158"/>
      <c r="Y2552" s="297">
        <f t="shared" si="115"/>
        <v>0</v>
      </c>
      <c r="Z2552" s="263"/>
      <c r="AA2552" s="263"/>
      <c r="AB2552" s="263"/>
      <c r="AC2552" s="263"/>
      <c r="AD2552" s="263"/>
      <c r="AE2552" s="263"/>
      <c r="AF2552" s="263">
        <v>1</v>
      </c>
      <c r="AG2552" s="158">
        <v>45093</v>
      </c>
      <c r="AH2552" s="297">
        <f t="shared" si="113"/>
        <v>1</v>
      </c>
      <c r="AI2552" s="573"/>
      <c r="AJ2552" s="574" t="s">
        <v>659</v>
      </c>
      <c r="AK2552" s="574" t="s">
        <v>430</v>
      </c>
      <c r="AL2552" s="574"/>
      <c r="AM2552" s="574"/>
      <c r="AN2552" s="574"/>
      <c r="AO2552" s="574"/>
      <c r="AP2552" s="574"/>
      <c r="AQ2552" s="574"/>
      <c r="AR2552" s="574"/>
      <c r="AS2552" s="575"/>
      <c r="AT2552" s="576"/>
      <c r="AU2552" s="575"/>
      <c r="AV2552" s="577"/>
      <c r="AW2552" s="159"/>
    </row>
    <row r="2553" spans="1:49" ht="38.25">
      <c r="A2553" s="395"/>
      <c r="B2553" s="395">
        <v>3410504100</v>
      </c>
      <c r="C2553" s="263" t="s">
        <v>9494</v>
      </c>
      <c r="D2553" s="263" t="s">
        <v>7474</v>
      </c>
      <c r="E2553" s="263" t="s">
        <v>4710</v>
      </c>
      <c r="F2553" s="263" t="s">
        <v>416</v>
      </c>
      <c r="G2553" s="263" t="s">
        <v>666</v>
      </c>
      <c r="H2553" s="263"/>
      <c r="I2553" s="263"/>
      <c r="J2553" s="263"/>
      <c r="K2553" s="263"/>
      <c r="L2553" s="263"/>
      <c r="M2553" s="263"/>
      <c r="N2553" s="263"/>
      <c r="O2553" s="158"/>
      <c r="P2553" s="296">
        <f t="shared" si="114"/>
        <v>0</v>
      </c>
      <c r="Q2553" s="263"/>
      <c r="R2553" s="263"/>
      <c r="S2553" s="263"/>
      <c r="T2553" s="263"/>
      <c r="U2553" s="263"/>
      <c r="V2553" s="263"/>
      <c r="W2553" s="263"/>
      <c r="X2553" s="158"/>
      <c r="Y2553" s="297">
        <f t="shared" si="115"/>
        <v>0</v>
      </c>
      <c r="Z2553" s="263"/>
      <c r="AA2553" s="263"/>
      <c r="AB2553" s="263"/>
      <c r="AC2553" s="263"/>
      <c r="AD2553" s="263"/>
      <c r="AE2553" s="263"/>
      <c r="AF2553" s="263">
        <v>1</v>
      </c>
      <c r="AG2553" s="158">
        <v>45099</v>
      </c>
      <c r="AH2553" s="297">
        <f t="shared" si="113"/>
        <v>1</v>
      </c>
      <c r="AI2553" s="573"/>
      <c r="AJ2553" s="574" t="s">
        <v>659</v>
      </c>
      <c r="AK2553" s="574" t="s">
        <v>430</v>
      </c>
      <c r="AL2553" s="574"/>
      <c r="AM2553" s="574"/>
      <c r="AN2553" s="574"/>
      <c r="AO2553" s="574"/>
      <c r="AP2553" s="574"/>
      <c r="AQ2553" s="574"/>
      <c r="AR2553" s="574"/>
      <c r="AS2553" s="575"/>
      <c r="AT2553" s="576"/>
      <c r="AU2553" s="575"/>
      <c r="AV2553" s="577"/>
      <c r="AW2553" s="159"/>
    </row>
    <row r="2554" spans="1:49" ht="38.25">
      <c r="A2554" s="395"/>
      <c r="B2554" s="395">
        <v>3410504100</v>
      </c>
      <c r="C2554" s="263" t="s">
        <v>9495</v>
      </c>
      <c r="D2554" s="263" t="s">
        <v>7474</v>
      </c>
      <c r="E2554" s="263" t="s">
        <v>4711</v>
      </c>
      <c r="F2554" s="263" t="s">
        <v>416</v>
      </c>
      <c r="G2554" s="263" t="s">
        <v>666</v>
      </c>
      <c r="H2554" s="263"/>
      <c r="I2554" s="263"/>
      <c r="J2554" s="263"/>
      <c r="K2554" s="263"/>
      <c r="L2554" s="263"/>
      <c r="M2554" s="263"/>
      <c r="N2554" s="263"/>
      <c r="O2554" s="158"/>
      <c r="P2554" s="296">
        <f t="shared" si="114"/>
        <v>0</v>
      </c>
      <c r="Q2554" s="263"/>
      <c r="R2554" s="263"/>
      <c r="S2554" s="263"/>
      <c r="T2554" s="263"/>
      <c r="U2554" s="263"/>
      <c r="V2554" s="263"/>
      <c r="W2554" s="263"/>
      <c r="X2554" s="158"/>
      <c r="Y2554" s="297">
        <f t="shared" si="115"/>
        <v>0</v>
      </c>
      <c r="Z2554" s="263"/>
      <c r="AA2554" s="263"/>
      <c r="AB2554" s="263"/>
      <c r="AC2554" s="263"/>
      <c r="AD2554" s="263"/>
      <c r="AE2554" s="263"/>
      <c r="AF2554" s="263">
        <v>1</v>
      </c>
      <c r="AG2554" s="158">
        <v>44992</v>
      </c>
      <c r="AH2554" s="297">
        <f t="shared" si="113"/>
        <v>1</v>
      </c>
      <c r="AI2554" s="573"/>
      <c r="AJ2554" s="574" t="s">
        <v>659</v>
      </c>
      <c r="AK2554" s="574" t="s">
        <v>430</v>
      </c>
      <c r="AL2554" s="574"/>
      <c r="AM2554" s="574"/>
      <c r="AN2554" s="574"/>
      <c r="AO2554" s="574"/>
      <c r="AP2554" s="574"/>
      <c r="AQ2554" s="574"/>
      <c r="AR2554" s="574"/>
      <c r="AS2554" s="575"/>
      <c r="AT2554" s="576"/>
      <c r="AU2554" s="575"/>
      <c r="AV2554" s="577"/>
      <c r="AW2554" s="159"/>
    </row>
    <row r="2555" spans="1:49" ht="38.25">
      <c r="A2555" s="395"/>
      <c r="B2555" s="395">
        <v>3410504100</v>
      </c>
      <c r="C2555" s="263" t="s">
        <v>9496</v>
      </c>
      <c r="D2555" s="263" t="s">
        <v>7474</v>
      </c>
      <c r="E2555" s="263" t="s">
        <v>4712</v>
      </c>
      <c r="F2555" s="263" t="s">
        <v>416</v>
      </c>
      <c r="G2555" s="263" t="s">
        <v>666</v>
      </c>
      <c r="H2555" s="263"/>
      <c r="I2555" s="263"/>
      <c r="J2555" s="263"/>
      <c r="K2555" s="263"/>
      <c r="L2555" s="263"/>
      <c r="M2555" s="263"/>
      <c r="N2555" s="263"/>
      <c r="O2555" s="158"/>
      <c r="P2555" s="296">
        <f t="shared" si="114"/>
        <v>0</v>
      </c>
      <c r="Q2555" s="263"/>
      <c r="R2555" s="263"/>
      <c r="S2555" s="263"/>
      <c r="T2555" s="263"/>
      <c r="U2555" s="263"/>
      <c r="V2555" s="263"/>
      <c r="W2555" s="263"/>
      <c r="X2555" s="158"/>
      <c r="Y2555" s="297">
        <f t="shared" si="115"/>
        <v>0</v>
      </c>
      <c r="Z2555" s="263"/>
      <c r="AA2555" s="263"/>
      <c r="AB2555" s="263"/>
      <c r="AC2555" s="263"/>
      <c r="AD2555" s="263"/>
      <c r="AE2555" s="263"/>
      <c r="AF2555" s="263">
        <v>1</v>
      </c>
      <c r="AG2555" s="158">
        <v>45168</v>
      </c>
      <c r="AH2555" s="297">
        <f t="shared" si="113"/>
        <v>1</v>
      </c>
      <c r="AI2555" s="573"/>
      <c r="AJ2555" s="574" t="s">
        <v>659</v>
      </c>
      <c r="AK2555" s="574" t="s">
        <v>430</v>
      </c>
      <c r="AL2555" s="574"/>
      <c r="AM2555" s="574"/>
      <c r="AN2555" s="574"/>
      <c r="AO2555" s="574"/>
      <c r="AP2555" s="574"/>
      <c r="AQ2555" s="574"/>
      <c r="AR2555" s="574"/>
      <c r="AS2555" s="575"/>
      <c r="AT2555" s="576"/>
      <c r="AU2555" s="575"/>
      <c r="AV2555" s="577"/>
      <c r="AW2555" s="159"/>
    </row>
    <row r="2556" spans="1:49" ht="38.25">
      <c r="A2556" s="395"/>
      <c r="B2556" s="395">
        <v>3410504100</v>
      </c>
      <c r="C2556" s="263" t="s">
        <v>9497</v>
      </c>
      <c r="D2556" s="263" t="s">
        <v>7474</v>
      </c>
      <c r="E2556" s="263" t="s">
        <v>4713</v>
      </c>
      <c r="F2556" s="263" t="s">
        <v>416</v>
      </c>
      <c r="G2556" s="263" t="s">
        <v>666</v>
      </c>
      <c r="H2556" s="263"/>
      <c r="I2556" s="263"/>
      <c r="J2556" s="263"/>
      <c r="K2556" s="263"/>
      <c r="L2556" s="263"/>
      <c r="M2556" s="263"/>
      <c r="N2556" s="263"/>
      <c r="O2556" s="158"/>
      <c r="P2556" s="296">
        <f t="shared" si="114"/>
        <v>0</v>
      </c>
      <c r="Q2556" s="263"/>
      <c r="R2556" s="263"/>
      <c r="S2556" s="263"/>
      <c r="T2556" s="263"/>
      <c r="U2556" s="263"/>
      <c r="V2556" s="263"/>
      <c r="W2556" s="263"/>
      <c r="X2556" s="158"/>
      <c r="Y2556" s="297">
        <f t="shared" si="115"/>
        <v>0</v>
      </c>
      <c r="Z2556" s="263"/>
      <c r="AA2556" s="263"/>
      <c r="AB2556" s="263"/>
      <c r="AC2556" s="263"/>
      <c r="AD2556" s="263"/>
      <c r="AE2556" s="263"/>
      <c r="AF2556" s="263">
        <v>1</v>
      </c>
      <c r="AG2556" s="158">
        <v>44992</v>
      </c>
      <c r="AH2556" s="297">
        <f t="shared" si="113"/>
        <v>1</v>
      </c>
      <c r="AI2556" s="573"/>
      <c r="AJ2556" s="574" t="s">
        <v>659</v>
      </c>
      <c r="AK2556" s="574" t="s">
        <v>430</v>
      </c>
      <c r="AL2556" s="574"/>
      <c r="AM2556" s="574"/>
      <c r="AN2556" s="574"/>
      <c r="AO2556" s="574"/>
      <c r="AP2556" s="574"/>
      <c r="AQ2556" s="574"/>
      <c r="AR2556" s="574"/>
      <c r="AS2556" s="575"/>
      <c r="AT2556" s="576"/>
      <c r="AU2556" s="575"/>
      <c r="AV2556" s="577"/>
      <c r="AW2556" s="159"/>
    </row>
    <row r="2557" spans="1:49" ht="38.25">
      <c r="A2557" s="395"/>
      <c r="B2557" s="395">
        <v>3410504100</v>
      </c>
      <c r="C2557" s="263" t="s">
        <v>9498</v>
      </c>
      <c r="D2557" s="263" t="s">
        <v>7474</v>
      </c>
      <c r="E2557" s="263" t="s">
        <v>4714</v>
      </c>
      <c r="F2557" s="263" t="s">
        <v>416</v>
      </c>
      <c r="G2557" s="263" t="s">
        <v>666</v>
      </c>
      <c r="H2557" s="263"/>
      <c r="I2557" s="263"/>
      <c r="J2557" s="263"/>
      <c r="K2557" s="263"/>
      <c r="L2557" s="263"/>
      <c r="M2557" s="263"/>
      <c r="N2557" s="263"/>
      <c r="O2557" s="158"/>
      <c r="P2557" s="296">
        <f t="shared" si="114"/>
        <v>0</v>
      </c>
      <c r="Q2557" s="263"/>
      <c r="R2557" s="263"/>
      <c r="S2557" s="263"/>
      <c r="T2557" s="263"/>
      <c r="U2557" s="263"/>
      <c r="V2557" s="263"/>
      <c r="W2557" s="263"/>
      <c r="X2557" s="158"/>
      <c r="Y2557" s="297">
        <f t="shared" si="115"/>
        <v>0</v>
      </c>
      <c r="Z2557" s="263"/>
      <c r="AA2557" s="263"/>
      <c r="AB2557" s="263"/>
      <c r="AC2557" s="263"/>
      <c r="AD2557" s="263"/>
      <c r="AE2557" s="263"/>
      <c r="AF2557" s="263">
        <v>1</v>
      </c>
      <c r="AG2557" s="158">
        <v>45168</v>
      </c>
      <c r="AH2557" s="297">
        <f t="shared" si="113"/>
        <v>1</v>
      </c>
      <c r="AI2557" s="573"/>
      <c r="AJ2557" s="574" t="s">
        <v>659</v>
      </c>
      <c r="AK2557" s="574" t="s">
        <v>430</v>
      </c>
      <c r="AL2557" s="574"/>
      <c r="AM2557" s="574"/>
      <c r="AN2557" s="574"/>
      <c r="AO2557" s="574"/>
      <c r="AP2557" s="574"/>
      <c r="AQ2557" s="574"/>
      <c r="AR2557" s="574"/>
      <c r="AS2557" s="575"/>
      <c r="AT2557" s="576"/>
      <c r="AU2557" s="575"/>
      <c r="AV2557" s="577"/>
      <c r="AW2557" s="159"/>
    </row>
    <row r="2558" spans="1:49" ht="38.25">
      <c r="A2558" s="395"/>
      <c r="B2558" s="395">
        <v>3410504100</v>
      </c>
      <c r="C2558" s="263" t="s">
        <v>9499</v>
      </c>
      <c r="D2558" s="263" t="s">
        <v>7474</v>
      </c>
      <c r="E2558" s="263" t="s">
        <v>4715</v>
      </c>
      <c r="F2558" s="263" t="s">
        <v>416</v>
      </c>
      <c r="G2558" s="263" t="s">
        <v>666</v>
      </c>
      <c r="H2558" s="263"/>
      <c r="I2558" s="263"/>
      <c r="J2558" s="263"/>
      <c r="K2558" s="263"/>
      <c r="L2558" s="263"/>
      <c r="M2558" s="263"/>
      <c r="N2558" s="263"/>
      <c r="O2558" s="158"/>
      <c r="P2558" s="296">
        <f t="shared" si="114"/>
        <v>0</v>
      </c>
      <c r="Q2558" s="263"/>
      <c r="R2558" s="263"/>
      <c r="S2558" s="263"/>
      <c r="T2558" s="263"/>
      <c r="U2558" s="263"/>
      <c r="V2558" s="263"/>
      <c r="W2558" s="263"/>
      <c r="X2558" s="158"/>
      <c r="Y2558" s="297">
        <f t="shared" si="115"/>
        <v>0</v>
      </c>
      <c r="Z2558" s="263"/>
      <c r="AA2558" s="263"/>
      <c r="AB2558" s="263"/>
      <c r="AC2558" s="263"/>
      <c r="AD2558" s="263"/>
      <c r="AE2558" s="263"/>
      <c r="AF2558" s="263">
        <v>1</v>
      </c>
      <c r="AG2558" s="158">
        <v>45168</v>
      </c>
      <c r="AH2558" s="297">
        <f t="shared" si="113"/>
        <v>1</v>
      </c>
      <c r="AI2558" s="573"/>
      <c r="AJ2558" s="574" t="s">
        <v>659</v>
      </c>
      <c r="AK2558" s="574" t="s">
        <v>430</v>
      </c>
      <c r="AL2558" s="574"/>
      <c r="AM2558" s="574"/>
      <c r="AN2558" s="574"/>
      <c r="AO2558" s="574"/>
      <c r="AP2558" s="574"/>
      <c r="AQ2558" s="574"/>
      <c r="AR2558" s="574"/>
      <c r="AS2558" s="575"/>
      <c r="AT2558" s="576"/>
      <c r="AU2558" s="575"/>
      <c r="AV2558" s="577"/>
      <c r="AW2558" s="159"/>
    </row>
    <row r="2559" spans="1:49" ht="38.25">
      <c r="A2559" s="395"/>
      <c r="B2559" s="395">
        <v>3410504100</v>
      </c>
      <c r="C2559" s="263" t="s">
        <v>9500</v>
      </c>
      <c r="D2559" s="263" t="s">
        <v>7474</v>
      </c>
      <c r="E2559" s="263" t="s">
        <v>4716</v>
      </c>
      <c r="F2559" s="263" t="s">
        <v>416</v>
      </c>
      <c r="G2559" s="263" t="s">
        <v>666</v>
      </c>
      <c r="H2559" s="263"/>
      <c r="I2559" s="263"/>
      <c r="J2559" s="263"/>
      <c r="K2559" s="263"/>
      <c r="L2559" s="263"/>
      <c r="M2559" s="263"/>
      <c r="N2559" s="263"/>
      <c r="O2559" s="158"/>
      <c r="P2559" s="296">
        <f t="shared" si="114"/>
        <v>0</v>
      </c>
      <c r="Q2559" s="263"/>
      <c r="R2559" s="263"/>
      <c r="S2559" s="263"/>
      <c r="T2559" s="263"/>
      <c r="U2559" s="263"/>
      <c r="V2559" s="263"/>
      <c r="W2559" s="263"/>
      <c r="X2559" s="158"/>
      <c r="Y2559" s="297">
        <f t="shared" si="115"/>
        <v>0</v>
      </c>
      <c r="Z2559" s="263"/>
      <c r="AA2559" s="263"/>
      <c r="AB2559" s="263"/>
      <c r="AC2559" s="263"/>
      <c r="AD2559" s="263"/>
      <c r="AE2559" s="263"/>
      <c r="AF2559" s="263">
        <v>1</v>
      </c>
      <c r="AG2559" s="158">
        <v>45168</v>
      </c>
      <c r="AH2559" s="297">
        <f t="shared" si="113"/>
        <v>1</v>
      </c>
      <c r="AI2559" s="573"/>
      <c r="AJ2559" s="574" t="s">
        <v>659</v>
      </c>
      <c r="AK2559" s="574" t="s">
        <v>430</v>
      </c>
      <c r="AL2559" s="574"/>
      <c r="AM2559" s="574"/>
      <c r="AN2559" s="574"/>
      <c r="AO2559" s="574"/>
      <c r="AP2559" s="574"/>
      <c r="AQ2559" s="574"/>
      <c r="AR2559" s="574"/>
      <c r="AS2559" s="575"/>
      <c r="AT2559" s="576"/>
      <c r="AU2559" s="575"/>
      <c r="AV2559" s="577"/>
      <c r="AW2559" s="159"/>
    </row>
    <row r="2560" spans="1:49" ht="38.25">
      <c r="A2560" s="395"/>
      <c r="B2560" s="395">
        <v>3410504100</v>
      </c>
      <c r="C2560" s="263" t="s">
        <v>9501</v>
      </c>
      <c r="D2560" s="263" t="s">
        <v>7474</v>
      </c>
      <c r="E2560" s="263" t="s">
        <v>4717</v>
      </c>
      <c r="F2560" s="263" t="s">
        <v>416</v>
      </c>
      <c r="G2560" s="263" t="s">
        <v>666</v>
      </c>
      <c r="H2560" s="263"/>
      <c r="I2560" s="263"/>
      <c r="J2560" s="263"/>
      <c r="K2560" s="263"/>
      <c r="L2560" s="263"/>
      <c r="M2560" s="263"/>
      <c r="N2560" s="263"/>
      <c r="O2560" s="158"/>
      <c r="P2560" s="296">
        <f t="shared" si="114"/>
        <v>0</v>
      </c>
      <c r="Q2560" s="263"/>
      <c r="R2560" s="263"/>
      <c r="S2560" s="263"/>
      <c r="T2560" s="263"/>
      <c r="U2560" s="263"/>
      <c r="V2560" s="263"/>
      <c r="W2560" s="263"/>
      <c r="X2560" s="158"/>
      <c r="Y2560" s="297">
        <f t="shared" si="115"/>
        <v>0</v>
      </c>
      <c r="Z2560" s="263"/>
      <c r="AA2560" s="263"/>
      <c r="AB2560" s="263"/>
      <c r="AC2560" s="263"/>
      <c r="AD2560" s="263"/>
      <c r="AE2560" s="263"/>
      <c r="AF2560" s="263">
        <v>1</v>
      </c>
      <c r="AG2560" s="158">
        <v>45168</v>
      </c>
      <c r="AH2560" s="297">
        <f t="shared" si="113"/>
        <v>1</v>
      </c>
      <c r="AI2560" s="573"/>
      <c r="AJ2560" s="574" t="s">
        <v>659</v>
      </c>
      <c r="AK2560" s="574" t="s">
        <v>430</v>
      </c>
      <c r="AL2560" s="574"/>
      <c r="AM2560" s="574"/>
      <c r="AN2560" s="574"/>
      <c r="AO2560" s="574"/>
      <c r="AP2560" s="574"/>
      <c r="AQ2560" s="574"/>
      <c r="AR2560" s="574"/>
      <c r="AS2560" s="575"/>
      <c r="AT2560" s="576"/>
      <c r="AU2560" s="575"/>
      <c r="AV2560" s="577"/>
      <c r="AW2560" s="159"/>
    </row>
    <row r="2561" spans="1:49" ht="38.25">
      <c r="A2561" s="395"/>
      <c r="B2561" s="395">
        <v>3410504100</v>
      </c>
      <c r="C2561" s="263" t="s">
        <v>9502</v>
      </c>
      <c r="D2561" s="263" t="s">
        <v>7474</v>
      </c>
      <c r="E2561" s="263" t="s">
        <v>4718</v>
      </c>
      <c r="F2561" s="263" t="s">
        <v>416</v>
      </c>
      <c r="G2561" s="263" t="s">
        <v>666</v>
      </c>
      <c r="H2561" s="263"/>
      <c r="I2561" s="263"/>
      <c r="J2561" s="263"/>
      <c r="K2561" s="263"/>
      <c r="L2561" s="263"/>
      <c r="M2561" s="263"/>
      <c r="N2561" s="263"/>
      <c r="O2561" s="158"/>
      <c r="P2561" s="296">
        <f t="shared" si="114"/>
        <v>0</v>
      </c>
      <c r="Q2561" s="263"/>
      <c r="R2561" s="263"/>
      <c r="S2561" s="263"/>
      <c r="T2561" s="263"/>
      <c r="U2561" s="263"/>
      <c r="V2561" s="263"/>
      <c r="W2561" s="263"/>
      <c r="X2561" s="158"/>
      <c r="Y2561" s="297">
        <f t="shared" si="115"/>
        <v>0</v>
      </c>
      <c r="Z2561" s="263"/>
      <c r="AA2561" s="263"/>
      <c r="AB2561" s="263"/>
      <c r="AC2561" s="263"/>
      <c r="AD2561" s="263"/>
      <c r="AE2561" s="263"/>
      <c r="AF2561" s="263">
        <v>1</v>
      </c>
      <c r="AG2561" s="158">
        <v>45093</v>
      </c>
      <c r="AH2561" s="297">
        <f t="shared" si="113"/>
        <v>1</v>
      </c>
      <c r="AI2561" s="573"/>
      <c r="AJ2561" s="574" t="s">
        <v>659</v>
      </c>
      <c r="AK2561" s="574" t="s">
        <v>430</v>
      </c>
      <c r="AL2561" s="574"/>
      <c r="AM2561" s="574"/>
      <c r="AN2561" s="574"/>
      <c r="AO2561" s="574"/>
      <c r="AP2561" s="574"/>
      <c r="AQ2561" s="574"/>
      <c r="AR2561" s="574"/>
      <c r="AS2561" s="575"/>
      <c r="AT2561" s="576"/>
      <c r="AU2561" s="575"/>
      <c r="AV2561" s="577"/>
      <c r="AW2561" s="159"/>
    </row>
    <row r="2562" spans="1:49" ht="38.25">
      <c r="A2562" s="395"/>
      <c r="B2562" s="395">
        <v>3410504100</v>
      </c>
      <c r="C2562" s="263" t="s">
        <v>9503</v>
      </c>
      <c r="D2562" s="263" t="s">
        <v>7474</v>
      </c>
      <c r="E2562" s="263" t="s">
        <v>4719</v>
      </c>
      <c r="F2562" s="263" t="s">
        <v>416</v>
      </c>
      <c r="G2562" s="263" t="s">
        <v>666</v>
      </c>
      <c r="H2562" s="263"/>
      <c r="I2562" s="263"/>
      <c r="J2562" s="263"/>
      <c r="K2562" s="263"/>
      <c r="L2562" s="263"/>
      <c r="M2562" s="263"/>
      <c r="N2562" s="263"/>
      <c r="O2562" s="158"/>
      <c r="P2562" s="296">
        <f t="shared" si="114"/>
        <v>0</v>
      </c>
      <c r="Q2562" s="263"/>
      <c r="R2562" s="263"/>
      <c r="S2562" s="263"/>
      <c r="T2562" s="263"/>
      <c r="U2562" s="263"/>
      <c r="V2562" s="263"/>
      <c r="W2562" s="263"/>
      <c r="X2562" s="158"/>
      <c r="Y2562" s="297">
        <f t="shared" si="115"/>
        <v>0</v>
      </c>
      <c r="Z2562" s="263"/>
      <c r="AA2562" s="263"/>
      <c r="AB2562" s="263"/>
      <c r="AC2562" s="263"/>
      <c r="AD2562" s="263"/>
      <c r="AE2562" s="263"/>
      <c r="AF2562" s="263">
        <v>1</v>
      </c>
      <c r="AG2562" s="158">
        <v>45168</v>
      </c>
      <c r="AH2562" s="297">
        <f t="shared" si="113"/>
        <v>1</v>
      </c>
      <c r="AI2562" s="573"/>
      <c r="AJ2562" s="574" t="s">
        <v>659</v>
      </c>
      <c r="AK2562" s="574" t="s">
        <v>430</v>
      </c>
      <c r="AL2562" s="574"/>
      <c r="AM2562" s="574"/>
      <c r="AN2562" s="574"/>
      <c r="AO2562" s="574"/>
      <c r="AP2562" s="574"/>
      <c r="AQ2562" s="574"/>
      <c r="AR2562" s="574"/>
      <c r="AS2562" s="575"/>
      <c r="AT2562" s="576"/>
      <c r="AU2562" s="575"/>
      <c r="AV2562" s="577"/>
      <c r="AW2562" s="159"/>
    </row>
    <row r="2563" spans="1:49" ht="38.25">
      <c r="A2563" s="395"/>
      <c r="B2563" s="395">
        <v>3410504100</v>
      </c>
      <c r="C2563" s="263" t="s">
        <v>9504</v>
      </c>
      <c r="D2563" s="263" t="s">
        <v>7474</v>
      </c>
      <c r="E2563" s="263" t="s">
        <v>4720</v>
      </c>
      <c r="F2563" s="263" t="s">
        <v>416</v>
      </c>
      <c r="G2563" s="263" t="s">
        <v>666</v>
      </c>
      <c r="H2563" s="263"/>
      <c r="I2563" s="263"/>
      <c r="J2563" s="263"/>
      <c r="K2563" s="263"/>
      <c r="L2563" s="263"/>
      <c r="M2563" s="263"/>
      <c r="N2563" s="263"/>
      <c r="O2563" s="158"/>
      <c r="P2563" s="296">
        <f t="shared" si="114"/>
        <v>0</v>
      </c>
      <c r="Q2563" s="263"/>
      <c r="R2563" s="263"/>
      <c r="S2563" s="263"/>
      <c r="T2563" s="263"/>
      <c r="U2563" s="263"/>
      <c r="V2563" s="263"/>
      <c r="W2563" s="263"/>
      <c r="X2563" s="158"/>
      <c r="Y2563" s="297">
        <f t="shared" si="115"/>
        <v>0</v>
      </c>
      <c r="Z2563" s="263"/>
      <c r="AA2563" s="263"/>
      <c r="AB2563" s="263"/>
      <c r="AC2563" s="263"/>
      <c r="AD2563" s="263"/>
      <c r="AE2563" s="263"/>
      <c r="AF2563" s="263">
        <v>1</v>
      </c>
      <c r="AG2563" s="158">
        <v>44992</v>
      </c>
      <c r="AH2563" s="297">
        <f t="shared" si="113"/>
        <v>1</v>
      </c>
      <c r="AI2563" s="573"/>
      <c r="AJ2563" s="574" t="s">
        <v>659</v>
      </c>
      <c r="AK2563" s="574" t="s">
        <v>430</v>
      </c>
      <c r="AL2563" s="574"/>
      <c r="AM2563" s="574"/>
      <c r="AN2563" s="574"/>
      <c r="AO2563" s="574"/>
      <c r="AP2563" s="574"/>
      <c r="AQ2563" s="574"/>
      <c r="AR2563" s="574"/>
      <c r="AS2563" s="575"/>
      <c r="AT2563" s="576"/>
      <c r="AU2563" s="575"/>
      <c r="AV2563" s="577"/>
      <c r="AW2563" s="159"/>
    </row>
    <row r="2564" spans="1:49" ht="38.25">
      <c r="A2564" s="395"/>
      <c r="B2564" s="395">
        <v>3410504100</v>
      </c>
      <c r="C2564" s="263" t="s">
        <v>9505</v>
      </c>
      <c r="D2564" s="263" t="s">
        <v>7474</v>
      </c>
      <c r="E2564" s="263" t="s">
        <v>4721</v>
      </c>
      <c r="F2564" s="263" t="s">
        <v>416</v>
      </c>
      <c r="G2564" s="263" t="s">
        <v>666</v>
      </c>
      <c r="H2564" s="263"/>
      <c r="I2564" s="263"/>
      <c r="J2564" s="263"/>
      <c r="K2564" s="263"/>
      <c r="L2564" s="263"/>
      <c r="M2564" s="263"/>
      <c r="N2564" s="263"/>
      <c r="O2564" s="158"/>
      <c r="P2564" s="296">
        <f t="shared" si="114"/>
        <v>0</v>
      </c>
      <c r="Q2564" s="263"/>
      <c r="R2564" s="263"/>
      <c r="S2564" s="263"/>
      <c r="T2564" s="263"/>
      <c r="U2564" s="263"/>
      <c r="V2564" s="263"/>
      <c r="W2564" s="263"/>
      <c r="X2564" s="158"/>
      <c r="Y2564" s="297">
        <f t="shared" si="115"/>
        <v>0</v>
      </c>
      <c r="Z2564" s="263"/>
      <c r="AA2564" s="263"/>
      <c r="AB2564" s="263"/>
      <c r="AC2564" s="263"/>
      <c r="AD2564" s="263"/>
      <c r="AE2564" s="263"/>
      <c r="AF2564" s="263">
        <v>1</v>
      </c>
      <c r="AG2564" s="158">
        <v>45093</v>
      </c>
      <c r="AH2564" s="297">
        <f t="shared" si="113"/>
        <v>1</v>
      </c>
      <c r="AI2564" s="573"/>
      <c r="AJ2564" s="574" t="s">
        <v>659</v>
      </c>
      <c r="AK2564" s="574" t="s">
        <v>430</v>
      </c>
      <c r="AL2564" s="574"/>
      <c r="AM2564" s="574"/>
      <c r="AN2564" s="574"/>
      <c r="AO2564" s="574"/>
      <c r="AP2564" s="574"/>
      <c r="AQ2564" s="574"/>
      <c r="AR2564" s="574"/>
      <c r="AS2564" s="575"/>
      <c r="AT2564" s="576"/>
      <c r="AU2564" s="575"/>
      <c r="AV2564" s="577"/>
      <c r="AW2564" s="159"/>
    </row>
    <row r="2565" spans="1:49" ht="38.25">
      <c r="A2565" s="395"/>
      <c r="B2565" s="395">
        <v>3410504100</v>
      </c>
      <c r="C2565" s="263" t="s">
        <v>9506</v>
      </c>
      <c r="D2565" s="263" t="s">
        <v>7474</v>
      </c>
      <c r="E2565" s="263" t="s">
        <v>4722</v>
      </c>
      <c r="F2565" s="263" t="s">
        <v>416</v>
      </c>
      <c r="G2565" s="263" t="s">
        <v>666</v>
      </c>
      <c r="H2565" s="263"/>
      <c r="I2565" s="263"/>
      <c r="J2565" s="263"/>
      <c r="K2565" s="263"/>
      <c r="L2565" s="263"/>
      <c r="M2565" s="263"/>
      <c r="N2565" s="263"/>
      <c r="O2565" s="158"/>
      <c r="P2565" s="296">
        <f t="shared" si="114"/>
        <v>0</v>
      </c>
      <c r="Q2565" s="263"/>
      <c r="R2565" s="263"/>
      <c r="S2565" s="263"/>
      <c r="T2565" s="263"/>
      <c r="U2565" s="263"/>
      <c r="V2565" s="263"/>
      <c r="W2565" s="263"/>
      <c r="X2565" s="158"/>
      <c r="Y2565" s="297">
        <f t="shared" si="115"/>
        <v>0</v>
      </c>
      <c r="Z2565" s="263"/>
      <c r="AA2565" s="263"/>
      <c r="AB2565" s="263"/>
      <c r="AC2565" s="263"/>
      <c r="AD2565" s="263"/>
      <c r="AE2565" s="263"/>
      <c r="AF2565" s="263">
        <v>1</v>
      </c>
      <c r="AG2565" s="158">
        <v>45168</v>
      </c>
      <c r="AH2565" s="297">
        <f t="shared" si="113"/>
        <v>1</v>
      </c>
      <c r="AI2565" s="573"/>
      <c r="AJ2565" s="574" t="s">
        <v>659</v>
      </c>
      <c r="AK2565" s="574" t="s">
        <v>430</v>
      </c>
      <c r="AL2565" s="574"/>
      <c r="AM2565" s="574"/>
      <c r="AN2565" s="574"/>
      <c r="AO2565" s="574"/>
      <c r="AP2565" s="574"/>
      <c r="AQ2565" s="574"/>
      <c r="AR2565" s="574"/>
      <c r="AS2565" s="575"/>
      <c r="AT2565" s="576"/>
      <c r="AU2565" s="575"/>
      <c r="AV2565" s="577"/>
      <c r="AW2565" s="159"/>
    </row>
    <row r="2566" spans="1:49" ht="38.25">
      <c r="A2566" s="395"/>
      <c r="B2566" s="395">
        <v>3410504100</v>
      </c>
      <c r="C2566" s="263" t="s">
        <v>9507</v>
      </c>
      <c r="D2566" s="263" t="s">
        <v>7474</v>
      </c>
      <c r="E2566" s="263" t="s">
        <v>4723</v>
      </c>
      <c r="F2566" s="263" t="s">
        <v>416</v>
      </c>
      <c r="G2566" s="263" t="s">
        <v>666</v>
      </c>
      <c r="H2566" s="263"/>
      <c r="I2566" s="263"/>
      <c r="J2566" s="263"/>
      <c r="K2566" s="263"/>
      <c r="L2566" s="263"/>
      <c r="M2566" s="263"/>
      <c r="N2566" s="263"/>
      <c r="O2566" s="158"/>
      <c r="P2566" s="296">
        <f t="shared" si="114"/>
        <v>0</v>
      </c>
      <c r="Q2566" s="263"/>
      <c r="R2566" s="263"/>
      <c r="S2566" s="263"/>
      <c r="T2566" s="263"/>
      <c r="U2566" s="263"/>
      <c r="V2566" s="263"/>
      <c r="W2566" s="263"/>
      <c r="X2566" s="158"/>
      <c r="Y2566" s="297">
        <f t="shared" si="115"/>
        <v>0</v>
      </c>
      <c r="Z2566" s="263"/>
      <c r="AA2566" s="263"/>
      <c r="AB2566" s="263"/>
      <c r="AC2566" s="263"/>
      <c r="AD2566" s="263"/>
      <c r="AE2566" s="263"/>
      <c r="AF2566" s="263">
        <v>1</v>
      </c>
      <c r="AG2566" s="158">
        <v>45168</v>
      </c>
      <c r="AH2566" s="297">
        <f t="shared" si="113"/>
        <v>1</v>
      </c>
      <c r="AI2566" s="573"/>
      <c r="AJ2566" s="574" t="s">
        <v>659</v>
      </c>
      <c r="AK2566" s="574" t="s">
        <v>430</v>
      </c>
      <c r="AL2566" s="574"/>
      <c r="AM2566" s="574"/>
      <c r="AN2566" s="574"/>
      <c r="AO2566" s="574"/>
      <c r="AP2566" s="574"/>
      <c r="AQ2566" s="574"/>
      <c r="AR2566" s="574"/>
      <c r="AS2566" s="575"/>
      <c r="AT2566" s="576"/>
      <c r="AU2566" s="575"/>
      <c r="AV2566" s="577"/>
      <c r="AW2566" s="159"/>
    </row>
    <row r="2567" spans="1:49" ht="38.25">
      <c r="A2567" s="395"/>
      <c r="B2567" s="395">
        <v>3410504100</v>
      </c>
      <c r="C2567" s="263" t="s">
        <v>9508</v>
      </c>
      <c r="D2567" s="263" t="s">
        <v>7474</v>
      </c>
      <c r="E2567" s="263" t="s">
        <v>4724</v>
      </c>
      <c r="F2567" s="263" t="s">
        <v>416</v>
      </c>
      <c r="G2567" s="263" t="s">
        <v>666</v>
      </c>
      <c r="H2567" s="263"/>
      <c r="I2567" s="263"/>
      <c r="J2567" s="263"/>
      <c r="K2567" s="263"/>
      <c r="L2567" s="263"/>
      <c r="M2567" s="263"/>
      <c r="N2567" s="263"/>
      <c r="O2567" s="158"/>
      <c r="P2567" s="296">
        <f t="shared" si="114"/>
        <v>0</v>
      </c>
      <c r="Q2567" s="263"/>
      <c r="R2567" s="263"/>
      <c r="S2567" s="263"/>
      <c r="T2567" s="263"/>
      <c r="U2567" s="263"/>
      <c r="V2567" s="263"/>
      <c r="W2567" s="263"/>
      <c r="X2567" s="158"/>
      <c r="Y2567" s="297">
        <f t="shared" si="115"/>
        <v>0</v>
      </c>
      <c r="Z2567" s="263"/>
      <c r="AA2567" s="263"/>
      <c r="AB2567" s="263"/>
      <c r="AC2567" s="263"/>
      <c r="AD2567" s="263"/>
      <c r="AE2567" s="263"/>
      <c r="AF2567" s="263">
        <v>1</v>
      </c>
      <c r="AG2567" s="158">
        <v>45168</v>
      </c>
      <c r="AH2567" s="297">
        <f t="shared" si="113"/>
        <v>1</v>
      </c>
      <c r="AI2567" s="573"/>
      <c r="AJ2567" s="574" t="s">
        <v>659</v>
      </c>
      <c r="AK2567" s="574" t="s">
        <v>430</v>
      </c>
      <c r="AL2567" s="574"/>
      <c r="AM2567" s="574"/>
      <c r="AN2567" s="574"/>
      <c r="AO2567" s="574"/>
      <c r="AP2567" s="574"/>
      <c r="AQ2567" s="574"/>
      <c r="AR2567" s="574"/>
      <c r="AS2567" s="575"/>
      <c r="AT2567" s="576"/>
      <c r="AU2567" s="575"/>
      <c r="AV2567" s="577"/>
      <c r="AW2567" s="159"/>
    </row>
    <row r="2568" spans="1:49" ht="38.25">
      <c r="A2568" s="395"/>
      <c r="B2568" s="395">
        <v>3410504100</v>
      </c>
      <c r="C2568" s="263" t="s">
        <v>9509</v>
      </c>
      <c r="D2568" s="263" t="s">
        <v>7474</v>
      </c>
      <c r="E2568" s="263" t="s">
        <v>4725</v>
      </c>
      <c r="F2568" s="263" t="s">
        <v>416</v>
      </c>
      <c r="G2568" s="263" t="s">
        <v>666</v>
      </c>
      <c r="H2568" s="263"/>
      <c r="I2568" s="263"/>
      <c r="J2568" s="263"/>
      <c r="K2568" s="263"/>
      <c r="L2568" s="263"/>
      <c r="M2568" s="263"/>
      <c r="N2568" s="263"/>
      <c r="O2568" s="158"/>
      <c r="P2568" s="296">
        <f t="shared" si="114"/>
        <v>0</v>
      </c>
      <c r="Q2568" s="263"/>
      <c r="R2568" s="263"/>
      <c r="S2568" s="263"/>
      <c r="T2568" s="263"/>
      <c r="U2568" s="263"/>
      <c r="V2568" s="263"/>
      <c r="W2568" s="263"/>
      <c r="X2568" s="158"/>
      <c r="Y2568" s="297">
        <f t="shared" si="115"/>
        <v>0</v>
      </c>
      <c r="Z2568" s="263"/>
      <c r="AA2568" s="263"/>
      <c r="AB2568" s="263"/>
      <c r="AC2568" s="263"/>
      <c r="AD2568" s="263"/>
      <c r="AE2568" s="263"/>
      <c r="AF2568" s="263">
        <v>1</v>
      </c>
      <c r="AG2568" s="158">
        <v>44992</v>
      </c>
      <c r="AH2568" s="297">
        <f t="shared" si="113"/>
        <v>1</v>
      </c>
      <c r="AI2568" s="573"/>
      <c r="AJ2568" s="574" t="s">
        <v>659</v>
      </c>
      <c r="AK2568" s="574" t="s">
        <v>430</v>
      </c>
      <c r="AL2568" s="574"/>
      <c r="AM2568" s="574"/>
      <c r="AN2568" s="574"/>
      <c r="AO2568" s="574"/>
      <c r="AP2568" s="574"/>
      <c r="AQ2568" s="574"/>
      <c r="AR2568" s="574"/>
      <c r="AS2568" s="575"/>
      <c r="AT2568" s="576"/>
      <c r="AU2568" s="575"/>
      <c r="AV2568" s="577"/>
      <c r="AW2568" s="159"/>
    </row>
    <row r="2569" spans="1:49" ht="38.25">
      <c r="A2569" s="395"/>
      <c r="B2569" s="395">
        <v>3410504100</v>
      </c>
      <c r="C2569" s="263" t="s">
        <v>9510</v>
      </c>
      <c r="D2569" s="263" t="s">
        <v>7474</v>
      </c>
      <c r="E2569" s="263" t="s">
        <v>4726</v>
      </c>
      <c r="F2569" s="263" t="s">
        <v>416</v>
      </c>
      <c r="G2569" s="263" t="s">
        <v>666</v>
      </c>
      <c r="H2569" s="263"/>
      <c r="I2569" s="263"/>
      <c r="J2569" s="263"/>
      <c r="K2569" s="263"/>
      <c r="L2569" s="263"/>
      <c r="M2569" s="263"/>
      <c r="N2569" s="263"/>
      <c r="O2569" s="158"/>
      <c r="P2569" s="296">
        <f t="shared" si="114"/>
        <v>0</v>
      </c>
      <c r="Q2569" s="263"/>
      <c r="R2569" s="263"/>
      <c r="S2569" s="263"/>
      <c r="T2569" s="263"/>
      <c r="U2569" s="263"/>
      <c r="V2569" s="263"/>
      <c r="W2569" s="263"/>
      <c r="X2569" s="158"/>
      <c r="Y2569" s="297">
        <f t="shared" si="115"/>
        <v>0</v>
      </c>
      <c r="Z2569" s="263"/>
      <c r="AA2569" s="263"/>
      <c r="AB2569" s="263"/>
      <c r="AC2569" s="263"/>
      <c r="AD2569" s="263"/>
      <c r="AE2569" s="263"/>
      <c r="AF2569" s="263">
        <v>1</v>
      </c>
      <c r="AG2569" s="158">
        <v>45168</v>
      </c>
      <c r="AH2569" s="297">
        <f t="shared" si="113"/>
        <v>1</v>
      </c>
      <c r="AI2569" s="573"/>
      <c r="AJ2569" s="574" t="s">
        <v>659</v>
      </c>
      <c r="AK2569" s="574" t="s">
        <v>430</v>
      </c>
      <c r="AL2569" s="574"/>
      <c r="AM2569" s="574"/>
      <c r="AN2569" s="574"/>
      <c r="AO2569" s="574"/>
      <c r="AP2569" s="574"/>
      <c r="AQ2569" s="574"/>
      <c r="AR2569" s="574"/>
      <c r="AS2569" s="575"/>
      <c r="AT2569" s="576"/>
      <c r="AU2569" s="575"/>
      <c r="AV2569" s="577"/>
      <c r="AW2569" s="159"/>
    </row>
    <row r="2570" spans="1:49" ht="38.25">
      <c r="A2570" s="395"/>
      <c r="B2570" s="395">
        <v>3410504100</v>
      </c>
      <c r="C2570" s="263" t="s">
        <v>9511</v>
      </c>
      <c r="D2570" s="263" t="s">
        <v>7474</v>
      </c>
      <c r="E2570" s="263" t="s">
        <v>4727</v>
      </c>
      <c r="F2570" s="263" t="s">
        <v>416</v>
      </c>
      <c r="G2570" s="263" t="s">
        <v>666</v>
      </c>
      <c r="H2570" s="263"/>
      <c r="I2570" s="263"/>
      <c r="J2570" s="263"/>
      <c r="K2570" s="263"/>
      <c r="L2570" s="263"/>
      <c r="M2570" s="263"/>
      <c r="N2570" s="263"/>
      <c r="O2570" s="158"/>
      <c r="P2570" s="296">
        <f t="shared" si="114"/>
        <v>0</v>
      </c>
      <c r="Q2570" s="263"/>
      <c r="R2570" s="263"/>
      <c r="S2570" s="263"/>
      <c r="T2570" s="263"/>
      <c r="U2570" s="263"/>
      <c r="V2570" s="263"/>
      <c r="W2570" s="263"/>
      <c r="X2570" s="158"/>
      <c r="Y2570" s="297">
        <f t="shared" si="115"/>
        <v>0</v>
      </c>
      <c r="Z2570" s="263"/>
      <c r="AA2570" s="263"/>
      <c r="AB2570" s="263"/>
      <c r="AC2570" s="263"/>
      <c r="AD2570" s="263"/>
      <c r="AE2570" s="263"/>
      <c r="AF2570" s="263">
        <v>1</v>
      </c>
      <c r="AG2570" s="158">
        <v>45093</v>
      </c>
      <c r="AH2570" s="297">
        <f t="shared" si="113"/>
        <v>1</v>
      </c>
      <c r="AI2570" s="573"/>
      <c r="AJ2570" s="574" t="s">
        <v>659</v>
      </c>
      <c r="AK2570" s="574" t="s">
        <v>430</v>
      </c>
      <c r="AL2570" s="574"/>
      <c r="AM2570" s="574"/>
      <c r="AN2570" s="574"/>
      <c r="AO2570" s="574"/>
      <c r="AP2570" s="574"/>
      <c r="AQ2570" s="574"/>
      <c r="AR2570" s="574"/>
      <c r="AS2570" s="575"/>
      <c r="AT2570" s="576"/>
      <c r="AU2570" s="575"/>
      <c r="AV2570" s="577"/>
      <c r="AW2570" s="159"/>
    </row>
    <row r="2571" spans="1:49" ht="38.25">
      <c r="A2571" s="395"/>
      <c r="B2571" s="395">
        <v>3410504100</v>
      </c>
      <c r="C2571" s="263" t="s">
        <v>9512</v>
      </c>
      <c r="D2571" s="263" t="s">
        <v>7474</v>
      </c>
      <c r="E2571" s="263" t="s">
        <v>4728</v>
      </c>
      <c r="F2571" s="263" t="s">
        <v>416</v>
      </c>
      <c r="G2571" s="263" t="s">
        <v>666</v>
      </c>
      <c r="H2571" s="263"/>
      <c r="I2571" s="263"/>
      <c r="J2571" s="263"/>
      <c r="K2571" s="263"/>
      <c r="L2571" s="263"/>
      <c r="M2571" s="263"/>
      <c r="N2571" s="263"/>
      <c r="O2571" s="158"/>
      <c r="P2571" s="296">
        <f t="shared" si="114"/>
        <v>0</v>
      </c>
      <c r="Q2571" s="263"/>
      <c r="R2571" s="263"/>
      <c r="S2571" s="263"/>
      <c r="T2571" s="263"/>
      <c r="U2571" s="263"/>
      <c r="V2571" s="263"/>
      <c r="W2571" s="263"/>
      <c r="X2571" s="158"/>
      <c r="Y2571" s="297">
        <f t="shared" si="115"/>
        <v>0</v>
      </c>
      <c r="Z2571" s="263"/>
      <c r="AA2571" s="263"/>
      <c r="AB2571" s="263"/>
      <c r="AC2571" s="263"/>
      <c r="AD2571" s="263"/>
      <c r="AE2571" s="263"/>
      <c r="AF2571" s="263">
        <v>1</v>
      </c>
      <c r="AG2571" s="158">
        <v>44992</v>
      </c>
      <c r="AH2571" s="297">
        <f t="shared" si="113"/>
        <v>1</v>
      </c>
      <c r="AI2571" s="573"/>
      <c r="AJ2571" s="574" t="s">
        <v>659</v>
      </c>
      <c r="AK2571" s="574" t="s">
        <v>430</v>
      </c>
      <c r="AL2571" s="574"/>
      <c r="AM2571" s="574"/>
      <c r="AN2571" s="574"/>
      <c r="AO2571" s="574"/>
      <c r="AP2571" s="574"/>
      <c r="AQ2571" s="574"/>
      <c r="AR2571" s="574"/>
      <c r="AS2571" s="575"/>
      <c r="AT2571" s="576"/>
      <c r="AU2571" s="575"/>
      <c r="AV2571" s="577"/>
      <c r="AW2571" s="159"/>
    </row>
    <row r="2572" spans="1:49" ht="38.25">
      <c r="A2572" s="395"/>
      <c r="B2572" s="395">
        <v>3410504100</v>
      </c>
      <c r="C2572" s="263" t="s">
        <v>9513</v>
      </c>
      <c r="D2572" s="263" t="s">
        <v>7474</v>
      </c>
      <c r="E2572" s="263" t="s">
        <v>4729</v>
      </c>
      <c r="F2572" s="263" t="s">
        <v>416</v>
      </c>
      <c r="G2572" s="263" t="s">
        <v>666</v>
      </c>
      <c r="H2572" s="263"/>
      <c r="I2572" s="263"/>
      <c r="J2572" s="263"/>
      <c r="K2572" s="263"/>
      <c r="L2572" s="263"/>
      <c r="M2572" s="263"/>
      <c r="N2572" s="263"/>
      <c r="O2572" s="158"/>
      <c r="P2572" s="296">
        <f t="shared" si="114"/>
        <v>0</v>
      </c>
      <c r="Q2572" s="263"/>
      <c r="R2572" s="263"/>
      <c r="S2572" s="263"/>
      <c r="T2572" s="263"/>
      <c r="U2572" s="263"/>
      <c r="V2572" s="263"/>
      <c r="W2572" s="263"/>
      <c r="X2572" s="158"/>
      <c r="Y2572" s="297">
        <f t="shared" si="115"/>
        <v>0</v>
      </c>
      <c r="Z2572" s="263"/>
      <c r="AA2572" s="263"/>
      <c r="AB2572" s="263"/>
      <c r="AC2572" s="263"/>
      <c r="AD2572" s="263"/>
      <c r="AE2572" s="263"/>
      <c r="AF2572" s="263">
        <v>1</v>
      </c>
      <c r="AG2572" s="158">
        <v>44992</v>
      </c>
      <c r="AH2572" s="297">
        <f t="shared" si="113"/>
        <v>1</v>
      </c>
      <c r="AI2572" s="573"/>
      <c r="AJ2572" s="574" t="s">
        <v>659</v>
      </c>
      <c r="AK2572" s="574" t="s">
        <v>430</v>
      </c>
      <c r="AL2572" s="574"/>
      <c r="AM2572" s="574"/>
      <c r="AN2572" s="574"/>
      <c r="AO2572" s="574"/>
      <c r="AP2572" s="574"/>
      <c r="AQ2572" s="574"/>
      <c r="AR2572" s="574"/>
      <c r="AS2572" s="575"/>
      <c r="AT2572" s="576"/>
      <c r="AU2572" s="575"/>
      <c r="AV2572" s="577"/>
      <c r="AW2572" s="159"/>
    </row>
    <row r="2573" spans="1:49" ht="51">
      <c r="A2573" s="395"/>
      <c r="B2573" s="395">
        <v>3410511700</v>
      </c>
      <c r="C2573" s="263" t="s">
        <v>9514</v>
      </c>
      <c r="D2573" s="263" t="s">
        <v>9431</v>
      </c>
      <c r="E2573" s="263" t="s">
        <v>4730</v>
      </c>
      <c r="F2573" s="263" t="s">
        <v>416</v>
      </c>
      <c r="G2573" s="263" t="s">
        <v>666</v>
      </c>
      <c r="H2573" s="263"/>
      <c r="I2573" s="263"/>
      <c r="J2573" s="263"/>
      <c r="K2573" s="263"/>
      <c r="L2573" s="263"/>
      <c r="M2573" s="263"/>
      <c r="N2573" s="263"/>
      <c r="O2573" s="158"/>
      <c r="P2573" s="296">
        <f t="shared" si="114"/>
        <v>0</v>
      </c>
      <c r="Q2573" s="263"/>
      <c r="R2573" s="263"/>
      <c r="S2573" s="263"/>
      <c r="T2573" s="263"/>
      <c r="U2573" s="263"/>
      <c r="V2573" s="263"/>
      <c r="W2573" s="263"/>
      <c r="X2573" s="158"/>
      <c r="Y2573" s="297">
        <f t="shared" si="115"/>
        <v>0</v>
      </c>
      <c r="Z2573" s="263"/>
      <c r="AA2573" s="263"/>
      <c r="AB2573" s="263"/>
      <c r="AC2573" s="263"/>
      <c r="AD2573" s="263"/>
      <c r="AE2573" s="263"/>
      <c r="AF2573" s="263">
        <v>1</v>
      </c>
      <c r="AG2573" s="158">
        <v>45168</v>
      </c>
      <c r="AH2573" s="297">
        <f t="shared" si="113"/>
        <v>1</v>
      </c>
      <c r="AI2573" s="573"/>
      <c r="AJ2573" s="574" t="s">
        <v>659</v>
      </c>
      <c r="AK2573" s="574" t="s">
        <v>430</v>
      </c>
      <c r="AL2573" s="574"/>
      <c r="AM2573" s="574"/>
      <c r="AN2573" s="574"/>
      <c r="AO2573" s="574"/>
      <c r="AP2573" s="574"/>
      <c r="AQ2573" s="574"/>
      <c r="AR2573" s="574"/>
      <c r="AS2573" s="575"/>
      <c r="AT2573" s="576"/>
      <c r="AU2573" s="575"/>
      <c r="AV2573" s="577"/>
      <c r="AW2573" s="159"/>
    </row>
    <row r="2574" spans="1:49" ht="38.25">
      <c r="A2574" s="395"/>
      <c r="B2574" s="395">
        <v>3410504100</v>
      </c>
      <c r="C2574" s="263" t="s">
        <v>9515</v>
      </c>
      <c r="D2574" s="263" t="s">
        <v>7474</v>
      </c>
      <c r="E2574" s="263" t="s">
        <v>4731</v>
      </c>
      <c r="F2574" s="263" t="s">
        <v>416</v>
      </c>
      <c r="G2574" s="263" t="s">
        <v>666</v>
      </c>
      <c r="H2574" s="263"/>
      <c r="I2574" s="263"/>
      <c r="J2574" s="263"/>
      <c r="K2574" s="263"/>
      <c r="L2574" s="263"/>
      <c r="M2574" s="263"/>
      <c r="N2574" s="263"/>
      <c r="O2574" s="158"/>
      <c r="P2574" s="296">
        <f t="shared" si="114"/>
        <v>0</v>
      </c>
      <c r="Q2574" s="263"/>
      <c r="R2574" s="263"/>
      <c r="S2574" s="263"/>
      <c r="T2574" s="263"/>
      <c r="U2574" s="263"/>
      <c r="V2574" s="263"/>
      <c r="W2574" s="263"/>
      <c r="X2574" s="158"/>
      <c r="Y2574" s="297">
        <f t="shared" si="115"/>
        <v>0</v>
      </c>
      <c r="Z2574" s="263"/>
      <c r="AA2574" s="263"/>
      <c r="AB2574" s="263"/>
      <c r="AC2574" s="263"/>
      <c r="AD2574" s="263"/>
      <c r="AE2574" s="263"/>
      <c r="AF2574" s="263">
        <v>1</v>
      </c>
      <c r="AG2574" s="158">
        <v>44992</v>
      </c>
      <c r="AH2574" s="297">
        <f t="shared" si="113"/>
        <v>1</v>
      </c>
      <c r="AI2574" s="573"/>
      <c r="AJ2574" s="574" t="s">
        <v>659</v>
      </c>
      <c r="AK2574" s="574" t="s">
        <v>430</v>
      </c>
      <c r="AL2574" s="574"/>
      <c r="AM2574" s="574"/>
      <c r="AN2574" s="574"/>
      <c r="AO2574" s="574"/>
      <c r="AP2574" s="574"/>
      <c r="AQ2574" s="574"/>
      <c r="AR2574" s="574"/>
      <c r="AS2574" s="575"/>
      <c r="AT2574" s="576"/>
      <c r="AU2574" s="575"/>
      <c r="AV2574" s="577"/>
      <c r="AW2574" s="159"/>
    </row>
    <row r="2575" spans="1:49" ht="38.25">
      <c r="A2575" s="395"/>
      <c r="B2575" s="395">
        <v>3410504100</v>
      </c>
      <c r="C2575" s="263" t="s">
        <v>9516</v>
      </c>
      <c r="D2575" s="263" t="s">
        <v>7474</v>
      </c>
      <c r="E2575" s="263" t="s">
        <v>4732</v>
      </c>
      <c r="F2575" s="263" t="s">
        <v>416</v>
      </c>
      <c r="G2575" s="263" t="s">
        <v>666</v>
      </c>
      <c r="H2575" s="263"/>
      <c r="I2575" s="263"/>
      <c r="J2575" s="263"/>
      <c r="K2575" s="263"/>
      <c r="L2575" s="263"/>
      <c r="M2575" s="263"/>
      <c r="N2575" s="263"/>
      <c r="O2575" s="158"/>
      <c r="P2575" s="296">
        <f t="shared" si="114"/>
        <v>0</v>
      </c>
      <c r="Q2575" s="263"/>
      <c r="R2575" s="263"/>
      <c r="S2575" s="263"/>
      <c r="T2575" s="263"/>
      <c r="U2575" s="263"/>
      <c r="V2575" s="263"/>
      <c r="W2575" s="263"/>
      <c r="X2575" s="158"/>
      <c r="Y2575" s="297">
        <f t="shared" si="115"/>
        <v>0</v>
      </c>
      <c r="Z2575" s="263"/>
      <c r="AA2575" s="263"/>
      <c r="AB2575" s="263"/>
      <c r="AC2575" s="263"/>
      <c r="AD2575" s="263"/>
      <c r="AE2575" s="263"/>
      <c r="AF2575" s="263">
        <v>1</v>
      </c>
      <c r="AG2575" s="158">
        <v>45168</v>
      </c>
      <c r="AH2575" s="297">
        <f t="shared" si="113"/>
        <v>1</v>
      </c>
      <c r="AI2575" s="573"/>
      <c r="AJ2575" s="574" t="s">
        <v>659</v>
      </c>
      <c r="AK2575" s="574" t="s">
        <v>430</v>
      </c>
      <c r="AL2575" s="574"/>
      <c r="AM2575" s="574"/>
      <c r="AN2575" s="574"/>
      <c r="AO2575" s="574"/>
      <c r="AP2575" s="574"/>
      <c r="AQ2575" s="574"/>
      <c r="AR2575" s="574"/>
      <c r="AS2575" s="575"/>
      <c r="AT2575" s="576"/>
      <c r="AU2575" s="575"/>
      <c r="AV2575" s="577"/>
      <c r="AW2575" s="159"/>
    </row>
    <row r="2576" spans="1:49" ht="38.25">
      <c r="A2576" s="395"/>
      <c r="B2576" s="395">
        <v>3410504100</v>
      </c>
      <c r="C2576" s="263" t="s">
        <v>9517</v>
      </c>
      <c r="D2576" s="263" t="s">
        <v>7474</v>
      </c>
      <c r="E2576" s="263" t="s">
        <v>4733</v>
      </c>
      <c r="F2576" s="263" t="s">
        <v>416</v>
      </c>
      <c r="G2576" s="263" t="s">
        <v>666</v>
      </c>
      <c r="H2576" s="263"/>
      <c r="I2576" s="263"/>
      <c r="J2576" s="263"/>
      <c r="K2576" s="263"/>
      <c r="L2576" s="263"/>
      <c r="M2576" s="263"/>
      <c r="N2576" s="263"/>
      <c r="O2576" s="158"/>
      <c r="P2576" s="296">
        <f t="shared" si="114"/>
        <v>0</v>
      </c>
      <c r="Q2576" s="263"/>
      <c r="R2576" s="263"/>
      <c r="S2576" s="263"/>
      <c r="T2576" s="263"/>
      <c r="U2576" s="263"/>
      <c r="V2576" s="263"/>
      <c r="W2576" s="263"/>
      <c r="X2576" s="158"/>
      <c r="Y2576" s="297">
        <f t="shared" si="115"/>
        <v>0</v>
      </c>
      <c r="Z2576" s="263"/>
      <c r="AA2576" s="263"/>
      <c r="AB2576" s="263"/>
      <c r="AC2576" s="263"/>
      <c r="AD2576" s="263"/>
      <c r="AE2576" s="263"/>
      <c r="AF2576" s="263">
        <v>1</v>
      </c>
      <c r="AG2576" s="158">
        <v>44992</v>
      </c>
      <c r="AH2576" s="297">
        <f t="shared" si="113"/>
        <v>1</v>
      </c>
      <c r="AI2576" s="573"/>
      <c r="AJ2576" s="574" t="s">
        <v>659</v>
      </c>
      <c r="AK2576" s="574" t="s">
        <v>430</v>
      </c>
      <c r="AL2576" s="574"/>
      <c r="AM2576" s="574"/>
      <c r="AN2576" s="574"/>
      <c r="AO2576" s="574"/>
      <c r="AP2576" s="574"/>
      <c r="AQ2576" s="574"/>
      <c r="AR2576" s="574"/>
      <c r="AS2576" s="575"/>
      <c r="AT2576" s="576"/>
      <c r="AU2576" s="575"/>
      <c r="AV2576" s="577"/>
      <c r="AW2576" s="159"/>
    </row>
    <row r="2577" spans="1:49" ht="38.25">
      <c r="A2577" s="395"/>
      <c r="B2577" s="395">
        <v>3410504100</v>
      </c>
      <c r="C2577" s="263" t="s">
        <v>9518</v>
      </c>
      <c r="D2577" s="263" t="s">
        <v>7474</v>
      </c>
      <c r="E2577" s="263" t="s">
        <v>4734</v>
      </c>
      <c r="F2577" s="263" t="s">
        <v>416</v>
      </c>
      <c r="G2577" s="263" t="s">
        <v>666</v>
      </c>
      <c r="H2577" s="263"/>
      <c r="I2577" s="263"/>
      <c r="J2577" s="263"/>
      <c r="K2577" s="263"/>
      <c r="L2577" s="263"/>
      <c r="M2577" s="263"/>
      <c r="N2577" s="263"/>
      <c r="O2577" s="158"/>
      <c r="P2577" s="296">
        <f t="shared" si="114"/>
        <v>0</v>
      </c>
      <c r="Q2577" s="263"/>
      <c r="R2577" s="263"/>
      <c r="S2577" s="263"/>
      <c r="T2577" s="263"/>
      <c r="U2577" s="263"/>
      <c r="V2577" s="263"/>
      <c r="W2577" s="263"/>
      <c r="X2577" s="158"/>
      <c r="Y2577" s="297">
        <f t="shared" si="115"/>
        <v>0</v>
      </c>
      <c r="Z2577" s="263"/>
      <c r="AA2577" s="263"/>
      <c r="AB2577" s="263"/>
      <c r="AC2577" s="263"/>
      <c r="AD2577" s="263"/>
      <c r="AE2577" s="263"/>
      <c r="AF2577" s="263">
        <v>1</v>
      </c>
      <c r="AG2577" s="158">
        <v>45099</v>
      </c>
      <c r="AH2577" s="297">
        <f t="shared" si="113"/>
        <v>1</v>
      </c>
      <c r="AI2577" s="573"/>
      <c r="AJ2577" s="574" t="s">
        <v>659</v>
      </c>
      <c r="AK2577" s="574" t="s">
        <v>430</v>
      </c>
      <c r="AL2577" s="574"/>
      <c r="AM2577" s="574"/>
      <c r="AN2577" s="574"/>
      <c r="AO2577" s="574"/>
      <c r="AP2577" s="574"/>
      <c r="AQ2577" s="574"/>
      <c r="AR2577" s="574"/>
      <c r="AS2577" s="575"/>
      <c r="AT2577" s="576"/>
      <c r="AU2577" s="575"/>
      <c r="AV2577" s="577"/>
      <c r="AW2577" s="159"/>
    </row>
    <row r="2578" spans="1:49" ht="38.25">
      <c r="A2578" s="395"/>
      <c r="B2578" s="395">
        <v>3410504100</v>
      </c>
      <c r="C2578" s="263" t="s">
        <v>9519</v>
      </c>
      <c r="D2578" s="263" t="s">
        <v>7474</v>
      </c>
      <c r="E2578" s="263" t="s">
        <v>4735</v>
      </c>
      <c r="F2578" s="263" t="s">
        <v>416</v>
      </c>
      <c r="G2578" s="263" t="s">
        <v>666</v>
      </c>
      <c r="H2578" s="263"/>
      <c r="I2578" s="263"/>
      <c r="J2578" s="263"/>
      <c r="K2578" s="263"/>
      <c r="L2578" s="263"/>
      <c r="M2578" s="263"/>
      <c r="N2578" s="263"/>
      <c r="O2578" s="158"/>
      <c r="P2578" s="296">
        <f t="shared" si="114"/>
        <v>0</v>
      </c>
      <c r="Q2578" s="263"/>
      <c r="R2578" s="263"/>
      <c r="S2578" s="263"/>
      <c r="T2578" s="263"/>
      <c r="U2578" s="263"/>
      <c r="V2578" s="263"/>
      <c r="W2578" s="263"/>
      <c r="X2578" s="158"/>
      <c r="Y2578" s="297">
        <f t="shared" si="115"/>
        <v>0</v>
      </c>
      <c r="Z2578" s="263"/>
      <c r="AA2578" s="263"/>
      <c r="AB2578" s="263"/>
      <c r="AC2578" s="263"/>
      <c r="AD2578" s="263"/>
      <c r="AE2578" s="263"/>
      <c r="AF2578" s="263">
        <v>1</v>
      </c>
      <c r="AG2578" s="158">
        <v>45168</v>
      </c>
      <c r="AH2578" s="297">
        <f t="shared" si="113"/>
        <v>1</v>
      </c>
      <c r="AI2578" s="573"/>
      <c r="AJ2578" s="574" t="s">
        <v>659</v>
      </c>
      <c r="AK2578" s="574" t="s">
        <v>430</v>
      </c>
      <c r="AL2578" s="574"/>
      <c r="AM2578" s="574"/>
      <c r="AN2578" s="574"/>
      <c r="AO2578" s="574"/>
      <c r="AP2578" s="574"/>
      <c r="AQ2578" s="574"/>
      <c r="AR2578" s="574"/>
      <c r="AS2578" s="575"/>
      <c r="AT2578" s="576"/>
      <c r="AU2578" s="575"/>
      <c r="AV2578" s="577"/>
      <c r="AW2578" s="159"/>
    </row>
    <row r="2579" spans="1:49" ht="38.25">
      <c r="A2579" s="395"/>
      <c r="B2579" s="395">
        <v>3410504100</v>
      </c>
      <c r="C2579" s="263" t="s">
        <v>9520</v>
      </c>
      <c r="D2579" s="263" t="s">
        <v>7474</v>
      </c>
      <c r="E2579" s="263" t="s">
        <v>4736</v>
      </c>
      <c r="F2579" s="263" t="s">
        <v>416</v>
      </c>
      <c r="G2579" s="263" t="s">
        <v>666</v>
      </c>
      <c r="H2579" s="263"/>
      <c r="I2579" s="263"/>
      <c r="J2579" s="263"/>
      <c r="K2579" s="263"/>
      <c r="L2579" s="263"/>
      <c r="M2579" s="263"/>
      <c r="N2579" s="263"/>
      <c r="O2579" s="158"/>
      <c r="P2579" s="296">
        <f t="shared" si="114"/>
        <v>0</v>
      </c>
      <c r="Q2579" s="263"/>
      <c r="R2579" s="263"/>
      <c r="S2579" s="263"/>
      <c r="T2579" s="263"/>
      <c r="U2579" s="263"/>
      <c r="V2579" s="263"/>
      <c r="W2579" s="263"/>
      <c r="X2579" s="158"/>
      <c r="Y2579" s="297">
        <f t="shared" si="115"/>
        <v>0</v>
      </c>
      <c r="Z2579" s="263"/>
      <c r="AA2579" s="263"/>
      <c r="AB2579" s="263"/>
      <c r="AC2579" s="263"/>
      <c r="AD2579" s="263"/>
      <c r="AE2579" s="263"/>
      <c r="AF2579" s="263">
        <v>1</v>
      </c>
      <c r="AG2579" s="158">
        <v>45168</v>
      </c>
      <c r="AH2579" s="297">
        <f t="shared" si="113"/>
        <v>1</v>
      </c>
      <c r="AI2579" s="573"/>
      <c r="AJ2579" s="574" t="s">
        <v>659</v>
      </c>
      <c r="AK2579" s="574" t="s">
        <v>430</v>
      </c>
      <c r="AL2579" s="574"/>
      <c r="AM2579" s="574"/>
      <c r="AN2579" s="574"/>
      <c r="AO2579" s="574"/>
      <c r="AP2579" s="574"/>
      <c r="AQ2579" s="574"/>
      <c r="AR2579" s="574"/>
      <c r="AS2579" s="575"/>
      <c r="AT2579" s="576"/>
      <c r="AU2579" s="575"/>
      <c r="AV2579" s="577"/>
      <c r="AW2579" s="159"/>
    </row>
    <row r="2580" spans="1:49" ht="38.25">
      <c r="A2580" s="395"/>
      <c r="B2580" s="395">
        <v>3410504100</v>
      </c>
      <c r="C2580" s="263" t="s">
        <v>9521</v>
      </c>
      <c r="D2580" s="263" t="s">
        <v>7474</v>
      </c>
      <c r="E2580" s="263" t="s">
        <v>4737</v>
      </c>
      <c r="F2580" s="263" t="s">
        <v>416</v>
      </c>
      <c r="G2580" s="263" t="s">
        <v>666</v>
      </c>
      <c r="H2580" s="263"/>
      <c r="I2580" s="263"/>
      <c r="J2580" s="263"/>
      <c r="K2580" s="263"/>
      <c r="L2580" s="263"/>
      <c r="M2580" s="263"/>
      <c r="N2580" s="263"/>
      <c r="O2580" s="158"/>
      <c r="P2580" s="296">
        <f t="shared" si="114"/>
        <v>0</v>
      </c>
      <c r="Q2580" s="263"/>
      <c r="R2580" s="263"/>
      <c r="S2580" s="263"/>
      <c r="T2580" s="263"/>
      <c r="U2580" s="263"/>
      <c r="V2580" s="263"/>
      <c r="W2580" s="263"/>
      <c r="X2580" s="158"/>
      <c r="Y2580" s="297">
        <f t="shared" si="115"/>
        <v>0</v>
      </c>
      <c r="Z2580" s="263"/>
      <c r="AA2580" s="263"/>
      <c r="AB2580" s="263"/>
      <c r="AC2580" s="263"/>
      <c r="AD2580" s="263"/>
      <c r="AE2580" s="263"/>
      <c r="AF2580" s="263">
        <v>1</v>
      </c>
      <c r="AG2580" s="158">
        <v>45093</v>
      </c>
      <c r="AH2580" s="297">
        <f t="shared" si="113"/>
        <v>1</v>
      </c>
      <c r="AI2580" s="573"/>
      <c r="AJ2580" s="574" t="s">
        <v>659</v>
      </c>
      <c r="AK2580" s="574" t="s">
        <v>430</v>
      </c>
      <c r="AL2580" s="574"/>
      <c r="AM2580" s="574"/>
      <c r="AN2580" s="574"/>
      <c r="AO2580" s="574"/>
      <c r="AP2580" s="574"/>
      <c r="AQ2580" s="574"/>
      <c r="AR2580" s="574"/>
      <c r="AS2580" s="575"/>
      <c r="AT2580" s="576"/>
      <c r="AU2580" s="575"/>
      <c r="AV2580" s="577"/>
      <c r="AW2580" s="159"/>
    </row>
    <row r="2581" spans="1:49" ht="38.25">
      <c r="A2581" s="395"/>
      <c r="B2581" s="395">
        <v>3410504100</v>
      </c>
      <c r="C2581" s="263" t="s">
        <v>9522</v>
      </c>
      <c r="D2581" s="263" t="s">
        <v>7474</v>
      </c>
      <c r="E2581" s="263" t="s">
        <v>4738</v>
      </c>
      <c r="F2581" s="263" t="s">
        <v>416</v>
      </c>
      <c r="G2581" s="263" t="s">
        <v>666</v>
      </c>
      <c r="H2581" s="263"/>
      <c r="I2581" s="263"/>
      <c r="J2581" s="263"/>
      <c r="K2581" s="263"/>
      <c r="L2581" s="263"/>
      <c r="M2581" s="263"/>
      <c r="N2581" s="263"/>
      <c r="O2581" s="158"/>
      <c r="P2581" s="296">
        <f t="shared" si="114"/>
        <v>0</v>
      </c>
      <c r="Q2581" s="263"/>
      <c r="R2581" s="263"/>
      <c r="S2581" s="263"/>
      <c r="T2581" s="263"/>
      <c r="U2581" s="263"/>
      <c r="V2581" s="263"/>
      <c r="W2581" s="263"/>
      <c r="X2581" s="158"/>
      <c r="Y2581" s="297">
        <f t="shared" si="115"/>
        <v>0</v>
      </c>
      <c r="Z2581" s="263"/>
      <c r="AA2581" s="263"/>
      <c r="AB2581" s="263"/>
      <c r="AC2581" s="263"/>
      <c r="AD2581" s="263"/>
      <c r="AE2581" s="263"/>
      <c r="AF2581" s="263">
        <v>1</v>
      </c>
      <c r="AG2581" s="158">
        <v>45093</v>
      </c>
      <c r="AH2581" s="297">
        <f t="shared" si="113"/>
        <v>1</v>
      </c>
      <c r="AI2581" s="573"/>
      <c r="AJ2581" s="574" t="s">
        <v>659</v>
      </c>
      <c r="AK2581" s="574" t="s">
        <v>430</v>
      </c>
      <c r="AL2581" s="574"/>
      <c r="AM2581" s="574"/>
      <c r="AN2581" s="574"/>
      <c r="AO2581" s="574"/>
      <c r="AP2581" s="574"/>
      <c r="AQ2581" s="574"/>
      <c r="AR2581" s="574"/>
      <c r="AS2581" s="575"/>
      <c r="AT2581" s="576"/>
      <c r="AU2581" s="575"/>
      <c r="AV2581" s="577"/>
      <c r="AW2581" s="159"/>
    </row>
    <row r="2582" spans="1:49" ht="38.25">
      <c r="A2582" s="395"/>
      <c r="B2582" s="395">
        <v>3410504100</v>
      </c>
      <c r="C2582" s="263" t="s">
        <v>9523</v>
      </c>
      <c r="D2582" s="263" t="s">
        <v>7474</v>
      </c>
      <c r="E2582" s="263" t="s">
        <v>4739</v>
      </c>
      <c r="F2582" s="263" t="s">
        <v>416</v>
      </c>
      <c r="G2582" s="263" t="s">
        <v>666</v>
      </c>
      <c r="H2582" s="263"/>
      <c r="I2582" s="263"/>
      <c r="J2582" s="263"/>
      <c r="K2582" s="263"/>
      <c r="L2582" s="263"/>
      <c r="M2582" s="263"/>
      <c r="N2582" s="263"/>
      <c r="O2582" s="158"/>
      <c r="P2582" s="296">
        <f t="shared" si="114"/>
        <v>0</v>
      </c>
      <c r="Q2582" s="263"/>
      <c r="R2582" s="263"/>
      <c r="S2582" s="263"/>
      <c r="T2582" s="263"/>
      <c r="U2582" s="263"/>
      <c r="V2582" s="263"/>
      <c r="W2582" s="263"/>
      <c r="X2582" s="158"/>
      <c r="Y2582" s="297">
        <f t="shared" si="115"/>
        <v>0</v>
      </c>
      <c r="Z2582" s="263"/>
      <c r="AA2582" s="263"/>
      <c r="AB2582" s="263"/>
      <c r="AC2582" s="263"/>
      <c r="AD2582" s="263"/>
      <c r="AE2582" s="263"/>
      <c r="AF2582" s="263">
        <v>1</v>
      </c>
      <c r="AG2582" s="158">
        <v>45168</v>
      </c>
      <c r="AH2582" s="297">
        <f t="shared" si="113"/>
        <v>1</v>
      </c>
      <c r="AI2582" s="573"/>
      <c r="AJ2582" s="574" t="s">
        <v>659</v>
      </c>
      <c r="AK2582" s="574" t="s">
        <v>430</v>
      </c>
      <c r="AL2582" s="574"/>
      <c r="AM2582" s="574"/>
      <c r="AN2582" s="574"/>
      <c r="AO2582" s="574"/>
      <c r="AP2582" s="574"/>
      <c r="AQ2582" s="574"/>
      <c r="AR2582" s="574"/>
      <c r="AS2582" s="575"/>
      <c r="AT2582" s="576"/>
      <c r="AU2582" s="575"/>
      <c r="AV2582" s="577"/>
      <c r="AW2582" s="159"/>
    </row>
    <row r="2583" spans="1:49" ht="38.25">
      <c r="A2583" s="395"/>
      <c r="B2583" s="395">
        <v>3410504100</v>
      </c>
      <c r="C2583" s="263" t="s">
        <v>9524</v>
      </c>
      <c r="D2583" s="263" t="s">
        <v>7474</v>
      </c>
      <c r="E2583" s="263" t="s">
        <v>4740</v>
      </c>
      <c r="F2583" s="263" t="s">
        <v>416</v>
      </c>
      <c r="G2583" s="263" t="s">
        <v>666</v>
      </c>
      <c r="H2583" s="263"/>
      <c r="I2583" s="263"/>
      <c r="J2583" s="263"/>
      <c r="K2583" s="263"/>
      <c r="L2583" s="263"/>
      <c r="M2583" s="263"/>
      <c r="N2583" s="263"/>
      <c r="O2583" s="158"/>
      <c r="P2583" s="296">
        <f t="shared" si="114"/>
        <v>0</v>
      </c>
      <c r="Q2583" s="263"/>
      <c r="R2583" s="263"/>
      <c r="S2583" s="263"/>
      <c r="T2583" s="263"/>
      <c r="U2583" s="263"/>
      <c r="V2583" s="263"/>
      <c r="W2583" s="263"/>
      <c r="X2583" s="158"/>
      <c r="Y2583" s="297">
        <f t="shared" si="115"/>
        <v>0</v>
      </c>
      <c r="Z2583" s="263"/>
      <c r="AA2583" s="263"/>
      <c r="AB2583" s="263"/>
      <c r="AC2583" s="263"/>
      <c r="AD2583" s="263"/>
      <c r="AE2583" s="263"/>
      <c r="AF2583" s="263">
        <v>1</v>
      </c>
      <c r="AG2583" s="158">
        <v>45093</v>
      </c>
      <c r="AH2583" s="297">
        <f t="shared" si="113"/>
        <v>1</v>
      </c>
      <c r="AI2583" s="573"/>
      <c r="AJ2583" s="574" t="s">
        <v>659</v>
      </c>
      <c r="AK2583" s="574" t="s">
        <v>430</v>
      </c>
      <c r="AL2583" s="574"/>
      <c r="AM2583" s="574"/>
      <c r="AN2583" s="574"/>
      <c r="AO2583" s="574"/>
      <c r="AP2583" s="574"/>
      <c r="AQ2583" s="574"/>
      <c r="AR2583" s="574"/>
      <c r="AS2583" s="575"/>
      <c r="AT2583" s="576"/>
      <c r="AU2583" s="575"/>
      <c r="AV2583" s="577"/>
      <c r="AW2583" s="159"/>
    </row>
    <row r="2584" spans="1:49" ht="51">
      <c r="A2584" s="395"/>
      <c r="B2584" s="395">
        <v>3410511700</v>
      </c>
      <c r="C2584" s="263" t="s">
        <v>9525</v>
      </c>
      <c r="D2584" s="263" t="s">
        <v>9431</v>
      </c>
      <c r="E2584" s="263" t="s">
        <v>4741</v>
      </c>
      <c r="F2584" s="263" t="s">
        <v>416</v>
      </c>
      <c r="G2584" s="263" t="s">
        <v>666</v>
      </c>
      <c r="H2584" s="263"/>
      <c r="I2584" s="263"/>
      <c r="J2584" s="263"/>
      <c r="K2584" s="263"/>
      <c r="L2584" s="263"/>
      <c r="M2584" s="263"/>
      <c r="N2584" s="263"/>
      <c r="O2584" s="158"/>
      <c r="P2584" s="296">
        <f t="shared" si="114"/>
        <v>0</v>
      </c>
      <c r="Q2584" s="263"/>
      <c r="R2584" s="263"/>
      <c r="S2584" s="263"/>
      <c r="T2584" s="263"/>
      <c r="U2584" s="263"/>
      <c r="V2584" s="263"/>
      <c r="W2584" s="263"/>
      <c r="X2584" s="158"/>
      <c r="Y2584" s="297">
        <f t="shared" si="115"/>
        <v>0</v>
      </c>
      <c r="Z2584" s="263"/>
      <c r="AA2584" s="263"/>
      <c r="AB2584" s="263"/>
      <c r="AC2584" s="263"/>
      <c r="AD2584" s="263"/>
      <c r="AE2584" s="263"/>
      <c r="AF2584" s="263">
        <v>1</v>
      </c>
      <c r="AG2584" s="158">
        <v>45168</v>
      </c>
      <c r="AH2584" s="297">
        <f t="shared" si="113"/>
        <v>1</v>
      </c>
      <c r="AI2584" s="573"/>
      <c r="AJ2584" s="574" t="s">
        <v>659</v>
      </c>
      <c r="AK2584" s="574" t="s">
        <v>430</v>
      </c>
      <c r="AL2584" s="574"/>
      <c r="AM2584" s="574"/>
      <c r="AN2584" s="574"/>
      <c r="AO2584" s="574"/>
      <c r="AP2584" s="574"/>
      <c r="AQ2584" s="574"/>
      <c r="AR2584" s="574"/>
      <c r="AS2584" s="575"/>
      <c r="AT2584" s="576"/>
      <c r="AU2584" s="575"/>
      <c r="AV2584" s="577"/>
      <c r="AW2584" s="159"/>
    </row>
    <row r="2585" spans="1:49" ht="51">
      <c r="A2585" s="395"/>
      <c r="B2585" s="395">
        <v>3410511700</v>
      </c>
      <c r="C2585" s="263" t="s">
        <v>9526</v>
      </c>
      <c r="D2585" s="263" t="s">
        <v>9431</v>
      </c>
      <c r="E2585" s="263" t="s">
        <v>4742</v>
      </c>
      <c r="F2585" s="263" t="s">
        <v>416</v>
      </c>
      <c r="G2585" s="263" t="s">
        <v>666</v>
      </c>
      <c r="H2585" s="263"/>
      <c r="I2585" s="263"/>
      <c r="J2585" s="263"/>
      <c r="K2585" s="263"/>
      <c r="L2585" s="263"/>
      <c r="M2585" s="263"/>
      <c r="N2585" s="263"/>
      <c r="O2585" s="158"/>
      <c r="P2585" s="296">
        <f t="shared" si="114"/>
        <v>0</v>
      </c>
      <c r="Q2585" s="263"/>
      <c r="R2585" s="263"/>
      <c r="S2585" s="263"/>
      <c r="T2585" s="263"/>
      <c r="U2585" s="263"/>
      <c r="V2585" s="263"/>
      <c r="W2585" s="263"/>
      <c r="X2585" s="158"/>
      <c r="Y2585" s="297">
        <f t="shared" si="115"/>
        <v>0</v>
      </c>
      <c r="Z2585" s="263"/>
      <c r="AA2585" s="263"/>
      <c r="AB2585" s="263"/>
      <c r="AC2585" s="263"/>
      <c r="AD2585" s="263"/>
      <c r="AE2585" s="263"/>
      <c r="AF2585" s="263">
        <v>1</v>
      </c>
      <c r="AG2585" s="158">
        <v>44992</v>
      </c>
      <c r="AH2585" s="297">
        <f t="shared" si="113"/>
        <v>1</v>
      </c>
      <c r="AI2585" s="573"/>
      <c r="AJ2585" s="574" t="s">
        <v>659</v>
      </c>
      <c r="AK2585" s="574" t="s">
        <v>430</v>
      </c>
      <c r="AL2585" s="574"/>
      <c r="AM2585" s="574"/>
      <c r="AN2585" s="574"/>
      <c r="AO2585" s="574"/>
      <c r="AP2585" s="574"/>
      <c r="AQ2585" s="574"/>
      <c r="AR2585" s="574"/>
      <c r="AS2585" s="575"/>
      <c r="AT2585" s="576"/>
      <c r="AU2585" s="575"/>
      <c r="AV2585" s="577"/>
      <c r="AW2585" s="159"/>
    </row>
    <row r="2586" spans="1:49" ht="51">
      <c r="A2586" s="395"/>
      <c r="B2586" s="395">
        <v>3410511700</v>
      </c>
      <c r="C2586" s="263" t="s">
        <v>9527</v>
      </c>
      <c r="D2586" s="263" t="s">
        <v>9431</v>
      </c>
      <c r="E2586" s="263" t="s">
        <v>4743</v>
      </c>
      <c r="F2586" s="263" t="s">
        <v>416</v>
      </c>
      <c r="G2586" s="263" t="s">
        <v>666</v>
      </c>
      <c r="H2586" s="263"/>
      <c r="I2586" s="263"/>
      <c r="J2586" s="263"/>
      <c r="K2586" s="263"/>
      <c r="L2586" s="263"/>
      <c r="M2586" s="263"/>
      <c r="N2586" s="263"/>
      <c r="O2586" s="158"/>
      <c r="P2586" s="296">
        <f t="shared" si="114"/>
        <v>0</v>
      </c>
      <c r="Q2586" s="263"/>
      <c r="R2586" s="263"/>
      <c r="S2586" s="263"/>
      <c r="T2586" s="263"/>
      <c r="U2586" s="263"/>
      <c r="V2586" s="263"/>
      <c r="W2586" s="263"/>
      <c r="X2586" s="158"/>
      <c r="Y2586" s="297">
        <f t="shared" si="115"/>
        <v>0</v>
      </c>
      <c r="Z2586" s="263"/>
      <c r="AA2586" s="263"/>
      <c r="AB2586" s="263"/>
      <c r="AC2586" s="263"/>
      <c r="AD2586" s="263"/>
      <c r="AE2586" s="263"/>
      <c r="AF2586" s="263">
        <v>1</v>
      </c>
      <c r="AG2586" s="158">
        <v>44992</v>
      </c>
      <c r="AH2586" s="297">
        <f t="shared" si="113"/>
        <v>1</v>
      </c>
      <c r="AI2586" s="573"/>
      <c r="AJ2586" s="574" t="s">
        <v>659</v>
      </c>
      <c r="AK2586" s="574" t="s">
        <v>430</v>
      </c>
      <c r="AL2586" s="574"/>
      <c r="AM2586" s="574"/>
      <c r="AN2586" s="574"/>
      <c r="AO2586" s="574"/>
      <c r="AP2586" s="574"/>
      <c r="AQ2586" s="574"/>
      <c r="AR2586" s="574"/>
      <c r="AS2586" s="575"/>
      <c r="AT2586" s="576"/>
      <c r="AU2586" s="575"/>
      <c r="AV2586" s="577"/>
      <c r="AW2586" s="159"/>
    </row>
    <row r="2587" spans="1:49" ht="51">
      <c r="A2587" s="395"/>
      <c r="B2587" s="395">
        <v>3410511700</v>
      </c>
      <c r="C2587" s="263" t="s">
        <v>9528</v>
      </c>
      <c r="D2587" s="263" t="s">
        <v>9431</v>
      </c>
      <c r="E2587" s="263" t="s">
        <v>4744</v>
      </c>
      <c r="F2587" s="263" t="s">
        <v>416</v>
      </c>
      <c r="G2587" s="263" t="s">
        <v>666</v>
      </c>
      <c r="H2587" s="263"/>
      <c r="I2587" s="263"/>
      <c r="J2587" s="263"/>
      <c r="K2587" s="263"/>
      <c r="L2587" s="263"/>
      <c r="M2587" s="263"/>
      <c r="N2587" s="263"/>
      <c r="O2587" s="158"/>
      <c r="P2587" s="296">
        <f t="shared" si="114"/>
        <v>0</v>
      </c>
      <c r="Q2587" s="263"/>
      <c r="R2587" s="263"/>
      <c r="S2587" s="263"/>
      <c r="T2587" s="263"/>
      <c r="U2587" s="263"/>
      <c r="V2587" s="263"/>
      <c r="W2587" s="263"/>
      <c r="X2587" s="158"/>
      <c r="Y2587" s="297">
        <f t="shared" si="115"/>
        <v>0</v>
      </c>
      <c r="Z2587" s="263"/>
      <c r="AA2587" s="263"/>
      <c r="AB2587" s="263"/>
      <c r="AC2587" s="263"/>
      <c r="AD2587" s="263"/>
      <c r="AE2587" s="263"/>
      <c r="AF2587" s="263">
        <v>1</v>
      </c>
      <c r="AG2587" s="158">
        <v>44992</v>
      </c>
      <c r="AH2587" s="297">
        <f t="shared" si="113"/>
        <v>1</v>
      </c>
      <c r="AI2587" s="573"/>
      <c r="AJ2587" s="574" t="s">
        <v>659</v>
      </c>
      <c r="AK2587" s="574" t="s">
        <v>430</v>
      </c>
      <c r="AL2587" s="574"/>
      <c r="AM2587" s="574"/>
      <c r="AN2587" s="574"/>
      <c r="AO2587" s="574"/>
      <c r="AP2587" s="574"/>
      <c r="AQ2587" s="574"/>
      <c r="AR2587" s="574"/>
      <c r="AS2587" s="575"/>
      <c r="AT2587" s="576"/>
      <c r="AU2587" s="575"/>
      <c r="AV2587" s="577"/>
      <c r="AW2587" s="159"/>
    </row>
    <row r="2588" spans="1:49" ht="51">
      <c r="A2588" s="395"/>
      <c r="B2588" s="395">
        <v>3410511700</v>
      </c>
      <c r="C2588" s="263" t="s">
        <v>9529</v>
      </c>
      <c r="D2588" s="263" t="s">
        <v>9431</v>
      </c>
      <c r="E2588" s="263" t="s">
        <v>4745</v>
      </c>
      <c r="F2588" s="263" t="s">
        <v>416</v>
      </c>
      <c r="G2588" s="263" t="s">
        <v>666</v>
      </c>
      <c r="H2588" s="263"/>
      <c r="I2588" s="263"/>
      <c r="J2588" s="263"/>
      <c r="K2588" s="263"/>
      <c r="L2588" s="263"/>
      <c r="M2588" s="263"/>
      <c r="N2588" s="263"/>
      <c r="O2588" s="158"/>
      <c r="P2588" s="296">
        <f t="shared" si="114"/>
        <v>0</v>
      </c>
      <c r="Q2588" s="263"/>
      <c r="R2588" s="263"/>
      <c r="S2588" s="263"/>
      <c r="T2588" s="263"/>
      <c r="U2588" s="263"/>
      <c r="V2588" s="263"/>
      <c r="W2588" s="263"/>
      <c r="X2588" s="158"/>
      <c r="Y2588" s="297">
        <f t="shared" si="115"/>
        <v>0</v>
      </c>
      <c r="Z2588" s="263"/>
      <c r="AA2588" s="263"/>
      <c r="AB2588" s="263"/>
      <c r="AC2588" s="263"/>
      <c r="AD2588" s="263"/>
      <c r="AE2588" s="263"/>
      <c r="AF2588" s="263">
        <v>1</v>
      </c>
      <c r="AG2588" s="158">
        <v>44992</v>
      </c>
      <c r="AH2588" s="297">
        <f t="shared" si="113"/>
        <v>1</v>
      </c>
      <c r="AI2588" s="573"/>
      <c r="AJ2588" s="574" t="s">
        <v>659</v>
      </c>
      <c r="AK2588" s="574" t="s">
        <v>430</v>
      </c>
      <c r="AL2588" s="574"/>
      <c r="AM2588" s="574"/>
      <c r="AN2588" s="574"/>
      <c r="AO2588" s="574"/>
      <c r="AP2588" s="574"/>
      <c r="AQ2588" s="574"/>
      <c r="AR2588" s="574"/>
      <c r="AS2588" s="575"/>
      <c r="AT2588" s="576"/>
      <c r="AU2588" s="575"/>
      <c r="AV2588" s="577"/>
      <c r="AW2588" s="159"/>
    </row>
    <row r="2589" spans="1:49" ht="51">
      <c r="A2589" s="395"/>
      <c r="B2589" s="395">
        <v>3410511700</v>
      </c>
      <c r="C2589" s="263" t="s">
        <v>9530</v>
      </c>
      <c r="D2589" s="263" t="s">
        <v>9431</v>
      </c>
      <c r="E2589" s="263" t="s">
        <v>4746</v>
      </c>
      <c r="F2589" s="263" t="s">
        <v>416</v>
      </c>
      <c r="G2589" s="263" t="s">
        <v>666</v>
      </c>
      <c r="H2589" s="263"/>
      <c r="I2589" s="263"/>
      <c r="J2589" s="263"/>
      <c r="K2589" s="263"/>
      <c r="L2589" s="263"/>
      <c r="M2589" s="263"/>
      <c r="N2589" s="263"/>
      <c r="O2589" s="158"/>
      <c r="P2589" s="296">
        <f t="shared" si="114"/>
        <v>0</v>
      </c>
      <c r="Q2589" s="263"/>
      <c r="R2589" s="263"/>
      <c r="S2589" s="263"/>
      <c r="T2589" s="263"/>
      <c r="U2589" s="263"/>
      <c r="V2589" s="263"/>
      <c r="W2589" s="263"/>
      <c r="X2589" s="158"/>
      <c r="Y2589" s="297">
        <f t="shared" si="115"/>
        <v>0</v>
      </c>
      <c r="Z2589" s="263"/>
      <c r="AA2589" s="263"/>
      <c r="AB2589" s="263"/>
      <c r="AC2589" s="263"/>
      <c r="AD2589" s="263"/>
      <c r="AE2589" s="263"/>
      <c r="AF2589" s="263">
        <v>1</v>
      </c>
      <c r="AG2589" s="158">
        <v>44992</v>
      </c>
      <c r="AH2589" s="297">
        <f t="shared" si="113"/>
        <v>1</v>
      </c>
      <c r="AI2589" s="573"/>
      <c r="AJ2589" s="574" t="s">
        <v>659</v>
      </c>
      <c r="AK2589" s="574" t="s">
        <v>430</v>
      </c>
      <c r="AL2589" s="574"/>
      <c r="AM2589" s="574"/>
      <c r="AN2589" s="574"/>
      <c r="AO2589" s="574"/>
      <c r="AP2589" s="574"/>
      <c r="AQ2589" s="574"/>
      <c r="AR2589" s="574"/>
      <c r="AS2589" s="575"/>
      <c r="AT2589" s="576"/>
      <c r="AU2589" s="575"/>
      <c r="AV2589" s="577"/>
      <c r="AW2589" s="159"/>
    </row>
    <row r="2590" spans="1:49" ht="51">
      <c r="A2590" s="395"/>
      <c r="B2590" s="395">
        <v>3410511700</v>
      </c>
      <c r="C2590" s="263" t="s">
        <v>9531</v>
      </c>
      <c r="D2590" s="263" t="s">
        <v>9431</v>
      </c>
      <c r="E2590" s="263" t="s">
        <v>4747</v>
      </c>
      <c r="F2590" s="263" t="s">
        <v>416</v>
      </c>
      <c r="G2590" s="263" t="s">
        <v>666</v>
      </c>
      <c r="H2590" s="263"/>
      <c r="I2590" s="263"/>
      <c r="J2590" s="263"/>
      <c r="K2590" s="263"/>
      <c r="L2590" s="263"/>
      <c r="M2590" s="263"/>
      <c r="N2590" s="263"/>
      <c r="O2590" s="158"/>
      <c r="P2590" s="296">
        <f t="shared" si="114"/>
        <v>0</v>
      </c>
      <c r="Q2590" s="263"/>
      <c r="R2590" s="263"/>
      <c r="S2590" s="263"/>
      <c r="T2590" s="263"/>
      <c r="U2590" s="263"/>
      <c r="V2590" s="263"/>
      <c r="W2590" s="263"/>
      <c r="X2590" s="158"/>
      <c r="Y2590" s="297">
        <f t="shared" si="115"/>
        <v>0</v>
      </c>
      <c r="Z2590" s="263"/>
      <c r="AA2590" s="263"/>
      <c r="AB2590" s="263"/>
      <c r="AC2590" s="263"/>
      <c r="AD2590" s="263"/>
      <c r="AE2590" s="263"/>
      <c r="AF2590" s="263">
        <v>1</v>
      </c>
      <c r="AG2590" s="158">
        <v>44992</v>
      </c>
      <c r="AH2590" s="297">
        <f t="shared" si="113"/>
        <v>1</v>
      </c>
      <c r="AI2590" s="573"/>
      <c r="AJ2590" s="574" t="s">
        <v>659</v>
      </c>
      <c r="AK2590" s="574" t="s">
        <v>430</v>
      </c>
      <c r="AL2590" s="574"/>
      <c r="AM2590" s="574"/>
      <c r="AN2590" s="574"/>
      <c r="AO2590" s="574"/>
      <c r="AP2590" s="574"/>
      <c r="AQ2590" s="574"/>
      <c r="AR2590" s="574"/>
      <c r="AS2590" s="575"/>
      <c r="AT2590" s="576"/>
      <c r="AU2590" s="575"/>
      <c r="AV2590" s="577"/>
      <c r="AW2590" s="159"/>
    </row>
    <row r="2591" spans="1:49" ht="51">
      <c r="A2591" s="395"/>
      <c r="B2591" s="395">
        <v>3410511700</v>
      </c>
      <c r="C2591" s="263" t="s">
        <v>9532</v>
      </c>
      <c r="D2591" s="263" t="s">
        <v>9431</v>
      </c>
      <c r="E2591" s="263" t="s">
        <v>4748</v>
      </c>
      <c r="F2591" s="263" t="s">
        <v>416</v>
      </c>
      <c r="G2591" s="263" t="s">
        <v>666</v>
      </c>
      <c r="H2591" s="263"/>
      <c r="I2591" s="263"/>
      <c r="J2591" s="263"/>
      <c r="K2591" s="263"/>
      <c r="L2591" s="263"/>
      <c r="M2591" s="263"/>
      <c r="N2591" s="263"/>
      <c r="O2591" s="158"/>
      <c r="P2591" s="296">
        <f t="shared" si="114"/>
        <v>0</v>
      </c>
      <c r="Q2591" s="263"/>
      <c r="R2591" s="263"/>
      <c r="S2591" s="263"/>
      <c r="T2591" s="263"/>
      <c r="U2591" s="263"/>
      <c r="V2591" s="263"/>
      <c r="W2591" s="263"/>
      <c r="X2591" s="158"/>
      <c r="Y2591" s="297">
        <f t="shared" si="115"/>
        <v>0</v>
      </c>
      <c r="Z2591" s="263"/>
      <c r="AA2591" s="263"/>
      <c r="AB2591" s="263"/>
      <c r="AC2591" s="263"/>
      <c r="AD2591" s="263"/>
      <c r="AE2591" s="263"/>
      <c r="AF2591" s="263">
        <v>1</v>
      </c>
      <c r="AG2591" s="158">
        <v>44992</v>
      </c>
      <c r="AH2591" s="297">
        <f t="shared" si="113"/>
        <v>1</v>
      </c>
      <c r="AI2591" s="573"/>
      <c r="AJ2591" s="574" t="s">
        <v>659</v>
      </c>
      <c r="AK2591" s="574" t="s">
        <v>430</v>
      </c>
      <c r="AL2591" s="574"/>
      <c r="AM2591" s="574"/>
      <c r="AN2591" s="574"/>
      <c r="AO2591" s="574"/>
      <c r="AP2591" s="574"/>
      <c r="AQ2591" s="574"/>
      <c r="AR2591" s="574"/>
      <c r="AS2591" s="575"/>
      <c r="AT2591" s="576"/>
      <c r="AU2591" s="575"/>
      <c r="AV2591" s="577"/>
      <c r="AW2591" s="159"/>
    </row>
    <row r="2592" spans="1:49" ht="38.25">
      <c r="A2592" s="395"/>
      <c r="B2592" s="395">
        <v>3410504100</v>
      </c>
      <c r="C2592" s="263" t="s">
        <v>9533</v>
      </c>
      <c r="D2592" s="263" t="s">
        <v>7474</v>
      </c>
      <c r="E2592" s="263" t="s">
        <v>4749</v>
      </c>
      <c r="F2592" s="263" t="s">
        <v>416</v>
      </c>
      <c r="G2592" s="263" t="s">
        <v>666</v>
      </c>
      <c r="H2592" s="263"/>
      <c r="I2592" s="263"/>
      <c r="J2592" s="263"/>
      <c r="K2592" s="263"/>
      <c r="L2592" s="263"/>
      <c r="M2592" s="263"/>
      <c r="N2592" s="263"/>
      <c r="O2592" s="158"/>
      <c r="P2592" s="296">
        <f t="shared" si="114"/>
        <v>0</v>
      </c>
      <c r="Q2592" s="263"/>
      <c r="R2592" s="263"/>
      <c r="S2592" s="263"/>
      <c r="T2592" s="263"/>
      <c r="U2592" s="263"/>
      <c r="V2592" s="263"/>
      <c r="W2592" s="263"/>
      <c r="X2592" s="158"/>
      <c r="Y2592" s="297">
        <f t="shared" si="115"/>
        <v>0</v>
      </c>
      <c r="Z2592" s="263"/>
      <c r="AA2592" s="263"/>
      <c r="AB2592" s="263"/>
      <c r="AC2592" s="263"/>
      <c r="AD2592" s="263"/>
      <c r="AE2592" s="263"/>
      <c r="AF2592" s="263">
        <v>1</v>
      </c>
      <c r="AG2592" s="158">
        <v>45168</v>
      </c>
      <c r="AH2592" s="297">
        <f t="shared" si="113"/>
        <v>1</v>
      </c>
      <c r="AI2592" s="573"/>
      <c r="AJ2592" s="574" t="s">
        <v>659</v>
      </c>
      <c r="AK2592" s="574" t="s">
        <v>430</v>
      </c>
      <c r="AL2592" s="574"/>
      <c r="AM2592" s="574"/>
      <c r="AN2592" s="574"/>
      <c r="AO2592" s="574"/>
      <c r="AP2592" s="574"/>
      <c r="AQ2592" s="574"/>
      <c r="AR2592" s="574"/>
      <c r="AS2592" s="575"/>
      <c r="AT2592" s="576"/>
      <c r="AU2592" s="575"/>
      <c r="AV2592" s="577"/>
      <c r="AW2592" s="159"/>
    </row>
    <row r="2593" spans="1:49" ht="51">
      <c r="A2593" s="395"/>
      <c r="B2593" s="395">
        <v>3410511700</v>
      </c>
      <c r="C2593" s="263" t="s">
        <v>9534</v>
      </c>
      <c r="D2593" s="263" t="s">
        <v>9431</v>
      </c>
      <c r="E2593" s="263" t="s">
        <v>4750</v>
      </c>
      <c r="F2593" s="263" t="s">
        <v>416</v>
      </c>
      <c r="G2593" s="263" t="s">
        <v>666</v>
      </c>
      <c r="H2593" s="263"/>
      <c r="I2593" s="263"/>
      <c r="J2593" s="263"/>
      <c r="K2593" s="263"/>
      <c r="L2593" s="263"/>
      <c r="M2593" s="263"/>
      <c r="N2593" s="263"/>
      <c r="O2593" s="158"/>
      <c r="P2593" s="296">
        <f t="shared" si="114"/>
        <v>0</v>
      </c>
      <c r="Q2593" s="263"/>
      <c r="R2593" s="263"/>
      <c r="S2593" s="263"/>
      <c r="T2593" s="263"/>
      <c r="U2593" s="263"/>
      <c r="V2593" s="263"/>
      <c r="W2593" s="263"/>
      <c r="X2593" s="158"/>
      <c r="Y2593" s="297">
        <f t="shared" si="115"/>
        <v>0</v>
      </c>
      <c r="Z2593" s="263"/>
      <c r="AA2593" s="263"/>
      <c r="AB2593" s="263"/>
      <c r="AC2593" s="263"/>
      <c r="AD2593" s="263"/>
      <c r="AE2593" s="263"/>
      <c r="AF2593" s="263">
        <v>1</v>
      </c>
      <c r="AG2593" s="158">
        <v>45044</v>
      </c>
      <c r="AH2593" s="297">
        <f t="shared" si="113"/>
        <v>1</v>
      </c>
      <c r="AI2593" s="573"/>
      <c r="AJ2593" s="574" t="s">
        <v>659</v>
      </c>
      <c r="AK2593" s="574" t="s">
        <v>430</v>
      </c>
      <c r="AL2593" s="574"/>
      <c r="AM2593" s="574"/>
      <c r="AN2593" s="574"/>
      <c r="AO2593" s="574"/>
      <c r="AP2593" s="574"/>
      <c r="AQ2593" s="574"/>
      <c r="AR2593" s="574"/>
      <c r="AS2593" s="575"/>
      <c r="AT2593" s="576"/>
      <c r="AU2593" s="575"/>
      <c r="AV2593" s="577"/>
      <c r="AW2593" s="159"/>
    </row>
    <row r="2594" spans="1:49" ht="51">
      <c r="A2594" s="395"/>
      <c r="B2594" s="395">
        <v>3410511700</v>
      </c>
      <c r="C2594" s="263" t="s">
        <v>9535</v>
      </c>
      <c r="D2594" s="263" t="s">
        <v>9431</v>
      </c>
      <c r="E2594" s="263" t="s">
        <v>4751</v>
      </c>
      <c r="F2594" s="263" t="s">
        <v>416</v>
      </c>
      <c r="G2594" s="263" t="s">
        <v>666</v>
      </c>
      <c r="H2594" s="263"/>
      <c r="I2594" s="263"/>
      <c r="J2594" s="263"/>
      <c r="K2594" s="263"/>
      <c r="L2594" s="263"/>
      <c r="M2594" s="263"/>
      <c r="N2594" s="263"/>
      <c r="O2594" s="158"/>
      <c r="P2594" s="296">
        <f t="shared" si="114"/>
        <v>0</v>
      </c>
      <c r="Q2594" s="263"/>
      <c r="R2594" s="263"/>
      <c r="S2594" s="263"/>
      <c r="T2594" s="263"/>
      <c r="U2594" s="263"/>
      <c r="V2594" s="263"/>
      <c r="W2594" s="263"/>
      <c r="X2594" s="158"/>
      <c r="Y2594" s="297">
        <f t="shared" si="115"/>
        <v>0</v>
      </c>
      <c r="Z2594" s="263"/>
      <c r="AA2594" s="263"/>
      <c r="AB2594" s="263"/>
      <c r="AC2594" s="263"/>
      <c r="AD2594" s="263"/>
      <c r="AE2594" s="263"/>
      <c r="AF2594" s="263">
        <v>1</v>
      </c>
      <c r="AG2594" s="158">
        <v>45099</v>
      </c>
      <c r="AH2594" s="297">
        <f t="shared" si="113"/>
        <v>1</v>
      </c>
      <c r="AI2594" s="573"/>
      <c r="AJ2594" s="574" t="s">
        <v>659</v>
      </c>
      <c r="AK2594" s="574" t="s">
        <v>430</v>
      </c>
      <c r="AL2594" s="574"/>
      <c r="AM2594" s="574"/>
      <c r="AN2594" s="574"/>
      <c r="AO2594" s="574"/>
      <c r="AP2594" s="574"/>
      <c r="AQ2594" s="574"/>
      <c r="AR2594" s="574"/>
      <c r="AS2594" s="575"/>
      <c r="AT2594" s="576"/>
      <c r="AU2594" s="575"/>
      <c r="AV2594" s="577"/>
      <c r="AW2594" s="159"/>
    </row>
    <row r="2595" spans="1:49" ht="51">
      <c r="A2595" s="395"/>
      <c r="B2595" s="395">
        <v>3410511700</v>
      </c>
      <c r="C2595" s="263" t="s">
        <v>9536</v>
      </c>
      <c r="D2595" s="263" t="s">
        <v>9431</v>
      </c>
      <c r="E2595" s="263" t="s">
        <v>4752</v>
      </c>
      <c r="F2595" s="263" t="s">
        <v>416</v>
      </c>
      <c r="G2595" s="263" t="s">
        <v>666</v>
      </c>
      <c r="H2595" s="263"/>
      <c r="I2595" s="263"/>
      <c r="J2595" s="263"/>
      <c r="K2595" s="263"/>
      <c r="L2595" s="263"/>
      <c r="M2595" s="263"/>
      <c r="N2595" s="263"/>
      <c r="O2595" s="158"/>
      <c r="P2595" s="296">
        <f t="shared" si="114"/>
        <v>0</v>
      </c>
      <c r="Q2595" s="263"/>
      <c r="R2595" s="263"/>
      <c r="S2595" s="263"/>
      <c r="T2595" s="263"/>
      <c r="U2595" s="263"/>
      <c r="V2595" s="263"/>
      <c r="W2595" s="263"/>
      <c r="X2595" s="158"/>
      <c r="Y2595" s="297">
        <f t="shared" si="115"/>
        <v>0</v>
      </c>
      <c r="Z2595" s="263"/>
      <c r="AA2595" s="263"/>
      <c r="AB2595" s="263"/>
      <c r="AC2595" s="263"/>
      <c r="AD2595" s="263"/>
      <c r="AE2595" s="263"/>
      <c r="AF2595" s="263">
        <v>1</v>
      </c>
      <c r="AG2595" s="158">
        <v>44956</v>
      </c>
      <c r="AH2595" s="297">
        <f t="shared" si="113"/>
        <v>1</v>
      </c>
      <c r="AI2595" s="573"/>
      <c r="AJ2595" s="574" t="s">
        <v>659</v>
      </c>
      <c r="AK2595" s="574" t="s">
        <v>430</v>
      </c>
      <c r="AL2595" s="574"/>
      <c r="AM2595" s="574"/>
      <c r="AN2595" s="574"/>
      <c r="AO2595" s="574"/>
      <c r="AP2595" s="574"/>
      <c r="AQ2595" s="574"/>
      <c r="AR2595" s="574"/>
      <c r="AS2595" s="575"/>
      <c r="AT2595" s="576"/>
      <c r="AU2595" s="575"/>
      <c r="AV2595" s="577"/>
      <c r="AW2595" s="159"/>
    </row>
    <row r="2596" spans="1:49" ht="51">
      <c r="A2596" s="395"/>
      <c r="B2596" s="395">
        <v>3410511700</v>
      </c>
      <c r="C2596" s="263" t="s">
        <v>9537</v>
      </c>
      <c r="D2596" s="263" t="s">
        <v>9431</v>
      </c>
      <c r="E2596" s="263" t="s">
        <v>4753</v>
      </c>
      <c r="F2596" s="263" t="s">
        <v>416</v>
      </c>
      <c r="G2596" s="263" t="s">
        <v>666</v>
      </c>
      <c r="H2596" s="263"/>
      <c r="I2596" s="263"/>
      <c r="J2596" s="263"/>
      <c r="K2596" s="263"/>
      <c r="L2596" s="263"/>
      <c r="M2596" s="263"/>
      <c r="N2596" s="263"/>
      <c r="O2596" s="158"/>
      <c r="P2596" s="296">
        <f t="shared" si="114"/>
        <v>0</v>
      </c>
      <c r="Q2596" s="263"/>
      <c r="R2596" s="263"/>
      <c r="S2596" s="263"/>
      <c r="T2596" s="263"/>
      <c r="U2596" s="263"/>
      <c r="V2596" s="263"/>
      <c r="W2596" s="263"/>
      <c r="X2596" s="158"/>
      <c r="Y2596" s="297">
        <f t="shared" si="115"/>
        <v>0</v>
      </c>
      <c r="Z2596" s="263"/>
      <c r="AA2596" s="263"/>
      <c r="AB2596" s="263"/>
      <c r="AC2596" s="263"/>
      <c r="AD2596" s="263"/>
      <c r="AE2596" s="263"/>
      <c r="AF2596" s="263">
        <v>1</v>
      </c>
      <c r="AG2596" s="158">
        <v>45044</v>
      </c>
      <c r="AH2596" s="297">
        <f t="shared" si="113"/>
        <v>1</v>
      </c>
      <c r="AI2596" s="573"/>
      <c r="AJ2596" s="574" t="s">
        <v>659</v>
      </c>
      <c r="AK2596" s="574" t="s">
        <v>430</v>
      </c>
      <c r="AL2596" s="574"/>
      <c r="AM2596" s="574"/>
      <c r="AN2596" s="574"/>
      <c r="AO2596" s="574"/>
      <c r="AP2596" s="574"/>
      <c r="AQ2596" s="574"/>
      <c r="AR2596" s="574"/>
      <c r="AS2596" s="575"/>
      <c r="AT2596" s="576"/>
      <c r="AU2596" s="575"/>
      <c r="AV2596" s="577"/>
      <c r="AW2596" s="159"/>
    </row>
    <row r="2597" spans="1:49" ht="51">
      <c r="A2597" s="395"/>
      <c r="B2597" s="395">
        <v>3410511700</v>
      </c>
      <c r="C2597" s="263" t="s">
        <v>9538</v>
      </c>
      <c r="D2597" s="263" t="s">
        <v>9431</v>
      </c>
      <c r="E2597" s="263" t="s">
        <v>4754</v>
      </c>
      <c r="F2597" s="263" t="s">
        <v>416</v>
      </c>
      <c r="G2597" s="263" t="s">
        <v>666</v>
      </c>
      <c r="H2597" s="263"/>
      <c r="I2597" s="263"/>
      <c r="J2597" s="263"/>
      <c r="K2597" s="263"/>
      <c r="L2597" s="263"/>
      <c r="M2597" s="263"/>
      <c r="N2597" s="263"/>
      <c r="O2597" s="158"/>
      <c r="P2597" s="296">
        <f t="shared" si="114"/>
        <v>0</v>
      </c>
      <c r="Q2597" s="263"/>
      <c r="R2597" s="263"/>
      <c r="S2597" s="263"/>
      <c r="T2597" s="263"/>
      <c r="U2597" s="263"/>
      <c r="V2597" s="263"/>
      <c r="W2597" s="263"/>
      <c r="X2597" s="158"/>
      <c r="Y2597" s="297">
        <f t="shared" si="115"/>
        <v>0</v>
      </c>
      <c r="Z2597" s="263"/>
      <c r="AA2597" s="263"/>
      <c r="AB2597" s="263"/>
      <c r="AC2597" s="263"/>
      <c r="AD2597" s="263"/>
      <c r="AE2597" s="263"/>
      <c r="AF2597" s="263">
        <v>1</v>
      </c>
      <c r="AG2597" s="158">
        <v>45044</v>
      </c>
      <c r="AH2597" s="297">
        <f t="shared" si="113"/>
        <v>1</v>
      </c>
      <c r="AI2597" s="573"/>
      <c r="AJ2597" s="574" t="s">
        <v>659</v>
      </c>
      <c r="AK2597" s="574" t="s">
        <v>430</v>
      </c>
      <c r="AL2597" s="574"/>
      <c r="AM2597" s="574"/>
      <c r="AN2597" s="574"/>
      <c r="AO2597" s="574"/>
      <c r="AP2597" s="574"/>
      <c r="AQ2597" s="574"/>
      <c r="AR2597" s="574"/>
      <c r="AS2597" s="575"/>
      <c r="AT2597" s="576"/>
      <c r="AU2597" s="575"/>
      <c r="AV2597" s="577"/>
      <c r="AW2597" s="159"/>
    </row>
    <row r="2598" spans="1:49" ht="51">
      <c r="A2598" s="395"/>
      <c r="B2598" s="395">
        <v>3410511700</v>
      </c>
      <c r="C2598" s="263" t="s">
        <v>9539</v>
      </c>
      <c r="D2598" s="263" t="s">
        <v>9431</v>
      </c>
      <c r="E2598" s="263" t="s">
        <v>4755</v>
      </c>
      <c r="F2598" s="263" t="s">
        <v>416</v>
      </c>
      <c r="G2598" s="263" t="s">
        <v>666</v>
      </c>
      <c r="H2598" s="263"/>
      <c r="I2598" s="263"/>
      <c r="J2598" s="263"/>
      <c r="K2598" s="263"/>
      <c r="L2598" s="263"/>
      <c r="M2598" s="263"/>
      <c r="N2598" s="263"/>
      <c r="O2598" s="158"/>
      <c r="P2598" s="296">
        <f t="shared" si="114"/>
        <v>0</v>
      </c>
      <c r="Q2598" s="263"/>
      <c r="R2598" s="263"/>
      <c r="S2598" s="263"/>
      <c r="T2598" s="263"/>
      <c r="U2598" s="263"/>
      <c r="V2598" s="263"/>
      <c r="W2598" s="263"/>
      <c r="X2598" s="158"/>
      <c r="Y2598" s="297">
        <f t="shared" si="115"/>
        <v>0</v>
      </c>
      <c r="Z2598" s="263"/>
      <c r="AA2598" s="263"/>
      <c r="AB2598" s="263"/>
      <c r="AC2598" s="263"/>
      <c r="AD2598" s="263"/>
      <c r="AE2598" s="263"/>
      <c r="AF2598" s="263">
        <v>1</v>
      </c>
      <c r="AG2598" s="158">
        <v>45044</v>
      </c>
      <c r="AH2598" s="297">
        <f t="shared" si="113"/>
        <v>1</v>
      </c>
      <c r="AI2598" s="573"/>
      <c r="AJ2598" s="574" t="s">
        <v>659</v>
      </c>
      <c r="AK2598" s="574" t="s">
        <v>430</v>
      </c>
      <c r="AL2598" s="574"/>
      <c r="AM2598" s="574"/>
      <c r="AN2598" s="574"/>
      <c r="AO2598" s="574"/>
      <c r="AP2598" s="574"/>
      <c r="AQ2598" s="574"/>
      <c r="AR2598" s="574"/>
      <c r="AS2598" s="575"/>
      <c r="AT2598" s="576"/>
      <c r="AU2598" s="575"/>
      <c r="AV2598" s="577"/>
      <c r="AW2598" s="159"/>
    </row>
    <row r="2599" spans="1:49" ht="51">
      <c r="A2599" s="395"/>
      <c r="B2599" s="395">
        <v>3410511700</v>
      </c>
      <c r="C2599" s="263" t="s">
        <v>9540</v>
      </c>
      <c r="D2599" s="263" t="s">
        <v>9431</v>
      </c>
      <c r="E2599" s="263" t="s">
        <v>4756</v>
      </c>
      <c r="F2599" s="263" t="s">
        <v>416</v>
      </c>
      <c r="G2599" s="263" t="s">
        <v>666</v>
      </c>
      <c r="H2599" s="263"/>
      <c r="I2599" s="263"/>
      <c r="J2599" s="263"/>
      <c r="K2599" s="263"/>
      <c r="L2599" s="263"/>
      <c r="M2599" s="263"/>
      <c r="N2599" s="263"/>
      <c r="O2599" s="158"/>
      <c r="P2599" s="296">
        <f t="shared" si="114"/>
        <v>0</v>
      </c>
      <c r="Q2599" s="263"/>
      <c r="R2599" s="263"/>
      <c r="S2599" s="263"/>
      <c r="T2599" s="263"/>
      <c r="U2599" s="263"/>
      <c r="V2599" s="263"/>
      <c r="W2599" s="263"/>
      <c r="X2599" s="158"/>
      <c r="Y2599" s="297">
        <f t="shared" si="115"/>
        <v>0</v>
      </c>
      <c r="Z2599" s="263"/>
      <c r="AA2599" s="263"/>
      <c r="AB2599" s="263"/>
      <c r="AC2599" s="263"/>
      <c r="AD2599" s="263"/>
      <c r="AE2599" s="263"/>
      <c r="AF2599" s="263">
        <v>1</v>
      </c>
      <c r="AG2599" s="158">
        <v>44986</v>
      </c>
      <c r="AH2599" s="297">
        <f t="shared" si="113"/>
        <v>1</v>
      </c>
      <c r="AI2599" s="573"/>
      <c r="AJ2599" s="574" t="s">
        <v>659</v>
      </c>
      <c r="AK2599" s="574" t="s">
        <v>430</v>
      </c>
      <c r="AL2599" s="574"/>
      <c r="AM2599" s="574"/>
      <c r="AN2599" s="574"/>
      <c r="AO2599" s="574"/>
      <c r="AP2599" s="574"/>
      <c r="AQ2599" s="574"/>
      <c r="AR2599" s="574"/>
      <c r="AS2599" s="575"/>
      <c r="AT2599" s="576"/>
      <c r="AU2599" s="575"/>
      <c r="AV2599" s="577"/>
      <c r="AW2599" s="159"/>
    </row>
    <row r="2600" spans="1:49" ht="51">
      <c r="A2600" s="395"/>
      <c r="B2600" s="395">
        <v>3410511700</v>
      </c>
      <c r="C2600" s="263" t="s">
        <v>9541</v>
      </c>
      <c r="D2600" s="263" t="s">
        <v>9431</v>
      </c>
      <c r="E2600" s="263" t="s">
        <v>4757</v>
      </c>
      <c r="F2600" s="263" t="s">
        <v>416</v>
      </c>
      <c r="G2600" s="263" t="s">
        <v>666</v>
      </c>
      <c r="H2600" s="263"/>
      <c r="I2600" s="263"/>
      <c r="J2600" s="263"/>
      <c r="K2600" s="263"/>
      <c r="L2600" s="263"/>
      <c r="M2600" s="263"/>
      <c r="N2600" s="263"/>
      <c r="O2600" s="158"/>
      <c r="P2600" s="296">
        <f t="shared" si="114"/>
        <v>0</v>
      </c>
      <c r="Q2600" s="263"/>
      <c r="R2600" s="263"/>
      <c r="S2600" s="263"/>
      <c r="T2600" s="263"/>
      <c r="U2600" s="263"/>
      <c r="V2600" s="263"/>
      <c r="W2600" s="263"/>
      <c r="X2600" s="158"/>
      <c r="Y2600" s="297">
        <f t="shared" si="115"/>
        <v>0</v>
      </c>
      <c r="Z2600" s="263"/>
      <c r="AA2600" s="263"/>
      <c r="AB2600" s="263"/>
      <c r="AC2600" s="263"/>
      <c r="AD2600" s="263"/>
      <c r="AE2600" s="263"/>
      <c r="AF2600" s="263">
        <v>1</v>
      </c>
      <c r="AG2600" s="158">
        <v>45044</v>
      </c>
      <c r="AH2600" s="297">
        <f t="shared" si="113"/>
        <v>1</v>
      </c>
      <c r="AI2600" s="573"/>
      <c r="AJ2600" s="574" t="s">
        <v>659</v>
      </c>
      <c r="AK2600" s="574" t="s">
        <v>430</v>
      </c>
      <c r="AL2600" s="574"/>
      <c r="AM2600" s="574"/>
      <c r="AN2600" s="574"/>
      <c r="AO2600" s="574"/>
      <c r="AP2600" s="574"/>
      <c r="AQ2600" s="574"/>
      <c r="AR2600" s="574"/>
      <c r="AS2600" s="575"/>
      <c r="AT2600" s="576"/>
      <c r="AU2600" s="575"/>
      <c r="AV2600" s="577"/>
      <c r="AW2600" s="159"/>
    </row>
    <row r="2601" spans="1:49" ht="51">
      <c r="A2601" s="395"/>
      <c r="B2601" s="395">
        <v>3410511700</v>
      </c>
      <c r="C2601" s="263" t="s">
        <v>9542</v>
      </c>
      <c r="D2601" s="263" t="s">
        <v>9431</v>
      </c>
      <c r="E2601" s="263" t="s">
        <v>4758</v>
      </c>
      <c r="F2601" s="263" t="s">
        <v>416</v>
      </c>
      <c r="G2601" s="263" t="s">
        <v>666</v>
      </c>
      <c r="H2601" s="263"/>
      <c r="I2601" s="263"/>
      <c r="J2601" s="263"/>
      <c r="K2601" s="263"/>
      <c r="L2601" s="263"/>
      <c r="M2601" s="263"/>
      <c r="N2601" s="263"/>
      <c r="O2601" s="158"/>
      <c r="P2601" s="296">
        <f t="shared" si="114"/>
        <v>0</v>
      </c>
      <c r="Q2601" s="263"/>
      <c r="R2601" s="263"/>
      <c r="S2601" s="263"/>
      <c r="T2601" s="263"/>
      <c r="U2601" s="263"/>
      <c r="V2601" s="263"/>
      <c r="W2601" s="263"/>
      <c r="X2601" s="158"/>
      <c r="Y2601" s="297">
        <f t="shared" si="115"/>
        <v>0</v>
      </c>
      <c r="Z2601" s="263"/>
      <c r="AA2601" s="263"/>
      <c r="AB2601" s="263"/>
      <c r="AC2601" s="263"/>
      <c r="AD2601" s="263"/>
      <c r="AE2601" s="263"/>
      <c r="AF2601" s="263">
        <v>1</v>
      </c>
      <c r="AG2601" s="158">
        <v>45044</v>
      </c>
      <c r="AH2601" s="297">
        <f t="shared" si="113"/>
        <v>1</v>
      </c>
      <c r="AI2601" s="573"/>
      <c r="AJ2601" s="574" t="s">
        <v>659</v>
      </c>
      <c r="AK2601" s="574" t="s">
        <v>430</v>
      </c>
      <c r="AL2601" s="574"/>
      <c r="AM2601" s="574"/>
      <c r="AN2601" s="574"/>
      <c r="AO2601" s="574"/>
      <c r="AP2601" s="574"/>
      <c r="AQ2601" s="574"/>
      <c r="AR2601" s="574"/>
      <c r="AS2601" s="575"/>
      <c r="AT2601" s="576"/>
      <c r="AU2601" s="575"/>
      <c r="AV2601" s="577"/>
      <c r="AW2601" s="159"/>
    </row>
    <row r="2602" spans="1:49" ht="51">
      <c r="A2602" s="395"/>
      <c r="B2602" s="395">
        <v>3410511700</v>
      </c>
      <c r="C2602" s="263" t="s">
        <v>9543</v>
      </c>
      <c r="D2602" s="263" t="s">
        <v>9431</v>
      </c>
      <c r="E2602" s="263" t="s">
        <v>4759</v>
      </c>
      <c r="F2602" s="263" t="s">
        <v>416</v>
      </c>
      <c r="G2602" s="263" t="s">
        <v>666</v>
      </c>
      <c r="H2602" s="263"/>
      <c r="I2602" s="263"/>
      <c r="J2602" s="263"/>
      <c r="K2602" s="263"/>
      <c r="L2602" s="263"/>
      <c r="M2602" s="263"/>
      <c r="N2602" s="263"/>
      <c r="O2602" s="158"/>
      <c r="P2602" s="296">
        <f t="shared" si="114"/>
        <v>0</v>
      </c>
      <c r="Q2602" s="263"/>
      <c r="R2602" s="263"/>
      <c r="S2602" s="263"/>
      <c r="T2602" s="263"/>
      <c r="U2602" s="263"/>
      <c r="V2602" s="263"/>
      <c r="W2602" s="263"/>
      <c r="X2602" s="158"/>
      <c r="Y2602" s="297">
        <f t="shared" si="115"/>
        <v>0</v>
      </c>
      <c r="Z2602" s="263"/>
      <c r="AA2602" s="263"/>
      <c r="AB2602" s="263"/>
      <c r="AC2602" s="263"/>
      <c r="AD2602" s="263"/>
      <c r="AE2602" s="263"/>
      <c r="AF2602" s="263">
        <v>1</v>
      </c>
      <c r="AG2602" s="158">
        <v>44986</v>
      </c>
      <c r="AH2602" s="297">
        <f t="shared" si="113"/>
        <v>1</v>
      </c>
      <c r="AI2602" s="573"/>
      <c r="AJ2602" s="574" t="s">
        <v>659</v>
      </c>
      <c r="AK2602" s="574" t="s">
        <v>430</v>
      </c>
      <c r="AL2602" s="574"/>
      <c r="AM2602" s="574"/>
      <c r="AN2602" s="574"/>
      <c r="AO2602" s="574"/>
      <c r="AP2602" s="574"/>
      <c r="AQ2602" s="574"/>
      <c r="AR2602" s="574"/>
      <c r="AS2602" s="575"/>
      <c r="AT2602" s="576"/>
      <c r="AU2602" s="575"/>
      <c r="AV2602" s="577"/>
      <c r="AW2602" s="159"/>
    </row>
    <row r="2603" spans="1:49" ht="51">
      <c r="A2603" s="395"/>
      <c r="B2603" s="395">
        <v>3410511700</v>
      </c>
      <c r="C2603" s="263" t="s">
        <v>9544</v>
      </c>
      <c r="D2603" s="263" t="s">
        <v>9431</v>
      </c>
      <c r="E2603" s="263" t="s">
        <v>4760</v>
      </c>
      <c r="F2603" s="263" t="s">
        <v>416</v>
      </c>
      <c r="G2603" s="263" t="s">
        <v>666</v>
      </c>
      <c r="H2603" s="263"/>
      <c r="I2603" s="263"/>
      <c r="J2603" s="263"/>
      <c r="K2603" s="263"/>
      <c r="L2603" s="263"/>
      <c r="M2603" s="263"/>
      <c r="N2603" s="263"/>
      <c r="O2603" s="158"/>
      <c r="P2603" s="296">
        <f t="shared" si="114"/>
        <v>0</v>
      </c>
      <c r="Q2603" s="263"/>
      <c r="R2603" s="263"/>
      <c r="S2603" s="263"/>
      <c r="T2603" s="263"/>
      <c r="U2603" s="263"/>
      <c r="V2603" s="263"/>
      <c r="W2603" s="263"/>
      <c r="X2603" s="158"/>
      <c r="Y2603" s="297">
        <f t="shared" si="115"/>
        <v>0</v>
      </c>
      <c r="Z2603" s="263"/>
      <c r="AA2603" s="263"/>
      <c r="AB2603" s="263"/>
      <c r="AC2603" s="263"/>
      <c r="AD2603" s="263"/>
      <c r="AE2603" s="263"/>
      <c r="AF2603" s="263">
        <v>1</v>
      </c>
      <c r="AG2603" s="158">
        <v>45089</v>
      </c>
      <c r="AH2603" s="297">
        <f t="shared" si="113"/>
        <v>1</v>
      </c>
      <c r="AI2603" s="573"/>
      <c r="AJ2603" s="574" t="s">
        <v>659</v>
      </c>
      <c r="AK2603" s="574" t="s">
        <v>430</v>
      </c>
      <c r="AL2603" s="574"/>
      <c r="AM2603" s="574"/>
      <c r="AN2603" s="574"/>
      <c r="AO2603" s="574"/>
      <c r="AP2603" s="574"/>
      <c r="AQ2603" s="574"/>
      <c r="AR2603" s="574"/>
      <c r="AS2603" s="575"/>
      <c r="AT2603" s="576"/>
      <c r="AU2603" s="575"/>
      <c r="AV2603" s="577"/>
      <c r="AW2603" s="159"/>
    </row>
    <row r="2604" spans="1:49" ht="51">
      <c r="A2604" s="395"/>
      <c r="B2604" s="395">
        <v>3410511700</v>
      </c>
      <c r="C2604" s="263" t="s">
        <v>9545</v>
      </c>
      <c r="D2604" s="263" t="s">
        <v>9431</v>
      </c>
      <c r="E2604" s="263" t="s">
        <v>4761</v>
      </c>
      <c r="F2604" s="263" t="s">
        <v>416</v>
      </c>
      <c r="G2604" s="263" t="s">
        <v>666</v>
      </c>
      <c r="H2604" s="263"/>
      <c r="I2604" s="263"/>
      <c r="J2604" s="263"/>
      <c r="K2604" s="263"/>
      <c r="L2604" s="263"/>
      <c r="M2604" s="263"/>
      <c r="N2604" s="263"/>
      <c r="O2604" s="158"/>
      <c r="P2604" s="296">
        <f t="shared" si="114"/>
        <v>0</v>
      </c>
      <c r="Q2604" s="263"/>
      <c r="R2604" s="263"/>
      <c r="S2604" s="263"/>
      <c r="T2604" s="263"/>
      <c r="U2604" s="263"/>
      <c r="V2604" s="263"/>
      <c r="W2604" s="263"/>
      <c r="X2604" s="158"/>
      <c r="Y2604" s="297">
        <f t="shared" si="115"/>
        <v>0</v>
      </c>
      <c r="Z2604" s="263"/>
      <c r="AA2604" s="263"/>
      <c r="AB2604" s="263"/>
      <c r="AC2604" s="263"/>
      <c r="AD2604" s="263"/>
      <c r="AE2604" s="263"/>
      <c r="AF2604" s="263">
        <v>1</v>
      </c>
      <c r="AG2604" s="158">
        <v>45044</v>
      </c>
      <c r="AH2604" s="297">
        <f t="shared" si="113"/>
        <v>1</v>
      </c>
      <c r="AI2604" s="573"/>
      <c r="AJ2604" s="574" t="s">
        <v>659</v>
      </c>
      <c r="AK2604" s="574" t="s">
        <v>430</v>
      </c>
      <c r="AL2604" s="574"/>
      <c r="AM2604" s="574"/>
      <c r="AN2604" s="574"/>
      <c r="AO2604" s="574"/>
      <c r="AP2604" s="574"/>
      <c r="AQ2604" s="574"/>
      <c r="AR2604" s="574"/>
      <c r="AS2604" s="575"/>
      <c r="AT2604" s="576"/>
      <c r="AU2604" s="575"/>
      <c r="AV2604" s="577"/>
      <c r="AW2604" s="159"/>
    </row>
    <row r="2605" spans="1:49" ht="51">
      <c r="A2605" s="395"/>
      <c r="B2605" s="395">
        <v>3410511700</v>
      </c>
      <c r="C2605" s="263" t="s">
        <v>9546</v>
      </c>
      <c r="D2605" s="263" t="s">
        <v>9431</v>
      </c>
      <c r="E2605" s="263" t="s">
        <v>4762</v>
      </c>
      <c r="F2605" s="263" t="s">
        <v>416</v>
      </c>
      <c r="G2605" s="263" t="s">
        <v>666</v>
      </c>
      <c r="H2605" s="263"/>
      <c r="I2605" s="263"/>
      <c r="J2605" s="263"/>
      <c r="K2605" s="263"/>
      <c r="L2605" s="263"/>
      <c r="M2605" s="263"/>
      <c r="N2605" s="263"/>
      <c r="O2605" s="158"/>
      <c r="P2605" s="296">
        <f t="shared" si="114"/>
        <v>0</v>
      </c>
      <c r="Q2605" s="263"/>
      <c r="R2605" s="263"/>
      <c r="S2605" s="263"/>
      <c r="T2605" s="263"/>
      <c r="U2605" s="263"/>
      <c r="V2605" s="263"/>
      <c r="W2605" s="263"/>
      <c r="X2605" s="158"/>
      <c r="Y2605" s="297">
        <f t="shared" si="115"/>
        <v>0</v>
      </c>
      <c r="Z2605" s="263"/>
      <c r="AA2605" s="263"/>
      <c r="AB2605" s="263"/>
      <c r="AC2605" s="263"/>
      <c r="AD2605" s="263"/>
      <c r="AE2605" s="263"/>
      <c r="AF2605" s="263">
        <v>1</v>
      </c>
      <c r="AG2605" s="158">
        <v>44986</v>
      </c>
      <c r="AH2605" s="297">
        <f t="shared" si="113"/>
        <v>1</v>
      </c>
      <c r="AI2605" s="573"/>
      <c r="AJ2605" s="574" t="s">
        <v>659</v>
      </c>
      <c r="AK2605" s="574" t="s">
        <v>430</v>
      </c>
      <c r="AL2605" s="574"/>
      <c r="AM2605" s="574"/>
      <c r="AN2605" s="574"/>
      <c r="AO2605" s="574"/>
      <c r="AP2605" s="574"/>
      <c r="AQ2605" s="574"/>
      <c r="AR2605" s="574"/>
      <c r="AS2605" s="575"/>
      <c r="AT2605" s="576"/>
      <c r="AU2605" s="575"/>
      <c r="AV2605" s="577"/>
      <c r="AW2605" s="159"/>
    </row>
    <row r="2606" spans="1:49" ht="51">
      <c r="A2606" s="395"/>
      <c r="B2606" s="395">
        <v>3410511700</v>
      </c>
      <c r="C2606" s="263" t="s">
        <v>9547</v>
      </c>
      <c r="D2606" s="263" t="s">
        <v>9431</v>
      </c>
      <c r="E2606" s="263" t="s">
        <v>4763</v>
      </c>
      <c r="F2606" s="263" t="s">
        <v>416</v>
      </c>
      <c r="G2606" s="263" t="s">
        <v>666</v>
      </c>
      <c r="H2606" s="263"/>
      <c r="I2606" s="263"/>
      <c r="J2606" s="263"/>
      <c r="K2606" s="263"/>
      <c r="L2606" s="263"/>
      <c r="M2606" s="263"/>
      <c r="N2606" s="263"/>
      <c r="O2606" s="158"/>
      <c r="P2606" s="296">
        <f t="shared" si="114"/>
        <v>0</v>
      </c>
      <c r="Q2606" s="263"/>
      <c r="R2606" s="263"/>
      <c r="S2606" s="263"/>
      <c r="T2606" s="263"/>
      <c r="U2606" s="263"/>
      <c r="V2606" s="263"/>
      <c r="W2606" s="263"/>
      <c r="X2606" s="158"/>
      <c r="Y2606" s="297">
        <f t="shared" si="115"/>
        <v>0</v>
      </c>
      <c r="Z2606" s="263"/>
      <c r="AA2606" s="263"/>
      <c r="AB2606" s="263"/>
      <c r="AC2606" s="263"/>
      <c r="AD2606" s="263"/>
      <c r="AE2606" s="263"/>
      <c r="AF2606" s="263">
        <v>1</v>
      </c>
      <c r="AG2606" s="158">
        <v>44986</v>
      </c>
      <c r="AH2606" s="297">
        <f t="shared" si="113"/>
        <v>1</v>
      </c>
      <c r="AI2606" s="573"/>
      <c r="AJ2606" s="574" t="s">
        <v>659</v>
      </c>
      <c r="AK2606" s="574" t="s">
        <v>430</v>
      </c>
      <c r="AL2606" s="574"/>
      <c r="AM2606" s="574"/>
      <c r="AN2606" s="574"/>
      <c r="AO2606" s="574"/>
      <c r="AP2606" s="574"/>
      <c r="AQ2606" s="574"/>
      <c r="AR2606" s="574"/>
      <c r="AS2606" s="575"/>
      <c r="AT2606" s="576"/>
      <c r="AU2606" s="575"/>
      <c r="AV2606" s="577"/>
      <c r="AW2606" s="159"/>
    </row>
    <row r="2607" spans="1:49" ht="51">
      <c r="A2607" s="395"/>
      <c r="B2607" s="395">
        <v>3410511700</v>
      </c>
      <c r="C2607" s="263" t="s">
        <v>9548</v>
      </c>
      <c r="D2607" s="263" t="s">
        <v>9431</v>
      </c>
      <c r="E2607" s="263" t="s">
        <v>4764</v>
      </c>
      <c r="F2607" s="263" t="s">
        <v>416</v>
      </c>
      <c r="G2607" s="263" t="s">
        <v>666</v>
      </c>
      <c r="H2607" s="263"/>
      <c r="I2607" s="263"/>
      <c r="J2607" s="263"/>
      <c r="K2607" s="263"/>
      <c r="L2607" s="263"/>
      <c r="M2607" s="263"/>
      <c r="N2607" s="263"/>
      <c r="O2607" s="158"/>
      <c r="P2607" s="296">
        <f t="shared" si="114"/>
        <v>0</v>
      </c>
      <c r="Q2607" s="263"/>
      <c r="R2607" s="263"/>
      <c r="S2607" s="263"/>
      <c r="T2607" s="263"/>
      <c r="U2607" s="263"/>
      <c r="V2607" s="263"/>
      <c r="W2607" s="263"/>
      <c r="X2607" s="158"/>
      <c r="Y2607" s="297">
        <f t="shared" si="115"/>
        <v>0</v>
      </c>
      <c r="Z2607" s="263"/>
      <c r="AA2607" s="263"/>
      <c r="AB2607" s="263"/>
      <c r="AC2607" s="263"/>
      <c r="AD2607" s="263"/>
      <c r="AE2607" s="263"/>
      <c r="AF2607" s="263">
        <v>1</v>
      </c>
      <c r="AG2607" s="158">
        <v>45089</v>
      </c>
      <c r="AH2607" s="297">
        <f t="shared" si="113"/>
        <v>1</v>
      </c>
      <c r="AI2607" s="573"/>
      <c r="AJ2607" s="574" t="s">
        <v>659</v>
      </c>
      <c r="AK2607" s="574" t="s">
        <v>430</v>
      </c>
      <c r="AL2607" s="574"/>
      <c r="AM2607" s="574"/>
      <c r="AN2607" s="574"/>
      <c r="AO2607" s="574"/>
      <c r="AP2607" s="574"/>
      <c r="AQ2607" s="574"/>
      <c r="AR2607" s="574"/>
      <c r="AS2607" s="575"/>
      <c r="AT2607" s="576"/>
      <c r="AU2607" s="575"/>
      <c r="AV2607" s="577"/>
      <c r="AW2607" s="159"/>
    </row>
    <row r="2608" spans="1:49" ht="51">
      <c r="A2608" s="395"/>
      <c r="B2608" s="395">
        <v>3410511700</v>
      </c>
      <c r="C2608" s="263" t="s">
        <v>9549</v>
      </c>
      <c r="D2608" s="263" t="s">
        <v>9431</v>
      </c>
      <c r="E2608" s="263" t="s">
        <v>4765</v>
      </c>
      <c r="F2608" s="263" t="s">
        <v>416</v>
      </c>
      <c r="G2608" s="263" t="s">
        <v>666</v>
      </c>
      <c r="H2608" s="263"/>
      <c r="I2608" s="263"/>
      <c r="J2608" s="263"/>
      <c r="K2608" s="263"/>
      <c r="L2608" s="263"/>
      <c r="M2608" s="263"/>
      <c r="N2608" s="263"/>
      <c r="O2608" s="158"/>
      <c r="P2608" s="296">
        <f t="shared" si="114"/>
        <v>0</v>
      </c>
      <c r="Q2608" s="263"/>
      <c r="R2608" s="263"/>
      <c r="S2608" s="263"/>
      <c r="T2608" s="263"/>
      <c r="U2608" s="263"/>
      <c r="V2608" s="263"/>
      <c r="W2608" s="263"/>
      <c r="X2608" s="158"/>
      <c r="Y2608" s="297">
        <f t="shared" si="115"/>
        <v>0</v>
      </c>
      <c r="Z2608" s="263"/>
      <c r="AA2608" s="263"/>
      <c r="AB2608" s="263"/>
      <c r="AC2608" s="263"/>
      <c r="AD2608" s="263"/>
      <c r="AE2608" s="263"/>
      <c r="AF2608" s="263">
        <v>1</v>
      </c>
      <c r="AG2608" s="158">
        <v>45089</v>
      </c>
      <c r="AH2608" s="297">
        <f t="shared" si="113"/>
        <v>1</v>
      </c>
      <c r="AI2608" s="573"/>
      <c r="AJ2608" s="574" t="s">
        <v>659</v>
      </c>
      <c r="AK2608" s="574" t="s">
        <v>430</v>
      </c>
      <c r="AL2608" s="574"/>
      <c r="AM2608" s="574"/>
      <c r="AN2608" s="574"/>
      <c r="AO2608" s="574"/>
      <c r="AP2608" s="574"/>
      <c r="AQ2608" s="574"/>
      <c r="AR2608" s="574"/>
      <c r="AS2608" s="575"/>
      <c r="AT2608" s="576"/>
      <c r="AU2608" s="575"/>
      <c r="AV2608" s="577"/>
      <c r="AW2608" s="159"/>
    </row>
    <row r="2609" spans="1:49" ht="51">
      <c r="A2609" s="395"/>
      <c r="B2609" s="395">
        <v>3410511700</v>
      </c>
      <c r="C2609" s="263" t="s">
        <v>9550</v>
      </c>
      <c r="D2609" s="263" t="s">
        <v>9431</v>
      </c>
      <c r="E2609" s="263" t="s">
        <v>4766</v>
      </c>
      <c r="F2609" s="263" t="s">
        <v>416</v>
      </c>
      <c r="G2609" s="263" t="s">
        <v>666</v>
      </c>
      <c r="H2609" s="263"/>
      <c r="I2609" s="263"/>
      <c r="J2609" s="263"/>
      <c r="K2609" s="263"/>
      <c r="L2609" s="263"/>
      <c r="M2609" s="263"/>
      <c r="N2609" s="263"/>
      <c r="O2609" s="158"/>
      <c r="P2609" s="296">
        <f t="shared" si="114"/>
        <v>0</v>
      </c>
      <c r="Q2609" s="263"/>
      <c r="R2609" s="263"/>
      <c r="S2609" s="263"/>
      <c r="T2609" s="263"/>
      <c r="U2609" s="263"/>
      <c r="V2609" s="263"/>
      <c r="W2609" s="263"/>
      <c r="X2609" s="158"/>
      <c r="Y2609" s="297">
        <f t="shared" si="115"/>
        <v>0</v>
      </c>
      <c r="Z2609" s="263"/>
      <c r="AA2609" s="263"/>
      <c r="AB2609" s="263"/>
      <c r="AC2609" s="263"/>
      <c r="AD2609" s="263"/>
      <c r="AE2609" s="263"/>
      <c r="AF2609" s="263">
        <v>1</v>
      </c>
      <c r="AG2609" s="158">
        <v>44986</v>
      </c>
      <c r="AH2609" s="297">
        <f t="shared" ref="AH2609:AH2672" si="116">SUM($Z2609:$AF2609)</f>
        <v>1</v>
      </c>
      <c r="AI2609" s="573"/>
      <c r="AJ2609" s="574" t="s">
        <v>659</v>
      </c>
      <c r="AK2609" s="574" t="s">
        <v>430</v>
      </c>
      <c r="AL2609" s="574"/>
      <c r="AM2609" s="574"/>
      <c r="AN2609" s="574"/>
      <c r="AO2609" s="574"/>
      <c r="AP2609" s="574"/>
      <c r="AQ2609" s="574"/>
      <c r="AR2609" s="574"/>
      <c r="AS2609" s="575"/>
      <c r="AT2609" s="576"/>
      <c r="AU2609" s="575"/>
      <c r="AV2609" s="577"/>
      <c r="AW2609" s="159"/>
    </row>
    <row r="2610" spans="1:49" ht="51">
      <c r="A2610" s="395"/>
      <c r="B2610" s="395">
        <v>3410511700</v>
      </c>
      <c r="C2610" s="263" t="s">
        <v>9551</v>
      </c>
      <c r="D2610" s="263" t="s">
        <v>9431</v>
      </c>
      <c r="E2610" s="263" t="s">
        <v>4767</v>
      </c>
      <c r="F2610" s="263" t="s">
        <v>416</v>
      </c>
      <c r="G2610" s="263" t="s">
        <v>666</v>
      </c>
      <c r="H2610" s="263"/>
      <c r="I2610" s="263"/>
      <c r="J2610" s="263"/>
      <c r="K2610" s="263"/>
      <c r="L2610" s="263"/>
      <c r="M2610" s="263"/>
      <c r="N2610" s="263"/>
      <c r="O2610" s="158"/>
      <c r="P2610" s="296">
        <f t="shared" si="114"/>
        <v>0</v>
      </c>
      <c r="Q2610" s="263"/>
      <c r="R2610" s="263"/>
      <c r="S2610" s="263"/>
      <c r="T2610" s="263"/>
      <c r="U2610" s="263"/>
      <c r="V2610" s="263"/>
      <c r="W2610" s="263"/>
      <c r="X2610" s="158"/>
      <c r="Y2610" s="297">
        <f t="shared" si="115"/>
        <v>0</v>
      </c>
      <c r="Z2610" s="263"/>
      <c r="AA2610" s="263"/>
      <c r="AB2610" s="263"/>
      <c r="AC2610" s="263"/>
      <c r="AD2610" s="263"/>
      <c r="AE2610" s="263"/>
      <c r="AF2610" s="263">
        <v>1</v>
      </c>
      <c r="AG2610" s="158">
        <v>44956</v>
      </c>
      <c r="AH2610" s="297">
        <f t="shared" si="116"/>
        <v>1</v>
      </c>
      <c r="AI2610" s="573"/>
      <c r="AJ2610" s="574" t="s">
        <v>659</v>
      </c>
      <c r="AK2610" s="574" t="s">
        <v>430</v>
      </c>
      <c r="AL2610" s="574"/>
      <c r="AM2610" s="574"/>
      <c r="AN2610" s="574"/>
      <c r="AO2610" s="574"/>
      <c r="AP2610" s="574"/>
      <c r="AQ2610" s="574"/>
      <c r="AR2610" s="574"/>
      <c r="AS2610" s="575"/>
      <c r="AT2610" s="576"/>
      <c r="AU2610" s="575"/>
      <c r="AV2610" s="577"/>
      <c r="AW2610" s="159"/>
    </row>
    <row r="2611" spans="1:49" ht="51">
      <c r="A2611" s="395"/>
      <c r="B2611" s="395">
        <v>3410511700</v>
      </c>
      <c r="C2611" s="263" t="s">
        <v>9552</v>
      </c>
      <c r="D2611" s="263" t="s">
        <v>9431</v>
      </c>
      <c r="E2611" s="263" t="s">
        <v>4768</v>
      </c>
      <c r="F2611" s="263" t="s">
        <v>416</v>
      </c>
      <c r="G2611" s="263" t="s">
        <v>666</v>
      </c>
      <c r="H2611" s="263"/>
      <c r="I2611" s="263"/>
      <c r="J2611" s="263"/>
      <c r="K2611" s="263"/>
      <c r="L2611" s="263"/>
      <c r="M2611" s="263"/>
      <c r="N2611" s="263"/>
      <c r="O2611" s="158"/>
      <c r="P2611" s="296">
        <f t="shared" si="114"/>
        <v>0</v>
      </c>
      <c r="Q2611" s="263"/>
      <c r="R2611" s="263"/>
      <c r="S2611" s="263"/>
      <c r="T2611" s="263"/>
      <c r="U2611" s="263"/>
      <c r="V2611" s="263"/>
      <c r="W2611" s="263"/>
      <c r="X2611" s="158"/>
      <c r="Y2611" s="297">
        <f t="shared" si="115"/>
        <v>0</v>
      </c>
      <c r="Z2611" s="263"/>
      <c r="AA2611" s="263"/>
      <c r="AB2611" s="263"/>
      <c r="AC2611" s="263"/>
      <c r="AD2611" s="263"/>
      <c r="AE2611" s="263"/>
      <c r="AF2611" s="263">
        <v>1</v>
      </c>
      <c r="AG2611" s="158">
        <v>44986</v>
      </c>
      <c r="AH2611" s="297">
        <f t="shared" si="116"/>
        <v>1</v>
      </c>
      <c r="AI2611" s="573"/>
      <c r="AJ2611" s="574" t="s">
        <v>659</v>
      </c>
      <c r="AK2611" s="574" t="s">
        <v>430</v>
      </c>
      <c r="AL2611" s="574"/>
      <c r="AM2611" s="574"/>
      <c r="AN2611" s="574"/>
      <c r="AO2611" s="574"/>
      <c r="AP2611" s="574"/>
      <c r="AQ2611" s="574"/>
      <c r="AR2611" s="574"/>
      <c r="AS2611" s="575"/>
      <c r="AT2611" s="576"/>
      <c r="AU2611" s="575"/>
      <c r="AV2611" s="577"/>
      <c r="AW2611" s="159"/>
    </row>
    <row r="2612" spans="1:49" ht="51">
      <c r="A2612" s="395"/>
      <c r="B2612" s="395">
        <v>3410511700</v>
      </c>
      <c r="C2612" s="263" t="s">
        <v>9553</v>
      </c>
      <c r="D2612" s="263" t="s">
        <v>9431</v>
      </c>
      <c r="E2612" s="263" t="s">
        <v>4769</v>
      </c>
      <c r="F2612" s="263" t="s">
        <v>416</v>
      </c>
      <c r="G2612" s="263" t="s">
        <v>666</v>
      </c>
      <c r="H2612" s="263"/>
      <c r="I2612" s="263"/>
      <c r="J2612" s="263"/>
      <c r="K2612" s="263"/>
      <c r="L2612" s="263"/>
      <c r="M2612" s="263"/>
      <c r="N2612" s="263"/>
      <c r="O2612" s="158"/>
      <c r="P2612" s="296">
        <f t="shared" si="114"/>
        <v>0</v>
      </c>
      <c r="Q2612" s="263"/>
      <c r="R2612" s="263"/>
      <c r="S2612" s="263"/>
      <c r="T2612" s="263"/>
      <c r="U2612" s="263"/>
      <c r="V2612" s="263"/>
      <c r="W2612" s="263"/>
      <c r="X2612" s="158"/>
      <c r="Y2612" s="297">
        <f t="shared" si="115"/>
        <v>0</v>
      </c>
      <c r="Z2612" s="263"/>
      <c r="AA2612" s="263"/>
      <c r="AB2612" s="263"/>
      <c r="AC2612" s="263"/>
      <c r="AD2612" s="263"/>
      <c r="AE2612" s="263"/>
      <c r="AF2612" s="263">
        <v>1</v>
      </c>
      <c r="AG2612" s="158">
        <v>45089</v>
      </c>
      <c r="AH2612" s="297">
        <f t="shared" si="116"/>
        <v>1</v>
      </c>
      <c r="AI2612" s="573"/>
      <c r="AJ2612" s="574" t="s">
        <v>659</v>
      </c>
      <c r="AK2612" s="574" t="s">
        <v>430</v>
      </c>
      <c r="AL2612" s="574"/>
      <c r="AM2612" s="574"/>
      <c r="AN2612" s="574"/>
      <c r="AO2612" s="574"/>
      <c r="AP2612" s="574"/>
      <c r="AQ2612" s="574"/>
      <c r="AR2612" s="574"/>
      <c r="AS2612" s="575"/>
      <c r="AT2612" s="576"/>
      <c r="AU2612" s="575"/>
      <c r="AV2612" s="577"/>
      <c r="AW2612" s="159"/>
    </row>
    <row r="2613" spans="1:49" ht="51">
      <c r="A2613" s="395"/>
      <c r="B2613" s="395">
        <v>3410511700</v>
      </c>
      <c r="C2613" s="263" t="s">
        <v>9554</v>
      </c>
      <c r="D2613" s="263" t="s">
        <v>9431</v>
      </c>
      <c r="E2613" s="263" t="s">
        <v>4770</v>
      </c>
      <c r="F2613" s="263" t="s">
        <v>416</v>
      </c>
      <c r="G2613" s="263" t="s">
        <v>666</v>
      </c>
      <c r="H2613" s="263"/>
      <c r="I2613" s="263"/>
      <c r="J2613" s="263"/>
      <c r="K2613" s="263"/>
      <c r="L2613" s="263"/>
      <c r="M2613" s="263"/>
      <c r="N2613" s="263"/>
      <c r="O2613" s="158"/>
      <c r="P2613" s="296">
        <f t="shared" si="114"/>
        <v>0</v>
      </c>
      <c r="Q2613" s="263"/>
      <c r="R2613" s="263"/>
      <c r="S2613" s="263"/>
      <c r="T2613" s="263"/>
      <c r="U2613" s="263"/>
      <c r="V2613" s="263"/>
      <c r="W2613" s="263"/>
      <c r="X2613" s="158"/>
      <c r="Y2613" s="297">
        <f t="shared" si="115"/>
        <v>0</v>
      </c>
      <c r="Z2613" s="263"/>
      <c r="AA2613" s="263"/>
      <c r="AB2613" s="263"/>
      <c r="AC2613" s="263"/>
      <c r="AD2613" s="263"/>
      <c r="AE2613" s="263"/>
      <c r="AF2613" s="263">
        <v>1</v>
      </c>
      <c r="AG2613" s="158">
        <v>45044</v>
      </c>
      <c r="AH2613" s="297">
        <f t="shared" si="116"/>
        <v>1</v>
      </c>
      <c r="AI2613" s="573"/>
      <c r="AJ2613" s="574" t="s">
        <v>659</v>
      </c>
      <c r="AK2613" s="574" t="s">
        <v>430</v>
      </c>
      <c r="AL2613" s="574"/>
      <c r="AM2613" s="574"/>
      <c r="AN2613" s="574"/>
      <c r="AO2613" s="574"/>
      <c r="AP2613" s="574"/>
      <c r="AQ2613" s="574"/>
      <c r="AR2613" s="574"/>
      <c r="AS2613" s="575"/>
      <c r="AT2613" s="576"/>
      <c r="AU2613" s="575"/>
      <c r="AV2613" s="577"/>
      <c r="AW2613" s="159"/>
    </row>
    <row r="2614" spans="1:49" ht="51">
      <c r="A2614" s="395"/>
      <c r="B2614" s="395">
        <v>3410511700</v>
      </c>
      <c r="C2614" s="263" t="s">
        <v>9555</v>
      </c>
      <c r="D2614" s="263" t="s">
        <v>9431</v>
      </c>
      <c r="E2614" s="263" t="s">
        <v>4771</v>
      </c>
      <c r="F2614" s="263" t="s">
        <v>416</v>
      </c>
      <c r="G2614" s="263" t="s">
        <v>666</v>
      </c>
      <c r="H2614" s="263"/>
      <c r="I2614" s="263"/>
      <c r="J2614" s="263"/>
      <c r="K2614" s="263"/>
      <c r="L2614" s="263"/>
      <c r="M2614" s="263"/>
      <c r="N2614" s="263"/>
      <c r="O2614" s="158"/>
      <c r="P2614" s="296">
        <f t="shared" si="114"/>
        <v>0</v>
      </c>
      <c r="Q2614" s="263"/>
      <c r="R2614" s="263"/>
      <c r="S2614" s="263"/>
      <c r="T2614" s="263"/>
      <c r="U2614" s="263"/>
      <c r="V2614" s="263"/>
      <c r="W2614" s="263"/>
      <c r="X2614" s="158"/>
      <c r="Y2614" s="297">
        <f t="shared" si="115"/>
        <v>0</v>
      </c>
      <c r="Z2614" s="263"/>
      <c r="AA2614" s="263"/>
      <c r="AB2614" s="263"/>
      <c r="AC2614" s="263"/>
      <c r="AD2614" s="263"/>
      <c r="AE2614" s="263"/>
      <c r="AF2614" s="263">
        <v>1</v>
      </c>
      <c r="AG2614" s="158">
        <v>45089</v>
      </c>
      <c r="AH2614" s="297">
        <f t="shared" si="116"/>
        <v>1</v>
      </c>
      <c r="AI2614" s="573"/>
      <c r="AJ2614" s="574" t="s">
        <v>659</v>
      </c>
      <c r="AK2614" s="574" t="s">
        <v>430</v>
      </c>
      <c r="AL2614" s="574"/>
      <c r="AM2614" s="574"/>
      <c r="AN2614" s="574"/>
      <c r="AO2614" s="574"/>
      <c r="AP2614" s="574"/>
      <c r="AQ2614" s="574"/>
      <c r="AR2614" s="574"/>
      <c r="AS2614" s="575"/>
      <c r="AT2614" s="576"/>
      <c r="AU2614" s="575"/>
      <c r="AV2614" s="577"/>
      <c r="AW2614" s="159"/>
    </row>
    <row r="2615" spans="1:49" ht="51">
      <c r="A2615" s="395"/>
      <c r="B2615" s="395">
        <v>3410511700</v>
      </c>
      <c r="C2615" s="263" t="s">
        <v>9556</v>
      </c>
      <c r="D2615" s="263" t="s">
        <v>9431</v>
      </c>
      <c r="E2615" s="263" t="s">
        <v>4772</v>
      </c>
      <c r="F2615" s="263" t="s">
        <v>416</v>
      </c>
      <c r="G2615" s="263" t="s">
        <v>666</v>
      </c>
      <c r="H2615" s="263"/>
      <c r="I2615" s="263"/>
      <c r="J2615" s="263"/>
      <c r="K2615" s="263"/>
      <c r="L2615" s="263"/>
      <c r="M2615" s="263"/>
      <c r="N2615" s="263"/>
      <c r="O2615" s="158"/>
      <c r="P2615" s="296">
        <f t="shared" ref="P2615:P2678" si="117">SUM($H2615:$N2615)</f>
        <v>0</v>
      </c>
      <c r="Q2615" s="263"/>
      <c r="R2615" s="263"/>
      <c r="S2615" s="263"/>
      <c r="T2615" s="263"/>
      <c r="U2615" s="263"/>
      <c r="V2615" s="263"/>
      <c r="W2615" s="263"/>
      <c r="X2615" s="158"/>
      <c r="Y2615" s="297">
        <f t="shared" ref="Y2615:Y2678" si="118">SUM($Q2615:$W2615)</f>
        <v>0</v>
      </c>
      <c r="Z2615" s="263"/>
      <c r="AA2615" s="263"/>
      <c r="AB2615" s="263"/>
      <c r="AC2615" s="263"/>
      <c r="AD2615" s="263"/>
      <c r="AE2615" s="263"/>
      <c r="AF2615" s="263">
        <v>1</v>
      </c>
      <c r="AG2615" s="158">
        <v>44986</v>
      </c>
      <c r="AH2615" s="297">
        <f t="shared" si="116"/>
        <v>1</v>
      </c>
      <c r="AI2615" s="573"/>
      <c r="AJ2615" s="574" t="s">
        <v>659</v>
      </c>
      <c r="AK2615" s="574" t="s">
        <v>430</v>
      </c>
      <c r="AL2615" s="574"/>
      <c r="AM2615" s="574"/>
      <c r="AN2615" s="574"/>
      <c r="AO2615" s="574"/>
      <c r="AP2615" s="574"/>
      <c r="AQ2615" s="574"/>
      <c r="AR2615" s="574"/>
      <c r="AS2615" s="575"/>
      <c r="AT2615" s="576"/>
      <c r="AU2615" s="575"/>
      <c r="AV2615" s="577"/>
      <c r="AW2615" s="159"/>
    </row>
    <row r="2616" spans="1:49" ht="51">
      <c r="A2616" s="395"/>
      <c r="B2616" s="395">
        <v>3410511700</v>
      </c>
      <c r="C2616" s="263" t="s">
        <v>9557</v>
      </c>
      <c r="D2616" s="263" t="s">
        <v>9431</v>
      </c>
      <c r="E2616" s="263" t="s">
        <v>4773</v>
      </c>
      <c r="F2616" s="263" t="s">
        <v>416</v>
      </c>
      <c r="G2616" s="263" t="s">
        <v>666</v>
      </c>
      <c r="H2616" s="263"/>
      <c r="I2616" s="263"/>
      <c r="J2616" s="263"/>
      <c r="K2616" s="263"/>
      <c r="L2616" s="263"/>
      <c r="M2616" s="263"/>
      <c r="N2616" s="263"/>
      <c r="O2616" s="158"/>
      <c r="P2616" s="296">
        <f t="shared" si="117"/>
        <v>0</v>
      </c>
      <c r="Q2616" s="263"/>
      <c r="R2616" s="263"/>
      <c r="S2616" s="263"/>
      <c r="T2616" s="263"/>
      <c r="U2616" s="263"/>
      <c r="V2616" s="263"/>
      <c r="W2616" s="263"/>
      <c r="X2616" s="158"/>
      <c r="Y2616" s="297">
        <f t="shared" si="118"/>
        <v>0</v>
      </c>
      <c r="Z2616" s="263"/>
      <c r="AA2616" s="263"/>
      <c r="AB2616" s="263"/>
      <c r="AC2616" s="263"/>
      <c r="AD2616" s="263"/>
      <c r="AE2616" s="263"/>
      <c r="AF2616" s="263">
        <v>1</v>
      </c>
      <c r="AG2616" s="158">
        <v>45089</v>
      </c>
      <c r="AH2616" s="297">
        <f t="shared" si="116"/>
        <v>1</v>
      </c>
      <c r="AI2616" s="573"/>
      <c r="AJ2616" s="574" t="s">
        <v>659</v>
      </c>
      <c r="AK2616" s="574" t="s">
        <v>430</v>
      </c>
      <c r="AL2616" s="574"/>
      <c r="AM2616" s="574"/>
      <c r="AN2616" s="574"/>
      <c r="AO2616" s="574"/>
      <c r="AP2616" s="574"/>
      <c r="AQ2616" s="574"/>
      <c r="AR2616" s="574"/>
      <c r="AS2616" s="575"/>
      <c r="AT2616" s="576"/>
      <c r="AU2616" s="575"/>
      <c r="AV2616" s="577"/>
      <c r="AW2616" s="159"/>
    </row>
    <row r="2617" spans="1:49" ht="51">
      <c r="A2617" s="395"/>
      <c r="B2617" s="395">
        <v>3410511700</v>
      </c>
      <c r="C2617" s="263" t="s">
        <v>9558</v>
      </c>
      <c r="D2617" s="263" t="s">
        <v>9431</v>
      </c>
      <c r="E2617" s="263" t="s">
        <v>4774</v>
      </c>
      <c r="F2617" s="263" t="s">
        <v>416</v>
      </c>
      <c r="G2617" s="263" t="s">
        <v>666</v>
      </c>
      <c r="H2617" s="263"/>
      <c r="I2617" s="263"/>
      <c r="J2617" s="263"/>
      <c r="K2617" s="263"/>
      <c r="L2617" s="263"/>
      <c r="M2617" s="263"/>
      <c r="N2617" s="263"/>
      <c r="O2617" s="158"/>
      <c r="P2617" s="296">
        <f t="shared" si="117"/>
        <v>0</v>
      </c>
      <c r="Q2617" s="263"/>
      <c r="R2617" s="263"/>
      <c r="S2617" s="263"/>
      <c r="T2617" s="263"/>
      <c r="U2617" s="263"/>
      <c r="V2617" s="263"/>
      <c r="W2617" s="263"/>
      <c r="X2617" s="158"/>
      <c r="Y2617" s="297">
        <f t="shared" si="118"/>
        <v>0</v>
      </c>
      <c r="Z2617" s="263"/>
      <c r="AA2617" s="263"/>
      <c r="AB2617" s="263"/>
      <c r="AC2617" s="263"/>
      <c r="AD2617" s="263"/>
      <c r="AE2617" s="263"/>
      <c r="AF2617" s="263">
        <v>1</v>
      </c>
      <c r="AG2617" s="158">
        <v>45089</v>
      </c>
      <c r="AH2617" s="297">
        <f t="shared" si="116"/>
        <v>1</v>
      </c>
      <c r="AI2617" s="573"/>
      <c r="AJ2617" s="574" t="s">
        <v>659</v>
      </c>
      <c r="AK2617" s="574" t="s">
        <v>430</v>
      </c>
      <c r="AL2617" s="574"/>
      <c r="AM2617" s="574"/>
      <c r="AN2617" s="574"/>
      <c r="AO2617" s="574"/>
      <c r="AP2617" s="574"/>
      <c r="AQ2617" s="574"/>
      <c r="AR2617" s="574"/>
      <c r="AS2617" s="575"/>
      <c r="AT2617" s="576"/>
      <c r="AU2617" s="575"/>
      <c r="AV2617" s="577"/>
      <c r="AW2617" s="159"/>
    </row>
    <row r="2618" spans="1:49" ht="51">
      <c r="A2618" s="395"/>
      <c r="B2618" s="395">
        <v>3410511700</v>
      </c>
      <c r="C2618" s="263" t="s">
        <v>9559</v>
      </c>
      <c r="D2618" s="263" t="s">
        <v>9431</v>
      </c>
      <c r="E2618" s="263" t="s">
        <v>4775</v>
      </c>
      <c r="F2618" s="263" t="s">
        <v>416</v>
      </c>
      <c r="G2618" s="263" t="s">
        <v>666</v>
      </c>
      <c r="H2618" s="263"/>
      <c r="I2618" s="263"/>
      <c r="J2618" s="263"/>
      <c r="K2618" s="263"/>
      <c r="L2618" s="263"/>
      <c r="M2618" s="263"/>
      <c r="N2618" s="263"/>
      <c r="O2618" s="158"/>
      <c r="P2618" s="296">
        <f t="shared" si="117"/>
        <v>0</v>
      </c>
      <c r="Q2618" s="263"/>
      <c r="R2618" s="263"/>
      <c r="S2618" s="263"/>
      <c r="T2618" s="263"/>
      <c r="U2618" s="263"/>
      <c r="V2618" s="263"/>
      <c r="W2618" s="263"/>
      <c r="X2618" s="158"/>
      <c r="Y2618" s="297">
        <f t="shared" si="118"/>
        <v>0</v>
      </c>
      <c r="Z2618" s="263"/>
      <c r="AA2618" s="263"/>
      <c r="AB2618" s="263"/>
      <c r="AC2618" s="263"/>
      <c r="AD2618" s="263"/>
      <c r="AE2618" s="263"/>
      <c r="AF2618" s="263">
        <v>1</v>
      </c>
      <c r="AG2618" s="158">
        <v>45089</v>
      </c>
      <c r="AH2618" s="297">
        <f t="shared" si="116"/>
        <v>1</v>
      </c>
      <c r="AI2618" s="573"/>
      <c r="AJ2618" s="574" t="s">
        <v>659</v>
      </c>
      <c r="AK2618" s="574" t="s">
        <v>430</v>
      </c>
      <c r="AL2618" s="574"/>
      <c r="AM2618" s="574"/>
      <c r="AN2618" s="574"/>
      <c r="AO2618" s="574"/>
      <c r="AP2618" s="574"/>
      <c r="AQ2618" s="574"/>
      <c r="AR2618" s="574"/>
      <c r="AS2618" s="575"/>
      <c r="AT2618" s="576"/>
      <c r="AU2618" s="575"/>
      <c r="AV2618" s="577"/>
      <c r="AW2618" s="159"/>
    </row>
    <row r="2619" spans="1:49" ht="51">
      <c r="A2619" s="395"/>
      <c r="B2619" s="395">
        <v>3410511700</v>
      </c>
      <c r="C2619" s="263" t="s">
        <v>9560</v>
      </c>
      <c r="D2619" s="263" t="s">
        <v>9431</v>
      </c>
      <c r="E2619" s="263" t="s">
        <v>4776</v>
      </c>
      <c r="F2619" s="263" t="s">
        <v>416</v>
      </c>
      <c r="G2619" s="263" t="s">
        <v>666</v>
      </c>
      <c r="H2619" s="263"/>
      <c r="I2619" s="263"/>
      <c r="J2619" s="263"/>
      <c r="K2619" s="263"/>
      <c r="L2619" s="263"/>
      <c r="M2619" s="263"/>
      <c r="N2619" s="263"/>
      <c r="O2619" s="158"/>
      <c r="P2619" s="296">
        <f t="shared" si="117"/>
        <v>0</v>
      </c>
      <c r="Q2619" s="263"/>
      <c r="R2619" s="263"/>
      <c r="S2619" s="263"/>
      <c r="T2619" s="263"/>
      <c r="U2619" s="263"/>
      <c r="V2619" s="263"/>
      <c r="W2619" s="263"/>
      <c r="X2619" s="158"/>
      <c r="Y2619" s="297">
        <f t="shared" si="118"/>
        <v>0</v>
      </c>
      <c r="Z2619" s="263"/>
      <c r="AA2619" s="263"/>
      <c r="AB2619" s="263"/>
      <c r="AC2619" s="263"/>
      <c r="AD2619" s="263"/>
      <c r="AE2619" s="263"/>
      <c r="AF2619" s="263">
        <v>1</v>
      </c>
      <c r="AG2619" s="158">
        <v>44956</v>
      </c>
      <c r="AH2619" s="297">
        <f t="shared" si="116"/>
        <v>1</v>
      </c>
      <c r="AI2619" s="573"/>
      <c r="AJ2619" s="574" t="s">
        <v>659</v>
      </c>
      <c r="AK2619" s="574" t="s">
        <v>430</v>
      </c>
      <c r="AL2619" s="574"/>
      <c r="AM2619" s="574"/>
      <c r="AN2619" s="574"/>
      <c r="AO2619" s="574"/>
      <c r="AP2619" s="574"/>
      <c r="AQ2619" s="574"/>
      <c r="AR2619" s="574"/>
      <c r="AS2619" s="575"/>
      <c r="AT2619" s="576"/>
      <c r="AU2619" s="575"/>
      <c r="AV2619" s="577"/>
      <c r="AW2619" s="159"/>
    </row>
    <row r="2620" spans="1:49" ht="51">
      <c r="A2620" s="395"/>
      <c r="B2620" s="395">
        <v>3410511700</v>
      </c>
      <c r="C2620" s="263" t="s">
        <v>9561</v>
      </c>
      <c r="D2620" s="263" t="s">
        <v>9431</v>
      </c>
      <c r="E2620" s="263" t="s">
        <v>4777</v>
      </c>
      <c r="F2620" s="263" t="s">
        <v>416</v>
      </c>
      <c r="G2620" s="263" t="s">
        <v>666</v>
      </c>
      <c r="H2620" s="263"/>
      <c r="I2620" s="263"/>
      <c r="J2620" s="263"/>
      <c r="K2620" s="263"/>
      <c r="L2620" s="263"/>
      <c r="M2620" s="263"/>
      <c r="N2620" s="263"/>
      <c r="O2620" s="158"/>
      <c r="P2620" s="296">
        <f t="shared" si="117"/>
        <v>0</v>
      </c>
      <c r="Q2620" s="263"/>
      <c r="R2620" s="263"/>
      <c r="S2620" s="263"/>
      <c r="T2620" s="263"/>
      <c r="U2620" s="263"/>
      <c r="V2620" s="263"/>
      <c r="W2620" s="263"/>
      <c r="X2620" s="158"/>
      <c r="Y2620" s="297">
        <f t="shared" si="118"/>
        <v>0</v>
      </c>
      <c r="Z2620" s="263"/>
      <c r="AA2620" s="263"/>
      <c r="AB2620" s="263"/>
      <c r="AC2620" s="263"/>
      <c r="AD2620" s="263"/>
      <c r="AE2620" s="263"/>
      <c r="AF2620" s="263">
        <v>1</v>
      </c>
      <c r="AG2620" s="158">
        <v>45044</v>
      </c>
      <c r="AH2620" s="297">
        <f t="shared" si="116"/>
        <v>1</v>
      </c>
      <c r="AI2620" s="573"/>
      <c r="AJ2620" s="574" t="s">
        <v>659</v>
      </c>
      <c r="AK2620" s="574" t="s">
        <v>430</v>
      </c>
      <c r="AL2620" s="574"/>
      <c r="AM2620" s="574"/>
      <c r="AN2620" s="574"/>
      <c r="AO2620" s="574"/>
      <c r="AP2620" s="574"/>
      <c r="AQ2620" s="574"/>
      <c r="AR2620" s="574"/>
      <c r="AS2620" s="575"/>
      <c r="AT2620" s="576"/>
      <c r="AU2620" s="575"/>
      <c r="AV2620" s="577"/>
      <c r="AW2620" s="159"/>
    </row>
    <row r="2621" spans="1:49" ht="51">
      <c r="A2621" s="395"/>
      <c r="B2621" s="395">
        <v>3050120100</v>
      </c>
      <c r="C2621" s="263" t="s">
        <v>9562</v>
      </c>
      <c r="D2621" s="263" t="s">
        <v>9563</v>
      </c>
      <c r="E2621" s="263" t="s">
        <v>4778</v>
      </c>
      <c r="F2621" s="263" t="s">
        <v>416</v>
      </c>
      <c r="G2621" s="263" t="s">
        <v>666</v>
      </c>
      <c r="H2621" s="263"/>
      <c r="I2621" s="263"/>
      <c r="J2621" s="263"/>
      <c r="K2621" s="263"/>
      <c r="L2621" s="263"/>
      <c r="M2621" s="263"/>
      <c r="N2621" s="263"/>
      <c r="O2621" s="158"/>
      <c r="P2621" s="296">
        <f t="shared" si="117"/>
        <v>0</v>
      </c>
      <c r="Q2621" s="263"/>
      <c r="R2621" s="263"/>
      <c r="S2621" s="263"/>
      <c r="T2621" s="263"/>
      <c r="U2621" s="263"/>
      <c r="V2621" s="263"/>
      <c r="W2621" s="263"/>
      <c r="X2621" s="158"/>
      <c r="Y2621" s="297">
        <f t="shared" si="118"/>
        <v>0</v>
      </c>
      <c r="Z2621" s="263"/>
      <c r="AA2621" s="263"/>
      <c r="AB2621" s="263"/>
      <c r="AC2621" s="263"/>
      <c r="AD2621" s="263"/>
      <c r="AE2621" s="263"/>
      <c r="AF2621" s="263">
        <v>1</v>
      </c>
      <c r="AG2621" s="158">
        <v>45218</v>
      </c>
      <c r="AH2621" s="297">
        <f t="shared" si="116"/>
        <v>1</v>
      </c>
      <c r="AI2621" s="573"/>
      <c r="AJ2621" s="574" t="s">
        <v>659</v>
      </c>
      <c r="AK2621" s="574" t="s">
        <v>430</v>
      </c>
      <c r="AL2621" s="574"/>
      <c r="AM2621" s="574"/>
      <c r="AN2621" s="574"/>
      <c r="AO2621" s="574"/>
      <c r="AP2621" s="574"/>
      <c r="AQ2621" s="574"/>
      <c r="AR2621" s="574"/>
      <c r="AS2621" s="575"/>
      <c r="AT2621" s="576"/>
      <c r="AU2621" s="575"/>
      <c r="AV2621" s="577"/>
      <c r="AW2621" s="159"/>
    </row>
    <row r="2622" spans="1:49" ht="51">
      <c r="A2622" s="395"/>
      <c r="B2622" s="395">
        <v>3050120100</v>
      </c>
      <c r="C2622" s="263" t="s">
        <v>9564</v>
      </c>
      <c r="D2622" s="263" t="s">
        <v>9563</v>
      </c>
      <c r="E2622" s="263" t="s">
        <v>4779</v>
      </c>
      <c r="F2622" s="263" t="s">
        <v>416</v>
      </c>
      <c r="G2622" s="263" t="s">
        <v>666</v>
      </c>
      <c r="H2622" s="263"/>
      <c r="I2622" s="263"/>
      <c r="J2622" s="263"/>
      <c r="K2622" s="263"/>
      <c r="L2622" s="263"/>
      <c r="M2622" s="263"/>
      <c r="N2622" s="263"/>
      <c r="O2622" s="158"/>
      <c r="P2622" s="296">
        <f t="shared" si="117"/>
        <v>0</v>
      </c>
      <c r="Q2622" s="263"/>
      <c r="R2622" s="263"/>
      <c r="S2622" s="263"/>
      <c r="T2622" s="263"/>
      <c r="U2622" s="263"/>
      <c r="V2622" s="263"/>
      <c r="W2622" s="263"/>
      <c r="X2622" s="158"/>
      <c r="Y2622" s="297">
        <f t="shared" si="118"/>
        <v>0</v>
      </c>
      <c r="Z2622" s="263"/>
      <c r="AA2622" s="263"/>
      <c r="AB2622" s="263"/>
      <c r="AC2622" s="263"/>
      <c r="AD2622" s="263"/>
      <c r="AE2622" s="263"/>
      <c r="AF2622" s="263">
        <v>1</v>
      </c>
      <c r="AG2622" s="158">
        <v>45049</v>
      </c>
      <c r="AH2622" s="297">
        <f t="shared" si="116"/>
        <v>1</v>
      </c>
      <c r="AI2622" s="573"/>
      <c r="AJ2622" s="574" t="s">
        <v>659</v>
      </c>
      <c r="AK2622" s="574" t="s">
        <v>430</v>
      </c>
      <c r="AL2622" s="574"/>
      <c r="AM2622" s="574"/>
      <c r="AN2622" s="574"/>
      <c r="AO2622" s="574"/>
      <c r="AP2622" s="574"/>
      <c r="AQ2622" s="574"/>
      <c r="AR2622" s="574"/>
      <c r="AS2622" s="575"/>
      <c r="AT2622" s="576"/>
      <c r="AU2622" s="575"/>
      <c r="AV2622" s="577"/>
      <c r="AW2622" s="159"/>
    </row>
    <row r="2623" spans="1:49" ht="51">
      <c r="A2623" s="395"/>
      <c r="B2623" s="395">
        <v>3050120100</v>
      </c>
      <c r="C2623" s="263" t="s">
        <v>9565</v>
      </c>
      <c r="D2623" s="263" t="s">
        <v>9563</v>
      </c>
      <c r="E2623" s="263" t="s">
        <v>4780</v>
      </c>
      <c r="F2623" s="263" t="s">
        <v>416</v>
      </c>
      <c r="G2623" s="263" t="s">
        <v>666</v>
      </c>
      <c r="H2623" s="263"/>
      <c r="I2623" s="263"/>
      <c r="J2623" s="263"/>
      <c r="K2623" s="263"/>
      <c r="L2623" s="263"/>
      <c r="M2623" s="263"/>
      <c r="N2623" s="263"/>
      <c r="O2623" s="158"/>
      <c r="P2623" s="296">
        <f t="shared" si="117"/>
        <v>0</v>
      </c>
      <c r="Q2623" s="263"/>
      <c r="R2623" s="263"/>
      <c r="S2623" s="263"/>
      <c r="T2623" s="263"/>
      <c r="U2623" s="263"/>
      <c r="V2623" s="263"/>
      <c r="W2623" s="263"/>
      <c r="X2623" s="158"/>
      <c r="Y2623" s="297">
        <f t="shared" si="118"/>
        <v>0</v>
      </c>
      <c r="Z2623" s="263"/>
      <c r="AA2623" s="263"/>
      <c r="AB2623" s="263"/>
      <c r="AC2623" s="263"/>
      <c r="AD2623" s="263"/>
      <c r="AE2623" s="263"/>
      <c r="AF2623" s="263">
        <v>1</v>
      </c>
      <c r="AG2623" s="158">
        <v>45049</v>
      </c>
      <c r="AH2623" s="297">
        <f t="shared" si="116"/>
        <v>1</v>
      </c>
      <c r="AI2623" s="573"/>
      <c r="AJ2623" s="574" t="s">
        <v>659</v>
      </c>
      <c r="AK2623" s="574" t="s">
        <v>430</v>
      </c>
      <c r="AL2623" s="574"/>
      <c r="AM2623" s="574"/>
      <c r="AN2623" s="574"/>
      <c r="AO2623" s="574"/>
      <c r="AP2623" s="574"/>
      <c r="AQ2623" s="574"/>
      <c r="AR2623" s="574"/>
      <c r="AS2623" s="575"/>
      <c r="AT2623" s="576"/>
      <c r="AU2623" s="575"/>
      <c r="AV2623" s="577"/>
      <c r="AW2623" s="159"/>
    </row>
    <row r="2624" spans="1:49" ht="51">
      <c r="A2624" s="395"/>
      <c r="B2624" s="395">
        <v>3050120100</v>
      </c>
      <c r="C2624" s="263" t="s">
        <v>9566</v>
      </c>
      <c r="D2624" s="263" t="s">
        <v>9563</v>
      </c>
      <c r="E2624" s="263" t="s">
        <v>4781</v>
      </c>
      <c r="F2624" s="263" t="s">
        <v>416</v>
      </c>
      <c r="G2624" s="263" t="s">
        <v>666</v>
      </c>
      <c r="H2624" s="263"/>
      <c r="I2624" s="263"/>
      <c r="J2624" s="263"/>
      <c r="K2624" s="263"/>
      <c r="L2624" s="263"/>
      <c r="M2624" s="263"/>
      <c r="N2624" s="263"/>
      <c r="O2624" s="158"/>
      <c r="P2624" s="296">
        <f t="shared" si="117"/>
        <v>0</v>
      </c>
      <c r="Q2624" s="263"/>
      <c r="R2624" s="263"/>
      <c r="S2624" s="263"/>
      <c r="T2624" s="263"/>
      <c r="U2624" s="263"/>
      <c r="V2624" s="263"/>
      <c r="W2624" s="263"/>
      <c r="X2624" s="158"/>
      <c r="Y2624" s="297">
        <f t="shared" si="118"/>
        <v>0</v>
      </c>
      <c r="Z2624" s="263"/>
      <c r="AA2624" s="263"/>
      <c r="AB2624" s="263"/>
      <c r="AC2624" s="263"/>
      <c r="AD2624" s="263"/>
      <c r="AE2624" s="263"/>
      <c r="AF2624" s="263">
        <v>1</v>
      </c>
      <c r="AG2624" s="158">
        <v>45049</v>
      </c>
      <c r="AH2624" s="297">
        <f t="shared" si="116"/>
        <v>1</v>
      </c>
      <c r="AI2624" s="573"/>
      <c r="AJ2624" s="574" t="s">
        <v>659</v>
      </c>
      <c r="AK2624" s="574" t="s">
        <v>430</v>
      </c>
      <c r="AL2624" s="574"/>
      <c r="AM2624" s="574"/>
      <c r="AN2624" s="574"/>
      <c r="AO2624" s="574"/>
      <c r="AP2624" s="574"/>
      <c r="AQ2624" s="574"/>
      <c r="AR2624" s="574"/>
      <c r="AS2624" s="575"/>
      <c r="AT2624" s="576"/>
      <c r="AU2624" s="575"/>
      <c r="AV2624" s="577"/>
      <c r="AW2624" s="159"/>
    </row>
    <row r="2625" spans="1:49" ht="51">
      <c r="A2625" s="395"/>
      <c r="B2625" s="395">
        <v>3050120100</v>
      </c>
      <c r="C2625" s="263" t="s">
        <v>9567</v>
      </c>
      <c r="D2625" s="263" t="s">
        <v>9563</v>
      </c>
      <c r="E2625" s="263" t="s">
        <v>4782</v>
      </c>
      <c r="F2625" s="263" t="s">
        <v>416</v>
      </c>
      <c r="G2625" s="263" t="s">
        <v>666</v>
      </c>
      <c r="H2625" s="263"/>
      <c r="I2625" s="263"/>
      <c r="J2625" s="263"/>
      <c r="K2625" s="263"/>
      <c r="L2625" s="263"/>
      <c r="M2625" s="263"/>
      <c r="N2625" s="263"/>
      <c r="O2625" s="158"/>
      <c r="P2625" s="296">
        <f t="shared" si="117"/>
        <v>0</v>
      </c>
      <c r="Q2625" s="263"/>
      <c r="R2625" s="263"/>
      <c r="S2625" s="263"/>
      <c r="T2625" s="263"/>
      <c r="U2625" s="263"/>
      <c r="V2625" s="263"/>
      <c r="W2625" s="263"/>
      <c r="X2625" s="158"/>
      <c r="Y2625" s="297">
        <f t="shared" si="118"/>
        <v>0</v>
      </c>
      <c r="Z2625" s="263"/>
      <c r="AA2625" s="263"/>
      <c r="AB2625" s="263"/>
      <c r="AC2625" s="263"/>
      <c r="AD2625" s="263"/>
      <c r="AE2625" s="263"/>
      <c r="AF2625" s="263">
        <v>1</v>
      </c>
      <c r="AG2625" s="158">
        <v>45049</v>
      </c>
      <c r="AH2625" s="297">
        <f t="shared" si="116"/>
        <v>1</v>
      </c>
      <c r="AI2625" s="573"/>
      <c r="AJ2625" s="574" t="s">
        <v>659</v>
      </c>
      <c r="AK2625" s="574" t="s">
        <v>430</v>
      </c>
      <c r="AL2625" s="574"/>
      <c r="AM2625" s="574"/>
      <c r="AN2625" s="574"/>
      <c r="AO2625" s="574"/>
      <c r="AP2625" s="574"/>
      <c r="AQ2625" s="574"/>
      <c r="AR2625" s="574"/>
      <c r="AS2625" s="575"/>
      <c r="AT2625" s="576"/>
      <c r="AU2625" s="575"/>
      <c r="AV2625" s="577"/>
      <c r="AW2625" s="159"/>
    </row>
    <row r="2626" spans="1:49" ht="51">
      <c r="A2626" s="395"/>
      <c r="B2626" s="395">
        <v>3050120100</v>
      </c>
      <c r="C2626" s="263" t="s">
        <v>9568</v>
      </c>
      <c r="D2626" s="263" t="s">
        <v>9563</v>
      </c>
      <c r="E2626" s="263" t="s">
        <v>4783</v>
      </c>
      <c r="F2626" s="263" t="s">
        <v>416</v>
      </c>
      <c r="G2626" s="263" t="s">
        <v>666</v>
      </c>
      <c r="H2626" s="263"/>
      <c r="I2626" s="263"/>
      <c r="J2626" s="263"/>
      <c r="K2626" s="263"/>
      <c r="L2626" s="263"/>
      <c r="M2626" s="263"/>
      <c r="N2626" s="263"/>
      <c r="O2626" s="158"/>
      <c r="P2626" s="296">
        <f t="shared" si="117"/>
        <v>0</v>
      </c>
      <c r="Q2626" s="263"/>
      <c r="R2626" s="263"/>
      <c r="S2626" s="263"/>
      <c r="T2626" s="263"/>
      <c r="U2626" s="263"/>
      <c r="V2626" s="263"/>
      <c r="W2626" s="263"/>
      <c r="X2626" s="158"/>
      <c r="Y2626" s="297">
        <f t="shared" si="118"/>
        <v>0</v>
      </c>
      <c r="Z2626" s="263"/>
      <c r="AA2626" s="263"/>
      <c r="AB2626" s="263"/>
      <c r="AC2626" s="263"/>
      <c r="AD2626" s="263"/>
      <c r="AE2626" s="263"/>
      <c r="AF2626" s="263">
        <v>1</v>
      </c>
      <c r="AG2626" s="158">
        <v>45049</v>
      </c>
      <c r="AH2626" s="297">
        <f t="shared" si="116"/>
        <v>1</v>
      </c>
      <c r="AI2626" s="573"/>
      <c r="AJ2626" s="574" t="s">
        <v>659</v>
      </c>
      <c r="AK2626" s="574" t="s">
        <v>430</v>
      </c>
      <c r="AL2626" s="574"/>
      <c r="AM2626" s="574"/>
      <c r="AN2626" s="574"/>
      <c r="AO2626" s="574"/>
      <c r="AP2626" s="574"/>
      <c r="AQ2626" s="574"/>
      <c r="AR2626" s="574"/>
      <c r="AS2626" s="575"/>
      <c r="AT2626" s="576"/>
      <c r="AU2626" s="575"/>
      <c r="AV2626" s="577"/>
      <c r="AW2626" s="159"/>
    </row>
    <row r="2627" spans="1:49" ht="51">
      <c r="A2627" s="395"/>
      <c r="B2627" s="395">
        <v>4160432100</v>
      </c>
      <c r="C2627" s="263" t="s">
        <v>9569</v>
      </c>
      <c r="D2627" s="263" t="s">
        <v>9570</v>
      </c>
      <c r="E2627" s="263" t="s">
        <v>4784</v>
      </c>
      <c r="F2627" s="263" t="s">
        <v>416</v>
      </c>
      <c r="G2627" s="263" t="s">
        <v>666</v>
      </c>
      <c r="H2627" s="263"/>
      <c r="I2627" s="263"/>
      <c r="J2627" s="263"/>
      <c r="K2627" s="263"/>
      <c r="L2627" s="263"/>
      <c r="M2627" s="263"/>
      <c r="N2627" s="263"/>
      <c r="O2627" s="158"/>
      <c r="P2627" s="296">
        <f t="shared" si="117"/>
        <v>0</v>
      </c>
      <c r="Q2627" s="263"/>
      <c r="R2627" s="263"/>
      <c r="S2627" s="263"/>
      <c r="T2627" s="263"/>
      <c r="U2627" s="263"/>
      <c r="V2627" s="263"/>
      <c r="W2627" s="263"/>
      <c r="X2627" s="158"/>
      <c r="Y2627" s="297">
        <f t="shared" si="118"/>
        <v>0</v>
      </c>
      <c r="Z2627" s="263"/>
      <c r="AA2627" s="263"/>
      <c r="AB2627" s="263"/>
      <c r="AC2627" s="263"/>
      <c r="AD2627" s="263"/>
      <c r="AE2627" s="263"/>
      <c r="AF2627" s="263">
        <v>1</v>
      </c>
      <c r="AG2627" s="158">
        <v>45009</v>
      </c>
      <c r="AH2627" s="297">
        <f t="shared" si="116"/>
        <v>1</v>
      </c>
      <c r="AI2627" s="573"/>
      <c r="AJ2627" s="574" t="s">
        <v>659</v>
      </c>
      <c r="AK2627" s="574" t="s">
        <v>430</v>
      </c>
      <c r="AL2627" s="574"/>
      <c r="AM2627" s="574"/>
      <c r="AN2627" s="574"/>
      <c r="AO2627" s="574"/>
      <c r="AP2627" s="574"/>
      <c r="AQ2627" s="574"/>
      <c r="AR2627" s="574"/>
      <c r="AS2627" s="575"/>
      <c r="AT2627" s="576"/>
      <c r="AU2627" s="575"/>
      <c r="AV2627" s="577"/>
      <c r="AW2627" s="159"/>
    </row>
    <row r="2628" spans="1:49" ht="51">
      <c r="A2628" s="395"/>
      <c r="B2628" s="395">
        <v>3053401200</v>
      </c>
      <c r="C2628" s="263" t="s">
        <v>9571</v>
      </c>
      <c r="D2628" s="263" t="s">
        <v>9572</v>
      </c>
      <c r="E2628" s="263" t="s">
        <v>4785</v>
      </c>
      <c r="F2628" s="263" t="s">
        <v>416</v>
      </c>
      <c r="G2628" s="263" t="s">
        <v>666</v>
      </c>
      <c r="H2628" s="263"/>
      <c r="I2628" s="263"/>
      <c r="J2628" s="263"/>
      <c r="K2628" s="263"/>
      <c r="L2628" s="263"/>
      <c r="M2628" s="263"/>
      <c r="N2628" s="263"/>
      <c r="O2628" s="158"/>
      <c r="P2628" s="296">
        <f t="shared" si="117"/>
        <v>0</v>
      </c>
      <c r="Q2628" s="263"/>
      <c r="R2628" s="263"/>
      <c r="S2628" s="263"/>
      <c r="T2628" s="263"/>
      <c r="U2628" s="263"/>
      <c r="V2628" s="263"/>
      <c r="W2628" s="263"/>
      <c r="X2628" s="158"/>
      <c r="Y2628" s="297">
        <f t="shared" si="118"/>
        <v>0</v>
      </c>
      <c r="Z2628" s="263"/>
      <c r="AA2628" s="263"/>
      <c r="AB2628" s="263"/>
      <c r="AC2628" s="263"/>
      <c r="AD2628" s="263"/>
      <c r="AE2628" s="263"/>
      <c r="AF2628" s="263">
        <v>1</v>
      </c>
      <c r="AG2628" s="158">
        <v>44963</v>
      </c>
      <c r="AH2628" s="297">
        <f t="shared" si="116"/>
        <v>1</v>
      </c>
      <c r="AI2628" s="573"/>
      <c r="AJ2628" s="574" t="s">
        <v>659</v>
      </c>
      <c r="AK2628" s="574" t="s">
        <v>430</v>
      </c>
      <c r="AL2628" s="574"/>
      <c r="AM2628" s="574"/>
      <c r="AN2628" s="574"/>
      <c r="AO2628" s="574"/>
      <c r="AP2628" s="574"/>
      <c r="AQ2628" s="574"/>
      <c r="AR2628" s="574"/>
      <c r="AS2628" s="575"/>
      <c r="AT2628" s="576"/>
      <c r="AU2628" s="575"/>
      <c r="AV2628" s="577"/>
      <c r="AW2628" s="159"/>
    </row>
    <row r="2629" spans="1:49" ht="51">
      <c r="A2629" s="395"/>
      <c r="B2629" s="395">
        <v>3053401200</v>
      </c>
      <c r="C2629" s="263" t="s">
        <v>9573</v>
      </c>
      <c r="D2629" s="263" t="s">
        <v>9572</v>
      </c>
      <c r="E2629" s="263" t="s">
        <v>4786</v>
      </c>
      <c r="F2629" s="263" t="s">
        <v>416</v>
      </c>
      <c r="G2629" s="263" t="s">
        <v>666</v>
      </c>
      <c r="H2629" s="263"/>
      <c r="I2629" s="263"/>
      <c r="J2629" s="263"/>
      <c r="K2629" s="263"/>
      <c r="L2629" s="263"/>
      <c r="M2629" s="263"/>
      <c r="N2629" s="263"/>
      <c r="O2629" s="158"/>
      <c r="P2629" s="296">
        <f t="shared" si="117"/>
        <v>0</v>
      </c>
      <c r="Q2629" s="263"/>
      <c r="R2629" s="263"/>
      <c r="S2629" s="263"/>
      <c r="T2629" s="263"/>
      <c r="U2629" s="263"/>
      <c r="V2629" s="263"/>
      <c r="W2629" s="263"/>
      <c r="X2629" s="158"/>
      <c r="Y2629" s="297">
        <f t="shared" si="118"/>
        <v>0</v>
      </c>
      <c r="Z2629" s="263"/>
      <c r="AA2629" s="263"/>
      <c r="AB2629" s="263"/>
      <c r="AC2629" s="263"/>
      <c r="AD2629" s="263"/>
      <c r="AE2629" s="263"/>
      <c r="AF2629" s="263">
        <v>1</v>
      </c>
      <c r="AG2629" s="158">
        <v>44963</v>
      </c>
      <c r="AH2629" s="297">
        <f t="shared" si="116"/>
        <v>1</v>
      </c>
      <c r="AI2629" s="573"/>
      <c r="AJ2629" s="574" t="s">
        <v>659</v>
      </c>
      <c r="AK2629" s="574" t="s">
        <v>430</v>
      </c>
      <c r="AL2629" s="574"/>
      <c r="AM2629" s="574"/>
      <c r="AN2629" s="574"/>
      <c r="AO2629" s="574"/>
      <c r="AP2629" s="574"/>
      <c r="AQ2629" s="574"/>
      <c r="AR2629" s="574"/>
      <c r="AS2629" s="575"/>
      <c r="AT2629" s="576"/>
      <c r="AU2629" s="575"/>
      <c r="AV2629" s="577"/>
      <c r="AW2629" s="159"/>
    </row>
    <row r="2630" spans="1:49" ht="51">
      <c r="A2630" s="395"/>
      <c r="B2630" s="395">
        <v>4498609000</v>
      </c>
      <c r="C2630" s="263" t="s">
        <v>7306</v>
      </c>
      <c r="D2630" s="263" t="s">
        <v>7307</v>
      </c>
      <c r="E2630" s="263" t="s">
        <v>4787</v>
      </c>
      <c r="F2630" s="263" t="s">
        <v>416</v>
      </c>
      <c r="G2630" s="263" t="s">
        <v>666</v>
      </c>
      <c r="H2630" s="263"/>
      <c r="I2630" s="263"/>
      <c r="J2630" s="263"/>
      <c r="K2630" s="263"/>
      <c r="L2630" s="263"/>
      <c r="M2630" s="263"/>
      <c r="N2630" s="263"/>
      <c r="O2630" s="158"/>
      <c r="P2630" s="296">
        <f t="shared" si="117"/>
        <v>0</v>
      </c>
      <c r="Q2630" s="263"/>
      <c r="R2630" s="263"/>
      <c r="S2630" s="263"/>
      <c r="T2630" s="263"/>
      <c r="U2630" s="263"/>
      <c r="V2630" s="263"/>
      <c r="W2630" s="263"/>
      <c r="X2630" s="158"/>
      <c r="Y2630" s="297">
        <f t="shared" si="118"/>
        <v>0</v>
      </c>
      <c r="Z2630" s="263"/>
      <c r="AA2630" s="263"/>
      <c r="AB2630" s="263"/>
      <c r="AC2630" s="263"/>
      <c r="AD2630" s="263"/>
      <c r="AE2630" s="263"/>
      <c r="AF2630" s="263">
        <v>1</v>
      </c>
      <c r="AG2630" s="158">
        <v>45049</v>
      </c>
      <c r="AH2630" s="297">
        <f t="shared" si="116"/>
        <v>1</v>
      </c>
      <c r="AI2630" s="573"/>
      <c r="AJ2630" s="574" t="s">
        <v>659</v>
      </c>
      <c r="AK2630" s="574" t="s">
        <v>430</v>
      </c>
      <c r="AL2630" s="574"/>
      <c r="AM2630" s="574"/>
      <c r="AN2630" s="574"/>
      <c r="AO2630" s="574"/>
      <c r="AP2630" s="574"/>
      <c r="AQ2630" s="574"/>
      <c r="AR2630" s="574"/>
      <c r="AS2630" s="575"/>
      <c r="AT2630" s="576"/>
      <c r="AU2630" s="575"/>
      <c r="AV2630" s="577"/>
      <c r="AW2630" s="159"/>
    </row>
    <row r="2631" spans="1:49" ht="51">
      <c r="A2631" s="395"/>
      <c r="B2631" s="395">
        <v>3050121200</v>
      </c>
      <c r="C2631" s="263" t="s">
        <v>9574</v>
      </c>
      <c r="D2631" s="263" t="s">
        <v>9575</v>
      </c>
      <c r="E2631" s="263" t="s">
        <v>4788</v>
      </c>
      <c r="F2631" s="263" t="s">
        <v>416</v>
      </c>
      <c r="G2631" s="263" t="s">
        <v>666</v>
      </c>
      <c r="H2631" s="263"/>
      <c r="I2631" s="263"/>
      <c r="J2631" s="263"/>
      <c r="K2631" s="263"/>
      <c r="L2631" s="263"/>
      <c r="M2631" s="263"/>
      <c r="N2631" s="263"/>
      <c r="O2631" s="158"/>
      <c r="P2631" s="296">
        <f t="shared" si="117"/>
        <v>0</v>
      </c>
      <c r="Q2631" s="263"/>
      <c r="R2631" s="263"/>
      <c r="S2631" s="263"/>
      <c r="T2631" s="263"/>
      <c r="U2631" s="263"/>
      <c r="V2631" s="263"/>
      <c r="W2631" s="263"/>
      <c r="X2631" s="158"/>
      <c r="Y2631" s="297">
        <f t="shared" si="118"/>
        <v>0</v>
      </c>
      <c r="Z2631" s="263"/>
      <c r="AA2631" s="263"/>
      <c r="AB2631" s="263"/>
      <c r="AC2631" s="263"/>
      <c r="AD2631" s="263"/>
      <c r="AE2631" s="263"/>
      <c r="AF2631" s="263">
        <v>1</v>
      </c>
      <c r="AG2631" s="158">
        <v>44972</v>
      </c>
      <c r="AH2631" s="297">
        <f t="shared" si="116"/>
        <v>1</v>
      </c>
      <c r="AI2631" s="573"/>
      <c r="AJ2631" s="574" t="s">
        <v>659</v>
      </c>
      <c r="AK2631" s="574" t="s">
        <v>430</v>
      </c>
      <c r="AL2631" s="574"/>
      <c r="AM2631" s="574"/>
      <c r="AN2631" s="574"/>
      <c r="AO2631" s="574"/>
      <c r="AP2631" s="574"/>
      <c r="AQ2631" s="574"/>
      <c r="AR2631" s="574"/>
      <c r="AS2631" s="575"/>
      <c r="AT2631" s="576"/>
      <c r="AU2631" s="575"/>
      <c r="AV2631" s="577"/>
      <c r="AW2631" s="159"/>
    </row>
    <row r="2632" spans="1:49" ht="51">
      <c r="A2632" s="395"/>
      <c r="B2632" s="395">
        <v>3050121200</v>
      </c>
      <c r="C2632" s="263" t="s">
        <v>9576</v>
      </c>
      <c r="D2632" s="263" t="s">
        <v>9575</v>
      </c>
      <c r="E2632" s="263" t="s">
        <v>4789</v>
      </c>
      <c r="F2632" s="263" t="s">
        <v>416</v>
      </c>
      <c r="G2632" s="263" t="s">
        <v>666</v>
      </c>
      <c r="H2632" s="263"/>
      <c r="I2632" s="263"/>
      <c r="J2632" s="263"/>
      <c r="K2632" s="263"/>
      <c r="L2632" s="263"/>
      <c r="M2632" s="263"/>
      <c r="N2632" s="263"/>
      <c r="O2632" s="158"/>
      <c r="P2632" s="296">
        <f t="shared" si="117"/>
        <v>0</v>
      </c>
      <c r="Q2632" s="263"/>
      <c r="R2632" s="263"/>
      <c r="S2632" s="263"/>
      <c r="T2632" s="263"/>
      <c r="U2632" s="263"/>
      <c r="V2632" s="263"/>
      <c r="W2632" s="263"/>
      <c r="X2632" s="158"/>
      <c r="Y2632" s="297">
        <f t="shared" si="118"/>
        <v>0</v>
      </c>
      <c r="Z2632" s="263"/>
      <c r="AA2632" s="263"/>
      <c r="AB2632" s="263"/>
      <c r="AC2632" s="263"/>
      <c r="AD2632" s="263"/>
      <c r="AE2632" s="263"/>
      <c r="AF2632" s="263">
        <v>1</v>
      </c>
      <c r="AG2632" s="158">
        <v>44970</v>
      </c>
      <c r="AH2632" s="297">
        <f t="shared" si="116"/>
        <v>1</v>
      </c>
      <c r="AI2632" s="573"/>
      <c r="AJ2632" s="574" t="s">
        <v>659</v>
      </c>
      <c r="AK2632" s="574" t="s">
        <v>430</v>
      </c>
      <c r="AL2632" s="574"/>
      <c r="AM2632" s="574"/>
      <c r="AN2632" s="574"/>
      <c r="AO2632" s="574"/>
      <c r="AP2632" s="574"/>
      <c r="AQ2632" s="574"/>
      <c r="AR2632" s="574"/>
      <c r="AS2632" s="575"/>
      <c r="AT2632" s="576"/>
      <c r="AU2632" s="575"/>
      <c r="AV2632" s="577"/>
      <c r="AW2632" s="159"/>
    </row>
    <row r="2633" spans="1:49" ht="51">
      <c r="A2633" s="395"/>
      <c r="B2633" s="395">
        <v>3050121200</v>
      </c>
      <c r="C2633" s="263" t="s">
        <v>9577</v>
      </c>
      <c r="D2633" s="263" t="s">
        <v>9575</v>
      </c>
      <c r="E2633" s="263" t="s">
        <v>4790</v>
      </c>
      <c r="F2633" s="263" t="s">
        <v>416</v>
      </c>
      <c r="G2633" s="263" t="s">
        <v>666</v>
      </c>
      <c r="H2633" s="263"/>
      <c r="I2633" s="263"/>
      <c r="J2633" s="263"/>
      <c r="K2633" s="263"/>
      <c r="L2633" s="263"/>
      <c r="M2633" s="263"/>
      <c r="N2633" s="263"/>
      <c r="O2633" s="158"/>
      <c r="P2633" s="296">
        <f t="shared" si="117"/>
        <v>0</v>
      </c>
      <c r="Q2633" s="263"/>
      <c r="R2633" s="263"/>
      <c r="S2633" s="263"/>
      <c r="T2633" s="263"/>
      <c r="U2633" s="263"/>
      <c r="V2633" s="263"/>
      <c r="W2633" s="263"/>
      <c r="X2633" s="158"/>
      <c r="Y2633" s="297">
        <f t="shared" si="118"/>
        <v>0</v>
      </c>
      <c r="Z2633" s="263"/>
      <c r="AA2633" s="263"/>
      <c r="AB2633" s="263"/>
      <c r="AC2633" s="263"/>
      <c r="AD2633" s="263"/>
      <c r="AE2633" s="263"/>
      <c r="AF2633" s="263">
        <v>1</v>
      </c>
      <c r="AG2633" s="158">
        <v>44972</v>
      </c>
      <c r="AH2633" s="297">
        <f t="shared" si="116"/>
        <v>1</v>
      </c>
      <c r="AI2633" s="573"/>
      <c r="AJ2633" s="574" t="s">
        <v>659</v>
      </c>
      <c r="AK2633" s="574" t="s">
        <v>430</v>
      </c>
      <c r="AL2633" s="574"/>
      <c r="AM2633" s="574"/>
      <c r="AN2633" s="574"/>
      <c r="AO2633" s="574"/>
      <c r="AP2633" s="574"/>
      <c r="AQ2633" s="574"/>
      <c r="AR2633" s="574"/>
      <c r="AS2633" s="575"/>
      <c r="AT2633" s="576"/>
      <c r="AU2633" s="575"/>
      <c r="AV2633" s="577"/>
      <c r="AW2633" s="159"/>
    </row>
    <row r="2634" spans="1:49" ht="51">
      <c r="A2634" s="395"/>
      <c r="B2634" s="395">
        <v>3050121200</v>
      </c>
      <c r="C2634" s="263" t="s">
        <v>9578</v>
      </c>
      <c r="D2634" s="263" t="s">
        <v>9575</v>
      </c>
      <c r="E2634" s="263" t="s">
        <v>4791</v>
      </c>
      <c r="F2634" s="263" t="s">
        <v>416</v>
      </c>
      <c r="G2634" s="263" t="s">
        <v>666</v>
      </c>
      <c r="H2634" s="263"/>
      <c r="I2634" s="263"/>
      <c r="J2634" s="263"/>
      <c r="K2634" s="263"/>
      <c r="L2634" s="263"/>
      <c r="M2634" s="263"/>
      <c r="N2634" s="263"/>
      <c r="O2634" s="158"/>
      <c r="P2634" s="296">
        <f t="shared" si="117"/>
        <v>0</v>
      </c>
      <c r="Q2634" s="263"/>
      <c r="R2634" s="263"/>
      <c r="S2634" s="263"/>
      <c r="T2634" s="263"/>
      <c r="U2634" s="263"/>
      <c r="V2634" s="263"/>
      <c r="W2634" s="263"/>
      <c r="X2634" s="158"/>
      <c r="Y2634" s="297">
        <f t="shared" si="118"/>
        <v>0</v>
      </c>
      <c r="Z2634" s="263"/>
      <c r="AA2634" s="263"/>
      <c r="AB2634" s="263"/>
      <c r="AC2634" s="263"/>
      <c r="AD2634" s="263"/>
      <c r="AE2634" s="263"/>
      <c r="AF2634" s="263">
        <v>1</v>
      </c>
      <c r="AG2634" s="158">
        <v>44972</v>
      </c>
      <c r="AH2634" s="297">
        <f t="shared" si="116"/>
        <v>1</v>
      </c>
      <c r="AI2634" s="573"/>
      <c r="AJ2634" s="574" t="s">
        <v>659</v>
      </c>
      <c r="AK2634" s="574" t="s">
        <v>430</v>
      </c>
      <c r="AL2634" s="574"/>
      <c r="AM2634" s="574"/>
      <c r="AN2634" s="574"/>
      <c r="AO2634" s="574"/>
      <c r="AP2634" s="574"/>
      <c r="AQ2634" s="574"/>
      <c r="AR2634" s="574"/>
      <c r="AS2634" s="575"/>
      <c r="AT2634" s="576"/>
      <c r="AU2634" s="575"/>
      <c r="AV2634" s="577"/>
      <c r="AW2634" s="159"/>
    </row>
    <row r="2635" spans="1:49" ht="51">
      <c r="A2635" s="395"/>
      <c r="B2635" s="395">
        <v>3050121200</v>
      </c>
      <c r="C2635" s="263" t="s">
        <v>9579</v>
      </c>
      <c r="D2635" s="263" t="s">
        <v>9575</v>
      </c>
      <c r="E2635" s="263" t="s">
        <v>4792</v>
      </c>
      <c r="F2635" s="263" t="s">
        <v>416</v>
      </c>
      <c r="G2635" s="263" t="s">
        <v>666</v>
      </c>
      <c r="H2635" s="263"/>
      <c r="I2635" s="263"/>
      <c r="J2635" s="263"/>
      <c r="K2635" s="263"/>
      <c r="L2635" s="263"/>
      <c r="M2635" s="263"/>
      <c r="N2635" s="263"/>
      <c r="O2635" s="158"/>
      <c r="P2635" s="296">
        <f t="shared" si="117"/>
        <v>0</v>
      </c>
      <c r="Q2635" s="263"/>
      <c r="R2635" s="263"/>
      <c r="S2635" s="263"/>
      <c r="T2635" s="263"/>
      <c r="U2635" s="263"/>
      <c r="V2635" s="263"/>
      <c r="W2635" s="263"/>
      <c r="X2635" s="158"/>
      <c r="Y2635" s="297">
        <f t="shared" si="118"/>
        <v>0</v>
      </c>
      <c r="Z2635" s="263"/>
      <c r="AA2635" s="263"/>
      <c r="AB2635" s="263"/>
      <c r="AC2635" s="263"/>
      <c r="AD2635" s="263"/>
      <c r="AE2635" s="263"/>
      <c r="AF2635" s="263">
        <v>1</v>
      </c>
      <c r="AG2635" s="158">
        <v>44939</v>
      </c>
      <c r="AH2635" s="297">
        <f t="shared" si="116"/>
        <v>1</v>
      </c>
      <c r="AI2635" s="573"/>
      <c r="AJ2635" s="574" t="s">
        <v>659</v>
      </c>
      <c r="AK2635" s="574" t="s">
        <v>430</v>
      </c>
      <c r="AL2635" s="574"/>
      <c r="AM2635" s="574"/>
      <c r="AN2635" s="574"/>
      <c r="AO2635" s="574"/>
      <c r="AP2635" s="574"/>
      <c r="AQ2635" s="574"/>
      <c r="AR2635" s="574"/>
      <c r="AS2635" s="575"/>
      <c r="AT2635" s="576"/>
      <c r="AU2635" s="575"/>
      <c r="AV2635" s="577"/>
      <c r="AW2635" s="159"/>
    </row>
    <row r="2636" spans="1:49" ht="51">
      <c r="A2636" s="395"/>
      <c r="B2636" s="395">
        <v>3050121200</v>
      </c>
      <c r="C2636" s="263" t="s">
        <v>9580</v>
      </c>
      <c r="D2636" s="263" t="s">
        <v>9575</v>
      </c>
      <c r="E2636" s="263" t="s">
        <v>4793</v>
      </c>
      <c r="F2636" s="263" t="s">
        <v>416</v>
      </c>
      <c r="G2636" s="263" t="s">
        <v>666</v>
      </c>
      <c r="H2636" s="263"/>
      <c r="I2636" s="263"/>
      <c r="J2636" s="263"/>
      <c r="K2636" s="263"/>
      <c r="L2636" s="263"/>
      <c r="M2636" s="263"/>
      <c r="N2636" s="263"/>
      <c r="O2636" s="158"/>
      <c r="P2636" s="296">
        <f t="shared" si="117"/>
        <v>0</v>
      </c>
      <c r="Q2636" s="263"/>
      <c r="R2636" s="263"/>
      <c r="S2636" s="263"/>
      <c r="T2636" s="263"/>
      <c r="U2636" s="263"/>
      <c r="V2636" s="263"/>
      <c r="W2636" s="263"/>
      <c r="X2636" s="158"/>
      <c r="Y2636" s="297">
        <f t="shared" si="118"/>
        <v>0</v>
      </c>
      <c r="Z2636" s="263"/>
      <c r="AA2636" s="263"/>
      <c r="AB2636" s="263"/>
      <c r="AC2636" s="263"/>
      <c r="AD2636" s="263"/>
      <c r="AE2636" s="263"/>
      <c r="AF2636" s="263">
        <v>1</v>
      </c>
      <c r="AG2636" s="158">
        <v>44972</v>
      </c>
      <c r="AH2636" s="297">
        <f t="shared" si="116"/>
        <v>1</v>
      </c>
      <c r="AI2636" s="573"/>
      <c r="AJ2636" s="574" t="s">
        <v>659</v>
      </c>
      <c r="AK2636" s="574" t="s">
        <v>430</v>
      </c>
      <c r="AL2636" s="574"/>
      <c r="AM2636" s="574"/>
      <c r="AN2636" s="574"/>
      <c r="AO2636" s="574"/>
      <c r="AP2636" s="574"/>
      <c r="AQ2636" s="574"/>
      <c r="AR2636" s="574"/>
      <c r="AS2636" s="575"/>
      <c r="AT2636" s="576"/>
      <c r="AU2636" s="575"/>
      <c r="AV2636" s="577"/>
      <c r="AW2636" s="159"/>
    </row>
    <row r="2637" spans="1:49" ht="51">
      <c r="A2637" s="395"/>
      <c r="B2637" s="395">
        <v>3050121200</v>
      </c>
      <c r="C2637" s="263" t="s">
        <v>9581</v>
      </c>
      <c r="D2637" s="263" t="s">
        <v>9575</v>
      </c>
      <c r="E2637" s="263" t="s">
        <v>4794</v>
      </c>
      <c r="F2637" s="263" t="s">
        <v>416</v>
      </c>
      <c r="G2637" s="263" t="s">
        <v>666</v>
      </c>
      <c r="H2637" s="263"/>
      <c r="I2637" s="263"/>
      <c r="J2637" s="263"/>
      <c r="K2637" s="263"/>
      <c r="L2637" s="263"/>
      <c r="M2637" s="263"/>
      <c r="N2637" s="263"/>
      <c r="O2637" s="158"/>
      <c r="P2637" s="296">
        <f t="shared" si="117"/>
        <v>0</v>
      </c>
      <c r="Q2637" s="263"/>
      <c r="R2637" s="263"/>
      <c r="S2637" s="263"/>
      <c r="T2637" s="263"/>
      <c r="U2637" s="263"/>
      <c r="V2637" s="263"/>
      <c r="W2637" s="263"/>
      <c r="X2637" s="158"/>
      <c r="Y2637" s="297">
        <f t="shared" si="118"/>
        <v>0</v>
      </c>
      <c r="Z2637" s="263"/>
      <c r="AA2637" s="263"/>
      <c r="AB2637" s="263"/>
      <c r="AC2637" s="263"/>
      <c r="AD2637" s="263"/>
      <c r="AE2637" s="263"/>
      <c r="AF2637" s="263">
        <v>1</v>
      </c>
      <c r="AG2637" s="158">
        <v>44986</v>
      </c>
      <c r="AH2637" s="297">
        <f t="shared" si="116"/>
        <v>1</v>
      </c>
      <c r="AI2637" s="573"/>
      <c r="AJ2637" s="574" t="s">
        <v>659</v>
      </c>
      <c r="AK2637" s="574" t="s">
        <v>430</v>
      </c>
      <c r="AL2637" s="574"/>
      <c r="AM2637" s="574"/>
      <c r="AN2637" s="574"/>
      <c r="AO2637" s="574"/>
      <c r="AP2637" s="574"/>
      <c r="AQ2637" s="574"/>
      <c r="AR2637" s="574"/>
      <c r="AS2637" s="575"/>
      <c r="AT2637" s="576"/>
      <c r="AU2637" s="575"/>
      <c r="AV2637" s="577"/>
      <c r="AW2637" s="159"/>
    </row>
    <row r="2638" spans="1:49" ht="51">
      <c r="A2638" s="395"/>
      <c r="B2638" s="395">
        <v>3050121200</v>
      </c>
      <c r="C2638" s="263" t="s">
        <v>9582</v>
      </c>
      <c r="D2638" s="263" t="s">
        <v>9575</v>
      </c>
      <c r="E2638" s="263" t="s">
        <v>4795</v>
      </c>
      <c r="F2638" s="263" t="s">
        <v>416</v>
      </c>
      <c r="G2638" s="263" t="s">
        <v>666</v>
      </c>
      <c r="H2638" s="263"/>
      <c r="I2638" s="263"/>
      <c r="J2638" s="263"/>
      <c r="K2638" s="263"/>
      <c r="L2638" s="263"/>
      <c r="M2638" s="263"/>
      <c r="N2638" s="263"/>
      <c r="O2638" s="158"/>
      <c r="P2638" s="296">
        <f t="shared" si="117"/>
        <v>0</v>
      </c>
      <c r="Q2638" s="263"/>
      <c r="R2638" s="263"/>
      <c r="S2638" s="263"/>
      <c r="T2638" s="263"/>
      <c r="U2638" s="263"/>
      <c r="V2638" s="263"/>
      <c r="W2638" s="263"/>
      <c r="X2638" s="158"/>
      <c r="Y2638" s="297">
        <f t="shared" si="118"/>
        <v>0</v>
      </c>
      <c r="Z2638" s="263"/>
      <c r="AA2638" s="263"/>
      <c r="AB2638" s="263"/>
      <c r="AC2638" s="263"/>
      <c r="AD2638" s="263"/>
      <c r="AE2638" s="263"/>
      <c r="AF2638" s="263">
        <v>1</v>
      </c>
      <c r="AG2638" s="158">
        <v>44972</v>
      </c>
      <c r="AH2638" s="297">
        <f t="shared" si="116"/>
        <v>1</v>
      </c>
      <c r="AI2638" s="573"/>
      <c r="AJ2638" s="574" t="s">
        <v>659</v>
      </c>
      <c r="AK2638" s="574" t="s">
        <v>430</v>
      </c>
      <c r="AL2638" s="574"/>
      <c r="AM2638" s="574"/>
      <c r="AN2638" s="574"/>
      <c r="AO2638" s="574"/>
      <c r="AP2638" s="574"/>
      <c r="AQ2638" s="574"/>
      <c r="AR2638" s="574"/>
      <c r="AS2638" s="575"/>
      <c r="AT2638" s="576"/>
      <c r="AU2638" s="575"/>
      <c r="AV2638" s="577"/>
      <c r="AW2638" s="159"/>
    </row>
    <row r="2639" spans="1:49" ht="51">
      <c r="A2639" s="395"/>
      <c r="B2639" s="395">
        <v>3050121200</v>
      </c>
      <c r="C2639" s="263" t="s">
        <v>9583</v>
      </c>
      <c r="D2639" s="263" t="s">
        <v>9575</v>
      </c>
      <c r="E2639" s="263" t="s">
        <v>4796</v>
      </c>
      <c r="F2639" s="263" t="s">
        <v>416</v>
      </c>
      <c r="G2639" s="263" t="s">
        <v>666</v>
      </c>
      <c r="H2639" s="263"/>
      <c r="I2639" s="263"/>
      <c r="J2639" s="263"/>
      <c r="K2639" s="263"/>
      <c r="L2639" s="263"/>
      <c r="M2639" s="263"/>
      <c r="N2639" s="263"/>
      <c r="O2639" s="158"/>
      <c r="P2639" s="296">
        <f t="shared" si="117"/>
        <v>0</v>
      </c>
      <c r="Q2639" s="263"/>
      <c r="R2639" s="263"/>
      <c r="S2639" s="263"/>
      <c r="T2639" s="263"/>
      <c r="U2639" s="263"/>
      <c r="V2639" s="263"/>
      <c r="W2639" s="263"/>
      <c r="X2639" s="158"/>
      <c r="Y2639" s="297">
        <f t="shared" si="118"/>
        <v>0</v>
      </c>
      <c r="Z2639" s="263"/>
      <c r="AA2639" s="263"/>
      <c r="AB2639" s="263"/>
      <c r="AC2639" s="263"/>
      <c r="AD2639" s="263"/>
      <c r="AE2639" s="263"/>
      <c r="AF2639" s="263">
        <v>1</v>
      </c>
      <c r="AG2639" s="158">
        <v>44972</v>
      </c>
      <c r="AH2639" s="297">
        <f t="shared" si="116"/>
        <v>1</v>
      </c>
      <c r="AI2639" s="573"/>
      <c r="AJ2639" s="574" t="s">
        <v>659</v>
      </c>
      <c r="AK2639" s="574" t="s">
        <v>430</v>
      </c>
      <c r="AL2639" s="574"/>
      <c r="AM2639" s="574"/>
      <c r="AN2639" s="574"/>
      <c r="AO2639" s="574"/>
      <c r="AP2639" s="574"/>
      <c r="AQ2639" s="574"/>
      <c r="AR2639" s="574"/>
      <c r="AS2639" s="575"/>
      <c r="AT2639" s="576"/>
      <c r="AU2639" s="575"/>
      <c r="AV2639" s="577"/>
      <c r="AW2639" s="159"/>
    </row>
    <row r="2640" spans="1:49" ht="51">
      <c r="A2640" s="395"/>
      <c r="B2640" s="395">
        <v>3050121200</v>
      </c>
      <c r="C2640" s="263" t="s">
        <v>9584</v>
      </c>
      <c r="D2640" s="263" t="s">
        <v>9575</v>
      </c>
      <c r="E2640" s="263" t="s">
        <v>4797</v>
      </c>
      <c r="F2640" s="263" t="s">
        <v>416</v>
      </c>
      <c r="G2640" s="263" t="s">
        <v>666</v>
      </c>
      <c r="H2640" s="263"/>
      <c r="I2640" s="263"/>
      <c r="J2640" s="263"/>
      <c r="K2640" s="263"/>
      <c r="L2640" s="263"/>
      <c r="M2640" s="263"/>
      <c r="N2640" s="263"/>
      <c r="O2640" s="158"/>
      <c r="P2640" s="296">
        <f t="shared" si="117"/>
        <v>0</v>
      </c>
      <c r="Q2640" s="263"/>
      <c r="R2640" s="263"/>
      <c r="S2640" s="263"/>
      <c r="T2640" s="263"/>
      <c r="U2640" s="263"/>
      <c r="V2640" s="263"/>
      <c r="W2640" s="263"/>
      <c r="X2640" s="158"/>
      <c r="Y2640" s="297">
        <f t="shared" si="118"/>
        <v>0</v>
      </c>
      <c r="Z2640" s="263"/>
      <c r="AA2640" s="263"/>
      <c r="AB2640" s="263"/>
      <c r="AC2640" s="263"/>
      <c r="AD2640" s="263"/>
      <c r="AE2640" s="263"/>
      <c r="AF2640" s="263">
        <v>1</v>
      </c>
      <c r="AG2640" s="158">
        <v>44972</v>
      </c>
      <c r="AH2640" s="297">
        <f t="shared" si="116"/>
        <v>1</v>
      </c>
      <c r="AI2640" s="573"/>
      <c r="AJ2640" s="574" t="s">
        <v>659</v>
      </c>
      <c r="AK2640" s="574" t="s">
        <v>430</v>
      </c>
      <c r="AL2640" s="574"/>
      <c r="AM2640" s="574"/>
      <c r="AN2640" s="574"/>
      <c r="AO2640" s="574"/>
      <c r="AP2640" s="574"/>
      <c r="AQ2640" s="574"/>
      <c r="AR2640" s="574"/>
      <c r="AS2640" s="575"/>
      <c r="AT2640" s="576"/>
      <c r="AU2640" s="575"/>
      <c r="AV2640" s="577"/>
      <c r="AW2640" s="159"/>
    </row>
    <row r="2641" spans="1:49" ht="51">
      <c r="A2641" s="395"/>
      <c r="B2641" s="395">
        <v>3050121200</v>
      </c>
      <c r="C2641" s="263" t="s">
        <v>9585</v>
      </c>
      <c r="D2641" s="263" t="s">
        <v>9575</v>
      </c>
      <c r="E2641" s="263" t="s">
        <v>4798</v>
      </c>
      <c r="F2641" s="263" t="s">
        <v>416</v>
      </c>
      <c r="G2641" s="263" t="s">
        <v>666</v>
      </c>
      <c r="H2641" s="263"/>
      <c r="I2641" s="263"/>
      <c r="J2641" s="263"/>
      <c r="K2641" s="263"/>
      <c r="L2641" s="263"/>
      <c r="M2641" s="263"/>
      <c r="N2641" s="263"/>
      <c r="O2641" s="158"/>
      <c r="P2641" s="296">
        <f t="shared" si="117"/>
        <v>0</v>
      </c>
      <c r="Q2641" s="263"/>
      <c r="R2641" s="263"/>
      <c r="S2641" s="263"/>
      <c r="T2641" s="263"/>
      <c r="U2641" s="263"/>
      <c r="V2641" s="263"/>
      <c r="W2641" s="263"/>
      <c r="X2641" s="158"/>
      <c r="Y2641" s="297">
        <f t="shared" si="118"/>
        <v>0</v>
      </c>
      <c r="Z2641" s="263"/>
      <c r="AA2641" s="263"/>
      <c r="AB2641" s="263"/>
      <c r="AC2641" s="263"/>
      <c r="AD2641" s="263"/>
      <c r="AE2641" s="263"/>
      <c r="AF2641" s="263">
        <v>1</v>
      </c>
      <c r="AG2641" s="158">
        <v>44972</v>
      </c>
      <c r="AH2641" s="297">
        <f t="shared" si="116"/>
        <v>1</v>
      </c>
      <c r="AI2641" s="573"/>
      <c r="AJ2641" s="574" t="s">
        <v>659</v>
      </c>
      <c r="AK2641" s="574" t="s">
        <v>430</v>
      </c>
      <c r="AL2641" s="574"/>
      <c r="AM2641" s="574"/>
      <c r="AN2641" s="574"/>
      <c r="AO2641" s="574"/>
      <c r="AP2641" s="574"/>
      <c r="AQ2641" s="574"/>
      <c r="AR2641" s="574"/>
      <c r="AS2641" s="575"/>
      <c r="AT2641" s="576"/>
      <c r="AU2641" s="575"/>
      <c r="AV2641" s="577"/>
      <c r="AW2641" s="159"/>
    </row>
    <row r="2642" spans="1:49" ht="51">
      <c r="A2642" s="395"/>
      <c r="B2642" s="395">
        <v>3050121200</v>
      </c>
      <c r="C2642" s="263" t="s">
        <v>9586</v>
      </c>
      <c r="D2642" s="263" t="s">
        <v>9575</v>
      </c>
      <c r="E2642" s="263" t="s">
        <v>4799</v>
      </c>
      <c r="F2642" s="263" t="s">
        <v>416</v>
      </c>
      <c r="G2642" s="263" t="s">
        <v>666</v>
      </c>
      <c r="H2642" s="263"/>
      <c r="I2642" s="263"/>
      <c r="J2642" s="263"/>
      <c r="K2642" s="263"/>
      <c r="L2642" s="263"/>
      <c r="M2642" s="263"/>
      <c r="N2642" s="263"/>
      <c r="O2642" s="158"/>
      <c r="P2642" s="296">
        <f t="shared" si="117"/>
        <v>0</v>
      </c>
      <c r="Q2642" s="263"/>
      <c r="R2642" s="263"/>
      <c r="S2642" s="263"/>
      <c r="T2642" s="263"/>
      <c r="U2642" s="263"/>
      <c r="V2642" s="263"/>
      <c r="W2642" s="263"/>
      <c r="X2642" s="158"/>
      <c r="Y2642" s="297">
        <f t="shared" si="118"/>
        <v>0</v>
      </c>
      <c r="Z2642" s="263"/>
      <c r="AA2642" s="263"/>
      <c r="AB2642" s="263"/>
      <c r="AC2642" s="263"/>
      <c r="AD2642" s="263"/>
      <c r="AE2642" s="263"/>
      <c r="AF2642" s="263">
        <v>1</v>
      </c>
      <c r="AG2642" s="158">
        <v>44972</v>
      </c>
      <c r="AH2642" s="297">
        <f t="shared" si="116"/>
        <v>1</v>
      </c>
      <c r="AI2642" s="573"/>
      <c r="AJ2642" s="574" t="s">
        <v>659</v>
      </c>
      <c r="AK2642" s="574" t="s">
        <v>430</v>
      </c>
      <c r="AL2642" s="574"/>
      <c r="AM2642" s="574"/>
      <c r="AN2642" s="574"/>
      <c r="AO2642" s="574"/>
      <c r="AP2642" s="574"/>
      <c r="AQ2642" s="574"/>
      <c r="AR2642" s="574"/>
      <c r="AS2642" s="575"/>
      <c r="AT2642" s="576"/>
      <c r="AU2642" s="575"/>
      <c r="AV2642" s="577"/>
      <c r="AW2642" s="159"/>
    </row>
    <row r="2643" spans="1:49" ht="51">
      <c r="A2643" s="395"/>
      <c r="B2643" s="395">
        <v>4498609000</v>
      </c>
      <c r="C2643" s="263" t="s">
        <v>7306</v>
      </c>
      <c r="D2643" s="263" t="s">
        <v>7307</v>
      </c>
      <c r="E2643" s="263" t="s">
        <v>4800</v>
      </c>
      <c r="F2643" s="263" t="s">
        <v>416</v>
      </c>
      <c r="G2643" s="263" t="s">
        <v>666</v>
      </c>
      <c r="H2643" s="263"/>
      <c r="I2643" s="263"/>
      <c r="J2643" s="263"/>
      <c r="K2643" s="263"/>
      <c r="L2643" s="263"/>
      <c r="M2643" s="263"/>
      <c r="N2643" s="263"/>
      <c r="O2643" s="158"/>
      <c r="P2643" s="296">
        <f t="shared" si="117"/>
        <v>0</v>
      </c>
      <c r="Q2643" s="263"/>
      <c r="R2643" s="263"/>
      <c r="S2643" s="263"/>
      <c r="T2643" s="263"/>
      <c r="U2643" s="263"/>
      <c r="V2643" s="263"/>
      <c r="W2643" s="263"/>
      <c r="X2643" s="158"/>
      <c r="Y2643" s="297">
        <f t="shared" si="118"/>
        <v>0</v>
      </c>
      <c r="Z2643" s="263"/>
      <c r="AA2643" s="263"/>
      <c r="AB2643" s="263"/>
      <c r="AC2643" s="263"/>
      <c r="AD2643" s="263"/>
      <c r="AE2643" s="263"/>
      <c r="AF2643" s="263">
        <v>1</v>
      </c>
      <c r="AG2643" s="158">
        <v>45050</v>
      </c>
      <c r="AH2643" s="297">
        <f t="shared" si="116"/>
        <v>1</v>
      </c>
      <c r="AI2643" s="573"/>
      <c r="AJ2643" s="574" t="s">
        <v>659</v>
      </c>
      <c r="AK2643" s="574" t="s">
        <v>430</v>
      </c>
      <c r="AL2643" s="574"/>
      <c r="AM2643" s="574"/>
      <c r="AN2643" s="574"/>
      <c r="AO2643" s="574"/>
      <c r="AP2643" s="574"/>
      <c r="AQ2643" s="574"/>
      <c r="AR2643" s="574"/>
      <c r="AS2643" s="575"/>
      <c r="AT2643" s="576"/>
      <c r="AU2643" s="575"/>
      <c r="AV2643" s="577"/>
      <c r="AW2643" s="159"/>
    </row>
    <row r="2644" spans="1:49" ht="51">
      <c r="A2644" s="395"/>
      <c r="B2644" s="395">
        <v>5456412500</v>
      </c>
      <c r="C2644" s="263" t="s">
        <v>9587</v>
      </c>
      <c r="D2644" s="263" t="s">
        <v>9588</v>
      </c>
      <c r="E2644" s="263" t="s">
        <v>4801</v>
      </c>
      <c r="F2644" s="263" t="s">
        <v>416</v>
      </c>
      <c r="G2644" s="263" t="s">
        <v>666</v>
      </c>
      <c r="H2644" s="263"/>
      <c r="I2644" s="263"/>
      <c r="J2644" s="263"/>
      <c r="K2644" s="263"/>
      <c r="L2644" s="263"/>
      <c r="M2644" s="263"/>
      <c r="N2644" s="263"/>
      <c r="O2644" s="158"/>
      <c r="P2644" s="296">
        <f t="shared" si="117"/>
        <v>0</v>
      </c>
      <c r="Q2644" s="263"/>
      <c r="R2644" s="263"/>
      <c r="S2644" s="263"/>
      <c r="T2644" s="263"/>
      <c r="U2644" s="263"/>
      <c r="V2644" s="263"/>
      <c r="W2644" s="263"/>
      <c r="X2644" s="158"/>
      <c r="Y2644" s="297">
        <f t="shared" si="118"/>
        <v>0</v>
      </c>
      <c r="Z2644" s="263"/>
      <c r="AA2644" s="263"/>
      <c r="AB2644" s="263"/>
      <c r="AC2644" s="263"/>
      <c r="AD2644" s="263">
        <v>1</v>
      </c>
      <c r="AE2644" s="263"/>
      <c r="AF2644" s="263"/>
      <c r="AG2644" s="158">
        <v>45002</v>
      </c>
      <c r="AH2644" s="297">
        <f t="shared" si="116"/>
        <v>1</v>
      </c>
      <c r="AI2644" s="573"/>
      <c r="AJ2644" s="574" t="s">
        <v>659</v>
      </c>
      <c r="AK2644" s="574" t="s">
        <v>430</v>
      </c>
      <c r="AL2644" s="574" t="s">
        <v>671</v>
      </c>
      <c r="AM2644" s="574"/>
      <c r="AN2644" s="574"/>
      <c r="AO2644" s="574"/>
      <c r="AP2644" s="574"/>
      <c r="AQ2644" s="574"/>
      <c r="AR2644" s="574"/>
      <c r="AS2644" s="575"/>
      <c r="AT2644" s="576"/>
      <c r="AU2644" s="575"/>
      <c r="AV2644" s="577"/>
      <c r="AW2644" s="159"/>
    </row>
    <row r="2645" spans="1:49" ht="51">
      <c r="A2645" s="395"/>
      <c r="B2645" s="395">
        <v>2726401400</v>
      </c>
      <c r="C2645" s="263" t="s">
        <v>9589</v>
      </c>
      <c r="D2645" s="263" t="s">
        <v>9590</v>
      </c>
      <c r="E2645" s="263" t="s">
        <v>4802</v>
      </c>
      <c r="F2645" s="263" t="s">
        <v>416</v>
      </c>
      <c r="G2645" s="263" t="s">
        <v>666</v>
      </c>
      <c r="H2645" s="263"/>
      <c r="I2645" s="263"/>
      <c r="J2645" s="263"/>
      <c r="K2645" s="263"/>
      <c r="L2645" s="263"/>
      <c r="M2645" s="263"/>
      <c r="N2645" s="263"/>
      <c r="O2645" s="158"/>
      <c r="P2645" s="296">
        <f t="shared" si="117"/>
        <v>0</v>
      </c>
      <c r="Q2645" s="263"/>
      <c r="R2645" s="263"/>
      <c r="S2645" s="263"/>
      <c r="T2645" s="263"/>
      <c r="U2645" s="263"/>
      <c r="V2645" s="263"/>
      <c r="W2645" s="263"/>
      <c r="X2645" s="158"/>
      <c r="Y2645" s="297">
        <f t="shared" si="118"/>
        <v>0</v>
      </c>
      <c r="Z2645" s="263"/>
      <c r="AA2645" s="263"/>
      <c r="AB2645" s="263"/>
      <c r="AC2645" s="263"/>
      <c r="AD2645" s="263"/>
      <c r="AE2645" s="263"/>
      <c r="AF2645" s="263">
        <v>1</v>
      </c>
      <c r="AG2645" s="158">
        <v>45029</v>
      </c>
      <c r="AH2645" s="297">
        <f t="shared" si="116"/>
        <v>1</v>
      </c>
      <c r="AI2645" s="573"/>
      <c r="AJ2645" s="574" t="s">
        <v>659</v>
      </c>
      <c r="AK2645" s="574" t="s">
        <v>430</v>
      </c>
      <c r="AL2645" s="574"/>
      <c r="AM2645" s="574"/>
      <c r="AN2645" s="574"/>
      <c r="AO2645" s="574"/>
      <c r="AP2645" s="574"/>
      <c r="AQ2645" s="574"/>
      <c r="AR2645" s="574"/>
      <c r="AS2645" s="575"/>
      <c r="AT2645" s="576"/>
      <c r="AU2645" s="575"/>
      <c r="AV2645" s="577"/>
      <c r="AW2645" s="159"/>
    </row>
    <row r="2646" spans="1:49" ht="51">
      <c r="A2646" s="395"/>
      <c r="B2646" s="395">
        <v>4486521900</v>
      </c>
      <c r="C2646" s="263" t="s">
        <v>9591</v>
      </c>
      <c r="D2646" s="263" t="s">
        <v>7381</v>
      </c>
      <c r="E2646" s="263" t="s">
        <v>4803</v>
      </c>
      <c r="F2646" s="263" t="s">
        <v>416</v>
      </c>
      <c r="G2646" s="263" t="s">
        <v>666</v>
      </c>
      <c r="H2646" s="263"/>
      <c r="I2646" s="263"/>
      <c r="J2646" s="263"/>
      <c r="K2646" s="263"/>
      <c r="L2646" s="263"/>
      <c r="M2646" s="263"/>
      <c r="N2646" s="263"/>
      <c r="O2646" s="158"/>
      <c r="P2646" s="296">
        <f t="shared" si="117"/>
        <v>0</v>
      </c>
      <c r="Q2646" s="263"/>
      <c r="R2646" s="263"/>
      <c r="S2646" s="263"/>
      <c r="T2646" s="263"/>
      <c r="U2646" s="263"/>
      <c r="V2646" s="263"/>
      <c r="W2646" s="263"/>
      <c r="X2646" s="158"/>
      <c r="Y2646" s="297">
        <f t="shared" si="118"/>
        <v>0</v>
      </c>
      <c r="Z2646" s="263"/>
      <c r="AA2646" s="263"/>
      <c r="AB2646" s="263"/>
      <c r="AC2646" s="263"/>
      <c r="AD2646" s="263"/>
      <c r="AE2646" s="263"/>
      <c r="AF2646" s="263">
        <v>1</v>
      </c>
      <c r="AG2646" s="158">
        <v>45154</v>
      </c>
      <c r="AH2646" s="297">
        <f t="shared" si="116"/>
        <v>1</v>
      </c>
      <c r="AI2646" s="573"/>
      <c r="AJ2646" s="574" t="s">
        <v>659</v>
      </c>
      <c r="AK2646" s="574" t="s">
        <v>430</v>
      </c>
      <c r="AL2646" s="574"/>
      <c r="AM2646" s="574"/>
      <c r="AN2646" s="574"/>
      <c r="AO2646" s="574"/>
      <c r="AP2646" s="574"/>
      <c r="AQ2646" s="574"/>
      <c r="AR2646" s="574"/>
      <c r="AS2646" s="575"/>
      <c r="AT2646" s="576"/>
      <c r="AU2646" s="575"/>
      <c r="AV2646" s="577"/>
      <c r="AW2646" s="159"/>
    </row>
    <row r="2647" spans="1:49" ht="51">
      <c r="A2647" s="395"/>
      <c r="B2647" s="395">
        <v>4486521900</v>
      </c>
      <c r="C2647" s="263" t="s">
        <v>9592</v>
      </c>
      <c r="D2647" s="263" t="s">
        <v>7381</v>
      </c>
      <c r="E2647" s="263" t="s">
        <v>4804</v>
      </c>
      <c r="F2647" s="263" t="s">
        <v>416</v>
      </c>
      <c r="G2647" s="263" t="s">
        <v>666</v>
      </c>
      <c r="H2647" s="263"/>
      <c r="I2647" s="263"/>
      <c r="J2647" s="263"/>
      <c r="K2647" s="263"/>
      <c r="L2647" s="263"/>
      <c r="M2647" s="263"/>
      <c r="N2647" s="263"/>
      <c r="O2647" s="158"/>
      <c r="P2647" s="296">
        <f t="shared" si="117"/>
        <v>0</v>
      </c>
      <c r="Q2647" s="263"/>
      <c r="R2647" s="263"/>
      <c r="S2647" s="263"/>
      <c r="T2647" s="263"/>
      <c r="U2647" s="263"/>
      <c r="V2647" s="263"/>
      <c r="W2647" s="263"/>
      <c r="X2647" s="158"/>
      <c r="Y2647" s="297">
        <f t="shared" si="118"/>
        <v>0</v>
      </c>
      <c r="Z2647" s="263"/>
      <c r="AA2647" s="263"/>
      <c r="AB2647" s="263"/>
      <c r="AC2647" s="263"/>
      <c r="AD2647" s="263"/>
      <c r="AE2647" s="263"/>
      <c r="AF2647" s="263">
        <v>1</v>
      </c>
      <c r="AG2647" s="158">
        <v>45154</v>
      </c>
      <c r="AH2647" s="297">
        <f t="shared" si="116"/>
        <v>1</v>
      </c>
      <c r="AI2647" s="573"/>
      <c r="AJ2647" s="574" t="s">
        <v>659</v>
      </c>
      <c r="AK2647" s="574" t="s">
        <v>430</v>
      </c>
      <c r="AL2647" s="574"/>
      <c r="AM2647" s="574"/>
      <c r="AN2647" s="574"/>
      <c r="AO2647" s="574"/>
      <c r="AP2647" s="574"/>
      <c r="AQ2647" s="574"/>
      <c r="AR2647" s="574"/>
      <c r="AS2647" s="575"/>
      <c r="AT2647" s="576"/>
      <c r="AU2647" s="575"/>
      <c r="AV2647" s="577"/>
      <c r="AW2647" s="159"/>
    </row>
    <row r="2648" spans="1:49" ht="51">
      <c r="A2648" s="395"/>
      <c r="B2648" s="395">
        <v>4486521900</v>
      </c>
      <c r="C2648" s="263" t="s">
        <v>9593</v>
      </c>
      <c r="D2648" s="263" t="s">
        <v>7381</v>
      </c>
      <c r="E2648" s="263" t="s">
        <v>4805</v>
      </c>
      <c r="F2648" s="263" t="s">
        <v>416</v>
      </c>
      <c r="G2648" s="263" t="s">
        <v>666</v>
      </c>
      <c r="H2648" s="263"/>
      <c r="I2648" s="263"/>
      <c r="J2648" s="263"/>
      <c r="K2648" s="263"/>
      <c r="L2648" s="263"/>
      <c r="M2648" s="263"/>
      <c r="N2648" s="263"/>
      <c r="O2648" s="158"/>
      <c r="P2648" s="296">
        <f t="shared" si="117"/>
        <v>0</v>
      </c>
      <c r="Q2648" s="263"/>
      <c r="R2648" s="263"/>
      <c r="S2648" s="263"/>
      <c r="T2648" s="263"/>
      <c r="U2648" s="263"/>
      <c r="V2648" s="263"/>
      <c r="W2648" s="263"/>
      <c r="X2648" s="158"/>
      <c r="Y2648" s="297">
        <f t="shared" si="118"/>
        <v>0</v>
      </c>
      <c r="Z2648" s="263"/>
      <c r="AA2648" s="263"/>
      <c r="AB2648" s="263"/>
      <c r="AC2648" s="263"/>
      <c r="AD2648" s="263"/>
      <c r="AE2648" s="263"/>
      <c r="AF2648" s="263">
        <v>1</v>
      </c>
      <c r="AG2648" s="158">
        <v>45093</v>
      </c>
      <c r="AH2648" s="297">
        <f t="shared" si="116"/>
        <v>1</v>
      </c>
      <c r="AI2648" s="573"/>
      <c r="AJ2648" s="574" t="s">
        <v>659</v>
      </c>
      <c r="AK2648" s="574" t="s">
        <v>430</v>
      </c>
      <c r="AL2648" s="574"/>
      <c r="AM2648" s="574"/>
      <c r="AN2648" s="574"/>
      <c r="AO2648" s="574"/>
      <c r="AP2648" s="574"/>
      <c r="AQ2648" s="574"/>
      <c r="AR2648" s="574"/>
      <c r="AS2648" s="575"/>
      <c r="AT2648" s="576"/>
      <c r="AU2648" s="575"/>
      <c r="AV2648" s="577"/>
      <c r="AW2648" s="159"/>
    </row>
    <row r="2649" spans="1:49" ht="51">
      <c r="A2649" s="395"/>
      <c r="B2649" s="395">
        <v>4486521900</v>
      </c>
      <c r="C2649" s="263" t="s">
        <v>9594</v>
      </c>
      <c r="D2649" s="263" t="s">
        <v>7381</v>
      </c>
      <c r="E2649" s="263" t="s">
        <v>4806</v>
      </c>
      <c r="F2649" s="263" t="s">
        <v>416</v>
      </c>
      <c r="G2649" s="263" t="s">
        <v>666</v>
      </c>
      <c r="H2649" s="263"/>
      <c r="I2649" s="263"/>
      <c r="J2649" s="263"/>
      <c r="K2649" s="263"/>
      <c r="L2649" s="263"/>
      <c r="M2649" s="263"/>
      <c r="N2649" s="263"/>
      <c r="O2649" s="158"/>
      <c r="P2649" s="296">
        <f t="shared" si="117"/>
        <v>0</v>
      </c>
      <c r="Q2649" s="263"/>
      <c r="R2649" s="263"/>
      <c r="S2649" s="263"/>
      <c r="T2649" s="263"/>
      <c r="U2649" s="263"/>
      <c r="V2649" s="263"/>
      <c r="W2649" s="263"/>
      <c r="X2649" s="158"/>
      <c r="Y2649" s="297">
        <f t="shared" si="118"/>
        <v>0</v>
      </c>
      <c r="Z2649" s="263"/>
      <c r="AA2649" s="263"/>
      <c r="AB2649" s="263"/>
      <c r="AC2649" s="263"/>
      <c r="AD2649" s="263"/>
      <c r="AE2649" s="263"/>
      <c r="AF2649" s="263">
        <v>1</v>
      </c>
      <c r="AG2649" s="158">
        <v>45258</v>
      </c>
      <c r="AH2649" s="297">
        <f t="shared" si="116"/>
        <v>1</v>
      </c>
      <c r="AI2649" s="573"/>
      <c r="AJ2649" s="574" t="s">
        <v>659</v>
      </c>
      <c r="AK2649" s="574" t="s">
        <v>430</v>
      </c>
      <c r="AL2649" s="574"/>
      <c r="AM2649" s="574"/>
      <c r="AN2649" s="574"/>
      <c r="AO2649" s="574"/>
      <c r="AP2649" s="574"/>
      <c r="AQ2649" s="574"/>
      <c r="AR2649" s="574"/>
      <c r="AS2649" s="575"/>
      <c r="AT2649" s="576"/>
      <c r="AU2649" s="575"/>
      <c r="AV2649" s="577"/>
      <c r="AW2649" s="159"/>
    </row>
    <row r="2650" spans="1:49" ht="38.25">
      <c r="A2650" s="395"/>
      <c r="B2650" s="395">
        <v>3410504100</v>
      </c>
      <c r="C2650" s="263" t="s">
        <v>9595</v>
      </c>
      <c r="D2650" s="263" t="s">
        <v>7474</v>
      </c>
      <c r="E2650" s="263" t="s">
        <v>4807</v>
      </c>
      <c r="F2650" s="263" t="s">
        <v>416</v>
      </c>
      <c r="G2650" s="263" t="s">
        <v>666</v>
      </c>
      <c r="H2650" s="263"/>
      <c r="I2650" s="263"/>
      <c r="J2650" s="263"/>
      <c r="K2650" s="263"/>
      <c r="L2650" s="263"/>
      <c r="M2650" s="263"/>
      <c r="N2650" s="263"/>
      <c r="O2650" s="158"/>
      <c r="P2650" s="296">
        <f t="shared" si="117"/>
        <v>0</v>
      </c>
      <c r="Q2650" s="263"/>
      <c r="R2650" s="263"/>
      <c r="S2650" s="263"/>
      <c r="T2650" s="263"/>
      <c r="U2650" s="263"/>
      <c r="V2650" s="263"/>
      <c r="W2650" s="263"/>
      <c r="X2650" s="158"/>
      <c r="Y2650" s="297">
        <f t="shared" si="118"/>
        <v>0</v>
      </c>
      <c r="Z2650" s="263"/>
      <c r="AA2650" s="263"/>
      <c r="AB2650" s="263"/>
      <c r="AC2650" s="263"/>
      <c r="AD2650" s="263"/>
      <c r="AE2650" s="263"/>
      <c r="AF2650" s="263">
        <v>1</v>
      </c>
      <c r="AG2650" s="158">
        <v>45275</v>
      </c>
      <c r="AH2650" s="297">
        <f t="shared" si="116"/>
        <v>1</v>
      </c>
      <c r="AI2650" s="573"/>
      <c r="AJ2650" s="574" t="s">
        <v>659</v>
      </c>
      <c r="AK2650" s="574" t="s">
        <v>430</v>
      </c>
      <c r="AL2650" s="574"/>
      <c r="AM2650" s="574"/>
      <c r="AN2650" s="574"/>
      <c r="AO2650" s="574"/>
      <c r="AP2650" s="574"/>
      <c r="AQ2650" s="574"/>
      <c r="AR2650" s="574"/>
      <c r="AS2650" s="575"/>
      <c r="AT2650" s="576"/>
      <c r="AU2650" s="575"/>
      <c r="AV2650" s="577"/>
      <c r="AW2650" s="159"/>
    </row>
    <row r="2651" spans="1:49" ht="38.25">
      <c r="A2651" s="395"/>
      <c r="B2651" s="395">
        <v>3410504100</v>
      </c>
      <c r="C2651" s="263" t="s">
        <v>9596</v>
      </c>
      <c r="D2651" s="263" t="s">
        <v>7474</v>
      </c>
      <c r="E2651" s="263" t="s">
        <v>4808</v>
      </c>
      <c r="F2651" s="263" t="s">
        <v>416</v>
      </c>
      <c r="G2651" s="263" t="s">
        <v>666</v>
      </c>
      <c r="H2651" s="263"/>
      <c r="I2651" s="263"/>
      <c r="J2651" s="263"/>
      <c r="K2651" s="263"/>
      <c r="L2651" s="263"/>
      <c r="M2651" s="263"/>
      <c r="N2651" s="263"/>
      <c r="O2651" s="158"/>
      <c r="P2651" s="296">
        <f t="shared" si="117"/>
        <v>0</v>
      </c>
      <c r="Q2651" s="263"/>
      <c r="R2651" s="263"/>
      <c r="S2651" s="263"/>
      <c r="T2651" s="263"/>
      <c r="U2651" s="263"/>
      <c r="V2651" s="263"/>
      <c r="W2651" s="263"/>
      <c r="X2651" s="158"/>
      <c r="Y2651" s="297">
        <f t="shared" si="118"/>
        <v>0</v>
      </c>
      <c r="Z2651" s="263"/>
      <c r="AA2651" s="263"/>
      <c r="AB2651" s="263"/>
      <c r="AC2651" s="263"/>
      <c r="AD2651" s="263"/>
      <c r="AE2651" s="263"/>
      <c r="AF2651" s="263">
        <v>1</v>
      </c>
      <c r="AG2651" s="158">
        <v>45233</v>
      </c>
      <c r="AH2651" s="297">
        <f t="shared" si="116"/>
        <v>1</v>
      </c>
      <c r="AI2651" s="573"/>
      <c r="AJ2651" s="574" t="s">
        <v>659</v>
      </c>
      <c r="AK2651" s="574" t="s">
        <v>430</v>
      </c>
      <c r="AL2651" s="574"/>
      <c r="AM2651" s="574"/>
      <c r="AN2651" s="574"/>
      <c r="AO2651" s="574"/>
      <c r="AP2651" s="574"/>
      <c r="AQ2651" s="574"/>
      <c r="AR2651" s="574"/>
      <c r="AS2651" s="575"/>
      <c r="AT2651" s="576"/>
      <c r="AU2651" s="575"/>
      <c r="AV2651" s="577"/>
      <c r="AW2651" s="159"/>
    </row>
    <row r="2652" spans="1:49" ht="38.25">
      <c r="A2652" s="395"/>
      <c r="B2652" s="395">
        <v>3410504100</v>
      </c>
      <c r="C2652" s="263" t="s">
        <v>9597</v>
      </c>
      <c r="D2652" s="263" t="s">
        <v>7474</v>
      </c>
      <c r="E2652" s="263" t="s">
        <v>4809</v>
      </c>
      <c r="F2652" s="263" t="s">
        <v>416</v>
      </c>
      <c r="G2652" s="263" t="s">
        <v>666</v>
      </c>
      <c r="H2652" s="263"/>
      <c r="I2652" s="263"/>
      <c r="J2652" s="263"/>
      <c r="K2652" s="263"/>
      <c r="L2652" s="263"/>
      <c r="M2652" s="263"/>
      <c r="N2652" s="263"/>
      <c r="O2652" s="158"/>
      <c r="P2652" s="296">
        <f t="shared" si="117"/>
        <v>0</v>
      </c>
      <c r="Q2652" s="263"/>
      <c r="R2652" s="263"/>
      <c r="S2652" s="263"/>
      <c r="T2652" s="263"/>
      <c r="U2652" s="263"/>
      <c r="V2652" s="263"/>
      <c r="W2652" s="263"/>
      <c r="X2652" s="158"/>
      <c r="Y2652" s="297">
        <f t="shared" si="118"/>
        <v>0</v>
      </c>
      <c r="Z2652" s="263"/>
      <c r="AA2652" s="263"/>
      <c r="AB2652" s="263"/>
      <c r="AC2652" s="263"/>
      <c r="AD2652" s="263"/>
      <c r="AE2652" s="263"/>
      <c r="AF2652" s="263">
        <v>1</v>
      </c>
      <c r="AG2652" s="158">
        <v>45275</v>
      </c>
      <c r="AH2652" s="297">
        <f t="shared" si="116"/>
        <v>1</v>
      </c>
      <c r="AI2652" s="573"/>
      <c r="AJ2652" s="574" t="s">
        <v>659</v>
      </c>
      <c r="AK2652" s="574" t="s">
        <v>430</v>
      </c>
      <c r="AL2652" s="574"/>
      <c r="AM2652" s="574"/>
      <c r="AN2652" s="574"/>
      <c r="AO2652" s="574"/>
      <c r="AP2652" s="574"/>
      <c r="AQ2652" s="574"/>
      <c r="AR2652" s="574"/>
      <c r="AS2652" s="575"/>
      <c r="AT2652" s="576"/>
      <c r="AU2652" s="575"/>
      <c r="AV2652" s="577"/>
      <c r="AW2652" s="159"/>
    </row>
    <row r="2653" spans="1:49" ht="38.25">
      <c r="A2653" s="395"/>
      <c r="B2653" s="395">
        <v>3410504100</v>
      </c>
      <c r="C2653" s="263" t="s">
        <v>9598</v>
      </c>
      <c r="D2653" s="263" t="s">
        <v>7474</v>
      </c>
      <c r="E2653" s="263" t="s">
        <v>4810</v>
      </c>
      <c r="F2653" s="263" t="s">
        <v>416</v>
      </c>
      <c r="G2653" s="263" t="s">
        <v>666</v>
      </c>
      <c r="H2653" s="263"/>
      <c r="I2653" s="263"/>
      <c r="J2653" s="263"/>
      <c r="K2653" s="263"/>
      <c r="L2653" s="263"/>
      <c r="M2653" s="263"/>
      <c r="N2653" s="263"/>
      <c r="O2653" s="158"/>
      <c r="P2653" s="296">
        <f t="shared" si="117"/>
        <v>0</v>
      </c>
      <c r="Q2653" s="263"/>
      <c r="R2653" s="263"/>
      <c r="S2653" s="263"/>
      <c r="T2653" s="263"/>
      <c r="U2653" s="263"/>
      <c r="V2653" s="263"/>
      <c r="W2653" s="263"/>
      <c r="X2653" s="158"/>
      <c r="Y2653" s="297">
        <f t="shared" si="118"/>
        <v>0</v>
      </c>
      <c r="Z2653" s="263"/>
      <c r="AA2653" s="263"/>
      <c r="AB2653" s="263"/>
      <c r="AC2653" s="263"/>
      <c r="AD2653" s="263"/>
      <c r="AE2653" s="263"/>
      <c r="AF2653" s="263">
        <v>1</v>
      </c>
      <c r="AG2653" s="158">
        <v>45286</v>
      </c>
      <c r="AH2653" s="297">
        <f t="shared" si="116"/>
        <v>1</v>
      </c>
      <c r="AI2653" s="573"/>
      <c r="AJ2653" s="574" t="s">
        <v>659</v>
      </c>
      <c r="AK2653" s="574" t="s">
        <v>430</v>
      </c>
      <c r="AL2653" s="574"/>
      <c r="AM2653" s="574"/>
      <c r="AN2653" s="574"/>
      <c r="AO2653" s="574"/>
      <c r="AP2653" s="574"/>
      <c r="AQ2653" s="574"/>
      <c r="AR2653" s="574"/>
      <c r="AS2653" s="575"/>
      <c r="AT2653" s="576"/>
      <c r="AU2653" s="575"/>
      <c r="AV2653" s="577"/>
      <c r="AW2653" s="159"/>
    </row>
    <row r="2654" spans="1:49" ht="38.25">
      <c r="A2654" s="395"/>
      <c r="B2654" s="395">
        <v>3410504100</v>
      </c>
      <c r="C2654" s="263" t="s">
        <v>9599</v>
      </c>
      <c r="D2654" s="263" t="s">
        <v>7474</v>
      </c>
      <c r="E2654" s="263" t="s">
        <v>4811</v>
      </c>
      <c r="F2654" s="263" t="s">
        <v>416</v>
      </c>
      <c r="G2654" s="263" t="s">
        <v>666</v>
      </c>
      <c r="H2654" s="263"/>
      <c r="I2654" s="263"/>
      <c r="J2654" s="263"/>
      <c r="K2654" s="263"/>
      <c r="L2654" s="263"/>
      <c r="M2654" s="263"/>
      <c r="N2654" s="263"/>
      <c r="O2654" s="158"/>
      <c r="P2654" s="296">
        <f t="shared" si="117"/>
        <v>0</v>
      </c>
      <c r="Q2654" s="263"/>
      <c r="R2654" s="263"/>
      <c r="S2654" s="263"/>
      <c r="T2654" s="263"/>
      <c r="U2654" s="263"/>
      <c r="V2654" s="263"/>
      <c r="W2654" s="263"/>
      <c r="X2654" s="158"/>
      <c r="Y2654" s="297">
        <f t="shared" si="118"/>
        <v>0</v>
      </c>
      <c r="Z2654" s="263"/>
      <c r="AA2654" s="263"/>
      <c r="AB2654" s="263"/>
      <c r="AC2654" s="263"/>
      <c r="AD2654" s="263"/>
      <c r="AE2654" s="263"/>
      <c r="AF2654" s="263">
        <v>1</v>
      </c>
      <c r="AG2654" s="158">
        <v>45233</v>
      </c>
      <c r="AH2654" s="297">
        <f t="shared" si="116"/>
        <v>1</v>
      </c>
      <c r="AI2654" s="573"/>
      <c r="AJ2654" s="574" t="s">
        <v>659</v>
      </c>
      <c r="AK2654" s="574" t="s">
        <v>430</v>
      </c>
      <c r="AL2654" s="574"/>
      <c r="AM2654" s="574"/>
      <c r="AN2654" s="574"/>
      <c r="AO2654" s="574"/>
      <c r="AP2654" s="574"/>
      <c r="AQ2654" s="574"/>
      <c r="AR2654" s="574"/>
      <c r="AS2654" s="575"/>
      <c r="AT2654" s="576"/>
      <c r="AU2654" s="575"/>
      <c r="AV2654" s="577"/>
      <c r="AW2654" s="159"/>
    </row>
    <row r="2655" spans="1:49" ht="38.25">
      <c r="A2655" s="395"/>
      <c r="B2655" s="395">
        <v>3410504100</v>
      </c>
      <c r="C2655" s="263" t="s">
        <v>9600</v>
      </c>
      <c r="D2655" s="263" t="s">
        <v>7474</v>
      </c>
      <c r="E2655" s="263" t="s">
        <v>4812</v>
      </c>
      <c r="F2655" s="263" t="s">
        <v>416</v>
      </c>
      <c r="G2655" s="263" t="s">
        <v>666</v>
      </c>
      <c r="H2655" s="263"/>
      <c r="I2655" s="263"/>
      <c r="J2655" s="263"/>
      <c r="K2655" s="263"/>
      <c r="L2655" s="263"/>
      <c r="M2655" s="263"/>
      <c r="N2655" s="263"/>
      <c r="O2655" s="158"/>
      <c r="P2655" s="296">
        <f t="shared" si="117"/>
        <v>0</v>
      </c>
      <c r="Q2655" s="263"/>
      <c r="R2655" s="263"/>
      <c r="S2655" s="263"/>
      <c r="T2655" s="263"/>
      <c r="U2655" s="263"/>
      <c r="V2655" s="263"/>
      <c r="W2655" s="263"/>
      <c r="X2655" s="158"/>
      <c r="Y2655" s="297">
        <f t="shared" si="118"/>
        <v>0</v>
      </c>
      <c r="Z2655" s="263"/>
      <c r="AA2655" s="263"/>
      <c r="AB2655" s="263"/>
      <c r="AC2655" s="263"/>
      <c r="AD2655" s="263"/>
      <c r="AE2655" s="263"/>
      <c r="AF2655" s="263">
        <v>1</v>
      </c>
      <c r="AG2655" s="158">
        <v>45233</v>
      </c>
      <c r="AH2655" s="297">
        <f t="shared" si="116"/>
        <v>1</v>
      </c>
      <c r="AI2655" s="573"/>
      <c r="AJ2655" s="574" t="s">
        <v>659</v>
      </c>
      <c r="AK2655" s="574" t="s">
        <v>430</v>
      </c>
      <c r="AL2655" s="574"/>
      <c r="AM2655" s="574"/>
      <c r="AN2655" s="574"/>
      <c r="AO2655" s="574"/>
      <c r="AP2655" s="574"/>
      <c r="AQ2655" s="574"/>
      <c r="AR2655" s="574"/>
      <c r="AS2655" s="575"/>
      <c r="AT2655" s="576"/>
      <c r="AU2655" s="575"/>
      <c r="AV2655" s="577"/>
      <c r="AW2655" s="159"/>
    </row>
    <row r="2656" spans="1:49" ht="38.25">
      <c r="A2656" s="395"/>
      <c r="B2656" s="395">
        <v>3410504100</v>
      </c>
      <c r="C2656" s="263" t="s">
        <v>9601</v>
      </c>
      <c r="D2656" s="263" t="s">
        <v>7474</v>
      </c>
      <c r="E2656" s="263" t="s">
        <v>4813</v>
      </c>
      <c r="F2656" s="263" t="s">
        <v>416</v>
      </c>
      <c r="G2656" s="263" t="s">
        <v>666</v>
      </c>
      <c r="H2656" s="263"/>
      <c r="I2656" s="263"/>
      <c r="J2656" s="263"/>
      <c r="K2656" s="263"/>
      <c r="L2656" s="263"/>
      <c r="M2656" s="263"/>
      <c r="N2656" s="263"/>
      <c r="O2656" s="158"/>
      <c r="P2656" s="296">
        <f t="shared" si="117"/>
        <v>0</v>
      </c>
      <c r="Q2656" s="263"/>
      <c r="R2656" s="263"/>
      <c r="S2656" s="263"/>
      <c r="T2656" s="263"/>
      <c r="U2656" s="263"/>
      <c r="V2656" s="263"/>
      <c r="W2656" s="263"/>
      <c r="X2656" s="158"/>
      <c r="Y2656" s="297">
        <f t="shared" si="118"/>
        <v>0</v>
      </c>
      <c r="Z2656" s="263"/>
      <c r="AA2656" s="263"/>
      <c r="AB2656" s="263"/>
      <c r="AC2656" s="263"/>
      <c r="AD2656" s="263"/>
      <c r="AE2656" s="263"/>
      <c r="AF2656" s="263">
        <v>1</v>
      </c>
      <c r="AG2656" s="158">
        <v>45233</v>
      </c>
      <c r="AH2656" s="297">
        <f t="shared" si="116"/>
        <v>1</v>
      </c>
      <c r="AI2656" s="573"/>
      <c r="AJ2656" s="574" t="s">
        <v>659</v>
      </c>
      <c r="AK2656" s="574" t="s">
        <v>430</v>
      </c>
      <c r="AL2656" s="574"/>
      <c r="AM2656" s="574"/>
      <c r="AN2656" s="574"/>
      <c r="AO2656" s="574"/>
      <c r="AP2656" s="574"/>
      <c r="AQ2656" s="574"/>
      <c r="AR2656" s="574"/>
      <c r="AS2656" s="575"/>
      <c r="AT2656" s="576"/>
      <c r="AU2656" s="575"/>
      <c r="AV2656" s="577"/>
      <c r="AW2656" s="159"/>
    </row>
    <row r="2657" spans="1:49" ht="25.5">
      <c r="A2657" s="395"/>
      <c r="B2657" s="395">
        <v>2692610700</v>
      </c>
      <c r="C2657" s="263" t="s">
        <v>9602</v>
      </c>
      <c r="D2657" s="263" t="s">
        <v>9603</v>
      </c>
      <c r="E2657" s="263" t="s">
        <v>4814</v>
      </c>
      <c r="F2657" s="263" t="s">
        <v>416</v>
      </c>
      <c r="G2657" s="263" t="s">
        <v>666</v>
      </c>
      <c r="H2657" s="263"/>
      <c r="I2657" s="263"/>
      <c r="J2657" s="263"/>
      <c r="K2657" s="263"/>
      <c r="L2657" s="263"/>
      <c r="M2657" s="263"/>
      <c r="N2657" s="263"/>
      <c r="O2657" s="158"/>
      <c r="P2657" s="296">
        <f t="shared" si="117"/>
        <v>0</v>
      </c>
      <c r="Q2657" s="263"/>
      <c r="R2657" s="263"/>
      <c r="S2657" s="263"/>
      <c r="T2657" s="263"/>
      <c r="U2657" s="263"/>
      <c r="V2657" s="263"/>
      <c r="W2657" s="263"/>
      <c r="X2657" s="158"/>
      <c r="Y2657" s="297">
        <f t="shared" si="118"/>
        <v>0</v>
      </c>
      <c r="Z2657" s="263"/>
      <c r="AA2657" s="263"/>
      <c r="AB2657" s="263"/>
      <c r="AC2657" s="263"/>
      <c r="AD2657" s="263"/>
      <c r="AE2657" s="263"/>
      <c r="AF2657" s="263">
        <v>1</v>
      </c>
      <c r="AG2657" s="158">
        <v>45044</v>
      </c>
      <c r="AH2657" s="297">
        <f t="shared" si="116"/>
        <v>1</v>
      </c>
      <c r="AI2657" s="573"/>
      <c r="AJ2657" s="574" t="s">
        <v>659</v>
      </c>
      <c r="AK2657" s="574" t="s">
        <v>430</v>
      </c>
      <c r="AL2657" s="574"/>
      <c r="AM2657" s="574"/>
      <c r="AN2657" s="574"/>
      <c r="AO2657" s="574"/>
      <c r="AP2657" s="574"/>
      <c r="AQ2657" s="574"/>
      <c r="AR2657" s="574"/>
      <c r="AS2657" s="575"/>
      <c r="AT2657" s="576"/>
      <c r="AU2657" s="575"/>
      <c r="AV2657" s="577"/>
      <c r="AW2657" s="159"/>
    </row>
    <row r="2658" spans="1:49" ht="25.5">
      <c r="A2658" s="395"/>
      <c r="B2658" s="395">
        <v>3521301900</v>
      </c>
      <c r="C2658" s="263" t="s">
        <v>9604</v>
      </c>
      <c r="D2658" s="263" t="s">
        <v>9605</v>
      </c>
      <c r="E2658" s="263" t="s">
        <v>4815</v>
      </c>
      <c r="F2658" s="263" t="s">
        <v>416</v>
      </c>
      <c r="G2658" s="263" t="s">
        <v>666</v>
      </c>
      <c r="H2658" s="263"/>
      <c r="I2658" s="263"/>
      <c r="J2658" s="263"/>
      <c r="K2658" s="263"/>
      <c r="L2658" s="263"/>
      <c r="M2658" s="263"/>
      <c r="N2658" s="263"/>
      <c r="O2658" s="158"/>
      <c r="P2658" s="296">
        <f t="shared" si="117"/>
        <v>0</v>
      </c>
      <c r="Q2658" s="263"/>
      <c r="R2658" s="263"/>
      <c r="S2658" s="263"/>
      <c r="T2658" s="263"/>
      <c r="U2658" s="263"/>
      <c r="V2658" s="263"/>
      <c r="W2658" s="263"/>
      <c r="X2658" s="158"/>
      <c r="Y2658" s="297">
        <f t="shared" si="118"/>
        <v>0</v>
      </c>
      <c r="Z2658" s="263"/>
      <c r="AA2658" s="263"/>
      <c r="AB2658" s="263"/>
      <c r="AC2658" s="263"/>
      <c r="AD2658" s="263"/>
      <c r="AE2658" s="263"/>
      <c r="AF2658" s="263">
        <v>1</v>
      </c>
      <c r="AG2658" s="158">
        <v>45246</v>
      </c>
      <c r="AH2658" s="297">
        <f t="shared" si="116"/>
        <v>1</v>
      </c>
      <c r="AI2658" s="573"/>
      <c r="AJ2658" s="574" t="s">
        <v>659</v>
      </c>
      <c r="AK2658" s="574" t="s">
        <v>430</v>
      </c>
      <c r="AL2658" s="574"/>
      <c r="AM2658" s="574"/>
      <c r="AN2658" s="574"/>
      <c r="AO2658" s="574"/>
      <c r="AP2658" s="574"/>
      <c r="AQ2658" s="574"/>
      <c r="AR2658" s="574"/>
      <c r="AS2658" s="575"/>
      <c r="AT2658" s="576"/>
      <c r="AU2658" s="575"/>
      <c r="AV2658" s="577"/>
      <c r="AW2658" s="159"/>
    </row>
    <row r="2659" spans="1:49" ht="25.5">
      <c r="A2659" s="395"/>
      <c r="B2659" s="395">
        <v>5456430800</v>
      </c>
      <c r="C2659" s="263" t="s">
        <v>9606</v>
      </c>
      <c r="D2659" s="263" t="s">
        <v>9607</v>
      </c>
      <c r="E2659" s="263" t="s">
        <v>4816</v>
      </c>
      <c r="F2659" s="263" t="s">
        <v>416</v>
      </c>
      <c r="G2659" s="263" t="s">
        <v>666</v>
      </c>
      <c r="H2659" s="263"/>
      <c r="I2659" s="263"/>
      <c r="J2659" s="263"/>
      <c r="K2659" s="263"/>
      <c r="L2659" s="263"/>
      <c r="M2659" s="263"/>
      <c r="N2659" s="263"/>
      <c r="O2659" s="158"/>
      <c r="P2659" s="296">
        <f t="shared" si="117"/>
        <v>0</v>
      </c>
      <c r="Q2659" s="263"/>
      <c r="R2659" s="263"/>
      <c r="S2659" s="263"/>
      <c r="T2659" s="263"/>
      <c r="U2659" s="263"/>
      <c r="V2659" s="263"/>
      <c r="W2659" s="263"/>
      <c r="X2659" s="158"/>
      <c r="Y2659" s="297">
        <f t="shared" si="118"/>
        <v>0</v>
      </c>
      <c r="Z2659" s="263"/>
      <c r="AA2659" s="263"/>
      <c r="AB2659" s="263"/>
      <c r="AC2659" s="263"/>
      <c r="AD2659" s="263"/>
      <c r="AE2659" s="263"/>
      <c r="AF2659" s="263">
        <v>1</v>
      </c>
      <c r="AG2659" s="158">
        <v>45180</v>
      </c>
      <c r="AH2659" s="297">
        <f t="shared" si="116"/>
        <v>1</v>
      </c>
      <c r="AI2659" s="573"/>
      <c r="AJ2659" s="574" t="s">
        <v>659</v>
      </c>
      <c r="AK2659" s="574" t="s">
        <v>430</v>
      </c>
      <c r="AL2659" s="574"/>
      <c r="AM2659" s="574"/>
      <c r="AN2659" s="574"/>
      <c r="AO2659" s="574"/>
      <c r="AP2659" s="574"/>
      <c r="AQ2659" s="574"/>
      <c r="AR2659" s="574"/>
      <c r="AS2659" s="575"/>
      <c r="AT2659" s="576"/>
      <c r="AU2659" s="575"/>
      <c r="AV2659" s="577"/>
      <c r="AW2659" s="159"/>
    </row>
    <row r="2660" spans="1:49" ht="15">
      <c r="A2660" s="395"/>
      <c r="B2660" s="395">
        <v>4330731800</v>
      </c>
      <c r="C2660" s="263" t="s">
        <v>9608</v>
      </c>
      <c r="D2660" s="263" t="s">
        <v>9609</v>
      </c>
      <c r="E2660" s="263" t="s">
        <v>4817</v>
      </c>
      <c r="F2660" s="263" t="s">
        <v>416</v>
      </c>
      <c r="G2660" s="263" t="s">
        <v>666</v>
      </c>
      <c r="H2660" s="263"/>
      <c r="I2660" s="263"/>
      <c r="J2660" s="263"/>
      <c r="K2660" s="263"/>
      <c r="L2660" s="263"/>
      <c r="M2660" s="263"/>
      <c r="N2660" s="263"/>
      <c r="O2660" s="158"/>
      <c r="P2660" s="296">
        <f t="shared" si="117"/>
        <v>0</v>
      </c>
      <c r="Q2660" s="263"/>
      <c r="R2660" s="263"/>
      <c r="S2660" s="263"/>
      <c r="T2660" s="263"/>
      <c r="U2660" s="263"/>
      <c r="V2660" s="263"/>
      <c r="W2660" s="263"/>
      <c r="X2660" s="158"/>
      <c r="Y2660" s="297">
        <f t="shared" si="118"/>
        <v>0</v>
      </c>
      <c r="Z2660" s="263"/>
      <c r="AA2660" s="263"/>
      <c r="AB2660" s="263"/>
      <c r="AC2660" s="263"/>
      <c r="AD2660" s="263"/>
      <c r="AE2660" s="263"/>
      <c r="AF2660" s="263">
        <v>1</v>
      </c>
      <c r="AG2660" s="158">
        <v>45166</v>
      </c>
      <c r="AH2660" s="297">
        <f t="shared" si="116"/>
        <v>1</v>
      </c>
      <c r="AI2660" s="573"/>
      <c r="AJ2660" s="574" t="s">
        <v>659</v>
      </c>
      <c r="AK2660" s="574" t="s">
        <v>430</v>
      </c>
      <c r="AL2660" s="574"/>
      <c r="AM2660" s="574"/>
      <c r="AN2660" s="574"/>
      <c r="AO2660" s="574"/>
      <c r="AP2660" s="574"/>
      <c r="AQ2660" s="574"/>
      <c r="AR2660" s="574"/>
      <c r="AS2660" s="575"/>
      <c r="AT2660" s="576"/>
      <c r="AU2660" s="575"/>
      <c r="AV2660" s="577"/>
      <c r="AW2660" s="159"/>
    </row>
    <row r="2661" spans="1:49" ht="25.5">
      <c r="A2661" s="395"/>
      <c r="B2661" s="395">
        <v>4520410800</v>
      </c>
      <c r="C2661" s="263" t="s">
        <v>9610</v>
      </c>
      <c r="D2661" s="263" t="s">
        <v>9611</v>
      </c>
      <c r="E2661" s="263" t="s">
        <v>4818</v>
      </c>
      <c r="F2661" s="263" t="s">
        <v>416</v>
      </c>
      <c r="G2661" s="263" t="s">
        <v>666</v>
      </c>
      <c r="H2661" s="263"/>
      <c r="I2661" s="263"/>
      <c r="J2661" s="263"/>
      <c r="K2661" s="263"/>
      <c r="L2661" s="263"/>
      <c r="M2661" s="263"/>
      <c r="N2661" s="263"/>
      <c r="O2661" s="158"/>
      <c r="P2661" s="296">
        <f t="shared" si="117"/>
        <v>0</v>
      </c>
      <c r="Q2661" s="263"/>
      <c r="R2661" s="263"/>
      <c r="S2661" s="263"/>
      <c r="T2661" s="263"/>
      <c r="U2661" s="263"/>
      <c r="V2661" s="263"/>
      <c r="W2661" s="263"/>
      <c r="X2661" s="158"/>
      <c r="Y2661" s="297">
        <f t="shared" si="118"/>
        <v>0</v>
      </c>
      <c r="Z2661" s="263"/>
      <c r="AA2661" s="263"/>
      <c r="AB2661" s="263"/>
      <c r="AC2661" s="263"/>
      <c r="AD2661" s="263"/>
      <c r="AE2661" s="263"/>
      <c r="AF2661" s="263">
        <v>1</v>
      </c>
      <c r="AG2661" s="158">
        <v>44973</v>
      </c>
      <c r="AH2661" s="297">
        <f t="shared" si="116"/>
        <v>1</v>
      </c>
      <c r="AI2661" s="573"/>
      <c r="AJ2661" s="574" t="s">
        <v>659</v>
      </c>
      <c r="AK2661" s="574" t="s">
        <v>430</v>
      </c>
      <c r="AL2661" s="574"/>
      <c r="AM2661" s="574"/>
      <c r="AN2661" s="574"/>
      <c r="AO2661" s="574"/>
      <c r="AP2661" s="574"/>
      <c r="AQ2661" s="574"/>
      <c r="AR2661" s="574"/>
      <c r="AS2661" s="575"/>
      <c r="AT2661" s="576"/>
      <c r="AU2661" s="575"/>
      <c r="AV2661" s="577"/>
      <c r="AW2661" s="159"/>
    </row>
    <row r="2662" spans="1:49" ht="15">
      <c r="A2662" s="395"/>
      <c r="B2662" s="395">
        <v>3031103300</v>
      </c>
      <c r="C2662" s="263" t="s">
        <v>9612</v>
      </c>
      <c r="D2662" s="263" t="s">
        <v>9613</v>
      </c>
      <c r="E2662" s="263" t="s">
        <v>4819</v>
      </c>
      <c r="F2662" s="263" t="s">
        <v>416</v>
      </c>
      <c r="G2662" s="263" t="s">
        <v>666</v>
      </c>
      <c r="H2662" s="263"/>
      <c r="I2662" s="263"/>
      <c r="J2662" s="263"/>
      <c r="K2662" s="263"/>
      <c r="L2662" s="263"/>
      <c r="M2662" s="263"/>
      <c r="N2662" s="263"/>
      <c r="O2662" s="158"/>
      <c r="P2662" s="296">
        <f t="shared" si="117"/>
        <v>0</v>
      </c>
      <c r="Q2662" s="263"/>
      <c r="R2662" s="263"/>
      <c r="S2662" s="263"/>
      <c r="T2662" s="263"/>
      <c r="U2662" s="263"/>
      <c r="V2662" s="263"/>
      <c r="W2662" s="263"/>
      <c r="X2662" s="158"/>
      <c r="Y2662" s="297">
        <f t="shared" si="118"/>
        <v>0</v>
      </c>
      <c r="Z2662" s="263"/>
      <c r="AA2662" s="263"/>
      <c r="AB2662" s="263"/>
      <c r="AC2662" s="263"/>
      <c r="AD2662" s="263"/>
      <c r="AE2662" s="263"/>
      <c r="AF2662" s="263">
        <v>1</v>
      </c>
      <c r="AG2662" s="158">
        <v>45049</v>
      </c>
      <c r="AH2662" s="297">
        <f t="shared" si="116"/>
        <v>1</v>
      </c>
      <c r="AI2662" s="573"/>
      <c r="AJ2662" s="574" t="s">
        <v>659</v>
      </c>
      <c r="AK2662" s="574" t="s">
        <v>430</v>
      </c>
      <c r="AL2662" s="574"/>
      <c r="AM2662" s="574"/>
      <c r="AN2662" s="574"/>
      <c r="AO2662" s="574"/>
      <c r="AP2662" s="574"/>
      <c r="AQ2662" s="574"/>
      <c r="AR2662" s="574"/>
      <c r="AS2662" s="575"/>
      <c r="AT2662" s="576"/>
      <c r="AU2662" s="575"/>
      <c r="AV2662" s="577"/>
      <c r="AW2662" s="159"/>
    </row>
    <row r="2663" spans="1:49" ht="25.5">
      <c r="A2663" s="395"/>
      <c r="B2663" s="395">
        <v>4715722000</v>
      </c>
      <c r="C2663" s="263" t="s">
        <v>9614</v>
      </c>
      <c r="D2663" s="263" t="s">
        <v>9615</v>
      </c>
      <c r="E2663" s="263" t="s">
        <v>4820</v>
      </c>
      <c r="F2663" s="263" t="s">
        <v>414</v>
      </c>
      <c r="G2663" s="263" t="s">
        <v>666</v>
      </c>
      <c r="H2663" s="263"/>
      <c r="I2663" s="263"/>
      <c r="J2663" s="263"/>
      <c r="K2663" s="263"/>
      <c r="L2663" s="263"/>
      <c r="M2663" s="263"/>
      <c r="N2663" s="263"/>
      <c r="O2663" s="158"/>
      <c r="P2663" s="296">
        <f t="shared" si="117"/>
        <v>0</v>
      </c>
      <c r="Q2663" s="263"/>
      <c r="R2663" s="263"/>
      <c r="S2663" s="263"/>
      <c r="T2663" s="263"/>
      <c r="U2663" s="263"/>
      <c r="V2663" s="263"/>
      <c r="W2663" s="263"/>
      <c r="X2663" s="158"/>
      <c r="Y2663" s="297">
        <f t="shared" si="118"/>
        <v>0</v>
      </c>
      <c r="Z2663" s="263"/>
      <c r="AA2663" s="263"/>
      <c r="AB2663" s="263"/>
      <c r="AC2663" s="263"/>
      <c r="AD2663" s="263"/>
      <c r="AE2663" s="263"/>
      <c r="AF2663" s="263">
        <v>2</v>
      </c>
      <c r="AG2663" s="158">
        <v>45082</v>
      </c>
      <c r="AH2663" s="297">
        <f t="shared" si="116"/>
        <v>2</v>
      </c>
      <c r="AI2663" s="573"/>
      <c r="AJ2663" s="574" t="s">
        <v>659</v>
      </c>
      <c r="AK2663" s="574" t="s">
        <v>430</v>
      </c>
      <c r="AL2663" s="574"/>
      <c r="AM2663" s="574"/>
      <c r="AN2663" s="574"/>
      <c r="AO2663" s="574"/>
      <c r="AP2663" s="574">
        <v>1</v>
      </c>
      <c r="AQ2663" s="574" t="s">
        <v>656</v>
      </c>
      <c r="AR2663" s="574" t="s">
        <v>10462</v>
      </c>
      <c r="AS2663" s="575"/>
      <c r="AT2663" s="576"/>
      <c r="AU2663" s="575"/>
      <c r="AV2663" s="577"/>
      <c r="AW2663" s="159"/>
    </row>
    <row r="2664" spans="1:49" ht="25.5">
      <c r="A2664" s="395"/>
      <c r="B2664" s="395">
        <v>5493111200</v>
      </c>
      <c r="C2664" s="263" t="s">
        <v>9616</v>
      </c>
      <c r="D2664" s="263" t="s">
        <v>9617</v>
      </c>
      <c r="E2664" s="263" t="s">
        <v>4821</v>
      </c>
      <c r="F2664" s="263" t="s">
        <v>416</v>
      </c>
      <c r="G2664" s="263" t="s">
        <v>666</v>
      </c>
      <c r="H2664" s="263"/>
      <c r="I2664" s="263"/>
      <c r="J2664" s="263"/>
      <c r="K2664" s="263"/>
      <c r="L2664" s="263"/>
      <c r="M2664" s="263"/>
      <c r="N2664" s="263"/>
      <c r="O2664" s="158"/>
      <c r="P2664" s="296">
        <f t="shared" si="117"/>
        <v>0</v>
      </c>
      <c r="Q2664" s="263"/>
      <c r="R2664" s="263"/>
      <c r="S2664" s="263"/>
      <c r="T2664" s="263"/>
      <c r="U2664" s="263"/>
      <c r="V2664" s="263"/>
      <c r="W2664" s="263"/>
      <c r="X2664" s="158"/>
      <c r="Y2664" s="297">
        <f t="shared" si="118"/>
        <v>0</v>
      </c>
      <c r="Z2664" s="263"/>
      <c r="AA2664" s="263"/>
      <c r="AB2664" s="263"/>
      <c r="AC2664" s="263"/>
      <c r="AD2664" s="263"/>
      <c r="AE2664" s="263"/>
      <c r="AF2664" s="263">
        <v>1</v>
      </c>
      <c r="AG2664" s="158">
        <v>44956</v>
      </c>
      <c r="AH2664" s="297">
        <f t="shared" si="116"/>
        <v>1</v>
      </c>
      <c r="AI2664" s="573"/>
      <c r="AJ2664" s="574" t="s">
        <v>659</v>
      </c>
      <c r="AK2664" s="574" t="s">
        <v>430</v>
      </c>
      <c r="AL2664" s="574"/>
      <c r="AM2664" s="574"/>
      <c r="AN2664" s="574"/>
      <c r="AO2664" s="574"/>
      <c r="AP2664" s="574"/>
      <c r="AQ2664" s="574"/>
      <c r="AR2664" s="574"/>
      <c r="AS2664" s="575"/>
      <c r="AT2664" s="576"/>
      <c r="AU2664" s="575"/>
      <c r="AV2664" s="577"/>
      <c r="AW2664" s="159"/>
    </row>
    <row r="2665" spans="1:49" ht="15">
      <c r="A2665" s="395"/>
      <c r="B2665" s="395">
        <v>5507124200</v>
      </c>
      <c r="C2665" s="263" t="s">
        <v>9618</v>
      </c>
      <c r="D2665" s="263" t="s">
        <v>9619</v>
      </c>
      <c r="E2665" s="263" t="s">
        <v>4822</v>
      </c>
      <c r="F2665" s="263" t="s">
        <v>416</v>
      </c>
      <c r="G2665" s="263" t="s">
        <v>666</v>
      </c>
      <c r="H2665" s="263"/>
      <c r="I2665" s="263"/>
      <c r="J2665" s="263"/>
      <c r="K2665" s="263"/>
      <c r="L2665" s="263"/>
      <c r="M2665" s="263"/>
      <c r="N2665" s="263"/>
      <c r="O2665" s="158"/>
      <c r="P2665" s="296">
        <f t="shared" si="117"/>
        <v>0</v>
      </c>
      <c r="Q2665" s="263"/>
      <c r="R2665" s="263"/>
      <c r="S2665" s="263"/>
      <c r="T2665" s="263"/>
      <c r="U2665" s="263"/>
      <c r="V2665" s="263"/>
      <c r="W2665" s="263"/>
      <c r="X2665" s="158"/>
      <c r="Y2665" s="297">
        <f t="shared" si="118"/>
        <v>0</v>
      </c>
      <c r="Z2665" s="263"/>
      <c r="AA2665" s="263"/>
      <c r="AB2665" s="263"/>
      <c r="AC2665" s="263"/>
      <c r="AD2665" s="263"/>
      <c r="AE2665" s="263"/>
      <c r="AF2665" s="263">
        <v>1</v>
      </c>
      <c r="AG2665" s="158">
        <v>44950</v>
      </c>
      <c r="AH2665" s="297">
        <f t="shared" si="116"/>
        <v>1</v>
      </c>
      <c r="AI2665" s="573"/>
      <c r="AJ2665" s="574" t="s">
        <v>659</v>
      </c>
      <c r="AK2665" s="574" t="s">
        <v>430</v>
      </c>
      <c r="AL2665" s="574"/>
      <c r="AM2665" s="574"/>
      <c r="AN2665" s="574"/>
      <c r="AO2665" s="574"/>
      <c r="AP2665" s="574"/>
      <c r="AQ2665" s="574"/>
      <c r="AR2665" s="574"/>
      <c r="AS2665" s="575"/>
      <c r="AT2665" s="576"/>
      <c r="AU2665" s="575"/>
      <c r="AV2665" s="577"/>
      <c r="AW2665" s="159"/>
    </row>
    <row r="2666" spans="1:49" ht="25.5">
      <c r="A2666" s="395"/>
      <c r="B2666" s="395">
        <v>4165910200</v>
      </c>
      <c r="C2666" s="263" t="s">
        <v>9620</v>
      </c>
      <c r="D2666" s="263" t="s">
        <v>9621</v>
      </c>
      <c r="E2666" s="263" t="s">
        <v>4823</v>
      </c>
      <c r="F2666" s="263" t="s">
        <v>416</v>
      </c>
      <c r="G2666" s="263" t="s">
        <v>666</v>
      </c>
      <c r="H2666" s="263"/>
      <c r="I2666" s="263"/>
      <c r="J2666" s="263"/>
      <c r="K2666" s="263"/>
      <c r="L2666" s="263"/>
      <c r="M2666" s="263"/>
      <c r="N2666" s="263"/>
      <c r="O2666" s="158"/>
      <c r="P2666" s="296">
        <f t="shared" si="117"/>
        <v>0</v>
      </c>
      <c r="Q2666" s="263"/>
      <c r="R2666" s="263"/>
      <c r="S2666" s="263"/>
      <c r="T2666" s="263"/>
      <c r="U2666" s="263"/>
      <c r="V2666" s="263"/>
      <c r="W2666" s="263"/>
      <c r="X2666" s="158"/>
      <c r="Y2666" s="297">
        <f t="shared" si="118"/>
        <v>0</v>
      </c>
      <c r="Z2666" s="263"/>
      <c r="AA2666" s="263"/>
      <c r="AB2666" s="263"/>
      <c r="AC2666" s="263"/>
      <c r="AD2666" s="263"/>
      <c r="AE2666" s="263"/>
      <c r="AF2666" s="263">
        <v>1</v>
      </c>
      <c r="AG2666" s="158">
        <v>45174</v>
      </c>
      <c r="AH2666" s="297">
        <f t="shared" si="116"/>
        <v>1</v>
      </c>
      <c r="AI2666" s="573"/>
      <c r="AJ2666" s="574" t="s">
        <v>659</v>
      </c>
      <c r="AK2666" s="574" t="s">
        <v>430</v>
      </c>
      <c r="AL2666" s="574"/>
      <c r="AM2666" s="574"/>
      <c r="AN2666" s="574"/>
      <c r="AO2666" s="574"/>
      <c r="AP2666" s="574"/>
      <c r="AQ2666" s="574"/>
      <c r="AR2666" s="574"/>
      <c r="AS2666" s="575"/>
      <c r="AT2666" s="576"/>
      <c r="AU2666" s="575"/>
      <c r="AV2666" s="577"/>
      <c r="AW2666" s="159"/>
    </row>
    <row r="2667" spans="1:49" ht="25.5">
      <c r="A2667" s="395"/>
      <c r="B2667" s="395">
        <v>5484500300</v>
      </c>
      <c r="C2667" s="263" t="s">
        <v>9622</v>
      </c>
      <c r="D2667" s="263" t="s">
        <v>9623</v>
      </c>
      <c r="E2667" s="263" t="s">
        <v>4824</v>
      </c>
      <c r="F2667" s="263" t="s">
        <v>416</v>
      </c>
      <c r="G2667" s="263" t="s">
        <v>666</v>
      </c>
      <c r="H2667" s="263"/>
      <c r="I2667" s="263"/>
      <c r="J2667" s="263"/>
      <c r="K2667" s="263"/>
      <c r="L2667" s="263"/>
      <c r="M2667" s="263"/>
      <c r="N2667" s="263"/>
      <c r="O2667" s="158"/>
      <c r="P2667" s="296">
        <f t="shared" si="117"/>
        <v>0</v>
      </c>
      <c r="Q2667" s="263"/>
      <c r="R2667" s="263"/>
      <c r="S2667" s="263"/>
      <c r="T2667" s="263"/>
      <c r="U2667" s="263"/>
      <c r="V2667" s="263"/>
      <c r="W2667" s="263"/>
      <c r="X2667" s="158"/>
      <c r="Y2667" s="297">
        <f t="shared" si="118"/>
        <v>0</v>
      </c>
      <c r="Z2667" s="263"/>
      <c r="AA2667" s="263"/>
      <c r="AB2667" s="263"/>
      <c r="AC2667" s="263"/>
      <c r="AD2667" s="263"/>
      <c r="AE2667" s="263"/>
      <c r="AF2667" s="263">
        <v>1</v>
      </c>
      <c r="AG2667" s="158">
        <v>45063</v>
      </c>
      <c r="AH2667" s="297">
        <f t="shared" si="116"/>
        <v>1</v>
      </c>
      <c r="AI2667" s="573"/>
      <c r="AJ2667" s="574" t="s">
        <v>659</v>
      </c>
      <c r="AK2667" s="574" t="s">
        <v>430</v>
      </c>
      <c r="AL2667" s="574"/>
      <c r="AM2667" s="574"/>
      <c r="AN2667" s="574"/>
      <c r="AO2667" s="574"/>
      <c r="AP2667" s="574"/>
      <c r="AQ2667" s="574"/>
      <c r="AR2667" s="574"/>
      <c r="AS2667" s="575"/>
      <c r="AT2667" s="576"/>
      <c r="AU2667" s="575"/>
      <c r="AV2667" s="577"/>
      <c r="AW2667" s="159"/>
    </row>
    <row r="2668" spans="1:49" ht="25.5">
      <c r="A2668" s="395"/>
      <c r="B2668" s="395">
        <v>5484500100</v>
      </c>
      <c r="C2668" s="263" t="s">
        <v>9624</v>
      </c>
      <c r="D2668" s="263" t="s">
        <v>9625</v>
      </c>
      <c r="E2668" s="263" t="s">
        <v>4825</v>
      </c>
      <c r="F2668" s="263" t="s">
        <v>416</v>
      </c>
      <c r="G2668" s="263" t="s">
        <v>666</v>
      </c>
      <c r="H2668" s="263"/>
      <c r="I2668" s="263"/>
      <c r="J2668" s="263"/>
      <c r="K2668" s="263"/>
      <c r="L2668" s="263"/>
      <c r="M2668" s="263"/>
      <c r="N2668" s="263"/>
      <c r="O2668" s="158"/>
      <c r="P2668" s="296">
        <f t="shared" si="117"/>
        <v>0</v>
      </c>
      <c r="Q2668" s="263"/>
      <c r="R2668" s="263"/>
      <c r="S2668" s="263"/>
      <c r="T2668" s="263"/>
      <c r="U2668" s="263"/>
      <c r="V2668" s="263"/>
      <c r="W2668" s="263"/>
      <c r="X2668" s="158"/>
      <c r="Y2668" s="297">
        <f t="shared" si="118"/>
        <v>0</v>
      </c>
      <c r="Z2668" s="263"/>
      <c r="AA2668" s="263"/>
      <c r="AB2668" s="263"/>
      <c r="AC2668" s="263"/>
      <c r="AD2668" s="263"/>
      <c r="AE2668" s="263"/>
      <c r="AF2668" s="263">
        <v>1</v>
      </c>
      <c r="AG2668" s="158">
        <v>45063</v>
      </c>
      <c r="AH2668" s="297">
        <f t="shared" si="116"/>
        <v>1</v>
      </c>
      <c r="AI2668" s="573"/>
      <c r="AJ2668" s="574" t="s">
        <v>659</v>
      </c>
      <c r="AK2668" s="574" t="s">
        <v>430</v>
      </c>
      <c r="AL2668" s="574"/>
      <c r="AM2668" s="574"/>
      <c r="AN2668" s="574"/>
      <c r="AO2668" s="574"/>
      <c r="AP2668" s="574"/>
      <c r="AQ2668" s="574"/>
      <c r="AR2668" s="574"/>
      <c r="AS2668" s="575"/>
      <c r="AT2668" s="576"/>
      <c r="AU2668" s="575"/>
      <c r="AV2668" s="577"/>
      <c r="AW2668" s="159"/>
    </row>
    <row r="2669" spans="1:49" ht="25.5">
      <c r="A2669" s="395"/>
      <c r="B2669" s="395">
        <v>5484500200</v>
      </c>
      <c r="C2669" s="263" t="s">
        <v>9626</v>
      </c>
      <c r="D2669" s="263" t="s">
        <v>9627</v>
      </c>
      <c r="E2669" s="263" t="s">
        <v>4826</v>
      </c>
      <c r="F2669" s="263" t="s">
        <v>416</v>
      </c>
      <c r="G2669" s="263" t="s">
        <v>666</v>
      </c>
      <c r="H2669" s="263"/>
      <c r="I2669" s="263"/>
      <c r="J2669" s="263"/>
      <c r="K2669" s="263"/>
      <c r="L2669" s="263"/>
      <c r="M2669" s="263"/>
      <c r="N2669" s="263"/>
      <c r="O2669" s="158"/>
      <c r="P2669" s="296">
        <f t="shared" si="117"/>
        <v>0</v>
      </c>
      <c r="Q2669" s="263"/>
      <c r="R2669" s="263"/>
      <c r="S2669" s="263"/>
      <c r="T2669" s="263"/>
      <c r="U2669" s="263"/>
      <c r="V2669" s="263"/>
      <c r="W2669" s="263"/>
      <c r="X2669" s="158"/>
      <c r="Y2669" s="297">
        <f t="shared" si="118"/>
        <v>0</v>
      </c>
      <c r="Z2669" s="263"/>
      <c r="AA2669" s="263"/>
      <c r="AB2669" s="263"/>
      <c r="AC2669" s="263"/>
      <c r="AD2669" s="263"/>
      <c r="AE2669" s="263"/>
      <c r="AF2669" s="263">
        <v>1</v>
      </c>
      <c r="AG2669" s="158">
        <v>44939</v>
      </c>
      <c r="AH2669" s="297">
        <f t="shared" si="116"/>
        <v>1</v>
      </c>
      <c r="AI2669" s="573"/>
      <c r="AJ2669" s="574" t="s">
        <v>659</v>
      </c>
      <c r="AK2669" s="574" t="s">
        <v>430</v>
      </c>
      <c r="AL2669" s="574"/>
      <c r="AM2669" s="574"/>
      <c r="AN2669" s="574"/>
      <c r="AO2669" s="574"/>
      <c r="AP2669" s="574"/>
      <c r="AQ2669" s="574"/>
      <c r="AR2669" s="574"/>
      <c r="AS2669" s="575"/>
      <c r="AT2669" s="576"/>
      <c r="AU2669" s="575"/>
      <c r="AV2669" s="577"/>
      <c r="AW2669" s="159"/>
    </row>
    <row r="2670" spans="1:49" ht="25.5">
      <c r="A2670" s="395"/>
      <c r="B2670" s="395">
        <v>5484501400</v>
      </c>
      <c r="C2670" s="263" t="s">
        <v>9628</v>
      </c>
      <c r="D2670" s="263" t="s">
        <v>9629</v>
      </c>
      <c r="E2670" s="263" t="s">
        <v>4827</v>
      </c>
      <c r="F2670" s="263" t="s">
        <v>416</v>
      </c>
      <c r="G2670" s="263" t="s">
        <v>666</v>
      </c>
      <c r="H2670" s="263"/>
      <c r="I2670" s="263"/>
      <c r="J2670" s="263"/>
      <c r="K2670" s="263"/>
      <c r="L2670" s="263"/>
      <c r="M2670" s="263"/>
      <c r="N2670" s="263"/>
      <c r="O2670" s="158"/>
      <c r="P2670" s="296">
        <f t="shared" si="117"/>
        <v>0</v>
      </c>
      <c r="Q2670" s="263"/>
      <c r="R2670" s="263"/>
      <c r="S2670" s="263"/>
      <c r="T2670" s="263"/>
      <c r="U2670" s="263"/>
      <c r="V2670" s="263"/>
      <c r="W2670" s="263"/>
      <c r="X2670" s="158"/>
      <c r="Y2670" s="297">
        <f t="shared" si="118"/>
        <v>0</v>
      </c>
      <c r="Z2670" s="263"/>
      <c r="AA2670" s="263"/>
      <c r="AB2670" s="263"/>
      <c r="AC2670" s="263"/>
      <c r="AD2670" s="263"/>
      <c r="AE2670" s="263"/>
      <c r="AF2670" s="263">
        <v>1</v>
      </c>
      <c r="AG2670" s="158">
        <v>45230</v>
      </c>
      <c r="AH2670" s="297">
        <f t="shared" si="116"/>
        <v>1</v>
      </c>
      <c r="AI2670" s="573"/>
      <c r="AJ2670" s="574" t="s">
        <v>659</v>
      </c>
      <c r="AK2670" s="574" t="s">
        <v>430</v>
      </c>
      <c r="AL2670" s="574"/>
      <c r="AM2670" s="574"/>
      <c r="AN2670" s="574"/>
      <c r="AO2670" s="574"/>
      <c r="AP2670" s="574"/>
      <c r="AQ2670" s="574"/>
      <c r="AR2670" s="574"/>
      <c r="AS2670" s="575"/>
      <c r="AT2670" s="576"/>
      <c r="AU2670" s="575"/>
      <c r="AV2670" s="577"/>
      <c r="AW2670" s="159"/>
    </row>
    <row r="2671" spans="1:49" ht="25.5">
      <c r="A2671" s="395"/>
      <c r="B2671" s="395">
        <v>5484502100</v>
      </c>
      <c r="C2671" s="263" t="s">
        <v>9630</v>
      </c>
      <c r="D2671" s="263" t="s">
        <v>9631</v>
      </c>
      <c r="E2671" s="263" t="s">
        <v>4828</v>
      </c>
      <c r="F2671" s="263" t="s">
        <v>416</v>
      </c>
      <c r="G2671" s="263" t="s">
        <v>666</v>
      </c>
      <c r="H2671" s="263"/>
      <c r="I2671" s="263"/>
      <c r="J2671" s="263"/>
      <c r="K2671" s="263"/>
      <c r="L2671" s="263"/>
      <c r="M2671" s="263"/>
      <c r="N2671" s="263"/>
      <c r="O2671" s="158"/>
      <c r="P2671" s="296">
        <f t="shared" si="117"/>
        <v>0</v>
      </c>
      <c r="Q2671" s="263"/>
      <c r="R2671" s="263"/>
      <c r="S2671" s="263"/>
      <c r="T2671" s="263"/>
      <c r="U2671" s="263"/>
      <c r="V2671" s="263"/>
      <c r="W2671" s="263"/>
      <c r="X2671" s="158"/>
      <c r="Y2671" s="297">
        <f t="shared" si="118"/>
        <v>0</v>
      </c>
      <c r="Z2671" s="263"/>
      <c r="AA2671" s="263"/>
      <c r="AB2671" s="263"/>
      <c r="AC2671" s="263"/>
      <c r="AD2671" s="263"/>
      <c r="AE2671" s="263"/>
      <c r="AF2671" s="263">
        <v>1</v>
      </c>
      <c r="AG2671" s="158">
        <v>45226</v>
      </c>
      <c r="AH2671" s="297">
        <f t="shared" si="116"/>
        <v>1</v>
      </c>
      <c r="AI2671" s="573"/>
      <c r="AJ2671" s="574" t="s">
        <v>659</v>
      </c>
      <c r="AK2671" s="574" t="s">
        <v>430</v>
      </c>
      <c r="AL2671" s="574"/>
      <c r="AM2671" s="574"/>
      <c r="AN2671" s="574"/>
      <c r="AO2671" s="574"/>
      <c r="AP2671" s="574"/>
      <c r="AQ2671" s="574"/>
      <c r="AR2671" s="574"/>
      <c r="AS2671" s="575"/>
      <c r="AT2671" s="576"/>
      <c r="AU2671" s="575"/>
      <c r="AV2671" s="577"/>
      <c r="AW2671" s="159"/>
    </row>
    <row r="2672" spans="1:49" ht="25.5">
      <c r="A2672" s="395"/>
      <c r="B2672" s="395">
        <v>5484621800</v>
      </c>
      <c r="C2672" s="263" t="s">
        <v>9632</v>
      </c>
      <c r="D2672" s="263" t="s">
        <v>9633</v>
      </c>
      <c r="E2672" s="263" t="s">
        <v>4829</v>
      </c>
      <c r="F2672" s="263" t="s">
        <v>416</v>
      </c>
      <c r="G2672" s="263" t="s">
        <v>666</v>
      </c>
      <c r="H2672" s="263"/>
      <c r="I2672" s="263"/>
      <c r="J2672" s="263"/>
      <c r="K2672" s="263"/>
      <c r="L2672" s="263"/>
      <c r="M2672" s="263"/>
      <c r="N2672" s="263"/>
      <c r="O2672" s="158"/>
      <c r="P2672" s="296">
        <f t="shared" si="117"/>
        <v>0</v>
      </c>
      <c r="Q2672" s="263"/>
      <c r="R2672" s="263"/>
      <c r="S2672" s="263"/>
      <c r="T2672" s="263"/>
      <c r="U2672" s="263"/>
      <c r="V2672" s="263"/>
      <c r="W2672" s="263"/>
      <c r="X2672" s="158"/>
      <c r="Y2672" s="297">
        <f t="shared" si="118"/>
        <v>0</v>
      </c>
      <c r="Z2672" s="263"/>
      <c r="AA2672" s="263"/>
      <c r="AB2672" s="263"/>
      <c r="AC2672" s="263"/>
      <c r="AD2672" s="263"/>
      <c r="AE2672" s="263"/>
      <c r="AF2672" s="263">
        <v>1</v>
      </c>
      <c r="AG2672" s="158">
        <v>45082</v>
      </c>
      <c r="AH2672" s="297">
        <f t="shared" si="116"/>
        <v>1</v>
      </c>
      <c r="AI2672" s="573"/>
      <c r="AJ2672" s="574" t="s">
        <v>659</v>
      </c>
      <c r="AK2672" s="574" t="s">
        <v>430</v>
      </c>
      <c r="AL2672" s="574"/>
      <c r="AM2672" s="574"/>
      <c r="AN2672" s="574"/>
      <c r="AO2672" s="574"/>
      <c r="AP2672" s="574"/>
      <c r="AQ2672" s="574"/>
      <c r="AR2672" s="574"/>
      <c r="AS2672" s="575"/>
      <c r="AT2672" s="576"/>
      <c r="AU2672" s="575"/>
      <c r="AV2672" s="577"/>
      <c r="AW2672" s="159"/>
    </row>
    <row r="2673" spans="1:49" ht="25.5">
      <c r="A2673" s="395"/>
      <c r="B2673" s="395">
        <v>5484622000</v>
      </c>
      <c r="C2673" s="263" t="s">
        <v>9634</v>
      </c>
      <c r="D2673" s="263" t="s">
        <v>9635</v>
      </c>
      <c r="E2673" s="263" t="s">
        <v>4830</v>
      </c>
      <c r="F2673" s="263" t="s">
        <v>416</v>
      </c>
      <c r="G2673" s="263" t="s">
        <v>666</v>
      </c>
      <c r="H2673" s="263"/>
      <c r="I2673" s="263"/>
      <c r="J2673" s="263"/>
      <c r="K2673" s="263"/>
      <c r="L2673" s="263"/>
      <c r="M2673" s="263"/>
      <c r="N2673" s="263"/>
      <c r="O2673" s="158"/>
      <c r="P2673" s="296">
        <f t="shared" si="117"/>
        <v>0</v>
      </c>
      <c r="Q2673" s="263"/>
      <c r="R2673" s="263"/>
      <c r="S2673" s="263"/>
      <c r="T2673" s="263"/>
      <c r="U2673" s="263"/>
      <c r="V2673" s="263"/>
      <c r="W2673" s="263"/>
      <c r="X2673" s="158"/>
      <c r="Y2673" s="297">
        <f t="shared" si="118"/>
        <v>0</v>
      </c>
      <c r="Z2673" s="263"/>
      <c r="AA2673" s="263"/>
      <c r="AB2673" s="263"/>
      <c r="AC2673" s="263"/>
      <c r="AD2673" s="263"/>
      <c r="AE2673" s="263"/>
      <c r="AF2673" s="263">
        <v>1</v>
      </c>
      <c r="AG2673" s="158">
        <v>45182</v>
      </c>
      <c r="AH2673" s="297">
        <f t="shared" ref="AH2673:AH2736" si="119">SUM($Z2673:$AF2673)</f>
        <v>1</v>
      </c>
      <c r="AI2673" s="573"/>
      <c r="AJ2673" s="574" t="s">
        <v>659</v>
      </c>
      <c r="AK2673" s="574" t="s">
        <v>430</v>
      </c>
      <c r="AL2673" s="574"/>
      <c r="AM2673" s="574"/>
      <c r="AN2673" s="574"/>
      <c r="AO2673" s="574"/>
      <c r="AP2673" s="574"/>
      <c r="AQ2673" s="574"/>
      <c r="AR2673" s="574"/>
      <c r="AS2673" s="575"/>
      <c r="AT2673" s="576"/>
      <c r="AU2673" s="575"/>
      <c r="AV2673" s="577"/>
      <c r="AW2673" s="159"/>
    </row>
    <row r="2674" spans="1:49" ht="25.5">
      <c r="A2674" s="395"/>
      <c r="B2674" s="395">
        <v>4674432200</v>
      </c>
      <c r="C2674" s="263" t="s">
        <v>9636</v>
      </c>
      <c r="D2674" s="263" t="s">
        <v>9637</v>
      </c>
      <c r="E2674" s="263" t="s">
        <v>4831</v>
      </c>
      <c r="F2674" s="263" t="s">
        <v>416</v>
      </c>
      <c r="G2674" s="263" t="s">
        <v>666</v>
      </c>
      <c r="H2674" s="263"/>
      <c r="I2674" s="263"/>
      <c r="J2674" s="263"/>
      <c r="K2674" s="263"/>
      <c r="L2674" s="263"/>
      <c r="M2674" s="263"/>
      <c r="N2674" s="263"/>
      <c r="O2674" s="158"/>
      <c r="P2674" s="296">
        <f t="shared" si="117"/>
        <v>0</v>
      </c>
      <c r="Q2674" s="263"/>
      <c r="R2674" s="263"/>
      <c r="S2674" s="263"/>
      <c r="T2674" s="263"/>
      <c r="U2674" s="263"/>
      <c r="V2674" s="263"/>
      <c r="W2674" s="263"/>
      <c r="X2674" s="158"/>
      <c r="Y2674" s="297">
        <f t="shared" si="118"/>
        <v>0</v>
      </c>
      <c r="Z2674" s="263"/>
      <c r="AA2674" s="263"/>
      <c r="AB2674" s="263"/>
      <c r="AC2674" s="263"/>
      <c r="AD2674" s="263"/>
      <c r="AE2674" s="263"/>
      <c r="AF2674" s="263">
        <v>1</v>
      </c>
      <c r="AG2674" s="158">
        <v>45128</v>
      </c>
      <c r="AH2674" s="297">
        <f t="shared" si="119"/>
        <v>1</v>
      </c>
      <c r="AI2674" s="573"/>
      <c r="AJ2674" s="574" t="s">
        <v>659</v>
      </c>
      <c r="AK2674" s="574" t="s">
        <v>430</v>
      </c>
      <c r="AL2674" s="574"/>
      <c r="AM2674" s="574"/>
      <c r="AN2674" s="574"/>
      <c r="AO2674" s="574"/>
      <c r="AP2674" s="574"/>
      <c r="AQ2674" s="574"/>
      <c r="AR2674" s="574"/>
      <c r="AS2674" s="575"/>
      <c r="AT2674" s="576"/>
      <c r="AU2674" s="575"/>
      <c r="AV2674" s="577"/>
      <c r="AW2674" s="159"/>
    </row>
    <row r="2675" spans="1:49" ht="15">
      <c r="A2675" s="395"/>
      <c r="B2675" s="395">
        <v>5381102800</v>
      </c>
      <c r="C2675" s="263" t="s">
        <v>9638</v>
      </c>
      <c r="D2675" s="263" t="s">
        <v>9639</v>
      </c>
      <c r="E2675" s="263" t="s">
        <v>4832</v>
      </c>
      <c r="F2675" s="263" t="s">
        <v>414</v>
      </c>
      <c r="G2675" s="263" t="s">
        <v>666</v>
      </c>
      <c r="H2675" s="263"/>
      <c r="I2675" s="263"/>
      <c r="J2675" s="263"/>
      <c r="K2675" s="263"/>
      <c r="L2675" s="263"/>
      <c r="M2675" s="263"/>
      <c r="N2675" s="263"/>
      <c r="O2675" s="158"/>
      <c r="P2675" s="296">
        <f t="shared" si="117"/>
        <v>0</v>
      </c>
      <c r="Q2675" s="263"/>
      <c r="R2675" s="263"/>
      <c r="S2675" s="263"/>
      <c r="T2675" s="263"/>
      <c r="U2675" s="263"/>
      <c r="V2675" s="263"/>
      <c r="W2675" s="263"/>
      <c r="X2675" s="158"/>
      <c r="Y2675" s="297">
        <f t="shared" si="118"/>
        <v>0</v>
      </c>
      <c r="Z2675" s="263"/>
      <c r="AA2675" s="263"/>
      <c r="AB2675" s="263"/>
      <c r="AC2675" s="263"/>
      <c r="AD2675" s="263"/>
      <c r="AE2675" s="263"/>
      <c r="AF2675" s="263">
        <v>2</v>
      </c>
      <c r="AG2675" s="158">
        <v>45000</v>
      </c>
      <c r="AH2675" s="297">
        <f t="shared" si="119"/>
        <v>2</v>
      </c>
      <c r="AI2675" s="573"/>
      <c r="AJ2675" s="574" t="s">
        <v>659</v>
      </c>
      <c r="AK2675" s="574" t="s">
        <v>430</v>
      </c>
      <c r="AL2675" s="574"/>
      <c r="AM2675" s="574"/>
      <c r="AN2675" s="574"/>
      <c r="AO2675" s="574"/>
      <c r="AP2675" s="574"/>
      <c r="AQ2675" s="574"/>
      <c r="AR2675" s="574"/>
      <c r="AS2675" s="575"/>
      <c r="AT2675" s="576"/>
      <c r="AU2675" s="575"/>
      <c r="AV2675" s="577"/>
      <c r="AW2675" s="159"/>
    </row>
    <row r="2676" spans="1:49" ht="25.5">
      <c r="A2676" s="395"/>
      <c r="B2676" s="395">
        <v>4151322600</v>
      </c>
      <c r="C2676" s="263" t="s">
        <v>9640</v>
      </c>
      <c r="D2676" s="263" t="s">
        <v>9641</v>
      </c>
      <c r="E2676" s="263" t="s">
        <v>4833</v>
      </c>
      <c r="F2676" s="263" t="s">
        <v>416</v>
      </c>
      <c r="G2676" s="263" t="s">
        <v>666</v>
      </c>
      <c r="H2676" s="263"/>
      <c r="I2676" s="263"/>
      <c r="J2676" s="263"/>
      <c r="K2676" s="263"/>
      <c r="L2676" s="263"/>
      <c r="M2676" s="263"/>
      <c r="N2676" s="263"/>
      <c r="O2676" s="158"/>
      <c r="P2676" s="296">
        <f t="shared" si="117"/>
        <v>0</v>
      </c>
      <c r="Q2676" s="263"/>
      <c r="R2676" s="263"/>
      <c r="S2676" s="263"/>
      <c r="T2676" s="263"/>
      <c r="U2676" s="263"/>
      <c r="V2676" s="263"/>
      <c r="W2676" s="263"/>
      <c r="X2676" s="158"/>
      <c r="Y2676" s="297">
        <f t="shared" si="118"/>
        <v>0</v>
      </c>
      <c r="Z2676" s="263"/>
      <c r="AA2676" s="263"/>
      <c r="AB2676" s="263"/>
      <c r="AC2676" s="263"/>
      <c r="AD2676" s="263"/>
      <c r="AE2676" s="263"/>
      <c r="AF2676" s="263">
        <v>1</v>
      </c>
      <c r="AG2676" s="158">
        <v>44970</v>
      </c>
      <c r="AH2676" s="297">
        <f t="shared" si="119"/>
        <v>1</v>
      </c>
      <c r="AI2676" s="573"/>
      <c r="AJ2676" s="574" t="s">
        <v>659</v>
      </c>
      <c r="AK2676" s="574" t="s">
        <v>430</v>
      </c>
      <c r="AL2676" s="574"/>
      <c r="AM2676" s="574"/>
      <c r="AN2676" s="574"/>
      <c r="AO2676" s="574"/>
      <c r="AP2676" s="574"/>
      <c r="AQ2676" s="574"/>
      <c r="AR2676" s="574"/>
      <c r="AS2676" s="575"/>
      <c r="AT2676" s="576"/>
      <c r="AU2676" s="575"/>
      <c r="AV2676" s="577"/>
      <c r="AW2676" s="159"/>
    </row>
    <row r="2677" spans="1:49" ht="25.5">
      <c r="A2677" s="395"/>
      <c r="B2677" s="395">
        <v>3081021000</v>
      </c>
      <c r="C2677" s="263" t="s">
        <v>9642</v>
      </c>
      <c r="D2677" s="263" t="s">
        <v>9643</v>
      </c>
      <c r="E2677" s="263" t="s">
        <v>4834</v>
      </c>
      <c r="F2677" s="263" t="s">
        <v>416</v>
      </c>
      <c r="G2677" s="263" t="s">
        <v>666</v>
      </c>
      <c r="H2677" s="263"/>
      <c r="I2677" s="263"/>
      <c r="J2677" s="263"/>
      <c r="K2677" s="263"/>
      <c r="L2677" s="263"/>
      <c r="M2677" s="263"/>
      <c r="N2677" s="263"/>
      <c r="O2677" s="158"/>
      <c r="P2677" s="296">
        <f t="shared" si="117"/>
        <v>0</v>
      </c>
      <c r="Q2677" s="263"/>
      <c r="R2677" s="263"/>
      <c r="S2677" s="263"/>
      <c r="T2677" s="263"/>
      <c r="U2677" s="263"/>
      <c r="V2677" s="263"/>
      <c r="W2677" s="263"/>
      <c r="X2677" s="158"/>
      <c r="Y2677" s="297">
        <f t="shared" si="118"/>
        <v>0</v>
      </c>
      <c r="Z2677" s="263"/>
      <c r="AA2677" s="263"/>
      <c r="AB2677" s="263"/>
      <c r="AC2677" s="263"/>
      <c r="AD2677" s="263"/>
      <c r="AE2677" s="263"/>
      <c r="AF2677" s="263">
        <v>1</v>
      </c>
      <c r="AG2677" s="158">
        <v>45124</v>
      </c>
      <c r="AH2677" s="297">
        <f t="shared" si="119"/>
        <v>1</v>
      </c>
      <c r="AI2677" s="573"/>
      <c r="AJ2677" s="574" t="s">
        <v>659</v>
      </c>
      <c r="AK2677" s="574" t="s">
        <v>430</v>
      </c>
      <c r="AL2677" s="574"/>
      <c r="AM2677" s="574"/>
      <c r="AN2677" s="574"/>
      <c r="AO2677" s="574"/>
      <c r="AP2677" s="574"/>
      <c r="AQ2677" s="574"/>
      <c r="AR2677" s="574"/>
      <c r="AS2677" s="575"/>
      <c r="AT2677" s="576"/>
      <c r="AU2677" s="575"/>
      <c r="AV2677" s="577"/>
      <c r="AW2677" s="159"/>
    </row>
    <row r="2678" spans="1:49" ht="25.5">
      <c r="A2678" s="395"/>
      <c r="B2678" s="395">
        <v>4233501500</v>
      </c>
      <c r="C2678" s="263" t="s">
        <v>9644</v>
      </c>
      <c r="D2678" s="263" t="s">
        <v>9645</v>
      </c>
      <c r="E2678" s="263" t="s">
        <v>4835</v>
      </c>
      <c r="F2678" s="263" t="s">
        <v>416</v>
      </c>
      <c r="G2678" s="263" t="s">
        <v>666</v>
      </c>
      <c r="H2678" s="263"/>
      <c r="I2678" s="263"/>
      <c r="J2678" s="263"/>
      <c r="K2678" s="263"/>
      <c r="L2678" s="263"/>
      <c r="M2678" s="263"/>
      <c r="N2678" s="263"/>
      <c r="O2678" s="158"/>
      <c r="P2678" s="296">
        <f t="shared" si="117"/>
        <v>0</v>
      </c>
      <c r="Q2678" s="263"/>
      <c r="R2678" s="263"/>
      <c r="S2678" s="263"/>
      <c r="T2678" s="263"/>
      <c r="U2678" s="263"/>
      <c r="V2678" s="263"/>
      <c r="W2678" s="263"/>
      <c r="X2678" s="158"/>
      <c r="Y2678" s="297">
        <f t="shared" si="118"/>
        <v>0</v>
      </c>
      <c r="Z2678" s="263"/>
      <c r="AA2678" s="263"/>
      <c r="AB2678" s="263"/>
      <c r="AC2678" s="263"/>
      <c r="AD2678" s="263"/>
      <c r="AE2678" s="263"/>
      <c r="AF2678" s="263">
        <v>1</v>
      </c>
      <c r="AG2678" s="158">
        <v>45170</v>
      </c>
      <c r="AH2678" s="297">
        <f t="shared" si="119"/>
        <v>1</v>
      </c>
      <c r="AI2678" s="573"/>
      <c r="AJ2678" s="574" t="s">
        <v>659</v>
      </c>
      <c r="AK2678" s="574" t="s">
        <v>430</v>
      </c>
      <c r="AL2678" s="574"/>
      <c r="AM2678" s="574"/>
      <c r="AN2678" s="574"/>
      <c r="AO2678" s="574"/>
      <c r="AP2678" s="574"/>
      <c r="AQ2678" s="574"/>
      <c r="AR2678" s="574"/>
      <c r="AS2678" s="575"/>
      <c r="AT2678" s="576"/>
      <c r="AU2678" s="575"/>
      <c r="AV2678" s="577"/>
      <c r="AW2678" s="159"/>
    </row>
    <row r="2679" spans="1:49" ht="25.5">
      <c r="A2679" s="395"/>
      <c r="B2679" s="395">
        <v>4432104600</v>
      </c>
      <c r="C2679" s="263" t="s">
        <v>9646</v>
      </c>
      <c r="D2679" s="263" t="s">
        <v>9647</v>
      </c>
      <c r="E2679" s="263" t="s">
        <v>4836</v>
      </c>
      <c r="F2679" s="263" t="s">
        <v>416</v>
      </c>
      <c r="G2679" s="263" t="s">
        <v>666</v>
      </c>
      <c r="H2679" s="263"/>
      <c r="I2679" s="263"/>
      <c r="J2679" s="263"/>
      <c r="K2679" s="263"/>
      <c r="L2679" s="263"/>
      <c r="M2679" s="263"/>
      <c r="N2679" s="263"/>
      <c r="O2679" s="158"/>
      <c r="P2679" s="296">
        <f t="shared" ref="P2679:P2742" si="120">SUM($H2679:$N2679)</f>
        <v>0</v>
      </c>
      <c r="Q2679" s="263"/>
      <c r="R2679" s="263"/>
      <c r="S2679" s="263"/>
      <c r="T2679" s="263"/>
      <c r="U2679" s="263"/>
      <c r="V2679" s="263"/>
      <c r="W2679" s="263"/>
      <c r="X2679" s="158"/>
      <c r="Y2679" s="297">
        <f t="shared" ref="Y2679:Y2742" si="121">SUM($Q2679:$W2679)</f>
        <v>0</v>
      </c>
      <c r="Z2679" s="263"/>
      <c r="AA2679" s="263"/>
      <c r="AB2679" s="263"/>
      <c r="AC2679" s="263"/>
      <c r="AD2679" s="263"/>
      <c r="AE2679" s="263"/>
      <c r="AF2679" s="263">
        <v>1</v>
      </c>
      <c r="AG2679" s="158">
        <v>45236</v>
      </c>
      <c r="AH2679" s="297">
        <f t="shared" si="119"/>
        <v>1</v>
      </c>
      <c r="AI2679" s="573"/>
      <c r="AJ2679" s="574" t="s">
        <v>659</v>
      </c>
      <c r="AK2679" s="574" t="s">
        <v>430</v>
      </c>
      <c r="AL2679" s="574"/>
      <c r="AM2679" s="574"/>
      <c r="AN2679" s="574"/>
      <c r="AO2679" s="574"/>
      <c r="AP2679" s="574"/>
      <c r="AQ2679" s="574"/>
      <c r="AR2679" s="574"/>
      <c r="AS2679" s="575"/>
      <c r="AT2679" s="576"/>
      <c r="AU2679" s="575"/>
      <c r="AV2679" s="577"/>
      <c r="AW2679" s="159"/>
    </row>
    <row r="2680" spans="1:49" ht="25.5">
      <c r="A2680" s="395"/>
      <c r="B2680" s="395">
        <v>4315910100</v>
      </c>
      <c r="C2680" s="263" t="s">
        <v>9648</v>
      </c>
      <c r="D2680" s="263" t="s">
        <v>9649</v>
      </c>
      <c r="E2680" s="263" t="s">
        <v>4837</v>
      </c>
      <c r="F2680" s="263" t="s">
        <v>416</v>
      </c>
      <c r="G2680" s="263" t="s">
        <v>666</v>
      </c>
      <c r="H2680" s="263"/>
      <c r="I2680" s="263"/>
      <c r="J2680" s="263"/>
      <c r="K2680" s="263"/>
      <c r="L2680" s="263"/>
      <c r="M2680" s="263"/>
      <c r="N2680" s="263"/>
      <c r="O2680" s="158"/>
      <c r="P2680" s="296">
        <f t="shared" si="120"/>
        <v>0</v>
      </c>
      <c r="Q2680" s="263"/>
      <c r="R2680" s="263"/>
      <c r="S2680" s="263"/>
      <c r="T2680" s="263"/>
      <c r="U2680" s="263"/>
      <c r="V2680" s="263"/>
      <c r="W2680" s="263"/>
      <c r="X2680" s="158"/>
      <c r="Y2680" s="297">
        <f t="shared" si="121"/>
        <v>0</v>
      </c>
      <c r="Z2680" s="263"/>
      <c r="AA2680" s="263"/>
      <c r="AB2680" s="263"/>
      <c r="AC2680" s="263"/>
      <c r="AD2680" s="263"/>
      <c r="AE2680" s="263"/>
      <c r="AF2680" s="263">
        <v>1</v>
      </c>
      <c r="AG2680" s="158">
        <v>45151</v>
      </c>
      <c r="AH2680" s="297">
        <f t="shared" si="119"/>
        <v>1</v>
      </c>
      <c r="AI2680" s="573"/>
      <c r="AJ2680" s="574" t="s">
        <v>659</v>
      </c>
      <c r="AK2680" s="574" t="s">
        <v>430</v>
      </c>
      <c r="AL2680" s="574"/>
      <c r="AM2680" s="574"/>
      <c r="AN2680" s="574"/>
      <c r="AO2680" s="574"/>
      <c r="AP2680" s="574"/>
      <c r="AQ2680" s="574"/>
      <c r="AR2680" s="574"/>
      <c r="AS2680" s="575"/>
      <c r="AT2680" s="576"/>
      <c r="AU2680" s="575"/>
      <c r="AV2680" s="577"/>
      <c r="AW2680" s="159"/>
    </row>
    <row r="2681" spans="1:49" ht="38.25">
      <c r="A2681" s="395"/>
      <c r="B2681" s="395">
        <v>3410504100</v>
      </c>
      <c r="C2681" s="263" t="s">
        <v>9650</v>
      </c>
      <c r="D2681" s="263" t="s">
        <v>7474</v>
      </c>
      <c r="E2681" s="263" t="s">
        <v>4838</v>
      </c>
      <c r="F2681" s="263" t="s">
        <v>416</v>
      </c>
      <c r="G2681" s="263" t="s">
        <v>666</v>
      </c>
      <c r="H2681" s="263"/>
      <c r="I2681" s="263"/>
      <c r="J2681" s="263"/>
      <c r="K2681" s="263"/>
      <c r="L2681" s="263"/>
      <c r="M2681" s="263"/>
      <c r="N2681" s="263"/>
      <c r="O2681" s="158"/>
      <c r="P2681" s="296">
        <f t="shared" si="120"/>
        <v>0</v>
      </c>
      <c r="Q2681" s="263"/>
      <c r="R2681" s="263"/>
      <c r="S2681" s="263"/>
      <c r="T2681" s="263"/>
      <c r="U2681" s="263"/>
      <c r="V2681" s="263"/>
      <c r="W2681" s="263"/>
      <c r="X2681" s="158"/>
      <c r="Y2681" s="297">
        <f t="shared" si="121"/>
        <v>0</v>
      </c>
      <c r="Z2681" s="263"/>
      <c r="AA2681" s="263"/>
      <c r="AB2681" s="263"/>
      <c r="AC2681" s="263"/>
      <c r="AD2681" s="263"/>
      <c r="AE2681" s="263"/>
      <c r="AF2681" s="263">
        <v>1</v>
      </c>
      <c r="AG2681" s="158">
        <v>45286</v>
      </c>
      <c r="AH2681" s="297">
        <f t="shared" si="119"/>
        <v>1</v>
      </c>
      <c r="AI2681" s="573"/>
      <c r="AJ2681" s="574" t="s">
        <v>659</v>
      </c>
      <c r="AK2681" s="574" t="s">
        <v>430</v>
      </c>
      <c r="AL2681" s="574"/>
      <c r="AM2681" s="574"/>
      <c r="AN2681" s="574"/>
      <c r="AO2681" s="574"/>
      <c r="AP2681" s="574"/>
      <c r="AQ2681" s="574"/>
      <c r="AR2681" s="574"/>
      <c r="AS2681" s="575"/>
      <c r="AT2681" s="576"/>
      <c r="AU2681" s="575"/>
      <c r="AV2681" s="577"/>
      <c r="AW2681" s="159"/>
    </row>
    <row r="2682" spans="1:49" ht="38.25">
      <c r="A2682" s="395"/>
      <c r="B2682" s="395">
        <v>3410504100</v>
      </c>
      <c r="C2682" s="263" t="s">
        <v>9651</v>
      </c>
      <c r="D2682" s="263" t="s">
        <v>7474</v>
      </c>
      <c r="E2682" s="263" t="s">
        <v>4839</v>
      </c>
      <c r="F2682" s="263" t="s">
        <v>416</v>
      </c>
      <c r="G2682" s="263" t="s">
        <v>666</v>
      </c>
      <c r="H2682" s="263"/>
      <c r="I2682" s="263"/>
      <c r="J2682" s="263"/>
      <c r="K2682" s="263"/>
      <c r="L2682" s="263"/>
      <c r="M2682" s="263"/>
      <c r="N2682" s="263"/>
      <c r="O2682" s="158"/>
      <c r="P2682" s="296">
        <f t="shared" si="120"/>
        <v>0</v>
      </c>
      <c r="Q2682" s="263"/>
      <c r="R2682" s="263"/>
      <c r="S2682" s="263"/>
      <c r="T2682" s="263"/>
      <c r="U2682" s="263"/>
      <c r="V2682" s="263"/>
      <c r="W2682" s="263"/>
      <c r="X2682" s="158"/>
      <c r="Y2682" s="297">
        <f t="shared" si="121"/>
        <v>0</v>
      </c>
      <c r="Z2682" s="263"/>
      <c r="AA2682" s="263"/>
      <c r="AB2682" s="263"/>
      <c r="AC2682" s="263"/>
      <c r="AD2682" s="263"/>
      <c r="AE2682" s="263"/>
      <c r="AF2682" s="263">
        <v>1</v>
      </c>
      <c r="AG2682" s="158">
        <v>45251</v>
      </c>
      <c r="AH2682" s="297">
        <f t="shared" si="119"/>
        <v>1</v>
      </c>
      <c r="AI2682" s="573"/>
      <c r="AJ2682" s="574" t="s">
        <v>659</v>
      </c>
      <c r="AK2682" s="574" t="s">
        <v>430</v>
      </c>
      <c r="AL2682" s="574"/>
      <c r="AM2682" s="574"/>
      <c r="AN2682" s="574"/>
      <c r="AO2682" s="574"/>
      <c r="AP2682" s="574"/>
      <c r="AQ2682" s="574"/>
      <c r="AR2682" s="574"/>
      <c r="AS2682" s="575"/>
      <c r="AT2682" s="576"/>
      <c r="AU2682" s="575"/>
      <c r="AV2682" s="577"/>
      <c r="AW2682" s="159"/>
    </row>
    <row r="2683" spans="1:49" ht="25.5">
      <c r="A2683" s="395"/>
      <c r="B2683" s="395">
        <v>3010920300</v>
      </c>
      <c r="C2683" s="263" t="s">
        <v>9652</v>
      </c>
      <c r="D2683" s="263" t="s">
        <v>9653</v>
      </c>
      <c r="E2683" s="263" t="s">
        <v>4840</v>
      </c>
      <c r="F2683" s="263" t="s">
        <v>416</v>
      </c>
      <c r="G2683" s="263" t="s">
        <v>666</v>
      </c>
      <c r="H2683" s="263"/>
      <c r="I2683" s="263"/>
      <c r="J2683" s="263"/>
      <c r="K2683" s="263"/>
      <c r="L2683" s="263"/>
      <c r="M2683" s="263"/>
      <c r="N2683" s="263"/>
      <c r="O2683" s="158"/>
      <c r="P2683" s="296">
        <f t="shared" si="120"/>
        <v>0</v>
      </c>
      <c r="Q2683" s="263"/>
      <c r="R2683" s="263"/>
      <c r="S2683" s="263"/>
      <c r="T2683" s="263"/>
      <c r="U2683" s="263"/>
      <c r="V2683" s="263"/>
      <c r="W2683" s="263"/>
      <c r="X2683" s="158"/>
      <c r="Y2683" s="297">
        <f t="shared" si="121"/>
        <v>0</v>
      </c>
      <c r="Z2683" s="263"/>
      <c r="AA2683" s="263"/>
      <c r="AB2683" s="263"/>
      <c r="AC2683" s="263"/>
      <c r="AD2683" s="263"/>
      <c r="AE2683" s="263"/>
      <c r="AF2683" s="263">
        <v>1</v>
      </c>
      <c r="AG2683" s="158">
        <v>45062</v>
      </c>
      <c r="AH2683" s="297">
        <f t="shared" si="119"/>
        <v>1</v>
      </c>
      <c r="AI2683" s="573"/>
      <c r="AJ2683" s="574" t="s">
        <v>659</v>
      </c>
      <c r="AK2683" s="574" t="s">
        <v>430</v>
      </c>
      <c r="AL2683" s="574"/>
      <c r="AM2683" s="574"/>
      <c r="AN2683" s="574"/>
      <c r="AO2683" s="574"/>
      <c r="AP2683" s="574"/>
      <c r="AQ2683" s="574"/>
      <c r="AR2683" s="574"/>
      <c r="AS2683" s="575"/>
      <c r="AT2683" s="576"/>
      <c r="AU2683" s="575"/>
      <c r="AV2683" s="577"/>
      <c r="AW2683" s="159"/>
    </row>
    <row r="2684" spans="1:49" ht="38.25">
      <c r="A2684" s="395"/>
      <c r="B2684" s="395">
        <v>3410504100</v>
      </c>
      <c r="C2684" s="263" t="s">
        <v>9654</v>
      </c>
      <c r="D2684" s="263" t="s">
        <v>7474</v>
      </c>
      <c r="E2684" s="263" t="s">
        <v>4841</v>
      </c>
      <c r="F2684" s="263" t="s">
        <v>416</v>
      </c>
      <c r="G2684" s="263" t="s">
        <v>666</v>
      </c>
      <c r="H2684" s="263"/>
      <c r="I2684" s="263"/>
      <c r="J2684" s="263"/>
      <c r="K2684" s="263"/>
      <c r="L2684" s="263"/>
      <c r="M2684" s="263"/>
      <c r="N2684" s="263"/>
      <c r="O2684" s="158"/>
      <c r="P2684" s="296">
        <f t="shared" si="120"/>
        <v>0</v>
      </c>
      <c r="Q2684" s="263"/>
      <c r="R2684" s="263"/>
      <c r="S2684" s="263"/>
      <c r="T2684" s="263"/>
      <c r="U2684" s="263"/>
      <c r="V2684" s="263"/>
      <c r="W2684" s="263"/>
      <c r="X2684" s="158"/>
      <c r="Y2684" s="297">
        <f t="shared" si="121"/>
        <v>0</v>
      </c>
      <c r="Z2684" s="263"/>
      <c r="AA2684" s="263"/>
      <c r="AB2684" s="263"/>
      <c r="AC2684" s="263"/>
      <c r="AD2684" s="263"/>
      <c r="AE2684" s="263"/>
      <c r="AF2684" s="263">
        <v>1</v>
      </c>
      <c r="AG2684" s="158">
        <v>45251</v>
      </c>
      <c r="AH2684" s="297">
        <f t="shared" si="119"/>
        <v>1</v>
      </c>
      <c r="AI2684" s="573"/>
      <c r="AJ2684" s="574" t="s">
        <v>659</v>
      </c>
      <c r="AK2684" s="574" t="s">
        <v>430</v>
      </c>
      <c r="AL2684" s="574"/>
      <c r="AM2684" s="574"/>
      <c r="AN2684" s="574"/>
      <c r="AO2684" s="574"/>
      <c r="AP2684" s="574"/>
      <c r="AQ2684" s="574"/>
      <c r="AR2684" s="574"/>
      <c r="AS2684" s="575"/>
      <c r="AT2684" s="576"/>
      <c r="AU2684" s="575"/>
      <c r="AV2684" s="577"/>
      <c r="AW2684" s="159"/>
    </row>
    <row r="2685" spans="1:49" ht="25.5">
      <c r="A2685" s="395"/>
      <c r="B2685" s="395">
        <v>4231732000</v>
      </c>
      <c r="C2685" s="263" t="s">
        <v>9655</v>
      </c>
      <c r="D2685" s="263" t="s">
        <v>9656</v>
      </c>
      <c r="E2685" s="263" t="s">
        <v>4842</v>
      </c>
      <c r="F2685" s="263" t="s">
        <v>414</v>
      </c>
      <c r="G2685" s="263" t="s">
        <v>666</v>
      </c>
      <c r="H2685" s="263"/>
      <c r="I2685" s="263"/>
      <c r="J2685" s="263"/>
      <c r="K2685" s="263"/>
      <c r="L2685" s="263"/>
      <c r="M2685" s="263"/>
      <c r="N2685" s="263"/>
      <c r="O2685" s="158"/>
      <c r="P2685" s="296">
        <f t="shared" si="120"/>
        <v>0</v>
      </c>
      <c r="Q2685" s="263"/>
      <c r="R2685" s="263"/>
      <c r="S2685" s="263"/>
      <c r="T2685" s="263"/>
      <c r="U2685" s="263"/>
      <c r="V2685" s="263"/>
      <c r="W2685" s="263"/>
      <c r="X2685" s="158"/>
      <c r="Y2685" s="297">
        <f t="shared" si="121"/>
        <v>0</v>
      </c>
      <c r="Z2685" s="263"/>
      <c r="AA2685" s="263"/>
      <c r="AB2685" s="263"/>
      <c r="AC2685" s="263"/>
      <c r="AD2685" s="263"/>
      <c r="AE2685" s="263"/>
      <c r="AF2685" s="263">
        <v>2</v>
      </c>
      <c r="AG2685" s="158">
        <v>45097</v>
      </c>
      <c r="AH2685" s="297">
        <f t="shared" si="119"/>
        <v>2</v>
      </c>
      <c r="AI2685" s="573"/>
      <c r="AJ2685" s="574" t="s">
        <v>659</v>
      </c>
      <c r="AK2685" s="574" t="s">
        <v>430</v>
      </c>
      <c r="AL2685" s="574"/>
      <c r="AM2685" s="574"/>
      <c r="AN2685" s="574"/>
      <c r="AO2685" s="574"/>
      <c r="AP2685" s="574"/>
      <c r="AQ2685" s="574"/>
      <c r="AR2685" s="574"/>
      <c r="AS2685" s="575"/>
      <c r="AT2685" s="576"/>
      <c r="AU2685" s="575"/>
      <c r="AV2685" s="577"/>
      <c r="AW2685" s="159"/>
    </row>
    <row r="2686" spans="1:49" ht="38.25">
      <c r="A2686" s="395"/>
      <c r="B2686" s="395">
        <v>3410504100</v>
      </c>
      <c r="C2686" s="263" t="s">
        <v>9657</v>
      </c>
      <c r="D2686" s="263" t="s">
        <v>7474</v>
      </c>
      <c r="E2686" s="263" t="s">
        <v>4843</v>
      </c>
      <c r="F2686" s="263" t="s">
        <v>416</v>
      </c>
      <c r="G2686" s="263" t="s">
        <v>666</v>
      </c>
      <c r="H2686" s="263"/>
      <c r="I2686" s="263"/>
      <c r="J2686" s="263"/>
      <c r="K2686" s="263"/>
      <c r="L2686" s="263"/>
      <c r="M2686" s="263"/>
      <c r="N2686" s="263"/>
      <c r="O2686" s="158"/>
      <c r="P2686" s="296">
        <f t="shared" si="120"/>
        <v>0</v>
      </c>
      <c r="Q2686" s="263"/>
      <c r="R2686" s="263"/>
      <c r="S2686" s="263"/>
      <c r="T2686" s="263"/>
      <c r="U2686" s="263"/>
      <c r="V2686" s="263"/>
      <c r="W2686" s="263"/>
      <c r="X2686" s="158"/>
      <c r="Y2686" s="297">
        <f t="shared" si="121"/>
        <v>0</v>
      </c>
      <c r="Z2686" s="263"/>
      <c r="AA2686" s="263"/>
      <c r="AB2686" s="263"/>
      <c r="AC2686" s="263"/>
      <c r="AD2686" s="263"/>
      <c r="AE2686" s="263"/>
      <c r="AF2686" s="263">
        <v>1</v>
      </c>
      <c r="AG2686" s="158">
        <v>45251</v>
      </c>
      <c r="AH2686" s="297">
        <f t="shared" si="119"/>
        <v>1</v>
      </c>
      <c r="AI2686" s="573"/>
      <c r="AJ2686" s="574" t="s">
        <v>659</v>
      </c>
      <c r="AK2686" s="574" t="s">
        <v>430</v>
      </c>
      <c r="AL2686" s="574"/>
      <c r="AM2686" s="574"/>
      <c r="AN2686" s="574"/>
      <c r="AO2686" s="574"/>
      <c r="AP2686" s="574"/>
      <c r="AQ2686" s="574"/>
      <c r="AR2686" s="574"/>
      <c r="AS2686" s="575"/>
      <c r="AT2686" s="576"/>
      <c r="AU2686" s="575"/>
      <c r="AV2686" s="577"/>
      <c r="AW2686" s="159"/>
    </row>
    <row r="2687" spans="1:49" ht="38.25">
      <c r="A2687" s="395"/>
      <c r="B2687" s="395">
        <v>3410504100</v>
      </c>
      <c r="C2687" s="263" t="s">
        <v>9658</v>
      </c>
      <c r="D2687" s="263" t="s">
        <v>7474</v>
      </c>
      <c r="E2687" s="263" t="s">
        <v>4844</v>
      </c>
      <c r="F2687" s="263" t="s">
        <v>416</v>
      </c>
      <c r="G2687" s="263" t="s">
        <v>666</v>
      </c>
      <c r="H2687" s="263"/>
      <c r="I2687" s="263"/>
      <c r="J2687" s="263"/>
      <c r="K2687" s="263"/>
      <c r="L2687" s="263"/>
      <c r="M2687" s="263"/>
      <c r="N2687" s="263"/>
      <c r="O2687" s="158"/>
      <c r="P2687" s="296">
        <f t="shared" si="120"/>
        <v>0</v>
      </c>
      <c r="Q2687" s="263"/>
      <c r="R2687" s="263"/>
      <c r="S2687" s="263"/>
      <c r="T2687" s="263"/>
      <c r="U2687" s="263"/>
      <c r="V2687" s="263"/>
      <c r="W2687" s="263"/>
      <c r="X2687" s="158"/>
      <c r="Y2687" s="297">
        <f t="shared" si="121"/>
        <v>0</v>
      </c>
      <c r="Z2687" s="263"/>
      <c r="AA2687" s="263"/>
      <c r="AB2687" s="263"/>
      <c r="AC2687" s="263"/>
      <c r="AD2687" s="263"/>
      <c r="AE2687" s="263"/>
      <c r="AF2687" s="263">
        <v>1</v>
      </c>
      <c r="AG2687" s="158">
        <v>45247</v>
      </c>
      <c r="AH2687" s="297">
        <f t="shared" si="119"/>
        <v>1</v>
      </c>
      <c r="AI2687" s="573"/>
      <c r="AJ2687" s="574" t="s">
        <v>659</v>
      </c>
      <c r="AK2687" s="574" t="s">
        <v>430</v>
      </c>
      <c r="AL2687" s="574"/>
      <c r="AM2687" s="574"/>
      <c r="AN2687" s="574"/>
      <c r="AO2687" s="574"/>
      <c r="AP2687" s="574"/>
      <c r="AQ2687" s="574"/>
      <c r="AR2687" s="574"/>
      <c r="AS2687" s="575"/>
      <c r="AT2687" s="576"/>
      <c r="AU2687" s="575"/>
      <c r="AV2687" s="577"/>
      <c r="AW2687" s="159"/>
    </row>
    <row r="2688" spans="1:49" ht="25.5">
      <c r="A2688" s="395"/>
      <c r="B2688" s="395">
        <v>3514622200</v>
      </c>
      <c r="C2688" s="263" t="s">
        <v>9659</v>
      </c>
      <c r="D2688" s="263" t="s">
        <v>9660</v>
      </c>
      <c r="E2688" s="263" t="s">
        <v>4845</v>
      </c>
      <c r="F2688" s="263" t="s">
        <v>416</v>
      </c>
      <c r="G2688" s="263" t="s">
        <v>666</v>
      </c>
      <c r="H2688" s="263"/>
      <c r="I2688" s="263"/>
      <c r="J2688" s="263"/>
      <c r="K2688" s="263"/>
      <c r="L2688" s="263"/>
      <c r="M2688" s="263"/>
      <c r="N2688" s="263"/>
      <c r="O2688" s="158"/>
      <c r="P2688" s="296">
        <f t="shared" si="120"/>
        <v>0</v>
      </c>
      <c r="Q2688" s="263"/>
      <c r="R2688" s="263"/>
      <c r="S2688" s="263"/>
      <c r="T2688" s="263"/>
      <c r="U2688" s="263"/>
      <c r="V2688" s="263"/>
      <c r="W2688" s="263"/>
      <c r="X2688" s="158"/>
      <c r="Y2688" s="297">
        <f t="shared" si="121"/>
        <v>0</v>
      </c>
      <c r="Z2688" s="263"/>
      <c r="AA2688" s="263"/>
      <c r="AB2688" s="263"/>
      <c r="AC2688" s="263"/>
      <c r="AD2688" s="263"/>
      <c r="AE2688" s="263"/>
      <c r="AF2688" s="263">
        <v>1</v>
      </c>
      <c r="AG2688" s="158">
        <v>45147</v>
      </c>
      <c r="AH2688" s="297">
        <f t="shared" si="119"/>
        <v>1</v>
      </c>
      <c r="AI2688" s="573"/>
      <c r="AJ2688" s="574" t="s">
        <v>659</v>
      </c>
      <c r="AK2688" s="574" t="s">
        <v>430</v>
      </c>
      <c r="AL2688" s="574"/>
      <c r="AM2688" s="574"/>
      <c r="AN2688" s="574"/>
      <c r="AO2688" s="574"/>
      <c r="AP2688" s="574"/>
      <c r="AQ2688" s="574"/>
      <c r="AR2688" s="574"/>
      <c r="AS2688" s="575"/>
      <c r="AT2688" s="576"/>
      <c r="AU2688" s="575"/>
      <c r="AV2688" s="577"/>
      <c r="AW2688" s="159"/>
    </row>
    <row r="2689" spans="1:49" ht="38.25">
      <c r="A2689" s="395"/>
      <c r="B2689" s="395">
        <v>3410504100</v>
      </c>
      <c r="C2689" s="263" t="s">
        <v>9661</v>
      </c>
      <c r="D2689" s="263" t="s">
        <v>7474</v>
      </c>
      <c r="E2689" s="263" t="s">
        <v>4846</v>
      </c>
      <c r="F2689" s="263" t="s">
        <v>416</v>
      </c>
      <c r="G2689" s="263" t="s">
        <v>666</v>
      </c>
      <c r="H2689" s="263"/>
      <c r="I2689" s="263"/>
      <c r="J2689" s="263"/>
      <c r="K2689" s="263"/>
      <c r="L2689" s="263"/>
      <c r="M2689" s="263"/>
      <c r="N2689" s="263"/>
      <c r="O2689" s="158"/>
      <c r="P2689" s="296">
        <f t="shared" si="120"/>
        <v>0</v>
      </c>
      <c r="Q2689" s="263"/>
      <c r="R2689" s="263"/>
      <c r="S2689" s="263"/>
      <c r="T2689" s="263"/>
      <c r="U2689" s="263"/>
      <c r="V2689" s="263"/>
      <c r="W2689" s="263"/>
      <c r="X2689" s="158"/>
      <c r="Y2689" s="297">
        <f t="shared" si="121"/>
        <v>0</v>
      </c>
      <c r="Z2689" s="263"/>
      <c r="AA2689" s="263"/>
      <c r="AB2689" s="263"/>
      <c r="AC2689" s="263"/>
      <c r="AD2689" s="263"/>
      <c r="AE2689" s="263"/>
      <c r="AF2689" s="263">
        <v>1</v>
      </c>
      <c r="AG2689" s="158">
        <v>45238</v>
      </c>
      <c r="AH2689" s="297">
        <f t="shared" si="119"/>
        <v>1</v>
      </c>
      <c r="AI2689" s="573"/>
      <c r="AJ2689" s="574" t="s">
        <v>659</v>
      </c>
      <c r="AK2689" s="574" t="s">
        <v>430</v>
      </c>
      <c r="AL2689" s="574"/>
      <c r="AM2689" s="574"/>
      <c r="AN2689" s="574"/>
      <c r="AO2689" s="574"/>
      <c r="AP2689" s="574"/>
      <c r="AQ2689" s="574"/>
      <c r="AR2689" s="574"/>
      <c r="AS2689" s="575"/>
      <c r="AT2689" s="576"/>
      <c r="AU2689" s="575"/>
      <c r="AV2689" s="577"/>
      <c r="AW2689" s="159"/>
    </row>
    <row r="2690" spans="1:49" ht="38.25">
      <c r="A2690" s="395"/>
      <c r="B2690" s="395">
        <v>3410504100</v>
      </c>
      <c r="C2690" s="263" t="s">
        <v>9662</v>
      </c>
      <c r="D2690" s="263" t="s">
        <v>7474</v>
      </c>
      <c r="E2690" s="263" t="s">
        <v>4847</v>
      </c>
      <c r="F2690" s="263" t="s">
        <v>416</v>
      </c>
      <c r="G2690" s="263" t="s">
        <v>666</v>
      </c>
      <c r="H2690" s="263"/>
      <c r="I2690" s="263"/>
      <c r="J2690" s="263"/>
      <c r="K2690" s="263"/>
      <c r="L2690" s="263"/>
      <c r="M2690" s="263"/>
      <c r="N2690" s="263"/>
      <c r="O2690" s="158"/>
      <c r="P2690" s="296">
        <f t="shared" si="120"/>
        <v>0</v>
      </c>
      <c r="Q2690" s="263"/>
      <c r="R2690" s="263"/>
      <c r="S2690" s="263"/>
      <c r="T2690" s="263"/>
      <c r="U2690" s="263"/>
      <c r="V2690" s="263"/>
      <c r="W2690" s="263"/>
      <c r="X2690" s="158"/>
      <c r="Y2690" s="297">
        <f t="shared" si="121"/>
        <v>0</v>
      </c>
      <c r="Z2690" s="263"/>
      <c r="AA2690" s="263"/>
      <c r="AB2690" s="263"/>
      <c r="AC2690" s="263"/>
      <c r="AD2690" s="263"/>
      <c r="AE2690" s="263"/>
      <c r="AF2690" s="263">
        <v>1</v>
      </c>
      <c r="AG2690" s="158">
        <v>45251</v>
      </c>
      <c r="AH2690" s="297">
        <f t="shared" si="119"/>
        <v>1</v>
      </c>
      <c r="AI2690" s="573"/>
      <c r="AJ2690" s="574" t="s">
        <v>659</v>
      </c>
      <c r="AK2690" s="574" t="s">
        <v>430</v>
      </c>
      <c r="AL2690" s="574"/>
      <c r="AM2690" s="574"/>
      <c r="AN2690" s="574"/>
      <c r="AO2690" s="574"/>
      <c r="AP2690" s="574"/>
      <c r="AQ2690" s="574"/>
      <c r="AR2690" s="574"/>
      <c r="AS2690" s="575"/>
      <c r="AT2690" s="576"/>
      <c r="AU2690" s="575"/>
      <c r="AV2690" s="577"/>
      <c r="AW2690" s="159"/>
    </row>
    <row r="2691" spans="1:49" ht="38.25">
      <c r="A2691" s="395"/>
      <c r="B2691" s="395">
        <v>3410504100</v>
      </c>
      <c r="C2691" s="263" t="s">
        <v>9663</v>
      </c>
      <c r="D2691" s="263" t="s">
        <v>7474</v>
      </c>
      <c r="E2691" s="263" t="s">
        <v>4848</v>
      </c>
      <c r="F2691" s="263" t="s">
        <v>416</v>
      </c>
      <c r="G2691" s="263" t="s">
        <v>666</v>
      </c>
      <c r="H2691" s="263"/>
      <c r="I2691" s="263"/>
      <c r="J2691" s="263"/>
      <c r="K2691" s="263"/>
      <c r="L2691" s="263"/>
      <c r="M2691" s="263"/>
      <c r="N2691" s="263"/>
      <c r="O2691" s="158"/>
      <c r="P2691" s="296">
        <f t="shared" si="120"/>
        <v>0</v>
      </c>
      <c r="Q2691" s="263"/>
      <c r="R2691" s="263"/>
      <c r="S2691" s="263"/>
      <c r="T2691" s="263"/>
      <c r="U2691" s="263"/>
      <c r="V2691" s="263"/>
      <c r="W2691" s="263"/>
      <c r="X2691" s="158"/>
      <c r="Y2691" s="297">
        <f t="shared" si="121"/>
        <v>0</v>
      </c>
      <c r="Z2691" s="263"/>
      <c r="AA2691" s="263"/>
      <c r="AB2691" s="263"/>
      <c r="AC2691" s="263"/>
      <c r="AD2691" s="263"/>
      <c r="AE2691" s="263"/>
      <c r="AF2691" s="263">
        <v>1</v>
      </c>
      <c r="AG2691" s="158">
        <v>45251</v>
      </c>
      <c r="AH2691" s="297">
        <f t="shared" si="119"/>
        <v>1</v>
      </c>
      <c r="AI2691" s="573"/>
      <c r="AJ2691" s="574" t="s">
        <v>659</v>
      </c>
      <c r="AK2691" s="574" t="s">
        <v>430</v>
      </c>
      <c r="AL2691" s="574"/>
      <c r="AM2691" s="574"/>
      <c r="AN2691" s="574"/>
      <c r="AO2691" s="574"/>
      <c r="AP2691" s="574"/>
      <c r="AQ2691" s="574"/>
      <c r="AR2691" s="574"/>
      <c r="AS2691" s="575"/>
      <c r="AT2691" s="576"/>
      <c r="AU2691" s="575"/>
      <c r="AV2691" s="577"/>
      <c r="AW2691" s="159"/>
    </row>
    <row r="2692" spans="1:49" ht="38.25">
      <c r="A2692" s="395"/>
      <c r="B2692" s="395">
        <v>3410504100</v>
      </c>
      <c r="C2692" s="263" t="s">
        <v>9664</v>
      </c>
      <c r="D2692" s="263" t="s">
        <v>7474</v>
      </c>
      <c r="E2692" s="263" t="s">
        <v>4849</v>
      </c>
      <c r="F2692" s="263" t="s">
        <v>416</v>
      </c>
      <c r="G2692" s="263" t="s">
        <v>666</v>
      </c>
      <c r="H2692" s="263"/>
      <c r="I2692" s="263"/>
      <c r="J2692" s="263"/>
      <c r="K2692" s="263"/>
      <c r="L2692" s="263"/>
      <c r="M2692" s="263"/>
      <c r="N2692" s="263"/>
      <c r="O2692" s="158"/>
      <c r="P2692" s="296">
        <f t="shared" si="120"/>
        <v>0</v>
      </c>
      <c r="Q2692" s="263"/>
      <c r="R2692" s="263"/>
      <c r="S2692" s="263"/>
      <c r="T2692" s="263"/>
      <c r="U2692" s="263"/>
      <c r="V2692" s="263"/>
      <c r="W2692" s="263"/>
      <c r="X2692" s="158"/>
      <c r="Y2692" s="297">
        <f t="shared" si="121"/>
        <v>0</v>
      </c>
      <c r="Z2692" s="263"/>
      <c r="AA2692" s="263"/>
      <c r="AB2692" s="263"/>
      <c r="AC2692" s="263"/>
      <c r="AD2692" s="263"/>
      <c r="AE2692" s="263"/>
      <c r="AF2692" s="263">
        <v>1</v>
      </c>
      <c r="AG2692" s="158">
        <v>45251</v>
      </c>
      <c r="AH2692" s="297">
        <f t="shared" si="119"/>
        <v>1</v>
      </c>
      <c r="AI2692" s="573"/>
      <c r="AJ2692" s="574" t="s">
        <v>659</v>
      </c>
      <c r="AK2692" s="574" t="s">
        <v>430</v>
      </c>
      <c r="AL2692" s="574"/>
      <c r="AM2692" s="574"/>
      <c r="AN2692" s="574"/>
      <c r="AO2692" s="574"/>
      <c r="AP2692" s="574"/>
      <c r="AQ2692" s="574"/>
      <c r="AR2692" s="574"/>
      <c r="AS2692" s="575"/>
      <c r="AT2692" s="576"/>
      <c r="AU2692" s="575"/>
      <c r="AV2692" s="577"/>
      <c r="AW2692" s="159"/>
    </row>
    <row r="2693" spans="1:49" ht="38.25">
      <c r="A2693" s="395"/>
      <c r="B2693" s="395">
        <v>3410504100</v>
      </c>
      <c r="C2693" s="263" t="s">
        <v>9665</v>
      </c>
      <c r="D2693" s="263" t="s">
        <v>7474</v>
      </c>
      <c r="E2693" s="263" t="s">
        <v>4850</v>
      </c>
      <c r="F2693" s="263" t="s">
        <v>416</v>
      </c>
      <c r="G2693" s="263" t="s">
        <v>666</v>
      </c>
      <c r="H2693" s="263"/>
      <c r="I2693" s="263"/>
      <c r="J2693" s="263"/>
      <c r="K2693" s="263"/>
      <c r="L2693" s="263"/>
      <c r="M2693" s="263"/>
      <c r="N2693" s="263"/>
      <c r="O2693" s="158"/>
      <c r="P2693" s="296">
        <f t="shared" si="120"/>
        <v>0</v>
      </c>
      <c r="Q2693" s="263"/>
      <c r="R2693" s="263"/>
      <c r="S2693" s="263"/>
      <c r="T2693" s="263"/>
      <c r="U2693" s="263"/>
      <c r="V2693" s="263"/>
      <c r="W2693" s="263"/>
      <c r="X2693" s="158"/>
      <c r="Y2693" s="297">
        <f t="shared" si="121"/>
        <v>0</v>
      </c>
      <c r="Z2693" s="263"/>
      <c r="AA2693" s="263"/>
      <c r="AB2693" s="263"/>
      <c r="AC2693" s="263"/>
      <c r="AD2693" s="263"/>
      <c r="AE2693" s="263"/>
      <c r="AF2693" s="263">
        <v>1</v>
      </c>
      <c r="AG2693" s="158">
        <v>45251</v>
      </c>
      <c r="AH2693" s="297">
        <f t="shared" si="119"/>
        <v>1</v>
      </c>
      <c r="AI2693" s="573"/>
      <c r="AJ2693" s="574" t="s">
        <v>659</v>
      </c>
      <c r="AK2693" s="574" t="s">
        <v>430</v>
      </c>
      <c r="AL2693" s="574"/>
      <c r="AM2693" s="574"/>
      <c r="AN2693" s="574"/>
      <c r="AO2693" s="574"/>
      <c r="AP2693" s="574"/>
      <c r="AQ2693" s="574"/>
      <c r="AR2693" s="574"/>
      <c r="AS2693" s="575"/>
      <c r="AT2693" s="576"/>
      <c r="AU2693" s="575"/>
      <c r="AV2693" s="577"/>
      <c r="AW2693" s="159"/>
    </row>
    <row r="2694" spans="1:49" ht="38.25">
      <c r="A2694" s="395"/>
      <c r="B2694" s="395">
        <v>3410504100</v>
      </c>
      <c r="C2694" s="263" t="s">
        <v>9666</v>
      </c>
      <c r="D2694" s="263" t="s">
        <v>7474</v>
      </c>
      <c r="E2694" s="263" t="s">
        <v>4851</v>
      </c>
      <c r="F2694" s="263" t="s">
        <v>416</v>
      </c>
      <c r="G2694" s="263" t="s">
        <v>666</v>
      </c>
      <c r="H2694" s="263"/>
      <c r="I2694" s="263"/>
      <c r="J2694" s="263"/>
      <c r="K2694" s="263"/>
      <c r="L2694" s="263"/>
      <c r="M2694" s="263"/>
      <c r="N2694" s="263"/>
      <c r="O2694" s="158"/>
      <c r="P2694" s="296">
        <f t="shared" si="120"/>
        <v>0</v>
      </c>
      <c r="Q2694" s="263"/>
      <c r="R2694" s="263"/>
      <c r="S2694" s="263"/>
      <c r="T2694" s="263"/>
      <c r="U2694" s="263"/>
      <c r="V2694" s="263"/>
      <c r="W2694" s="263"/>
      <c r="X2694" s="158"/>
      <c r="Y2694" s="297">
        <f t="shared" si="121"/>
        <v>0</v>
      </c>
      <c r="Z2694" s="263"/>
      <c r="AA2694" s="263"/>
      <c r="AB2694" s="263"/>
      <c r="AC2694" s="263"/>
      <c r="AD2694" s="263"/>
      <c r="AE2694" s="263"/>
      <c r="AF2694" s="263">
        <v>1</v>
      </c>
      <c r="AG2694" s="158">
        <v>45251</v>
      </c>
      <c r="AH2694" s="297">
        <f t="shared" si="119"/>
        <v>1</v>
      </c>
      <c r="AI2694" s="573"/>
      <c r="AJ2694" s="574" t="s">
        <v>659</v>
      </c>
      <c r="AK2694" s="574" t="s">
        <v>430</v>
      </c>
      <c r="AL2694" s="574"/>
      <c r="AM2694" s="574"/>
      <c r="AN2694" s="574"/>
      <c r="AO2694" s="574"/>
      <c r="AP2694" s="574"/>
      <c r="AQ2694" s="574"/>
      <c r="AR2694" s="574"/>
      <c r="AS2694" s="575"/>
      <c r="AT2694" s="576"/>
      <c r="AU2694" s="575"/>
      <c r="AV2694" s="577"/>
      <c r="AW2694" s="159"/>
    </row>
    <row r="2695" spans="1:49" ht="38.25">
      <c r="A2695" s="395"/>
      <c r="B2695" s="395">
        <v>3410504100</v>
      </c>
      <c r="C2695" s="263" t="s">
        <v>9667</v>
      </c>
      <c r="D2695" s="263" t="s">
        <v>7474</v>
      </c>
      <c r="E2695" s="263" t="s">
        <v>4852</v>
      </c>
      <c r="F2695" s="263" t="s">
        <v>416</v>
      </c>
      <c r="G2695" s="263" t="s">
        <v>666</v>
      </c>
      <c r="H2695" s="263"/>
      <c r="I2695" s="263"/>
      <c r="J2695" s="263"/>
      <c r="K2695" s="263"/>
      <c r="L2695" s="263"/>
      <c r="M2695" s="263"/>
      <c r="N2695" s="263"/>
      <c r="O2695" s="158"/>
      <c r="P2695" s="296">
        <f t="shared" si="120"/>
        <v>0</v>
      </c>
      <c r="Q2695" s="263"/>
      <c r="R2695" s="263"/>
      <c r="S2695" s="263"/>
      <c r="T2695" s="263"/>
      <c r="U2695" s="263"/>
      <c r="V2695" s="263"/>
      <c r="W2695" s="263"/>
      <c r="X2695" s="158"/>
      <c r="Y2695" s="297">
        <f t="shared" si="121"/>
        <v>0</v>
      </c>
      <c r="Z2695" s="263"/>
      <c r="AA2695" s="263"/>
      <c r="AB2695" s="263"/>
      <c r="AC2695" s="263"/>
      <c r="AD2695" s="263"/>
      <c r="AE2695" s="263"/>
      <c r="AF2695" s="263">
        <v>1</v>
      </c>
      <c r="AG2695" s="158">
        <v>45238</v>
      </c>
      <c r="AH2695" s="297">
        <f t="shared" si="119"/>
        <v>1</v>
      </c>
      <c r="AI2695" s="573"/>
      <c r="AJ2695" s="574" t="s">
        <v>659</v>
      </c>
      <c r="AK2695" s="574" t="s">
        <v>430</v>
      </c>
      <c r="AL2695" s="574"/>
      <c r="AM2695" s="574"/>
      <c r="AN2695" s="574"/>
      <c r="AO2695" s="574"/>
      <c r="AP2695" s="574"/>
      <c r="AQ2695" s="574"/>
      <c r="AR2695" s="574"/>
      <c r="AS2695" s="575"/>
      <c r="AT2695" s="576"/>
      <c r="AU2695" s="575"/>
      <c r="AV2695" s="577"/>
      <c r="AW2695" s="159"/>
    </row>
    <row r="2696" spans="1:49" ht="38.25">
      <c r="A2696" s="395"/>
      <c r="B2696" s="395">
        <v>3410504100</v>
      </c>
      <c r="C2696" s="263" t="s">
        <v>9668</v>
      </c>
      <c r="D2696" s="263" t="s">
        <v>7474</v>
      </c>
      <c r="E2696" s="263" t="s">
        <v>4853</v>
      </c>
      <c r="F2696" s="263" t="s">
        <v>416</v>
      </c>
      <c r="G2696" s="263" t="s">
        <v>666</v>
      </c>
      <c r="H2696" s="263"/>
      <c r="I2696" s="263"/>
      <c r="J2696" s="263"/>
      <c r="K2696" s="263"/>
      <c r="L2696" s="263"/>
      <c r="M2696" s="263"/>
      <c r="N2696" s="263"/>
      <c r="O2696" s="158"/>
      <c r="P2696" s="296">
        <f t="shared" si="120"/>
        <v>0</v>
      </c>
      <c r="Q2696" s="263"/>
      <c r="R2696" s="263"/>
      <c r="S2696" s="263"/>
      <c r="T2696" s="263"/>
      <c r="U2696" s="263"/>
      <c r="V2696" s="263"/>
      <c r="W2696" s="263"/>
      <c r="X2696" s="158"/>
      <c r="Y2696" s="297">
        <f t="shared" si="121"/>
        <v>0</v>
      </c>
      <c r="Z2696" s="263"/>
      <c r="AA2696" s="263"/>
      <c r="AB2696" s="263"/>
      <c r="AC2696" s="263"/>
      <c r="AD2696" s="263"/>
      <c r="AE2696" s="263"/>
      <c r="AF2696" s="263">
        <v>1</v>
      </c>
      <c r="AG2696" s="158">
        <v>45251</v>
      </c>
      <c r="AH2696" s="297">
        <f t="shared" si="119"/>
        <v>1</v>
      </c>
      <c r="AI2696" s="573"/>
      <c r="AJ2696" s="574" t="s">
        <v>659</v>
      </c>
      <c r="AK2696" s="574" t="s">
        <v>430</v>
      </c>
      <c r="AL2696" s="574"/>
      <c r="AM2696" s="574"/>
      <c r="AN2696" s="574"/>
      <c r="AO2696" s="574"/>
      <c r="AP2696" s="574"/>
      <c r="AQ2696" s="574"/>
      <c r="AR2696" s="574"/>
      <c r="AS2696" s="575"/>
      <c r="AT2696" s="576"/>
      <c r="AU2696" s="575"/>
      <c r="AV2696" s="577"/>
      <c r="AW2696" s="159"/>
    </row>
    <row r="2697" spans="1:49" ht="38.25">
      <c r="A2697" s="395"/>
      <c r="B2697" s="395">
        <v>3410504100</v>
      </c>
      <c r="C2697" s="263" t="s">
        <v>9669</v>
      </c>
      <c r="D2697" s="263" t="s">
        <v>7474</v>
      </c>
      <c r="E2697" s="263" t="s">
        <v>4854</v>
      </c>
      <c r="F2697" s="263" t="s">
        <v>416</v>
      </c>
      <c r="G2697" s="263" t="s">
        <v>666</v>
      </c>
      <c r="H2697" s="263"/>
      <c r="I2697" s="263"/>
      <c r="J2697" s="263"/>
      <c r="K2697" s="263"/>
      <c r="L2697" s="263"/>
      <c r="M2697" s="263"/>
      <c r="N2697" s="263"/>
      <c r="O2697" s="158"/>
      <c r="P2697" s="296">
        <f t="shared" si="120"/>
        <v>0</v>
      </c>
      <c r="Q2697" s="263"/>
      <c r="R2697" s="263"/>
      <c r="S2697" s="263"/>
      <c r="T2697" s="263"/>
      <c r="U2697" s="263"/>
      <c r="V2697" s="263"/>
      <c r="W2697" s="263"/>
      <c r="X2697" s="158"/>
      <c r="Y2697" s="297">
        <f t="shared" si="121"/>
        <v>0</v>
      </c>
      <c r="Z2697" s="263"/>
      <c r="AA2697" s="263"/>
      <c r="AB2697" s="263"/>
      <c r="AC2697" s="263"/>
      <c r="AD2697" s="263"/>
      <c r="AE2697" s="263"/>
      <c r="AF2697" s="263">
        <v>1</v>
      </c>
      <c r="AG2697" s="158">
        <v>45251</v>
      </c>
      <c r="AH2697" s="297">
        <f t="shared" si="119"/>
        <v>1</v>
      </c>
      <c r="AI2697" s="573"/>
      <c r="AJ2697" s="574" t="s">
        <v>659</v>
      </c>
      <c r="AK2697" s="574" t="s">
        <v>430</v>
      </c>
      <c r="AL2697" s="574"/>
      <c r="AM2697" s="574"/>
      <c r="AN2697" s="574"/>
      <c r="AO2697" s="574"/>
      <c r="AP2697" s="574"/>
      <c r="AQ2697" s="574"/>
      <c r="AR2697" s="574"/>
      <c r="AS2697" s="575"/>
      <c r="AT2697" s="576"/>
      <c r="AU2697" s="575"/>
      <c r="AV2697" s="577"/>
      <c r="AW2697" s="159"/>
    </row>
    <row r="2698" spans="1:49" ht="38.25">
      <c r="A2698" s="395"/>
      <c r="B2698" s="395">
        <v>3410504100</v>
      </c>
      <c r="C2698" s="263" t="s">
        <v>9670</v>
      </c>
      <c r="D2698" s="263" t="s">
        <v>7474</v>
      </c>
      <c r="E2698" s="263" t="s">
        <v>4855</v>
      </c>
      <c r="F2698" s="263" t="s">
        <v>416</v>
      </c>
      <c r="G2698" s="263" t="s">
        <v>666</v>
      </c>
      <c r="H2698" s="263"/>
      <c r="I2698" s="263"/>
      <c r="J2698" s="263"/>
      <c r="K2698" s="263"/>
      <c r="L2698" s="263"/>
      <c r="M2698" s="263"/>
      <c r="N2698" s="263"/>
      <c r="O2698" s="158"/>
      <c r="P2698" s="296">
        <f t="shared" si="120"/>
        <v>0</v>
      </c>
      <c r="Q2698" s="263"/>
      <c r="R2698" s="263"/>
      <c r="S2698" s="263"/>
      <c r="T2698" s="263"/>
      <c r="U2698" s="263"/>
      <c r="V2698" s="263"/>
      <c r="W2698" s="263"/>
      <c r="X2698" s="158"/>
      <c r="Y2698" s="297">
        <f t="shared" si="121"/>
        <v>0</v>
      </c>
      <c r="Z2698" s="263"/>
      <c r="AA2698" s="263"/>
      <c r="AB2698" s="263"/>
      <c r="AC2698" s="263"/>
      <c r="AD2698" s="263"/>
      <c r="AE2698" s="263"/>
      <c r="AF2698" s="263">
        <v>1</v>
      </c>
      <c r="AG2698" s="158">
        <v>45247</v>
      </c>
      <c r="AH2698" s="297">
        <f t="shared" si="119"/>
        <v>1</v>
      </c>
      <c r="AI2698" s="573"/>
      <c r="AJ2698" s="574" t="s">
        <v>659</v>
      </c>
      <c r="AK2698" s="574" t="s">
        <v>430</v>
      </c>
      <c r="AL2698" s="574"/>
      <c r="AM2698" s="574"/>
      <c r="AN2698" s="574"/>
      <c r="AO2698" s="574"/>
      <c r="AP2698" s="574"/>
      <c r="AQ2698" s="574"/>
      <c r="AR2698" s="574"/>
      <c r="AS2698" s="575"/>
      <c r="AT2698" s="576"/>
      <c r="AU2698" s="575"/>
      <c r="AV2698" s="577"/>
      <c r="AW2698" s="159"/>
    </row>
    <row r="2699" spans="1:49" ht="38.25">
      <c r="A2699" s="395"/>
      <c r="B2699" s="395">
        <v>3410504100</v>
      </c>
      <c r="C2699" s="263" t="s">
        <v>9671</v>
      </c>
      <c r="D2699" s="263" t="s">
        <v>7474</v>
      </c>
      <c r="E2699" s="263" t="s">
        <v>4856</v>
      </c>
      <c r="F2699" s="263" t="s">
        <v>416</v>
      </c>
      <c r="G2699" s="263" t="s">
        <v>666</v>
      </c>
      <c r="H2699" s="263"/>
      <c r="I2699" s="263"/>
      <c r="J2699" s="263"/>
      <c r="K2699" s="263"/>
      <c r="L2699" s="263"/>
      <c r="M2699" s="263"/>
      <c r="N2699" s="263"/>
      <c r="O2699" s="158"/>
      <c r="P2699" s="296">
        <f t="shared" si="120"/>
        <v>0</v>
      </c>
      <c r="Q2699" s="263"/>
      <c r="R2699" s="263"/>
      <c r="S2699" s="263"/>
      <c r="T2699" s="263"/>
      <c r="U2699" s="263"/>
      <c r="V2699" s="263"/>
      <c r="W2699" s="263"/>
      <c r="X2699" s="158"/>
      <c r="Y2699" s="297">
        <f t="shared" si="121"/>
        <v>0</v>
      </c>
      <c r="Z2699" s="263"/>
      <c r="AA2699" s="263"/>
      <c r="AB2699" s="263"/>
      <c r="AC2699" s="263"/>
      <c r="AD2699" s="263"/>
      <c r="AE2699" s="263"/>
      <c r="AF2699" s="263">
        <v>1</v>
      </c>
      <c r="AG2699" s="158">
        <v>45251</v>
      </c>
      <c r="AH2699" s="297">
        <f t="shared" si="119"/>
        <v>1</v>
      </c>
      <c r="AI2699" s="573"/>
      <c r="AJ2699" s="574" t="s">
        <v>659</v>
      </c>
      <c r="AK2699" s="574" t="s">
        <v>430</v>
      </c>
      <c r="AL2699" s="574"/>
      <c r="AM2699" s="574"/>
      <c r="AN2699" s="574"/>
      <c r="AO2699" s="574"/>
      <c r="AP2699" s="574"/>
      <c r="AQ2699" s="574"/>
      <c r="AR2699" s="574"/>
      <c r="AS2699" s="575"/>
      <c r="AT2699" s="576"/>
      <c r="AU2699" s="575"/>
      <c r="AV2699" s="577"/>
      <c r="AW2699" s="159"/>
    </row>
    <row r="2700" spans="1:49" ht="38.25">
      <c r="A2700" s="395"/>
      <c r="B2700" s="395">
        <v>3410504100</v>
      </c>
      <c r="C2700" s="263" t="s">
        <v>9672</v>
      </c>
      <c r="D2700" s="263" t="s">
        <v>7474</v>
      </c>
      <c r="E2700" s="263" t="s">
        <v>4857</v>
      </c>
      <c r="F2700" s="263" t="s">
        <v>416</v>
      </c>
      <c r="G2700" s="263" t="s">
        <v>666</v>
      </c>
      <c r="H2700" s="263"/>
      <c r="I2700" s="263"/>
      <c r="J2700" s="263"/>
      <c r="K2700" s="263"/>
      <c r="L2700" s="263"/>
      <c r="M2700" s="263"/>
      <c r="N2700" s="263"/>
      <c r="O2700" s="158"/>
      <c r="P2700" s="296">
        <f t="shared" si="120"/>
        <v>0</v>
      </c>
      <c r="Q2700" s="263"/>
      <c r="R2700" s="263"/>
      <c r="S2700" s="263"/>
      <c r="T2700" s="263"/>
      <c r="U2700" s="263"/>
      <c r="V2700" s="263"/>
      <c r="W2700" s="263"/>
      <c r="X2700" s="158"/>
      <c r="Y2700" s="297">
        <f t="shared" si="121"/>
        <v>0</v>
      </c>
      <c r="Z2700" s="263"/>
      <c r="AA2700" s="263"/>
      <c r="AB2700" s="263"/>
      <c r="AC2700" s="263"/>
      <c r="AD2700" s="263"/>
      <c r="AE2700" s="263"/>
      <c r="AF2700" s="263">
        <v>1</v>
      </c>
      <c r="AG2700" s="158">
        <v>45247</v>
      </c>
      <c r="AH2700" s="297">
        <f t="shared" si="119"/>
        <v>1</v>
      </c>
      <c r="AI2700" s="573"/>
      <c r="AJ2700" s="574" t="s">
        <v>659</v>
      </c>
      <c r="AK2700" s="574" t="s">
        <v>430</v>
      </c>
      <c r="AL2700" s="574"/>
      <c r="AM2700" s="574"/>
      <c r="AN2700" s="574"/>
      <c r="AO2700" s="574"/>
      <c r="AP2700" s="574"/>
      <c r="AQ2700" s="574"/>
      <c r="AR2700" s="574"/>
      <c r="AS2700" s="575"/>
      <c r="AT2700" s="576"/>
      <c r="AU2700" s="575"/>
      <c r="AV2700" s="577"/>
      <c r="AW2700" s="159"/>
    </row>
    <row r="2701" spans="1:49" ht="25.5">
      <c r="A2701" s="395"/>
      <c r="B2701" s="395">
        <v>4250701000</v>
      </c>
      <c r="C2701" s="263" t="s">
        <v>9673</v>
      </c>
      <c r="D2701" s="263" t="s">
        <v>9674</v>
      </c>
      <c r="E2701" s="263" t="s">
        <v>4858</v>
      </c>
      <c r="F2701" s="263" t="s">
        <v>416</v>
      </c>
      <c r="G2701" s="263" t="s">
        <v>666</v>
      </c>
      <c r="H2701" s="263"/>
      <c r="I2701" s="263"/>
      <c r="J2701" s="263"/>
      <c r="K2701" s="263"/>
      <c r="L2701" s="263"/>
      <c r="M2701" s="263"/>
      <c r="N2701" s="263"/>
      <c r="O2701" s="158"/>
      <c r="P2701" s="296">
        <f t="shared" si="120"/>
        <v>0</v>
      </c>
      <c r="Q2701" s="263"/>
      <c r="R2701" s="263"/>
      <c r="S2701" s="263"/>
      <c r="T2701" s="263"/>
      <c r="U2701" s="263"/>
      <c r="V2701" s="263"/>
      <c r="W2701" s="263"/>
      <c r="X2701" s="158"/>
      <c r="Y2701" s="297">
        <f t="shared" si="121"/>
        <v>0</v>
      </c>
      <c r="Z2701" s="263"/>
      <c r="AA2701" s="263"/>
      <c r="AB2701" s="263"/>
      <c r="AC2701" s="263"/>
      <c r="AD2701" s="263"/>
      <c r="AE2701" s="263"/>
      <c r="AF2701" s="263">
        <v>1</v>
      </c>
      <c r="AG2701" s="158">
        <v>45133</v>
      </c>
      <c r="AH2701" s="297">
        <f t="shared" si="119"/>
        <v>1</v>
      </c>
      <c r="AI2701" s="573"/>
      <c r="AJ2701" s="574" t="s">
        <v>659</v>
      </c>
      <c r="AK2701" s="574" t="s">
        <v>430</v>
      </c>
      <c r="AL2701" s="574"/>
      <c r="AM2701" s="574"/>
      <c r="AN2701" s="574"/>
      <c r="AO2701" s="574"/>
      <c r="AP2701" s="574"/>
      <c r="AQ2701" s="574"/>
      <c r="AR2701" s="574"/>
      <c r="AS2701" s="575"/>
      <c r="AT2701" s="576"/>
      <c r="AU2701" s="575"/>
      <c r="AV2701" s="577"/>
      <c r="AW2701" s="159"/>
    </row>
    <row r="2702" spans="1:49" ht="25.5">
      <c r="A2702" s="395"/>
      <c r="B2702" s="395">
        <v>4656422700</v>
      </c>
      <c r="C2702" s="263" t="s">
        <v>9675</v>
      </c>
      <c r="D2702" s="263" t="s">
        <v>9676</v>
      </c>
      <c r="E2702" s="263" t="s">
        <v>4859</v>
      </c>
      <c r="F2702" s="263" t="s">
        <v>416</v>
      </c>
      <c r="G2702" s="263" t="s">
        <v>666</v>
      </c>
      <c r="H2702" s="263"/>
      <c r="I2702" s="263"/>
      <c r="J2702" s="263"/>
      <c r="K2702" s="263"/>
      <c r="L2702" s="263"/>
      <c r="M2702" s="263"/>
      <c r="N2702" s="263"/>
      <c r="O2702" s="158"/>
      <c r="P2702" s="296">
        <f t="shared" si="120"/>
        <v>0</v>
      </c>
      <c r="Q2702" s="263"/>
      <c r="R2702" s="263"/>
      <c r="S2702" s="263"/>
      <c r="T2702" s="263"/>
      <c r="U2702" s="263"/>
      <c r="V2702" s="263"/>
      <c r="W2702" s="263"/>
      <c r="X2702" s="158"/>
      <c r="Y2702" s="297">
        <f t="shared" si="121"/>
        <v>0</v>
      </c>
      <c r="Z2702" s="263"/>
      <c r="AA2702" s="263"/>
      <c r="AB2702" s="263"/>
      <c r="AC2702" s="263"/>
      <c r="AD2702" s="263"/>
      <c r="AE2702" s="263"/>
      <c r="AF2702" s="263">
        <v>1</v>
      </c>
      <c r="AG2702" s="158">
        <v>45238</v>
      </c>
      <c r="AH2702" s="297">
        <f t="shared" si="119"/>
        <v>1</v>
      </c>
      <c r="AI2702" s="573"/>
      <c r="AJ2702" s="574" t="s">
        <v>659</v>
      </c>
      <c r="AK2702" s="574" t="s">
        <v>430</v>
      </c>
      <c r="AL2702" s="574"/>
      <c r="AM2702" s="574"/>
      <c r="AN2702" s="574"/>
      <c r="AO2702" s="574"/>
      <c r="AP2702" s="574"/>
      <c r="AQ2702" s="574"/>
      <c r="AR2702" s="574"/>
      <c r="AS2702" s="575"/>
      <c r="AT2702" s="576"/>
      <c r="AU2702" s="575"/>
      <c r="AV2702" s="577"/>
      <c r="AW2702" s="159"/>
    </row>
    <row r="2703" spans="1:49" ht="25.5">
      <c r="A2703" s="395"/>
      <c r="B2703" s="395">
        <v>6783001100</v>
      </c>
      <c r="C2703" s="263" t="s">
        <v>9677</v>
      </c>
      <c r="D2703" s="263" t="s">
        <v>9678</v>
      </c>
      <c r="E2703" s="263" t="s">
        <v>4860</v>
      </c>
      <c r="F2703" s="263" t="s">
        <v>416</v>
      </c>
      <c r="G2703" s="263" t="s">
        <v>666</v>
      </c>
      <c r="H2703" s="263"/>
      <c r="I2703" s="263"/>
      <c r="J2703" s="263"/>
      <c r="K2703" s="263"/>
      <c r="L2703" s="263"/>
      <c r="M2703" s="263"/>
      <c r="N2703" s="263"/>
      <c r="O2703" s="158"/>
      <c r="P2703" s="296">
        <f t="shared" si="120"/>
        <v>0</v>
      </c>
      <c r="Q2703" s="263"/>
      <c r="R2703" s="263"/>
      <c r="S2703" s="263"/>
      <c r="T2703" s="263"/>
      <c r="U2703" s="263"/>
      <c r="V2703" s="263"/>
      <c r="W2703" s="263"/>
      <c r="X2703" s="158"/>
      <c r="Y2703" s="297">
        <f t="shared" si="121"/>
        <v>0</v>
      </c>
      <c r="Z2703" s="263"/>
      <c r="AA2703" s="263"/>
      <c r="AB2703" s="263"/>
      <c r="AC2703" s="263"/>
      <c r="AD2703" s="263"/>
      <c r="AE2703" s="263"/>
      <c r="AF2703" s="263">
        <v>1</v>
      </c>
      <c r="AG2703" s="158">
        <v>45216</v>
      </c>
      <c r="AH2703" s="297">
        <f t="shared" si="119"/>
        <v>1</v>
      </c>
      <c r="AI2703" s="573"/>
      <c r="AJ2703" s="574" t="s">
        <v>659</v>
      </c>
      <c r="AK2703" s="574" t="s">
        <v>430</v>
      </c>
      <c r="AL2703" s="574"/>
      <c r="AM2703" s="574"/>
      <c r="AN2703" s="574"/>
      <c r="AO2703" s="574"/>
      <c r="AP2703" s="574"/>
      <c r="AQ2703" s="574"/>
      <c r="AR2703" s="574"/>
      <c r="AS2703" s="575"/>
      <c r="AT2703" s="576"/>
      <c r="AU2703" s="575"/>
      <c r="AV2703" s="577"/>
      <c r="AW2703" s="159"/>
    </row>
    <row r="2704" spans="1:49" ht="38.25">
      <c r="A2704" s="395"/>
      <c r="B2704" s="395">
        <v>3410504100</v>
      </c>
      <c r="C2704" s="263" t="s">
        <v>9679</v>
      </c>
      <c r="D2704" s="263" t="s">
        <v>7474</v>
      </c>
      <c r="E2704" s="263" t="s">
        <v>4861</v>
      </c>
      <c r="F2704" s="263" t="s">
        <v>416</v>
      </c>
      <c r="G2704" s="263" t="s">
        <v>666</v>
      </c>
      <c r="H2704" s="263"/>
      <c r="I2704" s="263"/>
      <c r="J2704" s="263"/>
      <c r="K2704" s="263"/>
      <c r="L2704" s="263"/>
      <c r="M2704" s="263"/>
      <c r="N2704" s="263"/>
      <c r="O2704" s="158"/>
      <c r="P2704" s="296">
        <f t="shared" si="120"/>
        <v>0</v>
      </c>
      <c r="Q2704" s="263"/>
      <c r="R2704" s="263"/>
      <c r="S2704" s="263"/>
      <c r="T2704" s="263"/>
      <c r="U2704" s="263"/>
      <c r="V2704" s="263"/>
      <c r="W2704" s="263"/>
      <c r="X2704" s="158"/>
      <c r="Y2704" s="297">
        <f t="shared" si="121"/>
        <v>0</v>
      </c>
      <c r="Z2704" s="263"/>
      <c r="AA2704" s="263"/>
      <c r="AB2704" s="263"/>
      <c r="AC2704" s="263"/>
      <c r="AD2704" s="263"/>
      <c r="AE2704" s="263"/>
      <c r="AF2704" s="263">
        <v>1</v>
      </c>
      <c r="AG2704" s="158">
        <v>45238</v>
      </c>
      <c r="AH2704" s="297">
        <f t="shared" si="119"/>
        <v>1</v>
      </c>
      <c r="AI2704" s="573"/>
      <c r="AJ2704" s="574" t="s">
        <v>659</v>
      </c>
      <c r="AK2704" s="574" t="s">
        <v>430</v>
      </c>
      <c r="AL2704" s="574"/>
      <c r="AM2704" s="574"/>
      <c r="AN2704" s="574"/>
      <c r="AO2704" s="574"/>
      <c r="AP2704" s="574"/>
      <c r="AQ2704" s="574"/>
      <c r="AR2704" s="574"/>
      <c r="AS2704" s="575"/>
      <c r="AT2704" s="576"/>
      <c r="AU2704" s="575"/>
      <c r="AV2704" s="577"/>
      <c r="AW2704" s="159"/>
    </row>
    <row r="2705" spans="1:49" ht="25.5">
      <c r="A2705" s="395"/>
      <c r="B2705" s="395">
        <v>4681611000</v>
      </c>
      <c r="C2705" s="263" t="s">
        <v>9680</v>
      </c>
      <c r="D2705" s="263" t="s">
        <v>9681</v>
      </c>
      <c r="E2705" s="263" t="s">
        <v>4862</v>
      </c>
      <c r="F2705" s="263" t="s">
        <v>416</v>
      </c>
      <c r="G2705" s="263" t="s">
        <v>666</v>
      </c>
      <c r="H2705" s="263"/>
      <c r="I2705" s="263"/>
      <c r="J2705" s="263"/>
      <c r="K2705" s="263"/>
      <c r="L2705" s="263"/>
      <c r="M2705" s="263"/>
      <c r="N2705" s="263"/>
      <c r="O2705" s="158"/>
      <c r="P2705" s="296">
        <f t="shared" si="120"/>
        <v>0</v>
      </c>
      <c r="Q2705" s="263"/>
      <c r="R2705" s="263"/>
      <c r="S2705" s="263"/>
      <c r="T2705" s="263"/>
      <c r="U2705" s="263"/>
      <c r="V2705" s="263"/>
      <c r="W2705" s="263"/>
      <c r="X2705" s="158"/>
      <c r="Y2705" s="297">
        <f t="shared" si="121"/>
        <v>0</v>
      </c>
      <c r="Z2705" s="263"/>
      <c r="AA2705" s="263"/>
      <c r="AB2705" s="263"/>
      <c r="AC2705" s="263"/>
      <c r="AD2705" s="263"/>
      <c r="AE2705" s="263"/>
      <c r="AF2705" s="263">
        <v>1</v>
      </c>
      <c r="AG2705" s="158">
        <v>45141</v>
      </c>
      <c r="AH2705" s="297">
        <f t="shared" si="119"/>
        <v>1</v>
      </c>
      <c r="AI2705" s="573"/>
      <c r="AJ2705" s="574" t="s">
        <v>659</v>
      </c>
      <c r="AK2705" s="574" t="s">
        <v>430</v>
      </c>
      <c r="AL2705" s="574"/>
      <c r="AM2705" s="574"/>
      <c r="AN2705" s="574"/>
      <c r="AO2705" s="574"/>
      <c r="AP2705" s="574"/>
      <c r="AQ2705" s="574"/>
      <c r="AR2705" s="574"/>
      <c r="AS2705" s="575"/>
      <c r="AT2705" s="576"/>
      <c r="AU2705" s="575"/>
      <c r="AV2705" s="577"/>
      <c r="AW2705" s="159"/>
    </row>
    <row r="2706" spans="1:49" ht="38.25">
      <c r="A2706" s="395"/>
      <c r="B2706" s="395">
        <v>3410504100</v>
      </c>
      <c r="C2706" s="263" t="s">
        <v>9682</v>
      </c>
      <c r="D2706" s="263" t="s">
        <v>7474</v>
      </c>
      <c r="E2706" s="263" t="s">
        <v>4863</v>
      </c>
      <c r="F2706" s="263" t="s">
        <v>416</v>
      </c>
      <c r="G2706" s="263" t="s">
        <v>666</v>
      </c>
      <c r="H2706" s="263"/>
      <c r="I2706" s="263"/>
      <c r="J2706" s="263"/>
      <c r="K2706" s="263"/>
      <c r="L2706" s="263"/>
      <c r="M2706" s="263"/>
      <c r="N2706" s="263"/>
      <c r="O2706" s="158"/>
      <c r="P2706" s="296">
        <f t="shared" si="120"/>
        <v>0</v>
      </c>
      <c r="Q2706" s="263"/>
      <c r="R2706" s="263"/>
      <c r="S2706" s="263"/>
      <c r="T2706" s="263"/>
      <c r="U2706" s="263"/>
      <c r="V2706" s="263"/>
      <c r="W2706" s="263"/>
      <c r="X2706" s="158"/>
      <c r="Y2706" s="297">
        <f t="shared" si="121"/>
        <v>0</v>
      </c>
      <c r="Z2706" s="263"/>
      <c r="AA2706" s="263"/>
      <c r="AB2706" s="263"/>
      <c r="AC2706" s="263"/>
      <c r="AD2706" s="263"/>
      <c r="AE2706" s="263"/>
      <c r="AF2706" s="263">
        <v>1</v>
      </c>
      <c r="AG2706" s="158">
        <v>45251</v>
      </c>
      <c r="AH2706" s="297">
        <f t="shared" si="119"/>
        <v>1</v>
      </c>
      <c r="AI2706" s="573"/>
      <c r="AJ2706" s="574" t="s">
        <v>659</v>
      </c>
      <c r="AK2706" s="574" t="s">
        <v>430</v>
      </c>
      <c r="AL2706" s="574"/>
      <c r="AM2706" s="574"/>
      <c r="AN2706" s="574"/>
      <c r="AO2706" s="574"/>
      <c r="AP2706" s="574"/>
      <c r="AQ2706" s="574"/>
      <c r="AR2706" s="574"/>
      <c r="AS2706" s="575"/>
      <c r="AT2706" s="576"/>
      <c r="AU2706" s="575"/>
      <c r="AV2706" s="577"/>
      <c r="AW2706" s="159"/>
    </row>
    <row r="2707" spans="1:49" ht="38.25">
      <c r="A2707" s="395"/>
      <c r="B2707" s="395">
        <v>3410504100</v>
      </c>
      <c r="C2707" s="263" t="s">
        <v>9683</v>
      </c>
      <c r="D2707" s="263" t="s">
        <v>7474</v>
      </c>
      <c r="E2707" s="263" t="s">
        <v>4864</v>
      </c>
      <c r="F2707" s="263" t="s">
        <v>416</v>
      </c>
      <c r="G2707" s="263" t="s">
        <v>666</v>
      </c>
      <c r="H2707" s="263"/>
      <c r="I2707" s="263"/>
      <c r="J2707" s="263"/>
      <c r="K2707" s="263"/>
      <c r="L2707" s="263"/>
      <c r="M2707" s="263"/>
      <c r="N2707" s="263"/>
      <c r="O2707" s="158"/>
      <c r="P2707" s="296">
        <f t="shared" si="120"/>
        <v>0</v>
      </c>
      <c r="Q2707" s="263"/>
      <c r="R2707" s="263"/>
      <c r="S2707" s="263"/>
      <c r="T2707" s="263"/>
      <c r="U2707" s="263"/>
      <c r="V2707" s="263"/>
      <c r="W2707" s="263"/>
      <c r="X2707" s="158"/>
      <c r="Y2707" s="297">
        <f t="shared" si="121"/>
        <v>0</v>
      </c>
      <c r="Z2707" s="263"/>
      <c r="AA2707" s="263"/>
      <c r="AB2707" s="263"/>
      <c r="AC2707" s="263"/>
      <c r="AD2707" s="263"/>
      <c r="AE2707" s="263"/>
      <c r="AF2707" s="263">
        <v>1</v>
      </c>
      <c r="AG2707" s="158">
        <v>45251</v>
      </c>
      <c r="AH2707" s="297">
        <f t="shared" si="119"/>
        <v>1</v>
      </c>
      <c r="AI2707" s="573"/>
      <c r="AJ2707" s="574" t="s">
        <v>659</v>
      </c>
      <c r="AK2707" s="574" t="s">
        <v>430</v>
      </c>
      <c r="AL2707" s="574"/>
      <c r="AM2707" s="574"/>
      <c r="AN2707" s="574"/>
      <c r="AO2707" s="574"/>
      <c r="AP2707" s="574"/>
      <c r="AQ2707" s="574"/>
      <c r="AR2707" s="574"/>
      <c r="AS2707" s="575"/>
      <c r="AT2707" s="576"/>
      <c r="AU2707" s="575"/>
      <c r="AV2707" s="577"/>
      <c r="AW2707" s="159"/>
    </row>
    <row r="2708" spans="1:49" ht="38.25">
      <c r="A2708" s="395"/>
      <c r="B2708" s="395">
        <v>3410504100</v>
      </c>
      <c r="C2708" s="263" t="s">
        <v>9684</v>
      </c>
      <c r="D2708" s="263" t="s">
        <v>7474</v>
      </c>
      <c r="E2708" s="263" t="s">
        <v>4865</v>
      </c>
      <c r="F2708" s="263" t="s">
        <v>416</v>
      </c>
      <c r="G2708" s="263" t="s">
        <v>666</v>
      </c>
      <c r="H2708" s="263"/>
      <c r="I2708" s="263"/>
      <c r="J2708" s="263"/>
      <c r="K2708" s="263"/>
      <c r="L2708" s="263"/>
      <c r="M2708" s="263"/>
      <c r="N2708" s="263"/>
      <c r="O2708" s="158"/>
      <c r="P2708" s="296">
        <f t="shared" si="120"/>
        <v>0</v>
      </c>
      <c r="Q2708" s="263"/>
      <c r="R2708" s="263"/>
      <c r="S2708" s="263"/>
      <c r="T2708" s="263"/>
      <c r="U2708" s="263"/>
      <c r="V2708" s="263"/>
      <c r="W2708" s="263"/>
      <c r="X2708" s="158"/>
      <c r="Y2708" s="297">
        <f t="shared" si="121"/>
        <v>0</v>
      </c>
      <c r="Z2708" s="263"/>
      <c r="AA2708" s="263"/>
      <c r="AB2708" s="263"/>
      <c r="AC2708" s="263"/>
      <c r="AD2708" s="263"/>
      <c r="AE2708" s="263"/>
      <c r="AF2708" s="263">
        <v>1</v>
      </c>
      <c r="AG2708" s="158">
        <v>45238</v>
      </c>
      <c r="AH2708" s="297">
        <f t="shared" si="119"/>
        <v>1</v>
      </c>
      <c r="AI2708" s="573"/>
      <c r="AJ2708" s="574" t="s">
        <v>659</v>
      </c>
      <c r="AK2708" s="574" t="s">
        <v>430</v>
      </c>
      <c r="AL2708" s="574"/>
      <c r="AM2708" s="574"/>
      <c r="AN2708" s="574"/>
      <c r="AO2708" s="574"/>
      <c r="AP2708" s="574"/>
      <c r="AQ2708" s="574"/>
      <c r="AR2708" s="574"/>
      <c r="AS2708" s="575"/>
      <c r="AT2708" s="576"/>
      <c r="AU2708" s="575"/>
      <c r="AV2708" s="577"/>
      <c r="AW2708" s="159"/>
    </row>
    <row r="2709" spans="1:49" ht="25.5">
      <c r="A2709" s="395"/>
      <c r="B2709" s="395">
        <v>3120101600</v>
      </c>
      <c r="C2709" s="263" t="s">
        <v>9685</v>
      </c>
      <c r="D2709" s="263" t="s">
        <v>9686</v>
      </c>
      <c r="E2709" s="263" t="s">
        <v>4866</v>
      </c>
      <c r="F2709" s="263" t="s">
        <v>416</v>
      </c>
      <c r="G2709" s="263" t="s">
        <v>666</v>
      </c>
      <c r="H2709" s="263"/>
      <c r="I2709" s="263"/>
      <c r="J2709" s="263"/>
      <c r="K2709" s="263"/>
      <c r="L2709" s="263"/>
      <c r="M2709" s="263"/>
      <c r="N2709" s="263"/>
      <c r="O2709" s="158"/>
      <c r="P2709" s="296">
        <f t="shared" si="120"/>
        <v>0</v>
      </c>
      <c r="Q2709" s="263"/>
      <c r="R2709" s="263"/>
      <c r="S2709" s="263"/>
      <c r="T2709" s="263"/>
      <c r="U2709" s="263"/>
      <c r="V2709" s="263"/>
      <c r="W2709" s="263"/>
      <c r="X2709" s="158"/>
      <c r="Y2709" s="297">
        <f t="shared" si="121"/>
        <v>0</v>
      </c>
      <c r="Z2709" s="263"/>
      <c r="AA2709" s="263"/>
      <c r="AB2709" s="263"/>
      <c r="AC2709" s="263"/>
      <c r="AD2709" s="263"/>
      <c r="AE2709" s="263"/>
      <c r="AF2709" s="263">
        <v>1</v>
      </c>
      <c r="AG2709" s="158">
        <v>45044</v>
      </c>
      <c r="AH2709" s="297">
        <f t="shared" si="119"/>
        <v>1</v>
      </c>
      <c r="AI2709" s="573"/>
      <c r="AJ2709" s="574" t="s">
        <v>659</v>
      </c>
      <c r="AK2709" s="574" t="s">
        <v>430</v>
      </c>
      <c r="AL2709" s="574"/>
      <c r="AM2709" s="574"/>
      <c r="AN2709" s="574"/>
      <c r="AO2709" s="574"/>
      <c r="AP2709" s="574"/>
      <c r="AQ2709" s="574"/>
      <c r="AR2709" s="574"/>
      <c r="AS2709" s="575"/>
      <c r="AT2709" s="576"/>
      <c r="AU2709" s="575"/>
      <c r="AV2709" s="577"/>
      <c r="AW2709" s="159"/>
    </row>
    <row r="2710" spans="1:49" ht="38.25">
      <c r="A2710" s="395"/>
      <c r="B2710" s="395">
        <v>3410504100</v>
      </c>
      <c r="C2710" s="263" t="s">
        <v>9687</v>
      </c>
      <c r="D2710" s="263" t="s">
        <v>7474</v>
      </c>
      <c r="E2710" s="263" t="s">
        <v>4867</v>
      </c>
      <c r="F2710" s="263" t="s">
        <v>416</v>
      </c>
      <c r="G2710" s="263" t="s">
        <v>666</v>
      </c>
      <c r="H2710" s="263"/>
      <c r="I2710" s="263"/>
      <c r="J2710" s="263"/>
      <c r="K2710" s="263"/>
      <c r="L2710" s="263"/>
      <c r="M2710" s="263"/>
      <c r="N2710" s="263"/>
      <c r="O2710" s="158"/>
      <c r="P2710" s="296">
        <f t="shared" si="120"/>
        <v>0</v>
      </c>
      <c r="Q2710" s="263"/>
      <c r="R2710" s="263"/>
      <c r="S2710" s="263"/>
      <c r="T2710" s="263"/>
      <c r="U2710" s="263"/>
      <c r="V2710" s="263"/>
      <c r="W2710" s="263"/>
      <c r="X2710" s="158"/>
      <c r="Y2710" s="297">
        <f t="shared" si="121"/>
        <v>0</v>
      </c>
      <c r="Z2710" s="263"/>
      <c r="AA2710" s="263"/>
      <c r="AB2710" s="263"/>
      <c r="AC2710" s="263"/>
      <c r="AD2710" s="263"/>
      <c r="AE2710" s="263"/>
      <c r="AF2710" s="263">
        <v>1</v>
      </c>
      <c r="AG2710" s="158">
        <v>45251</v>
      </c>
      <c r="AH2710" s="297">
        <f t="shared" si="119"/>
        <v>1</v>
      </c>
      <c r="AI2710" s="573"/>
      <c r="AJ2710" s="574" t="s">
        <v>659</v>
      </c>
      <c r="AK2710" s="574" t="s">
        <v>430</v>
      </c>
      <c r="AL2710" s="574"/>
      <c r="AM2710" s="574"/>
      <c r="AN2710" s="574"/>
      <c r="AO2710" s="574"/>
      <c r="AP2710" s="574"/>
      <c r="AQ2710" s="574"/>
      <c r="AR2710" s="574"/>
      <c r="AS2710" s="575"/>
      <c r="AT2710" s="576"/>
      <c r="AU2710" s="575"/>
      <c r="AV2710" s="577"/>
      <c r="AW2710" s="159"/>
    </row>
    <row r="2711" spans="1:49" ht="51">
      <c r="A2711" s="395"/>
      <c r="B2711" s="395">
        <v>4160432000</v>
      </c>
      <c r="C2711" s="263" t="s">
        <v>9688</v>
      </c>
      <c r="D2711" s="263" t="s">
        <v>9689</v>
      </c>
      <c r="E2711" s="263" t="s">
        <v>4868</v>
      </c>
      <c r="F2711" s="263" t="s">
        <v>416</v>
      </c>
      <c r="G2711" s="263" t="s">
        <v>666</v>
      </c>
      <c r="H2711" s="263"/>
      <c r="I2711" s="263"/>
      <c r="J2711" s="263"/>
      <c r="K2711" s="263"/>
      <c r="L2711" s="263"/>
      <c r="M2711" s="263"/>
      <c r="N2711" s="263"/>
      <c r="O2711" s="158"/>
      <c r="P2711" s="296">
        <f t="shared" si="120"/>
        <v>0</v>
      </c>
      <c r="Q2711" s="263"/>
      <c r="R2711" s="263"/>
      <c r="S2711" s="263"/>
      <c r="T2711" s="263"/>
      <c r="U2711" s="263"/>
      <c r="V2711" s="263"/>
      <c r="W2711" s="263"/>
      <c r="X2711" s="158"/>
      <c r="Y2711" s="297">
        <f t="shared" si="121"/>
        <v>0</v>
      </c>
      <c r="Z2711" s="263"/>
      <c r="AA2711" s="263"/>
      <c r="AB2711" s="263"/>
      <c r="AC2711" s="263"/>
      <c r="AD2711" s="263"/>
      <c r="AE2711" s="263"/>
      <c r="AF2711" s="263">
        <v>1</v>
      </c>
      <c r="AG2711" s="158">
        <v>45069</v>
      </c>
      <c r="AH2711" s="297">
        <f t="shared" si="119"/>
        <v>1</v>
      </c>
      <c r="AI2711" s="573"/>
      <c r="AJ2711" s="574" t="s">
        <v>659</v>
      </c>
      <c r="AK2711" s="574" t="s">
        <v>430</v>
      </c>
      <c r="AL2711" s="574"/>
      <c r="AM2711" s="574"/>
      <c r="AN2711" s="574"/>
      <c r="AO2711" s="574"/>
      <c r="AP2711" s="574"/>
      <c r="AQ2711" s="574"/>
      <c r="AR2711" s="574"/>
      <c r="AS2711" s="575"/>
      <c r="AT2711" s="576"/>
      <c r="AU2711" s="575"/>
      <c r="AV2711" s="577"/>
      <c r="AW2711" s="159"/>
    </row>
    <row r="2712" spans="1:49" ht="51">
      <c r="A2712" s="395"/>
      <c r="B2712" s="395">
        <v>4512920800</v>
      </c>
      <c r="C2712" s="263" t="s">
        <v>9690</v>
      </c>
      <c r="D2712" s="263" t="s">
        <v>9691</v>
      </c>
      <c r="E2712" s="263" t="s">
        <v>4869</v>
      </c>
      <c r="F2712" s="263" t="s">
        <v>416</v>
      </c>
      <c r="G2712" s="263" t="s">
        <v>666</v>
      </c>
      <c r="H2712" s="263"/>
      <c r="I2712" s="263"/>
      <c r="J2712" s="263"/>
      <c r="K2712" s="263"/>
      <c r="L2712" s="263"/>
      <c r="M2712" s="263"/>
      <c r="N2712" s="263"/>
      <c r="O2712" s="158"/>
      <c r="P2712" s="296">
        <f t="shared" si="120"/>
        <v>0</v>
      </c>
      <c r="Q2712" s="263"/>
      <c r="R2712" s="263"/>
      <c r="S2712" s="263"/>
      <c r="T2712" s="263"/>
      <c r="U2712" s="263"/>
      <c r="V2712" s="263"/>
      <c r="W2712" s="263"/>
      <c r="X2712" s="158"/>
      <c r="Y2712" s="297">
        <f t="shared" si="121"/>
        <v>0</v>
      </c>
      <c r="Z2712" s="263"/>
      <c r="AA2712" s="263"/>
      <c r="AB2712" s="263"/>
      <c r="AC2712" s="263"/>
      <c r="AD2712" s="263"/>
      <c r="AE2712" s="263"/>
      <c r="AF2712" s="263">
        <v>1</v>
      </c>
      <c r="AG2712" s="158">
        <v>45086</v>
      </c>
      <c r="AH2712" s="297">
        <f t="shared" si="119"/>
        <v>1</v>
      </c>
      <c r="AI2712" s="573"/>
      <c r="AJ2712" s="574" t="s">
        <v>659</v>
      </c>
      <c r="AK2712" s="574" t="s">
        <v>430</v>
      </c>
      <c r="AL2712" s="574"/>
      <c r="AM2712" s="574"/>
      <c r="AN2712" s="574"/>
      <c r="AO2712" s="574"/>
      <c r="AP2712" s="574"/>
      <c r="AQ2712" s="574"/>
      <c r="AR2712" s="574"/>
      <c r="AS2712" s="575"/>
      <c r="AT2712" s="576"/>
      <c r="AU2712" s="575"/>
      <c r="AV2712" s="577"/>
      <c r="AW2712" s="159"/>
    </row>
    <row r="2713" spans="1:49" ht="51">
      <c r="A2713" s="395"/>
      <c r="B2713" s="395">
        <v>5312502100</v>
      </c>
      <c r="C2713" s="263" t="s">
        <v>9692</v>
      </c>
      <c r="D2713" s="263" t="s">
        <v>9693</v>
      </c>
      <c r="E2713" s="263" t="s">
        <v>4870</v>
      </c>
      <c r="F2713" s="263" t="s">
        <v>416</v>
      </c>
      <c r="G2713" s="263" t="s">
        <v>666</v>
      </c>
      <c r="H2713" s="263"/>
      <c r="I2713" s="263"/>
      <c r="J2713" s="263"/>
      <c r="K2713" s="263"/>
      <c r="L2713" s="263"/>
      <c r="M2713" s="263"/>
      <c r="N2713" s="263"/>
      <c r="O2713" s="158"/>
      <c r="P2713" s="296">
        <f t="shared" si="120"/>
        <v>0</v>
      </c>
      <c r="Q2713" s="263"/>
      <c r="R2713" s="263"/>
      <c r="S2713" s="263"/>
      <c r="T2713" s="263"/>
      <c r="U2713" s="263"/>
      <c r="V2713" s="263"/>
      <c r="W2713" s="263"/>
      <c r="X2713" s="158"/>
      <c r="Y2713" s="297">
        <f t="shared" si="121"/>
        <v>0</v>
      </c>
      <c r="Z2713" s="263"/>
      <c r="AA2713" s="263"/>
      <c r="AB2713" s="263"/>
      <c r="AC2713" s="263"/>
      <c r="AD2713" s="263"/>
      <c r="AE2713" s="263"/>
      <c r="AF2713" s="263">
        <v>1</v>
      </c>
      <c r="AG2713" s="158">
        <v>45070</v>
      </c>
      <c r="AH2713" s="297">
        <f t="shared" si="119"/>
        <v>1</v>
      </c>
      <c r="AI2713" s="573"/>
      <c r="AJ2713" s="574" t="s">
        <v>659</v>
      </c>
      <c r="AK2713" s="574" t="s">
        <v>430</v>
      </c>
      <c r="AL2713" s="574"/>
      <c r="AM2713" s="574"/>
      <c r="AN2713" s="574"/>
      <c r="AO2713" s="574"/>
      <c r="AP2713" s="574"/>
      <c r="AQ2713" s="574"/>
      <c r="AR2713" s="574"/>
      <c r="AS2713" s="575"/>
      <c r="AT2713" s="576"/>
      <c r="AU2713" s="575"/>
      <c r="AV2713" s="577"/>
      <c r="AW2713" s="159"/>
    </row>
    <row r="2714" spans="1:49" ht="15">
      <c r="A2714" s="395"/>
      <c r="B2714" s="395">
        <v>4463631200</v>
      </c>
      <c r="C2714" s="263" t="s">
        <v>9694</v>
      </c>
      <c r="D2714" s="263" t="s">
        <v>9695</v>
      </c>
      <c r="E2714" s="263" t="s">
        <v>4871</v>
      </c>
      <c r="F2714" s="263" t="s">
        <v>420</v>
      </c>
      <c r="G2714" s="263" t="s">
        <v>655</v>
      </c>
      <c r="H2714" s="263"/>
      <c r="I2714" s="263"/>
      <c r="J2714" s="263"/>
      <c r="K2714" s="263"/>
      <c r="L2714" s="263"/>
      <c r="M2714" s="263"/>
      <c r="N2714" s="263"/>
      <c r="O2714" s="158"/>
      <c r="P2714" s="296">
        <f t="shared" si="120"/>
        <v>0</v>
      </c>
      <c r="Q2714" s="263"/>
      <c r="R2714" s="263"/>
      <c r="S2714" s="263"/>
      <c r="T2714" s="263"/>
      <c r="U2714" s="263"/>
      <c r="V2714" s="263"/>
      <c r="W2714" s="263"/>
      <c r="X2714" s="158"/>
      <c r="Y2714" s="297">
        <f t="shared" si="121"/>
        <v>0</v>
      </c>
      <c r="Z2714" s="263"/>
      <c r="AA2714" s="263"/>
      <c r="AB2714" s="263"/>
      <c r="AC2714" s="263"/>
      <c r="AD2714" s="263"/>
      <c r="AE2714" s="263"/>
      <c r="AF2714" s="263">
        <v>22</v>
      </c>
      <c r="AG2714" s="158">
        <v>45239</v>
      </c>
      <c r="AH2714" s="297">
        <f t="shared" si="119"/>
        <v>22</v>
      </c>
      <c r="AI2714" s="573"/>
      <c r="AJ2714" s="574" t="s">
        <v>659</v>
      </c>
      <c r="AK2714" s="574" t="s">
        <v>430</v>
      </c>
      <c r="AL2714" s="574"/>
      <c r="AM2714" s="574"/>
      <c r="AN2714" s="574"/>
      <c r="AO2714" s="574"/>
      <c r="AP2714" s="574"/>
      <c r="AQ2714" s="574"/>
      <c r="AR2714" s="574"/>
      <c r="AS2714" s="575"/>
      <c r="AT2714" s="576"/>
      <c r="AU2714" s="575"/>
      <c r="AV2714" s="577"/>
      <c r="AW2714" s="159"/>
    </row>
    <row r="2715" spans="1:49" ht="25.5">
      <c r="A2715" s="395"/>
      <c r="B2715" s="395">
        <v>6774400600</v>
      </c>
      <c r="C2715" s="263" t="s">
        <v>9696</v>
      </c>
      <c r="D2715" s="263" t="s">
        <v>9697</v>
      </c>
      <c r="E2715" s="263" t="s">
        <v>4872</v>
      </c>
      <c r="F2715" s="263" t="s">
        <v>420</v>
      </c>
      <c r="G2715" s="263" t="s">
        <v>655</v>
      </c>
      <c r="H2715" s="263"/>
      <c r="I2715" s="263"/>
      <c r="J2715" s="263"/>
      <c r="K2715" s="263"/>
      <c r="L2715" s="263"/>
      <c r="M2715" s="263"/>
      <c r="N2715" s="263"/>
      <c r="O2715" s="158"/>
      <c r="P2715" s="296">
        <f t="shared" si="120"/>
        <v>0</v>
      </c>
      <c r="Q2715" s="263"/>
      <c r="R2715" s="263"/>
      <c r="S2715" s="263"/>
      <c r="T2715" s="263"/>
      <c r="U2715" s="263"/>
      <c r="V2715" s="263"/>
      <c r="W2715" s="263"/>
      <c r="X2715" s="158"/>
      <c r="Y2715" s="297">
        <f t="shared" si="121"/>
        <v>0</v>
      </c>
      <c r="Z2715" s="263"/>
      <c r="AA2715" s="263"/>
      <c r="AB2715" s="263"/>
      <c r="AC2715" s="263"/>
      <c r="AD2715" s="263"/>
      <c r="AE2715" s="263"/>
      <c r="AF2715" s="263">
        <v>5</v>
      </c>
      <c r="AG2715" s="158">
        <v>44986</v>
      </c>
      <c r="AH2715" s="297">
        <f t="shared" si="119"/>
        <v>5</v>
      </c>
      <c r="AI2715" s="573"/>
      <c r="AJ2715" s="574" t="s">
        <v>659</v>
      </c>
      <c r="AK2715" s="574" t="s">
        <v>430</v>
      </c>
      <c r="AL2715" s="574"/>
      <c r="AM2715" s="574"/>
      <c r="AN2715" s="574"/>
      <c r="AO2715" s="574"/>
      <c r="AP2715" s="574"/>
      <c r="AQ2715" s="574"/>
      <c r="AR2715" s="574"/>
      <c r="AS2715" s="575"/>
      <c r="AT2715" s="576"/>
      <c r="AU2715" s="575"/>
      <c r="AV2715" s="577"/>
      <c r="AW2715" s="159"/>
    </row>
    <row r="2716" spans="1:49" ht="25.5">
      <c r="A2716" s="395"/>
      <c r="B2716" s="395">
        <v>6774400600</v>
      </c>
      <c r="C2716" s="263" t="s">
        <v>9698</v>
      </c>
      <c r="D2716" s="263" t="s">
        <v>9697</v>
      </c>
      <c r="E2716" s="263" t="s">
        <v>4873</v>
      </c>
      <c r="F2716" s="263" t="s">
        <v>420</v>
      </c>
      <c r="G2716" s="263" t="s">
        <v>655</v>
      </c>
      <c r="H2716" s="263"/>
      <c r="I2716" s="263"/>
      <c r="J2716" s="263"/>
      <c r="K2716" s="263"/>
      <c r="L2716" s="263"/>
      <c r="M2716" s="263"/>
      <c r="N2716" s="263"/>
      <c r="O2716" s="158"/>
      <c r="P2716" s="296">
        <f t="shared" si="120"/>
        <v>0</v>
      </c>
      <c r="Q2716" s="263"/>
      <c r="R2716" s="263"/>
      <c r="S2716" s="263"/>
      <c r="T2716" s="263"/>
      <c r="U2716" s="263"/>
      <c r="V2716" s="263"/>
      <c r="W2716" s="263"/>
      <c r="X2716" s="158"/>
      <c r="Y2716" s="297">
        <f t="shared" si="121"/>
        <v>0</v>
      </c>
      <c r="Z2716" s="263"/>
      <c r="AA2716" s="263"/>
      <c r="AB2716" s="263"/>
      <c r="AC2716" s="263"/>
      <c r="AD2716" s="263"/>
      <c r="AE2716" s="263"/>
      <c r="AF2716" s="263">
        <v>5</v>
      </c>
      <c r="AG2716" s="158">
        <v>44986</v>
      </c>
      <c r="AH2716" s="297">
        <f t="shared" si="119"/>
        <v>5</v>
      </c>
      <c r="AI2716" s="573"/>
      <c r="AJ2716" s="574" t="s">
        <v>659</v>
      </c>
      <c r="AK2716" s="574" t="s">
        <v>430</v>
      </c>
      <c r="AL2716" s="574"/>
      <c r="AM2716" s="574"/>
      <c r="AN2716" s="574"/>
      <c r="AO2716" s="574"/>
      <c r="AP2716" s="574"/>
      <c r="AQ2716" s="574"/>
      <c r="AR2716" s="574"/>
      <c r="AS2716" s="575"/>
      <c r="AT2716" s="576"/>
      <c r="AU2716" s="575"/>
      <c r="AV2716" s="577"/>
      <c r="AW2716" s="159"/>
    </row>
    <row r="2717" spans="1:49" ht="25.5">
      <c r="A2717" s="395"/>
      <c r="B2717" s="395">
        <v>5335731100</v>
      </c>
      <c r="C2717" s="263" t="s">
        <v>9699</v>
      </c>
      <c r="D2717" s="263" t="s">
        <v>9700</v>
      </c>
      <c r="E2717" s="263" t="s">
        <v>4874</v>
      </c>
      <c r="F2717" s="263" t="s">
        <v>420</v>
      </c>
      <c r="G2717" s="263" t="s">
        <v>655</v>
      </c>
      <c r="H2717" s="263"/>
      <c r="I2717" s="263"/>
      <c r="J2717" s="263"/>
      <c r="K2717" s="263"/>
      <c r="L2717" s="263"/>
      <c r="M2717" s="263"/>
      <c r="N2717" s="263"/>
      <c r="O2717" s="158"/>
      <c r="P2717" s="296">
        <f t="shared" si="120"/>
        <v>0</v>
      </c>
      <c r="Q2717" s="263"/>
      <c r="R2717" s="263"/>
      <c r="S2717" s="263"/>
      <c r="T2717" s="263"/>
      <c r="U2717" s="263"/>
      <c r="V2717" s="263"/>
      <c r="W2717" s="263"/>
      <c r="X2717" s="158"/>
      <c r="Y2717" s="297">
        <f t="shared" si="121"/>
        <v>0</v>
      </c>
      <c r="Z2717" s="263"/>
      <c r="AA2717" s="263"/>
      <c r="AB2717" s="263"/>
      <c r="AC2717" s="263"/>
      <c r="AD2717" s="263"/>
      <c r="AE2717" s="263"/>
      <c r="AF2717" s="263">
        <v>27</v>
      </c>
      <c r="AG2717" s="158">
        <v>45210</v>
      </c>
      <c r="AH2717" s="297">
        <f t="shared" si="119"/>
        <v>27</v>
      </c>
      <c r="AI2717" s="573"/>
      <c r="AJ2717" s="574" t="s">
        <v>659</v>
      </c>
      <c r="AK2717" s="574" t="s">
        <v>430</v>
      </c>
      <c r="AL2717" s="574"/>
      <c r="AM2717" s="574"/>
      <c r="AN2717" s="574"/>
      <c r="AO2717" s="574"/>
      <c r="AP2717" s="574"/>
      <c r="AQ2717" s="574"/>
      <c r="AR2717" s="574"/>
      <c r="AS2717" s="575"/>
      <c r="AT2717" s="576"/>
      <c r="AU2717" s="575"/>
      <c r="AV2717" s="577"/>
      <c r="AW2717" s="159"/>
    </row>
    <row r="2718" spans="1:49" ht="38.25">
      <c r="A2718" s="395"/>
      <c r="B2718" s="395">
        <v>4317200200</v>
      </c>
      <c r="C2718" s="263" t="s">
        <v>9701</v>
      </c>
      <c r="D2718" s="263" t="s">
        <v>9702</v>
      </c>
      <c r="E2718" s="263" t="s">
        <v>4875</v>
      </c>
      <c r="F2718" s="263" t="s">
        <v>420</v>
      </c>
      <c r="G2718" s="263" t="s">
        <v>655</v>
      </c>
      <c r="H2718" s="263"/>
      <c r="I2718" s="263"/>
      <c r="J2718" s="263"/>
      <c r="K2718" s="263"/>
      <c r="L2718" s="263"/>
      <c r="M2718" s="263"/>
      <c r="N2718" s="263"/>
      <c r="O2718" s="158"/>
      <c r="P2718" s="296">
        <f t="shared" si="120"/>
        <v>0</v>
      </c>
      <c r="Q2718" s="263"/>
      <c r="R2718" s="263"/>
      <c r="S2718" s="263"/>
      <c r="T2718" s="263"/>
      <c r="U2718" s="263"/>
      <c r="V2718" s="263"/>
      <c r="W2718" s="263"/>
      <c r="X2718" s="158"/>
      <c r="Y2718" s="297">
        <f t="shared" si="121"/>
        <v>0</v>
      </c>
      <c r="Z2718" s="263">
        <v>10</v>
      </c>
      <c r="AA2718" s="263"/>
      <c r="AB2718" s="263"/>
      <c r="AC2718" s="263"/>
      <c r="AD2718" s="263"/>
      <c r="AE2718" s="263"/>
      <c r="AF2718" s="263">
        <v>86</v>
      </c>
      <c r="AG2718" s="158">
        <v>44957</v>
      </c>
      <c r="AH2718" s="297">
        <f t="shared" si="119"/>
        <v>96</v>
      </c>
      <c r="AI2718" s="573">
        <v>10</v>
      </c>
      <c r="AJ2718" s="574" t="s">
        <v>659</v>
      </c>
      <c r="AK2718" s="574" t="s">
        <v>430</v>
      </c>
      <c r="AL2718" s="574" t="s">
        <v>671</v>
      </c>
      <c r="AM2718" s="574" t="s">
        <v>649</v>
      </c>
      <c r="AN2718" s="574"/>
      <c r="AO2718" s="574"/>
      <c r="AP2718" s="574">
        <v>0</v>
      </c>
      <c r="AQ2718" s="574"/>
      <c r="AR2718" s="574"/>
      <c r="AS2718" s="575">
        <v>0.5</v>
      </c>
      <c r="AT2718" s="576">
        <v>5</v>
      </c>
      <c r="AU2718" s="575" t="s">
        <v>672</v>
      </c>
      <c r="AV2718" s="577" t="s">
        <v>653</v>
      </c>
      <c r="AW2718" s="159"/>
    </row>
    <row r="2719" spans="1:49" ht="38.25">
      <c r="A2719" s="395"/>
      <c r="B2719" s="395">
        <v>6454100200</v>
      </c>
      <c r="C2719" s="263" t="s">
        <v>9703</v>
      </c>
      <c r="D2719" s="263" t="s">
        <v>9704</v>
      </c>
      <c r="E2719" s="263">
        <v>2519157</v>
      </c>
      <c r="F2719" s="263" t="s">
        <v>420</v>
      </c>
      <c r="G2719" s="263" t="s">
        <v>655</v>
      </c>
      <c r="H2719" s="263"/>
      <c r="I2719" s="263"/>
      <c r="J2719" s="263"/>
      <c r="K2719" s="263"/>
      <c r="L2719" s="263"/>
      <c r="M2719" s="263"/>
      <c r="N2719" s="263"/>
      <c r="O2719" s="158"/>
      <c r="P2719" s="296">
        <f t="shared" si="120"/>
        <v>0</v>
      </c>
      <c r="Q2719" s="263"/>
      <c r="R2719" s="263"/>
      <c r="S2719" s="263"/>
      <c r="T2719" s="263"/>
      <c r="U2719" s="263"/>
      <c r="V2719" s="263"/>
      <c r="W2719" s="263"/>
      <c r="X2719" s="158"/>
      <c r="Y2719" s="297">
        <f t="shared" si="121"/>
        <v>0</v>
      </c>
      <c r="Z2719" s="263"/>
      <c r="AA2719" s="263"/>
      <c r="AB2719" s="263"/>
      <c r="AC2719" s="263"/>
      <c r="AD2719" s="263"/>
      <c r="AE2719" s="263"/>
      <c r="AF2719" s="263">
        <v>7</v>
      </c>
      <c r="AG2719" s="158">
        <v>44994</v>
      </c>
      <c r="AH2719" s="297">
        <f t="shared" si="119"/>
        <v>7</v>
      </c>
      <c r="AI2719" s="573"/>
      <c r="AJ2719" s="574" t="s">
        <v>659</v>
      </c>
      <c r="AK2719" s="574" t="s">
        <v>430</v>
      </c>
      <c r="AL2719" s="574"/>
      <c r="AM2719" s="574"/>
      <c r="AN2719" s="574"/>
      <c r="AO2719" s="574"/>
      <c r="AP2719" s="574"/>
      <c r="AQ2719" s="574"/>
      <c r="AR2719" s="574"/>
      <c r="AS2719" s="575"/>
      <c r="AT2719" s="576"/>
      <c r="AU2719" s="575"/>
      <c r="AV2719" s="577"/>
      <c r="AW2719" s="159"/>
    </row>
    <row r="2720" spans="1:49" ht="25.5">
      <c r="A2720" s="395"/>
      <c r="B2720" s="395">
        <v>6454100200</v>
      </c>
      <c r="C2720" s="263" t="s">
        <v>9705</v>
      </c>
      <c r="D2720" s="263" t="s">
        <v>9704</v>
      </c>
      <c r="E2720" s="263">
        <v>2508264</v>
      </c>
      <c r="F2720" s="263" t="s">
        <v>420</v>
      </c>
      <c r="G2720" s="263" t="s">
        <v>655</v>
      </c>
      <c r="H2720" s="263"/>
      <c r="I2720" s="263"/>
      <c r="J2720" s="263"/>
      <c r="K2720" s="263"/>
      <c r="L2720" s="263"/>
      <c r="M2720" s="263"/>
      <c r="N2720" s="263"/>
      <c r="O2720" s="158"/>
      <c r="P2720" s="296">
        <f t="shared" si="120"/>
        <v>0</v>
      </c>
      <c r="Q2720" s="263"/>
      <c r="R2720" s="263"/>
      <c r="S2720" s="263"/>
      <c r="T2720" s="263"/>
      <c r="U2720" s="263"/>
      <c r="V2720" s="263"/>
      <c r="W2720" s="263"/>
      <c r="X2720" s="158"/>
      <c r="Y2720" s="297">
        <f t="shared" si="121"/>
        <v>0</v>
      </c>
      <c r="Z2720" s="263"/>
      <c r="AA2720" s="263"/>
      <c r="AB2720" s="263"/>
      <c r="AC2720" s="263"/>
      <c r="AD2720" s="263"/>
      <c r="AE2720" s="263"/>
      <c r="AF2720" s="263">
        <v>7</v>
      </c>
      <c r="AG2720" s="158">
        <v>44991</v>
      </c>
      <c r="AH2720" s="297">
        <f t="shared" si="119"/>
        <v>7</v>
      </c>
      <c r="AI2720" s="573"/>
      <c r="AJ2720" s="574" t="s">
        <v>659</v>
      </c>
      <c r="AK2720" s="574" t="s">
        <v>430</v>
      </c>
      <c r="AL2720" s="574"/>
      <c r="AM2720" s="574"/>
      <c r="AN2720" s="574"/>
      <c r="AO2720" s="574"/>
      <c r="AP2720" s="574"/>
      <c r="AQ2720" s="574"/>
      <c r="AR2720" s="574"/>
      <c r="AS2720" s="575"/>
      <c r="AT2720" s="576"/>
      <c r="AU2720" s="575"/>
      <c r="AV2720" s="577"/>
      <c r="AW2720" s="159"/>
    </row>
    <row r="2721" spans="1:49" ht="25.5">
      <c r="A2721" s="395"/>
      <c r="B2721" s="395">
        <v>6454100200</v>
      </c>
      <c r="C2721" s="263" t="s">
        <v>9706</v>
      </c>
      <c r="D2721" s="263" t="s">
        <v>9704</v>
      </c>
      <c r="E2721" s="263">
        <v>2491261</v>
      </c>
      <c r="F2721" s="263" t="s">
        <v>420</v>
      </c>
      <c r="G2721" s="263" t="s">
        <v>655</v>
      </c>
      <c r="H2721" s="263"/>
      <c r="I2721" s="263"/>
      <c r="J2721" s="263"/>
      <c r="K2721" s="263"/>
      <c r="L2721" s="263"/>
      <c r="M2721" s="263"/>
      <c r="N2721" s="263"/>
      <c r="O2721" s="158"/>
      <c r="P2721" s="296">
        <f t="shared" si="120"/>
        <v>0</v>
      </c>
      <c r="Q2721" s="263"/>
      <c r="R2721" s="263"/>
      <c r="S2721" s="263"/>
      <c r="T2721" s="263"/>
      <c r="U2721" s="263"/>
      <c r="V2721" s="263"/>
      <c r="W2721" s="263"/>
      <c r="X2721" s="158"/>
      <c r="Y2721" s="297">
        <f t="shared" si="121"/>
        <v>0</v>
      </c>
      <c r="Z2721" s="263"/>
      <c r="AA2721" s="263"/>
      <c r="AB2721" s="263"/>
      <c r="AC2721" s="263"/>
      <c r="AD2721" s="263"/>
      <c r="AE2721" s="263"/>
      <c r="AF2721" s="263">
        <v>5</v>
      </c>
      <c r="AG2721" s="158">
        <v>45247</v>
      </c>
      <c r="AH2721" s="297">
        <f t="shared" si="119"/>
        <v>5</v>
      </c>
      <c r="AI2721" s="573"/>
      <c r="AJ2721" s="574" t="s">
        <v>659</v>
      </c>
      <c r="AK2721" s="574" t="s">
        <v>430</v>
      </c>
      <c r="AL2721" s="574"/>
      <c r="AM2721" s="574"/>
      <c r="AN2721" s="574"/>
      <c r="AO2721" s="574"/>
      <c r="AP2721" s="574"/>
      <c r="AQ2721" s="574"/>
      <c r="AR2721" s="574"/>
      <c r="AS2721" s="575"/>
      <c r="AT2721" s="576"/>
      <c r="AU2721" s="575"/>
      <c r="AV2721" s="577"/>
      <c r="AW2721" s="159"/>
    </row>
    <row r="2722" spans="1:49" ht="25.5">
      <c r="A2722" s="395"/>
      <c r="B2722" s="395">
        <v>6454100200</v>
      </c>
      <c r="C2722" s="263" t="s">
        <v>9707</v>
      </c>
      <c r="D2722" s="263" t="s">
        <v>9704</v>
      </c>
      <c r="E2722" s="263">
        <v>2508258</v>
      </c>
      <c r="F2722" s="263" t="s">
        <v>420</v>
      </c>
      <c r="G2722" s="263" t="s">
        <v>655</v>
      </c>
      <c r="H2722" s="263"/>
      <c r="I2722" s="263"/>
      <c r="J2722" s="263"/>
      <c r="K2722" s="263"/>
      <c r="L2722" s="263"/>
      <c r="M2722" s="263"/>
      <c r="N2722" s="263"/>
      <c r="O2722" s="158"/>
      <c r="P2722" s="296">
        <f t="shared" si="120"/>
        <v>0</v>
      </c>
      <c r="Q2722" s="263"/>
      <c r="R2722" s="263"/>
      <c r="S2722" s="263"/>
      <c r="T2722" s="263"/>
      <c r="U2722" s="263"/>
      <c r="V2722" s="263"/>
      <c r="W2722" s="263"/>
      <c r="X2722" s="158"/>
      <c r="Y2722" s="297">
        <f t="shared" si="121"/>
        <v>0</v>
      </c>
      <c r="Z2722" s="263"/>
      <c r="AA2722" s="263"/>
      <c r="AB2722" s="263"/>
      <c r="AC2722" s="263"/>
      <c r="AD2722" s="263"/>
      <c r="AE2722" s="263"/>
      <c r="AF2722" s="263">
        <v>7</v>
      </c>
      <c r="AG2722" s="158">
        <v>44994</v>
      </c>
      <c r="AH2722" s="297">
        <f t="shared" si="119"/>
        <v>7</v>
      </c>
      <c r="AI2722" s="573"/>
      <c r="AJ2722" s="574" t="s">
        <v>659</v>
      </c>
      <c r="AK2722" s="574" t="s">
        <v>430</v>
      </c>
      <c r="AL2722" s="574"/>
      <c r="AM2722" s="574"/>
      <c r="AN2722" s="574"/>
      <c r="AO2722" s="574"/>
      <c r="AP2722" s="574"/>
      <c r="AQ2722" s="574"/>
      <c r="AR2722" s="574"/>
      <c r="AS2722" s="575"/>
      <c r="AT2722" s="576"/>
      <c r="AU2722" s="575"/>
      <c r="AV2722" s="577"/>
      <c r="AW2722" s="159"/>
    </row>
    <row r="2723" spans="1:49" ht="25.5">
      <c r="A2723" s="395"/>
      <c r="B2723" s="395">
        <v>6454100200</v>
      </c>
      <c r="C2723" s="263" t="s">
        <v>9708</v>
      </c>
      <c r="D2723" s="263" t="s">
        <v>9704</v>
      </c>
      <c r="E2723" s="263">
        <v>2491267</v>
      </c>
      <c r="F2723" s="263" t="s">
        <v>420</v>
      </c>
      <c r="G2723" s="263" t="s">
        <v>655</v>
      </c>
      <c r="H2723" s="263"/>
      <c r="I2723" s="263"/>
      <c r="J2723" s="263"/>
      <c r="K2723" s="263"/>
      <c r="L2723" s="263"/>
      <c r="M2723" s="263"/>
      <c r="N2723" s="263"/>
      <c r="O2723" s="158"/>
      <c r="P2723" s="296">
        <f t="shared" si="120"/>
        <v>0</v>
      </c>
      <c r="Q2723" s="263"/>
      <c r="R2723" s="263"/>
      <c r="S2723" s="263"/>
      <c r="T2723" s="263"/>
      <c r="U2723" s="263"/>
      <c r="V2723" s="263"/>
      <c r="W2723" s="263"/>
      <c r="X2723" s="158"/>
      <c r="Y2723" s="297">
        <f t="shared" si="121"/>
        <v>0</v>
      </c>
      <c r="Z2723" s="263"/>
      <c r="AA2723" s="263"/>
      <c r="AB2723" s="263"/>
      <c r="AC2723" s="263"/>
      <c r="AD2723" s="263"/>
      <c r="AE2723" s="263"/>
      <c r="AF2723" s="263">
        <v>7</v>
      </c>
      <c r="AG2723" s="158">
        <v>45247</v>
      </c>
      <c r="AH2723" s="297">
        <f t="shared" si="119"/>
        <v>7</v>
      </c>
      <c r="AI2723" s="573"/>
      <c r="AJ2723" s="574" t="s">
        <v>659</v>
      </c>
      <c r="AK2723" s="574" t="s">
        <v>430</v>
      </c>
      <c r="AL2723" s="574"/>
      <c r="AM2723" s="574"/>
      <c r="AN2723" s="574"/>
      <c r="AO2723" s="574"/>
      <c r="AP2723" s="574"/>
      <c r="AQ2723" s="574"/>
      <c r="AR2723" s="574"/>
      <c r="AS2723" s="575"/>
      <c r="AT2723" s="576"/>
      <c r="AU2723" s="575"/>
      <c r="AV2723" s="577"/>
      <c r="AW2723" s="159"/>
    </row>
    <row r="2724" spans="1:49" ht="38.25">
      <c r="A2724" s="395"/>
      <c r="B2724" s="395">
        <v>4454011000</v>
      </c>
      <c r="C2724" s="263" t="s">
        <v>9709</v>
      </c>
      <c r="D2724" s="263" t="s">
        <v>9710</v>
      </c>
      <c r="E2724" s="263" t="s">
        <v>4876</v>
      </c>
      <c r="F2724" s="263" t="s">
        <v>420</v>
      </c>
      <c r="G2724" s="263" t="s">
        <v>655</v>
      </c>
      <c r="H2724" s="263"/>
      <c r="I2724" s="263"/>
      <c r="J2724" s="263"/>
      <c r="K2724" s="263"/>
      <c r="L2724" s="263"/>
      <c r="M2724" s="263"/>
      <c r="N2724" s="263"/>
      <c r="O2724" s="158"/>
      <c r="P2724" s="296">
        <f t="shared" si="120"/>
        <v>0</v>
      </c>
      <c r="Q2724" s="263"/>
      <c r="R2724" s="263"/>
      <c r="S2724" s="263"/>
      <c r="T2724" s="263"/>
      <c r="U2724" s="263"/>
      <c r="V2724" s="263"/>
      <c r="W2724" s="263"/>
      <c r="X2724" s="158"/>
      <c r="Y2724" s="297">
        <f t="shared" si="121"/>
        <v>0</v>
      </c>
      <c r="Z2724" s="263">
        <v>6</v>
      </c>
      <c r="AA2724" s="263"/>
      <c r="AB2724" s="263"/>
      <c r="AC2724" s="263"/>
      <c r="AD2724" s="263"/>
      <c r="AE2724" s="263"/>
      <c r="AF2724" s="263">
        <v>38</v>
      </c>
      <c r="AG2724" s="158">
        <v>45079</v>
      </c>
      <c r="AH2724" s="297">
        <f t="shared" si="119"/>
        <v>44</v>
      </c>
      <c r="AI2724" s="573">
        <v>0</v>
      </c>
      <c r="AJ2724" s="574" t="s">
        <v>659</v>
      </c>
      <c r="AK2724" s="574" t="s">
        <v>430</v>
      </c>
      <c r="AL2724" s="574" t="s">
        <v>671</v>
      </c>
      <c r="AM2724" s="574" t="s">
        <v>649</v>
      </c>
      <c r="AN2724" s="574"/>
      <c r="AO2724" s="574">
        <v>55</v>
      </c>
      <c r="AP2724" s="574"/>
      <c r="AQ2724" s="574"/>
      <c r="AR2724" s="574"/>
      <c r="AS2724" s="575">
        <v>0.60499999999999998</v>
      </c>
      <c r="AT2724" s="576">
        <v>3</v>
      </c>
      <c r="AU2724" s="575" t="s">
        <v>672</v>
      </c>
      <c r="AV2724" s="577" t="s">
        <v>653</v>
      </c>
      <c r="AW2724" s="159"/>
    </row>
    <row r="2725" spans="1:49" ht="25.5">
      <c r="A2725" s="395"/>
      <c r="B2725" s="395">
        <v>6380912800</v>
      </c>
      <c r="C2725" s="263" t="s">
        <v>9711</v>
      </c>
      <c r="D2725" s="263" t="s">
        <v>9712</v>
      </c>
      <c r="E2725" s="263" t="s">
        <v>4877</v>
      </c>
      <c r="F2725" s="263" t="s">
        <v>420</v>
      </c>
      <c r="G2725" s="263" t="s">
        <v>655</v>
      </c>
      <c r="H2725" s="263"/>
      <c r="I2725" s="263"/>
      <c r="J2725" s="263"/>
      <c r="K2725" s="263"/>
      <c r="L2725" s="263"/>
      <c r="M2725" s="263"/>
      <c r="N2725" s="263"/>
      <c r="O2725" s="158"/>
      <c r="P2725" s="296">
        <f t="shared" si="120"/>
        <v>0</v>
      </c>
      <c r="Q2725" s="263"/>
      <c r="R2725" s="263"/>
      <c r="S2725" s="263"/>
      <c r="T2725" s="263"/>
      <c r="U2725" s="263"/>
      <c r="V2725" s="263"/>
      <c r="W2725" s="263"/>
      <c r="X2725" s="158"/>
      <c r="Y2725" s="297">
        <f t="shared" si="121"/>
        <v>0</v>
      </c>
      <c r="Z2725" s="263">
        <v>8</v>
      </c>
      <c r="AA2725" s="263"/>
      <c r="AB2725" s="263"/>
      <c r="AC2725" s="263"/>
      <c r="AD2725" s="263"/>
      <c r="AE2725" s="263"/>
      <c r="AF2725" s="263">
        <v>55</v>
      </c>
      <c r="AG2725" s="158">
        <v>45243</v>
      </c>
      <c r="AH2725" s="297">
        <f t="shared" si="119"/>
        <v>63</v>
      </c>
      <c r="AI2725" s="573">
        <v>0</v>
      </c>
      <c r="AJ2725" s="574" t="s">
        <v>659</v>
      </c>
      <c r="AK2725" s="574" t="s">
        <v>430</v>
      </c>
      <c r="AL2725" s="574" t="s">
        <v>671</v>
      </c>
      <c r="AM2725" s="574" t="s">
        <v>661</v>
      </c>
      <c r="AN2725" s="574"/>
      <c r="AO2725" s="574"/>
      <c r="AP2725" s="574"/>
      <c r="AQ2725" s="574"/>
      <c r="AR2725" s="574"/>
      <c r="AS2725" s="575"/>
      <c r="AT2725" s="576"/>
      <c r="AU2725" s="575"/>
      <c r="AV2725" s="577"/>
      <c r="AW2725" s="159"/>
    </row>
    <row r="2726" spans="1:49" ht="38.25">
      <c r="A2726" s="395"/>
      <c r="B2726" s="395">
        <v>4456500800</v>
      </c>
      <c r="C2726" s="263" t="s">
        <v>9713</v>
      </c>
      <c r="D2726" s="263" t="s">
        <v>9714</v>
      </c>
      <c r="E2726" s="263" t="s">
        <v>4878</v>
      </c>
      <c r="F2726" s="263" t="s">
        <v>420</v>
      </c>
      <c r="G2726" s="263" t="s">
        <v>655</v>
      </c>
      <c r="H2726" s="263"/>
      <c r="I2726" s="263"/>
      <c r="J2726" s="263"/>
      <c r="K2726" s="263"/>
      <c r="L2726" s="263"/>
      <c r="M2726" s="263"/>
      <c r="N2726" s="263"/>
      <c r="O2726" s="158"/>
      <c r="P2726" s="296">
        <f t="shared" si="120"/>
        <v>0</v>
      </c>
      <c r="Q2726" s="263"/>
      <c r="R2726" s="263"/>
      <c r="S2726" s="263"/>
      <c r="T2726" s="263"/>
      <c r="U2726" s="263"/>
      <c r="V2726" s="263"/>
      <c r="W2726" s="263"/>
      <c r="X2726" s="158"/>
      <c r="Y2726" s="297">
        <f t="shared" si="121"/>
        <v>0</v>
      </c>
      <c r="Z2726" s="263">
        <v>2</v>
      </c>
      <c r="AA2726" s="263"/>
      <c r="AB2726" s="263"/>
      <c r="AC2726" s="263"/>
      <c r="AD2726" s="263"/>
      <c r="AE2726" s="263"/>
      <c r="AF2726" s="263">
        <v>10</v>
      </c>
      <c r="AG2726" s="158">
        <v>45265</v>
      </c>
      <c r="AH2726" s="297">
        <f t="shared" si="119"/>
        <v>12</v>
      </c>
      <c r="AI2726" s="573">
        <v>0</v>
      </c>
      <c r="AJ2726" s="574" t="s">
        <v>659</v>
      </c>
      <c r="AK2726" s="574" t="s">
        <v>430</v>
      </c>
      <c r="AL2726" s="574" t="s">
        <v>671</v>
      </c>
      <c r="AM2726" s="574" t="s">
        <v>649</v>
      </c>
      <c r="AN2726" s="574"/>
      <c r="AO2726" s="574">
        <v>55</v>
      </c>
      <c r="AP2726" s="574"/>
      <c r="AQ2726" s="574"/>
      <c r="AR2726" s="574"/>
      <c r="AS2726" s="575">
        <v>1</v>
      </c>
      <c r="AT2726" s="576">
        <v>5</v>
      </c>
      <c r="AU2726" s="575" t="s">
        <v>672</v>
      </c>
      <c r="AV2726" s="577" t="s">
        <v>653</v>
      </c>
      <c r="AW2726" s="159"/>
    </row>
    <row r="2727" spans="1:49" ht="25.5">
      <c r="A2727" s="395"/>
      <c r="B2727" s="395">
        <v>6272012000</v>
      </c>
      <c r="C2727" s="263" t="s">
        <v>9715</v>
      </c>
      <c r="D2727" s="263" t="s">
        <v>9716</v>
      </c>
      <c r="E2727" s="263" t="s">
        <v>4879</v>
      </c>
      <c r="F2727" s="263" t="s">
        <v>418</v>
      </c>
      <c r="G2727" s="263" t="s">
        <v>655</v>
      </c>
      <c r="H2727" s="263"/>
      <c r="I2727" s="263"/>
      <c r="J2727" s="263"/>
      <c r="K2727" s="263"/>
      <c r="L2727" s="263"/>
      <c r="M2727" s="263"/>
      <c r="N2727" s="263"/>
      <c r="O2727" s="158"/>
      <c r="P2727" s="296">
        <f t="shared" si="120"/>
        <v>0</v>
      </c>
      <c r="Q2727" s="263"/>
      <c r="R2727" s="263"/>
      <c r="S2727" s="263"/>
      <c r="T2727" s="263"/>
      <c r="U2727" s="263"/>
      <c r="V2727" s="263"/>
      <c r="W2727" s="263"/>
      <c r="X2727" s="158"/>
      <c r="Y2727" s="297">
        <f t="shared" si="121"/>
        <v>0</v>
      </c>
      <c r="Z2727" s="263"/>
      <c r="AA2727" s="263"/>
      <c r="AB2727" s="263"/>
      <c r="AC2727" s="263"/>
      <c r="AD2727" s="263"/>
      <c r="AE2727" s="263"/>
      <c r="AF2727" s="263">
        <v>3</v>
      </c>
      <c r="AG2727" s="158">
        <v>45000</v>
      </c>
      <c r="AH2727" s="297">
        <f t="shared" si="119"/>
        <v>3</v>
      </c>
      <c r="AI2727" s="573"/>
      <c r="AJ2727" s="574" t="s">
        <v>659</v>
      </c>
      <c r="AK2727" s="574" t="s">
        <v>430</v>
      </c>
      <c r="AL2727" s="574"/>
      <c r="AM2727" s="574"/>
      <c r="AN2727" s="574"/>
      <c r="AO2727" s="574"/>
      <c r="AP2727" s="574"/>
      <c r="AQ2727" s="574"/>
      <c r="AR2727" s="574"/>
      <c r="AS2727" s="575"/>
      <c r="AT2727" s="576"/>
      <c r="AU2727" s="575"/>
      <c r="AV2727" s="577"/>
      <c r="AW2727" s="159"/>
    </row>
    <row r="2728" spans="1:49" ht="25.5">
      <c r="A2728" s="395"/>
      <c r="B2728" s="395">
        <v>3410503800</v>
      </c>
      <c r="C2728" s="263" t="s">
        <v>9717</v>
      </c>
      <c r="D2728" s="263" t="s">
        <v>9718</v>
      </c>
      <c r="E2728" s="263" t="s">
        <v>4880</v>
      </c>
      <c r="F2728" s="263" t="s">
        <v>418</v>
      </c>
      <c r="G2728" s="263" t="s">
        <v>655</v>
      </c>
      <c r="H2728" s="263"/>
      <c r="I2728" s="263"/>
      <c r="J2728" s="263"/>
      <c r="K2728" s="263"/>
      <c r="L2728" s="263"/>
      <c r="M2728" s="263"/>
      <c r="N2728" s="263"/>
      <c r="O2728" s="158"/>
      <c r="P2728" s="296">
        <f t="shared" si="120"/>
        <v>0</v>
      </c>
      <c r="Q2728" s="263"/>
      <c r="R2728" s="263"/>
      <c r="S2728" s="263"/>
      <c r="T2728" s="263"/>
      <c r="U2728" s="263"/>
      <c r="V2728" s="263"/>
      <c r="W2728" s="263"/>
      <c r="X2728" s="158"/>
      <c r="Y2728" s="297">
        <f t="shared" si="121"/>
        <v>0</v>
      </c>
      <c r="Z2728" s="263"/>
      <c r="AA2728" s="263"/>
      <c r="AB2728" s="263"/>
      <c r="AC2728" s="263"/>
      <c r="AD2728" s="263"/>
      <c r="AE2728" s="263"/>
      <c r="AF2728" s="263">
        <v>4</v>
      </c>
      <c r="AG2728" s="158">
        <v>45257</v>
      </c>
      <c r="AH2728" s="297">
        <f t="shared" si="119"/>
        <v>4</v>
      </c>
      <c r="AI2728" s="573"/>
      <c r="AJ2728" s="574" t="s">
        <v>659</v>
      </c>
      <c r="AK2728" s="574" t="s">
        <v>430</v>
      </c>
      <c r="AL2728" s="574"/>
      <c r="AM2728" s="574"/>
      <c r="AN2728" s="574"/>
      <c r="AO2728" s="574"/>
      <c r="AP2728" s="574"/>
      <c r="AQ2728" s="574"/>
      <c r="AR2728" s="574"/>
      <c r="AS2728" s="575"/>
      <c r="AT2728" s="576"/>
      <c r="AU2728" s="575"/>
      <c r="AV2728" s="577"/>
      <c r="AW2728" s="159"/>
    </row>
    <row r="2729" spans="1:49" ht="25.5">
      <c r="A2729" s="395"/>
      <c r="B2729" s="395">
        <v>3410503800</v>
      </c>
      <c r="C2729" s="263" t="s">
        <v>9719</v>
      </c>
      <c r="D2729" s="263" t="s">
        <v>9718</v>
      </c>
      <c r="E2729" s="263" t="s">
        <v>4881</v>
      </c>
      <c r="F2729" s="263" t="s">
        <v>418</v>
      </c>
      <c r="G2729" s="263" t="s">
        <v>655</v>
      </c>
      <c r="H2729" s="263"/>
      <c r="I2729" s="263"/>
      <c r="J2729" s="263"/>
      <c r="K2729" s="263"/>
      <c r="L2729" s="263"/>
      <c r="M2729" s="263"/>
      <c r="N2729" s="263"/>
      <c r="O2729" s="158"/>
      <c r="P2729" s="296">
        <f t="shared" si="120"/>
        <v>0</v>
      </c>
      <c r="Q2729" s="263"/>
      <c r="R2729" s="263"/>
      <c r="S2729" s="263"/>
      <c r="T2729" s="263"/>
      <c r="U2729" s="263"/>
      <c r="V2729" s="263"/>
      <c r="W2729" s="263"/>
      <c r="X2729" s="158"/>
      <c r="Y2729" s="297">
        <f t="shared" si="121"/>
        <v>0</v>
      </c>
      <c r="Z2729" s="263"/>
      <c r="AA2729" s="263"/>
      <c r="AB2729" s="263"/>
      <c r="AC2729" s="263"/>
      <c r="AD2729" s="263"/>
      <c r="AE2729" s="263"/>
      <c r="AF2729" s="263">
        <v>4</v>
      </c>
      <c r="AG2729" s="158">
        <v>45257</v>
      </c>
      <c r="AH2729" s="297">
        <f t="shared" si="119"/>
        <v>4</v>
      </c>
      <c r="AI2729" s="573"/>
      <c r="AJ2729" s="574" t="s">
        <v>659</v>
      </c>
      <c r="AK2729" s="574" t="s">
        <v>430</v>
      </c>
      <c r="AL2729" s="574"/>
      <c r="AM2729" s="574"/>
      <c r="AN2729" s="574"/>
      <c r="AO2729" s="574"/>
      <c r="AP2729" s="574"/>
      <c r="AQ2729" s="574"/>
      <c r="AR2729" s="574"/>
      <c r="AS2729" s="575"/>
      <c r="AT2729" s="576"/>
      <c r="AU2729" s="575"/>
      <c r="AV2729" s="577"/>
      <c r="AW2729" s="159"/>
    </row>
    <row r="2730" spans="1:49" ht="51">
      <c r="A2730" s="395"/>
      <c r="B2730" s="395">
        <v>4314901500</v>
      </c>
      <c r="C2730" s="263" t="s">
        <v>9720</v>
      </c>
      <c r="D2730" s="263" t="s">
        <v>9721</v>
      </c>
      <c r="E2730" s="263" t="s">
        <v>4882</v>
      </c>
      <c r="F2730" s="263" t="s">
        <v>422</v>
      </c>
      <c r="G2730" s="263" t="s">
        <v>655</v>
      </c>
      <c r="H2730" s="263"/>
      <c r="I2730" s="263"/>
      <c r="J2730" s="263"/>
      <c r="K2730" s="263"/>
      <c r="L2730" s="263"/>
      <c r="M2730" s="263"/>
      <c r="N2730" s="263"/>
      <c r="O2730" s="158"/>
      <c r="P2730" s="296">
        <f t="shared" si="120"/>
        <v>0</v>
      </c>
      <c r="Q2730" s="263"/>
      <c r="R2730" s="263"/>
      <c r="S2730" s="263"/>
      <c r="T2730" s="263"/>
      <c r="U2730" s="263"/>
      <c r="V2730" s="263"/>
      <c r="W2730" s="263"/>
      <c r="X2730" s="158"/>
      <c r="Y2730" s="297">
        <f t="shared" si="121"/>
        <v>0</v>
      </c>
      <c r="Z2730" s="263"/>
      <c r="AA2730" s="263"/>
      <c r="AB2730" s="263"/>
      <c r="AC2730" s="263"/>
      <c r="AD2730" s="263"/>
      <c r="AE2730" s="263"/>
      <c r="AF2730" s="263">
        <v>1</v>
      </c>
      <c r="AG2730" s="158">
        <v>44951</v>
      </c>
      <c r="AH2730" s="297">
        <f t="shared" si="119"/>
        <v>1</v>
      </c>
      <c r="AI2730" s="573"/>
      <c r="AJ2730" s="574" t="s">
        <v>659</v>
      </c>
      <c r="AK2730" s="574" t="s">
        <v>430</v>
      </c>
      <c r="AL2730" s="574"/>
      <c r="AM2730" s="574"/>
      <c r="AN2730" s="574"/>
      <c r="AO2730" s="574"/>
      <c r="AP2730" s="574"/>
      <c r="AQ2730" s="574"/>
      <c r="AR2730" s="574"/>
      <c r="AS2730" s="575"/>
      <c r="AT2730" s="576"/>
      <c r="AU2730" s="575"/>
      <c r="AV2730" s="577"/>
      <c r="AW2730" s="159"/>
    </row>
    <row r="2731" spans="1:49" ht="51">
      <c r="A2731" s="395"/>
      <c r="B2731" s="395">
        <v>6302611200</v>
      </c>
      <c r="C2731" s="263" t="s">
        <v>9722</v>
      </c>
      <c r="D2731" s="263" t="s">
        <v>9723</v>
      </c>
      <c r="E2731" s="263" t="s">
        <v>4883</v>
      </c>
      <c r="F2731" s="263" t="s">
        <v>422</v>
      </c>
      <c r="G2731" s="263" t="s">
        <v>655</v>
      </c>
      <c r="H2731" s="263"/>
      <c r="I2731" s="263"/>
      <c r="J2731" s="263"/>
      <c r="K2731" s="263"/>
      <c r="L2731" s="263"/>
      <c r="M2731" s="263"/>
      <c r="N2731" s="263"/>
      <c r="O2731" s="158"/>
      <c r="P2731" s="296">
        <f t="shared" si="120"/>
        <v>0</v>
      </c>
      <c r="Q2731" s="263"/>
      <c r="R2731" s="263"/>
      <c r="S2731" s="263"/>
      <c r="T2731" s="263"/>
      <c r="U2731" s="263"/>
      <c r="V2731" s="263"/>
      <c r="W2731" s="263"/>
      <c r="X2731" s="158"/>
      <c r="Y2731" s="297">
        <f t="shared" si="121"/>
        <v>0</v>
      </c>
      <c r="Z2731" s="263"/>
      <c r="AA2731" s="263"/>
      <c r="AB2731" s="263"/>
      <c r="AC2731" s="263"/>
      <c r="AD2731" s="263"/>
      <c r="AE2731" s="263"/>
      <c r="AF2731" s="263">
        <v>1</v>
      </c>
      <c r="AG2731" s="158">
        <v>45072</v>
      </c>
      <c r="AH2731" s="297">
        <f t="shared" si="119"/>
        <v>1</v>
      </c>
      <c r="AI2731" s="573"/>
      <c r="AJ2731" s="574" t="s">
        <v>659</v>
      </c>
      <c r="AK2731" s="574" t="s">
        <v>430</v>
      </c>
      <c r="AL2731" s="574"/>
      <c r="AM2731" s="574"/>
      <c r="AN2731" s="574"/>
      <c r="AO2731" s="574"/>
      <c r="AP2731" s="574"/>
      <c r="AQ2731" s="574"/>
      <c r="AR2731" s="574"/>
      <c r="AS2731" s="575"/>
      <c r="AT2731" s="576"/>
      <c r="AU2731" s="575"/>
      <c r="AV2731" s="577"/>
      <c r="AW2731" s="159"/>
    </row>
    <row r="2732" spans="1:49" ht="51">
      <c r="A2732" s="395"/>
      <c r="B2732" s="395">
        <v>4683120800</v>
      </c>
      <c r="C2732" s="263" t="s">
        <v>9724</v>
      </c>
      <c r="D2732" s="263" t="s">
        <v>9725</v>
      </c>
      <c r="E2732" s="263" t="s">
        <v>4884</v>
      </c>
      <c r="F2732" s="263" t="s">
        <v>422</v>
      </c>
      <c r="G2732" s="263" t="s">
        <v>655</v>
      </c>
      <c r="H2732" s="263"/>
      <c r="I2732" s="263"/>
      <c r="J2732" s="263"/>
      <c r="K2732" s="263"/>
      <c r="L2732" s="263"/>
      <c r="M2732" s="263"/>
      <c r="N2732" s="263"/>
      <c r="O2732" s="158"/>
      <c r="P2732" s="296">
        <f t="shared" si="120"/>
        <v>0</v>
      </c>
      <c r="Q2732" s="263"/>
      <c r="R2732" s="263"/>
      <c r="S2732" s="263"/>
      <c r="T2732" s="263"/>
      <c r="U2732" s="263"/>
      <c r="V2732" s="263"/>
      <c r="W2732" s="263"/>
      <c r="X2732" s="158"/>
      <c r="Y2732" s="297">
        <f t="shared" si="121"/>
        <v>0</v>
      </c>
      <c r="Z2732" s="263"/>
      <c r="AA2732" s="263"/>
      <c r="AB2732" s="263"/>
      <c r="AC2732" s="263"/>
      <c r="AD2732" s="263"/>
      <c r="AE2732" s="263"/>
      <c r="AF2732" s="263">
        <v>1</v>
      </c>
      <c r="AG2732" s="158">
        <v>45092</v>
      </c>
      <c r="AH2732" s="297">
        <f t="shared" si="119"/>
        <v>1</v>
      </c>
      <c r="AI2732" s="573"/>
      <c r="AJ2732" s="574" t="s">
        <v>659</v>
      </c>
      <c r="AK2732" s="574" t="s">
        <v>430</v>
      </c>
      <c r="AL2732" s="574"/>
      <c r="AM2732" s="574"/>
      <c r="AN2732" s="574"/>
      <c r="AO2732" s="574"/>
      <c r="AP2732" s="574"/>
      <c r="AQ2732" s="574"/>
      <c r="AR2732" s="574"/>
      <c r="AS2732" s="575"/>
      <c r="AT2732" s="576"/>
      <c r="AU2732" s="575"/>
      <c r="AV2732" s="577"/>
      <c r="AW2732" s="159"/>
    </row>
    <row r="2733" spans="1:49" ht="38.25">
      <c r="A2733" s="395"/>
      <c r="B2733" s="395">
        <v>4455022400</v>
      </c>
      <c r="C2733" s="263" t="s">
        <v>8473</v>
      </c>
      <c r="D2733" s="263" t="s">
        <v>9726</v>
      </c>
      <c r="E2733" s="263" t="s">
        <v>4885</v>
      </c>
      <c r="F2733" s="263" t="s">
        <v>422</v>
      </c>
      <c r="G2733" s="263" t="s">
        <v>655</v>
      </c>
      <c r="H2733" s="263"/>
      <c r="I2733" s="263"/>
      <c r="J2733" s="263"/>
      <c r="K2733" s="263"/>
      <c r="L2733" s="263"/>
      <c r="M2733" s="263"/>
      <c r="N2733" s="263"/>
      <c r="O2733" s="158"/>
      <c r="P2733" s="296">
        <f t="shared" si="120"/>
        <v>0</v>
      </c>
      <c r="Q2733" s="263"/>
      <c r="R2733" s="263"/>
      <c r="S2733" s="263"/>
      <c r="T2733" s="263"/>
      <c r="U2733" s="263"/>
      <c r="V2733" s="263"/>
      <c r="W2733" s="263"/>
      <c r="X2733" s="158"/>
      <c r="Y2733" s="297">
        <f t="shared" si="121"/>
        <v>0</v>
      </c>
      <c r="Z2733" s="263"/>
      <c r="AA2733" s="263"/>
      <c r="AB2733" s="263"/>
      <c r="AC2733" s="263"/>
      <c r="AD2733" s="263"/>
      <c r="AE2733" s="263"/>
      <c r="AF2733" s="263">
        <v>2</v>
      </c>
      <c r="AG2733" s="158">
        <v>44956</v>
      </c>
      <c r="AH2733" s="297">
        <f t="shared" si="119"/>
        <v>2</v>
      </c>
      <c r="AI2733" s="573"/>
      <c r="AJ2733" s="574" t="s">
        <v>659</v>
      </c>
      <c r="AK2733" s="574" t="s">
        <v>430</v>
      </c>
      <c r="AL2733" s="574"/>
      <c r="AM2733" s="574"/>
      <c r="AN2733" s="574"/>
      <c r="AO2733" s="574"/>
      <c r="AP2733" s="574"/>
      <c r="AQ2733" s="574"/>
      <c r="AR2733" s="574"/>
      <c r="AS2733" s="575"/>
      <c r="AT2733" s="576"/>
      <c r="AU2733" s="575"/>
      <c r="AV2733" s="577"/>
      <c r="AW2733" s="159"/>
    </row>
    <row r="2734" spans="1:49" ht="51">
      <c r="A2734" s="395"/>
      <c r="B2734" s="395">
        <v>5462220900</v>
      </c>
      <c r="C2734" s="263" t="s">
        <v>9727</v>
      </c>
      <c r="D2734" s="263" t="s">
        <v>9728</v>
      </c>
      <c r="E2734" s="263" t="s">
        <v>4886</v>
      </c>
      <c r="F2734" s="263" t="s">
        <v>422</v>
      </c>
      <c r="G2734" s="263" t="s">
        <v>655</v>
      </c>
      <c r="H2734" s="263"/>
      <c r="I2734" s="263"/>
      <c r="J2734" s="263"/>
      <c r="K2734" s="263"/>
      <c r="L2734" s="263"/>
      <c r="M2734" s="263"/>
      <c r="N2734" s="263"/>
      <c r="O2734" s="158"/>
      <c r="P2734" s="296">
        <f t="shared" si="120"/>
        <v>0</v>
      </c>
      <c r="Q2734" s="263"/>
      <c r="R2734" s="263"/>
      <c r="S2734" s="263"/>
      <c r="T2734" s="263"/>
      <c r="U2734" s="263"/>
      <c r="V2734" s="263"/>
      <c r="W2734" s="263"/>
      <c r="X2734" s="158"/>
      <c r="Y2734" s="297">
        <f t="shared" si="121"/>
        <v>0</v>
      </c>
      <c r="Z2734" s="263"/>
      <c r="AA2734" s="263"/>
      <c r="AB2734" s="263"/>
      <c r="AC2734" s="263"/>
      <c r="AD2734" s="263"/>
      <c r="AE2734" s="263"/>
      <c r="AF2734" s="263">
        <v>1</v>
      </c>
      <c r="AG2734" s="158">
        <v>45216</v>
      </c>
      <c r="AH2734" s="297">
        <f t="shared" si="119"/>
        <v>1</v>
      </c>
      <c r="AI2734" s="573"/>
      <c r="AJ2734" s="574" t="s">
        <v>659</v>
      </c>
      <c r="AK2734" s="574" t="s">
        <v>430</v>
      </c>
      <c r="AL2734" s="574"/>
      <c r="AM2734" s="574"/>
      <c r="AN2734" s="574"/>
      <c r="AO2734" s="574"/>
      <c r="AP2734" s="574"/>
      <c r="AQ2734" s="574"/>
      <c r="AR2734" s="574"/>
      <c r="AS2734" s="575"/>
      <c r="AT2734" s="576"/>
      <c r="AU2734" s="575"/>
      <c r="AV2734" s="577"/>
      <c r="AW2734" s="159"/>
    </row>
    <row r="2735" spans="1:49" ht="51">
      <c r="A2735" s="395"/>
      <c r="B2735" s="395">
        <v>3152850100</v>
      </c>
      <c r="C2735" s="263" t="s">
        <v>9729</v>
      </c>
      <c r="D2735" s="263" t="s">
        <v>9730</v>
      </c>
      <c r="E2735" s="263" t="s">
        <v>4887</v>
      </c>
      <c r="F2735" s="263" t="s">
        <v>422</v>
      </c>
      <c r="G2735" s="263" t="s">
        <v>655</v>
      </c>
      <c r="H2735" s="263"/>
      <c r="I2735" s="263"/>
      <c r="J2735" s="263"/>
      <c r="K2735" s="263"/>
      <c r="L2735" s="263"/>
      <c r="M2735" s="263"/>
      <c r="N2735" s="263"/>
      <c r="O2735" s="158"/>
      <c r="P2735" s="296">
        <f t="shared" si="120"/>
        <v>0</v>
      </c>
      <c r="Q2735" s="263"/>
      <c r="R2735" s="263"/>
      <c r="S2735" s="263"/>
      <c r="T2735" s="263"/>
      <c r="U2735" s="263"/>
      <c r="V2735" s="263"/>
      <c r="W2735" s="263"/>
      <c r="X2735" s="158"/>
      <c r="Y2735" s="297">
        <f t="shared" si="121"/>
        <v>0</v>
      </c>
      <c r="Z2735" s="263"/>
      <c r="AA2735" s="263"/>
      <c r="AB2735" s="263"/>
      <c r="AC2735" s="263"/>
      <c r="AD2735" s="263"/>
      <c r="AE2735" s="263"/>
      <c r="AF2735" s="263">
        <v>1</v>
      </c>
      <c r="AG2735" s="158">
        <v>45112</v>
      </c>
      <c r="AH2735" s="297">
        <f t="shared" si="119"/>
        <v>1</v>
      </c>
      <c r="AI2735" s="573"/>
      <c r="AJ2735" s="574" t="s">
        <v>659</v>
      </c>
      <c r="AK2735" s="574" t="s">
        <v>430</v>
      </c>
      <c r="AL2735" s="574"/>
      <c r="AM2735" s="574"/>
      <c r="AN2735" s="574"/>
      <c r="AO2735" s="574"/>
      <c r="AP2735" s="574"/>
      <c r="AQ2735" s="574"/>
      <c r="AR2735" s="574"/>
      <c r="AS2735" s="575"/>
      <c r="AT2735" s="576"/>
      <c r="AU2735" s="575"/>
      <c r="AV2735" s="577"/>
      <c r="AW2735" s="159"/>
    </row>
    <row r="2736" spans="1:49" ht="51">
      <c r="A2736" s="395"/>
      <c r="B2736" s="395">
        <v>3554710200</v>
      </c>
      <c r="C2736" s="263" t="s">
        <v>9731</v>
      </c>
      <c r="D2736" s="263" t="s">
        <v>9732</v>
      </c>
      <c r="E2736" s="263" t="s">
        <v>4888</v>
      </c>
      <c r="F2736" s="263" t="s">
        <v>422</v>
      </c>
      <c r="G2736" s="263" t="s">
        <v>655</v>
      </c>
      <c r="H2736" s="263"/>
      <c r="I2736" s="263"/>
      <c r="J2736" s="263"/>
      <c r="K2736" s="263"/>
      <c r="L2736" s="263"/>
      <c r="M2736" s="263"/>
      <c r="N2736" s="263"/>
      <c r="O2736" s="158"/>
      <c r="P2736" s="296">
        <f t="shared" si="120"/>
        <v>0</v>
      </c>
      <c r="Q2736" s="263"/>
      <c r="R2736" s="263"/>
      <c r="S2736" s="263"/>
      <c r="T2736" s="263"/>
      <c r="U2736" s="263"/>
      <c r="V2736" s="263"/>
      <c r="W2736" s="263"/>
      <c r="X2736" s="158"/>
      <c r="Y2736" s="297">
        <f t="shared" si="121"/>
        <v>0</v>
      </c>
      <c r="Z2736" s="263"/>
      <c r="AA2736" s="263"/>
      <c r="AB2736" s="263"/>
      <c r="AC2736" s="263"/>
      <c r="AD2736" s="263"/>
      <c r="AE2736" s="263"/>
      <c r="AF2736" s="263">
        <v>2</v>
      </c>
      <c r="AG2736" s="158">
        <v>45216</v>
      </c>
      <c r="AH2736" s="297">
        <f t="shared" si="119"/>
        <v>2</v>
      </c>
      <c r="AI2736" s="573"/>
      <c r="AJ2736" s="574" t="s">
        <v>659</v>
      </c>
      <c r="AK2736" s="574" t="s">
        <v>430</v>
      </c>
      <c r="AL2736" s="574"/>
      <c r="AM2736" s="574"/>
      <c r="AN2736" s="574"/>
      <c r="AO2736" s="574"/>
      <c r="AP2736" s="574"/>
      <c r="AQ2736" s="574"/>
      <c r="AR2736" s="574"/>
      <c r="AS2736" s="575"/>
      <c r="AT2736" s="576"/>
      <c r="AU2736" s="575"/>
      <c r="AV2736" s="577"/>
      <c r="AW2736" s="159"/>
    </row>
    <row r="2737" spans="1:49" ht="51">
      <c r="A2737" s="395"/>
      <c r="B2737" s="395">
        <v>4382713500</v>
      </c>
      <c r="C2737" s="263" t="s">
        <v>9733</v>
      </c>
      <c r="D2737" s="263" t="s">
        <v>9734</v>
      </c>
      <c r="E2737" s="263" t="s">
        <v>4889</v>
      </c>
      <c r="F2737" s="263" t="s">
        <v>422</v>
      </c>
      <c r="G2737" s="263" t="s">
        <v>655</v>
      </c>
      <c r="H2737" s="263"/>
      <c r="I2737" s="263"/>
      <c r="J2737" s="263"/>
      <c r="K2737" s="263"/>
      <c r="L2737" s="263"/>
      <c r="M2737" s="263"/>
      <c r="N2737" s="263"/>
      <c r="O2737" s="158"/>
      <c r="P2737" s="296">
        <f t="shared" si="120"/>
        <v>0</v>
      </c>
      <c r="Q2737" s="263"/>
      <c r="R2737" s="263"/>
      <c r="S2737" s="263"/>
      <c r="T2737" s="263"/>
      <c r="U2737" s="263"/>
      <c r="V2737" s="263"/>
      <c r="W2737" s="263"/>
      <c r="X2737" s="158"/>
      <c r="Y2737" s="297">
        <f t="shared" si="121"/>
        <v>0</v>
      </c>
      <c r="Z2737" s="263"/>
      <c r="AA2737" s="263"/>
      <c r="AB2737" s="263"/>
      <c r="AC2737" s="263"/>
      <c r="AD2737" s="263"/>
      <c r="AE2737" s="263"/>
      <c r="AF2737" s="263">
        <v>1</v>
      </c>
      <c r="AG2737" s="158">
        <v>45099</v>
      </c>
      <c r="AH2737" s="297">
        <f t="shared" ref="AH2737:AH2800" si="122">SUM($Z2737:$AF2737)</f>
        <v>1</v>
      </c>
      <c r="AI2737" s="573"/>
      <c r="AJ2737" s="574" t="s">
        <v>659</v>
      </c>
      <c r="AK2737" s="574" t="s">
        <v>430</v>
      </c>
      <c r="AL2737" s="574"/>
      <c r="AM2737" s="574"/>
      <c r="AN2737" s="574"/>
      <c r="AO2737" s="574"/>
      <c r="AP2737" s="574"/>
      <c r="AQ2737" s="574"/>
      <c r="AR2737" s="574"/>
      <c r="AS2737" s="575"/>
      <c r="AT2737" s="576"/>
      <c r="AU2737" s="575"/>
      <c r="AV2737" s="577"/>
      <c r="AW2737" s="159"/>
    </row>
    <row r="2738" spans="1:49" ht="38.25">
      <c r="A2738" s="395"/>
      <c r="B2738" s="395">
        <v>3594020500</v>
      </c>
      <c r="C2738" s="263" t="s">
        <v>9735</v>
      </c>
      <c r="D2738" s="263" t="s">
        <v>9736</v>
      </c>
      <c r="E2738" s="263" t="s">
        <v>4890</v>
      </c>
      <c r="F2738" s="263" t="s">
        <v>422</v>
      </c>
      <c r="G2738" s="263" t="s">
        <v>655</v>
      </c>
      <c r="H2738" s="263"/>
      <c r="I2738" s="263"/>
      <c r="J2738" s="263"/>
      <c r="K2738" s="263"/>
      <c r="L2738" s="263"/>
      <c r="M2738" s="263"/>
      <c r="N2738" s="263"/>
      <c r="O2738" s="158"/>
      <c r="P2738" s="296">
        <f t="shared" si="120"/>
        <v>0</v>
      </c>
      <c r="Q2738" s="263"/>
      <c r="R2738" s="263"/>
      <c r="S2738" s="263"/>
      <c r="T2738" s="263"/>
      <c r="U2738" s="263"/>
      <c r="V2738" s="263"/>
      <c r="W2738" s="263"/>
      <c r="X2738" s="158"/>
      <c r="Y2738" s="297">
        <f t="shared" si="121"/>
        <v>0</v>
      </c>
      <c r="Z2738" s="263"/>
      <c r="AA2738" s="263"/>
      <c r="AB2738" s="263"/>
      <c r="AC2738" s="263"/>
      <c r="AD2738" s="263"/>
      <c r="AE2738" s="263"/>
      <c r="AF2738" s="263">
        <v>1</v>
      </c>
      <c r="AG2738" s="158">
        <v>45205</v>
      </c>
      <c r="AH2738" s="297">
        <f t="shared" si="122"/>
        <v>1</v>
      </c>
      <c r="AI2738" s="573"/>
      <c r="AJ2738" s="574" t="s">
        <v>659</v>
      </c>
      <c r="AK2738" s="574" t="s">
        <v>430</v>
      </c>
      <c r="AL2738" s="574"/>
      <c r="AM2738" s="574"/>
      <c r="AN2738" s="574"/>
      <c r="AO2738" s="574"/>
      <c r="AP2738" s="574"/>
      <c r="AQ2738" s="574"/>
      <c r="AR2738" s="574"/>
      <c r="AS2738" s="575"/>
      <c r="AT2738" s="576"/>
      <c r="AU2738" s="575"/>
      <c r="AV2738" s="577"/>
      <c r="AW2738" s="159"/>
    </row>
    <row r="2739" spans="1:49" ht="51">
      <c r="A2739" s="395"/>
      <c r="B2739" s="395">
        <v>3524420300</v>
      </c>
      <c r="C2739" s="263" t="s">
        <v>9737</v>
      </c>
      <c r="D2739" s="263" t="s">
        <v>9738</v>
      </c>
      <c r="E2739" s="263" t="s">
        <v>4891</v>
      </c>
      <c r="F2739" s="263" t="s">
        <v>422</v>
      </c>
      <c r="G2739" s="263" t="s">
        <v>655</v>
      </c>
      <c r="H2739" s="263"/>
      <c r="I2739" s="263"/>
      <c r="J2739" s="263"/>
      <c r="K2739" s="263"/>
      <c r="L2739" s="263"/>
      <c r="M2739" s="263"/>
      <c r="N2739" s="263"/>
      <c r="O2739" s="158"/>
      <c r="P2739" s="296">
        <f t="shared" si="120"/>
        <v>0</v>
      </c>
      <c r="Q2739" s="263"/>
      <c r="R2739" s="263"/>
      <c r="S2739" s="263"/>
      <c r="T2739" s="263"/>
      <c r="U2739" s="263"/>
      <c r="V2739" s="263"/>
      <c r="W2739" s="263"/>
      <c r="X2739" s="158"/>
      <c r="Y2739" s="297">
        <f t="shared" si="121"/>
        <v>0</v>
      </c>
      <c r="Z2739" s="263"/>
      <c r="AA2739" s="263"/>
      <c r="AB2739" s="263"/>
      <c r="AC2739" s="263"/>
      <c r="AD2739" s="263"/>
      <c r="AE2739" s="263"/>
      <c r="AF2739" s="263">
        <v>1</v>
      </c>
      <c r="AG2739" s="158">
        <v>45176</v>
      </c>
      <c r="AH2739" s="297">
        <f t="shared" si="122"/>
        <v>1</v>
      </c>
      <c r="AI2739" s="573"/>
      <c r="AJ2739" s="574" t="s">
        <v>659</v>
      </c>
      <c r="AK2739" s="574" t="s">
        <v>430</v>
      </c>
      <c r="AL2739" s="574"/>
      <c r="AM2739" s="574"/>
      <c r="AN2739" s="574"/>
      <c r="AO2739" s="574"/>
      <c r="AP2739" s="574"/>
      <c r="AQ2739" s="574"/>
      <c r="AR2739" s="574"/>
      <c r="AS2739" s="575"/>
      <c r="AT2739" s="576"/>
      <c r="AU2739" s="575"/>
      <c r="AV2739" s="577"/>
      <c r="AW2739" s="159"/>
    </row>
    <row r="2740" spans="1:49" ht="38.25">
      <c r="A2740" s="395"/>
      <c r="B2740" s="395">
        <v>3093512900</v>
      </c>
      <c r="C2740" s="263" t="s">
        <v>9739</v>
      </c>
      <c r="D2740" s="263" t="s">
        <v>9740</v>
      </c>
      <c r="E2740" s="263" t="s">
        <v>4892</v>
      </c>
      <c r="F2740" s="263" t="s">
        <v>422</v>
      </c>
      <c r="G2740" s="263" t="s">
        <v>655</v>
      </c>
      <c r="H2740" s="263"/>
      <c r="I2740" s="263"/>
      <c r="J2740" s="263"/>
      <c r="K2740" s="263"/>
      <c r="L2740" s="263"/>
      <c r="M2740" s="263"/>
      <c r="N2740" s="263"/>
      <c r="O2740" s="158"/>
      <c r="P2740" s="296">
        <f t="shared" si="120"/>
        <v>0</v>
      </c>
      <c r="Q2740" s="263"/>
      <c r="R2740" s="263"/>
      <c r="S2740" s="263"/>
      <c r="T2740" s="263"/>
      <c r="U2740" s="263"/>
      <c r="V2740" s="263"/>
      <c r="W2740" s="263"/>
      <c r="X2740" s="158"/>
      <c r="Y2740" s="297">
        <f t="shared" si="121"/>
        <v>0</v>
      </c>
      <c r="Z2740" s="263"/>
      <c r="AA2740" s="263"/>
      <c r="AB2740" s="263"/>
      <c r="AC2740" s="263"/>
      <c r="AD2740" s="263"/>
      <c r="AE2740" s="263"/>
      <c r="AF2740" s="263">
        <v>1</v>
      </c>
      <c r="AG2740" s="158">
        <v>45000</v>
      </c>
      <c r="AH2740" s="297">
        <f t="shared" si="122"/>
        <v>1</v>
      </c>
      <c r="AI2740" s="573"/>
      <c r="AJ2740" s="574" t="s">
        <v>659</v>
      </c>
      <c r="AK2740" s="574" t="s">
        <v>430</v>
      </c>
      <c r="AL2740" s="574"/>
      <c r="AM2740" s="574"/>
      <c r="AN2740" s="574"/>
      <c r="AO2740" s="574"/>
      <c r="AP2740" s="574"/>
      <c r="AQ2740" s="574"/>
      <c r="AR2740" s="574"/>
      <c r="AS2740" s="575"/>
      <c r="AT2740" s="576"/>
      <c r="AU2740" s="575"/>
      <c r="AV2740" s="577"/>
      <c r="AW2740" s="159"/>
    </row>
    <row r="2741" spans="1:49" ht="51">
      <c r="A2741" s="395"/>
      <c r="B2741" s="395">
        <v>2734741600</v>
      </c>
      <c r="C2741" s="263" t="s">
        <v>9741</v>
      </c>
      <c r="D2741" s="263" t="s">
        <v>9742</v>
      </c>
      <c r="E2741" s="263" t="s">
        <v>4893</v>
      </c>
      <c r="F2741" s="263" t="s">
        <v>422</v>
      </c>
      <c r="G2741" s="263" t="s">
        <v>655</v>
      </c>
      <c r="H2741" s="263"/>
      <c r="I2741" s="263"/>
      <c r="J2741" s="263"/>
      <c r="K2741" s="263"/>
      <c r="L2741" s="263"/>
      <c r="M2741" s="263"/>
      <c r="N2741" s="263"/>
      <c r="O2741" s="158"/>
      <c r="P2741" s="296">
        <f t="shared" si="120"/>
        <v>0</v>
      </c>
      <c r="Q2741" s="263"/>
      <c r="R2741" s="263"/>
      <c r="S2741" s="263"/>
      <c r="T2741" s="263"/>
      <c r="U2741" s="263"/>
      <c r="V2741" s="263"/>
      <c r="W2741" s="263"/>
      <c r="X2741" s="158"/>
      <c r="Y2741" s="297">
        <f t="shared" si="121"/>
        <v>0</v>
      </c>
      <c r="Z2741" s="263"/>
      <c r="AA2741" s="263"/>
      <c r="AB2741" s="263"/>
      <c r="AC2741" s="263"/>
      <c r="AD2741" s="263"/>
      <c r="AE2741" s="263"/>
      <c r="AF2741" s="263">
        <v>1</v>
      </c>
      <c r="AG2741" s="158">
        <v>44967</v>
      </c>
      <c r="AH2741" s="297">
        <f t="shared" si="122"/>
        <v>1</v>
      </c>
      <c r="AI2741" s="573"/>
      <c r="AJ2741" s="574" t="s">
        <v>659</v>
      </c>
      <c r="AK2741" s="574" t="s">
        <v>430</v>
      </c>
      <c r="AL2741" s="574"/>
      <c r="AM2741" s="574"/>
      <c r="AN2741" s="574"/>
      <c r="AO2741" s="574"/>
      <c r="AP2741" s="574"/>
      <c r="AQ2741" s="574"/>
      <c r="AR2741" s="574"/>
      <c r="AS2741" s="575"/>
      <c r="AT2741" s="576"/>
      <c r="AU2741" s="575"/>
      <c r="AV2741" s="577"/>
      <c r="AW2741" s="159"/>
    </row>
    <row r="2742" spans="1:49" ht="51">
      <c r="A2742" s="395"/>
      <c r="B2742" s="395">
        <v>5412130400</v>
      </c>
      <c r="C2742" s="263" t="s">
        <v>9743</v>
      </c>
      <c r="D2742" s="263" t="s">
        <v>9744</v>
      </c>
      <c r="E2742" s="263" t="s">
        <v>4894</v>
      </c>
      <c r="F2742" s="263" t="s">
        <v>422</v>
      </c>
      <c r="G2742" s="263" t="s">
        <v>655</v>
      </c>
      <c r="H2742" s="263"/>
      <c r="I2742" s="263"/>
      <c r="J2742" s="263"/>
      <c r="K2742" s="263"/>
      <c r="L2742" s="263"/>
      <c r="M2742" s="263"/>
      <c r="N2742" s="263"/>
      <c r="O2742" s="158"/>
      <c r="P2742" s="296">
        <f t="shared" si="120"/>
        <v>0</v>
      </c>
      <c r="Q2742" s="263"/>
      <c r="R2742" s="263"/>
      <c r="S2742" s="263"/>
      <c r="T2742" s="263"/>
      <c r="U2742" s="263"/>
      <c r="V2742" s="263"/>
      <c r="W2742" s="263"/>
      <c r="X2742" s="158"/>
      <c r="Y2742" s="297">
        <f t="shared" si="121"/>
        <v>0</v>
      </c>
      <c r="Z2742" s="263"/>
      <c r="AA2742" s="263"/>
      <c r="AB2742" s="263"/>
      <c r="AC2742" s="263"/>
      <c r="AD2742" s="263"/>
      <c r="AE2742" s="263"/>
      <c r="AF2742" s="263"/>
      <c r="AG2742" s="158">
        <v>45142</v>
      </c>
      <c r="AH2742" s="297">
        <f t="shared" si="122"/>
        <v>0</v>
      </c>
      <c r="AI2742" s="573"/>
      <c r="AJ2742" s="574" t="s">
        <v>659</v>
      </c>
      <c r="AK2742" s="574" t="s">
        <v>430</v>
      </c>
      <c r="AL2742" s="574"/>
      <c r="AM2742" s="574"/>
      <c r="AN2742" s="574"/>
      <c r="AO2742" s="574"/>
      <c r="AP2742" s="574"/>
      <c r="AQ2742" s="574"/>
      <c r="AR2742" s="574"/>
      <c r="AS2742" s="575"/>
      <c r="AT2742" s="576"/>
      <c r="AU2742" s="575"/>
      <c r="AV2742" s="577"/>
      <c r="AW2742" s="159"/>
    </row>
    <row r="2743" spans="1:49" ht="51">
      <c r="A2743" s="395"/>
      <c r="B2743" s="395">
        <v>4723501800</v>
      </c>
      <c r="C2743" s="263" t="s">
        <v>9745</v>
      </c>
      <c r="D2743" s="263" t="s">
        <v>9746</v>
      </c>
      <c r="E2743" s="263" t="s">
        <v>4895</v>
      </c>
      <c r="F2743" s="263" t="s">
        <v>422</v>
      </c>
      <c r="G2743" s="263" t="s">
        <v>655</v>
      </c>
      <c r="H2743" s="263"/>
      <c r="I2743" s="263"/>
      <c r="J2743" s="263"/>
      <c r="K2743" s="263"/>
      <c r="L2743" s="263"/>
      <c r="M2743" s="263"/>
      <c r="N2743" s="263"/>
      <c r="O2743" s="158"/>
      <c r="P2743" s="296">
        <f t="shared" ref="P2743:P2806" si="123">SUM($H2743:$N2743)</f>
        <v>0</v>
      </c>
      <c r="Q2743" s="263"/>
      <c r="R2743" s="263"/>
      <c r="S2743" s="263"/>
      <c r="T2743" s="263"/>
      <c r="U2743" s="263"/>
      <c r="V2743" s="263"/>
      <c r="W2743" s="263"/>
      <c r="X2743" s="158"/>
      <c r="Y2743" s="297">
        <f t="shared" ref="Y2743:Y2806" si="124">SUM($Q2743:$W2743)</f>
        <v>0</v>
      </c>
      <c r="Z2743" s="263"/>
      <c r="AA2743" s="263"/>
      <c r="AB2743" s="263"/>
      <c r="AC2743" s="263"/>
      <c r="AD2743" s="263"/>
      <c r="AE2743" s="263"/>
      <c r="AF2743" s="263">
        <v>1</v>
      </c>
      <c r="AG2743" s="158">
        <v>45211</v>
      </c>
      <c r="AH2743" s="297">
        <f t="shared" si="122"/>
        <v>1</v>
      </c>
      <c r="AI2743" s="573"/>
      <c r="AJ2743" s="574" t="s">
        <v>659</v>
      </c>
      <c r="AK2743" s="574" t="s">
        <v>430</v>
      </c>
      <c r="AL2743" s="574"/>
      <c r="AM2743" s="574"/>
      <c r="AN2743" s="574"/>
      <c r="AO2743" s="574"/>
      <c r="AP2743" s="574"/>
      <c r="AQ2743" s="574"/>
      <c r="AR2743" s="574"/>
      <c r="AS2743" s="575"/>
      <c r="AT2743" s="576"/>
      <c r="AU2743" s="575"/>
      <c r="AV2743" s="577"/>
      <c r="AW2743" s="159"/>
    </row>
    <row r="2744" spans="1:49" ht="51">
      <c r="A2744" s="395"/>
      <c r="B2744" s="395">
        <v>5772800900</v>
      </c>
      <c r="C2744" s="263" t="s">
        <v>9747</v>
      </c>
      <c r="D2744" s="263" t="s">
        <v>9748</v>
      </c>
      <c r="E2744" s="263" t="s">
        <v>4896</v>
      </c>
      <c r="F2744" s="263" t="s">
        <v>422</v>
      </c>
      <c r="G2744" s="263" t="s">
        <v>655</v>
      </c>
      <c r="H2744" s="263"/>
      <c r="I2744" s="263"/>
      <c r="J2744" s="263"/>
      <c r="K2744" s="263"/>
      <c r="L2744" s="263"/>
      <c r="M2744" s="263"/>
      <c r="N2744" s="263"/>
      <c r="O2744" s="158"/>
      <c r="P2744" s="296">
        <f t="shared" si="123"/>
        <v>0</v>
      </c>
      <c r="Q2744" s="263"/>
      <c r="R2744" s="263"/>
      <c r="S2744" s="263"/>
      <c r="T2744" s="263"/>
      <c r="U2744" s="263"/>
      <c r="V2744" s="263"/>
      <c r="W2744" s="263"/>
      <c r="X2744" s="158"/>
      <c r="Y2744" s="297">
        <f t="shared" si="124"/>
        <v>0</v>
      </c>
      <c r="Z2744" s="263"/>
      <c r="AA2744" s="263"/>
      <c r="AB2744" s="263"/>
      <c r="AC2744" s="263"/>
      <c r="AD2744" s="263"/>
      <c r="AE2744" s="263"/>
      <c r="AF2744" s="263">
        <v>1</v>
      </c>
      <c r="AG2744" s="158">
        <v>45225</v>
      </c>
      <c r="AH2744" s="297">
        <f t="shared" si="122"/>
        <v>1</v>
      </c>
      <c r="AI2744" s="573"/>
      <c r="AJ2744" s="574" t="s">
        <v>659</v>
      </c>
      <c r="AK2744" s="574" t="s">
        <v>430</v>
      </c>
      <c r="AL2744" s="574"/>
      <c r="AM2744" s="574"/>
      <c r="AN2744" s="574"/>
      <c r="AO2744" s="574"/>
      <c r="AP2744" s="574"/>
      <c r="AQ2744" s="574"/>
      <c r="AR2744" s="574"/>
      <c r="AS2744" s="575"/>
      <c r="AT2744" s="576"/>
      <c r="AU2744" s="575"/>
      <c r="AV2744" s="577"/>
      <c r="AW2744" s="159"/>
    </row>
    <row r="2745" spans="1:49" ht="51">
      <c r="A2745" s="395"/>
      <c r="B2745" s="395">
        <v>6452524400</v>
      </c>
      <c r="C2745" s="263" t="s">
        <v>9749</v>
      </c>
      <c r="D2745" s="263" t="s">
        <v>9750</v>
      </c>
      <c r="E2745" s="263" t="s">
        <v>4897</v>
      </c>
      <c r="F2745" s="263" t="s">
        <v>422</v>
      </c>
      <c r="G2745" s="263" t="s">
        <v>655</v>
      </c>
      <c r="H2745" s="263"/>
      <c r="I2745" s="263"/>
      <c r="J2745" s="263"/>
      <c r="K2745" s="263"/>
      <c r="L2745" s="263"/>
      <c r="M2745" s="263"/>
      <c r="N2745" s="263"/>
      <c r="O2745" s="158"/>
      <c r="P2745" s="296">
        <f t="shared" si="123"/>
        <v>0</v>
      </c>
      <c r="Q2745" s="263"/>
      <c r="R2745" s="263"/>
      <c r="S2745" s="263"/>
      <c r="T2745" s="263"/>
      <c r="U2745" s="263"/>
      <c r="V2745" s="263"/>
      <c r="W2745" s="263"/>
      <c r="X2745" s="158"/>
      <c r="Y2745" s="297">
        <f t="shared" si="124"/>
        <v>0</v>
      </c>
      <c r="Z2745" s="263"/>
      <c r="AA2745" s="263"/>
      <c r="AB2745" s="263"/>
      <c r="AC2745" s="263"/>
      <c r="AD2745" s="263"/>
      <c r="AE2745" s="263"/>
      <c r="AF2745" s="263">
        <v>1</v>
      </c>
      <c r="AG2745" s="158">
        <v>44929</v>
      </c>
      <c r="AH2745" s="297">
        <f t="shared" si="122"/>
        <v>1</v>
      </c>
      <c r="AI2745" s="573"/>
      <c r="AJ2745" s="574" t="s">
        <v>659</v>
      </c>
      <c r="AK2745" s="574" t="s">
        <v>430</v>
      </c>
      <c r="AL2745" s="574"/>
      <c r="AM2745" s="574"/>
      <c r="AN2745" s="574"/>
      <c r="AO2745" s="574"/>
      <c r="AP2745" s="574"/>
      <c r="AQ2745" s="574"/>
      <c r="AR2745" s="574"/>
      <c r="AS2745" s="575"/>
      <c r="AT2745" s="576"/>
      <c r="AU2745" s="575"/>
      <c r="AV2745" s="577"/>
      <c r="AW2745" s="159"/>
    </row>
    <row r="2746" spans="1:49" ht="51">
      <c r="A2746" s="395"/>
      <c r="B2746" s="395">
        <v>5341522300</v>
      </c>
      <c r="C2746" s="263" t="s">
        <v>9751</v>
      </c>
      <c r="D2746" s="263" t="s">
        <v>9752</v>
      </c>
      <c r="E2746" s="263" t="s">
        <v>4898</v>
      </c>
      <c r="F2746" s="263" t="s">
        <v>422</v>
      </c>
      <c r="G2746" s="263" t="s">
        <v>655</v>
      </c>
      <c r="H2746" s="263"/>
      <c r="I2746" s="263"/>
      <c r="J2746" s="263"/>
      <c r="K2746" s="263"/>
      <c r="L2746" s="263"/>
      <c r="M2746" s="263"/>
      <c r="N2746" s="263"/>
      <c r="O2746" s="158"/>
      <c r="P2746" s="296">
        <f t="shared" si="123"/>
        <v>0</v>
      </c>
      <c r="Q2746" s="263"/>
      <c r="R2746" s="263"/>
      <c r="S2746" s="263"/>
      <c r="T2746" s="263"/>
      <c r="U2746" s="263"/>
      <c r="V2746" s="263"/>
      <c r="W2746" s="263"/>
      <c r="X2746" s="158"/>
      <c r="Y2746" s="297">
        <f t="shared" si="124"/>
        <v>0</v>
      </c>
      <c r="Z2746" s="263"/>
      <c r="AA2746" s="263"/>
      <c r="AB2746" s="263"/>
      <c r="AC2746" s="263"/>
      <c r="AD2746" s="263"/>
      <c r="AE2746" s="263"/>
      <c r="AF2746" s="263">
        <v>1</v>
      </c>
      <c r="AG2746" s="158">
        <v>45033</v>
      </c>
      <c r="AH2746" s="297">
        <f t="shared" si="122"/>
        <v>1</v>
      </c>
      <c r="AI2746" s="573"/>
      <c r="AJ2746" s="574" t="s">
        <v>659</v>
      </c>
      <c r="AK2746" s="574" t="s">
        <v>430</v>
      </c>
      <c r="AL2746" s="574"/>
      <c r="AM2746" s="574"/>
      <c r="AN2746" s="574"/>
      <c r="AO2746" s="574"/>
      <c r="AP2746" s="574"/>
      <c r="AQ2746" s="574"/>
      <c r="AR2746" s="574"/>
      <c r="AS2746" s="575"/>
      <c r="AT2746" s="576"/>
      <c r="AU2746" s="575"/>
      <c r="AV2746" s="577"/>
      <c r="AW2746" s="159"/>
    </row>
    <row r="2747" spans="1:49" ht="51">
      <c r="A2747" s="395"/>
      <c r="B2747" s="395">
        <v>3573822200</v>
      </c>
      <c r="C2747" s="263" t="s">
        <v>9753</v>
      </c>
      <c r="D2747" s="263" t="s">
        <v>9754</v>
      </c>
      <c r="E2747" s="263" t="s">
        <v>4899</v>
      </c>
      <c r="F2747" s="263" t="s">
        <v>422</v>
      </c>
      <c r="G2747" s="263" t="s">
        <v>655</v>
      </c>
      <c r="H2747" s="263"/>
      <c r="I2747" s="263"/>
      <c r="J2747" s="263"/>
      <c r="K2747" s="263"/>
      <c r="L2747" s="263"/>
      <c r="M2747" s="263"/>
      <c r="N2747" s="263"/>
      <c r="O2747" s="158"/>
      <c r="P2747" s="296">
        <f t="shared" si="123"/>
        <v>0</v>
      </c>
      <c r="Q2747" s="263"/>
      <c r="R2747" s="263"/>
      <c r="S2747" s="263"/>
      <c r="T2747" s="263"/>
      <c r="U2747" s="263"/>
      <c r="V2747" s="263"/>
      <c r="W2747" s="263"/>
      <c r="X2747" s="158"/>
      <c r="Y2747" s="297">
        <f t="shared" si="124"/>
        <v>0</v>
      </c>
      <c r="Z2747" s="263"/>
      <c r="AA2747" s="263"/>
      <c r="AB2747" s="263"/>
      <c r="AC2747" s="263"/>
      <c r="AD2747" s="263"/>
      <c r="AE2747" s="263"/>
      <c r="AF2747" s="263">
        <v>1</v>
      </c>
      <c r="AG2747" s="158">
        <v>45092</v>
      </c>
      <c r="AH2747" s="297">
        <f t="shared" si="122"/>
        <v>1</v>
      </c>
      <c r="AI2747" s="573"/>
      <c r="AJ2747" s="574" t="s">
        <v>659</v>
      </c>
      <c r="AK2747" s="574" t="s">
        <v>430</v>
      </c>
      <c r="AL2747" s="574"/>
      <c r="AM2747" s="574"/>
      <c r="AN2747" s="574"/>
      <c r="AO2747" s="574"/>
      <c r="AP2747" s="574"/>
      <c r="AQ2747" s="574"/>
      <c r="AR2747" s="574"/>
      <c r="AS2747" s="575"/>
      <c r="AT2747" s="576"/>
      <c r="AU2747" s="575"/>
      <c r="AV2747" s="577"/>
      <c r="AW2747" s="159"/>
    </row>
    <row r="2748" spans="1:49" ht="51">
      <c r="A2748" s="395"/>
      <c r="B2748" s="395">
        <v>3113812900</v>
      </c>
      <c r="C2748" s="263" t="s">
        <v>9755</v>
      </c>
      <c r="D2748" s="263" t="s">
        <v>9756</v>
      </c>
      <c r="E2748" s="263" t="s">
        <v>4900</v>
      </c>
      <c r="F2748" s="263" t="s">
        <v>422</v>
      </c>
      <c r="G2748" s="263" t="s">
        <v>655</v>
      </c>
      <c r="H2748" s="263"/>
      <c r="I2748" s="263"/>
      <c r="J2748" s="263"/>
      <c r="K2748" s="263"/>
      <c r="L2748" s="263"/>
      <c r="M2748" s="263"/>
      <c r="N2748" s="263"/>
      <c r="O2748" s="158"/>
      <c r="P2748" s="296">
        <f t="shared" si="123"/>
        <v>0</v>
      </c>
      <c r="Q2748" s="263"/>
      <c r="R2748" s="263"/>
      <c r="S2748" s="263"/>
      <c r="T2748" s="263"/>
      <c r="U2748" s="263"/>
      <c r="V2748" s="263"/>
      <c r="W2748" s="263"/>
      <c r="X2748" s="158"/>
      <c r="Y2748" s="297">
        <f t="shared" si="124"/>
        <v>0</v>
      </c>
      <c r="Z2748" s="263"/>
      <c r="AA2748" s="263"/>
      <c r="AB2748" s="263"/>
      <c r="AC2748" s="263"/>
      <c r="AD2748" s="263"/>
      <c r="AE2748" s="263"/>
      <c r="AF2748" s="263">
        <v>1</v>
      </c>
      <c r="AG2748" s="158">
        <v>45260</v>
      </c>
      <c r="AH2748" s="297">
        <f t="shared" si="122"/>
        <v>1</v>
      </c>
      <c r="AI2748" s="573"/>
      <c r="AJ2748" s="574" t="s">
        <v>659</v>
      </c>
      <c r="AK2748" s="574" t="s">
        <v>430</v>
      </c>
      <c r="AL2748" s="574"/>
      <c r="AM2748" s="574"/>
      <c r="AN2748" s="574"/>
      <c r="AO2748" s="574"/>
      <c r="AP2748" s="574"/>
      <c r="AQ2748" s="574"/>
      <c r="AR2748" s="574"/>
      <c r="AS2748" s="575"/>
      <c r="AT2748" s="576"/>
      <c r="AU2748" s="575"/>
      <c r="AV2748" s="577"/>
      <c r="AW2748" s="159"/>
    </row>
    <row r="2749" spans="1:49" ht="51">
      <c r="A2749" s="395"/>
      <c r="B2749" s="395">
        <v>3732941700</v>
      </c>
      <c r="C2749" s="263" t="s">
        <v>9757</v>
      </c>
      <c r="D2749" s="263" t="s">
        <v>9758</v>
      </c>
      <c r="E2749" s="263" t="s">
        <v>4901</v>
      </c>
      <c r="F2749" s="263" t="s">
        <v>422</v>
      </c>
      <c r="G2749" s="263" t="s">
        <v>655</v>
      </c>
      <c r="H2749" s="263"/>
      <c r="I2749" s="263"/>
      <c r="J2749" s="263"/>
      <c r="K2749" s="263"/>
      <c r="L2749" s="263"/>
      <c r="M2749" s="263"/>
      <c r="N2749" s="263"/>
      <c r="O2749" s="158"/>
      <c r="P2749" s="296">
        <f t="shared" si="123"/>
        <v>0</v>
      </c>
      <c r="Q2749" s="263"/>
      <c r="R2749" s="263"/>
      <c r="S2749" s="263"/>
      <c r="T2749" s="263"/>
      <c r="U2749" s="263"/>
      <c r="V2749" s="263"/>
      <c r="W2749" s="263"/>
      <c r="X2749" s="158"/>
      <c r="Y2749" s="297">
        <f t="shared" si="124"/>
        <v>0</v>
      </c>
      <c r="Z2749" s="263"/>
      <c r="AA2749" s="263"/>
      <c r="AB2749" s="263"/>
      <c r="AC2749" s="263"/>
      <c r="AD2749" s="263"/>
      <c r="AE2749" s="263"/>
      <c r="AF2749" s="263">
        <v>1</v>
      </c>
      <c r="AG2749" s="158">
        <v>45008</v>
      </c>
      <c r="AH2749" s="297">
        <f t="shared" si="122"/>
        <v>1</v>
      </c>
      <c r="AI2749" s="573"/>
      <c r="AJ2749" s="574" t="s">
        <v>659</v>
      </c>
      <c r="AK2749" s="574" t="s">
        <v>430</v>
      </c>
      <c r="AL2749" s="574"/>
      <c r="AM2749" s="574"/>
      <c r="AN2749" s="574"/>
      <c r="AO2749" s="574"/>
      <c r="AP2749" s="574"/>
      <c r="AQ2749" s="574"/>
      <c r="AR2749" s="574"/>
      <c r="AS2749" s="575"/>
      <c r="AT2749" s="576"/>
      <c r="AU2749" s="575"/>
      <c r="AV2749" s="577"/>
      <c r="AW2749" s="159"/>
    </row>
    <row r="2750" spans="1:49" ht="51">
      <c r="A2750" s="395"/>
      <c r="B2750" s="395">
        <v>4671720900</v>
      </c>
      <c r="C2750" s="263" t="s">
        <v>9759</v>
      </c>
      <c r="D2750" s="263" t="s">
        <v>9760</v>
      </c>
      <c r="E2750" s="263" t="s">
        <v>4902</v>
      </c>
      <c r="F2750" s="263" t="s">
        <v>422</v>
      </c>
      <c r="G2750" s="263" t="s">
        <v>655</v>
      </c>
      <c r="H2750" s="263"/>
      <c r="I2750" s="263"/>
      <c r="J2750" s="263"/>
      <c r="K2750" s="263"/>
      <c r="L2750" s="263"/>
      <c r="M2750" s="263"/>
      <c r="N2750" s="263"/>
      <c r="O2750" s="158"/>
      <c r="P2750" s="296">
        <f t="shared" si="123"/>
        <v>0</v>
      </c>
      <c r="Q2750" s="263"/>
      <c r="R2750" s="263"/>
      <c r="S2750" s="263"/>
      <c r="T2750" s="263"/>
      <c r="U2750" s="263"/>
      <c r="V2750" s="263"/>
      <c r="W2750" s="263"/>
      <c r="X2750" s="158"/>
      <c r="Y2750" s="297">
        <f t="shared" si="124"/>
        <v>0</v>
      </c>
      <c r="Z2750" s="263"/>
      <c r="AA2750" s="263"/>
      <c r="AB2750" s="263"/>
      <c r="AC2750" s="263"/>
      <c r="AD2750" s="263">
        <v>1</v>
      </c>
      <c r="AE2750" s="263"/>
      <c r="AF2750" s="263">
        <v>1</v>
      </c>
      <c r="AG2750" s="158">
        <v>45168</v>
      </c>
      <c r="AH2750" s="297">
        <f t="shared" si="122"/>
        <v>2</v>
      </c>
      <c r="AI2750" s="573"/>
      <c r="AJ2750" s="574" t="s">
        <v>659</v>
      </c>
      <c r="AK2750" s="574" t="s">
        <v>432</v>
      </c>
      <c r="AL2750" s="574" t="s">
        <v>671</v>
      </c>
      <c r="AM2750" s="574" t="s">
        <v>671</v>
      </c>
      <c r="AN2750" s="574"/>
      <c r="AO2750" s="574">
        <v>15</v>
      </c>
      <c r="AP2750" s="574">
        <v>0</v>
      </c>
      <c r="AQ2750" s="574"/>
      <c r="AR2750" s="574"/>
      <c r="AS2750" s="575"/>
      <c r="AT2750" s="576"/>
      <c r="AU2750" s="575"/>
      <c r="AV2750" s="577"/>
      <c r="AW2750" s="159" t="s">
        <v>16359</v>
      </c>
    </row>
    <row r="2751" spans="1:49" ht="51">
      <c r="A2751" s="395"/>
      <c r="B2751" s="395">
        <v>4672001900</v>
      </c>
      <c r="C2751" s="263" t="s">
        <v>9761</v>
      </c>
      <c r="D2751" s="263" t="s">
        <v>9762</v>
      </c>
      <c r="E2751" s="263" t="s">
        <v>4903</v>
      </c>
      <c r="F2751" s="263" t="s">
        <v>422</v>
      </c>
      <c r="G2751" s="263" t="s">
        <v>655</v>
      </c>
      <c r="H2751" s="263"/>
      <c r="I2751" s="263"/>
      <c r="J2751" s="263"/>
      <c r="K2751" s="263"/>
      <c r="L2751" s="263"/>
      <c r="M2751" s="263"/>
      <c r="N2751" s="263"/>
      <c r="O2751" s="158"/>
      <c r="P2751" s="296">
        <f t="shared" si="123"/>
        <v>0</v>
      </c>
      <c r="Q2751" s="263"/>
      <c r="R2751" s="263"/>
      <c r="S2751" s="263"/>
      <c r="T2751" s="263"/>
      <c r="U2751" s="263"/>
      <c r="V2751" s="263"/>
      <c r="W2751" s="263"/>
      <c r="X2751" s="158"/>
      <c r="Y2751" s="297">
        <f t="shared" si="124"/>
        <v>0</v>
      </c>
      <c r="Z2751" s="263"/>
      <c r="AA2751" s="263"/>
      <c r="AB2751" s="263"/>
      <c r="AC2751" s="263"/>
      <c r="AD2751" s="263"/>
      <c r="AE2751" s="263"/>
      <c r="AF2751" s="263">
        <v>1</v>
      </c>
      <c r="AG2751" s="158">
        <v>45247</v>
      </c>
      <c r="AH2751" s="297">
        <f t="shared" si="122"/>
        <v>1</v>
      </c>
      <c r="AI2751" s="573"/>
      <c r="AJ2751" s="574" t="s">
        <v>659</v>
      </c>
      <c r="AK2751" s="574" t="s">
        <v>430</v>
      </c>
      <c r="AL2751" s="574"/>
      <c r="AM2751" s="574"/>
      <c r="AN2751" s="574"/>
      <c r="AO2751" s="574"/>
      <c r="AP2751" s="574"/>
      <c r="AQ2751" s="574"/>
      <c r="AR2751" s="574"/>
      <c r="AS2751" s="575"/>
      <c r="AT2751" s="576"/>
      <c r="AU2751" s="575"/>
      <c r="AV2751" s="577"/>
      <c r="AW2751" s="159"/>
    </row>
    <row r="2752" spans="1:49" ht="51">
      <c r="A2752" s="395"/>
      <c r="B2752" s="395">
        <v>4537110900</v>
      </c>
      <c r="C2752" s="263" t="s">
        <v>9763</v>
      </c>
      <c r="D2752" s="263" t="s">
        <v>9764</v>
      </c>
      <c r="E2752" s="263" t="s">
        <v>4904</v>
      </c>
      <c r="F2752" s="263" t="s">
        <v>422</v>
      </c>
      <c r="G2752" s="263" t="s">
        <v>655</v>
      </c>
      <c r="H2752" s="263"/>
      <c r="I2752" s="263"/>
      <c r="J2752" s="263"/>
      <c r="K2752" s="263"/>
      <c r="L2752" s="263"/>
      <c r="M2752" s="263"/>
      <c r="N2752" s="263"/>
      <c r="O2752" s="158"/>
      <c r="P2752" s="296">
        <f t="shared" si="123"/>
        <v>0</v>
      </c>
      <c r="Q2752" s="263"/>
      <c r="R2752" s="263"/>
      <c r="S2752" s="263"/>
      <c r="T2752" s="263"/>
      <c r="U2752" s="263"/>
      <c r="V2752" s="263"/>
      <c r="W2752" s="263"/>
      <c r="X2752" s="158"/>
      <c r="Y2752" s="297">
        <f t="shared" si="124"/>
        <v>0</v>
      </c>
      <c r="Z2752" s="263"/>
      <c r="AA2752" s="263"/>
      <c r="AB2752" s="263"/>
      <c r="AC2752" s="263"/>
      <c r="AD2752" s="263"/>
      <c r="AE2752" s="263"/>
      <c r="AF2752" s="263">
        <v>1</v>
      </c>
      <c r="AG2752" s="158">
        <v>45071</v>
      </c>
      <c r="AH2752" s="297">
        <f t="shared" si="122"/>
        <v>1</v>
      </c>
      <c r="AI2752" s="573"/>
      <c r="AJ2752" s="574" t="s">
        <v>659</v>
      </c>
      <c r="AK2752" s="574" t="s">
        <v>430</v>
      </c>
      <c r="AL2752" s="574"/>
      <c r="AM2752" s="574"/>
      <c r="AN2752" s="574"/>
      <c r="AO2752" s="574"/>
      <c r="AP2752" s="574"/>
      <c r="AQ2752" s="574"/>
      <c r="AR2752" s="574"/>
      <c r="AS2752" s="575"/>
      <c r="AT2752" s="576"/>
      <c r="AU2752" s="575"/>
      <c r="AV2752" s="577"/>
      <c r="AW2752" s="159"/>
    </row>
    <row r="2753" spans="1:49" ht="51">
      <c r="A2753" s="395"/>
      <c r="B2753" s="395">
        <v>4780511500</v>
      </c>
      <c r="C2753" s="263" t="s">
        <v>9765</v>
      </c>
      <c r="D2753" s="263" t="s">
        <v>9766</v>
      </c>
      <c r="E2753" s="263" t="s">
        <v>4905</v>
      </c>
      <c r="F2753" s="263" t="s">
        <v>422</v>
      </c>
      <c r="G2753" s="263" t="s">
        <v>655</v>
      </c>
      <c r="H2753" s="263"/>
      <c r="I2753" s="263"/>
      <c r="J2753" s="263"/>
      <c r="K2753" s="263"/>
      <c r="L2753" s="263"/>
      <c r="M2753" s="263"/>
      <c r="N2753" s="263"/>
      <c r="O2753" s="158"/>
      <c r="P2753" s="296">
        <f t="shared" si="123"/>
        <v>0</v>
      </c>
      <c r="Q2753" s="263"/>
      <c r="R2753" s="263"/>
      <c r="S2753" s="263"/>
      <c r="T2753" s="263"/>
      <c r="U2753" s="263"/>
      <c r="V2753" s="263"/>
      <c r="W2753" s="263"/>
      <c r="X2753" s="158"/>
      <c r="Y2753" s="297">
        <f t="shared" si="124"/>
        <v>0</v>
      </c>
      <c r="Z2753" s="263"/>
      <c r="AA2753" s="263"/>
      <c r="AB2753" s="263"/>
      <c r="AC2753" s="263"/>
      <c r="AD2753" s="263"/>
      <c r="AE2753" s="263"/>
      <c r="AF2753" s="263">
        <v>1</v>
      </c>
      <c r="AG2753" s="158">
        <v>45120</v>
      </c>
      <c r="AH2753" s="297">
        <f t="shared" si="122"/>
        <v>1</v>
      </c>
      <c r="AI2753" s="573"/>
      <c r="AJ2753" s="574" t="s">
        <v>659</v>
      </c>
      <c r="AK2753" s="574" t="s">
        <v>430</v>
      </c>
      <c r="AL2753" s="574"/>
      <c r="AM2753" s="574"/>
      <c r="AN2753" s="574"/>
      <c r="AO2753" s="574"/>
      <c r="AP2753" s="574"/>
      <c r="AQ2753" s="574"/>
      <c r="AR2753" s="574"/>
      <c r="AS2753" s="575"/>
      <c r="AT2753" s="576"/>
      <c r="AU2753" s="575"/>
      <c r="AV2753" s="577"/>
      <c r="AW2753" s="159"/>
    </row>
    <row r="2754" spans="1:49" ht="51">
      <c r="A2754" s="395"/>
      <c r="B2754" s="395">
        <v>4285521000</v>
      </c>
      <c r="C2754" s="263" t="s">
        <v>9767</v>
      </c>
      <c r="D2754" s="263" t="s">
        <v>9768</v>
      </c>
      <c r="E2754" s="263" t="s">
        <v>4906</v>
      </c>
      <c r="F2754" s="263" t="s">
        <v>422</v>
      </c>
      <c r="G2754" s="263" t="s">
        <v>655</v>
      </c>
      <c r="H2754" s="263"/>
      <c r="I2754" s="263"/>
      <c r="J2754" s="263"/>
      <c r="K2754" s="263"/>
      <c r="L2754" s="263"/>
      <c r="M2754" s="263"/>
      <c r="N2754" s="263"/>
      <c r="O2754" s="158"/>
      <c r="P2754" s="296">
        <f t="shared" si="123"/>
        <v>0</v>
      </c>
      <c r="Q2754" s="263"/>
      <c r="R2754" s="263"/>
      <c r="S2754" s="263"/>
      <c r="T2754" s="263"/>
      <c r="U2754" s="263"/>
      <c r="V2754" s="263"/>
      <c r="W2754" s="263"/>
      <c r="X2754" s="158"/>
      <c r="Y2754" s="297">
        <f t="shared" si="124"/>
        <v>0</v>
      </c>
      <c r="Z2754" s="263"/>
      <c r="AA2754" s="263"/>
      <c r="AB2754" s="263"/>
      <c r="AC2754" s="263"/>
      <c r="AD2754" s="263"/>
      <c r="AE2754" s="263"/>
      <c r="AF2754" s="263">
        <v>1</v>
      </c>
      <c r="AG2754" s="158">
        <v>45092</v>
      </c>
      <c r="AH2754" s="297">
        <f t="shared" si="122"/>
        <v>1</v>
      </c>
      <c r="AI2754" s="573"/>
      <c r="AJ2754" s="574" t="s">
        <v>659</v>
      </c>
      <c r="AK2754" s="574" t="s">
        <v>430</v>
      </c>
      <c r="AL2754" s="574"/>
      <c r="AM2754" s="574"/>
      <c r="AN2754" s="574"/>
      <c r="AO2754" s="574"/>
      <c r="AP2754" s="574"/>
      <c r="AQ2754" s="574"/>
      <c r="AR2754" s="574"/>
      <c r="AS2754" s="575"/>
      <c r="AT2754" s="576"/>
      <c r="AU2754" s="575"/>
      <c r="AV2754" s="577"/>
      <c r="AW2754" s="159"/>
    </row>
    <row r="2755" spans="1:49" ht="51">
      <c r="A2755" s="395"/>
      <c r="B2755" s="395">
        <v>4672420900</v>
      </c>
      <c r="C2755" s="263" t="s">
        <v>9769</v>
      </c>
      <c r="D2755" s="263" t="s">
        <v>9770</v>
      </c>
      <c r="E2755" s="263" t="s">
        <v>4907</v>
      </c>
      <c r="F2755" s="263" t="s">
        <v>422</v>
      </c>
      <c r="G2755" s="263" t="s">
        <v>655</v>
      </c>
      <c r="H2755" s="263"/>
      <c r="I2755" s="263"/>
      <c r="J2755" s="263"/>
      <c r="K2755" s="263"/>
      <c r="L2755" s="263"/>
      <c r="M2755" s="263"/>
      <c r="N2755" s="263"/>
      <c r="O2755" s="158"/>
      <c r="P2755" s="296">
        <f t="shared" si="123"/>
        <v>0</v>
      </c>
      <c r="Q2755" s="263"/>
      <c r="R2755" s="263"/>
      <c r="S2755" s="263"/>
      <c r="T2755" s="263"/>
      <c r="U2755" s="263"/>
      <c r="V2755" s="263"/>
      <c r="W2755" s="263"/>
      <c r="X2755" s="158"/>
      <c r="Y2755" s="297">
        <f t="shared" si="124"/>
        <v>0</v>
      </c>
      <c r="Z2755" s="263"/>
      <c r="AA2755" s="263"/>
      <c r="AB2755" s="263"/>
      <c r="AC2755" s="263"/>
      <c r="AD2755" s="263"/>
      <c r="AE2755" s="263"/>
      <c r="AF2755" s="263">
        <v>1</v>
      </c>
      <c r="AG2755" s="158">
        <v>45204</v>
      </c>
      <c r="AH2755" s="297">
        <f t="shared" si="122"/>
        <v>1</v>
      </c>
      <c r="AI2755" s="573"/>
      <c r="AJ2755" s="574" t="s">
        <v>659</v>
      </c>
      <c r="AK2755" s="574" t="s">
        <v>430</v>
      </c>
      <c r="AL2755" s="574"/>
      <c r="AM2755" s="574"/>
      <c r="AN2755" s="574"/>
      <c r="AO2755" s="574"/>
      <c r="AP2755" s="574"/>
      <c r="AQ2755" s="574"/>
      <c r="AR2755" s="574"/>
      <c r="AS2755" s="575"/>
      <c r="AT2755" s="576"/>
      <c r="AU2755" s="575"/>
      <c r="AV2755" s="577"/>
      <c r="AW2755" s="159"/>
    </row>
    <row r="2756" spans="1:49" ht="51">
      <c r="A2756" s="395"/>
      <c r="B2756" s="395">
        <v>4632231100</v>
      </c>
      <c r="C2756" s="263" t="s">
        <v>9771</v>
      </c>
      <c r="D2756" s="263" t="s">
        <v>9772</v>
      </c>
      <c r="E2756" s="263" t="s">
        <v>4908</v>
      </c>
      <c r="F2756" s="263" t="s">
        <v>422</v>
      </c>
      <c r="G2756" s="263" t="s">
        <v>655</v>
      </c>
      <c r="H2756" s="263"/>
      <c r="I2756" s="263"/>
      <c r="J2756" s="263"/>
      <c r="K2756" s="263"/>
      <c r="L2756" s="263"/>
      <c r="M2756" s="263"/>
      <c r="N2756" s="263"/>
      <c r="O2756" s="158"/>
      <c r="P2756" s="296">
        <f t="shared" si="123"/>
        <v>0</v>
      </c>
      <c r="Q2756" s="263"/>
      <c r="R2756" s="263"/>
      <c r="S2756" s="263"/>
      <c r="T2756" s="263"/>
      <c r="U2756" s="263"/>
      <c r="V2756" s="263"/>
      <c r="W2756" s="263"/>
      <c r="X2756" s="158"/>
      <c r="Y2756" s="297">
        <f t="shared" si="124"/>
        <v>0</v>
      </c>
      <c r="Z2756" s="263"/>
      <c r="AA2756" s="263"/>
      <c r="AB2756" s="263"/>
      <c r="AC2756" s="263"/>
      <c r="AD2756" s="263"/>
      <c r="AE2756" s="263"/>
      <c r="AF2756" s="263">
        <v>1</v>
      </c>
      <c r="AG2756" s="158">
        <v>45049</v>
      </c>
      <c r="AH2756" s="297">
        <f t="shared" si="122"/>
        <v>1</v>
      </c>
      <c r="AI2756" s="573"/>
      <c r="AJ2756" s="574" t="s">
        <v>659</v>
      </c>
      <c r="AK2756" s="574" t="s">
        <v>430</v>
      </c>
      <c r="AL2756" s="574"/>
      <c r="AM2756" s="574"/>
      <c r="AN2756" s="574"/>
      <c r="AO2756" s="574"/>
      <c r="AP2756" s="574"/>
      <c r="AQ2756" s="574"/>
      <c r="AR2756" s="574"/>
      <c r="AS2756" s="575"/>
      <c r="AT2756" s="576"/>
      <c r="AU2756" s="575"/>
      <c r="AV2756" s="577"/>
      <c r="AW2756" s="159"/>
    </row>
    <row r="2757" spans="1:49" ht="51">
      <c r="A2757" s="395"/>
      <c r="B2757" s="395">
        <v>4673301400</v>
      </c>
      <c r="C2757" s="263" t="s">
        <v>9773</v>
      </c>
      <c r="D2757" s="263" t="s">
        <v>9774</v>
      </c>
      <c r="E2757" s="263" t="s">
        <v>4909</v>
      </c>
      <c r="F2757" s="263" t="s">
        <v>422</v>
      </c>
      <c r="G2757" s="263" t="s">
        <v>655</v>
      </c>
      <c r="H2757" s="263"/>
      <c r="I2757" s="263"/>
      <c r="J2757" s="263"/>
      <c r="K2757" s="263"/>
      <c r="L2757" s="263"/>
      <c r="M2757" s="263"/>
      <c r="N2757" s="263"/>
      <c r="O2757" s="158"/>
      <c r="P2757" s="296">
        <f t="shared" si="123"/>
        <v>0</v>
      </c>
      <c r="Q2757" s="263"/>
      <c r="R2757" s="263"/>
      <c r="S2757" s="263"/>
      <c r="T2757" s="263"/>
      <c r="U2757" s="263"/>
      <c r="V2757" s="263"/>
      <c r="W2757" s="263"/>
      <c r="X2757" s="158"/>
      <c r="Y2757" s="297">
        <f t="shared" si="124"/>
        <v>0</v>
      </c>
      <c r="Z2757" s="263"/>
      <c r="AA2757" s="263"/>
      <c r="AB2757" s="263"/>
      <c r="AC2757" s="263"/>
      <c r="AD2757" s="263"/>
      <c r="AE2757" s="263"/>
      <c r="AF2757" s="263">
        <v>1</v>
      </c>
      <c r="AG2757" s="158">
        <v>45050</v>
      </c>
      <c r="AH2757" s="297">
        <f t="shared" si="122"/>
        <v>1</v>
      </c>
      <c r="AI2757" s="573"/>
      <c r="AJ2757" s="574" t="s">
        <v>659</v>
      </c>
      <c r="AK2757" s="574" t="s">
        <v>430</v>
      </c>
      <c r="AL2757" s="574"/>
      <c r="AM2757" s="574"/>
      <c r="AN2757" s="574"/>
      <c r="AO2757" s="574"/>
      <c r="AP2757" s="574"/>
      <c r="AQ2757" s="574"/>
      <c r="AR2757" s="574"/>
      <c r="AS2757" s="575"/>
      <c r="AT2757" s="576"/>
      <c r="AU2757" s="575"/>
      <c r="AV2757" s="577"/>
      <c r="AW2757" s="159"/>
    </row>
    <row r="2758" spans="1:49" ht="51">
      <c r="A2758" s="395"/>
      <c r="B2758" s="395">
        <v>6381801800</v>
      </c>
      <c r="C2758" s="263" t="s">
        <v>9775</v>
      </c>
      <c r="D2758" s="263" t="s">
        <v>9776</v>
      </c>
      <c r="E2758" s="263" t="s">
        <v>4910</v>
      </c>
      <c r="F2758" s="263" t="s">
        <v>422</v>
      </c>
      <c r="G2758" s="263" t="s">
        <v>655</v>
      </c>
      <c r="H2758" s="263"/>
      <c r="I2758" s="263"/>
      <c r="J2758" s="263"/>
      <c r="K2758" s="263"/>
      <c r="L2758" s="263"/>
      <c r="M2758" s="263"/>
      <c r="N2758" s="263"/>
      <c r="O2758" s="158"/>
      <c r="P2758" s="296">
        <f t="shared" si="123"/>
        <v>0</v>
      </c>
      <c r="Q2758" s="263"/>
      <c r="R2758" s="263"/>
      <c r="S2758" s="263"/>
      <c r="T2758" s="263"/>
      <c r="U2758" s="263"/>
      <c r="V2758" s="263"/>
      <c r="W2758" s="263"/>
      <c r="X2758" s="158"/>
      <c r="Y2758" s="297">
        <f t="shared" si="124"/>
        <v>0</v>
      </c>
      <c r="Z2758" s="263"/>
      <c r="AA2758" s="263"/>
      <c r="AB2758" s="263"/>
      <c r="AC2758" s="263"/>
      <c r="AD2758" s="263"/>
      <c r="AE2758" s="263"/>
      <c r="AF2758" s="263">
        <v>1</v>
      </c>
      <c r="AG2758" s="158">
        <v>45273</v>
      </c>
      <c r="AH2758" s="297">
        <f t="shared" si="122"/>
        <v>1</v>
      </c>
      <c r="AI2758" s="573"/>
      <c r="AJ2758" s="574" t="s">
        <v>659</v>
      </c>
      <c r="AK2758" s="574" t="s">
        <v>430</v>
      </c>
      <c r="AL2758" s="574"/>
      <c r="AM2758" s="574"/>
      <c r="AN2758" s="574"/>
      <c r="AO2758" s="574"/>
      <c r="AP2758" s="574"/>
      <c r="AQ2758" s="574"/>
      <c r="AR2758" s="574"/>
      <c r="AS2758" s="575"/>
      <c r="AT2758" s="576"/>
      <c r="AU2758" s="575"/>
      <c r="AV2758" s="577"/>
      <c r="AW2758" s="159"/>
    </row>
    <row r="2759" spans="1:49" ht="51">
      <c r="A2759" s="395"/>
      <c r="B2759" s="395">
        <v>4363021300</v>
      </c>
      <c r="C2759" s="263" t="s">
        <v>9777</v>
      </c>
      <c r="D2759" s="263" t="s">
        <v>9778</v>
      </c>
      <c r="E2759" s="263" t="s">
        <v>4911</v>
      </c>
      <c r="F2759" s="263" t="s">
        <v>422</v>
      </c>
      <c r="G2759" s="263" t="s">
        <v>655</v>
      </c>
      <c r="H2759" s="263"/>
      <c r="I2759" s="263"/>
      <c r="J2759" s="263"/>
      <c r="K2759" s="263"/>
      <c r="L2759" s="263"/>
      <c r="M2759" s="263"/>
      <c r="N2759" s="263"/>
      <c r="O2759" s="158"/>
      <c r="P2759" s="296">
        <f t="shared" si="123"/>
        <v>0</v>
      </c>
      <c r="Q2759" s="263"/>
      <c r="R2759" s="263"/>
      <c r="S2759" s="263"/>
      <c r="T2759" s="263"/>
      <c r="U2759" s="263"/>
      <c r="V2759" s="263"/>
      <c r="W2759" s="263"/>
      <c r="X2759" s="158"/>
      <c r="Y2759" s="297">
        <f t="shared" si="124"/>
        <v>0</v>
      </c>
      <c r="Z2759" s="263"/>
      <c r="AA2759" s="263"/>
      <c r="AB2759" s="263"/>
      <c r="AC2759" s="263"/>
      <c r="AD2759" s="263"/>
      <c r="AE2759" s="263"/>
      <c r="AF2759" s="263">
        <v>1</v>
      </c>
      <c r="AG2759" s="158">
        <v>45043</v>
      </c>
      <c r="AH2759" s="297">
        <f t="shared" si="122"/>
        <v>1</v>
      </c>
      <c r="AI2759" s="573"/>
      <c r="AJ2759" s="574" t="s">
        <v>659</v>
      </c>
      <c r="AK2759" s="574" t="s">
        <v>430</v>
      </c>
      <c r="AL2759" s="574"/>
      <c r="AM2759" s="574"/>
      <c r="AN2759" s="574"/>
      <c r="AO2759" s="574"/>
      <c r="AP2759" s="574"/>
      <c r="AQ2759" s="574"/>
      <c r="AR2759" s="574"/>
      <c r="AS2759" s="575"/>
      <c r="AT2759" s="576"/>
      <c r="AU2759" s="575"/>
      <c r="AV2759" s="577"/>
      <c r="AW2759" s="159"/>
    </row>
    <row r="2760" spans="1:49" ht="51">
      <c r="A2760" s="395"/>
      <c r="B2760" s="395">
        <v>4712510800</v>
      </c>
      <c r="C2760" s="263" t="s">
        <v>9779</v>
      </c>
      <c r="D2760" s="263" t="s">
        <v>9780</v>
      </c>
      <c r="E2760" s="263" t="s">
        <v>4912</v>
      </c>
      <c r="F2760" s="263" t="s">
        <v>422</v>
      </c>
      <c r="G2760" s="263" t="s">
        <v>655</v>
      </c>
      <c r="H2760" s="263"/>
      <c r="I2760" s="263"/>
      <c r="J2760" s="263"/>
      <c r="K2760" s="263"/>
      <c r="L2760" s="263"/>
      <c r="M2760" s="263"/>
      <c r="N2760" s="263"/>
      <c r="O2760" s="158"/>
      <c r="P2760" s="296">
        <f t="shared" si="123"/>
        <v>0</v>
      </c>
      <c r="Q2760" s="263"/>
      <c r="R2760" s="263"/>
      <c r="S2760" s="263"/>
      <c r="T2760" s="263"/>
      <c r="U2760" s="263"/>
      <c r="V2760" s="263"/>
      <c r="W2760" s="263"/>
      <c r="X2760" s="158"/>
      <c r="Y2760" s="297">
        <f t="shared" si="124"/>
        <v>0</v>
      </c>
      <c r="Z2760" s="263"/>
      <c r="AA2760" s="263"/>
      <c r="AB2760" s="263"/>
      <c r="AC2760" s="263"/>
      <c r="AD2760" s="263"/>
      <c r="AE2760" s="263"/>
      <c r="AF2760" s="263">
        <v>1</v>
      </c>
      <c r="AG2760" s="158">
        <v>44959</v>
      </c>
      <c r="AH2760" s="297">
        <f t="shared" si="122"/>
        <v>1</v>
      </c>
      <c r="AI2760" s="573"/>
      <c r="AJ2760" s="574" t="s">
        <v>659</v>
      </c>
      <c r="AK2760" s="574" t="s">
        <v>430</v>
      </c>
      <c r="AL2760" s="574"/>
      <c r="AM2760" s="574"/>
      <c r="AN2760" s="574"/>
      <c r="AO2760" s="574"/>
      <c r="AP2760" s="574"/>
      <c r="AQ2760" s="574"/>
      <c r="AR2760" s="574"/>
      <c r="AS2760" s="575"/>
      <c r="AT2760" s="576"/>
      <c r="AU2760" s="575"/>
      <c r="AV2760" s="577"/>
      <c r="AW2760" s="159"/>
    </row>
    <row r="2761" spans="1:49" ht="38.25">
      <c r="A2761" s="395"/>
      <c r="B2761" s="395">
        <v>4512260500</v>
      </c>
      <c r="C2761" s="263" t="s">
        <v>9781</v>
      </c>
      <c r="D2761" s="263" t="s">
        <v>9782</v>
      </c>
      <c r="E2761" s="263" t="s">
        <v>4913</v>
      </c>
      <c r="F2761" s="263" t="s">
        <v>422</v>
      </c>
      <c r="G2761" s="263" t="s">
        <v>655</v>
      </c>
      <c r="H2761" s="263"/>
      <c r="I2761" s="263"/>
      <c r="J2761" s="263"/>
      <c r="K2761" s="263"/>
      <c r="L2761" s="263"/>
      <c r="M2761" s="263"/>
      <c r="N2761" s="263"/>
      <c r="O2761" s="158"/>
      <c r="P2761" s="296">
        <f t="shared" si="123"/>
        <v>0</v>
      </c>
      <c r="Q2761" s="263"/>
      <c r="R2761" s="263"/>
      <c r="S2761" s="263"/>
      <c r="T2761" s="263"/>
      <c r="U2761" s="263"/>
      <c r="V2761" s="263"/>
      <c r="W2761" s="263"/>
      <c r="X2761" s="158"/>
      <c r="Y2761" s="297">
        <f t="shared" si="124"/>
        <v>0</v>
      </c>
      <c r="Z2761" s="263"/>
      <c r="AA2761" s="263"/>
      <c r="AB2761" s="263"/>
      <c r="AC2761" s="263"/>
      <c r="AD2761" s="263"/>
      <c r="AE2761" s="263"/>
      <c r="AF2761" s="263">
        <v>1</v>
      </c>
      <c r="AG2761" s="158">
        <v>45058</v>
      </c>
      <c r="AH2761" s="297">
        <f t="shared" si="122"/>
        <v>1</v>
      </c>
      <c r="AI2761" s="573"/>
      <c r="AJ2761" s="574" t="s">
        <v>659</v>
      </c>
      <c r="AK2761" s="574" t="s">
        <v>430</v>
      </c>
      <c r="AL2761" s="574"/>
      <c r="AM2761" s="574"/>
      <c r="AN2761" s="574"/>
      <c r="AO2761" s="574"/>
      <c r="AP2761" s="574"/>
      <c r="AQ2761" s="574"/>
      <c r="AR2761" s="574"/>
      <c r="AS2761" s="575"/>
      <c r="AT2761" s="576"/>
      <c r="AU2761" s="575"/>
      <c r="AV2761" s="577"/>
      <c r="AW2761" s="159"/>
    </row>
    <row r="2762" spans="1:49" ht="51">
      <c r="A2762" s="395"/>
      <c r="B2762" s="395">
        <v>6302415000</v>
      </c>
      <c r="C2762" s="263" t="s">
        <v>9783</v>
      </c>
      <c r="D2762" s="263" t="s">
        <v>9784</v>
      </c>
      <c r="E2762" s="263" t="s">
        <v>4914</v>
      </c>
      <c r="F2762" s="263" t="s">
        <v>422</v>
      </c>
      <c r="G2762" s="263" t="s">
        <v>655</v>
      </c>
      <c r="H2762" s="263"/>
      <c r="I2762" s="263"/>
      <c r="J2762" s="263"/>
      <c r="K2762" s="263"/>
      <c r="L2762" s="263"/>
      <c r="M2762" s="263"/>
      <c r="N2762" s="263"/>
      <c r="O2762" s="158"/>
      <c r="P2762" s="296">
        <f t="shared" si="123"/>
        <v>0</v>
      </c>
      <c r="Q2762" s="263"/>
      <c r="R2762" s="263"/>
      <c r="S2762" s="263"/>
      <c r="T2762" s="263"/>
      <c r="U2762" s="263"/>
      <c r="V2762" s="263"/>
      <c r="W2762" s="263"/>
      <c r="X2762" s="158"/>
      <c r="Y2762" s="297">
        <f t="shared" si="124"/>
        <v>0</v>
      </c>
      <c r="Z2762" s="263"/>
      <c r="AA2762" s="263"/>
      <c r="AB2762" s="263"/>
      <c r="AC2762" s="263"/>
      <c r="AD2762" s="263"/>
      <c r="AE2762" s="263"/>
      <c r="AF2762" s="263">
        <v>1</v>
      </c>
      <c r="AG2762" s="158">
        <v>45061</v>
      </c>
      <c r="AH2762" s="297">
        <f t="shared" si="122"/>
        <v>1</v>
      </c>
      <c r="AI2762" s="573"/>
      <c r="AJ2762" s="574" t="s">
        <v>659</v>
      </c>
      <c r="AK2762" s="574" t="s">
        <v>430</v>
      </c>
      <c r="AL2762" s="574"/>
      <c r="AM2762" s="574"/>
      <c r="AN2762" s="574"/>
      <c r="AO2762" s="574"/>
      <c r="AP2762" s="574"/>
      <c r="AQ2762" s="574"/>
      <c r="AR2762" s="574"/>
      <c r="AS2762" s="575"/>
      <c r="AT2762" s="576"/>
      <c r="AU2762" s="575"/>
      <c r="AV2762" s="577"/>
      <c r="AW2762" s="159"/>
    </row>
    <row r="2763" spans="1:49" ht="51">
      <c r="A2763" s="395"/>
      <c r="B2763" s="395">
        <v>4315204400</v>
      </c>
      <c r="C2763" s="263" t="s">
        <v>9785</v>
      </c>
      <c r="D2763" s="263" t="s">
        <v>9786</v>
      </c>
      <c r="E2763" s="263" t="s">
        <v>4915</v>
      </c>
      <c r="F2763" s="263" t="s">
        <v>422</v>
      </c>
      <c r="G2763" s="263" t="s">
        <v>655</v>
      </c>
      <c r="H2763" s="263"/>
      <c r="I2763" s="263"/>
      <c r="J2763" s="263"/>
      <c r="K2763" s="263"/>
      <c r="L2763" s="263"/>
      <c r="M2763" s="263"/>
      <c r="N2763" s="263"/>
      <c r="O2763" s="158"/>
      <c r="P2763" s="296">
        <f t="shared" si="123"/>
        <v>0</v>
      </c>
      <c r="Q2763" s="263"/>
      <c r="R2763" s="263"/>
      <c r="S2763" s="263"/>
      <c r="T2763" s="263"/>
      <c r="U2763" s="263"/>
      <c r="V2763" s="263"/>
      <c r="W2763" s="263"/>
      <c r="X2763" s="158"/>
      <c r="Y2763" s="297">
        <f t="shared" si="124"/>
        <v>0</v>
      </c>
      <c r="Z2763" s="263"/>
      <c r="AA2763" s="263"/>
      <c r="AB2763" s="263"/>
      <c r="AC2763" s="263"/>
      <c r="AD2763" s="263"/>
      <c r="AE2763" s="263"/>
      <c r="AF2763" s="263">
        <v>2</v>
      </c>
      <c r="AG2763" s="158">
        <v>45085</v>
      </c>
      <c r="AH2763" s="297">
        <f t="shared" si="122"/>
        <v>2</v>
      </c>
      <c r="AI2763" s="573"/>
      <c r="AJ2763" s="574" t="s">
        <v>659</v>
      </c>
      <c r="AK2763" s="574" t="s">
        <v>430</v>
      </c>
      <c r="AL2763" s="574"/>
      <c r="AM2763" s="574"/>
      <c r="AN2763" s="574"/>
      <c r="AO2763" s="574"/>
      <c r="AP2763" s="574"/>
      <c r="AQ2763" s="574"/>
      <c r="AR2763" s="574"/>
      <c r="AS2763" s="575"/>
      <c r="AT2763" s="576"/>
      <c r="AU2763" s="575"/>
      <c r="AV2763" s="577"/>
      <c r="AW2763" s="159"/>
    </row>
    <row r="2764" spans="1:49" ht="51">
      <c r="A2764" s="395"/>
      <c r="B2764" s="395">
        <v>4315204400</v>
      </c>
      <c r="C2764" s="263" t="s">
        <v>9787</v>
      </c>
      <c r="D2764" s="263" t="s">
        <v>9786</v>
      </c>
      <c r="E2764" s="263" t="s">
        <v>4916</v>
      </c>
      <c r="F2764" s="263" t="s">
        <v>422</v>
      </c>
      <c r="G2764" s="263" t="s">
        <v>655</v>
      </c>
      <c r="H2764" s="263"/>
      <c r="I2764" s="263"/>
      <c r="J2764" s="263"/>
      <c r="K2764" s="263"/>
      <c r="L2764" s="263"/>
      <c r="M2764" s="263"/>
      <c r="N2764" s="263"/>
      <c r="O2764" s="158"/>
      <c r="P2764" s="296">
        <f t="shared" si="123"/>
        <v>0</v>
      </c>
      <c r="Q2764" s="263"/>
      <c r="R2764" s="263"/>
      <c r="S2764" s="263"/>
      <c r="T2764" s="263"/>
      <c r="U2764" s="263"/>
      <c r="V2764" s="263"/>
      <c r="W2764" s="263"/>
      <c r="X2764" s="158"/>
      <c r="Y2764" s="297">
        <f t="shared" si="124"/>
        <v>0</v>
      </c>
      <c r="Z2764" s="263"/>
      <c r="AA2764" s="263"/>
      <c r="AB2764" s="263"/>
      <c r="AC2764" s="263"/>
      <c r="AD2764" s="263"/>
      <c r="AE2764" s="263"/>
      <c r="AF2764" s="263">
        <v>1</v>
      </c>
      <c r="AG2764" s="158">
        <v>45085</v>
      </c>
      <c r="AH2764" s="297">
        <f t="shared" si="122"/>
        <v>1</v>
      </c>
      <c r="AI2764" s="573"/>
      <c r="AJ2764" s="574" t="s">
        <v>659</v>
      </c>
      <c r="AK2764" s="574" t="s">
        <v>430</v>
      </c>
      <c r="AL2764" s="574"/>
      <c r="AM2764" s="574"/>
      <c r="AN2764" s="574"/>
      <c r="AO2764" s="574"/>
      <c r="AP2764" s="574"/>
      <c r="AQ2764" s="574"/>
      <c r="AR2764" s="574"/>
      <c r="AS2764" s="575"/>
      <c r="AT2764" s="576"/>
      <c r="AU2764" s="575"/>
      <c r="AV2764" s="577"/>
      <c r="AW2764" s="159"/>
    </row>
    <row r="2765" spans="1:49" ht="51">
      <c r="A2765" s="395"/>
      <c r="B2765" s="395">
        <v>3113742100</v>
      </c>
      <c r="C2765" s="263" t="s">
        <v>9788</v>
      </c>
      <c r="D2765" s="263" t="s">
        <v>9789</v>
      </c>
      <c r="E2765" s="263" t="s">
        <v>4917</v>
      </c>
      <c r="F2765" s="263" t="s">
        <v>422</v>
      </c>
      <c r="G2765" s="263" t="s">
        <v>655</v>
      </c>
      <c r="H2765" s="263"/>
      <c r="I2765" s="263"/>
      <c r="J2765" s="263"/>
      <c r="K2765" s="263"/>
      <c r="L2765" s="263"/>
      <c r="M2765" s="263"/>
      <c r="N2765" s="263"/>
      <c r="O2765" s="158"/>
      <c r="P2765" s="296">
        <f t="shared" si="123"/>
        <v>0</v>
      </c>
      <c r="Q2765" s="263"/>
      <c r="R2765" s="263"/>
      <c r="S2765" s="263"/>
      <c r="T2765" s="263"/>
      <c r="U2765" s="263"/>
      <c r="V2765" s="263"/>
      <c r="W2765" s="263"/>
      <c r="X2765" s="158"/>
      <c r="Y2765" s="297">
        <f t="shared" si="124"/>
        <v>0</v>
      </c>
      <c r="Z2765" s="263"/>
      <c r="AA2765" s="263"/>
      <c r="AB2765" s="263"/>
      <c r="AC2765" s="263"/>
      <c r="AD2765" s="263"/>
      <c r="AE2765" s="263"/>
      <c r="AF2765" s="263">
        <v>1</v>
      </c>
      <c r="AG2765" s="158">
        <v>44971</v>
      </c>
      <c r="AH2765" s="297">
        <f t="shared" si="122"/>
        <v>1</v>
      </c>
      <c r="AI2765" s="573"/>
      <c r="AJ2765" s="574" t="s">
        <v>659</v>
      </c>
      <c r="AK2765" s="574" t="s">
        <v>430</v>
      </c>
      <c r="AL2765" s="574"/>
      <c r="AM2765" s="574"/>
      <c r="AN2765" s="574"/>
      <c r="AO2765" s="574"/>
      <c r="AP2765" s="574"/>
      <c r="AQ2765" s="574"/>
      <c r="AR2765" s="574"/>
      <c r="AS2765" s="575"/>
      <c r="AT2765" s="576"/>
      <c r="AU2765" s="575"/>
      <c r="AV2765" s="577"/>
      <c r="AW2765" s="159"/>
    </row>
    <row r="2766" spans="1:49" ht="51">
      <c r="A2766" s="395"/>
      <c r="B2766" s="395">
        <v>4681122400</v>
      </c>
      <c r="C2766" s="263" t="s">
        <v>9790</v>
      </c>
      <c r="D2766" s="263" t="s">
        <v>9791</v>
      </c>
      <c r="E2766" s="263" t="s">
        <v>4918</v>
      </c>
      <c r="F2766" s="263" t="s">
        <v>422</v>
      </c>
      <c r="G2766" s="263" t="s">
        <v>655</v>
      </c>
      <c r="H2766" s="263"/>
      <c r="I2766" s="263"/>
      <c r="J2766" s="263"/>
      <c r="K2766" s="263"/>
      <c r="L2766" s="263"/>
      <c r="M2766" s="263"/>
      <c r="N2766" s="263"/>
      <c r="O2766" s="158"/>
      <c r="P2766" s="296">
        <f t="shared" si="123"/>
        <v>0</v>
      </c>
      <c r="Q2766" s="263"/>
      <c r="R2766" s="263"/>
      <c r="S2766" s="263"/>
      <c r="T2766" s="263"/>
      <c r="U2766" s="263"/>
      <c r="V2766" s="263"/>
      <c r="W2766" s="263"/>
      <c r="X2766" s="158"/>
      <c r="Y2766" s="297">
        <f t="shared" si="124"/>
        <v>0</v>
      </c>
      <c r="Z2766" s="263"/>
      <c r="AA2766" s="263"/>
      <c r="AB2766" s="263"/>
      <c r="AC2766" s="263"/>
      <c r="AD2766" s="263"/>
      <c r="AE2766" s="263"/>
      <c r="AF2766" s="263">
        <v>1</v>
      </c>
      <c r="AG2766" s="158">
        <v>45278</v>
      </c>
      <c r="AH2766" s="297">
        <f t="shared" si="122"/>
        <v>1</v>
      </c>
      <c r="AI2766" s="573"/>
      <c r="AJ2766" s="574" t="s">
        <v>659</v>
      </c>
      <c r="AK2766" s="574" t="s">
        <v>430</v>
      </c>
      <c r="AL2766" s="574"/>
      <c r="AM2766" s="574"/>
      <c r="AN2766" s="574"/>
      <c r="AO2766" s="574"/>
      <c r="AP2766" s="574"/>
      <c r="AQ2766" s="574"/>
      <c r="AR2766" s="574"/>
      <c r="AS2766" s="575"/>
      <c r="AT2766" s="576"/>
      <c r="AU2766" s="575"/>
      <c r="AV2766" s="577"/>
      <c r="AW2766" s="159"/>
    </row>
    <row r="2767" spans="1:49" ht="51">
      <c r="A2767" s="395"/>
      <c r="B2767" s="395">
        <v>4522142500</v>
      </c>
      <c r="C2767" s="263" t="s">
        <v>9792</v>
      </c>
      <c r="D2767" s="263" t="s">
        <v>9793</v>
      </c>
      <c r="E2767" s="263" t="s">
        <v>4919</v>
      </c>
      <c r="F2767" s="263" t="s">
        <v>422</v>
      </c>
      <c r="G2767" s="263" t="s">
        <v>655</v>
      </c>
      <c r="H2767" s="263"/>
      <c r="I2767" s="263"/>
      <c r="J2767" s="263"/>
      <c r="K2767" s="263"/>
      <c r="L2767" s="263"/>
      <c r="M2767" s="263"/>
      <c r="N2767" s="263"/>
      <c r="O2767" s="158"/>
      <c r="P2767" s="296">
        <f t="shared" si="123"/>
        <v>0</v>
      </c>
      <c r="Q2767" s="263"/>
      <c r="R2767" s="263"/>
      <c r="S2767" s="263"/>
      <c r="T2767" s="263"/>
      <c r="U2767" s="263"/>
      <c r="V2767" s="263"/>
      <c r="W2767" s="263"/>
      <c r="X2767" s="158"/>
      <c r="Y2767" s="297">
        <f t="shared" si="124"/>
        <v>0</v>
      </c>
      <c r="Z2767" s="263"/>
      <c r="AA2767" s="263"/>
      <c r="AB2767" s="263"/>
      <c r="AC2767" s="263"/>
      <c r="AD2767" s="263"/>
      <c r="AE2767" s="263"/>
      <c r="AF2767" s="263">
        <v>1</v>
      </c>
      <c r="AG2767" s="158">
        <v>44965</v>
      </c>
      <c r="AH2767" s="297">
        <f t="shared" si="122"/>
        <v>1</v>
      </c>
      <c r="AI2767" s="573"/>
      <c r="AJ2767" s="574" t="s">
        <v>659</v>
      </c>
      <c r="AK2767" s="574" t="s">
        <v>430</v>
      </c>
      <c r="AL2767" s="574"/>
      <c r="AM2767" s="574"/>
      <c r="AN2767" s="574"/>
      <c r="AO2767" s="574"/>
      <c r="AP2767" s="574"/>
      <c r="AQ2767" s="574"/>
      <c r="AR2767" s="574"/>
      <c r="AS2767" s="575"/>
      <c r="AT2767" s="576"/>
      <c r="AU2767" s="575"/>
      <c r="AV2767" s="577"/>
      <c r="AW2767" s="159"/>
    </row>
    <row r="2768" spans="1:49" ht="51">
      <c r="A2768" s="395"/>
      <c r="B2768" s="395">
        <v>5837931700</v>
      </c>
      <c r="C2768" s="263" t="s">
        <v>9794</v>
      </c>
      <c r="D2768" s="263" t="s">
        <v>9795</v>
      </c>
      <c r="E2768" s="263" t="s">
        <v>4920</v>
      </c>
      <c r="F2768" s="263" t="s">
        <v>422</v>
      </c>
      <c r="G2768" s="263" t="s">
        <v>655</v>
      </c>
      <c r="H2768" s="263"/>
      <c r="I2768" s="263"/>
      <c r="J2768" s="263"/>
      <c r="K2768" s="263"/>
      <c r="L2768" s="263"/>
      <c r="M2768" s="263"/>
      <c r="N2768" s="263"/>
      <c r="O2768" s="158"/>
      <c r="P2768" s="296">
        <f t="shared" si="123"/>
        <v>0</v>
      </c>
      <c r="Q2768" s="263"/>
      <c r="R2768" s="263"/>
      <c r="S2768" s="263"/>
      <c r="T2768" s="263"/>
      <c r="U2768" s="263"/>
      <c r="V2768" s="263"/>
      <c r="W2768" s="263"/>
      <c r="X2768" s="158"/>
      <c r="Y2768" s="297">
        <f t="shared" si="124"/>
        <v>0</v>
      </c>
      <c r="Z2768" s="263"/>
      <c r="AA2768" s="263"/>
      <c r="AB2768" s="263"/>
      <c r="AC2768" s="263"/>
      <c r="AD2768" s="263"/>
      <c r="AE2768" s="263"/>
      <c r="AF2768" s="263">
        <v>1</v>
      </c>
      <c r="AG2768" s="158">
        <v>45179</v>
      </c>
      <c r="AH2768" s="297">
        <f t="shared" si="122"/>
        <v>1</v>
      </c>
      <c r="AI2768" s="573"/>
      <c r="AJ2768" s="574" t="s">
        <v>659</v>
      </c>
      <c r="AK2768" s="574" t="s">
        <v>430</v>
      </c>
      <c r="AL2768" s="574"/>
      <c r="AM2768" s="574"/>
      <c r="AN2768" s="574"/>
      <c r="AO2768" s="574"/>
      <c r="AP2768" s="574"/>
      <c r="AQ2768" s="574"/>
      <c r="AR2768" s="574"/>
      <c r="AS2768" s="575"/>
      <c r="AT2768" s="576"/>
      <c r="AU2768" s="575"/>
      <c r="AV2768" s="577"/>
      <c r="AW2768" s="159"/>
    </row>
    <row r="2769" spans="1:49" ht="51">
      <c r="A2769" s="395"/>
      <c r="B2769" s="395">
        <v>3092831600</v>
      </c>
      <c r="C2769" s="263" t="s">
        <v>9796</v>
      </c>
      <c r="D2769" s="263" t="s">
        <v>9797</v>
      </c>
      <c r="E2769" s="263" t="s">
        <v>4921</v>
      </c>
      <c r="F2769" s="263" t="s">
        <v>422</v>
      </c>
      <c r="G2769" s="263" t="s">
        <v>655</v>
      </c>
      <c r="H2769" s="263"/>
      <c r="I2769" s="263"/>
      <c r="J2769" s="263"/>
      <c r="K2769" s="263"/>
      <c r="L2769" s="263"/>
      <c r="M2769" s="263"/>
      <c r="N2769" s="263"/>
      <c r="O2769" s="158"/>
      <c r="P2769" s="296">
        <f t="shared" si="123"/>
        <v>0</v>
      </c>
      <c r="Q2769" s="263"/>
      <c r="R2769" s="263"/>
      <c r="S2769" s="263"/>
      <c r="T2769" s="263"/>
      <c r="U2769" s="263"/>
      <c r="V2769" s="263"/>
      <c r="W2769" s="263"/>
      <c r="X2769" s="158"/>
      <c r="Y2769" s="297">
        <f t="shared" si="124"/>
        <v>0</v>
      </c>
      <c r="Z2769" s="263"/>
      <c r="AA2769" s="263"/>
      <c r="AB2769" s="263"/>
      <c r="AC2769" s="263"/>
      <c r="AD2769" s="263"/>
      <c r="AE2769" s="263"/>
      <c r="AF2769" s="263">
        <v>1</v>
      </c>
      <c r="AG2769" s="158">
        <v>45093</v>
      </c>
      <c r="AH2769" s="297">
        <f t="shared" si="122"/>
        <v>1</v>
      </c>
      <c r="AI2769" s="573"/>
      <c r="AJ2769" s="574" t="s">
        <v>659</v>
      </c>
      <c r="AK2769" s="574" t="s">
        <v>430</v>
      </c>
      <c r="AL2769" s="574"/>
      <c r="AM2769" s="574"/>
      <c r="AN2769" s="574"/>
      <c r="AO2769" s="574"/>
      <c r="AP2769" s="574"/>
      <c r="AQ2769" s="574"/>
      <c r="AR2769" s="574"/>
      <c r="AS2769" s="575"/>
      <c r="AT2769" s="576"/>
      <c r="AU2769" s="575"/>
      <c r="AV2769" s="577"/>
      <c r="AW2769" s="159"/>
    </row>
    <row r="2770" spans="1:49" ht="51">
      <c r="A2770" s="395"/>
      <c r="B2770" s="395">
        <v>3562602900</v>
      </c>
      <c r="C2770" s="263" t="s">
        <v>9798</v>
      </c>
      <c r="D2770" s="263" t="s">
        <v>9799</v>
      </c>
      <c r="E2770" s="263" t="s">
        <v>4922</v>
      </c>
      <c r="F2770" s="263" t="s">
        <v>422</v>
      </c>
      <c r="G2770" s="263" t="s">
        <v>655</v>
      </c>
      <c r="H2770" s="263"/>
      <c r="I2770" s="263"/>
      <c r="J2770" s="263"/>
      <c r="K2770" s="263"/>
      <c r="L2770" s="263"/>
      <c r="M2770" s="263"/>
      <c r="N2770" s="263"/>
      <c r="O2770" s="158"/>
      <c r="P2770" s="296">
        <f t="shared" si="123"/>
        <v>0</v>
      </c>
      <c r="Q2770" s="263"/>
      <c r="R2770" s="263"/>
      <c r="S2770" s="263"/>
      <c r="T2770" s="263"/>
      <c r="U2770" s="263"/>
      <c r="V2770" s="263"/>
      <c r="W2770" s="263"/>
      <c r="X2770" s="158"/>
      <c r="Y2770" s="297">
        <f t="shared" si="124"/>
        <v>0</v>
      </c>
      <c r="Z2770" s="263"/>
      <c r="AA2770" s="263"/>
      <c r="AB2770" s="263"/>
      <c r="AC2770" s="263"/>
      <c r="AD2770" s="263"/>
      <c r="AE2770" s="263"/>
      <c r="AF2770" s="263">
        <v>1</v>
      </c>
      <c r="AG2770" s="158">
        <v>45023</v>
      </c>
      <c r="AH2770" s="297">
        <f t="shared" si="122"/>
        <v>1</v>
      </c>
      <c r="AI2770" s="573"/>
      <c r="AJ2770" s="574" t="s">
        <v>659</v>
      </c>
      <c r="AK2770" s="574" t="s">
        <v>430</v>
      </c>
      <c r="AL2770" s="574"/>
      <c r="AM2770" s="574"/>
      <c r="AN2770" s="574"/>
      <c r="AO2770" s="574"/>
      <c r="AP2770" s="574"/>
      <c r="AQ2770" s="574"/>
      <c r="AR2770" s="574"/>
      <c r="AS2770" s="575"/>
      <c r="AT2770" s="576"/>
      <c r="AU2770" s="575"/>
      <c r="AV2770" s="577"/>
      <c r="AW2770" s="159"/>
    </row>
    <row r="2771" spans="1:49" ht="51">
      <c r="A2771" s="395"/>
      <c r="B2771" s="395">
        <v>4493400700</v>
      </c>
      <c r="C2771" s="263" t="s">
        <v>9800</v>
      </c>
      <c r="D2771" s="263" t="s">
        <v>9801</v>
      </c>
      <c r="E2771" s="263" t="s">
        <v>4923</v>
      </c>
      <c r="F2771" s="263" t="s">
        <v>422</v>
      </c>
      <c r="G2771" s="263" t="s">
        <v>655</v>
      </c>
      <c r="H2771" s="263"/>
      <c r="I2771" s="263"/>
      <c r="J2771" s="263"/>
      <c r="K2771" s="263"/>
      <c r="L2771" s="263"/>
      <c r="M2771" s="263"/>
      <c r="N2771" s="263"/>
      <c r="O2771" s="158"/>
      <c r="P2771" s="296">
        <f t="shared" si="123"/>
        <v>0</v>
      </c>
      <c r="Q2771" s="263"/>
      <c r="R2771" s="263"/>
      <c r="S2771" s="263"/>
      <c r="T2771" s="263"/>
      <c r="U2771" s="263"/>
      <c r="V2771" s="263"/>
      <c r="W2771" s="263"/>
      <c r="X2771" s="158"/>
      <c r="Y2771" s="297">
        <f t="shared" si="124"/>
        <v>0</v>
      </c>
      <c r="Z2771" s="263"/>
      <c r="AA2771" s="263"/>
      <c r="AB2771" s="263"/>
      <c r="AC2771" s="263"/>
      <c r="AD2771" s="263"/>
      <c r="AE2771" s="263"/>
      <c r="AF2771" s="263">
        <v>1</v>
      </c>
      <c r="AG2771" s="158">
        <v>45182</v>
      </c>
      <c r="AH2771" s="297">
        <f t="shared" si="122"/>
        <v>1</v>
      </c>
      <c r="AI2771" s="573"/>
      <c r="AJ2771" s="574" t="s">
        <v>659</v>
      </c>
      <c r="AK2771" s="574" t="s">
        <v>430</v>
      </c>
      <c r="AL2771" s="574"/>
      <c r="AM2771" s="574"/>
      <c r="AN2771" s="574"/>
      <c r="AO2771" s="574"/>
      <c r="AP2771" s="574"/>
      <c r="AQ2771" s="574"/>
      <c r="AR2771" s="574"/>
      <c r="AS2771" s="575"/>
      <c r="AT2771" s="576"/>
      <c r="AU2771" s="575"/>
      <c r="AV2771" s="577"/>
      <c r="AW2771" s="159"/>
    </row>
    <row r="2772" spans="1:49" ht="51">
      <c r="A2772" s="395"/>
      <c r="B2772" s="395">
        <v>4622020200</v>
      </c>
      <c r="C2772" s="263" t="s">
        <v>9802</v>
      </c>
      <c r="D2772" s="263" t="s">
        <v>9803</v>
      </c>
      <c r="E2772" s="263" t="s">
        <v>4924</v>
      </c>
      <c r="F2772" s="263" t="s">
        <v>422</v>
      </c>
      <c r="G2772" s="263" t="s">
        <v>655</v>
      </c>
      <c r="H2772" s="263"/>
      <c r="I2772" s="263"/>
      <c r="J2772" s="263"/>
      <c r="K2772" s="263"/>
      <c r="L2772" s="263"/>
      <c r="M2772" s="263"/>
      <c r="N2772" s="263"/>
      <c r="O2772" s="158"/>
      <c r="P2772" s="296">
        <f t="shared" si="123"/>
        <v>0</v>
      </c>
      <c r="Q2772" s="263"/>
      <c r="R2772" s="263"/>
      <c r="S2772" s="263"/>
      <c r="T2772" s="263"/>
      <c r="U2772" s="263"/>
      <c r="V2772" s="263"/>
      <c r="W2772" s="263"/>
      <c r="X2772" s="158"/>
      <c r="Y2772" s="297">
        <f t="shared" si="124"/>
        <v>0</v>
      </c>
      <c r="Z2772" s="263"/>
      <c r="AA2772" s="263"/>
      <c r="AB2772" s="263"/>
      <c r="AC2772" s="263"/>
      <c r="AD2772" s="263"/>
      <c r="AE2772" s="263"/>
      <c r="AF2772" s="263">
        <v>1</v>
      </c>
      <c r="AG2772" s="158">
        <v>45000</v>
      </c>
      <c r="AH2772" s="297">
        <f t="shared" si="122"/>
        <v>1</v>
      </c>
      <c r="AI2772" s="573"/>
      <c r="AJ2772" s="574" t="s">
        <v>659</v>
      </c>
      <c r="AK2772" s="574" t="s">
        <v>430</v>
      </c>
      <c r="AL2772" s="574"/>
      <c r="AM2772" s="574"/>
      <c r="AN2772" s="574"/>
      <c r="AO2772" s="574"/>
      <c r="AP2772" s="574"/>
      <c r="AQ2772" s="574"/>
      <c r="AR2772" s="574"/>
      <c r="AS2772" s="575"/>
      <c r="AT2772" s="576"/>
      <c r="AU2772" s="575"/>
      <c r="AV2772" s="577"/>
      <c r="AW2772" s="159"/>
    </row>
    <row r="2773" spans="1:49" ht="51">
      <c r="A2773" s="395"/>
      <c r="B2773" s="395">
        <v>4533021200</v>
      </c>
      <c r="C2773" s="263" t="s">
        <v>9804</v>
      </c>
      <c r="D2773" s="263" t="s">
        <v>9805</v>
      </c>
      <c r="E2773" s="263" t="s">
        <v>4925</v>
      </c>
      <c r="F2773" s="263" t="s">
        <v>422</v>
      </c>
      <c r="G2773" s="263" t="s">
        <v>655</v>
      </c>
      <c r="H2773" s="263"/>
      <c r="I2773" s="263"/>
      <c r="J2773" s="263"/>
      <c r="K2773" s="263"/>
      <c r="L2773" s="263"/>
      <c r="M2773" s="263"/>
      <c r="N2773" s="263"/>
      <c r="O2773" s="158"/>
      <c r="P2773" s="296">
        <f t="shared" si="123"/>
        <v>0</v>
      </c>
      <c r="Q2773" s="263"/>
      <c r="R2773" s="263"/>
      <c r="S2773" s="263"/>
      <c r="T2773" s="263"/>
      <c r="U2773" s="263"/>
      <c r="V2773" s="263"/>
      <c r="W2773" s="263"/>
      <c r="X2773" s="158"/>
      <c r="Y2773" s="297">
        <f t="shared" si="124"/>
        <v>0</v>
      </c>
      <c r="Z2773" s="263"/>
      <c r="AA2773" s="263"/>
      <c r="AB2773" s="263"/>
      <c r="AC2773" s="263"/>
      <c r="AD2773" s="263"/>
      <c r="AE2773" s="263"/>
      <c r="AF2773" s="263">
        <v>1</v>
      </c>
      <c r="AG2773" s="158">
        <v>45176</v>
      </c>
      <c r="AH2773" s="297">
        <f t="shared" si="122"/>
        <v>1</v>
      </c>
      <c r="AI2773" s="573"/>
      <c r="AJ2773" s="574" t="s">
        <v>659</v>
      </c>
      <c r="AK2773" s="574" t="s">
        <v>430</v>
      </c>
      <c r="AL2773" s="574"/>
      <c r="AM2773" s="574"/>
      <c r="AN2773" s="574"/>
      <c r="AO2773" s="574"/>
      <c r="AP2773" s="574"/>
      <c r="AQ2773" s="574"/>
      <c r="AR2773" s="574"/>
      <c r="AS2773" s="575"/>
      <c r="AT2773" s="576"/>
      <c r="AU2773" s="575"/>
      <c r="AV2773" s="577"/>
      <c r="AW2773" s="159"/>
    </row>
    <row r="2774" spans="1:49" ht="51">
      <c r="A2774" s="395"/>
      <c r="B2774" s="395">
        <v>4670840600</v>
      </c>
      <c r="C2774" s="263" t="s">
        <v>9806</v>
      </c>
      <c r="D2774" s="263" t="s">
        <v>9807</v>
      </c>
      <c r="E2774" s="263" t="s">
        <v>4926</v>
      </c>
      <c r="F2774" s="263" t="s">
        <v>422</v>
      </c>
      <c r="G2774" s="263" t="s">
        <v>655</v>
      </c>
      <c r="H2774" s="263"/>
      <c r="I2774" s="263"/>
      <c r="J2774" s="263"/>
      <c r="K2774" s="263"/>
      <c r="L2774" s="263"/>
      <c r="M2774" s="263"/>
      <c r="N2774" s="263"/>
      <c r="O2774" s="158"/>
      <c r="P2774" s="296">
        <f t="shared" si="123"/>
        <v>0</v>
      </c>
      <c r="Q2774" s="263"/>
      <c r="R2774" s="263"/>
      <c r="S2774" s="263"/>
      <c r="T2774" s="263"/>
      <c r="U2774" s="263"/>
      <c r="V2774" s="263"/>
      <c r="W2774" s="263"/>
      <c r="X2774" s="158"/>
      <c r="Y2774" s="297">
        <f t="shared" si="124"/>
        <v>0</v>
      </c>
      <c r="Z2774" s="263"/>
      <c r="AA2774" s="263"/>
      <c r="AB2774" s="263"/>
      <c r="AC2774" s="263"/>
      <c r="AD2774" s="263"/>
      <c r="AE2774" s="263"/>
      <c r="AF2774" s="263">
        <v>1</v>
      </c>
      <c r="AG2774" s="158">
        <v>45050</v>
      </c>
      <c r="AH2774" s="297">
        <f t="shared" si="122"/>
        <v>1</v>
      </c>
      <c r="AI2774" s="573"/>
      <c r="AJ2774" s="574" t="s">
        <v>659</v>
      </c>
      <c r="AK2774" s="574" t="s">
        <v>430</v>
      </c>
      <c r="AL2774" s="574"/>
      <c r="AM2774" s="574"/>
      <c r="AN2774" s="574"/>
      <c r="AO2774" s="574"/>
      <c r="AP2774" s="574"/>
      <c r="AQ2774" s="574"/>
      <c r="AR2774" s="574"/>
      <c r="AS2774" s="575"/>
      <c r="AT2774" s="576"/>
      <c r="AU2774" s="575"/>
      <c r="AV2774" s="577"/>
      <c r="AW2774" s="159"/>
    </row>
    <row r="2775" spans="1:49" ht="51">
      <c r="A2775" s="395"/>
      <c r="B2775" s="395">
        <v>4521552100</v>
      </c>
      <c r="C2775" s="263" t="s">
        <v>9808</v>
      </c>
      <c r="D2775" s="263" t="s">
        <v>9809</v>
      </c>
      <c r="E2775" s="263" t="s">
        <v>4927</v>
      </c>
      <c r="F2775" s="263" t="s">
        <v>422</v>
      </c>
      <c r="G2775" s="263" t="s">
        <v>655</v>
      </c>
      <c r="H2775" s="263"/>
      <c r="I2775" s="263"/>
      <c r="J2775" s="263"/>
      <c r="K2775" s="263"/>
      <c r="L2775" s="263"/>
      <c r="M2775" s="263"/>
      <c r="N2775" s="263"/>
      <c r="O2775" s="158"/>
      <c r="P2775" s="296">
        <f t="shared" si="123"/>
        <v>0</v>
      </c>
      <c r="Q2775" s="263"/>
      <c r="R2775" s="263"/>
      <c r="S2775" s="263"/>
      <c r="T2775" s="263"/>
      <c r="U2775" s="263"/>
      <c r="V2775" s="263"/>
      <c r="W2775" s="263"/>
      <c r="X2775" s="158"/>
      <c r="Y2775" s="297">
        <f t="shared" si="124"/>
        <v>0</v>
      </c>
      <c r="Z2775" s="263"/>
      <c r="AA2775" s="263"/>
      <c r="AB2775" s="263"/>
      <c r="AC2775" s="263"/>
      <c r="AD2775" s="263"/>
      <c r="AE2775" s="263"/>
      <c r="AF2775" s="263">
        <v>1</v>
      </c>
      <c r="AG2775" s="158">
        <v>45107</v>
      </c>
      <c r="AH2775" s="297">
        <f t="shared" si="122"/>
        <v>1</v>
      </c>
      <c r="AI2775" s="573"/>
      <c r="AJ2775" s="574" t="s">
        <v>659</v>
      </c>
      <c r="AK2775" s="574" t="s">
        <v>430</v>
      </c>
      <c r="AL2775" s="574"/>
      <c r="AM2775" s="574"/>
      <c r="AN2775" s="574"/>
      <c r="AO2775" s="574"/>
      <c r="AP2775" s="574"/>
      <c r="AQ2775" s="574"/>
      <c r="AR2775" s="574"/>
      <c r="AS2775" s="575"/>
      <c r="AT2775" s="576"/>
      <c r="AU2775" s="575"/>
      <c r="AV2775" s="577"/>
      <c r="AW2775" s="159"/>
    </row>
    <row r="2776" spans="1:49" ht="38.25">
      <c r="A2776" s="395"/>
      <c r="B2776" s="395">
        <v>4194830700</v>
      </c>
      <c r="C2776" s="263" t="s">
        <v>9810</v>
      </c>
      <c r="D2776" s="263" t="s">
        <v>9811</v>
      </c>
      <c r="E2776" s="263" t="s">
        <v>4928</v>
      </c>
      <c r="F2776" s="263" t="s">
        <v>422</v>
      </c>
      <c r="G2776" s="263" t="s">
        <v>655</v>
      </c>
      <c r="H2776" s="263"/>
      <c r="I2776" s="263"/>
      <c r="J2776" s="263"/>
      <c r="K2776" s="263"/>
      <c r="L2776" s="263"/>
      <c r="M2776" s="263"/>
      <c r="N2776" s="263"/>
      <c r="O2776" s="158"/>
      <c r="P2776" s="296">
        <f t="shared" si="123"/>
        <v>0</v>
      </c>
      <c r="Q2776" s="263"/>
      <c r="R2776" s="263"/>
      <c r="S2776" s="263"/>
      <c r="T2776" s="263"/>
      <c r="U2776" s="263"/>
      <c r="V2776" s="263"/>
      <c r="W2776" s="263"/>
      <c r="X2776" s="158"/>
      <c r="Y2776" s="297">
        <f t="shared" si="124"/>
        <v>0</v>
      </c>
      <c r="Z2776" s="263"/>
      <c r="AA2776" s="263"/>
      <c r="AB2776" s="263"/>
      <c r="AC2776" s="263"/>
      <c r="AD2776" s="263"/>
      <c r="AE2776" s="263"/>
      <c r="AF2776" s="263">
        <v>1</v>
      </c>
      <c r="AG2776" s="158">
        <v>45097</v>
      </c>
      <c r="AH2776" s="297">
        <f t="shared" si="122"/>
        <v>1</v>
      </c>
      <c r="AI2776" s="573"/>
      <c r="AJ2776" s="574" t="s">
        <v>659</v>
      </c>
      <c r="AK2776" s="574" t="s">
        <v>430</v>
      </c>
      <c r="AL2776" s="574"/>
      <c r="AM2776" s="574"/>
      <c r="AN2776" s="574"/>
      <c r="AO2776" s="574"/>
      <c r="AP2776" s="574"/>
      <c r="AQ2776" s="574"/>
      <c r="AR2776" s="574"/>
      <c r="AS2776" s="575"/>
      <c r="AT2776" s="576"/>
      <c r="AU2776" s="575"/>
      <c r="AV2776" s="577"/>
      <c r="AW2776" s="159"/>
    </row>
    <row r="2777" spans="1:49" ht="51">
      <c r="A2777" s="395"/>
      <c r="B2777" s="395">
        <v>4503840100</v>
      </c>
      <c r="C2777" s="263" t="s">
        <v>9812</v>
      </c>
      <c r="D2777" s="263" t="s">
        <v>9813</v>
      </c>
      <c r="E2777" s="263" t="s">
        <v>4929</v>
      </c>
      <c r="F2777" s="263" t="s">
        <v>422</v>
      </c>
      <c r="G2777" s="263" t="s">
        <v>655</v>
      </c>
      <c r="H2777" s="263"/>
      <c r="I2777" s="263"/>
      <c r="J2777" s="263"/>
      <c r="K2777" s="263"/>
      <c r="L2777" s="263"/>
      <c r="M2777" s="263"/>
      <c r="N2777" s="263"/>
      <c r="O2777" s="158"/>
      <c r="P2777" s="296">
        <f t="shared" si="123"/>
        <v>0</v>
      </c>
      <c r="Q2777" s="263"/>
      <c r="R2777" s="263"/>
      <c r="S2777" s="263"/>
      <c r="T2777" s="263"/>
      <c r="U2777" s="263"/>
      <c r="V2777" s="263"/>
      <c r="W2777" s="263"/>
      <c r="X2777" s="158"/>
      <c r="Y2777" s="297">
        <f t="shared" si="124"/>
        <v>0</v>
      </c>
      <c r="Z2777" s="263"/>
      <c r="AA2777" s="263"/>
      <c r="AB2777" s="263"/>
      <c r="AC2777" s="263"/>
      <c r="AD2777" s="263"/>
      <c r="AE2777" s="263"/>
      <c r="AF2777" s="263">
        <v>1</v>
      </c>
      <c r="AG2777" s="158">
        <v>44981</v>
      </c>
      <c r="AH2777" s="297">
        <f t="shared" si="122"/>
        <v>1</v>
      </c>
      <c r="AI2777" s="573"/>
      <c r="AJ2777" s="574" t="s">
        <v>659</v>
      </c>
      <c r="AK2777" s="574" t="s">
        <v>430</v>
      </c>
      <c r="AL2777" s="574"/>
      <c r="AM2777" s="574"/>
      <c r="AN2777" s="574"/>
      <c r="AO2777" s="574"/>
      <c r="AP2777" s="574"/>
      <c r="AQ2777" s="574"/>
      <c r="AR2777" s="574"/>
      <c r="AS2777" s="575"/>
      <c r="AT2777" s="576"/>
      <c r="AU2777" s="575"/>
      <c r="AV2777" s="577"/>
      <c r="AW2777" s="159"/>
    </row>
    <row r="2778" spans="1:49" ht="51">
      <c r="A2778" s="395"/>
      <c r="B2778" s="395">
        <v>4257400800</v>
      </c>
      <c r="C2778" s="263" t="s">
        <v>9814</v>
      </c>
      <c r="D2778" s="263" t="s">
        <v>9815</v>
      </c>
      <c r="E2778" s="263" t="s">
        <v>4930</v>
      </c>
      <c r="F2778" s="263" t="s">
        <v>422</v>
      </c>
      <c r="G2778" s="263" t="s">
        <v>655</v>
      </c>
      <c r="H2778" s="263"/>
      <c r="I2778" s="263"/>
      <c r="J2778" s="263"/>
      <c r="K2778" s="263"/>
      <c r="L2778" s="263"/>
      <c r="M2778" s="263"/>
      <c r="N2778" s="263"/>
      <c r="O2778" s="158"/>
      <c r="P2778" s="296">
        <f t="shared" si="123"/>
        <v>0</v>
      </c>
      <c r="Q2778" s="263"/>
      <c r="R2778" s="263"/>
      <c r="S2778" s="263"/>
      <c r="T2778" s="263"/>
      <c r="U2778" s="263"/>
      <c r="V2778" s="263"/>
      <c r="W2778" s="263"/>
      <c r="X2778" s="158"/>
      <c r="Y2778" s="297">
        <f t="shared" si="124"/>
        <v>0</v>
      </c>
      <c r="Z2778" s="263"/>
      <c r="AA2778" s="263"/>
      <c r="AB2778" s="263"/>
      <c r="AC2778" s="263"/>
      <c r="AD2778" s="263"/>
      <c r="AE2778" s="263"/>
      <c r="AF2778" s="263">
        <v>2</v>
      </c>
      <c r="AG2778" s="158">
        <v>45154</v>
      </c>
      <c r="AH2778" s="297">
        <f t="shared" si="122"/>
        <v>2</v>
      </c>
      <c r="AI2778" s="573"/>
      <c r="AJ2778" s="574" t="s">
        <v>659</v>
      </c>
      <c r="AK2778" s="574" t="s">
        <v>430</v>
      </c>
      <c r="AL2778" s="574"/>
      <c r="AM2778" s="574"/>
      <c r="AN2778" s="574"/>
      <c r="AO2778" s="574"/>
      <c r="AP2778" s="574"/>
      <c r="AQ2778" s="574"/>
      <c r="AR2778" s="574"/>
      <c r="AS2778" s="575"/>
      <c r="AT2778" s="576"/>
      <c r="AU2778" s="575"/>
      <c r="AV2778" s="577"/>
      <c r="AW2778" s="159"/>
    </row>
    <row r="2779" spans="1:49" ht="51">
      <c r="A2779" s="395"/>
      <c r="B2779" s="395">
        <v>5354810400</v>
      </c>
      <c r="C2779" s="263" t="s">
        <v>9816</v>
      </c>
      <c r="D2779" s="263" t="s">
        <v>9817</v>
      </c>
      <c r="E2779" s="263" t="s">
        <v>4931</v>
      </c>
      <c r="F2779" s="263" t="s">
        <v>422</v>
      </c>
      <c r="G2779" s="263" t="s">
        <v>655</v>
      </c>
      <c r="H2779" s="263"/>
      <c r="I2779" s="263"/>
      <c r="J2779" s="263"/>
      <c r="K2779" s="263"/>
      <c r="L2779" s="263"/>
      <c r="M2779" s="263"/>
      <c r="N2779" s="263"/>
      <c r="O2779" s="158"/>
      <c r="P2779" s="296">
        <f t="shared" si="123"/>
        <v>0</v>
      </c>
      <c r="Q2779" s="263"/>
      <c r="R2779" s="263"/>
      <c r="S2779" s="263"/>
      <c r="T2779" s="263"/>
      <c r="U2779" s="263"/>
      <c r="V2779" s="263"/>
      <c r="W2779" s="263"/>
      <c r="X2779" s="158"/>
      <c r="Y2779" s="297">
        <f t="shared" si="124"/>
        <v>0</v>
      </c>
      <c r="Z2779" s="263"/>
      <c r="AA2779" s="263"/>
      <c r="AB2779" s="263"/>
      <c r="AC2779" s="263"/>
      <c r="AD2779" s="263"/>
      <c r="AE2779" s="263"/>
      <c r="AF2779" s="263">
        <v>2</v>
      </c>
      <c r="AG2779" s="158">
        <v>45006</v>
      </c>
      <c r="AH2779" s="297">
        <f t="shared" si="122"/>
        <v>2</v>
      </c>
      <c r="AI2779" s="573"/>
      <c r="AJ2779" s="574" t="s">
        <v>659</v>
      </c>
      <c r="AK2779" s="574" t="s">
        <v>430</v>
      </c>
      <c r="AL2779" s="574"/>
      <c r="AM2779" s="574"/>
      <c r="AN2779" s="574"/>
      <c r="AO2779" s="574"/>
      <c r="AP2779" s="574"/>
      <c r="AQ2779" s="574"/>
      <c r="AR2779" s="574"/>
      <c r="AS2779" s="575"/>
      <c r="AT2779" s="576"/>
      <c r="AU2779" s="575"/>
      <c r="AV2779" s="577"/>
      <c r="AW2779" s="159"/>
    </row>
    <row r="2780" spans="1:49" ht="51">
      <c r="A2780" s="395"/>
      <c r="B2780" s="395">
        <v>4730710200</v>
      </c>
      <c r="C2780" s="263" t="s">
        <v>9818</v>
      </c>
      <c r="D2780" s="263" t="s">
        <v>9819</v>
      </c>
      <c r="E2780" s="263" t="s">
        <v>4932</v>
      </c>
      <c r="F2780" s="263" t="s">
        <v>422</v>
      </c>
      <c r="G2780" s="263" t="s">
        <v>655</v>
      </c>
      <c r="H2780" s="263"/>
      <c r="I2780" s="263"/>
      <c r="J2780" s="263"/>
      <c r="K2780" s="263"/>
      <c r="L2780" s="263"/>
      <c r="M2780" s="263"/>
      <c r="N2780" s="263"/>
      <c r="O2780" s="158"/>
      <c r="P2780" s="296">
        <f t="shared" si="123"/>
        <v>0</v>
      </c>
      <c r="Q2780" s="263"/>
      <c r="R2780" s="263"/>
      <c r="S2780" s="263"/>
      <c r="T2780" s="263"/>
      <c r="U2780" s="263"/>
      <c r="V2780" s="263"/>
      <c r="W2780" s="263"/>
      <c r="X2780" s="158"/>
      <c r="Y2780" s="297">
        <f t="shared" si="124"/>
        <v>0</v>
      </c>
      <c r="Z2780" s="263"/>
      <c r="AA2780" s="263"/>
      <c r="AB2780" s="263"/>
      <c r="AC2780" s="263"/>
      <c r="AD2780" s="263"/>
      <c r="AE2780" s="263"/>
      <c r="AF2780" s="263">
        <v>1</v>
      </c>
      <c r="AG2780" s="158">
        <v>45014</v>
      </c>
      <c r="AH2780" s="297">
        <f t="shared" si="122"/>
        <v>1</v>
      </c>
      <c r="AI2780" s="573"/>
      <c r="AJ2780" s="574" t="s">
        <v>659</v>
      </c>
      <c r="AK2780" s="574" t="s">
        <v>430</v>
      </c>
      <c r="AL2780" s="574"/>
      <c r="AM2780" s="574"/>
      <c r="AN2780" s="574"/>
      <c r="AO2780" s="574"/>
      <c r="AP2780" s="574"/>
      <c r="AQ2780" s="574"/>
      <c r="AR2780" s="574"/>
      <c r="AS2780" s="575"/>
      <c r="AT2780" s="576"/>
      <c r="AU2780" s="575"/>
      <c r="AV2780" s="577"/>
      <c r="AW2780" s="159"/>
    </row>
    <row r="2781" spans="1:49" ht="51">
      <c r="A2781" s="395"/>
      <c r="B2781" s="395">
        <v>4670720900</v>
      </c>
      <c r="C2781" s="263" t="s">
        <v>9820</v>
      </c>
      <c r="D2781" s="263" t="s">
        <v>9821</v>
      </c>
      <c r="E2781" s="263" t="s">
        <v>4933</v>
      </c>
      <c r="F2781" s="263" t="s">
        <v>422</v>
      </c>
      <c r="G2781" s="263" t="s">
        <v>655</v>
      </c>
      <c r="H2781" s="263"/>
      <c r="I2781" s="263"/>
      <c r="J2781" s="263"/>
      <c r="K2781" s="263"/>
      <c r="L2781" s="263"/>
      <c r="M2781" s="263"/>
      <c r="N2781" s="263"/>
      <c r="O2781" s="158"/>
      <c r="P2781" s="296">
        <f t="shared" si="123"/>
        <v>0</v>
      </c>
      <c r="Q2781" s="263"/>
      <c r="R2781" s="263"/>
      <c r="S2781" s="263"/>
      <c r="T2781" s="263"/>
      <c r="U2781" s="263"/>
      <c r="V2781" s="263"/>
      <c r="W2781" s="263"/>
      <c r="X2781" s="158"/>
      <c r="Y2781" s="297">
        <f t="shared" si="124"/>
        <v>0</v>
      </c>
      <c r="Z2781" s="263"/>
      <c r="AA2781" s="263"/>
      <c r="AB2781" s="263"/>
      <c r="AC2781" s="263"/>
      <c r="AD2781" s="263"/>
      <c r="AE2781" s="263"/>
      <c r="AF2781" s="263">
        <v>1</v>
      </c>
      <c r="AG2781" s="158">
        <v>45057</v>
      </c>
      <c r="AH2781" s="297">
        <f t="shared" si="122"/>
        <v>1</v>
      </c>
      <c r="AI2781" s="573"/>
      <c r="AJ2781" s="574" t="s">
        <v>659</v>
      </c>
      <c r="AK2781" s="574" t="s">
        <v>430</v>
      </c>
      <c r="AL2781" s="574"/>
      <c r="AM2781" s="574"/>
      <c r="AN2781" s="574"/>
      <c r="AO2781" s="574"/>
      <c r="AP2781" s="574"/>
      <c r="AQ2781" s="574"/>
      <c r="AR2781" s="574"/>
      <c r="AS2781" s="575"/>
      <c r="AT2781" s="576"/>
      <c r="AU2781" s="575"/>
      <c r="AV2781" s="577"/>
      <c r="AW2781" s="159"/>
    </row>
    <row r="2782" spans="1:49" ht="51">
      <c r="A2782" s="395"/>
      <c r="B2782" s="395">
        <v>6722802000</v>
      </c>
      <c r="C2782" s="263" t="s">
        <v>9822</v>
      </c>
      <c r="D2782" s="263" t="s">
        <v>9823</v>
      </c>
      <c r="E2782" s="263" t="s">
        <v>4934</v>
      </c>
      <c r="F2782" s="263" t="s">
        <v>422</v>
      </c>
      <c r="G2782" s="263" t="s">
        <v>655</v>
      </c>
      <c r="H2782" s="263"/>
      <c r="I2782" s="263"/>
      <c r="J2782" s="263"/>
      <c r="K2782" s="263"/>
      <c r="L2782" s="263"/>
      <c r="M2782" s="263"/>
      <c r="N2782" s="263"/>
      <c r="O2782" s="158"/>
      <c r="P2782" s="296">
        <f t="shared" si="123"/>
        <v>0</v>
      </c>
      <c r="Q2782" s="263"/>
      <c r="R2782" s="263"/>
      <c r="S2782" s="263"/>
      <c r="T2782" s="263"/>
      <c r="U2782" s="263"/>
      <c r="V2782" s="263"/>
      <c r="W2782" s="263"/>
      <c r="X2782" s="158"/>
      <c r="Y2782" s="297">
        <f t="shared" si="124"/>
        <v>0</v>
      </c>
      <c r="Z2782" s="263"/>
      <c r="AA2782" s="263"/>
      <c r="AB2782" s="263"/>
      <c r="AC2782" s="263"/>
      <c r="AD2782" s="263"/>
      <c r="AE2782" s="263"/>
      <c r="AF2782" s="263">
        <v>1</v>
      </c>
      <c r="AG2782" s="158">
        <v>45224</v>
      </c>
      <c r="AH2782" s="297">
        <f t="shared" si="122"/>
        <v>1</v>
      </c>
      <c r="AI2782" s="573"/>
      <c r="AJ2782" s="574" t="s">
        <v>659</v>
      </c>
      <c r="AK2782" s="574" t="s">
        <v>430</v>
      </c>
      <c r="AL2782" s="574"/>
      <c r="AM2782" s="574"/>
      <c r="AN2782" s="574"/>
      <c r="AO2782" s="574"/>
      <c r="AP2782" s="574"/>
      <c r="AQ2782" s="574"/>
      <c r="AR2782" s="574"/>
      <c r="AS2782" s="575"/>
      <c r="AT2782" s="576"/>
      <c r="AU2782" s="575"/>
      <c r="AV2782" s="577"/>
      <c r="AW2782" s="159"/>
    </row>
    <row r="2783" spans="1:49" ht="51">
      <c r="A2783" s="395"/>
      <c r="B2783" s="395">
        <v>4672421100</v>
      </c>
      <c r="C2783" s="263" t="s">
        <v>9824</v>
      </c>
      <c r="D2783" s="263" t="s">
        <v>9825</v>
      </c>
      <c r="E2783" s="263" t="s">
        <v>4935</v>
      </c>
      <c r="F2783" s="263" t="s">
        <v>422</v>
      </c>
      <c r="G2783" s="263" t="s">
        <v>655</v>
      </c>
      <c r="H2783" s="263"/>
      <c r="I2783" s="263"/>
      <c r="J2783" s="263"/>
      <c r="K2783" s="263"/>
      <c r="L2783" s="263"/>
      <c r="M2783" s="263"/>
      <c r="N2783" s="263"/>
      <c r="O2783" s="158"/>
      <c r="P2783" s="296">
        <f t="shared" si="123"/>
        <v>0</v>
      </c>
      <c r="Q2783" s="263"/>
      <c r="R2783" s="263"/>
      <c r="S2783" s="263"/>
      <c r="T2783" s="263"/>
      <c r="U2783" s="263"/>
      <c r="V2783" s="263"/>
      <c r="W2783" s="263"/>
      <c r="X2783" s="158"/>
      <c r="Y2783" s="297">
        <f t="shared" si="124"/>
        <v>0</v>
      </c>
      <c r="Z2783" s="263"/>
      <c r="AA2783" s="263"/>
      <c r="AB2783" s="263"/>
      <c r="AC2783" s="263"/>
      <c r="AD2783" s="263"/>
      <c r="AE2783" s="263"/>
      <c r="AF2783" s="263">
        <v>1</v>
      </c>
      <c r="AG2783" s="158">
        <v>45000</v>
      </c>
      <c r="AH2783" s="297">
        <f t="shared" si="122"/>
        <v>1</v>
      </c>
      <c r="AI2783" s="573"/>
      <c r="AJ2783" s="574" t="s">
        <v>659</v>
      </c>
      <c r="AK2783" s="574" t="s">
        <v>430</v>
      </c>
      <c r="AL2783" s="574"/>
      <c r="AM2783" s="574"/>
      <c r="AN2783" s="574"/>
      <c r="AO2783" s="574"/>
      <c r="AP2783" s="574"/>
      <c r="AQ2783" s="574"/>
      <c r="AR2783" s="574"/>
      <c r="AS2783" s="575"/>
      <c r="AT2783" s="576"/>
      <c r="AU2783" s="575"/>
      <c r="AV2783" s="577"/>
      <c r="AW2783" s="159"/>
    </row>
    <row r="2784" spans="1:49" ht="51">
      <c r="A2784" s="395"/>
      <c r="B2784" s="395">
        <v>4281241000</v>
      </c>
      <c r="C2784" s="263" t="s">
        <v>9826</v>
      </c>
      <c r="D2784" s="263" t="s">
        <v>9827</v>
      </c>
      <c r="E2784" s="263" t="s">
        <v>4936</v>
      </c>
      <c r="F2784" s="263" t="s">
        <v>422</v>
      </c>
      <c r="G2784" s="263" t="s">
        <v>655</v>
      </c>
      <c r="H2784" s="263"/>
      <c r="I2784" s="263"/>
      <c r="J2784" s="263"/>
      <c r="K2784" s="263"/>
      <c r="L2784" s="263"/>
      <c r="M2784" s="263"/>
      <c r="N2784" s="263"/>
      <c r="O2784" s="158"/>
      <c r="P2784" s="296">
        <f t="shared" si="123"/>
        <v>0</v>
      </c>
      <c r="Q2784" s="263"/>
      <c r="R2784" s="263"/>
      <c r="S2784" s="263"/>
      <c r="T2784" s="263"/>
      <c r="U2784" s="263"/>
      <c r="V2784" s="263"/>
      <c r="W2784" s="263"/>
      <c r="X2784" s="158"/>
      <c r="Y2784" s="297">
        <f t="shared" si="124"/>
        <v>0</v>
      </c>
      <c r="Z2784" s="263"/>
      <c r="AA2784" s="263"/>
      <c r="AB2784" s="263"/>
      <c r="AC2784" s="263"/>
      <c r="AD2784" s="263"/>
      <c r="AE2784" s="263"/>
      <c r="AF2784" s="263"/>
      <c r="AG2784" s="158">
        <v>44984</v>
      </c>
      <c r="AH2784" s="297">
        <f t="shared" si="122"/>
        <v>0</v>
      </c>
      <c r="AI2784" s="573"/>
      <c r="AJ2784" s="574" t="s">
        <v>659</v>
      </c>
      <c r="AK2784" s="574" t="s">
        <v>430</v>
      </c>
      <c r="AL2784" s="574"/>
      <c r="AM2784" s="574"/>
      <c r="AN2784" s="574"/>
      <c r="AO2784" s="574"/>
      <c r="AP2784" s="574"/>
      <c r="AQ2784" s="574"/>
      <c r="AR2784" s="574"/>
      <c r="AS2784" s="575"/>
      <c r="AT2784" s="576"/>
      <c r="AU2784" s="575"/>
      <c r="AV2784" s="577"/>
      <c r="AW2784" s="159"/>
    </row>
    <row r="2785" spans="1:49" ht="51">
      <c r="A2785" s="395"/>
      <c r="B2785" s="395">
        <v>3184821700</v>
      </c>
      <c r="C2785" s="263" t="s">
        <v>9828</v>
      </c>
      <c r="D2785" s="263" t="s">
        <v>9829</v>
      </c>
      <c r="E2785" s="263" t="s">
        <v>4937</v>
      </c>
      <c r="F2785" s="263" t="s">
        <v>422</v>
      </c>
      <c r="G2785" s="263" t="s">
        <v>655</v>
      </c>
      <c r="H2785" s="263"/>
      <c r="I2785" s="263"/>
      <c r="J2785" s="263"/>
      <c r="K2785" s="263"/>
      <c r="L2785" s="263"/>
      <c r="M2785" s="263"/>
      <c r="N2785" s="263"/>
      <c r="O2785" s="158"/>
      <c r="P2785" s="296">
        <f t="shared" si="123"/>
        <v>0</v>
      </c>
      <c r="Q2785" s="263"/>
      <c r="R2785" s="263"/>
      <c r="S2785" s="263"/>
      <c r="T2785" s="263"/>
      <c r="U2785" s="263"/>
      <c r="V2785" s="263"/>
      <c r="W2785" s="263"/>
      <c r="X2785" s="158"/>
      <c r="Y2785" s="297">
        <f t="shared" si="124"/>
        <v>0</v>
      </c>
      <c r="Z2785" s="263"/>
      <c r="AA2785" s="263"/>
      <c r="AB2785" s="263"/>
      <c r="AC2785" s="263"/>
      <c r="AD2785" s="263"/>
      <c r="AE2785" s="263"/>
      <c r="AF2785" s="263">
        <v>1</v>
      </c>
      <c r="AG2785" s="158">
        <v>45093</v>
      </c>
      <c r="AH2785" s="297">
        <f t="shared" si="122"/>
        <v>1</v>
      </c>
      <c r="AI2785" s="573"/>
      <c r="AJ2785" s="574" t="s">
        <v>659</v>
      </c>
      <c r="AK2785" s="574" t="s">
        <v>430</v>
      </c>
      <c r="AL2785" s="574"/>
      <c r="AM2785" s="574"/>
      <c r="AN2785" s="574"/>
      <c r="AO2785" s="574"/>
      <c r="AP2785" s="574"/>
      <c r="AQ2785" s="574"/>
      <c r="AR2785" s="574"/>
      <c r="AS2785" s="575"/>
      <c r="AT2785" s="576"/>
      <c r="AU2785" s="575"/>
      <c r="AV2785" s="577"/>
      <c r="AW2785" s="159"/>
    </row>
    <row r="2786" spans="1:49" ht="51">
      <c r="A2786" s="395"/>
      <c r="B2786" s="395">
        <v>4531021100</v>
      </c>
      <c r="C2786" s="263" t="s">
        <v>9830</v>
      </c>
      <c r="D2786" s="263" t="s">
        <v>9831</v>
      </c>
      <c r="E2786" s="263" t="s">
        <v>4938</v>
      </c>
      <c r="F2786" s="263" t="s">
        <v>422</v>
      </c>
      <c r="G2786" s="263" t="s">
        <v>655</v>
      </c>
      <c r="H2786" s="263"/>
      <c r="I2786" s="263"/>
      <c r="J2786" s="263"/>
      <c r="K2786" s="263"/>
      <c r="L2786" s="263"/>
      <c r="M2786" s="263"/>
      <c r="N2786" s="263"/>
      <c r="O2786" s="158"/>
      <c r="P2786" s="296">
        <f t="shared" si="123"/>
        <v>0</v>
      </c>
      <c r="Q2786" s="263"/>
      <c r="R2786" s="263"/>
      <c r="S2786" s="263"/>
      <c r="T2786" s="263"/>
      <c r="U2786" s="263"/>
      <c r="V2786" s="263"/>
      <c r="W2786" s="263"/>
      <c r="X2786" s="158"/>
      <c r="Y2786" s="297">
        <f t="shared" si="124"/>
        <v>0</v>
      </c>
      <c r="Z2786" s="263"/>
      <c r="AA2786" s="263"/>
      <c r="AB2786" s="263"/>
      <c r="AC2786" s="263"/>
      <c r="AD2786" s="263"/>
      <c r="AE2786" s="263"/>
      <c r="AF2786" s="263">
        <v>1</v>
      </c>
      <c r="AG2786" s="158">
        <v>45281</v>
      </c>
      <c r="AH2786" s="297">
        <f t="shared" si="122"/>
        <v>1</v>
      </c>
      <c r="AI2786" s="573"/>
      <c r="AJ2786" s="574" t="s">
        <v>659</v>
      </c>
      <c r="AK2786" s="574" t="s">
        <v>430</v>
      </c>
      <c r="AL2786" s="574"/>
      <c r="AM2786" s="574"/>
      <c r="AN2786" s="574"/>
      <c r="AO2786" s="574"/>
      <c r="AP2786" s="574"/>
      <c r="AQ2786" s="574"/>
      <c r="AR2786" s="574"/>
      <c r="AS2786" s="575"/>
      <c r="AT2786" s="576"/>
      <c r="AU2786" s="575"/>
      <c r="AV2786" s="577"/>
      <c r="AW2786" s="159"/>
    </row>
    <row r="2787" spans="1:49" ht="51">
      <c r="A2787" s="395"/>
      <c r="B2787" s="395">
        <v>3471720700</v>
      </c>
      <c r="C2787" s="263" t="s">
        <v>9832</v>
      </c>
      <c r="D2787" s="263" t="s">
        <v>9833</v>
      </c>
      <c r="E2787" s="263" t="s">
        <v>4939</v>
      </c>
      <c r="F2787" s="263" t="s">
        <v>422</v>
      </c>
      <c r="G2787" s="263" t="s">
        <v>655</v>
      </c>
      <c r="H2787" s="263"/>
      <c r="I2787" s="263"/>
      <c r="J2787" s="263"/>
      <c r="K2787" s="263"/>
      <c r="L2787" s="263"/>
      <c r="M2787" s="263"/>
      <c r="N2787" s="263"/>
      <c r="O2787" s="158"/>
      <c r="P2787" s="296">
        <f t="shared" si="123"/>
        <v>0</v>
      </c>
      <c r="Q2787" s="263"/>
      <c r="R2787" s="263"/>
      <c r="S2787" s="263"/>
      <c r="T2787" s="263"/>
      <c r="U2787" s="263"/>
      <c r="V2787" s="263"/>
      <c r="W2787" s="263"/>
      <c r="X2787" s="158"/>
      <c r="Y2787" s="297">
        <f t="shared" si="124"/>
        <v>0</v>
      </c>
      <c r="Z2787" s="263"/>
      <c r="AA2787" s="263"/>
      <c r="AB2787" s="263"/>
      <c r="AC2787" s="263"/>
      <c r="AD2787" s="263"/>
      <c r="AE2787" s="263"/>
      <c r="AF2787" s="263">
        <v>1</v>
      </c>
      <c r="AG2787" s="158">
        <v>45078</v>
      </c>
      <c r="AH2787" s="297">
        <f t="shared" si="122"/>
        <v>1</v>
      </c>
      <c r="AI2787" s="573"/>
      <c r="AJ2787" s="574" t="s">
        <v>659</v>
      </c>
      <c r="AK2787" s="574" t="s">
        <v>430</v>
      </c>
      <c r="AL2787" s="574"/>
      <c r="AM2787" s="574"/>
      <c r="AN2787" s="574"/>
      <c r="AO2787" s="574"/>
      <c r="AP2787" s="574"/>
      <c r="AQ2787" s="574"/>
      <c r="AR2787" s="574"/>
      <c r="AS2787" s="575"/>
      <c r="AT2787" s="576"/>
      <c r="AU2787" s="575"/>
      <c r="AV2787" s="577"/>
      <c r="AW2787" s="159"/>
    </row>
    <row r="2788" spans="1:49" ht="51">
      <c r="A2788" s="395"/>
      <c r="B2788" s="395">
        <v>4674432300</v>
      </c>
      <c r="C2788" s="263" t="s">
        <v>9834</v>
      </c>
      <c r="D2788" s="263" t="s">
        <v>9835</v>
      </c>
      <c r="E2788" s="263" t="s">
        <v>4940</v>
      </c>
      <c r="F2788" s="263" t="s">
        <v>422</v>
      </c>
      <c r="G2788" s="263" t="s">
        <v>655</v>
      </c>
      <c r="H2788" s="263"/>
      <c r="I2788" s="263"/>
      <c r="J2788" s="263"/>
      <c r="K2788" s="263"/>
      <c r="L2788" s="263"/>
      <c r="M2788" s="263"/>
      <c r="N2788" s="263"/>
      <c r="O2788" s="158"/>
      <c r="P2788" s="296">
        <f t="shared" si="123"/>
        <v>0</v>
      </c>
      <c r="Q2788" s="263"/>
      <c r="R2788" s="263"/>
      <c r="S2788" s="263"/>
      <c r="T2788" s="263"/>
      <c r="U2788" s="263"/>
      <c r="V2788" s="263"/>
      <c r="W2788" s="263"/>
      <c r="X2788" s="158"/>
      <c r="Y2788" s="297">
        <f t="shared" si="124"/>
        <v>0</v>
      </c>
      <c r="Z2788" s="263"/>
      <c r="AA2788" s="263"/>
      <c r="AB2788" s="263"/>
      <c r="AC2788" s="263"/>
      <c r="AD2788" s="263"/>
      <c r="AE2788" s="263"/>
      <c r="AF2788" s="263">
        <v>1</v>
      </c>
      <c r="AG2788" s="158">
        <v>45203</v>
      </c>
      <c r="AH2788" s="297">
        <f t="shared" si="122"/>
        <v>1</v>
      </c>
      <c r="AI2788" s="573"/>
      <c r="AJ2788" s="574" t="s">
        <v>659</v>
      </c>
      <c r="AK2788" s="574" t="s">
        <v>430</v>
      </c>
      <c r="AL2788" s="574"/>
      <c r="AM2788" s="574"/>
      <c r="AN2788" s="574"/>
      <c r="AO2788" s="574"/>
      <c r="AP2788" s="574"/>
      <c r="AQ2788" s="574"/>
      <c r="AR2788" s="574"/>
      <c r="AS2788" s="575"/>
      <c r="AT2788" s="576"/>
      <c r="AU2788" s="575"/>
      <c r="AV2788" s="577"/>
      <c r="AW2788" s="159"/>
    </row>
    <row r="2789" spans="1:49" ht="51">
      <c r="A2789" s="395"/>
      <c r="B2789" s="395">
        <v>4673200800</v>
      </c>
      <c r="C2789" s="263" t="s">
        <v>9836</v>
      </c>
      <c r="D2789" s="263" t="s">
        <v>9837</v>
      </c>
      <c r="E2789" s="263" t="s">
        <v>4941</v>
      </c>
      <c r="F2789" s="263" t="s">
        <v>422</v>
      </c>
      <c r="G2789" s="263" t="s">
        <v>655</v>
      </c>
      <c r="H2789" s="263"/>
      <c r="I2789" s="263"/>
      <c r="J2789" s="263"/>
      <c r="K2789" s="263"/>
      <c r="L2789" s="263"/>
      <c r="M2789" s="263"/>
      <c r="N2789" s="263"/>
      <c r="O2789" s="158"/>
      <c r="P2789" s="296">
        <f t="shared" si="123"/>
        <v>0</v>
      </c>
      <c r="Q2789" s="263"/>
      <c r="R2789" s="263"/>
      <c r="S2789" s="263"/>
      <c r="T2789" s="263"/>
      <c r="U2789" s="263"/>
      <c r="V2789" s="263"/>
      <c r="W2789" s="263"/>
      <c r="X2789" s="158"/>
      <c r="Y2789" s="297">
        <f t="shared" si="124"/>
        <v>0</v>
      </c>
      <c r="Z2789" s="263"/>
      <c r="AA2789" s="263"/>
      <c r="AB2789" s="263"/>
      <c r="AC2789" s="263"/>
      <c r="AD2789" s="263"/>
      <c r="AE2789" s="263"/>
      <c r="AF2789" s="263">
        <v>1</v>
      </c>
      <c r="AG2789" s="158">
        <v>45140</v>
      </c>
      <c r="AH2789" s="297">
        <f t="shared" si="122"/>
        <v>1</v>
      </c>
      <c r="AI2789" s="573"/>
      <c r="AJ2789" s="574" t="s">
        <v>659</v>
      </c>
      <c r="AK2789" s="574" t="s">
        <v>430</v>
      </c>
      <c r="AL2789" s="574"/>
      <c r="AM2789" s="574"/>
      <c r="AN2789" s="574"/>
      <c r="AO2789" s="574"/>
      <c r="AP2789" s="574"/>
      <c r="AQ2789" s="574"/>
      <c r="AR2789" s="574"/>
      <c r="AS2789" s="575"/>
      <c r="AT2789" s="576"/>
      <c r="AU2789" s="575"/>
      <c r="AV2789" s="577"/>
      <c r="AW2789" s="159"/>
    </row>
    <row r="2790" spans="1:49" ht="51">
      <c r="A2790" s="395"/>
      <c r="B2790" s="395">
        <v>4455712400</v>
      </c>
      <c r="C2790" s="263" t="s">
        <v>9838</v>
      </c>
      <c r="D2790" s="263" t="s">
        <v>9839</v>
      </c>
      <c r="E2790" s="263" t="s">
        <v>4942</v>
      </c>
      <c r="F2790" s="263" t="s">
        <v>422</v>
      </c>
      <c r="G2790" s="263" t="s">
        <v>655</v>
      </c>
      <c r="H2790" s="263"/>
      <c r="I2790" s="263"/>
      <c r="J2790" s="263"/>
      <c r="K2790" s="263"/>
      <c r="L2790" s="263"/>
      <c r="M2790" s="263"/>
      <c r="N2790" s="263"/>
      <c r="O2790" s="158"/>
      <c r="P2790" s="296">
        <f t="shared" si="123"/>
        <v>0</v>
      </c>
      <c r="Q2790" s="263"/>
      <c r="R2790" s="263"/>
      <c r="S2790" s="263"/>
      <c r="T2790" s="263"/>
      <c r="U2790" s="263"/>
      <c r="V2790" s="263"/>
      <c r="W2790" s="263"/>
      <c r="X2790" s="158"/>
      <c r="Y2790" s="297">
        <f t="shared" si="124"/>
        <v>0</v>
      </c>
      <c r="Z2790" s="263"/>
      <c r="AA2790" s="263"/>
      <c r="AB2790" s="263"/>
      <c r="AC2790" s="263"/>
      <c r="AD2790" s="263"/>
      <c r="AE2790" s="263"/>
      <c r="AF2790" s="263">
        <v>2</v>
      </c>
      <c r="AG2790" s="158">
        <v>44929</v>
      </c>
      <c r="AH2790" s="297">
        <f t="shared" si="122"/>
        <v>2</v>
      </c>
      <c r="AI2790" s="573"/>
      <c r="AJ2790" s="574" t="s">
        <v>659</v>
      </c>
      <c r="AK2790" s="574" t="s">
        <v>430</v>
      </c>
      <c r="AL2790" s="574"/>
      <c r="AM2790" s="574"/>
      <c r="AN2790" s="574"/>
      <c r="AO2790" s="574"/>
      <c r="AP2790" s="574"/>
      <c r="AQ2790" s="574"/>
      <c r="AR2790" s="574"/>
      <c r="AS2790" s="575"/>
      <c r="AT2790" s="576"/>
      <c r="AU2790" s="575"/>
      <c r="AV2790" s="577"/>
      <c r="AW2790" s="159"/>
    </row>
    <row r="2791" spans="1:49" ht="51">
      <c r="A2791" s="395"/>
      <c r="B2791" s="395">
        <v>5440326400</v>
      </c>
      <c r="C2791" s="263" t="s">
        <v>9840</v>
      </c>
      <c r="D2791" s="263" t="s">
        <v>9841</v>
      </c>
      <c r="E2791" s="263" t="s">
        <v>4943</v>
      </c>
      <c r="F2791" s="263" t="s">
        <v>422</v>
      </c>
      <c r="G2791" s="263" t="s">
        <v>655</v>
      </c>
      <c r="H2791" s="263"/>
      <c r="I2791" s="263"/>
      <c r="J2791" s="263"/>
      <c r="K2791" s="263"/>
      <c r="L2791" s="263"/>
      <c r="M2791" s="263"/>
      <c r="N2791" s="263"/>
      <c r="O2791" s="158"/>
      <c r="P2791" s="296">
        <f t="shared" si="123"/>
        <v>0</v>
      </c>
      <c r="Q2791" s="263"/>
      <c r="R2791" s="263"/>
      <c r="S2791" s="263"/>
      <c r="T2791" s="263"/>
      <c r="U2791" s="263"/>
      <c r="V2791" s="263"/>
      <c r="W2791" s="263"/>
      <c r="X2791" s="158"/>
      <c r="Y2791" s="297">
        <f t="shared" si="124"/>
        <v>0</v>
      </c>
      <c r="Z2791" s="263"/>
      <c r="AA2791" s="263"/>
      <c r="AB2791" s="263"/>
      <c r="AC2791" s="263"/>
      <c r="AD2791" s="263"/>
      <c r="AE2791" s="263"/>
      <c r="AF2791" s="263">
        <v>1</v>
      </c>
      <c r="AG2791" s="158">
        <v>45247</v>
      </c>
      <c r="AH2791" s="297">
        <f t="shared" si="122"/>
        <v>1</v>
      </c>
      <c r="AI2791" s="573"/>
      <c r="AJ2791" s="574" t="s">
        <v>659</v>
      </c>
      <c r="AK2791" s="574" t="s">
        <v>430</v>
      </c>
      <c r="AL2791" s="574"/>
      <c r="AM2791" s="574"/>
      <c r="AN2791" s="574"/>
      <c r="AO2791" s="574"/>
      <c r="AP2791" s="574"/>
      <c r="AQ2791" s="574"/>
      <c r="AR2791" s="574"/>
      <c r="AS2791" s="575"/>
      <c r="AT2791" s="576"/>
      <c r="AU2791" s="575"/>
      <c r="AV2791" s="577"/>
      <c r="AW2791" s="159"/>
    </row>
    <row r="2792" spans="1:49" ht="51">
      <c r="A2792" s="395"/>
      <c r="B2792" s="395">
        <v>6753200900</v>
      </c>
      <c r="C2792" s="263" t="s">
        <v>9842</v>
      </c>
      <c r="D2792" s="263" t="s">
        <v>9843</v>
      </c>
      <c r="E2792" s="263" t="s">
        <v>4944</v>
      </c>
      <c r="F2792" s="263" t="s">
        <v>422</v>
      </c>
      <c r="G2792" s="263" t="s">
        <v>655</v>
      </c>
      <c r="H2792" s="263"/>
      <c r="I2792" s="263"/>
      <c r="J2792" s="263"/>
      <c r="K2792" s="263"/>
      <c r="L2792" s="263"/>
      <c r="M2792" s="263"/>
      <c r="N2792" s="263"/>
      <c r="O2792" s="158"/>
      <c r="P2792" s="296">
        <f t="shared" si="123"/>
        <v>0</v>
      </c>
      <c r="Q2792" s="263"/>
      <c r="R2792" s="263"/>
      <c r="S2792" s="263"/>
      <c r="T2792" s="263"/>
      <c r="U2792" s="263"/>
      <c r="V2792" s="263"/>
      <c r="W2792" s="263"/>
      <c r="X2792" s="158"/>
      <c r="Y2792" s="297">
        <f t="shared" si="124"/>
        <v>0</v>
      </c>
      <c r="Z2792" s="263"/>
      <c r="AA2792" s="263"/>
      <c r="AB2792" s="263"/>
      <c r="AC2792" s="263"/>
      <c r="AD2792" s="263"/>
      <c r="AE2792" s="263"/>
      <c r="AF2792" s="263">
        <v>1</v>
      </c>
      <c r="AG2792" s="158">
        <v>45239</v>
      </c>
      <c r="AH2792" s="297">
        <f t="shared" si="122"/>
        <v>1</v>
      </c>
      <c r="AI2792" s="573"/>
      <c r="AJ2792" s="574" t="s">
        <v>659</v>
      </c>
      <c r="AK2792" s="574" t="s">
        <v>430</v>
      </c>
      <c r="AL2792" s="574"/>
      <c r="AM2792" s="574"/>
      <c r="AN2792" s="574"/>
      <c r="AO2792" s="574"/>
      <c r="AP2792" s="574"/>
      <c r="AQ2792" s="574"/>
      <c r="AR2792" s="574"/>
      <c r="AS2792" s="575"/>
      <c r="AT2792" s="576"/>
      <c r="AU2792" s="575"/>
      <c r="AV2792" s="577"/>
      <c r="AW2792" s="159"/>
    </row>
    <row r="2793" spans="1:49" ht="51">
      <c r="A2793" s="395"/>
      <c r="B2793" s="395">
        <v>4672801200</v>
      </c>
      <c r="C2793" s="263" t="s">
        <v>9844</v>
      </c>
      <c r="D2793" s="263" t="s">
        <v>9845</v>
      </c>
      <c r="E2793" s="263" t="s">
        <v>4945</v>
      </c>
      <c r="F2793" s="263" t="s">
        <v>422</v>
      </c>
      <c r="G2793" s="263" t="s">
        <v>655</v>
      </c>
      <c r="H2793" s="263"/>
      <c r="I2793" s="263"/>
      <c r="J2793" s="263"/>
      <c r="K2793" s="263"/>
      <c r="L2793" s="263"/>
      <c r="M2793" s="263"/>
      <c r="N2793" s="263"/>
      <c r="O2793" s="158"/>
      <c r="P2793" s="296">
        <f t="shared" si="123"/>
        <v>0</v>
      </c>
      <c r="Q2793" s="263"/>
      <c r="R2793" s="263"/>
      <c r="S2793" s="263"/>
      <c r="T2793" s="263"/>
      <c r="U2793" s="263"/>
      <c r="V2793" s="263"/>
      <c r="W2793" s="263"/>
      <c r="X2793" s="158"/>
      <c r="Y2793" s="297">
        <f t="shared" si="124"/>
        <v>0</v>
      </c>
      <c r="Z2793" s="263"/>
      <c r="AA2793" s="263"/>
      <c r="AB2793" s="263"/>
      <c r="AC2793" s="263"/>
      <c r="AD2793" s="263"/>
      <c r="AE2793" s="263"/>
      <c r="AF2793" s="263">
        <v>1</v>
      </c>
      <c r="AG2793" s="158">
        <v>45189</v>
      </c>
      <c r="AH2793" s="297">
        <f t="shared" si="122"/>
        <v>1</v>
      </c>
      <c r="AI2793" s="573"/>
      <c r="AJ2793" s="574" t="s">
        <v>659</v>
      </c>
      <c r="AK2793" s="574" t="s">
        <v>430</v>
      </c>
      <c r="AL2793" s="574"/>
      <c r="AM2793" s="574"/>
      <c r="AN2793" s="574"/>
      <c r="AO2793" s="574"/>
      <c r="AP2793" s="574"/>
      <c r="AQ2793" s="574"/>
      <c r="AR2793" s="574"/>
      <c r="AS2793" s="575"/>
      <c r="AT2793" s="576"/>
      <c r="AU2793" s="575"/>
      <c r="AV2793" s="577"/>
      <c r="AW2793" s="159"/>
    </row>
    <row r="2794" spans="1:49" ht="51">
      <c r="A2794" s="395"/>
      <c r="B2794" s="395">
        <v>4304831000</v>
      </c>
      <c r="C2794" s="263" t="s">
        <v>9846</v>
      </c>
      <c r="D2794" s="263" t="s">
        <v>9847</v>
      </c>
      <c r="E2794" s="263" t="s">
        <v>4946</v>
      </c>
      <c r="F2794" s="263" t="s">
        <v>422</v>
      </c>
      <c r="G2794" s="263" t="s">
        <v>655</v>
      </c>
      <c r="H2794" s="263"/>
      <c r="I2794" s="263"/>
      <c r="J2794" s="263"/>
      <c r="K2794" s="263"/>
      <c r="L2794" s="263"/>
      <c r="M2794" s="263"/>
      <c r="N2794" s="263"/>
      <c r="O2794" s="158"/>
      <c r="P2794" s="296">
        <f t="shared" si="123"/>
        <v>0</v>
      </c>
      <c r="Q2794" s="263"/>
      <c r="R2794" s="263"/>
      <c r="S2794" s="263"/>
      <c r="T2794" s="263"/>
      <c r="U2794" s="263"/>
      <c r="V2794" s="263"/>
      <c r="W2794" s="263"/>
      <c r="X2794" s="158"/>
      <c r="Y2794" s="297">
        <f t="shared" si="124"/>
        <v>0</v>
      </c>
      <c r="Z2794" s="263"/>
      <c r="AA2794" s="263"/>
      <c r="AB2794" s="263"/>
      <c r="AC2794" s="263"/>
      <c r="AD2794" s="263"/>
      <c r="AE2794" s="263"/>
      <c r="AF2794" s="263">
        <v>1</v>
      </c>
      <c r="AG2794" s="158">
        <v>45142</v>
      </c>
      <c r="AH2794" s="297">
        <f t="shared" si="122"/>
        <v>1</v>
      </c>
      <c r="AI2794" s="573"/>
      <c r="AJ2794" s="574" t="s">
        <v>659</v>
      </c>
      <c r="AK2794" s="574" t="s">
        <v>430</v>
      </c>
      <c r="AL2794" s="574"/>
      <c r="AM2794" s="574"/>
      <c r="AN2794" s="574"/>
      <c r="AO2794" s="574"/>
      <c r="AP2794" s="574"/>
      <c r="AQ2794" s="574"/>
      <c r="AR2794" s="574"/>
      <c r="AS2794" s="575"/>
      <c r="AT2794" s="576"/>
      <c r="AU2794" s="575"/>
      <c r="AV2794" s="577"/>
      <c r="AW2794" s="159"/>
    </row>
    <row r="2795" spans="1:49" ht="51">
      <c r="A2795" s="395"/>
      <c r="B2795" s="395">
        <v>4673301500</v>
      </c>
      <c r="C2795" s="263" t="s">
        <v>9848</v>
      </c>
      <c r="D2795" s="263" t="s">
        <v>9849</v>
      </c>
      <c r="E2795" s="263" t="s">
        <v>4947</v>
      </c>
      <c r="F2795" s="263" t="s">
        <v>422</v>
      </c>
      <c r="G2795" s="263" t="s">
        <v>655</v>
      </c>
      <c r="H2795" s="263"/>
      <c r="I2795" s="263"/>
      <c r="J2795" s="263"/>
      <c r="K2795" s="263"/>
      <c r="L2795" s="263"/>
      <c r="M2795" s="263"/>
      <c r="N2795" s="263"/>
      <c r="O2795" s="158"/>
      <c r="P2795" s="296">
        <f t="shared" si="123"/>
        <v>0</v>
      </c>
      <c r="Q2795" s="263"/>
      <c r="R2795" s="263"/>
      <c r="S2795" s="263"/>
      <c r="T2795" s="263"/>
      <c r="U2795" s="263"/>
      <c r="V2795" s="263"/>
      <c r="W2795" s="263"/>
      <c r="X2795" s="158"/>
      <c r="Y2795" s="297">
        <f t="shared" si="124"/>
        <v>0</v>
      </c>
      <c r="Z2795" s="263"/>
      <c r="AA2795" s="263"/>
      <c r="AB2795" s="263"/>
      <c r="AC2795" s="263"/>
      <c r="AD2795" s="263"/>
      <c r="AE2795" s="263"/>
      <c r="AF2795" s="263">
        <v>1</v>
      </c>
      <c r="AG2795" s="158">
        <v>45063</v>
      </c>
      <c r="AH2795" s="297">
        <f t="shared" si="122"/>
        <v>1</v>
      </c>
      <c r="AI2795" s="573"/>
      <c r="AJ2795" s="574" t="s">
        <v>659</v>
      </c>
      <c r="AK2795" s="574" t="s">
        <v>430</v>
      </c>
      <c r="AL2795" s="574"/>
      <c r="AM2795" s="574"/>
      <c r="AN2795" s="574"/>
      <c r="AO2795" s="574"/>
      <c r="AP2795" s="574"/>
      <c r="AQ2795" s="574"/>
      <c r="AR2795" s="574"/>
      <c r="AS2795" s="575"/>
      <c r="AT2795" s="576"/>
      <c r="AU2795" s="575"/>
      <c r="AV2795" s="577"/>
      <c r="AW2795" s="159"/>
    </row>
    <row r="2796" spans="1:49" ht="51">
      <c r="A2796" s="395"/>
      <c r="B2796" s="395">
        <v>4670510700</v>
      </c>
      <c r="C2796" s="263" t="s">
        <v>9850</v>
      </c>
      <c r="D2796" s="263" t="s">
        <v>9851</v>
      </c>
      <c r="E2796" s="263" t="s">
        <v>4948</v>
      </c>
      <c r="F2796" s="263" t="s">
        <v>422</v>
      </c>
      <c r="G2796" s="263" t="s">
        <v>655</v>
      </c>
      <c r="H2796" s="263"/>
      <c r="I2796" s="263"/>
      <c r="J2796" s="263"/>
      <c r="K2796" s="263"/>
      <c r="L2796" s="263"/>
      <c r="M2796" s="263"/>
      <c r="N2796" s="263"/>
      <c r="O2796" s="158"/>
      <c r="P2796" s="296">
        <f t="shared" si="123"/>
        <v>0</v>
      </c>
      <c r="Q2796" s="263"/>
      <c r="R2796" s="263"/>
      <c r="S2796" s="263"/>
      <c r="T2796" s="263"/>
      <c r="U2796" s="263"/>
      <c r="V2796" s="263"/>
      <c r="W2796" s="263"/>
      <c r="X2796" s="158"/>
      <c r="Y2796" s="297">
        <f t="shared" si="124"/>
        <v>0</v>
      </c>
      <c r="Z2796" s="263"/>
      <c r="AA2796" s="263"/>
      <c r="AB2796" s="263"/>
      <c r="AC2796" s="263"/>
      <c r="AD2796" s="263"/>
      <c r="AE2796" s="263"/>
      <c r="AF2796" s="263">
        <v>1</v>
      </c>
      <c r="AG2796" s="158">
        <v>45086</v>
      </c>
      <c r="AH2796" s="297">
        <f t="shared" si="122"/>
        <v>1</v>
      </c>
      <c r="AI2796" s="573"/>
      <c r="AJ2796" s="574" t="s">
        <v>659</v>
      </c>
      <c r="AK2796" s="574" t="s">
        <v>430</v>
      </c>
      <c r="AL2796" s="574"/>
      <c r="AM2796" s="574"/>
      <c r="AN2796" s="574"/>
      <c r="AO2796" s="574"/>
      <c r="AP2796" s="574"/>
      <c r="AQ2796" s="574"/>
      <c r="AR2796" s="574"/>
      <c r="AS2796" s="575"/>
      <c r="AT2796" s="576"/>
      <c r="AU2796" s="575"/>
      <c r="AV2796" s="577"/>
      <c r="AW2796" s="159"/>
    </row>
    <row r="2797" spans="1:49" ht="51">
      <c r="A2797" s="395"/>
      <c r="B2797" s="395">
        <v>4532722800</v>
      </c>
      <c r="C2797" s="263" t="s">
        <v>9852</v>
      </c>
      <c r="D2797" s="263" t="s">
        <v>9853</v>
      </c>
      <c r="E2797" s="263" t="s">
        <v>4949</v>
      </c>
      <c r="F2797" s="263" t="s">
        <v>422</v>
      </c>
      <c r="G2797" s="263" t="s">
        <v>655</v>
      </c>
      <c r="H2797" s="263"/>
      <c r="I2797" s="263"/>
      <c r="J2797" s="263"/>
      <c r="K2797" s="263"/>
      <c r="L2797" s="263"/>
      <c r="M2797" s="263"/>
      <c r="N2797" s="263"/>
      <c r="O2797" s="158"/>
      <c r="P2797" s="296">
        <f t="shared" si="123"/>
        <v>0</v>
      </c>
      <c r="Q2797" s="263"/>
      <c r="R2797" s="263"/>
      <c r="S2797" s="263"/>
      <c r="T2797" s="263"/>
      <c r="U2797" s="263"/>
      <c r="V2797" s="263"/>
      <c r="W2797" s="263"/>
      <c r="X2797" s="158"/>
      <c r="Y2797" s="297">
        <f t="shared" si="124"/>
        <v>0</v>
      </c>
      <c r="Z2797" s="263"/>
      <c r="AA2797" s="263"/>
      <c r="AB2797" s="263"/>
      <c r="AC2797" s="263"/>
      <c r="AD2797" s="263"/>
      <c r="AE2797" s="263"/>
      <c r="AF2797" s="263">
        <v>1</v>
      </c>
      <c r="AG2797" s="158">
        <v>45118</v>
      </c>
      <c r="AH2797" s="297">
        <f t="shared" si="122"/>
        <v>1</v>
      </c>
      <c r="AI2797" s="573"/>
      <c r="AJ2797" s="574" t="s">
        <v>659</v>
      </c>
      <c r="AK2797" s="574" t="s">
        <v>430</v>
      </c>
      <c r="AL2797" s="574"/>
      <c r="AM2797" s="574"/>
      <c r="AN2797" s="574"/>
      <c r="AO2797" s="574"/>
      <c r="AP2797" s="574"/>
      <c r="AQ2797" s="574"/>
      <c r="AR2797" s="574"/>
      <c r="AS2797" s="575"/>
      <c r="AT2797" s="576"/>
      <c r="AU2797" s="575"/>
      <c r="AV2797" s="577"/>
      <c r="AW2797" s="159"/>
    </row>
    <row r="2798" spans="1:49" ht="51">
      <c r="A2798" s="395"/>
      <c r="B2798" s="395">
        <v>4532320900</v>
      </c>
      <c r="C2798" s="263" t="s">
        <v>9854</v>
      </c>
      <c r="D2798" s="263" t="s">
        <v>9855</v>
      </c>
      <c r="E2798" s="263" t="s">
        <v>4950</v>
      </c>
      <c r="F2798" s="263" t="s">
        <v>422</v>
      </c>
      <c r="G2798" s="263" t="s">
        <v>655</v>
      </c>
      <c r="H2798" s="263"/>
      <c r="I2798" s="263"/>
      <c r="J2798" s="263"/>
      <c r="K2798" s="263"/>
      <c r="L2798" s="263"/>
      <c r="M2798" s="263"/>
      <c r="N2798" s="263"/>
      <c r="O2798" s="158"/>
      <c r="P2798" s="296">
        <f t="shared" si="123"/>
        <v>0</v>
      </c>
      <c r="Q2798" s="263"/>
      <c r="R2798" s="263"/>
      <c r="S2798" s="263"/>
      <c r="T2798" s="263"/>
      <c r="U2798" s="263"/>
      <c r="V2798" s="263"/>
      <c r="W2798" s="263"/>
      <c r="X2798" s="158"/>
      <c r="Y2798" s="297">
        <f t="shared" si="124"/>
        <v>0</v>
      </c>
      <c r="Z2798" s="263"/>
      <c r="AA2798" s="263"/>
      <c r="AB2798" s="263"/>
      <c r="AC2798" s="263"/>
      <c r="AD2798" s="263"/>
      <c r="AE2798" s="263"/>
      <c r="AF2798" s="263">
        <v>1</v>
      </c>
      <c r="AG2798" s="158">
        <v>45084</v>
      </c>
      <c r="AH2798" s="297">
        <f t="shared" si="122"/>
        <v>1</v>
      </c>
      <c r="AI2798" s="573"/>
      <c r="AJ2798" s="574" t="s">
        <v>659</v>
      </c>
      <c r="AK2798" s="574" t="s">
        <v>430</v>
      </c>
      <c r="AL2798" s="574"/>
      <c r="AM2798" s="574"/>
      <c r="AN2798" s="574"/>
      <c r="AO2798" s="574"/>
      <c r="AP2798" s="574"/>
      <c r="AQ2798" s="574"/>
      <c r="AR2798" s="574"/>
      <c r="AS2798" s="575"/>
      <c r="AT2798" s="576"/>
      <c r="AU2798" s="575"/>
      <c r="AV2798" s="577"/>
      <c r="AW2798" s="159"/>
    </row>
    <row r="2799" spans="1:49" ht="51">
      <c r="A2799" s="395"/>
      <c r="B2799" s="395">
        <v>4717310900</v>
      </c>
      <c r="C2799" s="263" t="s">
        <v>9856</v>
      </c>
      <c r="D2799" s="263" t="s">
        <v>9857</v>
      </c>
      <c r="E2799" s="263" t="s">
        <v>4951</v>
      </c>
      <c r="F2799" s="263" t="s">
        <v>422</v>
      </c>
      <c r="G2799" s="263" t="s">
        <v>655</v>
      </c>
      <c r="H2799" s="263"/>
      <c r="I2799" s="263"/>
      <c r="J2799" s="263"/>
      <c r="K2799" s="263"/>
      <c r="L2799" s="263"/>
      <c r="M2799" s="263"/>
      <c r="N2799" s="263"/>
      <c r="O2799" s="158"/>
      <c r="P2799" s="296">
        <f t="shared" si="123"/>
        <v>0</v>
      </c>
      <c r="Q2799" s="263"/>
      <c r="R2799" s="263"/>
      <c r="S2799" s="263"/>
      <c r="T2799" s="263"/>
      <c r="U2799" s="263"/>
      <c r="V2799" s="263"/>
      <c r="W2799" s="263"/>
      <c r="X2799" s="158"/>
      <c r="Y2799" s="297">
        <f t="shared" si="124"/>
        <v>0</v>
      </c>
      <c r="Z2799" s="263"/>
      <c r="AA2799" s="263"/>
      <c r="AB2799" s="263"/>
      <c r="AC2799" s="263"/>
      <c r="AD2799" s="263"/>
      <c r="AE2799" s="263"/>
      <c r="AF2799" s="263">
        <v>2</v>
      </c>
      <c r="AG2799" s="158">
        <v>45131</v>
      </c>
      <c r="AH2799" s="297">
        <f t="shared" si="122"/>
        <v>2</v>
      </c>
      <c r="AI2799" s="573"/>
      <c r="AJ2799" s="574" t="s">
        <v>659</v>
      </c>
      <c r="AK2799" s="574" t="s">
        <v>430</v>
      </c>
      <c r="AL2799" s="574"/>
      <c r="AM2799" s="574"/>
      <c r="AN2799" s="574"/>
      <c r="AO2799" s="574"/>
      <c r="AP2799" s="574"/>
      <c r="AQ2799" s="574"/>
      <c r="AR2799" s="574"/>
      <c r="AS2799" s="575"/>
      <c r="AT2799" s="576"/>
      <c r="AU2799" s="575"/>
      <c r="AV2799" s="577"/>
      <c r="AW2799" s="159"/>
    </row>
    <row r="2800" spans="1:49" ht="51">
      <c r="A2800" s="395"/>
      <c r="B2800" s="395">
        <v>4579502500</v>
      </c>
      <c r="C2800" s="263" t="s">
        <v>9858</v>
      </c>
      <c r="D2800" s="263" t="s">
        <v>9859</v>
      </c>
      <c r="E2800" s="263" t="s">
        <v>4952</v>
      </c>
      <c r="F2800" s="263" t="s">
        <v>422</v>
      </c>
      <c r="G2800" s="263" t="s">
        <v>655</v>
      </c>
      <c r="H2800" s="263"/>
      <c r="I2800" s="263"/>
      <c r="J2800" s="263"/>
      <c r="K2800" s="263"/>
      <c r="L2800" s="263"/>
      <c r="M2800" s="263"/>
      <c r="N2800" s="263"/>
      <c r="O2800" s="158"/>
      <c r="P2800" s="296">
        <f t="shared" si="123"/>
        <v>0</v>
      </c>
      <c r="Q2800" s="263"/>
      <c r="R2800" s="263"/>
      <c r="S2800" s="263"/>
      <c r="T2800" s="263"/>
      <c r="U2800" s="263"/>
      <c r="V2800" s="263"/>
      <c r="W2800" s="263"/>
      <c r="X2800" s="158"/>
      <c r="Y2800" s="297">
        <f t="shared" si="124"/>
        <v>0</v>
      </c>
      <c r="Z2800" s="263"/>
      <c r="AA2800" s="263"/>
      <c r="AB2800" s="263"/>
      <c r="AC2800" s="263"/>
      <c r="AD2800" s="263"/>
      <c r="AE2800" s="263"/>
      <c r="AF2800" s="263"/>
      <c r="AG2800" s="158">
        <v>45197</v>
      </c>
      <c r="AH2800" s="297">
        <f t="shared" si="122"/>
        <v>0</v>
      </c>
      <c r="AI2800" s="573"/>
      <c r="AJ2800" s="574" t="s">
        <v>659</v>
      </c>
      <c r="AK2800" s="574" t="s">
        <v>430</v>
      </c>
      <c r="AL2800" s="574"/>
      <c r="AM2800" s="574"/>
      <c r="AN2800" s="574"/>
      <c r="AO2800" s="574"/>
      <c r="AP2800" s="574"/>
      <c r="AQ2800" s="574"/>
      <c r="AR2800" s="574"/>
      <c r="AS2800" s="575"/>
      <c r="AT2800" s="576"/>
      <c r="AU2800" s="575"/>
      <c r="AV2800" s="577"/>
      <c r="AW2800" s="159"/>
    </row>
    <row r="2801" spans="1:49" ht="51">
      <c r="A2801" s="395"/>
      <c r="B2801" s="395">
        <v>5405722100</v>
      </c>
      <c r="C2801" s="263" t="s">
        <v>9860</v>
      </c>
      <c r="D2801" s="263" t="s">
        <v>9861</v>
      </c>
      <c r="E2801" s="263" t="s">
        <v>4953</v>
      </c>
      <c r="F2801" s="263" t="s">
        <v>422</v>
      </c>
      <c r="G2801" s="263" t="s">
        <v>655</v>
      </c>
      <c r="H2801" s="263"/>
      <c r="I2801" s="263"/>
      <c r="J2801" s="263"/>
      <c r="K2801" s="263"/>
      <c r="L2801" s="263"/>
      <c r="M2801" s="263"/>
      <c r="N2801" s="263"/>
      <c r="O2801" s="158"/>
      <c r="P2801" s="296">
        <f t="shared" si="123"/>
        <v>0</v>
      </c>
      <c r="Q2801" s="263"/>
      <c r="R2801" s="263"/>
      <c r="S2801" s="263"/>
      <c r="T2801" s="263"/>
      <c r="U2801" s="263"/>
      <c r="V2801" s="263"/>
      <c r="W2801" s="263"/>
      <c r="X2801" s="158"/>
      <c r="Y2801" s="297">
        <f t="shared" si="124"/>
        <v>0</v>
      </c>
      <c r="Z2801" s="263"/>
      <c r="AA2801" s="263"/>
      <c r="AB2801" s="263"/>
      <c r="AC2801" s="263"/>
      <c r="AD2801" s="263"/>
      <c r="AE2801" s="263"/>
      <c r="AF2801" s="263"/>
      <c r="AG2801" s="158">
        <v>44972</v>
      </c>
      <c r="AH2801" s="297">
        <f t="shared" ref="AH2801:AH2864" si="125">SUM($Z2801:$AF2801)</f>
        <v>0</v>
      </c>
      <c r="AI2801" s="573"/>
      <c r="AJ2801" s="574" t="s">
        <v>659</v>
      </c>
      <c r="AK2801" s="574" t="s">
        <v>430</v>
      </c>
      <c r="AL2801" s="574"/>
      <c r="AM2801" s="574"/>
      <c r="AN2801" s="574"/>
      <c r="AO2801" s="574"/>
      <c r="AP2801" s="574"/>
      <c r="AQ2801" s="574"/>
      <c r="AR2801" s="574"/>
      <c r="AS2801" s="575"/>
      <c r="AT2801" s="576"/>
      <c r="AU2801" s="575"/>
      <c r="AV2801" s="577"/>
      <c r="AW2801" s="159"/>
    </row>
    <row r="2802" spans="1:49" ht="51">
      <c r="A2802" s="395"/>
      <c r="B2802" s="395">
        <v>4763720700</v>
      </c>
      <c r="C2802" s="263" t="s">
        <v>9862</v>
      </c>
      <c r="D2802" s="263" t="s">
        <v>9863</v>
      </c>
      <c r="E2802" s="263" t="s">
        <v>4954</v>
      </c>
      <c r="F2802" s="263" t="s">
        <v>422</v>
      </c>
      <c r="G2802" s="263" t="s">
        <v>655</v>
      </c>
      <c r="H2802" s="263"/>
      <c r="I2802" s="263"/>
      <c r="J2802" s="263"/>
      <c r="K2802" s="263"/>
      <c r="L2802" s="263"/>
      <c r="M2802" s="263"/>
      <c r="N2802" s="263"/>
      <c r="O2802" s="158"/>
      <c r="P2802" s="296">
        <f t="shared" si="123"/>
        <v>0</v>
      </c>
      <c r="Q2802" s="263"/>
      <c r="R2802" s="263"/>
      <c r="S2802" s="263"/>
      <c r="T2802" s="263"/>
      <c r="U2802" s="263"/>
      <c r="V2802" s="263"/>
      <c r="W2802" s="263"/>
      <c r="X2802" s="158"/>
      <c r="Y2802" s="297">
        <f t="shared" si="124"/>
        <v>0</v>
      </c>
      <c r="Z2802" s="263"/>
      <c r="AA2802" s="263"/>
      <c r="AB2802" s="263"/>
      <c r="AC2802" s="263"/>
      <c r="AD2802" s="263"/>
      <c r="AE2802" s="263"/>
      <c r="AF2802" s="263">
        <v>1</v>
      </c>
      <c r="AG2802" s="158">
        <v>45134</v>
      </c>
      <c r="AH2802" s="297">
        <f t="shared" si="125"/>
        <v>1</v>
      </c>
      <c r="AI2802" s="573"/>
      <c r="AJ2802" s="574" t="s">
        <v>659</v>
      </c>
      <c r="AK2802" s="574" t="s">
        <v>430</v>
      </c>
      <c r="AL2802" s="574"/>
      <c r="AM2802" s="574"/>
      <c r="AN2802" s="574"/>
      <c r="AO2802" s="574"/>
      <c r="AP2802" s="574"/>
      <c r="AQ2802" s="574"/>
      <c r="AR2802" s="574"/>
      <c r="AS2802" s="575"/>
      <c r="AT2802" s="576"/>
      <c r="AU2802" s="575"/>
      <c r="AV2802" s="577"/>
      <c r="AW2802" s="159"/>
    </row>
    <row r="2803" spans="1:49" ht="38.25">
      <c r="A2803" s="395"/>
      <c r="B2803" s="395">
        <v>4284150200</v>
      </c>
      <c r="C2803" s="263" t="s">
        <v>9864</v>
      </c>
      <c r="D2803" s="263" t="s">
        <v>9865</v>
      </c>
      <c r="E2803" s="263" t="s">
        <v>4955</v>
      </c>
      <c r="F2803" s="263" t="s">
        <v>422</v>
      </c>
      <c r="G2803" s="263" t="s">
        <v>655</v>
      </c>
      <c r="H2803" s="263"/>
      <c r="I2803" s="263"/>
      <c r="J2803" s="263"/>
      <c r="K2803" s="263"/>
      <c r="L2803" s="263"/>
      <c r="M2803" s="263"/>
      <c r="N2803" s="263"/>
      <c r="O2803" s="158"/>
      <c r="P2803" s="296">
        <f t="shared" si="123"/>
        <v>0</v>
      </c>
      <c r="Q2803" s="263"/>
      <c r="R2803" s="263"/>
      <c r="S2803" s="263"/>
      <c r="T2803" s="263"/>
      <c r="U2803" s="263"/>
      <c r="V2803" s="263"/>
      <c r="W2803" s="263"/>
      <c r="X2803" s="158"/>
      <c r="Y2803" s="297">
        <f t="shared" si="124"/>
        <v>0</v>
      </c>
      <c r="Z2803" s="263"/>
      <c r="AA2803" s="263"/>
      <c r="AB2803" s="263"/>
      <c r="AC2803" s="263"/>
      <c r="AD2803" s="263"/>
      <c r="AE2803" s="263"/>
      <c r="AF2803" s="263">
        <v>1</v>
      </c>
      <c r="AG2803" s="158">
        <v>45229</v>
      </c>
      <c r="AH2803" s="297">
        <f t="shared" si="125"/>
        <v>1</v>
      </c>
      <c r="AI2803" s="573"/>
      <c r="AJ2803" s="574" t="s">
        <v>659</v>
      </c>
      <c r="AK2803" s="574" t="s">
        <v>430</v>
      </c>
      <c r="AL2803" s="574"/>
      <c r="AM2803" s="574"/>
      <c r="AN2803" s="574"/>
      <c r="AO2803" s="574"/>
      <c r="AP2803" s="574"/>
      <c r="AQ2803" s="574"/>
      <c r="AR2803" s="574"/>
      <c r="AS2803" s="575"/>
      <c r="AT2803" s="576"/>
      <c r="AU2803" s="575"/>
      <c r="AV2803" s="577"/>
      <c r="AW2803" s="159"/>
    </row>
    <row r="2804" spans="1:49" ht="38.25">
      <c r="A2804" s="395"/>
      <c r="B2804" s="395">
        <v>4285320600</v>
      </c>
      <c r="C2804" s="263" t="s">
        <v>9866</v>
      </c>
      <c r="D2804" s="263" t="s">
        <v>9867</v>
      </c>
      <c r="E2804" s="263" t="s">
        <v>4956</v>
      </c>
      <c r="F2804" s="263" t="s">
        <v>422</v>
      </c>
      <c r="G2804" s="263" t="s">
        <v>655</v>
      </c>
      <c r="H2804" s="263"/>
      <c r="I2804" s="263"/>
      <c r="J2804" s="263"/>
      <c r="K2804" s="263"/>
      <c r="L2804" s="263"/>
      <c r="M2804" s="263"/>
      <c r="N2804" s="263"/>
      <c r="O2804" s="158"/>
      <c r="P2804" s="296">
        <f t="shared" si="123"/>
        <v>0</v>
      </c>
      <c r="Q2804" s="263"/>
      <c r="R2804" s="263"/>
      <c r="S2804" s="263"/>
      <c r="T2804" s="263"/>
      <c r="U2804" s="263"/>
      <c r="V2804" s="263"/>
      <c r="W2804" s="263"/>
      <c r="X2804" s="158"/>
      <c r="Y2804" s="297">
        <f t="shared" si="124"/>
        <v>0</v>
      </c>
      <c r="Z2804" s="263"/>
      <c r="AA2804" s="263"/>
      <c r="AB2804" s="263"/>
      <c r="AC2804" s="263"/>
      <c r="AD2804" s="263"/>
      <c r="AE2804" s="263"/>
      <c r="AF2804" s="263">
        <v>1</v>
      </c>
      <c r="AG2804" s="158">
        <v>45207</v>
      </c>
      <c r="AH2804" s="297">
        <f t="shared" si="125"/>
        <v>1</v>
      </c>
      <c r="AI2804" s="573"/>
      <c r="AJ2804" s="574" t="s">
        <v>659</v>
      </c>
      <c r="AK2804" s="574" t="s">
        <v>430</v>
      </c>
      <c r="AL2804" s="574"/>
      <c r="AM2804" s="574"/>
      <c r="AN2804" s="574"/>
      <c r="AO2804" s="574"/>
      <c r="AP2804" s="574"/>
      <c r="AQ2804" s="574"/>
      <c r="AR2804" s="574"/>
      <c r="AS2804" s="575"/>
      <c r="AT2804" s="576"/>
      <c r="AU2804" s="575"/>
      <c r="AV2804" s="577"/>
      <c r="AW2804" s="159"/>
    </row>
    <row r="2805" spans="1:49" ht="51">
      <c r="A2805" s="395"/>
      <c r="B2805" s="395">
        <v>4632113700</v>
      </c>
      <c r="C2805" s="263" t="s">
        <v>9868</v>
      </c>
      <c r="D2805" s="263" t="s">
        <v>9869</v>
      </c>
      <c r="E2805" s="263" t="s">
        <v>4957</v>
      </c>
      <c r="F2805" s="263" t="s">
        <v>422</v>
      </c>
      <c r="G2805" s="263" t="s">
        <v>655</v>
      </c>
      <c r="H2805" s="263"/>
      <c r="I2805" s="263"/>
      <c r="J2805" s="263"/>
      <c r="K2805" s="263"/>
      <c r="L2805" s="263"/>
      <c r="M2805" s="263"/>
      <c r="N2805" s="263"/>
      <c r="O2805" s="158"/>
      <c r="P2805" s="296">
        <f t="shared" si="123"/>
        <v>0</v>
      </c>
      <c r="Q2805" s="263"/>
      <c r="R2805" s="263"/>
      <c r="S2805" s="263"/>
      <c r="T2805" s="263"/>
      <c r="U2805" s="263"/>
      <c r="V2805" s="263"/>
      <c r="W2805" s="263"/>
      <c r="X2805" s="158"/>
      <c r="Y2805" s="297">
        <f t="shared" si="124"/>
        <v>0</v>
      </c>
      <c r="Z2805" s="263"/>
      <c r="AA2805" s="263"/>
      <c r="AB2805" s="263"/>
      <c r="AC2805" s="263"/>
      <c r="AD2805" s="263"/>
      <c r="AE2805" s="263"/>
      <c r="AF2805" s="263">
        <v>1</v>
      </c>
      <c r="AG2805" s="158">
        <v>45202</v>
      </c>
      <c r="AH2805" s="297">
        <f t="shared" si="125"/>
        <v>1</v>
      </c>
      <c r="AI2805" s="573"/>
      <c r="AJ2805" s="574" t="s">
        <v>659</v>
      </c>
      <c r="AK2805" s="574" t="s">
        <v>430</v>
      </c>
      <c r="AL2805" s="574"/>
      <c r="AM2805" s="574"/>
      <c r="AN2805" s="574"/>
      <c r="AO2805" s="574"/>
      <c r="AP2805" s="574"/>
      <c r="AQ2805" s="574"/>
      <c r="AR2805" s="574"/>
      <c r="AS2805" s="575"/>
      <c r="AT2805" s="576"/>
      <c r="AU2805" s="575"/>
      <c r="AV2805" s="577"/>
      <c r="AW2805" s="159"/>
    </row>
    <row r="2806" spans="1:49" ht="51">
      <c r="A2806" s="395"/>
      <c r="B2806" s="395">
        <v>4527070200</v>
      </c>
      <c r="C2806" s="263" t="s">
        <v>9870</v>
      </c>
      <c r="D2806" s="263" t="s">
        <v>9871</v>
      </c>
      <c r="E2806" s="263" t="s">
        <v>4958</v>
      </c>
      <c r="F2806" s="263" t="s">
        <v>422</v>
      </c>
      <c r="G2806" s="263" t="s">
        <v>655</v>
      </c>
      <c r="H2806" s="263"/>
      <c r="I2806" s="263"/>
      <c r="J2806" s="263"/>
      <c r="K2806" s="263"/>
      <c r="L2806" s="263"/>
      <c r="M2806" s="263"/>
      <c r="N2806" s="263"/>
      <c r="O2806" s="158"/>
      <c r="P2806" s="296">
        <f t="shared" si="123"/>
        <v>0</v>
      </c>
      <c r="Q2806" s="263"/>
      <c r="R2806" s="263"/>
      <c r="S2806" s="263"/>
      <c r="T2806" s="263"/>
      <c r="U2806" s="263"/>
      <c r="V2806" s="263"/>
      <c r="W2806" s="263"/>
      <c r="X2806" s="158"/>
      <c r="Y2806" s="297">
        <f t="shared" si="124"/>
        <v>0</v>
      </c>
      <c r="Z2806" s="263"/>
      <c r="AA2806" s="263"/>
      <c r="AB2806" s="263"/>
      <c r="AC2806" s="263"/>
      <c r="AD2806" s="263"/>
      <c r="AE2806" s="263"/>
      <c r="AF2806" s="263"/>
      <c r="AG2806" s="158">
        <v>45015</v>
      </c>
      <c r="AH2806" s="297">
        <f t="shared" si="125"/>
        <v>0</v>
      </c>
      <c r="AI2806" s="573"/>
      <c r="AJ2806" s="574" t="s">
        <v>659</v>
      </c>
      <c r="AK2806" s="574" t="s">
        <v>430</v>
      </c>
      <c r="AL2806" s="574"/>
      <c r="AM2806" s="574"/>
      <c r="AN2806" s="574"/>
      <c r="AO2806" s="574"/>
      <c r="AP2806" s="574"/>
      <c r="AQ2806" s="574"/>
      <c r="AR2806" s="574"/>
      <c r="AS2806" s="575"/>
      <c r="AT2806" s="576"/>
      <c r="AU2806" s="575"/>
      <c r="AV2806" s="577"/>
      <c r="AW2806" s="159"/>
    </row>
    <row r="2807" spans="1:49" ht="51">
      <c r="A2807" s="395"/>
      <c r="B2807" s="395">
        <v>3121212600</v>
      </c>
      <c r="C2807" s="263" t="s">
        <v>9872</v>
      </c>
      <c r="D2807" s="263" t="s">
        <v>9873</v>
      </c>
      <c r="E2807" s="263" t="s">
        <v>4959</v>
      </c>
      <c r="F2807" s="263" t="s">
        <v>422</v>
      </c>
      <c r="G2807" s="263" t="s">
        <v>655</v>
      </c>
      <c r="H2807" s="263"/>
      <c r="I2807" s="263"/>
      <c r="J2807" s="263"/>
      <c r="K2807" s="263"/>
      <c r="L2807" s="263"/>
      <c r="M2807" s="263"/>
      <c r="N2807" s="263"/>
      <c r="O2807" s="158"/>
      <c r="P2807" s="296">
        <f t="shared" ref="P2807:P2870" si="126">SUM($H2807:$N2807)</f>
        <v>0</v>
      </c>
      <c r="Q2807" s="263"/>
      <c r="R2807" s="263"/>
      <c r="S2807" s="263"/>
      <c r="T2807" s="263"/>
      <c r="U2807" s="263"/>
      <c r="V2807" s="263"/>
      <c r="W2807" s="263"/>
      <c r="X2807" s="158"/>
      <c r="Y2807" s="297">
        <f t="shared" ref="Y2807:Y2870" si="127">SUM($Q2807:$W2807)</f>
        <v>0</v>
      </c>
      <c r="Z2807" s="263"/>
      <c r="AA2807" s="263"/>
      <c r="AB2807" s="263"/>
      <c r="AC2807" s="263"/>
      <c r="AD2807" s="263"/>
      <c r="AE2807" s="263"/>
      <c r="AF2807" s="263">
        <v>1</v>
      </c>
      <c r="AG2807" s="158">
        <v>45091</v>
      </c>
      <c r="AH2807" s="297">
        <f t="shared" si="125"/>
        <v>1</v>
      </c>
      <c r="AI2807" s="573"/>
      <c r="AJ2807" s="574" t="s">
        <v>659</v>
      </c>
      <c r="AK2807" s="574" t="s">
        <v>430</v>
      </c>
      <c r="AL2807" s="574"/>
      <c r="AM2807" s="574"/>
      <c r="AN2807" s="574"/>
      <c r="AO2807" s="574"/>
      <c r="AP2807" s="574"/>
      <c r="AQ2807" s="574"/>
      <c r="AR2807" s="574"/>
      <c r="AS2807" s="575"/>
      <c r="AT2807" s="576"/>
      <c r="AU2807" s="575"/>
      <c r="AV2807" s="577"/>
      <c r="AW2807" s="159"/>
    </row>
    <row r="2808" spans="1:49" ht="51">
      <c r="A2808" s="395"/>
      <c r="B2808" s="395">
        <v>3112922500</v>
      </c>
      <c r="C2808" s="263" t="s">
        <v>9874</v>
      </c>
      <c r="D2808" s="263" t="s">
        <v>9875</v>
      </c>
      <c r="E2808" s="263" t="s">
        <v>4960</v>
      </c>
      <c r="F2808" s="263" t="s">
        <v>422</v>
      </c>
      <c r="G2808" s="263" t="s">
        <v>655</v>
      </c>
      <c r="H2808" s="263"/>
      <c r="I2808" s="263"/>
      <c r="J2808" s="263"/>
      <c r="K2808" s="263"/>
      <c r="L2808" s="263"/>
      <c r="M2808" s="263"/>
      <c r="N2808" s="263"/>
      <c r="O2808" s="158"/>
      <c r="P2808" s="296">
        <f t="shared" si="126"/>
        <v>0</v>
      </c>
      <c r="Q2808" s="263"/>
      <c r="R2808" s="263"/>
      <c r="S2808" s="263"/>
      <c r="T2808" s="263"/>
      <c r="U2808" s="263"/>
      <c r="V2808" s="263"/>
      <c r="W2808" s="263"/>
      <c r="X2808" s="158"/>
      <c r="Y2808" s="297">
        <f t="shared" si="127"/>
        <v>0</v>
      </c>
      <c r="Z2808" s="263"/>
      <c r="AA2808" s="263"/>
      <c r="AB2808" s="263"/>
      <c r="AC2808" s="263"/>
      <c r="AD2808" s="263"/>
      <c r="AE2808" s="263"/>
      <c r="AF2808" s="263">
        <v>1</v>
      </c>
      <c r="AG2808" s="158">
        <v>44970</v>
      </c>
      <c r="AH2808" s="297">
        <f t="shared" si="125"/>
        <v>1</v>
      </c>
      <c r="AI2808" s="573"/>
      <c r="AJ2808" s="574" t="s">
        <v>659</v>
      </c>
      <c r="AK2808" s="574" t="s">
        <v>430</v>
      </c>
      <c r="AL2808" s="574"/>
      <c r="AM2808" s="574"/>
      <c r="AN2808" s="574"/>
      <c r="AO2808" s="574"/>
      <c r="AP2808" s="574"/>
      <c r="AQ2808" s="574"/>
      <c r="AR2808" s="574"/>
      <c r="AS2808" s="575"/>
      <c r="AT2808" s="576"/>
      <c r="AU2808" s="575"/>
      <c r="AV2808" s="577"/>
      <c r="AW2808" s="159"/>
    </row>
    <row r="2809" spans="1:49" ht="51">
      <c r="A2809" s="395"/>
      <c r="B2809" s="395">
        <v>4571001300</v>
      </c>
      <c r="C2809" s="263" t="s">
        <v>9876</v>
      </c>
      <c r="D2809" s="263" t="s">
        <v>9877</v>
      </c>
      <c r="E2809" s="263" t="s">
        <v>4961</v>
      </c>
      <c r="F2809" s="263" t="s">
        <v>422</v>
      </c>
      <c r="G2809" s="263" t="s">
        <v>655</v>
      </c>
      <c r="H2809" s="263"/>
      <c r="I2809" s="263"/>
      <c r="J2809" s="263"/>
      <c r="K2809" s="263"/>
      <c r="L2809" s="263"/>
      <c r="M2809" s="263"/>
      <c r="N2809" s="263"/>
      <c r="O2809" s="158"/>
      <c r="P2809" s="296">
        <f t="shared" si="126"/>
        <v>0</v>
      </c>
      <c r="Q2809" s="263"/>
      <c r="R2809" s="263"/>
      <c r="S2809" s="263"/>
      <c r="T2809" s="263"/>
      <c r="U2809" s="263"/>
      <c r="V2809" s="263"/>
      <c r="W2809" s="263"/>
      <c r="X2809" s="158"/>
      <c r="Y2809" s="297">
        <f t="shared" si="127"/>
        <v>0</v>
      </c>
      <c r="Z2809" s="263"/>
      <c r="AA2809" s="263"/>
      <c r="AB2809" s="263"/>
      <c r="AC2809" s="263"/>
      <c r="AD2809" s="263"/>
      <c r="AE2809" s="263"/>
      <c r="AF2809" s="263">
        <v>1</v>
      </c>
      <c r="AG2809" s="158">
        <v>45099</v>
      </c>
      <c r="AH2809" s="297">
        <f t="shared" si="125"/>
        <v>1</v>
      </c>
      <c r="AI2809" s="573"/>
      <c r="AJ2809" s="574" t="s">
        <v>659</v>
      </c>
      <c r="AK2809" s="574" t="s">
        <v>430</v>
      </c>
      <c r="AL2809" s="574"/>
      <c r="AM2809" s="574"/>
      <c r="AN2809" s="574"/>
      <c r="AO2809" s="574"/>
      <c r="AP2809" s="574"/>
      <c r="AQ2809" s="574"/>
      <c r="AR2809" s="574"/>
      <c r="AS2809" s="575"/>
      <c r="AT2809" s="576"/>
      <c r="AU2809" s="575"/>
      <c r="AV2809" s="577"/>
      <c r="AW2809" s="159"/>
    </row>
    <row r="2810" spans="1:49" ht="51">
      <c r="A2810" s="395"/>
      <c r="B2810" s="395">
        <v>5313020100</v>
      </c>
      <c r="C2810" s="263" t="s">
        <v>9878</v>
      </c>
      <c r="D2810" s="263" t="s">
        <v>9879</v>
      </c>
      <c r="E2810" s="263" t="s">
        <v>4962</v>
      </c>
      <c r="F2810" s="263" t="s">
        <v>422</v>
      </c>
      <c r="G2810" s="263" t="s">
        <v>655</v>
      </c>
      <c r="H2810" s="263"/>
      <c r="I2810" s="263"/>
      <c r="J2810" s="263"/>
      <c r="K2810" s="263"/>
      <c r="L2810" s="263"/>
      <c r="M2810" s="263"/>
      <c r="N2810" s="263"/>
      <c r="O2810" s="158"/>
      <c r="P2810" s="296">
        <f t="shared" si="126"/>
        <v>0</v>
      </c>
      <c r="Q2810" s="263"/>
      <c r="R2810" s="263"/>
      <c r="S2810" s="263"/>
      <c r="T2810" s="263"/>
      <c r="U2810" s="263"/>
      <c r="V2810" s="263"/>
      <c r="W2810" s="263"/>
      <c r="X2810" s="158"/>
      <c r="Y2810" s="297">
        <f t="shared" si="127"/>
        <v>0</v>
      </c>
      <c r="Z2810" s="263"/>
      <c r="AA2810" s="263"/>
      <c r="AB2810" s="263"/>
      <c r="AC2810" s="263"/>
      <c r="AD2810" s="263"/>
      <c r="AE2810" s="263"/>
      <c r="AF2810" s="263">
        <v>1</v>
      </c>
      <c r="AG2810" s="158">
        <v>45125</v>
      </c>
      <c r="AH2810" s="297">
        <f t="shared" si="125"/>
        <v>1</v>
      </c>
      <c r="AI2810" s="573"/>
      <c r="AJ2810" s="574" t="s">
        <v>659</v>
      </c>
      <c r="AK2810" s="574" t="s">
        <v>430</v>
      </c>
      <c r="AL2810" s="574"/>
      <c r="AM2810" s="574"/>
      <c r="AN2810" s="574"/>
      <c r="AO2810" s="574"/>
      <c r="AP2810" s="574"/>
      <c r="AQ2810" s="574"/>
      <c r="AR2810" s="574"/>
      <c r="AS2810" s="575"/>
      <c r="AT2810" s="576"/>
      <c r="AU2810" s="575"/>
      <c r="AV2810" s="577"/>
      <c r="AW2810" s="159"/>
    </row>
    <row r="2811" spans="1:49" ht="51">
      <c r="A2811" s="395"/>
      <c r="B2811" s="395">
        <v>4780321300</v>
      </c>
      <c r="C2811" s="263" t="s">
        <v>9880</v>
      </c>
      <c r="D2811" s="263" t="s">
        <v>9881</v>
      </c>
      <c r="E2811" s="263" t="s">
        <v>4963</v>
      </c>
      <c r="F2811" s="263" t="s">
        <v>422</v>
      </c>
      <c r="G2811" s="263" t="s">
        <v>655</v>
      </c>
      <c r="H2811" s="263"/>
      <c r="I2811" s="263"/>
      <c r="J2811" s="263"/>
      <c r="K2811" s="263"/>
      <c r="L2811" s="263"/>
      <c r="M2811" s="263"/>
      <c r="N2811" s="263"/>
      <c r="O2811" s="158"/>
      <c r="P2811" s="296">
        <f t="shared" si="126"/>
        <v>0</v>
      </c>
      <c r="Q2811" s="263"/>
      <c r="R2811" s="263"/>
      <c r="S2811" s="263"/>
      <c r="T2811" s="263"/>
      <c r="U2811" s="263"/>
      <c r="V2811" s="263"/>
      <c r="W2811" s="263"/>
      <c r="X2811" s="158"/>
      <c r="Y2811" s="297">
        <f t="shared" si="127"/>
        <v>0</v>
      </c>
      <c r="Z2811" s="263"/>
      <c r="AA2811" s="263"/>
      <c r="AB2811" s="263"/>
      <c r="AC2811" s="263"/>
      <c r="AD2811" s="263"/>
      <c r="AE2811" s="263"/>
      <c r="AF2811" s="263">
        <v>1</v>
      </c>
      <c r="AG2811" s="158">
        <v>45112</v>
      </c>
      <c r="AH2811" s="297">
        <f t="shared" si="125"/>
        <v>1</v>
      </c>
      <c r="AI2811" s="573"/>
      <c r="AJ2811" s="574" t="s">
        <v>659</v>
      </c>
      <c r="AK2811" s="574" t="s">
        <v>430</v>
      </c>
      <c r="AL2811" s="574"/>
      <c r="AM2811" s="574"/>
      <c r="AN2811" s="574"/>
      <c r="AO2811" s="574"/>
      <c r="AP2811" s="574"/>
      <c r="AQ2811" s="574"/>
      <c r="AR2811" s="574"/>
      <c r="AS2811" s="575"/>
      <c r="AT2811" s="576"/>
      <c r="AU2811" s="575"/>
      <c r="AV2811" s="577"/>
      <c r="AW2811" s="159"/>
    </row>
    <row r="2812" spans="1:49" ht="51">
      <c r="A2812" s="395"/>
      <c r="B2812" s="395">
        <v>5481301000</v>
      </c>
      <c r="C2812" s="263" t="s">
        <v>5466</v>
      </c>
      <c r="D2812" s="263" t="s">
        <v>9882</v>
      </c>
      <c r="E2812" s="263" t="s">
        <v>4964</v>
      </c>
      <c r="F2812" s="263" t="s">
        <v>420</v>
      </c>
      <c r="G2812" s="263" t="s">
        <v>655</v>
      </c>
      <c r="H2812" s="263"/>
      <c r="I2812" s="263"/>
      <c r="J2812" s="263"/>
      <c r="K2812" s="263"/>
      <c r="L2812" s="263"/>
      <c r="M2812" s="263"/>
      <c r="N2812" s="263"/>
      <c r="O2812" s="158"/>
      <c r="P2812" s="296">
        <f t="shared" si="126"/>
        <v>0</v>
      </c>
      <c r="Q2812" s="263"/>
      <c r="R2812" s="263"/>
      <c r="S2812" s="263"/>
      <c r="T2812" s="263"/>
      <c r="U2812" s="263"/>
      <c r="V2812" s="263"/>
      <c r="W2812" s="263"/>
      <c r="X2812" s="158">
        <v>44981</v>
      </c>
      <c r="Y2812" s="297">
        <f t="shared" si="127"/>
        <v>0</v>
      </c>
      <c r="Z2812" s="263"/>
      <c r="AA2812" s="263"/>
      <c r="AB2812" s="263"/>
      <c r="AC2812" s="263"/>
      <c r="AD2812" s="263"/>
      <c r="AE2812" s="263"/>
      <c r="AF2812" s="263"/>
      <c r="AG2812" s="158"/>
      <c r="AH2812" s="297">
        <f t="shared" si="125"/>
        <v>0</v>
      </c>
      <c r="AI2812" s="573"/>
      <c r="AJ2812" s="574" t="s">
        <v>659</v>
      </c>
      <c r="AK2812" s="574" t="s">
        <v>430</v>
      </c>
      <c r="AL2812" s="574"/>
      <c r="AM2812" s="574"/>
      <c r="AN2812" s="574"/>
      <c r="AO2812" s="574"/>
      <c r="AP2812" s="574"/>
      <c r="AQ2812" s="574"/>
      <c r="AR2812" s="574"/>
      <c r="AS2812" s="575"/>
      <c r="AT2812" s="576"/>
      <c r="AU2812" s="575"/>
      <c r="AV2812" s="577"/>
      <c r="AW2812" s="159"/>
    </row>
    <row r="2813" spans="1:49" ht="51">
      <c r="A2813" s="395"/>
      <c r="B2813" s="395">
        <v>6461002000</v>
      </c>
      <c r="C2813" s="263" t="s">
        <v>9883</v>
      </c>
      <c r="D2813" s="263" t="s">
        <v>5508</v>
      </c>
      <c r="E2813" s="263" t="s">
        <v>4965</v>
      </c>
      <c r="F2813" s="263" t="s">
        <v>418</v>
      </c>
      <c r="G2813" s="263" t="s">
        <v>655</v>
      </c>
      <c r="H2813" s="263"/>
      <c r="I2813" s="263"/>
      <c r="J2813" s="263"/>
      <c r="K2813" s="263"/>
      <c r="L2813" s="263"/>
      <c r="M2813" s="263"/>
      <c r="N2813" s="263"/>
      <c r="O2813" s="158"/>
      <c r="P2813" s="296">
        <f t="shared" si="126"/>
        <v>0</v>
      </c>
      <c r="Q2813" s="263"/>
      <c r="R2813" s="263"/>
      <c r="S2813" s="263"/>
      <c r="T2813" s="263"/>
      <c r="U2813" s="263"/>
      <c r="V2813" s="263"/>
      <c r="W2813" s="263"/>
      <c r="X2813" s="158"/>
      <c r="Y2813" s="297">
        <f t="shared" si="127"/>
        <v>0</v>
      </c>
      <c r="Z2813" s="263"/>
      <c r="AA2813" s="263"/>
      <c r="AB2813" s="263"/>
      <c r="AC2813" s="263"/>
      <c r="AD2813" s="263"/>
      <c r="AE2813" s="263"/>
      <c r="AF2813" s="263">
        <v>8</v>
      </c>
      <c r="AG2813" s="158">
        <v>45261</v>
      </c>
      <c r="AH2813" s="297">
        <f t="shared" si="125"/>
        <v>8</v>
      </c>
      <c r="AI2813" s="573"/>
      <c r="AJ2813" s="574" t="s">
        <v>659</v>
      </c>
      <c r="AK2813" s="574" t="s">
        <v>430</v>
      </c>
      <c r="AL2813" s="574"/>
      <c r="AM2813" s="574"/>
      <c r="AN2813" s="574"/>
      <c r="AO2813" s="574"/>
      <c r="AP2813" s="574"/>
      <c r="AQ2813" s="574"/>
      <c r="AR2813" s="574"/>
      <c r="AS2813" s="575"/>
      <c r="AT2813" s="576"/>
      <c r="AU2813" s="575"/>
      <c r="AV2813" s="577"/>
      <c r="AW2813" s="159"/>
    </row>
    <row r="2814" spans="1:49" ht="51">
      <c r="A2814" s="395"/>
      <c r="B2814" s="395">
        <v>6461002000</v>
      </c>
      <c r="C2814" s="263" t="s">
        <v>9884</v>
      </c>
      <c r="D2814" s="263" t="s">
        <v>5508</v>
      </c>
      <c r="E2814" s="263" t="s">
        <v>4966</v>
      </c>
      <c r="F2814" s="263" t="s">
        <v>420</v>
      </c>
      <c r="G2814" s="263" t="s">
        <v>655</v>
      </c>
      <c r="H2814" s="263"/>
      <c r="I2814" s="263"/>
      <c r="J2814" s="263"/>
      <c r="K2814" s="263"/>
      <c r="L2814" s="263"/>
      <c r="M2814" s="263"/>
      <c r="N2814" s="263"/>
      <c r="O2814" s="158"/>
      <c r="P2814" s="296">
        <f t="shared" si="126"/>
        <v>0</v>
      </c>
      <c r="Q2814" s="263"/>
      <c r="R2814" s="263"/>
      <c r="S2814" s="263"/>
      <c r="T2814" s="263"/>
      <c r="U2814" s="263"/>
      <c r="V2814" s="263"/>
      <c r="W2814" s="263"/>
      <c r="X2814" s="158"/>
      <c r="Y2814" s="297">
        <f t="shared" si="127"/>
        <v>0</v>
      </c>
      <c r="Z2814" s="263"/>
      <c r="AA2814" s="263"/>
      <c r="AB2814" s="263"/>
      <c r="AC2814" s="263"/>
      <c r="AD2814" s="263"/>
      <c r="AE2814" s="263"/>
      <c r="AF2814" s="263">
        <v>7</v>
      </c>
      <c r="AG2814" s="158">
        <v>45261</v>
      </c>
      <c r="AH2814" s="297">
        <f t="shared" si="125"/>
        <v>7</v>
      </c>
      <c r="AI2814" s="573"/>
      <c r="AJ2814" s="574" t="s">
        <v>659</v>
      </c>
      <c r="AK2814" s="574" t="s">
        <v>430</v>
      </c>
      <c r="AL2814" s="574"/>
      <c r="AM2814" s="574"/>
      <c r="AN2814" s="574"/>
      <c r="AO2814" s="574"/>
      <c r="AP2814" s="574"/>
      <c r="AQ2814" s="574"/>
      <c r="AR2814" s="574"/>
      <c r="AS2814" s="575"/>
      <c r="AT2814" s="576"/>
      <c r="AU2814" s="575"/>
      <c r="AV2814" s="577"/>
      <c r="AW2814" s="159"/>
    </row>
    <row r="2815" spans="1:49" ht="51">
      <c r="A2815" s="395"/>
      <c r="B2815" s="395">
        <v>6461002000</v>
      </c>
      <c r="C2815" s="263" t="s">
        <v>9885</v>
      </c>
      <c r="D2815" s="263" t="s">
        <v>5508</v>
      </c>
      <c r="E2815" s="263" t="s">
        <v>4967</v>
      </c>
      <c r="F2815" s="263" t="s">
        <v>420</v>
      </c>
      <c r="G2815" s="263" t="s">
        <v>655</v>
      </c>
      <c r="H2815" s="263"/>
      <c r="I2815" s="263"/>
      <c r="J2815" s="263"/>
      <c r="K2815" s="263"/>
      <c r="L2815" s="263"/>
      <c r="M2815" s="263"/>
      <c r="N2815" s="263"/>
      <c r="O2815" s="158"/>
      <c r="P2815" s="296">
        <f t="shared" si="126"/>
        <v>0</v>
      </c>
      <c r="Q2815" s="263"/>
      <c r="R2815" s="263"/>
      <c r="S2815" s="263"/>
      <c r="T2815" s="263"/>
      <c r="U2815" s="263"/>
      <c r="V2815" s="263"/>
      <c r="W2815" s="263"/>
      <c r="X2815" s="158"/>
      <c r="Y2815" s="297">
        <f t="shared" si="127"/>
        <v>0</v>
      </c>
      <c r="Z2815" s="263"/>
      <c r="AA2815" s="263"/>
      <c r="AB2815" s="263"/>
      <c r="AC2815" s="263"/>
      <c r="AD2815" s="263"/>
      <c r="AE2815" s="263"/>
      <c r="AF2815" s="263">
        <v>6</v>
      </c>
      <c r="AG2815" s="158">
        <v>45265</v>
      </c>
      <c r="AH2815" s="297">
        <f t="shared" si="125"/>
        <v>6</v>
      </c>
      <c r="AI2815" s="573"/>
      <c r="AJ2815" s="574" t="s">
        <v>659</v>
      </c>
      <c r="AK2815" s="574" t="s">
        <v>430</v>
      </c>
      <c r="AL2815" s="574"/>
      <c r="AM2815" s="574"/>
      <c r="AN2815" s="574"/>
      <c r="AO2815" s="574"/>
      <c r="AP2815" s="574"/>
      <c r="AQ2815" s="574"/>
      <c r="AR2815" s="574"/>
      <c r="AS2815" s="575"/>
      <c r="AT2815" s="576"/>
      <c r="AU2815" s="575"/>
      <c r="AV2815" s="577"/>
      <c r="AW2815" s="159"/>
    </row>
    <row r="2816" spans="1:49" ht="51">
      <c r="A2816" s="395"/>
      <c r="B2816" s="395">
        <v>6461002000</v>
      </c>
      <c r="C2816" s="263" t="s">
        <v>9886</v>
      </c>
      <c r="D2816" s="263" t="s">
        <v>5508</v>
      </c>
      <c r="E2816" s="263" t="s">
        <v>4968</v>
      </c>
      <c r="F2816" s="263" t="s">
        <v>418</v>
      </c>
      <c r="G2816" s="263" t="s">
        <v>655</v>
      </c>
      <c r="H2816" s="263"/>
      <c r="I2816" s="263"/>
      <c r="J2816" s="263"/>
      <c r="K2816" s="263"/>
      <c r="L2816" s="263"/>
      <c r="M2816" s="263"/>
      <c r="N2816" s="263"/>
      <c r="O2816" s="158"/>
      <c r="P2816" s="296">
        <f t="shared" si="126"/>
        <v>0</v>
      </c>
      <c r="Q2816" s="263"/>
      <c r="R2816" s="263"/>
      <c r="S2816" s="263"/>
      <c r="T2816" s="263"/>
      <c r="U2816" s="263"/>
      <c r="V2816" s="263"/>
      <c r="W2816" s="263"/>
      <c r="X2816" s="158"/>
      <c r="Y2816" s="297">
        <f t="shared" si="127"/>
        <v>0</v>
      </c>
      <c r="Z2816" s="263"/>
      <c r="AA2816" s="263"/>
      <c r="AB2816" s="263"/>
      <c r="AC2816" s="263"/>
      <c r="AD2816" s="263"/>
      <c r="AE2816" s="263"/>
      <c r="AF2816" s="263">
        <v>5</v>
      </c>
      <c r="AG2816" s="158">
        <v>45265</v>
      </c>
      <c r="AH2816" s="297">
        <f t="shared" si="125"/>
        <v>5</v>
      </c>
      <c r="AI2816" s="573"/>
      <c r="AJ2816" s="574" t="s">
        <v>659</v>
      </c>
      <c r="AK2816" s="574" t="s">
        <v>430</v>
      </c>
      <c r="AL2816" s="574"/>
      <c r="AM2816" s="574"/>
      <c r="AN2816" s="574"/>
      <c r="AO2816" s="574"/>
      <c r="AP2816" s="574"/>
      <c r="AQ2816" s="574"/>
      <c r="AR2816" s="574"/>
      <c r="AS2816" s="575"/>
      <c r="AT2816" s="576"/>
      <c r="AU2816" s="575"/>
      <c r="AV2816" s="577"/>
      <c r="AW2816" s="159"/>
    </row>
    <row r="2817" spans="1:49" ht="51">
      <c r="A2817" s="395"/>
      <c r="B2817" s="395">
        <v>6461002000</v>
      </c>
      <c r="C2817" s="263" t="s">
        <v>9887</v>
      </c>
      <c r="D2817" s="263" t="s">
        <v>5508</v>
      </c>
      <c r="E2817" s="263" t="s">
        <v>4969</v>
      </c>
      <c r="F2817" s="263" t="s">
        <v>418</v>
      </c>
      <c r="G2817" s="263" t="s">
        <v>655</v>
      </c>
      <c r="H2817" s="263"/>
      <c r="I2817" s="263"/>
      <c r="J2817" s="263"/>
      <c r="K2817" s="263"/>
      <c r="L2817" s="263"/>
      <c r="M2817" s="263"/>
      <c r="N2817" s="263"/>
      <c r="O2817" s="158"/>
      <c r="P2817" s="296">
        <f t="shared" si="126"/>
        <v>0</v>
      </c>
      <c r="Q2817" s="263"/>
      <c r="R2817" s="263"/>
      <c r="S2817" s="263"/>
      <c r="T2817" s="263"/>
      <c r="U2817" s="263"/>
      <c r="V2817" s="263"/>
      <c r="W2817" s="263"/>
      <c r="X2817" s="158"/>
      <c r="Y2817" s="297">
        <f t="shared" si="127"/>
        <v>0</v>
      </c>
      <c r="Z2817" s="263"/>
      <c r="AA2817" s="263"/>
      <c r="AB2817" s="263"/>
      <c r="AC2817" s="263"/>
      <c r="AD2817" s="263"/>
      <c r="AE2817" s="263"/>
      <c r="AF2817" s="263">
        <v>4</v>
      </c>
      <c r="AG2817" s="158">
        <v>45268</v>
      </c>
      <c r="AH2817" s="297">
        <f t="shared" si="125"/>
        <v>4</v>
      </c>
      <c r="AI2817" s="573"/>
      <c r="AJ2817" s="574" t="s">
        <v>659</v>
      </c>
      <c r="AK2817" s="574" t="s">
        <v>430</v>
      </c>
      <c r="AL2817" s="574"/>
      <c r="AM2817" s="574"/>
      <c r="AN2817" s="574"/>
      <c r="AO2817" s="574"/>
      <c r="AP2817" s="574"/>
      <c r="AQ2817" s="574"/>
      <c r="AR2817" s="574"/>
      <c r="AS2817" s="575"/>
      <c r="AT2817" s="576"/>
      <c r="AU2817" s="575"/>
      <c r="AV2817" s="577"/>
      <c r="AW2817" s="159"/>
    </row>
    <row r="2818" spans="1:49" ht="51">
      <c r="A2818" s="395"/>
      <c r="B2818" s="395">
        <v>6461002000</v>
      </c>
      <c r="C2818" s="263" t="s">
        <v>9888</v>
      </c>
      <c r="D2818" s="263" t="s">
        <v>5508</v>
      </c>
      <c r="E2818" s="263" t="s">
        <v>4970</v>
      </c>
      <c r="F2818" s="263" t="s">
        <v>418</v>
      </c>
      <c r="G2818" s="263" t="s">
        <v>655</v>
      </c>
      <c r="H2818" s="263"/>
      <c r="I2818" s="263"/>
      <c r="J2818" s="263"/>
      <c r="K2818" s="263"/>
      <c r="L2818" s="263"/>
      <c r="M2818" s="263"/>
      <c r="N2818" s="263"/>
      <c r="O2818" s="158"/>
      <c r="P2818" s="296">
        <f t="shared" si="126"/>
        <v>0</v>
      </c>
      <c r="Q2818" s="263"/>
      <c r="R2818" s="263"/>
      <c r="S2818" s="263"/>
      <c r="T2818" s="263"/>
      <c r="U2818" s="263"/>
      <c r="V2818" s="263"/>
      <c r="W2818" s="263"/>
      <c r="X2818" s="158"/>
      <c r="Y2818" s="297">
        <f t="shared" si="127"/>
        <v>0</v>
      </c>
      <c r="Z2818" s="263"/>
      <c r="AA2818" s="263"/>
      <c r="AB2818" s="263"/>
      <c r="AC2818" s="263"/>
      <c r="AD2818" s="263"/>
      <c r="AE2818" s="263"/>
      <c r="AF2818" s="263">
        <v>4</v>
      </c>
      <c r="AG2818" s="158">
        <v>45261</v>
      </c>
      <c r="AH2818" s="297">
        <f t="shared" si="125"/>
        <v>4</v>
      </c>
      <c r="AI2818" s="573"/>
      <c r="AJ2818" s="574" t="s">
        <v>659</v>
      </c>
      <c r="AK2818" s="574" t="s">
        <v>430</v>
      </c>
      <c r="AL2818" s="574"/>
      <c r="AM2818" s="574"/>
      <c r="AN2818" s="574"/>
      <c r="AO2818" s="574"/>
      <c r="AP2818" s="574"/>
      <c r="AQ2818" s="574"/>
      <c r="AR2818" s="574"/>
      <c r="AS2818" s="575"/>
      <c r="AT2818" s="576"/>
      <c r="AU2818" s="575"/>
      <c r="AV2818" s="577"/>
      <c r="AW2818" s="159"/>
    </row>
    <row r="2819" spans="1:49" ht="51">
      <c r="A2819" s="395"/>
      <c r="B2819" s="395">
        <v>6461002000</v>
      </c>
      <c r="C2819" s="263" t="s">
        <v>9889</v>
      </c>
      <c r="D2819" s="263" t="s">
        <v>5508</v>
      </c>
      <c r="E2819" s="263" t="s">
        <v>4971</v>
      </c>
      <c r="F2819" s="263" t="s">
        <v>418</v>
      </c>
      <c r="G2819" s="263" t="s">
        <v>655</v>
      </c>
      <c r="H2819" s="263"/>
      <c r="I2819" s="263"/>
      <c r="J2819" s="263"/>
      <c r="K2819" s="263"/>
      <c r="L2819" s="263"/>
      <c r="M2819" s="263"/>
      <c r="N2819" s="263"/>
      <c r="O2819" s="158"/>
      <c r="P2819" s="296">
        <f t="shared" si="126"/>
        <v>0</v>
      </c>
      <c r="Q2819" s="263"/>
      <c r="R2819" s="263"/>
      <c r="S2819" s="263"/>
      <c r="T2819" s="263"/>
      <c r="U2819" s="263"/>
      <c r="V2819" s="263"/>
      <c r="W2819" s="263"/>
      <c r="X2819" s="158"/>
      <c r="Y2819" s="297">
        <f t="shared" si="127"/>
        <v>0</v>
      </c>
      <c r="Z2819" s="263"/>
      <c r="AA2819" s="263"/>
      <c r="AB2819" s="263"/>
      <c r="AC2819" s="263"/>
      <c r="AD2819" s="263"/>
      <c r="AE2819" s="263"/>
      <c r="AF2819" s="263">
        <v>4</v>
      </c>
      <c r="AG2819" s="158">
        <v>45261</v>
      </c>
      <c r="AH2819" s="297">
        <f t="shared" si="125"/>
        <v>4</v>
      </c>
      <c r="AI2819" s="573"/>
      <c r="AJ2819" s="574" t="s">
        <v>659</v>
      </c>
      <c r="AK2819" s="574" t="s">
        <v>430</v>
      </c>
      <c r="AL2819" s="574"/>
      <c r="AM2819" s="574"/>
      <c r="AN2819" s="574"/>
      <c r="AO2819" s="574"/>
      <c r="AP2819" s="574"/>
      <c r="AQ2819" s="574"/>
      <c r="AR2819" s="574"/>
      <c r="AS2819" s="575"/>
      <c r="AT2819" s="576"/>
      <c r="AU2819" s="575"/>
      <c r="AV2819" s="577"/>
      <c r="AW2819" s="159"/>
    </row>
    <row r="2820" spans="1:49" ht="51">
      <c r="A2820" s="395"/>
      <c r="B2820" s="395">
        <v>6461002000</v>
      </c>
      <c r="C2820" s="263" t="s">
        <v>9890</v>
      </c>
      <c r="D2820" s="263" t="s">
        <v>5508</v>
      </c>
      <c r="E2820" s="263" t="s">
        <v>4972</v>
      </c>
      <c r="F2820" s="263" t="s">
        <v>418</v>
      </c>
      <c r="G2820" s="263" t="s">
        <v>655</v>
      </c>
      <c r="H2820" s="263"/>
      <c r="I2820" s="263"/>
      <c r="J2820" s="263"/>
      <c r="K2820" s="263"/>
      <c r="L2820" s="263"/>
      <c r="M2820" s="263"/>
      <c r="N2820" s="263"/>
      <c r="O2820" s="158"/>
      <c r="P2820" s="296">
        <f t="shared" si="126"/>
        <v>0</v>
      </c>
      <c r="Q2820" s="263"/>
      <c r="R2820" s="263"/>
      <c r="S2820" s="263"/>
      <c r="T2820" s="263"/>
      <c r="U2820" s="263"/>
      <c r="V2820" s="263"/>
      <c r="W2820" s="263"/>
      <c r="X2820" s="158"/>
      <c r="Y2820" s="297">
        <f t="shared" si="127"/>
        <v>0</v>
      </c>
      <c r="Z2820" s="263"/>
      <c r="AA2820" s="263"/>
      <c r="AB2820" s="263"/>
      <c r="AC2820" s="263"/>
      <c r="AD2820" s="263"/>
      <c r="AE2820" s="263"/>
      <c r="AF2820" s="263">
        <v>4</v>
      </c>
      <c r="AG2820" s="158">
        <v>45265</v>
      </c>
      <c r="AH2820" s="297">
        <f t="shared" si="125"/>
        <v>4</v>
      </c>
      <c r="AI2820" s="573"/>
      <c r="AJ2820" s="574" t="s">
        <v>659</v>
      </c>
      <c r="AK2820" s="574" t="s">
        <v>430</v>
      </c>
      <c r="AL2820" s="574"/>
      <c r="AM2820" s="574"/>
      <c r="AN2820" s="574"/>
      <c r="AO2820" s="574"/>
      <c r="AP2820" s="574"/>
      <c r="AQ2820" s="574"/>
      <c r="AR2820" s="574"/>
      <c r="AS2820" s="575"/>
      <c r="AT2820" s="576"/>
      <c r="AU2820" s="575"/>
      <c r="AV2820" s="577"/>
      <c r="AW2820" s="159"/>
    </row>
    <row r="2821" spans="1:49" ht="51">
      <c r="A2821" s="395"/>
      <c r="B2821" s="395">
        <v>6461002000</v>
      </c>
      <c r="C2821" s="263" t="s">
        <v>9891</v>
      </c>
      <c r="D2821" s="263" t="s">
        <v>5508</v>
      </c>
      <c r="E2821" s="263" t="s">
        <v>4973</v>
      </c>
      <c r="F2821" s="263" t="s">
        <v>418</v>
      </c>
      <c r="G2821" s="263" t="s">
        <v>655</v>
      </c>
      <c r="H2821" s="263"/>
      <c r="I2821" s="263"/>
      <c r="J2821" s="263"/>
      <c r="K2821" s="263"/>
      <c r="L2821" s="263"/>
      <c r="M2821" s="263"/>
      <c r="N2821" s="263"/>
      <c r="O2821" s="158"/>
      <c r="P2821" s="296">
        <f t="shared" si="126"/>
        <v>0</v>
      </c>
      <c r="Q2821" s="263"/>
      <c r="R2821" s="263"/>
      <c r="S2821" s="263"/>
      <c r="T2821" s="263"/>
      <c r="U2821" s="263"/>
      <c r="V2821" s="263"/>
      <c r="W2821" s="263"/>
      <c r="X2821" s="158"/>
      <c r="Y2821" s="297">
        <f t="shared" si="127"/>
        <v>0</v>
      </c>
      <c r="Z2821" s="263"/>
      <c r="AA2821" s="263"/>
      <c r="AB2821" s="263"/>
      <c r="AC2821" s="263"/>
      <c r="AD2821" s="263"/>
      <c r="AE2821" s="263"/>
      <c r="AF2821" s="263">
        <v>4</v>
      </c>
      <c r="AG2821" s="158">
        <v>45261</v>
      </c>
      <c r="AH2821" s="297">
        <f t="shared" si="125"/>
        <v>4</v>
      </c>
      <c r="AI2821" s="573"/>
      <c r="AJ2821" s="574" t="s">
        <v>659</v>
      </c>
      <c r="AK2821" s="574" t="s">
        <v>430</v>
      </c>
      <c r="AL2821" s="574"/>
      <c r="AM2821" s="574"/>
      <c r="AN2821" s="574"/>
      <c r="AO2821" s="574"/>
      <c r="AP2821" s="574"/>
      <c r="AQ2821" s="574"/>
      <c r="AR2821" s="574"/>
      <c r="AS2821" s="575"/>
      <c r="AT2821" s="576"/>
      <c r="AU2821" s="575"/>
      <c r="AV2821" s="577"/>
      <c r="AW2821" s="159"/>
    </row>
    <row r="2822" spans="1:49" ht="51">
      <c r="A2822" s="395"/>
      <c r="B2822" s="395">
        <v>3181200900</v>
      </c>
      <c r="C2822" s="263" t="s">
        <v>9892</v>
      </c>
      <c r="D2822" s="263" t="s">
        <v>9893</v>
      </c>
      <c r="E2822" s="263" t="s">
        <v>4974</v>
      </c>
      <c r="F2822" s="263" t="s">
        <v>422</v>
      </c>
      <c r="G2822" s="263" t="s">
        <v>655</v>
      </c>
      <c r="H2822" s="263"/>
      <c r="I2822" s="263"/>
      <c r="J2822" s="263"/>
      <c r="K2822" s="263"/>
      <c r="L2822" s="263"/>
      <c r="M2822" s="263"/>
      <c r="N2822" s="263"/>
      <c r="O2822" s="158"/>
      <c r="P2822" s="296">
        <f t="shared" si="126"/>
        <v>0</v>
      </c>
      <c r="Q2822" s="263"/>
      <c r="R2822" s="263"/>
      <c r="S2822" s="263"/>
      <c r="T2822" s="263"/>
      <c r="U2822" s="263"/>
      <c r="V2822" s="263"/>
      <c r="W2822" s="263"/>
      <c r="X2822" s="158"/>
      <c r="Y2822" s="297">
        <f t="shared" si="127"/>
        <v>0</v>
      </c>
      <c r="Z2822" s="263"/>
      <c r="AA2822" s="263"/>
      <c r="AB2822" s="263"/>
      <c r="AC2822" s="263"/>
      <c r="AD2822" s="263"/>
      <c r="AE2822" s="263"/>
      <c r="AF2822" s="263">
        <v>1</v>
      </c>
      <c r="AG2822" s="158">
        <v>45244</v>
      </c>
      <c r="AH2822" s="297">
        <f t="shared" si="125"/>
        <v>1</v>
      </c>
      <c r="AI2822" s="573"/>
      <c r="AJ2822" s="574" t="s">
        <v>659</v>
      </c>
      <c r="AK2822" s="574" t="s">
        <v>430</v>
      </c>
      <c r="AL2822" s="574"/>
      <c r="AM2822" s="574"/>
      <c r="AN2822" s="574"/>
      <c r="AO2822" s="574"/>
      <c r="AP2822" s="574"/>
      <c r="AQ2822" s="574"/>
      <c r="AR2822" s="574"/>
      <c r="AS2822" s="575"/>
      <c r="AT2822" s="576"/>
      <c r="AU2822" s="575"/>
      <c r="AV2822" s="577"/>
      <c r="AW2822" s="159"/>
    </row>
    <row r="2823" spans="1:49" ht="51">
      <c r="A2823" s="395"/>
      <c r="B2823" s="395">
        <v>3181200900</v>
      </c>
      <c r="C2823" s="263" t="s">
        <v>9894</v>
      </c>
      <c r="D2823" s="263" t="s">
        <v>9893</v>
      </c>
      <c r="E2823" s="263" t="s">
        <v>4975</v>
      </c>
      <c r="F2823" s="263" t="s">
        <v>422</v>
      </c>
      <c r="G2823" s="263" t="s">
        <v>655</v>
      </c>
      <c r="H2823" s="263"/>
      <c r="I2823" s="263"/>
      <c r="J2823" s="263"/>
      <c r="K2823" s="263"/>
      <c r="L2823" s="263"/>
      <c r="M2823" s="263"/>
      <c r="N2823" s="263"/>
      <c r="O2823" s="158"/>
      <c r="P2823" s="296">
        <f t="shared" si="126"/>
        <v>0</v>
      </c>
      <c r="Q2823" s="263"/>
      <c r="R2823" s="263"/>
      <c r="S2823" s="263"/>
      <c r="T2823" s="263"/>
      <c r="U2823" s="263"/>
      <c r="V2823" s="263"/>
      <c r="W2823" s="263"/>
      <c r="X2823" s="158"/>
      <c r="Y2823" s="297">
        <f t="shared" si="127"/>
        <v>0</v>
      </c>
      <c r="Z2823" s="263"/>
      <c r="AA2823" s="263"/>
      <c r="AB2823" s="263"/>
      <c r="AC2823" s="263"/>
      <c r="AD2823" s="263"/>
      <c r="AE2823" s="263"/>
      <c r="AF2823" s="263">
        <v>1</v>
      </c>
      <c r="AG2823" s="158">
        <v>45244</v>
      </c>
      <c r="AH2823" s="297">
        <f t="shared" si="125"/>
        <v>1</v>
      </c>
      <c r="AI2823" s="573"/>
      <c r="AJ2823" s="574" t="s">
        <v>659</v>
      </c>
      <c r="AK2823" s="574" t="s">
        <v>430</v>
      </c>
      <c r="AL2823" s="574"/>
      <c r="AM2823" s="574"/>
      <c r="AN2823" s="574"/>
      <c r="AO2823" s="574"/>
      <c r="AP2823" s="574"/>
      <c r="AQ2823" s="574"/>
      <c r="AR2823" s="574"/>
      <c r="AS2823" s="575"/>
      <c r="AT2823" s="576"/>
      <c r="AU2823" s="575"/>
      <c r="AV2823" s="577"/>
      <c r="AW2823" s="159"/>
    </row>
    <row r="2824" spans="1:49" ht="25.5">
      <c r="A2824" s="395"/>
      <c r="B2824" s="395" t="s">
        <v>9895</v>
      </c>
      <c r="C2824" s="263" t="s">
        <v>9896</v>
      </c>
      <c r="D2824" s="263" t="s">
        <v>9897</v>
      </c>
      <c r="E2824" s="263" t="s">
        <v>4976</v>
      </c>
      <c r="F2824" s="263" t="s">
        <v>420</v>
      </c>
      <c r="G2824" s="263" t="s">
        <v>655</v>
      </c>
      <c r="H2824" s="263"/>
      <c r="I2824" s="263"/>
      <c r="J2824" s="263"/>
      <c r="K2824" s="263"/>
      <c r="L2824" s="263"/>
      <c r="M2824" s="263"/>
      <c r="N2824" s="263"/>
      <c r="O2824" s="158"/>
      <c r="P2824" s="296">
        <f t="shared" si="126"/>
        <v>0</v>
      </c>
      <c r="Q2824" s="263"/>
      <c r="R2824" s="263"/>
      <c r="S2824" s="263"/>
      <c r="T2824" s="263"/>
      <c r="U2824" s="263"/>
      <c r="V2824" s="263"/>
      <c r="W2824" s="263"/>
      <c r="X2824" s="158"/>
      <c r="Y2824" s="297">
        <f t="shared" si="127"/>
        <v>0</v>
      </c>
      <c r="Z2824" s="263"/>
      <c r="AA2824" s="263"/>
      <c r="AB2824" s="263">
        <v>5</v>
      </c>
      <c r="AC2824" s="263"/>
      <c r="AD2824" s="263"/>
      <c r="AE2824" s="263"/>
      <c r="AF2824" s="263">
        <v>77</v>
      </c>
      <c r="AG2824" s="158">
        <v>45226</v>
      </c>
      <c r="AH2824" s="297">
        <f t="shared" si="125"/>
        <v>82</v>
      </c>
      <c r="AI2824" s="573"/>
      <c r="AJ2824" s="574" t="s">
        <v>659</v>
      </c>
      <c r="AK2824" s="574" t="s">
        <v>430</v>
      </c>
      <c r="AL2824" s="574" t="s">
        <v>671</v>
      </c>
      <c r="AM2824" s="574"/>
      <c r="AN2824" s="574"/>
      <c r="AO2824" s="574"/>
      <c r="AP2824" s="574"/>
      <c r="AQ2824" s="574"/>
      <c r="AR2824" s="574"/>
      <c r="AS2824" s="575"/>
      <c r="AT2824" s="576"/>
      <c r="AU2824" s="575"/>
      <c r="AV2824" s="577"/>
      <c r="AW2824" s="159"/>
    </row>
    <row r="2825" spans="1:49" ht="25.5">
      <c r="A2825" s="395"/>
      <c r="B2825" s="395" t="s">
        <v>9898</v>
      </c>
      <c r="C2825" s="263" t="s">
        <v>9899</v>
      </c>
      <c r="D2825" s="263" t="s">
        <v>9900</v>
      </c>
      <c r="E2825" s="263" t="s">
        <v>4977</v>
      </c>
      <c r="F2825" s="263" t="s">
        <v>418</v>
      </c>
      <c r="G2825" s="263" t="s">
        <v>655</v>
      </c>
      <c r="H2825" s="263"/>
      <c r="I2825" s="263"/>
      <c r="J2825" s="263"/>
      <c r="K2825" s="263"/>
      <c r="L2825" s="263"/>
      <c r="M2825" s="263"/>
      <c r="N2825" s="263"/>
      <c r="O2825" s="158"/>
      <c r="P2825" s="296">
        <f t="shared" si="126"/>
        <v>0</v>
      </c>
      <c r="Q2825" s="263"/>
      <c r="R2825" s="263"/>
      <c r="S2825" s="263"/>
      <c r="T2825" s="263"/>
      <c r="U2825" s="263"/>
      <c r="V2825" s="263"/>
      <c r="W2825" s="263"/>
      <c r="X2825" s="158"/>
      <c r="Y2825" s="297">
        <f t="shared" si="127"/>
        <v>0</v>
      </c>
      <c r="Z2825" s="263"/>
      <c r="AA2825" s="263"/>
      <c r="AB2825" s="263"/>
      <c r="AC2825" s="263"/>
      <c r="AD2825" s="263"/>
      <c r="AE2825" s="263"/>
      <c r="AF2825" s="263">
        <v>2</v>
      </c>
      <c r="AG2825" s="158">
        <v>45065</v>
      </c>
      <c r="AH2825" s="297">
        <f t="shared" si="125"/>
        <v>2</v>
      </c>
      <c r="AI2825" s="573"/>
      <c r="AJ2825" s="574" t="s">
        <v>659</v>
      </c>
      <c r="AK2825" s="574" t="s">
        <v>430</v>
      </c>
      <c r="AL2825" s="574"/>
      <c r="AM2825" s="574"/>
      <c r="AN2825" s="574"/>
      <c r="AO2825" s="574"/>
      <c r="AP2825" s="574"/>
      <c r="AQ2825" s="574"/>
      <c r="AR2825" s="574"/>
      <c r="AS2825" s="575"/>
      <c r="AT2825" s="576"/>
      <c r="AU2825" s="575"/>
      <c r="AV2825" s="577"/>
      <c r="AW2825" s="159"/>
    </row>
    <row r="2826" spans="1:49" ht="25.5">
      <c r="A2826" s="395"/>
      <c r="B2826" s="395">
        <v>5510412100</v>
      </c>
      <c r="C2826" s="263" t="s">
        <v>9901</v>
      </c>
      <c r="D2826" s="263" t="s">
        <v>9900</v>
      </c>
      <c r="E2826" s="263" t="s">
        <v>4978</v>
      </c>
      <c r="F2826" s="263" t="s">
        <v>418</v>
      </c>
      <c r="G2826" s="263" t="s">
        <v>655</v>
      </c>
      <c r="H2826" s="263"/>
      <c r="I2826" s="263"/>
      <c r="J2826" s="263"/>
      <c r="K2826" s="263"/>
      <c r="L2826" s="263"/>
      <c r="M2826" s="263"/>
      <c r="N2826" s="263"/>
      <c r="O2826" s="158"/>
      <c r="P2826" s="296">
        <f t="shared" si="126"/>
        <v>0</v>
      </c>
      <c r="Q2826" s="263"/>
      <c r="R2826" s="263"/>
      <c r="S2826" s="263"/>
      <c r="T2826" s="263"/>
      <c r="U2826" s="263"/>
      <c r="V2826" s="263"/>
      <c r="W2826" s="263"/>
      <c r="X2826" s="158"/>
      <c r="Y2826" s="297">
        <f t="shared" si="127"/>
        <v>0</v>
      </c>
      <c r="Z2826" s="263"/>
      <c r="AA2826" s="263"/>
      <c r="AB2826" s="263"/>
      <c r="AC2826" s="263"/>
      <c r="AD2826" s="263"/>
      <c r="AE2826" s="263"/>
      <c r="AF2826" s="263">
        <v>2</v>
      </c>
      <c r="AG2826" s="158">
        <v>45065</v>
      </c>
      <c r="AH2826" s="297">
        <f t="shared" si="125"/>
        <v>2</v>
      </c>
      <c r="AI2826" s="573"/>
      <c r="AJ2826" s="574" t="s">
        <v>659</v>
      </c>
      <c r="AK2826" s="574" t="s">
        <v>430</v>
      </c>
      <c r="AL2826" s="574"/>
      <c r="AM2826" s="574"/>
      <c r="AN2826" s="574"/>
      <c r="AO2826" s="574"/>
      <c r="AP2826" s="574"/>
      <c r="AQ2826" s="574"/>
      <c r="AR2826" s="574"/>
      <c r="AS2826" s="575"/>
      <c r="AT2826" s="576"/>
      <c r="AU2826" s="575"/>
      <c r="AV2826" s="577"/>
      <c r="AW2826" s="159"/>
    </row>
    <row r="2827" spans="1:49" ht="15">
      <c r="A2827" s="395"/>
      <c r="B2827" s="395">
        <v>4470612400</v>
      </c>
      <c r="C2827" s="263" t="s">
        <v>9902</v>
      </c>
      <c r="D2827" s="263" t="s">
        <v>9903</v>
      </c>
      <c r="E2827" s="263" t="s">
        <v>4979</v>
      </c>
      <c r="F2827" s="263" t="s">
        <v>422</v>
      </c>
      <c r="G2827" s="263" t="s">
        <v>655</v>
      </c>
      <c r="H2827" s="263"/>
      <c r="I2827" s="263"/>
      <c r="J2827" s="263"/>
      <c r="K2827" s="263"/>
      <c r="L2827" s="263"/>
      <c r="M2827" s="263"/>
      <c r="N2827" s="263"/>
      <c r="O2827" s="158"/>
      <c r="P2827" s="296">
        <f t="shared" si="126"/>
        <v>0</v>
      </c>
      <c r="Q2827" s="263"/>
      <c r="R2827" s="263"/>
      <c r="S2827" s="263"/>
      <c r="T2827" s="263"/>
      <c r="U2827" s="263"/>
      <c r="V2827" s="263"/>
      <c r="W2827" s="263"/>
      <c r="X2827" s="158"/>
      <c r="Y2827" s="297">
        <f t="shared" si="127"/>
        <v>0</v>
      </c>
      <c r="Z2827" s="263"/>
      <c r="AA2827" s="263"/>
      <c r="AB2827" s="263"/>
      <c r="AC2827" s="263"/>
      <c r="AD2827" s="263"/>
      <c r="AE2827" s="263"/>
      <c r="AF2827" s="263">
        <v>1</v>
      </c>
      <c r="AG2827" s="158">
        <v>45065</v>
      </c>
      <c r="AH2827" s="297">
        <f t="shared" si="125"/>
        <v>1</v>
      </c>
      <c r="AI2827" s="573"/>
      <c r="AJ2827" s="574" t="s">
        <v>659</v>
      </c>
      <c r="AK2827" s="574" t="s">
        <v>430</v>
      </c>
      <c r="AL2827" s="574"/>
      <c r="AM2827" s="574"/>
      <c r="AN2827" s="574"/>
      <c r="AO2827" s="574"/>
      <c r="AP2827" s="574"/>
      <c r="AQ2827" s="574"/>
      <c r="AR2827" s="574"/>
      <c r="AS2827" s="575"/>
      <c r="AT2827" s="576"/>
      <c r="AU2827" s="575"/>
      <c r="AV2827" s="577"/>
      <c r="AW2827" s="159"/>
    </row>
    <row r="2828" spans="1:49" ht="25.5">
      <c r="A2828" s="395"/>
      <c r="B2828" s="395">
        <v>5440630900</v>
      </c>
      <c r="C2828" s="263" t="s">
        <v>9904</v>
      </c>
      <c r="D2828" s="263" t="s">
        <v>9905</v>
      </c>
      <c r="E2828" s="263" t="s">
        <v>4980</v>
      </c>
      <c r="F2828" s="263" t="s">
        <v>422</v>
      </c>
      <c r="G2828" s="263" t="s">
        <v>655</v>
      </c>
      <c r="H2828" s="263"/>
      <c r="I2828" s="263"/>
      <c r="J2828" s="263"/>
      <c r="K2828" s="263"/>
      <c r="L2828" s="263"/>
      <c r="M2828" s="263"/>
      <c r="N2828" s="263"/>
      <c r="O2828" s="158"/>
      <c r="P2828" s="296">
        <f t="shared" si="126"/>
        <v>0</v>
      </c>
      <c r="Q2828" s="263"/>
      <c r="R2828" s="263"/>
      <c r="S2828" s="263"/>
      <c r="T2828" s="263"/>
      <c r="U2828" s="263"/>
      <c r="V2828" s="263"/>
      <c r="W2828" s="263"/>
      <c r="X2828" s="158"/>
      <c r="Y2828" s="297">
        <f t="shared" si="127"/>
        <v>0</v>
      </c>
      <c r="Z2828" s="263"/>
      <c r="AA2828" s="263"/>
      <c r="AB2828" s="263"/>
      <c r="AC2828" s="263"/>
      <c r="AD2828" s="263"/>
      <c r="AE2828" s="263"/>
      <c r="AF2828" s="263">
        <v>1</v>
      </c>
      <c r="AG2828" s="158">
        <v>45097</v>
      </c>
      <c r="AH2828" s="297">
        <f t="shared" si="125"/>
        <v>1</v>
      </c>
      <c r="AI2828" s="573"/>
      <c r="AJ2828" s="574" t="s">
        <v>659</v>
      </c>
      <c r="AK2828" s="574" t="s">
        <v>430</v>
      </c>
      <c r="AL2828" s="574"/>
      <c r="AM2828" s="574"/>
      <c r="AN2828" s="574"/>
      <c r="AO2828" s="574"/>
      <c r="AP2828" s="574"/>
      <c r="AQ2828" s="574"/>
      <c r="AR2828" s="574"/>
      <c r="AS2828" s="575"/>
      <c r="AT2828" s="576"/>
      <c r="AU2828" s="575"/>
      <c r="AV2828" s="577"/>
      <c r="AW2828" s="159"/>
    </row>
    <row r="2829" spans="1:49" ht="25.5">
      <c r="A2829" s="395"/>
      <c r="B2829" s="395">
        <v>4631720700</v>
      </c>
      <c r="C2829" s="263" t="s">
        <v>9906</v>
      </c>
      <c r="D2829" s="263" t="s">
        <v>9907</v>
      </c>
      <c r="E2829" s="263" t="s">
        <v>4981</v>
      </c>
      <c r="F2829" s="263" t="s">
        <v>422</v>
      </c>
      <c r="G2829" s="263" t="s">
        <v>655</v>
      </c>
      <c r="H2829" s="263"/>
      <c r="I2829" s="263"/>
      <c r="J2829" s="263"/>
      <c r="K2829" s="263"/>
      <c r="L2829" s="263"/>
      <c r="M2829" s="263"/>
      <c r="N2829" s="263"/>
      <c r="O2829" s="158"/>
      <c r="P2829" s="296">
        <f t="shared" si="126"/>
        <v>0</v>
      </c>
      <c r="Q2829" s="263"/>
      <c r="R2829" s="263"/>
      <c r="S2829" s="263"/>
      <c r="T2829" s="263"/>
      <c r="U2829" s="263"/>
      <c r="V2829" s="263"/>
      <c r="W2829" s="263"/>
      <c r="X2829" s="158"/>
      <c r="Y2829" s="297">
        <f t="shared" si="127"/>
        <v>0</v>
      </c>
      <c r="Z2829" s="263"/>
      <c r="AA2829" s="263"/>
      <c r="AB2829" s="263"/>
      <c r="AC2829" s="263"/>
      <c r="AD2829" s="263"/>
      <c r="AE2829" s="263"/>
      <c r="AF2829" s="263">
        <v>2</v>
      </c>
      <c r="AG2829" s="158">
        <v>44944</v>
      </c>
      <c r="AH2829" s="297">
        <f t="shared" si="125"/>
        <v>2</v>
      </c>
      <c r="AI2829" s="573"/>
      <c r="AJ2829" s="574" t="s">
        <v>659</v>
      </c>
      <c r="AK2829" s="574" t="s">
        <v>430</v>
      </c>
      <c r="AL2829" s="574"/>
      <c r="AM2829" s="574"/>
      <c r="AN2829" s="574"/>
      <c r="AO2829" s="574"/>
      <c r="AP2829" s="574"/>
      <c r="AQ2829" s="574"/>
      <c r="AR2829" s="574"/>
      <c r="AS2829" s="575"/>
      <c r="AT2829" s="576"/>
      <c r="AU2829" s="575"/>
      <c r="AV2829" s="577"/>
      <c r="AW2829" s="159"/>
    </row>
    <row r="2830" spans="1:49" ht="15">
      <c r="A2830" s="395"/>
      <c r="B2830" s="395">
        <v>4452511600</v>
      </c>
      <c r="C2830" s="263" t="s">
        <v>9908</v>
      </c>
      <c r="D2830" s="263" t="s">
        <v>9909</v>
      </c>
      <c r="E2830" s="263" t="s">
        <v>4982</v>
      </c>
      <c r="F2830" s="263" t="s">
        <v>422</v>
      </c>
      <c r="G2830" s="263" t="s">
        <v>655</v>
      </c>
      <c r="H2830" s="263"/>
      <c r="I2830" s="263"/>
      <c r="J2830" s="263"/>
      <c r="K2830" s="263"/>
      <c r="L2830" s="263"/>
      <c r="M2830" s="263"/>
      <c r="N2830" s="263"/>
      <c r="O2830" s="158"/>
      <c r="P2830" s="296">
        <f t="shared" si="126"/>
        <v>0</v>
      </c>
      <c r="Q2830" s="263"/>
      <c r="R2830" s="263"/>
      <c r="S2830" s="263"/>
      <c r="T2830" s="263"/>
      <c r="U2830" s="263"/>
      <c r="V2830" s="263"/>
      <c r="W2830" s="263"/>
      <c r="X2830" s="158"/>
      <c r="Y2830" s="297">
        <f t="shared" si="127"/>
        <v>0</v>
      </c>
      <c r="Z2830" s="263"/>
      <c r="AA2830" s="263"/>
      <c r="AB2830" s="263"/>
      <c r="AC2830" s="263"/>
      <c r="AD2830" s="263"/>
      <c r="AE2830" s="263"/>
      <c r="AF2830" s="263">
        <v>1</v>
      </c>
      <c r="AG2830" s="158">
        <v>44998</v>
      </c>
      <c r="AH2830" s="297">
        <f t="shared" si="125"/>
        <v>1</v>
      </c>
      <c r="AI2830" s="573"/>
      <c r="AJ2830" s="574" t="s">
        <v>659</v>
      </c>
      <c r="AK2830" s="574" t="s">
        <v>430</v>
      </c>
      <c r="AL2830" s="574"/>
      <c r="AM2830" s="574"/>
      <c r="AN2830" s="574"/>
      <c r="AO2830" s="574"/>
      <c r="AP2830" s="574"/>
      <c r="AQ2830" s="574"/>
      <c r="AR2830" s="574"/>
      <c r="AS2830" s="575"/>
      <c r="AT2830" s="576"/>
      <c r="AU2830" s="575"/>
      <c r="AV2830" s="577"/>
      <c r="AW2830" s="159"/>
    </row>
    <row r="2831" spans="1:49" ht="25.5">
      <c r="A2831" s="395"/>
      <c r="B2831" s="395">
        <v>4522000300</v>
      </c>
      <c r="C2831" s="263" t="s">
        <v>9910</v>
      </c>
      <c r="D2831" s="263" t="s">
        <v>9911</v>
      </c>
      <c r="E2831" s="263" t="s">
        <v>4983</v>
      </c>
      <c r="F2831" s="263" t="s">
        <v>422</v>
      </c>
      <c r="G2831" s="263" t="s">
        <v>655</v>
      </c>
      <c r="H2831" s="263"/>
      <c r="I2831" s="263"/>
      <c r="J2831" s="263"/>
      <c r="K2831" s="263"/>
      <c r="L2831" s="263"/>
      <c r="M2831" s="263"/>
      <c r="N2831" s="263"/>
      <c r="O2831" s="158"/>
      <c r="P2831" s="296">
        <f t="shared" si="126"/>
        <v>0</v>
      </c>
      <c r="Q2831" s="263"/>
      <c r="R2831" s="263"/>
      <c r="S2831" s="263"/>
      <c r="T2831" s="263"/>
      <c r="U2831" s="263"/>
      <c r="V2831" s="263"/>
      <c r="W2831" s="263"/>
      <c r="X2831" s="158"/>
      <c r="Y2831" s="297">
        <f t="shared" si="127"/>
        <v>0</v>
      </c>
      <c r="Z2831" s="263"/>
      <c r="AA2831" s="263"/>
      <c r="AB2831" s="263"/>
      <c r="AC2831" s="263"/>
      <c r="AD2831" s="263"/>
      <c r="AE2831" s="263"/>
      <c r="AF2831" s="263">
        <v>2</v>
      </c>
      <c r="AG2831" s="158">
        <v>45154</v>
      </c>
      <c r="AH2831" s="297">
        <f t="shared" si="125"/>
        <v>2</v>
      </c>
      <c r="AI2831" s="573"/>
      <c r="AJ2831" s="574" t="s">
        <v>659</v>
      </c>
      <c r="AK2831" s="574" t="s">
        <v>430</v>
      </c>
      <c r="AL2831" s="574"/>
      <c r="AM2831" s="574"/>
      <c r="AN2831" s="574"/>
      <c r="AO2831" s="574"/>
      <c r="AP2831" s="574"/>
      <c r="AQ2831" s="574"/>
      <c r="AR2831" s="574"/>
      <c r="AS2831" s="575"/>
      <c r="AT2831" s="576"/>
      <c r="AU2831" s="575"/>
      <c r="AV2831" s="577"/>
      <c r="AW2831" s="159"/>
    </row>
    <row r="2832" spans="1:49" ht="25.5">
      <c r="A2832" s="395"/>
      <c r="B2832" s="395">
        <v>4281250200</v>
      </c>
      <c r="C2832" s="263" t="s">
        <v>9912</v>
      </c>
      <c r="D2832" s="263" t="s">
        <v>9913</v>
      </c>
      <c r="E2832" s="263" t="s">
        <v>4984</v>
      </c>
      <c r="F2832" s="263" t="s">
        <v>422</v>
      </c>
      <c r="G2832" s="263" t="s">
        <v>655</v>
      </c>
      <c r="H2832" s="263"/>
      <c r="I2832" s="263"/>
      <c r="J2832" s="263"/>
      <c r="K2832" s="263"/>
      <c r="L2832" s="263"/>
      <c r="M2832" s="263"/>
      <c r="N2832" s="263"/>
      <c r="O2832" s="158"/>
      <c r="P2832" s="296">
        <f t="shared" si="126"/>
        <v>0</v>
      </c>
      <c r="Q2832" s="263"/>
      <c r="R2832" s="263"/>
      <c r="S2832" s="263"/>
      <c r="T2832" s="263"/>
      <c r="U2832" s="263"/>
      <c r="V2832" s="263"/>
      <c r="W2832" s="263"/>
      <c r="X2832" s="158"/>
      <c r="Y2832" s="297">
        <f t="shared" si="127"/>
        <v>0</v>
      </c>
      <c r="Z2832" s="263"/>
      <c r="AA2832" s="263"/>
      <c r="AB2832" s="263"/>
      <c r="AC2832" s="263"/>
      <c r="AD2832" s="263"/>
      <c r="AE2832" s="263"/>
      <c r="AF2832" s="263">
        <v>1</v>
      </c>
      <c r="AG2832" s="158">
        <v>44987</v>
      </c>
      <c r="AH2832" s="297">
        <f t="shared" si="125"/>
        <v>1</v>
      </c>
      <c r="AI2832" s="573"/>
      <c r="AJ2832" s="574" t="s">
        <v>659</v>
      </c>
      <c r="AK2832" s="574" t="s">
        <v>430</v>
      </c>
      <c r="AL2832" s="574"/>
      <c r="AM2832" s="574"/>
      <c r="AN2832" s="574"/>
      <c r="AO2832" s="574"/>
      <c r="AP2832" s="574"/>
      <c r="AQ2832" s="574"/>
      <c r="AR2832" s="574"/>
      <c r="AS2832" s="575"/>
      <c r="AT2832" s="576"/>
      <c r="AU2832" s="575"/>
      <c r="AV2832" s="577"/>
      <c r="AW2832" s="159"/>
    </row>
    <row r="2833" spans="1:49" ht="25.5">
      <c r="A2833" s="395"/>
      <c r="B2833" s="395">
        <v>3615522800</v>
      </c>
      <c r="C2833" s="263" t="s">
        <v>9914</v>
      </c>
      <c r="D2833" s="263" t="s">
        <v>9915</v>
      </c>
      <c r="E2833" s="263" t="s">
        <v>4985</v>
      </c>
      <c r="F2833" s="263" t="s">
        <v>422</v>
      </c>
      <c r="G2833" s="263" t="s">
        <v>655</v>
      </c>
      <c r="H2833" s="263"/>
      <c r="I2833" s="263"/>
      <c r="J2833" s="263"/>
      <c r="K2833" s="263"/>
      <c r="L2833" s="263"/>
      <c r="M2833" s="263"/>
      <c r="N2833" s="263"/>
      <c r="O2833" s="158"/>
      <c r="P2833" s="296">
        <f t="shared" si="126"/>
        <v>0</v>
      </c>
      <c r="Q2833" s="263"/>
      <c r="R2833" s="263"/>
      <c r="S2833" s="263"/>
      <c r="T2833" s="263"/>
      <c r="U2833" s="263"/>
      <c r="V2833" s="263"/>
      <c r="W2833" s="263"/>
      <c r="X2833" s="158"/>
      <c r="Y2833" s="297">
        <f t="shared" si="127"/>
        <v>0</v>
      </c>
      <c r="Z2833" s="263"/>
      <c r="AA2833" s="263"/>
      <c r="AB2833" s="263"/>
      <c r="AC2833" s="263"/>
      <c r="AD2833" s="263"/>
      <c r="AE2833" s="263"/>
      <c r="AF2833" s="263">
        <v>1</v>
      </c>
      <c r="AG2833" s="158">
        <v>44984</v>
      </c>
      <c r="AH2833" s="297">
        <f t="shared" si="125"/>
        <v>1</v>
      </c>
      <c r="AI2833" s="573"/>
      <c r="AJ2833" s="574" t="s">
        <v>659</v>
      </c>
      <c r="AK2833" s="574" t="s">
        <v>430</v>
      </c>
      <c r="AL2833" s="574"/>
      <c r="AM2833" s="574"/>
      <c r="AN2833" s="574"/>
      <c r="AO2833" s="574"/>
      <c r="AP2833" s="574"/>
      <c r="AQ2833" s="574"/>
      <c r="AR2833" s="574"/>
      <c r="AS2833" s="575"/>
      <c r="AT2833" s="576"/>
      <c r="AU2833" s="575"/>
      <c r="AV2833" s="577"/>
      <c r="AW2833" s="159"/>
    </row>
    <row r="2834" spans="1:49" ht="25.5">
      <c r="A2834" s="395"/>
      <c r="B2834" s="395">
        <v>4463240300</v>
      </c>
      <c r="C2834" s="263" t="s">
        <v>9916</v>
      </c>
      <c r="D2834" s="263" t="s">
        <v>9917</v>
      </c>
      <c r="E2834" s="263" t="s">
        <v>4986</v>
      </c>
      <c r="F2834" s="263" t="s">
        <v>422</v>
      </c>
      <c r="G2834" s="263" t="s">
        <v>655</v>
      </c>
      <c r="H2834" s="263"/>
      <c r="I2834" s="263"/>
      <c r="J2834" s="263"/>
      <c r="K2834" s="263"/>
      <c r="L2834" s="263"/>
      <c r="M2834" s="263"/>
      <c r="N2834" s="263"/>
      <c r="O2834" s="158"/>
      <c r="P2834" s="296">
        <f t="shared" si="126"/>
        <v>0</v>
      </c>
      <c r="Q2834" s="263"/>
      <c r="R2834" s="263"/>
      <c r="S2834" s="263"/>
      <c r="T2834" s="263"/>
      <c r="U2834" s="263"/>
      <c r="V2834" s="263"/>
      <c r="W2834" s="263"/>
      <c r="X2834" s="158"/>
      <c r="Y2834" s="297">
        <f t="shared" si="127"/>
        <v>0</v>
      </c>
      <c r="Z2834" s="263"/>
      <c r="AA2834" s="263"/>
      <c r="AB2834" s="263"/>
      <c r="AC2834" s="263"/>
      <c r="AD2834" s="263"/>
      <c r="AE2834" s="263"/>
      <c r="AF2834" s="263">
        <v>1</v>
      </c>
      <c r="AG2834" s="158">
        <v>45155</v>
      </c>
      <c r="AH2834" s="297">
        <f t="shared" si="125"/>
        <v>1</v>
      </c>
      <c r="AI2834" s="573"/>
      <c r="AJ2834" s="574" t="s">
        <v>659</v>
      </c>
      <c r="AK2834" s="574" t="s">
        <v>430</v>
      </c>
      <c r="AL2834" s="574"/>
      <c r="AM2834" s="574"/>
      <c r="AN2834" s="574"/>
      <c r="AO2834" s="574"/>
      <c r="AP2834" s="574"/>
      <c r="AQ2834" s="574"/>
      <c r="AR2834" s="574"/>
      <c r="AS2834" s="575"/>
      <c r="AT2834" s="576"/>
      <c r="AU2834" s="575"/>
      <c r="AV2834" s="577"/>
      <c r="AW2834" s="159"/>
    </row>
    <row r="2835" spans="1:49" ht="25.5">
      <c r="A2835" s="395"/>
      <c r="B2835" s="395">
        <v>5910110600</v>
      </c>
      <c r="C2835" s="263" t="s">
        <v>9918</v>
      </c>
      <c r="D2835" s="263" t="s">
        <v>9919</v>
      </c>
      <c r="E2835" s="263" t="s">
        <v>4987</v>
      </c>
      <c r="F2835" s="263" t="s">
        <v>422</v>
      </c>
      <c r="G2835" s="263" t="s">
        <v>655</v>
      </c>
      <c r="H2835" s="263"/>
      <c r="I2835" s="263"/>
      <c r="J2835" s="263"/>
      <c r="K2835" s="263"/>
      <c r="L2835" s="263"/>
      <c r="M2835" s="263"/>
      <c r="N2835" s="263"/>
      <c r="O2835" s="158"/>
      <c r="P2835" s="296">
        <f t="shared" si="126"/>
        <v>0</v>
      </c>
      <c r="Q2835" s="263"/>
      <c r="R2835" s="263"/>
      <c r="S2835" s="263"/>
      <c r="T2835" s="263"/>
      <c r="U2835" s="263"/>
      <c r="V2835" s="263"/>
      <c r="W2835" s="263"/>
      <c r="X2835" s="158"/>
      <c r="Y2835" s="297">
        <f t="shared" si="127"/>
        <v>0</v>
      </c>
      <c r="Z2835" s="263"/>
      <c r="AA2835" s="263"/>
      <c r="AB2835" s="263"/>
      <c r="AC2835" s="263"/>
      <c r="AD2835" s="263"/>
      <c r="AE2835" s="263"/>
      <c r="AF2835" s="263">
        <v>1</v>
      </c>
      <c r="AG2835" s="158">
        <v>44963</v>
      </c>
      <c r="AH2835" s="297">
        <f t="shared" si="125"/>
        <v>1</v>
      </c>
      <c r="AI2835" s="573"/>
      <c r="AJ2835" s="574" t="s">
        <v>659</v>
      </c>
      <c r="AK2835" s="574" t="s">
        <v>430</v>
      </c>
      <c r="AL2835" s="574"/>
      <c r="AM2835" s="574"/>
      <c r="AN2835" s="574"/>
      <c r="AO2835" s="574"/>
      <c r="AP2835" s="574"/>
      <c r="AQ2835" s="574"/>
      <c r="AR2835" s="574"/>
      <c r="AS2835" s="575"/>
      <c r="AT2835" s="576"/>
      <c r="AU2835" s="575"/>
      <c r="AV2835" s="577"/>
      <c r="AW2835" s="159"/>
    </row>
    <row r="2836" spans="1:49" ht="25.5">
      <c r="A2836" s="395"/>
      <c r="B2836" s="395">
        <v>4772601000</v>
      </c>
      <c r="C2836" s="263" t="s">
        <v>9920</v>
      </c>
      <c r="D2836" s="263" t="s">
        <v>9921</v>
      </c>
      <c r="E2836" s="263" t="s">
        <v>4988</v>
      </c>
      <c r="F2836" s="263" t="s">
        <v>422</v>
      </c>
      <c r="G2836" s="263" t="s">
        <v>655</v>
      </c>
      <c r="H2836" s="263"/>
      <c r="I2836" s="263"/>
      <c r="J2836" s="263"/>
      <c r="K2836" s="263"/>
      <c r="L2836" s="263"/>
      <c r="M2836" s="263"/>
      <c r="N2836" s="263"/>
      <c r="O2836" s="158"/>
      <c r="P2836" s="296">
        <f t="shared" si="126"/>
        <v>0</v>
      </c>
      <c r="Q2836" s="263"/>
      <c r="R2836" s="263"/>
      <c r="S2836" s="263"/>
      <c r="T2836" s="263"/>
      <c r="U2836" s="263"/>
      <c r="V2836" s="263"/>
      <c r="W2836" s="263"/>
      <c r="X2836" s="158"/>
      <c r="Y2836" s="297">
        <f t="shared" si="127"/>
        <v>0</v>
      </c>
      <c r="Z2836" s="263"/>
      <c r="AA2836" s="263"/>
      <c r="AB2836" s="263"/>
      <c r="AC2836" s="263"/>
      <c r="AD2836" s="263"/>
      <c r="AE2836" s="263"/>
      <c r="AF2836" s="263">
        <v>1</v>
      </c>
      <c r="AG2836" s="158">
        <v>45043</v>
      </c>
      <c r="AH2836" s="297">
        <f t="shared" si="125"/>
        <v>1</v>
      </c>
      <c r="AI2836" s="573"/>
      <c r="AJ2836" s="574" t="s">
        <v>659</v>
      </c>
      <c r="AK2836" s="574" t="s">
        <v>430</v>
      </c>
      <c r="AL2836" s="574"/>
      <c r="AM2836" s="574"/>
      <c r="AN2836" s="574"/>
      <c r="AO2836" s="574"/>
      <c r="AP2836" s="574"/>
      <c r="AQ2836" s="574"/>
      <c r="AR2836" s="574"/>
      <c r="AS2836" s="575"/>
      <c r="AT2836" s="576"/>
      <c r="AU2836" s="575"/>
      <c r="AV2836" s="577"/>
      <c r="AW2836" s="159"/>
    </row>
    <row r="2837" spans="1:49" ht="25.5">
      <c r="A2837" s="395"/>
      <c r="B2837" s="395">
        <v>4261240200</v>
      </c>
      <c r="C2837" s="263" t="s">
        <v>9922</v>
      </c>
      <c r="D2837" s="263" t="s">
        <v>9923</v>
      </c>
      <c r="E2837" s="263" t="s">
        <v>4989</v>
      </c>
      <c r="F2837" s="263" t="s">
        <v>422</v>
      </c>
      <c r="G2837" s="263" t="s">
        <v>655</v>
      </c>
      <c r="H2837" s="263"/>
      <c r="I2837" s="263"/>
      <c r="J2837" s="263"/>
      <c r="K2837" s="263"/>
      <c r="L2837" s="263"/>
      <c r="M2837" s="263"/>
      <c r="N2837" s="263"/>
      <c r="O2837" s="158"/>
      <c r="P2837" s="296">
        <f t="shared" si="126"/>
        <v>0</v>
      </c>
      <c r="Q2837" s="263"/>
      <c r="R2837" s="263"/>
      <c r="S2837" s="263"/>
      <c r="T2837" s="263"/>
      <c r="U2837" s="263"/>
      <c r="V2837" s="263"/>
      <c r="W2837" s="263"/>
      <c r="X2837" s="158"/>
      <c r="Y2837" s="297">
        <f t="shared" si="127"/>
        <v>0</v>
      </c>
      <c r="Z2837" s="263"/>
      <c r="AA2837" s="263"/>
      <c r="AB2837" s="263"/>
      <c r="AC2837" s="263"/>
      <c r="AD2837" s="263"/>
      <c r="AE2837" s="263"/>
      <c r="AF2837" s="263">
        <v>1</v>
      </c>
      <c r="AG2837" s="158">
        <v>45069</v>
      </c>
      <c r="AH2837" s="297">
        <f t="shared" si="125"/>
        <v>1</v>
      </c>
      <c r="AI2837" s="573"/>
      <c r="AJ2837" s="574" t="s">
        <v>659</v>
      </c>
      <c r="AK2837" s="574" t="s">
        <v>430</v>
      </c>
      <c r="AL2837" s="574"/>
      <c r="AM2837" s="574"/>
      <c r="AN2837" s="574"/>
      <c r="AO2837" s="574"/>
      <c r="AP2837" s="574"/>
      <c r="AQ2837" s="574"/>
      <c r="AR2837" s="574"/>
      <c r="AS2837" s="575"/>
      <c r="AT2837" s="576"/>
      <c r="AU2837" s="575"/>
      <c r="AV2837" s="577"/>
      <c r="AW2837" s="159"/>
    </row>
    <row r="2838" spans="1:49" ht="25.5">
      <c r="A2838" s="395"/>
      <c r="B2838" s="395">
        <v>5352422700</v>
      </c>
      <c r="C2838" s="263" t="s">
        <v>9924</v>
      </c>
      <c r="D2838" s="263" t="s">
        <v>9925</v>
      </c>
      <c r="E2838" s="263" t="s">
        <v>4990</v>
      </c>
      <c r="F2838" s="263" t="s">
        <v>422</v>
      </c>
      <c r="G2838" s="263" t="s">
        <v>655</v>
      </c>
      <c r="H2838" s="263"/>
      <c r="I2838" s="263"/>
      <c r="J2838" s="263"/>
      <c r="K2838" s="263"/>
      <c r="L2838" s="263"/>
      <c r="M2838" s="263"/>
      <c r="N2838" s="263"/>
      <c r="O2838" s="158"/>
      <c r="P2838" s="296">
        <f t="shared" si="126"/>
        <v>0</v>
      </c>
      <c r="Q2838" s="263"/>
      <c r="R2838" s="263"/>
      <c r="S2838" s="263"/>
      <c r="T2838" s="263"/>
      <c r="U2838" s="263"/>
      <c r="V2838" s="263"/>
      <c r="W2838" s="263"/>
      <c r="X2838" s="158"/>
      <c r="Y2838" s="297">
        <f t="shared" si="127"/>
        <v>0</v>
      </c>
      <c r="Z2838" s="263"/>
      <c r="AA2838" s="263"/>
      <c r="AB2838" s="263"/>
      <c r="AC2838" s="263"/>
      <c r="AD2838" s="263"/>
      <c r="AE2838" s="263"/>
      <c r="AF2838" s="263">
        <v>1</v>
      </c>
      <c r="AG2838" s="158">
        <v>44952</v>
      </c>
      <c r="AH2838" s="297">
        <f t="shared" si="125"/>
        <v>1</v>
      </c>
      <c r="AI2838" s="573"/>
      <c r="AJ2838" s="574" t="s">
        <v>659</v>
      </c>
      <c r="AK2838" s="574" t="s">
        <v>430</v>
      </c>
      <c r="AL2838" s="574"/>
      <c r="AM2838" s="574"/>
      <c r="AN2838" s="574"/>
      <c r="AO2838" s="574"/>
      <c r="AP2838" s="574"/>
      <c r="AQ2838" s="574"/>
      <c r="AR2838" s="574"/>
      <c r="AS2838" s="575"/>
      <c r="AT2838" s="576"/>
      <c r="AU2838" s="575"/>
      <c r="AV2838" s="577"/>
      <c r="AW2838" s="159"/>
    </row>
    <row r="2839" spans="1:49" ht="25.5">
      <c r="A2839" s="395"/>
      <c r="B2839" s="395">
        <v>4663940900</v>
      </c>
      <c r="C2839" s="263" t="s">
        <v>9926</v>
      </c>
      <c r="D2839" s="263" t="s">
        <v>9927</v>
      </c>
      <c r="E2839" s="263" t="s">
        <v>4991</v>
      </c>
      <c r="F2839" s="263" t="s">
        <v>422</v>
      </c>
      <c r="G2839" s="263" t="s">
        <v>655</v>
      </c>
      <c r="H2839" s="263"/>
      <c r="I2839" s="263"/>
      <c r="J2839" s="263"/>
      <c r="K2839" s="263"/>
      <c r="L2839" s="263"/>
      <c r="M2839" s="263"/>
      <c r="N2839" s="263"/>
      <c r="O2839" s="158"/>
      <c r="P2839" s="296">
        <f t="shared" si="126"/>
        <v>0</v>
      </c>
      <c r="Q2839" s="263"/>
      <c r="R2839" s="263"/>
      <c r="S2839" s="263"/>
      <c r="T2839" s="263"/>
      <c r="U2839" s="263"/>
      <c r="V2839" s="263"/>
      <c r="W2839" s="263"/>
      <c r="X2839" s="158"/>
      <c r="Y2839" s="297">
        <f t="shared" si="127"/>
        <v>0</v>
      </c>
      <c r="Z2839" s="263"/>
      <c r="AA2839" s="263"/>
      <c r="AB2839" s="263"/>
      <c r="AC2839" s="263"/>
      <c r="AD2839" s="263"/>
      <c r="AE2839" s="263"/>
      <c r="AF2839" s="263">
        <v>1</v>
      </c>
      <c r="AG2839" s="158">
        <v>44978</v>
      </c>
      <c r="AH2839" s="297">
        <f t="shared" si="125"/>
        <v>1</v>
      </c>
      <c r="AI2839" s="573"/>
      <c r="AJ2839" s="574" t="s">
        <v>659</v>
      </c>
      <c r="AK2839" s="574" t="s">
        <v>430</v>
      </c>
      <c r="AL2839" s="574"/>
      <c r="AM2839" s="574"/>
      <c r="AN2839" s="574"/>
      <c r="AO2839" s="574"/>
      <c r="AP2839" s="574"/>
      <c r="AQ2839" s="574"/>
      <c r="AR2839" s="574"/>
      <c r="AS2839" s="575"/>
      <c r="AT2839" s="576"/>
      <c r="AU2839" s="575"/>
      <c r="AV2839" s="577"/>
      <c r="AW2839" s="159"/>
    </row>
    <row r="2840" spans="1:49" ht="25.5">
      <c r="A2840" s="395"/>
      <c r="B2840" s="395">
        <v>4774811400</v>
      </c>
      <c r="C2840" s="263" t="s">
        <v>9928</v>
      </c>
      <c r="D2840" s="263" t="s">
        <v>9929</v>
      </c>
      <c r="E2840" s="263" t="s">
        <v>4992</v>
      </c>
      <c r="F2840" s="263" t="s">
        <v>422</v>
      </c>
      <c r="G2840" s="263" t="s">
        <v>655</v>
      </c>
      <c r="H2840" s="263"/>
      <c r="I2840" s="263"/>
      <c r="J2840" s="263"/>
      <c r="K2840" s="263"/>
      <c r="L2840" s="263"/>
      <c r="M2840" s="263"/>
      <c r="N2840" s="263"/>
      <c r="O2840" s="158"/>
      <c r="P2840" s="296">
        <f t="shared" si="126"/>
        <v>0</v>
      </c>
      <c r="Q2840" s="263"/>
      <c r="R2840" s="263"/>
      <c r="S2840" s="263"/>
      <c r="T2840" s="263"/>
      <c r="U2840" s="263"/>
      <c r="V2840" s="263"/>
      <c r="W2840" s="263"/>
      <c r="X2840" s="158"/>
      <c r="Y2840" s="297">
        <f t="shared" si="127"/>
        <v>0</v>
      </c>
      <c r="Z2840" s="263"/>
      <c r="AA2840" s="263"/>
      <c r="AB2840" s="263"/>
      <c r="AC2840" s="263"/>
      <c r="AD2840" s="263"/>
      <c r="AE2840" s="263"/>
      <c r="AF2840" s="263">
        <v>1</v>
      </c>
      <c r="AG2840" s="158">
        <v>45065</v>
      </c>
      <c r="AH2840" s="297">
        <f t="shared" si="125"/>
        <v>1</v>
      </c>
      <c r="AI2840" s="573"/>
      <c r="AJ2840" s="574" t="s">
        <v>659</v>
      </c>
      <c r="AK2840" s="574" t="s">
        <v>430</v>
      </c>
      <c r="AL2840" s="574"/>
      <c r="AM2840" s="574"/>
      <c r="AN2840" s="574"/>
      <c r="AO2840" s="574"/>
      <c r="AP2840" s="574"/>
      <c r="AQ2840" s="574"/>
      <c r="AR2840" s="574"/>
      <c r="AS2840" s="575"/>
      <c r="AT2840" s="576"/>
      <c r="AU2840" s="575"/>
      <c r="AV2840" s="577"/>
      <c r="AW2840" s="159"/>
    </row>
    <row r="2841" spans="1:49" ht="25.5">
      <c r="A2841" s="395"/>
      <c r="B2841" s="395">
        <v>4322830700</v>
      </c>
      <c r="C2841" s="263" t="s">
        <v>9930</v>
      </c>
      <c r="D2841" s="263" t="s">
        <v>9931</v>
      </c>
      <c r="E2841" s="263" t="s">
        <v>4993</v>
      </c>
      <c r="F2841" s="263" t="s">
        <v>422</v>
      </c>
      <c r="G2841" s="263" t="s">
        <v>655</v>
      </c>
      <c r="H2841" s="263"/>
      <c r="I2841" s="263"/>
      <c r="J2841" s="263"/>
      <c r="K2841" s="263"/>
      <c r="L2841" s="263"/>
      <c r="M2841" s="263"/>
      <c r="N2841" s="263"/>
      <c r="O2841" s="158"/>
      <c r="P2841" s="296">
        <f t="shared" si="126"/>
        <v>0</v>
      </c>
      <c r="Q2841" s="263"/>
      <c r="R2841" s="263"/>
      <c r="S2841" s="263"/>
      <c r="T2841" s="263"/>
      <c r="U2841" s="263"/>
      <c r="V2841" s="263"/>
      <c r="W2841" s="263"/>
      <c r="X2841" s="158"/>
      <c r="Y2841" s="297">
        <f t="shared" si="127"/>
        <v>0</v>
      </c>
      <c r="Z2841" s="263"/>
      <c r="AA2841" s="263"/>
      <c r="AB2841" s="263"/>
      <c r="AC2841" s="263"/>
      <c r="AD2841" s="263"/>
      <c r="AE2841" s="263"/>
      <c r="AF2841" s="263">
        <v>1</v>
      </c>
      <c r="AG2841" s="158">
        <v>45022</v>
      </c>
      <c r="AH2841" s="297">
        <f t="shared" si="125"/>
        <v>1</v>
      </c>
      <c r="AI2841" s="573"/>
      <c r="AJ2841" s="574" t="s">
        <v>659</v>
      </c>
      <c r="AK2841" s="574" t="s">
        <v>430</v>
      </c>
      <c r="AL2841" s="574"/>
      <c r="AM2841" s="574"/>
      <c r="AN2841" s="574"/>
      <c r="AO2841" s="574"/>
      <c r="AP2841" s="574"/>
      <c r="AQ2841" s="574"/>
      <c r="AR2841" s="574"/>
      <c r="AS2841" s="575"/>
      <c r="AT2841" s="576"/>
      <c r="AU2841" s="575"/>
      <c r="AV2841" s="577"/>
      <c r="AW2841" s="159"/>
    </row>
    <row r="2842" spans="1:49" ht="25.5">
      <c r="A2842" s="395"/>
      <c r="B2842" s="395">
        <v>4521330700</v>
      </c>
      <c r="C2842" s="263" t="s">
        <v>9932</v>
      </c>
      <c r="D2842" s="263" t="s">
        <v>9933</v>
      </c>
      <c r="E2842" s="263" t="s">
        <v>4994</v>
      </c>
      <c r="F2842" s="263" t="s">
        <v>422</v>
      </c>
      <c r="G2842" s="263" t="s">
        <v>655</v>
      </c>
      <c r="H2842" s="263"/>
      <c r="I2842" s="263"/>
      <c r="J2842" s="263"/>
      <c r="K2842" s="263"/>
      <c r="L2842" s="263"/>
      <c r="M2842" s="263"/>
      <c r="N2842" s="263"/>
      <c r="O2842" s="158"/>
      <c r="P2842" s="296">
        <f t="shared" si="126"/>
        <v>0</v>
      </c>
      <c r="Q2842" s="263"/>
      <c r="R2842" s="263"/>
      <c r="S2842" s="263"/>
      <c r="T2842" s="263"/>
      <c r="U2842" s="263"/>
      <c r="V2842" s="263"/>
      <c r="W2842" s="263"/>
      <c r="X2842" s="158"/>
      <c r="Y2842" s="297">
        <f t="shared" si="127"/>
        <v>0</v>
      </c>
      <c r="Z2842" s="263"/>
      <c r="AA2842" s="263"/>
      <c r="AB2842" s="263"/>
      <c r="AC2842" s="263"/>
      <c r="AD2842" s="263"/>
      <c r="AE2842" s="263"/>
      <c r="AF2842" s="263">
        <v>1</v>
      </c>
      <c r="AG2842" s="158">
        <v>45147</v>
      </c>
      <c r="AH2842" s="297">
        <f t="shared" si="125"/>
        <v>1</v>
      </c>
      <c r="AI2842" s="573"/>
      <c r="AJ2842" s="574" t="s">
        <v>659</v>
      </c>
      <c r="AK2842" s="574" t="s">
        <v>430</v>
      </c>
      <c r="AL2842" s="574"/>
      <c r="AM2842" s="574"/>
      <c r="AN2842" s="574"/>
      <c r="AO2842" s="574"/>
      <c r="AP2842" s="574"/>
      <c r="AQ2842" s="574"/>
      <c r="AR2842" s="574"/>
      <c r="AS2842" s="575"/>
      <c r="AT2842" s="576"/>
      <c r="AU2842" s="575"/>
      <c r="AV2842" s="577"/>
      <c r="AW2842" s="159"/>
    </row>
    <row r="2843" spans="1:49" ht="15">
      <c r="A2843" s="395"/>
      <c r="B2843" s="395">
        <v>4475922000</v>
      </c>
      <c r="C2843" s="263" t="s">
        <v>9934</v>
      </c>
      <c r="D2843" s="263" t="s">
        <v>9935</v>
      </c>
      <c r="E2843" s="263" t="s">
        <v>4995</v>
      </c>
      <c r="F2843" s="263" t="s">
        <v>422</v>
      </c>
      <c r="G2843" s="263" t="s">
        <v>655</v>
      </c>
      <c r="H2843" s="263"/>
      <c r="I2843" s="263"/>
      <c r="J2843" s="263"/>
      <c r="K2843" s="263"/>
      <c r="L2843" s="263"/>
      <c r="M2843" s="263"/>
      <c r="N2843" s="263"/>
      <c r="O2843" s="158"/>
      <c r="P2843" s="296">
        <f t="shared" si="126"/>
        <v>0</v>
      </c>
      <c r="Q2843" s="263"/>
      <c r="R2843" s="263"/>
      <c r="S2843" s="263"/>
      <c r="T2843" s="263"/>
      <c r="U2843" s="263"/>
      <c r="V2843" s="263"/>
      <c r="W2843" s="263"/>
      <c r="X2843" s="158"/>
      <c r="Y2843" s="297">
        <f t="shared" si="127"/>
        <v>0</v>
      </c>
      <c r="Z2843" s="263"/>
      <c r="AA2843" s="263"/>
      <c r="AB2843" s="263"/>
      <c r="AC2843" s="263"/>
      <c r="AD2843" s="263"/>
      <c r="AE2843" s="263"/>
      <c r="AF2843" s="263">
        <v>1</v>
      </c>
      <c r="AG2843" s="158">
        <v>45206</v>
      </c>
      <c r="AH2843" s="297">
        <f t="shared" si="125"/>
        <v>1</v>
      </c>
      <c r="AI2843" s="573"/>
      <c r="AJ2843" s="574" t="s">
        <v>659</v>
      </c>
      <c r="AK2843" s="574" t="s">
        <v>430</v>
      </c>
      <c r="AL2843" s="574"/>
      <c r="AM2843" s="574"/>
      <c r="AN2843" s="574"/>
      <c r="AO2843" s="574"/>
      <c r="AP2843" s="574"/>
      <c r="AQ2843" s="574"/>
      <c r="AR2843" s="574"/>
      <c r="AS2843" s="575"/>
      <c r="AT2843" s="576"/>
      <c r="AU2843" s="575"/>
      <c r="AV2843" s="577"/>
      <c r="AW2843" s="159"/>
    </row>
    <row r="2844" spans="1:49" ht="15">
      <c r="A2844" s="395"/>
      <c r="B2844" s="395">
        <v>4462530900</v>
      </c>
      <c r="C2844" s="263" t="s">
        <v>9936</v>
      </c>
      <c r="D2844" s="263" t="s">
        <v>9937</v>
      </c>
      <c r="E2844" s="263" t="s">
        <v>4996</v>
      </c>
      <c r="F2844" s="263" t="s">
        <v>422</v>
      </c>
      <c r="G2844" s="263" t="s">
        <v>655</v>
      </c>
      <c r="H2844" s="263"/>
      <c r="I2844" s="263"/>
      <c r="J2844" s="263"/>
      <c r="K2844" s="263"/>
      <c r="L2844" s="263"/>
      <c r="M2844" s="263"/>
      <c r="N2844" s="263"/>
      <c r="O2844" s="158"/>
      <c r="P2844" s="296">
        <f t="shared" si="126"/>
        <v>0</v>
      </c>
      <c r="Q2844" s="263"/>
      <c r="R2844" s="263"/>
      <c r="S2844" s="263"/>
      <c r="T2844" s="263"/>
      <c r="U2844" s="263"/>
      <c r="V2844" s="263"/>
      <c r="W2844" s="263"/>
      <c r="X2844" s="158"/>
      <c r="Y2844" s="297">
        <f t="shared" si="127"/>
        <v>0</v>
      </c>
      <c r="Z2844" s="263"/>
      <c r="AA2844" s="263"/>
      <c r="AB2844" s="263"/>
      <c r="AC2844" s="263"/>
      <c r="AD2844" s="263"/>
      <c r="AE2844" s="263"/>
      <c r="AF2844" s="263">
        <v>1</v>
      </c>
      <c r="AG2844" s="158">
        <v>45091</v>
      </c>
      <c r="AH2844" s="297">
        <f t="shared" si="125"/>
        <v>1</v>
      </c>
      <c r="AI2844" s="573"/>
      <c r="AJ2844" s="574" t="s">
        <v>659</v>
      </c>
      <c r="AK2844" s="574" t="s">
        <v>430</v>
      </c>
      <c r="AL2844" s="574"/>
      <c r="AM2844" s="574"/>
      <c r="AN2844" s="574"/>
      <c r="AO2844" s="574"/>
      <c r="AP2844" s="574"/>
      <c r="AQ2844" s="574"/>
      <c r="AR2844" s="574"/>
      <c r="AS2844" s="575"/>
      <c r="AT2844" s="576"/>
      <c r="AU2844" s="575"/>
      <c r="AV2844" s="577"/>
      <c r="AW2844" s="159"/>
    </row>
    <row r="2845" spans="1:49" ht="25.5">
      <c r="A2845" s="395"/>
      <c r="B2845" s="395">
        <v>4542311000</v>
      </c>
      <c r="C2845" s="263" t="s">
        <v>9938</v>
      </c>
      <c r="D2845" s="263" t="s">
        <v>9939</v>
      </c>
      <c r="E2845" s="263" t="s">
        <v>4997</v>
      </c>
      <c r="F2845" s="263" t="s">
        <v>422</v>
      </c>
      <c r="G2845" s="263" t="s">
        <v>655</v>
      </c>
      <c r="H2845" s="263"/>
      <c r="I2845" s="263"/>
      <c r="J2845" s="263"/>
      <c r="K2845" s="263"/>
      <c r="L2845" s="263"/>
      <c r="M2845" s="263"/>
      <c r="N2845" s="263"/>
      <c r="O2845" s="158"/>
      <c r="P2845" s="296">
        <f t="shared" si="126"/>
        <v>0</v>
      </c>
      <c r="Q2845" s="263"/>
      <c r="R2845" s="263"/>
      <c r="S2845" s="263"/>
      <c r="T2845" s="263"/>
      <c r="U2845" s="263"/>
      <c r="V2845" s="263"/>
      <c r="W2845" s="263"/>
      <c r="X2845" s="158"/>
      <c r="Y2845" s="297">
        <f t="shared" si="127"/>
        <v>0</v>
      </c>
      <c r="Z2845" s="263"/>
      <c r="AA2845" s="263"/>
      <c r="AB2845" s="263"/>
      <c r="AC2845" s="263"/>
      <c r="AD2845" s="263"/>
      <c r="AE2845" s="263"/>
      <c r="AF2845" s="263">
        <v>1</v>
      </c>
      <c r="AG2845" s="158">
        <v>45229</v>
      </c>
      <c r="AH2845" s="297">
        <f t="shared" si="125"/>
        <v>1</v>
      </c>
      <c r="AI2845" s="573"/>
      <c r="AJ2845" s="574" t="s">
        <v>659</v>
      </c>
      <c r="AK2845" s="574" t="s">
        <v>430</v>
      </c>
      <c r="AL2845" s="574"/>
      <c r="AM2845" s="574"/>
      <c r="AN2845" s="574"/>
      <c r="AO2845" s="574"/>
      <c r="AP2845" s="574"/>
      <c r="AQ2845" s="574"/>
      <c r="AR2845" s="574"/>
      <c r="AS2845" s="575"/>
      <c r="AT2845" s="576"/>
      <c r="AU2845" s="575"/>
      <c r="AV2845" s="577"/>
      <c r="AW2845" s="159"/>
    </row>
    <row r="2846" spans="1:49" ht="25.5">
      <c r="A2846" s="395"/>
      <c r="B2846" s="395">
        <v>4612720700</v>
      </c>
      <c r="C2846" s="263" t="s">
        <v>9940</v>
      </c>
      <c r="D2846" s="263" t="s">
        <v>9941</v>
      </c>
      <c r="E2846" s="263" t="s">
        <v>4998</v>
      </c>
      <c r="F2846" s="263" t="s">
        <v>422</v>
      </c>
      <c r="G2846" s="263" t="s">
        <v>655</v>
      </c>
      <c r="H2846" s="263"/>
      <c r="I2846" s="263"/>
      <c r="J2846" s="263"/>
      <c r="K2846" s="263"/>
      <c r="L2846" s="263"/>
      <c r="M2846" s="263"/>
      <c r="N2846" s="263"/>
      <c r="O2846" s="158"/>
      <c r="P2846" s="296">
        <f t="shared" si="126"/>
        <v>0</v>
      </c>
      <c r="Q2846" s="263"/>
      <c r="R2846" s="263"/>
      <c r="S2846" s="263"/>
      <c r="T2846" s="263"/>
      <c r="U2846" s="263"/>
      <c r="V2846" s="263"/>
      <c r="W2846" s="263"/>
      <c r="X2846" s="158"/>
      <c r="Y2846" s="297">
        <f t="shared" si="127"/>
        <v>0</v>
      </c>
      <c r="Z2846" s="263"/>
      <c r="AA2846" s="263"/>
      <c r="AB2846" s="263"/>
      <c r="AC2846" s="263"/>
      <c r="AD2846" s="263"/>
      <c r="AE2846" s="263"/>
      <c r="AF2846" s="263">
        <v>2</v>
      </c>
      <c r="AG2846" s="158">
        <v>45092</v>
      </c>
      <c r="AH2846" s="297">
        <f t="shared" si="125"/>
        <v>2</v>
      </c>
      <c r="AI2846" s="573"/>
      <c r="AJ2846" s="574" t="s">
        <v>659</v>
      </c>
      <c r="AK2846" s="574" t="s">
        <v>430</v>
      </c>
      <c r="AL2846" s="574"/>
      <c r="AM2846" s="574"/>
      <c r="AN2846" s="574"/>
      <c r="AO2846" s="574"/>
      <c r="AP2846" s="574"/>
      <c r="AQ2846" s="574"/>
      <c r="AR2846" s="574"/>
      <c r="AS2846" s="575"/>
      <c r="AT2846" s="576"/>
      <c r="AU2846" s="575"/>
      <c r="AV2846" s="577"/>
      <c r="AW2846" s="159"/>
    </row>
    <row r="2847" spans="1:49" ht="25.5">
      <c r="A2847" s="395"/>
      <c r="B2847" s="395">
        <v>4675410500</v>
      </c>
      <c r="C2847" s="263" t="s">
        <v>9942</v>
      </c>
      <c r="D2847" s="263" t="s">
        <v>9943</v>
      </c>
      <c r="E2847" s="263" t="s">
        <v>4999</v>
      </c>
      <c r="F2847" s="263" t="s">
        <v>422</v>
      </c>
      <c r="G2847" s="263" t="s">
        <v>655</v>
      </c>
      <c r="H2847" s="263"/>
      <c r="I2847" s="263"/>
      <c r="J2847" s="263"/>
      <c r="K2847" s="263"/>
      <c r="L2847" s="263"/>
      <c r="M2847" s="263"/>
      <c r="N2847" s="263"/>
      <c r="O2847" s="158"/>
      <c r="P2847" s="296">
        <f t="shared" si="126"/>
        <v>0</v>
      </c>
      <c r="Q2847" s="263"/>
      <c r="R2847" s="263"/>
      <c r="S2847" s="263"/>
      <c r="T2847" s="263"/>
      <c r="U2847" s="263"/>
      <c r="V2847" s="263"/>
      <c r="W2847" s="263"/>
      <c r="X2847" s="158"/>
      <c r="Y2847" s="297">
        <f t="shared" si="127"/>
        <v>0</v>
      </c>
      <c r="Z2847" s="263"/>
      <c r="AA2847" s="263"/>
      <c r="AB2847" s="263"/>
      <c r="AC2847" s="263"/>
      <c r="AD2847" s="263"/>
      <c r="AE2847" s="263"/>
      <c r="AF2847" s="263">
        <v>1</v>
      </c>
      <c r="AG2847" s="158">
        <v>44960</v>
      </c>
      <c r="AH2847" s="297">
        <f t="shared" si="125"/>
        <v>1</v>
      </c>
      <c r="AI2847" s="573"/>
      <c r="AJ2847" s="574" t="s">
        <v>659</v>
      </c>
      <c r="AK2847" s="574" t="s">
        <v>430</v>
      </c>
      <c r="AL2847" s="574"/>
      <c r="AM2847" s="574"/>
      <c r="AN2847" s="574"/>
      <c r="AO2847" s="574"/>
      <c r="AP2847" s="574"/>
      <c r="AQ2847" s="574"/>
      <c r="AR2847" s="574"/>
      <c r="AS2847" s="575"/>
      <c r="AT2847" s="576"/>
      <c r="AU2847" s="575"/>
      <c r="AV2847" s="577"/>
      <c r="AW2847" s="159"/>
    </row>
    <row r="2848" spans="1:49" ht="15">
      <c r="A2848" s="395"/>
      <c r="B2848" s="395">
        <v>4774700400</v>
      </c>
      <c r="C2848" s="263" t="s">
        <v>9944</v>
      </c>
      <c r="D2848" s="263" t="s">
        <v>9945</v>
      </c>
      <c r="E2848" s="263" t="s">
        <v>5000</v>
      </c>
      <c r="F2848" s="263" t="s">
        <v>422</v>
      </c>
      <c r="G2848" s="263" t="s">
        <v>655</v>
      </c>
      <c r="H2848" s="263"/>
      <c r="I2848" s="263"/>
      <c r="J2848" s="263"/>
      <c r="K2848" s="263"/>
      <c r="L2848" s="263"/>
      <c r="M2848" s="263"/>
      <c r="N2848" s="263"/>
      <c r="O2848" s="158"/>
      <c r="P2848" s="296">
        <f t="shared" si="126"/>
        <v>0</v>
      </c>
      <c r="Q2848" s="263"/>
      <c r="R2848" s="263"/>
      <c r="S2848" s="263"/>
      <c r="T2848" s="263"/>
      <c r="U2848" s="263"/>
      <c r="V2848" s="263"/>
      <c r="W2848" s="263"/>
      <c r="X2848" s="158"/>
      <c r="Y2848" s="297">
        <f t="shared" si="127"/>
        <v>0</v>
      </c>
      <c r="Z2848" s="263"/>
      <c r="AA2848" s="263"/>
      <c r="AB2848" s="263"/>
      <c r="AC2848" s="263"/>
      <c r="AD2848" s="263"/>
      <c r="AE2848" s="263"/>
      <c r="AF2848" s="263">
        <v>1</v>
      </c>
      <c r="AG2848" s="158">
        <v>45077</v>
      </c>
      <c r="AH2848" s="297">
        <f t="shared" si="125"/>
        <v>1</v>
      </c>
      <c r="AI2848" s="573"/>
      <c r="AJ2848" s="574" t="s">
        <v>659</v>
      </c>
      <c r="AK2848" s="574" t="s">
        <v>430</v>
      </c>
      <c r="AL2848" s="574"/>
      <c r="AM2848" s="574"/>
      <c r="AN2848" s="574"/>
      <c r="AO2848" s="574"/>
      <c r="AP2848" s="574"/>
      <c r="AQ2848" s="574"/>
      <c r="AR2848" s="574"/>
      <c r="AS2848" s="575"/>
      <c r="AT2848" s="576"/>
      <c r="AU2848" s="575"/>
      <c r="AV2848" s="577"/>
      <c r="AW2848" s="159"/>
    </row>
    <row r="2849" spans="1:49" ht="25.5">
      <c r="A2849" s="395"/>
      <c r="B2849" s="395">
        <v>5460610300</v>
      </c>
      <c r="C2849" s="263" t="s">
        <v>9946</v>
      </c>
      <c r="D2849" s="263" t="s">
        <v>9947</v>
      </c>
      <c r="E2849" s="263" t="s">
        <v>5001</v>
      </c>
      <c r="F2849" s="263" t="s">
        <v>422</v>
      </c>
      <c r="G2849" s="263" t="s">
        <v>655</v>
      </c>
      <c r="H2849" s="263"/>
      <c r="I2849" s="263"/>
      <c r="J2849" s="263"/>
      <c r="K2849" s="263"/>
      <c r="L2849" s="263"/>
      <c r="M2849" s="263"/>
      <c r="N2849" s="263"/>
      <c r="O2849" s="158"/>
      <c r="P2849" s="296">
        <f t="shared" si="126"/>
        <v>0</v>
      </c>
      <c r="Q2849" s="263"/>
      <c r="R2849" s="263"/>
      <c r="S2849" s="263"/>
      <c r="T2849" s="263"/>
      <c r="U2849" s="263"/>
      <c r="V2849" s="263"/>
      <c r="W2849" s="263"/>
      <c r="X2849" s="158"/>
      <c r="Y2849" s="297">
        <f t="shared" si="127"/>
        <v>0</v>
      </c>
      <c r="Z2849" s="263"/>
      <c r="AA2849" s="263"/>
      <c r="AB2849" s="263"/>
      <c r="AC2849" s="263"/>
      <c r="AD2849" s="263"/>
      <c r="AE2849" s="263"/>
      <c r="AF2849" s="263">
        <v>1</v>
      </c>
      <c r="AG2849" s="158">
        <v>44980</v>
      </c>
      <c r="AH2849" s="297">
        <f t="shared" si="125"/>
        <v>1</v>
      </c>
      <c r="AI2849" s="573"/>
      <c r="AJ2849" s="574" t="s">
        <v>659</v>
      </c>
      <c r="AK2849" s="574" t="s">
        <v>430</v>
      </c>
      <c r="AL2849" s="574"/>
      <c r="AM2849" s="574"/>
      <c r="AN2849" s="574"/>
      <c r="AO2849" s="574"/>
      <c r="AP2849" s="574"/>
      <c r="AQ2849" s="574"/>
      <c r="AR2849" s="574"/>
      <c r="AS2849" s="575"/>
      <c r="AT2849" s="576"/>
      <c r="AU2849" s="575"/>
      <c r="AV2849" s="577"/>
      <c r="AW2849" s="159"/>
    </row>
    <row r="2850" spans="1:49" ht="38.25">
      <c r="A2850" s="395"/>
      <c r="B2850" s="395">
        <v>4498611200</v>
      </c>
      <c r="C2850" s="263" t="s">
        <v>9948</v>
      </c>
      <c r="D2850" s="263" t="s">
        <v>9949</v>
      </c>
      <c r="E2850" s="263" t="s">
        <v>5002</v>
      </c>
      <c r="F2850" s="263" t="s">
        <v>422</v>
      </c>
      <c r="G2850" s="263" t="s">
        <v>655</v>
      </c>
      <c r="H2850" s="263"/>
      <c r="I2850" s="263"/>
      <c r="J2850" s="263"/>
      <c r="K2850" s="263"/>
      <c r="L2850" s="263"/>
      <c r="M2850" s="263"/>
      <c r="N2850" s="263"/>
      <c r="O2850" s="158"/>
      <c r="P2850" s="296">
        <f t="shared" si="126"/>
        <v>0</v>
      </c>
      <c r="Q2850" s="263"/>
      <c r="R2850" s="263"/>
      <c r="S2850" s="263"/>
      <c r="T2850" s="263"/>
      <c r="U2850" s="263"/>
      <c r="V2850" s="263"/>
      <c r="W2850" s="263"/>
      <c r="X2850" s="158"/>
      <c r="Y2850" s="297">
        <f t="shared" si="127"/>
        <v>0</v>
      </c>
      <c r="Z2850" s="263"/>
      <c r="AA2850" s="263"/>
      <c r="AB2850" s="263"/>
      <c r="AC2850" s="263"/>
      <c r="AD2850" s="263"/>
      <c r="AE2850" s="263"/>
      <c r="AF2850" s="263">
        <v>2</v>
      </c>
      <c r="AG2850" s="158">
        <v>45264</v>
      </c>
      <c r="AH2850" s="297">
        <f t="shared" si="125"/>
        <v>2</v>
      </c>
      <c r="AI2850" s="573"/>
      <c r="AJ2850" s="574" t="s">
        <v>659</v>
      </c>
      <c r="AK2850" s="574" t="s">
        <v>430</v>
      </c>
      <c r="AL2850" s="574"/>
      <c r="AM2850" s="574"/>
      <c r="AN2850" s="574"/>
      <c r="AO2850" s="574"/>
      <c r="AP2850" s="574"/>
      <c r="AQ2850" s="574"/>
      <c r="AR2850" s="574"/>
      <c r="AS2850" s="575"/>
      <c r="AT2850" s="576"/>
      <c r="AU2850" s="575"/>
      <c r="AV2850" s="577"/>
      <c r="AW2850" s="159"/>
    </row>
    <row r="2851" spans="1:49" ht="25.5">
      <c r="A2851" s="395"/>
      <c r="B2851" s="395">
        <v>4500210900</v>
      </c>
      <c r="C2851" s="263" t="s">
        <v>9950</v>
      </c>
      <c r="D2851" s="263" t="s">
        <v>9951</v>
      </c>
      <c r="E2851" s="263" t="s">
        <v>5003</v>
      </c>
      <c r="F2851" s="263" t="s">
        <v>422</v>
      </c>
      <c r="G2851" s="263" t="s">
        <v>655</v>
      </c>
      <c r="H2851" s="263"/>
      <c r="I2851" s="263"/>
      <c r="J2851" s="263"/>
      <c r="K2851" s="263"/>
      <c r="L2851" s="263"/>
      <c r="M2851" s="263"/>
      <c r="N2851" s="263"/>
      <c r="O2851" s="158"/>
      <c r="P2851" s="296">
        <f t="shared" si="126"/>
        <v>0</v>
      </c>
      <c r="Q2851" s="263"/>
      <c r="R2851" s="263"/>
      <c r="S2851" s="263"/>
      <c r="T2851" s="263"/>
      <c r="U2851" s="263"/>
      <c r="V2851" s="263"/>
      <c r="W2851" s="263"/>
      <c r="X2851" s="158"/>
      <c r="Y2851" s="297">
        <f t="shared" si="127"/>
        <v>0</v>
      </c>
      <c r="Z2851" s="263"/>
      <c r="AA2851" s="263"/>
      <c r="AB2851" s="263"/>
      <c r="AC2851" s="263"/>
      <c r="AD2851" s="263"/>
      <c r="AE2851" s="263"/>
      <c r="AF2851" s="263">
        <v>1</v>
      </c>
      <c r="AG2851" s="158">
        <v>45050</v>
      </c>
      <c r="AH2851" s="297">
        <f t="shared" si="125"/>
        <v>1</v>
      </c>
      <c r="AI2851" s="573"/>
      <c r="AJ2851" s="574" t="s">
        <v>659</v>
      </c>
      <c r="AK2851" s="574" t="s">
        <v>430</v>
      </c>
      <c r="AL2851" s="574"/>
      <c r="AM2851" s="574"/>
      <c r="AN2851" s="574"/>
      <c r="AO2851" s="574"/>
      <c r="AP2851" s="574"/>
      <c r="AQ2851" s="574"/>
      <c r="AR2851" s="574"/>
      <c r="AS2851" s="575"/>
      <c r="AT2851" s="576"/>
      <c r="AU2851" s="575"/>
      <c r="AV2851" s="577"/>
      <c r="AW2851" s="159"/>
    </row>
    <row r="2852" spans="1:49" ht="25.5">
      <c r="A2852" s="395"/>
      <c r="B2852" s="395">
        <v>5390430600</v>
      </c>
      <c r="C2852" s="263" t="s">
        <v>9952</v>
      </c>
      <c r="D2852" s="263" t="s">
        <v>9953</v>
      </c>
      <c r="E2852" s="263" t="s">
        <v>5004</v>
      </c>
      <c r="F2852" s="263" t="s">
        <v>422</v>
      </c>
      <c r="G2852" s="263" t="s">
        <v>655</v>
      </c>
      <c r="H2852" s="263"/>
      <c r="I2852" s="263"/>
      <c r="J2852" s="263"/>
      <c r="K2852" s="263"/>
      <c r="L2852" s="263"/>
      <c r="M2852" s="263"/>
      <c r="N2852" s="263"/>
      <c r="O2852" s="158"/>
      <c r="P2852" s="296">
        <f t="shared" si="126"/>
        <v>0</v>
      </c>
      <c r="Q2852" s="263"/>
      <c r="R2852" s="263"/>
      <c r="S2852" s="263"/>
      <c r="T2852" s="263"/>
      <c r="U2852" s="263"/>
      <c r="V2852" s="263"/>
      <c r="W2852" s="263"/>
      <c r="X2852" s="158"/>
      <c r="Y2852" s="297">
        <f t="shared" si="127"/>
        <v>0</v>
      </c>
      <c r="Z2852" s="263"/>
      <c r="AA2852" s="263"/>
      <c r="AB2852" s="263"/>
      <c r="AC2852" s="263"/>
      <c r="AD2852" s="263"/>
      <c r="AE2852" s="263"/>
      <c r="AF2852" s="263">
        <v>1</v>
      </c>
      <c r="AG2852" s="158">
        <v>45135</v>
      </c>
      <c r="AH2852" s="297">
        <f t="shared" si="125"/>
        <v>1</v>
      </c>
      <c r="AI2852" s="573"/>
      <c r="AJ2852" s="574" t="s">
        <v>659</v>
      </c>
      <c r="AK2852" s="574" t="s">
        <v>430</v>
      </c>
      <c r="AL2852" s="574"/>
      <c r="AM2852" s="574"/>
      <c r="AN2852" s="574"/>
      <c r="AO2852" s="574"/>
      <c r="AP2852" s="574"/>
      <c r="AQ2852" s="574"/>
      <c r="AR2852" s="574"/>
      <c r="AS2852" s="575"/>
      <c r="AT2852" s="576"/>
      <c r="AU2852" s="575"/>
      <c r="AV2852" s="577"/>
      <c r="AW2852" s="159"/>
    </row>
    <row r="2853" spans="1:49" ht="25.5">
      <c r="A2853" s="395"/>
      <c r="B2853" s="395">
        <v>4742112400</v>
      </c>
      <c r="C2853" s="263" t="s">
        <v>9954</v>
      </c>
      <c r="D2853" s="263" t="s">
        <v>9955</v>
      </c>
      <c r="E2853" s="263" t="s">
        <v>5005</v>
      </c>
      <c r="F2853" s="263" t="s">
        <v>422</v>
      </c>
      <c r="G2853" s="263" t="s">
        <v>655</v>
      </c>
      <c r="H2853" s="263"/>
      <c r="I2853" s="263"/>
      <c r="J2853" s="263"/>
      <c r="K2853" s="263"/>
      <c r="L2853" s="263"/>
      <c r="M2853" s="263"/>
      <c r="N2853" s="263"/>
      <c r="O2853" s="158"/>
      <c r="P2853" s="296">
        <f t="shared" si="126"/>
        <v>0</v>
      </c>
      <c r="Q2853" s="263"/>
      <c r="R2853" s="263"/>
      <c r="S2853" s="263"/>
      <c r="T2853" s="263"/>
      <c r="U2853" s="263"/>
      <c r="V2853" s="263"/>
      <c r="W2853" s="263"/>
      <c r="X2853" s="158"/>
      <c r="Y2853" s="297">
        <f t="shared" si="127"/>
        <v>0</v>
      </c>
      <c r="Z2853" s="263"/>
      <c r="AA2853" s="263"/>
      <c r="AB2853" s="263"/>
      <c r="AC2853" s="263"/>
      <c r="AD2853" s="263"/>
      <c r="AE2853" s="263"/>
      <c r="AF2853" s="263">
        <v>1</v>
      </c>
      <c r="AG2853" s="158">
        <v>45155</v>
      </c>
      <c r="AH2853" s="297">
        <f t="shared" si="125"/>
        <v>1</v>
      </c>
      <c r="AI2853" s="573"/>
      <c r="AJ2853" s="574" t="s">
        <v>659</v>
      </c>
      <c r="AK2853" s="574" t="s">
        <v>430</v>
      </c>
      <c r="AL2853" s="574"/>
      <c r="AM2853" s="574"/>
      <c r="AN2853" s="574"/>
      <c r="AO2853" s="574"/>
      <c r="AP2853" s="574"/>
      <c r="AQ2853" s="574"/>
      <c r="AR2853" s="574"/>
      <c r="AS2853" s="575"/>
      <c r="AT2853" s="576"/>
      <c r="AU2853" s="575"/>
      <c r="AV2853" s="577"/>
      <c r="AW2853" s="159"/>
    </row>
    <row r="2854" spans="1:49" ht="25.5">
      <c r="A2854" s="395"/>
      <c r="B2854" s="395">
        <v>4532111500</v>
      </c>
      <c r="C2854" s="263" t="s">
        <v>9956</v>
      </c>
      <c r="D2854" s="263" t="s">
        <v>9957</v>
      </c>
      <c r="E2854" s="263" t="s">
        <v>5006</v>
      </c>
      <c r="F2854" s="263" t="s">
        <v>422</v>
      </c>
      <c r="G2854" s="263" t="s">
        <v>655</v>
      </c>
      <c r="H2854" s="263"/>
      <c r="I2854" s="263"/>
      <c r="J2854" s="263"/>
      <c r="K2854" s="263"/>
      <c r="L2854" s="263"/>
      <c r="M2854" s="263"/>
      <c r="N2854" s="263"/>
      <c r="O2854" s="158"/>
      <c r="P2854" s="296">
        <f t="shared" si="126"/>
        <v>0</v>
      </c>
      <c r="Q2854" s="263"/>
      <c r="R2854" s="263"/>
      <c r="S2854" s="263"/>
      <c r="T2854" s="263"/>
      <c r="U2854" s="263"/>
      <c r="V2854" s="263"/>
      <c r="W2854" s="263"/>
      <c r="X2854" s="158"/>
      <c r="Y2854" s="297">
        <f t="shared" si="127"/>
        <v>0</v>
      </c>
      <c r="Z2854" s="263"/>
      <c r="AA2854" s="263"/>
      <c r="AB2854" s="263"/>
      <c r="AC2854" s="263"/>
      <c r="AD2854" s="263"/>
      <c r="AE2854" s="263"/>
      <c r="AF2854" s="263"/>
      <c r="AG2854" s="158">
        <v>45232</v>
      </c>
      <c r="AH2854" s="297">
        <f t="shared" si="125"/>
        <v>0</v>
      </c>
      <c r="AI2854" s="573"/>
      <c r="AJ2854" s="574" t="s">
        <v>659</v>
      </c>
      <c r="AK2854" s="574" t="s">
        <v>430</v>
      </c>
      <c r="AL2854" s="574"/>
      <c r="AM2854" s="574"/>
      <c r="AN2854" s="574"/>
      <c r="AO2854" s="574"/>
      <c r="AP2854" s="574"/>
      <c r="AQ2854" s="574"/>
      <c r="AR2854" s="574"/>
      <c r="AS2854" s="575"/>
      <c r="AT2854" s="576"/>
      <c r="AU2854" s="575"/>
      <c r="AV2854" s="577"/>
      <c r="AW2854" s="159"/>
    </row>
    <row r="2855" spans="1:49" ht="25.5">
      <c r="A2855" s="395"/>
      <c r="B2855" s="395">
        <v>4394411900</v>
      </c>
      <c r="C2855" s="263" t="s">
        <v>9958</v>
      </c>
      <c r="D2855" s="263" t="s">
        <v>9959</v>
      </c>
      <c r="E2855" s="263" t="s">
        <v>5007</v>
      </c>
      <c r="F2855" s="263" t="s">
        <v>422</v>
      </c>
      <c r="G2855" s="263" t="s">
        <v>655</v>
      </c>
      <c r="H2855" s="263"/>
      <c r="I2855" s="263"/>
      <c r="J2855" s="263"/>
      <c r="K2855" s="263"/>
      <c r="L2855" s="263"/>
      <c r="M2855" s="263"/>
      <c r="N2855" s="263"/>
      <c r="O2855" s="158"/>
      <c r="P2855" s="296">
        <f t="shared" si="126"/>
        <v>0</v>
      </c>
      <c r="Q2855" s="263"/>
      <c r="R2855" s="263"/>
      <c r="S2855" s="263"/>
      <c r="T2855" s="263"/>
      <c r="U2855" s="263"/>
      <c r="V2855" s="263"/>
      <c r="W2855" s="263"/>
      <c r="X2855" s="158"/>
      <c r="Y2855" s="297">
        <f t="shared" si="127"/>
        <v>0</v>
      </c>
      <c r="Z2855" s="263"/>
      <c r="AA2855" s="263"/>
      <c r="AB2855" s="263"/>
      <c r="AC2855" s="263"/>
      <c r="AD2855" s="263"/>
      <c r="AE2855" s="263"/>
      <c r="AF2855" s="263">
        <v>1</v>
      </c>
      <c r="AG2855" s="158">
        <v>45037</v>
      </c>
      <c r="AH2855" s="297">
        <f t="shared" si="125"/>
        <v>1</v>
      </c>
      <c r="AI2855" s="573"/>
      <c r="AJ2855" s="574" t="s">
        <v>659</v>
      </c>
      <c r="AK2855" s="574" t="s">
        <v>430</v>
      </c>
      <c r="AL2855" s="574"/>
      <c r="AM2855" s="574"/>
      <c r="AN2855" s="574"/>
      <c r="AO2855" s="574"/>
      <c r="AP2855" s="574"/>
      <c r="AQ2855" s="574"/>
      <c r="AR2855" s="574"/>
      <c r="AS2855" s="575"/>
      <c r="AT2855" s="576"/>
      <c r="AU2855" s="575"/>
      <c r="AV2855" s="577"/>
      <c r="AW2855" s="159"/>
    </row>
    <row r="2856" spans="1:49" ht="25.5">
      <c r="A2856" s="395"/>
      <c r="B2856" s="395">
        <v>4621940600</v>
      </c>
      <c r="C2856" s="263" t="s">
        <v>9960</v>
      </c>
      <c r="D2856" s="263" t="s">
        <v>9961</v>
      </c>
      <c r="E2856" s="263" t="s">
        <v>5008</v>
      </c>
      <c r="F2856" s="263" t="s">
        <v>422</v>
      </c>
      <c r="G2856" s="263" t="s">
        <v>655</v>
      </c>
      <c r="H2856" s="263"/>
      <c r="I2856" s="263"/>
      <c r="J2856" s="263"/>
      <c r="K2856" s="263"/>
      <c r="L2856" s="263"/>
      <c r="M2856" s="263"/>
      <c r="N2856" s="263"/>
      <c r="O2856" s="158"/>
      <c r="P2856" s="296">
        <f t="shared" si="126"/>
        <v>0</v>
      </c>
      <c r="Q2856" s="263"/>
      <c r="R2856" s="263"/>
      <c r="S2856" s="263"/>
      <c r="T2856" s="263"/>
      <c r="U2856" s="263"/>
      <c r="V2856" s="263"/>
      <c r="W2856" s="263"/>
      <c r="X2856" s="158"/>
      <c r="Y2856" s="297">
        <f t="shared" si="127"/>
        <v>0</v>
      </c>
      <c r="Z2856" s="263"/>
      <c r="AA2856" s="263"/>
      <c r="AB2856" s="263"/>
      <c r="AC2856" s="263"/>
      <c r="AD2856" s="263"/>
      <c r="AE2856" s="263"/>
      <c r="AF2856" s="263">
        <v>1</v>
      </c>
      <c r="AG2856" s="158">
        <v>44956</v>
      </c>
      <c r="AH2856" s="297">
        <f t="shared" si="125"/>
        <v>1</v>
      </c>
      <c r="AI2856" s="573"/>
      <c r="AJ2856" s="574" t="s">
        <v>659</v>
      </c>
      <c r="AK2856" s="574" t="s">
        <v>430</v>
      </c>
      <c r="AL2856" s="574"/>
      <c r="AM2856" s="574"/>
      <c r="AN2856" s="574"/>
      <c r="AO2856" s="574"/>
      <c r="AP2856" s="574"/>
      <c r="AQ2856" s="574"/>
      <c r="AR2856" s="574"/>
      <c r="AS2856" s="575"/>
      <c r="AT2856" s="576"/>
      <c r="AU2856" s="575"/>
      <c r="AV2856" s="577"/>
      <c r="AW2856" s="159"/>
    </row>
    <row r="2857" spans="1:49" ht="25.5">
      <c r="A2857" s="395"/>
      <c r="B2857" s="395">
        <v>5313120800</v>
      </c>
      <c r="C2857" s="263" t="s">
        <v>9962</v>
      </c>
      <c r="D2857" s="263" t="s">
        <v>9963</v>
      </c>
      <c r="E2857" s="263" t="s">
        <v>5009</v>
      </c>
      <c r="F2857" s="263" t="s">
        <v>422</v>
      </c>
      <c r="G2857" s="263" t="s">
        <v>655</v>
      </c>
      <c r="H2857" s="263"/>
      <c r="I2857" s="263"/>
      <c r="J2857" s="263"/>
      <c r="K2857" s="263"/>
      <c r="L2857" s="263"/>
      <c r="M2857" s="263"/>
      <c r="N2857" s="263"/>
      <c r="O2857" s="158"/>
      <c r="P2857" s="296">
        <f t="shared" si="126"/>
        <v>0</v>
      </c>
      <c r="Q2857" s="263"/>
      <c r="R2857" s="263"/>
      <c r="S2857" s="263"/>
      <c r="T2857" s="263"/>
      <c r="U2857" s="263"/>
      <c r="V2857" s="263"/>
      <c r="W2857" s="263"/>
      <c r="X2857" s="158"/>
      <c r="Y2857" s="297">
        <f t="shared" si="127"/>
        <v>0</v>
      </c>
      <c r="Z2857" s="263"/>
      <c r="AA2857" s="263"/>
      <c r="AB2857" s="263"/>
      <c r="AC2857" s="263"/>
      <c r="AD2857" s="263"/>
      <c r="AE2857" s="263"/>
      <c r="AF2857" s="263"/>
      <c r="AG2857" s="158">
        <v>45125</v>
      </c>
      <c r="AH2857" s="297">
        <f t="shared" si="125"/>
        <v>0</v>
      </c>
      <c r="AI2857" s="573"/>
      <c r="AJ2857" s="574" t="s">
        <v>659</v>
      </c>
      <c r="AK2857" s="574" t="s">
        <v>430</v>
      </c>
      <c r="AL2857" s="574"/>
      <c r="AM2857" s="574"/>
      <c r="AN2857" s="574"/>
      <c r="AO2857" s="574"/>
      <c r="AP2857" s="574"/>
      <c r="AQ2857" s="574"/>
      <c r="AR2857" s="574"/>
      <c r="AS2857" s="575"/>
      <c r="AT2857" s="576"/>
      <c r="AU2857" s="575"/>
      <c r="AV2857" s="577"/>
      <c r="AW2857" s="159"/>
    </row>
    <row r="2858" spans="1:49" ht="25.5">
      <c r="A2858" s="395"/>
      <c r="B2858" s="395">
        <v>4493841000</v>
      </c>
      <c r="C2858" s="263" t="s">
        <v>9964</v>
      </c>
      <c r="D2858" s="263" t="s">
        <v>9965</v>
      </c>
      <c r="E2858" s="263" t="s">
        <v>5010</v>
      </c>
      <c r="F2858" s="263" t="s">
        <v>422</v>
      </c>
      <c r="G2858" s="263" t="s">
        <v>655</v>
      </c>
      <c r="H2858" s="263"/>
      <c r="I2858" s="263"/>
      <c r="J2858" s="263"/>
      <c r="K2858" s="263"/>
      <c r="L2858" s="263"/>
      <c r="M2858" s="263"/>
      <c r="N2858" s="263"/>
      <c r="O2858" s="158"/>
      <c r="P2858" s="296">
        <f t="shared" si="126"/>
        <v>0</v>
      </c>
      <c r="Q2858" s="263"/>
      <c r="R2858" s="263"/>
      <c r="S2858" s="263"/>
      <c r="T2858" s="263"/>
      <c r="U2858" s="263"/>
      <c r="V2858" s="263"/>
      <c r="W2858" s="263"/>
      <c r="X2858" s="158"/>
      <c r="Y2858" s="297">
        <f t="shared" si="127"/>
        <v>0</v>
      </c>
      <c r="Z2858" s="263"/>
      <c r="AA2858" s="263"/>
      <c r="AB2858" s="263"/>
      <c r="AC2858" s="263"/>
      <c r="AD2858" s="263"/>
      <c r="AE2858" s="263"/>
      <c r="AF2858" s="263">
        <v>2</v>
      </c>
      <c r="AG2858" s="158">
        <v>44929</v>
      </c>
      <c r="AH2858" s="297">
        <f t="shared" si="125"/>
        <v>2</v>
      </c>
      <c r="AI2858" s="573"/>
      <c r="AJ2858" s="574" t="s">
        <v>659</v>
      </c>
      <c r="AK2858" s="574" t="s">
        <v>430</v>
      </c>
      <c r="AL2858" s="574"/>
      <c r="AM2858" s="574"/>
      <c r="AN2858" s="574"/>
      <c r="AO2858" s="574"/>
      <c r="AP2858" s="574"/>
      <c r="AQ2858" s="574"/>
      <c r="AR2858" s="574"/>
      <c r="AS2858" s="575"/>
      <c r="AT2858" s="576"/>
      <c r="AU2858" s="575"/>
      <c r="AV2858" s="577"/>
      <c r="AW2858" s="159"/>
    </row>
    <row r="2859" spans="1:49" ht="25.5">
      <c r="A2859" s="395"/>
      <c r="B2859" s="395">
        <v>4725612300</v>
      </c>
      <c r="C2859" s="263" t="s">
        <v>9966</v>
      </c>
      <c r="D2859" s="263" t="s">
        <v>6550</v>
      </c>
      <c r="E2859" s="263" t="s">
        <v>5011</v>
      </c>
      <c r="F2859" s="263" t="s">
        <v>422</v>
      </c>
      <c r="G2859" s="263" t="s">
        <v>655</v>
      </c>
      <c r="H2859" s="263"/>
      <c r="I2859" s="263"/>
      <c r="J2859" s="263"/>
      <c r="K2859" s="263"/>
      <c r="L2859" s="263"/>
      <c r="M2859" s="263"/>
      <c r="N2859" s="263"/>
      <c r="O2859" s="158"/>
      <c r="P2859" s="296">
        <f t="shared" si="126"/>
        <v>0</v>
      </c>
      <c r="Q2859" s="263"/>
      <c r="R2859" s="263"/>
      <c r="S2859" s="263"/>
      <c r="T2859" s="263"/>
      <c r="U2859" s="263"/>
      <c r="V2859" s="263"/>
      <c r="W2859" s="263"/>
      <c r="X2859" s="158"/>
      <c r="Y2859" s="297">
        <f t="shared" si="127"/>
        <v>0</v>
      </c>
      <c r="Z2859" s="263"/>
      <c r="AA2859" s="263"/>
      <c r="AB2859" s="263"/>
      <c r="AC2859" s="263"/>
      <c r="AD2859" s="263"/>
      <c r="AE2859" s="263"/>
      <c r="AF2859" s="263">
        <v>1</v>
      </c>
      <c r="AG2859" s="158">
        <v>45062</v>
      </c>
      <c r="AH2859" s="297">
        <f t="shared" si="125"/>
        <v>1</v>
      </c>
      <c r="AI2859" s="573"/>
      <c r="AJ2859" s="574" t="s">
        <v>659</v>
      </c>
      <c r="AK2859" s="574" t="s">
        <v>430</v>
      </c>
      <c r="AL2859" s="574"/>
      <c r="AM2859" s="574"/>
      <c r="AN2859" s="574"/>
      <c r="AO2859" s="574"/>
      <c r="AP2859" s="574"/>
      <c r="AQ2859" s="574"/>
      <c r="AR2859" s="574"/>
      <c r="AS2859" s="575"/>
      <c r="AT2859" s="576"/>
      <c r="AU2859" s="575"/>
      <c r="AV2859" s="577"/>
      <c r="AW2859" s="159"/>
    </row>
    <row r="2860" spans="1:49" ht="25.5">
      <c r="A2860" s="395"/>
      <c r="B2860" s="395">
        <v>4163512800</v>
      </c>
      <c r="C2860" s="263" t="s">
        <v>9967</v>
      </c>
      <c r="D2860" s="263" t="s">
        <v>9968</v>
      </c>
      <c r="E2860" s="263" t="s">
        <v>5012</v>
      </c>
      <c r="F2860" s="263" t="s">
        <v>422</v>
      </c>
      <c r="G2860" s="263" t="s">
        <v>655</v>
      </c>
      <c r="H2860" s="263"/>
      <c r="I2860" s="263"/>
      <c r="J2860" s="263"/>
      <c r="K2860" s="263"/>
      <c r="L2860" s="263"/>
      <c r="M2860" s="263"/>
      <c r="N2860" s="263"/>
      <c r="O2860" s="158"/>
      <c r="P2860" s="296">
        <f t="shared" si="126"/>
        <v>0</v>
      </c>
      <c r="Q2860" s="263"/>
      <c r="R2860" s="263"/>
      <c r="S2860" s="263"/>
      <c r="T2860" s="263"/>
      <c r="U2860" s="263"/>
      <c r="V2860" s="263"/>
      <c r="W2860" s="263"/>
      <c r="X2860" s="158"/>
      <c r="Y2860" s="297">
        <f t="shared" si="127"/>
        <v>0</v>
      </c>
      <c r="Z2860" s="263"/>
      <c r="AA2860" s="263"/>
      <c r="AB2860" s="263"/>
      <c r="AC2860" s="263"/>
      <c r="AD2860" s="263"/>
      <c r="AE2860" s="263"/>
      <c r="AF2860" s="263">
        <v>1</v>
      </c>
      <c r="AG2860" s="158">
        <v>45097</v>
      </c>
      <c r="AH2860" s="297">
        <f t="shared" si="125"/>
        <v>1</v>
      </c>
      <c r="AI2860" s="573"/>
      <c r="AJ2860" s="574" t="s">
        <v>659</v>
      </c>
      <c r="AK2860" s="574" t="s">
        <v>430</v>
      </c>
      <c r="AL2860" s="574"/>
      <c r="AM2860" s="574"/>
      <c r="AN2860" s="574"/>
      <c r="AO2860" s="574"/>
      <c r="AP2860" s="574"/>
      <c r="AQ2860" s="574"/>
      <c r="AR2860" s="574"/>
      <c r="AS2860" s="575"/>
      <c r="AT2860" s="576"/>
      <c r="AU2860" s="575"/>
      <c r="AV2860" s="577"/>
      <c r="AW2860" s="159"/>
    </row>
    <row r="2861" spans="1:49" ht="25.5">
      <c r="A2861" s="395"/>
      <c r="B2861" s="395">
        <v>3412521000</v>
      </c>
      <c r="C2861" s="263" t="s">
        <v>9969</v>
      </c>
      <c r="D2861" s="263" t="s">
        <v>9970</v>
      </c>
      <c r="E2861" s="263" t="s">
        <v>5013</v>
      </c>
      <c r="F2861" s="263" t="s">
        <v>422</v>
      </c>
      <c r="G2861" s="263" t="s">
        <v>655</v>
      </c>
      <c r="H2861" s="263"/>
      <c r="I2861" s="263"/>
      <c r="J2861" s="263"/>
      <c r="K2861" s="263"/>
      <c r="L2861" s="263"/>
      <c r="M2861" s="263"/>
      <c r="N2861" s="263"/>
      <c r="O2861" s="158"/>
      <c r="P2861" s="296">
        <f t="shared" si="126"/>
        <v>0</v>
      </c>
      <c r="Q2861" s="263"/>
      <c r="R2861" s="263"/>
      <c r="S2861" s="263"/>
      <c r="T2861" s="263"/>
      <c r="U2861" s="263"/>
      <c r="V2861" s="263"/>
      <c r="W2861" s="263"/>
      <c r="X2861" s="158"/>
      <c r="Y2861" s="297">
        <f t="shared" si="127"/>
        <v>0</v>
      </c>
      <c r="Z2861" s="263"/>
      <c r="AA2861" s="263"/>
      <c r="AB2861" s="263"/>
      <c r="AC2861" s="263"/>
      <c r="AD2861" s="263"/>
      <c r="AE2861" s="263"/>
      <c r="AF2861" s="263">
        <v>1</v>
      </c>
      <c r="AG2861" s="158">
        <v>45260</v>
      </c>
      <c r="AH2861" s="297">
        <f t="shared" si="125"/>
        <v>1</v>
      </c>
      <c r="AI2861" s="573"/>
      <c r="AJ2861" s="574" t="s">
        <v>659</v>
      </c>
      <c r="AK2861" s="574" t="s">
        <v>430</v>
      </c>
      <c r="AL2861" s="574"/>
      <c r="AM2861" s="574"/>
      <c r="AN2861" s="574"/>
      <c r="AO2861" s="574"/>
      <c r="AP2861" s="574"/>
      <c r="AQ2861" s="574"/>
      <c r="AR2861" s="574"/>
      <c r="AS2861" s="575"/>
      <c r="AT2861" s="576"/>
      <c r="AU2861" s="575"/>
      <c r="AV2861" s="577"/>
      <c r="AW2861" s="159"/>
    </row>
    <row r="2862" spans="1:49" ht="25.5">
      <c r="A2862" s="395"/>
      <c r="B2862" s="395">
        <v>4155621900</v>
      </c>
      <c r="C2862" s="263" t="s">
        <v>9971</v>
      </c>
      <c r="D2862" s="263" t="s">
        <v>9972</v>
      </c>
      <c r="E2862" s="263" t="s">
        <v>5014</v>
      </c>
      <c r="F2862" s="263" t="s">
        <v>422</v>
      </c>
      <c r="G2862" s="263" t="s">
        <v>655</v>
      </c>
      <c r="H2862" s="263"/>
      <c r="I2862" s="263"/>
      <c r="J2862" s="263"/>
      <c r="K2862" s="263"/>
      <c r="L2862" s="263"/>
      <c r="M2862" s="263"/>
      <c r="N2862" s="263"/>
      <c r="O2862" s="158"/>
      <c r="P2862" s="296">
        <f t="shared" si="126"/>
        <v>0</v>
      </c>
      <c r="Q2862" s="263"/>
      <c r="R2862" s="263"/>
      <c r="S2862" s="263"/>
      <c r="T2862" s="263"/>
      <c r="U2862" s="263"/>
      <c r="V2862" s="263"/>
      <c r="W2862" s="263"/>
      <c r="X2862" s="158"/>
      <c r="Y2862" s="297">
        <f t="shared" si="127"/>
        <v>0</v>
      </c>
      <c r="Z2862" s="263"/>
      <c r="AA2862" s="263"/>
      <c r="AB2862" s="263"/>
      <c r="AC2862" s="263"/>
      <c r="AD2862" s="263"/>
      <c r="AE2862" s="263"/>
      <c r="AF2862" s="263">
        <v>1</v>
      </c>
      <c r="AG2862" s="158">
        <v>45069</v>
      </c>
      <c r="AH2862" s="297">
        <f t="shared" si="125"/>
        <v>1</v>
      </c>
      <c r="AI2862" s="573"/>
      <c r="AJ2862" s="574" t="s">
        <v>659</v>
      </c>
      <c r="AK2862" s="574" t="s">
        <v>430</v>
      </c>
      <c r="AL2862" s="574"/>
      <c r="AM2862" s="574"/>
      <c r="AN2862" s="574"/>
      <c r="AO2862" s="574"/>
      <c r="AP2862" s="574"/>
      <c r="AQ2862" s="574"/>
      <c r="AR2862" s="574"/>
      <c r="AS2862" s="575"/>
      <c r="AT2862" s="576"/>
      <c r="AU2862" s="575"/>
      <c r="AV2862" s="577"/>
      <c r="AW2862" s="159"/>
    </row>
    <row r="2863" spans="1:49" ht="25.5">
      <c r="A2863" s="395"/>
      <c r="B2863" s="395">
        <v>3062411800</v>
      </c>
      <c r="C2863" s="263" t="s">
        <v>9973</v>
      </c>
      <c r="D2863" s="263" t="s">
        <v>9974</v>
      </c>
      <c r="E2863" s="263" t="s">
        <v>5015</v>
      </c>
      <c r="F2863" s="263" t="s">
        <v>422</v>
      </c>
      <c r="G2863" s="263" t="s">
        <v>655</v>
      </c>
      <c r="H2863" s="263"/>
      <c r="I2863" s="263"/>
      <c r="J2863" s="263"/>
      <c r="K2863" s="263"/>
      <c r="L2863" s="263"/>
      <c r="M2863" s="263"/>
      <c r="N2863" s="263"/>
      <c r="O2863" s="158"/>
      <c r="P2863" s="296">
        <f t="shared" si="126"/>
        <v>0</v>
      </c>
      <c r="Q2863" s="263"/>
      <c r="R2863" s="263"/>
      <c r="S2863" s="263"/>
      <c r="T2863" s="263"/>
      <c r="U2863" s="263"/>
      <c r="V2863" s="263"/>
      <c r="W2863" s="263"/>
      <c r="X2863" s="158"/>
      <c r="Y2863" s="297">
        <f t="shared" si="127"/>
        <v>0</v>
      </c>
      <c r="Z2863" s="263"/>
      <c r="AA2863" s="263"/>
      <c r="AB2863" s="263"/>
      <c r="AC2863" s="263"/>
      <c r="AD2863" s="263"/>
      <c r="AE2863" s="263"/>
      <c r="AF2863" s="263">
        <v>1</v>
      </c>
      <c r="AG2863" s="158">
        <v>45113</v>
      </c>
      <c r="AH2863" s="297">
        <f t="shared" si="125"/>
        <v>1</v>
      </c>
      <c r="AI2863" s="573"/>
      <c r="AJ2863" s="574" t="s">
        <v>659</v>
      </c>
      <c r="AK2863" s="574" t="s">
        <v>430</v>
      </c>
      <c r="AL2863" s="574"/>
      <c r="AM2863" s="574"/>
      <c r="AN2863" s="574"/>
      <c r="AO2863" s="574"/>
      <c r="AP2863" s="574"/>
      <c r="AQ2863" s="574"/>
      <c r="AR2863" s="574"/>
      <c r="AS2863" s="575"/>
      <c r="AT2863" s="576"/>
      <c r="AU2863" s="575"/>
      <c r="AV2863" s="577"/>
      <c r="AW2863" s="159"/>
    </row>
    <row r="2864" spans="1:49" ht="25.5">
      <c r="A2864" s="395"/>
      <c r="B2864" s="395">
        <v>3092141500</v>
      </c>
      <c r="C2864" s="263" t="s">
        <v>9975</v>
      </c>
      <c r="D2864" s="263" t="s">
        <v>9976</v>
      </c>
      <c r="E2864" s="263" t="s">
        <v>5016</v>
      </c>
      <c r="F2864" s="263" t="s">
        <v>422</v>
      </c>
      <c r="G2864" s="263" t="s">
        <v>655</v>
      </c>
      <c r="H2864" s="263"/>
      <c r="I2864" s="263"/>
      <c r="J2864" s="263"/>
      <c r="K2864" s="263"/>
      <c r="L2864" s="263"/>
      <c r="M2864" s="263"/>
      <c r="N2864" s="263"/>
      <c r="O2864" s="158"/>
      <c r="P2864" s="296">
        <f t="shared" si="126"/>
        <v>0</v>
      </c>
      <c r="Q2864" s="263"/>
      <c r="R2864" s="263"/>
      <c r="S2864" s="263"/>
      <c r="T2864" s="263"/>
      <c r="U2864" s="263"/>
      <c r="V2864" s="263"/>
      <c r="W2864" s="263"/>
      <c r="X2864" s="158"/>
      <c r="Y2864" s="297">
        <f t="shared" si="127"/>
        <v>0</v>
      </c>
      <c r="Z2864" s="263"/>
      <c r="AA2864" s="263"/>
      <c r="AB2864" s="263"/>
      <c r="AC2864" s="263"/>
      <c r="AD2864" s="263"/>
      <c r="AE2864" s="263"/>
      <c r="AF2864" s="263">
        <v>1</v>
      </c>
      <c r="AG2864" s="158">
        <v>44963</v>
      </c>
      <c r="AH2864" s="297">
        <f t="shared" si="125"/>
        <v>1</v>
      </c>
      <c r="AI2864" s="573"/>
      <c r="AJ2864" s="574" t="s">
        <v>659</v>
      </c>
      <c r="AK2864" s="574" t="s">
        <v>430</v>
      </c>
      <c r="AL2864" s="574"/>
      <c r="AM2864" s="574"/>
      <c r="AN2864" s="574"/>
      <c r="AO2864" s="574"/>
      <c r="AP2864" s="574"/>
      <c r="AQ2864" s="574"/>
      <c r="AR2864" s="574"/>
      <c r="AS2864" s="575"/>
      <c r="AT2864" s="576"/>
      <c r="AU2864" s="575"/>
      <c r="AV2864" s="577"/>
      <c r="AW2864" s="159"/>
    </row>
    <row r="2865" spans="1:49" ht="25.5">
      <c r="A2865" s="395"/>
      <c r="B2865" s="395">
        <v>5303410400</v>
      </c>
      <c r="C2865" s="263" t="s">
        <v>9977</v>
      </c>
      <c r="D2865" s="263" t="s">
        <v>9978</v>
      </c>
      <c r="E2865" s="263" t="s">
        <v>5017</v>
      </c>
      <c r="F2865" s="263" t="s">
        <v>422</v>
      </c>
      <c r="G2865" s="263" t="s">
        <v>655</v>
      </c>
      <c r="H2865" s="263"/>
      <c r="I2865" s="263"/>
      <c r="J2865" s="263"/>
      <c r="K2865" s="263"/>
      <c r="L2865" s="263"/>
      <c r="M2865" s="263"/>
      <c r="N2865" s="263"/>
      <c r="O2865" s="158"/>
      <c r="P2865" s="296">
        <f t="shared" si="126"/>
        <v>0</v>
      </c>
      <c r="Q2865" s="263"/>
      <c r="R2865" s="263"/>
      <c r="S2865" s="263"/>
      <c r="T2865" s="263"/>
      <c r="U2865" s="263"/>
      <c r="V2865" s="263"/>
      <c r="W2865" s="263"/>
      <c r="X2865" s="158"/>
      <c r="Y2865" s="297">
        <f t="shared" si="127"/>
        <v>0</v>
      </c>
      <c r="Z2865" s="263"/>
      <c r="AA2865" s="263"/>
      <c r="AB2865" s="263"/>
      <c r="AC2865" s="263"/>
      <c r="AD2865" s="263"/>
      <c r="AE2865" s="263"/>
      <c r="AF2865" s="263">
        <v>2</v>
      </c>
      <c r="AG2865" s="158">
        <v>45215</v>
      </c>
      <c r="AH2865" s="297">
        <f t="shared" ref="AH2865:AH2928" si="128">SUM($Z2865:$AF2865)</f>
        <v>2</v>
      </c>
      <c r="AI2865" s="573"/>
      <c r="AJ2865" s="574" t="s">
        <v>659</v>
      </c>
      <c r="AK2865" s="574" t="s">
        <v>430</v>
      </c>
      <c r="AL2865" s="574"/>
      <c r="AM2865" s="574"/>
      <c r="AN2865" s="574"/>
      <c r="AO2865" s="574"/>
      <c r="AP2865" s="574"/>
      <c r="AQ2865" s="574"/>
      <c r="AR2865" s="574"/>
      <c r="AS2865" s="575"/>
      <c r="AT2865" s="576"/>
      <c r="AU2865" s="575"/>
      <c r="AV2865" s="577"/>
      <c r="AW2865" s="159"/>
    </row>
    <row r="2866" spans="1:49" ht="25.5">
      <c r="A2866" s="395"/>
      <c r="B2866" s="395">
        <v>4463211600</v>
      </c>
      <c r="C2866" s="263" t="s">
        <v>9979</v>
      </c>
      <c r="D2866" s="263" t="s">
        <v>9980</v>
      </c>
      <c r="E2866" s="263" t="s">
        <v>5018</v>
      </c>
      <c r="F2866" s="263" t="s">
        <v>422</v>
      </c>
      <c r="G2866" s="263" t="s">
        <v>655</v>
      </c>
      <c r="H2866" s="263"/>
      <c r="I2866" s="263"/>
      <c r="J2866" s="263"/>
      <c r="K2866" s="263"/>
      <c r="L2866" s="263"/>
      <c r="M2866" s="263"/>
      <c r="N2866" s="263"/>
      <c r="O2866" s="158"/>
      <c r="P2866" s="296">
        <f t="shared" si="126"/>
        <v>0</v>
      </c>
      <c r="Q2866" s="263"/>
      <c r="R2866" s="263"/>
      <c r="S2866" s="263"/>
      <c r="T2866" s="263"/>
      <c r="U2866" s="263"/>
      <c r="V2866" s="263"/>
      <c r="W2866" s="263"/>
      <c r="X2866" s="158"/>
      <c r="Y2866" s="297">
        <f t="shared" si="127"/>
        <v>0</v>
      </c>
      <c r="Z2866" s="263"/>
      <c r="AA2866" s="263"/>
      <c r="AB2866" s="263"/>
      <c r="AC2866" s="263"/>
      <c r="AD2866" s="263"/>
      <c r="AE2866" s="263"/>
      <c r="AF2866" s="263">
        <v>1</v>
      </c>
      <c r="AG2866" s="158">
        <v>45152</v>
      </c>
      <c r="AH2866" s="297">
        <f t="shared" si="128"/>
        <v>1</v>
      </c>
      <c r="AI2866" s="573"/>
      <c r="AJ2866" s="574" t="s">
        <v>659</v>
      </c>
      <c r="AK2866" s="574" t="s">
        <v>430</v>
      </c>
      <c r="AL2866" s="574"/>
      <c r="AM2866" s="574"/>
      <c r="AN2866" s="574"/>
      <c r="AO2866" s="574"/>
      <c r="AP2866" s="574"/>
      <c r="AQ2866" s="574"/>
      <c r="AR2866" s="574"/>
      <c r="AS2866" s="575"/>
      <c r="AT2866" s="576"/>
      <c r="AU2866" s="575"/>
      <c r="AV2866" s="577"/>
      <c r="AW2866" s="159"/>
    </row>
    <row r="2867" spans="1:49" ht="25.5">
      <c r="A2867" s="395"/>
      <c r="B2867" s="395">
        <v>4530211300</v>
      </c>
      <c r="C2867" s="263" t="s">
        <v>9981</v>
      </c>
      <c r="D2867" s="263" t="s">
        <v>9982</v>
      </c>
      <c r="E2867" s="263" t="s">
        <v>5019</v>
      </c>
      <c r="F2867" s="263" t="s">
        <v>422</v>
      </c>
      <c r="G2867" s="263" t="s">
        <v>655</v>
      </c>
      <c r="H2867" s="263"/>
      <c r="I2867" s="263"/>
      <c r="J2867" s="263"/>
      <c r="K2867" s="263"/>
      <c r="L2867" s="263"/>
      <c r="M2867" s="263"/>
      <c r="N2867" s="263"/>
      <c r="O2867" s="158"/>
      <c r="P2867" s="296">
        <f t="shared" si="126"/>
        <v>0</v>
      </c>
      <c r="Q2867" s="263"/>
      <c r="R2867" s="263"/>
      <c r="S2867" s="263"/>
      <c r="T2867" s="263"/>
      <c r="U2867" s="263"/>
      <c r="V2867" s="263"/>
      <c r="W2867" s="263"/>
      <c r="X2867" s="158"/>
      <c r="Y2867" s="297">
        <f t="shared" si="127"/>
        <v>0</v>
      </c>
      <c r="Z2867" s="263"/>
      <c r="AA2867" s="263"/>
      <c r="AB2867" s="263"/>
      <c r="AC2867" s="263"/>
      <c r="AD2867" s="263"/>
      <c r="AE2867" s="263"/>
      <c r="AF2867" s="263">
        <v>1</v>
      </c>
      <c r="AG2867" s="158">
        <v>45029</v>
      </c>
      <c r="AH2867" s="297">
        <f t="shared" si="128"/>
        <v>1</v>
      </c>
      <c r="AI2867" s="573"/>
      <c r="AJ2867" s="574" t="s">
        <v>659</v>
      </c>
      <c r="AK2867" s="574" t="s">
        <v>430</v>
      </c>
      <c r="AL2867" s="574"/>
      <c r="AM2867" s="574"/>
      <c r="AN2867" s="574"/>
      <c r="AO2867" s="574"/>
      <c r="AP2867" s="574"/>
      <c r="AQ2867" s="574"/>
      <c r="AR2867" s="574"/>
      <c r="AS2867" s="575"/>
      <c r="AT2867" s="576"/>
      <c r="AU2867" s="575"/>
      <c r="AV2867" s="577"/>
      <c r="AW2867" s="159"/>
    </row>
    <row r="2868" spans="1:49" ht="15">
      <c r="A2868" s="395"/>
      <c r="B2868" s="395">
        <v>5413921400</v>
      </c>
      <c r="C2868" s="263" t="s">
        <v>9983</v>
      </c>
      <c r="D2868" s="263" t="s">
        <v>9984</v>
      </c>
      <c r="E2868" s="263" t="s">
        <v>5020</v>
      </c>
      <c r="F2868" s="263" t="s">
        <v>422</v>
      </c>
      <c r="G2868" s="263" t="s">
        <v>655</v>
      </c>
      <c r="H2868" s="263"/>
      <c r="I2868" s="263"/>
      <c r="J2868" s="263"/>
      <c r="K2868" s="263"/>
      <c r="L2868" s="263"/>
      <c r="M2868" s="263"/>
      <c r="N2868" s="263"/>
      <c r="O2868" s="158"/>
      <c r="P2868" s="296">
        <f t="shared" si="126"/>
        <v>0</v>
      </c>
      <c r="Q2868" s="263"/>
      <c r="R2868" s="263"/>
      <c r="S2868" s="263"/>
      <c r="T2868" s="263"/>
      <c r="U2868" s="263"/>
      <c r="V2868" s="263"/>
      <c r="W2868" s="263"/>
      <c r="X2868" s="158"/>
      <c r="Y2868" s="297">
        <f t="shared" si="127"/>
        <v>0</v>
      </c>
      <c r="Z2868" s="263"/>
      <c r="AA2868" s="263"/>
      <c r="AB2868" s="263"/>
      <c r="AC2868" s="263"/>
      <c r="AD2868" s="263"/>
      <c r="AE2868" s="263"/>
      <c r="AF2868" s="263">
        <v>1</v>
      </c>
      <c r="AG2868" s="158">
        <v>44952</v>
      </c>
      <c r="AH2868" s="297">
        <f t="shared" si="128"/>
        <v>1</v>
      </c>
      <c r="AI2868" s="573"/>
      <c r="AJ2868" s="574" t="s">
        <v>659</v>
      </c>
      <c r="AK2868" s="574" t="s">
        <v>430</v>
      </c>
      <c r="AL2868" s="574"/>
      <c r="AM2868" s="574"/>
      <c r="AN2868" s="574"/>
      <c r="AO2868" s="574"/>
      <c r="AP2868" s="574"/>
      <c r="AQ2868" s="574"/>
      <c r="AR2868" s="574"/>
      <c r="AS2868" s="575"/>
      <c r="AT2868" s="576"/>
      <c r="AU2868" s="575"/>
      <c r="AV2868" s="577"/>
      <c r="AW2868" s="159"/>
    </row>
    <row r="2869" spans="1:49" ht="25.5">
      <c r="A2869" s="395"/>
      <c r="B2869" s="395">
        <v>4301120400</v>
      </c>
      <c r="C2869" s="263" t="s">
        <v>9985</v>
      </c>
      <c r="D2869" s="263" t="s">
        <v>9986</v>
      </c>
      <c r="E2869" s="263" t="s">
        <v>5021</v>
      </c>
      <c r="F2869" s="263" t="s">
        <v>422</v>
      </c>
      <c r="G2869" s="263" t="s">
        <v>655</v>
      </c>
      <c r="H2869" s="263"/>
      <c r="I2869" s="263"/>
      <c r="J2869" s="263"/>
      <c r="K2869" s="263"/>
      <c r="L2869" s="263"/>
      <c r="M2869" s="263"/>
      <c r="N2869" s="263"/>
      <c r="O2869" s="158"/>
      <c r="P2869" s="296">
        <f t="shared" si="126"/>
        <v>0</v>
      </c>
      <c r="Q2869" s="263"/>
      <c r="R2869" s="263"/>
      <c r="S2869" s="263"/>
      <c r="T2869" s="263"/>
      <c r="U2869" s="263"/>
      <c r="V2869" s="263"/>
      <c r="W2869" s="263"/>
      <c r="X2869" s="158"/>
      <c r="Y2869" s="297">
        <f t="shared" si="127"/>
        <v>0</v>
      </c>
      <c r="Z2869" s="263"/>
      <c r="AA2869" s="263"/>
      <c r="AB2869" s="263"/>
      <c r="AC2869" s="263"/>
      <c r="AD2869" s="263"/>
      <c r="AE2869" s="263"/>
      <c r="AF2869" s="263">
        <v>1</v>
      </c>
      <c r="AG2869" s="158">
        <v>44979</v>
      </c>
      <c r="AH2869" s="297">
        <f t="shared" si="128"/>
        <v>1</v>
      </c>
      <c r="AI2869" s="573"/>
      <c r="AJ2869" s="574" t="s">
        <v>659</v>
      </c>
      <c r="AK2869" s="574" t="s">
        <v>430</v>
      </c>
      <c r="AL2869" s="574"/>
      <c r="AM2869" s="574"/>
      <c r="AN2869" s="574"/>
      <c r="AO2869" s="574"/>
      <c r="AP2869" s="574"/>
      <c r="AQ2869" s="574"/>
      <c r="AR2869" s="574"/>
      <c r="AS2869" s="575"/>
      <c r="AT2869" s="576"/>
      <c r="AU2869" s="575"/>
      <c r="AV2869" s="577"/>
      <c r="AW2869" s="159"/>
    </row>
    <row r="2870" spans="1:49" ht="15">
      <c r="A2870" s="395"/>
      <c r="B2870" s="395">
        <v>4776600200</v>
      </c>
      <c r="C2870" s="263" t="s">
        <v>9987</v>
      </c>
      <c r="D2870" s="263" t="s">
        <v>9988</v>
      </c>
      <c r="E2870" s="263" t="s">
        <v>5022</v>
      </c>
      <c r="F2870" s="263" t="s">
        <v>422</v>
      </c>
      <c r="G2870" s="263" t="s">
        <v>655</v>
      </c>
      <c r="H2870" s="263"/>
      <c r="I2870" s="263"/>
      <c r="J2870" s="263"/>
      <c r="K2870" s="263"/>
      <c r="L2870" s="263"/>
      <c r="M2870" s="263"/>
      <c r="N2870" s="263"/>
      <c r="O2870" s="158"/>
      <c r="P2870" s="296">
        <f t="shared" si="126"/>
        <v>0</v>
      </c>
      <c r="Q2870" s="263"/>
      <c r="R2870" s="263"/>
      <c r="S2870" s="263"/>
      <c r="T2870" s="263"/>
      <c r="U2870" s="263"/>
      <c r="V2870" s="263"/>
      <c r="W2870" s="263"/>
      <c r="X2870" s="158"/>
      <c r="Y2870" s="297">
        <f t="shared" si="127"/>
        <v>0</v>
      </c>
      <c r="Z2870" s="263"/>
      <c r="AA2870" s="263"/>
      <c r="AB2870" s="263"/>
      <c r="AC2870" s="263"/>
      <c r="AD2870" s="263"/>
      <c r="AE2870" s="263"/>
      <c r="AF2870" s="263">
        <v>1</v>
      </c>
      <c r="AG2870" s="158">
        <v>45215</v>
      </c>
      <c r="AH2870" s="297">
        <f t="shared" si="128"/>
        <v>1</v>
      </c>
      <c r="AI2870" s="573"/>
      <c r="AJ2870" s="574" t="s">
        <v>659</v>
      </c>
      <c r="AK2870" s="574" t="s">
        <v>430</v>
      </c>
      <c r="AL2870" s="574"/>
      <c r="AM2870" s="574"/>
      <c r="AN2870" s="574"/>
      <c r="AO2870" s="574"/>
      <c r="AP2870" s="574"/>
      <c r="AQ2870" s="574"/>
      <c r="AR2870" s="574"/>
      <c r="AS2870" s="575"/>
      <c r="AT2870" s="576"/>
      <c r="AU2870" s="575"/>
      <c r="AV2870" s="577"/>
      <c r="AW2870" s="159"/>
    </row>
    <row r="2871" spans="1:49" ht="25.5">
      <c r="A2871" s="395"/>
      <c r="B2871" s="395">
        <v>3191100200</v>
      </c>
      <c r="C2871" s="263" t="s">
        <v>9989</v>
      </c>
      <c r="D2871" s="263" t="s">
        <v>9990</v>
      </c>
      <c r="E2871" s="263" t="s">
        <v>5023</v>
      </c>
      <c r="F2871" s="263" t="s">
        <v>422</v>
      </c>
      <c r="G2871" s="263" t="s">
        <v>655</v>
      </c>
      <c r="H2871" s="263"/>
      <c r="I2871" s="263"/>
      <c r="J2871" s="263"/>
      <c r="K2871" s="263"/>
      <c r="L2871" s="263"/>
      <c r="M2871" s="263"/>
      <c r="N2871" s="263"/>
      <c r="O2871" s="158"/>
      <c r="P2871" s="296">
        <f t="shared" ref="P2871:P2934" si="129">SUM($H2871:$N2871)</f>
        <v>0</v>
      </c>
      <c r="Q2871" s="263"/>
      <c r="R2871" s="263"/>
      <c r="S2871" s="263"/>
      <c r="T2871" s="263"/>
      <c r="U2871" s="263"/>
      <c r="V2871" s="263"/>
      <c r="W2871" s="263"/>
      <c r="X2871" s="158"/>
      <c r="Y2871" s="297">
        <f t="shared" ref="Y2871:Y2934" si="130">SUM($Q2871:$W2871)</f>
        <v>0</v>
      </c>
      <c r="Z2871" s="263"/>
      <c r="AA2871" s="263"/>
      <c r="AB2871" s="263"/>
      <c r="AC2871" s="263"/>
      <c r="AD2871" s="263"/>
      <c r="AE2871" s="263"/>
      <c r="AF2871" s="263">
        <v>1</v>
      </c>
      <c r="AG2871" s="158">
        <v>45083</v>
      </c>
      <c r="AH2871" s="297">
        <f t="shared" si="128"/>
        <v>1</v>
      </c>
      <c r="AI2871" s="573"/>
      <c r="AJ2871" s="574" t="s">
        <v>659</v>
      </c>
      <c r="AK2871" s="574" t="s">
        <v>430</v>
      </c>
      <c r="AL2871" s="574"/>
      <c r="AM2871" s="574"/>
      <c r="AN2871" s="574"/>
      <c r="AO2871" s="574"/>
      <c r="AP2871" s="574"/>
      <c r="AQ2871" s="574"/>
      <c r="AR2871" s="574"/>
      <c r="AS2871" s="575"/>
      <c r="AT2871" s="576"/>
      <c r="AU2871" s="575"/>
      <c r="AV2871" s="577"/>
      <c r="AW2871" s="159"/>
    </row>
    <row r="2872" spans="1:49" ht="25.5">
      <c r="A2872" s="395"/>
      <c r="B2872" s="395">
        <v>5415621100</v>
      </c>
      <c r="C2872" s="263" t="s">
        <v>9991</v>
      </c>
      <c r="D2872" s="263" t="s">
        <v>9992</v>
      </c>
      <c r="E2872" s="263" t="s">
        <v>5024</v>
      </c>
      <c r="F2872" s="263" t="s">
        <v>422</v>
      </c>
      <c r="G2872" s="263" t="s">
        <v>655</v>
      </c>
      <c r="H2872" s="263"/>
      <c r="I2872" s="263"/>
      <c r="J2872" s="263"/>
      <c r="K2872" s="263"/>
      <c r="L2872" s="263"/>
      <c r="M2872" s="263"/>
      <c r="N2872" s="263"/>
      <c r="O2872" s="158"/>
      <c r="P2872" s="296">
        <f t="shared" si="129"/>
        <v>0</v>
      </c>
      <c r="Q2872" s="263"/>
      <c r="R2872" s="263"/>
      <c r="S2872" s="263"/>
      <c r="T2872" s="263"/>
      <c r="U2872" s="263"/>
      <c r="V2872" s="263"/>
      <c r="W2872" s="263"/>
      <c r="X2872" s="158"/>
      <c r="Y2872" s="297">
        <f t="shared" si="130"/>
        <v>0</v>
      </c>
      <c r="Z2872" s="263"/>
      <c r="AA2872" s="263"/>
      <c r="AB2872" s="263"/>
      <c r="AC2872" s="263"/>
      <c r="AD2872" s="263"/>
      <c r="AE2872" s="263"/>
      <c r="AF2872" s="263"/>
      <c r="AG2872" s="158">
        <v>45211</v>
      </c>
      <c r="AH2872" s="297">
        <f t="shared" si="128"/>
        <v>0</v>
      </c>
      <c r="AI2872" s="573"/>
      <c r="AJ2872" s="574" t="s">
        <v>659</v>
      </c>
      <c r="AK2872" s="574" t="s">
        <v>430</v>
      </c>
      <c r="AL2872" s="574"/>
      <c r="AM2872" s="574"/>
      <c r="AN2872" s="574"/>
      <c r="AO2872" s="574"/>
      <c r="AP2872" s="574"/>
      <c r="AQ2872" s="574"/>
      <c r="AR2872" s="574"/>
      <c r="AS2872" s="575"/>
      <c r="AT2872" s="576"/>
      <c r="AU2872" s="575"/>
      <c r="AV2872" s="577"/>
      <c r="AW2872" s="159"/>
    </row>
    <row r="2873" spans="1:49" ht="15">
      <c r="A2873" s="395"/>
      <c r="B2873" s="395">
        <v>5475722300</v>
      </c>
      <c r="C2873" s="263" t="s">
        <v>9993</v>
      </c>
      <c r="D2873" s="263" t="s">
        <v>9994</v>
      </c>
      <c r="E2873" s="263" t="s">
        <v>5025</v>
      </c>
      <c r="F2873" s="263" t="s">
        <v>422</v>
      </c>
      <c r="G2873" s="263" t="s">
        <v>655</v>
      </c>
      <c r="H2873" s="263"/>
      <c r="I2873" s="263"/>
      <c r="J2873" s="263"/>
      <c r="K2873" s="263"/>
      <c r="L2873" s="263"/>
      <c r="M2873" s="263"/>
      <c r="N2873" s="263"/>
      <c r="O2873" s="158"/>
      <c r="P2873" s="296">
        <f t="shared" si="129"/>
        <v>0</v>
      </c>
      <c r="Q2873" s="263"/>
      <c r="R2873" s="263"/>
      <c r="S2873" s="263"/>
      <c r="T2873" s="263"/>
      <c r="U2873" s="263"/>
      <c r="V2873" s="263"/>
      <c r="W2873" s="263"/>
      <c r="X2873" s="158"/>
      <c r="Y2873" s="297">
        <f t="shared" si="130"/>
        <v>0</v>
      </c>
      <c r="Z2873" s="263"/>
      <c r="AA2873" s="263"/>
      <c r="AB2873" s="263"/>
      <c r="AC2873" s="263"/>
      <c r="AD2873" s="263"/>
      <c r="AE2873" s="263"/>
      <c r="AF2873" s="263">
        <v>2</v>
      </c>
      <c r="AG2873" s="158">
        <v>45282</v>
      </c>
      <c r="AH2873" s="297">
        <f t="shared" si="128"/>
        <v>2</v>
      </c>
      <c r="AI2873" s="573"/>
      <c r="AJ2873" s="574" t="s">
        <v>659</v>
      </c>
      <c r="AK2873" s="574" t="s">
        <v>430</v>
      </c>
      <c r="AL2873" s="574"/>
      <c r="AM2873" s="574"/>
      <c r="AN2873" s="574"/>
      <c r="AO2873" s="574"/>
      <c r="AP2873" s="574"/>
      <c r="AQ2873" s="574"/>
      <c r="AR2873" s="574"/>
      <c r="AS2873" s="575"/>
      <c r="AT2873" s="576"/>
      <c r="AU2873" s="575"/>
      <c r="AV2873" s="577"/>
      <c r="AW2873" s="159"/>
    </row>
    <row r="2874" spans="1:49" ht="25.5">
      <c r="A2874" s="395"/>
      <c r="B2874" s="395">
        <v>4662410600</v>
      </c>
      <c r="C2874" s="263" t="s">
        <v>9995</v>
      </c>
      <c r="D2874" s="263" t="s">
        <v>9996</v>
      </c>
      <c r="E2874" s="263" t="s">
        <v>5026</v>
      </c>
      <c r="F2874" s="263" t="s">
        <v>422</v>
      </c>
      <c r="G2874" s="263" t="s">
        <v>655</v>
      </c>
      <c r="H2874" s="263"/>
      <c r="I2874" s="263"/>
      <c r="J2874" s="263"/>
      <c r="K2874" s="263"/>
      <c r="L2874" s="263"/>
      <c r="M2874" s="263"/>
      <c r="N2874" s="263"/>
      <c r="O2874" s="158"/>
      <c r="P2874" s="296">
        <f t="shared" si="129"/>
        <v>0</v>
      </c>
      <c r="Q2874" s="263"/>
      <c r="R2874" s="263"/>
      <c r="S2874" s="263"/>
      <c r="T2874" s="263"/>
      <c r="U2874" s="263"/>
      <c r="V2874" s="263"/>
      <c r="W2874" s="263"/>
      <c r="X2874" s="158"/>
      <c r="Y2874" s="297">
        <f t="shared" si="130"/>
        <v>0</v>
      </c>
      <c r="Z2874" s="263"/>
      <c r="AA2874" s="263"/>
      <c r="AB2874" s="263"/>
      <c r="AC2874" s="263"/>
      <c r="AD2874" s="263"/>
      <c r="AE2874" s="263"/>
      <c r="AF2874" s="263">
        <v>1</v>
      </c>
      <c r="AG2874" s="158">
        <v>45286</v>
      </c>
      <c r="AH2874" s="297">
        <f t="shared" si="128"/>
        <v>1</v>
      </c>
      <c r="AI2874" s="573"/>
      <c r="AJ2874" s="574" t="s">
        <v>659</v>
      </c>
      <c r="AK2874" s="574" t="s">
        <v>430</v>
      </c>
      <c r="AL2874" s="574"/>
      <c r="AM2874" s="574"/>
      <c r="AN2874" s="574"/>
      <c r="AO2874" s="574"/>
      <c r="AP2874" s="574"/>
      <c r="AQ2874" s="574"/>
      <c r="AR2874" s="574"/>
      <c r="AS2874" s="575"/>
      <c r="AT2874" s="576"/>
      <c r="AU2874" s="575"/>
      <c r="AV2874" s="577"/>
      <c r="AW2874" s="159"/>
    </row>
    <row r="2875" spans="1:49" ht="25.5">
      <c r="A2875" s="395"/>
      <c r="B2875" s="395">
        <v>4315205400</v>
      </c>
      <c r="C2875" s="263" t="s">
        <v>9997</v>
      </c>
      <c r="D2875" s="263" t="s">
        <v>9998</v>
      </c>
      <c r="E2875" s="263" t="s">
        <v>5027</v>
      </c>
      <c r="F2875" s="263" t="s">
        <v>422</v>
      </c>
      <c r="G2875" s="263" t="s">
        <v>655</v>
      </c>
      <c r="H2875" s="263"/>
      <c r="I2875" s="263"/>
      <c r="J2875" s="263"/>
      <c r="K2875" s="263"/>
      <c r="L2875" s="263"/>
      <c r="M2875" s="263"/>
      <c r="N2875" s="263"/>
      <c r="O2875" s="158"/>
      <c r="P2875" s="296">
        <f t="shared" si="129"/>
        <v>0</v>
      </c>
      <c r="Q2875" s="263"/>
      <c r="R2875" s="263"/>
      <c r="S2875" s="263"/>
      <c r="T2875" s="263"/>
      <c r="U2875" s="263"/>
      <c r="V2875" s="263"/>
      <c r="W2875" s="263"/>
      <c r="X2875" s="158"/>
      <c r="Y2875" s="297">
        <f t="shared" si="130"/>
        <v>0</v>
      </c>
      <c r="Z2875" s="263"/>
      <c r="AA2875" s="263"/>
      <c r="AB2875" s="263"/>
      <c r="AC2875" s="263"/>
      <c r="AD2875" s="263"/>
      <c r="AE2875" s="263"/>
      <c r="AF2875" s="263">
        <v>3</v>
      </c>
      <c r="AG2875" s="158">
        <v>45217</v>
      </c>
      <c r="AH2875" s="297">
        <f t="shared" si="128"/>
        <v>3</v>
      </c>
      <c r="AI2875" s="573"/>
      <c r="AJ2875" s="574" t="s">
        <v>659</v>
      </c>
      <c r="AK2875" s="574" t="s">
        <v>430</v>
      </c>
      <c r="AL2875" s="574"/>
      <c r="AM2875" s="574"/>
      <c r="AN2875" s="574"/>
      <c r="AO2875" s="574"/>
      <c r="AP2875" s="574"/>
      <c r="AQ2875" s="574"/>
      <c r="AR2875" s="574"/>
      <c r="AS2875" s="575"/>
      <c r="AT2875" s="576"/>
      <c r="AU2875" s="575"/>
      <c r="AV2875" s="577"/>
      <c r="AW2875" s="159"/>
    </row>
    <row r="2876" spans="1:49" ht="25.5">
      <c r="A2876" s="395"/>
      <c r="B2876" s="395">
        <v>4720913000</v>
      </c>
      <c r="C2876" s="263" t="s">
        <v>9999</v>
      </c>
      <c r="D2876" s="263" t="s">
        <v>10000</v>
      </c>
      <c r="E2876" s="263" t="s">
        <v>5028</v>
      </c>
      <c r="F2876" s="263" t="s">
        <v>422</v>
      </c>
      <c r="G2876" s="263" t="s">
        <v>655</v>
      </c>
      <c r="H2876" s="263"/>
      <c r="I2876" s="263"/>
      <c r="J2876" s="263"/>
      <c r="K2876" s="263"/>
      <c r="L2876" s="263"/>
      <c r="M2876" s="263"/>
      <c r="N2876" s="263"/>
      <c r="O2876" s="158"/>
      <c r="P2876" s="296">
        <f t="shared" si="129"/>
        <v>0</v>
      </c>
      <c r="Q2876" s="263"/>
      <c r="R2876" s="263"/>
      <c r="S2876" s="263"/>
      <c r="T2876" s="263"/>
      <c r="U2876" s="263"/>
      <c r="V2876" s="263"/>
      <c r="W2876" s="263"/>
      <c r="X2876" s="158"/>
      <c r="Y2876" s="297">
        <f t="shared" si="130"/>
        <v>0</v>
      </c>
      <c r="Z2876" s="263"/>
      <c r="AA2876" s="263"/>
      <c r="AB2876" s="263"/>
      <c r="AC2876" s="263"/>
      <c r="AD2876" s="263"/>
      <c r="AE2876" s="263"/>
      <c r="AF2876" s="263">
        <v>1</v>
      </c>
      <c r="AG2876" s="158">
        <v>45140</v>
      </c>
      <c r="AH2876" s="297">
        <f t="shared" si="128"/>
        <v>1</v>
      </c>
      <c r="AI2876" s="573"/>
      <c r="AJ2876" s="574" t="s">
        <v>659</v>
      </c>
      <c r="AK2876" s="574" t="s">
        <v>430</v>
      </c>
      <c r="AL2876" s="574"/>
      <c r="AM2876" s="574"/>
      <c r="AN2876" s="574"/>
      <c r="AO2876" s="574"/>
      <c r="AP2876" s="574"/>
      <c r="AQ2876" s="574"/>
      <c r="AR2876" s="574"/>
      <c r="AS2876" s="575"/>
      <c r="AT2876" s="576"/>
      <c r="AU2876" s="575"/>
      <c r="AV2876" s="577"/>
      <c r="AW2876" s="159"/>
    </row>
    <row r="2877" spans="1:49" ht="25.5">
      <c r="A2877" s="395"/>
      <c r="B2877" s="395">
        <v>6310922600</v>
      </c>
      <c r="C2877" s="263" t="s">
        <v>10001</v>
      </c>
      <c r="D2877" s="263" t="s">
        <v>10002</v>
      </c>
      <c r="E2877" s="263" t="s">
        <v>5029</v>
      </c>
      <c r="F2877" s="263" t="s">
        <v>422</v>
      </c>
      <c r="G2877" s="263" t="s">
        <v>655</v>
      </c>
      <c r="H2877" s="263"/>
      <c r="I2877" s="263"/>
      <c r="J2877" s="263"/>
      <c r="K2877" s="263"/>
      <c r="L2877" s="263"/>
      <c r="M2877" s="263"/>
      <c r="N2877" s="263"/>
      <c r="O2877" s="158"/>
      <c r="P2877" s="296">
        <f t="shared" si="129"/>
        <v>0</v>
      </c>
      <c r="Q2877" s="263"/>
      <c r="R2877" s="263"/>
      <c r="S2877" s="263"/>
      <c r="T2877" s="263"/>
      <c r="U2877" s="263"/>
      <c r="V2877" s="263"/>
      <c r="W2877" s="263"/>
      <c r="X2877" s="158"/>
      <c r="Y2877" s="297">
        <f t="shared" si="130"/>
        <v>0</v>
      </c>
      <c r="Z2877" s="263"/>
      <c r="AA2877" s="263"/>
      <c r="AB2877" s="263"/>
      <c r="AC2877" s="263"/>
      <c r="AD2877" s="263"/>
      <c r="AE2877" s="263"/>
      <c r="AF2877" s="263">
        <v>1</v>
      </c>
      <c r="AG2877" s="158">
        <v>45029</v>
      </c>
      <c r="AH2877" s="297">
        <f t="shared" si="128"/>
        <v>1</v>
      </c>
      <c r="AI2877" s="573"/>
      <c r="AJ2877" s="574" t="s">
        <v>659</v>
      </c>
      <c r="AK2877" s="574" t="s">
        <v>430</v>
      </c>
      <c r="AL2877" s="574"/>
      <c r="AM2877" s="574"/>
      <c r="AN2877" s="574"/>
      <c r="AO2877" s="574"/>
      <c r="AP2877" s="574"/>
      <c r="AQ2877" s="574"/>
      <c r="AR2877" s="574"/>
      <c r="AS2877" s="575"/>
      <c r="AT2877" s="576"/>
      <c r="AU2877" s="575"/>
      <c r="AV2877" s="577"/>
      <c r="AW2877" s="159"/>
    </row>
    <row r="2878" spans="1:49" ht="25.5">
      <c r="A2878" s="395"/>
      <c r="B2878" s="395">
        <v>4547341500</v>
      </c>
      <c r="C2878" s="263" t="s">
        <v>10003</v>
      </c>
      <c r="D2878" s="263" t="s">
        <v>10004</v>
      </c>
      <c r="E2878" s="263" t="s">
        <v>5030</v>
      </c>
      <c r="F2878" s="263" t="s">
        <v>422</v>
      </c>
      <c r="G2878" s="263" t="s">
        <v>655</v>
      </c>
      <c r="H2878" s="263"/>
      <c r="I2878" s="263"/>
      <c r="J2878" s="263"/>
      <c r="K2878" s="263"/>
      <c r="L2878" s="263"/>
      <c r="M2878" s="263"/>
      <c r="N2878" s="263"/>
      <c r="O2878" s="158"/>
      <c r="P2878" s="296">
        <f t="shared" si="129"/>
        <v>0</v>
      </c>
      <c r="Q2878" s="263"/>
      <c r="R2878" s="263"/>
      <c r="S2878" s="263"/>
      <c r="T2878" s="263"/>
      <c r="U2878" s="263"/>
      <c r="V2878" s="263"/>
      <c r="W2878" s="263"/>
      <c r="X2878" s="158"/>
      <c r="Y2878" s="297">
        <f t="shared" si="130"/>
        <v>0</v>
      </c>
      <c r="Z2878" s="263"/>
      <c r="AA2878" s="263"/>
      <c r="AB2878" s="263"/>
      <c r="AC2878" s="263"/>
      <c r="AD2878" s="263"/>
      <c r="AE2878" s="263"/>
      <c r="AF2878" s="263">
        <v>1</v>
      </c>
      <c r="AG2878" s="158">
        <v>45083</v>
      </c>
      <c r="AH2878" s="297">
        <f t="shared" si="128"/>
        <v>1</v>
      </c>
      <c r="AI2878" s="573"/>
      <c r="AJ2878" s="574" t="s">
        <v>659</v>
      </c>
      <c r="AK2878" s="574" t="s">
        <v>430</v>
      </c>
      <c r="AL2878" s="574"/>
      <c r="AM2878" s="574"/>
      <c r="AN2878" s="574"/>
      <c r="AO2878" s="574"/>
      <c r="AP2878" s="574"/>
      <c r="AQ2878" s="574"/>
      <c r="AR2878" s="574"/>
      <c r="AS2878" s="575"/>
      <c r="AT2878" s="576"/>
      <c r="AU2878" s="575"/>
      <c r="AV2878" s="577"/>
      <c r="AW2878" s="159"/>
    </row>
    <row r="2879" spans="1:49" ht="25.5">
      <c r="A2879" s="395"/>
      <c r="B2879" s="395">
        <v>4535130300</v>
      </c>
      <c r="C2879" s="263" t="s">
        <v>10005</v>
      </c>
      <c r="D2879" s="263" t="s">
        <v>10006</v>
      </c>
      <c r="E2879" s="263" t="s">
        <v>5031</v>
      </c>
      <c r="F2879" s="263" t="s">
        <v>422</v>
      </c>
      <c r="G2879" s="263" t="s">
        <v>655</v>
      </c>
      <c r="H2879" s="263"/>
      <c r="I2879" s="263"/>
      <c r="J2879" s="263"/>
      <c r="K2879" s="263"/>
      <c r="L2879" s="263"/>
      <c r="M2879" s="263"/>
      <c r="N2879" s="263"/>
      <c r="O2879" s="158"/>
      <c r="P2879" s="296">
        <f t="shared" si="129"/>
        <v>0</v>
      </c>
      <c r="Q2879" s="263"/>
      <c r="R2879" s="263"/>
      <c r="S2879" s="263"/>
      <c r="T2879" s="263"/>
      <c r="U2879" s="263"/>
      <c r="V2879" s="263"/>
      <c r="W2879" s="263"/>
      <c r="X2879" s="158"/>
      <c r="Y2879" s="297">
        <f t="shared" si="130"/>
        <v>0</v>
      </c>
      <c r="Z2879" s="263"/>
      <c r="AA2879" s="263"/>
      <c r="AB2879" s="263"/>
      <c r="AC2879" s="263"/>
      <c r="AD2879" s="263"/>
      <c r="AE2879" s="263"/>
      <c r="AF2879" s="263">
        <v>1</v>
      </c>
      <c r="AG2879" s="158">
        <v>45264</v>
      </c>
      <c r="AH2879" s="297">
        <f t="shared" si="128"/>
        <v>1</v>
      </c>
      <c r="AI2879" s="573"/>
      <c r="AJ2879" s="574" t="s">
        <v>659</v>
      </c>
      <c r="AK2879" s="574" t="s">
        <v>430</v>
      </c>
      <c r="AL2879" s="574"/>
      <c r="AM2879" s="574"/>
      <c r="AN2879" s="574"/>
      <c r="AO2879" s="574"/>
      <c r="AP2879" s="574"/>
      <c r="AQ2879" s="574"/>
      <c r="AR2879" s="574"/>
      <c r="AS2879" s="575"/>
      <c r="AT2879" s="576"/>
      <c r="AU2879" s="575"/>
      <c r="AV2879" s="577"/>
      <c r="AW2879" s="159"/>
    </row>
    <row r="2880" spans="1:49" ht="15">
      <c r="A2880" s="395"/>
      <c r="B2880" s="395">
        <v>4712422500</v>
      </c>
      <c r="C2880" s="263" t="s">
        <v>10007</v>
      </c>
      <c r="D2880" s="263" t="s">
        <v>10008</v>
      </c>
      <c r="E2880" s="263" t="s">
        <v>5032</v>
      </c>
      <c r="F2880" s="263" t="s">
        <v>422</v>
      </c>
      <c r="G2880" s="263" t="s">
        <v>655</v>
      </c>
      <c r="H2880" s="263"/>
      <c r="I2880" s="263"/>
      <c r="J2880" s="263"/>
      <c r="K2880" s="263"/>
      <c r="L2880" s="263"/>
      <c r="M2880" s="263"/>
      <c r="N2880" s="263"/>
      <c r="O2880" s="158"/>
      <c r="P2880" s="296">
        <f t="shared" si="129"/>
        <v>0</v>
      </c>
      <c r="Q2880" s="263"/>
      <c r="R2880" s="263"/>
      <c r="S2880" s="263"/>
      <c r="T2880" s="263"/>
      <c r="U2880" s="263"/>
      <c r="V2880" s="263"/>
      <c r="W2880" s="263"/>
      <c r="X2880" s="158"/>
      <c r="Y2880" s="297">
        <f t="shared" si="130"/>
        <v>0</v>
      </c>
      <c r="Z2880" s="263"/>
      <c r="AA2880" s="263"/>
      <c r="AB2880" s="263"/>
      <c r="AC2880" s="263"/>
      <c r="AD2880" s="263"/>
      <c r="AE2880" s="263"/>
      <c r="AF2880" s="263">
        <v>2</v>
      </c>
      <c r="AG2880" s="158">
        <v>45015</v>
      </c>
      <c r="AH2880" s="297">
        <f t="shared" si="128"/>
        <v>2</v>
      </c>
      <c r="AI2880" s="573"/>
      <c r="AJ2880" s="574" t="s">
        <v>659</v>
      </c>
      <c r="AK2880" s="574" t="s">
        <v>430</v>
      </c>
      <c r="AL2880" s="574"/>
      <c r="AM2880" s="574"/>
      <c r="AN2880" s="574"/>
      <c r="AO2880" s="574"/>
      <c r="AP2880" s="574"/>
      <c r="AQ2880" s="574"/>
      <c r="AR2880" s="574"/>
      <c r="AS2880" s="575"/>
      <c r="AT2880" s="576"/>
      <c r="AU2880" s="575"/>
      <c r="AV2880" s="577"/>
      <c r="AW2880" s="159"/>
    </row>
    <row r="2881" spans="1:49" ht="25.5">
      <c r="A2881" s="395"/>
      <c r="B2881" s="395">
        <v>4631610800</v>
      </c>
      <c r="C2881" s="263" t="s">
        <v>10009</v>
      </c>
      <c r="D2881" s="263" t="s">
        <v>10010</v>
      </c>
      <c r="E2881" s="263" t="s">
        <v>5033</v>
      </c>
      <c r="F2881" s="263" t="s">
        <v>422</v>
      </c>
      <c r="G2881" s="263" t="s">
        <v>655</v>
      </c>
      <c r="H2881" s="263"/>
      <c r="I2881" s="263"/>
      <c r="J2881" s="263"/>
      <c r="K2881" s="263"/>
      <c r="L2881" s="263"/>
      <c r="M2881" s="263"/>
      <c r="N2881" s="263"/>
      <c r="O2881" s="158"/>
      <c r="P2881" s="296">
        <f t="shared" si="129"/>
        <v>0</v>
      </c>
      <c r="Q2881" s="263"/>
      <c r="R2881" s="263"/>
      <c r="S2881" s="263"/>
      <c r="T2881" s="263"/>
      <c r="U2881" s="263"/>
      <c r="V2881" s="263"/>
      <c r="W2881" s="263"/>
      <c r="X2881" s="158"/>
      <c r="Y2881" s="297">
        <f t="shared" si="130"/>
        <v>0</v>
      </c>
      <c r="Z2881" s="263"/>
      <c r="AA2881" s="263"/>
      <c r="AB2881" s="263"/>
      <c r="AC2881" s="263"/>
      <c r="AD2881" s="263"/>
      <c r="AE2881" s="263"/>
      <c r="AF2881" s="263">
        <v>1</v>
      </c>
      <c r="AG2881" s="158">
        <v>45029</v>
      </c>
      <c r="AH2881" s="297">
        <f t="shared" si="128"/>
        <v>1</v>
      </c>
      <c r="AI2881" s="573"/>
      <c r="AJ2881" s="574" t="s">
        <v>659</v>
      </c>
      <c r="AK2881" s="574" t="s">
        <v>430</v>
      </c>
      <c r="AL2881" s="574"/>
      <c r="AM2881" s="574"/>
      <c r="AN2881" s="574"/>
      <c r="AO2881" s="574"/>
      <c r="AP2881" s="574"/>
      <c r="AQ2881" s="574"/>
      <c r="AR2881" s="574"/>
      <c r="AS2881" s="575"/>
      <c r="AT2881" s="576"/>
      <c r="AU2881" s="575"/>
      <c r="AV2881" s="577"/>
      <c r="AW2881" s="159"/>
    </row>
    <row r="2882" spans="1:49" ht="15">
      <c r="A2882" s="395"/>
      <c r="B2882" s="395">
        <v>6712210200</v>
      </c>
      <c r="C2882" s="263" t="s">
        <v>10011</v>
      </c>
      <c r="D2882" s="263" t="s">
        <v>10012</v>
      </c>
      <c r="E2882" s="263" t="s">
        <v>5034</v>
      </c>
      <c r="F2882" s="263" t="s">
        <v>422</v>
      </c>
      <c r="G2882" s="263" t="s">
        <v>655</v>
      </c>
      <c r="H2882" s="263"/>
      <c r="I2882" s="263"/>
      <c r="J2882" s="263"/>
      <c r="K2882" s="263"/>
      <c r="L2882" s="263"/>
      <c r="M2882" s="263"/>
      <c r="N2882" s="263"/>
      <c r="O2882" s="158"/>
      <c r="P2882" s="296">
        <f t="shared" si="129"/>
        <v>0</v>
      </c>
      <c r="Q2882" s="263"/>
      <c r="R2882" s="263"/>
      <c r="S2882" s="263"/>
      <c r="T2882" s="263"/>
      <c r="U2882" s="263"/>
      <c r="V2882" s="263"/>
      <c r="W2882" s="263"/>
      <c r="X2882" s="158"/>
      <c r="Y2882" s="297">
        <f t="shared" si="130"/>
        <v>0</v>
      </c>
      <c r="Z2882" s="263"/>
      <c r="AA2882" s="263"/>
      <c r="AB2882" s="263"/>
      <c r="AC2882" s="263"/>
      <c r="AD2882" s="263"/>
      <c r="AE2882" s="263"/>
      <c r="AF2882" s="263">
        <v>1</v>
      </c>
      <c r="AG2882" s="158">
        <v>44951</v>
      </c>
      <c r="AH2882" s="297">
        <f t="shared" si="128"/>
        <v>1</v>
      </c>
      <c r="AI2882" s="573"/>
      <c r="AJ2882" s="574" t="s">
        <v>659</v>
      </c>
      <c r="AK2882" s="574" t="s">
        <v>430</v>
      </c>
      <c r="AL2882" s="574"/>
      <c r="AM2882" s="574"/>
      <c r="AN2882" s="574"/>
      <c r="AO2882" s="574"/>
      <c r="AP2882" s="574"/>
      <c r="AQ2882" s="574"/>
      <c r="AR2882" s="574"/>
      <c r="AS2882" s="575"/>
      <c r="AT2882" s="576"/>
      <c r="AU2882" s="575"/>
      <c r="AV2882" s="577"/>
      <c r="AW2882" s="159"/>
    </row>
    <row r="2883" spans="1:49" ht="15">
      <c r="A2883" s="395"/>
      <c r="B2883" s="395">
        <v>4653430400</v>
      </c>
      <c r="C2883" s="263" t="s">
        <v>10013</v>
      </c>
      <c r="D2883" s="263" t="s">
        <v>10014</v>
      </c>
      <c r="E2883" s="263" t="s">
        <v>5035</v>
      </c>
      <c r="F2883" s="263" t="s">
        <v>422</v>
      </c>
      <c r="G2883" s="263" t="s">
        <v>655</v>
      </c>
      <c r="H2883" s="263"/>
      <c r="I2883" s="263"/>
      <c r="J2883" s="263"/>
      <c r="K2883" s="263"/>
      <c r="L2883" s="263"/>
      <c r="M2883" s="263"/>
      <c r="N2883" s="263"/>
      <c r="O2883" s="158"/>
      <c r="P2883" s="296">
        <f t="shared" si="129"/>
        <v>0</v>
      </c>
      <c r="Q2883" s="263"/>
      <c r="R2883" s="263"/>
      <c r="S2883" s="263"/>
      <c r="T2883" s="263"/>
      <c r="U2883" s="263"/>
      <c r="V2883" s="263"/>
      <c r="W2883" s="263"/>
      <c r="X2883" s="158"/>
      <c r="Y2883" s="297">
        <f t="shared" si="130"/>
        <v>0</v>
      </c>
      <c r="Z2883" s="263"/>
      <c r="AA2883" s="263"/>
      <c r="AB2883" s="263"/>
      <c r="AC2883" s="263"/>
      <c r="AD2883" s="263"/>
      <c r="AE2883" s="263"/>
      <c r="AF2883" s="263">
        <v>1</v>
      </c>
      <c r="AG2883" s="158">
        <v>44980</v>
      </c>
      <c r="AH2883" s="297">
        <f t="shared" si="128"/>
        <v>1</v>
      </c>
      <c r="AI2883" s="573"/>
      <c r="AJ2883" s="574" t="s">
        <v>659</v>
      </c>
      <c r="AK2883" s="574" t="s">
        <v>430</v>
      </c>
      <c r="AL2883" s="574"/>
      <c r="AM2883" s="574"/>
      <c r="AN2883" s="574"/>
      <c r="AO2883" s="574"/>
      <c r="AP2883" s="574"/>
      <c r="AQ2883" s="574"/>
      <c r="AR2883" s="574"/>
      <c r="AS2883" s="575"/>
      <c r="AT2883" s="576"/>
      <c r="AU2883" s="575"/>
      <c r="AV2883" s="577"/>
      <c r="AW2883" s="159"/>
    </row>
    <row r="2884" spans="1:49" ht="25.5">
      <c r="A2884" s="395"/>
      <c r="B2884" s="395">
        <v>4393822900</v>
      </c>
      <c r="C2884" s="263" t="s">
        <v>10015</v>
      </c>
      <c r="D2884" s="263" t="s">
        <v>10016</v>
      </c>
      <c r="E2884" s="263" t="s">
        <v>5036</v>
      </c>
      <c r="F2884" s="263" t="s">
        <v>422</v>
      </c>
      <c r="G2884" s="263" t="s">
        <v>655</v>
      </c>
      <c r="H2884" s="263"/>
      <c r="I2884" s="263"/>
      <c r="J2884" s="263"/>
      <c r="K2884" s="263"/>
      <c r="L2884" s="263"/>
      <c r="M2884" s="263"/>
      <c r="N2884" s="263"/>
      <c r="O2884" s="158"/>
      <c r="P2884" s="296">
        <f t="shared" si="129"/>
        <v>0</v>
      </c>
      <c r="Q2884" s="263"/>
      <c r="R2884" s="263"/>
      <c r="S2884" s="263"/>
      <c r="T2884" s="263"/>
      <c r="U2884" s="263"/>
      <c r="V2884" s="263"/>
      <c r="W2884" s="263"/>
      <c r="X2884" s="158"/>
      <c r="Y2884" s="297">
        <f t="shared" si="130"/>
        <v>0</v>
      </c>
      <c r="Z2884" s="263"/>
      <c r="AA2884" s="263"/>
      <c r="AB2884" s="263"/>
      <c r="AC2884" s="263"/>
      <c r="AD2884" s="263"/>
      <c r="AE2884" s="263"/>
      <c r="AF2884" s="263">
        <v>3</v>
      </c>
      <c r="AG2884" s="158">
        <v>45267</v>
      </c>
      <c r="AH2884" s="297">
        <f t="shared" si="128"/>
        <v>3</v>
      </c>
      <c r="AI2884" s="573"/>
      <c r="AJ2884" s="574" t="s">
        <v>659</v>
      </c>
      <c r="AK2884" s="574" t="s">
        <v>430</v>
      </c>
      <c r="AL2884" s="574"/>
      <c r="AM2884" s="574"/>
      <c r="AN2884" s="574"/>
      <c r="AO2884" s="574"/>
      <c r="AP2884" s="574"/>
      <c r="AQ2884" s="574"/>
      <c r="AR2884" s="574"/>
      <c r="AS2884" s="575"/>
      <c r="AT2884" s="576"/>
      <c r="AU2884" s="575"/>
      <c r="AV2884" s="577"/>
      <c r="AW2884" s="159"/>
    </row>
    <row r="2885" spans="1:49" ht="38.25">
      <c r="A2885" s="395"/>
      <c r="B2885" s="395">
        <v>4281801200</v>
      </c>
      <c r="C2885" s="263" t="s">
        <v>10017</v>
      </c>
      <c r="D2885" s="263" t="s">
        <v>10018</v>
      </c>
      <c r="E2885" s="263" t="s">
        <v>5037</v>
      </c>
      <c r="F2885" s="263" t="s">
        <v>422</v>
      </c>
      <c r="G2885" s="263" t="s">
        <v>655</v>
      </c>
      <c r="H2885" s="263"/>
      <c r="I2885" s="263"/>
      <c r="J2885" s="263"/>
      <c r="K2885" s="263"/>
      <c r="L2885" s="263"/>
      <c r="M2885" s="263"/>
      <c r="N2885" s="263"/>
      <c r="O2885" s="158"/>
      <c r="P2885" s="296">
        <f t="shared" si="129"/>
        <v>0</v>
      </c>
      <c r="Q2885" s="263"/>
      <c r="R2885" s="263"/>
      <c r="S2885" s="263"/>
      <c r="T2885" s="263"/>
      <c r="U2885" s="263"/>
      <c r="V2885" s="263"/>
      <c r="W2885" s="263"/>
      <c r="X2885" s="158"/>
      <c r="Y2885" s="297">
        <f t="shared" si="130"/>
        <v>0</v>
      </c>
      <c r="Z2885" s="263"/>
      <c r="AA2885" s="263"/>
      <c r="AB2885" s="263"/>
      <c r="AC2885" s="263"/>
      <c r="AD2885" s="263">
        <v>2</v>
      </c>
      <c r="AE2885" s="263"/>
      <c r="AF2885" s="263">
        <v>3</v>
      </c>
      <c r="AG2885" s="158">
        <v>45169</v>
      </c>
      <c r="AH2885" s="297">
        <f t="shared" si="128"/>
        <v>5</v>
      </c>
      <c r="AI2885" s="573"/>
      <c r="AJ2885" s="574" t="s">
        <v>659</v>
      </c>
      <c r="AK2885" s="574" t="s">
        <v>430</v>
      </c>
      <c r="AL2885" s="574" t="s">
        <v>671</v>
      </c>
      <c r="AM2885" s="574" t="s">
        <v>671</v>
      </c>
      <c r="AN2885" s="574"/>
      <c r="AO2885" s="574">
        <v>55</v>
      </c>
      <c r="AP2885" s="574"/>
      <c r="AQ2885" s="574"/>
      <c r="AR2885" s="574"/>
      <c r="AS2885" s="575"/>
      <c r="AT2885" s="576"/>
      <c r="AU2885" s="575" t="s">
        <v>672</v>
      </c>
      <c r="AV2885" s="577" t="s">
        <v>653</v>
      </c>
      <c r="AW2885" s="159" t="s">
        <v>16359</v>
      </c>
    </row>
    <row r="2886" spans="1:49" ht="25.5">
      <c r="A2886" s="395"/>
      <c r="B2886" s="395">
        <v>4470621000</v>
      </c>
      <c r="C2886" s="263" t="s">
        <v>10019</v>
      </c>
      <c r="D2886" s="263" t="s">
        <v>10020</v>
      </c>
      <c r="E2886" s="263" t="s">
        <v>5038</v>
      </c>
      <c r="F2886" s="263" t="s">
        <v>422</v>
      </c>
      <c r="G2886" s="263" t="s">
        <v>655</v>
      </c>
      <c r="H2886" s="263"/>
      <c r="I2886" s="263"/>
      <c r="J2886" s="263"/>
      <c r="K2886" s="263"/>
      <c r="L2886" s="263"/>
      <c r="M2886" s="263"/>
      <c r="N2886" s="263"/>
      <c r="O2886" s="158"/>
      <c r="P2886" s="296">
        <f t="shared" si="129"/>
        <v>0</v>
      </c>
      <c r="Q2886" s="263"/>
      <c r="R2886" s="263"/>
      <c r="S2886" s="263"/>
      <c r="T2886" s="263"/>
      <c r="U2886" s="263"/>
      <c r="V2886" s="263"/>
      <c r="W2886" s="263"/>
      <c r="X2886" s="158"/>
      <c r="Y2886" s="297">
        <f t="shared" si="130"/>
        <v>0</v>
      </c>
      <c r="Z2886" s="263"/>
      <c r="AA2886" s="263"/>
      <c r="AB2886" s="263"/>
      <c r="AC2886" s="263"/>
      <c r="AD2886" s="263"/>
      <c r="AE2886" s="263"/>
      <c r="AF2886" s="263">
        <v>1</v>
      </c>
      <c r="AG2886" s="158">
        <v>45120</v>
      </c>
      <c r="AH2886" s="297">
        <f t="shared" si="128"/>
        <v>1</v>
      </c>
      <c r="AI2886" s="573"/>
      <c r="AJ2886" s="574" t="s">
        <v>659</v>
      </c>
      <c r="AK2886" s="574" t="s">
        <v>430</v>
      </c>
      <c r="AL2886" s="574"/>
      <c r="AM2886" s="574"/>
      <c r="AN2886" s="574"/>
      <c r="AO2886" s="574"/>
      <c r="AP2886" s="574"/>
      <c r="AQ2886" s="574"/>
      <c r="AR2886" s="574"/>
      <c r="AS2886" s="575"/>
      <c r="AT2886" s="576"/>
      <c r="AU2886" s="575"/>
      <c r="AV2886" s="577"/>
      <c r="AW2886" s="159"/>
    </row>
    <row r="2887" spans="1:49" ht="15">
      <c r="A2887" s="395"/>
      <c r="B2887" s="395">
        <v>4532120700</v>
      </c>
      <c r="C2887" s="263" t="s">
        <v>10021</v>
      </c>
      <c r="D2887" s="263" t="s">
        <v>10022</v>
      </c>
      <c r="E2887" s="263" t="s">
        <v>5039</v>
      </c>
      <c r="F2887" s="263" t="s">
        <v>422</v>
      </c>
      <c r="G2887" s="263" t="s">
        <v>655</v>
      </c>
      <c r="H2887" s="263"/>
      <c r="I2887" s="263"/>
      <c r="J2887" s="263"/>
      <c r="K2887" s="263"/>
      <c r="L2887" s="263"/>
      <c r="M2887" s="263"/>
      <c r="N2887" s="263"/>
      <c r="O2887" s="158"/>
      <c r="P2887" s="296">
        <f t="shared" si="129"/>
        <v>0</v>
      </c>
      <c r="Q2887" s="263"/>
      <c r="R2887" s="263"/>
      <c r="S2887" s="263"/>
      <c r="T2887" s="263"/>
      <c r="U2887" s="263"/>
      <c r="V2887" s="263"/>
      <c r="W2887" s="263"/>
      <c r="X2887" s="158"/>
      <c r="Y2887" s="297">
        <f t="shared" si="130"/>
        <v>0</v>
      </c>
      <c r="Z2887" s="263"/>
      <c r="AA2887" s="263"/>
      <c r="AB2887" s="263"/>
      <c r="AC2887" s="263"/>
      <c r="AD2887" s="263"/>
      <c r="AE2887" s="263"/>
      <c r="AF2887" s="263">
        <v>1</v>
      </c>
      <c r="AG2887" s="158">
        <v>45099</v>
      </c>
      <c r="AH2887" s="297">
        <f t="shared" si="128"/>
        <v>1</v>
      </c>
      <c r="AI2887" s="573"/>
      <c r="AJ2887" s="574" t="s">
        <v>659</v>
      </c>
      <c r="AK2887" s="574" t="s">
        <v>430</v>
      </c>
      <c r="AL2887" s="574"/>
      <c r="AM2887" s="574"/>
      <c r="AN2887" s="574"/>
      <c r="AO2887" s="574"/>
      <c r="AP2887" s="574"/>
      <c r="AQ2887" s="574"/>
      <c r="AR2887" s="574"/>
      <c r="AS2887" s="575"/>
      <c r="AT2887" s="576"/>
      <c r="AU2887" s="575"/>
      <c r="AV2887" s="577"/>
      <c r="AW2887" s="159"/>
    </row>
    <row r="2888" spans="1:49" ht="25.5">
      <c r="A2888" s="395"/>
      <c r="B2888" s="395">
        <v>4720121600</v>
      </c>
      <c r="C2888" s="263" t="s">
        <v>10023</v>
      </c>
      <c r="D2888" s="263" t="s">
        <v>10024</v>
      </c>
      <c r="E2888" s="263" t="s">
        <v>5040</v>
      </c>
      <c r="F2888" s="263" t="s">
        <v>422</v>
      </c>
      <c r="G2888" s="263" t="s">
        <v>655</v>
      </c>
      <c r="H2888" s="263"/>
      <c r="I2888" s="263"/>
      <c r="J2888" s="263"/>
      <c r="K2888" s="263"/>
      <c r="L2888" s="263"/>
      <c r="M2888" s="263"/>
      <c r="N2888" s="263"/>
      <c r="O2888" s="158"/>
      <c r="P2888" s="296">
        <f t="shared" si="129"/>
        <v>0</v>
      </c>
      <c r="Q2888" s="263"/>
      <c r="R2888" s="263"/>
      <c r="S2888" s="263"/>
      <c r="T2888" s="263"/>
      <c r="U2888" s="263"/>
      <c r="V2888" s="263"/>
      <c r="W2888" s="263"/>
      <c r="X2888" s="158"/>
      <c r="Y2888" s="297">
        <f t="shared" si="130"/>
        <v>0</v>
      </c>
      <c r="Z2888" s="263"/>
      <c r="AA2888" s="263"/>
      <c r="AB2888" s="263"/>
      <c r="AC2888" s="263"/>
      <c r="AD2888" s="263"/>
      <c r="AE2888" s="263"/>
      <c r="AF2888" s="263">
        <v>2</v>
      </c>
      <c r="AG2888" s="158">
        <v>45139</v>
      </c>
      <c r="AH2888" s="297">
        <f t="shared" si="128"/>
        <v>2</v>
      </c>
      <c r="AI2888" s="573"/>
      <c r="AJ2888" s="574" t="s">
        <v>659</v>
      </c>
      <c r="AK2888" s="574" t="s">
        <v>430</v>
      </c>
      <c r="AL2888" s="574"/>
      <c r="AM2888" s="574"/>
      <c r="AN2888" s="574"/>
      <c r="AO2888" s="574"/>
      <c r="AP2888" s="574"/>
      <c r="AQ2888" s="574"/>
      <c r="AR2888" s="574"/>
      <c r="AS2888" s="575"/>
      <c r="AT2888" s="576"/>
      <c r="AU2888" s="575"/>
      <c r="AV2888" s="577"/>
      <c r="AW2888" s="159"/>
    </row>
    <row r="2889" spans="1:49" ht="25.5">
      <c r="A2889" s="395"/>
      <c r="B2889" s="395">
        <v>3503500100</v>
      </c>
      <c r="C2889" s="263" t="s">
        <v>10025</v>
      </c>
      <c r="D2889" s="263" t="s">
        <v>10026</v>
      </c>
      <c r="E2889" s="263" t="s">
        <v>5041</v>
      </c>
      <c r="F2889" s="263" t="s">
        <v>422</v>
      </c>
      <c r="G2889" s="263" t="s">
        <v>655</v>
      </c>
      <c r="H2889" s="263"/>
      <c r="I2889" s="263"/>
      <c r="J2889" s="263"/>
      <c r="K2889" s="263"/>
      <c r="L2889" s="263"/>
      <c r="M2889" s="263"/>
      <c r="N2889" s="263"/>
      <c r="O2889" s="158"/>
      <c r="P2889" s="296">
        <f t="shared" si="129"/>
        <v>0</v>
      </c>
      <c r="Q2889" s="263"/>
      <c r="R2889" s="263"/>
      <c r="S2889" s="263"/>
      <c r="T2889" s="263"/>
      <c r="U2889" s="263"/>
      <c r="V2889" s="263"/>
      <c r="W2889" s="263"/>
      <c r="X2889" s="158"/>
      <c r="Y2889" s="297">
        <f t="shared" si="130"/>
        <v>0</v>
      </c>
      <c r="Z2889" s="263"/>
      <c r="AA2889" s="263"/>
      <c r="AB2889" s="263"/>
      <c r="AC2889" s="263"/>
      <c r="AD2889" s="263"/>
      <c r="AE2889" s="263"/>
      <c r="AF2889" s="263">
        <v>1</v>
      </c>
      <c r="AG2889" s="158">
        <v>45021</v>
      </c>
      <c r="AH2889" s="297">
        <f t="shared" si="128"/>
        <v>1</v>
      </c>
      <c r="AI2889" s="573"/>
      <c r="AJ2889" s="574" t="s">
        <v>659</v>
      </c>
      <c r="AK2889" s="574" t="s">
        <v>430</v>
      </c>
      <c r="AL2889" s="574"/>
      <c r="AM2889" s="574"/>
      <c r="AN2889" s="574"/>
      <c r="AO2889" s="574"/>
      <c r="AP2889" s="574"/>
      <c r="AQ2889" s="574"/>
      <c r="AR2889" s="574"/>
      <c r="AS2889" s="575"/>
      <c r="AT2889" s="576"/>
      <c r="AU2889" s="575"/>
      <c r="AV2889" s="577"/>
      <c r="AW2889" s="159"/>
    </row>
    <row r="2890" spans="1:49" ht="25.5">
      <c r="A2890" s="395"/>
      <c r="B2890" s="395">
        <v>3615341700</v>
      </c>
      <c r="C2890" s="263" t="s">
        <v>10027</v>
      </c>
      <c r="D2890" s="263" t="s">
        <v>10028</v>
      </c>
      <c r="E2890" s="263" t="s">
        <v>5042</v>
      </c>
      <c r="F2890" s="263" t="s">
        <v>422</v>
      </c>
      <c r="G2890" s="263" t="s">
        <v>655</v>
      </c>
      <c r="H2890" s="263"/>
      <c r="I2890" s="263"/>
      <c r="J2890" s="263"/>
      <c r="K2890" s="263"/>
      <c r="L2890" s="263"/>
      <c r="M2890" s="263"/>
      <c r="N2890" s="263"/>
      <c r="O2890" s="158"/>
      <c r="P2890" s="296">
        <f t="shared" si="129"/>
        <v>0</v>
      </c>
      <c r="Q2890" s="263"/>
      <c r="R2890" s="263"/>
      <c r="S2890" s="263"/>
      <c r="T2890" s="263"/>
      <c r="U2890" s="263"/>
      <c r="V2890" s="263"/>
      <c r="W2890" s="263"/>
      <c r="X2890" s="158"/>
      <c r="Y2890" s="297">
        <f t="shared" si="130"/>
        <v>0</v>
      </c>
      <c r="Z2890" s="263"/>
      <c r="AA2890" s="263"/>
      <c r="AB2890" s="263"/>
      <c r="AC2890" s="263"/>
      <c r="AD2890" s="263"/>
      <c r="AE2890" s="263"/>
      <c r="AF2890" s="263">
        <v>1</v>
      </c>
      <c r="AG2890" s="158">
        <v>45009</v>
      </c>
      <c r="AH2890" s="297">
        <f t="shared" si="128"/>
        <v>1</v>
      </c>
      <c r="AI2890" s="573"/>
      <c r="AJ2890" s="574" t="s">
        <v>659</v>
      </c>
      <c r="AK2890" s="574" t="s">
        <v>430</v>
      </c>
      <c r="AL2890" s="574"/>
      <c r="AM2890" s="574"/>
      <c r="AN2890" s="574"/>
      <c r="AO2890" s="574"/>
      <c r="AP2890" s="574"/>
      <c r="AQ2890" s="574"/>
      <c r="AR2890" s="574"/>
      <c r="AS2890" s="575"/>
      <c r="AT2890" s="576"/>
      <c r="AU2890" s="575"/>
      <c r="AV2890" s="577"/>
      <c r="AW2890" s="159"/>
    </row>
    <row r="2891" spans="1:49" ht="25.5">
      <c r="A2891" s="395"/>
      <c r="B2891" s="395">
        <v>4452420200</v>
      </c>
      <c r="C2891" s="263" t="s">
        <v>10029</v>
      </c>
      <c r="D2891" s="263" t="s">
        <v>10030</v>
      </c>
      <c r="E2891" s="263" t="s">
        <v>5043</v>
      </c>
      <c r="F2891" s="263" t="s">
        <v>422</v>
      </c>
      <c r="G2891" s="263" t="s">
        <v>655</v>
      </c>
      <c r="H2891" s="263"/>
      <c r="I2891" s="263"/>
      <c r="J2891" s="263"/>
      <c r="K2891" s="263"/>
      <c r="L2891" s="263"/>
      <c r="M2891" s="263"/>
      <c r="N2891" s="263"/>
      <c r="O2891" s="158"/>
      <c r="P2891" s="296">
        <f t="shared" si="129"/>
        <v>0</v>
      </c>
      <c r="Q2891" s="263"/>
      <c r="R2891" s="263"/>
      <c r="S2891" s="263"/>
      <c r="T2891" s="263"/>
      <c r="U2891" s="263"/>
      <c r="V2891" s="263"/>
      <c r="W2891" s="263"/>
      <c r="X2891" s="158"/>
      <c r="Y2891" s="297">
        <f t="shared" si="130"/>
        <v>0</v>
      </c>
      <c r="Z2891" s="263"/>
      <c r="AA2891" s="263"/>
      <c r="AB2891" s="263"/>
      <c r="AC2891" s="263"/>
      <c r="AD2891" s="263"/>
      <c r="AE2891" s="263"/>
      <c r="AF2891" s="263">
        <v>1</v>
      </c>
      <c r="AG2891" s="158">
        <v>45288</v>
      </c>
      <c r="AH2891" s="297">
        <f t="shared" si="128"/>
        <v>1</v>
      </c>
      <c r="AI2891" s="573"/>
      <c r="AJ2891" s="574" t="s">
        <v>659</v>
      </c>
      <c r="AK2891" s="574" t="s">
        <v>430</v>
      </c>
      <c r="AL2891" s="574"/>
      <c r="AM2891" s="574"/>
      <c r="AN2891" s="574"/>
      <c r="AO2891" s="574"/>
      <c r="AP2891" s="574"/>
      <c r="AQ2891" s="574"/>
      <c r="AR2891" s="574"/>
      <c r="AS2891" s="575"/>
      <c r="AT2891" s="576"/>
      <c r="AU2891" s="575"/>
      <c r="AV2891" s="577"/>
      <c r="AW2891" s="159"/>
    </row>
    <row r="2892" spans="1:49" ht="25.5">
      <c r="A2892" s="395"/>
      <c r="B2892" s="395">
        <v>6333400300</v>
      </c>
      <c r="C2892" s="263" t="s">
        <v>10031</v>
      </c>
      <c r="D2892" s="263" t="s">
        <v>10032</v>
      </c>
      <c r="E2892" s="263" t="s">
        <v>5044</v>
      </c>
      <c r="F2892" s="263" t="s">
        <v>422</v>
      </c>
      <c r="G2892" s="263" t="s">
        <v>655</v>
      </c>
      <c r="H2892" s="263"/>
      <c r="I2892" s="263"/>
      <c r="J2892" s="263"/>
      <c r="K2892" s="263"/>
      <c r="L2892" s="263"/>
      <c r="M2892" s="263"/>
      <c r="N2892" s="263"/>
      <c r="O2892" s="158"/>
      <c r="P2892" s="296">
        <f t="shared" si="129"/>
        <v>0</v>
      </c>
      <c r="Q2892" s="263"/>
      <c r="R2892" s="263"/>
      <c r="S2892" s="263"/>
      <c r="T2892" s="263"/>
      <c r="U2892" s="263"/>
      <c r="V2892" s="263"/>
      <c r="W2892" s="263"/>
      <c r="X2892" s="158"/>
      <c r="Y2892" s="297">
        <f t="shared" si="130"/>
        <v>0</v>
      </c>
      <c r="Z2892" s="263"/>
      <c r="AA2892" s="263"/>
      <c r="AB2892" s="263"/>
      <c r="AC2892" s="263"/>
      <c r="AD2892" s="263"/>
      <c r="AE2892" s="263"/>
      <c r="AF2892" s="263">
        <v>1</v>
      </c>
      <c r="AG2892" s="158">
        <v>45054</v>
      </c>
      <c r="AH2892" s="297">
        <f t="shared" si="128"/>
        <v>1</v>
      </c>
      <c r="AI2892" s="573"/>
      <c r="AJ2892" s="574" t="s">
        <v>659</v>
      </c>
      <c r="AK2892" s="574" t="s">
        <v>430</v>
      </c>
      <c r="AL2892" s="574"/>
      <c r="AM2892" s="574"/>
      <c r="AN2892" s="574"/>
      <c r="AO2892" s="574"/>
      <c r="AP2892" s="574"/>
      <c r="AQ2892" s="574"/>
      <c r="AR2892" s="574"/>
      <c r="AS2892" s="575"/>
      <c r="AT2892" s="576"/>
      <c r="AU2892" s="575"/>
      <c r="AV2892" s="577"/>
      <c r="AW2892" s="159"/>
    </row>
    <row r="2893" spans="1:49" ht="25.5">
      <c r="A2893" s="395"/>
      <c r="B2893" s="395">
        <v>3592300200</v>
      </c>
      <c r="C2893" s="263" t="s">
        <v>10033</v>
      </c>
      <c r="D2893" s="263" t="s">
        <v>10034</v>
      </c>
      <c r="E2893" s="263" t="s">
        <v>5045</v>
      </c>
      <c r="F2893" s="263" t="s">
        <v>422</v>
      </c>
      <c r="G2893" s="263" t="s">
        <v>655</v>
      </c>
      <c r="H2893" s="263"/>
      <c r="I2893" s="263"/>
      <c r="J2893" s="263"/>
      <c r="K2893" s="263"/>
      <c r="L2893" s="263"/>
      <c r="M2893" s="263"/>
      <c r="N2893" s="263"/>
      <c r="O2893" s="158"/>
      <c r="P2893" s="296">
        <f t="shared" si="129"/>
        <v>0</v>
      </c>
      <c r="Q2893" s="263"/>
      <c r="R2893" s="263"/>
      <c r="S2893" s="263"/>
      <c r="T2893" s="263"/>
      <c r="U2893" s="263"/>
      <c r="V2893" s="263"/>
      <c r="W2893" s="263"/>
      <c r="X2893" s="158"/>
      <c r="Y2893" s="297">
        <f t="shared" si="130"/>
        <v>0</v>
      </c>
      <c r="Z2893" s="263"/>
      <c r="AA2893" s="263"/>
      <c r="AB2893" s="263"/>
      <c r="AC2893" s="263"/>
      <c r="AD2893" s="263"/>
      <c r="AE2893" s="263"/>
      <c r="AF2893" s="263">
        <v>1</v>
      </c>
      <c r="AG2893" s="158">
        <v>45149</v>
      </c>
      <c r="AH2893" s="297">
        <f t="shared" si="128"/>
        <v>1</v>
      </c>
      <c r="AI2893" s="573"/>
      <c r="AJ2893" s="574" t="s">
        <v>659</v>
      </c>
      <c r="AK2893" s="574" t="s">
        <v>430</v>
      </c>
      <c r="AL2893" s="574"/>
      <c r="AM2893" s="574"/>
      <c r="AN2893" s="574"/>
      <c r="AO2893" s="574"/>
      <c r="AP2893" s="574"/>
      <c r="AQ2893" s="574"/>
      <c r="AR2893" s="574"/>
      <c r="AS2893" s="575"/>
      <c r="AT2893" s="576"/>
      <c r="AU2893" s="575"/>
      <c r="AV2893" s="577"/>
      <c r="AW2893" s="159"/>
    </row>
    <row r="2894" spans="1:49" ht="25.5">
      <c r="A2894" s="395"/>
      <c r="B2894" s="395">
        <v>4174100400</v>
      </c>
      <c r="C2894" s="263" t="s">
        <v>10035</v>
      </c>
      <c r="D2894" s="263" t="s">
        <v>10036</v>
      </c>
      <c r="E2894" s="263" t="s">
        <v>5046</v>
      </c>
      <c r="F2894" s="263" t="s">
        <v>422</v>
      </c>
      <c r="G2894" s="263" t="s">
        <v>655</v>
      </c>
      <c r="H2894" s="263"/>
      <c r="I2894" s="263"/>
      <c r="J2894" s="263"/>
      <c r="K2894" s="263"/>
      <c r="L2894" s="263"/>
      <c r="M2894" s="263"/>
      <c r="N2894" s="263"/>
      <c r="O2894" s="158"/>
      <c r="P2894" s="296">
        <f t="shared" si="129"/>
        <v>0</v>
      </c>
      <c r="Q2894" s="263"/>
      <c r="R2894" s="263"/>
      <c r="S2894" s="263"/>
      <c r="T2894" s="263"/>
      <c r="U2894" s="263"/>
      <c r="V2894" s="263"/>
      <c r="W2894" s="263"/>
      <c r="X2894" s="158"/>
      <c r="Y2894" s="297">
        <f t="shared" si="130"/>
        <v>0</v>
      </c>
      <c r="Z2894" s="263"/>
      <c r="AA2894" s="263"/>
      <c r="AB2894" s="263"/>
      <c r="AC2894" s="263"/>
      <c r="AD2894" s="263"/>
      <c r="AE2894" s="263"/>
      <c r="AF2894" s="263">
        <v>1</v>
      </c>
      <c r="AG2894" s="158">
        <v>45030</v>
      </c>
      <c r="AH2894" s="297">
        <f t="shared" si="128"/>
        <v>1</v>
      </c>
      <c r="AI2894" s="573"/>
      <c r="AJ2894" s="574" t="s">
        <v>659</v>
      </c>
      <c r="AK2894" s="574" t="s">
        <v>430</v>
      </c>
      <c r="AL2894" s="574"/>
      <c r="AM2894" s="574"/>
      <c r="AN2894" s="574"/>
      <c r="AO2894" s="574"/>
      <c r="AP2894" s="574"/>
      <c r="AQ2894" s="574"/>
      <c r="AR2894" s="574"/>
      <c r="AS2894" s="575"/>
      <c r="AT2894" s="576"/>
      <c r="AU2894" s="575"/>
      <c r="AV2894" s="577"/>
      <c r="AW2894" s="159"/>
    </row>
    <row r="2895" spans="1:49" ht="25.5">
      <c r="A2895" s="395"/>
      <c r="B2895" s="395">
        <v>5420331500</v>
      </c>
      <c r="C2895" s="263" t="s">
        <v>10037</v>
      </c>
      <c r="D2895" s="263" t="s">
        <v>10038</v>
      </c>
      <c r="E2895" s="263" t="s">
        <v>5047</v>
      </c>
      <c r="F2895" s="263" t="s">
        <v>422</v>
      </c>
      <c r="G2895" s="263" t="s">
        <v>655</v>
      </c>
      <c r="H2895" s="263"/>
      <c r="I2895" s="263"/>
      <c r="J2895" s="263"/>
      <c r="K2895" s="263"/>
      <c r="L2895" s="263"/>
      <c r="M2895" s="263"/>
      <c r="N2895" s="263"/>
      <c r="O2895" s="158"/>
      <c r="P2895" s="296">
        <f t="shared" si="129"/>
        <v>0</v>
      </c>
      <c r="Q2895" s="263"/>
      <c r="R2895" s="263"/>
      <c r="S2895" s="263"/>
      <c r="T2895" s="263"/>
      <c r="U2895" s="263"/>
      <c r="V2895" s="263"/>
      <c r="W2895" s="263"/>
      <c r="X2895" s="158"/>
      <c r="Y2895" s="297">
        <f t="shared" si="130"/>
        <v>0</v>
      </c>
      <c r="Z2895" s="263"/>
      <c r="AA2895" s="263"/>
      <c r="AB2895" s="263"/>
      <c r="AC2895" s="263"/>
      <c r="AD2895" s="263"/>
      <c r="AE2895" s="263"/>
      <c r="AF2895" s="263">
        <v>1</v>
      </c>
      <c r="AG2895" s="158">
        <v>45037</v>
      </c>
      <c r="AH2895" s="297">
        <f t="shared" si="128"/>
        <v>1</v>
      </c>
      <c r="AI2895" s="573"/>
      <c r="AJ2895" s="574" t="s">
        <v>659</v>
      </c>
      <c r="AK2895" s="574" t="s">
        <v>430</v>
      </c>
      <c r="AL2895" s="574"/>
      <c r="AM2895" s="574"/>
      <c r="AN2895" s="574"/>
      <c r="AO2895" s="574"/>
      <c r="AP2895" s="574"/>
      <c r="AQ2895" s="574"/>
      <c r="AR2895" s="574"/>
      <c r="AS2895" s="575"/>
      <c r="AT2895" s="576"/>
      <c r="AU2895" s="575"/>
      <c r="AV2895" s="577"/>
      <c r="AW2895" s="159"/>
    </row>
    <row r="2896" spans="1:49" ht="25.5">
      <c r="A2896" s="395"/>
      <c r="B2896" s="395">
        <v>4573802200</v>
      </c>
      <c r="C2896" s="263" t="s">
        <v>10039</v>
      </c>
      <c r="D2896" s="263" t="s">
        <v>10040</v>
      </c>
      <c r="E2896" s="263" t="s">
        <v>5048</v>
      </c>
      <c r="F2896" s="263" t="s">
        <v>422</v>
      </c>
      <c r="G2896" s="263" t="s">
        <v>655</v>
      </c>
      <c r="H2896" s="263"/>
      <c r="I2896" s="263"/>
      <c r="J2896" s="263"/>
      <c r="K2896" s="263"/>
      <c r="L2896" s="263"/>
      <c r="M2896" s="263"/>
      <c r="N2896" s="263"/>
      <c r="O2896" s="158"/>
      <c r="P2896" s="296">
        <f t="shared" si="129"/>
        <v>0</v>
      </c>
      <c r="Q2896" s="263"/>
      <c r="R2896" s="263"/>
      <c r="S2896" s="263"/>
      <c r="T2896" s="263"/>
      <c r="U2896" s="263"/>
      <c r="V2896" s="263"/>
      <c r="W2896" s="263"/>
      <c r="X2896" s="158"/>
      <c r="Y2896" s="297">
        <f t="shared" si="130"/>
        <v>0</v>
      </c>
      <c r="Z2896" s="263"/>
      <c r="AA2896" s="263"/>
      <c r="AB2896" s="263"/>
      <c r="AC2896" s="263"/>
      <c r="AD2896" s="263"/>
      <c r="AE2896" s="263"/>
      <c r="AF2896" s="263">
        <v>1</v>
      </c>
      <c r="AG2896" s="158">
        <v>45138</v>
      </c>
      <c r="AH2896" s="297">
        <f t="shared" si="128"/>
        <v>1</v>
      </c>
      <c r="AI2896" s="573"/>
      <c r="AJ2896" s="574" t="s">
        <v>659</v>
      </c>
      <c r="AK2896" s="574" t="s">
        <v>430</v>
      </c>
      <c r="AL2896" s="574"/>
      <c r="AM2896" s="574"/>
      <c r="AN2896" s="574"/>
      <c r="AO2896" s="574"/>
      <c r="AP2896" s="574"/>
      <c r="AQ2896" s="574"/>
      <c r="AR2896" s="574"/>
      <c r="AS2896" s="575"/>
      <c r="AT2896" s="576"/>
      <c r="AU2896" s="575"/>
      <c r="AV2896" s="577"/>
      <c r="AW2896" s="159"/>
    </row>
    <row r="2897" spans="1:49" ht="25.5">
      <c r="A2897" s="395"/>
      <c r="B2897" s="395">
        <v>4383121600</v>
      </c>
      <c r="C2897" s="263" t="s">
        <v>10041</v>
      </c>
      <c r="D2897" s="263" t="s">
        <v>10042</v>
      </c>
      <c r="E2897" s="263" t="s">
        <v>5049</v>
      </c>
      <c r="F2897" s="263" t="s">
        <v>422</v>
      </c>
      <c r="G2897" s="263" t="s">
        <v>655</v>
      </c>
      <c r="H2897" s="263"/>
      <c r="I2897" s="263"/>
      <c r="J2897" s="263"/>
      <c r="K2897" s="263"/>
      <c r="L2897" s="263"/>
      <c r="M2897" s="263"/>
      <c r="N2897" s="263"/>
      <c r="O2897" s="158"/>
      <c r="P2897" s="296">
        <f t="shared" si="129"/>
        <v>0</v>
      </c>
      <c r="Q2897" s="263"/>
      <c r="R2897" s="263"/>
      <c r="S2897" s="263"/>
      <c r="T2897" s="263"/>
      <c r="U2897" s="263"/>
      <c r="V2897" s="263"/>
      <c r="W2897" s="263"/>
      <c r="X2897" s="158"/>
      <c r="Y2897" s="297">
        <f t="shared" si="130"/>
        <v>0</v>
      </c>
      <c r="Z2897" s="263"/>
      <c r="AA2897" s="263"/>
      <c r="AB2897" s="263"/>
      <c r="AC2897" s="263"/>
      <c r="AD2897" s="263"/>
      <c r="AE2897" s="263"/>
      <c r="AF2897" s="263">
        <v>1</v>
      </c>
      <c r="AG2897" s="158">
        <v>45084</v>
      </c>
      <c r="AH2897" s="297">
        <f t="shared" si="128"/>
        <v>1</v>
      </c>
      <c r="AI2897" s="573"/>
      <c r="AJ2897" s="574" t="s">
        <v>659</v>
      </c>
      <c r="AK2897" s="574" t="s">
        <v>430</v>
      </c>
      <c r="AL2897" s="574"/>
      <c r="AM2897" s="574"/>
      <c r="AN2897" s="574"/>
      <c r="AO2897" s="574"/>
      <c r="AP2897" s="574"/>
      <c r="AQ2897" s="574"/>
      <c r="AR2897" s="574"/>
      <c r="AS2897" s="575"/>
      <c r="AT2897" s="576"/>
      <c r="AU2897" s="575"/>
      <c r="AV2897" s="577"/>
      <c r="AW2897" s="159"/>
    </row>
    <row r="2898" spans="1:49" ht="25.5">
      <c r="A2898" s="395"/>
      <c r="B2898" s="395">
        <v>4281600300</v>
      </c>
      <c r="C2898" s="263" t="s">
        <v>10043</v>
      </c>
      <c r="D2898" s="263" t="s">
        <v>10044</v>
      </c>
      <c r="E2898" s="263" t="s">
        <v>5050</v>
      </c>
      <c r="F2898" s="263" t="s">
        <v>422</v>
      </c>
      <c r="G2898" s="263" t="s">
        <v>655</v>
      </c>
      <c r="H2898" s="263"/>
      <c r="I2898" s="263"/>
      <c r="J2898" s="263"/>
      <c r="K2898" s="263"/>
      <c r="L2898" s="263"/>
      <c r="M2898" s="263"/>
      <c r="N2898" s="263"/>
      <c r="O2898" s="158"/>
      <c r="P2898" s="296">
        <f t="shared" si="129"/>
        <v>0</v>
      </c>
      <c r="Q2898" s="263"/>
      <c r="R2898" s="263"/>
      <c r="S2898" s="263"/>
      <c r="T2898" s="263"/>
      <c r="U2898" s="263"/>
      <c r="V2898" s="263"/>
      <c r="W2898" s="263"/>
      <c r="X2898" s="158"/>
      <c r="Y2898" s="297">
        <f t="shared" si="130"/>
        <v>0</v>
      </c>
      <c r="Z2898" s="263"/>
      <c r="AA2898" s="263"/>
      <c r="AB2898" s="263"/>
      <c r="AC2898" s="263"/>
      <c r="AD2898" s="263"/>
      <c r="AE2898" s="263"/>
      <c r="AF2898" s="263">
        <v>1</v>
      </c>
      <c r="AG2898" s="158">
        <v>45260</v>
      </c>
      <c r="AH2898" s="297">
        <f t="shared" si="128"/>
        <v>1</v>
      </c>
      <c r="AI2898" s="573"/>
      <c r="AJ2898" s="574" t="s">
        <v>659</v>
      </c>
      <c r="AK2898" s="574" t="s">
        <v>430</v>
      </c>
      <c r="AL2898" s="574"/>
      <c r="AM2898" s="574"/>
      <c r="AN2898" s="574"/>
      <c r="AO2898" s="574"/>
      <c r="AP2898" s="574"/>
      <c r="AQ2898" s="574"/>
      <c r="AR2898" s="574"/>
      <c r="AS2898" s="575"/>
      <c r="AT2898" s="576"/>
      <c r="AU2898" s="575"/>
      <c r="AV2898" s="577"/>
      <c r="AW2898" s="159"/>
    </row>
    <row r="2899" spans="1:49" ht="25.5">
      <c r="A2899" s="395"/>
      <c r="B2899" s="395">
        <v>6331320600</v>
      </c>
      <c r="C2899" s="263" t="s">
        <v>10045</v>
      </c>
      <c r="D2899" s="263" t="s">
        <v>10046</v>
      </c>
      <c r="E2899" s="263" t="s">
        <v>5051</v>
      </c>
      <c r="F2899" s="263" t="s">
        <v>422</v>
      </c>
      <c r="G2899" s="263" t="s">
        <v>655</v>
      </c>
      <c r="H2899" s="263"/>
      <c r="I2899" s="263"/>
      <c r="J2899" s="263"/>
      <c r="K2899" s="263"/>
      <c r="L2899" s="263"/>
      <c r="M2899" s="263"/>
      <c r="N2899" s="263"/>
      <c r="O2899" s="158"/>
      <c r="P2899" s="296">
        <f t="shared" si="129"/>
        <v>0</v>
      </c>
      <c r="Q2899" s="263"/>
      <c r="R2899" s="263"/>
      <c r="S2899" s="263"/>
      <c r="T2899" s="263"/>
      <c r="U2899" s="263"/>
      <c r="V2899" s="263"/>
      <c r="W2899" s="263"/>
      <c r="X2899" s="158"/>
      <c r="Y2899" s="297">
        <f t="shared" si="130"/>
        <v>0</v>
      </c>
      <c r="Z2899" s="263"/>
      <c r="AA2899" s="263"/>
      <c r="AB2899" s="263"/>
      <c r="AC2899" s="263"/>
      <c r="AD2899" s="263"/>
      <c r="AE2899" s="263"/>
      <c r="AF2899" s="263">
        <v>1</v>
      </c>
      <c r="AG2899" s="158">
        <v>44966</v>
      </c>
      <c r="AH2899" s="297">
        <f t="shared" si="128"/>
        <v>1</v>
      </c>
      <c r="AI2899" s="573"/>
      <c r="AJ2899" s="574" t="s">
        <v>659</v>
      </c>
      <c r="AK2899" s="574" t="s">
        <v>430</v>
      </c>
      <c r="AL2899" s="574"/>
      <c r="AM2899" s="574"/>
      <c r="AN2899" s="574"/>
      <c r="AO2899" s="574"/>
      <c r="AP2899" s="574"/>
      <c r="AQ2899" s="574"/>
      <c r="AR2899" s="574"/>
      <c r="AS2899" s="575"/>
      <c r="AT2899" s="576"/>
      <c r="AU2899" s="575"/>
      <c r="AV2899" s="577"/>
      <c r="AW2899" s="159"/>
    </row>
    <row r="2900" spans="1:49" ht="38.25">
      <c r="A2900" s="395"/>
      <c r="B2900" s="395">
        <v>4547332400</v>
      </c>
      <c r="C2900" s="263" t="s">
        <v>10047</v>
      </c>
      <c r="D2900" s="263" t="s">
        <v>10048</v>
      </c>
      <c r="E2900" s="263" t="s">
        <v>5052</v>
      </c>
      <c r="F2900" s="263" t="s">
        <v>422</v>
      </c>
      <c r="G2900" s="263" t="s">
        <v>655</v>
      </c>
      <c r="H2900" s="263"/>
      <c r="I2900" s="263"/>
      <c r="J2900" s="263"/>
      <c r="K2900" s="263"/>
      <c r="L2900" s="263"/>
      <c r="M2900" s="263"/>
      <c r="N2900" s="263"/>
      <c r="O2900" s="158"/>
      <c r="P2900" s="296">
        <f t="shared" si="129"/>
        <v>0</v>
      </c>
      <c r="Q2900" s="263"/>
      <c r="R2900" s="263"/>
      <c r="S2900" s="263"/>
      <c r="T2900" s="263"/>
      <c r="U2900" s="263"/>
      <c r="V2900" s="263"/>
      <c r="W2900" s="263"/>
      <c r="X2900" s="158"/>
      <c r="Y2900" s="297">
        <f t="shared" si="130"/>
        <v>0</v>
      </c>
      <c r="Z2900" s="263"/>
      <c r="AA2900" s="263"/>
      <c r="AB2900" s="263"/>
      <c r="AC2900" s="263"/>
      <c r="AD2900" s="263"/>
      <c r="AE2900" s="263"/>
      <c r="AF2900" s="263">
        <v>2</v>
      </c>
      <c r="AG2900" s="158">
        <v>45190</v>
      </c>
      <c r="AH2900" s="297">
        <f t="shared" si="128"/>
        <v>2</v>
      </c>
      <c r="AI2900" s="573"/>
      <c r="AJ2900" s="574" t="s">
        <v>659</v>
      </c>
      <c r="AK2900" s="574" t="s">
        <v>430</v>
      </c>
      <c r="AL2900" s="574"/>
      <c r="AM2900" s="574"/>
      <c r="AN2900" s="574"/>
      <c r="AO2900" s="574"/>
      <c r="AP2900" s="574"/>
      <c r="AQ2900" s="574"/>
      <c r="AR2900" s="574"/>
      <c r="AS2900" s="575"/>
      <c r="AT2900" s="576"/>
      <c r="AU2900" s="575"/>
      <c r="AV2900" s="577"/>
      <c r="AW2900" s="159"/>
    </row>
    <row r="2901" spans="1:49" ht="25.5">
      <c r="A2901" s="395"/>
      <c r="B2901" s="395">
        <v>4535311600</v>
      </c>
      <c r="C2901" s="263" t="s">
        <v>10049</v>
      </c>
      <c r="D2901" s="263" t="s">
        <v>10050</v>
      </c>
      <c r="E2901" s="263" t="s">
        <v>5053</v>
      </c>
      <c r="F2901" s="263" t="s">
        <v>422</v>
      </c>
      <c r="G2901" s="263" t="s">
        <v>655</v>
      </c>
      <c r="H2901" s="263"/>
      <c r="I2901" s="263"/>
      <c r="J2901" s="263"/>
      <c r="K2901" s="263"/>
      <c r="L2901" s="263"/>
      <c r="M2901" s="263"/>
      <c r="N2901" s="263"/>
      <c r="O2901" s="158"/>
      <c r="P2901" s="296">
        <f t="shared" si="129"/>
        <v>0</v>
      </c>
      <c r="Q2901" s="263"/>
      <c r="R2901" s="263"/>
      <c r="S2901" s="263"/>
      <c r="T2901" s="263"/>
      <c r="U2901" s="263"/>
      <c r="V2901" s="263"/>
      <c r="W2901" s="263"/>
      <c r="X2901" s="158"/>
      <c r="Y2901" s="297">
        <f t="shared" si="130"/>
        <v>0</v>
      </c>
      <c r="Z2901" s="263"/>
      <c r="AA2901" s="263"/>
      <c r="AB2901" s="263"/>
      <c r="AC2901" s="263"/>
      <c r="AD2901" s="263"/>
      <c r="AE2901" s="263"/>
      <c r="AF2901" s="263">
        <v>2</v>
      </c>
      <c r="AG2901" s="158">
        <v>45189</v>
      </c>
      <c r="AH2901" s="297">
        <f t="shared" si="128"/>
        <v>2</v>
      </c>
      <c r="AI2901" s="573"/>
      <c r="AJ2901" s="574" t="s">
        <v>659</v>
      </c>
      <c r="AK2901" s="574" t="s">
        <v>430</v>
      </c>
      <c r="AL2901" s="574"/>
      <c r="AM2901" s="574"/>
      <c r="AN2901" s="574"/>
      <c r="AO2901" s="574"/>
      <c r="AP2901" s="574"/>
      <c r="AQ2901" s="574"/>
      <c r="AR2901" s="574"/>
      <c r="AS2901" s="575"/>
      <c r="AT2901" s="576"/>
      <c r="AU2901" s="575"/>
      <c r="AV2901" s="577"/>
      <c r="AW2901" s="159"/>
    </row>
    <row r="2902" spans="1:49" ht="25.5">
      <c r="A2902" s="395"/>
      <c r="B2902" s="395">
        <v>4745430500</v>
      </c>
      <c r="C2902" s="263" t="s">
        <v>10051</v>
      </c>
      <c r="D2902" s="263" t="s">
        <v>10052</v>
      </c>
      <c r="E2902" s="263" t="s">
        <v>5054</v>
      </c>
      <c r="F2902" s="263" t="s">
        <v>422</v>
      </c>
      <c r="G2902" s="263" t="s">
        <v>655</v>
      </c>
      <c r="H2902" s="263"/>
      <c r="I2902" s="263"/>
      <c r="J2902" s="263"/>
      <c r="K2902" s="263"/>
      <c r="L2902" s="263"/>
      <c r="M2902" s="263"/>
      <c r="N2902" s="263"/>
      <c r="O2902" s="158"/>
      <c r="P2902" s="296">
        <f t="shared" si="129"/>
        <v>0</v>
      </c>
      <c r="Q2902" s="263"/>
      <c r="R2902" s="263"/>
      <c r="S2902" s="263"/>
      <c r="T2902" s="263"/>
      <c r="U2902" s="263"/>
      <c r="V2902" s="263"/>
      <c r="W2902" s="263"/>
      <c r="X2902" s="158"/>
      <c r="Y2902" s="297">
        <f t="shared" si="130"/>
        <v>0</v>
      </c>
      <c r="Z2902" s="263"/>
      <c r="AA2902" s="263"/>
      <c r="AB2902" s="263"/>
      <c r="AC2902" s="263"/>
      <c r="AD2902" s="263"/>
      <c r="AE2902" s="263"/>
      <c r="AF2902" s="263">
        <v>1</v>
      </c>
      <c r="AG2902" s="158">
        <v>45184</v>
      </c>
      <c r="AH2902" s="297">
        <f t="shared" si="128"/>
        <v>1</v>
      </c>
      <c r="AI2902" s="573"/>
      <c r="AJ2902" s="574" t="s">
        <v>659</v>
      </c>
      <c r="AK2902" s="574" t="s">
        <v>430</v>
      </c>
      <c r="AL2902" s="574"/>
      <c r="AM2902" s="574"/>
      <c r="AN2902" s="574"/>
      <c r="AO2902" s="574"/>
      <c r="AP2902" s="574"/>
      <c r="AQ2902" s="574"/>
      <c r="AR2902" s="574"/>
      <c r="AS2902" s="575"/>
      <c r="AT2902" s="576"/>
      <c r="AU2902" s="575"/>
      <c r="AV2902" s="577"/>
      <c r="AW2902" s="159"/>
    </row>
    <row r="2903" spans="1:49" ht="25.5">
      <c r="A2903" s="395"/>
      <c r="B2903" s="395">
        <v>6754800600</v>
      </c>
      <c r="C2903" s="263" t="s">
        <v>10053</v>
      </c>
      <c r="D2903" s="263" t="s">
        <v>10054</v>
      </c>
      <c r="E2903" s="263" t="s">
        <v>5055</v>
      </c>
      <c r="F2903" s="263" t="s">
        <v>422</v>
      </c>
      <c r="G2903" s="263" t="s">
        <v>655</v>
      </c>
      <c r="H2903" s="263"/>
      <c r="I2903" s="263"/>
      <c r="J2903" s="263"/>
      <c r="K2903" s="263"/>
      <c r="L2903" s="263"/>
      <c r="M2903" s="263"/>
      <c r="N2903" s="263"/>
      <c r="O2903" s="158"/>
      <c r="P2903" s="296">
        <f t="shared" si="129"/>
        <v>0</v>
      </c>
      <c r="Q2903" s="263"/>
      <c r="R2903" s="263"/>
      <c r="S2903" s="263"/>
      <c r="T2903" s="263"/>
      <c r="U2903" s="263"/>
      <c r="V2903" s="263"/>
      <c r="W2903" s="263"/>
      <c r="X2903" s="158"/>
      <c r="Y2903" s="297">
        <f t="shared" si="130"/>
        <v>0</v>
      </c>
      <c r="Z2903" s="263"/>
      <c r="AA2903" s="263"/>
      <c r="AB2903" s="263"/>
      <c r="AC2903" s="263"/>
      <c r="AD2903" s="263"/>
      <c r="AE2903" s="263"/>
      <c r="AF2903" s="263">
        <v>1</v>
      </c>
      <c r="AG2903" s="158">
        <v>45000</v>
      </c>
      <c r="AH2903" s="297">
        <f t="shared" si="128"/>
        <v>1</v>
      </c>
      <c r="AI2903" s="573"/>
      <c r="AJ2903" s="574" t="s">
        <v>659</v>
      </c>
      <c r="AK2903" s="574" t="s">
        <v>430</v>
      </c>
      <c r="AL2903" s="574"/>
      <c r="AM2903" s="574"/>
      <c r="AN2903" s="574"/>
      <c r="AO2903" s="574"/>
      <c r="AP2903" s="574"/>
      <c r="AQ2903" s="574"/>
      <c r="AR2903" s="574"/>
      <c r="AS2903" s="575"/>
      <c r="AT2903" s="576"/>
      <c r="AU2903" s="575"/>
      <c r="AV2903" s="577"/>
      <c r="AW2903" s="159"/>
    </row>
    <row r="2904" spans="1:49" ht="38.25">
      <c r="A2904" s="395"/>
      <c r="B2904" s="395">
        <v>4667701400</v>
      </c>
      <c r="C2904" s="263" t="s">
        <v>10055</v>
      </c>
      <c r="D2904" s="263" t="s">
        <v>10056</v>
      </c>
      <c r="E2904" s="263" t="s">
        <v>5056</v>
      </c>
      <c r="F2904" s="263" t="s">
        <v>422</v>
      </c>
      <c r="G2904" s="263" t="s">
        <v>655</v>
      </c>
      <c r="H2904" s="263"/>
      <c r="I2904" s="263"/>
      <c r="J2904" s="263"/>
      <c r="K2904" s="263"/>
      <c r="L2904" s="263"/>
      <c r="M2904" s="263"/>
      <c r="N2904" s="263"/>
      <c r="O2904" s="158"/>
      <c r="P2904" s="296">
        <f t="shared" si="129"/>
        <v>0</v>
      </c>
      <c r="Q2904" s="263"/>
      <c r="R2904" s="263"/>
      <c r="S2904" s="263"/>
      <c r="T2904" s="263"/>
      <c r="U2904" s="263"/>
      <c r="V2904" s="263"/>
      <c r="W2904" s="263"/>
      <c r="X2904" s="158"/>
      <c r="Y2904" s="297">
        <f t="shared" si="130"/>
        <v>0</v>
      </c>
      <c r="Z2904" s="263"/>
      <c r="AA2904" s="263"/>
      <c r="AB2904" s="263"/>
      <c r="AC2904" s="263"/>
      <c r="AD2904" s="263"/>
      <c r="AE2904" s="263"/>
      <c r="AF2904" s="263">
        <v>1</v>
      </c>
      <c r="AG2904" s="158">
        <v>45224</v>
      </c>
      <c r="AH2904" s="297">
        <f t="shared" si="128"/>
        <v>1</v>
      </c>
      <c r="AI2904" s="573"/>
      <c r="AJ2904" s="574" t="s">
        <v>659</v>
      </c>
      <c r="AK2904" s="574" t="s">
        <v>430</v>
      </c>
      <c r="AL2904" s="574"/>
      <c r="AM2904" s="574"/>
      <c r="AN2904" s="574"/>
      <c r="AO2904" s="574"/>
      <c r="AP2904" s="574"/>
      <c r="AQ2904" s="574"/>
      <c r="AR2904" s="574"/>
      <c r="AS2904" s="575"/>
      <c r="AT2904" s="576"/>
      <c r="AU2904" s="575"/>
      <c r="AV2904" s="577"/>
      <c r="AW2904" s="159"/>
    </row>
    <row r="2905" spans="1:49" ht="51">
      <c r="A2905" s="395"/>
      <c r="B2905" s="395">
        <v>4735711100</v>
      </c>
      <c r="C2905" s="263" t="s">
        <v>10057</v>
      </c>
      <c r="D2905" s="263" t="s">
        <v>10058</v>
      </c>
      <c r="E2905" s="263" t="s">
        <v>5057</v>
      </c>
      <c r="F2905" s="263" t="s">
        <v>422</v>
      </c>
      <c r="G2905" s="263" t="s">
        <v>655</v>
      </c>
      <c r="H2905" s="263"/>
      <c r="I2905" s="263"/>
      <c r="J2905" s="263"/>
      <c r="K2905" s="263"/>
      <c r="L2905" s="263"/>
      <c r="M2905" s="263"/>
      <c r="N2905" s="263"/>
      <c r="O2905" s="158"/>
      <c r="P2905" s="296">
        <f t="shared" si="129"/>
        <v>0</v>
      </c>
      <c r="Q2905" s="263"/>
      <c r="R2905" s="263"/>
      <c r="S2905" s="263"/>
      <c r="T2905" s="263"/>
      <c r="U2905" s="263"/>
      <c r="V2905" s="263"/>
      <c r="W2905" s="263"/>
      <c r="X2905" s="158"/>
      <c r="Y2905" s="297">
        <f t="shared" si="130"/>
        <v>0</v>
      </c>
      <c r="Z2905" s="263"/>
      <c r="AA2905" s="263"/>
      <c r="AB2905" s="263"/>
      <c r="AC2905" s="263"/>
      <c r="AD2905" s="263"/>
      <c r="AE2905" s="263"/>
      <c r="AF2905" s="263">
        <v>1</v>
      </c>
      <c r="AG2905" s="158">
        <v>45114</v>
      </c>
      <c r="AH2905" s="297">
        <f t="shared" si="128"/>
        <v>1</v>
      </c>
      <c r="AI2905" s="573"/>
      <c r="AJ2905" s="574" t="s">
        <v>659</v>
      </c>
      <c r="AK2905" s="574" t="s">
        <v>430</v>
      </c>
      <c r="AL2905" s="574"/>
      <c r="AM2905" s="574"/>
      <c r="AN2905" s="574"/>
      <c r="AO2905" s="574"/>
      <c r="AP2905" s="574"/>
      <c r="AQ2905" s="574"/>
      <c r="AR2905" s="574"/>
      <c r="AS2905" s="575"/>
      <c r="AT2905" s="576"/>
      <c r="AU2905" s="575"/>
      <c r="AV2905" s="577"/>
      <c r="AW2905" s="159"/>
    </row>
    <row r="2906" spans="1:49" ht="51">
      <c r="A2906" s="395"/>
      <c r="B2906" s="395">
        <v>4682301800</v>
      </c>
      <c r="C2906" s="263" t="s">
        <v>10059</v>
      </c>
      <c r="D2906" s="263" t="s">
        <v>10060</v>
      </c>
      <c r="E2906" s="263" t="s">
        <v>5058</v>
      </c>
      <c r="F2906" s="263" t="s">
        <v>422</v>
      </c>
      <c r="G2906" s="263" t="s">
        <v>655</v>
      </c>
      <c r="H2906" s="263"/>
      <c r="I2906" s="263"/>
      <c r="J2906" s="263"/>
      <c r="K2906" s="263"/>
      <c r="L2906" s="263"/>
      <c r="M2906" s="263"/>
      <c r="N2906" s="263"/>
      <c r="O2906" s="158"/>
      <c r="P2906" s="296">
        <f t="shared" si="129"/>
        <v>0</v>
      </c>
      <c r="Q2906" s="263"/>
      <c r="R2906" s="263"/>
      <c r="S2906" s="263"/>
      <c r="T2906" s="263"/>
      <c r="U2906" s="263"/>
      <c r="V2906" s="263"/>
      <c r="W2906" s="263"/>
      <c r="X2906" s="158"/>
      <c r="Y2906" s="297">
        <f t="shared" si="130"/>
        <v>0</v>
      </c>
      <c r="Z2906" s="263"/>
      <c r="AA2906" s="263"/>
      <c r="AB2906" s="263"/>
      <c r="AC2906" s="263"/>
      <c r="AD2906" s="263"/>
      <c r="AE2906" s="263"/>
      <c r="AF2906" s="263">
        <v>1</v>
      </c>
      <c r="AG2906" s="158">
        <v>45127</v>
      </c>
      <c r="AH2906" s="297">
        <f t="shared" si="128"/>
        <v>1</v>
      </c>
      <c r="AI2906" s="573"/>
      <c r="AJ2906" s="574" t="s">
        <v>659</v>
      </c>
      <c r="AK2906" s="574" t="s">
        <v>430</v>
      </c>
      <c r="AL2906" s="574"/>
      <c r="AM2906" s="574"/>
      <c r="AN2906" s="574"/>
      <c r="AO2906" s="574"/>
      <c r="AP2906" s="574"/>
      <c r="AQ2906" s="574"/>
      <c r="AR2906" s="574"/>
      <c r="AS2906" s="575"/>
      <c r="AT2906" s="576"/>
      <c r="AU2906" s="575"/>
      <c r="AV2906" s="577"/>
      <c r="AW2906" s="159"/>
    </row>
    <row r="2907" spans="1:49" ht="51">
      <c r="A2907" s="395"/>
      <c r="B2907" s="395">
        <v>5395412300</v>
      </c>
      <c r="C2907" s="263" t="s">
        <v>10061</v>
      </c>
      <c r="D2907" s="263" t="s">
        <v>10062</v>
      </c>
      <c r="E2907" s="263" t="s">
        <v>5059</v>
      </c>
      <c r="F2907" s="263" t="s">
        <v>422</v>
      </c>
      <c r="G2907" s="263" t="s">
        <v>655</v>
      </c>
      <c r="H2907" s="263"/>
      <c r="I2907" s="263"/>
      <c r="J2907" s="263"/>
      <c r="K2907" s="263"/>
      <c r="L2907" s="263"/>
      <c r="M2907" s="263"/>
      <c r="N2907" s="263"/>
      <c r="O2907" s="158"/>
      <c r="P2907" s="296">
        <f t="shared" si="129"/>
        <v>0</v>
      </c>
      <c r="Q2907" s="263"/>
      <c r="R2907" s="263"/>
      <c r="S2907" s="263"/>
      <c r="T2907" s="263"/>
      <c r="U2907" s="263"/>
      <c r="V2907" s="263"/>
      <c r="W2907" s="263"/>
      <c r="X2907" s="158"/>
      <c r="Y2907" s="297">
        <f t="shared" si="130"/>
        <v>0</v>
      </c>
      <c r="Z2907" s="263"/>
      <c r="AA2907" s="263"/>
      <c r="AB2907" s="263"/>
      <c r="AC2907" s="263"/>
      <c r="AD2907" s="263"/>
      <c r="AE2907" s="263"/>
      <c r="AF2907" s="263">
        <v>1</v>
      </c>
      <c r="AG2907" s="158">
        <v>44945</v>
      </c>
      <c r="AH2907" s="297">
        <f t="shared" si="128"/>
        <v>1</v>
      </c>
      <c r="AI2907" s="573"/>
      <c r="AJ2907" s="574" t="s">
        <v>659</v>
      </c>
      <c r="AK2907" s="574" t="s">
        <v>430</v>
      </c>
      <c r="AL2907" s="574"/>
      <c r="AM2907" s="574"/>
      <c r="AN2907" s="574"/>
      <c r="AO2907" s="574"/>
      <c r="AP2907" s="574"/>
      <c r="AQ2907" s="574"/>
      <c r="AR2907" s="574"/>
      <c r="AS2907" s="575"/>
      <c r="AT2907" s="576"/>
      <c r="AU2907" s="575"/>
      <c r="AV2907" s="577"/>
      <c r="AW2907" s="159"/>
    </row>
    <row r="2908" spans="1:49" ht="51">
      <c r="A2908" s="395"/>
      <c r="B2908" s="395">
        <v>3003622600</v>
      </c>
      <c r="C2908" s="263" t="s">
        <v>10063</v>
      </c>
      <c r="D2908" s="263" t="s">
        <v>10064</v>
      </c>
      <c r="E2908" s="263" t="s">
        <v>5060</v>
      </c>
      <c r="F2908" s="263" t="s">
        <v>422</v>
      </c>
      <c r="G2908" s="263" t="s">
        <v>655</v>
      </c>
      <c r="H2908" s="263"/>
      <c r="I2908" s="263"/>
      <c r="J2908" s="263"/>
      <c r="K2908" s="263"/>
      <c r="L2908" s="263"/>
      <c r="M2908" s="263"/>
      <c r="N2908" s="263"/>
      <c r="O2908" s="158"/>
      <c r="P2908" s="296">
        <f t="shared" si="129"/>
        <v>0</v>
      </c>
      <c r="Q2908" s="263"/>
      <c r="R2908" s="263"/>
      <c r="S2908" s="263"/>
      <c r="T2908" s="263"/>
      <c r="U2908" s="263"/>
      <c r="V2908" s="263"/>
      <c r="W2908" s="263"/>
      <c r="X2908" s="158"/>
      <c r="Y2908" s="297">
        <f t="shared" si="130"/>
        <v>0</v>
      </c>
      <c r="Z2908" s="263"/>
      <c r="AA2908" s="263"/>
      <c r="AB2908" s="263"/>
      <c r="AC2908" s="263"/>
      <c r="AD2908" s="263"/>
      <c r="AE2908" s="263"/>
      <c r="AF2908" s="263">
        <v>1</v>
      </c>
      <c r="AG2908" s="158">
        <v>45092</v>
      </c>
      <c r="AH2908" s="297">
        <f t="shared" si="128"/>
        <v>1</v>
      </c>
      <c r="AI2908" s="573"/>
      <c r="AJ2908" s="574" t="s">
        <v>659</v>
      </c>
      <c r="AK2908" s="574" t="s">
        <v>430</v>
      </c>
      <c r="AL2908" s="574"/>
      <c r="AM2908" s="574"/>
      <c r="AN2908" s="574"/>
      <c r="AO2908" s="574"/>
      <c r="AP2908" s="574"/>
      <c r="AQ2908" s="574"/>
      <c r="AR2908" s="574"/>
      <c r="AS2908" s="575"/>
      <c r="AT2908" s="576"/>
      <c r="AU2908" s="575"/>
      <c r="AV2908" s="577"/>
      <c r="AW2908" s="159"/>
    </row>
    <row r="2909" spans="1:49" ht="51">
      <c r="A2909" s="395"/>
      <c r="B2909" s="395">
        <v>4406003500</v>
      </c>
      <c r="C2909" s="263" t="s">
        <v>10065</v>
      </c>
      <c r="D2909" s="263" t="s">
        <v>10066</v>
      </c>
      <c r="E2909" s="263" t="s">
        <v>5061</v>
      </c>
      <c r="F2909" s="263" t="s">
        <v>422</v>
      </c>
      <c r="G2909" s="263" t="s">
        <v>655</v>
      </c>
      <c r="H2909" s="263"/>
      <c r="I2909" s="263"/>
      <c r="J2909" s="263"/>
      <c r="K2909" s="263"/>
      <c r="L2909" s="263"/>
      <c r="M2909" s="263"/>
      <c r="N2909" s="263"/>
      <c r="O2909" s="158"/>
      <c r="P2909" s="296">
        <f t="shared" si="129"/>
        <v>0</v>
      </c>
      <c r="Q2909" s="263"/>
      <c r="R2909" s="263"/>
      <c r="S2909" s="263"/>
      <c r="T2909" s="263"/>
      <c r="U2909" s="263"/>
      <c r="V2909" s="263"/>
      <c r="W2909" s="263"/>
      <c r="X2909" s="158"/>
      <c r="Y2909" s="297">
        <f t="shared" si="130"/>
        <v>0</v>
      </c>
      <c r="Z2909" s="263"/>
      <c r="AA2909" s="263"/>
      <c r="AB2909" s="263"/>
      <c r="AC2909" s="263"/>
      <c r="AD2909" s="263"/>
      <c r="AE2909" s="263"/>
      <c r="AF2909" s="263">
        <v>1</v>
      </c>
      <c r="AG2909" s="158">
        <v>45287</v>
      </c>
      <c r="AH2909" s="297">
        <f t="shared" si="128"/>
        <v>1</v>
      </c>
      <c r="AI2909" s="573"/>
      <c r="AJ2909" s="574" t="s">
        <v>659</v>
      </c>
      <c r="AK2909" s="574" t="s">
        <v>430</v>
      </c>
      <c r="AL2909" s="574"/>
      <c r="AM2909" s="574"/>
      <c r="AN2909" s="574"/>
      <c r="AO2909" s="574"/>
      <c r="AP2909" s="574"/>
      <c r="AQ2909" s="574"/>
      <c r="AR2909" s="574"/>
      <c r="AS2909" s="575"/>
      <c r="AT2909" s="576"/>
      <c r="AU2909" s="575"/>
      <c r="AV2909" s="577"/>
      <c r="AW2909" s="159"/>
    </row>
    <row r="2910" spans="1:49" ht="38.25">
      <c r="A2910" s="395"/>
      <c r="B2910" s="395">
        <v>3121110500</v>
      </c>
      <c r="C2910" s="263" t="s">
        <v>10067</v>
      </c>
      <c r="D2910" s="263" t="s">
        <v>10068</v>
      </c>
      <c r="E2910" s="263" t="s">
        <v>5062</v>
      </c>
      <c r="F2910" s="263" t="s">
        <v>422</v>
      </c>
      <c r="G2910" s="263" t="s">
        <v>655</v>
      </c>
      <c r="H2910" s="263"/>
      <c r="I2910" s="263"/>
      <c r="J2910" s="263"/>
      <c r="K2910" s="263"/>
      <c r="L2910" s="263"/>
      <c r="M2910" s="263"/>
      <c r="N2910" s="263"/>
      <c r="O2910" s="158"/>
      <c r="P2910" s="296">
        <f t="shared" si="129"/>
        <v>0</v>
      </c>
      <c r="Q2910" s="263"/>
      <c r="R2910" s="263"/>
      <c r="S2910" s="263"/>
      <c r="T2910" s="263"/>
      <c r="U2910" s="263"/>
      <c r="V2910" s="263"/>
      <c r="W2910" s="263"/>
      <c r="X2910" s="158"/>
      <c r="Y2910" s="297">
        <f t="shared" si="130"/>
        <v>0</v>
      </c>
      <c r="Z2910" s="263"/>
      <c r="AA2910" s="263"/>
      <c r="AB2910" s="263"/>
      <c r="AC2910" s="263"/>
      <c r="AD2910" s="263"/>
      <c r="AE2910" s="263"/>
      <c r="AF2910" s="263">
        <v>1</v>
      </c>
      <c r="AG2910" s="158">
        <v>44958</v>
      </c>
      <c r="AH2910" s="297">
        <f t="shared" si="128"/>
        <v>1</v>
      </c>
      <c r="AI2910" s="573"/>
      <c r="AJ2910" s="574" t="s">
        <v>659</v>
      </c>
      <c r="AK2910" s="574" t="s">
        <v>430</v>
      </c>
      <c r="AL2910" s="574"/>
      <c r="AM2910" s="574"/>
      <c r="AN2910" s="574"/>
      <c r="AO2910" s="574"/>
      <c r="AP2910" s="574"/>
      <c r="AQ2910" s="574"/>
      <c r="AR2910" s="574"/>
      <c r="AS2910" s="575"/>
      <c r="AT2910" s="576"/>
      <c r="AU2910" s="575"/>
      <c r="AV2910" s="577"/>
      <c r="AW2910" s="159"/>
    </row>
    <row r="2911" spans="1:49" ht="51">
      <c r="A2911" s="395"/>
      <c r="B2911" s="395">
        <v>6711340500</v>
      </c>
      <c r="C2911" s="263" t="s">
        <v>10069</v>
      </c>
      <c r="D2911" s="263" t="s">
        <v>10070</v>
      </c>
      <c r="E2911" s="263" t="s">
        <v>5063</v>
      </c>
      <c r="F2911" s="263" t="s">
        <v>422</v>
      </c>
      <c r="G2911" s="263" t="s">
        <v>655</v>
      </c>
      <c r="H2911" s="263"/>
      <c r="I2911" s="263"/>
      <c r="J2911" s="263"/>
      <c r="K2911" s="263"/>
      <c r="L2911" s="263"/>
      <c r="M2911" s="263"/>
      <c r="N2911" s="263"/>
      <c r="O2911" s="158"/>
      <c r="P2911" s="296">
        <f t="shared" si="129"/>
        <v>0</v>
      </c>
      <c r="Q2911" s="263"/>
      <c r="R2911" s="263"/>
      <c r="S2911" s="263"/>
      <c r="T2911" s="263"/>
      <c r="U2911" s="263"/>
      <c r="V2911" s="263"/>
      <c r="W2911" s="263"/>
      <c r="X2911" s="158"/>
      <c r="Y2911" s="297">
        <f t="shared" si="130"/>
        <v>0</v>
      </c>
      <c r="Z2911" s="263"/>
      <c r="AA2911" s="263"/>
      <c r="AB2911" s="263"/>
      <c r="AC2911" s="263"/>
      <c r="AD2911" s="263"/>
      <c r="AE2911" s="263"/>
      <c r="AF2911" s="263">
        <v>1</v>
      </c>
      <c r="AG2911" s="158">
        <v>45112</v>
      </c>
      <c r="AH2911" s="297">
        <f t="shared" si="128"/>
        <v>1</v>
      </c>
      <c r="AI2911" s="573"/>
      <c r="AJ2911" s="574" t="s">
        <v>659</v>
      </c>
      <c r="AK2911" s="574" t="s">
        <v>430</v>
      </c>
      <c r="AL2911" s="574"/>
      <c r="AM2911" s="574"/>
      <c r="AN2911" s="574"/>
      <c r="AO2911" s="574"/>
      <c r="AP2911" s="574"/>
      <c r="AQ2911" s="574"/>
      <c r="AR2911" s="574"/>
      <c r="AS2911" s="575"/>
      <c r="AT2911" s="576"/>
      <c r="AU2911" s="575"/>
      <c r="AV2911" s="577"/>
      <c r="AW2911" s="159"/>
    </row>
    <row r="2912" spans="1:49" ht="51">
      <c r="A2912" s="395"/>
      <c r="B2912" s="395">
        <v>3617300500</v>
      </c>
      <c r="C2912" s="263" t="s">
        <v>10071</v>
      </c>
      <c r="D2912" s="263" t="s">
        <v>10072</v>
      </c>
      <c r="E2912" s="263" t="s">
        <v>5064</v>
      </c>
      <c r="F2912" s="263" t="s">
        <v>422</v>
      </c>
      <c r="G2912" s="263" t="s">
        <v>655</v>
      </c>
      <c r="H2912" s="263"/>
      <c r="I2912" s="263"/>
      <c r="J2912" s="263"/>
      <c r="K2912" s="263"/>
      <c r="L2912" s="263"/>
      <c r="M2912" s="263"/>
      <c r="N2912" s="263"/>
      <c r="O2912" s="158"/>
      <c r="P2912" s="296">
        <f t="shared" si="129"/>
        <v>0</v>
      </c>
      <c r="Q2912" s="263"/>
      <c r="R2912" s="263"/>
      <c r="S2912" s="263"/>
      <c r="T2912" s="263"/>
      <c r="U2912" s="263"/>
      <c r="V2912" s="263"/>
      <c r="W2912" s="263"/>
      <c r="X2912" s="158"/>
      <c r="Y2912" s="297">
        <f t="shared" si="130"/>
        <v>0</v>
      </c>
      <c r="Z2912" s="263"/>
      <c r="AA2912" s="263"/>
      <c r="AB2912" s="263"/>
      <c r="AC2912" s="263"/>
      <c r="AD2912" s="263"/>
      <c r="AE2912" s="263"/>
      <c r="AF2912" s="263">
        <v>1</v>
      </c>
      <c r="AG2912" s="158">
        <v>45012</v>
      </c>
      <c r="AH2912" s="297">
        <f t="shared" si="128"/>
        <v>1</v>
      </c>
      <c r="AI2912" s="573"/>
      <c r="AJ2912" s="574" t="s">
        <v>659</v>
      </c>
      <c r="AK2912" s="574" t="s">
        <v>430</v>
      </c>
      <c r="AL2912" s="574"/>
      <c r="AM2912" s="574"/>
      <c r="AN2912" s="574"/>
      <c r="AO2912" s="574"/>
      <c r="AP2912" s="574"/>
      <c r="AQ2912" s="574"/>
      <c r="AR2912" s="574"/>
      <c r="AS2912" s="575"/>
      <c r="AT2912" s="576"/>
      <c r="AU2912" s="575"/>
      <c r="AV2912" s="577"/>
      <c r="AW2912" s="159"/>
    </row>
    <row r="2913" spans="1:49" ht="51">
      <c r="A2913" s="395"/>
      <c r="B2913" s="395">
        <v>5501111100</v>
      </c>
      <c r="C2913" s="263" t="s">
        <v>10073</v>
      </c>
      <c r="D2913" s="263" t="s">
        <v>10074</v>
      </c>
      <c r="E2913" s="263" t="s">
        <v>5065</v>
      </c>
      <c r="F2913" s="263" t="s">
        <v>422</v>
      </c>
      <c r="G2913" s="263" t="s">
        <v>655</v>
      </c>
      <c r="H2913" s="263"/>
      <c r="I2913" s="263"/>
      <c r="J2913" s="263"/>
      <c r="K2913" s="263"/>
      <c r="L2913" s="263"/>
      <c r="M2913" s="263"/>
      <c r="N2913" s="263"/>
      <c r="O2913" s="158"/>
      <c r="P2913" s="296">
        <f t="shared" si="129"/>
        <v>0</v>
      </c>
      <c r="Q2913" s="263"/>
      <c r="R2913" s="263"/>
      <c r="S2913" s="263"/>
      <c r="T2913" s="263"/>
      <c r="U2913" s="263"/>
      <c r="V2913" s="263"/>
      <c r="W2913" s="263"/>
      <c r="X2913" s="158"/>
      <c r="Y2913" s="297">
        <f t="shared" si="130"/>
        <v>0</v>
      </c>
      <c r="Z2913" s="263"/>
      <c r="AA2913" s="263"/>
      <c r="AB2913" s="263"/>
      <c r="AC2913" s="263"/>
      <c r="AD2913" s="263"/>
      <c r="AE2913" s="263"/>
      <c r="AF2913" s="263">
        <v>1</v>
      </c>
      <c r="AG2913" s="158">
        <v>45271</v>
      </c>
      <c r="AH2913" s="297">
        <f t="shared" si="128"/>
        <v>1</v>
      </c>
      <c r="AI2913" s="573"/>
      <c r="AJ2913" s="574" t="s">
        <v>659</v>
      </c>
      <c r="AK2913" s="574" t="s">
        <v>430</v>
      </c>
      <c r="AL2913" s="574"/>
      <c r="AM2913" s="574"/>
      <c r="AN2913" s="574"/>
      <c r="AO2913" s="574"/>
      <c r="AP2913" s="574"/>
      <c r="AQ2913" s="574"/>
      <c r="AR2913" s="574"/>
      <c r="AS2913" s="575"/>
      <c r="AT2913" s="576"/>
      <c r="AU2913" s="575"/>
      <c r="AV2913" s="577"/>
      <c r="AW2913" s="159"/>
    </row>
    <row r="2914" spans="1:49" ht="51">
      <c r="A2914" s="395"/>
      <c r="B2914" s="395">
        <v>2673800900</v>
      </c>
      <c r="C2914" s="263" t="s">
        <v>10075</v>
      </c>
      <c r="D2914" s="263" t="s">
        <v>10076</v>
      </c>
      <c r="E2914" s="263" t="s">
        <v>5066</v>
      </c>
      <c r="F2914" s="263" t="s">
        <v>422</v>
      </c>
      <c r="G2914" s="263" t="s">
        <v>655</v>
      </c>
      <c r="H2914" s="263"/>
      <c r="I2914" s="263"/>
      <c r="J2914" s="263"/>
      <c r="K2914" s="263"/>
      <c r="L2914" s="263"/>
      <c r="M2914" s="263"/>
      <c r="N2914" s="263"/>
      <c r="O2914" s="158"/>
      <c r="P2914" s="296">
        <f t="shared" si="129"/>
        <v>0</v>
      </c>
      <c r="Q2914" s="263"/>
      <c r="R2914" s="263"/>
      <c r="S2914" s="263"/>
      <c r="T2914" s="263"/>
      <c r="U2914" s="263"/>
      <c r="V2914" s="263"/>
      <c r="W2914" s="263"/>
      <c r="X2914" s="158"/>
      <c r="Y2914" s="297">
        <f t="shared" si="130"/>
        <v>0</v>
      </c>
      <c r="Z2914" s="263"/>
      <c r="AA2914" s="263"/>
      <c r="AB2914" s="263"/>
      <c r="AC2914" s="263"/>
      <c r="AD2914" s="263"/>
      <c r="AE2914" s="263"/>
      <c r="AF2914" s="263">
        <v>1</v>
      </c>
      <c r="AG2914" s="158">
        <v>44960</v>
      </c>
      <c r="AH2914" s="297">
        <f t="shared" si="128"/>
        <v>1</v>
      </c>
      <c r="AI2914" s="573"/>
      <c r="AJ2914" s="574" t="s">
        <v>659</v>
      </c>
      <c r="AK2914" s="574" t="s">
        <v>430</v>
      </c>
      <c r="AL2914" s="574"/>
      <c r="AM2914" s="574"/>
      <c r="AN2914" s="574"/>
      <c r="AO2914" s="574"/>
      <c r="AP2914" s="574"/>
      <c r="AQ2914" s="574"/>
      <c r="AR2914" s="574"/>
      <c r="AS2914" s="575"/>
      <c r="AT2914" s="576"/>
      <c r="AU2914" s="575"/>
      <c r="AV2914" s="577"/>
      <c r="AW2914" s="159"/>
    </row>
    <row r="2915" spans="1:49" ht="51">
      <c r="A2915" s="395"/>
      <c r="B2915" s="395">
        <v>3155145400</v>
      </c>
      <c r="C2915" s="263" t="s">
        <v>10077</v>
      </c>
      <c r="D2915" s="263" t="s">
        <v>10078</v>
      </c>
      <c r="E2915" s="263" t="s">
        <v>5067</v>
      </c>
      <c r="F2915" s="263" t="s">
        <v>422</v>
      </c>
      <c r="G2915" s="263" t="s">
        <v>655</v>
      </c>
      <c r="H2915" s="263"/>
      <c r="I2915" s="263"/>
      <c r="J2915" s="263"/>
      <c r="K2915" s="263"/>
      <c r="L2915" s="263"/>
      <c r="M2915" s="263"/>
      <c r="N2915" s="263"/>
      <c r="O2915" s="158"/>
      <c r="P2915" s="296">
        <f t="shared" si="129"/>
        <v>0</v>
      </c>
      <c r="Q2915" s="263"/>
      <c r="R2915" s="263"/>
      <c r="S2915" s="263"/>
      <c r="T2915" s="263"/>
      <c r="U2915" s="263"/>
      <c r="V2915" s="263"/>
      <c r="W2915" s="263"/>
      <c r="X2915" s="158"/>
      <c r="Y2915" s="297">
        <f t="shared" si="130"/>
        <v>0</v>
      </c>
      <c r="Z2915" s="263"/>
      <c r="AA2915" s="263"/>
      <c r="AB2915" s="263"/>
      <c r="AC2915" s="263"/>
      <c r="AD2915" s="263"/>
      <c r="AE2915" s="263"/>
      <c r="AF2915" s="263">
        <v>1</v>
      </c>
      <c r="AG2915" s="158">
        <v>45202</v>
      </c>
      <c r="AH2915" s="297">
        <f t="shared" si="128"/>
        <v>1</v>
      </c>
      <c r="AI2915" s="573"/>
      <c r="AJ2915" s="574" t="s">
        <v>659</v>
      </c>
      <c r="AK2915" s="574" t="s">
        <v>430</v>
      </c>
      <c r="AL2915" s="574"/>
      <c r="AM2915" s="574"/>
      <c r="AN2915" s="574"/>
      <c r="AO2915" s="574"/>
      <c r="AP2915" s="574"/>
      <c r="AQ2915" s="574"/>
      <c r="AR2915" s="574"/>
      <c r="AS2915" s="575"/>
      <c r="AT2915" s="576"/>
      <c r="AU2915" s="575"/>
      <c r="AV2915" s="577"/>
      <c r="AW2915" s="159"/>
    </row>
    <row r="2916" spans="1:49" ht="51">
      <c r="A2916" s="395"/>
      <c r="B2916" s="395">
        <v>4526743200</v>
      </c>
      <c r="C2916" s="263" t="s">
        <v>10079</v>
      </c>
      <c r="D2916" s="263" t="s">
        <v>10080</v>
      </c>
      <c r="E2916" s="263" t="s">
        <v>5068</v>
      </c>
      <c r="F2916" s="263" t="s">
        <v>422</v>
      </c>
      <c r="G2916" s="263" t="s">
        <v>655</v>
      </c>
      <c r="H2916" s="263"/>
      <c r="I2916" s="263"/>
      <c r="J2916" s="263"/>
      <c r="K2916" s="263"/>
      <c r="L2916" s="263"/>
      <c r="M2916" s="263"/>
      <c r="N2916" s="263"/>
      <c r="O2916" s="158"/>
      <c r="P2916" s="296">
        <f t="shared" si="129"/>
        <v>0</v>
      </c>
      <c r="Q2916" s="263"/>
      <c r="R2916" s="263"/>
      <c r="S2916" s="263"/>
      <c r="T2916" s="263"/>
      <c r="U2916" s="263"/>
      <c r="V2916" s="263"/>
      <c r="W2916" s="263"/>
      <c r="X2916" s="158"/>
      <c r="Y2916" s="297">
        <f t="shared" si="130"/>
        <v>0</v>
      </c>
      <c r="Z2916" s="263"/>
      <c r="AA2916" s="263"/>
      <c r="AB2916" s="263"/>
      <c r="AC2916" s="263"/>
      <c r="AD2916" s="263"/>
      <c r="AE2916" s="263"/>
      <c r="AF2916" s="263">
        <v>1</v>
      </c>
      <c r="AG2916" s="158">
        <v>44943</v>
      </c>
      <c r="AH2916" s="297">
        <f t="shared" si="128"/>
        <v>1</v>
      </c>
      <c r="AI2916" s="573"/>
      <c r="AJ2916" s="574" t="s">
        <v>659</v>
      </c>
      <c r="AK2916" s="574" t="s">
        <v>430</v>
      </c>
      <c r="AL2916" s="574"/>
      <c r="AM2916" s="574"/>
      <c r="AN2916" s="574"/>
      <c r="AO2916" s="574"/>
      <c r="AP2916" s="574"/>
      <c r="AQ2916" s="574"/>
      <c r="AR2916" s="574"/>
      <c r="AS2916" s="575"/>
      <c r="AT2916" s="576"/>
      <c r="AU2916" s="575"/>
      <c r="AV2916" s="577"/>
      <c r="AW2916" s="159"/>
    </row>
    <row r="2917" spans="1:49" ht="51">
      <c r="A2917" s="395"/>
      <c r="B2917" s="395">
        <v>3411814100</v>
      </c>
      <c r="C2917" s="263" t="s">
        <v>10081</v>
      </c>
      <c r="D2917" s="263" t="s">
        <v>10082</v>
      </c>
      <c r="E2917" s="263" t="s">
        <v>5069</v>
      </c>
      <c r="F2917" s="263" t="s">
        <v>422</v>
      </c>
      <c r="G2917" s="263" t="s">
        <v>655</v>
      </c>
      <c r="H2917" s="263"/>
      <c r="I2917" s="263"/>
      <c r="J2917" s="263"/>
      <c r="K2917" s="263"/>
      <c r="L2917" s="263"/>
      <c r="M2917" s="263"/>
      <c r="N2917" s="263"/>
      <c r="O2917" s="158"/>
      <c r="P2917" s="296">
        <f t="shared" si="129"/>
        <v>0</v>
      </c>
      <c r="Q2917" s="263"/>
      <c r="R2917" s="263"/>
      <c r="S2917" s="263"/>
      <c r="T2917" s="263"/>
      <c r="U2917" s="263"/>
      <c r="V2917" s="263"/>
      <c r="W2917" s="263"/>
      <c r="X2917" s="158"/>
      <c r="Y2917" s="297">
        <f t="shared" si="130"/>
        <v>0</v>
      </c>
      <c r="Z2917" s="263"/>
      <c r="AA2917" s="263"/>
      <c r="AB2917" s="263"/>
      <c r="AC2917" s="263"/>
      <c r="AD2917" s="263"/>
      <c r="AE2917" s="263"/>
      <c r="AF2917" s="263">
        <v>1</v>
      </c>
      <c r="AG2917" s="158">
        <v>45061</v>
      </c>
      <c r="AH2917" s="297">
        <f t="shared" si="128"/>
        <v>1</v>
      </c>
      <c r="AI2917" s="573"/>
      <c r="AJ2917" s="574" t="s">
        <v>659</v>
      </c>
      <c r="AK2917" s="574" t="s">
        <v>430</v>
      </c>
      <c r="AL2917" s="574"/>
      <c r="AM2917" s="574"/>
      <c r="AN2917" s="574"/>
      <c r="AO2917" s="574"/>
      <c r="AP2917" s="574"/>
      <c r="AQ2917" s="574"/>
      <c r="AR2917" s="574"/>
      <c r="AS2917" s="575"/>
      <c r="AT2917" s="576"/>
      <c r="AU2917" s="575"/>
      <c r="AV2917" s="577"/>
      <c r="AW2917" s="159"/>
    </row>
    <row r="2918" spans="1:49" ht="51">
      <c r="A2918" s="395"/>
      <c r="B2918" s="395">
        <v>4656200700</v>
      </c>
      <c r="C2918" s="263" t="s">
        <v>10083</v>
      </c>
      <c r="D2918" s="263" t="s">
        <v>10084</v>
      </c>
      <c r="E2918" s="263" t="s">
        <v>5070</v>
      </c>
      <c r="F2918" s="263" t="s">
        <v>422</v>
      </c>
      <c r="G2918" s="263" t="s">
        <v>655</v>
      </c>
      <c r="H2918" s="263"/>
      <c r="I2918" s="263"/>
      <c r="J2918" s="263"/>
      <c r="K2918" s="263"/>
      <c r="L2918" s="263"/>
      <c r="M2918" s="263"/>
      <c r="N2918" s="263"/>
      <c r="O2918" s="158"/>
      <c r="P2918" s="296">
        <f t="shared" si="129"/>
        <v>0</v>
      </c>
      <c r="Q2918" s="263"/>
      <c r="R2918" s="263"/>
      <c r="S2918" s="263"/>
      <c r="T2918" s="263"/>
      <c r="U2918" s="263"/>
      <c r="V2918" s="263"/>
      <c r="W2918" s="263"/>
      <c r="X2918" s="158"/>
      <c r="Y2918" s="297">
        <f t="shared" si="130"/>
        <v>0</v>
      </c>
      <c r="Z2918" s="263"/>
      <c r="AA2918" s="263"/>
      <c r="AB2918" s="263"/>
      <c r="AC2918" s="263"/>
      <c r="AD2918" s="263"/>
      <c r="AE2918" s="263"/>
      <c r="AF2918" s="263">
        <v>1</v>
      </c>
      <c r="AG2918" s="158">
        <v>45170</v>
      </c>
      <c r="AH2918" s="297">
        <f t="shared" si="128"/>
        <v>1</v>
      </c>
      <c r="AI2918" s="573"/>
      <c r="AJ2918" s="574" t="s">
        <v>659</v>
      </c>
      <c r="AK2918" s="574" t="s">
        <v>430</v>
      </c>
      <c r="AL2918" s="574"/>
      <c r="AM2918" s="574"/>
      <c r="AN2918" s="574"/>
      <c r="AO2918" s="574"/>
      <c r="AP2918" s="574"/>
      <c r="AQ2918" s="574"/>
      <c r="AR2918" s="574"/>
      <c r="AS2918" s="575"/>
      <c r="AT2918" s="576"/>
      <c r="AU2918" s="575"/>
      <c r="AV2918" s="577"/>
      <c r="AW2918" s="159"/>
    </row>
    <row r="2919" spans="1:49" ht="38.25">
      <c r="A2919" s="395"/>
      <c r="B2919" s="395">
        <v>4773412400</v>
      </c>
      <c r="C2919" s="263" t="s">
        <v>10085</v>
      </c>
      <c r="D2919" s="263" t="s">
        <v>10086</v>
      </c>
      <c r="E2919" s="263" t="s">
        <v>5071</v>
      </c>
      <c r="F2919" s="263" t="s">
        <v>422</v>
      </c>
      <c r="G2919" s="263" t="s">
        <v>655</v>
      </c>
      <c r="H2919" s="263"/>
      <c r="I2919" s="263"/>
      <c r="J2919" s="263"/>
      <c r="K2919" s="263"/>
      <c r="L2919" s="263"/>
      <c r="M2919" s="263"/>
      <c r="N2919" s="263"/>
      <c r="O2919" s="158"/>
      <c r="P2919" s="296">
        <f t="shared" si="129"/>
        <v>0</v>
      </c>
      <c r="Q2919" s="263"/>
      <c r="R2919" s="263"/>
      <c r="S2919" s="263"/>
      <c r="T2919" s="263"/>
      <c r="U2919" s="263"/>
      <c r="V2919" s="263"/>
      <c r="W2919" s="263"/>
      <c r="X2919" s="158"/>
      <c r="Y2919" s="297">
        <f t="shared" si="130"/>
        <v>0</v>
      </c>
      <c r="Z2919" s="263"/>
      <c r="AA2919" s="263"/>
      <c r="AB2919" s="263"/>
      <c r="AC2919" s="263"/>
      <c r="AD2919" s="263"/>
      <c r="AE2919" s="263"/>
      <c r="AF2919" s="263">
        <v>1</v>
      </c>
      <c r="AG2919" s="158">
        <v>45224</v>
      </c>
      <c r="AH2919" s="297">
        <f t="shared" si="128"/>
        <v>1</v>
      </c>
      <c r="AI2919" s="573"/>
      <c r="AJ2919" s="574" t="s">
        <v>659</v>
      </c>
      <c r="AK2919" s="574" t="s">
        <v>430</v>
      </c>
      <c r="AL2919" s="574"/>
      <c r="AM2919" s="574"/>
      <c r="AN2919" s="574"/>
      <c r="AO2919" s="574"/>
      <c r="AP2919" s="574"/>
      <c r="AQ2919" s="574"/>
      <c r="AR2919" s="574"/>
      <c r="AS2919" s="575"/>
      <c r="AT2919" s="576"/>
      <c r="AU2919" s="575"/>
      <c r="AV2919" s="577"/>
      <c r="AW2919" s="159"/>
    </row>
    <row r="2920" spans="1:49" ht="51">
      <c r="A2920" s="395"/>
      <c r="B2920" s="395">
        <v>4405110200</v>
      </c>
      <c r="C2920" s="263" t="s">
        <v>10087</v>
      </c>
      <c r="D2920" s="263" t="s">
        <v>10088</v>
      </c>
      <c r="E2920" s="263" t="s">
        <v>5072</v>
      </c>
      <c r="F2920" s="263" t="s">
        <v>422</v>
      </c>
      <c r="G2920" s="263" t="s">
        <v>655</v>
      </c>
      <c r="H2920" s="263"/>
      <c r="I2920" s="263"/>
      <c r="J2920" s="263"/>
      <c r="K2920" s="263"/>
      <c r="L2920" s="263"/>
      <c r="M2920" s="263"/>
      <c r="N2920" s="263"/>
      <c r="O2920" s="158"/>
      <c r="P2920" s="296">
        <f t="shared" si="129"/>
        <v>0</v>
      </c>
      <c r="Q2920" s="263"/>
      <c r="R2920" s="263"/>
      <c r="S2920" s="263"/>
      <c r="T2920" s="263"/>
      <c r="U2920" s="263"/>
      <c r="V2920" s="263"/>
      <c r="W2920" s="263"/>
      <c r="X2920" s="158"/>
      <c r="Y2920" s="297">
        <f t="shared" si="130"/>
        <v>0</v>
      </c>
      <c r="Z2920" s="263"/>
      <c r="AA2920" s="263"/>
      <c r="AB2920" s="263"/>
      <c r="AC2920" s="263"/>
      <c r="AD2920" s="263"/>
      <c r="AE2920" s="263"/>
      <c r="AF2920" s="263">
        <v>1</v>
      </c>
      <c r="AG2920" s="158">
        <v>45243</v>
      </c>
      <c r="AH2920" s="297">
        <f t="shared" si="128"/>
        <v>1</v>
      </c>
      <c r="AI2920" s="573"/>
      <c r="AJ2920" s="574" t="s">
        <v>659</v>
      </c>
      <c r="AK2920" s="574" t="s">
        <v>430</v>
      </c>
      <c r="AL2920" s="574"/>
      <c r="AM2920" s="574"/>
      <c r="AN2920" s="574"/>
      <c r="AO2920" s="574"/>
      <c r="AP2920" s="574"/>
      <c r="AQ2920" s="574"/>
      <c r="AR2920" s="574"/>
      <c r="AS2920" s="575"/>
      <c r="AT2920" s="576"/>
      <c r="AU2920" s="575"/>
      <c r="AV2920" s="577"/>
      <c r="AW2920" s="159"/>
    </row>
    <row r="2921" spans="1:49" ht="51">
      <c r="A2921" s="395"/>
      <c r="B2921" s="395">
        <v>3154023000</v>
      </c>
      <c r="C2921" s="263" t="s">
        <v>10089</v>
      </c>
      <c r="D2921" s="263" t="s">
        <v>10090</v>
      </c>
      <c r="E2921" s="263" t="s">
        <v>5073</v>
      </c>
      <c r="F2921" s="263" t="s">
        <v>422</v>
      </c>
      <c r="G2921" s="263" t="s">
        <v>655</v>
      </c>
      <c r="H2921" s="263"/>
      <c r="I2921" s="263"/>
      <c r="J2921" s="263"/>
      <c r="K2921" s="263"/>
      <c r="L2921" s="263"/>
      <c r="M2921" s="263"/>
      <c r="N2921" s="263"/>
      <c r="O2921" s="158"/>
      <c r="P2921" s="296">
        <f t="shared" si="129"/>
        <v>0</v>
      </c>
      <c r="Q2921" s="263"/>
      <c r="R2921" s="263"/>
      <c r="S2921" s="263"/>
      <c r="T2921" s="263"/>
      <c r="U2921" s="263"/>
      <c r="V2921" s="263"/>
      <c r="W2921" s="263"/>
      <c r="X2921" s="158"/>
      <c r="Y2921" s="297">
        <f t="shared" si="130"/>
        <v>0</v>
      </c>
      <c r="Z2921" s="263"/>
      <c r="AA2921" s="263"/>
      <c r="AB2921" s="263"/>
      <c r="AC2921" s="263"/>
      <c r="AD2921" s="263"/>
      <c r="AE2921" s="263"/>
      <c r="AF2921" s="263">
        <v>1</v>
      </c>
      <c r="AG2921" s="158">
        <v>44937</v>
      </c>
      <c r="AH2921" s="297">
        <f t="shared" si="128"/>
        <v>1</v>
      </c>
      <c r="AI2921" s="573"/>
      <c r="AJ2921" s="574" t="s">
        <v>659</v>
      </c>
      <c r="AK2921" s="574" t="s">
        <v>430</v>
      </c>
      <c r="AL2921" s="574"/>
      <c r="AM2921" s="574"/>
      <c r="AN2921" s="574"/>
      <c r="AO2921" s="574"/>
      <c r="AP2921" s="574"/>
      <c r="AQ2921" s="574"/>
      <c r="AR2921" s="574"/>
      <c r="AS2921" s="575"/>
      <c r="AT2921" s="576"/>
      <c r="AU2921" s="575"/>
      <c r="AV2921" s="577"/>
      <c r="AW2921" s="159"/>
    </row>
    <row r="2922" spans="1:49" ht="51">
      <c r="A2922" s="395"/>
      <c r="B2922" s="395">
        <v>4203520800</v>
      </c>
      <c r="C2922" s="263" t="s">
        <v>10091</v>
      </c>
      <c r="D2922" s="263" t="s">
        <v>10092</v>
      </c>
      <c r="E2922" s="263" t="s">
        <v>5074</v>
      </c>
      <c r="F2922" s="263" t="s">
        <v>422</v>
      </c>
      <c r="G2922" s="263" t="s">
        <v>655</v>
      </c>
      <c r="H2922" s="263"/>
      <c r="I2922" s="263"/>
      <c r="J2922" s="263"/>
      <c r="K2922" s="263"/>
      <c r="L2922" s="263"/>
      <c r="M2922" s="263"/>
      <c r="N2922" s="263"/>
      <c r="O2922" s="158"/>
      <c r="P2922" s="296">
        <f t="shared" si="129"/>
        <v>0</v>
      </c>
      <c r="Q2922" s="263"/>
      <c r="R2922" s="263"/>
      <c r="S2922" s="263"/>
      <c r="T2922" s="263"/>
      <c r="U2922" s="263"/>
      <c r="V2922" s="263"/>
      <c r="W2922" s="263"/>
      <c r="X2922" s="158"/>
      <c r="Y2922" s="297">
        <f t="shared" si="130"/>
        <v>0</v>
      </c>
      <c r="Z2922" s="263"/>
      <c r="AA2922" s="263"/>
      <c r="AB2922" s="263"/>
      <c r="AC2922" s="263"/>
      <c r="AD2922" s="263"/>
      <c r="AE2922" s="263"/>
      <c r="AF2922" s="263">
        <v>1</v>
      </c>
      <c r="AG2922" s="158">
        <v>45118</v>
      </c>
      <c r="AH2922" s="297">
        <f t="shared" si="128"/>
        <v>1</v>
      </c>
      <c r="AI2922" s="573"/>
      <c r="AJ2922" s="574" t="s">
        <v>659</v>
      </c>
      <c r="AK2922" s="574" t="s">
        <v>430</v>
      </c>
      <c r="AL2922" s="574"/>
      <c r="AM2922" s="574"/>
      <c r="AN2922" s="574"/>
      <c r="AO2922" s="574"/>
      <c r="AP2922" s="574"/>
      <c r="AQ2922" s="574"/>
      <c r="AR2922" s="574"/>
      <c r="AS2922" s="575"/>
      <c r="AT2922" s="576"/>
      <c r="AU2922" s="575"/>
      <c r="AV2922" s="577"/>
      <c r="AW2922" s="159"/>
    </row>
    <row r="2923" spans="1:49" ht="51">
      <c r="A2923" s="395"/>
      <c r="B2923" s="395">
        <v>4451420500</v>
      </c>
      <c r="C2923" s="263" t="s">
        <v>10093</v>
      </c>
      <c r="D2923" s="263" t="s">
        <v>10094</v>
      </c>
      <c r="E2923" s="263" t="s">
        <v>5075</v>
      </c>
      <c r="F2923" s="263" t="s">
        <v>422</v>
      </c>
      <c r="G2923" s="263" t="s">
        <v>655</v>
      </c>
      <c r="H2923" s="263"/>
      <c r="I2923" s="263"/>
      <c r="J2923" s="263"/>
      <c r="K2923" s="263"/>
      <c r="L2923" s="263"/>
      <c r="M2923" s="263"/>
      <c r="N2923" s="263"/>
      <c r="O2923" s="158"/>
      <c r="P2923" s="296">
        <f t="shared" si="129"/>
        <v>0</v>
      </c>
      <c r="Q2923" s="263"/>
      <c r="R2923" s="263"/>
      <c r="S2923" s="263"/>
      <c r="T2923" s="263"/>
      <c r="U2923" s="263"/>
      <c r="V2923" s="263"/>
      <c r="W2923" s="263"/>
      <c r="X2923" s="158"/>
      <c r="Y2923" s="297">
        <f t="shared" si="130"/>
        <v>0</v>
      </c>
      <c r="Z2923" s="263"/>
      <c r="AA2923" s="263"/>
      <c r="AB2923" s="263"/>
      <c r="AC2923" s="263"/>
      <c r="AD2923" s="263"/>
      <c r="AE2923" s="263"/>
      <c r="AF2923" s="263">
        <v>2</v>
      </c>
      <c r="AG2923" s="158">
        <v>45259</v>
      </c>
      <c r="AH2923" s="297">
        <f t="shared" si="128"/>
        <v>2</v>
      </c>
      <c r="AI2923" s="573"/>
      <c r="AJ2923" s="574" t="s">
        <v>659</v>
      </c>
      <c r="AK2923" s="574" t="s">
        <v>430</v>
      </c>
      <c r="AL2923" s="574"/>
      <c r="AM2923" s="574"/>
      <c r="AN2923" s="574"/>
      <c r="AO2923" s="574"/>
      <c r="AP2923" s="574"/>
      <c r="AQ2923" s="574"/>
      <c r="AR2923" s="574"/>
      <c r="AS2923" s="575"/>
      <c r="AT2923" s="576"/>
      <c r="AU2923" s="575"/>
      <c r="AV2923" s="577"/>
      <c r="AW2923" s="159"/>
    </row>
    <row r="2924" spans="1:49" ht="51">
      <c r="A2924" s="395"/>
      <c r="B2924" s="395">
        <v>4455020500</v>
      </c>
      <c r="C2924" s="263" t="s">
        <v>10095</v>
      </c>
      <c r="D2924" s="263" t="s">
        <v>10096</v>
      </c>
      <c r="E2924" s="263" t="s">
        <v>5076</v>
      </c>
      <c r="F2924" s="263" t="s">
        <v>422</v>
      </c>
      <c r="G2924" s="263" t="s">
        <v>655</v>
      </c>
      <c r="H2924" s="263"/>
      <c r="I2924" s="263"/>
      <c r="J2924" s="263"/>
      <c r="K2924" s="263"/>
      <c r="L2924" s="263"/>
      <c r="M2924" s="263"/>
      <c r="N2924" s="263"/>
      <c r="O2924" s="158"/>
      <c r="P2924" s="296">
        <f t="shared" si="129"/>
        <v>0</v>
      </c>
      <c r="Q2924" s="263"/>
      <c r="R2924" s="263"/>
      <c r="S2924" s="263"/>
      <c r="T2924" s="263"/>
      <c r="U2924" s="263"/>
      <c r="V2924" s="263"/>
      <c r="W2924" s="263"/>
      <c r="X2924" s="158"/>
      <c r="Y2924" s="297">
        <f t="shared" si="130"/>
        <v>0</v>
      </c>
      <c r="Z2924" s="263"/>
      <c r="AA2924" s="263"/>
      <c r="AB2924" s="263"/>
      <c r="AC2924" s="263"/>
      <c r="AD2924" s="263"/>
      <c r="AE2924" s="263"/>
      <c r="AF2924" s="263">
        <v>2</v>
      </c>
      <c r="AG2924" s="158">
        <v>45160</v>
      </c>
      <c r="AH2924" s="297">
        <f t="shared" si="128"/>
        <v>2</v>
      </c>
      <c r="AI2924" s="573"/>
      <c r="AJ2924" s="574" t="s">
        <v>659</v>
      </c>
      <c r="AK2924" s="574" t="s">
        <v>430</v>
      </c>
      <c r="AL2924" s="574"/>
      <c r="AM2924" s="574"/>
      <c r="AN2924" s="574"/>
      <c r="AO2924" s="574"/>
      <c r="AP2924" s="574"/>
      <c r="AQ2924" s="574"/>
      <c r="AR2924" s="574"/>
      <c r="AS2924" s="575"/>
      <c r="AT2924" s="576"/>
      <c r="AU2924" s="575"/>
      <c r="AV2924" s="577"/>
      <c r="AW2924" s="159"/>
    </row>
    <row r="2925" spans="1:49" ht="51">
      <c r="A2925" s="395"/>
      <c r="B2925" s="395">
        <v>5395713200</v>
      </c>
      <c r="C2925" s="263" t="s">
        <v>10097</v>
      </c>
      <c r="D2925" s="263" t="s">
        <v>10098</v>
      </c>
      <c r="E2925" s="263" t="s">
        <v>5077</v>
      </c>
      <c r="F2925" s="263" t="s">
        <v>422</v>
      </c>
      <c r="G2925" s="263" t="s">
        <v>655</v>
      </c>
      <c r="H2925" s="263"/>
      <c r="I2925" s="263"/>
      <c r="J2925" s="263"/>
      <c r="K2925" s="263"/>
      <c r="L2925" s="263"/>
      <c r="M2925" s="263"/>
      <c r="N2925" s="263"/>
      <c r="O2925" s="158"/>
      <c r="P2925" s="296">
        <f t="shared" si="129"/>
        <v>0</v>
      </c>
      <c r="Q2925" s="263"/>
      <c r="R2925" s="263"/>
      <c r="S2925" s="263"/>
      <c r="T2925" s="263"/>
      <c r="U2925" s="263"/>
      <c r="V2925" s="263"/>
      <c r="W2925" s="263"/>
      <c r="X2925" s="158"/>
      <c r="Y2925" s="297">
        <f t="shared" si="130"/>
        <v>0</v>
      </c>
      <c r="Z2925" s="263"/>
      <c r="AA2925" s="263"/>
      <c r="AB2925" s="263"/>
      <c r="AC2925" s="263"/>
      <c r="AD2925" s="263"/>
      <c r="AE2925" s="263"/>
      <c r="AF2925" s="263">
        <v>1</v>
      </c>
      <c r="AG2925" s="158">
        <v>45071</v>
      </c>
      <c r="AH2925" s="297">
        <f t="shared" si="128"/>
        <v>1</v>
      </c>
      <c r="AI2925" s="573"/>
      <c r="AJ2925" s="574" t="s">
        <v>659</v>
      </c>
      <c r="AK2925" s="574" t="s">
        <v>430</v>
      </c>
      <c r="AL2925" s="574"/>
      <c r="AM2925" s="574"/>
      <c r="AN2925" s="574"/>
      <c r="AO2925" s="574"/>
      <c r="AP2925" s="574"/>
      <c r="AQ2925" s="574"/>
      <c r="AR2925" s="574"/>
      <c r="AS2925" s="575"/>
      <c r="AT2925" s="576"/>
      <c r="AU2925" s="575"/>
      <c r="AV2925" s="577"/>
      <c r="AW2925" s="159"/>
    </row>
    <row r="2926" spans="1:49" ht="51">
      <c r="A2926" s="395"/>
      <c r="B2926" s="395">
        <v>4521611800</v>
      </c>
      <c r="C2926" s="263" t="s">
        <v>10099</v>
      </c>
      <c r="D2926" s="263" t="s">
        <v>10100</v>
      </c>
      <c r="E2926" s="263" t="s">
        <v>5078</v>
      </c>
      <c r="F2926" s="263" t="s">
        <v>422</v>
      </c>
      <c r="G2926" s="263" t="s">
        <v>655</v>
      </c>
      <c r="H2926" s="263"/>
      <c r="I2926" s="263"/>
      <c r="J2926" s="263"/>
      <c r="K2926" s="263"/>
      <c r="L2926" s="263"/>
      <c r="M2926" s="263"/>
      <c r="N2926" s="263"/>
      <c r="O2926" s="158"/>
      <c r="P2926" s="296">
        <f t="shared" si="129"/>
        <v>0</v>
      </c>
      <c r="Q2926" s="263"/>
      <c r="R2926" s="263"/>
      <c r="S2926" s="263"/>
      <c r="T2926" s="263"/>
      <c r="U2926" s="263"/>
      <c r="V2926" s="263"/>
      <c r="W2926" s="263"/>
      <c r="X2926" s="158"/>
      <c r="Y2926" s="297">
        <f t="shared" si="130"/>
        <v>0</v>
      </c>
      <c r="Z2926" s="263"/>
      <c r="AA2926" s="263"/>
      <c r="AB2926" s="263"/>
      <c r="AC2926" s="263"/>
      <c r="AD2926" s="263"/>
      <c r="AE2926" s="263"/>
      <c r="AF2926" s="263">
        <v>1</v>
      </c>
      <c r="AG2926" s="158">
        <v>45092</v>
      </c>
      <c r="AH2926" s="297">
        <f t="shared" si="128"/>
        <v>1</v>
      </c>
      <c r="AI2926" s="573"/>
      <c r="AJ2926" s="574" t="s">
        <v>659</v>
      </c>
      <c r="AK2926" s="574" t="s">
        <v>430</v>
      </c>
      <c r="AL2926" s="574"/>
      <c r="AM2926" s="574"/>
      <c r="AN2926" s="574"/>
      <c r="AO2926" s="574"/>
      <c r="AP2926" s="574"/>
      <c r="AQ2926" s="574"/>
      <c r="AR2926" s="574"/>
      <c r="AS2926" s="575"/>
      <c r="AT2926" s="576"/>
      <c r="AU2926" s="575"/>
      <c r="AV2926" s="577"/>
      <c r="AW2926" s="159"/>
    </row>
    <row r="2927" spans="1:49" ht="51">
      <c r="A2927" s="395"/>
      <c r="B2927" s="395">
        <v>4676622100</v>
      </c>
      <c r="C2927" s="263" t="s">
        <v>10101</v>
      </c>
      <c r="D2927" s="263" t="s">
        <v>10102</v>
      </c>
      <c r="E2927" s="263" t="s">
        <v>5079</v>
      </c>
      <c r="F2927" s="263" t="s">
        <v>422</v>
      </c>
      <c r="G2927" s="263" t="s">
        <v>655</v>
      </c>
      <c r="H2927" s="263"/>
      <c r="I2927" s="263"/>
      <c r="J2927" s="263"/>
      <c r="K2927" s="263"/>
      <c r="L2927" s="263"/>
      <c r="M2927" s="263"/>
      <c r="N2927" s="263"/>
      <c r="O2927" s="158"/>
      <c r="P2927" s="296">
        <f t="shared" si="129"/>
        <v>0</v>
      </c>
      <c r="Q2927" s="263"/>
      <c r="R2927" s="263"/>
      <c r="S2927" s="263"/>
      <c r="T2927" s="263"/>
      <c r="U2927" s="263"/>
      <c r="V2927" s="263"/>
      <c r="W2927" s="263"/>
      <c r="X2927" s="158"/>
      <c r="Y2927" s="297">
        <f t="shared" si="130"/>
        <v>0</v>
      </c>
      <c r="Z2927" s="263"/>
      <c r="AA2927" s="263"/>
      <c r="AB2927" s="263"/>
      <c r="AC2927" s="263"/>
      <c r="AD2927" s="263"/>
      <c r="AE2927" s="263"/>
      <c r="AF2927" s="263">
        <v>1</v>
      </c>
      <c r="AG2927" s="158">
        <v>45021</v>
      </c>
      <c r="AH2927" s="297">
        <f t="shared" si="128"/>
        <v>1</v>
      </c>
      <c r="AI2927" s="573"/>
      <c r="AJ2927" s="574" t="s">
        <v>659</v>
      </c>
      <c r="AK2927" s="574" t="s">
        <v>430</v>
      </c>
      <c r="AL2927" s="574"/>
      <c r="AM2927" s="574"/>
      <c r="AN2927" s="574"/>
      <c r="AO2927" s="574"/>
      <c r="AP2927" s="574"/>
      <c r="AQ2927" s="574"/>
      <c r="AR2927" s="574"/>
      <c r="AS2927" s="575"/>
      <c r="AT2927" s="576"/>
      <c r="AU2927" s="575"/>
      <c r="AV2927" s="577"/>
      <c r="AW2927" s="159"/>
    </row>
    <row r="2928" spans="1:49" ht="51">
      <c r="A2928" s="395"/>
      <c r="B2928" s="395">
        <v>4762021900</v>
      </c>
      <c r="C2928" s="263" t="s">
        <v>10103</v>
      </c>
      <c r="D2928" s="263" t="s">
        <v>10104</v>
      </c>
      <c r="E2928" s="263" t="s">
        <v>5080</v>
      </c>
      <c r="F2928" s="263" t="s">
        <v>422</v>
      </c>
      <c r="G2928" s="263" t="s">
        <v>655</v>
      </c>
      <c r="H2928" s="263"/>
      <c r="I2928" s="263"/>
      <c r="J2928" s="263"/>
      <c r="K2928" s="263"/>
      <c r="L2928" s="263"/>
      <c r="M2928" s="263"/>
      <c r="N2928" s="263"/>
      <c r="O2928" s="158"/>
      <c r="P2928" s="296">
        <f t="shared" si="129"/>
        <v>0</v>
      </c>
      <c r="Q2928" s="263"/>
      <c r="R2928" s="263"/>
      <c r="S2928" s="263"/>
      <c r="T2928" s="263"/>
      <c r="U2928" s="263"/>
      <c r="V2928" s="263"/>
      <c r="W2928" s="263"/>
      <c r="X2928" s="158"/>
      <c r="Y2928" s="297">
        <f t="shared" si="130"/>
        <v>0</v>
      </c>
      <c r="Z2928" s="263"/>
      <c r="AA2928" s="263"/>
      <c r="AB2928" s="263"/>
      <c r="AC2928" s="263"/>
      <c r="AD2928" s="263"/>
      <c r="AE2928" s="263"/>
      <c r="AF2928" s="263">
        <v>1</v>
      </c>
      <c r="AG2928" s="158">
        <v>44973</v>
      </c>
      <c r="AH2928" s="297">
        <f t="shared" si="128"/>
        <v>1</v>
      </c>
      <c r="AI2928" s="573"/>
      <c r="AJ2928" s="574" t="s">
        <v>659</v>
      </c>
      <c r="AK2928" s="574" t="s">
        <v>430</v>
      </c>
      <c r="AL2928" s="574"/>
      <c r="AM2928" s="574"/>
      <c r="AN2928" s="574"/>
      <c r="AO2928" s="574"/>
      <c r="AP2928" s="574"/>
      <c r="AQ2928" s="574"/>
      <c r="AR2928" s="574"/>
      <c r="AS2928" s="575"/>
      <c r="AT2928" s="576"/>
      <c r="AU2928" s="575"/>
      <c r="AV2928" s="577"/>
      <c r="AW2928" s="159"/>
    </row>
    <row r="2929" spans="1:49" ht="38.25">
      <c r="A2929" s="395"/>
      <c r="B2929" s="395">
        <v>4535112700</v>
      </c>
      <c r="C2929" s="263" t="s">
        <v>10105</v>
      </c>
      <c r="D2929" s="263" t="s">
        <v>10106</v>
      </c>
      <c r="E2929" s="263" t="s">
        <v>5081</v>
      </c>
      <c r="F2929" s="263" t="s">
        <v>422</v>
      </c>
      <c r="G2929" s="263" t="s">
        <v>655</v>
      </c>
      <c r="H2929" s="263"/>
      <c r="I2929" s="263"/>
      <c r="J2929" s="263"/>
      <c r="K2929" s="263"/>
      <c r="L2929" s="263"/>
      <c r="M2929" s="263"/>
      <c r="N2929" s="263"/>
      <c r="O2929" s="158"/>
      <c r="P2929" s="296">
        <f t="shared" si="129"/>
        <v>0</v>
      </c>
      <c r="Q2929" s="263"/>
      <c r="R2929" s="263"/>
      <c r="S2929" s="263"/>
      <c r="T2929" s="263"/>
      <c r="U2929" s="263"/>
      <c r="V2929" s="263"/>
      <c r="W2929" s="263"/>
      <c r="X2929" s="158"/>
      <c r="Y2929" s="297">
        <f t="shared" si="130"/>
        <v>0</v>
      </c>
      <c r="Z2929" s="263"/>
      <c r="AA2929" s="263"/>
      <c r="AB2929" s="263"/>
      <c r="AC2929" s="263"/>
      <c r="AD2929" s="263"/>
      <c r="AE2929" s="263"/>
      <c r="AF2929" s="263">
        <v>1</v>
      </c>
      <c r="AG2929" s="158">
        <v>44964</v>
      </c>
      <c r="AH2929" s="297">
        <f t="shared" ref="AH2929:AH2992" si="131">SUM($Z2929:$AF2929)</f>
        <v>1</v>
      </c>
      <c r="AI2929" s="573"/>
      <c r="AJ2929" s="574" t="s">
        <v>659</v>
      </c>
      <c r="AK2929" s="574" t="s">
        <v>430</v>
      </c>
      <c r="AL2929" s="574"/>
      <c r="AM2929" s="574"/>
      <c r="AN2929" s="574"/>
      <c r="AO2929" s="574"/>
      <c r="AP2929" s="574"/>
      <c r="AQ2929" s="574"/>
      <c r="AR2929" s="574"/>
      <c r="AS2929" s="575"/>
      <c r="AT2929" s="576"/>
      <c r="AU2929" s="575"/>
      <c r="AV2929" s="577"/>
      <c r="AW2929" s="159"/>
    </row>
    <row r="2930" spans="1:49" ht="51">
      <c r="A2930" s="395"/>
      <c r="B2930" s="395">
        <v>4661010800</v>
      </c>
      <c r="C2930" s="263" t="s">
        <v>10107</v>
      </c>
      <c r="D2930" s="263" t="s">
        <v>10108</v>
      </c>
      <c r="E2930" s="263" t="s">
        <v>5082</v>
      </c>
      <c r="F2930" s="263" t="s">
        <v>422</v>
      </c>
      <c r="G2930" s="263" t="s">
        <v>655</v>
      </c>
      <c r="H2930" s="263"/>
      <c r="I2930" s="263"/>
      <c r="J2930" s="263"/>
      <c r="K2930" s="263"/>
      <c r="L2930" s="263"/>
      <c r="M2930" s="263"/>
      <c r="N2930" s="263"/>
      <c r="O2930" s="158"/>
      <c r="P2930" s="296">
        <f t="shared" si="129"/>
        <v>0</v>
      </c>
      <c r="Q2930" s="263"/>
      <c r="R2930" s="263"/>
      <c r="S2930" s="263"/>
      <c r="T2930" s="263"/>
      <c r="U2930" s="263"/>
      <c r="V2930" s="263"/>
      <c r="W2930" s="263"/>
      <c r="X2930" s="158"/>
      <c r="Y2930" s="297">
        <f t="shared" si="130"/>
        <v>0</v>
      </c>
      <c r="Z2930" s="263"/>
      <c r="AA2930" s="263"/>
      <c r="AB2930" s="263"/>
      <c r="AC2930" s="263"/>
      <c r="AD2930" s="263"/>
      <c r="AE2930" s="263"/>
      <c r="AF2930" s="263">
        <v>1</v>
      </c>
      <c r="AG2930" s="158">
        <v>45106</v>
      </c>
      <c r="AH2930" s="297">
        <f t="shared" si="131"/>
        <v>1</v>
      </c>
      <c r="AI2930" s="573"/>
      <c r="AJ2930" s="574" t="s">
        <v>659</v>
      </c>
      <c r="AK2930" s="574" t="s">
        <v>430</v>
      </c>
      <c r="AL2930" s="574"/>
      <c r="AM2930" s="574"/>
      <c r="AN2930" s="574"/>
      <c r="AO2930" s="574"/>
      <c r="AP2930" s="574"/>
      <c r="AQ2930" s="574"/>
      <c r="AR2930" s="574"/>
      <c r="AS2930" s="575"/>
      <c r="AT2930" s="576"/>
      <c r="AU2930" s="575"/>
      <c r="AV2930" s="577"/>
      <c r="AW2930" s="159"/>
    </row>
    <row r="2931" spans="1:49" ht="51">
      <c r="A2931" s="395"/>
      <c r="B2931" s="395">
        <v>4495820300</v>
      </c>
      <c r="C2931" s="263" t="s">
        <v>10109</v>
      </c>
      <c r="D2931" s="263" t="s">
        <v>10110</v>
      </c>
      <c r="E2931" s="263" t="s">
        <v>5083</v>
      </c>
      <c r="F2931" s="263" t="s">
        <v>422</v>
      </c>
      <c r="G2931" s="263" t="s">
        <v>655</v>
      </c>
      <c r="H2931" s="263"/>
      <c r="I2931" s="263"/>
      <c r="J2931" s="263"/>
      <c r="K2931" s="263"/>
      <c r="L2931" s="263"/>
      <c r="M2931" s="263"/>
      <c r="N2931" s="263"/>
      <c r="O2931" s="158"/>
      <c r="P2931" s="296">
        <f t="shared" si="129"/>
        <v>0</v>
      </c>
      <c r="Q2931" s="263"/>
      <c r="R2931" s="263"/>
      <c r="S2931" s="263"/>
      <c r="T2931" s="263"/>
      <c r="U2931" s="263"/>
      <c r="V2931" s="263"/>
      <c r="W2931" s="263"/>
      <c r="X2931" s="158"/>
      <c r="Y2931" s="297">
        <f t="shared" si="130"/>
        <v>0</v>
      </c>
      <c r="Z2931" s="263"/>
      <c r="AA2931" s="263"/>
      <c r="AB2931" s="263"/>
      <c r="AC2931" s="263"/>
      <c r="AD2931" s="263"/>
      <c r="AE2931" s="263"/>
      <c r="AF2931" s="263">
        <v>1</v>
      </c>
      <c r="AG2931" s="158">
        <v>45114</v>
      </c>
      <c r="AH2931" s="297">
        <f t="shared" si="131"/>
        <v>1</v>
      </c>
      <c r="AI2931" s="573"/>
      <c r="AJ2931" s="574" t="s">
        <v>659</v>
      </c>
      <c r="AK2931" s="574" t="s">
        <v>430</v>
      </c>
      <c r="AL2931" s="574"/>
      <c r="AM2931" s="574"/>
      <c r="AN2931" s="574"/>
      <c r="AO2931" s="574"/>
      <c r="AP2931" s="574"/>
      <c r="AQ2931" s="574"/>
      <c r="AR2931" s="574"/>
      <c r="AS2931" s="575"/>
      <c r="AT2931" s="576"/>
      <c r="AU2931" s="575"/>
      <c r="AV2931" s="577"/>
      <c r="AW2931" s="159"/>
    </row>
    <row r="2932" spans="1:49" ht="51">
      <c r="A2932" s="395"/>
      <c r="B2932" s="395">
        <v>3611010200</v>
      </c>
      <c r="C2932" s="263" t="s">
        <v>10111</v>
      </c>
      <c r="D2932" s="263" t="s">
        <v>10112</v>
      </c>
      <c r="E2932" s="263" t="s">
        <v>5084</v>
      </c>
      <c r="F2932" s="263" t="s">
        <v>422</v>
      </c>
      <c r="G2932" s="263" t="s">
        <v>655</v>
      </c>
      <c r="H2932" s="263"/>
      <c r="I2932" s="263"/>
      <c r="J2932" s="263"/>
      <c r="K2932" s="263"/>
      <c r="L2932" s="263"/>
      <c r="M2932" s="263"/>
      <c r="N2932" s="263"/>
      <c r="O2932" s="158"/>
      <c r="P2932" s="296">
        <f t="shared" si="129"/>
        <v>0</v>
      </c>
      <c r="Q2932" s="263"/>
      <c r="R2932" s="263"/>
      <c r="S2932" s="263"/>
      <c r="T2932" s="263"/>
      <c r="U2932" s="263"/>
      <c r="V2932" s="263"/>
      <c r="W2932" s="263"/>
      <c r="X2932" s="158"/>
      <c r="Y2932" s="297">
        <f t="shared" si="130"/>
        <v>0</v>
      </c>
      <c r="Z2932" s="263"/>
      <c r="AA2932" s="263"/>
      <c r="AB2932" s="263"/>
      <c r="AC2932" s="263"/>
      <c r="AD2932" s="263"/>
      <c r="AE2932" s="263"/>
      <c r="AF2932" s="263">
        <v>1</v>
      </c>
      <c r="AG2932" s="158">
        <v>45015</v>
      </c>
      <c r="AH2932" s="297">
        <f t="shared" si="131"/>
        <v>1</v>
      </c>
      <c r="AI2932" s="573"/>
      <c r="AJ2932" s="574" t="s">
        <v>659</v>
      </c>
      <c r="AK2932" s="574" t="s">
        <v>430</v>
      </c>
      <c r="AL2932" s="574"/>
      <c r="AM2932" s="574"/>
      <c r="AN2932" s="574"/>
      <c r="AO2932" s="574"/>
      <c r="AP2932" s="574"/>
      <c r="AQ2932" s="574"/>
      <c r="AR2932" s="574"/>
      <c r="AS2932" s="575"/>
      <c r="AT2932" s="576"/>
      <c r="AU2932" s="575"/>
      <c r="AV2932" s="577"/>
      <c r="AW2932" s="159"/>
    </row>
    <row r="2933" spans="1:49" ht="51">
      <c r="A2933" s="395"/>
      <c r="B2933" s="395">
        <v>3592000700</v>
      </c>
      <c r="C2933" s="263" t="s">
        <v>10113</v>
      </c>
      <c r="D2933" s="263" t="s">
        <v>10114</v>
      </c>
      <c r="E2933" s="263" t="s">
        <v>5085</v>
      </c>
      <c r="F2933" s="263" t="s">
        <v>422</v>
      </c>
      <c r="G2933" s="263" t="s">
        <v>655</v>
      </c>
      <c r="H2933" s="263"/>
      <c r="I2933" s="263"/>
      <c r="J2933" s="263"/>
      <c r="K2933" s="263"/>
      <c r="L2933" s="263"/>
      <c r="M2933" s="263"/>
      <c r="N2933" s="263"/>
      <c r="O2933" s="158"/>
      <c r="P2933" s="296">
        <f t="shared" si="129"/>
        <v>0</v>
      </c>
      <c r="Q2933" s="263"/>
      <c r="R2933" s="263"/>
      <c r="S2933" s="263"/>
      <c r="T2933" s="263"/>
      <c r="U2933" s="263"/>
      <c r="V2933" s="263"/>
      <c r="W2933" s="263"/>
      <c r="X2933" s="158"/>
      <c r="Y2933" s="297">
        <f t="shared" si="130"/>
        <v>0</v>
      </c>
      <c r="Z2933" s="263"/>
      <c r="AA2933" s="263"/>
      <c r="AB2933" s="263"/>
      <c r="AC2933" s="263"/>
      <c r="AD2933" s="263"/>
      <c r="AE2933" s="263"/>
      <c r="AF2933" s="263">
        <v>1</v>
      </c>
      <c r="AG2933" s="158">
        <v>45131</v>
      </c>
      <c r="AH2933" s="297">
        <f t="shared" si="131"/>
        <v>1</v>
      </c>
      <c r="AI2933" s="573"/>
      <c r="AJ2933" s="574" t="s">
        <v>659</v>
      </c>
      <c r="AK2933" s="574" t="s">
        <v>430</v>
      </c>
      <c r="AL2933" s="574"/>
      <c r="AM2933" s="574"/>
      <c r="AN2933" s="574"/>
      <c r="AO2933" s="574"/>
      <c r="AP2933" s="574"/>
      <c r="AQ2933" s="574"/>
      <c r="AR2933" s="574"/>
      <c r="AS2933" s="575"/>
      <c r="AT2933" s="576"/>
      <c r="AU2933" s="575"/>
      <c r="AV2933" s="577"/>
      <c r="AW2933" s="159"/>
    </row>
    <row r="2934" spans="1:49" ht="51">
      <c r="A2934" s="395"/>
      <c r="B2934" s="395">
        <v>4721210300</v>
      </c>
      <c r="C2934" s="263" t="s">
        <v>10115</v>
      </c>
      <c r="D2934" s="263" t="s">
        <v>10116</v>
      </c>
      <c r="E2934" s="263" t="s">
        <v>5086</v>
      </c>
      <c r="F2934" s="263" t="s">
        <v>422</v>
      </c>
      <c r="G2934" s="263" t="s">
        <v>655</v>
      </c>
      <c r="H2934" s="263"/>
      <c r="I2934" s="263"/>
      <c r="J2934" s="263"/>
      <c r="K2934" s="263"/>
      <c r="L2934" s="263"/>
      <c r="M2934" s="263"/>
      <c r="N2934" s="263"/>
      <c r="O2934" s="158"/>
      <c r="P2934" s="296">
        <f t="shared" si="129"/>
        <v>0</v>
      </c>
      <c r="Q2934" s="263"/>
      <c r="R2934" s="263"/>
      <c r="S2934" s="263"/>
      <c r="T2934" s="263"/>
      <c r="U2934" s="263"/>
      <c r="V2934" s="263"/>
      <c r="W2934" s="263"/>
      <c r="X2934" s="158"/>
      <c r="Y2934" s="297">
        <f t="shared" si="130"/>
        <v>0</v>
      </c>
      <c r="Z2934" s="263"/>
      <c r="AA2934" s="263"/>
      <c r="AB2934" s="263"/>
      <c r="AC2934" s="263"/>
      <c r="AD2934" s="263"/>
      <c r="AE2934" s="263"/>
      <c r="AF2934" s="263">
        <v>1</v>
      </c>
      <c r="AG2934" s="158">
        <v>45266</v>
      </c>
      <c r="AH2934" s="297">
        <f t="shared" si="131"/>
        <v>1</v>
      </c>
      <c r="AI2934" s="573"/>
      <c r="AJ2934" s="574" t="s">
        <v>659</v>
      </c>
      <c r="AK2934" s="574" t="s">
        <v>430</v>
      </c>
      <c r="AL2934" s="574"/>
      <c r="AM2934" s="574"/>
      <c r="AN2934" s="574"/>
      <c r="AO2934" s="574"/>
      <c r="AP2934" s="574"/>
      <c r="AQ2934" s="574"/>
      <c r="AR2934" s="574"/>
      <c r="AS2934" s="575"/>
      <c r="AT2934" s="576"/>
      <c r="AU2934" s="575"/>
      <c r="AV2934" s="577"/>
      <c r="AW2934" s="159"/>
    </row>
    <row r="2935" spans="1:49" ht="51">
      <c r="A2935" s="395"/>
      <c r="B2935" s="395">
        <v>5393640400</v>
      </c>
      <c r="C2935" s="263" t="s">
        <v>10117</v>
      </c>
      <c r="D2935" s="263" t="s">
        <v>10118</v>
      </c>
      <c r="E2935" s="263" t="s">
        <v>5087</v>
      </c>
      <c r="F2935" s="263" t="s">
        <v>422</v>
      </c>
      <c r="G2935" s="263" t="s">
        <v>655</v>
      </c>
      <c r="H2935" s="263"/>
      <c r="I2935" s="263"/>
      <c r="J2935" s="263"/>
      <c r="K2935" s="263"/>
      <c r="L2935" s="263"/>
      <c r="M2935" s="263"/>
      <c r="N2935" s="263"/>
      <c r="O2935" s="158"/>
      <c r="P2935" s="296">
        <f t="shared" ref="P2935:P2998" si="132">SUM($H2935:$N2935)</f>
        <v>0</v>
      </c>
      <c r="Q2935" s="263"/>
      <c r="R2935" s="263"/>
      <c r="S2935" s="263"/>
      <c r="T2935" s="263"/>
      <c r="U2935" s="263"/>
      <c r="V2935" s="263"/>
      <c r="W2935" s="263"/>
      <c r="X2935" s="158"/>
      <c r="Y2935" s="297">
        <f t="shared" ref="Y2935:Y2998" si="133">SUM($Q2935:$W2935)</f>
        <v>0</v>
      </c>
      <c r="Z2935" s="263"/>
      <c r="AA2935" s="263"/>
      <c r="AB2935" s="263"/>
      <c r="AC2935" s="263"/>
      <c r="AD2935" s="263"/>
      <c r="AE2935" s="263"/>
      <c r="AF2935" s="263">
        <v>3</v>
      </c>
      <c r="AG2935" s="158">
        <v>45100</v>
      </c>
      <c r="AH2935" s="297">
        <f t="shared" si="131"/>
        <v>3</v>
      </c>
      <c r="AI2935" s="573"/>
      <c r="AJ2935" s="574" t="s">
        <v>659</v>
      </c>
      <c r="AK2935" s="574" t="s">
        <v>430</v>
      </c>
      <c r="AL2935" s="574"/>
      <c r="AM2935" s="574"/>
      <c r="AN2935" s="574"/>
      <c r="AO2935" s="574"/>
      <c r="AP2935" s="574"/>
      <c r="AQ2935" s="574"/>
      <c r="AR2935" s="574"/>
      <c r="AS2935" s="575"/>
      <c r="AT2935" s="576"/>
      <c r="AU2935" s="575"/>
      <c r="AV2935" s="577"/>
      <c r="AW2935" s="159"/>
    </row>
    <row r="2936" spans="1:49" ht="51">
      <c r="A2936" s="395"/>
      <c r="B2936" s="395">
        <v>4316522500</v>
      </c>
      <c r="C2936" s="263" t="s">
        <v>10119</v>
      </c>
      <c r="D2936" s="263" t="s">
        <v>10120</v>
      </c>
      <c r="E2936" s="263" t="s">
        <v>5088</v>
      </c>
      <c r="F2936" s="263" t="s">
        <v>422</v>
      </c>
      <c r="G2936" s="263" t="s">
        <v>655</v>
      </c>
      <c r="H2936" s="263"/>
      <c r="I2936" s="263"/>
      <c r="J2936" s="263"/>
      <c r="K2936" s="263"/>
      <c r="L2936" s="263"/>
      <c r="M2936" s="263"/>
      <c r="N2936" s="263"/>
      <c r="O2936" s="158"/>
      <c r="P2936" s="296">
        <f t="shared" si="132"/>
        <v>0</v>
      </c>
      <c r="Q2936" s="263"/>
      <c r="R2936" s="263"/>
      <c r="S2936" s="263"/>
      <c r="T2936" s="263"/>
      <c r="U2936" s="263"/>
      <c r="V2936" s="263"/>
      <c r="W2936" s="263"/>
      <c r="X2936" s="158"/>
      <c r="Y2936" s="297">
        <f t="shared" si="133"/>
        <v>0</v>
      </c>
      <c r="Z2936" s="263"/>
      <c r="AA2936" s="263"/>
      <c r="AB2936" s="263"/>
      <c r="AC2936" s="263"/>
      <c r="AD2936" s="263"/>
      <c r="AE2936" s="263"/>
      <c r="AF2936" s="263">
        <v>2</v>
      </c>
      <c r="AG2936" s="158">
        <v>45211</v>
      </c>
      <c r="AH2936" s="297">
        <f t="shared" si="131"/>
        <v>2</v>
      </c>
      <c r="AI2936" s="573"/>
      <c r="AJ2936" s="574" t="s">
        <v>659</v>
      </c>
      <c r="AK2936" s="574" t="s">
        <v>430</v>
      </c>
      <c r="AL2936" s="574"/>
      <c r="AM2936" s="574"/>
      <c r="AN2936" s="574"/>
      <c r="AO2936" s="574"/>
      <c r="AP2936" s="574"/>
      <c r="AQ2936" s="574"/>
      <c r="AR2936" s="574"/>
      <c r="AS2936" s="575"/>
      <c r="AT2936" s="576"/>
      <c r="AU2936" s="575"/>
      <c r="AV2936" s="577"/>
      <c r="AW2936" s="159"/>
    </row>
    <row r="2937" spans="1:49" ht="51">
      <c r="A2937" s="395"/>
      <c r="B2937" s="395">
        <v>5381400600</v>
      </c>
      <c r="C2937" s="263" t="s">
        <v>10121</v>
      </c>
      <c r="D2937" s="263" t="s">
        <v>10122</v>
      </c>
      <c r="E2937" s="263" t="s">
        <v>5089</v>
      </c>
      <c r="F2937" s="263" t="s">
        <v>422</v>
      </c>
      <c r="G2937" s="263" t="s">
        <v>655</v>
      </c>
      <c r="H2937" s="263"/>
      <c r="I2937" s="263"/>
      <c r="J2937" s="263"/>
      <c r="K2937" s="263"/>
      <c r="L2937" s="263"/>
      <c r="M2937" s="263"/>
      <c r="N2937" s="263"/>
      <c r="O2937" s="158"/>
      <c r="P2937" s="296">
        <f t="shared" si="132"/>
        <v>0</v>
      </c>
      <c r="Q2937" s="263"/>
      <c r="R2937" s="263"/>
      <c r="S2937" s="263"/>
      <c r="T2937" s="263"/>
      <c r="U2937" s="263"/>
      <c r="V2937" s="263"/>
      <c r="W2937" s="263"/>
      <c r="X2937" s="158"/>
      <c r="Y2937" s="297">
        <f t="shared" si="133"/>
        <v>0</v>
      </c>
      <c r="Z2937" s="263"/>
      <c r="AA2937" s="263"/>
      <c r="AB2937" s="263"/>
      <c r="AC2937" s="263"/>
      <c r="AD2937" s="263"/>
      <c r="AE2937" s="263"/>
      <c r="AF2937" s="263">
        <v>1</v>
      </c>
      <c r="AG2937" s="158">
        <v>45275</v>
      </c>
      <c r="AH2937" s="297">
        <f t="shared" si="131"/>
        <v>1</v>
      </c>
      <c r="AI2937" s="573"/>
      <c r="AJ2937" s="574" t="s">
        <v>659</v>
      </c>
      <c r="AK2937" s="574" t="s">
        <v>430</v>
      </c>
      <c r="AL2937" s="574"/>
      <c r="AM2937" s="574"/>
      <c r="AN2937" s="574"/>
      <c r="AO2937" s="574"/>
      <c r="AP2937" s="574"/>
      <c r="AQ2937" s="574"/>
      <c r="AR2937" s="574"/>
      <c r="AS2937" s="575"/>
      <c r="AT2937" s="576"/>
      <c r="AU2937" s="575"/>
      <c r="AV2937" s="577"/>
      <c r="AW2937" s="159"/>
    </row>
    <row r="2938" spans="1:49" ht="51">
      <c r="A2938" s="395"/>
      <c r="B2938" s="395">
        <v>3555242500</v>
      </c>
      <c r="C2938" s="263" t="s">
        <v>10123</v>
      </c>
      <c r="D2938" s="263" t="s">
        <v>10124</v>
      </c>
      <c r="E2938" s="263" t="s">
        <v>5090</v>
      </c>
      <c r="F2938" s="263" t="s">
        <v>422</v>
      </c>
      <c r="G2938" s="263" t="s">
        <v>655</v>
      </c>
      <c r="H2938" s="263"/>
      <c r="I2938" s="263"/>
      <c r="J2938" s="263"/>
      <c r="K2938" s="263"/>
      <c r="L2938" s="263"/>
      <c r="M2938" s="263"/>
      <c r="N2938" s="263"/>
      <c r="O2938" s="158"/>
      <c r="P2938" s="296">
        <f t="shared" si="132"/>
        <v>0</v>
      </c>
      <c r="Q2938" s="263"/>
      <c r="R2938" s="263"/>
      <c r="S2938" s="263"/>
      <c r="T2938" s="263"/>
      <c r="U2938" s="263"/>
      <c r="V2938" s="263"/>
      <c r="W2938" s="263"/>
      <c r="X2938" s="158"/>
      <c r="Y2938" s="297">
        <f t="shared" si="133"/>
        <v>0</v>
      </c>
      <c r="Z2938" s="263"/>
      <c r="AA2938" s="263"/>
      <c r="AB2938" s="263"/>
      <c r="AC2938" s="263"/>
      <c r="AD2938" s="263"/>
      <c r="AE2938" s="263"/>
      <c r="AF2938" s="263">
        <v>1</v>
      </c>
      <c r="AG2938" s="158">
        <v>44999</v>
      </c>
      <c r="AH2938" s="297">
        <f t="shared" si="131"/>
        <v>1</v>
      </c>
      <c r="AI2938" s="573"/>
      <c r="AJ2938" s="574" t="s">
        <v>659</v>
      </c>
      <c r="AK2938" s="574" t="s">
        <v>430</v>
      </c>
      <c r="AL2938" s="574"/>
      <c r="AM2938" s="574"/>
      <c r="AN2938" s="574"/>
      <c r="AO2938" s="574"/>
      <c r="AP2938" s="574"/>
      <c r="AQ2938" s="574"/>
      <c r="AR2938" s="574"/>
      <c r="AS2938" s="575"/>
      <c r="AT2938" s="576"/>
      <c r="AU2938" s="575"/>
      <c r="AV2938" s="577"/>
      <c r="AW2938" s="159"/>
    </row>
    <row r="2939" spans="1:49" ht="38.25">
      <c r="A2939" s="395"/>
      <c r="B2939" s="395">
        <v>5306020200</v>
      </c>
      <c r="C2939" s="263" t="s">
        <v>10125</v>
      </c>
      <c r="D2939" s="263" t="s">
        <v>10126</v>
      </c>
      <c r="E2939" s="263" t="s">
        <v>5091</v>
      </c>
      <c r="F2939" s="263" t="s">
        <v>422</v>
      </c>
      <c r="G2939" s="263" t="s">
        <v>655</v>
      </c>
      <c r="H2939" s="263"/>
      <c r="I2939" s="263"/>
      <c r="J2939" s="263"/>
      <c r="K2939" s="263"/>
      <c r="L2939" s="263"/>
      <c r="M2939" s="263"/>
      <c r="N2939" s="263"/>
      <c r="O2939" s="158"/>
      <c r="P2939" s="296">
        <f t="shared" si="132"/>
        <v>0</v>
      </c>
      <c r="Q2939" s="263"/>
      <c r="R2939" s="263"/>
      <c r="S2939" s="263"/>
      <c r="T2939" s="263"/>
      <c r="U2939" s="263"/>
      <c r="V2939" s="263"/>
      <c r="W2939" s="263"/>
      <c r="X2939" s="158"/>
      <c r="Y2939" s="297">
        <f t="shared" si="133"/>
        <v>0</v>
      </c>
      <c r="Z2939" s="263"/>
      <c r="AA2939" s="263"/>
      <c r="AB2939" s="263"/>
      <c r="AC2939" s="263"/>
      <c r="AD2939" s="263"/>
      <c r="AE2939" s="263"/>
      <c r="AF2939" s="263">
        <v>1</v>
      </c>
      <c r="AG2939" s="158">
        <v>45026</v>
      </c>
      <c r="AH2939" s="297">
        <f t="shared" si="131"/>
        <v>1</v>
      </c>
      <c r="AI2939" s="573"/>
      <c r="AJ2939" s="574" t="s">
        <v>659</v>
      </c>
      <c r="AK2939" s="574" t="s">
        <v>430</v>
      </c>
      <c r="AL2939" s="574"/>
      <c r="AM2939" s="574"/>
      <c r="AN2939" s="574"/>
      <c r="AO2939" s="574"/>
      <c r="AP2939" s="574"/>
      <c r="AQ2939" s="574"/>
      <c r="AR2939" s="574"/>
      <c r="AS2939" s="575"/>
      <c r="AT2939" s="576"/>
      <c r="AU2939" s="575"/>
      <c r="AV2939" s="577"/>
      <c r="AW2939" s="159"/>
    </row>
    <row r="2940" spans="1:49" ht="51">
      <c r="A2940" s="395"/>
      <c r="B2940" s="395">
        <v>3481303000</v>
      </c>
      <c r="C2940" s="263" t="s">
        <v>10127</v>
      </c>
      <c r="D2940" s="263" t="s">
        <v>10128</v>
      </c>
      <c r="E2940" s="263" t="s">
        <v>5092</v>
      </c>
      <c r="F2940" s="263" t="s">
        <v>422</v>
      </c>
      <c r="G2940" s="263" t="s">
        <v>655</v>
      </c>
      <c r="H2940" s="263"/>
      <c r="I2940" s="263"/>
      <c r="J2940" s="263"/>
      <c r="K2940" s="263"/>
      <c r="L2940" s="263"/>
      <c r="M2940" s="263"/>
      <c r="N2940" s="263"/>
      <c r="O2940" s="158"/>
      <c r="P2940" s="296">
        <f t="shared" si="132"/>
        <v>0</v>
      </c>
      <c r="Q2940" s="263"/>
      <c r="R2940" s="263"/>
      <c r="S2940" s="263"/>
      <c r="T2940" s="263"/>
      <c r="U2940" s="263"/>
      <c r="V2940" s="263"/>
      <c r="W2940" s="263"/>
      <c r="X2940" s="158"/>
      <c r="Y2940" s="297">
        <f t="shared" si="133"/>
        <v>0</v>
      </c>
      <c r="Z2940" s="263"/>
      <c r="AA2940" s="263"/>
      <c r="AB2940" s="263"/>
      <c r="AC2940" s="263"/>
      <c r="AD2940" s="263"/>
      <c r="AE2940" s="263"/>
      <c r="AF2940" s="263">
        <v>1</v>
      </c>
      <c r="AG2940" s="158">
        <v>45082</v>
      </c>
      <c r="AH2940" s="297">
        <f t="shared" si="131"/>
        <v>1</v>
      </c>
      <c r="AI2940" s="573"/>
      <c r="AJ2940" s="574" t="s">
        <v>659</v>
      </c>
      <c r="AK2940" s="574" t="s">
        <v>430</v>
      </c>
      <c r="AL2940" s="574"/>
      <c r="AM2940" s="574"/>
      <c r="AN2940" s="574"/>
      <c r="AO2940" s="574"/>
      <c r="AP2940" s="574"/>
      <c r="AQ2940" s="574"/>
      <c r="AR2940" s="574"/>
      <c r="AS2940" s="575"/>
      <c r="AT2940" s="576"/>
      <c r="AU2940" s="575"/>
      <c r="AV2940" s="577"/>
      <c r="AW2940" s="159"/>
    </row>
    <row r="2941" spans="1:49" ht="51">
      <c r="A2941" s="395"/>
      <c r="B2941" s="395">
        <v>4304921000</v>
      </c>
      <c r="C2941" s="263" t="s">
        <v>10129</v>
      </c>
      <c r="D2941" s="263" t="s">
        <v>10130</v>
      </c>
      <c r="E2941" s="263" t="s">
        <v>5093</v>
      </c>
      <c r="F2941" s="263" t="s">
        <v>422</v>
      </c>
      <c r="G2941" s="263" t="s">
        <v>655</v>
      </c>
      <c r="H2941" s="263"/>
      <c r="I2941" s="263"/>
      <c r="J2941" s="263"/>
      <c r="K2941" s="263"/>
      <c r="L2941" s="263"/>
      <c r="M2941" s="263"/>
      <c r="N2941" s="263"/>
      <c r="O2941" s="158"/>
      <c r="P2941" s="296">
        <f t="shared" si="132"/>
        <v>0</v>
      </c>
      <c r="Q2941" s="263"/>
      <c r="R2941" s="263"/>
      <c r="S2941" s="263"/>
      <c r="T2941" s="263"/>
      <c r="U2941" s="263"/>
      <c r="V2941" s="263"/>
      <c r="W2941" s="263"/>
      <c r="X2941" s="158"/>
      <c r="Y2941" s="297">
        <f t="shared" si="133"/>
        <v>0</v>
      </c>
      <c r="Z2941" s="263"/>
      <c r="AA2941" s="263"/>
      <c r="AB2941" s="263"/>
      <c r="AC2941" s="263"/>
      <c r="AD2941" s="263"/>
      <c r="AE2941" s="263"/>
      <c r="AF2941" s="263">
        <v>1</v>
      </c>
      <c r="AG2941" s="158">
        <v>44929</v>
      </c>
      <c r="AH2941" s="297">
        <f t="shared" si="131"/>
        <v>1</v>
      </c>
      <c r="AI2941" s="573"/>
      <c r="AJ2941" s="574" t="s">
        <v>659</v>
      </c>
      <c r="AK2941" s="574" t="s">
        <v>430</v>
      </c>
      <c r="AL2941" s="574"/>
      <c r="AM2941" s="574"/>
      <c r="AN2941" s="574"/>
      <c r="AO2941" s="574"/>
      <c r="AP2941" s="574"/>
      <c r="AQ2941" s="574"/>
      <c r="AR2941" s="574"/>
      <c r="AS2941" s="575"/>
      <c r="AT2941" s="576"/>
      <c r="AU2941" s="575"/>
      <c r="AV2941" s="577"/>
      <c r="AW2941" s="159"/>
    </row>
    <row r="2942" spans="1:49" ht="38.25">
      <c r="A2942" s="395"/>
      <c r="B2942" s="395">
        <v>3615120100</v>
      </c>
      <c r="C2942" s="263" t="s">
        <v>10131</v>
      </c>
      <c r="D2942" s="263" t="s">
        <v>10132</v>
      </c>
      <c r="E2942" s="263" t="s">
        <v>5094</v>
      </c>
      <c r="F2942" s="263" t="s">
        <v>422</v>
      </c>
      <c r="G2942" s="263" t="s">
        <v>655</v>
      </c>
      <c r="H2942" s="263"/>
      <c r="I2942" s="263"/>
      <c r="J2942" s="263"/>
      <c r="K2942" s="263"/>
      <c r="L2942" s="263"/>
      <c r="M2942" s="263"/>
      <c r="N2942" s="263"/>
      <c r="O2942" s="158"/>
      <c r="P2942" s="296">
        <f t="shared" si="132"/>
        <v>0</v>
      </c>
      <c r="Q2942" s="263"/>
      <c r="R2942" s="263"/>
      <c r="S2942" s="263"/>
      <c r="T2942" s="263"/>
      <c r="U2942" s="263"/>
      <c r="V2942" s="263"/>
      <c r="W2942" s="263"/>
      <c r="X2942" s="158"/>
      <c r="Y2942" s="297">
        <f t="shared" si="133"/>
        <v>0</v>
      </c>
      <c r="Z2942" s="263"/>
      <c r="AA2942" s="263"/>
      <c r="AB2942" s="263"/>
      <c r="AC2942" s="263"/>
      <c r="AD2942" s="263"/>
      <c r="AE2942" s="263"/>
      <c r="AF2942" s="263">
        <v>1</v>
      </c>
      <c r="AG2942" s="158">
        <v>45103</v>
      </c>
      <c r="AH2942" s="297">
        <f t="shared" si="131"/>
        <v>1</v>
      </c>
      <c r="AI2942" s="573"/>
      <c r="AJ2942" s="574" t="s">
        <v>659</v>
      </c>
      <c r="AK2942" s="574" t="s">
        <v>430</v>
      </c>
      <c r="AL2942" s="574"/>
      <c r="AM2942" s="574"/>
      <c r="AN2942" s="574"/>
      <c r="AO2942" s="574"/>
      <c r="AP2942" s="574"/>
      <c r="AQ2942" s="574"/>
      <c r="AR2942" s="574"/>
      <c r="AS2942" s="575"/>
      <c r="AT2942" s="576"/>
      <c r="AU2942" s="575"/>
      <c r="AV2942" s="577"/>
      <c r="AW2942" s="159"/>
    </row>
    <row r="2943" spans="1:49" ht="51">
      <c r="A2943" s="395"/>
      <c r="B2943" s="395">
        <v>5461822200</v>
      </c>
      <c r="C2943" s="263" t="s">
        <v>10133</v>
      </c>
      <c r="D2943" s="263" t="s">
        <v>10134</v>
      </c>
      <c r="E2943" s="263" t="s">
        <v>5095</v>
      </c>
      <c r="F2943" s="263" t="s">
        <v>422</v>
      </c>
      <c r="G2943" s="263" t="s">
        <v>655</v>
      </c>
      <c r="H2943" s="263"/>
      <c r="I2943" s="263"/>
      <c r="J2943" s="263"/>
      <c r="K2943" s="263"/>
      <c r="L2943" s="263"/>
      <c r="M2943" s="263"/>
      <c r="N2943" s="263"/>
      <c r="O2943" s="158"/>
      <c r="P2943" s="296">
        <f t="shared" si="132"/>
        <v>0</v>
      </c>
      <c r="Q2943" s="263"/>
      <c r="R2943" s="263"/>
      <c r="S2943" s="263"/>
      <c r="T2943" s="263"/>
      <c r="U2943" s="263"/>
      <c r="V2943" s="263"/>
      <c r="W2943" s="263"/>
      <c r="X2943" s="158"/>
      <c r="Y2943" s="297">
        <f t="shared" si="133"/>
        <v>0</v>
      </c>
      <c r="Z2943" s="263"/>
      <c r="AA2943" s="263"/>
      <c r="AB2943" s="263"/>
      <c r="AC2943" s="263"/>
      <c r="AD2943" s="263"/>
      <c r="AE2943" s="263"/>
      <c r="AF2943" s="263">
        <v>1</v>
      </c>
      <c r="AG2943" s="158">
        <v>45013</v>
      </c>
      <c r="AH2943" s="297">
        <f t="shared" si="131"/>
        <v>1</v>
      </c>
      <c r="AI2943" s="573"/>
      <c r="AJ2943" s="574" t="s">
        <v>659</v>
      </c>
      <c r="AK2943" s="574" t="s">
        <v>430</v>
      </c>
      <c r="AL2943" s="574"/>
      <c r="AM2943" s="574"/>
      <c r="AN2943" s="574"/>
      <c r="AO2943" s="574"/>
      <c r="AP2943" s="574"/>
      <c r="AQ2943" s="574"/>
      <c r="AR2943" s="574"/>
      <c r="AS2943" s="575"/>
      <c r="AT2943" s="576"/>
      <c r="AU2943" s="575"/>
      <c r="AV2943" s="577"/>
      <c r="AW2943" s="159"/>
    </row>
    <row r="2944" spans="1:49" ht="51">
      <c r="A2944" s="395"/>
      <c r="B2944" s="395">
        <v>4632211600</v>
      </c>
      <c r="C2944" s="263" t="s">
        <v>10135</v>
      </c>
      <c r="D2944" s="263" t="s">
        <v>10136</v>
      </c>
      <c r="E2944" s="263" t="s">
        <v>5096</v>
      </c>
      <c r="F2944" s="263" t="s">
        <v>422</v>
      </c>
      <c r="G2944" s="263" t="s">
        <v>655</v>
      </c>
      <c r="H2944" s="263"/>
      <c r="I2944" s="263"/>
      <c r="J2944" s="263"/>
      <c r="K2944" s="263"/>
      <c r="L2944" s="263"/>
      <c r="M2944" s="263"/>
      <c r="N2944" s="263"/>
      <c r="O2944" s="158"/>
      <c r="P2944" s="296">
        <f t="shared" si="132"/>
        <v>0</v>
      </c>
      <c r="Q2944" s="263"/>
      <c r="R2944" s="263"/>
      <c r="S2944" s="263"/>
      <c r="T2944" s="263"/>
      <c r="U2944" s="263"/>
      <c r="V2944" s="263"/>
      <c r="W2944" s="263"/>
      <c r="X2944" s="158"/>
      <c r="Y2944" s="297">
        <f t="shared" si="133"/>
        <v>0</v>
      </c>
      <c r="Z2944" s="263"/>
      <c r="AA2944" s="263"/>
      <c r="AB2944" s="263"/>
      <c r="AC2944" s="263"/>
      <c r="AD2944" s="263"/>
      <c r="AE2944" s="263"/>
      <c r="AF2944" s="263">
        <v>1</v>
      </c>
      <c r="AG2944" s="158">
        <v>45049</v>
      </c>
      <c r="AH2944" s="297">
        <f t="shared" si="131"/>
        <v>1</v>
      </c>
      <c r="AI2944" s="573"/>
      <c r="AJ2944" s="574" t="s">
        <v>659</v>
      </c>
      <c r="AK2944" s="574" t="s">
        <v>430</v>
      </c>
      <c r="AL2944" s="574"/>
      <c r="AM2944" s="574"/>
      <c r="AN2944" s="574"/>
      <c r="AO2944" s="574"/>
      <c r="AP2944" s="574"/>
      <c r="AQ2944" s="574"/>
      <c r="AR2944" s="574"/>
      <c r="AS2944" s="575"/>
      <c r="AT2944" s="576"/>
      <c r="AU2944" s="575"/>
      <c r="AV2944" s="577"/>
      <c r="AW2944" s="159"/>
    </row>
    <row r="2945" spans="1:49" ht="51">
      <c r="A2945" s="395"/>
      <c r="B2945" s="395">
        <v>4473411100</v>
      </c>
      <c r="C2945" s="263" t="s">
        <v>10137</v>
      </c>
      <c r="D2945" s="263" t="s">
        <v>10138</v>
      </c>
      <c r="E2945" s="263" t="s">
        <v>5097</v>
      </c>
      <c r="F2945" s="263" t="s">
        <v>422</v>
      </c>
      <c r="G2945" s="263" t="s">
        <v>655</v>
      </c>
      <c r="H2945" s="263"/>
      <c r="I2945" s="263"/>
      <c r="J2945" s="263"/>
      <c r="K2945" s="263"/>
      <c r="L2945" s="263"/>
      <c r="M2945" s="263"/>
      <c r="N2945" s="263"/>
      <c r="O2945" s="158"/>
      <c r="P2945" s="296">
        <f t="shared" si="132"/>
        <v>0</v>
      </c>
      <c r="Q2945" s="263"/>
      <c r="R2945" s="263"/>
      <c r="S2945" s="263"/>
      <c r="T2945" s="263"/>
      <c r="U2945" s="263"/>
      <c r="V2945" s="263"/>
      <c r="W2945" s="263"/>
      <c r="X2945" s="158"/>
      <c r="Y2945" s="297">
        <f t="shared" si="133"/>
        <v>0</v>
      </c>
      <c r="Z2945" s="263"/>
      <c r="AA2945" s="263"/>
      <c r="AB2945" s="263"/>
      <c r="AC2945" s="263"/>
      <c r="AD2945" s="263"/>
      <c r="AE2945" s="263"/>
      <c r="AF2945" s="263">
        <v>2</v>
      </c>
      <c r="AG2945" s="158">
        <v>45092</v>
      </c>
      <c r="AH2945" s="297">
        <f t="shared" si="131"/>
        <v>2</v>
      </c>
      <c r="AI2945" s="573"/>
      <c r="AJ2945" s="574" t="s">
        <v>659</v>
      </c>
      <c r="AK2945" s="574" t="s">
        <v>430</v>
      </c>
      <c r="AL2945" s="574"/>
      <c r="AM2945" s="574"/>
      <c r="AN2945" s="574"/>
      <c r="AO2945" s="574"/>
      <c r="AP2945" s="574"/>
      <c r="AQ2945" s="574"/>
      <c r="AR2945" s="574"/>
      <c r="AS2945" s="575"/>
      <c r="AT2945" s="576"/>
      <c r="AU2945" s="575"/>
      <c r="AV2945" s="577"/>
      <c r="AW2945" s="159"/>
    </row>
    <row r="2946" spans="1:49" ht="51">
      <c r="A2946" s="395"/>
      <c r="B2946" s="395">
        <v>4471112400</v>
      </c>
      <c r="C2946" s="263" t="s">
        <v>10139</v>
      </c>
      <c r="D2946" s="263" t="s">
        <v>10140</v>
      </c>
      <c r="E2946" s="263" t="s">
        <v>5098</v>
      </c>
      <c r="F2946" s="263" t="s">
        <v>422</v>
      </c>
      <c r="G2946" s="263" t="s">
        <v>655</v>
      </c>
      <c r="H2946" s="263"/>
      <c r="I2946" s="263"/>
      <c r="J2946" s="263"/>
      <c r="K2946" s="263"/>
      <c r="L2946" s="263"/>
      <c r="M2946" s="263"/>
      <c r="N2946" s="263"/>
      <c r="O2946" s="158"/>
      <c r="P2946" s="296">
        <f t="shared" si="132"/>
        <v>0</v>
      </c>
      <c r="Q2946" s="263"/>
      <c r="R2946" s="263"/>
      <c r="S2946" s="263"/>
      <c r="T2946" s="263"/>
      <c r="U2946" s="263"/>
      <c r="V2946" s="263"/>
      <c r="W2946" s="263"/>
      <c r="X2946" s="158"/>
      <c r="Y2946" s="297">
        <f t="shared" si="133"/>
        <v>0</v>
      </c>
      <c r="Z2946" s="263"/>
      <c r="AA2946" s="263"/>
      <c r="AB2946" s="263"/>
      <c r="AC2946" s="263"/>
      <c r="AD2946" s="263"/>
      <c r="AE2946" s="263"/>
      <c r="AF2946" s="263">
        <v>1</v>
      </c>
      <c r="AG2946" s="158">
        <v>45099</v>
      </c>
      <c r="AH2946" s="297">
        <f t="shared" si="131"/>
        <v>1</v>
      </c>
      <c r="AI2946" s="573"/>
      <c r="AJ2946" s="574" t="s">
        <v>659</v>
      </c>
      <c r="AK2946" s="574" t="s">
        <v>430</v>
      </c>
      <c r="AL2946" s="574"/>
      <c r="AM2946" s="574"/>
      <c r="AN2946" s="574"/>
      <c r="AO2946" s="574"/>
      <c r="AP2946" s="574"/>
      <c r="AQ2946" s="574"/>
      <c r="AR2946" s="574"/>
      <c r="AS2946" s="575"/>
      <c r="AT2946" s="576"/>
      <c r="AU2946" s="575"/>
      <c r="AV2946" s="577"/>
      <c r="AW2946" s="159"/>
    </row>
    <row r="2947" spans="1:49" ht="51">
      <c r="A2947" s="395"/>
      <c r="B2947" s="395">
        <v>4257502500</v>
      </c>
      <c r="C2947" s="263" t="s">
        <v>10141</v>
      </c>
      <c r="D2947" s="263" t="s">
        <v>10142</v>
      </c>
      <c r="E2947" s="263" t="s">
        <v>5099</v>
      </c>
      <c r="F2947" s="263" t="s">
        <v>422</v>
      </c>
      <c r="G2947" s="263" t="s">
        <v>655</v>
      </c>
      <c r="H2947" s="263"/>
      <c r="I2947" s="263"/>
      <c r="J2947" s="263"/>
      <c r="K2947" s="263"/>
      <c r="L2947" s="263"/>
      <c r="M2947" s="263"/>
      <c r="N2947" s="263"/>
      <c r="O2947" s="158"/>
      <c r="P2947" s="296">
        <f t="shared" si="132"/>
        <v>0</v>
      </c>
      <c r="Q2947" s="263"/>
      <c r="R2947" s="263"/>
      <c r="S2947" s="263"/>
      <c r="T2947" s="263"/>
      <c r="U2947" s="263"/>
      <c r="V2947" s="263"/>
      <c r="W2947" s="263"/>
      <c r="X2947" s="158"/>
      <c r="Y2947" s="297">
        <f t="shared" si="133"/>
        <v>0</v>
      </c>
      <c r="Z2947" s="263"/>
      <c r="AA2947" s="263"/>
      <c r="AB2947" s="263"/>
      <c r="AC2947" s="263"/>
      <c r="AD2947" s="263"/>
      <c r="AE2947" s="263"/>
      <c r="AF2947" s="263">
        <v>2</v>
      </c>
      <c r="AG2947" s="158">
        <v>45237</v>
      </c>
      <c r="AH2947" s="297">
        <f t="shared" si="131"/>
        <v>2</v>
      </c>
      <c r="AI2947" s="573"/>
      <c r="AJ2947" s="574" t="s">
        <v>659</v>
      </c>
      <c r="AK2947" s="574" t="s">
        <v>430</v>
      </c>
      <c r="AL2947" s="574"/>
      <c r="AM2947" s="574"/>
      <c r="AN2947" s="574"/>
      <c r="AO2947" s="574"/>
      <c r="AP2947" s="574"/>
      <c r="AQ2947" s="574"/>
      <c r="AR2947" s="574"/>
      <c r="AS2947" s="575"/>
      <c r="AT2947" s="576"/>
      <c r="AU2947" s="575"/>
      <c r="AV2947" s="577"/>
      <c r="AW2947" s="159"/>
    </row>
    <row r="2948" spans="1:49" ht="51">
      <c r="A2948" s="395"/>
      <c r="B2948" s="395">
        <v>4720221500</v>
      </c>
      <c r="C2948" s="263" t="s">
        <v>10143</v>
      </c>
      <c r="D2948" s="263" t="s">
        <v>10144</v>
      </c>
      <c r="E2948" s="263" t="s">
        <v>5100</v>
      </c>
      <c r="F2948" s="263" t="s">
        <v>422</v>
      </c>
      <c r="G2948" s="263" t="s">
        <v>655</v>
      </c>
      <c r="H2948" s="263"/>
      <c r="I2948" s="263"/>
      <c r="J2948" s="263"/>
      <c r="K2948" s="263"/>
      <c r="L2948" s="263"/>
      <c r="M2948" s="263"/>
      <c r="N2948" s="263"/>
      <c r="O2948" s="158"/>
      <c r="P2948" s="296">
        <f t="shared" si="132"/>
        <v>0</v>
      </c>
      <c r="Q2948" s="263"/>
      <c r="R2948" s="263"/>
      <c r="S2948" s="263"/>
      <c r="T2948" s="263"/>
      <c r="U2948" s="263"/>
      <c r="V2948" s="263"/>
      <c r="W2948" s="263"/>
      <c r="X2948" s="158"/>
      <c r="Y2948" s="297">
        <f t="shared" si="133"/>
        <v>0</v>
      </c>
      <c r="Z2948" s="263"/>
      <c r="AA2948" s="263"/>
      <c r="AB2948" s="263"/>
      <c r="AC2948" s="263"/>
      <c r="AD2948" s="263"/>
      <c r="AE2948" s="263"/>
      <c r="AF2948" s="263">
        <v>1</v>
      </c>
      <c r="AG2948" s="158">
        <v>45100</v>
      </c>
      <c r="AH2948" s="297">
        <f t="shared" si="131"/>
        <v>1</v>
      </c>
      <c r="AI2948" s="573"/>
      <c r="AJ2948" s="574" t="s">
        <v>659</v>
      </c>
      <c r="AK2948" s="574" t="s">
        <v>430</v>
      </c>
      <c r="AL2948" s="574"/>
      <c r="AM2948" s="574"/>
      <c r="AN2948" s="574"/>
      <c r="AO2948" s="574"/>
      <c r="AP2948" s="574"/>
      <c r="AQ2948" s="574"/>
      <c r="AR2948" s="574"/>
      <c r="AS2948" s="575"/>
      <c r="AT2948" s="576"/>
      <c r="AU2948" s="575"/>
      <c r="AV2948" s="577"/>
      <c r="AW2948" s="159"/>
    </row>
    <row r="2949" spans="1:49" ht="51">
      <c r="A2949" s="395"/>
      <c r="B2949" s="395">
        <v>3154724800</v>
      </c>
      <c r="C2949" s="263" t="s">
        <v>10145</v>
      </c>
      <c r="D2949" s="263" t="s">
        <v>10146</v>
      </c>
      <c r="E2949" s="263" t="s">
        <v>5101</v>
      </c>
      <c r="F2949" s="263" t="s">
        <v>422</v>
      </c>
      <c r="G2949" s="263" t="s">
        <v>655</v>
      </c>
      <c r="H2949" s="263"/>
      <c r="I2949" s="263"/>
      <c r="J2949" s="263"/>
      <c r="K2949" s="263"/>
      <c r="L2949" s="263"/>
      <c r="M2949" s="263"/>
      <c r="N2949" s="263"/>
      <c r="O2949" s="158"/>
      <c r="P2949" s="296">
        <f t="shared" si="132"/>
        <v>0</v>
      </c>
      <c r="Q2949" s="263"/>
      <c r="R2949" s="263"/>
      <c r="S2949" s="263"/>
      <c r="T2949" s="263"/>
      <c r="U2949" s="263"/>
      <c r="V2949" s="263"/>
      <c r="W2949" s="263"/>
      <c r="X2949" s="158"/>
      <c r="Y2949" s="297">
        <f t="shared" si="133"/>
        <v>0</v>
      </c>
      <c r="Z2949" s="263"/>
      <c r="AA2949" s="263"/>
      <c r="AB2949" s="263"/>
      <c r="AC2949" s="263"/>
      <c r="AD2949" s="263"/>
      <c r="AE2949" s="263"/>
      <c r="AF2949" s="263">
        <v>1</v>
      </c>
      <c r="AG2949" s="158">
        <v>45226</v>
      </c>
      <c r="AH2949" s="297">
        <f t="shared" si="131"/>
        <v>1</v>
      </c>
      <c r="AI2949" s="573"/>
      <c r="AJ2949" s="574" t="s">
        <v>659</v>
      </c>
      <c r="AK2949" s="574" t="s">
        <v>430</v>
      </c>
      <c r="AL2949" s="574"/>
      <c r="AM2949" s="574"/>
      <c r="AN2949" s="574"/>
      <c r="AO2949" s="574"/>
      <c r="AP2949" s="574"/>
      <c r="AQ2949" s="574"/>
      <c r="AR2949" s="574"/>
      <c r="AS2949" s="575"/>
      <c r="AT2949" s="576"/>
      <c r="AU2949" s="575"/>
      <c r="AV2949" s="577"/>
      <c r="AW2949" s="159"/>
    </row>
    <row r="2950" spans="1:49" ht="51">
      <c r="A2950" s="395"/>
      <c r="B2950" s="395">
        <v>4474523300</v>
      </c>
      <c r="C2950" s="263" t="s">
        <v>10147</v>
      </c>
      <c r="D2950" s="263" t="s">
        <v>10148</v>
      </c>
      <c r="E2950" s="263" t="s">
        <v>5102</v>
      </c>
      <c r="F2950" s="263" t="s">
        <v>422</v>
      </c>
      <c r="G2950" s="263" t="s">
        <v>655</v>
      </c>
      <c r="H2950" s="263"/>
      <c r="I2950" s="263"/>
      <c r="J2950" s="263"/>
      <c r="K2950" s="263"/>
      <c r="L2950" s="263"/>
      <c r="M2950" s="263"/>
      <c r="N2950" s="263"/>
      <c r="O2950" s="158"/>
      <c r="P2950" s="296">
        <f t="shared" si="132"/>
        <v>0</v>
      </c>
      <c r="Q2950" s="263"/>
      <c r="R2950" s="263"/>
      <c r="S2950" s="263"/>
      <c r="T2950" s="263"/>
      <c r="U2950" s="263"/>
      <c r="V2950" s="263"/>
      <c r="W2950" s="263"/>
      <c r="X2950" s="158"/>
      <c r="Y2950" s="297">
        <f t="shared" si="133"/>
        <v>0</v>
      </c>
      <c r="Z2950" s="263"/>
      <c r="AA2950" s="263"/>
      <c r="AB2950" s="263"/>
      <c r="AC2950" s="263"/>
      <c r="AD2950" s="263"/>
      <c r="AE2950" s="263"/>
      <c r="AF2950" s="263">
        <v>1</v>
      </c>
      <c r="AG2950" s="158">
        <v>45079</v>
      </c>
      <c r="AH2950" s="297">
        <f t="shared" si="131"/>
        <v>1</v>
      </c>
      <c r="AI2950" s="573"/>
      <c r="AJ2950" s="574" t="s">
        <v>659</v>
      </c>
      <c r="AK2950" s="574" t="s">
        <v>430</v>
      </c>
      <c r="AL2950" s="574"/>
      <c r="AM2950" s="574"/>
      <c r="AN2950" s="574"/>
      <c r="AO2950" s="574"/>
      <c r="AP2950" s="574"/>
      <c r="AQ2950" s="574"/>
      <c r="AR2950" s="574"/>
      <c r="AS2950" s="575"/>
      <c r="AT2950" s="576"/>
      <c r="AU2950" s="575"/>
      <c r="AV2950" s="577"/>
      <c r="AW2950" s="159"/>
    </row>
    <row r="2951" spans="1:49" ht="51">
      <c r="A2951" s="395"/>
      <c r="B2951" s="395">
        <v>6743400900</v>
      </c>
      <c r="C2951" s="263" t="s">
        <v>10149</v>
      </c>
      <c r="D2951" s="263" t="s">
        <v>10150</v>
      </c>
      <c r="E2951" s="263" t="s">
        <v>5103</v>
      </c>
      <c r="F2951" s="263" t="s">
        <v>422</v>
      </c>
      <c r="G2951" s="263" t="s">
        <v>655</v>
      </c>
      <c r="H2951" s="263"/>
      <c r="I2951" s="263"/>
      <c r="J2951" s="263"/>
      <c r="K2951" s="263"/>
      <c r="L2951" s="263"/>
      <c r="M2951" s="263"/>
      <c r="N2951" s="263"/>
      <c r="O2951" s="158"/>
      <c r="P2951" s="296">
        <f t="shared" si="132"/>
        <v>0</v>
      </c>
      <c r="Q2951" s="263"/>
      <c r="R2951" s="263"/>
      <c r="S2951" s="263"/>
      <c r="T2951" s="263"/>
      <c r="U2951" s="263"/>
      <c r="V2951" s="263"/>
      <c r="W2951" s="263"/>
      <c r="X2951" s="158"/>
      <c r="Y2951" s="297">
        <f t="shared" si="133"/>
        <v>0</v>
      </c>
      <c r="Z2951" s="263"/>
      <c r="AA2951" s="263"/>
      <c r="AB2951" s="263"/>
      <c r="AC2951" s="263"/>
      <c r="AD2951" s="263"/>
      <c r="AE2951" s="263"/>
      <c r="AF2951" s="263">
        <v>1</v>
      </c>
      <c r="AG2951" s="158">
        <v>45222</v>
      </c>
      <c r="AH2951" s="297">
        <f t="shared" si="131"/>
        <v>1</v>
      </c>
      <c r="AI2951" s="573"/>
      <c r="AJ2951" s="574" t="s">
        <v>659</v>
      </c>
      <c r="AK2951" s="574" t="s">
        <v>430</v>
      </c>
      <c r="AL2951" s="574"/>
      <c r="AM2951" s="574"/>
      <c r="AN2951" s="574"/>
      <c r="AO2951" s="574"/>
      <c r="AP2951" s="574"/>
      <c r="AQ2951" s="574"/>
      <c r="AR2951" s="574"/>
      <c r="AS2951" s="575"/>
      <c r="AT2951" s="576"/>
      <c r="AU2951" s="575"/>
      <c r="AV2951" s="577"/>
      <c r="AW2951" s="159"/>
    </row>
    <row r="2952" spans="1:49" ht="51">
      <c r="A2952" s="395"/>
      <c r="B2952" s="395">
        <v>4721401100</v>
      </c>
      <c r="C2952" s="263" t="s">
        <v>10151</v>
      </c>
      <c r="D2952" s="263" t="s">
        <v>10152</v>
      </c>
      <c r="E2952" s="263" t="s">
        <v>5104</v>
      </c>
      <c r="F2952" s="263" t="s">
        <v>422</v>
      </c>
      <c r="G2952" s="263" t="s">
        <v>655</v>
      </c>
      <c r="H2952" s="263"/>
      <c r="I2952" s="263"/>
      <c r="J2952" s="263"/>
      <c r="K2952" s="263"/>
      <c r="L2952" s="263"/>
      <c r="M2952" s="263"/>
      <c r="N2952" s="263"/>
      <c r="O2952" s="158"/>
      <c r="P2952" s="296">
        <f t="shared" si="132"/>
        <v>0</v>
      </c>
      <c r="Q2952" s="263"/>
      <c r="R2952" s="263"/>
      <c r="S2952" s="263"/>
      <c r="T2952" s="263"/>
      <c r="U2952" s="263"/>
      <c r="V2952" s="263"/>
      <c r="W2952" s="263"/>
      <c r="X2952" s="158"/>
      <c r="Y2952" s="297">
        <f t="shared" si="133"/>
        <v>0</v>
      </c>
      <c r="Z2952" s="263"/>
      <c r="AA2952" s="263"/>
      <c r="AB2952" s="263"/>
      <c r="AC2952" s="263"/>
      <c r="AD2952" s="263"/>
      <c r="AE2952" s="263"/>
      <c r="AF2952" s="263">
        <v>1</v>
      </c>
      <c r="AG2952" s="158">
        <v>45177</v>
      </c>
      <c r="AH2952" s="297">
        <f t="shared" si="131"/>
        <v>1</v>
      </c>
      <c r="AI2952" s="573"/>
      <c r="AJ2952" s="574" t="s">
        <v>659</v>
      </c>
      <c r="AK2952" s="574" t="s">
        <v>430</v>
      </c>
      <c r="AL2952" s="574"/>
      <c r="AM2952" s="574"/>
      <c r="AN2952" s="574"/>
      <c r="AO2952" s="574"/>
      <c r="AP2952" s="574"/>
      <c r="AQ2952" s="574"/>
      <c r="AR2952" s="574"/>
      <c r="AS2952" s="575"/>
      <c r="AT2952" s="576"/>
      <c r="AU2952" s="575"/>
      <c r="AV2952" s="577"/>
      <c r="AW2952" s="159"/>
    </row>
    <row r="2953" spans="1:49" ht="51">
      <c r="A2953" s="395"/>
      <c r="B2953" s="395">
        <v>4655330300</v>
      </c>
      <c r="C2953" s="263" t="s">
        <v>10153</v>
      </c>
      <c r="D2953" s="263" t="s">
        <v>10154</v>
      </c>
      <c r="E2953" s="263" t="s">
        <v>5105</v>
      </c>
      <c r="F2953" s="263" t="s">
        <v>422</v>
      </c>
      <c r="G2953" s="263" t="s">
        <v>655</v>
      </c>
      <c r="H2953" s="263"/>
      <c r="I2953" s="263"/>
      <c r="J2953" s="263"/>
      <c r="K2953" s="263"/>
      <c r="L2953" s="263"/>
      <c r="M2953" s="263"/>
      <c r="N2953" s="263"/>
      <c r="O2953" s="158"/>
      <c r="P2953" s="296">
        <f t="shared" si="132"/>
        <v>0</v>
      </c>
      <c r="Q2953" s="263"/>
      <c r="R2953" s="263"/>
      <c r="S2953" s="263"/>
      <c r="T2953" s="263"/>
      <c r="U2953" s="263"/>
      <c r="V2953" s="263"/>
      <c r="W2953" s="263"/>
      <c r="X2953" s="158"/>
      <c r="Y2953" s="297">
        <f t="shared" si="133"/>
        <v>0</v>
      </c>
      <c r="Z2953" s="263"/>
      <c r="AA2953" s="263"/>
      <c r="AB2953" s="263"/>
      <c r="AC2953" s="263"/>
      <c r="AD2953" s="263"/>
      <c r="AE2953" s="263"/>
      <c r="AF2953" s="263">
        <v>1</v>
      </c>
      <c r="AG2953" s="158">
        <v>45095</v>
      </c>
      <c r="AH2953" s="297">
        <f t="shared" si="131"/>
        <v>1</v>
      </c>
      <c r="AI2953" s="573"/>
      <c r="AJ2953" s="574" t="s">
        <v>659</v>
      </c>
      <c r="AK2953" s="574" t="s">
        <v>430</v>
      </c>
      <c r="AL2953" s="574"/>
      <c r="AM2953" s="574"/>
      <c r="AN2953" s="574"/>
      <c r="AO2953" s="574"/>
      <c r="AP2953" s="574"/>
      <c r="AQ2953" s="574"/>
      <c r="AR2953" s="574"/>
      <c r="AS2953" s="575"/>
      <c r="AT2953" s="576"/>
      <c r="AU2953" s="575"/>
      <c r="AV2953" s="577"/>
      <c r="AW2953" s="159"/>
    </row>
    <row r="2954" spans="1:49" ht="51">
      <c r="A2954" s="395"/>
      <c r="B2954" s="395">
        <v>4490600900</v>
      </c>
      <c r="C2954" s="263" t="s">
        <v>10155</v>
      </c>
      <c r="D2954" s="263" t="s">
        <v>10156</v>
      </c>
      <c r="E2954" s="263" t="s">
        <v>5106</v>
      </c>
      <c r="F2954" s="263" t="s">
        <v>422</v>
      </c>
      <c r="G2954" s="263" t="s">
        <v>655</v>
      </c>
      <c r="H2954" s="263"/>
      <c r="I2954" s="263"/>
      <c r="J2954" s="263"/>
      <c r="K2954" s="263"/>
      <c r="L2954" s="263"/>
      <c r="M2954" s="263"/>
      <c r="N2954" s="263"/>
      <c r="O2954" s="158"/>
      <c r="P2954" s="296">
        <f t="shared" si="132"/>
        <v>0</v>
      </c>
      <c r="Q2954" s="263"/>
      <c r="R2954" s="263"/>
      <c r="S2954" s="263"/>
      <c r="T2954" s="263"/>
      <c r="U2954" s="263"/>
      <c r="V2954" s="263"/>
      <c r="W2954" s="263"/>
      <c r="X2954" s="158"/>
      <c r="Y2954" s="297">
        <f t="shared" si="133"/>
        <v>0</v>
      </c>
      <c r="Z2954" s="263"/>
      <c r="AA2954" s="263"/>
      <c r="AB2954" s="263"/>
      <c r="AC2954" s="263"/>
      <c r="AD2954" s="263"/>
      <c r="AE2954" s="263"/>
      <c r="AF2954" s="263">
        <v>1</v>
      </c>
      <c r="AG2954" s="158">
        <v>45184</v>
      </c>
      <c r="AH2954" s="297">
        <f t="shared" si="131"/>
        <v>1</v>
      </c>
      <c r="AI2954" s="573"/>
      <c r="AJ2954" s="574" t="s">
        <v>659</v>
      </c>
      <c r="AK2954" s="574" t="s">
        <v>430</v>
      </c>
      <c r="AL2954" s="574"/>
      <c r="AM2954" s="574"/>
      <c r="AN2954" s="574"/>
      <c r="AO2954" s="574"/>
      <c r="AP2954" s="574"/>
      <c r="AQ2954" s="574"/>
      <c r="AR2954" s="574"/>
      <c r="AS2954" s="575"/>
      <c r="AT2954" s="576"/>
      <c r="AU2954" s="575"/>
      <c r="AV2954" s="577"/>
      <c r="AW2954" s="159"/>
    </row>
    <row r="2955" spans="1:49" ht="51">
      <c r="A2955" s="395"/>
      <c r="B2955" s="395">
        <v>4370800500</v>
      </c>
      <c r="C2955" s="263" t="s">
        <v>10157</v>
      </c>
      <c r="D2955" s="263" t="s">
        <v>10158</v>
      </c>
      <c r="E2955" s="263" t="s">
        <v>5107</v>
      </c>
      <c r="F2955" s="263" t="s">
        <v>422</v>
      </c>
      <c r="G2955" s="263" t="s">
        <v>655</v>
      </c>
      <c r="H2955" s="263"/>
      <c r="I2955" s="263"/>
      <c r="J2955" s="263"/>
      <c r="K2955" s="263"/>
      <c r="L2955" s="263"/>
      <c r="M2955" s="263"/>
      <c r="N2955" s="263"/>
      <c r="O2955" s="158"/>
      <c r="P2955" s="296">
        <f t="shared" si="132"/>
        <v>0</v>
      </c>
      <c r="Q2955" s="263"/>
      <c r="R2955" s="263"/>
      <c r="S2955" s="263"/>
      <c r="T2955" s="263"/>
      <c r="U2955" s="263"/>
      <c r="V2955" s="263"/>
      <c r="W2955" s="263"/>
      <c r="X2955" s="158"/>
      <c r="Y2955" s="297">
        <f t="shared" si="133"/>
        <v>0</v>
      </c>
      <c r="Z2955" s="263"/>
      <c r="AA2955" s="263"/>
      <c r="AB2955" s="263"/>
      <c r="AC2955" s="263"/>
      <c r="AD2955" s="263"/>
      <c r="AE2955" s="263"/>
      <c r="AF2955" s="263">
        <v>2</v>
      </c>
      <c r="AG2955" s="158">
        <v>45181</v>
      </c>
      <c r="AH2955" s="297">
        <f t="shared" si="131"/>
        <v>2</v>
      </c>
      <c r="AI2955" s="573"/>
      <c r="AJ2955" s="574" t="s">
        <v>659</v>
      </c>
      <c r="AK2955" s="574" t="s">
        <v>430</v>
      </c>
      <c r="AL2955" s="574"/>
      <c r="AM2955" s="574"/>
      <c r="AN2955" s="574"/>
      <c r="AO2955" s="574"/>
      <c r="AP2955" s="574"/>
      <c r="AQ2955" s="574"/>
      <c r="AR2955" s="574"/>
      <c r="AS2955" s="575"/>
      <c r="AT2955" s="576"/>
      <c r="AU2955" s="575"/>
      <c r="AV2955" s="577"/>
      <c r="AW2955" s="159"/>
    </row>
    <row r="2956" spans="1:49" ht="38.25">
      <c r="A2956" s="395"/>
      <c r="B2956" s="395">
        <v>3602911300</v>
      </c>
      <c r="C2956" s="263" t="s">
        <v>10159</v>
      </c>
      <c r="D2956" s="263" t="s">
        <v>10160</v>
      </c>
      <c r="E2956" s="263" t="s">
        <v>5108</v>
      </c>
      <c r="F2956" s="263" t="s">
        <v>422</v>
      </c>
      <c r="G2956" s="263" t="s">
        <v>655</v>
      </c>
      <c r="H2956" s="263"/>
      <c r="I2956" s="263"/>
      <c r="J2956" s="263"/>
      <c r="K2956" s="263"/>
      <c r="L2956" s="263"/>
      <c r="M2956" s="263"/>
      <c r="N2956" s="263"/>
      <c r="O2956" s="158"/>
      <c r="P2956" s="296">
        <f t="shared" si="132"/>
        <v>0</v>
      </c>
      <c r="Q2956" s="263"/>
      <c r="R2956" s="263"/>
      <c r="S2956" s="263"/>
      <c r="T2956" s="263"/>
      <c r="U2956" s="263"/>
      <c r="V2956" s="263"/>
      <c r="W2956" s="263"/>
      <c r="X2956" s="158"/>
      <c r="Y2956" s="297">
        <f t="shared" si="133"/>
        <v>0</v>
      </c>
      <c r="Z2956" s="263"/>
      <c r="AA2956" s="263"/>
      <c r="AB2956" s="263"/>
      <c r="AC2956" s="263"/>
      <c r="AD2956" s="263"/>
      <c r="AE2956" s="263"/>
      <c r="AF2956" s="263">
        <v>1</v>
      </c>
      <c r="AG2956" s="158">
        <v>44931</v>
      </c>
      <c r="AH2956" s="297">
        <f t="shared" si="131"/>
        <v>1</v>
      </c>
      <c r="AI2956" s="573"/>
      <c r="AJ2956" s="574" t="s">
        <v>659</v>
      </c>
      <c r="AK2956" s="574" t="s">
        <v>430</v>
      </c>
      <c r="AL2956" s="574"/>
      <c r="AM2956" s="574"/>
      <c r="AN2956" s="574"/>
      <c r="AO2956" s="574"/>
      <c r="AP2956" s="574"/>
      <c r="AQ2956" s="574"/>
      <c r="AR2956" s="574"/>
      <c r="AS2956" s="575"/>
      <c r="AT2956" s="576"/>
      <c r="AU2956" s="575"/>
      <c r="AV2956" s="577"/>
      <c r="AW2956" s="159"/>
    </row>
    <row r="2957" spans="1:49" ht="51">
      <c r="A2957" s="395"/>
      <c r="B2957" s="395">
        <v>4632220300</v>
      </c>
      <c r="C2957" s="263" t="s">
        <v>10161</v>
      </c>
      <c r="D2957" s="263" t="s">
        <v>10162</v>
      </c>
      <c r="E2957" s="263" t="s">
        <v>5109</v>
      </c>
      <c r="F2957" s="263" t="s">
        <v>422</v>
      </c>
      <c r="G2957" s="263" t="s">
        <v>655</v>
      </c>
      <c r="H2957" s="263"/>
      <c r="I2957" s="263"/>
      <c r="J2957" s="263"/>
      <c r="K2957" s="263"/>
      <c r="L2957" s="263"/>
      <c r="M2957" s="263"/>
      <c r="N2957" s="263"/>
      <c r="O2957" s="158"/>
      <c r="P2957" s="296">
        <f t="shared" si="132"/>
        <v>0</v>
      </c>
      <c r="Q2957" s="263"/>
      <c r="R2957" s="263"/>
      <c r="S2957" s="263"/>
      <c r="T2957" s="263"/>
      <c r="U2957" s="263"/>
      <c r="V2957" s="263"/>
      <c r="W2957" s="263"/>
      <c r="X2957" s="158"/>
      <c r="Y2957" s="297">
        <f t="shared" si="133"/>
        <v>0</v>
      </c>
      <c r="Z2957" s="263"/>
      <c r="AA2957" s="263"/>
      <c r="AB2957" s="263"/>
      <c r="AC2957" s="263"/>
      <c r="AD2957" s="263"/>
      <c r="AE2957" s="263"/>
      <c r="AF2957" s="263">
        <v>1</v>
      </c>
      <c r="AG2957" s="158">
        <v>45203</v>
      </c>
      <c r="AH2957" s="297">
        <f t="shared" si="131"/>
        <v>1</v>
      </c>
      <c r="AI2957" s="573"/>
      <c r="AJ2957" s="574" t="s">
        <v>659</v>
      </c>
      <c r="AK2957" s="574" t="s">
        <v>430</v>
      </c>
      <c r="AL2957" s="574"/>
      <c r="AM2957" s="574"/>
      <c r="AN2957" s="574"/>
      <c r="AO2957" s="574"/>
      <c r="AP2957" s="574"/>
      <c r="AQ2957" s="574"/>
      <c r="AR2957" s="574"/>
      <c r="AS2957" s="575"/>
      <c r="AT2957" s="576"/>
      <c r="AU2957" s="575"/>
      <c r="AV2957" s="577"/>
      <c r="AW2957" s="159"/>
    </row>
    <row r="2958" spans="1:49" ht="51">
      <c r="A2958" s="395"/>
      <c r="B2958" s="395">
        <v>4661501100</v>
      </c>
      <c r="C2958" s="263" t="s">
        <v>10163</v>
      </c>
      <c r="D2958" s="263" t="s">
        <v>10164</v>
      </c>
      <c r="E2958" s="263" t="s">
        <v>5110</v>
      </c>
      <c r="F2958" s="263" t="s">
        <v>422</v>
      </c>
      <c r="G2958" s="263" t="s">
        <v>655</v>
      </c>
      <c r="H2958" s="263"/>
      <c r="I2958" s="263"/>
      <c r="J2958" s="263"/>
      <c r="K2958" s="263"/>
      <c r="L2958" s="263"/>
      <c r="M2958" s="263"/>
      <c r="N2958" s="263"/>
      <c r="O2958" s="158"/>
      <c r="P2958" s="296">
        <f t="shared" si="132"/>
        <v>0</v>
      </c>
      <c r="Q2958" s="263"/>
      <c r="R2958" s="263"/>
      <c r="S2958" s="263"/>
      <c r="T2958" s="263"/>
      <c r="U2958" s="263"/>
      <c r="V2958" s="263"/>
      <c r="W2958" s="263"/>
      <c r="X2958" s="158"/>
      <c r="Y2958" s="297">
        <f t="shared" si="133"/>
        <v>0</v>
      </c>
      <c r="Z2958" s="263"/>
      <c r="AA2958" s="263"/>
      <c r="AB2958" s="263"/>
      <c r="AC2958" s="263"/>
      <c r="AD2958" s="263">
        <v>2</v>
      </c>
      <c r="AE2958" s="263"/>
      <c r="AF2958" s="263">
        <v>1</v>
      </c>
      <c r="AG2958" s="158">
        <v>45155</v>
      </c>
      <c r="AH2958" s="297">
        <f t="shared" si="131"/>
        <v>3</v>
      </c>
      <c r="AI2958" s="573"/>
      <c r="AJ2958" s="574" t="s">
        <v>659</v>
      </c>
      <c r="AK2958" s="574" t="s">
        <v>430</v>
      </c>
      <c r="AL2958" s="574" t="s">
        <v>671</v>
      </c>
      <c r="AM2958" s="574" t="s">
        <v>671</v>
      </c>
      <c r="AN2958" s="574"/>
      <c r="AO2958" s="574">
        <v>55</v>
      </c>
      <c r="AP2958" s="574"/>
      <c r="AQ2958" s="574"/>
      <c r="AR2958" s="574"/>
      <c r="AS2958" s="575"/>
      <c r="AT2958" s="576"/>
      <c r="AU2958" s="575" t="s">
        <v>672</v>
      </c>
      <c r="AV2958" s="577" t="s">
        <v>653</v>
      </c>
      <c r="AW2958" s="159" t="s">
        <v>16359</v>
      </c>
    </row>
    <row r="2959" spans="1:49" ht="51">
      <c r="A2959" s="395"/>
      <c r="B2959" s="395">
        <v>4635601500</v>
      </c>
      <c r="C2959" s="263" t="s">
        <v>10165</v>
      </c>
      <c r="D2959" s="263" t="s">
        <v>10166</v>
      </c>
      <c r="E2959" s="263" t="s">
        <v>5111</v>
      </c>
      <c r="F2959" s="263" t="s">
        <v>422</v>
      </c>
      <c r="G2959" s="263" t="s">
        <v>655</v>
      </c>
      <c r="H2959" s="263"/>
      <c r="I2959" s="263"/>
      <c r="J2959" s="263"/>
      <c r="K2959" s="263"/>
      <c r="L2959" s="263"/>
      <c r="M2959" s="263"/>
      <c r="N2959" s="263"/>
      <c r="O2959" s="158"/>
      <c r="P2959" s="296">
        <f t="shared" si="132"/>
        <v>0</v>
      </c>
      <c r="Q2959" s="263"/>
      <c r="R2959" s="263"/>
      <c r="S2959" s="263"/>
      <c r="T2959" s="263"/>
      <c r="U2959" s="263"/>
      <c r="V2959" s="263"/>
      <c r="W2959" s="263"/>
      <c r="X2959" s="158"/>
      <c r="Y2959" s="297">
        <f t="shared" si="133"/>
        <v>0</v>
      </c>
      <c r="Z2959" s="263"/>
      <c r="AA2959" s="263"/>
      <c r="AB2959" s="263"/>
      <c r="AC2959" s="263"/>
      <c r="AD2959" s="263"/>
      <c r="AE2959" s="263"/>
      <c r="AF2959" s="263">
        <v>1</v>
      </c>
      <c r="AG2959" s="158">
        <v>45167</v>
      </c>
      <c r="AH2959" s="297">
        <f t="shared" si="131"/>
        <v>1</v>
      </c>
      <c r="AI2959" s="573"/>
      <c r="AJ2959" s="574" t="s">
        <v>659</v>
      </c>
      <c r="AK2959" s="574" t="s">
        <v>430</v>
      </c>
      <c r="AL2959" s="574"/>
      <c r="AM2959" s="574"/>
      <c r="AN2959" s="574"/>
      <c r="AO2959" s="574"/>
      <c r="AP2959" s="574"/>
      <c r="AQ2959" s="574"/>
      <c r="AR2959" s="574"/>
      <c r="AS2959" s="575"/>
      <c r="AT2959" s="576"/>
      <c r="AU2959" s="575"/>
      <c r="AV2959" s="577"/>
      <c r="AW2959" s="159"/>
    </row>
    <row r="2960" spans="1:49" ht="51">
      <c r="A2960" s="395"/>
      <c r="B2960" s="395">
        <v>3090562200</v>
      </c>
      <c r="C2960" s="263" t="s">
        <v>10167</v>
      </c>
      <c r="D2960" s="263" t="s">
        <v>10168</v>
      </c>
      <c r="E2960" s="263" t="s">
        <v>5112</v>
      </c>
      <c r="F2960" s="263" t="s">
        <v>422</v>
      </c>
      <c r="G2960" s="263" t="s">
        <v>655</v>
      </c>
      <c r="H2960" s="263"/>
      <c r="I2960" s="263"/>
      <c r="J2960" s="263"/>
      <c r="K2960" s="263"/>
      <c r="L2960" s="263"/>
      <c r="M2960" s="263"/>
      <c r="N2960" s="263"/>
      <c r="O2960" s="158"/>
      <c r="P2960" s="296">
        <f t="shared" si="132"/>
        <v>0</v>
      </c>
      <c r="Q2960" s="263"/>
      <c r="R2960" s="263"/>
      <c r="S2960" s="263"/>
      <c r="T2960" s="263"/>
      <c r="U2960" s="263"/>
      <c r="V2960" s="263"/>
      <c r="W2960" s="263"/>
      <c r="X2960" s="158"/>
      <c r="Y2960" s="297">
        <f t="shared" si="133"/>
        <v>0</v>
      </c>
      <c r="Z2960" s="263"/>
      <c r="AA2960" s="263"/>
      <c r="AB2960" s="263"/>
      <c r="AC2960" s="263"/>
      <c r="AD2960" s="263"/>
      <c r="AE2960" s="263"/>
      <c r="AF2960" s="263">
        <v>1</v>
      </c>
      <c r="AG2960" s="158">
        <v>45177</v>
      </c>
      <c r="AH2960" s="297">
        <f t="shared" si="131"/>
        <v>1</v>
      </c>
      <c r="AI2960" s="573"/>
      <c r="AJ2960" s="574" t="s">
        <v>659</v>
      </c>
      <c r="AK2960" s="574" t="s">
        <v>430</v>
      </c>
      <c r="AL2960" s="574"/>
      <c r="AM2960" s="574"/>
      <c r="AN2960" s="574"/>
      <c r="AO2960" s="574"/>
      <c r="AP2960" s="574"/>
      <c r="AQ2960" s="574"/>
      <c r="AR2960" s="574"/>
      <c r="AS2960" s="575"/>
      <c r="AT2960" s="576"/>
      <c r="AU2960" s="575"/>
      <c r="AV2960" s="577"/>
      <c r="AW2960" s="159"/>
    </row>
    <row r="2961" spans="1:49" ht="51">
      <c r="A2961" s="395"/>
      <c r="B2961" s="395">
        <v>4656310200</v>
      </c>
      <c r="C2961" s="263" t="s">
        <v>10169</v>
      </c>
      <c r="D2961" s="263" t="s">
        <v>10170</v>
      </c>
      <c r="E2961" s="263" t="s">
        <v>5113</v>
      </c>
      <c r="F2961" s="263" t="s">
        <v>422</v>
      </c>
      <c r="G2961" s="263" t="s">
        <v>655</v>
      </c>
      <c r="H2961" s="263"/>
      <c r="I2961" s="263"/>
      <c r="J2961" s="263"/>
      <c r="K2961" s="263"/>
      <c r="L2961" s="263"/>
      <c r="M2961" s="263"/>
      <c r="N2961" s="263"/>
      <c r="O2961" s="158"/>
      <c r="P2961" s="296">
        <f t="shared" si="132"/>
        <v>0</v>
      </c>
      <c r="Q2961" s="263"/>
      <c r="R2961" s="263"/>
      <c r="S2961" s="263"/>
      <c r="T2961" s="263"/>
      <c r="U2961" s="263"/>
      <c r="V2961" s="263"/>
      <c r="W2961" s="263"/>
      <c r="X2961" s="158"/>
      <c r="Y2961" s="297">
        <f t="shared" si="133"/>
        <v>0</v>
      </c>
      <c r="Z2961" s="263"/>
      <c r="AA2961" s="263"/>
      <c r="AB2961" s="263"/>
      <c r="AC2961" s="263"/>
      <c r="AD2961" s="263"/>
      <c r="AE2961" s="263"/>
      <c r="AF2961" s="263">
        <v>1</v>
      </c>
      <c r="AG2961" s="158">
        <v>45182</v>
      </c>
      <c r="AH2961" s="297">
        <f t="shared" si="131"/>
        <v>1</v>
      </c>
      <c r="AI2961" s="573"/>
      <c r="AJ2961" s="574" t="s">
        <v>659</v>
      </c>
      <c r="AK2961" s="574" t="s">
        <v>430</v>
      </c>
      <c r="AL2961" s="574"/>
      <c r="AM2961" s="574"/>
      <c r="AN2961" s="574"/>
      <c r="AO2961" s="574"/>
      <c r="AP2961" s="574"/>
      <c r="AQ2961" s="574"/>
      <c r="AR2961" s="574"/>
      <c r="AS2961" s="575"/>
      <c r="AT2961" s="576"/>
      <c r="AU2961" s="575"/>
      <c r="AV2961" s="577"/>
      <c r="AW2961" s="159"/>
    </row>
    <row r="2962" spans="1:49" ht="51">
      <c r="A2962" s="395"/>
      <c r="B2962" s="395">
        <v>4676620800</v>
      </c>
      <c r="C2962" s="263" t="s">
        <v>10171</v>
      </c>
      <c r="D2962" s="263" t="s">
        <v>10172</v>
      </c>
      <c r="E2962" s="263" t="s">
        <v>5114</v>
      </c>
      <c r="F2962" s="263" t="s">
        <v>422</v>
      </c>
      <c r="G2962" s="263" t="s">
        <v>655</v>
      </c>
      <c r="H2962" s="263"/>
      <c r="I2962" s="263"/>
      <c r="J2962" s="263"/>
      <c r="K2962" s="263"/>
      <c r="L2962" s="263"/>
      <c r="M2962" s="263"/>
      <c r="N2962" s="263"/>
      <c r="O2962" s="158"/>
      <c r="P2962" s="296">
        <f t="shared" si="132"/>
        <v>0</v>
      </c>
      <c r="Q2962" s="263"/>
      <c r="R2962" s="263"/>
      <c r="S2962" s="263"/>
      <c r="T2962" s="263"/>
      <c r="U2962" s="263"/>
      <c r="V2962" s="263"/>
      <c r="W2962" s="263"/>
      <c r="X2962" s="158"/>
      <c r="Y2962" s="297">
        <f t="shared" si="133"/>
        <v>0</v>
      </c>
      <c r="Z2962" s="263"/>
      <c r="AA2962" s="263"/>
      <c r="AB2962" s="263"/>
      <c r="AC2962" s="263"/>
      <c r="AD2962" s="263"/>
      <c r="AE2962" s="263"/>
      <c r="AF2962" s="263">
        <v>1</v>
      </c>
      <c r="AG2962" s="158">
        <v>45014</v>
      </c>
      <c r="AH2962" s="297">
        <f t="shared" si="131"/>
        <v>1</v>
      </c>
      <c r="AI2962" s="573"/>
      <c r="AJ2962" s="574" t="s">
        <v>659</v>
      </c>
      <c r="AK2962" s="574" t="s">
        <v>430</v>
      </c>
      <c r="AL2962" s="574"/>
      <c r="AM2962" s="574"/>
      <c r="AN2962" s="574"/>
      <c r="AO2962" s="574"/>
      <c r="AP2962" s="574"/>
      <c r="AQ2962" s="574"/>
      <c r="AR2962" s="574"/>
      <c r="AS2962" s="575"/>
      <c r="AT2962" s="576"/>
      <c r="AU2962" s="575"/>
      <c r="AV2962" s="577"/>
      <c r="AW2962" s="159"/>
    </row>
    <row r="2963" spans="1:49" ht="51">
      <c r="A2963" s="395"/>
      <c r="B2963" s="395">
        <v>5463550100</v>
      </c>
      <c r="C2963" s="263" t="s">
        <v>10173</v>
      </c>
      <c r="D2963" s="263" t="s">
        <v>10174</v>
      </c>
      <c r="E2963" s="263" t="s">
        <v>5115</v>
      </c>
      <c r="F2963" s="263" t="s">
        <v>422</v>
      </c>
      <c r="G2963" s="263" t="s">
        <v>655</v>
      </c>
      <c r="H2963" s="263"/>
      <c r="I2963" s="263"/>
      <c r="J2963" s="263"/>
      <c r="K2963" s="263"/>
      <c r="L2963" s="263"/>
      <c r="M2963" s="263"/>
      <c r="N2963" s="263"/>
      <c r="O2963" s="158"/>
      <c r="P2963" s="296">
        <f t="shared" si="132"/>
        <v>0</v>
      </c>
      <c r="Q2963" s="263"/>
      <c r="R2963" s="263"/>
      <c r="S2963" s="263"/>
      <c r="T2963" s="263"/>
      <c r="U2963" s="263"/>
      <c r="V2963" s="263"/>
      <c r="W2963" s="263"/>
      <c r="X2963" s="158"/>
      <c r="Y2963" s="297">
        <f t="shared" si="133"/>
        <v>0</v>
      </c>
      <c r="Z2963" s="263"/>
      <c r="AA2963" s="263"/>
      <c r="AB2963" s="263"/>
      <c r="AC2963" s="263"/>
      <c r="AD2963" s="263"/>
      <c r="AE2963" s="263"/>
      <c r="AF2963" s="263">
        <v>1</v>
      </c>
      <c r="AG2963" s="158">
        <v>45092</v>
      </c>
      <c r="AH2963" s="297">
        <f t="shared" si="131"/>
        <v>1</v>
      </c>
      <c r="AI2963" s="573"/>
      <c r="AJ2963" s="574" t="s">
        <v>659</v>
      </c>
      <c r="AK2963" s="574" t="s">
        <v>430</v>
      </c>
      <c r="AL2963" s="574"/>
      <c r="AM2963" s="574"/>
      <c r="AN2963" s="574"/>
      <c r="AO2963" s="574"/>
      <c r="AP2963" s="574"/>
      <c r="AQ2963" s="574"/>
      <c r="AR2963" s="574"/>
      <c r="AS2963" s="575"/>
      <c r="AT2963" s="576"/>
      <c r="AU2963" s="575"/>
      <c r="AV2963" s="577"/>
      <c r="AW2963" s="159"/>
    </row>
    <row r="2964" spans="1:49" ht="51">
      <c r="A2964" s="395"/>
      <c r="B2964" s="395">
        <v>4461221000</v>
      </c>
      <c r="C2964" s="263" t="s">
        <v>10175</v>
      </c>
      <c r="D2964" s="263" t="s">
        <v>10176</v>
      </c>
      <c r="E2964" s="263" t="s">
        <v>5116</v>
      </c>
      <c r="F2964" s="263" t="s">
        <v>422</v>
      </c>
      <c r="G2964" s="263" t="s">
        <v>655</v>
      </c>
      <c r="H2964" s="263"/>
      <c r="I2964" s="263"/>
      <c r="J2964" s="263"/>
      <c r="K2964" s="263"/>
      <c r="L2964" s="263"/>
      <c r="M2964" s="263"/>
      <c r="N2964" s="263"/>
      <c r="O2964" s="158"/>
      <c r="P2964" s="296">
        <f t="shared" si="132"/>
        <v>0</v>
      </c>
      <c r="Q2964" s="263"/>
      <c r="R2964" s="263"/>
      <c r="S2964" s="263"/>
      <c r="T2964" s="263"/>
      <c r="U2964" s="263"/>
      <c r="V2964" s="263"/>
      <c r="W2964" s="263"/>
      <c r="X2964" s="158"/>
      <c r="Y2964" s="297">
        <f t="shared" si="133"/>
        <v>0</v>
      </c>
      <c r="Z2964" s="263"/>
      <c r="AA2964" s="263"/>
      <c r="AB2964" s="263"/>
      <c r="AC2964" s="263"/>
      <c r="AD2964" s="263"/>
      <c r="AE2964" s="263"/>
      <c r="AF2964" s="263">
        <v>2</v>
      </c>
      <c r="AG2964" s="158">
        <v>45222</v>
      </c>
      <c r="AH2964" s="297">
        <f t="shared" si="131"/>
        <v>2</v>
      </c>
      <c r="AI2964" s="573"/>
      <c r="AJ2964" s="574" t="s">
        <v>659</v>
      </c>
      <c r="AK2964" s="574" t="s">
        <v>430</v>
      </c>
      <c r="AL2964" s="574"/>
      <c r="AM2964" s="574"/>
      <c r="AN2964" s="574"/>
      <c r="AO2964" s="574"/>
      <c r="AP2964" s="574"/>
      <c r="AQ2964" s="574"/>
      <c r="AR2964" s="574"/>
      <c r="AS2964" s="575"/>
      <c r="AT2964" s="576"/>
      <c r="AU2964" s="575"/>
      <c r="AV2964" s="577"/>
      <c r="AW2964" s="159"/>
    </row>
    <row r="2965" spans="1:49" ht="51">
      <c r="A2965" s="395"/>
      <c r="B2965" s="395">
        <v>4675840400</v>
      </c>
      <c r="C2965" s="263" t="s">
        <v>10177</v>
      </c>
      <c r="D2965" s="263" t="s">
        <v>10178</v>
      </c>
      <c r="E2965" s="263" t="s">
        <v>5117</v>
      </c>
      <c r="F2965" s="263" t="s">
        <v>422</v>
      </c>
      <c r="G2965" s="263" t="s">
        <v>655</v>
      </c>
      <c r="H2965" s="263"/>
      <c r="I2965" s="263"/>
      <c r="J2965" s="263"/>
      <c r="K2965" s="263"/>
      <c r="L2965" s="263"/>
      <c r="M2965" s="263"/>
      <c r="N2965" s="263"/>
      <c r="O2965" s="158"/>
      <c r="P2965" s="296">
        <f t="shared" si="132"/>
        <v>0</v>
      </c>
      <c r="Q2965" s="263"/>
      <c r="R2965" s="263"/>
      <c r="S2965" s="263"/>
      <c r="T2965" s="263"/>
      <c r="U2965" s="263"/>
      <c r="V2965" s="263"/>
      <c r="W2965" s="263"/>
      <c r="X2965" s="158"/>
      <c r="Y2965" s="297">
        <f t="shared" si="133"/>
        <v>0</v>
      </c>
      <c r="Z2965" s="263"/>
      <c r="AA2965" s="263"/>
      <c r="AB2965" s="263"/>
      <c r="AC2965" s="263"/>
      <c r="AD2965" s="263"/>
      <c r="AE2965" s="263"/>
      <c r="AF2965" s="263">
        <v>1</v>
      </c>
      <c r="AG2965" s="158">
        <v>44993</v>
      </c>
      <c r="AH2965" s="297">
        <f t="shared" si="131"/>
        <v>1</v>
      </c>
      <c r="AI2965" s="573"/>
      <c r="AJ2965" s="574" t="s">
        <v>659</v>
      </c>
      <c r="AK2965" s="574" t="s">
        <v>430</v>
      </c>
      <c r="AL2965" s="574"/>
      <c r="AM2965" s="574"/>
      <c r="AN2965" s="574"/>
      <c r="AO2965" s="574"/>
      <c r="AP2965" s="574"/>
      <c r="AQ2965" s="574"/>
      <c r="AR2965" s="574"/>
      <c r="AS2965" s="575"/>
      <c r="AT2965" s="576"/>
      <c r="AU2965" s="575"/>
      <c r="AV2965" s="577"/>
      <c r="AW2965" s="159"/>
    </row>
    <row r="2966" spans="1:49" ht="51">
      <c r="A2966" s="395"/>
      <c r="B2966" s="395">
        <v>5421540500</v>
      </c>
      <c r="C2966" s="263" t="s">
        <v>10179</v>
      </c>
      <c r="D2966" s="263" t="s">
        <v>10180</v>
      </c>
      <c r="E2966" s="263" t="s">
        <v>5118</v>
      </c>
      <c r="F2966" s="263" t="s">
        <v>422</v>
      </c>
      <c r="G2966" s="263" t="s">
        <v>655</v>
      </c>
      <c r="H2966" s="263"/>
      <c r="I2966" s="263"/>
      <c r="J2966" s="263"/>
      <c r="K2966" s="263"/>
      <c r="L2966" s="263"/>
      <c r="M2966" s="263"/>
      <c r="N2966" s="263"/>
      <c r="O2966" s="158"/>
      <c r="P2966" s="296">
        <f t="shared" si="132"/>
        <v>0</v>
      </c>
      <c r="Q2966" s="263"/>
      <c r="R2966" s="263"/>
      <c r="S2966" s="263"/>
      <c r="T2966" s="263"/>
      <c r="U2966" s="263"/>
      <c r="V2966" s="263"/>
      <c r="W2966" s="263"/>
      <c r="X2966" s="158"/>
      <c r="Y2966" s="297">
        <f t="shared" si="133"/>
        <v>0</v>
      </c>
      <c r="Z2966" s="263"/>
      <c r="AA2966" s="263"/>
      <c r="AB2966" s="263"/>
      <c r="AC2966" s="263"/>
      <c r="AD2966" s="263"/>
      <c r="AE2966" s="263"/>
      <c r="AF2966" s="263">
        <v>2</v>
      </c>
      <c r="AG2966" s="158">
        <v>45062</v>
      </c>
      <c r="AH2966" s="297">
        <f t="shared" si="131"/>
        <v>2</v>
      </c>
      <c r="AI2966" s="573"/>
      <c r="AJ2966" s="574" t="s">
        <v>659</v>
      </c>
      <c r="AK2966" s="574" t="s">
        <v>430</v>
      </c>
      <c r="AL2966" s="574"/>
      <c r="AM2966" s="574"/>
      <c r="AN2966" s="574"/>
      <c r="AO2966" s="574"/>
      <c r="AP2966" s="574"/>
      <c r="AQ2966" s="574"/>
      <c r="AR2966" s="574"/>
      <c r="AS2966" s="575"/>
      <c r="AT2966" s="576"/>
      <c r="AU2966" s="575"/>
      <c r="AV2966" s="577"/>
      <c r="AW2966" s="159"/>
    </row>
    <row r="2967" spans="1:49" ht="51">
      <c r="A2967" s="395"/>
      <c r="B2967" s="395">
        <v>5502021600</v>
      </c>
      <c r="C2967" s="263" t="s">
        <v>10181</v>
      </c>
      <c r="D2967" s="263" t="s">
        <v>10182</v>
      </c>
      <c r="E2967" s="263" t="s">
        <v>5119</v>
      </c>
      <c r="F2967" s="263" t="s">
        <v>422</v>
      </c>
      <c r="G2967" s="263" t="s">
        <v>655</v>
      </c>
      <c r="H2967" s="263"/>
      <c r="I2967" s="263"/>
      <c r="J2967" s="263"/>
      <c r="K2967" s="263"/>
      <c r="L2967" s="263"/>
      <c r="M2967" s="263"/>
      <c r="N2967" s="263"/>
      <c r="O2967" s="158"/>
      <c r="P2967" s="296">
        <f t="shared" si="132"/>
        <v>0</v>
      </c>
      <c r="Q2967" s="263"/>
      <c r="R2967" s="263"/>
      <c r="S2967" s="263"/>
      <c r="T2967" s="263"/>
      <c r="U2967" s="263"/>
      <c r="V2967" s="263"/>
      <c r="W2967" s="263"/>
      <c r="X2967" s="158"/>
      <c r="Y2967" s="297">
        <f t="shared" si="133"/>
        <v>0</v>
      </c>
      <c r="Z2967" s="263"/>
      <c r="AA2967" s="263"/>
      <c r="AB2967" s="263"/>
      <c r="AC2967" s="263"/>
      <c r="AD2967" s="263"/>
      <c r="AE2967" s="263"/>
      <c r="AF2967" s="263">
        <v>1</v>
      </c>
      <c r="AG2967" s="158">
        <v>45191</v>
      </c>
      <c r="AH2967" s="297">
        <f t="shared" si="131"/>
        <v>1</v>
      </c>
      <c r="AI2967" s="573"/>
      <c r="AJ2967" s="574" t="s">
        <v>659</v>
      </c>
      <c r="AK2967" s="574" t="s">
        <v>430</v>
      </c>
      <c r="AL2967" s="574"/>
      <c r="AM2967" s="574"/>
      <c r="AN2967" s="574"/>
      <c r="AO2967" s="574"/>
      <c r="AP2967" s="574"/>
      <c r="AQ2967" s="574"/>
      <c r="AR2967" s="574"/>
      <c r="AS2967" s="575"/>
      <c r="AT2967" s="576"/>
      <c r="AU2967" s="575"/>
      <c r="AV2967" s="577"/>
      <c r="AW2967" s="159"/>
    </row>
    <row r="2968" spans="1:49" ht="51">
      <c r="A2968" s="395"/>
      <c r="B2968" s="395">
        <v>4661230400</v>
      </c>
      <c r="C2968" s="263" t="s">
        <v>10183</v>
      </c>
      <c r="D2968" s="263" t="s">
        <v>10184</v>
      </c>
      <c r="E2968" s="263" t="s">
        <v>5120</v>
      </c>
      <c r="F2968" s="263" t="s">
        <v>422</v>
      </c>
      <c r="G2968" s="263" t="s">
        <v>655</v>
      </c>
      <c r="H2968" s="263"/>
      <c r="I2968" s="263"/>
      <c r="J2968" s="263"/>
      <c r="K2968" s="263"/>
      <c r="L2968" s="263"/>
      <c r="M2968" s="263"/>
      <c r="N2968" s="263"/>
      <c r="O2968" s="158"/>
      <c r="P2968" s="296">
        <f t="shared" si="132"/>
        <v>0</v>
      </c>
      <c r="Q2968" s="263"/>
      <c r="R2968" s="263"/>
      <c r="S2968" s="263"/>
      <c r="T2968" s="263"/>
      <c r="U2968" s="263"/>
      <c r="V2968" s="263"/>
      <c r="W2968" s="263"/>
      <c r="X2968" s="158"/>
      <c r="Y2968" s="297">
        <f t="shared" si="133"/>
        <v>0</v>
      </c>
      <c r="Z2968" s="263"/>
      <c r="AA2968" s="263"/>
      <c r="AB2968" s="263"/>
      <c r="AC2968" s="263"/>
      <c r="AD2968" s="263"/>
      <c r="AE2968" s="263"/>
      <c r="AF2968" s="263">
        <v>1</v>
      </c>
      <c r="AG2968" s="158">
        <v>45280</v>
      </c>
      <c r="AH2968" s="297">
        <f t="shared" si="131"/>
        <v>1</v>
      </c>
      <c r="AI2968" s="573"/>
      <c r="AJ2968" s="574" t="s">
        <v>659</v>
      </c>
      <c r="AK2968" s="574" t="s">
        <v>430</v>
      </c>
      <c r="AL2968" s="574"/>
      <c r="AM2968" s="574"/>
      <c r="AN2968" s="574"/>
      <c r="AO2968" s="574"/>
      <c r="AP2968" s="574"/>
      <c r="AQ2968" s="574"/>
      <c r="AR2968" s="574"/>
      <c r="AS2968" s="575"/>
      <c r="AT2968" s="576"/>
      <c r="AU2968" s="575"/>
      <c r="AV2968" s="577"/>
      <c r="AW2968" s="159"/>
    </row>
    <row r="2969" spans="1:49" ht="51">
      <c r="A2969" s="395"/>
      <c r="B2969" s="395">
        <v>4670710900</v>
      </c>
      <c r="C2969" s="263" t="s">
        <v>10185</v>
      </c>
      <c r="D2969" s="263" t="s">
        <v>10186</v>
      </c>
      <c r="E2969" s="263" t="s">
        <v>5121</v>
      </c>
      <c r="F2969" s="263" t="s">
        <v>422</v>
      </c>
      <c r="G2969" s="263" t="s">
        <v>655</v>
      </c>
      <c r="H2969" s="263"/>
      <c r="I2969" s="263"/>
      <c r="J2969" s="263"/>
      <c r="K2969" s="263"/>
      <c r="L2969" s="263"/>
      <c r="M2969" s="263"/>
      <c r="N2969" s="263"/>
      <c r="O2969" s="158"/>
      <c r="P2969" s="296">
        <f t="shared" si="132"/>
        <v>0</v>
      </c>
      <c r="Q2969" s="263"/>
      <c r="R2969" s="263"/>
      <c r="S2969" s="263"/>
      <c r="T2969" s="263"/>
      <c r="U2969" s="263"/>
      <c r="V2969" s="263"/>
      <c r="W2969" s="263"/>
      <c r="X2969" s="158"/>
      <c r="Y2969" s="297">
        <f t="shared" si="133"/>
        <v>0</v>
      </c>
      <c r="Z2969" s="263"/>
      <c r="AA2969" s="263"/>
      <c r="AB2969" s="263"/>
      <c r="AC2969" s="263"/>
      <c r="AD2969" s="263"/>
      <c r="AE2969" s="263"/>
      <c r="AF2969" s="263">
        <v>1</v>
      </c>
      <c r="AG2969" s="158">
        <v>45181</v>
      </c>
      <c r="AH2969" s="297">
        <f t="shared" si="131"/>
        <v>1</v>
      </c>
      <c r="AI2969" s="573"/>
      <c r="AJ2969" s="574" t="s">
        <v>659</v>
      </c>
      <c r="AK2969" s="574" t="s">
        <v>430</v>
      </c>
      <c r="AL2969" s="574"/>
      <c r="AM2969" s="574"/>
      <c r="AN2969" s="574"/>
      <c r="AO2969" s="574"/>
      <c r="AP2969" s="574"/>
      <c r="AQ2969" s="574"/>
      <c r="AR2969" s="574"/>
      <c r="AS2969" s="575"/>
      <c r="AT2969" s="576"/>
      <c r="AU2969" s="575"/>
      <c r="AV2969" s="577"/>
      <c r="AW2969" s="159"/>
    </row>
    <row r="2970" spans="1:49" ht="51">
      <c r="A2970" s="395"/>
      <c r="B2970" s="395">
        <v>5440131800</v>
      </c>
      <c r="C2970" s="263" t="s">
        <v>10187</v>
      </c>
      <c r="D2970" s="263" t="s">
        <v>10188</v>
      </c>
      <c r="E2970" s="263" t="s">
        <v>5122</v>
      </c>
      <c r="F2970" s="263" t="s">
        <v>422</v>
      </c>
      <c r="G2970" s="263" t="s">
        <v>655</v>
      </c>
      <c r="H2970" s="263"/>
      <c r="I2970" s="263"/>
      <c r="J2970" s="263"/>
      <c r="K2970" s="263"/>
      <c r="L2970" s="263"/>
      <c r="M2970" s="263"/>
      <c r="N2970" s="263"/>
      <c r="O2970" s="158"/>
      <c r="P2970" s="296">
        <f t="shared" si="132"/>
        <v>0</v>
      </c>
      <c r="Q2970" s="263"/>
      <c r="R2970" s="263"/>
      <c r="S2970" s="263"/>
      <c r="T2970" s="263"/>
      <c r="U2970" s="263"/>
      <c r="V2970" s="263"/>
      <c r="W2970" s="263"/>
      <c r="X2970" s="158"/>
      <c r="Y2970" s="297">
        <f t="shared" si="133"/>
        <v>0</v>
      </c>
      <c r="Z2970" s="263"/>
      <c r="AA2970" s="263"/>
      <c r="AB2970" s="263"/>
      <c r="AC2970" s="263"/>
      <c r="AD2970" s="263"/>
      <c r="AE2970" s="263"/>
      <c r="AF2970" s="263">
        <v>1</v>
      </c>
      <c r="AG2970" s="158">
        <v>44987</v>
      </c>
      <c r="AH2970" s="297">
        <f t="shared" si="131"/>
        <v>1</v>
      </c>
      <c r="AI2970" s="573"/>
      <c r="AJ2970" s="574" t="s">
        <v>659</v>
      </c>
      <c r="AK2970" s="574" t="s">
        <v>430</v>
      </c>
      <c r="AL2970" s="574"/>
      <c r="AM2970" s="574"/>
      <c r="AN2970" s="574"/>
      <c r="AO2970" s="574"/>
      <c r="AP2970" s="574"/>
      <c r="AQ2970" s="574"/>
      <c r="AR2970" s="574"/>
      <c r="AS2970" s="575"/>
      <c r="AT2970" s="576"/>
      <c r="AU2970" s="575"/>
      <c r="AV2970" s="577"/>
      <c r="AW2970" s="159"/>
    </row>
    <row r="2971" spans="1:49" ht="51">
      <c r="A2971" s="395"/>
      <c r="B2971" s="395">
        <v>6702520600</v>
      </c>
      <c r="C2971" s="263" t="s">
        <v>10189</v>
      </c>
      <c r="D2971" s="263" t="s">
        <v>10190</v>
      </c>
      <c r="E2971" s="263" t="s">
        <v>5123</v>
      </c>
      <c r="F2971" s="263" t="s">
        <v>422</v>
      </c>
      <c r="G2971" s="263" t="s">
        <v>655</v>
      </c>
      <c r="H2971" s="263"/>
      <c r="I2971" s="263"/>
      <c r="J2971" s="263"/>
      <c r="K2971" s="263"/>
      <c r="L2971" s="263"/>
      <c r="M2971" s="263"/>
      <c r="N2971" s="263"/>
      <c r="O2971" s="158"/>
      <c r="P2971" s="296">
        <f t="shared" si="132"/>
        <v>0</v>
      </c>
      <c r="Q2971" s="263"/>
      <c r="R2971" s="263"/>
      <c r="S2971" s="263"/>
      <c r="T2971" s="263"/>
      <c r="U2971" s="263"/>
      <c r="V2971" s="263"/>
      <c r="W2971" s="263"/>
      <c r="X2971" s="158"/>
      <c r="Y2971" s="297">
        <f t="shared" si="133"/>
        <v>0</v>
      </c>
      <c r="Z2971" s="263"/>
      <c r="AA2971" s="263"/>
      <c r="AB2971" s="263"/>
      <c r="AC2971" s="263"/>
      <c r="AD2971" s="263"/>
      <c r="AE2971" s="263"/>
      <c r="AF2971" s="263">
        <v>1</v>
      </c>
      <c r="AG2971" s="158">
        <v>45167</v>
      </c>
      <c r="AH2971" s="297">
        <f t="shared" si="131"/>
        <v>1</v>
      </c>
      <c r="AI2971" s="573"/>
      <c r="AJ2971" s="574" t="s">
        <v>659</v>
      </c>
      <c r="AK2971" s="574" t="s">
        <v>430</v>
      </c>
      <c r="AL2971" s="574"/>
      <c r="AM2971" s="574"/>
      <c r="AN2971" s="574"/>
      <c r="AO2971" s="574"/>
      <c r="AP2971" s="574"/>
      <c r="AQ2971" s="574"/>
      <c r="AR2971" s="574"/>
      <c r="AS2971" s="575"/>
      <c r="AT2971" s="576"/>
      <c r="AU2971" s="575"/>
      <c r="AV2971" s="577"/>
      <c r="AW2971" s="159"/>
    </row>
    <row r="2972" spans="1:49" ht="51">
      <c r="A2972" s="395"/>
      <c r="B2972" s="395">
        <v>4370902700</v>
      </c>
      <c r="C2972" s="263" t="s">
        <v>10191</v>
      </c>
      <c r="D2972" s="263" t="s">
        <v>10192</v>
      </c>
      <c r="E2972" s="263" t="s">
        <v>5124</v>
      </c>
      <c r="F2972" s="263" t="s">
        <v>422</v>
      </c>
      <c r="G2972" s="263" t="s">
        <v>655</v>
      </c>
      <c r="H2972" s="263"/>
      <c r="I2972" s="263"/>
      <c r="J2972" s="263"/>
      <c r="K2972" s="263"/>
      <c r="L2972" s="263"/>
      <c r="M2972" s="263"/>
      <c r="N2972" s="263"/>
      <c r="O2972" s="158"/>
      <c r="P2972" s="296">
        <f t="shared" si="132"/>
        <v>0</v>
      </c>
      <c r="Q2972" s="263"/>
      <c r="R2972" s="263"/>
      <c r="S2972" s="263"/>
      <c r="T2972" s="263"/>
      <c r="U2972" s="263"/>
      <c r="V2972" s="263"/>
      <c r="W2972" s="263"/>
      <c r="X2972" s="158"/>
      <c r="Y2972" s="297">
        <f t="shared" si="133"/>
        <v>0</v>
      </c>
      <c r="Z2972" s="263"/>
      <c r="AA2972" s="263"/>
      <c r="AB2972" s="263"/>
      <c r="AC2972" s="263"/>
      <c r="AD2972" s="263"/>
      <c r="AE2972" s="263"/>
      <c r="AF2972" s="263">
        <v>1</v>
      </c>
      <c r="AG2972" s="158">
        <v>44985</v>
      </c>
      <c r="AH2972" s="297">
        <f t="shared" si="131"/>
        <v>1</v>
      </c>
      <c r="AI2972" s="573"/>
      <c r="AJ2972" s="574" t="s">
        <v>659</v>
      </c>
      <c r="AK2972" s="574" t="s">
        <v>430</v>
      </c>
      <c r="AL2972" s="574"/>
      <c r="AM2972" s="574"/>
      <c r="AN2972" s="574"/>
      <c r="AO2972" s="574"/>
      <c r="AP2972" s="574"/>
      <c r="AQ2972" s="574"/>
      <c r="AR2972" s="574"/>
      <c r="AS2972" s="575"/>
      <c r="AT2972" s="576"/>
      <c r="AU2972" s="575"/>
      <c r="AV2972" s="577"/>
      <c r="AW2972" s="159"/>
    </row>
    <row r="2973" spans="1:49" ht="51">
      <c r="A2973" s="395"/>
      <c r="B2973" s="395">
        <v>4670841000</v>
      </c>
      <c r="C2973" s="263" t="s">
        <v>10193</v>
      </c>
      <c r="D2973" s="263" t="s">
        <v>10194</v>
      </c>
      <c r="E2973" s="263" t="s">
        <v>5125</v>
      </c>
      <c r="F2973" s="263" t="s">
        <v>422</v>
      </c>
      <c r="G2973" s="263" t="s">
        <v>655</v>
      </c>
      <c r="H2973" s="263"/>
      <c r="I2973" s="263"/>
      <c r="J2973" s="263"/>
      <c r="K2973" s="263"/>
      <c r="L2973" s="263"/>
      <c r="M2973" s="263"/>
      <c r="N2973" s="263"/>
      <c r="O2973" s="158"/>
      <c r="P2973" s="296">
        <f t="shared" si="132"/>
        <v>0</v>
      </c>
      <c r="Q2973" s="263"/>
      <c r="R2973" s="263"/>
      <c r="S2973" s="263"/>
      <c r="T2973" s="263"/>
      <c r="U2973" s="263"/>
      <c r="V2973" s="263"/>
      <c r="W2973" s="263"/>
      <c r="X2973" s="158"/>
      <c r="Y2973" s="297">
        <f t="shared" si="133"/>
        <v>0</v>
      </c>
      <c r="Z2973" s="263"/>
      <c r="AA2973" s="263"/>
      <c r="AB2973" s="263"/>
      <c r="AC2973" s="263"/>
      <c r="AD2973" s="263"/>
      <c r="AE2973" s="263"/>
      <c r="AF2973" s="263">
        <v>1</v>
      </c>
      <c r="AG2973" s="158">
        <v>45196</v>
      </c>
      <c r="AH2973" s="297">
        <f t="shared" si="131"/>
        <v>1</v>
      </c>
      <c r="AI2973" s="573"/>
      <c r="AJ2973" s="574" t="s">
        <v>659</v>
      </c>
      <c r="AK2973" s="574" t="s">
        <v>430</v>
      </c>
      <c r="AL2973" s="574"/>
      <c r="AM2973" s="574"/>
      <c r="AN2973" s="574"/>
      <c r="AO2973" s="574"/>
      <c r="AP2973" s="574"/>
      <c r="AQ2973" s="574"/>
      <c r="AR2973" s="574"/>
      <c r="AS2973" s="575"/>
      <c r="AT2973" s="576"/>
      <c r="AU2973" s="575"/>
      <c r="AV2973" s="577"/>
      <c r="AW2973" s="159"/>
    </row>
    <row r="2974" spans="1:49" ht="38.25">
      <c r="A2974" s="395"/>
      <c r="B2974" s="395">
        <v>4671000800</v>
      </c>
      <c r="C2974" s="263" t="s">
        <v>10195</v>
      </c>
      <c r="D2974" s="263" t="s">
        <v>10196</v>
      </c>
      <c r="E2974" s="263" t="s">
        <v>5126</v>
      </c>
      <c r="F2974" s="263" t="s">
        <v>422</v>
      </c>
      <c r="G2974" s="263" t="s">
        <v>655</v>
      </c>
      <c r="H2974" s="263"/>
      <c r="I2974" s="263"/>
      <c r="J2974" s="263"/>
      <c r="K2974" s="263"/>
      <c r="L2974" s="263"/>
      <c r="M2974" s="263"/>
      <c r="N2974" s="263"/>
      <c r="O2974" s="158"/>
      <c r="P2974" s="296">
        <f t="shared" si="132"/>
        <v>0</v>
      </c>
      <c r="Q2974" s="263"/>
      <c r="R2974" s="263"/>
      <c r="S2974" s="263"/>
      <c r="T2974" s="263"/>
      <c r="U2974" s="263"/>
      <c r="V2974" s="263"/>
      <c r="W2974" s="263"/>
      <c r="X2974" s="158"/>
      <c r="Y2974" s="297">
        <f t="shared" si="133"/>
        <v>0</v>
      </c>
      <c r="Z2974" s="263"/>
      <c r="AA2974" s="263"/>
      <c r="AB2974" s="263"/>
      <c r="AC2974" s="263"/>
      <c r="AD2974" s="263"/>
      <c r="AE2974" s="263"/>
      <c r="AF2974" s="263">
        <v>1</v>
      </c>
      <c r="AG2974" s="158">
        <v>45063</v>
      </c>
      <c r="AH2974" s="297">
        <f t="shared" si="131"/>
        <v>1</v>
      </c>
      <c r="AI2974" s="573"/>
      <c r="AJ2974" s="574" t="s">
        <v>659</v>
      </c>
      <c r="AK2974" s="574" t="s">
        <v>430</v>
      </c>
      <c r="AL2974" s="574"/>
      <c r="AM2974" s="574"/>
      <c r="AN2974" s="574"/>
      <c r="AO2974" s="574"/>
      <c r="AP2974" s="574"/>
      <c r="AQ2974" s="574"/>
      <c r="AR2974" s="574"/>
      <c r="AS2974" s="575"/>
      <c r="AT2974" s="576"/>
      <c r="AU2974" s="575"/>
      <c r="AV2974" s="577"/>
      <c r="AW2974" s="159"/>
    </row>
    <row r="2975" spans="1:49" ht="51">
      <c r="A2975" s="395"/>
      <c r="B2975" s="395">
        <v>6712120300</v>
      </c>
      <c r="C2975" s="263" t="s">
        <v>10197</v>
      </c>
      <c r="D2975" s="263" t="s">
        <v>10198</v>
      </c>
      <c r="E2975" s="263" t="s">
        <v>5127</v>
      </c>
      <c r="F2975" s="263" t="s">
        <v>422</v>
      </c>
      <c r="G2975" s="263" t="s">
        <v>655</v>
      </c>
      <c r="H2975" s="263"/>
      <c r="I2975" s="263"/>
      <c r="J2975" s="263"/>
      <c r="K2975" s="263"/>
      <c r="L2975" s="263"/>
      <c r="M2975" s="263"/>
      <c r="N2975" s="263"/>
      <c r="O2975" s="158"/>
      <c r="P2975" s="296">
        <f t="shared" si="132"/>
        <v>0</v>
      </c>
      <c r="Q2975" s="263"/>
      <c r="R2975" s="263"/>
      <c r="S2975" s="263"/>
      <c r="T2975" s="263"/>
      <c r="U2975" s="263"/>
      <c r="V2975" s="263"/>
      <c r="W2975" s="263"/>
      <c r="X2975" s="158"/>
      <c r="Y2975" s="297">
        <f t="shared" si="133"/>
        <v>0</v>
      </c>
      <c r="Z2975" s="263"/>
      <c r="AA2975" s="263"/>
      <c r="AB2975" s="263"/>
      <c r="AC2975" s="263"/>
      <c r="AD2975" s="263"/>
      <c r="AE2975" s="263"/>
      <c r="AF2975" s="263">
        <v>1</v>
      </c>
      <c r="AG2975" s="158">
        <v>44939</v>
      </c>
      <c r="AH2975" s="297">
        <f t="shared" si="131"/>
        <v>1</v>
      </c>
      <c r="AI2975" s="573"/>
      <c r="AJ2975" s="574" t="s">
        <v>659</v>
      </c>
      <c r="AK2975" s="574" t="s">
        <v>430</v>
      </c>
      <c r="AL2975" s="574"/>
      <c r="AM2975" s="574"/>
      <c r="AN2975" s="574"/>
      <c r="AO2975" s="574"/>
      <c r="AP2975" s="574"/>
      <c r="AQ2975" s="574"/>
      <c r="AR2975" s="574"/>
      <c r="AS2975" s="575"/>
      <c r="AT2975" s="576"/>
      <c r="AU2975" s="575"/>
      <c r="AV2975" s="577"/>
      <c r="AW2975" s="159"/>
    </row>
    <row r="2976" spans="1:49" ht="51">
      <c r="A2976" s="395"/>
      <c r="B2976" s="395">
        <v>4525381600</v>
      </c>
      <c r="C2976" s="263" t="s">
        <v>10199</v>
      </c>
      <c r="D2976" s="263" t="s">
        <v>10200</v>
      </c>
      <c r="E2976" s="263" t="s">
        <v>5128</v>
      </c>
      <c r="F2976" s="263" t="s">
        <v>422</v>
      </c>
      <c r="G2976" s="263" t="s">
        <v>655</v>
      </c>
      <c r="H2976" s="263"/>
      <c r="I2976" s="263"/>
      <c r="J2976" s="263"/>
      <c r="K2976" s="263"/>
      <c r="L2976" s="263"/>
      <c r="M2976" s="263"/>
      <c r="N2976" s="263"/>
      <c r="O2976" s="158"/>
      <c r="P2976" s="296">
        <f t="shared" si="132"/>
        <v>0</v>
      </c>
      <c r="Q2976" s="263"/>
      <c r="R2976" s="263"/>
      <c r="S2976" s="263"/>
      <c r="T2976" s="263"/>
      <c r="U2976" s="263"/>
      <c r="V2976" s="263"/>
      <c r="W2976" s="263"/>
      <c r="X2976" s="158"/>
      <c r="Y2976" s="297">
        <f t="shared" si="133"/>
        <v>0</v>
      </c>
      <c r="Z2976" s="263"/>
      <c r="AA2976" s="263"/>
      <c r="AB2976" s="263"/>
      <c r="AC2976" s="263"/>
      <c r="AD2976" s="263"/>
      <c r="AE2976" s="263"/>
      <c r="AF2976" s="263">
        <v>1</v>
      </c>
      <c r="AG2976" s="158">
        <v>45093</v>
      </c>
      <c r="AH2976" s="297">
        <f t="shared" si="131"/>
        <v>1</v>
      </c>
      <c r="AI2976" s="573"/>
      <c r="AJ2976" s="574" t="s">
        <v>659</v>
      </c>
      <c r="AK2976" s="574" t="s">
        <v>430</v>
      </c>
      <c r="AL2976" s="574"/>
      <c r="AM2976" s="574"/>
      <c r="AN2976" s="574"/>
      <c r="AO2976" s="574"/>
      <c r="AP2976" s="574"/>
      <c r="AQ2976" s="574"/>
      <c r="AR2976" s="574"/>
      <c r="AS2976" s="575"/>
      <c r="AT2976" s="576"/>
      <c r="AU2976" s="575"/>
      <c r="AV2976" s="577"/>
      <c r="AW2976" s="159"/>
    </row>
    <row r="2977" spans="1:49" ht="63.75">
      <c r="A2977" s="395"/>
      <c r="B2977" s="395">
        <v>4500530800</v>
      </c>
      <c r="C2977" s="263" t="s">
        <v>10201</v>
      </c>
      <c r="D2977" s="263" t="s">
        <v>10202</v>
      </c>
      <c r="E2977" s="263" t="s">
        <v>5129</v>
      </c>
      <c r="F2977" s="263" t="s">
        <v>422</v>
      </c>
      <c r="G2977" s="263" t="s">
        <v>655</v>
      </c>
      <c r="H2977" s="263"/>
      <c r="I2977" s="263"/>
      <c r="J2977" s="263"/>
      <c r="K2977" s="263"/>
      <c r="L2977" s="263"/>
      <c r="M2977" s="263"/>
      <c r="N2977" s="263"/>
      <c r="O2977" s="158"/>
      <c r="P2977" s="296">
        <f t="shared" si="132"/>
        <v>0</v>
      </c>
      <c r="Q2977" s="263"/>
      <c r="R2977" s="263"/>
      <c r="S2977" s="263"/>
      <c r="T2977" s="263"/>
      <c r="U2977" s="263"/>
      <c r="V2977" s="263"/>
      <c r="W2977" s="263">
        <v>1</v>
      </c>
      <c r="X2977" s="158">
        <v>45255</v>
      </c>
      <c r="Y2977" s="297">
        <f t="shared" si="133"/>
        <v>1</v>
      </c>
      <c r="Z2977" s="263"/>
      <c r="AA2977" s="263"/>
      <c r="AB2977" s="263"/>
      <c r="AC2977" s="263"/>
      <c r="AD2977" s="263"/>
      <c r="AE2977" s="263"/>
      <c r="AF2977" s="263"/>
      <c r="AG2977" s="158"/>
      <c r="AH2977" s="297">
        <f t="shared" si="131"/>
        <v>0</v>
      </c>
      <c r="AI2977" s="573"/>
      <c r="AJ2977" s="574" t="s">
        <v>659</v>
      </c>
      <c r="AK2977" s="574" t="s">
        <v>430</v>
      </c>
      <c r="AL2977" s="574"/>
      <c r="AM2977" s="574"/>
      <c r="AN2977" s="574"/>
      <c r="AO2977" s="574"/>
      <c r="AP2977" s="574"/>
      <c r="AQ2977" s="574"/>
      <c r="AR2977" s="574"/>
      <c r="AS2977" s="575"/>
      <c r="AT2977" s="576"/>
      <c r="AU2977" s="575"/>
      <c r="AV2977" s="577"/>
      <c r="AW2977" s="159"/>
    </row>
    <row r="2978" spans="1:49" ht="25.5">
      <c r="A2978" s="395"/>
      <c r="B2978" s="395">
        <v>5351030400</v>
      </c>
      <c r="C2978" s="263" t="s">
        <v>10203</v>
      </c>
      <c r="D2978" s="263" t="s">
        <v>10204</v>
      </c>
      <c r="E2978" s="263" t="s">
        <v>5130</v>
      </c>
      <c r="F2978" s="263" t="s">
        <v>418</v>
      </c>
      <c r="G2978" s="263" t="s">
        <v>655</v>
      </c>
      <c r="H2978" s="263"/>
      <c r="I2978" s="263"/>
      <c r="J2978" s="263"/>
      <c r="K2978" s="263"/>
      <c r="L2978" s="263"/>
      <c r="M2978" s="263"/>
      <c r="N2978" s="263"/>
      <c r="O2978" s="158"/>
      <c r="P2978" s="296">
        <f t="shared" si="132"/>
        <v>0</v>
      </c>
      <c r="Q2978" s="263"/>
      <c r="R2978" s="263"/>
      <c r="S2978" s="263"/>
      <c r="T2978" s="263"/>
      <c r="U2978" s="263"/>
      <c r="V2978" s="263"/>
      <c r="W2978" s="263"/>
      <c r="X2978" s="158"/>
      <c r="Y2978" s="297">
        <f t="shared" si="133"/>
        <v>0</v>
      </c>
      <c r="Z2978" s="263"/>
      <c r="AA2978" s="263"/>
      <c r="AB2978" s="263"/>
      <c r="AC2978" s="263"/>
      <c r="AD2978" s="263"/>
      <c r="AE2978" s="263"/>
      <c r="AF2978" s="263">
        <v>2</v>
      </c>
      <c r="AG2978" s="158">
        <v>45065</v>
      </c>
      <c r="AH2978" s="297">
        <f t="shared" si="131"/>
        <v>2</v>
      </c>
      <c r="AI2978" s="573"/>
      <c r="AJ2978" s="574" t="s">
        <v>659</v>
      </c>
      <c r="AK2978" s="574" t="s">
        <v>430</v>
      </c>
      <c r="AL2978" s="574"/>
      <c r="AM2978" s="574"/>
      <c r="AN2978" s="574"/>
      <c r="AO2978" s="574"/>
      <c r="AP2978" s="574"/>
      <c r="AQ2978" s="574"/>
      <c r="AR2978" s="574"/>
      <c r="AS2978" s="575"/>
      <c r="AT2978" s="576"/>
      <c r="AU2978" s="575"/>
      <c r="AV2978" s="577"/>
      <c r="AW2978" s="159"/>
    </row>
    <row r="2979" spans="1:49" ht="51">
      <c r="A2979" s="395"/>
      <c r="B2979" s="395">
        <v>4667900300</v>
      </c>
      <c r="C2979" s="263" t="s">
        <v>10205</v>
      </c>
      <c r="D2979" s="263" t="s">
        <v>10206</v>
      </c>
      <c r="E2979" s="263" t="s">
        <v>5131</v>
      </c>
      <c r="F2979" s="263" t="s">
        <v>422</v>
      </c>
      <c r="G2979" s="263" t="s">
        <v>655</v>
      </c>
      <c r="H2979" s="263"/>
      <c r="I2979" s="263"/>
      <c r="J2979" s="263"/>
      <c r="K2979" s="263"/>
      <c r="L2979" s="263"/>
      <c r="M2979" s="263"/>
      <c r="N2979" s="263"/>
      <c r="O2979" s="158"/>
      <c r="P2979" s="296">
        <f t="shared" si="132"/>
        <v>0</v>
      </c>
      <c r="Q2979" s="263"/>
      <c r="R2979" s="263"/>
      <c r="S2979" s="263"/>
      <c r="T2979" s="263"/>
      <c r="U2979" s="263"/>
      <c r="V2979" s="263"/>
      <c r="W2979" s="263"/>
      <c r="X2979" s="158"/>
      <c r="Y2979" s="297">
        <f t="shared" si="133"/>
        <v>0</v>
      </c>
      <c r="Z2979" s="263"/>
      <c r="AA2979" s="263"/>
      <c r="AB2979" s="263"/>
      <c r="AC2979" s="263"/>
      <c r="AD2979" s="263"/>
      <c r="AE2979" s="263"/>
      <c r="AF2979" s="263">
        <v>1</v>
      </c>
      <c r="AG2979" s="158">
        <v>45155</v>
      </c>
      <c r="AH2979" s="297">
        <f t="shared" si="131"/>
        <v>1</v>
      </c>
      <c r="AI2979" s="573"/>
      <c r="AJ2979" s="574" t="s">
        <v>659</v>
      </c>
      <c r="AK2979" s="574" t="s">
        <v>430</v>
      </c>
      <c r="AL2979" s="574"/>
      <c r="AM2979" s="574"/>
      <c r="AN2979" s="574"/>
      <c r="AO2979" s="574"/>
      <c r="AP2979" s="574"/>
      <c r="AQ2979" s="574"/>
      <c r="AR2979" s="574"/>
      <c r="AS2979" s="575"/>
      <c r="AT2979" s="576"/>
      <c r="AU2979" s="575"/>
      <c r="AV2979" s="577"/>
      <c r="AW2979" s="159"/>
    </row>
    <row r="2980" spans="1:49" ht="51">
      <c r="A2980" s="395"/>
      <c r="B2980" s="395">
        <v>5773912200</v>
      </c>
      <c r="C2980" s="263" t="s">
        <v>10207</v>
      </c>
      <c r="D2980" s="263" t="s">
        <v>10208</v>
      </c>
      <c r="E2980" s="263" t="s">
        <v>5132</v>
      </c>
      <c r="F2980" s="263" t="s">
        <v>422</v>
      </c>
      <c r="G2980" s="263" t="s">
        <v>655</v>
      </c>
      <c r="H2980" s="263"/>
      <c r="I2980" s="263"/>
      <c r="J2980" s="263"/>
      <c r="K2980" s="263"/>
      <c r="L2980" s="263"/>
      <c r="M2980" s="263"/>
      <c r="N2980" s="263"/>
      <c r="O2980" s="158"/>
      <c r="P2980" s="296">
        <f t="shared" si="132"/>
        <v>0</v>
      </c>
      <c r="Q2980" s="263"/>
      <c r="R2980" s="263"/>
      <c r="S2980" s="263"/>
      <c r="T2980" s="263"/>
      <c r="U2980" s="263"/>
      <c r="V2980" s="263"/>
      <c r="W2980" s="263"/>
      <c r="X2980" s="158"/>
      <c r="Y2980" s="297">
        <f t="shared" si="133"/>
        <v>0</v>
      </c>
      <c r="Z2980" s="263"/>
      <c r="AA2980" s="263"/>
      <c r="AB2980" s="263"/>
      <c r="AC2980" s="263"/>
      <c r="AD2980" s="263"/>
      <c r="AE2980" s="263"/>
      <c r="AF2980" s="263"/>
      <c r="AG2980" s="158">
        <v>45103</v>
      </c>
      <c r="AH2980" s="297">
        <f t="shared" si="131"/>
        <v>0</v>
      </c>
      <c r="AI2980" s="573"/>
      <c r="AJ2980" s="574" t="s">
        <v>659</v>
      </c>
      <c r="AK2980" s="574" t="s">
        <v>430</v>
      </c>
      <c r="AL2980" s="574"/>
      <c r="AM2980" s="574"/>
      <c r="AN2980" s="574"/>
      <c r="AO2980" s="574"/>
      <c r="AP2980" s="574"/>
      <c r="AQ2980" s="574"/>
      <c r="AR2980" s="574"/>
      <c r="AS2980" s="575"/>
      <c r="AT2980" s="576"/>
      <c r="AU2980" s="575"/>
      <c r="AV2980" s="577"/>
      <c r="AW2980" s="159"/>
    </row>
    <row r="2981" spans="1:49" ht="51">
      <c r="A2981" s="395"/>
      <c r="B2981" s="395">
        <v>5413530400</v>
      </c>
      <c r="C2981" s="263" t="s">
        <v>10209</v>
      </c>
      <c r="D2981" s="263" t="s">
        <v>10210</v>
      </c>
      <c r="E2981" s="263" t="s">
        <v>5133</v>
      </c>
      <c r="F2981" s="263" t="s">
        <v>422</v>
      </c>
      <c r="G2981" s="263" t="s">
        <v>655</v>
      </c>
      <c r="H2981" s="263"/>
      <c r="I2981" s="263"/>
      <c r="J2981" s="263"/>
      <c r="K2981" s="263"/>
      <c r="L2981" s="263"/>
      <c r="M2981" s="263"/>
      <c r="N2981" s="263"/>
      <c r="O2981" s="158"/>
      <c r="P2981" s="296">
        <f t="shared" si="132"/>
        <v>0</v>
      </c>
      <c r="Q2981" s="263"/>
      <c r="R2981" s="263"/>
      <c r="S2981" s="263"/>
      <c r="T2981" s="263"/>
      <c r="U2981" s="263"/>
      <c r="V2981" s="263"/>
      <c r="W2981" s="263"/>
      <c r="X2981" s="158"/>
      <c r="Y2981" s="297">
        <f t="shared" si="133"/>
        <v>0</v>
      </c>
      <c r="Z2981" s="263"/>
      <c r="AA2981" s="263"/>
      <c r="AB2981" s="263"/>
      <c r="AC2981" s="263"/>
      <c r="AD2981" s="263"/>
      <c r="AE2981" s="263"/>
      <c r="AF2981" s="263"/>
      <c r="AG2981" s="158">
        <v>45120</v>
      </c>
      <c r="AH2981" s="297">
        <f t="shared" si="131"/>
        <v>0</v>
      </c>
      <c r="AI2981" s="573"/>
      <c r="AJ2981" s="574" t="s">
        <v>659</v>
      </c>
      <c r="AK2981" s="574" t="s">
        <v>430</v>
      </c>
      <c r="AL2981" s="574"/>
      <c r="AM2981" s="574"/>
      <c r="AN2981" s="574"/>
      <c r="AO2981" s="574"/>
      <c r="AP2981" s="574"/>
      <c r="AQ2981" s="574"/>
      <c r="AR2981" s="574"/>
      <c r="AS2981" s="575"/>
      <c r="AT2981" s="576"/>
      <c r="AU2981" s="575"/>
      <c r="AV2981" s="577"/>
      <c r="AW2981" s="159"/>
    </row>
    <row r="2982" spans="1:49" ht="51">
      <c r="A2982" s="395"/>
      <c r="B2982" s="395">
        <v>4771112300</v>
      </c>
      <c r="C2982" s="263" t="s">
        <v>10211</v>
      </c>
      <c r="D2982" s="263" t="s">
        <v>10212</v>
      </c>
      <c r="E2982" s="263" t="s">
        <v>5134</v>
      </c>
      <c r="F2982" s="263" t="s">
        <v>422</v>
      </c>
      <c r="G2982" s="263" t="s">
        <v>655</v>
      </c>
      <c r="H2982" s="263"/>
      <c r="I2982" s="263"/>
      <c r="J2982" s="263"/>
      <c r="K2982" s="263"/>
      <c r="L2982" s="263"/>
      <c r="M2982" s="263"/>
      <c r="N2982" s="263"/>
      <c r="O2982" s="158"/>
      <c r="P2982" s="296">
        <f t="shared" si="132"/>
        <v>0</v>
      </c>
      <c r="Q2982" s="263"/>
      <c r="R2982" s="263"/>
      <c r="S2982" s="263"/>
      <c r="T2982" s="263"/>
      <c r="U2982" s="263"/>
      <c r="V2982" s="263"/>
      <c r="W2982" s="263"/>
      <c r="X2982" s="158"/>
      <c r="Y2982" s="297">
        <f t="shared" si="133"/>
        <v>0</v>
      </c>
      <c r="Z2982" s="263"/>
      <c r="AA2982" s="263"/>
      <c r="AB2982" s="263"/>
      <c r="AC2982" s="263"/>
      <c r="AD2982" s="263"/>
      <c r="AE2982" s="263"/>
      <c r="AF2982" s="263">
        <v>1</v>
      </c>
      <c r="AG2982" s="158">
        <v>45160</v>
      </c>
      <c r="AH2982" s="297">
        <f t="shared" si="131"/>
        <v>1</v>
      </c>
      <c r="AI2982" s="573"/>
      <c r="AJ2982" s="574" t="s">
        <v>659</v>
      </c>
      <c r="AK2982" s="574" t="s">
        <v>430</v>
      </c>
      <c r="AL2982" s="574"/>
      <c r="AM2982" s="574"/>
      <c r="AN2982" s="574"/>
      <c r="AO2982" s="574"/>
      <c r="AP2982" s="574"/>
      <c r="AQ2982" s="574"/>
      <c r="AR2982" s="574"/>
      <c r="AS2982" s="575"/>
      <c r="AT2982" s="576"/>
      <c r="AU2982" s="575"/>
      <c r="AV2982" s="577"/>
      <c r="AW2982" s="159"/>
    </row>
    <row r="2983" spans="1:49" ht="38.25">
      <c r="A2983" s="395"/>
      <c r="B2983" s="395">
        <v>5315730700</v>
      </c>
      <c r="C2983" s="263" t="s">
        <v>10213</v>
      </c>
      <c r="D2983" s="263" t="s">
        <v>10214</v>
      </c>
      <c r="E2983" s="263" t="s">
        <v>5135</v>
      </c>
      <c r="F2983" s="263" t="s">
        <v>422</v>
      </c>
      <c r="G2983" s="263" t="s">
        <v>655</v>
      </c>
      <c r="H2983" s="263"/>
      <c r="I2983" s="263"/>
      <c r="J2983" s="263"/>
      <c r="K2983" s="263"/>
      <c r="L2983" s="263"/>
      <c r="M2983" s="263"/>
      <c r="N2983" s="263"/>
      <c r="O2983" s="158"/>
      <c r="P2983" s="296">
        <f t="shared" si="132"/>
        <v>0</v>
      </c>
      <c r="Q2983" s="263"/>
      <c r="R2983" s="263"/>
      <c r="S2983" s="263"/>
      <c r="T2983" s="263"/>
      <c r="U2983" s="263"/>
      <c r="V2983" s="263"/>
      <c r="W2983" s="263"/>
      <c r="X2983" s="158"/>
      <c r="Y2983" s="297">
        <f t="shared" si="133"/>
        <v>0</v>
      </c>
      <c r="Z2983" s="263"/>
      <c r="AA2983" s="263"/>
      <c r="AB2983" s="263"/>
      <c r="AC2983" s="263"/>
      <c r="AD2983" s="263"/>
      <c r="AE2983" s="263"/>
      <c r="AF2983" s="263">
        <v>1</v>
      </c>
      <c r="AG2983" s="158">
        <v>45069</v>
      </c>
      <c r="AH2983" s="297">
        <f t="shared" si="131"/>
        <v>1</v>
      </c>
      <c r="AI2983" s="573"/>
      <c r="AJ2983" s="574" t="s">
        <v>659</v>
      </c>
      <c r="AK2983" s="574" t="s">
        <v>430</v>
      </c>
      <c r="AL2983" s="574"/>
      <c r="AM2983" s="574"/>
      <c r="AN2983" s="574"/>
      <c r="AO2983" s="574"/>
      <c r="AP2983" s="574"/>
      <c r="AQ2983" s="574"/>
      <c r="AR2983" s="574"/>
      <c r="AS2983" s="575"/>
      <c r="AT2983" s="576"/>
      <c r="AU2983" s="575"/>
      <c r="AV2983" s="577"/>
      <c r="AW2983" s="159"/>
    </row>
    <row r="2984" spans="1:49" ht="51">
      <c r="A2984" s="395"/>
      <c r="B2984" s="395">
        <v>5873101400</v>
      </c>
      <c r="C2984" s="263" t="s">
        <v>10215</v>
      </c>
      <c r="D2984" s="263" t="s">
        <v>10216</v>
      </c>
      <c r="E2984" s="263" t="s">
        <v>5136</v>
      </c>
      <c r="F2984" s="263" t="s">
        <v>422</v>
      </c>
      <c r="G2984" s="263" t="s">
        <v>655</v>
      </c>
      <c r="H2984" s="263"/>
      <c r="I2984" s="263"/>
      <c r="J2984" s="263"/>
      <c r="K2984" s="263"/>
      <c r="L2984" s="263"/>
      <c r="M2984" s="263"/>
      <c r="N2984" s="263"/>
      <c r="O2984" s="158"/>
      <c r="P2984" s="296">
        <f t="shared" si="132"/>
        <v>0</v>
      </c>
      <c r="Q2984" s="263"/>
      <c r="R2984" s="263"/>
      <c r="S2984" s="263"/>
      <c r="T2984" s="263"/>
      <c r="U2984" s="263"/>
      <c r="V2984" s="263"/>
      <c r="W2984" s="263"/>
      <c r="X2984" s="158"/>
      <c r="Y2984" s="297">
        <f t="shared" si="133"/>
        <v>0</v>
      </c>
      <c r="Z2984" s="263"/>
      <c r="AA2984" s="263"/>
      <c r="AB2984" s="263"/>
      <c r="AC2984" s="263"/>
      <c r="AD2984" s="263"/>
      <c r="AE2984" s="263"/>
      <c r="AF2984" s="263">
        <v>2</v>
      </c>
      <c r="AG2984" s="158">
        <v>44964</v>
      </c>
      <c r="AH2984" s="297">
        <f t="shared" si="131"/>
        <v>2</v>
      </c>
      <c r="AI2984" s="573"/>
      <c r="AJ2984" s="574" t="s">
        <v>659</v>
      </c>
      <c r="AK2984" s="574" t="s">
        <v>430</v>
      </c>
      <c r="AL2984" s="574"/>
      <c r="AM2984" s="574"/>
      <c r="AN2984" s="574"/>
      <c r="AO2984" s="574"/>
      <c r="AP2984" s="574"/>
      <c r="AQ2984" s="574"/>
      <c r="AR2984" s="574"/>
      <c r="AS2984" s="575"/>
      <c r="AT2984" s="576"/>
      <c r="AU2984" s="575"/>
      <c r="AV2984" s="577"/>
      <c r="AW2984" s="159"/>
    </row>
    <row r="2985" spans="1:49" ht="51">
      <c r="A2985" s="395"/>
      <c r="B2985" s="395">
        <v>3133716500</v>
      </c>
      <c r="C2985" s="263" t="s">
        <v>10217</v>
      </c>
      <c r="D2985" s="263" t="s">
        <v>10218</v>
      </c>
      <c r="E2985" s="263" t="s">
        <v>5137</v>
      </c>
      <c r="F2985" s="263" t="s">
        <v>422</v>
      </c>
      <c r="G2985" s="263" t="s">
        <v>655</v>
      </c>
      <c r="H2985" s="263"/>
      <c r="I2985" s="263"/>
      <c r="J2985" s="263"/>
      <c r="K2985" s="263"/>
      <c r="L2985" s="263"/>
      <c r="M2985" s="263"/>
      <c r="N2985" s="263"/>
      <c r="O2985" s="158"/>
      <c r="P2985" s="296">
        <f t="shared" si="132"/>
        <v>0</v>
      </c>
      <c r="Q2985" s="263"/>
      <c r="R2985" s="263"/>
      <c r="S2985" s="263"/>
      <c r="T2985" s="263"/>
      <c r="U2985" s="263"/>
      <c r="V2985" s="263"/>
      <c r="W2985" s="263"/>
      <c r="X2985" s="158"/>
      <c r="Y2985" s="297">
        <f t="shared" si="133"/>
        <v>0</v>
      </c>
      <c r="Z2985" s="263"/>
      <c r="AA2985" s="263"/>
      <c r="AB2985" s="263"/>
      <c r="AC2985" s="263"/>
      <c r="AD2985" s="263"/>
      <c r="AE2985" s="263"/>
      <c r="AF2985" s="263"/>
      <c r="AG2985" s="158">
        <v>44938</v>
      </c>
      <c r="AH2985" s="297">
        <f t="shared" si="131"/>
        <v>0</v>
      </c>
      <c r="AI2985" s="573"/>
      <c r="AJ2985" s="574" t="s">
        <v>659</v>
      </c>
      <c r="AK2985" s="574" t="s">
        <v>430</v>
      </c>
      <c r="AL2985" s="574"/>
      <c r="AM2985" s="574"/>
      <c r="AN2985" s="574"/>
      <c r="AO2985" s="574"/>
      <c r="AP2985" s="574"/>
      <c r="AQ2985" s="574"/>
      <c r="AR2985" s="574"/>
      <c r="AS2985" s="575"/>
      <c r="AT2985" s="576"/>
      <c r="AU2985" s="575"/>
      <c r="AV2985" s="577"/>
      <c r="AW2985" s="159"/>
    </row>
    <row r="2986" spans="1:49" ht="51">
      <c r="A2986" s="395"/>
      <c r="B2986" s="395">
        <v>4653460900</v>
      </c>
      <c r="C2986" s="263" t="s">
        <v>10219</v>
      </c>
      <c r="D2986" s="263" t="s">
        <v>10220</v>
      </c>
      <c r="E2986" s="263" t="s">
        <v>5138</v>
      </c>
      <c r="F2986" s="263" t="s">
        <v>422</v>
      </c>
      <c r="G2986" s="263" t="s">
        <v>655</v>
      </c>
      <c r="H2986" s="263"/>
      <c r="I2986" s="263"/>
      <c r="J2986" s="263"/>
      <c r="K2986" s="263"/>
      <c r="L2986" s="263"/>
      <c r="M2986" s="263"/>
      <c r="N2986" s="263"/>
      <c r="O2986" s="158"/>
      <c r="P2986" s="296">
        <f t="shared" si="132"/>
        <v>0</v>
      </c>
      <c r="Q2986" s="263"/>
      <c r="R2986" s="263"/>
      <c r="S2986" s="263"/>
      <c r="T2986" s="263"/>
      <c r="U2986" s="263"/>
      <c r="V2986" s="263"/>
      <c r="W2986" s="263"/>
      <c r="X2986" s="158"/>
      <c r="Y2986" s="297">
        <f t="shared" si="133"/>
        <v>0</v>
      </c>
      <c r="Z2986" s="263"/>
      <c r="AA2986" s="263"/>
      <c r="AB2986" s="263"/>
      <c r="AC2986" s="263"/>
      <c r="AD2986" s="263"/>
      <c r="AE2986" s="263"/>
      <c r="AF2986" s="263">
        <v>1</v>
      </c>
      <c r="AG2986" s="158">
        <v>45184</v>
      </c>
      <c r="AH2986" s="297">
        <f t="shared" si="131"/>
        <v>1</v>
      </c>
      <c r="AI2986" s="573"/>
      <c r="AJ2986" s="574" t="s">
        <v>659</v>
      </c>
      <c r="AK2986" s="574" t="s">
        <v>430</v>
      </c>
      <c r="AL2986" s="574"/>
      <c r="AM2986" s="574"/>
      <c r="AN2986" s="574"/>
      <c r="AO2986" s="574"/>
      <c r="AP2986" s="574"/>
      <c r="AQ2986" s="574"/>
      <c r="AR2986" s="574"/>
      <c r="AS2986" s="575"/>
      <c r="AT2986" s="576"/>
      <c r="AU2986" s="575"/>
      <c r="AV2986" s="577"/>
      <c r="AW2986" s="159"/>
    </row>
    <row r="2987" spans="1:49" ht="51">
      <c r="A2987" s="395"/>
      <c r="B2987" s="395">
        <v>4465120300</v>
      </c>
      <c r="C2987" s="263" t="s">
        <v>10221</v>
      </c>
      <c r="D2987" s="263" t="s">
        <v>10222</v>
      </c>
      <c r="E2987" s="263" t="s">
        <v>5139</v>
      </c>
      <c r="F2987" s="263" t="s">
        <v>422</v>
      </c>
      <c r="G2987" s="263" t="s">
        <v>655</v>
      </c>
      <c r="H2987" s="263"/>
      <c r="I2987" s="263"/>
      <c r="J2987" s="263"/>
      <c r="K2987" s="263"/>
      <c r="L2987" s="263"/>
      <c r="M2987" s="263"/>
      <c r="N2987" s="263"/>
      <c r="O2987" s="158"/>
      <c r="P2987" s="296">
        <f t="shared" si="132"/>
        <v>0</v>
      </c>
      <c r="Q2987" s="263"/>
      <c r="R2987" s="263"/>
      <c r="S2987" s="263"/>
      <c r="T2987" s="263"/>
      <c r="U2987" s="263"/>
      <c r="V2987" s="263"/>
      <c r="W2987" s="263"/>
      <c r="X2987" s="158"/>
      <c r="Y2987" s="297">
        <f t="shared" si="133"/>
        <v>0</v>
      </c>
      <c r="Z2987" s="263"/>
      <c r="AA2987" s="263"/>
      <c r="AB2987" s="263"/>
      <c r="AC2987" s="263"/>
      <c r="AD2987" s="263"/>
      <c r="AE2987" s="263"/>
      <c r="AF2987" s="263">
        <v>1</v>
      </c>
      <c r="AG2987" s="158">
        <v>45098</v>
      </c>
      <c r="AH2987" s="297">
        <f t="shared" si="131"/>
        <v>1</v>
      </c>
      <c r="AI2987" s="573"/>
      <c r="AJ2987" s="574" t="s">
        <v>659</v>
      </c>
      <c r="AK2987" s="574" t="s">
        <v>430</v>
      </c>
      <c r="AL2987" s="574"/>
      <c r="AM2987" s="574"/>
      <c r="AN2987" s="574"/>
      <c r="AO2987" s="574"/>
      <c r="AP2987" s="574"/>
      <c r="AQ2987" s="574"/>
      <c r="AR2987" s="574"/>
      <c r="AS2987" s="575"/>
      <c r="AT2987" s="576"/>
      <c r="AU2987" s="575"/>
      <c r="AV2987" s="577"/>
      <c r="AW2987" s="159"/>
    </row>
    <row r="2988" spans="1:49" ht="51">
      <c r="A2988" s="395"/>
      <c r="B2988" s="395">
        <v>5463601600</v>
      </c>
      <c r="C2988" s="263" t="s">
        <v>10223</v>
      </c>
      <c r="D2988" s="263" t="s">
        <v>10224</v>
      </c>
      <c r="E2988" s="263" t="s">
        <v>5140</v>
      </c>
      <c r="F2988" s="263" t="s">
        <v>422</v>
      </c>
      <c r="G2988" s="263" t="s">
        <v>655</v>
      </c>
      <c r="H2988" s="263"/>
      <c r="I2988" s="263"/>
      <c r="J2988" s="263"/>
      <c r="K2988" s="263"/>
      <c r="L2988" s="263"/>
      <c r="M2988" s="263"/>
      <c r="N2988" s="263"/>
      <c r="O2988" s="158"/>
      <c r="P2988" s="296">
        <f t="shared" si="132"/>
        <v>0</v>
      </c>
      <c r="Q2988" s="263"/>
      <c r="R2988" s="263"/>
      <c r="S2988" s="263"/>
      <c r="T2988" s="263"/>
      <c r="U2988" s="263"/>
      <c r="V2988" s="263"/>
      <c r="W2988" s="263"/>
      <c r="X2988" s="158"/>
      <c r="Y2988" s="297">
        <f t="shared" si="133"/>
        <v>0</v>
      </c>
      <c r="Z2988" s="263"/>
      <c r="AA2988" s="263"/>
      <c r="AB2988" s="263"/>
      <c r="AC2988" s="263"/>
      <c r="AD2988" s="263"/>
      <c r="AE2988" s="263"/>
      <c r="AF2988" s="263">
        <v>1</v>
      </c>
      <c r="AG2988" s="158">
        <v>45099</v>
      </c>
      <c r="AH2988" s="297">
        <f t="shared" si="131"/>
        <v>1</v>
      </c>
      <c r="AI2988" s="573"/>
      <c r="AJ2988" s="574" t="s">
        <v>659</v>
      </c>
      <c r="AK2988" s="574" t="s">
        <v>430</v>
      </c>
      <c r="AL2988" s="574"/>
      <c r="AM2988" s="574"/>
      <c r="AN2988" s="574"/>
      <c r="AO2988" s="574"/>
      <c r="AP2988" s="574"/>
      <c r="AQ2988" s="574"/>
      <c r="AR2988" s="574"/>
      <c r="AS2988" s="575"/>
      <c r="AT2988" s="576"/>
      <c r="AU2988" s="575"/>
      <c r="AV2988" s="577"/>
      <c r="AW2988" s="159"/>
    </row>
    <row r="2989" spans="1:49" ht="51">
      <c r="A2989" s="395"/>
      <c r="B2989" s="395">
        <v>3582900800</v>
      </c>
      <c r="C2989" s="263" t="s">
        <v>10225</v>
      </c>
      <c r="D2989" s="263" t="s">
        <v>10226</v>
      </c>
      <c r="E2989" s="263" t="s">
        <v>5141</v>
      </c>
      <c r="F2989" s="263" t="s">
        <v>422</v>
      </c>
      <c r="G2989" s="263" t="s">
        <v>655</v>
      </c>
      <c r="H2989" s="263"/>
      <c r="I2989" s="263"/>
      <c r="J2989" s="263"/>
      <c r="K2989" s="263"/>
      <c r="L2989" s="263"/>
      <c r="M2989" s="263"/>
      <c r="N2989" s="263"/>
      <c r="O2989" s="158"/>
      <c r="P2989" s="296">
        <f t="shared" si="132"/>
        <v>0</v>
      </c>
      <c r="Q2989" s="263"/>
      <c r="R2989" s="263"/>
      <c r="S2989" s="263"/>
      <c r="T2989" s="263"/>
      <c r="U2989" s="263"/>
      <c r="V2989" s="263"/>
      <c r="W2989" s="263"/>
      <c r="X2989" s="158"/>
      <c r="Y2989" s="297">
        <f t="shared" si="133"/>
        <v>0</v>
      </c>
      <c r="Z2989" s="263"/>
      <c r="AA2989" s="263"/>
      <c r="AB2989" s="263"/>
      <c r="AC2989" s="263"/>
      <c r="AD2989" s="263"/>
      <c r="AE2989" s="263"/>
      <c r="AF2989" s="263">
        <v>1</v>
      </c>
      <c r="AG2989" s="158">
        <v>45072</v>
      </c>
      <c r="AH2989" s="297">
        <f t="shared" si="131"/>
        <v>1</v>
      </c>
      <c r="AI2989" s="573"/>
      <c r="AJ2989" s="574" t="s">
        <v>659</v>
      </c>
      <c r="AK2989" s="574" t="s">
        <v>430</v>
      </c>
      <c r="AL2989" s="574"/>
      <c r="AM2989" s="574"/>
      <c r="AN2989" s="574"/>
      <c r="AO2989" s="574"/>
      <c r="AP2989" s="574"/>
      <c r="AQ2989" s="574"/>
      <c r="AR2989" s="574"/>
      <c r="AS2989" s="575"/>
      <c r="AT2989" s="576"/>
      <c r="AU2989" s="575"/>
      <c r="AV2989" s="577"/>
      <c r="AW2989" s="159"/>
    </row>
    <row r="2990" spans="1:49" ht="51">
      <c r="A2990" s="395"/>
      <c r="B2990" s="395">
        <v>6371733900</v>
      </c>
      <c r="C2990" s="263" t="s">
        <v>10227</v>
      </c>
      <c r="D2990" s="263" t="s">
        <v>10228</v>
      </c>
      <c r="E2990" s="263" t="s">
        <v>5142</v>
      </c>
      <c r="F2990" s="263" t="s">
        <v>422</v>
      </c>
      <c r="G2990" s="263" t="s">
        <v>655</v>
      </c>
      <c r="H2990" s="263"/>
      <c r="I2990" s="263"/>
      <c r="J2990" s="263"/>
      <c r="K2990" s="263"/>
      <c r="L2990" s="263"/>
      <c r="M2990" s="263"/>
      <c r="N2990" s="263"/>
      <c r="O2990" s="158"/>
      <c r="P2990" s="296">
        <f t="shared" si="132"/>
        <v>0</v>
      </c>
      <c r="Q2990" s="263"/>
      <c r="R2990" s="263"/>
      <c r="S2990" s="263"/>
      <c r="T2990" s="263"/>
      <c r="U2990" s="263"/>
      <c r="V2990" s="263"/>
      <c r="W2990" s="263"/>
      <c r="X2990" s="158"/>
      <c r="Y2990" s="297">
        <f t="shared" si="133"/>
        <v>0</v>
      </c>
      <c r="Z2990" s="263"/>
      <c r="AA2990" s="263"/>
      <c r="AB2990" s="263"/>
      <c r="AC2990" s="263"/>
      <c r="AD2990" s="263"/>
      <c r="AE2990" s="263"/>
      <c r="AF2990" s="263">
        <v>1</v>
      </c>
      <c r="AG2990" s="158">
        <v>45240</v>
      </c>
      <c r="AH2990" s="297">
        <f t="shared" si="131"/>
        <v>1</v>
      </c>
      <c r="AI2990" s="573"/>
      <c r="AJ2990" s="574" t="s">
        <v>659</v>
      </c>
      <c r="AK2990" s="574" t="s">
        <v>430</v>
      </c>
      <c r="AL2990" s="574"/>
      <c r="AM2990" s="574"/>
      <c r="AN2990" s="574"/>
      <c r="AO2990" s="574"/>
      <c r="AP2990" s="574"/>
      <c r="AQ2990" s="574"/>
      <c r="AR2990" s="574"/>
      <c r="AS2990" s="575"/>
      <c r="AT2990" s="576"/>
      <c r="AU2990" s="575"/>
      <c r="AV2990" s="577"/>
      <c r="AW2990" s="159"/>
    </row>
    <row r="2991" spans="1:49" ht="38.25">
      <c r="A2991" s="395"/>
      <c r="B2991" s="395">
        <v>4681611900</v>
      </c>
      <c r="C2991" s="263" t="s">
        <v>10229</v>
      </c>
      <c r="D2991" s="263" t="s">
        <v>10230</v>
      </c>
      <c r="E2991" s="263" t="s">
        <v>5143</v>
      </c>
      <c r="F2991" s="263" t="s">
        <v>422</v>
      </c>
      <c r="G2991" s="263" t="s">
        <v>655</v>
      </c>
      <c r="H2991" s="263"/>
      <c r="I2991" s="263"/>
      <c r="J2991" s="263"/>
      <c r="K2991" s="263"/>
      <c r="L2991" s="263"/>
      <c r="M2991" s="263"/>
      <c r="N2991" s="263"/>
      <c r="O2991" s="158"/>
      <c r="P2991" s="296">
        <f t="shared" si="132"/>
        <v>0</v>
      </c>
      <c r="Q2991" s="263"/>
      <c r="R2991" s="263"/>
      <c r="S2991" s="263"/>
      <c r="T2991" s="263"/>
      <c r="U2991" s="263"/>
      <c r="V2991" s="263"/>
      <c r="W2991" s="263"/>
      <c r="X2991" s="158"/>
      <c r="Y2991" s="297">
        <f t="shared" si="133"/>
        <v>0</v>
      </c>
      <c r="Z2991" s="263"/>
      <c r="AA2991" s="263"/>
      <c r="AB2991" s="263"/>
      <c r="AC2991" s="263"/>
      <c r="AD2991" s="263"/>
      <c r="AE2991" s="263"/>
      <c r="AF2991" s="263">
        <v>1</v>
      </c>
      <c r="AG2991" s="158">
        <v>45180</v>
      </c>
      <c r="AH2991" s="297">
        <f t="shared" si="131"/>
        <v>1</v>
      </c>
      <c r="AI2991" s="573"/>
      <c r="AJ2991" s="574" t="s">
        <v>659</v>
      </c>
      <c r="AK2991" s="574" t="s">
        <v>430</v>
      </c>
      <c r="AL2991" s="574"/>
      <c r="AM2991" s="574"/>
      <c r="AN2991" s="574"/>
      <c r="AO2991" s="574"/>
      <c r="AP2991" s="574"/>
      <c r="AQ2991" s="574"/>
      <c r="AR2991" s="574"/>
      <c r="AS2991" s="575"/>
      <c r="AT2991" s="576"/>
      <c r="AU2991" s="575"/>
      <c r="AV2991" s="577"/>
      <c r="AW2991" s="159"/>
    </row>
    <row r="2992" spans="1:49" ht="51">
      <c r="A2992" s="395"/>
      <c r="B2992" s="395">
        <v>4661730900</v>
      </c>
      <c r="C2992" s="263" t="s">
        <v>10231</v>
      </c>
      <c r="D2992" s="263" t="s">
        <v>10232</v>
      </c>
      <c r="E2992" s="263" t="s">
        <v>5144</v>
      </c>
      <c r="F2992" s="263" t="s">
        <v>422</v>
      </c>
      <c r="G2992" s="263" t="s">
        <v>655</v>
      </c>
      <c r="H2992" s="263"/>
      <c r="I2992" s="263"/>
      <c r="J2992" s="263"/>
      <c r="K2992" s="263"/>
      <c r="L2992" s="263"/>
      <c r="M2992" s="263"/>
      <c r="N2992" s="263"/>
      <c r="O2992" s="158"/>
      <c r="P2992" s="296">
        <f t="shared" si="132"/>
        <v>0</v>
      </c>
      <c r="Q2992" s="263"/>
      <c r="R2992" s="263"/>
      <c r="S2992" s="263"/>
      <c r="T2992" s="263"/>
      <c r="U2992" s="263"/>
      <c r="V2992" s="263"/>
      <c r="W2992" s="263"/>
      <c r="X2992" s="158"/>
      <c r="Y2992" s="297">
        <f t="shared" si="133"/>
        <v>0</v>
      </c>
      <c r="Z2992" s="263"/>
      <c r="AA2992" s="263"/>
      <c r="AB2992" s="263"/>
      <c r="AC2992" s="263"/>
      <c r="AD2992" s="263"/>
      <c r="AE2992" s="263"/>
      <c r="AF2992" s="263">
        <v>1</v>
      </c>
      <c r="AG2992" s="158">
        <v>45201</v>
      </c>
      <c r="AH2992" s="297">
        <f t="shared" si="131"/>
        <v>1</v>
      </c>
      <c r="AI2992" s="573"/>
      <c r="AJ2992" s="574" t="s">
        <v>659</v>
      </c>
      <c r="AK2992" s="574" t="s">
        <v>430</v>
      </c>
      <c r="AL2992" s="574"/>
      <c r="AM2992" s="574"/>
      <c r="AN2992" s="574"/>
      <c r="AO2992" s="574"/>
      <c r="AP2992" s="574"/>
      <c r="AQ2992" s="574"/>
      <c r="AR2992" s="574"/>
      <c r="AS2992" s="575"/>
      <c r="AT2992" s="576"/>
      <c r="AU2992" s="575"/>
      <c r="AV2992" s="577"/>
      <c r="AW2992" s="159"/>
    </row>
    <row r="2993" spans="1:49" ht="51">
      <c r="A2993" s="395"/>
      <c r="B2993" s="395">
        <v>4162421800</v>
      </c>
      <c r="C2993" s="263" t="s">
        <v>10233</v>
      </c>
      <c r="D2993" s="263" t="s">
        <v>10234</v>
      </c>
      <c r="E2993" s="263" t="s">
        <v>5145</v>
      </c>
      <c r="F2993" s="263" t="s">
        <v>422</v>
      </c>
      <c r="G2993" s="263" t="s">
        <v>655</v>
      </c>
      <c r="H2993" s="263"/>
      <c r="I2993" s="263"/>
      <c r="J2993" s="263"/>
      <c r="K2993" s="263"/>
      <c r="L2993" s="263"/>
      <c r="M2993" s="263"/>
      <c r="N2993" s="263"/>
      <c r="O2993" s="158"/>
      <c r="P2993" s="296">
        <f t="shared" si="132"/>
        <v>0</v>
      </c>
      <c r="Q2993" s="263"/>
      <c r="R2993" s="263"/>
      <c r="S2993" s="263"/>
      <c r="T2993" s="263"/>
      <c r="U2993" s="263"/>
      <c r="V2993" s="263"/>
      <c r="W2993" s="263"/>
      <c r="X2993" s="158"/>
      <c r="Y2993" s="297">
        <f t="shared" si="133"/>
        <v>0</v>
      </c>
      <c r="Z2993" s="263"/>
      <c r="AA2993" s="263"/>
      <c r="AB2993" s="263"/>
      <c r="AC2993" s="263"/>
      <c r="AD2993" s="263"/>
      <c r="AE2993" s="263"/>
      <c r="AF2993" s="263">
        <v>1</v>
      </c>
      <c r="AG2993" s="158">
        <v>45086</v>
      </c>
      <c r="AH2993" s="297">
        <f t="shared" ref="AH2993:AH3056" si="134">SUM($Z2993:$AF2993)</f>
        <v>1</v>
      </c>
      <c r="AI2993" s="573"/>
      <c r="AJ2993" s="574" t="s">
        <v>659</v>
      </c>
      <c r="AK2993" s="574" t="s">
        <v>430</v>
      </c>
      <c r="AL2993" s="574"/>
      <c r="AM2993" s="574"/>
      <c r="AN2993" s="574"/>
      <c r="AO2993" s="574"/>
      <c r="AP2993" s="574"/>
      <c r="AQ2993" s="574"/>
      <c r="AR2993" s="574"/>
      <c r="AS2993" s="575"/>
      <c r="AT2993" s="576"/>
      <c r="AU2993" s="575"/>
      <c r="AV2993" s="577"/>
      <c r="AW2993" s="159"/>
    </row>
    <row r="2994" spans="1:49" ht="51">
      <c r="A2994" s="395"/>
      <c r="B2994" s="395">
        <v>5391021500</v>
      </c>
      <c r="C2994" s="263" t="s">
        <v>10235</v>
      </c>
      <c r="D2994" s="263" t="s">
        <v>10236</v>
      </c>
      <c r="E2994" s="263" t="s">
        <v>5146</v>
      </c>
      <c r="F2994" s="263" t="s">
        <v>422</v>
      </c>
      <c r="G2994" s="263" t="s">
        <v>655</v>
      </c>
      <c r="H2994" s="263"/>
      <c r="I2994" s="263"/>
      <c r="J2994" s="263"/>
      <c r="K2994" s="263"/>
      <c r="L2994" s="263"/>
      <c r="M2994" s="263"/>
      <c r="N2994" s="263"/>
      <c r="O2994" s="158"/>
      <c r="P2994" s="296">
        <f t="shared" si="132"/>
        <v>0</v>
      </c>
      <c r="Q2994" s="263"/>
      <c r="R2994" s="263"/>
      <c r="S2994" s="263"/>
      <c r="T2994" s="263"/>
      <c r="U2994" s="263"/>
      <c r="V2994" s="263"/>
      <c r="W2994" s="263"/>
      <c r="X2994" s="158"/>
      <c r="Y2994" s="297">
        <f t="shared" si="133"/>
        <v>0</v>
      </c>
      <c r="Z2994" s="263"/>
      <c r="AA2994" s="263"/>
      <c r="AB2994" s="263"/>
      <c r="AC2994" s="263"/>
      <c r="AD2994" s="263"/>
      <c r="AE2994" s="263"/>
      <c r="AF2994" s="263">
        <v>1</v>
      </c>
      <c r="AG2994" s="158">
        <v>45252</v>
      </c>
      <c r="AH2994" s="297">
        <f t="shared" si="134"/>
        <v>1</v>
      </c>
      <c r="AI2994" s="573"/>
      <c r="AJ2994" s="574" t="s">
        <v>659</v>
      </c>
      <c r="AK2994" s="574" t="s">
        <v>430</v>
      </c>
      <c r="AL2994" s="574"/>
      <c r="AM2994" s="574"/>
      <c r="AN2994" s="574"/>
      <c r="AO2994" s="574"/>
      <c r="AP2994" s="574"/>
      <c r="AQ2994" s="574"/>
      <c r="AR2994" s="574"/>
      <c r="AS2994" s="575"/>
      <c r="AT2994" s="576"/>
      <c r="AU2994" s="575"/>
      <c r="AV2994" s="577"/>
      <c r="AW2994" s="159"/>
    </row>
    <row r="2995" spans="1:49" ht="51">
      <c r="A2995" s="395"/>
      <c r="B2995" s="395">
        <v>4775210200</v>
      </c>
      <c r="C2995" s="263" t="s">
        <v>10237</v>
      </c>
      <c r="D2995" s="263" t="s">
        <v>10238</v>
      </c>
      <c r="E2995" s="263" t="s">
        <v>5147</v>
      </c>
      <c r="F2995" s="263" t="s">
        <v>422</v>
      </c>
      <c r="G2995" s="263" t="s">
        <v>655</v>
      </c>
      <c r="H2995" s="263"/>
      <c r="I2995" s="263"/>
      <c r="J2995" s="263"/>
      <c r="K2995" s="263"/>
      <c r="L2995" s="263"/>
      <c r="M2995" s="263"/>
      <c r="N2995" s="263"/>
      <c r="O2995" s="158"/>
      <c r="P2995" s="296">
        <f t="shared" si="132"/>
        <v>0</v>
      </c>
      <c r="Q2995" s="263"/>
      <c r="R2995" s="263"/>
      <c r="S2995" s="263"/>
      <c r="T2995" s="263"/>
      <c r="U2995" s="263"/>
      <c r="V2995" s="263"/>
      <c r="W2995" s="263"/>
      <c r="X2995" s="158"/>
      <c r="Y2995" s="297">
        <f t="shared" si="133"/>
        <v>0</v>
      </c>
      <c r="Z2995" s="263"/>
      <c r="AA2995" s="263"/>
      <c r="AB2995" s="263"/>
      <c r="AC2995" s="263"/>
      <c r="AD2995" s="263"/>
      <c r="AE2995" s="263"/>
      <c r="AF2995" s="263">
        <v>1</v>
      </c>
      <c r="AG2995" s="158">
        <v>45168</v>
      </c>
      <c r="AH2995" s="297">
        <f t="shared" si="134"/>
        <v>1</v>
      </c>
      <c r="AI2995" s="573"/>
      <c r="AJ2995" s="574" t="s">
        <v>659</v>
      </c>
      <c r="AK2995" s="574" t="s">
        <v>430</v>
      </c>
      <c r="AL2995" s="574"/>
      <c r="AM2995" s="574"/>
      <c r="AN2995" s="574"/>
      <c r="AO2995" s="574"/>
      <c r="AP2995" s="574"/>
      <c r="AQ2995" s="574"/>
      <c r="AR2995" s="574"/>
      <c r="AS2995" s="575"/>
      <c r="AT2995" s="576"/>
      <c r="AU2995" s="575"/>
      <c r="AV2995" s="577"/>
      <c r="AW2995" s="159"/>
    </row>
    <row r="2996" spans="1:49" ht="51">
      <c r="A2996" s="395"/>
      <c r="B2996" s="395">
        <v>3092832200</v>
      </c>
      <c r="C2996" s="263" t="s">
        <v>10239</v>
      </c>
      <c r="D2996" s="263" t="s">
        <v>10240</v>
      </c>
      <c r="E2996" s="263" t="s">
        <v>5148</v>
      </c>
      <c r="F2996" s="263" t="s">
        <v>422</v>
      </c>
      <c r="G2996" s="263" t="s">
        <v>655</v>
      </c>
      <c r="H2996" s="263"/>
      <c r="I2996" s="263"/>
      <c r="J2996" s="263"/>
      <c r="K2996" s="263"/>
      <c r="L2996" s="263"/>
      <c r="M2996" s="263"/>
      <c r="N2996" s="263"/>
      <c r="O2996" s="158"/>
      <c r="P2996" s="296">
        <f t="shared" si="132"/>
        <v>0</v>
      </c>
      <c r="Q2996" s="263"/>
      <c r="R2996" s="263"/>
      <c r="S2996" s="263"/>
      <c r="T2996" s="263"/>
      <c r="U2996" s="263"/>
      <c r="V2996" s="263"/>
      <c r="W2996" s="263"/>
      <c r="X2996" s="158"/>
      <c r="Y2996" s="297">
        <f t="shared" si="133"/>
        <v>0</v>
      </c>
      <c r="Z2996" s="263"/>
      <c r="AA2996" s="263"/>
      <c r="AB2996" s="263"/>
      <c r="AC2996" s="263"/>
      <c r="AD2996" s="263"/>
      <c r="AE2996" s="263"/>
      <c r="AF2996" s="263">
        <v>1</v>
      </c>
      <c r="AG2996" s="158">
        <v>45273</v>
      </c>
      <c r="AH2996" s="297">
        <f t="shared" si="134"/>
        <v>1</v>
      </c>
      <c r="AI2996" s="573"/>
      <c r="AJ2996" s="574" t="s">
        <v>659</v>
      </c>
      <c r="AK2996" s="574" t="s">
        <v>430</v>
      </c>
      <c r="AL2996" s="574"/>
      <c r="AM2996" s="574"/>
      <c r="AN2996" s="574"/>
      <c r="AO2996" s="574"/>
      <c r="AP2996" s="574"/>
      <c r="AQ2996" s="574"/>
      <c r="AR2996" s="574"/>
      <c r="AS2996" s="575"/>
      <c r="AT2996" s="576"/>
      <c r="AU2996" s="575"/>
      <c r="AV2996" s="577"/>
      <c r="AW2996" s="159"/>
    </row>
    <row r="2997" spans="1:49" ht="51">
      <c r="A2997" s="395"/>
      <c r="B2997" s="395">
        <v>4661601400</v>
      </c>
      <c r="C2997" s="263" t="s">
        <v>10241</v>
      </c>
      <c r="D2997" s="263" t="s">
        <v>10242</v>
      </c>
      <c r="E2997" s="263" t="s">
        <v>5149</v>
      </c>
      <c r="F2997" s="263" t="s">
        <v>422</v>
      </c>
      <c r="G2997" s="263" t="s">
        <v>655</v>
      </c>
      <c r="H2997" s="263"/>
      <c r="I2997" s="263"/>
      <c r="J2997" s="263"/>
      <c r="K2997" s="263"/>
      <c r="L2997" s="263"/>
      <c r="M2997" s="263"/>
      <c r="N2997" s="263"/>
      <c r="O2997" s="158"/>
      <c r="P2997" s="296">
        <f t="shared" si="132"/>
        <v>0</v>
      </c>
      <c r="Q2997" s="263"/>
      <c r="R2997" s="263"/>
      <c r="S2997" s="263"/>
      <c r="T2997" s="263"/>
      <c r="U2997" s="263"/>
      <c r="V2997" s="263"/>
      <c r="W2997" s="263"/>
      <c r="X2997" s="158"/>
      <c r="Y2997" s="297">
        <f t="shared" si="133"/>
        <v>0</v>
      </c>
      <c r="Z2997" s="263"/>
      <c r="AA2997" s="263"/>
      <c r="AB2997" s="263"/>
      <c r="AC2997" s="263"/>
      <c r="AD2997" s="263"/>
      <c r="AE2997" s="263"/>
      <c r="AF2997" s="263">
        <v>1</v>
      </c>
      <c r="AG2997" s="158">
        <v>45155</v>
      </c>
      <c r="AH2997" s="297">
        <f t="shared" si="134"/>
        <v>1</v>
      </c>
      <c r="AI2997" s="573"/>
      <c r="AJ2997" s="574" t="s">
        <v>659</v>
      </c>
      <c r="AK2997" s="574" t="s">
        <v>430</v>
      </c>
      <c r="AL2997" s="574"/>
      <c r="AM2997" s="574"/>
      <c r="AN2997" s="574"/>
      <c r="AO2997" s="574"/>
      <c r="AP2997" s="574"/>
      <c r="AQ2997" s="574"/>
      <c r="AR2997" s="574"/>
      <c r="AS2997" s="575"/>
      <c r="AT2997" s="576"/>
      <c r="AU2997" s="575"/>
      <c r="AV2997" s="577"/>
      <c r="AW2997" s="159"/>
    </row>
    <row r="2998" spans="1:49" ht="51">
      <c r="A2998" s="395"/>
      <c r="B2998" s="395">
        <v>6730300700</v>
      </c>
      <c r="C2998" s="263" t="s">
        <v>10243</v>
      </c>
      <c r="D2998" s="263" t="s">
        <v>10244</v>
      </c>
      <c r="E2998" s="263" t="s">
        <v>5150</v>
      </c>
      <c r="F2998" s="263" t="s">
        <v>422</v>
      </c>
      <c r="G2998" s="263" t="s">
        <v>655</v>
      </c>
      <c r="H2998" s="263"/>
      <c r="I2998" s="263"/>
      <c r="J2998" s="263"/>
      <c r="K2998" s="263"/>
      <c r="L2998" s="263"/>
      <c r="M2998" s="263"/>
      <c r="N2998" s="263"/>
      <c r="O2998" s="158"/>
      <c r="P2998" s="296">
        <f t="shared" si="132"/>
        <v>0</v>
      </c>
      <c r="Q2998" s="263"/>
      <c r="R2998" s="263"/>
      <c r="S2998" s="263"/>
      <c r="T2998" s="263"/>
      <c r="U2998" s="263"/>
      <c r="V2998" s="263"/>
      <c r="W2998" s="263"/>
      <c r="X2998" s="158"/>
      <c r="Y2998" s="297">
        <f t="shared" si="133"/>
        <v>0</v>
      </c>
      <c r="Z2998" s="263"/>
      <c r="AA2998" s="263"/>
      <c r="AB2998" s="263"/>
      <c r="AC2998" s="263"/>
      <c r="AD2998" s="263"/>
      <c r="AE2998" s="263"/>
      <c r="AF2998" s="263">
        <v>1</v>
      </c>
      <c r="AG2998" s="158">
        <v>45287</v>
      </c>
      <c r="AH2998" s="297">
        <f t="shared" si="134"/>
        <v>1</v>
      </c>
      <c r="AI2998" s="573"/>
      <c r="AJ2998" s="574" t="s">
        <v>659</v>
      </c>
      <c r="AK2998" s="574" t="s">
        <v>430</v>
      </c>
      <c r="AL2998" s="574"/>
      <c r="AM2998" s="574"/>
      <c r="AN2998" s="574"/>
      <c r="AO2998" s="574"/>
      <c r="AP2998" s="574"/>
      <c r="AQ2998" s="574"/>
      <c r="AR2998" s="574"/>
      <c r="AS2998" s="575"/>
      <c r="AT2998" s="576"/>
      <c r="AU2998" s="575"/>
      <c r="AV2998" s="577"/>
      <c r="AW2998" s="159"/>
    </row>
    <row r="2999" spans="1:49" ht="51">
      <c r="A2999" s="395"/>
      <c r="B2999" s="395">
        <v>3151120400</v>
      </c>
      <c r="C2999" s="263" t="s">
        <v>10245</v>
      </c>
      <c r="D2999" s="263" t="s">
        <v>10246</v>
      </c>
      <c r="E2999" s="263" t="s">
        <v>5151</v>
      </c>
      <c r="F2999" s="263" t="s">
        <v>422</v>
      </c>
      <c r="G2999" s="263" t="s">
        <v>655</v>
      </c>
      <c r="H2999" s="263"/>
      <c r="I2999" s="263"/>
      <c r="J2999" s="263"/>
      <c r="K2999" s="263"/>
      <c r="L2999" s="263"/>
      <c r="M2999" s="263"/>
      <c r="N2999" s="263"/>
      <c r="O2999" s="158"/>
      <c r="P2999" s="296">
        <f t="shared" ref="P2999:P3062" si="135">SUM($H2999:$N2999)</f>
        <v>0</v>
      </c>
      <c r="Q2999" s="263"/>
      <c r="R2999" s="263"/>
      <c r="S2999" s="263"/>
      <c r="T2999" s="263"/>
      <c r="U2999" s="263"/>
      <c r="V2999" s="263"/>
      <c r="W2999" s="263"/>
      <c r="X2999" s="158"/>
      <c r="Y2999" s="297">
        <f t="shared" ref="Y2999:Y3062" si="136">SUM($Q2999:$W2999)</f>
        <v>0</v>
      </c>
      <c r="Z2999" s="263"/>
      <c r="AA2999" s="263"/>
      <c r="AB2999" s="263"/>
      <c r="AC2999" s="263"/>
      <c r="AD2999" s="263"/>
      <c r="AE2999" s="263"/>
      <c r="AF2999" s="263"/>
      <c r="AG2999" s="158">
        <v>45048</v>
      </c>
      <c r="AH2999" s="297">
        <f t="shared" si="134"/>
        <v>0</v>
      </c>
      <c r="AI2999" s="573"/>
      <c r="AJ2999" s="574" t="s">
        <v>659</v>
      </c>
      <c r="AK2999" s="574" t="s">
        <v>430</v>
      </c>
      <c r="AL2999" s="574"/>
      <c r="AM2999" s="574"/>
      <c r="AN2999" s="574"/>
      <c r="AO2999" s="574"/>
      <c r="AP2999" s="574"/>
      <c r="AQ2999" s="574"/>
      <c r="AR2999" s="574"/>
      <c r="AS2999" s="575"/>
      <c r="AT2999" s="576"/>
      <c r="AU2999" s="575"/>
      <c r="AV2999" s="577"/>
      <c r="AW2999" s="159"/>
    </row>
    <row r="3000" spans="1:49" ht="51">
      <c r="A3000" s="395"/>
      <c r="B3000" s="395">
        <v>4742701700</v>
      </c>
      <c r="C3000" s="263" t="s">
        <v>10247</v>
      </c>
      <c r="D3000" s="263" t="s">
        <v>10248</v>
      </c>
      <c r="E3000" s="263" t="s">
        <v>5152</v>
      </c>
      <c r="F3000" s="263" t="s">
        <v>424</v>
      </c>
      <c r="G3000" s="263" t="s">
        <v>655</v>
      </c>
      <c r="H3000" s="263"/>
      <c r="I3000" s="263"/>
      <c r="J3000" s="263"/>
      <c r="K3000" s="263"/>
      <c r="L3000" s="263"/>
      <c r="M3000" s="263"/>
      <c r="N3000" s="263"/>
      <c r="O3000" s="158"/>
      <c r="P3000" s="296">
        <f t="shared" si="135"/>
        <v>0</v>
      </c>
      <c r="Q3000" s="263"/>
      <c r="R3000" s="263"/>
      <c r="S3000" s="263"/>
      <c r="T3000" s="263"/>
      <c r="U3000" s="263"/>
      <c r="V3000" s="263"/>
      <c r="W3000" s="263"/>
      <c r="X3000" s="158"/>
      <c r="Y3000" s="297">
        <f t="shared" si="136"/>
        <v>0</v>
      </c>
      <c r="Z3000" s="263"/>
      <c r="AA3000" s="263"/>
      <c r="AB3000" s="263"/>
      <c r="AC3000" s="263"/>
      <c r="AD3000" s="263"/>
      <c r="AE3000" s="263"/>
      <c r="AF3000" s="263">
        <v>1</v>
      </c>
      <c r="AG3000" s="158">
        <v>45121</v>
      </c>
      <c r="AH3000" s="297">
        <f t="shared" si="134"/>
        <v>1</v>
      </c>
      <c r="AI3000" s="573"/>
      <c r="AJ3000" s="574" t="s">
        <v>659</v>
      </c>
      <c r="AK3000" s="574" t="s">
        <v>430</v>
      </c>
      <c r="AL3000" s="574"/>
      <c r="AM3000" s="574"/>
      <c r="AN3000" s="574"/>
      <c r="AO3000" s="574"/>
      <c r="AP3000" s="574"/>
      <c r="AQ3000" s="574"/>
      <c r="AR3000" s="574"/>
      <c r="AS3000" s="575"/>
      <c r="AT3000" s="576"/>
      <c r="AU3000" s="575"/>
      <c r="AV3000" s="577"/>
      <c r="AW3000" s="159"/>
    </row>
    <row r="3001" spans="1:49" ht="51">
      <c r="A3001" s="395"/>
      <c r="B3001" s="395">
        <v>5883802800</v>
      </c>
      <c r="C3001" s="263" t="s">
        <v>10249</v>
      </c>
      <c r="D3001" s="263" t="s">
        <v>10250</v>
      </c>
      <c r="E3001" s="263" t="s">
        <v>5153</v>
      </c>
      <c r="F3001" s="263" t="s">
        <v>422</v>
      </c>
      <c r="G3001" s="263" t="s">
        <v>655</v>
      </c>
      <c r="H3001" s="263"/>
      <c r="I3001" s="263"/>
      <c r="J3001" s="263"/>
      <c r="K3001" s="263"/>
      <c r="L3001" s="263"/>
      <c r="M3001" s="263"/>
      <c r="N3001" s="263"/>
      <c r="O3001" s="158"/>
      <c r="P3001" s="296">
        <f t="shared" si="135"/>
        <v>0</v>
      </c>
      <c r="Q3001" s="263"/>
      <c r="R3001" s="263"/>
      <c r="S3001" s="263"/>
      <c r="T3001" s="263"/>
      <c r="U3001" s="263"/>
      <c r="V3001" s="263"/>
      <c r="W3001" s="263"/>
      <c r="X3001" s="158"/>
      <c r="Y3001" s="297">
        <f t="shared" si="136"/>
        <v>0</v>
      </c>
      <c r="Z3001" s="263"/>
      <c r="AA3001" s="263"/>
      <c r="AB3001" s="263"/>
      <c r="AC3001" s="263"/>
      <c r="AD3001" s="263"/>
      <c r="AE3001" s="263"/>
      <c r="AF3001" s="263">
        <v>1</v>
      </c>
      <c r="AG3001" s="158">
        <v>44957</v>
      </c>
      <c r="AH3001" s="297">
        <f t="shared" si="134"/>
        <v>1</v>
      </c>
      <c r="AI3001" s="573"/>
      <c r="AJ3001" s="574" t="s">
        <v>659</v>
      </c>
      <c r="AK3001" s="574" t="s">
        <v>430</v>
      </c>
      <c r="AL3001" s="574"/>
      <c r="AM3001" s="574"/>
      <c r="AN3001" s="574"/>
      <c r="AO3001" s="574"/>
      <c r="AP3001" s="574"/>
      <c r="AQ3001" s="574"/>
      <c r="AR3001" s="574"/>
      <c r="AS3001" s="575"/>
      <c r="AT3001" s="576"/>
      <c r="AU3001" s="575"/>
      <c r="AV3001" s="577"/>
      <c r="AW3001" s="159"/>
    </row>
    <row r="3002" spans="1:49" ht="25.5">
      <c r="A3002" s="395"/>
      <c r="B3002" s="395">
        <v>4404010600</v>
      </c>
      <c r="C3002" s="263" t="s">
        <v>10251</v>
      </c>
      <c r="D3002" s="263" t="s">
        <v>10252</v>
      </c>
      <c r="E3002" s="263" t="s">
        <v>5154</v>
      </c>
      <c r="F3002" s="263" t="s">
        <v>422</v>
      </c>
      <c r="G3002" s="263" t="s">
        <v>655</v>
      </c>
      <c r="H3002" s="263"/>
      <c r="I3002" s="263"/>
      <c r="J3002" s="263"/>
      <c r="K3002" s="263"/>
      <c r="L3002" s="263"/>
      <c r="M3002" s="263"/>
      <c r="N3002" s="263"/>
      <c r="O3002" s="158"/>
      <c r="P3002" s="296">
        <f t="shared" si="135"/>
        <v>0</v>
      </c>
      <c r="Q3002" s="263"/>
      <c r="R3002" s="263"/>
      <c r="S3002" s="263"/>
      <c r="T3002" s="263"/>
      <c r="U3002" s="263"/>
      <c r="V3002" s="263"/>
      <c r="W3002" s="263"/>
      <c r="X3002" s="158"/>
      <c r="Y3002" s="297">
        <f t="shared" si="136"/>
        <v>0</v>
      </c>
      <c r="Z3002" s="263"/>
      <c r="AA3002" s="263"/>
      <c r="AB3002" s="263"/>
      <c r="AC3002" s="263"/>
      <c r="AD3002" s="263"/>
      <c r="AE3002" s="263"/>
      <c r="AF3002" s="263">
        <v>1</v>
      </c>
      <c r="AG3002" s="158">
        <v>45219</v>
      </c>
      <c r="AH3002" s="297">
        <f t="shared" si="134"/>
        <v>1</v>
      </c>
      <c r="AI3002" s="573"/>
      <c r="AJ3002" s="574" t="s">
        <v>659</v>
      </c>
      <c r="AK3002" s="574" t="s">
        <v>430</v>
      </c>
      <c r="AL3002" s="574"/>
      <c r="AM3002" s="574"/>
      <c r="AN3002" s="574"/>
      <c r="AO3002" s="574"/>
      <c r="AP3002" s="574"/>
      <c r="AQ3002" s="574"/>
      <c r="AR3002" s="574"/>
      <c r="AS3002" s="575"/>
      <c r="AT3002" s="576"/>
      <c r="AU3002" s="575"/>
      <c r="AV3002" s="577"/>
      <c r="AW3002" s="159"/>
    </row>
    <row r="3003" spans="1:49" ht="25.5">
      <c r="A3003" s="395"/>
      <c r="B3003" s="395">
        <v>4404010600</v>
      </c>
      <c r="C3003" s="263" t="s">
        <v>10253</v>
      </c>
      <c r="D3003" s="263" t="s">
        <v>10252</v>
      </c>
      <c r="E3003" s="263" t="s">
        <v>5155</v>
      </c>
      <c r="F3003" s="263" t="s">
        <v>422</v>
      </c>
      <c r="G3003" s="263" t="s">
        <v>655</v>
      </c>
      <c r="H3003" s="263"/>
      <c r="I3003" s="263"/>
      <c r="J3003" s="263"/>
      <c r="K3003" s="263"/>
      <c r="L3003" s="263"/>
      <c r="M3003" s="263"/>
      <c r="N3003" s="263"/>
      <c r="O3003" s="158"/>
      <c r="P3003" s="296">
        <f t="shared" si="135"/>
        <v>0</v>
      </c>
      <c r="Q3003" s="263"/>
      <c r="R3003" s="263"/>
      <c r="S3003" s="263"/>
      <c r="T3003" s="263"/>
      <c r="U3003" s="263"/>
      <c r="V3003" s="263"/>
      <c r="W3003" s="263"/>
      <c r="X3003" s="158"/>
      <c r="Y3003" s="297">
        <f t="shared" si="136"/>
        <v>0</v>
      </c>
      <c r="Z3003" s="263"/>
      <c r="AA3003" s="263"/>
      <c r="AB3003" s="263"/>
      <c r="AC3003" s="263"/>
      <c r="AD3003" s="263"/>
      <c r="AE3003" s="263"/>
      <c r="AF3003" s="263">
        <v>1</v>
      </c>
      <c r="AG3003" s="158">
        <v>45219</v>
      </c>
      <c r="AH3003" s="297">
        <f t="shared" si="134"/>
        <v>1</v>
      </c>
      <c r="AI3003" s="573"/>
      <c r="AJ3003" s="574" t="s">
        <v>659</v>
      </c>
      <c r="AK3003" s="574" t="s">
        <v>430</v>
      </c>
      <c r="AL3003" s="574"/>
      <c r="AM3003" s="574"/>
      <c r="AN3003" s="574"/>
      <c r="AO3003" s="574"/>
      <c r="AP3003" s="574"/>
      <c r="AQ3003" s="574"/>
      <c r="AR3003" s="574"/>
      <c r="AS3003" s="575"/>
      <c r="AT3003" s="576"/>
      <c r="AU3003" s="575"/>
      <c r="AV3003" s="577"/>
      <c r="AW3003" s="159"/>
    </row>
    <row r="3004" spans="1:49" ht="25.5">
      <c r="A3004" s="395"/>
      <c r="B3004" s="395">
        <v>4725021600</v>
      </c>
      <c r="C3004" s="263" t="s">
        <v>10254</v>
      </c>
      <c r="D3004" s="263" t="s">
        <v>10255</v>
      </c>
      <c r="E3004" s="263" t="s">
        <v>5156</v>
      </c>
      <c r="F3004" s="263" t="s">
        <v>422</v>
      </c>
      <c r="G3004" s="263" t="s">
        <v>655</v>
      </c>
      <c r="H3004" s="263"/>
      <c r="I3004" s="263"/>
      <c r="J3004" s="263"/>
      <c r="K3004" s="263"/>
      <c r="L3004" s="263"/>
      <c r="M3004" s="263"/>
      <c r="N3004" s="263"/>
      <c r="O3004" s="158"/>
      <c r="P3004" s="296">
        <f t="shared" si="135"/>
        <v>0</v>
      </c>
      <c r="Q3004" s="263"/>
      <c r="R3004" s="263"/>
      <c r="S3004" s="263"/>
      <c r="T3004" s="263"/>
      <c r="U3004" s="263"/>
      <c r="V3004" s="263"/>
      <c r="W3004" s="263"/>
      <c r="X3004" s="158"/>
      <c r="Y3004" s="297">
        <f t="shared" si="136"/>
        <v>0</v>
      </c>
      <c r="Z3004" s="263"/>
      <c r="AA3004" s="263"/>
      <c r="AB3004" s="263"/>
      <c r="AC3004" s="263"/>
      <c r="AD3004" s="263"/>
      <c r="AE3004" s="263"/>
      <c r="AF3004" s="263">
        <v>1</v>
      </c>
      <c r="AG3004" s="158">
        <v>44952</v>
      </c>
      <c r="AH3004" s="297">
        <f t="shared" si="134"/>
        <v>1</v>
      </c>
      <c r="AI3004" s="573"/>
      <c r="AJ3004" s="574" t="s">
        <v>659</v>
      </c>
      <c r="AK3004" s="574" t="s">
        <v>430</v>
      </c>
      <c r="AL3004" s="574"/>
      <c r="AM3004" s="574"/>
      <c r="AN3004" s="574"/>
      <c r="AO3004" s="574"/>
      <c r="AP3004" s="574"/>
      <c r="AQ3004" s="574"/>
      <c r="AR3004" s="574"/>
      <c r="AS3004" s="575"/>
      <c r="AT3004" s="576"/>
      <c r="AU3004" s="575"/>
      <c r="AV3004" s="577"/>
      <c r="AW3004" s="159"/>
    </row>
    <row r="3005" spans="1:49" ht="25.5">
      <c r="A3005" s="395"/>
      <c r="B3005" s="395">
        <v>4725021600</v>
      </c>
      <c r="C3005" s="263" t="s">
        <v>10256</v>
      </c>
      <c r="D3005" s="263" t="s">
        <v>10255</v>
      </c>
      <c r="E3005" s="263" t="s">
        <v>5157</v>
      </c>
      <c r="F3005" s="263" t="s">
        <v>422</v>
      </c>
      <c r="G3005" s="263" t="s">
        <v>655</v>
      </c>
      <c r="H3005" s="263"/>
      <c r="I3005" s="263"/>
      <c r="J3005" s="263"/>
      <c r="K3005" s="263"/>
      <c r="L3005" s="263"/>
      <c r="M3005" s="263"/>
      <c r="N3005" s="263"/>
      <c r="O3005" s="158"/>
      <c r="P3005" s="296">
        <f t="shared" si="135"/>
        <v>0</v>
      </c>
      <c r="Q3005" s="263"/>
      <c r="R3005" s="263"/>
      <c r="S3005" s="263"/>
      <c r="T3005" s="263"/>
      <c r="U3005" s="263"/>
      <c r="V3005" s="263"/>
      <c r="W3005" s="263"/>
      <c r="X3005" s="158"/>
      <c r="Y3005" s="297">
        <f t="shared" si="136"/>
        <v>0</v>
      </c>
      <c r="Z3005" s="263"/>
      <c r="AA3005" s="263"/>
      <c r="AB3005" s="263"/>
      <c r="AC3005" s="263"/>
      <c r="AD3005" s="263"/>
      <c r="AE3005" s="263"/>
      <c r="AF3005" s="263">
        <v>1</v>
      </c>
      <c r="AG3005" s="158">
        <v>44952</v>
      </c>
      <c r="AH3005" s="297">
        <f t="shared" si="134"/>
        <v>1</v>
      </c>
      <c r="AI3005" s="573"/>
      <c r="AJ3005" s="574" t="s">
        <v>659</v>
      </c>
      <c r="AK3005" s="574" t="s">
        <v>430</v>
      </c>
      <c r="AL3005" s="574"/>
      <c r="AM3005" s="574"/>
      <c r="AN3005" s="574"/>
      <c r="AO3005" s="574"/>
      <c r="AP3005" s="574"/>
      <c r="AQ3005" s="574"/>
      <c r="AR3005" s="574"/>
      <c r="AS3005" s="575"/>
      <c r="AT3005" s="576"/>
      <c r="AU3005" s="575"/>
      <c r="AV3005" s="577"/>
      <c r="AW3005" s="159"/>
    </row>
    <row r="3006" spans="1:49" ht="25.5">
      <c r="A3006" s="395"/>
      <c r="B3006" s="395">
        <v>5515631800</v>
      </c>
      <c r="C3006" s="263" t="s">
        <v>10257</v>
      </c>
      <c r="D3006" s="263" t="s">
        <v>8841</v>
      </c>
      <c r="E3006" s="263" t="s">
        <v>5158</v>
      </c>
      <c r="F3006" s="263" t="s">
        <v>422</v>
      </c>
      <c r="G3006" s="263" t="s">
        <v>655</v>
      </c>
      <c r="H3006" s="263"/>
      <c r="I3006" s="263"/>
      <c r="J3006" s="263"/>
      <c r="K3006" s="263"/>
      <c r="L3006" s="263"/>
      <c r="M3006" s="263"/>
      <c r="N3006" s="263"/>
      <c r="O3006" s="158"/>
      <c r="P3006" s="296">
        <f t="shared" si="135"/>
        <v>0</v>
      </c>
      <c r="Q3006" s="263"/>
      <c r="R3006" s="263"/>
      <c r="S3006" s="263"/>
      <c r="T3006" s="263"/>
      <c r="U3006" s="263"/>
      <c r="V3006" s="263"/>
      <c r="W3006" s="263"/>
      <c r="X3006" s="158"/>
      <c r="Y3006" s="297">
        <f t="shared" si="136"/>
        <v>0</v>
      </c>
      <c r="Z3006" s="263"/>
      <c r="AA3006" s="263"/>
      <c r="AB3006" s="263"/>
      <c r="AC3006" s="263"/>
      <c r="AD3006" s="263"/>
      <c r="AE3006" s="263"/>
      <c r="AF3006" s="263">
        <v>2</v>
      </c>
      <c r="AG3006" s="158">
        <v>45061</v>
      </c>
      <c r="AH3006" s="297">
        <f t="shared" si="134"/>
        <v>2</v>
      </c>
      <c r="AI3006" s="573"/>
      <c r="AJ3006" s="574" t="s">
        <v>659</v>
      </c>
      <c r="AK3006" s="574" t="s">
        <v>430</v>
      </c>
      <c r="AL3006" s="574"/>
      <c r="AM3006" s="574"/>
      <c r="AN3006" s="574"/>
      <c r="AO3006" s="574"/>
      <c r="AP3006" s="574"/>
      <c r="AQ3006" s="574"/>
      <c r="AR3006" s="574"/>
      <c r="AS3006" s="575"/>
      <c r="AT3006" s="576"/>
      <c r="AU3006" s="575"/>
      <c r="AV3006" s="577"/>
      <c r="AW3006" s="159"/>
    </row>
    <row r="3007" spans="1:49" ht="38.25">
      <c r="A3007" s="395"/>
      <c r="B3007" s="395" t="s">
        <v>10258</v>
      </c>
      <c r="C3007" s="263" t="s">
        <v>10259</v>
      </c>
      <c r="D3007" s="263" t="s">
        <v>10260</v>
      </c>
      <c r="E3007" s="263" t="s">
        <v>5159</v>
      </c>
      <c r="F3007" s="263" t="s">
        <v>416</v>
      </c>
      <c r="G3007" s="263" t="s">
        <v>666</v>
      </c>
      <c r="H3007" s="263"/>
      <c r="I3007" s="263"/>
      <c r="J3007" s="263"/>
      <c r="K3007" s="263"/>
      <c r="L3007" s="263"/>
      <c r="M3007" s="263"/>
      <c r="N3007" s="263"/>
      <c r="O3007" s="158"/>
      <c r="P3007" s="296">
        <f t="shared" si="135"/>
        <v>0</v>
      </c>
      <c r="Q3007" s="263"/>
      <c r="R3007" s="263"/>
      <c r="S3007" s="263"/>
      <c r="T3007" s="263"/>
      <c r="U3007" s="263"/>
      <c r="V3007" s="263"/>
      <c r="W3007" s="263"/>
      <c r="X3007" s="158"/>
      <c r="Y3007" s="297">
        <f t="shared" si="136"/>
        <v>0</v>
      </c>
      <c r="Z3007" s="263"/>
      <c r="AA3007" s="263"/>
      <c r="AB3007" s="263"/>
      <c r="AC3007" s="263"/>
      <c r="AD3007" s="263"/>
      <c r="AE3007" s="263"/>
      <c r="AF3007" s="263"/>
      <c r="AG3007" s="158"/>
      <c r="AH3007" s="297">
        <f t="shared" si="134"/>
        <v>0</v>
      </c>
      <c r="AI3007" s="573"/>
      <c r="AJ3007" s="574" t="s">
        <v>659</v>
      </c>
      <c r="AK3007" s="574" t="s">
        <v>430</v>
      </c>
      <c r="AL3007" s="574"/>
      <c r="AM3007" s="574"/>
      <c r="AN3007" s="574"/>
      <c r="AO3007" s="574"/>
      <c r="AP3007" s="574">
        <v>1</v>
      </c>
      <c r="AQ3007" s="574" t="s">
        <v>656</v>
      </c>
      <c r="AR3007" s="574" t="s">
        <v>10462</v>
      </c>
      <c r="AS3007" s="575"/>
      <c r="AT3007" s="576"/>
      <c r="AU3007" s="575"/>
      <c r="AV3007" s="577"/>
      <c r="AW3007" s="159"/>
    </row>
    <row r="3008" spans="1:49" ht="38.25">
      <c r="A3008" s="395"/>
      <c r="B3008" s="395" t="s">
        <v>10261</v>
      </c>
      <c r="C3008" s="263" t="s">
        <v>10262</v>
      </c>
      <c r="D3008" s="263" t="s">
        <v>10263</v>
      </c>
      <c r="E3008" s="263" t="s">
        <v>5160</v>
      </c>
      <c r="F3008" s="263" t="s">
        <v>416</v>
      </c>
      <c r="G3008" s="263" t="s">
        <v>666</v>
      </c>
      <c r="H3008" s="263"/>
      <c r="I3008" s="263"/>
      <c r="J3008" s="263"/>
      <c r="K3008" s="263"/>
      <c r="L3008" s="263"/>
      <c r="M3008" s="263"/>
      <c r="N3008" s="263"/>
      <c r="O3008" s="158"/>
      <c r="P3008" s="296">
        <f t="shared" si="135"/>
        <v>0</v>
      </c>
      <c r="Q3008" s="263"/>
      <c r="R3008" s="263"/>
      <c r="S3008" s="263"/>
      <c r="T3008" s="263"/>
      <c r="U3008" s="263"/>
      <c r="V3008" s="263"/>
      <c r="W3008" s="263"/>
      <c r="X3008" s="158"/>
      <c r="Y3008" s="297">
        <f t="shared" si="136"/>
        <v>0</v>
      </c>
      <c r="Z3008" s="263"/>
      <c r="AA3008" s="263"/>
      <c r="AB3008" s="263"/>
      <c r="AC3008" s="263"/>
      <c r="AD3008" s="263"/>
      <c r="AE3008" s="263"/>
      <c r="AF3008" s="263"/>
      <c r="AG3008" s="158"/>
      <c r="AH3008" s="297">
        <f t="shared" si="134"/>
        <v>0</v>
      </c>
      <c r="AI3008" s="573"/>
      <c r="AJ3008" s="574" t="s">
        <v>659</v>
      </c>
      <c r="AK3008" s="574" t="s">
        <v>430</v>
      </c>
      <c r="AL3008" s="574"/>
      <c r="AM3008" s="574"/>
      <c r="AN3008" s="574"/>
      <c r="AO3008" s="574"/>
      <c r="AP3008" s="574">
        <v>1</v>
      </c>
      <c r="AQ3008" s="574" t="s">
        <v>656</v>
      </c>
      <c r="AR3008" s="574" t="s">
        <v>10462</v>
      </c>
      <c r="AS3008" s="575"/>
      <c r="AT3008" s="576"/>
      <c r="AU3008" s="575"/>
      <c r="AV3008" s="577"/>
      <c r="AW3008" s="159"/>
    </row>
    <row r="3009" spans="1:49" ht="38.25">
      <c r="A3009" s="395"/>
      <c r="B3009" s="395">
        <v>4521312200</v>
      </c>
      <c r="C3009" s="263" t="s">
        <v>10264</v>
      </c>
      <c r="D3009" s="263" t="s">
        <v>10265</v>
      </c>
      <c r="E3009" s="263" t="s">
        <v>5161</v>
      </c>
      <c r="F3009" s="263" t="s">
        <v>416</v>
      </c>
      <c r="G3009" s="263" t="s">
        <v>666</v>
      </c>
      <c r="H3009" s="263"/>
      <c r="I3009" s="263"/>
      <c r="J3009" s="263"/>
      <c r="K3009" s="263"/>
      <c r="L3009" s="263"/>
      <c r="M3009" s="263"/>
      <c r="N3009" s="263"/>
      <c r="O3009" s="158"/>
      <c r="P3009" s="296">
        <f t="shared" si="135"/>
        <v>0</v>
      </c>
      <c r="Q3009" s="263"/>
      <c r="R3009" s="263"/>
      <c r="S3009" s="263"/>
      <c r="T3009" s="263"/>
      <c r="U3009" s="263"/>
      <c r="V3009" s="263"/>
      <c r="W3009" s="263"/>
      <c r="X3009" s="158"/>
      <c r="Y3009" s="297">
        <f t="shared" si="136"/>
        <v>0</v>
      </c>
      <c r="Z3009" s="263"/>
      <c r="AA3009" s="263"/>
      <c r="AB3009" s="263"/>
      <c r="AC3009" s="263"/>
      <c r="AD3009" s="263"/>
      <c r="AE3009" s="263"/>
      <c r="AF3009" s="263"/>
      <c r="AG3009" s="158"/>
      <c r="AH3009" s="297">
        <f t="shared" si="134"/>
        <v>0</v>
      </c>
      <c r="AI3009" s="573"/>
      <c r="AJ3009" s="574" t="s">
        <v>659</v>
      </c>
      <c r="AK3009" s="574" t="s">
        <v>430</v>
      </c>
      <c r="AL3009" s="574"/>
      <c r="AM3009" s="574"/>
      <c r="AN3009" s="574"/>
      <c r="AO3009" s="574"/>
      <c r="AP3009" s="574">
        <v>1</v>
      </c>
      <c r="AQ3009" s="574" t="s">
        <v>656</v>
      </c>
      <c r="AR3009" s="574" t="s">
        <v>10462</v>
      </c>
      <c r="AS3009" s="575"/>
      <c r="AT3009" s="576"/>
      <c r="AU3009" s="575"/>
      <c r="AV3009" s="577"/>
      <c r="AW3009" s="159"/>
    </row>
    <row r="3010" spans="1:49" ht="38.25">
      <c r="A3010" s="395"/>
      <c r="B3010" s="395" t="s">
        <v>10266</v>
      </c>
      <c r="C3010" s="263" t="s">
        <v>10267</v>
      </c>
      <c r="D3010" s="263" t="s">
        <v>10268</v>
      </c>
      <c r="E3010" s="263" t="s">
        <v>5162</v>
      </c>
      <c r="F3010" s="263" t="s">
        <v>416</v>
      </c>
      <c r="G3010" s="263" t="s">
        <v>666</v>
      </c>
      <c r="H3010" s="263"/>
      <c r="I3010" s="263"/>
      <c r="J3010" s="263"/>
      <c r="K3010" s="263"/>
      <c r="L3010" s="263"/>
      <c r="M3010" s="263"/>
      <c r="N3010" s="263"/>
      <c r="O3010" s="158"/>
      <c r="P3010" s="296">
        <f t="shared" si="135"/>
        <v>0</v>
      </c>
      <c r="Q3010" s="263"/>
      <c r="R3010" s="263"/>
      <c r="S3010" s="263"/>
      <c r="T3010" s="263"/>
      <c r="U3010" s="263"/>
      <c r="V3010" s="263"/>
      <c r="W3010" s="263"/>
      <c r="X3010" s="158"/>
      <c r="Y3010" s="297">
        <f t="shared" si="136"/>
        <v>0</v>
      </c>
      <c r="Z3010" s="263"/>
      <c r="AA3010" s="263"/>
      <c r="AB3010" s="263"/>
      <c r="AC3010" s="263"/>
      <c r="AD3010" s="263"/>
      <c r="AE3010" s="263"/>
      <c r="AF3010" s="263"/>
      <c r="AG3010" s="158"/>
      <c r="AH3010" s="297">
        <f t="shared" si="134"/>
        <v>0</v>
      </c>
      <c r="AI3010" s="573"/>
      <c r="AJ3010" s="574" t="s">
        <v>659</v>
      </c>
      <c r="AK3010" s="574" t="s">
        <v>430</v>
      </c>
      <c r="AL3010" s="574"/>
      <c r="AM3010" s="574"/>
      <c r="AN3010" s="574"/>
      <c r="AO3010" s="574"/>
      <c r="AP3010" s="574">
        <v>1</v>
      </c>
      <c r="AQ3010" s="574" t="s">
        <v>656</v>
      </c>
      <c r="AR3010" s="574" t="s">
        <v>10462</v>
      </c>
      <c r="AS3010" s="575"/>
      <c r="AT3010" s="576"/>
      <c r="AU3010" s="575"/>
      <c r="AV3010" s="577"/>
      <c r="AW3010" s="159"/>
    </row>
    <row r="3011" spans="1:49" ht="38.25">
      <c r="A3011" s="395"/>
      <c r="B3011" s="395" t="s">
        <v>10269</v>
      </c>
      <c r="C3011" s="263" t="s">
        <v>10270</v>
      </c>
      <c r="D3011" s="263" t="s">
        <v>10271</v>
      </c>
      <c r="E3011" s="263" t="s">
        <v>5163</v>
      </c>
      <c r="F3011" s="263" t="s">
        <v>416</v>
      </c>
      <c r="G3011" s="263" t="s">
        <v>666</v>
      </c>
      <c r="H3011" s="263"/>
      <c r="I3011" s="263"/>
      <c r="J3011" s="263"/>
      <c r="K3011" s="263"/>
      <c r="L3011" s="263"/>
      <c r="M3011" s="263"/>
      <c r="N3011" s="263"/>
      <c r="O3011" s="158"/>
      <c r="P3011" s="296">
        <f t="shared" si="135"/>
        <v>0</v>
      </c>
      <c r="Q3011" s="263"/>
      <c r="R3011" s="263"/>
      <c r="S3011" s="263"/>
      <c r="T3011" s="263"/>
      <c r="U3011" s="263"/>
      <c r="V3011" s="263"/>
      <c r="W3011" s="263"/>
      <c r="X3011" s="158"/>
      <c r="Y3011" s="297">
        <f t="shared" si="136"/>
        <v>0</v>
      </c>
      <c r="Z3011" s="263"/>
      <c r="AA3011" s="263"/>
      <c r="AB3011" s="263"/>
      <c r="AC3011" s="263"/>
      <c r="AD3011" s="263"/>
      <c r="AE3011" s="263"/>
      <c r="AF3011" s="263"/>
      <c r="AG3011" s="158"/>
      <c r="AH3011" s="297">
        <f t="shared" si="134"/>
        <v>0</v>
      </c>
      <c r="AI3011" s="573"/>
      <c r="AJ3011" s="574" t="s">
        <v>659</v>
      </c>
      <c r="AK3011" s="574" t="s">
        <v>430</v>
      </c>
      <c r="AL3011" s="574"/>
      <c r="AM3011" s="574"/>
      <c r="AN3011" s="574"/>
      <c r="AO3011" s="574"/>
      <c r="AP3011" s="574">
        <v>1</v>
      </c>
      <c r="AQ3011" s="574" t="s">
        <v>656</v>
      </c>
      <c r="AR3011" s="574" t="s">
        <v>10462</v>
      </c>
      <c r="AS3011" s="575"/>
      <c r="AT3011" s="576"/>
      <c r="AU3011" s="575"/>
      <c r="AV3011" s="577"/>
      <c r="AW3011" s="159"/>
    </row>
    <row r="3012" spans="1:49" ht="38.25">
      <c r="A3012" s="395"/>
      <c r="B3012" s="395">
        <v>4452712300</v>
      </c>
      <c r="C3012" s="263" t="s">
        <v>10270</v>
      </c>
      <c r="D3012" s="263" t="s">
        <v>10271</v>
      </c>
      <c r="E3012" s="263" t="s">
        <v>5164</v>
      </c>
      <c r="F3012" s="263" t="s">
        <v>416</v>
      </c>
      <c r="G3012" s="263" t="s">
        <v>666</v>
      </c>
      <c r="H3012" s="263"/>
      <c r="I3012" s="263"/>
      <c r="J3012" s="263"/>
      <c r="K3012" s="263"/>
      <c r="L3012" s="263"/>
      <c r="M3012" s="263"/>
      <c r="N3012" s="263"/>
      <c r="O3012" s="158"/>
      <c r="P3012" s="296">
        <f t="shared" si="135"/>
        <v>0</v>
      </c>
      <c r="Q3012" s="263"/>
      <c r="R3012" s="263"/>
      <c r="S3012" s="263"/>
      <c r="T3012" s="263"/>
      <c r="U3012" s="263"/>
      <c r="V3012" s="263"/>
      <c r="W3012" s="263"/>
      <c r="X3012" s="158"/>
      <c r="Y3012" s="297">
        <f t="shared" si="136"/>
        <v>0</v>
      </c>
      <c r="Z3012" s="263"/>
      <c r="AA3012" s="263"/>
      <c r="AB3012" s="263"/>
      <c r="AC3012" s="263"/>
      <c r="AD3012" s="263"/>
      <c r="AE3012" s="263"/>
      <c r="AF3012" s="263"/>
      <c r="AG3012" s="158"/>
      <c r="AH3012" s="297">
        <f t="shared" si="134"/>
        <v>0</v>
      </c>
      <c r="AI3012" s="573"/>
      <c r="AJ3012" s="574" t="s">
        <v>659</v>
      </c>
      <c r="AK3012" s="574" t="s">
        <v>430</v>
      </c>
      <c r="AL3012" s="574"/>
      <c r="AM3012" s="574"/>
      <c r="AN3012" s="574"/>
      <c r="AO3012" s="574"/>
      <c r="AP3012" s="574">
        <v>1</v>
      </c>
      <c r="AQ3012" s="574" t="s">
        <v>656</v>
      </c>
      <c r="AR3012" s="574" t="s">
        <v>10462</v>
      </c>
      <c r="AS3012" s="575"/>
      <c r="AT3012" s="576"/>
      <c r="AU3012" s="575"/>
      <c r="AV3012" s="577"/>
      <c r="AW3012" s="159"/>
    </row>
    <row r="3013" spans="1:49" ht="38.25">
      <c r="A3013" s="395"/>
      <c r="B3013" s="395" t="s">
        <v>10272</v>
      </c>
      <c r="C3013" s="263" t="s">
        <v>10273</v>
      </c>
      <c r="D3013" s="263" t="s">
        <v>10274</v>
      </c>
      <c r="E3013" s="263" t="s">
        <v>5165</v>
      </c>
      <c r="F3013" s="263" t="s">
        <v>418</v>
      </c>
      <c r="G3013" s="263" t="s">
        <v>655</v>
      </c>
      <c r="H3013" s="263"/>
      <c r="I3013" s="263"/>
      <c r="J3013" s="263"/>
      <c r="K3013" s="263"/>
      <c r="L3013" s="263"/>
      <c r="M3013" s="263"/>
      <c r="N3013" s="263"/>
      <c r="O3013" s="158"/>
      <c r="P3013" s="296">
        <f t="shared" si="135"/>
        <v>0</v>
      </c>
      <c r="Q3013" s="263"/>
      <c r="R3013" s="263"/>
      <c r="S3013" s="263"/>
      <c r="T3013" s="263"/>
      <c r="U3013" s="263"/>
      <c r="V3013" s="263"/>
      <c r="W3013" s="263"/>
      <c r="X3013" s="158"/>
      <c r="Y3013" s="297">
        <f t="shared" si="136"/>
        <v>0</v>
      </c>
      <c r="Z3013" s="263"/>
      <c r="AA3013" s="263"/>
      <c r="AB3013" s="263"/>
      <c r="AC3013" s="263"/>
      <c r="AD3013" s="263"/>
      <c r="AE3013" s="263"/>
      <c r="AF3013" s="263"/>
      <c r="AG3013" s="158"/>
      <c r="AH3013" s="297">
        <f t="shared" si="134"/>
        <v>0</v>
      </c>
      <c r="AI3013" s="573"/>
      <c r="AJ3013" s="574" t="s">
        <v>659</v>
      </c>
      <c r="AK3013" s="574" t="s">
        <v>430</v>
      </c>
      <c r="AL3013" s="574"/>
      <c r="AM3013" s="574"/>
      <c r="AN3013" s="574"/>
      <c r="AO3013" s="574"/>
      <c r="AP3013" s="574">
        <v>2</v>
      </c>
      <c r="AQ3013" s="574" t="s">
        <v>656</v>
      </c>
      <c r="AR3013" s="574" t="s">
        <v>10462</v>
      </c>
      <c r="AS3013" s="575"/>
      <c r="AT3013" s="576"/>
      <c r="AU3013" s="575"/>
      <c r="AV3013" s="577"/>
      <c r="AW3013" s="159"/>
    </row>
    <row r="3014" spans="1:49" ht="38.25">
      <c r="A3014" s="395"/>
      <c r="B3014" s="395">
        <v>4522851700</v>
      </c>
      <c r="C3014" s="263" t="s">
        <v>10275</v>
      </c>
      <c r="D3014" s="263" t="s">
        <v>10274</v>
      </c>
      <c r="E3014" s="263" t="s">
        <v>5166</v>
      </c>
      <c r="F3014" s="263" t="s">
        <v>418</v>
      </c>
      <c r="G3014" s="263" t="s">
        <v>655</v>
      </c>
      <c r="H3014" s="263"/>
      <c r="I3014" s="263"/>
      <c r="J3014" s="263"/>
      <c r="K3014" s="263"/>
      <c r="L3014" s="263"/>
      <c r="M3014" s="263"/>
      <c r="N3014" s="263"/>
      <c r="O3014" s="158"/>
      <c r="P3014" s="296">
        <f t="shared" si="135"/>
        <v>0</v>
      </c>
      <c r="Q3014" s="263"/>
      <c r="R3014" s="263"/>
      <c r="S3014" s="263"/>
      <c r="T3014" s="263"/>
      <c r="U3014" s="263"/>
      <c r="V3014" s="263"/>
      <c r="W3014" s="263"/>
      <c r="X3014" s="158"/>
      <c r="Y3014" s="297">
        <f t="shared" si="136"/>
        <v>0</v>
      </c>
      <c r="Z3014" s="263"/>
      <c r="AA3014" s="263"/>
      <c r="AB3014" s="263"/>
      <c r="AC3014" s="263"/>
      <c r="AD3014" s="263"/>
      <c r="AE3014" s="263"/>
      <c r="AF3014" s="263"/>
      <c r="AG3014" s="158"/>
      <c r="AH3014" s="297">
        <f t="shared" si="134"/>
        <v>0</v>
      </c>
      <c r="AI3014" s="573"/>
      <c r="AJ3014" s="574" t="s">
        <v>659</v>
      </c>
      <c r="AK3014" s="574" t="s">
        <v>430</v>
      </c>
      <c r="AL3014" s="574"/>
      <c r="AM3014" s="574"/>
      <c r="AN3014" s="574"/>
      <c r="AO3014" s="574"/>
      <c r="AP3014" s="574">
        <v>2</v>
      </c>
      <c r="AQ3014" s="574" t="s">
        <v>656</v>
      </c>
      <c r="AR3014" s="574" t="s">
        <v>10462</v>
      </c>
      <c r="AS3014" s="575"/>
      <c r="AT3014" s="576"/>
      <c r="AU3014" s="575"/>
      <c r="AV3014" s="577"/>
      <c r="AW3014" s="159"/>
    </row>
    <row r="3015" spans="1:49" ht="38.25">
      <c r="A3015" s="395"/>
      <c r="B3015" s="395" t="s">
        <v>10276</v>
      </c>
      <c r="C3015" s="263" t="s">
        <v>5422</v>
      </c>
      <c r="D3015" s="263" t="s">
        <v>10277</v>
      </c>
      <c r="E3015" s="263" t="s">
        <v>5167</v>
      </c>
      <c r="F3015" s="263" t="s">
        <v>416</v>
      </c>
      <c r="G3015" s="263" t="s">
        <v>666</v>
      </c>
      <c r="H3015" s="263"/>
      <c r="I3015" s="263"/>
      <c r="J3015" s="263"/>
      <c r="K3015" s="263"/>
      <c r="L3015" s="263"/>
      <c r="M3015" s="263"/>
      <c r="N3015" s="263"/>
      <c r="O3015" s="158"/>
      <c r="P3015" s="296">
        <f t="shared" si="135"/>
        <v>0</v>
      </c>
      <c r="Q3015" s="263"/>
      <c r="R3015" s="263"/>
      <c r="S3015" s="263"/>
      <c r="T3015" s="263"/>
      <c r="U3015" s="263"/>
      <c r="V3015" s="263"/>
      <c r="W3015" s="263"/>
      <c r="X3015" s="158"/>
      <c r="Y3015" s="297">
        <f t="shared" si="136"/>
        <v>0</v>
      </c>
      <c r="Z3015" s="263"/>
      <c r="AA3015" s="263"/>
      <c r="AB3015" s="263"/>
      <c r="AC3015" s="263"/>
      <c r="AD3015" s="263"/>
      <c r="AE3015" s="263"/>
      <c r="AF3015" s="263"/>
      <c r="AG3015" s="158"/>
      <c r="AH3015" s="297">
        <f t="shared" si="134"/>
        <v>0</v>
      </c>
      <c r="AI3015" s="573"/>
      <c r="AJ3015" s="574" t="s">
        <v>659</v>
      </c>
      <c r="AK3015" s="574" t="s">
        <v>430</v>
      </c>
      <c r="AL3015" s="574"/>
      <c r="AM3015" s="574"/>
      <c r="AN3015" s="574"/>
      <c r="AO3015" s="574"/>
      <c r="AP3015" s="574">
        <v>1</v>
      </c>
      <c r="AQ3015" s="574" t="s">
        <v>656</v>
      </c>
      <c r="AR3015" s="574" t="s">
        <v>10462</v>
      </c>
      <c r="AS3015" s="575"/>
      <c r="AT3015" s="576"/>
      <c r="AU3015" s="575"/>
      <c r="AV3015" s="577"/>
      <c r="AW3015" s="159"/>
    </row>
    <row r="3016" spans="1:49" ht="38.25">
      <c r="A3016" s="395"/>
      <c r="B3016" s="395">
        <v>4453921200</v>
      </c>
      <c r="C3016" s="263" t="s">
        <v>5422</v>
      </c>
      <c r="D3016" s="263" t="s">
        <v>10277</v>
      </c>
      <c r="E3016" s="263" t="s">
        <v>5168</v>
      </c>
      <c r="F3016" s="263" t="s">
        <v>416</v>
      </c>
      <c r="G3016" s="263" t="s">
        <v>666</v>
      </c>
      <c r="H3016" s="263"/>
      <c r="I3016" s="263"/>
      <c r="J3016" s="263"/>
      <c r="K3016" s="263"/>
      <c r="L3016" s="263"/>
      <c r="M3016" s="263"/>
      <c r="N3016" s="263"/>
      <c r="O3016" s="158"/>
      <c r="P3016" s="296">
        <f t="shared" si="135"/>
        <v>0</v>
      </c>
      <c r="Q3016" s="263"/>
      <c r="R3016" s="263"/>
      <c r="S3016" s="263"/>
      <c r="T3016" s="263"/>
      <c r="U3016" s="263"/>
      <c r="V3016" s="263"/>
      <c r="W3016" s="263"/>
      <c r="X3016" s="158"/>
      <c r="Y3016" s="297">
        <f t="shared" si="136"/>
        <v>0</v>
      </c>
      <c r="Z3016" s="263"/>
      <c r="AA3016" s="263"/>
      <c r="AB3016" s="263"/>
      <c r="AC3016" s="263"/>
      <c r="AD3016" s="263"/>
      <c r="AE3016" s="263"/>
      <c r="AF3016" s="263"/>
      <c r="AG3016" s="158"/>
      <c r="AH3016" s="297">
        <f t="shared" si="134"/>
        <v>0</v>
      </c>
      <c r="AI3016" s="573"/>
      <c r="AJ3016" s="574" t="s">
        <v>659</v>
      </c>
      <c r="AK3016" s="574" t="s">
        <v>430</v>
      </c>
      <c r="AL3016" s="574"/>
      <c r="AM3016" s="574"/>
      <c r="AN3016" s="574"/>
      <c r="AO3016" s="574"/>
      <c r="AP3016" s="574">
        <v>1</v>
      </c>
      <c r="AQ3016" s="574" t="s">
        <v>656</v>
      </c>
      <c r="AR3016" s="574" t="s">
        <v>10462</v>
      </c>
      <c r="AS3016" s="575"/>
      <c r="AT3016" s="576"/>
      <c r="AU3016" s="575"/>
      <c r="AV3016" s="577"/>
      <c r="AW3016" s="159"/>
    </row>
    <row r="3017" spans="1:49" ht="38.25">
      <c r="A3017" s="395"/>
      <c r="B3017" s="395" t="s">
        <v>10278</v>
      </c>
      <c r="C3017" s="263" t="s">
        <v>10279</v>
      </c>
      <c r="D3017" s="263" t="s">
        <v>10280</v>
      </c>
      <c r="E3017" s="263" t="s">
        <v>5169</v>
      </c>
      <c r="F3017" s="263" t="s">
        <v>418</v>
      </c>
      <c r="G3017" s="263" t="s">
        <v>655</v>
      </c>
      <c r="H3017" s="263"/>
      <c r="I3017" s="263"/>
      <c r="J3017" s="263"/>
      <c r="K3017" s="263"/>
      <c r="L3017" s="263"/>
      <c r="M3017" s="263"/>
      <c r="N3017" s="263"/>
      <c r="O3017" s="158"/>
      <c r="P3017" s="296">
        <f t="shared" si="135"/>
        <v>0</v>
      </c>
      <c r="Q3017" s="263"/>
      <c r="R3017" s="263"/>
      <c r="S3017" s="263"/>
      <c r="T3017" s="263"/>
      <c r="U3017" s="263"/>
      <c r="V3017" s="263"/>
      <c r="W3017" s="263"/>
      <c r="X3017" s="158"/>
      <c r="Y3017" s="297">
        <f t="shared" si="136"/>
        <v>0</v>
      </c>
      <c r="Z3017" s="263"/>
      <c r="AA3017" s="263"/>
      <c r="AB3017" s="263"/>
      <c r="AC3017" s="263"/>
      <c r="AD3017" s="263"/>
      <c r="AE3017" s="263"/>
      <c r="AF3017" s="263"/>
      <c r="AG3017" s="158"/>
      <c r="AH3017" s="297">
        <f t="shared" si="134"/>
        <v>0</v>
      </c>
      <c r="AI3017" s="573"/>
      <c r="AJ3017" s="574" t="s">
        <v>659</v>
      </c>
      <c r="AK3017" s="574" t="s">
        <v>430</v>
      </c>
      <c r="AL3017" s="574"/>
      <c r="AM3017" s="574"/>
      <c r="AN3017" s="574"/>
      <c r="AO3017" s="574"/>
      <c r="AP3017" s="574">
        <v>2</v>
      </c>
      <c r="AQ3017" s="574" t="s">
        <v>656</v>
      </c>
      <c r="AR3017" s="574" t="s">
        <v>10461</v>
      </c>
      <c r="AS3017" s="575"/>
      <c r="AT3017" s="576"/>
      <c r="AU3017" s="575"/>
      <c r="AV3017" s="577"/>
      <c r="AW3017" s="159"/>
    </row>
    <row r="3018" spans="1:49" ht="38.25">
      <c r="A3018" s="395"/>
      <c r="B3018" s="395" t="s">
        <v>10281</v>
      </c>
      <c r="C3018" s="263" t="s">
        <v>10282</v>
      </c>
      <c r="D3018" s="263" t="s">
        <v>10283</v>
      </c>
      <c r="E3018" s="263" t="s">
        <v>5170</v>
      </c>
      <c r="F3018" s="263" t="s">
        <v>418</v>
      </c>
      <c r="G3018" s="263" t="s">
        <v>655</v>
      </c>
      <c r="H3018" s="263"/>
      <c r="I3018" s="263"/>
      <c r="J3018" s="263"/>
      <c r="K3018" s="263"/>
      <c r="L3018" s="263"/>
      <c r="M3018" s="263"/>
      <c r="N3018" s="263"/>
      <c r="O3018" s="158"/>
      <c r="P3018" s="296">
        <f t="shared" si="135"/>
        <v>0</v>
      </c>
      <c r="Q3018" s="263"/>
      <c r="R3018" s="263"/>
      <c r="S3018" s="263"/>
      <c r="T3018" s="263"/>
      <c r="U3018" s="263"/>
      <c r="V3018" s="263"/>
      <c r="W3018" s="263"/>
      <c r="X3018" s="158"/>
      <c r="Y3018" s="297">
        <f t="shared" si="136"/>
        <v>0</v>
      </c>
      <c r="Z3018" s="263"/>
      <c r="AA3018" s="263"/>
      <c r="AB3018" s="263"/>
      <c r="AC3018" s="263"/>
      <c r="AD3018" s="263"/>
      <c r="AE3018" s="263"/>
      <c r="AF3018" s="263"/>
      <c r="AG3018" s="158"/>
      <c r="AH3018" s="297">
        <f t="shared" si="134"/>
        <v>0</v>
      </c>
      <c r="AI3018" s="573"/>
      <c r="AJ3018" s="574" t="s">
        <v>659</v>
      </c>
      <c r="AK3018" s="574" t="s">
        <v>430</v>
      </c>
      <c r="AL3018" s="574"/>
      <c r="AM3018" s="574"/>
      <c r="AN3018" s="574"/>
      <c r="AO3018" s="574"/>
      <c r="AP3018" s="574">
        <v>2</v>
      </c>
      <c r="AQ3018" s="574" t="s">
        <v>656</v>
      </c>
      <c r="AR3018" s="574" t="s">
        <v>10461</v>
      </c>
      <c r="AS3018" s="575"/>
      <c r="AT3018" s="576"/>
      <c r="AU3018" s="575"/>
      <c r="AV3018" s="577"/>
      <c r="AW3018" s="159"/>
    </row>
    <row r="3019" spans="1:49" ht="38.25">
      <c r="A3019" s="395"/>
      <c r="B3019" s="395" t="s">
        <v>10284</v>
      </c>
      <c r="C3019" s="263" t="s">
        <v>10285</v>
      </c>
      <c r="D3019" s="263" t="s">
        <v>10286</v>
      </c>
      <c r="E3019" s="263" t="s">
        <v>5171</v>
      </c>
      <c r="F3019" s="263" t="s">
        <v>416</v>
      </c>
      <c r="G3019" s="263" t="s">
        <v>666</v>
      </c>
      <c r="H3019" s="263"/>
      <c r="I3019" s="263"/>
      <c r="J3019" s="263"/>
      <c r="K3019" s="263"/>
      <c r="L3019" s="263"/>
      <c r="M3019" s="263"/>
      <c r="N3019" s="263"/>
      <c r="O3019" s="158"/>
      <c r="P3019" s="296">
        <f t="shared" si="135"/>
        <v>0</v>
      </c>
      <c r="Q3019" s="263"/>
      <c r="R3019" s="263"/>
      <c r="S3019" s="263"/>
      <c r="T3019" s="263"/>
      <c r="U3019" s="263"/>
      <c r="V3019" s="263"/>
      <c r="W3019" s="263"/>
      <c r="X3019" s="158"/>
      <c r="Y3019" s="297">
        <f t="shared" si="136"/>
        <v>0</v>
      </c>
      <c r="Z3019" s="263"/>
      <c r="AA3019" s="263"/>
      <c r="AB3019" s="263"/>
      <c r="AC3019" s="263"/>
      <c r="AD3019" s="263"/>
      <c r="AE3019" s="263"/>
      <c r="AF3019" s="263"/>
      <c r="AG3019" s="158"/>
      <c r="AH3019" s="297">
        <f t="shared" si="134"/>
        <v>0</v>
      </c>
      <c r="AI3019" s="573"/>
      <c r="AJ3019" s="574" t="s">
        <v>659</v>
      </c>
      <c r="AK3019" s="574" t="s">
        <v>430</v>
      </c>
      <c r="AL3019" s="574"/>
      <c r="AM3019" s="574"/>
      <c r="AN3019" s="574"/>
      <c r="AO3019" s="574"/>
      <c r="AP3019" s="574">
        <v>1</v>
      </c>
      <c r="AQ3019" s="574" t="s">
        <v>656</v>
      </c>
      <c r="AR3019" s="574" t="s">
        <v>10462</v>
      </c>
      <c r="AS3019" s="575"/>
      <c r="AT3019" s="576"/>
      <c r="AU3019" s="575"/>
      <c r="AV3019" s="577"/>
      <c r="AW3019" s="159"/>
    </row>
    <row r="3020" spans="1:49" ht="38.25">
      <c r="A3020" s="395"/>
      <c r="B3020" s="395">
        <v>4525551800</v>
      </c>
      <c r="C3020" s="263" t="s">
        <v>10287</v>
      </c>
      <c r="D3020" s="263" t="s">
        <v>10286</v>
      </c>
      <c r="E3020" s="263" t="s">
        <v>5172</v>
      </c>
      <c r="F3020" s="263" t="s">
        <v>416</v>
      </c>
      <c r="G3020" s="263" t="s">
        <v>666</v>
      </c>
      <c r="H3020" s="263"/>
      <c r="I3020" s="263"/>
      <c r="J3020" s="263"/>
      <c r="K3020" s="263"/>
      <c r="L3020" s="263"/>
      <c r="M3020" s="263"/>
      <c r="N3020" s="263"/>
      <c r="O3020" s="158"/>
      <c r="P3020" s="296">
        <f t="shared" si="135"/>
        <v>0</v>
      </c>
      <c r="Q3020" s="263"/>
      <c r="R3020" s="263"/>
      <c r="S3020" s="263"/>
      <c r="T3020" s="263"/>
      <c r="U3020" s="263"/>
      <c r="V3020" s="263"/>
      <c r="W3020" s="263"/>
      <c r="X3020" s="158"/>
      <c r="Y3020" s="297">
        <f t="shared" si="136"/>
        <v>0</v>
      </c>
      <c r="Z3020" s="263"/>
      <c r="AA3020" s="263"/>
      <c r="AB3020" s="263"/>
      <c r="AC3020" s="263"/>
      <c r="AD3020" s="263"/>
      <c r="AE3020" s="263"/>
      <c r="AF3020" s="263"/>
      <c r="AG3020" s="158"/>
      <c r="AH3020" s="297">
        <f t="shared" si="134"/>
        <v>0</v>
      </c>
      <c r="AI3020" s="573"/>
      <c r="AJ3020" s="574" t="s">
        <v>659</v>
      </c>
      <c r="AK3020" s="574" t="s">
        <v>430</v>
      </c>
      <c r="AL3020" s="574"/>
      <c r="AM3020" s="574"/>
      <c r="AN3020" s="574"/>
      <c r="AO3020" s="574"/>
      <c r="AP3020" s="574">
        <v>1</v>
      </c>
      <c r="AQ3020" s="574" t="s">
        <v>656</v>
      </c>
      <c r="AR3020" s="574" t="s">
        <v>10462</v>
      </c>
      <c r="AS3020" s="575"/>
      <c r="AT3020" s="576"/>
      <c r="AU3020" s="575"/>
      <c r="AV3020" s="577"/>
      <c r="AW3020" s="159"/>
    </row>
    <row r="3021" spans="1:49" ht="38.25">
      <c r="A3021" s="395"/>
      <c r="B3021" s="395">
        <v>4525551800</v>
      </c>
      <c r="C3021" s="263" t="s">
        <v>10288</v>
      </c>
      <c r="D3021" s="263" t="s">
        <v>10286</v>
      </c>
      <c r="E3021" s="263" t="s">
        <v>5173</v>
      </c>
      <c r="F3021" s="263" t="s">
        <v>416</v>
      </c>
      <c r="G3021" s="263" t="s">
        <v>655</v>
      </c>
      <c r="H3021" s="263"/>
      <c r="I3021" s="263"/>
      <c r="J3021" s="263"/>
      <c r="K3021" s="263"/>
      <c r="L3021" s="263"/>
      <c r="M3021" s="263"/>
      <c r="N3021" s="263"/>
      <c r="O3021" s="158"/>
      <c r="P3021" s="296">
        <f t="shared" si="135"/>
        <v>0</v>
      </c>
      <c r="Q3021" s="263"/>
      <c r="R3021" s="263"/>
      <c r="S3021" s="263"/>
      <c r="T3021" s="263"/>
      <c r="U3021" s="263"/>
      <c r="V3021" s="263"/>
      <c r="W3021" s="263"/>
      <c r="X3021" s="158"/>
      <c r="Y3021" s="297">
        <f t="shared" si="136"/>
        <v>0</v>
      </c>
      <c r="Z3021" s="263"/>
      <c r="AA3021" s="263"/>
      <c r="AB3021" s="263"/>
      <c r="AC3021" s="263"/>
      <c r="AD3021" s="263"/>
      <c r="AE3021" s="263"/>
      <c r="AF3021" s="263"/>
      <c r="AG3021" s="158"/>
      <c r="AH3021" s="297">
        <f t="shared" si="134"/>
        <v>0</v>
      </c>
      <c r="AI3021" s="573"/>
      <c r="AJ3021" s="574" t="s">
        <v>659</v>
      </c>
      <c r="AK3021" s="574" t="s">
        <v>430</v>
      </c>
      <c r="AL3021" s="574"/>
      <c r="AM3021" s="574"/>
      <c r="AN3021" s="574"/>
      <c r="AO3021" s="574"/>
      <c r="AP3021" s="574">
        <v>1</v>
      </c>
      <c r="AQ3021" s="574" t="s">
        <v>656</v>
      </c>
      <c r="AR3021" s="574" t="s">
        <v>10462</v>
      </c>
      <c r="AS3021" s="575"/>
      <c r="AT3021" s="576"/>
      <c r="AU3021" s="575"/>
      <c r="AV3021" s="577"/>
      <c r="AW3021" s="159"/>
    </row>
    <row r="3022" spans="1:49" ht="38.25">
      <c r="A3022" s="395"/>
      <c r="B3022" s="395">
        <v>4525551800</v>
      </c>
      <c r="C3022" s="263" t="s">
        <v>10287</v>
      </c>
      <c r="D3022" s="263" t="s">
        <v>10286</v>
      </c>
      <c r="E3022" s="263" t="s">
        <v>5174</v>
      </c>
      <c r="F3022" s="263" t="s">
        <v>418</v>
      </c>
      <c r="G3022" s="263" t="s">
        <v>666</v>
      </c>
      <c r="H3022" s="263"/>
      <c r="I3022" s="263"/>
      <c r="J3022" s="263"/>
      <c r="K3022" s="263"/>
      <c r="L3022" s="263"/>
      <c r="M3022" s="263"/>
      <c r="N3022" s="263"/>
      <c r="O3022" s="158"/>
      <c r="P3022" s="296">
        <f t="shared" si="135"/>
        <v>0</v>
      </c>
      <c r="Q3022" s="263"/>
      <c r="R3022" s="263"/>
      <c r="S3022" s="263"/>
      <c r="T3022" s="263"/>
      <c r="U3022" s="263"/>
      <c r="V3022" s="263"/>
      <c r="W3022" s="263"/>
      <c r="X3022" s="158"/>
      <c r="Y3022" s="297">
        <f t="shared" si="136"/>
        <v>0</v>
      </c>
      <c r="Z3022" s="263"/>
      <c r="AA3022" s="263"/>
      <c r="AB3022" s="263"/>
      <c r="AC3022" s="263"/>
      <c r="AD3022" s="263"/>
      <c r="AE3022" s="263"/>
      <c r="AF3022" s="263"/>
      <c r="AG3022" s="158"/>
      <c r="AH3022" s="297">
        <f t="shared" si="134"/>
        <v>0</v>
      </c>
      <c r="AI3022" s="573"/>
      <c r="AJ3022" s="574" t="s">
        <v>659</v>
      </c>
      <c r="AK3022" s="574" t="s">
        <v>430</v>
      </c>
      <c r="AL3022" s="574"/>
      <c r="AM3022" s="574"/>
      <c r="AN3022" s="574"/>
      <c r="AO3022" s="574"/>
      <c r="AP3022" s="574">
        <v>2</v>
      </c>
      <c r="AQ3022" s="574" t="s">
        <v>656</v>
      </c>
      <c r="AR3022" s="574" t="s">
        <v>10461</v>
      </c>
      <c r="AS3022" s="575"/>
      <c r="AT3022" s="576"/>
      <c r="AU3022" s="575"/>
      <c r="AV3022" s="577"/>
      <c r="AW3022" s="159"/>
    </row>
    <row r="3023" spans="1:49" ht="38.25">
      <c r="A3023" s="395"/>
      <c r="B3023" s="395">
        <v>4525551800</v>
      </c>
      <c r="C3023" s="263" t="s">
        <v>10289</v>
      </c>
      <c r="D3023" s="263" t="s">
        <v>10286</v>
      </c>
      <c r="E3023" s="263" t="s">
        <v>5175</v>
      </c>
      <c r="F3023" s="263" t="s">
        <v>420</v>
      </c>
      <c r="G3023" s="263" t="s">
        <v>655</v>
      </c>
      <c r="H3023" s="263"/>
      <c r="I3023" s="263"/>
      <c r="J3023" s="263"/>
      <c r="K3023" s="263"/>
      <c r="L3023" s="263"/>
      <c r="M3023" s="263"/>
      <c r="N3023" s="263"/>
      <c r="O3023" s="158"/>
      <c r="P3023" s="296">
        <f t="shared" si="135"/>
        <v>0</v>
      </c>
      <c r="Q3023" s="263"/>
      <c r="R3023" s="263"/>
      <c r="S3023" s="263"/>
      <c r="T3023" s="263"/>
      <c r="U3023" s="263"/>
      <c r="V3023" s="263"/>
      <c r="W3023" s="263"/>
      <c r="X3023" s="158"/>
      <c r="Y3023" s="297">
        <f t="shared" si="136"/>
        <v>0</v>
      </c>
      <c r="Z3023" s="263"/>
      <c r="AA3023" s="263"/>
      <c r="AB3023" s="263"/>
      <c r="AC3023" s="263"/>
      <c r="AD3023" s="263"/>
      <c r="AE3023" s="263"/>
      <c r="AF3023" s="263"/>
      <c r="AG3023" s="158"/>
      <c r="AH3023" s="297">
        <f t="shared" si="134"/>
        <v>0</v>
      </c>
      <c r="AI3023" s="573"/>
      <c r="AJ3023" s="574" t="s">
        <v>659</v>
      </c>
      <c r="AK3023" s="574" t="s">
        <v>430</v>
      </c>
      <c r="AL3023" s="574"/>
      <c r="AM3023" s="574"/>
      <c r="AN3023" s="574"/>
      <c r="AO3023" s="574"/>
      <c r="AP3023" s="574">
        <v>6</v>
      </c>
      <c r="AQ3023" s="574" t="s">
        <v>656</v>
      </c>
      <c r="AR3023" s="574" t="s">
        <v>10461</v>
      </c>
      <c r="AS3023" s="575"/>
      <c r="AT3023" s="576"/>
      <c r="AU3023" s="575"/>
      <c r="AV3023" s="577"/>
      <c r="AW3023" s="159"/>
    </row>
    <row r="3024" spans="1:49" ht="38.25">
      <c r="A3024" s="395"/>
      <c r="B3024" s="395">
        <v>4525551800</v>
      </c>
      <c r="C3024" s="263" t="s">
        <v>10290</v>
      </c>
      <c r="D3024" s="263" t="s">
        <v>10286</v>
      </c>
      <c r="E3024" s="263" t="s">
        <v>5176</v>
      </c>
      <c r="F3024" s="263" t="s">
        <v>420</v>
      </c>
      <c r="G3024" s="263" t="s">
        <v>655</v>
      </c>
      <c r="H3024" s="263"/>
      <c r="I3024" s="263"/>
      <c r="J3024" s="263"/>
      <c r="K3024" s="263"/>
      <c r="L3024" s="263"/>
      <c r="M3024" s="263"/>
      <c r="N3024" s="263"/>
      <c r="O3024" s="158"/>
      <c r="P3024" s="296">
        <f t="shared" si="135"/>
        <v>0</v>
      </c>
      <c r="Q3024" s="263"/>
      <c r="R3024" s="263"/>
      <c r="S3024" s="263"/>
      <c r="T3024" s="263"/>
      <c r="U3024" s="263"/>
      <c r="V3024" s="263"/>
      <c r="W3024" s="263"/>
      <c r="X3024" s="158"/>
      <c r="Y3024" s="297">
        <f t="shared" si="136"/>
        <v>0</v>
      </c>
      <c r="Z3024" s="263"/>
      <c r="AA3024" s="263"/>
      <c r="AB3024" s="263"/>
      <c r="AC3024" s="263"/>
      <c r="AD3024" s="263"/>
      <c r="AE3024" s="263"/>
      <c r="AF3024" s="263"/>
      <c r="AG3024" s="158"/>
      <c r="AH3024" s="297">
        <f t="shared" si="134"/>
        <v>0</v>
      </c>
      <c r="AI3024" s="573"/>
      <c r="AJ3024" s="574" t="s">
        <v>659</v>
      </c>
      <c r="AK3024" s="574" t="s">
        <v>430</v>
      </c>
      <c r="AL3024" s="574"/>
      <c r="AM3024" s="574"/>
      <c r="AN3024" s="574"/>
      <c r="AO3024" s="574"/>
      <c r="AP3024" s="574">
        <v>13</v>
      </c>
      <c r="AQ3024" s="574" t="s">
        <v>656</v>
      </c>
      <c r="AR3024" s="574" t="s">
        <v>10461</v>
      </c>
      <c r="AS3024" s="575"/>
      <c r="AT3024" s="576"/>
      <c r="AU3024" s="575"/>
      <c r="AV3024" s="577"/>
      <c r="AW3024" s="159"/>
    </row>
    <row r="3025" spans="1:49" ht="38.25">
      <c r="A3025" s="395"/>
      <c r="B3025" s="395" t="s">
        <v>10291</v>
      </c>
      <c r="C3025" s="263" t="s">
        <v>5473</v>
      </c>
      <c r="D3025" s="263" t="s">
        <v>10292</v>
      </c>
      <c r="E3025" s="263" t="s">
        <v>5177</v>
      </c>
      <c r="F3025" s="263" t="s">
        <v>416</v>
      </c>
      <c r="G3025" s="263" t="s">
        <v>666</v>
      </c>
      <c r="H3025" s="263"/>
      <c r="I3025" s="263"/>
      <c r="J3025" s="263"/>
      <c r="K3025" s="263"/>
      <c r="L3025" s="263"/>
      <c r="M3025" s="263"/>
      <c r="N3025" s="263"/>
      <c r="O3025" s="158"/>
      <c r="P3025" s="296">
        <f t="shared" si="135"/>
        <v>0</v>
      </c>
      <c r="Q3025" s="263"/>
      <c r="R3025" s="263"/>
      <c r="S3025" s="263"/>
      <c r="T3025" s="263"/>
      <c r="U3025" s="263"/>
      <c r="V3025" s="263"/>
      <c r="W3025" s="263"/>
      <c r="X3025" s="158"/>
      <c r="Y3025" s="297">
        <f t="shared" si="136"/>
        <v>0</v>
      </c>
      <c r="Z3025" s="263"/>
      <c r="AA3025" s="263"/>
      <c r="AB3025" s="263"/>
      <c r="AC3025" s="263"/>
      <c r="AD3025" s="263"/>
      <c r="AE3025" s="263"/>
      <c r="AF3025" s="263"/>
      <c r="AG3025" s="158"/>
      <c r="AH3025" s="297">
        <f t="shared" si="134"/>
        <v>0</v>
      </c>
      <c r="AI3025" s="573"/>
      <c r="AJ3025" s="574" t="s">
        <v>659</v>
      </c>
      <c r="AK3025" s="574" t="s">
        <v>430</v>
      </c>
      <c r="AL3025" s="574"/>
      <c r="AM3025" s="574"/>
      <c r="AN3025" s="574"/>
      <c r="AO3025" s="574"/>
      <c r="AP3025" s="574">
        <v>1</v>
      </c>
      <c r="AQ3025" s="574" t="s">
        <v>656</v>
      </c>
      <c r="AR3025" s="574" t="s">
        <v>10462</v>
      </c>
      <c r="AS3025" s="575"/>
      <c r="AT3025" s="576"/>
      <c r="AU3025" s="575"/>
      <c r="AV3025" s="577"/>
      <c r="AW3025" s="159"/>
    </row>
    <row r="3026" spans="1:49" ht="38.25">
      <c r="A3026" s="395"/>
      <c r="B3026" s="395" t="s">
        <v>10293</v>
      </c>
      <c r="C3026" s="263" t="s">
        <v>6151</v>
      </c>
      <c r="D3026" s="263" t="s">
        <v>6152</v>
      </c>
      <c r="E3026" s="263" t="s">
        <v>5178</v>
      </c>
      <c r="F3026" s="263" t="s">
        <v>418</v>
      </c>
      <c r="G3026" s="263" t="s">
        <v>655</v>
      </c>
      <c r="H3026" s="263"/>
      <c r="I3026" s="263"/>
      <c r="J3026" s="263"/>
      <c r="K3026" s="263"/>
      <c r="L3026" s="263"/>
      <c r="M3026" s="263"/>
      <c r="N3026" s="263"/>
      <c r="O3026" s="158"/>
      <c r="P3026" s="296">
        <f t="shared" si="135"/>
        <v>0</v>
      </c>
      <c r="Q3026" s="263"/>
      <c r="R3026" s="263"/>
      <c r="S3026" s="263"/>
      <c r="T3026" s="263"/>
      <c r="U3026" s="263"/>
      <c r="V3026" s="263"/>
      <c r="W3026" s="263"/>
      <c r="X3026" s="158"/>
      <c r="Y3026" s="297">
        <f t="shared" si="136"/>
        <v>0</v>
      </c>
      <c r="Z3026" s="263"/>
      <c r="AA3026" s="263"/>
      <c r="AB3026" s="263"/>
      <c r="AC3026" s="263"/>
      <c r="AD3026" s="263"/>
      <c r="AE3026" s="263"/>
      <c r="AF3026" s="263"/>
      <c r="AG3026" s="158"/>
      <c r="AH3026" s="297">
        <f t="shared" si="134"/>
        <v>0</v>
      </c>
      <c r="AI3026" s="573"/>
      <c r="AJ3026" s="574" t="s">
        <v>659</v>
      </c>
      <c r="AK3026" s="574" t="s">
        <v>430</v>
      </c>
      <c r="AL3026" s="574"/>
      <c r="AM3026" s="574"/>
      <c r="AN3026" s="574"/>
      <c r="AO3026" s="574"/>
      <c r="AP3026" s="574">
        <v>2</v>
      </c>
      <c r="AQ3026" s="574" t="s">
        <v>656</v>
      </c>
      <c r="AR3026" s="574" t="s">
        <v>10461</v>
      </c>
      <c r="AS3026" s="575"/>
      <c r="AT3026" s="576"/>
      <c r="AU3026" s="575"/>
      <c r="AV3026" s="577"/>
      <c r="AW3026" s="159"/>
    </row>
    <row r="3027" spans="1:49" ht="38.25">
      <c r="A3027" s="395"/>
      <c r="B3027" s="395">
        <v>4521030200</v>
      </c>
      <c r="C3027" s="263" t="s">
        <v>6151</v>
      </c>
      <c r="D3027" s="263" t="s">
        <v>6152</v>
      </c>
      <c r="E3027" s="263" t="s">
        <v>5179</v>
      </c>
      <c r="F3027" s="263" t="s">
        <v>418</v>
      </c>
      <c r="G3027" s="263" t="s">
        <v>655</v>
      </c>
      <c r="H3027" s="263"/>
      <c r="I3027" s="263"/>
      <c r="J3027" s="263"/>
      <c r="K3027" s="263"/>
      <c r="L3027" s="263"/>
      <c r="M3027" s="263"/>
      <c r="N3027" s="263"/>
      <c r="O3027" s="158"/>
      <c r="P3027" s="296">
        <f t="shared" si="135"/>
        <v>0</v>
      </c>
      <c r="Q3027" s="263"/>
      <c r="R3027" s="263"/>
      <c r="S3027" s="263"/>
      <c r="T3027" s="263"/>
      <c r="U3027" s="263"/>
      <c r="V3027" s="263"/>
      <c r="W3027" s="263"/>
      <c r="X3027" s="158"/>
      <c r="Y3027" s="297">
        <f t="shared" si="136"/>
        <v>0</v>
      </c>
      <c r="Z3027" s="263"/>
      <c r="AA3027" s="263"/>
      <c r="AB3027" s="263"/>
      <c r="AC3027" s="263"/>
      <c r="AD3027" s="263"/>
      <c r="AE3027" s="263"/>
      <c r="AF3027" s="263"/>
      <c r="AG3027" s="158"/>
      <c r="AH3027" s="297">
        <f t="shared" si="134"/>
        <v>0</v>
      </c>
      <c r="AI3027" s="573"/>
      <c r="AJ3027" s="574" t="s">
        <v>659</v>
      </c>
      <c r="AK3027" s="574" t="s">
        <v>430</v>
      </c>
      <c r="AL3027" s="574"/>
      <c r="AM3027" s="574"/>
      <c r="AN3027" s="574"/>
      <c r="AO3027" s="574"/>
      <c r="AP3027" s="574">
        <v>4</v>
      </c>
      <c r="AQ3027" s="574" t="s">
        <v>656</v>
      </c>
      <c r="AR3027" s="574" t="s">
        <v>10461</v>
      </c>
      <c r="AS3027" s="575"/>
      <c r="AT3027" s="576"/>
      <c r="AU3027" s="575"/>
      <c r="AV3027" s="577"/>
      <c r="AW3027" s="159"/>
    </row>
    <row r="3028" spans="1:49" ht="38.25">
      <c r="A3028" s="395"/>
      <c r="B3028" s="395" t="s">
        <v>10294</v>
      </c>
      <c r="C3028" s="263" t="s">
        <v>10295</v>
      </c>
      <c r="D3028" s="263" t="s">
        <v>10296</v>
      </c>
      <c r="E3028" s="263" t="s">
        <v>5180</v>
      </c>
      <c r="F3028" s="263" t="s">
        <v>416</v>
      </c>
      <c r="G3028" s="263" t="s">
        <v>666</v>
      </c>
      <c r="H3028" s="263"/>
      <c r="I3028" s="263"/>
      <c r="J3028" s="263"/>
      <c r="K3028" s="263"/>
      <c r="L3028" s="263"/>
      <c r="M3028" s="263"/>
      <c r="N3028" s="263"/>
      <c r="O3028" s="158"/>
      <c r="P3028" s="296">
        <f t="shared" si="135"/>
        <v>0</v>
      </c>
      <c r="Q3028" s="263"/>
      <c r="R3028" s="263"/>
      <c r="S3028" s="263"/>
      <c r="T3028" s="263"/>
      <c r="U3028" s="263"/>
      <c r="V3028" s="263"/>
      <c r="W3028" s="263"/>
      <c r="X3028" s="158"/>
      <c r="Y3028" s="297">
        <f t="shared" si="136"/>
        <v>0</v>
      </c>
      <c r="Z3028" s="263"/>
      <c r="AA3028" s="263"/>
      <c r="AB3028" s="263"/>
      <c r="AC3028" s="263"/>
      <c r="AD3028" s="263"/>
      <c r="AE3028" s="263"/>
      <c r="AF3028" s="263"/>
      <c r="AG3028" s="158"/>
      <c r="AH3028" s="297">
        <f t="shared" si="134"/>
        <v>0</v>
      </c>
      <c r="AI3028" s="573"/>
      <c r="AJ3028" s="574" t="s">
        <v>659</v>
      </c>
      <c r="AK3028" s="574" t="s">
        <v>430</v>
      </c>
      <c r="AL3028" s="574"/>
      <c r="AM3028" s="574"/>
      <c r="AN3028" s="574"/>
      <c r="AO3028" s="574"/>
      <c r="AP3028" s="574">
        <v>1</v>
      </c>
      <c r="AQ3028" s="574" t="s">
        <v>656</v>
      </c>
      <c r="AR3028" s="574" t="s">
        <v>10462</v>
      </c>
      <c r="AS3028" s="575"/>
      <c r="AT3028" s="576"/>
      <c r="AU3028" s="575"/>
      <c r="AV3028" s="577"/>
      <c r="AW3028" s="159"/>
    </row>
    <row r="3029" spans="1:49" ht="38.25">
      <c r="A3029" s="395"/>
      <c r="B3029" s="395" t="s">
        <v>10297</v>
      </c>
      <c r="C3029" s="263" t="s">
        <v>10298</v>
      </c>
      <c r="D3029" s="263" t="s">
        <v>10299</v>
      </c>
      <c r="E3029" s="263" t="s">
        <v>5181</v>
      </c>
      <c r="F3029" s="263" t="s">
        <v>416</v>
      </c>
      <c r="G3029" s="263" t="s">
        <v>666</v>
      </c>
      <c r="H3029" s="263"/>
      <c r="I3029" s="263"/>
      <c r="J3029" s="263"/>
      <c r="K3029" s="263"/>
      <c r="L3029" s="263"/>
      <c r="M3029" s="263"/>
      <c r="N3029" s="263"/>
      <c r="O3029" s="158"/>
      <c r="P3029" s="296">
        <f t="shared" si="135"/>
        <v>0</v>
      </c>
      <c r="Q3029" s="263"/>
      <c r="R3029" s="263"/>
      <c r="S3029" s="263"/>
      <c r="T3029" s="263"/>
      <c r="U3029" s="263"/>
      <c r="V3029" s="263"/>
      <c r="W3029" s="263"/>
      <c r="X3029" s="158"/>
      <c r="Y3029" s="297">
        <f t="shared" si="136"/>
        <v>0</v>
      </c>
      <c r="Z3029" s="263"/>
      <c r="AA3029" s="263"/>
      <c r="AB3029" s="263"/>
      <c r="AC3029" s="263"/>
      <c r="AD3029" s="263"/>
      <c r="AE3029" s="263"/>
      <c r="AF3029" s="263"/>
      <c r="AG3029" s="158"/>
      <c r="AH3029" s="297">
        <f t="shared" si="134"/>
        <v>0</v>
      </c>
      <c r="AI3029" s="573"/>
      <c r="AJ3029" s="574" t="s">
        <v>659</v>
      </c>
      <c r="AK3029" s="574" t="s">
        <v>430</v>
      </c>
      <c r="AL3029" s="574"/>
      <c r="AM3029" s="574"/>
      <c r="AN3029" s="574"/>
      <c r="AO3029" s="574"/>
      <c r="AP3029" s="574">
        <v>1</v>
      </c>
      <c r="AQ3029" s="574" t="s">
        <v>656</v>
      </c>
      <c r="AR3029" s="574" t="s">
        <v>10462</v>
      </c>
      <c r="AS3029" s="575"/>
      <c r="AT3029" s="576"/>
      <c r="AU3029" s="575"/>
      <c r="AV3029" s="577"/>
      <c r="AW3029" s="159"/>
    </row>
    <row r="3030" spans="1:49" ht="38.25">
      <c r="A3030" s="395"/>
      <c r="B3030" s="395" t="s">
        <v>10300</v>
      </c>
      <c r="C3030" s="263" t="s">
        <v>10301</v>
      </c>
      <c r="D3030" s="263" t="s">
        <v>10302</v>
      </c>
      <c r="E3030" s="263" t="s">
        <v>5182</v>
      </c>
      <c r="F3030" s="263" t="s">
        <v>416</v>
      </c>
      <c r="G3030" s="263" t="s">
        <v>666</v>
      </c>
      <c r="H3030" s="263"/>
      <c r="I3030" s="263"/>
      <c r="J3030" s="263"/>
      <c r="K3030" s="263"/>
      <c r="L3030" s="263"/>
      <c r="M3030" s="263"/>
      <c r="N3030" s="263"/>
      <c r="O3030" s="158"/>
      <c r="P3030" s="296">
        <f t="shared" si="135"/>
        <v>0</v>
      </c>
      <c r="Q3030" s="263"/>
      <c r="R3030" s="263"/>
      <c r="S3030" s="263"/>
      <c r="T3030" s="263"/>
      <c r="U3030" s="263"/>
      <c r="V3030" s="263"/>
      <c r="W3030" s="263"/>
      <c r="X3030" s="158"/>
      <c r="Y3030" s="297">
        <f t="shared" si="136"/>
        <v>0</v>
      </c>
      <c r="Z3030" s="263"/>
      <c r="AA3030" s="263"/>
      <c r="AB3030" s="263"/>
      <c r="AC3030" s="263"/>
      <c r="AD3030" s="263"/>
      <c r="AE3030" s="263"/>
      <c r="AF3030" s="263"/>
      <c r="AG3030" s="158"/>
      <c r="AH3030" s="297">
        <f t="shared" si="134"/>
        <v>0</v>
      </c>
      <c r="AI3030" s="573"/>
      <c r="AJ3030" s="574" t="s">
        <v>659</v>
      </c>
      <c r="AK3030" s="574" t="s">
        <v>430</v>
      </c>
      <c r="AL3030" s="574"/>
      <c r="AM3030" s="574"/>
      <c r="AN3030" s="574"/>
      <c r="AO3030" s="574"/>
      <c r="AP3030" s="574">
        <v>1</v>
      </c>
      <c r="AQ3030" s="574" t="s">
        <v>656</v>
      </c>
      <c r="AR3030" s="574" t="s">
        <v>10462</v>
      </c>
      <c r="AS3030" s="575"/>
      <c r="AT3030" s="576"/>
      <c r="AU3030" s="575"/>
      <c r="AV3030" s="577"/>
      <c r="AW3030" s="159"/>
    </row>
    <row r="3031" spans="1:49" ht="38.25">
      <c r="A3031" s="395"/>
      <c r="B3031" s="395" t="s">
        <v>10303</v>
      </c>
      <c r="C3031" s="263" t="s">
        <v>5254</v>
      </c>
      <c r="D3031" s="263" t="s">
        <v>10304</v>
      </c>
      <c r="E3031" s="263" t="s">
        <v>5183</v>
      </c>
      <c r="F3031" s="263" t="s">
        <v>416</v>
      </c>
      <c r="G3031" s="263" t="s">
        <v>666</v>
      </c>
      <c r="H3031" s="263"/>
      <c r="I3031" s="263"/>
      <c r="J3031" s="263"/>
      <c r="K3031" s="263"/>
      <c r="L3031" s="263"/>
      <c r="M3031" s="263"/>
      <c r="N3031" s="263"/>
      <c r="O3031" s="158"/>
      <c r="P3031" s="296">
        <f t="shared" si="135"/>
        <v>0</v>
      </c>
      <c r="Q3031" s="263"/>
      <c r="R3031" s="263"/>
      <c r="S3031" s="263"/>
      <c r="T3031" s="263"/>
      <c r="U3031" s="263"/>
      <c r="V3031" s="263"/>
      <c r="W3031" s="263"/>
      <c r="X3031" s="158"/>
      <c r="Y3031" s="297">
        <f t="shared" si="136"/>
        <v>0</v>
      </c>
      <c r="Z3031" s="263"/>
      <c r="AA3031" s="263"/>
      <c r="AB3031" s="263"/>
      <c r="AC3031" s="263"/>
      <c r="AD3031" s="263"/>
      <c r="AE3031" s="263"/>
      <c r="AF3031" s="263"/>
      <c r="AG3031" s="158"/>
      <c r="AH3031" s="297">
        <f t="shared" si="134"/>
        <v>0</v>
      </c>
      <c r="AI3031" s="573"/>
      <c r="AJ3031" s="574" t="s">
        <v>659</v>
      </c>
      <c r="AK3031" s="574" t="s">
        <v>430</v>
      </c>
      <c r="AL3031" s="574"/>
      <c r="AM3031" s="574"/>
      <c r="AN3031" s="574"/>
      <c r="AO3031" s="574"/>
      <c r="AP3031" s="574">
        <v>2</v>
      </c>
      <c r="AQ3031" s="574" t="s">
        <v>656</v>
      </c>
      <c r="AR3031" s="574" t="s">
        <v>10461</v>
      </c>
      <c r="AS3031" s="575"/>
      <c r="AT3031" s="576"/>
      <c r="AU3031" s="575"/>
      <c r="AV3031" s="577"/>
      <c r="AW3031" s="159"/>
    </row>
    <row r="3032" spans="1:49" ht="38.25">
      <c r="A3032" s="395"/>
      <c r="B3032" s="395" t="s">
        <v>10305</v>
      </c>
      <c r="C3032" s="263" t="s">
        <v>10306</v>
      </c>
      <c r="D3032" s="263" t="s">
        <v>10307</v>
      </c>
      <c r="E3032" s="263" t="s">
        <v>5184</v>
      </c>
      <c r="F3032" s="263" t="s">
        <v>416</v>
      </c>
      <c r="G3032" s="263" t="s">
        <v>666</v>
      </c>
      <c r="H3032" s="263"/>
      <c r="I3032" s="263"/>
      <c r="J3032" s="263"/>
      <c r="K3032" s="263"/>
      <c r="L3032" s="263"/>
      <c r="M3032" s="263"/>
      <c r="N3032" s="263"/>
      <c r="O3032" s="158"/>
      <c r="P3032" s="296">
        <f t="shared" si="135"/>
        <v>0</v>
      </c>
      <c r="Q3032" s="263"/>
      <c r="R3032" s="263"/>
      <c r="S3032" s="263"/>
      <c r="T3032" s="263"/>
      <c r="U3032" s="263"/>
      <c r="V3032" s="263"/>
      <c r="W3032" s="263"/>
      <c r="X3032" s="158"/>
      <c r="Y3032" s="297">
        <f t="shared" si="136"/>
        <v>0</v>
      </c>
      <c r="Z3032" s="263"/>
      <c r="AA3032" s="263"/>
      <c r="AB3032" s="263"/>
      <c r="AC3032" s="263"/>
      <c r="AD3032" s="263"/>
      <c r="AE3032" s="263"/>
      <c r="AF3032" s="263"/>
      <c r="AG3032" s="158"/>
      <c r="AH3032" s="297">
        <f t="shared" si="134"/>
        <v>0</v>
      </c>
      <c r="AI3032" s="573"/>
      <c r="AJ3032" s="574" t="s">
        <v>659</v>
      </c>
      <c r="AK3032" s="574" t="s">
        <v>430</v>
      </c>
      <c r="AL3032" s="574"/>
      <c r="AM3032" s="574"/>
      <c r="AN3032" s="574"/>
      <c r="AO3032" s="574"/>
      <c r="AP3032" s="574">
        <v>1</v>
      </c>
      <c r="AQ3032" s="574" t="s">
        <v>656</v>
      </c>
      <c r="AR3032" s="574" t="s">
        <v>10462</v>
      </c>
      <c r="AS3032" s="575"/>
      <c r="AT3032" s="576"/>
      <c r="AU3032" s="575"/>
      <c r="AV3032" s="577"/>
      <c r="AW3032" s="159"/>
    </row>
    <row r="3033" spans="1:49" ht="38.25">
      <c r="A3033" s="395"/>
      <c r="B3033" s="395" t="s">
        <v>10308</v>
      </c>
      <c r="C3033" s="263" t="s">
        <v>10309</v>
      </c>
      <c r="D3033" s="263" t="s">
        <v>10310</v>
      </c>
      <c r="E3033" s="263" t="s">
        <v>5185</v>
      </c>
      <c r="F3033" s="263" t="s">
        <v>416</v>
      </c>
      <c r="G3033" s="263" t="s">
        <v>666</v>
      </c>
      <c r="H3033" s="263"/>
      <c r="I3033" s="263"/>
      <c r="J3033" s="263"/>
      <c r="K3033" s="263"/>
      <c r="L3033" s="263"/>
      <c r="M3033" s="263"/>
      <c r="N3033" s="263"/>
      <c r="O3033" s="158"/>
      <c r="P3033" s="296">
        <f t="shared" si="135"/>
        <v>0</v>
      </c>
      <c r="Q3033" s="263"/>
      <c r="R3033" s="263"/>
      <c r="S3033" s="263"/>
      <c r="T3033" s="263"/>
      <c r="U3033" s="263"/>
      <c r="V3033" s="263"/>
      <c r="W3033" s="263"/>
      <c r="X3033" s="158"/>
      <c r="Y3033" s="297">
        <f t="shared" si="136"/>
        <v>0</v>
      </c>
      <c r="Z3033" s="263"/>
      <c r="AA3033" s="263"/>
      <c r="AB3033" s="263"/>
      <c r="AC3033" s="263"/>
      <c r="AD3033" s="263"/>
      <c r="AE3033" s="263"/>
      <c r="AF3033" s="263"/>
      <c r="AG3033" s="158"/>
      <c r="AH3033" s="297">
        <f t="shared" si="134"/>
        <v>0</v>
      </c>
      <c r="AI3033" s="573"/>
      <c r="AJ3033" s="574" t="s">
        <v>659</v>
      </c>
      <c r="AK3033" s="574" t="s">
        <v>430</v>
      </c>
      <c r="AL3033" s="574"/>
      <c r="AM3033" s="574"/>
      <c r="AN3033" s="574"/>
      <c r="AO3033" s="574"/>
      <c r="AP3033" s="574">
        <v>1</v>
      </c>
      <c r="AQ3033" s="574" t="s">
        <v>656</v>
      </c>
      <c r="AR3033" s="574" t="s">
        <v>10462</v>
      </c>
      <c r="AS3033" s="575"/>
      <c r="AT3033" s="576"/>
      <c r="AU3033" s="575"/>
      <c r="AV3033" s="577"/>
      <c r="AW3033" s="159"/>
    </row>
    <row r="3034" spans="1:49" ht="38.25">
      <c r="A3034" s="395"/>
      <c r="B3034" s="395" t="s">
        <v>10311</v>
      </c>
      <c r="C3034" s="263" t="s">
        <v>10312</v>
      </c>
      <c r="D3034" s="263" t="s">
        <v>10313</v>
      </c>
      <c r="E3034" s="263" t="s">
        <v>5186</v>
      </c>
      <c r="F3034" s="263" t="s">
        <v>416</v>
      </c>
      <c r="G3034" s="263" t="s">
        <v>666</v>
      </c>
      <c r="H3034" s="263"/>
      <c r="I3034" s="263"/>
      <c r="J3034" s="263"/>
      <c r="K3034" s="263"/>
      <c r="L3034" s="263"/>
      <c r="M3034" s="263"/>
      <c r="N3034" s="263"/>
      <c r="O3034" s="158"/>
      <c r="P3034" s="296">
        <f t="shared" si="135"/>
        <v>0</v>
      </c>
      <c r="Q3034" s="263"/>
      <c r="R3034" s="263"/>
      <c r="S3034" s="263"/>
      <c r="T3034" s="263"/>
      <c r="U3034" s="263"/>
      <c r="V3034" s="263"/>
      <c r="W3034" s="263"/>
      <c r="X3034" s="158"/>
      <c r="Y3034" s="297">
        <f t="shared" si="136"/>
        <v>0</v>
      </c>
      <c r="Z3034" s="263"/>
      <c r="AA3034" s="263"/>
      <c r="AB3034" s="263"/>
      <c r="AC3034" s="263"/>
      <c r="AD3034" s="263"/>
      <c r="AE3034" s="263"/>
      <c r="AF3034" s="263"/>
      <c r="AG3034" s="158"/>
      <c r="AH3034" s="297">
        <f t="shared" si="134"/>
        <v>0</v>
      </c>
      <c r="AI3034" s="573"/>
      <c r="AJ3034" s="574" t="s">
        <v>659</v>
      </c>
      <c r="AK3034" s="574" t="s">
        <v>430</v>
      </c>
      <c r="AL3034" s="574"/>
      <c r="AM3034" s="574"/>
      <c r="AN3034" s="574"/>
      <c r="AO3034" s="574"/>
      <c r="AP3034" s="574">
        <v>1</v>
      </c>
      <c r="AQ3034" s="574" t="s">
        <v>656</v>
      </c>
      <c r="AR3034" s="574" t="s">
        <v>10462</v>
      </c>
      <c r="AS3034" s="575"/>
      <c r="AT3034" s="576"/>
      <c r="AU3034" s="575"/>
      <c r="AV3034" s="577"/>
      <c r="AW3034" s="159"/>
    </row>
    <row r="3035" spans="1:49" ht="38.25">
      <c r="A3035" s="395"/>
      <c r="B3035" s="395" t="s">
        <v>10314</v>
      </c>
      <c r="C3035" s="263" t="s">
        <v>10315</v>
      </c>
      <c r="D3035" s="263" t="s">
        <v>10316</v>
      </c>
      <c r="E3035" s="263" t="s">
        <v>5187</v>
      </c>
      <c r="F3035" s="263" t="s">
        <v>416</v>
      </c>
      <c r="G3035" s="263" t="s">
        <v>666</v>
      </c>
      <c r="H3035" s="263"/>
      <c r="I3035" s="263"/>
      <c r="J3035" s="263"/>
      <c r="K3035" s="263"/>
      <c r="L3035" s="263"/>
      <c r="M3035" s="263"/>
      <c r="N3035" s="263"/>
      <c r="O3035" s="158"/>
      <c r="P3035" s="296">
        <f t="shared" si="135"/>
        <v>0</v>
      </c>
      <c r="Q3035" s="263"/>
      <c r="R3035" s="263"/>
      <c r="S3035" s="263"/>
      <c r="T3035" s="263"/>
      <c r="U3035" s="263"/>
      <c r="V3035" s="263"/>
      <c r="W3035" s="263"/>
      <c r="X3035" s="158"/>
      <c r="Y3035" s="297">
        <f t="shared" si="136"/>
        <v>0</v>
      </c>
      <c r="Z3035" s="263"/>
      <c r="AA3035" s="263"/>
      <c r="AB3035" s="263"/>
      <c r="AC3035" s="263"/>
      <c r="AD3035" s="263"/>
      <c r="AE3035" s="263"/>
      <c r="AF3035" s="263"/>
      <c r="AG3035" s="158"/>
      <c r="AH3035" s="297">
        <f t="shared" si="134"/>
        <v>0</v>
      </c>
      <c r="AI3035" s="573"/>
      <c r="AJ3035" s="574" t="s">
        <v>659</v>
      </c>
      <c r="AK3035" s="574" t="s">
        <v>430</v>
      </c>
      <c r="AL3035" s="574"/>
      <c r="AM3035" s="574"/>
      <c r="AN3035" s="574"/>
      <c r="AO3035" s="574"/>
      <c r="AP3035" s="574">
        <v>1</v>
      </c>
      <c r="AQ3035" s="574" t="s">
        <v>656</v>
      </c>
      <c r="AR3035" s="574" t="s">
        <v>10462</v>
      </c>
      <c r="AS3035" s="575"/>
      <c r="AT3035" s="576"/>
      <c r="AU3035" s="575"/>
      <c r="AV3035" s="577"/>
      <c r="AW3035" s="159"/>
    </row>
    <row r="3036" spans="1:49" ht="38.25">
      <c r="A3036" s="395"/>
      <c r="B3036" s="395" t="s">
        <v>10317</v>
      </c>
      <c r="C3036" s="263" t="s">
        <v>10318</v>
      </c>
      <c r="D3036" s="263" t="s">
        <v>10319</v>
      </c>
      <c r="E3036" s="263" t="s">
        <v>5188</v>
      </c>
      <c r="F3036" s="263" t="s">
        <v>418</v>
      </c>
      <c r="G3036" s="263" t="s">
        <v>655</v>
      </c>
      <c r="H3036" s="263"/>
      <c r="I3036" s="263"/>
      <c r="J3036" s="263"/>
      <c r="K3036" s="263"/>
      <c r="L3036" s="263"/>
      <c r="M3036" s="263"/>
      <c r="N3036" s="263"/>
      <c r="O3036" s="158"/>
      <c r="P3036" s="296">
        <f t="shared" si="135"/>
        <v>0</v>
      </c>
      <c r="Q3036" s="263"/>
      <c r="R3036" s="263"/>
      <c r="S3036" s="263"/>
      <c r="T3036" s="263"/>
      <c r="U3036" s="263"/>
      <c r="V3036" s="263"/>
      <c r="W3036" s="263"/>
      <c r="X3036" s="158"/>
      <c r="Y3036" s="297">
        <f t="shared" si="136"/>
        <v>0</v>
      </c>
      <c r="Z3036" s="263"/>
      <c r="AA3036" s="263"/>
      <c r="AB3036" s="263"/>
      <c r="AC3036" s="263"/>
      <c r="AD3036" s="263"/>
      <c r="AE3036" s="263"/>
      <c r="AF3036" s="263"/>
      <c r="AG3036" s="158"/>
      <c r="AH3036" s="297">
        <f t="shared" si="134"/>
        <v>0</v>
      </c>
      <c r="AI3036" s="573"/>
      <c r="AJ3036" s="574" t="s">
        <v>659</v>
      </c>
      <c r="AK3036" s="574" t="s">
        <v>430</v>
      </c>
      <c r="AL3036" s="574"/>
      <c r="AM3036" s="574"/>
      <c r="AN3036" s="574"/>
      <c r="AO3036" s="574"/>
      <c r="AP3036" s="574">
        <v>3</v>
      </c>
      <c r="AQ3036" s="574" t="s">
        <v>656</v>
      </c>
      <c r="AR3036" s="574" t="s">
        <v>10461</v>
      </c>
      <c r="AS3036" s="575"/>
      <c r="AT3036" s="576"/>
      <c r="AU3036" s="575"/>
      <c r="AV3036" s="577"/>
      <c r="AW3036" s="159"/>
    </row>
    <row r="3037" spans="1:49" ht="38.25">
      <c r="A3037" s="395"/>
      <c r="B3037" s="395">
        <v>5330910300</v>
      </c>
      <c r="C3037" s="263" t="s">
        <v>10318</v>
      </c>
      <c r="D3037" s="263" t="s">
        <v>10319</v>
      </c>
      <c r="E3037" s="263" t="s">
        <v>5189</v>
      </c>
      <c r="F3037" s="263" t="s">
        <v>420</v>
      </c>
      <c r="G3037" s="263" t="s">
        <v>655</v>
      </c>
      <c r="H3037" s="263"/>
      <c r="I3037" s="263"/>
      <c r="J3037" s="263"/>
      <c r="K3037" s="263"/>
      <c r="L3037" s="263"/>
      <c r="M3037" s="263"/>
      <c r="N3037" s="263"/>
      <c r="O3037" s="158"/>
      <c r="P3037" s="296">
        <f t="shared" si="135"/>
        <v>0</v>
      </c>
      <c r="Q3037" s="263"/>
      <c r="R3037" s="263"/>
      <c r="S3037" s="263"/>
      <c r="T3037" s="263"/>
      <c r="U3037" s="263"/>
      <c r="V3037" s="263"/>
      <c r="W3037" s="263"/>
      <c r="X3037" s="158"/>
      <c r="Y3037" s="297">
        <f t="shared" si="136"/>
        <v>0</v>
      </c>
      <c r="Z3037" s="263"/>
      <c r="AA3037" s="263"/>
      <c r="AB3037" s="263"/>
      <c r="AC3037" s="263"/>
      <c r="AD3037" s="263"/>
      <c r="AE3037" s="263"/>
      <c r="AF3037" s="263"/>
      <c r="AG3037" s="158"/>
      <c r="AH3037" s="297">
        <f t="shared" si="134"/>
        <v>0</v>
      </c>
      <c r="AI3037" s="573"/>
      <c r="AJ3037" s="574" t="s">
        <v>659</v>
      </c>
      <c r="AK3037" s="574" t="s">
        <v>430</v>
      </c>
      <c r="AL3037" s="574"/>
      <c r="AM3037" s="574"/>
      <c r="AN3037" s="574"/>
      <c r="AO3037" s="574"/>
      <c r="AP3037" s="574">
        <v>5</v>
      </c>
      <c r="AQ3037" s="574" t="s">
        <v>656</v>
      </c>
      <c r="AR3037" s="574" t="s">
        <v>10461</v>
      </c>
      <c r="AS3037" s="575"/>
      <c r="AT3037" s="576"/>
      <c r="AU3037" s="575"/>
      <c r="AV3037" s="577"/>
      <c r="AW3037" s="159"/>
    </row>
    <row r="3038" spans="1:49" ht="38.25">
      <c r="A3038" s="395"/>
      <c r="B3038" s="395">
        <v>5330910300</v>
      </c>
      <c r="C3038" s="263" t="s">
        <v>10318</v>
      </c>
      <c r="D3038" s="263" t="s">
        <v>10319</v>
      </c>
      <c r="E3038" s="263" t="s">
        <v>5190</v>
      </c>
      <c r="F3038" s="263" t="s">
        <v>416</v>
      </c>
      <c r="G3038" s="263" t="s">
        <v>655</v>
      </c>
      <c r="H3038" s="263"/>
      <c r="I3038" s="263"/>
      <c r="J3038" s="263"/>
      <c r="K3038" s="263"/>
      <c r="L3038" s="263"/>
      <c r="M3038" s="263"/>
      <c r="N3038" s="263"/>
      <c r="O3038" s="158"/>
      <c r="P3038" s="296">
        <f t="shared" si="135"/>
        <v>0</v>
      </c>
      <c r="Q3038" s="263"/>
      <c r="R3038" s="263"/>
      <c r="S3038" s="263"/>
      <c r="T3038" s="263"/>
      <c r="U3038" s="263"/>
      <c r="V3038" s="263"/>
      <c r="W3038" s="263"/>
      <c r="X3038" s="158"/>
      <c r="Y3038" s="297">
        <f t="shared" si="136"/>
        <v>0</v>
      </c>
      <c r="Z3038" s="263"/>
      <c r="AA3038" s="263"/>
      <c r="AB3038" s="263"/>
      <c r="AC3038" s="263"/>
      <c r="AD3038" s="263"/>
      <c r="AE3038" s="263"/>
      <c r="AF3038" s="263"/>
      <c r="AG3038" s="158"/>
      <c r="AH3038" s="297">
        <f t="shared" si="134"/>
        <v>0</v>
      </c>
      <c r="AI3038" s="573"/>
      <c r="AJ3038" s="574" t="s">
        <v>659</v>
      </c>
      <c r="AK3038" s="574" t="s">
        <v>430</v>
      </c>
      <c r="AL3038" s="574"/>
      <c r="AM3038" s="574"/>
      <c r="AN3038" s="574"/>
      <c r="AO3038" s="574"/>
      <c r="AP3038" s="574">
        <v>1</v>
      </c>
      <c r="AQ3038" s="574" t="s">
        <v>656</v>
      </c>
      <c r="AR3038" s="574" t="s">
        <v>10462</v>
      </c>
      <c r="AS3038" s="575"/>
      <c r="AT3038" s="576"/>
      <c r="AU3038" s="575"/>
      <c r="AV3038" s="577"/>
      <c r="AW3038" s="159"/>
    </row>
    <row r="3039" spans="1:49" ht="38.25">
      <c r="A3039" s="395"/>
      <c r="B3039" s="395">
        <v>5330910300</v>
      </c>
      <c r="C3039" s="263" t="s">
        <v>10318</v>
      </c>
      <c r="D3039" s="263" t="s">
        <v>10319</v>
      </c>
      <c r="E3039" s="263" t="s">
        <v>5191</v>
      </c>
      <c r="F3039" s="263" t="s">
        <v>418</v>
      </c>
      <c r="G3039" s="263" t="s">
        <v>655</v>
      </c>
      <c r="H3039" s="263"/>
      <c r="I3039" s="263"/>
      <c r="J3039" s="263"/>
      <c r="K3039" s="263"/>
      <c r="L3039" s="263"/>
      <c r="M3039" s="263"/>
      <c r="N3039" s="263"/>
      <c r="O3039" s="158"/>
      <c r="P3039" s="296">
        <f t="shared" si="135"/>
        <v>0</v>
      </c>
      <c r="Q3039" s="263"/>
      <c r="R3039" s="263"/>
      <c r="S3039" s="263"/>
      <c r="T3039" s="263"/>
      <c r="U3039" s="263"/>
      <c r="V3039" s="263"/>
      <c r="W3039" s="263"/>
      <c r="X3039" s="158"/>
      <c r="Y3039" s="297">
        <f t="shared" si="136"/>
        <v>0</v>
      </c>
      <c r="Z3039" s="263"/>
      <c r="AA3039" s="263"/>
      <c r="AB3039" s="263"/>
      <c r="AC3039" s="263"/>
      <c r="AD3039" s="263"/>
      <c r="AE3039" s="263"/>
      <c r="AF3039" s="263"/>
      <c r="AG3039" s="158"/>
      <c r="AH3039" s="297">
        <f t="shared" si="134"/>
        <v>0</v>
      </c>
      <c r="AI3039" s="573"/>
      <c r="AJ3039" s="574" t="s">
        <v>659</v>
      </c>
      <c r="AK3039" s="574" t="s">
        <v>430</v>
      </c>
      <c r="AL3039" s="574"/>
      <c r="AM3039" s="574"/>
      <c r="AN3039" s="574"/>
      <c r="AO3039" s="574"/>
      <c r="AP3039" s="574">
        <v>3</v>
      </c>
      <c r="AQ3039" s="574" t="s">
        <v>656</v>
      </c>
      <c r="AR3039" s="574" t="s">
        <v>10461</v>
      </c>
      <c r="AS3039" s="575"/>
      <c r="AT3039" s="576"/>
      <c r="AU3039" s="575"/>
      <c r="AV3039" s="577"/>
      <c r="AW3039" s="159"/>
    </row>
    <row r="3040" spans="1:49" ht="38.25">
      <c r="A3040" s="395"/>
      <c r="B3040" s="395">
        <v>4464911600</v>
      </c>
      <c r="C3040" s="263" t="s">
        <v>10320</v>
      </c>
      <c r="D3040" s="263" t="s">
        <v>10321</v>
      </c>
      <c r="E3040" s="263" t="s">
        <v>5192</v>
      </c>
      <c r="F3040" s="263" t="s">
        <v>416</v>
      </c>
      <c r="G3040" s="263" t="s">
        <v>666</v>
      </c>
      <c r="H3040" s="263"/>
      <c r="I3040" s="263"/>
      <c r="J3040" s="263"/>
      <c r="K3040" s="263"/>
      <c r="L3040" s="263"/>
      <c r="M3040" s="263"/>
      <c r="N3040" s="263"/>
      <c r="O3040" s="158"/>
      <c r="P3040" s="296">
        <f t="shared" si="135"/>
        <v>0</v>
      </c>
      <c r="Q3040" s="263"/>
      <c r="R3040" s="263"/>
      <c r="S3040" s="263"/>
      <c r="T3040" s="263"/>
      <c r="U3040" s="263"/>
      <c r="V3040" s="263"/>
      <c r="W3040" s="263"/>
      <c r="X3040" s="158"/>
      <c r="Y3040" s="297">
        <f t="shared" si="136"/>
        <v>0</v>
      </c>
      <c r="Z3040" s="263"/>
      <c r="AA3040" s="263"/>
      <c r="AB3040" s="263"/>
      <c r="AC3040" s="263"/>
      <c r="AD3040" s="263"/>
      <c r="AE3040" s="263"/>
      <c r="AF3040" s="263"/>
      <c r="AG3040" s="158"/>
      <c r="AH3040" s="297">
        <f t="shared" si="134"/>
        <v>0</v>
      </c>
      <c r="AI3040" s="573"/>
      <c r="AJ3040" s="574" t="s">
        <v>659</v>
      </c>
      <c r="AK3040" s="574" t="s">
        <v>430</v>
      </c>
      <c r="AL3040" s="574"/>
      <c r="AM3040" s="574"/>
      <c r="AN3040" s="574"/>
      <c r="AO3040" s="574"/>
      <c r="AP3040" s="574">
        <v>1</v>
      </c>
      <c r="AQ3040" s="574" t="s">
        <v>656</v>
      </c>
      <c r="AR3040" s="574" t="s">
        <v>10462</v>
      </c>
      <c r="AS3040" s="575"/>
      <c r="AT3040" s="576"/>
      <c r="AU3040" s="575"/>
      <c r="AV3040" s="577"/>
      <c r="AW3040" s="159"/>
    </row>
    <row r="3041" spans="1:49" ht="38.25">
      <c r="A3041" s="395"/>
      <c r="B3041" s="395">
        <v>4464911600</v>
      </c>
      <c r="C3041" s="263" t="s">
        <v>10322</v>
      </c>
      <c r="D3041" s="263" t="s">
        <v>10321</v>
      </c>
      <c r="E3041" s="263" t="s">
        <v>5193</v>
      </c>
      <c r="F3041" s="263" t="s">
        <v>416</v>
      </c>
      <c r="G3041" s="263" t="s">
        <v>666</v>
      </c>
      <c r="H3041" s="263"/>
      <c r="I3041" s="263"/>
      <c r="J3041" s="263"/>
      <c r="K3041" s="263"/>
      <c r="L3041" s="263"/>
      <c r="M3041" s="263"/>
      <c r="N3041" s="263"/>
      <c r="O3041" s="158"/>
      <c r="P3041" s="296">
        <f t="shared" si="135"/>
        <v>0</v>
      </c>
      <c r="Q3041" s="263"/>
      <c r="R3041" s="263"/>
      <c r="S3041" s="263"/>
      <c r="T3041" s="263"/>
      <c r="U3041" s="263"/>
      <c r="V3041" s="263"/>
      <c r="W3041" s="263"/>
      <c r="X3041" s="158"/>
      <c r="Y3041" s="297">
        <f t="shared" si="136"/>
        <v>0</v>
      </c>
      <c r="Z3041" s="263"/>
      <c r="AA3041" s="263"/>
      <c r="AB3041" s="263"/>
      <c r="AC3041" s="263"/>
      <c r="AD3041" s="263"/>
      <c r="AE3041" s="263"/>
      <c r="AF3041" s="263"/>
      <c r="AG3041" s="158"/>
      <c r="AH3041" s="297">
        <f t="shared" si="134"/>
        <v>0</v>
      </c>
      <c r="AI3041" s="573"/>
      <c r="AJ3041" s="574" t="s">
        <v>659</v>
      </c>
      <c r="AK3041" s="574" t="s">
        <v>430</v>
      </c>
      <c r="AL3041" s="574"/>
      <c r="AM3041" s="574"/>
      <c r="AN3041" s="574"/>
      <c r="AO3041" s="574"/>
      <c r="AP3041" s="574">
        <v>1</v>
      </c>
      <c r="AQ3041" s="574" t="s">
        <v>656</v>
      </c>
      <c r="AR3041" s="574" t="s">
        <v>10462</v>
      </c>
      <c r="AS3041" s="575"/>
      <c r="AT3041" s="576"/>
      <c r="AU3041" s="575"/>
      <c r="AV3041" s="577"/>
      <c r="AW3041" s="159"/>
    </row>
    <row r="3042" spans="1:49" ht="38.25">
      <c r="A3042" s="395"/>
      <c r="B3042" s="395">
        <v>4464911600</v>
      </c>
      <c r="C3042" s="263" t="s">
        <v>10323</v>
      </c>
      <c r="D3042" s="263" t="s">
        <v>10321</v>
      </c>
      <c r="E3042" s="263" t="s">
        <v>5194</v>
      </c>
      <c r="F3042" s="263" t="s">
        <v>416</v>
      </c>
      <c r="G3042" s="263" t="s">
        <v>666</v>
      </c>
      <c r="H3042" s="263"/>
      <c r="I3042" s="263"/>
      <c r="J3042" s="263"/>
      <c r="K3042" s="263"/>
      <c r="L3042" s="263"/>
      <c r="M3042" s="263"/>
      <c r="N3042" s="263"/>
      <c r="O3042" s="158"/>
      <c r="P3042" s="296">
        <f t="shared" si="135"/>
        <v>0</v>
      </c>
      <c r="Q3042" s="263"/>
      <c r="R3042" s="263"/>
      <c r="S3042" s="263"/>
      <c r="T3042" s="263"/>
      <c r="U3042" s="263"/>
      <c r="V3042" s="263"/>
      <c r="W3042" s="263"/>
      <c r="X3042" s="158"/>
      <c r="Y3042" s="297">
        <f t="shared" si="136"/>
        <v>0</v>
      </c>
      <c r="Z3042" s="263"/>
      <c r="AA3042" s="263"/>
      <c r="AB3042" s="263"/>
      <c r="AC3042" s="263"/>
      <c r="AD3042" s="263"/>
      <c r="AE3042" s="263"/>
      <c r="AF3042" s="263"/>
      <c r="AG3042" s="158"/>
      <c r="AH3042" s="297">
        <f t="shared" si="134"/>
        <v>0</v>
      </c>
      <c r="AI3042" s="573"/>
      <c r="AJ3042" s="574" t="s">
        <v>659</v>
      </c>
      <c r="AK3042" s="574" t="s">
        <v>430</v>
      </c>
      <c r="AL3042" s="574"/>
      <c r="AM3042" s="574"/>
      <c r="AN3042" s="574"/>
      <c r="AO3042" s="574"/>
      <c r="AP3042" s="574">
        <v>1</v>
      </c>
      <c r="AQ3042" s="574" t="s">
        <v>656</v>
      </c>
      <c r="AR3042" s="574" t="s">
        <v>10462</v>
      </c>
      <c r="AS3042" s="575"/>
      <c r="AT3042" s="576"/>
      <c r="AU3042" s="575"/>
      <c r="AV3042" s="577"/>
      <c r="AW3042" s="159"/>
    </row>
    <row r="3043" spans="1:49" ht="38.25">
      <c r="A3043" s="395"/>
      <c r="B3043" s="395">
        <v>4464911600</v>
      </c>
      <c r="C3043" s="263" t="s">
        <v>10324</v>
      </c>
      <c r="D3043" s="263" t="s">
        <v>10321</v>
      </c>
      <c r="E3043" s="263" t="s">
        <v>5195</v>
      </c>
      <c r="F3043" s="263" t="s">
        <v>416</v>
      </c>
      <c r="G3043" s="263" t="s">
        <v>666</v>
      </c>
      <c r="H3043" s="263"/>
      <c r="I3043" s="263"/>
      <c r="J3043" s="263"/>
      <c r="K3043" s="263"/>
      <c r="L3043" s="263"/>
      <c r="M3043" s="263"/>
      <c r="N3043" s="263"/>
      <c r="O3043" s="158"/>
      <c r="P3043" s="296">
        <f t="shared" si="135"/>
        <v>0</v>
      </c>
      <c r="Q3043" s="263"/>
      <c r="R3043" s="263"/>
      <c r="S3043" s="263"/>
      <c r="T3043" s="263"/>
      <c r="U3043" s="263"/>
      <c r="V3043" s="263"/>
      <c r="W3043" s="263"/>
      <c r="X3043" s="158"/>
      <c r="Y3043" s="297">
        <f t="shared" si="136"/>
        <v>0</v>
      </c>
      <c r="Z3043" s="263"/>
      <c r="AA3043" s="263"/>
      <c r="AB3043" s="263"/>
      <c r="AC3043" s="263"/>
      <c r="AD3043" s="263"/>
      <c r="AE3043" s="263"/>
      <c r="AF3043" s="263"/>
      <c r="AG3043" s="158"/>
      <c r="AH3043" s="297">
        <f t="shared" si="134"/>
        <v>0</v>
      </c>
      <c r="AI3043" s="573"/>
      <c r="AJ3043" s="574" t="s">
        <v>659</v>
      </c>
      <c r="AK3043" s="574" t="s">
        <v>430</v>
      </c>
      <c r="AL3043" s="574"/>
      <c r="AM3043" s="574"/>
      <c r="AN3043" s="574"/>
      <c r="AO3043" s="574"/>
      <c r="AP3043" s="574">
        <v>1</v>
      </c>
      <c r="AQ3043" s="574" t="s">
        <v>656</v>
      </c>
      <c r="AR3043" s="574" t="s">
        <v>10462</v>
      </c>
      <c r="AS3043" s="575"/>
      <c r="AT3043" s="576"/>
      <c r="AU3043" s="575"/>
      <c r="AV3043" s="577"/>
      <c r="AW3043" s="159"/>
    </row>
    <row r="3044" spans="1:49" ht="38.25">
      <c r="A3044" s="395"/>
      <c r="B3044" s="395">
        <v>4464911600</v>
      </c>
      <c r="C3044" s="263" t="s">
        <v>10325</v>
      </c>
      <c r="D3044" s="263" t="s">
        <v>10321</v>
      </c>
      <c r="E3044" s="263" t="s">
        <v>5196</v>
      </c>
      <c r="F3044" s="263" t="s">
        <v>416</v>
      </c>
      <c r="G3044" s="263" t="s">
        <v>666</v>
      </c>
      <c r="H3044" s="263"/>
      <c r="I3044" s="263"/>
      <c r="J3044" s="263"/>
      <c r="K3044" s="263"/>
      <c r="L3044" s="263"/>
      <c r="M3044" s="263"/>
      <c r="N3044" s="263"/>
      <c r="O3044" s="158"/>
      <c r="P3044" s="296">
        <f t="shared" si="135"/>
        <v>0</v>
      </c>
      <c r="Q3044" s="263"/>
      <c r="R3044" s="263"/>
      <c r="S3044" s="263"/>
      <c r="T3044" s="263"/>
      <c r="U3044" s="263"/>
      <c r="V3044" s="263"/>
      <c r="W3044" s="263"/>
      <c r="X3044" s="158"/>
      <c r="Y3044" s="297">
        <f t="shared" si="136"/>
        <v>0</v>
      </c>
      <c r="Z3044" s="263"/>
      <c r="AA3044" s="263"/>
      <c r="AB3044" s="263"/>
      <c r="AC3044" s="263"/>
      <c r="AD3044" s="263"/>
      <c r="AE3044" s="263"/>
      <c r="AF3044" s="263"/>
      <c r="AG3044" s="158"/>
      <c r="AH3044" s="297">
        <f t="shared" si="134"/>
        <v>0</v>
      </c>
      <c r="AI3044" s="573"/>
      <c r="AJ3044" s="574" t="s">
        <v>659</v>
      </c>
      <c r="AK3044" s="574" t="s">
        <v>430</v>
      </c>
      <c r="AL3044" s="574"/>
      <c r="AM3044" s="574"/>
      <c r="AN3044" s="574"/>
      <c r="AO3044" s="574"/>
      <c r="AP3044" s="574">
        <v>1</v>
      </c>
      <c r="AQ3044" s="574" t="s">
        <v>656</v>
      </c>
      <c r="AR3044" s="574" t="s">
        <v>10462</v>
      </c>
      <c r="AS3044" s="575"/>
      <c r="AT3044" s="576"/>
      <c r="AU3044" s="575"/>
      <c r="AV3044" s="577"/>
      <c r="AW3044" s="159"/>
    </row>
    <row r="3045" spans="1:49" ht="38.25">
      <c r="A3045" s="395"/>
      <c r="B3045" s="395">
        <v>4464911600</v>
      </c>
      <c r="C3045" s="263" t="s">
        <v>10326</v>
      </c>
      <c r="D3045" s="263" t="s">
        <v>10321</v>
      </c>
      <c r="E3045" s="263" t="s">
        <v>5197</v>
      </c>
      <c r="F3045" s="263" t="s">
        <v>416</v>
      </c>
      <c r="G3045" s="263" t="s">
        <v>666</v>
      </c>
      <c r="H3045" s="263"/>
      <c r="I3045" s="263"/>
      <c r="J3045" s="263"/>
      <c r="K3045" s="263"/>
      <c r="L3045" s="263"/>
      <c r="M3045" s="263"/>
      <c r="N3045" s="263"/>
      <c r="O3045" s="158"/>
      <c r="P3045" s="296">
        <f t="shared" si="135"/>
        <v>0</v>
      </c>
      <c r="Q3045" s="263"/>
      <c r="R3045" s="263"/>
      <c r="S3045" s="263"/>
      <c r="T3045" s="263"/>
      <c r="U3045" s="263"/>
      <c r="V3045" s="263"/>
      <c r="W3045" s="263"/>
      <c r="X3045" s="158"/>
      <c r="Y3045" s="297">
        <f t="shared" si="136"/>
        <v>0</v>
      </c>
      <c r="Z3045" s="263"/>
      <c r="AA3045" s="263"/>
      <c r="AB3045" s="263"/>
      <c r="AC3045" s="263"/>
      <c r="AD3045" s="263"/>
      <c r="AE3045" s="263"/>
      <c r="AF3045" s="263"/>
      <c r="AG3045" s="158"/>
      <c r="AH3045" s="297">
        <f t="shared" si="134"/>
        <v>0</v>
      </c>
      <c r="AI3045" s="573"/>
      <c r="AJ3045" s="574" t="s">
        <v>659</v>
      </c>
      <c r="AK3045" s="574" t="s">
        <v>430</v>
      </c>
      <c r="AL3045" s="574"/>
      <c r="AM3045" s="574"/>
      <c r="AN3045" s="574"/>
      <c r="AO3045" s="574"/>
      <c r="AP3045" s="574">
        <v>1</v>
      </c>
      <c r="AQ3045" s="574" t="s">
        <v>656</v>
      </c>
      <c r="AR3045" s="574" t="s">
        <v>10462</v>
      </c>
      <c r="AS3045" s="575"/>
      <c r="AT3045" s="576"/>
      <c r="AU3045" s="575"/>
      <c r="AV3045" s="577"/>
      <c r="AW3045" s="159"/>
    </row>
    <row r="3046" spans="1:49" ht="38.25">
      <c r="A3046" s="395"/>
      <c r="B3046" s="395" t="s">
        <v>10327</v>
      </c>
      <c r="C3046" s="263" t="s">
        <v>10328</v>
      </c>
      <c r="D3046" s="263" t="s">
        <v>10329</v>
      </c>
      <c r="E3046" s="263" t="s">
        <v>5198</v>
      </c>
      <c r="F3046" s="263" t="s">
        <v>416</v>
      </c>
      <c r="G3046" s="263" t="s">
        <v>666</v>
      </c>
      <c r="H3046" s="263"/>
      <c r="I3046" s="263"/>
      <c r="J3046" s="263"/>
      <c r="K3046" s="263"/>
      <c r="L3046" s="263"/>
      <c r="M3046" s="263"/>
      <c r="N3046" s="263"/>
      <c r="O3046" s="158"/>
      <c r="P3046" s="296">
        <f t="shared" si="135"/>
        <v>0</v>
      </c>
      <c r="Q3046" s="263"/>
      <c r="R3046" s="263"/>
      <c r="S3046" s="263"/>
      <c r="T3046" s="263"/>
      <c r="U3046" s="263"/>
      <c r="V3046" s="263"/>
      <c r="W3046" s="263"/>
      <c r="X3046" s="158"/>
      <c r="Y3046" s="297">
        <f t="shared" si="136"/>
        <v>0</v>
      </c>
      <c r="Z3046" s="263"/>
      <c r="AA3046" s="263"/>
      <c r="AB3046" s="263"/>
      <c r="AC3046" s="263"/>
      <c r="AD3046" s="263"/>
      <c r="AE3046" s="263"/>
      <c r="AF3046" s="263"/>
      <c r="AG3046" s="158"/>
      <c r="AH3046" s="297">
        <f t="shared" si="134"/>
        <v>0</v>
      </c>
      <c r="AI3046" s="573"/>
      <c r="AJ3046" s="574" t="s">
        <v>659</v>
      </c>
      <c r="AK3046" s="574" t="s">
        <v>430</v>
      </c>
      <c r="AL3046" s="574"/>
      <c r="AM3046" s="574"/>
      <c r="AN3046" s="574"/>
      <c r="AO3046" s="574"/>
      <c r="AP3046" s="574">
        <v>1</v>
      </c>
      <c r="AQ3046" s="574" t="s">
        <v>656</v>
      </c>
      <c r="AR3046" s="574" t="s">
        <v>10462</v>
      </c>
      <c r="AS3046" s="575"/>
      <c r="AT3046" s="576"/>
      <c r="AU3046" s="575"/>
      <c r="AV3046" s="577"/>
      <c r="AW3046" s="159"/>
    </row>
    <row r="3047" spans="1:49" ht="38.25">
      <c r="A3047" s="395"/>
      <c r="B3047" s="395" t="s">
        <v>10330</v>
      </c>
      <c r="C3047" s="263" t="s">
        <v>10331</v>
      </c>
      <c r="D3047" s="263" t="s">
        <v>10332</v>
      </c>
      <c r="E3047" s="263" t="s">
        <v>5199</v>
      </c>
      <c r="F3047" s="263" t="s">
        <v>416</v>
      </c>
      <c r="G3047" s="263" t="s">
        <v>666</v>
      </c>
      <c r="H3047" s="263"/>
      <c r="I3047" s="263"/>
      <c r="J3047" s="263"/>
      <c r="K3047" s="263"/>
      <c r="L3047" s="263"/>
      <c r="M3047" s="263"/>
      <c r="N3047" s="263"/>
      <c r="O3047" s="158"/>
      <c r="P3047" s="296">
        <f t="shared" si="135"/>
        <v>0</v>
      </c>
      <c r="Q3047" s="263"/>
      <c r="R3047" s="263"/>
      <c r="S3047" s="263"/>
      <c r="T3047" s="263"/>
      <c r="U3047" s="263"/>
      <c r="V3047" s="263"/>
      <c r="W3047" s="263"/>
      <c r="X3047" s="158"/>
      <c r="Y3047" s="297">
        <f t="shared" si="136"/>
        <v>0</v>
      </c>
      <c r="Z3047" s="263"/>
      <c r="AA3047" s="263"/>
      <c r="AB3047" s="263"/>
      <c r="AC3047" s="263"/>
      <c r="AD3047" s="263"/>
      <c r="AE3047" s="263"/>
      <c r="AF3047" s="263"/>
      <c r="AG3047" s="158"/>
      <c r="AH3047" s="297">
        <f t="shared" si="134"/>
        <v>0</v>
      </c>
      <c r="AI3047" s="573"/>
      <c r="AJ3047" s="574" t="s">
        <v>659</v>
      </c>
      <c r="AK3047" s="574" t="s">
        <v>430</v>
      </c>
      <c r="AL3047" s="574"/>
      <c r="AM3047" s="574"/>
      <c r="AN3047" s="574"/>
      <c r="AO3047" s="574"/>
      <c r="AP3047" s="574">
        <v>1</v>
      </c>
      <c r="AQ3047" s="574" t="s">
        <v>656</v>
      </c>
      <c r="AR3047" s="574" t="s">
        <v>10462</v>
      </c>
      <c r="AS3047" s="575"/>
      <c r="AT3047" s="576"/>
      <c r="AU3047" s="575"/>
      <c r="AV3047" s="577"/>
      <c r="AW3047" s="159"/>
    </row>
    <row r="3048" spans="1:49" ht="38.25">
      <c r="A3048" s="395"/>
      <c r="B3048" s="395" t="s">
        <v>10333</v>
      </c>
      <c r="C3048" s="263" t="s">
        <v>10334</v>
      </c>
      <c r="D3048" s="263" t="s">
        <v>10335</v>
      </c>
      <c r="E3048" s="263" t="s">
        <v>5200</v>
      </c>
      <c r="F3048" s="263" t="s">
        <v>416</v>
      </c>
      <c r="G3048" s="263" t="s">
        <v>666</v>
      </c>
      <c r="H3048" s="263"/>
      <c r="I3048" s="263"/>
      <c r="J3048" s="263"/>
      <c r="K3048" s="263"/>
      <c r="L3048" s="263"/>
      <c r="M3048" s="263"/>
      <c r="N3048" s="263"/>
      <c r="O3048" s="158"/>
      <c r="P3048" s="296">
        <f t="shared" si="135"/>
        <v>0</v>
      </c>
      <c r="Q3048" s="263"/>
      <c r="R3048" s="263"/>
      <c r="S3048" s="263"/>
      <c r="T3048" s="263"/>
      <c r="U3048" s="263"/>
      <c r="V3048" s="263"/>
      <c r="W3048" s="263"/>
      <c r="X3048" s="158"/>
      <c r="Y3048" s="297">
        <f t="shared" si="136"/>
        <v>0</v>
      </c>
      <c r="Z3048" s="263"/>
      <c r="AA3048" s="263"/>
      <c r="AB3048" s="263"/>
      <c r="AC3048" s="263"/>
      <c r="AD3048" s="263"/>
      <c r="AE3048" s="263"/>
      <c r="AF3048" s="263"/>
      <c r="AG3048" s="158"/>
      <c r="AH3048" s="297">
        <f t="shared" si="134"/>
        <v>0</v>
      </c>
      <c r="AI3048" s="573"/>
      <c r="AJ3048" s="574" t="s">
        <v>659</v>
      </c>
      <c r="AK3048" s="574" t="s">
        <v>430</v>
      </c>
      <c r="AL3048" s="574"/>
      <c r="AM3048" s="574"/>
      <c r="AN3048" s="574"/>
      <c r="AO3048" s="574"/>
      <c r="AP3048" s="574">
        <v>1</v>
      </c>
      <c r="AQ3048" s="574" t="s">
        <v>656</v>
      </c>
      <c r="AR3048" s="574" t="s">
        <v>10462</v>
      </c>
      <c r="AS3048" s="575"/>
      <c r="AT3048" s="576"/>
      <c r="AU3048" s="575"/>
      <c r="AV3048" s="577"/>
      <c r="AW3048" s="159"/>
    </row>
    <row r="3049" spans="1:49" ht="38.25">
      <c r="A3049" s="395"/>
      <c r="B3049" s="395" t="s">
        <v>10336</v>
      </c>
      <c r="C3049" s="263" t="s">
        <v>10337</v>
      </c>
      <c r="D3049" s="263" t="s">
        <v>10338</v>
      </c>
      <c r="E3049" s="263" t="s">
        <v>5201</v>
      </c>
      <c r="F3049" s="263" t="s">
        <v>420</v>
      </c>
      <c r="G3049" s="263" t="s">
        <v>655</v>
      </c>
      <c r="H3049" s="263"/>
      <c r="I3049" s="263"/>
      <c r="J3049" s="263"/>
      <c r="K3049" s="263"/>
      <c r="L3049" s="263"/>
      <c r="M3049" s="263"/>
      <c r="N3049" s="263"/>
      <c r="O3049" s="158"/>
      <c r="P3049" s="296">
        <f t="shared" si="135"/>
        <v>0</v>
      </c>
      <c r="Q3049" s="263"/>
      <c r="R3049" s="263"/>
      <c r="S3049" s="263"/>
      <c r="T3049" s="263"/>
      <c r="U3049" s="263"/>
      <c r="V3049" s="263"/>
      <c r="W3049" s="263"/>
      <c r="X3049" s="158"/>
      <c r="Y3049" s="297">
        <f t="shared" si="136"/>
        <v>0</v>
      </c>
      <c r="Z3049" s="263"/>
      <c r="AA3049" s="263"/>
      <c r="AB3049" s="263"/>
      <c r="AC3049" s="263"/>
      <c r="AD3049" s="263"/>
      <c r="AE3049" s="263"/>
      <c r="AF3049" s="263"/>
      <c r="AG3049" s="158"/>
      <c r="AH3049" s="297">
        <f t="shared" si="134"/>
        <v>0</v>
      </c>
      <c r="AI3049" s="573"/>
      <c r="AJ3049" s="574" t="s">
        <v>659</v>
      </c>
      <c r="AK3049" s="574" t="s">
        <v>430</v>
      </c>
      <c r="AL3049" s="574"/>
      <c r="AM3049" s="574"/>
      <c r="AN3049" s="574"/>
      <c r="AO3049" s="574"/>
      <c r="AP3049" s="574">
        <v>21</v>
      </c>
      <c r="AQ3049" s="574" t="s">
        <v>656</v>
      </c>
      <c r="AR3049" s="574" t="s">
        <v>10461</v>
      </c>
      <c r="AS3049" s="575"/>
      <c r="AT3049" s="576"/>
      <c r="AU3049" s="575"/>
      <c r="AV3049" s="577"/>
      <c r="AW3049" s="159"/>
    </row>
    <row r="3050" spans="1:49" ht="38.25">
      <c r="A3050" s="395"/>
      <c r="B3050" s="395" t="s">
        <v>10339</v>
      </c>
      <c r="C3050" s="263" t="s">
        <v>10340</v>
      </c>
      <c r="D3050" s="263" t="s">
        <v>10341</v>
      </c>
      <c r="E3050" s="263" t="s">
        <v>5202</v>
      </c>
      <c r="F3050" s="263" t="s">
        <v>422</v>
      </c>
      <c r="G3050" s="263" t="s">
        <v>666</v>
      </c>
      <c r="H3050" s="263"/>
      <c r="I3050" s="263"/>
      <c r="J3050" s="263"/>
      <c r="K3050" s="263"/>
      <c r="L3050" s="263"/>
      <c r="M3050" s="263"/>
      <c r="N3050" s="263"/>
      <c r="O3050" s="158"/>
      <c r="P3050" s="296">
        <f t="shared" si="135"/>
        <v>0</v>
      </c>
      <c r="Q3050" s="263"/>
      <c r="R3050" s="263"/>
      <c r="S3050" s="263"/>
      <c r="T3050" s="263"/>
      <c r="U3050" s="263"/>
      <c r="V3050" s="263"/>
      <c r="W3050" s="263"/>
      <c r="X3050" s="158"/>
      <c r="Y3050" s="297">
        <f t="shared" si="136"/>
        <v>0</v>
      </c>
      <c r="Z3050" s="263"/>
      <c r="AA3050" s="263"/>
      <c r="AB3050" s="263"/>
      <c r="AC3050" s="263"/>
      <c r="AD3050" s="263"/>
      <c r="AE3050" s="263"/>
      <c r="AF3050" s="263"/>
      <c r="AG3050" s="158"/>
      <c r="AH3050" s="297">
        <f t="shared" si="134"/>
        <v>0</v>
      </c>
      <c r="AI3050" s="573"/>
      <c r="AJ3050" s="574" t="s">
        <v>659</v>
      </c>
      <c r="AK3050" s="574" t="s">
        <v>430</v>
      </c>
      <c r="AL3050" s="574"/>
      <c r="AM3050" s="574"/>
      <c r="AN3050" s="574"/>
      <c r="AO3050" s="574"/>
      <c r="AP3050" s="574">
        <v>1</v>
      </c>
      <c r="AQ3050" s="574" t="s">
        <v>656</v>
      </c>
      <c r="AR3050" s="574" t="s">
        <v>10462</v>
      </c>
      <c r="AS3050" s="575"/>
      <c r="AT3050" s="576"/>
      <c r="AU3050" s="575"/>
      <c r="AV3050" s="577"/>
      <c r="AW3050" s="159"/>
    </row>
    <row r="3051" spans="1:49" ht="38.25">
      <c r="A3051" s="395"/>
      <c r="B3051" s="395" t="s">
        <v>10342</v>
      </c>
      <c r="C3051" s="263" t="s">
        <v>10343</v>
      </c>
      <c r="D3051" s="263" t="s">
        <v>10344</v>
      </c>
      <c r="E3051" s="263" t="s">
        <v>5203</v>
      </c>
      <c r="F3051" s="263" t="s">
        <v>416</v>
      </c>
      <c r="G3051" s="263" t="s">
        <v>666</v>
      </c>
      <c r="H3051" s="263"/>
      <c r="I3051" s="263"/>
      <c r="J3051" s="263"/>
      <c r="K3051" s="263"/>
      <c r="L3051" s="263"/>
      <c r="M3051" s="263"/>
      <c r="N3051" s="263"/>
      <c r="O3051" s="158"/>
      <c r="P3051" s="296">
        <f t="shared" si="135"/>
        <v>0</v>
      </c>
      <c r="Q3051" s="263"/>
      <c r="R3051" s="263"/>
      <c r="S3051" s="263"/>
      <c r="T3051" s="263"/>
      <c r="U3051" s="263"/>
      <c r="V3051" s="263"/>
      <c r="W3051" s="263"/>
      <c r="X3051" s="158"/>
      <c r="Y3051" s="297">
        <f t="shared" si="136"/>
        <v>0</v>
      </c>
      <c r="Z3051" s="263"/>
      <c r="AA3051" s="263"/>
      <c r="AB3051" s="263"/>
      <c r="AC3051" s="263"/>
      <c r="AD3051" s="263"/>
      <c r="AE3051" s="263"/>
      <c r="AF3051" s="263"/>
      <c r="AG3051" s="158"/>
      <c r="AH3051" s="297">
        <f t="shared" si="134"/>
        <v>0</v>
      </c>
      <c r="AI3051" s="573"/>
      <c r="AJ3051" s="574" t="s">
        <v>659</v>
      </c>
      <c r="AK3051" s="574" t="s">
        <v>430</v>
      </c>
      <c r="AL3051" s="574"/>
      <c r="AM3051" s="574"/>
      <c r="AN3051" s="574"/>
      <c r="AO3051" s="574"/>
      <c r="AP3051" s="574">
        <v>1</v>
      </c>
      <c r="AQ3051" s="574" t="s">
        <v>656</v>
      </c>
      <c r="AR3051" s="574" t="s">
        <v>10462</v>
      </c>
      <c r="AS3051" s="575"/>
      <c r="AT3051" s="576"/>
      <c r="AU3051" s="575"/>
      <c r="AV3051" s="577"/>
      <c r="AW3051" s="159"/>
    </row>
    <row r="3052" spans="1:49" ht="38.25">
      <c r="A3052" s="395"/>
      <c r="B3052" s="395" t="s">
        <v>10345</v>
      </c>
      <c r="C3052" s="263" t="s">
        <v>10346</v>
      </c>
      <c r="D3052" s="263" t="s">
        <v>10347</v>
      </c>
      <c r="E3052" s="263" t="s">
        <v>5204</v>
      </c>
      <c r="F3052" s="263" t="s">
        <v>416</v>
      </c>
      <c r="G3052" s="263" t="s">
        <v>666</v>
      </c>
      <c r="H3052" s="263"/>
      <c r="I3052" s="263"/>
      <c r="J3052" s="263"/>
      <c r="K3052" s="263"/>
      <c r="L3052" s="263"/>
      <c r="M3052" s="263"/>
      <c r="N3052" s="263"/>
      <c r="O3052" s="158"/>
      <c r="P3052" s="296">
        <f t="shared" si="135"/>
        <v>0</v>
      </c>
      <c r="Q3052" s="263"/>
      <c r="R3052" s="263"/>
      <c r="S3052" s="263"/>
      <c r="T3052" s="263"/>
      <c r="U3052" s="263"/>
      <c r="V3052" s="263"/>
      <c r="W3052" s="263"/>
      <c r="X3052" s="158"/>
      <c r="Y3052" s="297">
        <f t="shared" si="136"/>
        <v>0</v>
      </c>
      <c r="Z3052" s="263"/>
      <c r="AA3052" s="263"/>
      <c r="AB3052" s="263"/>
      <c r="AC3052" s="263"/>
      <c r="AD3052" s="263"/>
      <c r="AE3052" s="263"/>
      <c r="AF3052" s="263"/>
      <c r="AG3052" s="158"/>
      <c r="AH3052" s="297">
        <f t="shared" si="134"/>
        <v>0</v>
      </c>
      <c r="AI3052" s="573"/>
      <c r="AJ3052" s="574" t="s">
        <v>659</v>
      </c>
      <c r="AK3052" s="574" t="s">
        <v>430</v>
      </c>
      <c r="AL3052" s="574"/>
      <c r="AM3052" s="574"/>
      <c r="AN3052" s="574"/>
      <c r="AO3052" s="574"/>
      <c r="AP3052" s="574">
        <v>1</v>
      </c>
      <c r="AQ3052" s="574" t="s">
        <v>656</v>
      </c>
      <c r="AR3052" s="574" t="s">
        <v>10462</v>
      </c>
      <c r="AS3052" s="575"/>
      <c r="AT3052" s="576"/>
      <c r="AU3052" s="575"/>
      <c r="AV3052" s="577"/>
      <c r="AW3052" s="159"/>
    </row>
    <row r="3053" spans="1:49" ht="38.25">
      <c r="A3053" s="395"/>
      <c r="B3053" s="395" t="s">
        <v>10348</v>
      </c>
      <c r="C3053" s="263" t="s">
        <v>10349</v>
      </c>
      <c r="D3053" s="263" t="s">
        <v>10350</v>
      </c>
      <c r="E3053" s="263" t="s">
        <v>5205</v>
      </c>
      <c r="F3053" s="263" t="s">
        <v>416</v>
      </c>
      <c r="G3053" s="263" t="s">
        <v>666</v>
      </c>
      <c r="H3053" s="263"/>
      <c r="I3053" s="263"/>
      <c r="J3053" s="263"/>
      <c r="K3053" s="263"/>
      <c r="L3053" s="263"/>
      <c r="M3053" s="263"/>
      <c r="N3053" s="263"/>
      <c r="O3053" s="158"/>
      <c r="P3053" s="296">
        <f t="shared" si="135"/>
        <v>0</v>
      </c>
      <c r="Q3053" s="263"/>
      <c r="R3053" s="263"/>
      <c r="S3053" s="263"/>
      <c r="T3053" s="263"/>
      <c r="U3053" s="263"/>
      <c r="V3053" s="263"/>
      <c r="W3053" s="263"/>
      <c r="X3053" s="158"/>
      <c r="Y3053" s="297">
        <f t="shared" si="136"/>
        <v>0</v>
      </c>
      <c r="Z3053" s="263"/>
      <c r="AA3053" s="263"/>
      <c r="AB3053" s="263"/>
      <c r="AC3053" s="263"/>
      <c r="AD3053" s="263"/>
      <c r="AE3053" s="263"/>
      <c r="AF3053" s="263"/>
      <c r="AG3053" s="158"/>
      <c r="AH3053" s="297">
        <f t="shared" si="134"/>
        <v>0</v>
      </c>
      <c r="AI3053" s="573"/>
      <c r="AJ3053" s="574" t="s">
        <v>659</v>
      </c>
      <c r="AK3053" s="574" t="s">
        <v>430</v>
      </c>
      <c r="AL3053" s="574"/>
      <c r="AM3053" s="574"/>
      <c r="AN3053" s="574"/>
      <c r="AO3053" s="574"/>
      <c r="AP3053" s="574">
        <v>1</v>
      </c>
      <c r="AQ3053" s="574" t="s">
        <v>656</v>
      </c>
      <c r="AR3053" s="574" t="s">
        <v>10462</v>
      </c>
      <c r="AS3053" s="575"/>
      <c r="AT3053" s="576"/>
      <c r="AU3053" s="575"/>
      <c r="AV3053" s="577"/>
      <c r="AW3053" s="159"/>
    </row>
    <row r="3054" spans="1:49" ht="25.5">
      <c r="A3054" s="395"/>
      <c r="B3054" s="395" t="s">
        <v>10351</v>
      </c>
      <c r="C3054" s="263" t="s">
        <v>10352</v>
      </c>
      <c r="D3054" s="263" t="s">
        <v>10353</v>
      </c>
      <c r="E3054" s="263" t="s">
        <v>5206</v>
      </c>
      <c r="F3054" s="263" t="s">
        <v>418</v>
      </c>
      <c r="G3054" s="263" t="s">
        <v>655</v>
      </c>
      <c r="H3054" s="263"/>
      <c r="I3054" s="263"/>
      <c r="J3054" s="263"/>
      <c r="K3054" s="263"/>
      <c r="L3054" s="263"/>
      <c r="M3054" s="263"/>
      <c r="N3054" s="263"/>
      <c r="O3054" s="158"/>
      <c r="P3054" s="296">
        <f t="shared" si="135"/>
        <v>0</v>
      </c>
      <c r="Q3054" s="263"/>
      <c r="R3054" s="263"/>
      <c r="S3054" s="263"/>
      <c r="T3054" s="263"/>
      <c r="U3054" s="263"/>
      <c r="V3054" s="263"/>
      <c r="W3054" s="263"/>
      <c r="X3054" s="158"/>
      <c r="Y3054" s="297">
        <f t="shared" si="136"/>
        <v>0</v>
      </c>
      <c r="Z3054" s="263"/>
      <c r="AA3054" s="263"/>
      <c r="AB3054" s="263"/>
      <c r="AC3054" s="263"/>
      <c r="AD3054" s="263"/>
      <c r="AE3054" s="263"/>
      <c r="AF3054" s="263"/>
      <c r="AG3054" s="158"/>
      <c r="AH3054" s="297">
        <f t="shared" si="134"/>
        <v>0</v>
      </c>
      <c r="AI3054" s="573"/>
      <c r="AJ3054" s="574" t="s">
        <v>659</v>
      </c>
      <c r="AK3054" s="574" t="s">
        <v>430</v>
      </c>
      <c r="AL3054" s="574"/>
      <c r="AM3054" s="574"/>
      <c r="AN3054" s="574"/>
      <c r="AO3054" s="574"/>
      <c r="AP3054" s="574">
        <v>1</v>
      </c>
      <c r="AQ3054" s="574" t="s">
        <v>656</v>
      </c>
      <c r="AR3054" s="574" t="s">
        <v>10462</v>
      </c>
      <c r="AS3054" s="575"/>
      <c r="AT3054" s="576"/>
      <c r="AU3054" s="575"/>
      <c r="AV3054" s="577"/>
      <c r="AW3054" s="159"/>
    </row>
    <row r="3055" spans="1:49" ht="38.25">
      <c r="A3055" s="395"/>
      <c r="B3055" s="395" t="s">
        <v>10354</v>
      </c>
      <c r="C3055" s="263" t="s">
        <v>10355</v>
      </c>
      <c r="D3055" s="263" t="s">
        <v>10356</v>
      </c>
      <c r="E3055" s="263" t="s">
        <v>5207</v>
      </c>
      <c r="F3055" s="263" t="s">
        <v>422</v>
      </c>
      <c r="G3055" s="263" t="s">
        <v>655</v>
      </c>
      <c r="H3055" s="263"/>
      <c r="I3055" s="263"/>
      <c r="J3055" s="263"/>
      <c r="K3055" s="263"/>
      <c r="L3055" s="263"/>
      <c r="M3055" s="263"/>
      <c r="N3055" s="263"/>
      <c r="O3055" s="158"/>
      <c r="P3055" s="296">
        <f t="shared" si="135"/>
        <v>0</v>
      </c>
      <c r="Q3055" s="263"/>
      <c r="R3055" s="263"/>
      <c r="S3055" s="263"/>
      <c r="T3055" s="263"/>
      <c r="U3055" s="263"/>
      <c r="V3055" s="263"/>
      <c r="W3055" s="263"/>
      <c r="X3055" s="158"/>
      <c r="Y3055" s="297">
        <f t="shared" si="136"/>
        <v>0</v>
      </c>
      <c r="Z3055" s="263"/>
      <c r="AA3055" s="263"/>
      <c r="AB3055" s="263"/>
      <c r="AC3055" s="263"/>
      <c r="AD3055" s="263"/>
      <c r="AE3055" s="263"/>
      <c r="AF3055" s="263"/>
      <c r="AG3055" s="158"/>
      <c r="AH3055" s="297">
        <f t="shared" si="134"/>
        <v>0</v>
      </c>
      <c r="AI3055" s="573"/>
      <c r="AJ3055" s="574" t="s">
        <v>659</v>
      </c>
      <c r="AK3055" s="574" t="s">
        <v>430</v>
      </c>
      <c r="AL3055" s="574"/>
      <c r="AM3055" s="574"/>
      <c r="AN3055" s="574"/>
      <c r="AO3055" s="574"/>
      <c r="AP3055" s="574">
        <v>1</v>
      </c>
      <c r="AQ3055" s="574" t="s">
        <v>656</v>
      </c>
      <c r="AR3055" s="574" t="s">
        <v>10461</v>
      </c>
      <c r="AS3055" s="575"/>
      <c r="AT3055" s="576"/>
      <c r="AU3055" s="575"/>
      <c r="AV3055" s="577"/>
      <c r="AW3055" s="159"/>
    </row>
    <row r="3056" spans="1:49" ht="38.25">
      <c r="A3056" s="395"/>
      <c r="B3056" s="395" t="s">
        <v>10357</v>
      </c>
      <c r="C3056" s="263" t="s">
        <v>10358</v>
      </c>
      <c r="D3056" s="263" t="s">
        <v>10359</v>
      </c>
      <c r="E3056" s="263" t="s">
        <v>5208</v>
      </c>
      <c r="F3056" s="263" t="s">
        <v>418</v>
      </c>
      <c r="G3056" s="263" t="s">
        <v>655</v>
      </c>
      <c r="H3056" s="263"/>
      <c r="I3056" s="263"/>
      <c r="J3056" s="263"/>
      <c r="K3056" s="263"/>
      <c r="L3056" s="263"/>
      <c r="M3056" s="263"/>
      <c r="N3056" s="263"/>
      <c r="O3056" s="158"/>
      <c r="P3056" s="296">
        <f t="shared" si="135"/>
        <v>0</v>
      </c>
      <c r="Q3056" s="263"/>
      <c r="R3056" s="263"/>
      <c r="S3056" s="263"/>
      <c r="T3056" s="263"/>
      <c r="U3056" s="263"/>
      <c r="V3056" s="263"/>
      <c r="W3056" s="263"/>
      <c r="X3056" s="158"/>
      <c r="Y3056" s="297">
        <f t="shared" si="136"/>
        <v>0</v>
      </c>
      <c r="Z3056" s="263"/>
      <c r="AA3056" s="263"/>
      <c r="AB3056" s="263"/>
      <c r="AC3056" s="263"/>
      <c r="AD3056" s="263"/>
      <c r="AE3056" s="263"/>
      <c r="AF3056" s="263"/>
      <c r="AG3056" s="158"/>
      <c r="AH3056" s="297">
        <f t="shared" si="134"/>
        <v>0</v>
      </c>
      <c r="AI3056" s="573"/>
      <c r="AJ3056" s="574" t="s">
        <v>659</v>
      </c>
      <c r="AK3056" s="574" t="s">
        <v>430</v>
      </c>
      <c r="AL3056" s="574"/>
      <c r="AM3056" s="574"/>
      <c r="AN3056" s="574"/>
      <c r="AO3056" s="574"/>
      <c r="AP3056" s="574">
        <v>4</v>
      </c>
      <c r="AQ3056" s="574" t="s">
        <v>656</v>
      </c>
      <c r="AR3056" s="574" t="s">
        <v>10462</v>
      </c>
      <c r="AS3056" s="575"/>
      <c r="AT3056" s="576"/>
      <c r="AU3056" s="575"/>
      <c r="AV3056" s="577"/>
      <c r="AW3056" s="159"/>
    </row>
    <row r="3057" spans="1:49" ht="38.25">
      <c r="A3057" s="395"/>
      <c r="B3057" s="395" t="s">
        <v>10360</v>
      </c>
      <c r="C3057" s="263" t="s">
        <v>10361</v>
      </c>
      <c r="D3057" s="263" t="s">
        <v>10362</v>
      </c>
      <c r="E3057" s="263" t="s">
        <v>5209</v>
      </c>
      <c r="F3057" s="263" t="s">
        <v>420</v>
      </c>
      <c r="G3057" s="263" t="s">
        <v>655</v>
      </c>
      <c r="H3057" s="263"/>
      <c r="I3057" s="263"/>
      <c r="J3057" s="263"/>
      <c r="K3057" s="263"/>
      <c r="L3057" s="263"/>
      <c r="M3057" s="263"/>
      <c r="N3057" s="263"/>
      <c r="O3057" s="158"/>
      <c r="P3057" s="296">
        <f t="shared" si="135"/>
        <v>0</v>
      </c>
      <c r="Q3057" s="263"/>
      <c r="R3057" s="263"/>
      <c r="S3057" s="263"/>
      <c r="T3057" s="263"/>
      <c r="U3057" s="263"/>
      <c r="V3057" s="263"/>
      <c r="W3057" s="263"/>
      <c r="X3057" s="158"/>
      <c r="Y3057" s="297">
        <f t="shared" si="136"/>
        <v>0</v>
      </c>
      <c r="Z3057" s="263"/>
      <c r="AA3057" s="263"/>
      <c r="AB3057" s="263"/>
      <c r="AC3057" s="263"/>
      <c r="AD3057" s="263"/>
      <c r="AE3057" s="263"/>
      <c r="AF3057" s="263"/>
      <c r="AG3057" s="158"/>
      <c r="AH3057" s="297">
        <f t="shared" ref="AH3057:AH3098" si="137">SUM($Z3057:$AF3057)</f>
        <v>0</v>
      </c>
      <c r="AI3057" s="573"/>
      <c r="AJ3057" s="574" t="s">
        <v>659</v>
      </c>
      <c r="AK3057" s="574" t="s">
        <v>430</v>
      </c>
      <c r="AL3057" s="574"/>
      <c r="AM3057" s="574"/>
      <c r="AN3057" s="574"/>
      <c r="AO3057" s="574"/>
      <c r="AP3057" s="574">
        <v>6</v>
      </c>
      <c r="AQ3057" s="574" t="s">
        <v>656</v>
      </c>
      <c r="AR3057" s="574" t="s">
        <v>10462</v>
      </c>
      <c r="AS3057" s="575"/>
      <c r="AT3057" s="576"/>
      <c r="AU3057" s="575"/>
      <c r="AV3057" s="577"/>
      <c r="AW3057" s="159"/>
    </row>
    <row r="3058" spans="1:49" ht="38.25">
      <c r="A3058" s="395"/>
      <c r="B3058" s="395" t="s">
        <v>10363</v>
      </c>
      <c r="C3058" s="263" t="s">
        <v>10364</v>
      </c>
      <c r="D3058" s="263" t="s">
        <v>10365</v>
      </c>
      <c r="E3058" s="263" t="s">
        <v>5210</v>
      </c>
      <c r="F3058" s="263" t="s">
        <v>416</v>
      </c>
      <c r="G3058" s="263" t="s">
        <v>666</v>
      </c>
      <c r="H3058" s="263"/>
      <c r="I3058" s="263"/>
      <c r="J3058" s="263"/>
      <c r="K3058" s="263"/>
      <c r="L3058" s="263"/>
      <c r="M3058" s="263"/>
      <c r="N3058" s="263"/>
      <c r="O3058" s="158"/>
      <c r="P3058" s="296">
        <f t="shared" si="135"/>
        <v>0</v>
      </c>
      <c r="Q3058" s="263"/>
      <c r="R3058" s="263"/>
      <c r="S3058" s="263"/>
      <c r="T3058" s="263"/>
      <c r="U3058" s="263"/>
      <c r="V3058" s="263"/>
      <c r="W3058" s="263"/>
      <c r="X3058" s="158"/>
      <c r="Y3058" s="297">
        <f t="shared" si="136"/>
        <v>0</v>
      </c>
      <c r="Z3058" s="263"/>
      <c r="AA3058" s="263"/>
      <c r="AB3058" s="263"/>
      <c r="AC3058" s="263"/>
      <c r="AD3058" s="263"/>
      <c r="AE3058" s="263"/>
      <c r="AF3058" s="263"/>
      <c r="AG3058" s="158"/>
      <c r="AH3058" s="297">
        <f t="shared" si="137"/>
        <v>0</v>
      </c>
      <c r="AI3058" s="573"/>
      <c r="AJ3058" s="574" t="s">
        <v>659</v>
      </c>
      <c r="AK3058" s="574" t="s">
        <v>430</v>
      </c>
      <c r="AL3058" s="574"/>
      <c r="AM3058" s="574"/>
      <c r="AN3058" s="574"/>
      <c r="AO3058" s="574"/>
      <c r="AP3058" s="574">
        <v>1</v>
      </c>
      <c r="AQ3058" s="574" t="s">
        <v>656</v>
      </c>
      <c r="AR3058" s="574" t="s">
        <v>10462</v>
      </c>
      <c r="AS3058" s="575"/>
      <c r="AT3058" s="576"/>
      <c r="AU3058" s="575"/>
      <c r="AV3058" s="577"/>
      <c r="AW3058" s="159"/>
    </row>
    <row r="3059" spans="1:49" ht="38.25">
      <c r="A3059" s="395"/>
      <c r="B3059" s="395" t="s">
        <v>10366</v>
      </c>
      <c r="C3059" s="263" t="s">
        <v>5399</v>
      </c>
      <c r="D3059" s="263" t="s">
        <v>10367</v>
      </c>
      <c r="E3059" s="263" t="s">
        <v>5211</v>
      </c>
      <c r="F3059" s="263" t="s">
        <v>416</v>
      </c>
      <c r="G3059" s="263" t="s">
        <v>666</v>
      </c>
      <c r="H3059" s="263"/>
      <c r="I3059" s="263"/>
      <c r="J3059" s="263"/>
      <c r="K3059" s="263"/>
      <c r="L3059" s="263"/>
      <c r="M3059" s="263"/>
      <c r="N3059" s="263"/>
      <c r="O3059" s="158"/>
      <c r="P3059" s="296">
        <f t="shared" si="135"/>
        <v>0</v>
      </c>
      <c r="Q3059" s="263"/>
      <c r="R3059" s="263"/>
      <c r="S3059" s="263"/>
      <c r="T3059" s="263"/>
      <c r="U3059" s="263"/>
      <c r="V3059" s="263"/>
      <c r="W3059" s="263"/>
      <c r="X3059" s="158"/>
      <c r="Y3059" s="297">
        <f t="shared" si="136"/>
        <v>0</v>
      </c>
      <c r="Z3059" s="263"/>
      <c r="AA3059" s="263"/>
      <c r="AB3059" s="263"/>
      <c r="AC3059" s="263"/>
      <c r="AD3059" s="263"/>
      <c r="AE3059" s="263"/>
      <c r="AF3059" s="263"/>
      <c r="AG3059" s="158"/>
      <c r="AH3059" s="297">
        <f t="shared" si="137"/>
        <v>0</v>
      </c>
      <c r="AI3059" s="573"/>
      <c r="AJ3059" s="574" t="s">
        <v>659</v>
      </c>
      <c r="AK3059" s="574" t="s">
        <v>430</v>
      </c>
      <c r="AL3059" s="574"/>
      <c r="AM3059" s="574"/>
      <c r="AN3059" s="574"/>
      <c r="AO3059" s="574"/>
      <c r="AP3059" s="574">
        <v>1</v>
      </c>
      <c r="AQ3059" s="574" t="s">
        <v>656</v>
      </c>
      <c r="AR3059" s="574" t="s">
        <v>10462</v>
      </c>
      <c r="AS3059" s="575"/>
      <c r="AT3059" s="576"/>
      <c r="AU3059" s="575"/>
      <c r="AV3059" s="577"/>
      <c r="AW3059" s="159"/>
    </row>
    <row r="3060" spans="1:49" ht="38.25">
      <c r="A3060" s="395"/>
      <c r="B3060" s="395">
        <v>4455912100</v>
      </c>
      <c r="C3060" s="263" t="s">
        <v>5399</v>
      </c>
      <c r="D3060" s="263" t="s">
        <v>10367</v>
      </c>
      <c r="E3060" s="263" t="s">
        <v>5212</v>
      </c>
      <c r="F3060" s="263" t="s">
        <v>416</v>
      </c>
      <c r="G3060" s="263" t="s">
        <v>666</v>
      </c>
      <c r="H3060" s="263"/>
      <c r="I3060" s="263"/>
      <c r="J3060" s="263"/>
      <c r="K3060" s="263"/>
      <c r="L3060" s="263"/>
      <c r="M3060" s="263"/>
      <c r="N3060" s="263"/>
      <c r="O3060" s="158"/>
      <c r="P3060" s="296">
        <f t="shared" si="135"/>
        <v>0</v>
      </c>
      <c r="Q3060" s="263"/>
      <c r="R3060" s="263"/>
      <c r="S3060" s="263"/>
      <c r="T3060" s="263"/>
      <c r="U3060" s="263"/>
      <c r="V3060" s="263"/>
      <c r="W3060" s="263"/>
      <c r="X3060" s="158"/>
      <c r="Y3060" s="297">
        <f t="shared" si="136"/>
        <v>0</v>
      </c>
      <c r="Z3060" s="263"/>
      <c r="AA3060" s="263"/>
      <c r="AB3060" s="263"/>
      <c r="AC3060" s="263"/>
      <c r="AD3060" s="263"/>
      <c r="AE3060" s="263"/>
      <c r="AF3060" s="263"/>
      <c r="AG3060" s="158"/>
      <c r="AH3060" s="297">
        <f t="shared" si="137"/>
        <v>0</v>
      </c>
      <c r="AI3060" s="573"/>
      <c r="AJ3060" s="574" t="s">
        <v>659</v>
      </c>
      <c r="AK3060" s="574" t="s">
        <v>430</v>
      </c>
      <c r="AL3060" s="574"/>
      <c r="AM3060" s="574"/>
      <c r="AN3060" s="574"/>
      <c r="AO3060" s="574"/>
      <c r="AP3060" s="574">
        <v>1</v>
      </c>
      <c r="AQ3060" s="574" t="s">
        <v>656</v>
      </c>
      <c r="AR3060" s="574" t="s">
        <v>10462</v>
      </c>
      <c r="AS3060" s="575"/>
      <c r="AT3060" s="576"/>
      <c r="AU3060" s="575"/>
      <c r="AV3060" s="577"/>
      <c r="AW3060" s="159"/>
    </row>
    <row r="3061" spans="1:49" ht="38.25">
      <c r="A3061" s="395"/>
      <c r="B3061" s="395">
        <v>4455912100</v>
      </c>
      <c r="C3061" s="263" t="s">
        <v>5399</v>
      </c>
      <c r="D3061" s="263" t="s">
        <v>10367</v>
      </c>
      <c r="E3061" s="263" t="s">
        <v>5213</v>
      </c>
      <c r="F3061" s="263" t="s">
        <v>416</v>
      </c>
      <c r="G3061" s="263" t="s">
        <v>666</v>
      </c>
      <c r="H3061" s="263"/>
      <c r="I3061" s="263"/>
      <c r="J3061" s="263"/>
      <c r="K3061" s="263"/>
      <c r="L3061" s="263"/>
      <c r="M3061" s="263"/>
      <c r="N3061" s="263"/>
      <c r="O3061" s="158"/>
      <c r="P3061" s="296">
        <f t="shared" si="135"/>
        <v>0</v>
      </c>
      <c r="Q3061" s="263"/>
      <c r="R3061" s="263"/>
      <c r="S3061" s="263"/>
      <c r="T3061" s="263"/>
      <c r="U3061" s="263"/>
      <c r="V3061" s="263"/>
      <c r="W3061" s="263"/>
      <c r="X3061" s="158"/>
      <c r="Y3061" s="297">
        <f t="shared" si="136"/>
        <v>0</v>
      </c>
      <c r="Z3061" s="263"/>
      <c r="AA3061" s="263"/>
      <c r="AB3061" s="263"/>
      <c r="AC3061" s="263"/>
      <c r="AD3061" s="263"/>
      <c r="AE3061" s="263"/>
      <c r="AF3061" s="263"/>
      <c r="AG3061" s="158"/>
      <c r="AH3061" s="297">
        <f t="shared" si="137"/>
        <v>0</v>
      </c>
      <c r="AI3061" s="573"/>
      <c r="AJ3061" s="574" t="s">
        <v>659</v>
      </c>
      <c r="AK3061" s="574" t="s">
        <v>430</v>
      </c>
      <c r="AL3061" s="574"/>
      <c r="AM3061" s="574"/>
      <c r="AN3061" s="574"/>
      <c r="AO3061" s="574"/>
      <c r="AP3061" s="574">
        <v>1</v>
      </c>
      <c r="AQ3061" s="574" t="s">
        <v>656</v>
      </c>
      <c r="AR3061" s="574" t="s">
        <v>10462</v>
      </c>
      <c r="AS3061" s="575"/>
      <c r="AT3061" s="576"/>
      <c r="AU3061" s="575"/>
      <c r="AV3061" s="577"/>
      <c r="AW3061" s="159"/>
    </row>
    <row r="3062" spans="1:49" ht="38.25">
      <c r="A3062" s="395"/>
      <c r="B3062" s="395" t="s">
        <v>10368</v>
      </c>
      <c r="C3062" s="263" t="s">
        <v>10369</v>
      </c>
      <c r="D3062" s="263" t="s">
        <v>10370</v>
      </c>
      <c r="E3062" s="263" t="s">
        <v>5214</v>
      </c>
      <c r="F3062" s="263" t="s">
        <v>420</v>
      </c>
      <c r="G3062" s="263" t="s">
        <v>655</v>
      </c>
      <c r="H3062" s="263"/>
      <c r="I3062" s="263"/>
      <c r="J3062" s="263"/>
      <c r="K3062" s="263"/>
      <c r="L3062" s="263"/>
      <c r="M3062" s="263"/>
      <c r="N3062" s="263"/>
      <c r="O3062" s="158"/>
      <c r="P3062" s="296">
        <f t="shared" si="135"/>
        <v>0</v>
      </c>
      <c r="Q3062" s="263"/>
      <c r="R3062" s="263"/>
      <c r="S3062" s="263"/>
      <c r="T3062" s="263"/>
      <c r="U3062" s="263"/>
      <c r="V3062" s="263"/>
      <c r="W3062" s="263"/>
      <c r="X3062" s="158"/>
      <c r="Y3062" s="297">
        <f t="shared" si="136"/>
        <v>0</v>
      </c>
      <c r="Z3062" s="263"/>
      <c r="AA3062" s="263"/>
      <c r="AB3062" s="263"/>
      <c r="AC3062" s="263"/>
      <c r="AD3062" s="263"/>
      <c r="AE3062" s="263"/>
      <c r="AF3062" s="263"/>
      <c r="AG3062" s="158"/>
      <c r="AH3062" s="297">
        <f t="shared" si="137"/>
        <v>0</v>
      </c>
      <c r="AI3062" s="573"/>
      <c r="AJ3062" s="574" t="s">
        <v>659</v>
      </c>
      <c r="AK3062" s="574" t="s">
        <v>430</v>
      </c>
      <c r="AL3062" s="574"/>
      <c r="AM3062" s="574"/>
      <c r="AN3062" s="574"/>
      <c r="AO3062" s="574"/>
      <c r="AP3062" s="574">
        <v>16</v>
      </c>
      <c r="AQ3062" s="574" t="s">
        <v>656</v>
      </c>
      <c r="AR3062" s="574" t="s">
        <v>10461</v>
      </c>
      <c r="AS3062" s="575"/>
      <c r="AT3062" s="576"/>
      <c r="AU3062" s="575"/>
      <c r="AV3062" s="577"/>
      <c r="AW3062" s="159"/>
    </row>
    <row r="3063" spans="1:49" ht="38.25">
      <c r="A3063" s="395"/>
      <c r="B3063" s="395" t="s">
        <v>10371</v>
      </c>
      <c r="C3063" s="263" t="s">
        <v>10372</v>
      </c>
      <c r="D3063" s="263" t="s">
        <v>10373</v>
      </c>
      <c r="E3063" s="263" t="s">
        <v>5215</v>
      </c>
      <c r="F3063" s="263" t="s">
        <v>416</v>
      </c>
      <c r="G3063" s="263" t="s">
        <v>666</v>
      </c>
      <c r="H3063" s="263"/>
      <c r="I3063" s="263"/>
      <c r="J3063" s="263"/>
      <c r="K3063" s="263"/>
      <c r="L3063" s="263"/>
      <c r="M3063" s="263"/>
      <c r="N3063" s="263"/>
      <c r="O3063" s="158"/>
      <c r="P3063" s="296">
        <f t="shared" ref="P3063:P3098" si="138">SUM($H3063:$N3063)</f>
        <v>0</v>
      </c>
      <c r="Q3063" s="263"/>
      <c r="R3063" s="263"/>
      <c r="S3063" s="263"/>
      <c r="T3063" s="263"/>
      <c r="U3063" s="263"/>
      <c r="V3063" s="263"/>
      <c r="W3063" s="263"/>
      <c r="X3063" s="158"/>
      <c r="Y3063" s="297">
        <f t="shared" ref="Y3063:Y3098" si="139">SUM($Q3063:$W3063)</f>
        <v>0</v>
      </c>
      <c r="Z3063" s="263"/>
      <c r="AA3063" s="263"/>
      <c r="AB3063" s="263"/>
      <c r="AC3063" s="263"/>
      <c r="AD3063" s="263"/>
      <c r="AE3063" s="263"/>
      <c r="AF3063" s="263"/>
      <c r="AG3063" s="158"/>
      <c r="AH3063" s="297">
        <f t="shared" si="137"/>
        <v>0</v>
      </c>
      <c r="AI3063" s="573"/>
      <c r="AJ3063" s="574" t="s">
        <v>659</v>
      </c>
      <c r="AK3063" s="574" t="s">
        <v>430</v>
      </c>
      <c r="AL3063" s="574"/>
      <c r="AM3063" s="574"/>
      <c r="AN3063" s="574"/>
      <c r="AO3063" s="574"/>
      <c r="AP3063" s="574">
        <v>1</v>
      </c>
      <c r="AQ3063" s="574" t="s">
        <v>656</v>
      </c>
      <c r="AR3063" s="574" t="s">
        <v>10462</v>
      </c>
      <c r="AS3063" s="575"/>
      <c r="AT3063" s="576"/>
      <c r="AU3063" s="575"/>
      <c r="AV3063" s="577"/>
      <c r="AW3063" s="159"/>
    </row>
    <row r="3064" spans="1:49" ht="38.25">
      <c r="A3064" s="395"/>
      <c r="B3064" s="395" t="s">
        <v>10374</v>
      </c>
      <c r="C3064" s="263" t="s">
        <v>10375</v>
      </c>
      <c r="D3064" s="263" t="s">
        <v>10376</v>
      </c>
      <c r="E3064" s="263" t="s">
        <v>5216</v>
      </c>
      <c r="F3064" s="263" t="s">
        <v>418</v>
      </c>
      <c r="G3064" s="263" t="s">
        <v>655</v>
      </c>
      <c r="H3064" s="263"/>
      <c r="I3064" s="263"/>
      <c r="J3064" s="263"/>
      <c r="K3064" s="263"/>
      <c r="L3064" s="263"/>
      <c r="M3064" s="263"/>
      <c r="N3064" s="263"/>
      <c r="O3064" s="158"/>
      <c r="P3064" s="296">
        <f t="shared" si="138"/>
        <v>0</v>
      </c>
      <c r="Q3064" s="263"/>
      <c r="R3064" s="263"/>
      <c r="S3064" s="263"/>
      <c r="T3064" s="263"/>
      <c r="U3064" s="263"/>
      <c r="V3064" s="263"/>
      <c r="W3064" s="263"/>
      <c r="X3064" s="158"/>
      <c r="Y3064" s="297">
        <f t="shared" si="139"/>
        <v>0</v>
      </c>
      <c r="Z3064" s="263"/>
      <c r="AA3064" s="263"/>
      <c r="AB3064" s="263"/>
      <c r="AC3064" s="263"/>
      <c r="AD3064" s="263"/>
      <c r="AE3064" s="263"/>
      <c r="AF3064" s="263"/>
      <c r="AG3064" s="158"/>
      <c r="AH3064" s="297">
        <f t="shared" si="137"/>
        <v>0</v>
      </c>
      <c r="AI3064" s="573"/>
      <c r="AJ3064" s="574" t="s">
        <v>659</v>
      </c>
      <c r="AK3064" s="574" t="s">
        <v>430</v>
      </c>
      <c r="AL3064" s="574"/>
      <c r="AM3064" s="574"/>
      <c r="AN3064" s="574"/>
      <c r="AO3064" s="574"/>
      <c r="AP3064" s="574">
        <v>5</v>
      </c>
      <c r="AQ3064" s="574" t="s">
        <v>656</v>
      </c>
      <c r="AR3064" s="574" t="s">
        <v>10462</v>
      </c>
      <c r="AS3064" s="575"/>
      <c r="AT3064" s="576"/>
      <c r="AU3064" s="575"/>
      <c r="AV3064" s="577"/>
      <c r="AW3064" s="159"/>
    </row>
    <row r="3065" spans="1:49" ht="38.25">
      <c r="A3065" s="395"/>
      <c r="B3065" s="395" t="s">
        <v>10377</v>
      </c>
      <c r="C3065" s="263" t="s">
        <v>10378</v>
      </c>
      <c r="D3065" s="263" t="s">
        <v>10379</v>
      </c>
      <c r="E3065" s="263" t="s">
        <v>5217</v>
      </c>
      <c r="F3065" s="263" t="s">
        <v>416</v>
      </c>
      <c r="G3065" s="263" t="s">
        <v>666</v>
      </c>
      <c r="H3065" s="263"/>
      <c r="I3065" s="263"/>
      <c r="J3065" s="263"/>
      <c r="K3065" s="263"/>
      <c r="L3065" s="263"/>
      <c r="M3065" s="263"/>
      <c r="N3065" s="263"/>
      <c r="O3065" s="158"/>
      <c r="P3065" s="296">
        <f t="shared" si="138"/>
        <v>0</v>
      </c>
      <c r="Q3065" s="263"/>
      <c r="R3065" s="263"/>
      <c r="S3065" s="263"/>
      <c r="T3065" s="263"/>
      <c r="U3065" s="263"/>
      <c r="V3065" s="263"/>
      <c r="W3065" s="263"/>
      <c r="X3065" s="158"/>
      <c r="Y3065" s="297">
        <f t="shared" si="139"/>
        <v>0</v>
      </c>
      <c r="Z3065" s="263"/>
      <c r="AA3065" s="263"/>
      <c r="AB3065" s="263"/>
      <c r="AC3065" s="263"/>
      <c r="AD3065" s="263"/>
      <c r="AE3065" s="263"/>
      <c r="AF3065" s="263"/>
      <c r="AG3065" s="158"/>
      <c r="AH3065" s="297">
        <f t="shared" si="137"/>
        <v>0</v>
      </c>
      <c r="AI3065" s="573"/>
      <c r="AJ3065" s="574" t="s">
        <v>659</v>
      </c>
      <c r="AK3065" s="574" t="s">
        <v>430</v>
      </c>
      <c r="AL3065" s="574"/>
      <c r="AM3065" s="574"/>
      <c r="AN3065" s="574"/>
      <c r="AO3065" s="574"/>
      <c r="AP3065" s="574">
        <v>1</v>
      </c>
      <c r="AQ3065" s="574" t="s">
        <v>656</v>
      </c>
      <c r="AR3065" s="574" t="s">
        <v>10462</v>
      </c>
      <c r="AS3065" s="575"/>
      <c r="AT3065" s="576"/>
      <c r="AU3065" s="575"/>
      <c r="AV3065" s="577"/>
      <c r="AW3065" s="159"/>
    </row>
    <row r="3066" spans="1:49" ht="38.25">
      <c r="A3066" s="395"/>
      <c r="B3066" s="395" t="s">
        <v>10380</v>
      </c>
      <c r="C3066" s="263" t="s">
        <v>10381</v>
      </c>
      <c r="D3066" s="263" t="s">
        <v>10382</v>
      </c>
      <c r="E3066" s="263" t="s">
        <v>5218</v>
      </c>
      <c r="F3066" s="263" t="s">
        <v>416</v>
      </c>
      <c r="G3066" s="263" t="s">
        <v>666</v>
      </c>
      <c r="H3066" s="263"/>
      <c r="I3066" s="263"/>
      <c r="J3066" s="263"/>
      <c r="K3066" s="263"/>
      <c r="L3066" s="263"/>
      <c r="M3066" s="263"/>
      <c r="N3066" s="263"/>
      <c r="O3066" s="158"/>
      <c r="P3066" s="296">
        <f t="shared" si="138"/>
        <v>0</v>
      </c>
      <c r="Q3066" s="263"/>
      <c r="R3066" s="263"/>
      <c r="S3066" s="263"/>
      <c r="T3066" s="263"/>
      <c r="U3066" s="263"/>
      <c r="V3066" s="263"/>
      <c r="W3066" s="263"/>
      <c r="X3066" s="158"/>
      <c r="Y3066" s="297">
        <f t="shared" si="139"/>
        <v>0</v>
      </c>
      <c r="Z3066" s="263"/>
      <c r="AA3066" s="263"/>
      <c r="AB3066" s="263"/>
      <c r="AC3066" s="263"/>
      <c r="AD3066" s="263"/>
      <c r="AE3066" s="263"/>
      <c r="AF3066" s="263"/>
      <c r="AG3066" s="158"/>
      <c r="AH3066" s="297">
        <f t="shared" si="137"/>
        <v>0</v>
      </c>
      <c r="AI3066" s="573"/>
      <c r="AJ3066" s="574" t="s">
        <v>659</v>
      </c>
      <c r="AK3066" s="574" t="s">
        <v>430</v>
      </c>
      <c r="AL3066" s="574"/>
      <c r="AM3066" s="574"/>
      <c r="AN3066" s="574"/>
      <c r="AO3066" s="574"/>
      <c r="AP3066" s="574">
        <v>1</v>
      </c>
      <c r="AQ3066" s="574" t="s">
        <v>656</v>
      </c>
      <c r="AR3066" s="574" t="s">
        <v>10462</v>
      </c>
      <c r="AS3066" s="575"/>
      <c r="AT3066" s="576"/>
      <c r="AU3066" s="575"/>
      <c r="AV3066" s="577"/>
      <c r="AW3066" s="159"/>
    </row>
    <row r="3067" spans="1:49" ht="38.25">
      <c r="A3067" s="395"/>
      <c r="B3067" s="395">
        <v>5313051000</v>
      </c>
      <c r="C3067" s="263" t="s">
        <v>10381</v>
      </c>
      <c r="D3067" s="263" t="s">
        <v>10382</v>
      </c>
      <c r="E3067" s="263" t="s">
        <v>5219</v>
      </c>
      <c r="F3067" s="263" t="s">
        <v>416</v>
      </c>
      <c r="G3067" s="263" t="s">
        <v>666</v>
      </c>
      <c r="H3067" s="263"/>
      <c r="I3067" s="263"/>
      <c r="J3067" s="263"/>
      <c r="K3067" s="263"/>
      <c r="L3067" s="263"/>
      <c r="M3067" s="263"/>
      <c r="N3067" s="263"/>
      <c r="O3067" s="158"/>
      <c r="P3067" s="296">
        <f t="shared" si="138"/>
        <v>0</v>
      </c>
      <c r="Q3067" s="263"/>
      <c r="R3067" s="263"/>
      <c r="S3067" s="263"/>
      <c r="T3067" s="263"/>
      <c r="U3067" s="263"/>
      <c r="V3067" s="263"/>
      <c r="W3067" s="263"/>
      <c r="X3067" s="158"/>
      <c r="Y3067" s="297">
        <f t="shared" si="139"/>
        <v>0</v>
      </c>
      <c r="Z3067" s="263"/>
      <c r="AA3067" s="263"/>
      <c r="AB3067" s="263"/>
      <c r="AC3067" s="263"/>
      <c r="AD3067" s="263"/>
      <c r="AE3067" s="263"/>
      <c r="AF3067" s="263"/>
      <c r="AG3067" s="158"/>
      <c r="AH3067" s="297">
        <f t="shared" si="137"/>
        <v>0</v>
      </c>
      <c r="AI3067" s="573"/>
      <c r="AJ3067" s="574" t="s">
        <v>659</v>
      </c>
      <c r="AK3067" s="574" t="s">
        <v>430</v>
      </c>
      <c r="AL3067" s="574"/>
      <c r="AM3067" s="574"/>
      <c r="AN3067" s="574"/>
      <c r="AO3067" s="574"/>
      <c r="AP3067" s="574">
        <v>1</v>
      </c>
      <c r="AQ3067" s="574" t="s">
        <v>656</v>
      </c>
      <c r="AR3067" s="574" t="s">
        <v>10462</v>
      </c>
      <c r="AS3067" s="575"/>
      <c r="AT3067" s="576"/>
      <c r="AU3067" s="575"/>
      <c r="AV3067" s="577"/>
      <c r="AW3067" s="159"/>
    </row>
    <row r="3068" spans="1:49" ht="38.25">
      <c r="A3068" s="395"/>
      <c r="B3068" s="395" t="s">
        <v>10383</v>
      </c>
      <c r="C3068" s="263" t="s">
        <v>10384</v>
      </c>
      <c r="D3068" s="263" t="s">
        <v>10385</v>
      </c>
      <c r="E3068" s="263" t="s">
        <v>5220</v>
      </c>
      <c r="F3068" s="263" t="s">
        <v>416</v>
      </c>
      <c r="G3068" s="263" t="s">
        <v>666</v>
      </c>
      <c r="H3068" s="263"/>
      <c r="I3068" s="263"/>
      <c r="J3068" s="263"/>
      <c r="K3068" s="263"/>
      <c r="L3068" s="263"/>
      <c r="M3068" s="263"/>
      <c r="N3068" s="263"/>
      <c r="O3068" s="158"/>
      <c r="P3068" s="296">
        <f t="shared" si="138"/>
        <v>0</v>
      </c>
      <c r="Q3068" s="263"/>
      <c r="R3068" s="263"/>
      <c r="S3068" s="263"/>
      <c r="T3068" s="263"/>
      <c r="U3068" s="263"/>
      <c r="V3068" s="263"/>
      <c r="W3068" s="263"/>
      <c r="X3068" s="158"/>
      <c r="Y3068" s="297">
        <f t="shared" si="139"/>
        <v>0</v>
      </c>
      <c r="Z3068" s="263"/>
      <c r="AA3068" s="263"/>
      <c r="AB3068" s="263"/>
      <c r="AC3068" s="263"/>
      <c r="AD3068" s="263"/>
      <c r="AE3068" s="263"/>
      <c r="AF3068" s="263"/>
      <c r="AG3068" s="158"/>
      <c r="AH3068" s="297">
        <f t="shared" si="137"/>
        <v>0</v>
      </c>
      <c r="AI3068" s="573"/>
      <c r="AJ3068" s="574" t="s">
        <v>659</v>
      </c>
      <c r="AK3068" s="574" t="s">
        <v>430</v>
      </c>
      <c r="AL3068" s="574"/>
      <c r="AM3068" s="574"/>
      <c r="AN3068" s="574"/>
      <c r="AO3068" s="574"/>
      <c r="AP3068" s="574">
        <v>1</v>
      </c>
      <c r="AQ3068" s="574" t="s">
        <v>656</v>
      </c>
      <c r="AR3068" s="574" t="s">
        <v>10462</v>
      </c>
      <c r="AS3068" s="575"/>
      <c r="AT3068" s="576"/>
      <c r="AU3068" s="575"/>
      <c r="AV3068" s="577"/>
      <c r="AW3068" s="159"/>
    </row>
    <row r="3069" spans="1:49" ht="38.25">
      <c r="A3069" s="395"/>
      <c r="B3069" s="395" t="s">
        <v>10386</v>
      </c>
      <c r="C3069" s="263" t="s">
        <v>10387</v>
      </c>
      <c r="D3069" s="263" t="s">
        <v>10388</v>
      </c>
      <c r="E3069" s="263" t="s">
        <v>5221</v>
      </c>
      <c r="F3069" s="263" t="s">
        <v>416</v>
      </c>
      <c r="G3069" s="263" t="s">
        <v>666</v>
      </c>
      <c r="H3069" s="263"/>
      <c r="I3069" s="263"/>
      <c r="J3069" s="263"/>
      <c r="K3069" s="263"/>
      <c r="L3069" s="263"/>
      <c r="M3069" s="263"/>
      <c r="N3069" s="263"/>
      <c r="O3069" s="158"/>
      <c r="P3069" s="296">
        <f t="shared" si="138"/>
        <v>0</v>
      </c>
      <c r="Q3069" s="263"/>
      <c r="R3069" s="263"/>
      <c r="S3069" s="263"/>
      <c r="T3069" s="263"/>
      <c r="U3069" s="263"/>
      <c r="V3069" s="263"/>
      <c r="W3069" s="263"/>
      <c r="X3069" s="158"/>
      <c r="Y3069" s="297">
        <f t="shared" si="139"/>
        <v>0</v>
      </c>
      <c r="Z3069" s="263"/>
      <c r="AA3069" s="263"/>
      <c r="AB3069" s="263"/>
      <c r="AC3069" s="263"/>
      <c r="AD3069" s="263"/>
      <c r="AE3069" s="263"/>
      <c r="AF3069" s="263"/>
      <c r="AG3069" s="158"/>
      <c r="AH3069" s="297">
        <f t="shared" si="137"/>
        <v>0</v>
      </c>
      <c r="AI3069" s="573"/>
      <c r="AJ3069" s="574" t="s">
        <v>659</v>
      </c>
      <c r="AK3069" s="574" t="s">
        <v>430</v>
      </c>
      <c r="AL3069" s="574"/>
      <c r="AM3069" s="574"/>
      <c r="AN3069" s="574"/>
      <c r="AO3069" s="574"/>
      <c r="AP3069" s="574">
        <v>1</v>
      </c>
      <c r="AQ3069" s="574" t="s">
        <v>656</v>
      </c>
      <c r="AR3069" s="574" t="s">
        <v>10461</v>
      </c>
      <c r="AS3069" s="575"/>
      <c r="AT3069" s="576"/>
      <c r="AU3069" s="575"/>
      <c r="AV3069" s="577"/>
      <c r="AW3069" s="159"/>
    </row>
    <row r="3070" spans="1:49" ht="38.25">
      <c r="A3070" s="395"/>
      <c r="B3070" s="395" t="s">
        <v>10389</v>
      </c>
      <c r="C3070" s="263" t="s">
        <v>10390</v>
      </c>
      <c r="D3070" s="263" t="s">
        <v>10391</v>
      </c>
      <c r="E3070" s="263" t="s">
        <v>5222</v>
      </c>
      <c r="F3070" s="263" t="s">
        <v>416</v>
      </c>
      <c r="G3070" s="263" t="s">
        <v>666</v>
      </c>
      <c r="H3070" s="263"/>
      <c r="I3070" s="263"/>
      <c r="J3070" s="263"/>
      <c r="K3070" s="263"/>
      <c r="L3070" s="263"/>
      <c r="M3070" s="263"/>
      <c r="N3070" s="263"/>
      <c r="O3070" s="158"/>
      <c r="P3070" s="296">
        <f t="shared" si="138"/>
        <v>0</v>
      </c>
      <c r="Q3070" s="263"/>
      <c r="R3070" s="263"/>
      <c r="S3070" s="263"/>
      <c r="T3070" s="263"/>
      <c r="U3070" s="263"/>
      <c r="V3070" s="263"/>
      <c r="W3070" s="263"/>
      <c r="X3070" s="158"/>
      <c r="Y3070" s="297">
        <f t="shared" si="139"/>
        <v>0</v>
      </c>
      <c r="Z3070" s="263"/>
      <c r="AA3070" s="263"/>
      <c r="AB3070" s="263"/>
      <c r="AC3070" s="263"/>
      <c r="AD3070" s="263"/>
      <c r="AE3070" s="263"/>
      <c r="AF3070" s="263"/>
      <c r="AG3070" s="158"/>
      <c r="AH3070" s="297">
        <f t="shared" si="137"/>
        <v>0</v>
      </c>
      <c r="AI3070" s="573"/>
      <c r="AJ3070" s="574" t="s">
        <v>659</v>
      </c>
      <c r="AK3070" s="574" t="s">
        <v>430</v>
      </c>
      <c r="AL3070" s="574"/>
      <c r="AM3070" s="574"/>
      <c r="AN3070" s="574"/>
      <c r="AO3070" s="574"/>
      <c r="AP3070" s="574">
        <v>1</v>
      </c>
      <c r="AQ3070" s="574" t="s">
        <v>656</v>
      </c>
      <c r="AR3070" s="574" t="s">
        <v>10462</v>
      </c>
      <c r="AS3070" s="575"/>
      <c r="AT3070" s="576"/>
      <c r="AU3070" s="575"/>
      <c r="AV3070" s="577"/>
      <c r="AW3070" s="159"/>
    </row>
    <row r="3071" spans="1:49" ht="38.25">
      <c r="A3071" s="395"/>
      <c r="B3071" s="395" t="s">
        <v>10392</v>
      </c>
      <c r="C3071" s="263" t="s">
        <v>10393</v>
      </c>
      <c r="D3071" s="263" t="s">
        <v>10394</v>
      </c>
      <c r="E3071" s="263" t="s">
        <v>5223</v>
      </c>
      <c r="F3071" s="263" t="s">
        <v>416</v>
      </c>
      <c r="G3071" s="263" t="s">
        <v>666</v>
      </c>
      <c r="H3071" s="263"/>
      <c r="I3071" s="263"/>
      <c r="J3071" s="263"/>
      <c r="K3071" s="263"/>
      <c r="L3071" s="263"/>
      <c r="M3071" s="263"/>
      <c r="N3071" s="263"/>
      <c r="O3071" s="158"/>
      <c r="P3071" s="296">
        <f t="shared" si="138"/>
        <v>0</v>
      </c>
      <c r="Q3071" s="263"/>
      <c r="R3071" s="263"/>
      <c r="S3071" s="263"/>
      <c r="T3071" s="263"/>
      <c r="U3071" s="263"/>
      <c r="V3071" s="263"/>
      <c r="W3071" s="263"/>
      <c r="X3071" s="158"/>
      <c r="Y3071" s="297">
        <f t="shared" si="139"/>
        <v>0</v>
      </c>
      <c r="Z3071" s="263"/>
      <c r="AA3071" s="263"/>
      <c r="AB3071" s="263"/>
      <c r="AC3071" s="263"/>
      <c r="AD3071" s="263"/>
      <c r="AE3071" s="263"/>
      <c r="AF3071" s="263"/>
      <c r="AG3071" s="158"/>
      <c r="AH3071" s="297">
        <f t="shared" si="137"/>
        <v>0</v>
      </c>
      <c r="AI3071" s="573"/>
      <c r="AJ3071" s="574" t="s">
        <v>659</v>
      </c>
      <c r="AK3071" s="574" t="s">
        <v>430</v>
      </c>
      <c r="AL3071" s="574"/>
      <c r="AM3071" s="574"/>
      <c r="AN3071" s="574"/>
      <c r="AO3071" s="574"/>
      <c r="AP3071" s="574">
        <v>1</v>
      </c>
      <c r="AQ3071" s="574" t="s">
        <v>656</v>
      </c>
      <c r="AR3071" s="574" t="s">
        <v>10462</v>
      </c>
      <c r="AS3071" s="575"/>
      <c r="AT3071" s="576"/>
      <c r="AU3071" s="575"/>
      <c r="AV3071" s="577"/>
      <c r="AW3071" s="159"/>
    </row>
    <row r="3072" spans="1:49" ht="38.25">
      <c r="A3072" s="395"/>
      <c r="B3072" s="395" t="s">
        <v>10395</v>
      </c>
      <c r="C3072" s="263" t="s">
        <v>10396</v>
      </c>
      <c r="D3072" s="263" t="s">
        <v>10397</v>
      </c>
      <c r="E3072" s="263" t="s">
        <v>5224</v>
      </c>
      <c r="F3072" s="263" t="s">
        <v>416</v>
      </c>
      <c r="G3072" s="263" t="s">
        <v>666</v>
      </c>
      <c r="H3072" s="263"/>
      <c r="I3072" s="263"/>
      <c r="J3072" s="263"/>
      <c r="K3072" s="263"/>
      <c r="L3072" s="263"/>
      <c r="M3072" s="263"/>
      <c r="N3072" s="263"/>
      <c r="O3072" s="158"/>
      <c r="P3072" s="296">
        <f t="shared" si="138"/>
        <v>0</v>
      </c>
      <c r="Q3072" s="263"/>
      <c r="R3072" s="263"/>
      <c r="S3072" s="263"/>
      <c r="T3072" s="263"/>
      <c r="U3072" s="263"/>
      <c r="V3072" s="263"/>
      <c r="W3072" s="263"/>
      <c r="X3072" s="158"/>
      <c r="Y3072" s="297">
        <f t="shared" si="139"/>
        <v>0</v>
      </c>
      <c r="Z3072" s="263"/>
      <c r="AA3072" s="263"/>
      <c r="AB3072" s="263"/>
      <c r="AC3072" s="263"/>
      <c r="AD3072" s="263"/>
      <c r="AE3072" s="263"/>
      <c r="AF3072" s="263"/>
      <c r="AG3072" s="158"/>
      <c r="AH3072" s="297">
        <f t="shared" si="137"/>
        <v>0</v>
      </c>
      <c r="AI3072" s="573"/>
      <c r="AJ3072" s="574" t="s">
        <v>659</v>
      </c>
      <c r="AK3072" s="574" t="s">
        <v>430</v>
      </c>
      <c r="AL3072" s="574"/>
      <c r="AM3072" s="574"/>
      <c r="AN3072" s="574"/>
      <c r="AO3072" s="574"/>
      <c r="AP3072" s="574">
        <v>1</v>
      </c>
      <c r="AQ3072" s="574" t="s">
        <v>656</v>
      </c>
      <c r="AR3072" s="574" t="s">
        <v>10462</v>
      </c>
      <c r="AS3072" s="575"/>
      <c r="AT3072" s="576"/>
      <c r="AU3072" s="575"/>
      <c r="AV3072" s="577"/>
      <c r="AW3072" s="159"/>
    </row>
    <row r="3073" spans="1:49" ht="38.25">
      <c r="A3073" s="395"/>
      <c r="B3073" s="395" t="s">
        <v>10398</v>
      </c>
      <c r="C3073" s="263" t="s">
        <v>10399</v>
      </c>
      <c r="D3073" s="263" t="s">
        <v>10400</v>
      </c>
      <c r="E3073" s="263" t="s">
        <v>5225</v>
      </c>
      <c r="F3073" s="263" t="s">
        <v>416</v>
      </c>
      <c r="G3073" s="263" t="s">
        <v>666</v>
      </c>
      <c r="H3073" s="263"/>
      <c r="I3073" s="263"/>
      <c r="J3073" s="263"/>
      <c r="K3073" s="263"/>
      <c r="L3073" s="263"/>
      <c r="M3073" s="263"/>
      <c r="N3073" s="263"/>
      <c r="O3073" s="158"/>
      <c r="P3073" s="296">
        <f t="shared" si="138"/>
        <v>0</v>
      </c>
      <c r="Q3073" s="263"/>
      <c r="R3073" s="263"/>
      <c r="S3073" s="263"/>
      <c r="T3073" s="263"/>
      <c r="U3073" s="263"/>
      <c r="V3073" s="263"/>
      <c r="W3073" s="263"/>
      <c r="X3073" s="158"/>
      <c r="Y3073" s="297">
        <f t="shared" si="139"/>
        <v>0</v>
      </c>
      <c r="Z3073" s="263"/>
      <c r="AA3073" s="263"/>
      <c r="AB3073" s="263"/>
      <c r="AC3073" s="263"/>
      <c r="AD3073" s="263"/>
      <c r="AE3073" s="263"/>
      <c r="AF3073" s="263"/>
      <c r="AG3073" s="158"/>
      <c r="AH3073" s="297">
        <f t="shared" si="137"/>
        <v>0</v>
      </c>
      <c r="AI3073" s="573"/>
      <c r="AJ3073" s="574" t="s">
        <v>659</v>
      </c>
      <c r="AK3073" s="574" t="s">
        <v>430</v>
      </c>
      <c r="AL3073" s="574"/>
      <c r="AM3073" s="574"/>
      <c r="AN3073" s="574"/>
      <c r="AO3073" s="574"/>
      <c r="AP3073" s="574">
        <v>1</v>
      </c>
      <c r="AQ3073" s="574" t="s">
        <v>656</v>
      </c>
      <c r="AR3073" s="574" t="s">
        <v>10462</v>
      </c>
      <c r="AS3073" s="575"/>
      <c r="AT3073" s="576"/>
      <c r="AU3073" s="575"/>
      <c r="AV3073" s="577"/>
      <c r="AW3073" s="159"/>
    </row>
    <row r="3074" spans="1:49" ht="38.25">
      <c r="A3074" s="395"/>
      <c r="B3074" s="395">
        <v>4365520800</v>
      </c>
      <c r="C3074" s="263" t="s">
        <v>10401</v>
      </c>
      <c r="D3074" s="263" t="s">
        <v>10400</v>
      </c>
      <c r="E3074" s="263" t="s">
        <v>5226</v>
      </c>
      <c r="F3074" s="263" t="s">
        <v>416</v>
      </c>
      <c r="G3074" s="263" t="s">
        <v>666</v>
      </c>
      <c r="H3074" s="263"/>
      <c r="I3074" s="263"/>
      <c r="J3074" s="263"/>
      <c r="K3074" s="263"/>
      <c r="L3074" s="263"/>
      <c r="M3074" s="263"/>
      <c r="N3074" s="263"/>
      <c r="O3074" s="158"/>
      <c r="P3074" s="296">
        <f t="shared" si="138"/>
        <v>0</v>
      </c>
      <c r="Q3074" s="263"/>
      <c r="R3074" s="263"/>
      <c r="S3074" s="263"/>
      <c r="T3074" s="263"/>
      <c r="U3074" s="263"/>
      <c r="V3074" s="263"/>
      <c r="W3074" s="263"/>
      <c r="X3074" s="158"/>
      <c r="Y3074" s="297">
        <f t="shared" si="139"/>
        <v>0</v>
      </c>
      <c r="Z3074" s="263"/>
      <c r="AA3074" s="263"/>
      <c r="AB3074" s="263"/>
      <c r="AC3074" s="263"/>
      <c r="AD3074" s="263"/>
      <c r="AE3074" s="263"/>
      <c r="AF3074" s="263"/>
      <c r="AG3074" s="158"/>
      <c r="AH3074" s="297">
        <f t="shared" si="137"/>
        <v>0</v>
      </c>
      <c r="AI3074" s="573"/>
      <c r="AJ3074" s="574" t="s">
        <v>659</v>
      </c>
      <c r="AK3074" s="574" t="s">
        <v>430</v>
      </c>
      <c r="AL3074" s="574"/>
      <c r="AM3074" s="574"/>
      <c r="AN3074" s="574"/>
      <c r="AO3074" s="574"/>
      <c r="AP3074" s="574">
        <v>1</v>
      </c>
      <c r="AQ3074" s="574" t="s">
        <v>656</v>
      </c>
      <c r="AR3074" s="574" t="s">
        <v>10462</v>
      </c>
      <c r="AS3074" s="575"/>
      <c r="AT3074" s="576"/>
      <c r="AU3074" s="575"/>
      <c r="AV3074" s="577"/>
      <c r="AW3074" s="159"/>
    </row>
    <row r="3075" spans="1:49" ht="38.25">
      <c r="A3075" s="395"/>
      <c r="B3075" s="395" t="s">
        <v>10402</v>
      </c>
      <c r="C3075" s="263" t="s">
        <v>10403</v>
      </c>
      <c r="D3075" s="263" t="s">
        <v>10404</v>
      </c>
      <c r="E3075" s="263" t="s">
        <v>5227</v>
      </c>
      <c r="F3075" s="263" t="s">
        <v>416</v>
      </c>
      <c r="G3075" s="263" t="s">
        <v>666</v>
      </c>
      <c r="H3075" s="263"/>
      <c r="I3075" s="263"/>
      <c r="J3075" s="263"/>
      <c r="K3075" s="263"/>
      <c r="L3075" s="263"/>
      <c r="M3075" s="263"/>
      <c r="N3075" s="263"/>
      <c r="O3075" s="158"/>
      <c r="P3075" s="296">
        <f t="shared" si="138"/>
        <v>0</v>
      </c>
      <c r="Q3075" s="263"/>
      <c r="R3075" s="263"/>
      <c r="S3075" s="263"/>
      <c r="T3075" s="263"/>
      <c r="U3075" s="263"/>
      <c r="V3075" s="263"/>
      <c r="W3075" s="263"/>
      <c r="X3075" s="158"/>
      <c r="Y3075" s="297">
        <f t="shared" si="139"/>
        <v>0</v>
      </c>
      <c r="Z3075" s="263"/>
      <c r="AA3075" s="263"/>
      <c r="AB3075" s="263"/>
      <c r="AC3075" s="263"/>
      <c r="AD3075" s="263"/>
      <c r="AE3075" s="263"/>
      <c r="AF3075" s="263"/>
      <c r="AG3075" s="158"/>
      <c r="AH3075" s="297">
        <f t="shared" si="137"/>
        <v>0</v>
      </c>
      <c r="AI3075" s="573"/>
      <c r="AJ3075" s="574" t="s">
        <v>659</v>
      </c>
      <c r="AK3075" s="574" t="s">
        <v>430</v>
      </c>
      <c r="AL3075" s="574"/>
      <c r="AM3075" s="574"/>
      <c r="AN3075" s="574"/>
      <c r="AO3075" s="574"/>
      <c r="AP3075" s="574">
        <v>1</v>
      </c>
      <c r="AQ3075" s="574" t="s">
        <v>656</v>
      </c>
      <c r="AR3075" s="574" t="s">
        <v>10462</v>
      </c>
      <c r="AS3075" s="575"/>
      <c r="AT3075" s="576"/>
      <c r="AU3075" s="575"/>
      <c r="AV3075" s="577"/>
      <c r="AW3075" s="159"/>
    </row>
    <row r="3076" spans="1:49" ht="38.25">
      <c r="A3076" s="395"/>
      <c r="B3076" s="395" t="s">
        <v>10405</v>
      </c>
      <c r="C3076" s="263" t="s">
        <v>10406</v>
      </c>
      <c r="D3076" s="263" t="s">
        <v>10407</v>
      </c>
      <c r="E3076" s="263" t="s">
        <v>5228</v>
      </c>
      <c r="F3076" s="263" t="s">
        <v>416</v>
      </c>
      <c r="G3076" s="263" t="s">
        <v>666</v>
      </c>
      <c r="H3076" s="263"/>
      <c r="I3076" s="263"/>
      <c r="J3076" s="263"/>
      <c r="K3076" s="263"/>
      <c r="L3076" s="263"/>
      <c r="M3076" s="263"/>
      <c r="N3076" s="263"/>
      <c r="O3076" s="158"/>
      <c r="P3076" s="296">
        <f t="shared" si="138"/>
        <v>0</v>
      </c>
      <c r="Q3076" s="263"/>
      <c r="R3076" s="263"/>
      <c r="S3076" s="263"/>
      <c r="T3076" s="263"/>
      <c r="U3076" s="263"/>
      <c r="V3076" s="263"/>
      <c r="W3076" s="263"/>
      <c r="X3076" s="158"/>
      <c r="Y3076" s="297">
        <f t="shared" si="139"/>
        <v>0</v>
      </c>
      <c r="Z3076" s="263"/>
      <c r="AA3076" s="263"/>
      <c r="AB3076" s="263"/>
      <c r="AC3076" s="263"/>
      <c r="AD3076" s="263"/>
      <c r="AE3076" s="263"/>
      <c r="AF3076" s="263"/>
      <c r="AG3076" s="158"/>
      <c r="AH3076" s="297">
        <f t="shared" si="137"/>
        <v>0</v>
      </c>
      <c r="AI3076" s="573"/>
      <c r="AJ3076" s="574" t="s">
        <v>659</v>
      </c>
      <c r="AK3076" s="574" t="s">
        <v>430</v>
      </c>
      <c r="AL3076" s="574"/>
      <c r="AM3076" s="574"/>
      <c r="AN3076" s="574"/>
      <c r="AO3076" s="574"/>
      <c r="AP3076" s="574">
        <v>1</v>
      </c>
      <c r="AQ3076" s="574" t="s">
        <v>656</v>
      </c>
      <c r="AR3076" s="574" t="s">
        <v>10462</v>
      </c>
      <c r="AS3076" s="575"/>
      <c r="AT3076" s="576"/>
      <c r="AU3076" s="575"/>
      <c r="AV3076" s="577"/>
      <c r="AW3076" s="159"/>
    </row>
    <row r="3077" spans="1:49" ht="38.25">
      <c r="A3077" s="395"/>
      <c r="B3077" s="395" t="s">
        <v>10408</v>
      </c>
      <c r="C3077" s="263" t="s">
        <v>10409</v>
      </c>
      <c r="D3077" s="263" t="s">
        <v>10410</v>
      </c>
      <c r="E3077" s="263" t="s">
        <v>5229</v>
      </c>
      <c r="F3077" s="263" t="s">
        <v>420</v>
      </c>
      <c r="G3077" s="263" t="s">
        <v>655</v>
      </c>
      <c r="H3077" s="263"/>
      <c r="I3077" s="263"/>
      <c r="J3077" s="263"/>
      <c r="K3077" s="263"/>
      <c r="L3077" s="263"/>
      <c r="M3077" s="263"/>
      <c r="N3077" s="263"/>
      <c r="O3077" s="158"/>
      <c r="P3077" s="296">
        <f t="shared" si="138"/>
        <v>0</v>
      </c>
      <c r="Q3077" s="263"/>
      <c r="R3077" s="263"/>
      <c r="S3077" s="263"/>
      <c r="T3077" s="263"/>
      <c r="U3077" s="263"/>
      <c r="V3077" s="263"/>
      <c r="W3077" s="263"/>
      <c r="X3077" s="158"/>
      <c r="Y3077" s="297">
        <f t="shared" si="139"/>
        <v>0</v>
      </c>
      <c r="Z3077" s="263"/>
      <c r="AA3077" s="263"/>
      <c r="AB3077" s="263"/>
      <c r="AC3077" s="263"/>
      <c r="AD3077" s="263"/>
      <c r="AE3077" s="263"/>
      <c r="AF3077" s="263"/>
      <c r="AG3077" s="158"/>
      <c r="AH3077" s="297">
        <f t="shared" si="137"/>
        <v>0</v>
      </c>
      <c r="AI3077" s="573"/>
      <c r="AJ3077" s="574" t="s">
        <v>659</v>
      </c>
      <c r="AK3077" s="574" t="s">
        <v>430</v>
      </c>
      <c r="AL3077" s="574"/>
      <c r="AM3077" s="574"/>
      <c r="AN3077" s="574"/>
      <c r="AO3077" s="574"/>
      <c r="AP3077" s="574">
        <v>48</v>
      </c>
      <c r="AQ3077" s="574" t="s">
        <v>656</v>
      </c>
      <c r="AR3077" s="574" t="s">
        <v>10462</v>
      </c>
      <c r="AS3077" s="575"/>
      <c r="AT3077" s="576"/>
      <c r="AU3077" s="575"/>
      <c r="AV3077" s="577"/>
      <c r="AW3077" s="159"/>
    </row>
    <row r="3078" spans="1:49" ht="38.25">
      <c r="A3078" s="395"/>
      <c r="B3078" s="395" t="s">
        <v>10411</v>
      </c>
      <c r="C3078" s="263" t="s">
        <v>10412</v>
      </c>
      <c r="D3078" s="263" t="s">
        <v>10413</v>
      </c>
      <c r="E3078" s="263" t="s">
        <v>5230</v>
      </c>
      <c r="F3078" s="263" t="s">
        <v>416</v>
      </c>
      <c r="G3078" s="263" t="s">
        <v>666</v>
      </c>
      <c r="H3078" s="263"/>
      <c r="I3078" s="263"/>
      <c r="J3078" s="263"/>
      <c r="K3078" s="263"/>
      <c r="L3078" s="263"/>
      <c r="M3078" s="263"/>
      <c r="N3078" s="263"/>
      <c r="O3078" s="158"/>
      <c r="P3078" s="296">
        <f t="shared" si="138"/>
        <v>0</v>
      </c>
      <c r="Q3078" s="263"/>
      <c r="R3078" s="263"/>
      <c r="S3078" s="263"/>
      <c r="T3078" s="263"/>
      <c r="U3078" s="263"/>
      <c r="V3078" s="263"/>
      <c r="W3078" s="263"/>
      <c r="X3078" s="158"/>
      <c r="Y3078" s="297">
        <f t="shared" si="139"/>
        <v>0</v>
      </c>
      <c r="Z3078" s="263"/>
      <c r="AA3078" s="263"/>
      <c r="AB3078" s="263"/>
      <c r="AC3078" s="263"/>
      <c r="AD3078" s="263"/>
      <c r="AE3078" s="263"/>
      <c r="AF3078" s="263"/>
      <c r="AG3078" s="158"/>
      <c r="AH3078" s="297">
        <f t="shared" si="137"/>
        <v>0</v>
      </c>
      <c r="AI3078" s="573"/>
      <c r="AJ3078" s="574" t="s">
        <v>659</v>
      </c>
      <c r="AK3078" s="574" t="s">
        <v>430</v>
      </c>
      <c r="AL3078" s="574"/>
      <c r="AM3078" s="574"/>
      <c r="AN3078" s="574"/>
      <c r="AO3078" s="574"/>
      <c r="AP3078" s="574">
        <v>1</v>
      </c>
      <c r="AQ3078" s="574" t="s">
        <v>656</v>
      </c>
      <c r="AR3078" s="574" t="s">
        <v>10462</v>
      </c>
      <c r="AS3078" s="575"/>
      <c r="AT3078" s="576"/>
      <c r="AU3078" s="575"/>
      <c r="AV3078" s="577"/>
      <c r="AW3078" s="159"/>
    </row>
    <row r="3079" spans="1:49" ht="38.25">
      <c r="A3079" s="395"/>
      <c r="B3079" s="395" t="s">
        <v>10414</v>
      </c>
      <c r="C3079" s="263" t="s">
        <v>10415</v>
      </c>
      <c r="D3079" s="263" t="s">
        <v>10416</v>
      </c>
      <c r="E3079" s="263" t="s">
        <v>5231</v>
      </c>
      <c r="F3079" s="263" t="s">
        <v>416</v>
      </c>
      <c r="G3079" s="263" t="s">
        <v>666</v>
      </c>
      <c r="H3079" s="263"/>
      <c r="I3079" s="263"/>
      <c r="J3079" s="263"/>
      <c r="K3079" s="263"/>
      <c r="L3079" s="263"/>
      <c r="M3079" s="263"/>
      <c r="N3079" s="263"/>
      <c r="O3079" s="158"/>
      <c r="P3079" s="296">
        <f t="shared" si="138"/>
        <v>0</v>
      </c>
      <c r="Q3079" s="263"/>
      <c r="R3079" s="263"/>
      <c r="S3079" s="263"/>
      <c r="T3079" s="263"/>
      <c r="U3079" s="263"/>
      <c r="V3079" s="263"/>
      <c r="W3079" s="263"/>
      <c r="X3079" s="158"/>
      <c r="Y3079" s="297">
        <f t="shared" si="139"/>
        <v>0</v>
      </c>
      <c r="Z3079" s="263"/>
      <c r="AA3079" s="263"/>
      <c r="AB3079" s="263"/>
      <c r="AC3079" s="263"/>
      <c r="AD3079" s="263"/>
      <c r="AE3079" s="263"/>
      <c r="AF3079" s="263"/>
      <c r="AG3079" s="158"/>
      <c r="AH3079" s="297">
        <f t="shared" si="137"/>
        <v>0</v>
      </c>
      <c r="AI3079" s="573"/>
      <c r="AJ3079" s="574" t="s">
        <v>659</v>
      </c>
      <c r="AK3079" s="574" t="s">
        <v>430</v>
      </c>
      <c r="AL3079" s="574"/>
      <c r="AM3079" s="574"/>
      <c r="AN3079" s="574"/>
      <c r="AO3079" s="574"/>
      <c r="AP3079" s="574">
        <v>1</v>
      </c>
      <c r="AQ3079" s="574" t="s">
        <v>656</v>
      </c>
      <c r="AR3079" s="574" t="s">
        <v>10462</v>
      </c>
      <c r="AS3079" s="575"/>
      <c r="AT3079" s="576"/>
      <c r="AU3079" s="575"/>
      <c r="AV3079" s="577"/>
      <c r="AW3079" s="159"/>
    </row>
    <row r="3080" spans="1:49" ht="38.25">
      <c r="A3080" s="395"/>
      <c r="B3080" s="395" t="s">
        <v>10417</v>
      </c>
      <c r="C3080" s="263" t="s">
        <v>10418</v>
      </c>
      <c r="D3080" s="263" t="s">
        <v>10419</v>
      </c>
      <c r="E3080" s="263" t="s">
        <v>5232</v>
      </c>
      <c r="F3080" s="263" t="s">
        <v>416</v>
      </c>
      <c r="G3080" s="263" t="s">
        <v>666</v>
      </c>
      <c r="H3080" s="263"/>
      <c r="I3080" s="263"/>
      <c r="J3080" s="263"/>
      <c r="K3080" s="263"/>
      <c r="L3080" s="263"/>
      <c r="M3080" s="263"/>
      <c r="N3080" s="263"/>
      <c r="O3080" s="158"/>
      <c r="P3080" s="296">
        <f t="shared" si="138"/>
        <v>0</v>
      </c>
      <c r="Q3080" s="263"/>
      <c r="R3080" s="263"/>
      <c r="S3080" s="263"/>
      <c r="T3080" s="263"/>
      <c r="U3080" s="263"/>
      <c r="V3080" s="263"/>
      <c r="W3080" s="263"/>
      <c r="X3080" s="158"/>
      <c r="Y3080" s="297">
        <f t="shared" si="139"/>
        <v>0</v>
      </c>
      <c r="Z3080" s="263"/>
      <c r="AA3080" s="263"/>
      <c r="AB3080" s="263"/>
      <c r="AC3080" s="263"/>
      <c r="AD3080" s="263"/>
      <c r="AE3080" s="263"/>
      <c r="AF3080" s="263"/>
      <c r="AG3080" s="158"/>
      <c r="AH3080" s="297">
        <f t="shared" si="137"/>
        <v>0</v>
      </c>
      <c r="AI3080" s="573"/>
      <c r="AJ3080" s="574" t="s">
        <v>659</v>
      </c>
      <c r="AK3080" s="574" t="s">
        <v>430</v>
      </c>
      <c r="AL3080" s="574"/>
      <c r="AM3080" s="574"/>
      <c r="AN3080" s="574"/>
      <c r="AO3080" s="574"/>
      <c r="AP3080" s="574">
        <v>1</v>
      </c>
      <c r="AQ3080" s="574" t="s">
        <v>656</v>
      </c>
      <c r="AR3080" s="574" t="s">
        <v>10462</v>
      </c>
      <c r="AS3080" s="575"/>
      <c r="AT3080" s="576"/>
      <c r="AU3080" s="575"/>
      <c r="AV3080" s="577"/>
      <c r="AW3080" s="159"/>
    </row>
    <row r="3081" spans="1:49" ht="38.25">
      <c r="A3081" s="395"/>
      <c r="B3081" s="395" t="s">
        <v>10420</v>
      </c>
      <c r="C3081" s="263" t="s">
        <v>10421</v>
      </c>
      <c r="D3081" s="263" t="s">
        <v>10422</v>
      </c>
      <c r="E3081" s="263" t="s">
        <v>5233</v>
      </c>
      <c r="F3081" s="263" t="s">
        <v>416</v>
      </c>
      <c r="G3081" s="263" t="s">
        <v>666</v>
      </c>
      <c r="H3081" s="263"/>
      <c r="I3081" s="263"/>
      <c r="J3081" s="263"/>
      <c r="K3081" s="263"/>
      <c r="L3081" s="263"/>
      <c r="M3081" s="263"/>
      <c r="N3081" s="263"/>
      <c r="O3081" s="158"/>
      <c r="P3081" s="296">
        <f t="shared" si="138"/>
        <v>0</v>
      </c>
      <c r="Q3081" s="263"/>
      <c r="R3081" s="263"/>
      <c r="S3081" s="263"/>
      <c r="T3081" s="263"/>
      <c r="U3081" s="263"/>
      <c r="V3081" s="263"/>
      <c r="W3081" s="263"/>
      <c r="X3081" s="158"/>
      <c r="Y3081" s="297">
        <f t="shared" si="139"/>
        <v>0</v>
      </c>
      <c r="Z3081" s="263"/>
      <c r="AA3081" s="263"/>
      <c r="AB3081" s="263"/>
      <c r="AC3081" s="263"/>
      <c r="AD3081" s="263"/>
      <c r="AE3081" s="263"/>
      <c r="AF3081" s="263"/>
      <c r="AG3081" s="158"/>
      <c r="AH3081" s="297">
        <f t="shared" si="137"/>
        <v>0</v>
      </c>
      <c r="AI3081" s="573"/>
      <c r="AJ3081" s="574" t="s">
        <v>659</v>
      </c>
      <c r="AK3081" s="574" t="s">
        <v>430</v>
      </c>
      <c r="AL3081" s="574"/>
      <c r="AM3081" s="574"/>
      <c r="AN3081" s="574"/>
      <c r="AO3081" s="574"/>
      <c r="AP3081" s="574">
        <v>1</v>
      </c>
      <c r="AQ3081" s="574" t="s">
        <v>656</v>
      </c>
      <c r="AR3081" s="574" t="s">
        <v>10462</v>
      </c>
      <c r="AS3081" s="575"/>
      <c r="AT3081" s="576"/>
      <c r="AU3081" s="575"/>
      <c r="AV3081" s="577"/>
      <c r="AW3081" s="159"/>
    </row>
    <row r="3082" spans="1:49" ht="38.25">
      <c r="A3082" s="395"/>
      <c r="B3082" s="395" t="s">
        <v>10423</v>
      </c>
      <c r="C3082" s="263" t="s">
        <v>7526</v>
      </c>
      <c r="D3082" s="263" t="s">
        <v>10424</v>
      </c>
      <c r="E3082" s="263" t="s">
        <v>5234</v>
      </c>
      <c r="F3082" s="263" t="s">
        <v>416</v>
      </c>
      <c r="G3082" s="263" t="s">
        <v>666</v>
      </c>
      <c r="H3082" s="263"/>
      <c r="I3082" s="263"/>
      <c r="J3082" s="263"/>
      <c r="K3082" s="263"/>
      <c r="L3082" s="263"/>
      <c r="M3082" s="263"/>
      <c r="N3082" s="263"/>
      <c r="O3082" s="158"/>
      <c r="P3082" s="296">
        <f t="shared" si="138"/>
        <v>0</v>
      </c>
      <c r="Q3082" s="263"/>
      <c r="R3082" s="263"/>
      <c r="S3082" s="263"/>
      <c r="T3082" s="263"/>
      <c r="U3082" s="263"/>
      <c r="V3082" s="263"/>
      <c r="W3082" s="263"/>
      <c r="X3082" s="158"/>
      <c r="Y3082" s="297">
        <f t="shared" si="139"/>
        <v>0</v>
      </c>
      <c r="Z3082" s="263"/>
      <c r="AA3082" s="263"/>
      <c r="AB3082" s="263"/>
      <c r="AC3082" s="263"/>
      <c r="AD3082" s="263"/>
      <c r="AE3082" s="263"/>
      <c r="AF3082" s="263"/>
      <c r="AG3082" s="158"/>
      <c r="AH3082" s="297">
        <f t="shared" si="137"/>
        <v>0</v>
      </c>
      <c r="AI3082" s="573"/>
      <c r="AJ3082" s="574" t="s">
        <v>659</v>
      </c>
      <c r="AK3082" s="574" t="s">
        <v>430</v>
      </c>
      <c r="AL3082" s="574"/>
      <c r="AM3082" s="574"/>
      <c r="AN3082" s="574"/>
      <c r="AO3082" s="574"/>
      <c r="AP3082" s="574">
        <v>1</v>
      </c>
      <c r="AQ3082" s="574" t="s">
        <v>656</v>
      </c>
      <c r="AR3082" s="574" t="s">
        <v>10462</v>
      </c>
      <c r="AS3082" s="575"/>
      <c r="AT3082" s="576"/>
      <c r="AU3082" s="575"/>
      <c r="AV3082" s="577"/>
      <c r="AW3082" s="159"/>
    </row>
    <row r="3083" spans="1:49" ht="38.25">
      <c r="A3083" s="395"/>
      <c r="B3083" s="395" t="s">
        <v>10425</v>
      </c>
      <c r="C3083" s="263" t="s">
        <v>10426</v>
      </c>
      <c r="D3083" s="263" t="s">
        <v>10427</v>
      </c>
      <c r="E3083" s="263" t="s">
        <v>5235</v>
      </c>
      <c r="F3083" s="263" t="s">
        <v>418</v>
      </c>
      <c r="G3083" s="263" t="s">
        <v>655</v>
      </c>
      <c r="H3083" s="263"/>
      <c r="I3083" s="263"/>
      <c r="J3083" s="263"/>
      <c r="K3083" s="263"/>
      <c r="L3083" s="263"/>
      <c r="M3083" s="263"/>
      <c r="N3083" s="263"/>
      <c r="O3083" s="158"/>
      <c r="P3083" s="296">
        <f t="shared" si="138"/>
        <v>0</v>
      </c>
      <c r="Q3083" s="263"/>
      <c r="R3083" s="263"/>
      <c r="S3083" s="263"/>
      <c r="T3083" s="263"/>
      <c r="U3083" s="263"/>
      <c r="V3083" s="263"/>
      <c r="W3083" s="263"/>
      <c r="X3083" s="158"/>
      <c r="Y3083" s="297">
        <f t="shared" si="139"/>
        <v>0</v>
      </c>
      <c r="Z3083" s="263"/>
      <c r="AA3083" s="263"/>
      <c r="AB3083" s="263"/>
      <c r="AC3083" s="263"/>
      <c r="AD3083" s="263"/>
      <c r="AE3083" s="263"/>
      <c r="AF3083" s="263"/>
      <c r="AG3083" s="158"/>
      <c r="AH3083" s="297">
        <f t="shared" si="137"/>
        <v>0</v>
      </c>
      <c r="AI3083" s="573"/>
      <c r="AJ3083" s="574" t="s">
        <v>659</v>
      </c>
      <c r="AK3083" s="574" t="s">
        <v>430</v>
      </c>
      <c r="AL3083" s="574"/>
      <c r="AM3083" s="574"/>
      <c r="AN3083" s="574"/>
      <c r="AO3083" s="574"/>
      <c r="AP3083" s="574">
        <v>1</v>
      </c>
      <c r="AQ3083" s="574" t="s">
        <v>656</v>
      </c>
      <c r="AR3083" s="574" t="s">
        <v>10462</v>
      </c>
      <c r="AS3083" s="575"/>
      <c r="AT3083" s="576"/>
      <c r="AU3083" s="575"/>
      <c r="AV3083" s="577"/>
      <c r="AW3083" s="159"/>
    </row>
    <row r="3084" spans="1:49" ht="38.25">
      <c r="A3084" s="395"/>
      <c r="B3084" s="395" t="s">
        <v>10428</v>
      </c>
      <c r="C3084" s="263" t="s">
        <v>10429</v>
      </c>
      <c r="D3084" s="263" t="s">
        <v>10430</v>
      </c>
      <c r="E3084" s="263" t="s">
        <v>5236</v>
      </c>
      <c r="F3084" s="263" t="s">
        <v>416</v>
      </c>
      <c r="G3084" s="263" t="s">
        <v>666</v>
      </c>
      <c r="H3084" s="263"/>
      <c r="I3084" s="263"/>
      <c r="J3084" s="263"/>
      <c r="K3084" s="263"/>
      <c r="L3084" s="263"/>
      <c r="M3084" s="263"/>
      <c r="N3084" s="263"/>
      <c r="O3084" s="158"/>
      <c r="P3084" s="296">
        <f t="shared" si="138"/>
        <v>0</v>
      </c>
      <c r="Q3084" s="263"/>
      <c r="R3084" s="263"/>
      <c r="S3084" s="263"/>
      <c r="T3084" s="263"/>
      <c r="U3084" s="263"/>
      <c r="V3084" s="263"/>
      <c r="W3084" s="263"/>
      <c r="X3084" s="158"/>
      <c r="Y3084" s="297">
        <f t="shared" si="139"/>
        <v>0</v>
      </c>
      <c r="Z3084" s="263"/>
      <c r="AA3084" s="263"/>
      <c r="AB3084" s="263"/>
      <c r="AC3084" s="263"/>
      <c r="AD3084" s="263"/>
      <c r="AE3084" s="263"/>
      <c r="AF3084" s="263"/>
      <c r="AG3084" s="158"/>
      <c r="AH3084" s="297">
        <f t="shared" si="137"/>
        <v>0</v>
      </c>
      <c r="AI3084" s="573"/>
      <c r="AJ3084" s="574" t="s">
        <v>659</v>
      </c>
      <c r="AK3084" s="574" t="s">
        <v>430</v>
      </c>
      <c r="AL3084" s="574"/>
      <c r="AM3084" s="574"/>
      <c r="AN3084" s="574"/>
      <c r="AO3084" s="574"/>
      <c r="AP3084" s="574">
        <v>1</v>
      </c>
      <c r="AQ3084" s="574" t="s">
        <v>656</v>
      </c>
      <c r="AR3084" s="574" t="s">
        <v>10462</v>
      </c>
      <c r="AS3084" s="575"/>
      <c r="AT3084" s="576"/>
      <c r="AU3084" s="575"/>
      <c r="AV3084" s="577"/>
      <c r="AW3084" s="159"/>
    </row>
    <row r="3085" spans="1:49" ht="38.25">
      <c r="A3085" s="395"/>
      <c r="B3085" s="395" t="s">
        <v>10431</v>
      </c>
      <c r="C3085" s="263" t="s">
        <v>10432</v>
      </c>
      <c r="D3085" s="263" t="s">
        <v>10433</v>
      </c>
      <c r="E3085" s="263" t="s">
        <v>5237</v>
      </c>
      <c r="F3085" s="263" t="s">
        <v>416</v>
      </c>
      <c r="G3085" s="263" t="s">
        <v>666</v>
      </c>
      <c r="H3085" s="263"/>
      <c r="I3085" s="263"/>
      <c r="J3085" s="263"/>
      <c r="K3085" s="263"/>
      <c r="L3085" s="263"/>
      <c r="M3085" s="263"/>
      <c r="N3085" s="263"/>
      <c r="O3085" s="158"/>
      <c r="P3085" s="296">
        <f t="shared" si="138"/>
        <v>0</v>
      </c>
      <c r="Q3085" s="263"/>
      <c r="R3085" s="263"/>
      <c r="S3085" s="263"/>
      <c r="T3085" s="263"/>
      <c r="U3085" s="263"/>
      <c r="V3085" s="263"/>
      <c r="W3085" s="263"/>
      <c r="X3085" s="158"/>
      <c r="Y3085" s="297">
        <f t="shared" si="139"/>
        <v>0</v>
      </c>
      <c r="Z3085" s="263"/>
      <c r="AA3085" s="263"/>
      <c r="AB3085" s="263"/>
      <c r="AC3085" s="263"/>
      <c r="AD3085" s="263"/>
      <c r="AE3085" s="263"/>
      <c r="AF3085" s="263"/>
      <c r="AG3085" s="158"/>
      <c r="AH3085" s="297">
        <f t="shared" si="137"/>
        <v>0</v>
      </c>
      <c r="AI3085" s="573"/>
      <c r="AJ3085" s="574" t="s">
        <v>659</v>
      </c>
      <c r="AK3085" s="574" t="s">
        <v>430</v>
      </c>
      <c r="AL3085" s="574"/>
      <c r="AM3085" s="574"/>
      <c r="AN3085" s="574"/>
      <c r="AO3085" s="574"/>
      <c r="AP3085" s="574">
        <v>1</v>
      </c>
      <c r="AQ3085" s="574" t="s">
        <v>656</v>
      </c>
      <c r="AR3085" s="574" t="s">
        <v>10462</v>
      </c>
      <c r="AS3085" s="575"/>
      <c r="AT3085" s="576"/>
      <c r="AU3085" s="575"/>
      <c r="AV3085" s="577"/>
      <c r="AW3085" s="159"/>
    </row>
    <row r="3086" spans="1:49" ht="38.25">
      <c r="A3086" s="395"/>
      <c r="B3086" s="395" t="s">
        <v>10434</v>
      </c>
      <c r="C3086" s="263" t="s">
        <v>10435</v>
      </c>
      <c r="D3086" s="263" t="s">
        <v>10436</v>
      </c>
      <c r="E3086" s="263" t="s">
        <v>5238</v>
      </c>
      <c r="F3086" s="263" t="s">
        <v>416</v>
      </c>
      <c r="G3086" s="263" t="s">
        <v>666</v>
      </c>
      <c r="H3086" s="263"/>
      <c r="I3086" s="263"/>
      <c r="J3086" s="263"/>
      <c r="K3086" s="263"/>
      <c r="L3086" s="263"/>
      <c r="M3086" s="263"/>
      <c r="N3086" s="263"/>
      <c r="O3086" s="158"/>
      <c r="P3086" s="296">
        <f t="shared" si="138"/>
        <v>0</v>
      </c>
      <c r="Q3086" s="263"/>
      <c r="R3086" s="263"/>
      <c r="S3086" s="263"/>
      <c r="T3086" s="263"/>
      <c r="U3086" s="263"/>
      <c r="V3086" s="263"/>
      <c r="W3086" s="263"/>
      <c r="X3086" s="158"/>
      <c r="Y3086" s="297">
        <f t="shared" si="139"/>
        <v>0</v>
      </c>
      <c r="Z3086" s="263"/>
      <c r="AA3086" s="263"/>
      <c r="AB3086" s="263"/>
      <c r="AC3086" s="263"/>
      <c r="AD3086" s="263"/>
      <c r="AE3086" s="263"/>
      <c r="AF3086" s="263"/>
      <c r="AG3086" s="158"/>
      <c r="AH3086" s="297">
        <f t="shared" si="137"/>
        <v>0</v>
      </c>
      <c r="AI3086" s="573"/>
      <c r="AJ3086" s="574" t="s">
        <v>659</v>
      </c>
      <c r="AK3086" s="574" t="s">
        <v>430</v>
      </c>
      <c r="AL3086" s="574"/>
      <c r="AM3086" s="574"/>
      <c r="AN3086" s="574"/>
      <c r="AO3086" s="574"/>
      <c r="AP3086" s="574">
        <v>1</v>
      </c>
      <c r="AQ3086" s="574" t="s">
        <v>656</v>
      </c>
      <c r="AR3086" s="574" t="s">
        <v>10462</v>
      </c>
      <c r="AS3086" s="575"/>
      <c r="AT3086" s="576"/>
      <c r="AU3086" s="575"/>
      <c r="AV3086" s="577"/>
      <c r="AW3086" s="159"/>
    </row>
    <row r="3087" spans="1:49" ht="38.25">
      <c r="A3087" s="395"/>
      <c r="B3087" s="395">
        <v>4498670100</v>
      </c>
      <c r="C3087" s="263" t="s">
        <v>10437</v>
      </c>
      <c r="D3087" s="263" t="s">
        <v>10438</v>
      </c>
      <c r="E3087" s="263" t="s">
        <v>5239</v>
      </c>
      <c r="F3087" s="263" t="s">
        <v>416</v>
      </c>
      <c r="G3087" s="263" t="s">
        <v>666</v>
      </c>
      <c r="H3087" s="263"/>
      <c r="I3087" s="263"/>
      <c r="J3087" s="263"/>
      <c r="K3087" s="263"/>
      <c r="L3087" s="263"/>
      <c r="M3087" s="263"/>
      <c r="N3087" s="263"/>
      <c r="O3087" s="158"/>
      <c r="P3087" s="296">
        <f t="shared" si="138"/>
        <v>0</v>
      </c>
      <c r="Q3087" s="263"/>
      <c r="R3087" s="263"/>
      <c r="S3087" s="263"/>
      <c r="T3087" s="263"/>
      <c r="U3087" s="263"/>
      <c r="V3087" s="263"/>
      <c r="W3087" s="263"/>
      <c r="X3087" s="158"/>
      <c r="Y3087" s="297">
        <f t="shared" si="139"/>
        <v>0</v>
      </c>
      <c r="Z3087" s="263"/>
      <c r="AA3087" s="263"/>
      <c r="AB3087" s="263"/>
      <c r="AC3087" s="263"/>
      <c r="AD3087" s="263"/>
      <c r="AE3087" s="263"/>
      <c r="AF3087" s="263"/>
      <c r="AG3087" s="158"/>
      <c r="AH3087" s="297">
        <f t="shared" si="137"/>
        <v>0</v>
      </c>
      <c r="AI3087" s="573"/>
      <c r="AJ3087" s="574" t="s">
        <v>659</v>
      </c>
      <c r="AK3087" s="574" t="s">
        <v>430</v>
      </c>
      <c r="AL3087" s="574"/>
      <c r="AM3087" s="574"/>
      <c r="AN3087" s="574"/>
      <c r="AO3087" s="574"/>
      <c r="AP3087" s="574">
        <v>1</v>
      </c>
      <c r="AQ3087" s="574" t="s">
        <v>656</v>
      </c>
      <c r="AR3087" s="574" t="s">
        <v>10462</v>
      </c>
      <c r="AS3087" s="575"/>
      <c r="AT3087" s="576"/>
      <c r="AU3087" s="575"/>
      <c r="AV3087" s="577"/>
      <c r="AW3087" s="159"/>
    </row>
    <row r="3088" spans="1:49" ht="38.25">
      <c r="A3088" s="395"/>
      <c r="B3088" s="395" t="s">
        <v>10439</v>
      </c>
      <c r="C3088" s="263" t="s">
        <v>10440</v>
      </c>
      <c r="D3088" s="263" t="s">
        <v>10441</v>
      </c>
      <c r="E3088" s="263" t="s">
        <v>5240</v>
      </c>
      <c r="F3088" s="263" t="s">
        <v>416</v>
      </c>
      <c r="G3088" s="263" t="s">
        <v>666</v>
      </c>
      <c r="H3088" s="263"/>
      <c r="I3088" s="263"/>
      <c r="J3088" s="263"/>
      <c r="K3088" s="263"/>
      <c r="L3088" s="263"/>
      <c r="M3088" s="263"/>
      <c r="N3088" s="263"/>
      <c r="O3088" s="158"/>
      <c r="P3088" s="296">
        <f t="shared" si="138"/>
        <v>0</v>
      </c>
      <c r="Q3088" s="263"/>
      <c r="R3088" s="263"/>
      <c r="S3088" s="263"/>
      <c r="T3088" s="263"/>
      <c r="U3088" s="263"/>
      <c r="V3088" s="263"/>
      <c r="W3088" s="263"/>
      <c r="X3088" s="158"/>
      <c r="Y3088" s="297">
        <f t="shared" si="139"/>
        <v>0</v>
      </c>
      <c r="Z3088" s="263"/>
      <c r="AA3088" s="263"/>
      <c r="AB3088" s="263"/>
      <c r="AC3088" s="263"/>
      <c r="AD3088" s="263"/>
      <c r="AE3088" s="263"/>
      <c r="AF3088" s="263"/>
      <c r="AG3088" s="158"/>
      <c r="AH3088" s="297">
        <f t="shared" si="137"/>
        <v>0</v>
      </c>
      <c r="AI3088" s="573"/>
      <c r="AJ3088" s="574" t="s">
        <v>659</v>
      </c>
      <c r="AK3088" s="574" t="s">
        <v>430</v>
      </c>
      <c r="AL3088" s="574"/>
      <c r="AM3088" s="574"/>
      <c r="AN3088" s="574"/>
      <c r="AO3088" s="574"/>
      <c r="AP3088" s="574">
        <v>1</v>
      </c>
      <c r="AQ3088" s="574" t="s">
        <v>656</v>
      </c>
      <c r="AR3088" s="574" t="s">
        <v>10462</v>
      </c>
      <c r="AS3088" s="575"/>
      <c r="AT3088" s="576"/>
      <c r="AU3088" s="575"/>
      <c r="AV3088" s="577"/>
      <c r="AW3088" s="159"/>
    </row>
    <row r="3089" spans="1:49" ht="38.25">
      <c r="A3089" s="395"/>
      <c r="B3089" s="395" t="s">
        <v>10442</v>
      </c>
      <c r="C3089" s="263" t="s">
        <v>10443</v>
      </c>
      <c r="D3089" s="263" t="s">
        <v>10444</v>
      </c>
      <c r="E3089" s="263" t="s">
        <v>5241</v>
      </c>
      <c r="F3089" s="263" t="s">
        <v>416</v>
      </c>
      <c r="G3089" s="263" t="s">
        <v>666</v>
      </c>
      <c r="H3089" s="263"/>
      <c r="I3089" s="263"/>
      <c r="J3089" s="263"/>
      <c r="K3089" s="263"/>
      <c r="L3089" s="263"/>
      <c r="M3089" s="263"/>
      <c r="N3089" s="263"/>
      <c r="O3089" s="158"/>
      <c r="P3089" s="296">
        <f t="shared" si="138"/>
        <v>0</v>
      </c>
      <c r="Q3089" s="263"/>
      <c r="R3089" s="263"/>
      <c r="S3089" s="263"/>
      <c r="T3089" s="263"/>
      <c r="U3089" s="263"/>
      <c r="V3089" s="263"/>
      <c r="W3089" s="263"/>
      <c r="X3089" s="158"/>
      <c r="Y3089" s="297">
        <f t="shared" si="139"/>
        <v>0</v>
      </c>
      <c r="Z3089" s="263"/>
      <c r="AA3089" s="263"/>
      <c r="AB3089" s="263"/>
      <c r="AC3089" s="263"/>
      <c r="AD3089" s="263"/>
      <c r="AE3089" s="263"/>
      <c r="AF3089" s="263"/>
      <c r="AG3089" s="158"/>
      <c r="AH3089" s="297">
        <f t="shared" si="137"/>
        <v>0</v>
      </c>
      <c r="AI3089" s="573"/>
      <c r="AJ3089" s="574" t="s">
        <v>659</v>
      </c>
      <c r="AK3089" s="574" t="s">
        <v>430</v>
      </c>
      <c r="AL3089" s="574"/>
      <c r="AM3089" s="574"/>
      <c r="AN3089" s="574"/>
      <c r="AO3089" s="574"/>
      <c r="AP3089" s="574">
        <v>1</v>
      </c>
      <c r="AQ3089" s="574" t="s">
        <v>656</v>
      </c>
      <c r="AR3089" s="574" t="s">
        <v>10462</v>
      </c>
      <c r="AS3089" s="575"/>
      <c r="AT3089" s="576"/>
      <c r="AU3089" s="575"/>
      <c r="AV3089" s="577"/>
      <c r="AW3089" s="159"/>
    </row>
    <row r="3090" spans="1:49" ht="38.25">
      <c r="A3090" s="395"/>
      <c r="B3090" s="395" t="s">
        <v>10445</v>
      </c>
      <c r="C3090" s="263" t="s">
        <v>10446</v>
      </c>
      <c r="D3090" s="263" t="s">
        <v>10447</v>
      </c>
      <c r="E3090" s="263" t="s">
        <v>5242</v>
      </c>
      <c r="F3090" s="263" t="s">
        <v>416</v>
      </c>
      <c r="G3090" s="263" t="s">
        <v>666</v>
      </c>
      <c r="H3090" s="263"/>
      <c r="I3090" s="263"/>
      <c r="J3090" s="263"/>
      <c r="K3090" s="263"/>
      <c r="L3090" s="263"/>
      <c r="M3090" s="263"/>
      <c r="N3090" s="263"/>
      <c r="O3090" s="158"/>
      <c r="P3090" s="296">
        <f t="shared" si="138"/>
        <v>0</v>
      </c>
      <c r="Q3090" s="263"/>
      <c r="R3090" s="263"/>
      <c r="S3090" s="263"/>
      <c r="T3090" s="263"/>
      <c r="U3090" s="263"/>
      <c r="V3090" s="263"/>
      <c r="W3090" s="263"/>
      <c r="X3090" s="158"/>
      <c r="Y3090" s="297">
        <f t="shared" si="139"/>
        <v>0</v>
      </c>
      <c r="Z3090" s="263"/>
      <c r="AA3090" s="263"/>
      <c r="AB3090" s="263"/>
      <c r="AC3090" s="263"/>
      <c r="AD3090" s="263"/>
      <c r="AE3090" s="263"/>
      <c r="AF3090" s="263"/>
      <c r="AG3090" s="158"/>
      <c r="AH3090" s="297">
        <f t="shared" si="137"/>
        <v>0</v>
      </c>
      <c r="AI3090" s="573"/>
      <c r="AJ3090" s="574" t="s">
        <v>659</v>
      </c>
      <c r="AK3090" s="574" t="s">
        <v>430</v>
      </c>
      <c r="AL3090" s="574"/>
      <c r="AM3090" s="574"/>
      <c r="AN3090" s="574"/>
      <c r="AO3090" s="574"/>
      <c r="AP3090" s="574">
        <v>1</v>
      </c>
      <c r="AQ3090" s="574" t="s">
        <v>656</v>
      </c>
      <c r="AR3090" s="574" t="s">
        <v>10462</v>
      </c>
      <c r="AS3090" s="575"/>
      <c r="AT3090" s="576"/>
      <c r="AU3090" s="575"/>
      <c r="AV3090" s="577"/>
      <c r="AW3090" s="159"/>
    </row>
    <row r="3091" spans="1:49" ht="38.25">
      <c r="A3091" s="395"/>
      <c r="B3091" s="395">
        <v>4521030200</v>
      </c>
      <c r="C3091" s="263" t="s">
        <v>6151</v>
      </c>
      <c r="D3091" s="263" t="s">
        <v>6152</v>
      </c>
      <c r="E3091" s="263" t="s">
        <v>2760</v>
      </c>
      <c r="F3091" s="263" t="s">
        <v>422</v>
      </c>
      <c r="G3091" s="263" t="s">
        <v>655</v>
      </c>
      <c r="H3091" s="263"/>
      <c r="I3091" s="263"/>
      <c r="J3091" s="263"/>
      <c r="K3091" s="263"/>
      <c r="L3091" s="263"/>
      <c r="M3091" s="263"/>
      <c r="N3091" s="263"/>
      <c r="O3091" s="158"/>
      <c r="P3091" s="296">
        <f t="shared" si="138"/>
        <v>0</v>
      </c>
      <c r="Q3091" s="263"/>
      <c r="R3091" s="263"/>
      <c r="S3091" s="263"/>
      <c r="T3091" s="263"/>
      <c r="U3091" s="263"/>
      <c r="V3091" s="263"/>
      <c r="W3091" s="263"/>
      <c r="X3091" s="158"/>
      <c r="Y3091" s="297">
        <f t="shared" si="139"/>
        <v>0</v>
      </c>
      <c r="Z3091" s="263"/>
      <c r="AA3091" s="263"/>
      <c r="AB3091" s="263"/>
      <c r="AC3091" s="263"/>
      <c r="AD3091" s="263"/>
      <c r="AE3091" s="263"/>
      <c r="AF3091" s="263"/>
      <c r="AG3091" s="158"/>
      <c r="AH3091" s="297">
        <f t="shared" si="137"/>
        <v>0</v>
      </c>
      <c r="AI3091" s="573"/>
      <c r="AJ3091" s="574" t="s">
        <v>659</v>
      </c>
      <c r="AK3091" s="574" t="s">
        <v>430</v>
      </c>
      <c r="AL3091" s="574"/>
      <c r="AM3091" s="574"/>
      <c r="AN3091" s="574"/>
      <c r="AO3091" s="574"/>
      <c r="AP3091" s="574">
        <v>4</v>
      </c>
      <c r="AQ3091" s="574" t="s">
        <v>656</v>
      </c>
      <c r="AR3091" s="574" t="s">
        <v>10461</v>
      </c>
      <c r="AS3091" s="575"/>
      <c r="AT3091" s="576"/>
      <c r="AU3091" s="575"/>
      <c r="AV3091" s="577"/>
      <c r="AW3091" s="159"/>
    </row>
    <row r="3092" spans="1:49" ht="38.25">
      <c r="A3092" s="395"/>
      <c r="B3092" s="395" t="s">
        <v>10448</v>
      </c>
      <c r="C3092" s="263" t="s">
        <v>10449</v>
      </c>
      <c r="D3092" s="263" t="s">
        <v>10450</v>
      </c>
      <c r="E3092" s="263" t="s">
        <v>5243</v>
      </c>
      <c r="F3092" s="263" t="s">
        <v>416</v>
      </c>
      <c r="G3092" s="263" t="s">
        <v>666</v>
      </c>
      <c r="H3092" s="263"/>
      <c r="I3092" s="263"/>
      <c r="J3092" s="263"/>
      <c r="K3092" s="263"/>
      <c r="L3092" s="263"/>
      <c r="M3092" s="263"/>
      <c r="N3092" s="263"/>
      <c r="O3092" s="158"/>
      <c r="P3092" s="296">
        <f t="shared" si="138"/>
        <v>0</v>
      </c>
      <c r="Q3092" s="263"/>
      <c r="R3092" s="263"/>
      <c r="S3092" s="263"/>
      <c r="T3092" s="263"/>
      <c r="U3092" s="263"/>
      <c r="V3092" s="263"/>
      <c r="W3092" s="263"/>
      <c r="X3092" s="158"/>
      <c r="Y3092" s="297">
        <f t="shared" si="139"/>
        <v>0</v>
      </c>
      <c r="Z3092" s="263"/>
      <c r="AA3092" s="263"/>
      <c r="AB3092" s="263"/>
      <c r="AC3092" s="263"/>
      <c r="AD3092" s="263"/>
      <c r="AE3092" s="263"/>
      <c r="AF3092" s="263"/>
      <c r="AG3092" s="158"/>
      <c r="AH3092" s="297">
        <f t="shared" si="137"/>
        <v>0</v>
      </c>
      <c r="AI3092" s="573"/>
      <c r="AJ3092" s="574" t="s">
        <v>659</v>
      </c>
      <c r="AK3092" s="574" t="s">
        <v>430</v>
      </c>
      <c r="AL3092" s="574"/>
      <c r="AM3092" s="574"/>
      <c r="AN3092" s="574"/>
      <c r="AO3092" s="574"/>
      <c r="AP3092" s="574">
        <v>1</v>
      </c>
      <c r="AQ3092" s="574" t="s">
        <v>656</v>
      </c>
      <c r="AR3092" s="574" t="s">
        <v>10462</v>
      </c>
      <c r="AS3092" s="575"/>
      <c r="AT3092" s="576"/>
      <c r="AU3092" s="575"/>
      <c r="AV3092" s="577"/>
      <c r="AW3092" s="159"/>
    </row>
    <row r="3093" spans="1:49" ht="38.25">
      <c r="A3093" s="395"/>
      <c r="B3093" s="395" t="s">
        <v>10451</v>
      </c>
      <c r="C3093" s="263" t="s">
        <v>10452</v>
      </c>
      <c r="D3093" s="263" t="s">
        <v>10453</v>
      </c>
      <c r="E3093" s="263" t="s">
        <v>5244</v>
      </c>
      <c r="F3093" s="263" t="s">
        <v>416</v>
      </c>
      <c r="G3093" s="263" t="s">
        <v>666</v>
      </c>
      <c r="H3093" s="263"/>
      <c r="I3093" s="263"/>
      <c r="J3093" s="263"/>
      <c r="K3093" s="263"/>
      <c r="L3093" s="263"/>
      <c r="M3093" s="263"/>
      <c r="N3093" s="263"/>
      <c r="O3093" s="158"/>
      <c r="P3093" s="296">
        <f t="shared" si="138"/>
        <v>0</v>
      </c>
      <c r="Q3093" s="263"/>
      <c r="R3093" s="263"/>
      <c r="S3093" s="263"/>
      <c r="T3093" s="263"/>
      <c r="U3093" s="263"/>
      <c r="V3093" s="263"/>
      <c r="W3093" s="263"/>
      <c r="X3093" s="158"/>
      <c r="Y3093" s="297">
        <f t="shared" si="139"/>
        <v>0</v>
      </c>
      <c r="Z3093" s="263"/>
      <c r="AA3093" s="263"/>
      <c r="AB3093" s="263"/>
      <c r="AC3093" s="263"/>
      <c r="AD3093" s="263"/>
      <c r="AE3093" s="263"/>
      <c r="AF3093" s="263"/>
      <c r="AG3093" s="158"/>
      <c r="AH3093" s="297">
        <f t="shared" si="137"/>
        <v>0</v>
      </c>
      <c r="AI3093" s="573"/>
      <c r="AJ3093" s="574" t="s">
        <v>659</v>
      </c>
      <c r="AK3093" s="574" t="s">
        <v>430</v>
      </c>
      <c r="AL3093" s="574"/>
      <c r="AM3093" s="574"/>
      <c r="AN3093" s="574"/>
      <c r="AO3093" s="574"/>
      <c r="AP3093" s="574">
        <v>1</v>
      </c>
      <c r="AQ3093" s="574" t="s">
        <v>656</v>
      </c>
      <c r="AR3093" s="574" t="s">
        <v>10462</v>
      </c>
      <c r="AS3093" s="575"/>
      <c r="AT3093" s="576"/>
      <c r="AU3093" s="575"/>
      <c r="AV3093" s="577"/>
      <c r="AW3093" s="159"/>
    </row>
    <row r="3094" spans="1:49" ht="25.5">
      <c r="A3094" s="395"/>
      <c r="B3094" s="395">
        <v>5355012600</v>
      </c>
      <c r="C3094" s="263" t="s">
        <v>5889</v>
      </c>
      <c r="D3094" s="263" t="s">
        <v>10454</v>
      </c>
      <c r="E3094" s="263" t="s">
        <v>5245</v>
      </c>
      <c r="F3094" s="263" t="s">
        <v>416</v>
      </c>
      <c r="G3094" s="263" t="s">
        <v>666</v>
      </c>
      <c r="H3094" s="263"/>
      <c r="I3094" s="263"/>
      <c r="J3094" s="263"/>
      <c r="K3094" s="263"/>
      <c r="L3094" s="263"/>
      <c r="M3094" s="263"/>
      <c r="N3094" s="263"/>
      <c r="O3094" s="158"/>
      <c r="P3094" s="296">
        <f t="shared" si="138"/>
        <v>0</v>
      </c>
      <c r="Q3094" s="263"/>
      <c r="R3094" s="263"/>
      <c r="S3094" s="263"/>
      <c r="T3094" s="263"/>
      <c r="U3094" s="263"/>
      <c r="V3094" s="263"/>
      <c r="W3094" s="263"/>
      <c r="X3094" s="158"/>
      <c r="Y3094" s="297">
        <f t="shared" si="139"/>
        <v>0</v>
      </c>
      <c r="Z3094" s="263"/>
      <c r="AA3094" s="263"/>
      <c r="AB3094" s="263"/>
      <c r="AC3094" s="263"/>
      <c r="AD3094" s="263"/>
      <c r="AE3094" s="263"/>
      <c r="AF3094" s="263"/>
      <c r="AG3094" s="158"/>
      <c r="AH3094" s="297">
        <f t="shared" si="137"/>
        <v>0</v>
      </c>
      <c r="AI3094" s="573"/>
      <c r="AJ3094" s="574" t="s">
        <v>659</v>
      </c>
      <c r="AK3094" s="574" t="s">
        <v>430</v>
      </c>
      <c r="AL3094" s="574"/>
      <c r="AM3094" s="574"/>
      <c r="AN3094" s="574"/>
      <c r="AO3094" s="574"/>
      <c r="AP3094" s="574">
        <v>1</v>
      </c>
      <c r="AQ3094" s="574" t="s">
        <v>656</v>
      </c>
      <c r="AR3094" s="574" t="s">
        <v>10462</v>
      </c>
      <c r="AS3094" s="575"/>
      <c r="AT3094" s="576"/>
      <c r="AU3094" s="575"/>
      <c r="AV3094" s="577"/>
      <c r="AW3094" s="159"/>
    </row>
    <row r="3095" spans="1:49" ht="38.25">
      <c r="A3095" s="395"/>
      <c r="B3095" s="395" t="s">
        <v>10455</v>
      </c>
      <c r="C3095" s="263" t="s">
        <v>10456</v>
      </c>
      <c r="D3095" s="263" t="s">
        <v>10321</v>
      </c>
      <c r="E3095" s="263" t="s">
        <v>5246</v>
      </c>
      <c r="F3095" s="263" t="s">
        <v>416</v>
      </c>
      <c r="G3095" s="263" t="s">
        <v>666</v>
      </c>
      <c r="H3095" s="263"/>
      <c r="I3095" s="263"/>
      <c r="J3095" s="263"/>
      <c r="K3095" s="263"/>
      <c r="L3095" s="263"/>
      <c r="M3095" s="263"/>
      <c r="N3095" s="263"/>
      <c r="O3095" s="158"/>
      <c r="P3095" s="296">
        <f t="shared" si="138"/>
        <v>0</v>
      </c>
      <c r="Q3095" s="263"/>
      <c r="R3095" s="263"/>
      <c r="S3095" s="263"/>
      <c r="T3095" s="263"/>
      <c r="U3095" s="263"/>
      <c r="V3095" s="263"/>
      <c r="W3095" s="263"/>
      <c r="X3095" s="158"/>
      <c r="Y3095" s="297">
        <f t="shared" si="139"/>
        <v>0</v>
      </c>
      <c r="Z3095" s="263"/>
      <c r="AA3095" s="263"/>
      <c r="AB3095" s="263"/>
      <c r="AC3095" s="263"/>
      <c r="AD3095" s="263"/>
      <c r="AE3095" s="263"/>
      <c r="AF3095" s="263"/>
      <c r="AG3095" s="158"/>
      <c r="AH3095" s="297">
        <f t="shared" si="137"/>
        <v>0</v>
      </c>
      <c r="AI3095" s="573"/>
      <c r="AJ3095" s="574" t="s">
        <v>659</v>
      </c>
      <c r="AK3095" s="574" t="s">
        <v>430</v>
      </c>
      <c r="AL3095" s="574"/>
      <c r="AM3095" s="574"/>
      <c r="AN3095" s="574"/>
      <c r="AO3095" s="574"/>
      <c r="AP3095" s="574">
        <v>1</v>
      </c>
      <c r="AQ3095" s="574" t="s">
        <v>656</v>
      </c>
      <c r="AR3095" s="574" t="s">
        <v>10462</v>
      </c>
      <c r="AS3095" s="575"/>
      <c r="AT3095" s="576"/>
      <c r="AU3095" s="575"/>
      <c r="AV3095" s="577"/>
      <c r="AW3095" s="159"/>
    </row>
    <row r="3096" spans="1:49" ht="25.5">
      <c r="A3096" s="395"/>
      <c r="B3096" s="395" t="s">
        <v>10457</v>
      </c>
      <c r="C3096" s="263" t="s">
        <v>10458</v>
      </c>
      <c r="D3096" s="263" t="s">
        <v>10459</v>
      </c>
      <c r="E3096" s="263" t="s">
        <v>5247</v>
      </c>
      <c r="F3096" s="263" t="s">
        <v>416</v>
      </c>
      <c r="G3096" s="263" t="s">
        <v>666</v>
      </c>
      <c r="H3096" s="263"/>
      <c r="I3096" s="263"/>
      <c r="J3096" s="263"/>
      <c r="K3096" s="263"/>
      <c r="L3096" s="263"/>
      <c r="M3096" s="263"/>
      <c r="N3096" s="263"/>
      <c r="O3096" s="158"/>
      <c r="P3096" s="296">
        <f t="shared" si="138"/>
        <v>0</v>
      </c>
      <c r="Q3096" s="263"/>
      <c r="R3096" s="263"/>
      <c r="S3096" s="263"/>
      <c r="T3096" s="263"/>
      <c r="U3096" s="263"/>
      <c r="V3096" s="263"/>
      <c r="W3096" s="263"/>
      <c r="X3096" s="158"/>
      <c r="Y3096" s="297">
        <f t="shared" si="139"/>
        <v>0</v>
      </c>
      <c r="Z3096" s="263"/>
      <c r="AA3096" s="263"/>
      <c r="AB3096" s="263"/>
      <c r="AC3096" s="263"/>
      <c r="AD3096" s="263"/>
      <c r="AE3096" s="263"/>
      <c r="AF3096" s="263"/>
      <c r="AG3096" s="158"/>
      <c r="AH3096" s="297">
        <f t="shared" si="137"/>
        <v>0</v>
      </c>
      <c r="AI3096" s="573"/>
      <c r="AJ3096" s="574" t="s">
        <v>659</v>
      </c>
      <c r="AK3096" s="574" t="s">
        <v>430</v>
      </c>
      <c r="AL3096" s="574"/>
      <c r="AM3096" s="574"/>
      <c r="AN3096" s="574"/>
      <c r="AO3096" s="574"/>
      <c r="AP3096" s="574">
        <v>1</v>
      </c>
      <c r="AQ3096" s="574" t="s">
        <v>656</v>
      </c>
      <c r="AR3096" s="574" t="s">
        <v>10462</v>
      </c>
      <c r="AS3096" s="575"/>
      <c r="AT3096" s="576"/>
      <c r="AU3096" s="575"/>
      <c r="AV3096" s="577"/>
      <c r="AW3096" s="159"/>
    </row>
    <row r="3097" spans="1:49" ht="25.5">
      <c r="A3097" s="395"/>
      <c r="B3097" s="395" t="s">
        <v>10457</v>
      </c>
      <c r="C3097" s="263" t="s">
        <v>10458</v>
      </c>
      <c r="D3097" s="263" t="s">
        <v>10459</v>
      </c>
      <c r="E3097" s="263" t="s">
        <v>5248</v>
      </c>
      <c r="F3097" s="263" t="s">
        <v>416</v>
      </c>
      <c r="G3097" s="263" t="s">
        <v>666</v>
      </c>
      <c r="H3097" s="263"/>
      <c r="I3097" s="263"/>
      <c r="J3097" s="263"/>
      <c r="K3097" s="263"/>
      <c r="L3097" s="263"/>
      <c r="M3097" s="263"/>
      <c r="N3097" s="263"/>
      <c r="O3097" s="158"/>
      <c r="P3097" s="296">
        <f t="shared" si="138"/>
        <v>0</v>
      </c>
      <c r="Q3097" s="263"/>
      <c r="R3097" s="263"/>
      <c r="S3097" s="263"/>
      <c r="T3097" s="263"/>
      <c r="U3097" s="263"/>
      <c r="V3097" s="263"/>
      <c r="W3097" s="263"/>
      <c r="X3097" s="158"/>
      <c r="Y3097" s="297">
        <f t="shared" si="139"/>
        <v>0</v>
      </c>
      <c r="Z3097" s="263"/>
      <c r="AA3097" s="263"/>
      <c r="AB3097" s="263"/>
      <c r="AC3097" s="263"/>
      <c r="AD3097" s="263"/>
      <c r="AE3097" s="263"/>
      <c r="AF3097" s="263"/>
      <c r="AG3097" s="158"/>
      <c r="AH3097" s="297">
        <f t="shared" si="137"/>
        <v>0</v>
      </c>
      <c r="AI3097" s="573"/>
      <c r="AJ3097" s="574" t="s">
        <v>659</v>
      </c>
      <c r="AK3097" s="574" t="s">
        <v>430</v>
      </c>
      <c r="AL3097" s="574"/>
      <c r="AM3097" s="574"/>
      <c r="AN3097" s="574"/>
      <c r="AO3097" s="574"/>
      <c r="AP3097" s="574">
        <v>1</v>
      </c>
      <c r="AQ3097" s="574" t="s">
        <v>656</v>
      </c>
      <c r="AR3097" s="574" t="s">
        <v>10462</v>
      </c>
      <c r="AS3097" s="575"/>
      <c r="AT3097" s="576"/>
      <c r="AU3097" s="575"/>
      <c r="AV3097" s="577"/>
      <c r="AW3097" s="159"/>
    </row>
    <row r="3098" spans="1:49" ht="38.25">
      <c r="A3098" s="395"/>
      <c r="B3098" s="395">
        <v>5353931300</v>
      </c>
      <c r="C3098" s="263" t="s">
        <v>10458</v>
      </c>
      <c r="D3098" s="263" t="s">
        <v>10459</v>
      </c>
      <c r="E3098" s="263" t="s">
        <v>5249</v>
      </c>
      <c r="F3098" s="263" t="s">
        <v>418</v>
      </c>
      <c r="G3098" s="263" t="s">
        <v>655</v>
      </c>
      <c r="H3098" s="263"/>
      <c r="I3098" s="263"/>
      <c r="J3098" s="263"/>
      <c r="K3098" s="263"/>
      <c r="L3098" s="263"/>
      <c r="M3098" s="263"/>
      <c r="N3098" s="263"/>
      <c r="O3098" s="158"/>
      <c r="P3098" s="296">
        <f t="shared" si="138"/>
        <v>0</v>
      </c>
      <c r="Q3098" s="263"/>
      <c r="R3098" s="263"/>
      <c r="S3098" s="263"/>
      <c r="T3098" s="263"/>
      <c r="U3098" s="263"/>
      <c r="V3098" s="263"/>
      <c r="W3098" s="263"/>
      <c r="X3098" s="158"/>
      <c r="Y3098" s="297">
        <f t="shared" si="139"/>
        <v>0</v>
      </c>
      <c r="Z3098" s="263"/>
      <c r="AA3098" s="263"/>
      <c r="AB3098" s="263"/>
      <c r="AC3098" s="263"/>
      <c r="AD3098" s="263"/>
      <c r="AE3098" s="263"/>
      <c r="AF3098" s="263"/>
      <c r="AG3098" s="158"/>
      <c r="AH3098" s="297">
        <f t="shared" si="137"/>
        <v>0</v>
      </c>
      <c r="AI3098" s="573"/>
      <c r="AJ3098" s="574" t="s">
        <v>659</v>
      </c>
      <c r="AK3098" s="574" t="s">
        <v>430</v>
      </c>
      <c r="AL3098" s="574"/>
      <c r="AM3098" s="574"/>
      <c r="AN3098" s="574"/>
      <c r="AO3098" s="574"/>
      <c r="AP3098" s="574">
        <v>4</v>
      </c>
      <c r="AQ3098" s="574" t="s">
        <v>656</v>
      </c>
      <c r="AR3098" s="574" t="s">
        <v>10461</v>
      </c>
      <c r="AS3098" s="575"/>
      <c r="AT3098" s="576"/>
      <c r="AU3098" s="575" t="s">
        <v>672</v>
      </c>
      <c r="AV3098" s="577"/>
      <c r="AW3098" s="159"/>
    </row>
  </sheetData>
  <sheetProtection algorithmName="SHA-512" hashValue="yFQlsw1fsWUKgDR3gTLzydBnvNFCCBnrntuolgKw4l4pCGM1PmOKfp8+kaaWdaPg3AdjFvKX1j/hqwQzgvMbig==" saltValue="6TvYooTEbyHaUqohfSVUkw==" spinCount="100000" sheet="1" objects="1" scenarios="1" formatCells="0" formatColumns="0" formatRows="0" insertRows="0"/>
  <mergeCells count="16">
    <mergeCell ref="R1:U1"/>
    <mergeCell ref="AL9:AM9"/>
    <mergeCell ref="AP9:AR9"/>
    <mergeCell ref="A9:E9"/>
    <mergeCell ref="I3:M3"/>
    <mergeCell ref="F8:N8"/>
    <mergeCell ref="D1:H2"/>
    <mergeCell ref="AS9:AV9"/>
    <mergeCell ref="A10:E10"/>
    <mergeCell ref="F9:G9"/>
    <mergeCell ref="H9:O9"/>
    <mergeCell ref="Q9:W9"/>
    <mergeCell ref="Z9:AH9"/>
    <mergeCell ref="H10:N10"/>
    <mergeCell ref="Q10:W10"/>
    <mergeCell ref="Z10:AF10"/>
  </mergeCells>
  <conditionalFormatting sqref="AL114:AM117 AO114:AO117 AO119:AO3098 AL767:AM769 AM759:AM766 AL775:AM3098 AM770:AM774 AL119:AM758">
    <cfRule type="expression" dxfId="75" priority="67">
      <formula>AND(ISBLANK(AJ114),SUM(COUNTIF($H114,"&lt;&gt;"&amp;""),COUNTIF($J114,"&lt;&gt;"&amp;""),COUNTIF($L114,"&lt;&gt;"&amp;""),COUNTIF($Q114,"&lt;&gt;"&amp;""),COUNTIF($S114,"&lt;&gt;"&amp;""),COUNTIF($U114,"&lt;&gt;"&amp;""),COUNTIF($Z114,"&lt;&gt;"&amp;""),COUNTIF($AB114,"&lt;&gt;"&amp;""),COUNTIF($AD114,"&lt;&gt;"&amp;"")&gt;0))</formula>
    </cfRule>
  </conditionalFormatting>
  <conditionalFormatting sqref="AN13:AN3098">
    <cfRule type="expression" dxfId="74" priority="46">
      <formula>AND(ISBLANK(AN13),SUM(COUNTIF($I13,"&lt;&gt;"&amp;""),COUNTIF($K13,"&lt;&gt;"&amp;""),COUNTIF($M13,"&lt;&gt;"&amp;""),COUNTIF($R13,"&lt;&gt;"&amp;""),COUNTIF($T13,"&lt;&gt;"&amp;""),COUNTIF($V13,"&lt;&gt;"&amp;""),COUNTIF($AA13,"&lt;&gt;"&amp;""),COUNTIF($AC13,"&lt;&gt;"&amp;""),COUNTIF($AE13,"&lt;&gt;"&amp;"")&gt;0))</formula>
    </cfRule>
  </conditionalFormatting>
  <conditionalFormatting sqref="O13:O3098">
    <cfRule type="expression" dxfId="73" priority="55">
      <formula>AND(ISBLANK(O13),SUM(COUNTIF(H13:O13,"&lt;&gt;"&amp;"")&gt;0))</formula>
    </cfRule>
    <cfRule type="expression" dxfId="72" priority="71">
      <formula>ISTEXT(O13)</formula>
    </cfRule>
  </conditionalFormatting>
  <conditionalFormatting sqref="X14:X3098">
    <cfRule type="expression" dxfId="71" priority="62">
      <formula>ISTEXT(X14)</formula>
    </cfRule>
  </conditionalFormatting>
  <conditionalFormatting sqref="AG14:AG3098">
    <cfRule type="expression" dxfId="70" priority="60">
      <formula>ISTEXT(AG14)</formula>
    </cfRule>
  </conditionalFormatting>
  <conditionalFormatting sqref="Q13:W3098">
    <cfRule type="expression" priority="57" stopIfTrue="1">
      <formula>COUNTIF($Q13:$W13,"&lt;&gt;"&amp;"")&gt;0</formula>
    </cfRule>
  </conditionalFormatting>
  <conditionalFormatting sqref="Z13:AF3098">
    <cfRule type="expression" priority="56" stopIfTrue="1">
      <formula>COUNTIF($Z13:$AF13,"&lt;&gt;"&amp;"")&gt;0</formula>
    </cfRule>
  </conditionalFormatting>
  <conditionalFormatting sqref="A13:A3098">
    <cfRule type="expression" dxfId="69" priority="52">
      <formula>LEN(A13)&gt;256</formula>
    </cfRule>
  </conditionalFormatting>
  <conditionalFormatting sqref="B13:B3098">
    <cfRule type="expression" dxfId="68" priority="80">
      <formula>LEN(B13)&gt;256</formula>
    </cfRule>
    <cfRule type="expression" dxfId="67" priority="194">
      <formula>AND(ISBLANK(B13),SUM(COUNTIF($A13:$O13,"&lt;&gt;"&amp;""),COUNTIF($Q13:$X13,"&lt;&gt;"&amp;""),COUNTIF($Z13:$AG13,"&lt;&gt;"&amp;""),COUNTIF($AI13:$AV13,"&lt;&gt;"&amp;"")&gt;0))</formula>
    </cfRule>
  </conditionalFormatting>
  <conditionalFormatting sqref="C13:C3098">
    <cfRule type="expression" dxfId="66" priority="15">
      <formula>AND(ISBLANK(C13),SUM(COUNTIF($A13:$O13,"&lt;&gt;"&amp;""),COUNTIF($Q13:$X13,"&lt;&gt;"&amp;""),COUNTIF($Z13:$AG13,"&lt;&gt;"&amp;""),COUNTIF($AI13:$AV13,"&lt;&gt;"&amp;"")&gt;0))</formula>
    </cfRule>
    <cfRule type="expression" dxfId="65" priority="74">
      <formula>LEN(C13)&gt;256</formula>
    </cfRule>
  </conditionalFormatting>
  <conditionalFormatting sqref="D13:D3098">
    <cfRule type="expression" dxfId="64" priority="49">
      <formula>LEN(D13)&gt;256</formula>
    </cfRule>
  </conditionalFormatting>
  <conditionalFormatting sqref="E13:E3098">
    <cfRule type="expression" dxfId="63" priority="48">
      <formula>LEN($E$13)&gt;256</formula>
    </cfRule>
  </conditionalFormatting>
  <conditionalFormatting sqref="AN13:AN3098">
    <cfRule type="expression" dxfId="62" priority="65">
      <formula>LEN(AN13)&gt;256</formula>
    </cfRule>
  </conditionalFormatting>
  <conditionalFormatting sqref="AO13:AO3098">
    <cfRule type="expression" dxfId="61" priority="64">
      <formula>LEN(AO13)&gt;256</formula>
    </cfRule>
  </conditionalFormatting>
  <conditionalFormatting sqref="AL118:AM118 AO118">
    <cfRule type="expression" dxfId="60" priority="102">
      <formula>AND(ISBLANK(AJ118),SUM(COUNTIF($H118,"&lt;&gt;"&amp;""),COUNTIF($J118,"&lt;&gt;"&amp;""),COUNTIF($L118,"&lt;&gt;"&amp;""),COUNTIF($Q118,"&lt;&gt;"&amp;""),COUNTIF($S118,"&lt;&gt;"&amp;""),COUNTIF(#REF!,"&lt;&gt;"&amp;""),COUNTIF($Z118,"&lt;&gt;"&amp;""),COUNTIF($AB118,"&lt;&gt;"&amp;""),COUNTIF($AD118,"&lt;&gt;"&amp;"")&gt;0))</formula>
    </cfRule>
  </conditionalFormatting>
  <conditionalFormatting sqref="Z13:AF3098 Q13:W3098">
    <cfRule type="expression" dxfId="59" priority="199">
      <formula>AND(ISBLANK(Q13),SUM(COUNTIF($A13:$O13,"&lt;&gt;"&amp;""),COUNTIF($Q13:$X13,"&lt;&gt;"&amp;""),COUNTIF($Z13:$AG13,"&lt;&gt;"&amp;""),COUNTIF($AI13:$AW13,"&lt;&gt;"&amp;"")&gt;0))</formula>
    </cfRule>
  </conditionalFormatting>
  <conditionalFormatting sqref="H13:N3098">
    <cfRule type="expression" priority="219" stopIfTrue="1">
      <formula>COUNTIF($H13:$N13,"&lt;&gt;"&amp;"")&gt;0</formula>
    </cfRule>
    <cfRule type="expression" dxfId="58" priority="220">
      <formula>AND(ISBLANK(H13),SUM(COUNTIF($A13:$O13,"&lt;&gt;"&amp;""),COUNTIF($Q13:$X13,"&lt;&gt;"&amp;""),COUNTIF($Z13:$AG13,"&lt;&gt;"&amp;""),COUNTIF($AI13:$AW13,"&lt;&gt;"&amp;"")&gt;0))</formula>
    </cfRule>
  </conditionalFormatting>
  <conditionalFormatting sqref="AS13:AV3098">
    <cfRule type="expression" dxfId="57" priority="43">
      <formula>AND(ISBLANK(AS13),ISNUMBER(SEARCH("DB",$AM13)))</formula>
    </cfRule>
  </conditionalFormatting>
  <conditionalFormatting sqref="AI13:AI3098">
    <cfRule type="expression" dxfId="56" priority="34">
      <formula>ISTEXT(AI13)</formula>
    </cfRule>
  </conditionalFormatting>
  <conditionalFormatting sqref="AI13:AI3098">
    <cfRule type="expression" dxfId="55" priority="33">
      <formula>AND(ISBLANK(AI13),SUM(COUNTIF(Q13:R13,"&lt;&gt;"&amp;"")&gt;0))</formula>
    </cfRule>
  </conditionalFormatting>
  <conditionalFormatting sqref="X13">
    <cfRule type="expression" dxfId="54" priority="30">
      <formula>ISTEXT(X13)</formula>
    </cfRule>
  </conditionalFormatting>
  <conditionalFormatting sqref="AG13">
    <cfRule type="expression" dxfId="53" priority="26">
      <formula>ISTEXT(AG13)</formula>
    </cfRule>
  </conditionalFormatting>
  <conditionalFormatting sqref="AK13:AK3098 E13:E3098">
    <cfRule type="expression" dxfId="52" priority="24">
      <formula>AND(ISBLANK(E13),SUM(COUNTIF($A13:$O13,"&lt;&gt;"&amp;""),COUNTIF($Q13:$X13,"&lt;&gt;"&amp;""),COUNTIF($Z13:$AG13,"&lt;&gt;"&amp;""),COUNTIF($AI13:$AW13,"&lt;&gt;"&amp;"")&gt;0))</formula>
    </cfRule>
  </conditionalFormatting>
  <conditionalFormatting sqref="AM3098 AM13:AM894">
    <cfRule type="expression" dxfId="51" priority="13">
      <formula>AND(ISBLANK(AM13),SUM(COUNTIF($H13,"&lt;&gt;"&amp;""),COUNTIF($J13,"&lt;&gt;"&amp;""),COUNTIF($L13,"&lt;&gt;"&amp;""),COUNTIF($U118,"&lt;&gt;"&amp;""),COUNTIF($S13,"&lt;&gt;"&amp;""),COUNTIF($U13,"&lt;&gt;"&amp;""),COUNTIF($Z13,"&lt;&gt;"&amp;""),COUNTIF($AB13,"&lt;&gt;"&amp;""),COUNTIF($AD13,"&lt;&gt;"&amp;"")&gt;0))</formula>
    </cfRule>
    <cfRule type="expression" dxfId="50" priority="22">
      <formula>AND(ISBLANK(AM13),SUM(COUNTIF(AS13:AV13,"&lt;&gt;"&amp;"")&gt;0))</formula>
    </cfRule>
  </conditionalFormatting>
  <conditionalFormatting sqref="AM14:AM24">
    <cfRule type="expression" dxfId="49" priority="14">
      <formula>AND(ISBLANK(AK14),SUM(COUNTIF($H14,"&lt;&gt;"&amp;""),COUNTIF($J14,"&lt;&gt;"&amp;""),COUNTIF($L14,"&lt;&gt;"&amp;""),COUNTIF($U119,"&lt;&gt;"&amp;""),COUNTIF($S14,"&lt;&gt;"&amp;""),COUNTIF($U14,"&lt;&gt;"&amp;""),COUNTIF($Z14,"&lt;&gt;"&amp;""),COUNTIF($AB14,"&lt;&gt;"&amp;""),COUNTIF($AD14,"&lt;&gt;"&amp;"")&gt;0))</formula>
    </cfRule>
  </conditionalFormatting>
  <conditionalFormatting sqref="F13:F3098">
    <cfRule type="expression" dxfId="48" priority="9">
      <formula>AND(ISBLANK(F13),SUM(COUNTIF($A13:$O13,"&lt;&gt;"&amp;""),COUNTIF($Q13:$X13,"&lt;&gt;"&amp;""),COUNTIF($Z13:$AG13,"&lt;&gt;"&amp;""),COUNTIF($AI13:$AW13,"&lt;&gt;"&amp;"")&gt;0))</formula>
    </cfRule>
    <cfRule type="expression" dxfId="47" priority="12">
      <formula>LEN($E$13)&gt;256</formula>
    </cfRule>
  </conditionalFormatting>
  <conditionalFormatting sqref="AL767:AL769 AL775:AL3098 AL13:AL758">
    <cfRule type="expression" dxfId="46" priority="8">
      <formula>AND(ISBLANK(AL13),SUM(COUNTIF($H13,"&lt;&gt;"&amp;""),COUNTIF($J13,"&lt;&gt;"&amp;""),COUNTIF($L13,"&lt;&gt;"&amp;""),COUNTIF($U13,"&lt;&gt;"&amp;""),COUNTIF($S13,"&lt;&gt;"&amp;""),COUNTIF($U13,"&lt;&gt;"&amp;""),COUNTIF($Z13,"&lt;&gt;"&amp;""),COUNTIF($AB13,"&lt;&gt;"&amp;""),COUNTIF($AD13,"&lt;&gt;"&amp;"")&gt;0))</formula>
    </cfRule>
  </conditionalFormatting>
  <conditionalFormatting sqref="AJ13:AJ3098">
    <cfRule type="expression" dxfId="45" priority="7">
      <formula>AND(ISBLANK(AJ13),SUM(COUNTIF($A13:$O13,"&lt;&gt;"&amp;""),COUNTIF($Q13:$X13,"&lt;&gt;"&amp;""),COUNTIF($Z13:$AG13,"&lt;&gt;"&amp;""),COUNTIF($AI13:$AV13,"&lt;&gt;"&amp;"")&gt;0))</formula>
    </cfRule>
  </conditionalFormatting>
  <conditionalFormatting sqref="X13:X3098">
    <cfRule type="expression" dxfId="44" priority="29">
      <formula>AND(ISBLANK(X13),SUM(COUNTIF(Q13:X13,"&lt;&gt;"&amp;"")&gt;0))</formula>
    </cfRule>
  </conditionalFormatting>
  <conditionalFormatting sqref="AG13:AG3098">
    <cfRule type="expression" dxfId="43" priority="25">
      <formula>AND(ISBLANK(AG13),SUM(COUNTIF(Z13:AG13,"&lt;&gt;"&amp;"")&gt;0))</formula>
    </cfRule>
  </conditionalFormatting>
  <conditionalFormatting sqref="AM895:AM3097">
    <cfRule type="expression" dxfId="42" priority="225">
      <formula>AND(ISBLANK(AM895),SUM(COUNTIF($H895,"&lt;&gt;"&amp;""),COUNTIF($J895,"&lt;&gt;"&amp;""),COUNTIF($L895,"&lt;&gt;"&amp;""),COUNTIF($U3098,"&lt;&gt;"&amp;""),COUNTIF($S895,"&lt;&gt;"&amp;""),COUNTIF($U895,"&lt;&gt;"&amp;""),COUNTIF($Z895,"&lt;&gt;"&amp;""),COUNTIF($AB895,"&lt;&gt;"&amp;""),COUNTIF($AD895,"&lt;&gt;"&amp;"")&gt;0))</formula>
    </cfRule>
    <cfRule type="expression" dxfId="41" priority="226">
      <formula>AND(ISBLANK(AM895),SUM(COUNTIF(AS895:AV895,"&lt;&gt;"&amp;"")&gt;0))</formula>
    </cfRule>
  </conditionalFormatting>
  <conditionalFormatting sqref="AL759:AL766">
    <cfRule type="expression" dxfId="40" priority="229">
      <formula>AND(ISBLANK(AJ755),SUM(COUNTIF($H755,"&lt;&gt;"&amp;""),COUNTIF($J755,"&lt;&gt;"&amp;""),COUNTIF($L755,"&lt;&gt;"&amp;""),COUNTIF($Q755,"&lt;&gt;"&amp;""),COUNTIF($S755,"&lt;&gt;"&amp;""),COUNTIF($U755,"&lt;&gt;"&amp;""),COUNTIF($Z755,"&lt;&gt;"&amp;""),COUNTIF($AB755,"&lt;&gt;"&amp;""),COUNTIF($AD755,"&lt;&gt;"&amp;"")&gt;0))</formula>
    </cfRule>
  </conditionalFormatting>
  <conditionalFormatting sqref="AL759:AL766">
    <cfRule type="expression" dxfId="39" priority="277">
      <formula>AND(ISBLANK(AL759),SUM(COUNTIF($H755,"&lt;&gt;"&amp;""),COUNTIF($J755,"&lt;&gt;"&amp;""),COUNTIF($L755,"&lt;&gt;"&amp;""),COUNTIF($U755,"&lt;&gt;"&amp;""),COUNTIF($S755,"&lt;&gt;"&amp;""),COUNTIF($U755,"&lt;&gt;"&amp;""),COUNTIF($Z755,"&lt;&gt;"&amp;""),COUNTIF($AB755,"&lt;&gt;"&amp;""),COUNTIF($AD755,"&lt;&gt;"&amp;"")&gt;0))</formula>
    </cfRule>
  </conditionalFormatting>
  <conditionalFormatting sqref="AL770:AL774">
    <cfRule type="expression" dxfId="38" priority="3">
      <formula>AND(ISBLANK(AJ766),SUM(COUNTIF($H766,"&lt;&gt;"&amp;""),COUNTIF($J766,"&lt;&gt;"&amp;""),COUNTIF($L766,"&lt;&gt;"&amp;""),COUNTIF($Q766,"&lt;&gt;"&amp;""),COUNTIF($S766,"&lt;&gt;"&amp;""),COUNTIF($U766,"&lt;&gt;"&amp;""),COUNTIF($Z766,"&lt;&gt;"&amp;""),COUNTIF($AB766,"&lt;&gt;"&amp;""),COUNTIF($AD766,"&lt;&gt;"&amp;"")&gt;0))</formula>
    </cfRule>
  </conditionalFormatting>
  <conditionalFormatting sqref="AL770:AL774">
    <cfRule type="expression" dxfId="37" priority="4">
      <formula>AND(ISBLANK(AL770),SUM(COUNTIF($H766,"&lt;&gt;"&amp;""),COUNTIF($J766,"&lt;&gt;"&amp;""),COUNTIF($L766,"&lt;&gt;"&amp;""),COUNTIF($U766,"&lt;&gt;"&amp;""),COUNTIF($S766,"&lt;&gt;"&amp;""),COUNTIF($U766,"&lt;&gt;"&amp;""),COUNTIF($Z766,"&lt;&gt;"&amp;""),COUNTIF($AB766,"&lt;&gt;"&amp;""),COUNTIF($AD766,"&lt;&gt;"&amp;"")&gt;0))</formula>
    </cfRule>
  </conditionalFormatting>
  <conditionalFormatting sqref="AW13:AW3098">
    <cfRule type="expression" dxfId="36" priority="1">
      <formula>LEN(AW13)&gt;4000</formula>
    </cfRule>
  </conditionalFormatting>
  <dataValidations xWindow="714" yWindow="732" count="59">
    <dataValidation type="list" allowBlank="1" showInputMessage="1" showErrorMessage="1" sqref="F9 F3099:F1048576 F3" xr:uid="{00000000-0002-0000-0600-000000000000}">
      <formula1>"SFA,SFD,2 to 4,5+,ADU,MH"</formula1>
    </dataValidation>
    <dataValidation type="date" allowBlank="1" showInputMessage="1" showErrorMessage="1" sqref="X1:X5 X9:X11" xr:uid="{00000000-0002-0000-0600-000001000000}">
      <formula1>18264</formula1>
      <formula2>54789</formula2>
    </dataValidation>
    <dataValidation type="date" allowBlank="1" showInputMessage="1" showErrorMessage="1" errorTitle="Please enter a date" error="Please Enter a Date" sqref="O3099:O1048576 O7:O8 U2 O10" xr:uid="{00000000-0002-0000-0600-000002000000}">
      <formula1>18264</formula1>
      <formula2>54789</formula2>
    </dataValidation>
    <dataValidation allowBlank="1" showInputMessage="1" showErrorMessage="1" error="Please enter R for Rental or O for Ownership. Please guess if you do not know. " sqref="G7 G4:G5 G11" xr:uid="{00000000-0002-0000-0600-000003000000}"/>
    <dataValidation type="whole" operator="greaterThanOrEqual" allowBlank="1" showInputMessage="1" showErrorMessage="1" error="Please enter a number." sqref="Q4:T5 R7:W8 AA7:AF8 U3:U5 Q3099:W1048576 Q7:Q11 H4:K5 Z7:Z11 H7:N7 R2:T2 Z1:AF5 AI1:AI5 V1:W5 I11:N11 AA11:AF11 R11:W11 H10:H11 H3099:N1048576 AI3099:AI1048576 AI7:AI10 AG12:AI12 O12:P12 X12:Y12 Z3099:AF1048576" xr:uid="{00000000-0002-0000-0600-000004000000}">
      <formula1>-1000</formula1>
    </dataValidation>
    <dataValidation type="date" allowBlank="1" showInputMessage="1" showErrorMessage="1" error="Please enter a date" sqref="AG1:AG5 AG7:AG8 AG10:AG11 AG3099:AG1048576" xr:uid="{00000000-0002-0000-0600-000005000000}">
      <formula1>18264</formula1>
      <formula2>54789</formula2>
    </dataValidation>
    <dataValidation type="whole" allowBlank="1" showInputMessage="1" showErrorMessage="1" error="Please enter the number of years of affordability protections. Enter 1000 if perpetual affordability. " sqref="AO1:AO5 AO7:AO12 AO3099:AO1048576" xr:uid="{00000000-0002-0000-0600-000006000000}">
      <formula1>0</formula1>
      <formula2>1000</formula2>
    </dataValidation>
    <dataValidation type="whole" operator="greaterThanOrEqual" allowBlank="1" showInputMessage="1" showErrorMessage="1" error="Please enter a number" sqref="AP12:AW12 AP3099:AP1048576" xr:uid="{00000000-0002-0000-0600-000007000000}">
      <formula1>0</formula1>
    </dataValidation>
    <dataValidation allowBlank="1" showInputMessage="1" sqref="R1:U1" xr:uid="{00000000-0002-0000-0600-000009000000}"/>
    <dataValidation allowBlank="1" showInputMessage="1" showErrorMessage="1" error="Please enter Y for Yes or N for No" sqref="AJ12" xr:uid="{00000000-0002-0000-0600-00000A000000}"/>
    <dataValidation allowBlank="1" showInputMessage="1" showErrorMessage="1" errorTitle="Please enter a date" error="Please Enter a Date" sqref="O11" xr:uid="{DD910C7A-A234-4DA8-BC2F-1500B4A3DAE4}"/>
    <dataValidation type="list" allowBlank="1" showInputMessage="1" showErrorMessage="1" error="Please enter &quot;No&quot;,&quot;Yes-But no action taken&quot;, &quot;Yes-Approved&quot; , &quot;Yes-Denied&quot;  " sqref="S3" xr:uid="{00000000-0002-0000-0600-00000E000000}">
      <formula1>"No,Yes-But no action taken,Yes-Approved,Yes-Denied"</formula1>
    </dataValidation>
    <dataValidation type="list" allowBlank="1" showInputMessage="1" showErrorMessage="1" sqref="G3" xr:uid="{00000000-0002-0000-0600-00000F000000}">
      <formula1>"R,O"</formula1>
    </dataValidation>
    <dataValidation type="list" allowBlank="1" showInputMessage="1" showErrorMessage="1" sqref="AQ3099:AQ1048576" xr:uid="{00000000-0002-0000-0600-000010000000}">
      <formula1>"Demolished,Destroyed"</formula1>
    </dataValidation>
    <dataValidation type="list" allowBlank="1" showInputMessage="1" showErrorMessage="1" error="Please enter R for Rental or O for Ownership. Please guess if you do not know. " sqref="G3099:G1048576" xr:uid="{00000000-0002-0000-0600-000011000000}">
      <formula1>"R,O"</formula1>
    </dataValidation>
    <dataValidation type="list" allowBlank="1" showInputMessage="1" showErrorMessage="1" error="Please enter Y for Yes or N for No" sqref="AJ3099:AK1048576" xr:uid="{00000000-0002-0000-0600-000012000000}">
      <formula1>"Y,N"</formula1>
    </dataValidation>
    <dataValidation type="list" allowBlank="1" showInputMessage="1" showErrorMessage="1" error="Please enter O for Ownership and R for Renter" sqref="AR3099:AR1048576" xr:uid="{00000000-0002-0000-0600-000013000000}">
      <formula1>"R,O"</formula1>
    </dataValidation>
    <dataValidation allowBlank="1" showInputMessage="1" showErrorMessage="1" error="Please enter O for Ownership and R for Renter" sqref="AR11:AW11" xr:uid="{E1EC366E-0EE1-4165-B7AB-DB34EBA27811}"/>
    <dataValidation operator="greaterThanOrEqual" allowBlank="1" showInputMessage="1" showErrorMessage="1" error="Please enter a number." sqref="AS11:AW12 AI11" xr:uid="{8AC351FD-F10E-4F98-9951-5B5F742EBBFA}"/>
    <dataValidation operator="greaterThanOrEqual" allowBlank="1" showInputMessage="1" showErrorMessage="1" error="Please enter a number" sqref="AP11" xr:uid="{694F33FD-1567-4C1A-87E6-43069269C392}"/>
    <dataValidation type="decimal" allowBlank="1" showInputMessage="1" showErrorMessage="1" prompt="Before entering data in this cell, please ensure &quot;DB&quot; is one of the selected values in Section 17, &quot;Deed Restriction Type&quot;" sqref="AS13:AS3098" xr:uid="{34E62137-D796-4A7B-9ED8-068DF27985F8}">
      <formula1>0</formula1>
      <formula2>100</formula2>
    </dataValidation>
    <dataValidation type="whole" allowBlank="1" showInputMessage="1" showErrorMessage="1" prompt="Before entering data in this cell, please ensure &quot;DB&quot; is one of the selected values in Section 17, &quot;Deed Restriction Type&quot;" sqref="AT13:AT3098" xr:uid="{1ABCDE34-6B9F-4AA4-B104-E78FD0BDDE17}">
      <formula1>0</formula1>
      <formula2>20</formula2>
    </dataValidation>
    <dataValidation type="whole" allowBlank="1" showInputMessage="1" showErrorMessage="1" prompt="Before entering data in this cell, please ensure &quot;DB&quot; is selected in Section 17, &quot;Deed Restriction Type&quot;" sqref="AT13:AT3098" xr:uid="{36C98328-393C-4A16-A70D-E962975D0D75}">
      <formula1>0</formula1>
      <formula2>100</formula2>
    </dataValidation>
    <dataValidation allowBlank="1" showInputMessage="1" showErrorMessage="1" prompt="Current APN – Enter the current available APN. If necessary enter additional APNs in the notes section field number 21._x000a_Character Limit: 256" sqref="B13:B3098" xr:uid="{13B3AE00-FB81-456A-98AA-1650684305D0}"/>
    <dataValidation showInputMessage="1" showErrorMessage="1" error="Please enter the current APN before continuing." prompt="Street Address – Enter the number and name of street._x000a_Character Limit: 256" sqref="C13:C3098" xr:uid="{8747C654-2AAF-44FE-85D5-67447F05F71F}"/>
    <dataValidation allowBlank="1" showInputMessage="1" showErrorMessage="1" prompt="Project Name – Enter the project name, if available (optional field)._x000a_Character Limit: 256" sqref="D13:D3098" xr:uid="{10E5904E-57C1-4505-8508-89DF34B5F032}"/>
    <dataValidation allowBlank="1" showInputMessage="1" showErrorMessage="1" prompt="Local Jurisdiction Tracking ID – This may be the permit number or other identifier._x000a_Character Limit: 256" sqref="E13:E3098" xr:uid="{41FC348E-A413-45E9-9518-CDB5B0BA9587}"/>
    <dataValidation type="date" showInputMessage="1" showErrorMessage="1" errorTitle="Please enter a date" error="Please Enter a Date" prompt="Entitlement Date Approved: Enter the date within the reporting year that all required land use approvals or entitlements were issued by the jurisdiction; leave blank if entitlement was approved outside the reporting year." sqref="O13:O3098" xr:uid="{F916E4BE-BD69-46CC-8BAF-1E8A2D757758}">
      <formula1>18264</formula1>
      <formula2>54789</formula2>
    </dataValidation>
    <dataValidation type="date" allowBlank="1" showInputMessage="1" showErrorMessage="1" error="Please enter a date" prompt="Building Permits Date Issued: Enter the date within the reporting year that the building permit was issued by the jurisdiction; leave blank if building permit was issued outside the reporting year. " sqref="X13:X3098" xr:uid="{63A15E90-DD51-4085-9BB1-DF30B2AC851E}">
      <formula1>18264</formula1>
      <formula2>54789</formula2>
    </dataValidation>
    <dataValidation type="date" allowBlank="1" showInputMessage="1" showErrorMessage="1" error="Please enter a date" prompt="Certificates of Occupancy (or other forms of Readiness) Date Issued: Enter the date the certificate of occupancy or other form of readiness (e.g., final inspection, notice of completion) was issued for the project. " sqref="AG13:AG3098" xr:uid="{8A271A7B-148F-47F8-B811-74251056B9DB}">
      <formula1>18264</formula1>
      <formula2>54789</formula2>
    </dataValidation>
    <dataValidation type="custom" operator="greaterThanOrEqual" allowBlank="1" showInputMessage="1" showErrorMessage="1" error="The value entered in this cell must be a number and may not exceed the sum of very low income units reported in the entitlement, permitted, or certificate of occupancy sections." prompt="This number will be a subset of the number of units affordable to very low-income households, as indicated in fields 4, 7 and 10. " sqref="AI13:AI3098" xr:uid="{32AAD03C-268C-4F77-A903-11BF74B2F33B}">
      <formula1>AND(ISNUMBER(AI13),OR(AI13&lt;=SUM(Z13:AA13),AI13&lt;=SUM(Q13:R13),AI13&lt;=SUM(H13:I13)))</formula1>
    </dataValidation>
    <dataValidation allowBlank="1" showInputMessage="1" showErrorMessage="1" prompt="Housing without financial assistance or deed restrictions: In these cases, affordability must be demonstrated by proposed sales price or rents. See instructions tab for more information." sqref="AN13:AN3098" xr:uid="{99902793-D3C6-44B1-94BE-1EEB07FE408A}"/>
    <dataValidation type="whole" allowBlank="1" showInputMessage="1" showErrorMessage="1" error="Please enter the number of years of affordability protections. Enter 1000 if perpetual affordability. " prompt="Term of Affordability or Deed Restriction: If units have committed financial assistance and/or are deed restricted, enter the duration of the affordability or deed restriction." sqref="AO13:AO3098" xr:uid="{C2505FDA-E59A-4675-B737-28F170E19C23}">
      <formula1>0</formula1>
      <formula2>1000</formula2>
    </dataValidation>
    <dataValidation type="whole" operator="greaterThanOrEqual" allowBlank="1" showInputMessage="1" showErrorMessage="1" error="Please enter a number" prompt="If existing units on the site were demolished in order to build this development, enter the “Number of Demolished or Destroyed Units” in the reporting calendar year." sqref="AP13:AP3098" xr:uid="{51D33AFE-6BAB-4735-8D6C-DC0DADAFE7F2}">
      <formula1>0</formula1>
    </dataValidation>
    <dataValidation allowBlank="1" showInputMessage="1" showErrorMessage="1" prompt="Notes: Use this field to enter any applicable notes about the project or development._x000a_Character Limit: 4000" sqref="AW13:AW3098" xr:uid="{167CC1CB-8BC1-4494-82AD-8E4BF32FF4D9}"/>
    <dataValidation allowBlank="1" showInputMessage="1" showErrorMessage="1" prompt="Sum of units reported in this column. The entitlement date must have occured during the APR year in order to be counted in this cell. If not seeing expected value in this cell, please check to ensure dates are valid." sqref="H12:N12" xr:uid="{7951056D-5379-4265-A2FE-554697CB3580}"/>
    <dataValidation allowBlank="1" showInputMessage="1" showErrorMessage="1" prompt="Sum of units reported in this column. The building permit date must have occured during the APR year in order to be counted in this cell. If not seeing expected value in this cell, please check to ensure dates are valid." sqref="Q12:W12" xr:uid="{6E89D00E-3C58-41A9-8249-2DD255BF86CC}"/>
    <dataValidation allowBlank="1" showInputMessage="1" showErrorMessage="1" prompt="Sum of units reported in this column. The certificate of occupancy or completion date must have occured during the APR year in order to be counted in this cell. If not seeing expected value in this cell, please check to ensure dates are valid." sqref="Z12:AF12" xr:uid="{56529310-5799-49D1-B830-1FF16EC1C238}"/>
    <dataValidation type="whole" allowBlank="1" showInputMessage="1" showErrorMessage="1" error="Please enter a number greater than 0." prompt="Insert number of units that are entitled above moderate-income" sqref="N13:N3098" xr:uid="{2907B69C-CD5E-42A4-8687-526799DE08B3}">
      <formula1>0</formula1>
      <formula2>30000</formula2>
    </dataValidation>
    <dataValidation type="whole" allowBlank="1" showInputMessage="1" showErrorMessage="1" error="Please enter a number greater than 0." prompt="Insert number of units that are entitled moderate-income non-deed restricted" sqref="M13:M3098" xr:uid="{11809790-9F43-4BCD-A436-0F8A0D37BC24}">
      <formula1>0</formula1>
      <formula2>30000</formula2>
    </dataValidation>
    <dataValidation type="whole" allowBlank="1" showInputMessage="1" showErrorMessage="1" error="Please enter a number greater than 0." prompt="Insert number of units that are entitled moderate-income deed restricted" sqref="L13:L3098" xr:uid="{8BD6D5DB-2712-4679-99A6-A6200DD2007B}">
      <formula1>0</formula1>
      <formula2>30000</formula2>
    </dataValidation>
    <dataValidation type="whole" allowBlank="1" showInputMessage="1" showErrorMessage="1" error="Please enter a number greater than 0." prompt="Insert number of units that are entitled low-income non-deed restricted" sqref="K13:K3098" xr:uid="{DED9F214-625A-42D0-970F-7621D105A5D6}">
      <formula1>0</formula1>
      <formula2>30000</formula2>
    </dataValidation>
    <dataValidation type="whole" allowBlank="1" showInputMessage="1" showErrorMessage="1" error="Please enter a number greater than 0." prompt="Insert number of units that are entitled low-income deed restricted" sqref="J13:J3098" xr:uid="{812769BF-3FB1-4646-B39F-40C5A75568A1}">
      <formula1>0</formula1>
      <formula2>30000</formula2>
    </dataValidation>
    <dataValidation type="whole" allowBlank="1" showInputMessage="1" showErrorMessage="1" error="Please enter a number greater than 0." prompt="Insert number of units that are entitled very low-income non-deed restricted" sqref="I13:I3098" xr:uid="{6A493097-15B5-4655-91C8-DF43BD4BB139}">
      <formula1>0</formula1>
      <formula2>30000</formula2>
    </dataValidation>
    <dataValidation type="whole" allowBlank="1" showInputMessage="1" showErrorMessage="1" error="Please enter a number greater than 0." prompt="Insert number of units that are entitled very low-income deed restricted" sqref="H13:H3098" xr:uid="{AB1E6C2D-8D54-4F1B-99B1-815565C98053}">
      <formula1>0</formula1>
      <formula2>30000</formula2>
    </dataValidation>
    <dataValidation type="whole" allowBlank="1" showInputMessage="1" showErrorMessage="1" error="Please enter a number greater than 0." prompt="Insert number of units that are permitted very low-income deed restricted" sqref="Q13:Q3098" xr:uid="{09747577-E5B1-45B0-91B9-961FEF48833E}">
      <formula1>0</formula1>
      <formula2>30000</formula2>
    </dataValidation>
    <dataValidation type="whole" allowBlank="1" showInputMessage="1" showErrorMessage="1" error="Please enter a number greater than 0." prompt="Insert number of units that are permitted very low-income non-deed restricted" sqref="R13:R3098" xr:uid="{DA19DA4E-CBC1-481C-A675-34DE625EE74C}">
      <formula1>0</formula1>
      <formula2>30000</formula2>
    </dataValidation>
    <dataValidation type="whole" allowBlank="1" showInputMessage="1" showErrorMessage="1" error="Please enter a number greater than 0." prompt="Insert number of units that are permitted low-income deed restricted" sqref="S13:S3098" xr:uid="{DC19EEA6-6A31-4ECD-B879-29262C8F182B}">
      <formula1>0</formula1>
      <formula2>30000</formula2>
    </dataValidation>
    <dataValidation type="whole" allowBlank="1" showInputMessage="1" showErrorMessage="1" error="Please enter a number greater than 0." prompt="Insert number of units that are permitted low-income non-deed restricted" sqref="T13:T3098" xr:uid="{DCECEE9D-49CD-49BC-9C75-07158E9AEBB4}">
      <formula1>0</formula1>
      <formula2>30000</formula2>
    </dataValidation>
    <dataValidation type="whole" allowBlank="1" showInputMessage="1" showErrorMessage="1" error="Please enter a number greater than 0." prompt="Insert number of units that are permitted moderate-income deed restricted" sqref="U13:U3098" xr:uid="{8297C6EC-D726-4D89-84CB-BEBB25304016}">
      <formula1>0</formula1>
      <formula2>30000</formula2>
    </dataValidation>
    <dataValidation type="whole" allowBlank="1" showInputMessage="1" showErrorMessage="1" error="Please enter a number greater than 0." prompt="Insert number of units that are permitted moderate-income non-deed restricted" sqref="V13:V3098" xr:uid="{82ADAB5B-708B-48BE-977E-330FCBEEA291}">
      <formula1>0</formula1>
      <formula2>30000</formula2>
    </dataValidation>
    <dataValidation type="whole" allowBlank="1" showInputMessage="1" showErrorMessage="1" error="Please enter a number greater than 0." prompt="Insert number of units that are permitted above moderate-income" sqref="W13:W3098" xr:uid="{DEE6894D-79BD-4BF7-9E68-B504502C5CDF}">
      <formula1>0</formula1>
      <formula2>30000</formula2>
    </dataValidation>
    <dataValidation type="whole" allowBlank="1" showInputMessage="1" showErrorMessage="1" error="Please enter a number greater than 0." prompt="Insert number of units that are completed very low-income deed restricted" sqref="Z13:Z3098" xr:uid="{BEFFC017-C14C-4171-8865-CB771AC04C37}">
      <formula1>0</formula1>
      <formula2>30000</formula2>
    </dataValidation>
    <dataValidation type="whole" allowBlank="1" showInputMessage="1" showErrorMessage="1" error="Please enter a number greater than 0." prompt="Insert number of units that are completed very low-income non-deed restricted" sqref="AA13:AA3098" xr:uid="{07CBCAE7-91B1-480E-8242-2941ADC848A6}">
      <formula1>0</formula1>
      <formula2>30000</formula2>
    </dataValidation>
    <dataValidation type="whole" allowBlank="1" showInputMessage="1" showErrorMessage="1" error="Please enter a number greater than 0." prompt="Insert number of units that are completed low-income deed restricted" sqref="AB13:AB3098" xr:uid="{6E4E9B75-F07C-4417-97D2-80EFCD8F557D}">
      <formula1>0</formula1>
      <formula2>30000</formula2>
    </dataValidation>
    <dataValidation type="whole" allowBlank="1" showInputMessage="1" showErrorMessage="1" error="Please enter a number greater than 0." prompt="Insert number of units that are completed low-income non-deed restricted" sqref="AC13:AC3098" xr:uid="{6313601B-F7AB-491C-9F73-E465DC718A7F}">
      <formula1>0</formula1>
      <formula2>30000</formula2>
    </dataValidation>
    <dataValidation type="whole" allowBlank="1" showInputMessage="1" showErrorMessage="1" error="Please enter a number greater than 0." prompt="Insert number of units that are completed moderate-income deed restricted" sqref="AD13:AD3098" xr:uid="{F6F9BFEE-7FE2-46D1-B9F0-7843C369DBD2}">
      <formula1>0</formula1>
      <formula2>30000</formula2>
    </dataValidation>
    <dataValidation type="whole" allowBlank="1" showInputMessage="1" showErrorMessage="1" error="Please enter a number greater than 0." prompt="Insert number of units that are completed moderate-income non-deed restricted" sqref="AE13:AE3098" xr:uid="{4CB80DA9-408A-44B9-A7C0-982DEB036FA6}">
      <formula1>0</formula1>
      <formula2>30000</formula2>
    </dataValidation>
    <dataValidation type="whole" allowBlank="1" showInputMessage="1" showErrorMessage="1" error="Please enter a number greater than 0." prompt="Insert number of units that are completed above moderate-income" sqref="AF13:AF3098" xr:uid="{56EF197E-1B4C-4580-8EF4-81997980D990}">
      <formula1>0</formula1>
      <formula2>30000</formula2>
    </dataValidation>
  </dataValidations>
  <printOptions horizontalCentered="1"/>
  <pageMargins left="0.7" right="0.7" top="0.75" bottom="0.75" header="0.3" footer="0.3"/>
  <pageSetup paperSize="288" scale="15"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6" stopIfTrue="1" id="{07B7E927-3A39-4EC6-9D5A-3C9CBE4861CC}">
            <xm:f>Admin!$D$22="FORMATTING OFF"</xm:f>
            <x14:dxf/>
          </x14:cfRule>
          <xm:sqref>Z13:AG3098 Q13:X3098 B13:O3098 AI759:AK762 AM759:AV762 AI763:AV769 AI775:AV3098 AI770:AK774 AM770:AV774 AL771:AL774 AI13:AV758</xm:sqref>
        </x14:conditionalFormatting>
        <x14:conditionalFormatting xmlns:xm="http://schemas.microsoft.com/office/excel/2006/main">
          <x14:cfRule type="expression" priority="5" stopIfTrue="1" id="{662F1946-8E1B-4DAB-B751-3EF53480322E}">
            <xm:f>Admin!$D$22="FORMATTING OFF"</xm:f>
            <x14:dxf/>
          </x14:cfRule>
          <xm:sqref>AL759:AL762</xm:sqref>
        </x14:conditionalFormatting>
        <x14:conditionalFormatting xmlns:xm="http://schemas.microsoft.com/office/excel/2006/main">
          <x14:cfRule type="expression" priority="2" stopIfTrue="1" id="{CC6028BC-3E4B-467A-9985-013FA1F293C0}">
            <xm:f>Admin!$D$22="FORMATTING OFF"</xm:f>
            <x14:dxf/>
          </x14:cfRule>
          <xm:sqref>AL770</xm:sqref>
        </x14:conditionalFormatting>
      </x14:conditionalFormattings>
    </ext>
    <ext xmlns:x14="http://schemas.microsoft.com/office/spreadsheetml/2009/9/main" uri="{CCE6A557-97BC-4b89-ADB6-D9C93CAAB3DF}">
      <x14:dataValidations xmlns:xm="http://schemas.microsoft.com/office/excel/2006/main" xWindow="714" yWindow="732" count="10">
        <x14:dataValidation type="list" allowBlank="1" showInputMessage="1" showErrorMessage="1" prompt="Before entering data in this cell, please ensure &quot;DB&quot; is one of the selected values in Section 17, &quot;Deed Restriction Type&quot;" xr:uid="{ABB134B7-1CAC-4F44-BD8C-64417166EA9E}">
          <x14:formula1>
            <xm:f>'Deed Rest And Asst Pgm Data'!$C$2:$C$5</xm:f>
          </x14:formula1>
          <xm:sqref>AU13:AU3098</xm:sqref>
        </x14:dataValidation>
        <x14:dataValidation type="list" allowBlank="1" showInputMessage="1" showErrorMessage="1" prompt="Before entering data in this cell, please ensure &quot;DB&quot; is one of the selected values in Section 17, &quot;Deed Restriction Type&quot;" xr:uid="{6AADE597-8ED1-49BD-9907-3405C89F9991}">
          <x14:formula1>
            <xm:f>'Deed Rest And Asst Pgm Data'!$D$2:$D$3</xm:f>
          </x14:formula1>
          <xm:sqref>AV13:AV3098</xm:sqref>
        </x14:dataValidation>
        <x14:dataValidation type="list" allowBlank="1" showInputMessage="1" showErrorMessage="1" prompt="Unit Types: Each development should be categorized by one of the following codes. Refer to “Unit Category” in the Definitions section for additional descriptions." xr:uid="{C8154205-30E5-49B9-8690-B26D1E9C5E3D}">
          <x14:formula1>
            <xm:f>'Deed Rest And Asst Pgm Data'!$H$2:$H$7</xm:f>
          </x14:formula1>
          <xm:sqref>F13:F3098</xm:sqref>
        </x14:dataValidation>
        <x14:dataValidation type="list" allowBlank="1" showInputMessage="1" showErrorMessage="1" error="Please enter R for Rental or O for Ownership. Please guess if you do not know. " prompt="Tenure:   Identify whether the units within the development project are either proposed or planned at initial occupancy for either renters or owners. Use the drop-down menu to select one of the following options:_x000a__x000a_R = Renter Occupied_x000a_O = Owner Occupied" xr:uid="{0C33553D-7075-4479-B1D0-4DA1929865A6}">
          <x14:formula1>
            <xm:f>'Deed Rest And Asst Pgm Data'!$J$2:$J$3</xm:f>
          </x14:formula1>
          <xm:sqref>G13:G3098</xm:sqref>
        </x14:dataValidation>
        <x14:dataValidation type="list" allowBlank="1" showInputMessage="1" showErrorMessage="1" prompt="Deed Restriction Type:  Enter information here if units in the project are considered affordable due to a local program or policy such as a density bonus or inclusionary ordinance." xr:uid="{7E33F3F1-12D3-43D5-BFDA-AC20B8F9F296}">
          <x14:formula1>
            <xm:f>'Deed Rest And Asst Pgm Data'!$B$2:$B$4</xm:f>
          </x14:formula1>
          <xm:sqref>AM13:AM3098</xm:sqref>
        </x14:dataValidation>
        <x14:dataValidation type="list" allowBlank="1" showInputMessage="1" showErrorMessage="1" prompt="From the drop-down menu select “demolished” if the units were torn down. Select “Destroyed” if the units were lost due to fire or other natural disaster. " xr:uid="{43DB37DA-D5BF-44BF-B481-1CA45D8F18FA}">
          <x14:formula1>
            <xm:f>'Deed Rest And Asst Pgm Data'!$M$2:$M$3</xm:f>
          </x14:formula1>
          <xm:sqref>AQ13:AQ3098</xm:sqref>
        </x14:dataValidation>
        <x14:dataValidation type="list" allowBlank="1" showInputMessage="1" showErrorMessage="1" error="Please enter O for Ownership and R for Renter" prompt="From the drop-down menu “Demolished/Destroyed Units Owner or Renter” select “R” for renter or “O” for owner. " xr:uid="{01A0C2FA-4F33-4F1F-AE13-4D99DC835AF4}">
          <x14:formula1>
            <xm:f>'Deed Rest And Asst Pgm Data'!$J$2:$J$3</xm:f>
          </x14:formula1>
          <xm:sqref>AR13:AR3098</xm:sqref>
        </x14:dataValidation>
        <x14:dataValidation type="list" allowBlank="1" showInputMessage="1" showErrorMessage="1" error="The value in the cell must be either: NONE, SB 9 (2021) - Duplex in SF Zone, SB 9 (2021) - Residential Lot Split, AB 2011 (2022), SB 6 (2022), SB 35 (2017)" prompt="Select appropriate streamlinig provisions as applicable. Select NONE if none of the available options were used. You may select more than one." xr:uid="{BCBA08EC-7608-4D82-9A9D-F65FA3F05281}">
          <x14:formula1>
            <xm:f>'Deed Rest And Asst Pgm Data'!$P$2:$P$7</xm:f>
          </x14:formula1>
          <xm:sqref>AJ13:AJ3098</xm:sqref>
        </x14:dataValidation>
        <x14:dataValidation type="list" allowBlank="1" showInputMessage="1" showErrorMessage="1" error="Please enter Y for Yes or N for No" prompt="Please indicate if the housing units reported are infill by selecting “yes” or “no.” " xr:uid="{52EC8757-CBDF-4B36-8C7B-6E75B0DE4D7E}">
          <x14:formula1>
            <xm:f>'Deed Rest And Asst Pgm Data'!$L$2:$L$3</xm:f>
          </x14:formula1>
          <xm:sqref>AK13:AK3098</xm:sqref>
        </x14:dataValidation>
        <x14:dataValidation type="list" allowBlank="1" showInputMessage="1" showErrorMessage="1" prompt="Assistance Programs Used for Each Development:  Enter information here if units received financial assistance from the city or county and/or other subsidy sources._x000a_" xr:uid="{C3196105-CCB9-4F9D-9ACC-D338A0AB778B}">
          <x14:formula1>
            <xm:f>'Deed Rest And Asst Pgm Data'!$A$2:$A$38</xm:f>
          </x14:formula1>
          <xm:sqref>AL13:AL758 AL763:AL3098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pageSetUpPr fitToPage="1"/>
  </sheetPr>
  <dimension ref="A1:AT44"/>
  <sheetViews>
    <sheetView showZeros="0" zoomScale="80" zoomScaleNormal="80" zoomScaleSheetLayoutView="70" workbookViewId="0">
      <selection activeCell="A9" activeCellId="2" sqref="E13 E11 A9:O9"/>
    </sheetView>
  </sheetViews>
  <sheetFormatPr defaultColWidth="0" defaultRowHeight="14.25"/>
  <cols>
    <col min="1" max="1" width="18.42578125" style="139" customWidth="1"/>
    <col min="2" max="2" width="19.7109375" style="139" customWidth="1"/>
    <col min="3" max="3" width="22.140625" style="139" customWidth="1"/>
    <col min="4" max="4" width="17.28515625" style="139" customWidth="1"/>
    <col min="5" max="15" width="15.5703125" style="139" customWidth="1"/>
    <col min="16" max="16" width="1.5703125" style="139" hidden="1" customWidth="1"/>
    <col min="17" max="16384" width="8.7109375" style="139" hidden="1"/>
  </cols>
  <sheetData>
    <row r="1" spans="1:46" s="144" customFormat="1" ht="28.35" customHeight="1">
      <c r="A1" s="188" t="s">
        <v>387</v>
      </c>
      <c r="B1" s="137" t="str">
        <f>'Start Here'!B4</f>
        <v>San Diego</v>
      </c>
      <c r="C1" s="186"/>
      <c r="D1" s="472"/>
      <c r="E1" s="235"/>
      <c r="F1" s="237" t="s">
        <v>481</v>
      </c>
      <c r="G1" s="237"/>
      <c r="H1" s="237"/>
      <c r="I1" s="237"/>
      <c r="J1" s="669" t="s">
        <v>713</v>
      </c>
      <c r="K1" s="670"/>
      <c r="L1" s="670"/>
      <c r="M1" s="670"/>
      <c r="N1" s="671"/>
      <c r="O1" s="235"/>
      <c r="P1" s="235"/>
      <c r="Q1" s="235"/>
      <c r="R1" s="235"/>
      <c r="S1" s="235"/>
      <c r="T1" s="235"/>
      <c r="U1" s="235"/>
      <c r="V1" s="45"/>
    </row>
    <row r="2" spans="1:46" s="144" customFormat="1" ht="22.5" customHeight="1" thickBot="1">
      <c r="A2" s="188" t="s">
        <v>388</v>
      </c>
      <c r="B2" s="136">
        <f>'Start Here'!B5</f>
        <v>2023</v>
      </c>
      <c r="C2" s="187" t="str">
        <f>'Table A'!C2</f>
        <v>(Jan. 1 - Dec. 31)</v>
      </c>
      <c r="D2" s="273"/>
      <c r="E2" s="235"/>
      <c r="F2" s="237" t="s">
        <v>483</v>
      </c>
      <c r="G2" s="237"/>
      <c r="H2" s="237"/>
      <c r="I2" s="237"/>
      <c r="J2" s="674" t="s">
        <v>714</v>
      </c>
      <c r="K2" s="675"/>
      <c r="L2" s="675"/>
      <c r="M2" s="675"/>
      <c r="N2" s="676"/>
      <c r="O2" s="235"/>
      <c r="P2" s="235"/>
      <c r="Q2" s="235"/>
      <c r="R2" s="235"/>
      <c r="S2" s="235"/>
      <c r="T2" s="235"/>
      <c r="U2" s="235"/>
      <c r="V2" s="46"/>
    </row>
    <row r="3" spans="1:46" s="144" customFormat="1" ht="15.75" customHeight="1">
      <c r="A3" s="188" t="s">
        <v>484</v>
      </c>
      <c r="B3" s="136" t="str">
        <f>IFERROR(IF(ISBLANK(VLOOKUP(B1,'Planning Periods'!$E$2:$P$540,12)),"5th Cycle",VLOOKUP(B1,'Planning Periods'!$E$2:$P$540,12)),"")</f>
        <v>6th Cycle</v>
      </c>
      <c r="C3" s="357" t="str">
        <f>IF(ISBLANK(B1),"",IFERROR(VLOOKUP(B1,'Planning Periods'!$A$2:$D$540,4),""))</f>
        <v>04/30/2021 - 04/30/2029</v>
      </c>
      <c r="D3" s="473"/>
      <c r="E3" s="236"/>
      <c r="F3" s="236"/>
      <c r="G3" s="238"/>
      <c r="H3" s="238"/>
      <c r="I3" s="238"/>
      <c r="J3" s="236"/>
      <c r="K3" s="236"/>
      <c r="L3" s="236"/>
      <c r="M3" s="236"/>
      <c r="N3" s="236"/>
      <c r="O3" s="236"/>
      <c r="P3" s="236"/>
      <c r="Q3" s="236"/>
      <c r="R3" s="236"/>
      <c r="S3" s="236"/>
      <c r="T3" s="236"/>
      <c r="U3" s="236"/>
      <c r="V3" s="47"/>
    </row>
    <row r="4" spans="1:46" s="49" customFormat="1" ht="5.65" customHeight="1">
      <c r="E4" s="48"/>
      <c r="F4" s="48"/>
      <c r="G4" s="48"/>
      <c r="H4" s="48"/>
      <c r="I4" s="48"/>
    </row>
    <row r="5" spans="1:46" s="49" customFormat="1" ht="6.75" customHeight="1" thickBot="1">
      <c r="E5" s="48"/>
      <c r="F5" s="70"/>
      <c r="G5" s="70"/>
      <c r="H5" s="70"/>
      <c r="I5" s="70"/>
    </row>
    <row r="6" spans="1:46" s="196" customFormat="1" ht="11.25" hidden="1">
      <c r="A6" s="196" t="s">
        <v>715</v>
      </c>
      <c r="B6" s="196" t="s">
        <v>716</v>
      </c>
      <c r="C6" s="196" t="s">
        <v>717</v>
      </c>
      <c r="E6" s="196" t="s">
        <v>718</v>
      </c>
      <c r="F6" s="196" t="s">
        <v>719</v>
      </c>
      <c r="G6" s="196" t="s">
        <v>720</v>
      </c>
      <c r="H6" s="196" t="s">
        <v>721</v>
      </c>
      <c r="I6" s="196" t="s">
        <v>722</v>
      </c>
      <c r="J6" s="196" t="s">
        <v>723</v>
      </c>
      <c r="K6" s="196" t="s">
        <v>724</v>
      </c>
      <c r="L6" s="196" t="s">
        <v>725</v>
      </c>
      <c r="M6" s="196" t="s">
        <v>726</v>
      </c>
      <c r="N6" s="196" t="s">
        <v>727</v>
      </c>
      <c r="O6" s="196" t="s">
        <v>728</v>
      </c>
    </row>
    <row r="7" spans="1:46" ht="18">
      <c r="A7" s="680" t="s">
        <v>729</v>
      </c>
      <c r="B7" s="681"/>
      <c r="C7" s="681"/>
      <c r="D7" s="681"/>
      <c r="E7" s="681"/>
      <c r="F7" s="681"/>
      <c r="G7" s="681"/>
      <c r="H7" s="681"/>
      <c r="I7" s="681"/>
      <c r="J7" s="681"/>
      <c r="K7" s="681"/>
      <c r="L7" s="681"/>
      <c r="M7" s="681"/>
      <c r="N7" s="681"/>
      <c r="O7" s="682"/>
    </row>
    <row r="8" spans="1:46" ht="18">
      <c r="A8" s="683" t="s">
        <v>730</v>
      </c>
      <c r="B8" s="684"/>
      <c r="C8" s="684"/>
      <c r="D8" s="684"/>
      <c r="E8" s="684"/>
      <c r="F8" s="684"/>
      <c r="G8" s="684"/>
      <c r="H8" s="684"/>
      <c r="I8" s="684"/>
      <c r="J8" s="684"/>
      <c r="K8" s="684"/>
      <c r="L8" s="684"/>
      <c r="M8" s="684"/>
      <c r="N8" s="684"/>
      <c r="O8" s="685"/>
    </row>
    <row r="9" spans="1:46" ht="17.45" customHeight="1">
      <c r="A9" s="686" t="s">
        <v>731</v>
      </c>
      <c r="B9" s="687"/>
      <c r="C9" s="687"/>
      <c r="D9" s="687"/>
      <c r="E9" s="687"/>
      <c r="F9" s="687"/>
      <c r="G9" s="687"/>
      <c r="H9" s="687"/>
      <c r="I9" s="687"/>
      <c r="J9" s="687"/>
      <c r="K9" s="687"/>
      <c r="L9" s="687"/>
      <c r="M9" s="687"/>
      <c r="N9" s="687"/>
      <c r="O9" s="688"/>
    </row>
    <row r="10" spans="1:46">
      <c r="A10" s="452"/>
      <c r="B10" s="71"/>
      <c r="C10" s="553">
        <v>1</v>
      </c>
      <c r="D10" s="388" t="s">
        <v>732</v>
      </c>
      <c r="E10" s="677">
        <v>2</v>
      </c>
      <c r="F10" s="678"/>
      <c r="G10" s="678"/>
      <c r="H10" s="678"/>
      <c r="I10" s="678"/>
      <c r="J10" s="678"/>
      <c r="K10" s="678"/>
      <c r="L10" s="678"/>
      <c r="M10" s="679"/>
      <c r="N10" s="553">
        <v>3</v>
      </c>
      <c r="O10" s="453">
        <v>4</v>
      </c>
    </row>
    <row r="11" spans="1:46" ht="58.5" customHeight="1" thickBot="1">
      <c r="A11" s="693" t="s">
        <v>392</v>
      </c>
      <c r="B11" s="694"/>
      <c r="C11" s="555" t="s">
        <v>733</v>
      </c>
      <c r="D11" s="386" t="str">
        <f>IF(B3="5th Cycle","","Projection Period"&amp;" - "&amp;VLOOKUP(B1,'Planning Periods'!E2:Q540,13))</f>
        <v>Projection Period - 06/30/2020-04/29/2021</v>
      </c>
      <c r="E11" s="546">
        <f>VLOOKUP(B1,'Planning Periods'!E2:M540,8,0)</f>
        <v>2021</v>
      </c>
      <c r="F11" s="546">
        <f>IF(ISNUMBER(E11),(IF(VLOOKUP($B$1,'Planning Periods'!$E$2:$M$540,9,0)=E11," ",(E11+1)))," ")</f>
        <v>2022</v>
      </c>
      <c r="G11" s="546">
        <f>IF(ISNUMBER(F11),(IF(VLOOKUP($B$1,'Planning Periods'!$E$2:$M$540,9,0)=F11," ",(F11+1)))," ")</f>
        <v>2023</v>
      </c>
      <c r="H11" s="546">
        <f>IF(ISNUMBER(G11),(IF(VLOOKUP($B$1,'Planning Periods'!$E$2:$M$540,9,0)=G11," ",(G11+1)))," ")</f>
        <v>2024</v>
      </c>
      <c r="I11" s="546">
        <f>IF(ISNUMBER(H11),(IF(VLOOKUP($B$1,'Planning Periods'!$E$2:$M$540,9,0)=H11," ",(H11+1)))," ")</f>
        <v>2025</v>
      </c>
      <c r="J11" s="546">
        <f>IF(ISNUMBER(I11),(IF(VLOOKUP($B$1,'Planning Periods'!$E$2:$M$540,9,0)=I11," ",(I11+1)))," ")</f>
        <v>2026</v>
      </c>
      <c r="K11" s="546">
        <f>IF(ISNUMBER(J11),(IF(VLOOKUP($B$1,'Planning Periods'!$E$2:$M$540,9,0)=J11," ",(J11+1)))," ")</f>
        <v>2027</v>
      </c>
      <c r="L11" s="546">
        <f>IF(ISNUMBER(K11),(IF(VLOOKUP($B$1,'Planning Periods'!$E$2:$M$540,9,0)=K11," ",(K11+1)))," ")</f>
        <v>2028</v>
      </c>
      <c r="M11" s="546">
        <f>IF(ISNUMBER(L11),(IF(VLOOKUP($B$1,'Planning Periods'!$E$2:$M$540,9,0)=L11," ",(L11+1)))," ")</f>
        <v>2029</v>
      </c>
      <c r="N11" s="555" t="s">
        <v>734</v>
      </c>
      <c r="O11" s="454" t="s">
        <v>735</v>
      </c>
    </row>
    <row r="12" spans="1:46" s="116" customFormat="1" ht="15" customHeight="1" thickTop="1">
      <c r="A12" s="455"/>
      <c r="B12" s="155"/>
      <c r="C12" s="156"/>
      <c r="D12" s="155"/>
      <c r="E12" s="157"/>
      <c r="F12" s="155"/>
      <c r="G12" s="155"/>
      <c r="H12" s="156"/>
      <c r="I12" s="156"/>
      <c r="J12" s="156"/>
      <c r="K12" s="156"/>
      <c r="L12" s="156"/>
      <c r="M12" s="156"/>
      <c r="N12" s="156"/>
      <c r="O12" s="456"/>
      <c r="P12" s="156"/>
      <c r="Q12" s="156"/>
      <c r="R12" s="156"/>
      <c r="S12" s="156"/>
      <c r="T12" s="156"/>
      <c r="U12" s="156"/>
      <c r="V12" s="156"/>
      <c r="W12" s="156"/>
      <c r="X12" s="156"/>
      <c r="Y12" s="145"/>
      <c r="Z12" s="156"/>
      <c r="AA12" s="156"/>
      <c r="AB12" s="156"/>
      <c r="AC12" s="156"/>
      <c r="AD12" s="156"/>
      <c r="AE12" s="156"/>
      <c r="AF12" s="156"/>
      <c r="AG12" s="156"/>
      <c r="AH12" s="145"/>
      <c r="AI12" s="114"/>
      <c r="AJ12" s="115"/>
      <c r="AK12" s="181"/>
      <c r="AL12" s="181"/>
      <c r="AM12" s="181"/>
      <c r="AN12" s="181"/>
      <c r="AO12" s="181"/>
      <c r="AP12" s="119"/>
      <c r="AQ12" s="119"/>
      <c r="AR12" s="119"/>
      <c r="AS12" s="118"/>
      <c r="AT12" s="178"/>
    </row>
    <row r="13" spans="1:46">
      <c r="A13" s="672" t="s">
        <v>394</v>
      </c>
      <c r="B13" s="434" t="s">
        <v>395</v>
      </c>
      <c r="C13" s="673">
        <f>VLOOKUP($B$1,'RHNA Allocations'!$C$2:$H$540,2,0)</f>
        <v>27549</v>
      </c>
      <c r="D13" s="368" cm="1">
        <f t="array" ref="D13">IFERROR(IF(E$11=$B$2,IF(VLOOKUP($B$1,'Planning Periods'!$A$2:$P$540,16)="6th Cycle",SUMPRODUCT((YEAR('Table A2'!$X$13:$X$3098)='Start Here'!$B$5)*('Table A2'!$X$13:$X$3098&gt;=VLOOKUP($B$1,'Planning Periods'!$A$2:$P$540,6))*('Table A2'!$X$13:$X$3098&lt;VLOOKUP($B$1,'Planning Periods'!$A$2:$P$540,10))*'Table A2'!$R$13:$R$3098)+IFERROR((INDEX('Table B Values'!$C$2:$I$9995,MATCH('Table B'!$B$1&amp;'Table B'!D$10,'Table B Values'!$A$2:$A$9995&amp;'Table B Values'!$J$2:$J$9995,0),MATCH('Table B'!$B34,'Table B Values'!$C$1:$I$1,0))),0),"-"),IF($B$3&lt;&gt;"5th Cycle",INDEX('Table B Values'!$C$2:$I$9995,MATCH('Table B'!$B$1&amp;'Table B'!D$10,'Table B Values'!$A$2:$A$9995&amp;'Table B Values'!$J$2:$J$9995,0),MATCH('Table B'!$B34,'Table B Values'!$C$1:$I$1,0)),0)),"-")</f>
        <v>536</v>
      </c>
      <c r="E13" s="368">
        <v>186</v>
      </c>
      <c r="F13" s="368" cm="1">
        <f t="array" ref="F13">IFERROR(IF(F$11=$B$2,IF(VLOOKUP($B$1,'Planning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F'!$G$17,IF(F$11&lt;$B$2,(INDEX('Table B Values'!$C$2:$I$9995,MATCH('Table B'!$B$1&amp;'Table B'!F$11&amp;$B$3,'Table B Values'!$A$2:$A$9995&amp;'Table B Values'!$B$2:$B$9995&amp;'Table B Values'!$J$2:$J$9995,0),MATCH('Table B'!$B34,'Table B Values'!$C$1:$I$1,0))),)),)</f>
        <v>459</v>
      </c>
      <c r="G13" s="368" cm="1">
        <f t="array" ref="G13">IFERROR(IF(G$11=$B$2,IF(VLOOKUP($B$1,'Planning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F'!$G$17,IF(G$11&lt;$B$2,(INDEX('Table B Values'!$C$2:$I$9995,MATCH('Table B'!$B$1&amp;'Table B'!G$11&amp;$B$3,'Table B Values'!$A$2:$A$9995&amp;'Table B Values'!$B$2:$B$9995&amp;'Table B Values'!$J$2:$J$9995,0),MATCH('Table B'!$B34,'Table B Values'!$C$1:$I$1,0))),)),)</f>
        <v>941</v>
      </c>
      <c r="H13" s="368" cm="1">
        <f t="array" ref="H13">IFERROR(IF(H$11=$B$2,IF(VLOOKUP($B$1,'Planning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F'!$G$17,IF(H$11&lt;$B$2,(INDEX('Table B Values'!$C$2:$I$9995,MATCH('Table B'!$B$1&amp;'Table B'!H$11&amp;$B$3,'Table B Values'!$A$2:$A$9995&amp;'Table B Values'!$B$2:$B$9995&amp;'Table B Values'!$J$2:$J$9995,0),MATCH('Table B'!$B34,'Table B Values'!$C$1:$I$1,0))),)),)</f>
        <v>0</v>
      </c>
      <c r="I13" s="368" cm="1">
        <f t="array" ref="I13">IFERROR(IF(I$11=$B$2,IF(VLOOKUP($B$1,'Planning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F'!$G$17,IF(I$11&lt;$B$2,(INDEX('Table B Values'!$C$2:$I$9995,MATCH('Table B'!$B$1&amp;'Table B'!I$11&amp;$B$3,'Table B Values'!$A$2:$A$9995&amp;'Table B Values'!$B$2:$B$9995&amp;'Table B Values'!$J$2:$J$9995,0),MATCH('Table B'!$B34,'Table B Values'!$C$1:$I$1,0))),)),)</f>
        <v>0</v>
      </c>
      <c r="J13" s="368" cm="1">
        <f t="array" ref="J13">IFERROR(IF(J$11=$B$2,IF(VLOOKUP($B$1,'Planning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F'!$G$17,IF(J$11&lt;$B$2,(INDEX('Table B Values'!$C$2:$I$9995,MATCH('Table B'!$B$1&amp;'Table B'!J$11&amp;$B$3,'Table B Values'!$A$2:$A$9995&amp;'Table B Values'!$B$2:$B$9995&amp;'Table B Values'!$J$2:$J$9995,0),MATCH('Table B'!$B34,'Table B Values'!$C$1:$I$1,0))),)),)</f>
        <v>0</v>
      </c>
      <c r="K13" s="368" cm="1">
        <f t="array" ref="K13">IFERROR(IF(K$11=$B$2,IF(VLOOKUP($B$1,'Planning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F'!$G$17,IF(K$11&lt;$B$2,(INDEX('Table B Values'!$C$2:$I$9995,MATCH('Table B'!$B$1&amp;'Table B'!K$11&amp;$B$3,'Table B Values'!$A$2:$A$9995&amp;'Table B Values'!$B$2:$B$9995&amp;'Table B Values'!$J$2:$J$9995,0),MATCH('Table B'!$B34,'Table B Values'!$C$1:$I$1,0))),)),)</f>
        <v>0</v>
      </c>
      <c r="L13" s="368" cm="1">
        <f t="array" ref="L13">IFERROR(IF(L$11=$B$2,IF(VLOOKUP($B$1,'Planning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F'!$G$17,IF(L$11&lt;$B$2,(INDEX('Table B Values'!$C$2:$I$9995,MATCH('Table B'!$B$1&amp;'Table B'!L$11&amp;$B$3,'Table B Values'!$A$2:$A$9995&amp;'Table B Values'!$B$2:$B$9995&amp;'Table B Values'!$J$2:$J$9995,0),MATCH('Table B'!$B34,'Table B Values'!$C$1:$I$1,0))),)),)</f>
        <v>0</v>
      </c>
      <c r="M13" s="368" cm="1">
        <f t="array" ref="M13">IFERROR(IF(M$11=$B$2,IF(VLOOKUP($B$1,'Planning Periods'!$A$2:$P$540,16)="6th Cycle",SUMPRODUCT((YEAR('Table A2'!$X$13:$X$3098)='Start Here'!$B$5)*('Table A2'!$X$13:$X$3098&gt;=VLOOKUP($B$1,'Planning Periods'!$A$2:$P$540,10))*'Table A2'!$Q$13:$Q$3098),SUMPRODUCT((YEAR('Table A2'!$X$13:$X$3098)='Start Here'!$B$5)*('Table A2'!$X$13:$X$3098&lt;VLOOKUP($B$1,'Planning Periods'!$A$2:$P$540,11))*'Table A2'!$Q$13:$Q$3098))+'Table F'!$F$17+'Table F'!$G$17,IF(M$11&lt;$B$2,(INDEX('Table B Values'!$C$2:$I$9995,MATCH('Table B'!$B$1&amp;'Table B'!M$11&amp;$B$3,'Table B Values'!$A$2:$A$9995&amp;'Table B Values'!$B$2:$B$9995&amp;'Table B Values'!$J$2:$J$9995,0),MATCH('Table B'!$B34,'Table B Values'!$C$1:$I$1,0))),)),)</f>
        <v>0</v>
      </c>
      <c r="N13" s="667">
        <f>SUM(D13:M13)+SUM(D14:M14)</f>
        <v>2122</v>
      </c>
      <c r="O13" s="665">
        <f>MAX(0,C13-N13)</f>
        <v>25427</v>
      </c>
      <c r="P13" s="197" t="s">
        <v>736</v>
      </c>
    </row>
    <row r="14" spans="1:46">
      <c r="A14" s="672"/>
      <c r="B14" s="434" t="s">
        <v>397</v>
      </c>
      <c r="C14" s="673"/>
      <c r="D14" s="368" cm="1">
        <f t="array" ref="D14">IFERROR(IF(E$11=$B$2,IF(VLOOKUP($B$1,'Planning Periods'!$A$2:$P$540,16)="6th Cycle",SUMPRODUCT((YEAR('Table A2'!$X$13:$X$3098)='Start Here'!$B$5)*('Table A2'!$X$13:$X$3098&gt;=VLOOKUP($B$1,'Planning Periods'!$A$2:$P$540,6))*('Table A2'!$X$13:$X$3098&lt;VLOOKUP($B$1,'Planning Periods'!$A$2:$P$540,10))*'Table A2'!$R$13:$R$3098)+IFERROR((INDEX('Table B Values'!$C$2:$I$9995,MATCH('Table B'!$B$1&amp;'Table B'!D$10,'Table B Values'!$A$2:$A$9995&amp;'Table B Values'!$J$2:$J$9995,0),MATCH('Table B'!$B35,'Table B Values'!$C$1:$I$1,0))),0),"-"),IF($B$3&lt;&gt;"5th Cycle",INDEX('Table B Values'!$C$2:$I$9995,MATCH('Table B'!$B$1&amp;'Table B'!D$10,'Table B Values'!$A$2:$A$9995&amp;'Table B Values'!$J$2:$J$9995,0),MATCH('Table B'!$B35,'Table B Values'!$C$1:$I$1,0)),0)),"-")</f>
        <v>0</v>
      </c>
      <c r="E14" s="368" cm="1">
        <f t="array" ref="E14">IFERROR(IF(E$11=$B$2,IF(VLOOKUP($B$1,'Planning Periods'!$A$2:$P$540,16)="6th Cycle",SUMPRODUCT((YEAR('Table A2'!$X$13:$X$3098)='Start Here'!$B$5)*('Table A2'!$X$13:$X$3098&gt;=VLOOKUP($B$1,'Planning Periods'!$A$2:$P$540,10))*'Table A2'!$R$13:$R$3098),SUMPRODUCT((YEAR('Table A2'!$X$13:$X$3098)='Start Here'!$B$5)*('Table A2'!$X$13:$X$3098&lt;VLOOKUP($B$1,'Planning Periods'!$A$2:$P$540,11))*'Table A2'!$R$13:$R$3098)),IF(E$11&lt;$B$2,(INDEX('Table B Values'!$C$2:$I$9995,MATCH('Table B'!$B$1&amp;'Table B'!E$11&amp;$B$3,'Table B Values'!$A$2:$A$9995&amp;'Table B Values'!$B$2:$B$9995&amp;'Table B Values'!$J$2:$J$9995,0),MATCH('Table B'!$B35,'Table B Values'!$C$1:$I$1,0))),)),)</f>
        <v>0</v>
      </c>
      <c r="F14" s="368" cm="1">
        <f t="array" ref="F14">IFERROR(IF(F$11=$B$2,IF(VLOOKUP($B$1,'Planning Periods'!$A$2:$P$540,16)="6th Cycle",SUMPRODUCT((YEAR('Table A2'!$X$13:$X$3098)='Start Here'!$B$5)*('Table A2'!$X$13:$X$3098&gt;=VLOOKUP($B$1,'Planning Periods'!$A$2:$P$540,10))*'Table A2'!$R$13:$R$3098),SUMPRODUCT((YEAR('Table A2'!$X$13:$X$3098)='Start Here'!$B$5)*('Table A2'!$X$13:$X$3098&lt;VLOOKUP($B$1,'Planning Periods'!$A$2:$P$540,11))*'Table A2'!$R$13:$R$3098)),IF(F$11&lt;$B$2,(INDEX('Table B Values'!$C$2:$I$9995,MATCH('Table B'!$B$1&amp;'Table B'!F$11&amp;$B$3,'Table B Values'!$A$2:$A$9995&amp;'Table B Values'!$B$2:$B$9995&amp;'Table B Values'!$J$2:$J$9995,0),MATCH('Table B'!$B35,'Table B Values'!$C$1:$I$1,0))),)),)</f>
        <v>0</v>
      </c>
      <c r="G14" s="368" cm="1">
        <f t="array" ref="G14">IFERROR(IF(G$11=$B$2,IF(VLOOKUP($B$1,'Planning Periods'!$A$2:$P$540,16)="6th Cycle",SUMPRODUCT((YEAR('Table A2'!$X$13:$X$3098)='Start Here'!$B$5)*('Table A2'!$X$13:$X$3098&gt;=VLOOKUP($B$1,'Planning Periods'!$A$2:$P$540,10))*'Table A2'!$R$13:$R$3098),SUMPRODUCT((YEAR('Table A2'!$X$13:$X$3098)='Start Here'!$B$5)*('Table A2'!$X$13:$X$3098&lt;VLOOKUP($B$1,'Planning Periods'!$A$2:$P$540,11))*'Table A2'!$R$13:$R$3098)),IF(G$11&lt;$B$2,(INDEX('Table B Values'!$C$2:$I$9995,MATCH('Table B'!$B$1&amp;'Table B'!G$11&amp;$B$3,'Table B Values'!$A$2:$A$9995&amp;'Table B Values'!$B$2:$B$9995&amp;'Table B Values'!$J$2:$J$9995,0),MATCH('Table B'!$B35,'Table B Values'!$C$1:$I$1,0))),)),)</f>
        <v>0</v>
      </c>
      <c r="H14" s="368" cm="1">
        <f t="array" ref="H14">IFERROR(IF(H$11=$B$2,IF(VLOOKUP($B$1,'Planning Periods'!$A$2:$P$540,16)="6th Cycle",SUMPRODUCT((YEAR('Table A2'!$X$13:$X$3098)='Start Here'!$B$5)*('Table A2'!$X$13:$X$3098&gt;=VLOOKUP($B$1,'Planning Periods'!$A$2:$P$540,10))*'Table A2'!$R$13:$R$3098),SUMPRODUCT((YEAR('Table A2'!$X$13:$X$3098)='Start Here'!$B$5)*('Table A2'!$X$13:$X$3098&lt;VLOOKUP($B$1,'Planning Periods'!$A$2:$P$540,11))*'Table A2'!$R$13:$R$3098)),IF(H$11&lt;$B$2,(INDEX('Table B Values'!$C$2:$I$9995,MATCH('Table B'!$B$1&amp;'Table B'!H$11&amp;$B$3,'Table B Values'!$A$2:$A$9995&amp;'Table B Values'!$B$2:$B$9995&amp;'Table B Values'!$J$2:$J$9995,0),MATCH('Table B'!$B35,'Table B Values'!$C$1:$I$1,0))),)),)</f>
        <v>0</v>
      </c>
      <c r="I14" s="368" cm="1">
        <f t="array" ref="I14">IFERROR(IF(I$11=$B$2,IF(VLOOKUP($B$1,'Planning Periods'!$A$2:$P$540,16)="6th Cycle",SUMPRODUCT((YEAR('Table A2'!$X$13:$X$3098)='Start Here'!$B$5)*('Table A2'!$X$13:$X$3098&gt;=VLOOKUP($B$1,'Planning Periods'!$A$2:$P$540,10))*'Table A2'!$R$13:$R$3098),SUMPRODUCT((YEAR('Table A2'!$X$13:$X$3098)='Start Here'!$B$5)*('Table A2'!$X$13:$X$3098&lt;VLOOKUP($B$1,'Planning Periods'!$A$2:$P$540,11))*'Table A2'!$R$13:$R$3098)),IF(I$11&lt;$B$2,(INDEX('Table B Values'!$C$2:$I$9995,MATCH('Table B'!$B$1&amp;'Table B'!I$11&amp;$B$3,'Table B Values'!$A$2:$A$9995&amp;'Table B Values'!$B$2:$B$9995&amp;'Table B Values'!$J$2:$J$9995,0),MATCH('Table B'!$B35,'Table B Values'!$C$1:$I$1,0))),)),)</f>
        <v>0</v>
      </c>
      <c r="J14" s="368" cm="1">
        <f t="array" ref="J14">IFERROR(IF(J$11=$B$2,IF(VLOOKUP($B$1,'Planning Periods'!$A$2:$P$540,16)="6th Cycle",SUMPRODUCT((YEAR('Table A2'!$X$13:$X$3098)='Start Here'!$B$5)*('Table A2'!$X$13:$X$3098&gt;=VLOOKUP($B$1,'Planning Periods'!$A$2:$P$540,10))*'Table A2'!$R$13:$R$3098),SUMPRODUCT((YEAR('Table A2'!$X$13:$X$3098)='Start Here'!$B$5)*('Table A2'!$X$13:$X$3098&lt;VLOOKUP($B$1,'Planning Periods'!$A$2:$P$540,11))*'Table A2'!$R$13:$R$3098)),IF(J$11&lt;$B$2,(INDEX('Table B Values'!$C$2:$I$9995,MATCH('Table B'!$B$1&amp;'Table B'!J$11&amp;$B$3,'Table B Values'!$A$2:$A$9995&amp;'Table B Values'!$B$2:$B$9995&amp;'Table B Values'!$J$2:$J$9995,0),MATCH('Table B'!$B35,'Table B Values'!$C$1:$I$1,0))),)),)</f>
        <v>0</v>
      </c>
      <c r="K14" s="368" cm="1">
        <f t="array" ref="K14">IFERROR(IF(K$11=$B$2,IF(VLOOKUP($B$1,'Planning Periods'!$A$2:$P$540,16)="6th Cycle",SUMPRODUCT((YEAR('Table A2'!$X$13:$X$3098)='Start Here'!$B$5)*('Table A2'!$X$13:$X$3098&gt;=VLOOKUP($B$1,'Planning Periods'!$A$2:$P$540,10))*'Table A2'!$R$13:$R$3098),SUMPRODUCT((YEAR('Table A2'!$X$13:$X$3098)='Start Here'!$B$5)*('Table A2'!$X$13:$X$3098&lt;VLOOKUP($B$1,'Planning Periods'!$A$2:$P$540,11))*'Table A2'!$R$13:$R$3098)),IF(K$11&lt;$B$2,(INDEX('Table B Values'!$C$2:$I$9995,MATCH('Table B'!$B$1&amp;'Table B'!K$11&amp;$B$3,'Table B Values'!$A$2:$A$9995&amp;'Table B Values'!$B$2:$B$9995&amp;'Table B Values'!$J$2:$J$9995,0),MATCH('Table B'!$B35,'Table B Values'!$C$1:$I$1,0))),)),)</f>
        <v>0</v>
      </c>
      <c r="L14" s="368" cm="1">
        <f t="array" ref="L14">IFERROR(IF(L$11=$B$2,IF(VLOOKUP($B$1,'Planning Periods'!$A$2:$P$540,16)="6th Cycle",SUMPRODUCT((YEAR('Table A2'!$X$13:$X$3098)='Start Here'!$B$5)*('Table A2'!$X$13:$X$3098&gt;=VLOOKUP($B$1,'Planning Periods'!$A$2:$P$540,10))*'Table A2'!$R$13:$R$3098),SUMPRODUCT((YEAR('Table A2'!$X$13:$X$3098)='Start Here'!$B$5)*('Table A2'!$X$13:$X$3098&lt;VLOOKUP($B$1,'Planning Periods'!$A$2:$P$540,11))*'Table A2'!$R$13:$R$3098)),IF(L$11&lt;$B$2,(INDEX('Table B Values'!$C$2:$I$9995,MATCH('Table B'!$B$1&amp;'Table B'!L$11&amp;$B$3,'Table B Values'!$A$2:$A$9995&amp;'Table B Values'!$B$2:$B$9995&amp;'Table B Values'!$J$2:$J$9995,0),MATCH('Table B'!$B35,'Table B Values'!$C$1:$I$1,0))),)),)</f>
        <v>0</v>
      </c>
      <c r="M14" s="368" cm="1">
        <f t="array" ref="M14">IFERROR(IF(M$11=$B$2,IF(VLOOKUP($B$1,'Planning Periods'!$A$2:$P$540,16)="6th Cycle",SUMPRODUCT((YEAR('Table A2'!$X$13:$X$3098)='Start Here'!$B$5)*('Table A2'!$X$13:$X$3098&gt;=VLOOKUP($B$1,'Planning Periods'!$A$2:$P$540,10))*'Table A2'!$R$13:$R$3098),SUMPRODUCT((YEAR('Table A2'!$X$13:$X$3098)='Start Here'!$B$5)*('Table A2'!$X$13:$X$3098&lt;VLOOKUP($B$1,'Planning Periods'!$A$2:$P$540,11))*'Table A2'!$R$13:$R$3098)),IF(M$11&lt;$B$2,(INDEX('Table B Values'!$C$2:$I$9995,MATCH('Table B'!$B$1&amp;'Table B'!M$11&amp;$B$3,'Table B Values'!$A$2:$A$9995&amp;'Table B Values'!$B$2:$B$9995&amp;'Table B Values'!$J$2:$J$9995,0),MATCH('Table B'!$B35,'Table B Values'!$C$1:$I$1,0))),)),)</f>
        <v>0</v>
      </c>
      <c r="N14" s="668"/>
      <c r="O14" s="666"/>
      <c r="P14" s="197" t="s">
        <v>737</v>
      </c>
    </row>
    <row r="15" spans="1:46">
      <c r="A15" s="672" t="s">
        <v>399</v>
      </c>
      <c r="B15" s="434" t="s">
        <v>395</v>
      </c>
      <c r="C15" s="673">
        <f>VLOOKUP($B$1,'RHNA Allocations'!$C$2:$H$540,3,0)</f>
        <v>17331</v>
      </c>
      <c r="D15" s="368" cm="1">
        <f t="array" ref="D15">IFERROR(IF(E$11=$B$2,IF(VLOOKUP($B$1,'Planning Periods'!$A$2:$P$540,16)="6th Cycle",SUMPRODUCT((YEAR('Table A2'!$X$13:$X$3098)='Start Here'!$B$5)*('Table A2'!$X$13:$X$3098&gt;=VLOOKUP($B$1,'Planning Periods'!$A$2:$P$540,6))*('Table A2'!$X$13:$X$3098&lt;VLOOKUP($B$1,'Planning Periods'!$A$2:$P$540,10))*'Table A2'!$S$13:$S$3098)+IFERROR((INDEX('Table B Values'!$C$2:$I$9995,MATCH('Table B'!$B$1&amp;'Table B'!D$10,'Table B Values'!$A$2:$A$9995&amp;'Table B Values'!$J$2:$J$9995,0),MATCH('Table B'!$B36,'Table B Values'!$C$1:$I$1,0))),0),"-"),IF($B$3&lt;&gt;"5th Cycle",INDEX('Table B Values'!$C$2:$I$9995,MATCH('Table B'!$B$1&amp;'Table B'!D$10,'Table B Values'!$A$2:$A$9995&amp;'Table B Values'!$J$2:$J$9995,0),MATCH('Table B'!$B36,'Table B Values'!$C$1:$I$1,0)),0)),"-")</f>
        <v>603</v>
      </c>
      <c r="E15" s="368">
        <v>265</v>
      </c>
      <c r="F15" s="368" cm="1">
        <f t="array" ref="F15">IFERROR(IF(F$11=$B$2,IF(VLOOKUP($B$1,'Planning Periods'!$A$2:$P$540,16)="6th Cycle",SUMPRODUCT((YEAR('Table A2'!$X$13:$X$3098)='Start Here'!$B$5)*('Table A2'!$X$13:$X$3098&gt;=VLOOKUP($B$1,'Planning Periods'!$A$2:$P$540,10))*'Table A2'!$S$13:$S$3098),SUMPRODUCT((YEAR('Table A2'!$X$13:$X$3098)='Start Here'!$B$5)*('Table A2'!$X$13:$X$3098&lt;VLOOKUP($B$1,'Planning Periods'!$A$2:$P$540,11))*'Table A2'!$S$13:$S$3098))+'Table F'!$H$17,IF(F$11&lt;$B$2,(INDEX('Table B Values'!$C$2:$I$9995,MATCH('Table B'!$B$1&amp;'Table B'!F$11&amp;$B$3,'Table B Values'!$A$2:$A$9995&amp;'Table B Values'!$B$2:$B$9995&amp;'Table B Values'!$J$2:$J$9995,0),MATCH('Table B'!$B36,'Table B Values'!$C$1:$I$1,0))),)),)</f>
        <v>173</v>
      </c>
      <c r="G15" s="368" cm="1">
        <f t="array" ref="G15">IFERROR(IF(G$11=$B$2,IF(VLOOKUP($B$1,'Planning Periods'!$A$2:$P$540,16)="6th Cycle",SUMPRODUCT((YEAR('Table A2'!$X$13:$X$3098)='Start Here'!$B$5)*('Table A2'!$X$13:$X$3098&gt;=VLOOKUP($B$1,'Planning Periods'!$A$2:$P$540,10))*'Table A2'!$S$13:$S$3098),SUMPRODUCT((YEAR('Table A2'!$X$13:$X$3098)='Start Here'!$B$5)*('Table A2'!$X$13:$X$3098&lt;VLOOKUP($B$1,'Planning Periods'!$A$2:$P$540,11))*'Table A2'!$S$13:$S$3098))+'Table F'!$H$17,IF(G$11&lt;$B$2,(INDEX('Table B Values'!$C$2:$I$9995,MATCH('Table B'!$B$1&amp;'Table B'!G$11&amp;$B$3,'Table B Values'!$A$2:$A$9995&amp;'Table B Values'!$B$2:$B$9995&amp;'Table B Values'!$J$2:$J$9995,0),MATCH('Table B'!$B36,'Table B Values'!$C$1:$I$1,0))),)),)</f>
        <v>1421</v>
      </c>
      <c r="H15" s="368" cm="1">
        <f t="array" ref="H15">IFERROR(IF(H$11=$B$2,IF(VLOOKUP($B$1,'Planning Periods'!$A$2:$P$540,16)="6th Cycle",SUMPRODUCT((YEAR('Table A2'!$X$13:$X$3098)='Start Here'!$B$5)*('Table A2'!$X$13:$X$3098&gt;=VLOOKUP($B$1,'Planning Periods'!$A$2:$P$540,10))*'Table A2'!$S$13:$S$3098),SUMPRODUCT((YEAR('Table A2'!$X$13:$X$3098)='Start Here'!$B$5)*('Table A2'!$X$13:$X$3098&lt;VLOOKUP($B$1,'Planning Periods'!$A$2:$P$540,11))*'Table A2'!$S$13:$S$3098))+'Table F'!$H$17,IF(H$11&lt;$B$2,(INDEX('Table B Values'!$C$2:$I$9995,MATCH('Table B'!$B$1&amp;'Table B'!H$11&amp;$B$3,'Table B Values'!$A$2:$A$9995&amp;'Table B Values'!$B$2:$B$9995&amp;'Table B Values'!$J$2:$J$9995,0),MATCH('Table B'!$B36,'Table B Values'!$C$1:$I$1,0))),)),)</f>
        <v>0</v>
      </c>
      <c r="I15" s="368" cm="1">
        <f t="array" ref="I15">IFERROR(IF(I$11=$B$2,IF(VLOOKUP($B$1,'Planning Periods'!$A$2:$P$540,16)="6th Cycle",SUMPRODUCT((YEAR('Table A2'!$X$13:$X$3098)='Start Here'!$B$5)*('Table A2'!$X$13:$X$3098&gt;=VLOOKUP($B$1,'Planning Periods'!$A$2:$P$540,10))*'Table A2'!$S$13:$S$3098),SUMPRODUCT((YEAR('Table A2'!$X$13:$X$3098)='Start Here'!$B$5)*('Table A2'!$X$13:$X$3098&lt;VLOOKUP($B$1,'Planning Periods'!$A$2:$P$540,11))*'Table A2'!$S$13:$S$3098))+'Table F'!$H$17,IF(I$11&lt;$B$2,(INDEX('Table B Values'!$C$2:$I$9995,MATCH('Table B'!$B$1&amp;'Table B'!I$11&amp;$B$3,'Table B Values'!$A$2:$A$9995&amp;'Table B Values'!$B$2:$B$9995&amp;'Table B Values'!$J$2:$J$9995,0),MATCH('Table B'!$B36,'Table B Values'!$C$1:$I$1,0))),)),)</f>
        <v>0</v>
      </c>
      <c r="J15" s="368" cm="1">
        <f t="array" ref="J15">IFERROR(IF(J$11=$B$2,IF(VLOOKUP($B$1,'Planning Periods'!$A$2:$P$540,16)="6th Cycle",SUMPRODUCT((YEAR('Table A2'!$X$13:$X$3098)='Start Here'!$B$5)*('Table A2'!$X$13:$X$3098&gt;=VLOOKUP($B$1,'Planning Periods'!$A$2:$P$540,10))*'Table A2'!$S$13:$S$3098),SUMPRODUCT((YEAR('Table A2'!$X$13:$X$3098)='Start Here'!$B$5)*('Table A2'!$X$13:$X$3098&lt;VLOOKUP($B$1,'Planning Periods'!$A$2:$P$540,11))*'Table A2'!$S$13:$S$3098))+'Table F'!$H$17,IF(J$11&lt;$B$2,(INDEX('Table B Values'!$C$2:$I$9995,MATCH('Table B'!$B$1&amp;'Table B'!J$11&amp;$B$3,'Table B Values'!$A$2:$A$9995&amp;'Table B Values'!$B$2:$B$9995&amp;'Table B Values'!$J$2:$J$9995,0),MATCH('Table B'!$B36,'Table B Values'!$C$1:$I$1,0))),)),)</f>
        <v>0</v>
      </c>
      <c r="K15" s="368" cm="1">
        <f t="array" ref="K15">IFERROR(IF(K$11=$B$2,IF(VLOOKUP($B$1,'Planning Periods'!$A$2:$P$540,16)="6th Cycle",SUMPRODUCT((YEAR('Table A2'!$X$13:$X$3098)='Start Here'!$B$5)*('Table A2'!$X$13:$X$3098&gt;=VLOOKUP($B$1,'Planning Periods'!$A$2:$P$540,10))*'Table A2'!$S$13:$S$3098),SUMPRODUCT((YEAR('Table A2'!$X$13:$X$3098)='Start Here'!$B$5)*('Table A2'!$X$13:$X$3098&lt;VLOOKUP($B$1,'Planning Periods'!$A$2:$P$540,11))*'Table A2'!$S$13:$S$3098))+'Table F'!$H$17,IF(K$11&lt;$B$2,(INDEX('Table B Values'!$C$2:$I$9995,MATCH('Table B'!$B$1&amp;'Table B'!K$11&amp;$B$3,'Table B Values'!$A$2:$A$9995&amp;'Table B Values'!$B$2:$B$9995&amp;'Table B Values'!$J$2:$J$9995,0),MATCH('Table B'!$B36,'Table B Values'!$C$1:$I$1,0))),)),)</f>
        <v>0</v>
      </c>
      <c r="L15" s="368" cm="1">
        <f t="array" ref="L15">IFERROR(IF(L$11=$B$2,IF(VLOOKUP($B$1,'Planning Periods'!$A$2:$P$540,16)="6th Cycle",SUMPRODUCT((YEAR('Table A2'!$X$13:$X$3098)='Start Here'!$B$5)*('Table A2'!$X$13:$X$3098&gt;=VLOOKUP($B$1,'Planning Periods'!$A$2:$P$540,10))*'Table A2'!$S$13:$S$3098),SUMPRODUCT((YEAR('Table A2'!$X$13:$X$3098)='Start Here'!$B$5)*('Table A2'!$X$13:$X$3098&lt;VLOOKUP($B$1,'Planning Periods'!$A$2:$P$540,11))*'Table A2'!$S$13:$S$3098))+'Table F'!$H$17,IF(L$11&lt;$B$2,(INDEX('Table B Values'!$C$2:$I$9995,MATCH('Table B'!$B$1&amp;'Table B'!L$11&amp;$B$3,'Table B Values'!$A$2:$A$9995&amp;'Table B Values'!$B$2:$B$9995&amp;'Table B Values'!$J$2:$J$9995,0),MATCH('Table B'!$B36,'Table B Values'!$C$1:$I$1,0))),)),)</f>
        <v>0</v>
      </c>
      <c r="M15" s="368" cm="1">
        <f t="array" ref="M15">IFERROR(IF(M$11=$B$2,IF(VLOOKUP($B$1,'Planning Periods'!$A$2:$P$540,16)="6th Cycle",SUMPRODUCT((YEAR('Table A2'!$X$13:$X$3098)='Start Here'!$B$5)*('Table A2'!$X$13:$X$3098&gt;=VLOOKUP($B$1,'Planning Periods'!$A$2:$P$540,10))*'Table A2'!$S$13:$S$3098),SUMPRODUCT((YEAR('Table A2'!$X$13:$X$3098)='Start Here'!$B$5)*('Table A2'!$X$13:$X$3098&lt;VLOOKUP($B$1,'Planning Periods'!$A$2:$P$540,11))*'Table A2'!$S$13:$S$3098))+'Table F'!$H$17,IF(M$11&lt;$B$2,(INDEX('Table B Values'!$C$2:$I$9995,MATCH('Table B'!$B$1&amp;'Table B'!M$11&amp;$B$3,'Table B Values'!$A$2:$A$9995&amp;'Table B Values'!$B$2:$B$9995&amp;'Table B Values'!$J$2:$J$9995,0),MATCH('Table B'!$B36,'Table B Values'!$C$1:$I$1,0))),)),)</f>
        <v>0</v>
      </c>
      <c r="N15" s="667">
        <f>SUM(D15:M15)+SUM(D16:M16)</f>
        <v>2462</v>
      </c>
      <c r="O15" s="665">
        <f>MAX(0,C15-N15)</f>
        <v>14869</v>
      </c>
      <c r="P15" s="197" t="s">
        <v>738</v>
      </c>
    </row>
    <row r="16" spans="1:46">
      <c r="A16" s="672"/>
      <c r="B16" s="434" t="s">
        <v>397</v>
      </c>
      <c r="C16" s="673"/>
      <c r="D16" s="368" cm="1">
        <f t="array" ref="D16">IFERROR(IF(E$11=$B$2,IF(VLOOKUP($B$1,'Planning Periods'!$A$2:$P$540,16)="6th Cycle",SUMPRODUCT((YEAR('Table A2'!$X$13:$X$3098)='Start Here'!$B$5)*('Table A2'!$X$13:$X$3098&gt;=VLOOKUP($B$1,'Planning Periods'!$A$2:$P$540,6))*('Table A2'!$X$13:$X$3098&lt;VLOOKUP($B$1,'Planning Periods'!$A$2:$P$540,10))*'Table A2'!$T$13:$T$3098)+IFERROR((INDEX('Table B Values'!$C$2:$I$9995,MATCH('Table B'!$B$1&amp;'Table B'!D$10,'Table B Values'!$A$2:$A$9995&amp;'Table B Values'!$J$2:$J$9995,0),MATCH('Table B'!$B37,'Table B Values'!$C$1:$I$1,0))),0),"-"),IF($B$3&lt;&gt;"5th Cycle",INDEX('Table B Values'!$C$2:$I$9995,MATCH('Table B'!$B$1&amp;'Table B'!D$10,'Table B Values'!$A$2:$A$9995&amp;'Table B Values'!$J$2:$J$9995,0),MATCH('Table B'!$B37,'Table B Values'!$C$1:$I$1,0)),0)),"-")</f>
        <v>0</v>
      </c>
      <c r="E16" s="368" cm="1">
        <f t="array" ref="E16">IFERROR(IF(E$11=$B$2,IF(VLOOKUP($B$1,'Planning Periods'!$A$2:$P$540,16)="6th Cycle",SUMPRODUCT((YEAR('Table A2'!$X$13:$X$3098)='Start Here'!$B$5)*('Table A2'!$X$13:$X$3098&gt;=VLOOKUP($B$1,'Planning Periods'!$A$2:$P$540,10))*'Table A2'!$T$13:$T$3098),SUMPRODUCT((YEAR('Table A2'!$X$13:$X$3098)='Start Here'!$B$5)*('Table A2'!$X$13:$X$3098&lt;VLOOKUP($B$1,'Planning Periods'!$A$2:$P$540,11))*'Table A2'!$T$13:$T$3098)),IF(E$11&lt;$B$2,(INDEX('Table B Values'!$C$2:$I$9995,MATCH('Table B'!$B$1&amp;'Table B'!E$11&amp;$B$3,'Table B Values'!$A$2:$A$9995&amp;'Table B Values'!$B$2:$B$9995&amp;'Table B Values'!$J$2:$J$9995,0),MATCH('Table B'!$B37,'Table B Values'!$C$1:$I$1,0))),)),)</f>
        <v>0</v>
      </c>
      <c r="F16" s="368" cm="1">
        <f t="array" ref="F16">IFERROR(IF(F$11=$B$2,IF(VLOOKUP($B$1,'Planning Periods'!$A$2:$P$540,16)="6th Cycle",SUMPRODUCT((YEAR('Table A2'!$X$13:$X$3098)='Start Here'!$B$5)*('Table A2'!$X$13:$X$3098&gt;=VLOOKUP($B$1,'Planning Periods'!$A$2:$P$540,10))*'Table A2'!$T$13:$T$3098),SUMPRODUCT((YEAR('Table A2'!$X$13:$X$3098)='Start Here'!$B$5)*('Table A2'!$X$13:$X$3098&lt;VLOOKUP($B$1,'Planning Periods'!$A$2:$P$540,11))*'Table A2'!$T$13:$T$3098)),IF(F$11&lt;$B$2,(INDEX('Table B Values'!$C$2:$I$9995,MATCH('Table B'!$B$1&amp;'Table B'!F$11&amp;$B$3,'Table B Values'!$A$2:$A$9995&amp;'Table B Values'!$B$2:$B$9995&amp;'Table B Values'!$J$2:$J$9995,0),MATCH('Table B'!$B37,'Table B Values'!$C$1:$I$1,0))),)),)</f>
        <v>0</v>
      </c>
      <c r="G16" s="368" cm="1">
        <f t="array" ref="G16">IFERROR(IF(G$11=$B$2,IF(VLOOKUP($B$1,'Planning Periods'!$A$2:$P$540,16)="6th Cycle",SUMPRODUCT((YEAR('Table A2'!$X$13:$X$3098)='Start Here'!$B$5)*('Table A2'!$X$13:$X$3098&gt;=VLOOKUP($B$1,'Planning Periods'!$A$2:$P$540,10))*'Table A2'!$T$13:$T$3098),SUMPRODUCT((YEAR('Table A2'!$X$13:$X$3098)='Start Here'!$B$5)*('Table A2'!$X$13:$X$3098&lt;VLOOKUP($B$1,'Planning Periods'!$A$2:$P$540,11))*'Table A2'!$T$13:$T$3098)),IF(G$11&lt;$B$2,(INDEX('Table B Values'!$C$2:$I$9995,MATCH('Table B'!$B$1&amp;'Table B'!G$11&amp;$B$3,'Table B Values'!$A$2:$A$9995&amp;'Table B Values'!$B$2:$B$9995&amp;'Table B Values'!$J$2:$J$9995,0),MATCH('Table B'!$B37,'Table B Values'!$C$1:$I$1,0))),)),)</f>
        <v>0</v>
      </c>
      <c r="H16" s="368" cm="1">
        <f t="array" ref="H16">IFERROR(IF(H$11=$B$2,IF(VLOOKUP($B$1,'Planning Periods'!$A$2:$P$540,16)="6th Cycle",SUMPRODUCT((YEAR('Table A2'!$X$13:$X$3098)='Start Here'!$B$5)*('Table A2'!$X$13:$X$3098&gt;=VLOOKUP($B$1,'Planning Periods'!$A$2:$P$540,10))*'Table A2'!$T$13:$T$3098),SUMPRODUCT((YEAR('Table A2'!$X$13:$X$3098)='Start Here'!$B$5)*('Table A2'!$X$13:$X$3098&lt;VLOOKUP($B$1,'Planning Periods'!$A$2:$P$540,11))*'Table A2'!$T$13:$T$3098)),IF(H$11&lt;$B$2,(INDEX('Table B Values'!$C$2:$I$9995,MATCH('Table B'!$B$1&amp;'Table B'!H$11&amp;$B$3,'Table B Values'!$A$2:$A$9995&amp;'Table B Values'!$B$2:$B$9995&amp;'Table B Values'!$J$2:$J$9995,0),MATCH('Table B'!$B37,'Table B Values'!$C$1:$I$1,0))),)),)</f>
        <v>0</v>
      </c>
      <c r="I16" s="368" cm="1">
        <f t="array" ref="I16">IFERROR(IF(I$11=$B$2,IF(VLOOKUP($B$1,'Planning Periods'!$A$2:$P$540,16)="6th Cycle",SUMPRODUCT((YEAR('Table A2'!$X$13:$X$3098)='Start Here'!$B$5)*('Table A2'!$X$13:$X$3098&gt;=VLOOKUP($B$1,'Planning Periods'!$A$2:$P$540,10))*'Table A2'!$T$13:$T$3098),SUMPRODUCT((YEAR('Table A2'!$X$13:$X$3098)='Start Here'!$B$5)*('Table A2'!$X$13:$X$3098&lt;VLOOKUP($B$1,'Planning Periods'!$A$2:$P$540,11))*'Table A2'!$T$13:$T$3098)),IF(I$11&lt;$B$2,(INDEX('Table B Values'!$C$2:$I$9995,MATCH('Table B'!$B$1&amp;'Table B'!I$11&amp;$B$3,'Table B Values'!$A$2:$A$9995&amp;'Table B Values'!$B$2:$B$9995&amp;'Table B Values'!$J$2:$J$9995,0),MATCH('Table B'!$B37,'Table B Values'!$C$1:$I$1,0))),)),)</f>
        <v>0</v>
      </c>
      <c r="J16" s="368" cm="1">
        <f t="array" ref="J16">IFERROR(IF(J$11=$B$2,IF(VLOOKUP($B$1,'Planning Periods'!$A$2:$P$540,16)="6th Cycle",SUMPRODUCT((YEAR('Table A2'!$X$13:$X$3098)='Start Here'!$B$5)*('Table A2'!$X$13:$X$3098&gt;=VLOOKUP($B$1,'Planning Periods'!$A$2:$P$540,10))*'Table A2'!$T$13:$T$3098),SUMPRODUCT((YEAR('Table A2'!$X$13:$X$3098)='Start Here'!$B$5)*('Table A2'!$X$13:$X$3098&lt;VLOOKUP($B$1,'Planning Periods'!$A$2:$P$540,11))*'Table A2'!$T$13:$T$3098)),IF(J$11&lt;$B$2,(INDEX('Table B Values'!$C$2:$I$9995,MATCH('Table B'!$B$1&amp;'Table B'!J$11&amp;$B$3,'Table B Values'!$A$2:$A$9995&amp;'Table B Values'!$B$2:$B$9995&amp;'Table B Values'!$J$2:$J$9995,0),MATCH('Table B'!$B37,'Table B Values'!$C$1:$I$1,0))),)),)</f>
        <v>0</v>
      </c>
      <c r="K16" s="368" cm="1">
        <f t="array" ref="K16">IFERROR(IF(K$11=$B$2,IF(VLOOKUP($B$1,'Planning Periods'!$A$2:$P$540,16)="6th Cycle",SUMPRODUCT((YEAR('Table A2'!$X$13:$X$3098)='Start Here'!$B$5)*('Table A2'!$X$13:$X$3098&gt;=VLOOKUP($B$1,'Planning Periods'!$A$2:$P$540,10))*'Table A2'!$T$13:$T$3098),SUMPRODUCT((YEAR('Table A2'!$X$13:$X$3098)='Start Here'!$B$5)*('Table A2'!$X$13:$X$3098&lt;VLOOKUP($B$1,'Planning Periods'!$A$2:$P$540,11))*'Table A2'!$T$13:$T$3098)),IF(K$11&lt;$B$2,(INDEX('Table B Values'!$C$2:$I$9995,MATCH('Table B'!$B$1&amp;'Table B'!K$11&amp;$B$3,'Table B Values'!$A$2:$A$9995&amp;'Table B Values'!$B$2:$B$9995&amp;'Table B Values'!$J$2:$J$9995,0),MATCH('Table B'!$B37,'Table B Values'!$C$1:$I$1,0))),)),)</f>
        <v>0</v>
      </c>
      <c r="L16" s="368" cm="1">
        <f t="array" ref="L16">IFERROR(IF(L$11=$B$2,IF(VLOOKUP($B$1,'Planning Periods'!$A$2:$P$540,16)="6th Cycle",SUMPRODUCT((YEAR('Table A2'!$X$13:$X$3098)='Start Here'!$B$5)*('Table A2'!$X$13:$X$3098&gt;=VLOOKUP($B$1,'Planning Periods'!$A$2:$P$540,10))*'Table A2'!$T$13:$T$3098),SUMPRODUCT((YEAR('Table A2'!$X$13:$X$3098)='Start Here'!$B$5)*('Table A2'!$X$13:$X$3098&lt;VLOOKUP($B$1,'Planning Periods'!$A$2:$P$540,11))*'Table A2'!$T$13:$T$3098)),IF(L$11&lt;$B$2,(INDEX('Table B Values'!$C$2:$I$9995,MATCH('Table B'!$B$1&amp;'Table B'!L$11&amp;$B$3,'Table B Values'!$A$2:$A$9995&amp;'Table B Values'!$B$2:$B$9995&amp;'Table B Values'!$J$2:$J$9995,0),MATCH('Table B'!$B37,'Table B Values'!$C$1:$I$1,0))),)),)</f>
        <v>0</v>
      </c>
      <c r="M16" s="368" cm="1">
        <f t="array" ref="M16">IFERROR(IF(M$11=$B$2,IF(VLOOKUP($B$1,'Planning Periods'!$A$2:$P$540,16)="6th Cycle",SUMPRODUCT((YEAR('Table A2'!$X$13:$X$3098)='Start Here'!$B$5)*('Table A2'!$X$13:$X$3098&gt;=VLOOKUP($B$1,'Planning Periods'!$A$2:$P$540,10))*'Table A2'!$T$13:$T$3098),SUMPRODUCT((YEAR('Table A2'!$X$13:$X$3098)='Start Here'!$B$5)*('Table A2'!$X$13:$X$3098&lt;VLOOKUP($B$1,'Planning Periods'!$A$2:$P$540,11))*'Table A2'!$T$13:$T$3098)),IF(M$11&lt;$B$2,(INDEX('Table B Values'!$C$2:$I$9995,MATCH('Table B'!$B$1&amp;'Table B'!M$11&amp;$B$3,'Table B Values'!$A$2:$A$9995&amp;'Table B Values'!$B$2:$B$9995&amp;'Table B Values'!$J$2:$J$9995,0),MATCH('Table B'!$B37,'Table B Values'!$C$1:$I$1,0))),)),)</f>
        <v>0</v>
      </c>
      <c r="N16" s="668"/>
      <c r="O16" s="666"/>
      <c r="P16" s="197" t="s">
        <v>739</v>
      </c>
    </row>
    <row r="17" spans="1:16">
      <c r="A17" s="672" t="s">
        <v>402</v>
      </c>
      <c r="B17" s="434" t="s">
        <v>395</v>
      </c>
      <c r="C17" s="673">
        <f>VLOOKUP($B$1,'RHNA Allocations'!$C$2:$H$540,4,0)</f>
        <v>19319</v>
      </c>
      <c r="D17" s="368" cm="1">
        <f t="array" ref="D17">IFERROR(IF(E$11=$B$2,IF(VLOOKUP($B$1,'Planning Periods'!$A$2:$P$540,16)="6th Cycle",SUMPRODUCT((YEAR('Table A2'!$X$13:$X$3098)='Start Here'!$B$5)*('Table A2'!$X$13:$X$3098&gt;=VLOOKUP($B$1,'Planning Periods'!$A$2:$P$540,6))*('Table A2'!$X$13:$X$3098&lt;VLOOKUP($B$1,'Planning Periods'!$A$2:$P$540,10))*'Table A2'!$U$13:$U$3098)+IFERROR((INDEX('Table B Values'!$C$2:$I$9995,MATCH('Table B'!$B$1&amp;'Table B'!D$10,'Table B Values'!$A$2:$A$9995&amp;'Table B Values'!$J$2:$J$9995,0),MATCH('Table B'!$B38,'Table B Values'!$C$1:$I$1,0))),0),"-"),IF($B$3&lt;&gt;"5th Cycle",INDEX('Table B Values'!$C$2:$I$9995,MATCH('Table B'!$B$1&amp;'Table B'!D$10,'Table B Values'!$A$2:$A$9995&amp;'Table B Values'!$J$2:$J$9995,0),MATCH('Table B'!$B38,'Table B Values'!$C$1:$I$1,0)),0)),"-")</f>
        <v>3</v>
      </c>
      <c r="E17" s="368">
        <v>19</v>
      </c>
      <c r="F17" s="368" cm="1">
        <f t="array" ref="F17">IFERROR(IF(F$11=$B$2,IF(VLOOKUP($B$1,'Planning Periods'!$A$2:$P$540,16)="6th Cycle",SUMPRODUCT((YEAR('Table A2'!$X$13:$X$3098)='Start Here'!$B$5)*('Table A2'!$X$13:$X$3098&gt;=VLOOKUP($B$1,'Planning Periods'!$A$2:$P$540,10))*'Table A2'!$U$13:$U$3098),SUMPRODUCT((YEAR('Table A2'!$X$13:$X$3098)='Start Here'!$B$5)*('Table A2'!$X$13:$X$3098&lt;VLOOKUP($B$1,'Planning Periods'!$A$2:$P$540,11))*'Table A2'!$U$13:$U$3098))+'Table F2'!$O$13,IF(F$11&lt;$B$2,(INDEX('Table B Values'!$C$2:$I$9995,MATCH('Table B'!$B$1&amp;'Table B'!F$11&amp;$B$3,'Table B Values'!$A$2:$A$9995&amp;'Table B Values'!$B$2:$B$9995&amp;'Table B Values'!$J$2:$J$9995,0),MATCH('Table B'!$B38,'Table B Values'!$C$1:$I$1,0))),)),)</f>
        <v>42</v>
      </c>
      <c r="G17" s="368" cm="1">
        <f t="array" ref="G17">IFERROR(IF(G$11=$B$2,IF(VLOOKUP($B$1,'Planning Periods'!$A$2:$P$540,16)="6th Cycle",SUMPRODUCT((YEAR('Table A2'!$X$13:$X$3098)='Start Here'!$B$5)*('Table A2'!$X$13:$X$3098&gt;=VLOOKUP($B$1,'Planning Periods'!$A$2:$P$540,10))*'Table A2'!$U$13:$U$3098),SUMPRODUCT((YEAR('Table A2'!$X$13:$X$3098)='Start Here'!$B$5)*('Table A2'!$X$13:$X$3098&lt;VLOOKUP($B$1,'Planning Periods'!$A$2:$P$540,11))*'Table A2'!$U$13:$U$3098))+'Table F2'!$O$13,IF(G$11&lt;$B$2,(INDEX('Table B Values'!$C$2:$I$9995,MATCH('Table B'!$B$1&amp;'Table B'!G$11&amp;$B$3,'Table B Values'!$A$2:$A$9995&amp;'Table B Values'!$B$2:$B$9995&amp;'Table B Values'!$J$2:$J$9995,0),MATCH('Table B'!$B38,'Table B Values'!$C$1:$I$1,0))),)),)</f>
        <v>214</v>
      </c>
      <c r="H17" s="368" cm="1">
        <f t="array" ref="H17">IFERROR(IF(H$11=$B$2,IF(VLOOKUP($B$1,'Planning Periods'!$A$2:$P$540,16)="6th Cycle",SUMPRODUCT((YEAR('Table A2'!$X$13:$X$3098)='Start Here'!$B$5)*('Table A2'!$X$13:$X$3098&gt;=VLOOKUP($B$1,'Planning Periods'!$A$2:$P$540,10))*'Table A2'!$U$13:$U$3098),SUMPRODUCT((YEAR('Table A2'!$X$13:$X$3098)='Start Here'!$B$5)*('Table A2'!$X$13:$X$3098&lt;VLOOKUP($B$1,'Planning Periods'!$A$2:$P$540,11))*'Table A2'!$U$13:$U$3098))+'Table F2'!$O$13,IF(H$11&lt;$B$2,(INDEX('Table B Values'!$C$2:$I$9995,MATCH('Table B'!$B$1&amp;'Table B'!H$11&amp;$B$3,'Table B Values'!$A$2:$A$9995&amp;'Table B Values'!$B$2:$B$9995&amp;'Table B Values'!$J$2:$J$9995,0),MATCH('Table B'!$B38,'Table B Values'!$C$1:$I$1,0))),)),)</f>
        <v>0</v>
      </c>
      <c r="I17" s="368" cm="1">
        <f t="array" ref="I17">IFERROR(IF(I$11=$B$2,IF(VLOOKUP($B$1,'Planning Periods'!$A$2:$P$540,16)="6th Cycle",SUMPRODUCT((YEAR('Table A2'!$X$13:$X$3098)='Start Here'!$B$5)*('Table A2'!$X$13:$X$3098&gt;=VLOOKUP($B$1,'Planning Periods'!$A$2:$P$540,10))*'Table A2'!$U$13:$U$3098),SUMPRODUCT((YEAR('Table A2'!$X$13:$X$3098)='Start Here'!$B$5)*('Table A2'!$X$13:$X$3098&lt;VLOOKUP($B$1,'Planning Periods'!$A$2:$P$540,11))*'Table A2'!$U$13:$U$3098))+'Table F2'!$O$13,IF(I$11&lt;$B$2,(INDEX('Table B Values'!$C$2:$I$9995,MATCH('Table B'!$B$1&amp;'Table B'!I$11&amp;$B$3,'Table B Values'!$A$2:$A$9995&amp;'Table B Values'!$B$2:$B$9995&amp;'Table B Values'!$J$2:$J$9995,0),MATCH('Table B'!$B38,'Table B Values'!$C$1:$I$1,0))),)),)</f>
        <v>0</v>
      </c>
      <c r="J17" s="368" cm="1">
        <f t="array" ref="J17">IFERROR(IF(J$11=$B$2,IF(VLOOKUP($B$1,'Planning Periods'!$A$2:$P$540,16)="6th Cycle",SUMPRODUCT((YEAR('Table A2'!$X$13:$X$3098)='Start Here'!$B$5)*('Table A2'!$X$13:$X$3098&gt;=VLOOKUP($B$1,'Planning Periods'!$A$2:$P$540,10))*'Table A2'!$U$13:$U$3098),SUMPRODUCT((YEAR('Table A2'!$X$13:$X$3098)='Start Here'!$B$5)*('Table A2'!$X$13:$X$3098&lt;VLOOKUP($B$1,'Planning Periods'!$A$2:$P$540,11))*'Table A2'!$U$13:$U$3098))+'Table F2'!$O$13,IF(J$11&lt;$B$2,(INDEX('Table B Values'!$C$2:$I$9995,MATCH('Table B'!$B$1&amp;'Table B'!J$11&amp;$B$3,'Table B Values'!$A$2:$A$9995&amp;'Table B Values'!$B$2:$B$9995&amp;'Table B Values'!$J$2:$J$9995,0),MATCH('Table B'!$B38,'Table B Values'!$C$1:$I$1,0))),)),)</f>
        <v>0</v>
      </c>
      <c r="K17" s="368" cm="1">
        <f t="array" ref="K17">IFERROR(IF(K$11=$B$2,IF(VLOOKUP($B$1,'Planning Periods'!$A$2:$P$540,16)="6th Cycle",SUMPRODUCT((YEAR('Table A2'!$X$13:$X$3098)='Start Here'!$B$5)*('Table A2'!$X$13:$X$3098&gt;=VLOOKUP($B$1,'Planning Periods'!$A$2:$P$540,10))*'Table A2'!$U$13:$U$3098),SUMPRODUCT((YEAR('Table A2'!$X$13:$X$3098)='Start Here'!$B$5)*('Table A2'!$X$13:$X$3098&lt;VLOOKUP($B$1,'Planning Periods'!$A$2:$P$540,11))*'Table A2'!$U$13:$U$3098))+'Table F2'!$O$13,IF(K$11&lt;$B$2,(INDEX('Table B Values'!$C$2:$I$9995,MATCH('Table B'!$B$1&amp;'Table B'!K$11&amp;$B$3,'Table B Values'!$A$2:$A$9995&amp;'Table B Values'!$B$2:$B$9995&amp;'Table B Values'!$J$2:$J$9995,0),MATCH('Table B'!$B38,'Table B Values'!$C$1:$I$1,0))),)),)</f>
        <v>0</v>
      </c>
      <c r="L17" s="368" cm="1">
        <f t="array" ref="L17">IFERROR(IF(L$11=$B$2,IF(VLOOKUP($B$1,'Planning Periods'!$A$2:$P$540,16)="6th Cycle",SUMPRODUCT((YEAR('Table A2'!$X$13:$X$3098)='Start Here'!$B$5)*('Table A2'!$X$13:$X$3098&gt;=VLOOKUP($B$1,'Planning Periods'!$A$2:$P$540,10))*'Table A2'!$U$13:$U$3098),SUMPRODUCT((YEAR('Table A2'!$X$13:$X$3098)='Start Here'!$B$5)*('Table A2'!$X$13:$X$3098&lt;VLOOKUP($B$1,'Planning Periods'!$A$2:$P$540,11))*'Table A2'!$U$13:$U$3098))+'Table F2'!$O$13,IF(L$11&lt;$B$2,(INDEX('Table B Values'!$C$2:$I$9995,MATCH('Table B'!$B$1&amp;'Table B'!L$11&amp;$B$3,'Table B Values'!$A$2:$A$9995&amp;'Table B Values'!$B$2:$B$9995&amp;'Table B Values'!$J$2:$J$9995,0),MATCH('Table B'!$B38,'Table B Values'!$C$1:$I$1,0))),)),)</f>
        <v>0</v>
      </c>
      <c r="M17" s="368" cm="1">
        <f t="array" ref="M17">IFERROR(IF(M$11=$B$2,IF(VLOOKUP($B$1,'Planning Periods'!$A$2:$P$540,16)="6th Cycle",SUMPRODUCT((YEAR('Table A2'!$X$13:$X$3098)='Start Here'!$B$5)*('Table A2'!$X$13:$X$3098&gt;=VLOOKUP($B$1,'Planning Periods'!$A$2:$P$540,10))*'Table A2'!$U$13:$U$3098),SUMPRODUCT((YEAR('Table A2'!$X$13:$X$3098)='Start Here'!$B$5)*('Table A2'!$X$13:$X$3098&lt;VLOOKUP($B$1,'Planning Periods'!$A$2:$P$540,11))*'Table A2'!$U$13:$U$3098))+'Table F2'!$O$13,IF(M$11&lt;$B$2,(INDEX('Table B Values'!$C$2:$I$9995,MATCH('Table B'!$B$1&amp;'Table B'!M$11&amp;$B$3,'Table B Values'!$A$2:$A$9995&amp;'Table B Values'!$B$2:$B$9995&amp;'Table B Values'!$J$2:$J$9995,0),MATCH('Table B'!$B38,'Table B Values'!$C$1:$I$1,0))),)),)</f>
        <v>0</v>
      </c>
      <c r="N17" s="667">
        <f>SUM(D17:M17)+SUM(D18:M18)</f>
        <v>278</v>
      </c>
      <c r="O17" s="665">
        <f>MAX(0,C17-N17)</f>
        <v>19041</v>
      </c>
      <c r="P17" s="197" t="s">
        <v>740</v>
      </c>
    </row>
    <row r="18" spans="1:16">
      <c r="A18" s="672"/>
      <c r="B18" s="434" t="s">
        <v>397</v>
      </c>
      <c r="C18" s="673"/>
      <c r="D18" s="368" cm="1">
        <f t="array" ref="D18">IFERROR(IF(E$11=$B$2,IF(VLOOKUP($B$1,'Planning Periods'!$A$2:$P$540,16)="6th Cycle",SUMPRODUCT((YEAR('Table A2'!$X$13:$X$3098)='Start Here'!$B$5)*('Table A2'!$X$13:$X$3098&gt;=VLOOKUP($B$1,'Planning Periods'!$A$2:$P$540,6))*('Table A2'!$X$13:$X$3098&lt;VLOOKUP($B$1,'Planning Periods'!$A$2:$P$540,10))*'Table A2'!$V$13:$V$3098)+IFERROR((INDEX('Table B Values'!$C$2:$I$9995,MATCH('Table B'!$B$1&amp;'Table B'!D$10,'Table B Values'!$A$2:$A$9995&amp;'Table B Values'!$J$2:$J$9995,0),MATCH('Table B'!$B39,'Table B Values'!$C$1:$I$1,0))),0),"-"),IF($B$3&lt;&gt;"5th Cycle",INDEX('Table B Values'!$C$2:$I$9995,MATCH('Table B'!$B$1&amp;'Table B'!D$10,'Table B Values'!$A$2:$A$9995&amp;'Table B Values'!$J$2:$J$9995,0),MATCH('Table B'!$B39,'Table B Values'!$C$1:$I$1,0)),0)),"-")</f>
        <v>0</v>
      </c>
      <c r="E18" s="368" cm="1">
        <f t="array" ref="E18">IFERROR(IF(E$11=$B$2,IF(VLOOKUP($B$1,'Planning Periods'!$A$2:$P$540,16)="6th Cycle",SUMPRODUCT((YEAR('Table A2'!$X$13:$X$3098)='Start Here'!$B$5)*('Table A2'!$X$13:$X$3098&gt;=VLOOKUP($B$1,'Planning Periods'!$A$2:$P$540,10))*'Table A2'!$V$13:$V$3098),SUMPRODUCT((YEAR('Table A2'!$X$13:$X$3098)='Start Here'!$B$5)*('Table A2'!$X$13:$X$3098&lt;VLOOKUP($B$1,'Planning Periods'!$A$2:$P$540,11))*'Table A2'!$V$13:$V$3098)),IF(E$11&lt;$B$2,(INDEX('Table B Values'!$C$2:$I$9995,MATCH('Table B'!$B$1&amp;'Table B'!E$11&amp;$B$3,'Table B Values'!$A$2:$A$9995&amp;'Table B Values'!$B$2:$B$9995&amp;'Table B Values'!$J$2:$J$9995,0),MATCH('Table B'!$B39,'Table B Values'!$C$1:$I$1,0))),)),)</f>
        <v>0</v>
      </c>
      <c r="F18" s="368" cm="1">
        <f t="array" ref="F18">IFERROR(IF(F$11=$B$2,IF(VLOOKUP($B$1,'Planning Periods'!$A$2:$P$540,16)="6th Cycle",SUMPRODUCT((YEAR('Table A2'!$X$13:$X$3098)='Start Here'!$B$5)*('Table A2'!$X$13:$X$3098&gt;=VLOOKUP($B$1,'Planning Periods'!$A$2:$P$540,10))*'Table A2'!$V$13:$V$3098),SUMPRODUCT((YEAR('Table A2'!$X$13:$X$3098)='Start Here'!$B$5)*('Table A2'!$X$13:$X$3098&lt;VLOOKUP($B$1,'Planning Periods'!$A$2:$P$540,11))*'Table A2'!$V$13:$V$3098)),IF(F$11&lt;$B$2,(INDEX('Table B Values'!$C$2:$I$9995,MATCH('Table B'!$B$1&amp;'Table B'!F$11&amp;$B$3,'Table B Values'!$A$2:$A$9995&amp;'Table B Values'!$B$2:$B$9995&amp;'Table B Values'!$J$2:$J$9995,0),MATCH('Table B'!$B39,'Table B Values'!$C$1:$I$1,0))),)),)</f>
        <v>0</v>
      </c>
      <c r="G18" s="368" cm="1">
        <f t="array" ref="G18">IFERROR(IF(G$11=$B$2,IF(VLOOKUP($B$1,'Planning Periods'!$A$2:$P$540,16)="6th Cycle",SUMPRODUCT((YEAR('Table A2'!$X$13:$X$3098)='Start Here'!$B$5)*('Table A2'!$X$13:$X$3098&gt;=VLOOKUP($B$1,'Planning Periods'!$A$2:$P$540,10))*'Table A2'!$V$13:$V$3098),SUMPRODUCT((YEAR('Table A2'!$X$13:$X$3098)='Start Here'!$B$5)*('Table A2'!$X$13:$X$3098&lt;VLOOKUP($B$1,'Planning Periods'!$A$2:$P$540,11))*'Table A2'!$V$13:$V$3098)),IF(G$11&lt;$B$2,(INDEX('Table B Values'!$C$2:$I$9995,MATCH('Table B'!$B$1&amp;'Table B'!G$11&amp;$B$3,'Table B Values'!$A$2:$A$9995&amp;'Table B Values'!$B$2:$B$9995&amp;'Table B Values'!$J$2:$J$9995,0),MATCH('Table B'!$B39,'Table B Values'!$C$1:$I$1,0))),)),)</f>
        <v>0</v>
      </c>
      <c r="H18" s="368" cm="1">
        <f t="array" ref="H18">IFERROR(IF(H$11=$B$2,IF(VLOOKUP($B$1,'Planning Periods'!$A$2:$P$540,16)="6th Cycle",SUMPRODUCT((YEAR('Table A2'!$X$13:$X$3098)='Start Here'!$B$5)*('Table A2'!$X$13:$X$3098&gt;=VLOOKUP($B$1,'Planning Periods'!$A$2:$P$540,10))*'Table A2'!$V$13:$V$3098),SUMPRODUCT((YEAR('Table A2'!$X$13:$X$3098)='Start Here'!$B$5)*('Table A2'!$X$13:$X$3098&lt;VLOOKUP($B$1,'Planning Periods'!$A$2:$P$540,11))*'Table A2'!$V$13:$V$3098)),IF(H$11&lt;$B$2,(INDEX('Table B Values'!$C$2:$I$9995,MATCH('Table B'!$B$1&amp;'Table B'!H$11&amp;$B$3,'Table B Values'!$A$2:$A$9995&amp;'Table B Values'!$B$2:$B$9995&amp;'Table B Values'!$J$2:$J$9995,0),MATCH('Table B'!$B39,'Table B Values'!$C$1:$I$1,0))),)),)</f>
        <v>0</v>
      </c>
      <c r="I18" s="368" cm="1">
        <f t="array" ref="I18">IFERROR(IF(I$11=$B$2,IF(VLOOKUP($B$1,'Planning Periods'!$A$2:$P$540,16)="6th Cycle",SUMPRODUCT((YEAR('Table A2'!$X$13:$X$3098)='Start Here'!$B$5)*('Table A2'!$X$13:$X$3098&gt;=VLOOKUP($B$1,'Planning Periods'!$A$2:$P$540,10))*'Table A2'!$V$13:$V$3098),SUMPRODUCT((YEAR('Table A2'!$X$13:$X$3098)='Start Here'!$B$5)*('Table A2'!$X$13:$X$3098&lt;VLOOKUP($B$1,'Planning Periods'!$A$2:$P$540,11))*'Table A2'!$V$13:$V$3098)),IF(I$11&lt;$B$2,(INDEX('Table B Values'!$C$2:$I$9995,MATCH('Table B'!$B$1&amp;'Table B'!I$11&amp;$B$3,'Table B Values'!$A$2:$A$9995&amp;'Table B Values'!$B$2:$B$9995&amp;'Table B Values'!$J$2:$J$9995,0),MATCH('Table B'!$B39,'Table B Values'!$C$1:$I$1,0))),)),)</f>
        <v>0</v>
      </c>
      <c r="J18" s="368" cm="1">
        <f t="array" ref="J18">IFERROR(IF(J$11=$B$2,IF(VLOOKUP($B$1,'Planning Periods'!$A$2:$P$540,16)="6th Cycle",SUMPRODUCT((YEAR('Table A2'!$X$13:$X$3098)='Start Here'!$B$5)*('Table A2'!$X$13:$X$3098&gt;=VLOOKUP($B$1,'Planning Periods'!$A$2:$P$540,10))*'Table A2'!$V$13:$V$3098),SUMPRODUCT((YEAR('Table A2'!$X$13:$X$3098)='Start Here'!$B$5)*('Table A2'!$X$13:$X$3098&lt;VLOOKUP($B$1,'Planning Periods'!$A$2:$P$540,11))*'Table A2'!$V$13:$V$3098)),IF(J$11&lt;$B$2,(INDEX('Table B Values'!$C$2:$I$9995,MATCH('Table B'!$B$1&amp;'Table B'!J$11&amp;$B$3,'Table B Values'!$A$2:$A$9995&amp;'Table B Values'!$B$2:$B$9995&amp;'Table B Values'!$J$2:$J$9995,0),MATCH('Table B'!$B39,'Table B Values'!$C$1:$I$1,0))),)),)</f>
        <v>0</v>
      </c>
      <c r="K18" s="368" cm="1">
        <f t="array" ref="K18">IFERROR(IF(K$11=$B$2,IF(VLOOKUP($B$1,'Planning Periods'!$A$2:$P$540,16)="6th Cycle",SUMPRODUCT((YEAR('Table A2'!$X$13:$X$3098)='Start Here'!$B$5)*('Table A2'!$X$13:$X$3098&gt;=VLOOKUP($B$1,'Planning Periods'!$A$2:$P$540,10))*'Table A2'!$V$13:$V$3098),SUMPRODUCT((YEAR('Table A2'!$X$13:$X$3098)='Start Here'!$B$5)*('Table A2'!$X$13:$X$3098&lt;VLOOKUP($B$1,'Planning Periods'!$A$2:$P$540,11))*'Table A2'!$V$13:$V$3098)),IF(K$11&lt;$B$2,(INDEX('Table B Values'!$C$2:$I$9995,MATCH('Table B'!$B$1&amp;'Table B'!K$11&amp;$B$3,'Table B Values'!$A$2:$A$9995&amp;'Table B Values'!$B$2:$B$9995&amp;'Table B Values'!$J$2:$J$9995,0),MATCH('Table B'!$B39,'Table B Values'!$C$1:$I$1,0))),)),)</f>
        <v>0</v>
      </c>
      <c r="L18" s="368" cm="1">
        <f t="array" ref="L18">IFERROR(IF(L$11=$B$2,IF(VLOOKUP($B$1,'Planning Periods'!$A$2:$P$540,16)="6th Cycle",SUMPRODUCT((YEAR('Table A2'!$X$13:$X$3098)='Start Here'!$B$5)*('Table A2'!$X$13:$X$3098&gt;=VLOOKUP($B$1,'Planning Periods'!$A$2:$P$540,10))*'Table A2'!$V$13:$V$3098),SUMPRODUCT((YEAR('Table A2'!$X$13:$X$3098)='Start Here'!$B$5)*('Table A2'!$X$13:$X$3098&lt;VLOOKUP($B$1,'Planning Periods'!$A$2:$P$540,11))*'Table A2'!$V$13:$V$3098)),IF(L$11&lt;$B$2,(INDEX('Table B Values'!$C$2:$I$9995,MATCH('Table B'!$B$1&amp;'Table B'!L$11&amp;$B$3,'Table B Values'!$A$2:$A$9995&amp;'Table B Values'!$B$2:$B$9995&amp;'Table B Values'!$J$2:$J$9995,0),MATCH('Table B'!$B39,'Table B Values'!$C$1:$I$1,0))),)),)</f>
        <v>0</v>
      </c>
      <c r="M18" s="368" cm="1">
        <f t="array" ref="M18">IFERROR(IF(M$11=$B$2,IF(VLOOKUP($B$1,'Planning Periods'!$A$2:$P$540,16)="6th Cycle",SUMPRODUCT((YEAR('Table A2'!$X$13:$X$3098)='Start Here'!$B$5)*('Table A2'!$X$13:$X$3098&gt;=VLOOKUP($B$1,'Planning Periods'!$A$2:$P$540,10))*'Table A2'!$V$13:$V$3098),SUMPRODUCT((YEAR('Table A2'!$X$13:$X$3098)='Start Here'!$B$5)*('Table A2'!$X$13:$X$3098&lt;VLOOKUP($B$1,'Planning Periods'!$A$2:$P$540,11))*'Table A2'!$V$13:$V$3098)),IF(M$11&lt;$B$2,(INDEX('Table B Values'!$C$2:$I$9995,MATCH('Table B'!$B$1&amp;'Table B'!M$11&amp;$B$3,'Table B Values'!$A$2:$A$9995&amp;'Table B Values'!$B$2:$B$9995&amp;'Table B Values'!$J$2:$J$9995,0),MATCH('Table B'!$B39,'Table B Values'!$C$1:$I$1,0))),)),)</f>
        <v>0</v>
      </c>
      <c r="N18" s="668"/>
      <c r="O18" s="666"/>
      <c r="P18" s="197" t="s">
        <v>741</v>
      </c>
    </row>
    <row r="19" spans="1:16" ht="15" thickBot="1">
      <c r="A19" s="457" t="s">
        <v>405</v>
      </c>
      <c r="B19" s="120"/>
      <c r="C19" s="359">
        <f>VLOOKUP($B$1,'RHNA Allocations'!$C$2:$H$540,5,0)</f>
        <v>43837</v>
      </c>
      <c r="D19" s="368" cm="1">
        <f t="array" ref="D19">IFERROR(IF(E$11=$B$2,IF(VLOOKUP($B$1,'Planning Periods'!$A$2:$P$540,16)="6th Cycle",SUMPRODUCT((YEAR('Table A2'!$X$13:$X$3098)='Start Here'!$B$5)*('Table A2'!$X$13:$X$3098&gt;=VLOOKUP($B$1,'Planning Periods'!$A$2:$P$540,6))*('Table A2'!$X$13:$X$3098&lt;VLOOKUP($B$1,'Planning Periods'!$A$2:$P$540,10))*'Table A2'!$W$13:$W$3098)+IFERROR((INDEX('Table B Values'!$C$2:$I$9995,MATCH('Table B'!$B$1&amp;'Table B'!D$10,'Table B Values'!$A$2:$A$9995&amp;'Table B Values'!$J$2:$J$9995,0),MATCH('Table B'!$B40,'Table B Values'!$C$1:$I$1,0))),0),"-"),IF($B$3&lt;&gt;"5th Cycle",INDEX('Table B Values'!$C$2:$I$9995,MATCH('Table B'!$B$1&amp;'Table B'!D$10,'Table B Values'!$A$2:$A$9995&amp;'Table B Values'!$J$2:$J$9995,0),MATCH('Table B'!$B40,'Table B Values'!$C$1:$I$1,0)),0)),"-")</f>
        <v>4275</v>
      </c>
      <c r="E19" s="368">
        <v>4562</v>
      </c>
      <c r="F19" s="368" cm="1">
        <f t="array" ref="F19">IFERROR(IF(F$11=$B$2,IF(VLOOKUP($B$1,'Planning Periods'!$A$2:$P$540,16)="6th Cycle",SUMPRODUCT((YEAR('Table A2'!$X$13:$X$3098)='Start Here'!$B$5)*('Table A2'!$X$13:$X$3098&gt;=VLOOKUP($B$1,'Planning Periods'!$A$2:$P$540,10))*'Table A2'!$W$13:$W$3098),SUMPRODUCT((YEAR('Table A2'!$X$13:$X$3098)='Start Here'!$B$5)*('Table A2'!$X$13:$X$3098&lt;VLOOKUP($B$1,'Planning Periods'!$A$2:$P$540,11))*'Table A2'!$W$13:$W$3098)),IF(F$11&lt;$B$2,(INDEX('Table B Values'!$C$2:$I$9995,MATCH('Table B'!$B$1&amp;'Table B'!F$11&amp;$B$3,'Table B Values'!$A$2:$A$9995&amp;'Table B Values'!$B$2:$B$9995&amp;'Table B Values'!$J$2:$J$9995,0),MATCH('Table B'!$B40,'Table B Values'!$C$1:$I$1,0))),)),)</f>
        <v>4722</v>
      </c>
      <c r="G19" s="368" cm="1">
        <f t="array" ref="G19">IFERROR(IF(G$11=$B$2,IF(VLOOKUP($B$1,'Planning Periods'!$A$2:$P$540,16)="6th Cycle",SUMPRODUCT((YEAR('Table A2'!$X$13:$X$3098)='Start Here'!$B$5)*('Table A2'!$X$13:$X$3098&gt;=VLOOKUP($B$1,'Planning Periods'!$A$2:$P$540,10))*'Table A2'!$W$13:$W$3098),SUMPRODUCT((YEAR('Table A2'!$X$13:$X$3098)='Start Here'!$B$5)*('Table A2'!$X$13:$X$3098&lt;VLOOKUP($B$1,'Planning Periods'!$A$2:$P$540,11))*'Table A2'!$W$13:$W$3098)),IF(G$11&lt;$B$2,(INDEX('Table B Values'!$C$2:$I$9995,MATCH('Table B'!$B$1&amp;'Table B'!G$11&amp;$B$3,'Table B Values'!$A$2:$A$9995&amp;'Table B Values'!$B$2:$B$9995&amp;'Table B Values'!$J$2:$J$9995,0),MATCH('Table B'!$B40,'Table B Values'!$C$1:$I$1,0))),)),)</f>
        <v>7116</v>
      </c>
      <c r="H19" s="368" cm="1">
        <f t="array" ref="H19">IFERROR(IF(H$11=$B$2,IF(VLOOKUP($B$1,'Planning Periods'!$A$2:$P$540,16)="6th Cycle",SUMPRODUCT((YEAR('Table A2'!$X$13:$X$3098)='Start Here'!$B$5)*('Table A2'!$X$13:$X$3098&gt;=VLOOKUP($B$1,'Planning Periods'!$A$2:$P$540,10))*'Table A2'!$W$13:$W$3098),SUMPRODUCT((YEAR('Table A2'!$X$13:$X$3098)='Start Here'!$B$5)*('Table A2'!$X$13:$X$3098&lt;VLOOKUP($B$1,'Planning Periods'!$A$2:$P$540,11))*'Table A2'!$W$13:$W$3098)),IF(H$11&lt;$B$2,(INDEX('Table B Values'!$C$2:$I$9995,MATCH('Table B'!$B$1&amp;'Table B'!H$11&amp;$B$3,'Table B Values'!$A$2:$A$9995&amp;'Table B Values'!$B$2:$B$9995&amp;'Table B Values'!$J$2:$J$9995,0),MATCH('Table B'!$B40,'Table B Values'!$C$1:$I$1,0))),)),)</f>
        <v>0</v>
      </c>
      <c r="I19" s="368" cm="1">
        <f t="array" ref="I19">IFERROR(IF(I$11=$B$2,IF(VLOOKUP($B$1,'Planning Periods'!$A$2:$P$540,16)="6th Cycle",SUMPRODUCT((YEAR('Table A2'!$X$13:$X$3098)='Start Here'!$B$5)*('Table A2'!$X$13:$X$3098&gt;=VLOOKUP($B$1,'Planning Periods'!$A$2:$P$540,10))*'Table A2'!$W$13:$W$3098),SUMPRODUCT((YEAR('Table A2'!$X$13:$X$3098)='Start Here'!$B$5)*('Table A2'!$X$13:$X$3098&lt;VLOOKUP($B$1,'Planning Periods'!$A$2:$P$540,11))*'Table A2'!$W$13:$W$3098)),IF(I$11&lt;$B$2,(INDEX('Table B Values'!$C$2:$I$9995,MATCH('Table B'!$B$1&amp;'Table B'!I$11&amp;$B$3,'Table B Values'!$A$2:$A$9995&amp;'Table B Values'!$B$2:$B$9995&amp;'Table B Values'!$J$2:$J$9995,0),MATCH('Table B'!$B40,'Table B Values'!$C$1:$I$1,0))),)),)</f>
        <v>0</v>
      </c>
      <c r="J19" s="368" cm="1">
        <f t="array" ref="J19">IFERROR(IF(J$11=$B$2,IF(VLOOKUP($B$1,'Planning Periods'!$A$2:$P$540,16)="6th Cycle",SUMPRODUCT((YEAR('Table A2'!$X$13:$X$3098)='Start Here'!$B$5)*('Table A2'!$X$13:$X$3098&gt;=VLOOKUP($B$1,'Planning Periods'!$A$2:$P$540,10))*'Table A2'!$W$13:$W$3098),SUMPRODUCT((YEAR('Table A2'!$X$13:$X$3098)='Start Here'!$B$5)*('Table A2'!$X$13:$X$3098&lt;VLOOKUP($B$1,'Planning Periods'!$A$2:$P$540,11))*'Table A2'!$W$13:$W$3098)),IF(J$11&lt;$B$2,(INDEX('Table B Values'!$C$2:$I$9995,MATCH('Table B'!$B$1&amp;'Table B'!J$11&amp;$B$3,'Table B Values'!$A$2:$A$9995&amp;'Table B Values'!$B$2:$B$9995&amp;'Table B Values'!$J$2:$J$9995,0),MATCH('Table B'!$B40,'Table B Values'!$C$1:$I$1,0))),)),)</f>
        <v>0</v>
      </c>
      <c r="K19" s="368" cm="1">
        <f t="array" ref="K19">IFERROR(IF(K$11=$B$2,IF(VLOOKUP($B$1,'Planning Periods'!$A$2:$P$540,16)="6th Cycle",SUMPRODUCT((YEAR('Table A2'!$X$13:$X$3098)='Start Here'!$B$5)*('Table A2'!$X$13:$X$3098&gt;=VLOOKUP($B$1,'Planning Periods'!$A$2:$P$540,10))*'Table A2'!$W$13:$W$3098),SUMPRODUCT((YEAR('Table A2'!$X$13:$X$3098)='Start Here'!$B$5)*('Table A2'!$X$13:$X$3098&lt;VLOOKUP($B$1,'Planning Periods'!$A$2:$P$540,11))*'Table A2'!$W$13:$W$3098)),IF(K$11&lt;$B$2,(INDEX('Table B Values'!$C$2:$I$9995,MATCH('Table B'!$B$1&amp;'Table B'!K$11&amp;$B$3,'Table B Values'!$A$2:$A$9995&amp;'Table B Values'!$B$2:$B$9995&amp;'Table B Values'!$J$2:$J$9995,0),MATCH('Table B'!$B40,'Table B Values'!$C$1:$I$1,0))),)),)</f>
        <v>0</v>
      </c>
      <c r="L19" s="368" cm="1">
        <f t="array" ref="L19">IFERROR(IF(L$11=$B$2,IF(VLOOKUP($B$1,'Planning Periods'!$A$2:$P$540,16)="6th Cycle",SUMPRODUCT((YEAR('Table A2'!$X$13:$X$3098)='Start Here'!$B$5)*('Table A2'!$X$13:$X$3098&gt;=VLOOKUP($B$1,'Planning Periods'!$A$2:$P$540,10))*'Table A2'!$W$13:$W$3098),SUMPRODUCT((YEAR('Table A2'!$X$13:$X$3098)='Start Here'!$B$5)*('Table A2'!$X$13:$X$3098&lt;VLOOKUP($B$1,'Planning Periods'!$A$2:$P$540,11))*'Table A2'!$W$13:$W$3098)),IF(L$11&lt;$B$2,(INDEX('Table B Values'!$C$2:$I$9995,MATCH('Table B'!$B$1&amp;'Table B'!L$11&amp;$B$3,'Table B Values'!$A$2:$A$9995&amp;'Table B Values'!$B$2:$B$9995&amp;'Table B Values'!$J$2:$J$9995,0),MATCH('Table B'!$B40,'Table B Values'!$C$1:$I$1,0))),)),)</f>
        <v>0</v>
      </c>
      <c r="M19" s="368" cm="1">
        <f t="array" ref="M19">IFERROR(IF(M$11=$B$2,IF(VLOOKUP($B$1,'Planning Periods'!$A$2:$P$540,16)="6th Cycle",SUMPRODUCT((YEAR('Table A2'!$X$13:$X$3098)='Start Here'!$B$5)*('Table A2'!$X$13:$X$3098&gt;=VLOOKUP($B$1,'Planning Periods'!$A$2:$P$540,10))*'Table A2'!$W$13:$W$3098),SUMPRODUCT((YEAR('Table A2'!$X$13:$X$3098)='Start Here'!$B$5)*('Table A2'!$X$13:$X$3098&lt;VLOOKUP($B$1,'Planning Periods'!$A$2:$P$540,11))*'Table A2'!$W$13:$W$3098)),IF(M$11&lt;$B$2,(INDEX('Table B Values'!$C$2:$I$9995,MATCH('Table B'!$B$1&amp;'Table B'!M$11&amp;$B$3,'Table B Values'!$A$2:$A$9995&amp;'Table B Values'!$B$2:$B$9995&amp;'Table B Values'!$J$2:$J$9995,0),MATCH('Table B'!$B40,'Table B Values'!$C$1:$I$1,0))),)),)</f>
        <v>0</v>
      </c>
      <c r="N19" s="362">
        <f>SUM(D19:M19)</f>
        <v>20675</v>
      </c>
      <c r="O19" s="458">
        <f>MAX(0,C19-N19)</f>
        <v>23162</v>
      </c>
      <c r="P19" s="197" t="s">
        <v>742</v>
      </c>
    </row>
    <row r="20" spans="1:16" ht="15" thickTop="1">
      <c r="A20" s="689" t="s">
        <v>743</v>
      </c>
      <c r="B20" s="690"/>
      <c r="C20" s="360">
        <f>SUM(C13:C19)</f>
        <v>108036</v>
      </c>
      <c r="D20" s="459"/>
      <c r="E20" s="459"/>
      <c r="F20" s="459"/>
      <c r="G20" s="459"/>
      <c r="H20" s="459"/>
      <c r="I20" s="459"/>
      <c r="J20" s="459"/>
      <c r="K20" s="459"/>
      <c r="L20" s="459"/>
      <c r="M20" s="459"/>
      <c r="N20" s="460"/>
      <c r="O20" s="461"/>
      <c r="P20" s="197" t="s">
        <v>744</v>
      </c>
    </row>
    <row r="21" spans="1:16">
      <c r="A21" s="691" t="s">
        <v>407</v>
      </c>
      <c r="B21" s="692"/>
      <c r="C21" s="692"/>
      <c r="D21" s="379">
        <f t="shared" ref="D21:O21" si="0">SUM(D13:D19)</f>
        <v>5417</v>
      </c>
      <c r="E21" s="361">
        <f>SUM(E13:E19)</f>
        <v>5032</v>
      </c>
      <c r="F21" s="361">
        <f t="shared" si="0"/>
        <v>5396</v>
      </c>
      <c r="G21" s="361">
        <f t="shared" si="0"/>
        <v>9692</v>
      </c>
      <c r="H21" s="361">
        <f t="shared" si="0"/>
        <v>0</v>
      </c>
      <c r="I21" s="361">
        <f t="shared" si="0"/>
        <v>0</v>
      </c>
      <c r="J21" s="361">
        <f t="shared" si="0"/>
        <v>0</v>
      </c>
      <c r="K21" s="361">
        <f t="shared" si="0"/>
        <v>0</v>
      </c>
      <c r="L21" s="361">
        <f t="shared" si="0"/>
        <v>0</v>
      </c>
      <c r="M21" s="361">
        <f t="shared" si="0"/>
        <v>0</v>
      </c>
      <c r="N21" s="361">
        <f t="shared" si="0"/>
        <v>25537</v>
      </c>
      <c r="O21" s="462">
        <f t="shared" si="0"/>
        <v>82499</v>
      </c>
      <c r="P21" s="197" t="s">
        <v>745</v>
      </c>
    </row>
    <row r="22" spans="1:16" ht="22.9" customHeight="1">
      <c r="A22" s="698" t="s">
        <v>746</v>
      </c>
      <c r="B22" s="699"/>
      <c r="C22" s="699"/>
      <c r="D22" s="699"/>
      <c r="E22" s="699"/>
      <c r="F22" s="699"/>
      <c r="G22" s="699"/>
      <c r="H22" s="699"/>
      <c r="I22" s="699"/>
      <c r="J22" s="699"/>
      <c r="K22" s="699"/>
      <c r="L22" s="699"/>
      <c r="M22" s="699"/>
      <c r="N22" s="699"/>
      <c r="O22" s="700"/>
      <c r="P22" s="197"/>
    </row>
    <row r="23" spans="1:16">
      <c r="A23" s="463"/>
      <c r="B23" s="391"/>
      <c r="C23" s="394">
        <v>5</v>
      </c>
      <c r="D23" s="391"/>
      <c r="E23" s="391"/>
      <c r="F23" s="391"/>
      <c r="G23" s="391"/>
      <c r="H23" s="391"/>
      <c r="I23" s="391"/>
      <c r="J23" s="391"/>
      <c r="K23" s="391"/>
      <c r="L23" s="391"/>
      <c r="M23" s="391"/>
      <c r="N23" s="394">
        <v>6</v>
      </c>
      <c r="O23" s="464">
        <v>7</v>
      </c>
      <c r="P23" s="197"/>
    </row>
    <row r="24" spans="1:16" ht="25.5">
      <c r="A24" s="701"/>
      <c r="B24" s="702"/>
      <c r="C24" s="392" t="s">
        <v>747</v>
      </c>
      <c r="D24" s="546"/>
      <c r="E24" s="546">
        <f>E11</f>
        <v>2021</v>
      </c>
      <c r="F24" s="546">
        <f t="shared" ref="F24:M24" si="1">F11</f>
        <v>2022</v>
      </c>
      <c r="G24" s="546">
        <f t="shared" si="1"/>
        <v>2023</v>
      </c>
      <c r="H24" s="546">
        <f t="shared" si="1"/>
        <v>2024</v>
      </c>
      <c r="I24" s="546">
        <f t="shared" si="1"/>
        <v>2025</v>
      </c>
      <c r="J24" s="546">
        <f t="shared" si="1"/>
        <v>2026</v>
      </c>
      <c r="K24" s="546">
        <f t="shared" si="1"/>
        <v>2027</v>
      </c>
      <c r="L24" s="546">
        <f t="shared" si="1"/>
        <v>2028</v>
      </c>
      <c r="M24" s="546">
        <f t="shared" si="1"/>
        <v>2029</v>
      </c>
      <c r="N24" s="392" t="s">
        <v>748</v>
      </c>
      <c r="O24" s="465" t="s">
        <v>749</v>
      </c>
      <c r="P24" s="197"/>
    </row>
    <row r="25" spans="1:16" ht="15">
      <c r="A25" s="466"/>
      <c r="B25" s="156"/>
      <c r="C25" s="393"/>
      <c r="D25" s="156"/>
      <c r="E25" s="156"/>
      <c r="F25" s="156"/>
      <c r="G25" s="156"/>
      <c r="H25" s="156"/>
      <c r="I25" s="156"/>
      <c r="J25" s="156"/>
      <c r="K25" s="156"/>
      <c r="L25" s="156"/>
      <c r="M25" s="156"/>
      <c r="N25" s="393"/>
      <c r="O25" s="467"/>
      <c r="P25" s="197"/>
    </row>
    <row r="26" spans="1:16" ht="15" thickBot="1">
      <c r="A26" s="695" t="s">
        <v>750</v>
      </c>
      <c r="B26" s="696"/>
      <c r="C26" s="468">
        <f>ROUND(MAX(C13/2,1),0)</f>
        <v>13775</v>
      </c>
      <c r="D26" s="469"/>
      <c r="E26" s="469">
        <v>36</v>
      </c>
      <c r="F26" s="469" cm="1">
        <f t="array" ref="F26">IFERROR(IF(F$11=$B$2,IF(VLOOKUP($B$1,'Planning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F'!$F$17,IF(AND(F$11&lt;$B$2,VLOOKUP($B$1,'Planning Periods'!$A$2:$P$540,16)="6th Cycle"),INDEX('Table B Values'!$Q$2:$Q$9995,MATCH('Table B'!$B$1&amp;'Table B'!F$11,'Table B Values'!$O$2:$O$9995&amp;'Table B Values'!$P$2:$P$9995,0)),INDEX('Table B Values'!$U$2:$U$9995,MATCH('Table B'!$B$1&amp;'Table B'!F$11,'Table B Values'!$S$2:$S$9995&amp;'Table B Values'!$T$2:$T$9995,0)))),)</f>
        <v>110</v>
      </c>
      <c r="G26" s="469" cm="1">
        <f t="array" ref="G26">IFERROR(IF(G$11=$B$2,IF(VLOOKUP($B$1,'Planning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F'!$F$17,IF(AND(G$11&lt;$B$2,VLOOKUP($B$1,'Planning Periods'!$A$2:$P$540,16)="6th Cycle"),INDEX('Table B Values'!$Q$2:$Q$9995,MATCH('Table B'!$B$1&amp;'Table B'!G$11,'Table B Values'!$O$2:$O$9995&amp;'Table B Values'!$P$2:$P$9995,0)),INDEX('Table B Values'!$U$2:$U$9995,MATCH('Table B'!$B$1&amp;'Table B'!G$11,'Table B Values'!$S$2:$S$9995&amp;'Table B Values'!$T$2:$T$9995,0)))),)</f>
        <v>151</v>
      </c>
      <c r="H26" s="469" cm="1">
        <f t="array" ref="H26">IFERROR(IF(H$11=$B$2,IF(VLOOKUP($B$1,'Planning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F'!$F$17,IF(AND(H$11&lt;$B$2,VLOOKUP($B$1,'Planning Periods'!$A$2:$P$540,16)="6th Cycle"),INDEX('Table B Values'!$Q$2:$Q$9995,MATCH('Table B'!$B$1&amp;'Table B'!H$11,'Table B Values'!$O$2:$O$9995&amp;'Table B Values'!$P$2:$P$9995,0)),INDEX('Table B Values'!$U$2:$U$9995,MATCH('Table B'!$B$1&amp;'Table B'!H$11,'Table B Values'!$S$2:$S$9995&amp;'Table B Values'!$T$2:$T$9995,0)))),)</f>
        <v>0</v>
      </c>
      <c r="I26" s="469" cm="1">
        <f t="array" ref="I26">IFERROR(IF(I$11=$B$2,IF(VLOOKUP($B$1,'Planning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F'!$F$17,IF(AND(I$11&lt;$B$2,VLOOKUP($B$1,'Planning Periods'!$A$2:$P$540,16)="6th Cycle"),INDEX('Table B Values'!$Q$2:$Q$9995,MATCH('Table B'!$B$1&amp;'Table B'!I$11,'Table B Values'!$O$2:$O$9995&amp;'Table B Values'!$P$2:$P$9995,0)),INDEX('Table B Values'!$U$2:$U$9995,MATCH('Table B'!$B$1&amp;'Table B'!I$11,'Table B Values'!$S$2:$S$9995&amp;'Table B Values'!$T$2:$T$9995,0)))),)</f>
        <v>0</v>
      </c>
      <c r="J26" s="469" cm="1">
        <f t="array" ref="J26">IFERROR(IF(J$11=$B$2,IF(VLOOKUP($B$1,'Planning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F'!$F$17,IF(AND(J$11&lt;$B$2,VLOOKUP($B$1,'Planning Periods'!$A$2:$P$540,16)="6th Cycle"),INDEX('Table B Values'!$Q$2:$Q$9995,MATCH('Table B'!$B$1&amp;'Table B'!J$11,'Table B Values'!$O$2:$O$9995&amp;'Table B Values'!$P$2:$P$9995,0)),INDEX('Table B Values'!$U$2:$U$9995,MATCH('Table B'!$B$1&amp;'Table B'!J$11,'Table B Values'!$S$2:$S$9995&amp;'Table B Values'!$T$2:$T$9995,0)))),)</f>
        <v>0</v>
      </c>
      <c r="K26" s="469" cm="1">
        <f t="array" ref="K26">IFERROR(IF(K$11=$B$2,IF(VLOOKUP($B$1,'Planning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F'!$F$17,IF(AND(K$11&lt;$B$2,VLOOKUP($B$1,'Planning Periods'!$A$2:$P$540,16)="6th Cycle"),INDEX('Table B Values'!$Q$2:$Q$9995,MATCH('Table B'!$B$1&amp;'Table B'!K$11,'Table B Values'!$O$2:$O$9995&amp;'Table B Values'!$P$2:$P$9995,0)),INDEX('Table B Values'!$U$2:$U$9995,MATCH('Table B'!$B$1&amp;'Table B'!K$11,'Table B Values'!$S$2:$S$9995&amp;'Table B Values'!$T$2:$T$9995,0)))),)</f>
        <v>0</v>
      </c>
      <c r="L26" s="469" cm="1">
        <f t="array" ref="L26">IFERROR(IF(L$11=$B$2,IF(VLOOKUP($B$1,'Planning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F'!$F$17,IF(AND(L$11&lt;$B$2,VLOOKUP($B$1,'Planning Periods'!$A$2:$P$540,16)="6th Cycle"),INDEX('Table B Values'!$Q$2:$Q$9995,MATCH('Table B'!$B$1&amp;'Table B'!L$11,'Table B Values'!$O$2:$O$9995&amp;'Table B Values'!$P$2:$P$9995,0)),INDEX('Table B Values'!$U$2:$U$9995,MATCH('Table B'!$B$1&amp;'Table B'!L$11,'Table B Values'!$S$2:$S$9995&amp;'Table B Values'!$T$2:$T$9995,0)))),)</f>
        <v>0</v>
      </c>
      <c r="M26" s="469" cm="1">
        <f t="array" ref="M26">IFERROR(IF(M$11=$B$2,IF(VLOOKUP($B$1,'Planning Periods'!$A$2:$P$540,16)="6th Cycle",SUMPRODUCT((YEAR('Table A2'!$X$13:$X$3098)='Start Here'!$B$5)*('Table A2'!$X$13:$X$3098&gt;=VLOOKUP($B$1,'Planning Periods'!$A$2:$P$540,10))*'Table A2'!$AI$13:$AI$3098),SUMPRODUCT((YEAR('Table A2'!$X$13:$X$3098)='Start Here'!$B$5)*('Table A2'!$X$13:$X$3098&lt;VLOOKUP($B$1,'Planning Periods'!$A$2:$P$540,11))*'Table A2'!$AI$13:$AI$3098))+'Table F'!$B$17+'Table F'!$F$17,IF(AND(M$11&lt;$B$2,VLOOKUP($B$1,'Planning Periods'!$A$2:$P$540,16)="6th Cycle"),INDEX('Table B Values'!$Q$2:$Q$9995,MATCH('Table B'!$B$1&amp;'Table B'!M$11,'Table B Values'!$O$2:$O$9995&amp;'Table B Values'!$P$2:$P$9995,0)),INDEX('Table B Values'!$U$2:$U$9995,MATCH('Table B'!$B$1&amp;'Table B'!M$11,'Table B Values'!$S$2:$S$9995&amp;'Table B Values'!$T$2:$T$9995,0)))),)</f>
        <v>0</v>
      </c>
      <c r="N26" s="470">
        <f>SUM(E26:M26)</f>
        <v>297</v>
      </c>
      <c r="O26" s="471">
        <f>MAX(0,C26-N26)</f>
        <v>13478</v>
      </c>
      <c r="P26" s="197"/>
    </row>
    <row r="27" spans="1:16" ht="28.9" customHeight="1">
      <c r="A27" s="697" t="s">
        <v>751</v>
      </c>
      <c r="B27" s="697"/>
      <c r="C27" s="697"/>
      <c r="D27" s="697"/>
      <c r="E27" s="697"/>
      <c r="F27" s="697"/>
      <c r="G27" s="697"/>
      <c r="H27" s="697"/>
      <c r="I27" s="697"/>
      <c r="J27" s="697"/>
      <c r="K27" s="697"/>
      <c r="L27" s="697"/>
      <c r="M27" s="697"/>
      <c r="N27" s="697"/>
      <c r="O27" s="697"/>
      <c r="P27" s="197"/>
    </row>
    <row r="28" spans="1:16" ht="28.9" customHeight="1">
      <c r="A28" s="697" t="s">
        <v>752</v>
      </c>
      <c r="B28" s="697"/>
      <c r="C28" s="697"/>
      <c r="D28" s="697"/>
      <c r="E28" s="697"/>
      <c r="F28" s="697"/>
      <c r="G28" s="697"/>
      <c r="H28" s="697"/>
      <c r="I28" s="697"/>
      <c r="J28" s="697"/>
      <c r="K28" s="697"/>
      <c r="L28" s="697"/>
      <c r="M28" s="697"/>
      <c r="N28" s="697"/>
      <c r="O28" s="556"/>
      <c r="P28" s="197"/>
    </row>
    <row r="29" spans="1:16" ht="37.15" customHeight="1">
      <c r="A29" s="697" t="s">
        <v>753</v>
      </c>
      <c r="B29" s="697"/>
      <c r="C29" s="697"/>
      <c r="D29" s="697"/>
      <c r="E29" s="697"/>
      <c r="F29" s="697"/>
      <c r="G29" s="697"/>
      <c r="H29" s="697"/>
      <c r="I29" s="697"/>
      <c r="J29" s="697"/>
      <c r="K29" s="697"/>
      <c r="L29" s="697"/>
      <c r="M29" s="697"/>
      <c r="N29" s="697"/>
      <c r="O29" s="697"/>
    </row>
    <row r="30" spans="1:16">
      <c r="A30" s="664" t="s">
        <v>754</v>
      </c>
      <c r="B30" s="664"/>
      <c r="C30" s="664"/>
      <c r="D30" s="664"/>
      <c r="E30" s="664"/>
      <c r="F30" s="664"/>
      <c r="G30" s="664"/>
      <c r="H30" s="664"/>
      <c r="I30" s="664"/>
      <c r="J30" s="664"/>
      <c r="K30" s="664"/>
      <c r="L30" s="664"/>
      <c r="M30" s="358"/>
    </row>
    <row r="31" spans="1:16" ht="22.15" customHeight="1">
      <c r="A31" s="664"/>
      <c r="B31" s="664"/>
      <c r="C31" s="664"/>
      <c r="D31" s="664"/>
      <c r="E31" s="664"/>
      <c r="F31" s="664"/>
      <c r="G31" s="664"/>
      <c r="H31" s="664"/>
      <c r="I31" s="664"/>
      <c r="J31" s="664"/>
      <c r="K31" s="664"/>
      <c r="L31" s="664"/>
      <c r="M31" s="358"/>
    </row>
    <row r="32" spans="1:16" ht="13.9" customHeight="1">
      <c r="A32" s="664" t="s">
        <v>755</v>
      </c>
      <c r="B32" s="664"/>
      <c r="C32" s="664"/>
      <c r="D32" s="664"/>
      <c r="E32" s="664"/>
      <c r="F32" s="664"/>
      <c r="G32" s="664"/>
      <c r="H32" s="664"/>
      <c r="I32" s="664"/>
      <c r="J32" s="664"/>
      <c r="K32" s="664"/>
      <c r="L32" s="664"/>
    </row>
    <row r="33" spans="1:12">
      <c r="A33" s="664"/>
      <c r="B33" s="664"/>
      <c r="C33" s="664"/>
      <c r="D33" s="664"/>
      <c r="E33" s="664"/>
      <c r="F33" s="664"/>
      <c r="G33" s="664"/>
      <c r="H33" s="664"/>
      <c r="I33" s="664"/>
      <c r="J33" s="664"/>
      <c r="K33" s="664"/>
      <c r="L33" s="664"/>
    </row>
    <row r="34" spans="1:12">
      <c r="A34" s="49"/>
      <c r="B34" s="49" t="s">
        <v>756</v>
      </c>
      <c r="C34" s="49"/>
      <c r="D34" s="49"/>
      <c r="E34" s="49"/>
      <c r="F34" s="49"/>
      <c r="G34" s="49"/>
      <c r="H34" s="49"/>
      <c r="I34" s="49"/>
      <c r="J34" s="49"/>
      <c r="K34" s="49"/>
      <c r="L34" s="49"/>
    </row>
    <row r="35" spans="1:12" ht="15">
      <c r="B35" t="s">
        <v>757</v>
      </c>
    </row>
    <row r="36" spans="1:12" ht="15">
      <c r="B36" t="s">
        <v>758</v>
      </c>
    </row>
    <row r="37" spans="1:12" ht="15">
      <c r="B37" t="s">
        <v>759</v>
      </c>
    </row>
    <row r="38" spans="1:12" ht="15">
      <c r="B38" t="s">
        <v>760</v>
      </c>
    </row>
    <row r="39" spans="1:12" ht="15">
      <c r="B39" t="s">
        <v>761</v>
      </c>
    </row>
    <row r="40" spans="1:12" ht="15">
      <c r="B40" t="s">
        <v>762</v>
      </c>
    </row>
    <row r="44" spans="1:12">
      <c r="B44" s="366"/>
      <c r="C44" s="367"/>
      <c r="D44" s="367"/>
    </row>
  </sheetData>
  <sheetProtection sheet="1" objects="1" scenarios="1" formatCells="0" formatColumns="0" formatRows="0" sort="0"/>
  <protectedRanges>
    <protectedRange sqref="C26" name="Range1"/>
  </protectedRanges>
  <mergeCells count="29">
    <mergeCell ref="O15:O16"/>
    <mergeCell ref="A30:L31"/>
    <mergeCell ref="A20:B20"/>
    <mergeCell ref="A21:C21"/>
    <mergeCell ref="A11:B11"/>
    <mergeCell ref="A13:A14"/>
    <mergeCell ref="A15:A16"/>
    <mergeCell ref="A26:B26"/>
    <mergeCell ref="A29:O29"/>
    <mergeCell ref="A27:O27"/>
    <mergeCell ref="A22:O22"/>
    <mergeCell ref="A24:B24"/>
    <mergeCell ref="A28:N28"/>
    <mergeCell ref="A32:L33"/>
    <mergeCell ref="O17:O18"/>
    <mergeCell ref="N13:N14"/>
    <mergeCell ref="J1:N1"/>
    <mergeCell ref="N17:N18"/>
    <mergeCell ref="A17:A18"/>
    <mergeCell ref="C13:C14"/>
    <mergeCell ref="C15:C16"/>
    <mergeCell ref="C17:C18"/>
    <mergeCell ref="J2:N2"/>
    <mergeCell ref="N15:N16"/>
    <mergeCell ref="E10:M10"/>
    <mergeCell ref="A7:O7"/>
    <mergeCell ref="A8:O8"/>
    <mergeCell ref="A9:O9"/>
    <mergeCell ref="O13:O14"/>
  </mergeCells>
  <dataValidations disablePrompts="1" count="1">
    <dataValidation type="list" allowBlank="1" showInputMessage="1" showErrorMessage="1" error="Please enter &quot;No&quot;,&quot;Yes-But no action taken&quot;, &quot;Yes-Approved&quot; , &quot;Yes-Denied&quot;  " sqref="T1:T3" xr:uid="{00000000-0002-0000-0800-000000000000}">
      <formula1>"No,Yes-But no action taken,Yes-Approved,Yes-Denied"</formula1>
    </dataValidation>
  </dataValidations>
  <printOptions horizontalCentered="1"/>
  <pageMargins left="0.7" right="0.7" top="0.75" bottom="0.75" header="0.3" footer="0.3"/>
  <pageSetup scale="49" orientation="landscape" r:id="rId1"/>
  <ignoredErrors>
    <ignoredError sqref="A21:C21 A13:B19 A20:B20 E20:N20 O20" evalError="1"/>
    <ignoredError sqref="C14:C19 C20 F21:O21 O13:O19 C13 N14 N16 N18" evalError="1" unlockedFormula="1"/>
    <ignoredError sqref="N13 N15 N17 N19 C26 N26:O26 D11" unlockedFormula="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1">
    <pageSetUpPr fitToPage="1"/>
  </sheetPr>
  <dimension ref="A1:Y671"/>
  <sheetViews>
    <sheetView showZeros="0" zoomScale="80" zoomScaleNormal="80" zoomScaleSheetLayoutView="70" workbookViewId="0">
      <pane ySplit="11" topLeftCell="A12" activePane="bottomLeft" state="frozen"/>
      <selection activeCell="E9" activeCellId="2" sqref="E13 E11 E9"/>
      <selection pane="bottomLeft" activeCell="E9" activeCellId="2" sqref="E13 E11 E9"/>
    </sheetView>
  </sheetViews>
  <sheetFormatPr defaultColWidth="0" defaultRowHeight="14.25" zeroHeight="1"/>
  <cols>
    <col min="1" max="1" width="19.28515625" style="10" customWidth="1"/>
    <col min="2" max="2" width="20.42578125" style="10" customWidth="1"/>
    <col min="3" max="3" width="17.42578125" style="10" customWidth="1"/>
    <col min="4" max="7" width="15.5703125" style="10" customWidth="1"/>
    <col min="8" max="8" width="17.28515625" style="10" customWidth="1"/>
    <col min="9" max="16" width="15.5703125" style="10" customWidth="1"/>
    <col min="17" max="17" width="20.5703125" style="10" customWidth="1"/>
    <col min="18" max="18" width="21.42578125" style="10" customWidth="1"/>
    <col min="19" max="19" width="3.28515625" style="10" hidden="1" customWidth="1"/>
    <col min="20" max="16384" width="8.7109375" style="10" hidden="1"/>
  </cols>
  <sheetData>
    <row r="1" spans="1:25" s="144" customFormat="1" ht="23.1" customHeight="1">
      <c r="A1" s="185" t="s">
        <v>387</v>
      </c>
      <c r="B1" s="137" t="str">
        <f>'Start Here'!B4</f>
        <v>San Diego</v>
      </c>
      <c r="C1" s="186"/>
      <c r="D1" s="235"/>
      <c r="E1" s="235"/>
      <c r="F1" s="235"/>
      <c r="G1" s="235" t="s">
        <v>481</v>
      </c>
      <c r="H1" s="235"/>
      <c r="I1" s="235"/>
      <c r="J1" s="235"/>
      <c r="K1" s="235"/>
      <c r="L1" s="235"/>
      <c r="M1" s="657" t="s">
        <v>482</v>
      </c>
      <c r="N1" s="658"/>
      <c r="O1" s="658"/>
      <c r="P1" s="659"/>
      <c r="Q1" s="235"/>
      <c r="R1" s="235"/>
      <c r="S1" s="235"/>
      <c r="T1" s="235"/>
      <c r="U1" s="45"/>
      <c r="V1" s="45"/>
      <c r="W1" s="45"/>
      <c r="X1" s="45"/>
      <c r="Y1" s="45"/>
    </row>
    <row r="2" spans="1:25" s="144" customFormat="1" ht="23.1" customHeight="1">
      <c r="A2" s="185" t="s">
        <v>388</v>
      </c>
      <c r="B2" s="136">
        <f>'Start Here'!B5</f>
        <v>2023</v>
      </c>
      <c r="C2" s="187" t="str">
        <f>'Table A2'!C2</f>
        <v>(Jan. 1 - Dec. 31)</v>
      </c>
      <c r="D2" s="235"/>
      <c r="E2" s="235"/>
      <c r="F2" s="235"/>
      <c r="G2" s="235" t="s">
        <v>483</v>
      </c>
      <c r="H2" s="235"/>
      <c r="I2" s="235"/>
      <c r="J2" s="235"/>
      <c r="K2" s="235"/>
      <c r="L2" s="235"/>
      <c r="M2" s="635" t="s">
        <v>480</v>
      </c>
      <c r="N2" s="636"/>
      <c r="O2" s="636"/>
      <c r="P2" s="626"/>
      <c r="Q2" s="235"/>
      <c r="R2" s="235"/>
      <c r="S2" s="235"/>
      <c r="T2" s="235"/>
      <c r="U2" s="46"/>
      <c r="V2" s="46"/>
      <c r="W2" s="46"/>
      <c r="X2" s="46"/>
      <c r="Y2" s="46"/>
    </row>
    <row r="3" spans="1:25" s="144" customFormat="1" ht="15.6" customHeight="1">
      <c r="A3" s="188" t="s">
        <v>484</v>
      </c>
      <c r="B3" s="136" t="str">
        <f>IFERROR(IF(ISBLANK(VLOOKUP(B1,'Planning Periods'!$E$2:$P$540,12)),"5th Cycle",VLOOKUP(B1,'Planning Periods'!$E$2:$P$540,12)),"")</f>
        <v>6th Cycle</v>
      </c>
      <c r="C3" s="357" t="str">
        <f>IF(ISBLANK(B1),"",IFERROR(VLOOKUP(B1,'Planning Periods'!$A$2:$D$540,4),""))</f>
        <v>04/30/2021 - 04/30/2029</v>
      </c>
      <c r="D3" s="47"/>
      <c r="E3" s="47"/>
      <c r="F3" s="47"/>
      <c r="G3" s="660"/>
      <c r="H3" s="660"/>
      <c r="I3" s="660"/>
      <c r="J3" s="660"/>
      <c r="K3" s="47"/>
      <c r="L3" s="47"/>
      <c r="M3" s="47"/>
      <c r="N3" s="47"/>
      <c r="O3" s="47"/>
      <c r="P3" s="47"/>
      <c r="Q3" s="47"/>
      <c r="R3" s="47"/>
      <c r="S3" s="47"/>
      <c r="T3" s="47"/>
      <c r="U3" s="47"/>
      <c r="V3" s="47"/>
      <c r="W3" s="47"/>
      <c r="X3" s="47"/>
      <c r="Y3" s="47"/>
    </row>
    <row r="4" spans="1:25" s="49" customFormat="1" ht="5.65" customHeight="1">
      <c r="D4" s="48"/>
      <c r="E4" s="48"/>
      <c r="I4" s="48"/>
      <c r="J4" s="48"/>
    </row>
    <row r="5" spans="1:25" s="49" customFormat="1" ht="3" customHeight="1">
      <c r="D5" s="50"/>
      <c r="E5" s="50"/>
      <c r="I5" s="48"/>
      <c r="J5" s="48"/>
    </row>
    <row r="6" spans="1:25" s="196" customFormat="1" ht="11.25" hidden="1">
      <c r="A6" s="196" t="s">
        <v>1965</v>
      </c>
      <c r="B6" s="196" t="s">
        <v>1966</v>
      </c>
      <c r="C6" s="196" t="s">
        <v>1967</v>
      </c>
      <c r="D6" s="196" t="s">
        <v>1968</v>
      </c>
      <c r="E6" s="196" t="s">
        <v>1969</v>
      </c>
      <c r="F6" s="196" t="s">
        <v>1970</v>
      </c>
      <c r="G6" s="196" t="s">
        <v>1971</v>
      </c>
      <c r="H6" s="196" t="s">
        <v>1972</v>
      </c>
      <c r="I6" s="196" t="s">
        <v>1973</v>
      </c>
      <c r="J6" s="196" t="s">
        <v>1974</v>
      </c>
      <c r="K6" s="196" t="s">
        <v>1975</v>
      </c>
      <c r="L6" s="196" t="s">
        <v>1976</v>
      </c>
      <c r="M6" s="196" t="s">
        <v>1977</v>
      </c>
      <c r="N6" s="196" t="s">
        <v>1978</v>
      </c>
      <c r="O6" s="196" t="s">
        <v>1979</v>
      </c>
      <c r="P6" s="196" t="s">
        <v>1980</v>
      </c>
      <c r="Q6" s="196" t="s">
        <v>1981</v>
      </c>
      <c r="R6" s="196" t="s">
        <v>1982</v>
      </c>
    </row>
    <row r="7" spans="1:25" s="139" customFormat="1" ht="15.75">
      <c r="A7" s="714" t="s">
        <v>1983</v>
      </c>
      <c r="B7" s="714"/>
      <c r="C7" s="714"/>
      <c r="D7" s="714"/>
      <c r="E7" s="714"/>
      <c r="F7" s="714"/>
      <c r="G7" s="714"/>
      <c r="H7" s="714"/>
      <c r="I7" s="714"/>
      <c r="J7" s="714"/>
      <c r="K7" s="714"/>
      <c r="L7" s="714"/>
      <c r="M7" s="714"/>
      <c r="N7" s="714"/>
      <c r="O7" s="714"/>
      <c r="P7" s="714"/>
      <c r="Q7" s="714"/>
      <c r="R7" s="715"/>
    </row>
    <row r="8" spans="1:25" s="139" customFormat="1" ht="15.75">
      <c r="A8" s="711" t="s">
        <v>1984</v>
      </c>
      <c r="B8" s="712"/>
      <c r="C8" s="712"/>
      <c r="D8" s="712"/>
      <c r="E8" s="712"/>
      <c r="F8" s="712"/>
      <c r="G8" s="712"/>
      <c r="H8" s="712"/>
      <c r="I8" s="712"/>
      <c r="J8" s="712"/>
      <c r="K8" s="712"/>
      <c r="L8" s="712"/>
      <c r="M8" s="712"/>
      <c r="N8" s="712"/>
      <c r="O8" s="712"/>
      <c r="P8" s="712"/>
      <c r="Q8" s="712"/>
      <c r="R8" s="713"/>
    </row>
    <row r="9" spans="1:25" s="163" customFormat="1" ht="39.75" customHeight="1">
      <c r="A9" s="637" t="s">
        <v>511</v>
      </c>
      <c r="B9" s="708"/>
      <c r="C9" s="708"/>
      <c r="D9" s="708"/>
      <c r="E9" s="547" t="s">
        <v>1985</v>
      </c>
      <c r="F9" s="637" t="s">
        <v>1986</v>
      </c>
      <c r="G9" s="708"/>
      <c r="H9" s="708"/>
      <c r="I9" s="708"/>
      <c r="J9" s="547" t="s">
        <v>1987</v>
      </c>
      <c r="K9" s="637" t="s">
        <v>1988</v>
      </c>
      <c r="L9" s="709"/>
      <c r="M9" s="709"/>
      <c r="N9" s="709"/>
      <c r="O9" s="709"/>
      <c r="P9" s="709"/>
      <c r="Q9" s="709"/>
      <c r="R9" s="709"/>
    </row>
    <row r="10" spans="1:25" s="64" customFormat="1">
      <c r="A10" s="705">
        <v>1</v>
      </c>
      <c r="B10" s="710"/>
      <c r="C10" s="710"/>
      <c r="D10" s="707"/>
      <c r="E10" s="557">
        <v>2</v>
      </c>
      <c r="F10" s="705">
        <v>3</v>
      </c>
      <c r="G10" s="706"/>
      <c r="H10" s="706"/>
      <c r="I10" s="707"/>
      <c r="J10" s="61">
        <v>4</v>
      </c>
      <c r="K10" s="553">
        <v>5</v>
      </c>
      <c r="L10" s="553">
        <v>6</v>
      </c>
      <c r="M10" s="553">
        <v>7</v>
      </c>
      <c r="N10" s="677">
        <v>8</v>
      </c>
      <c r="O10" s="677"/>
      <c r="P10" s="553">
        <v>9</v>
      </c>
      <c r="Q10" s="553">
        <v>10</v>
      </c>
      <c r="R10" s="553">
        <v>11</v>
      </c>
    </row>
    <row r="11" spans="1:25" s="64" customFormat="1" ht="53.25" customHeight="1">
      <c r="A11" s="546" t="s">
        <v>1989</v>
      </c>
      <c r="B11" s="546" t="s">
        <v>370</v>
      </c>
      <c r="C11" s="546" t="s">
        <v>524</v>
      </c>
      <c r="D11" s="546" t="s">
        <v>1990</v>
      </c>
      <c r="E11" s="9" t="s">
        <v>1985</v>
      </c>
      <c r="F11" s="546" t="s">
        <v>1991</v>
      </c>
      <c r="G11" s="546" t="s">
        <v>1992</v>
      </c>
      <c r="H11" s="546" t="s">
        <v>1993</v>
      </c>
      <c r="I11" s="546" t="s">
        <v>1994</v>
      </c>
      <c r="J11" s="9" t="s">
        <v>1995</v>
      </c>
      <c r="K11" s="546" t="s">
        <v>1996</v>
      </c>
      <c r="L11" s="546" t="s">
        <v>1997</v>
      </c>
      <c r="M11" s="546" t="s">
        <v>1998</v>
      </c>
      <c r="N11" s="546" t="s">
        <v>1999</v>
      </c>
      <c r="O11" s="546" t="s">
        <v>2000</v>
      </c>
      <c r="P11" s="546" t="s">
        <v>2001</v>
      </c>
      <c r="Q11" s="546" t="s">
        <v>2002</v>
      </c>
      <c r="R11" s="546" t="s">
        <v>2003</v>
      </c>
    </row>
    <row r="12" spans="1:25" s="64" customFormat="1" ht="15" customHeight="1">
      <c r="A12" s="703" t="s">
        <v>545</v>
      </c>
      <c r="B12" s="704"/>
      <c r="C12" s="704"/>
      <c r="D12" s="704"/>
      <c r="E12" s="704"/>
      <c r="F12" s="164">
        <f>SUMPRODUCT((YEAR($E13:$E1000)='Start Here'!$B$5)*F13:F1000)</f>
        <v>0</v>
      </c>
      <c r="G12" s="164">
        <f>SUMPRODUCT((YEAR($E13:$E1000)='Start Here'!$B$5)*G13:G1000)</f>
        <v>0</v>
      </c>
      <c r="H12" s="164">
        <f>SUMPRODUCT((YEAR($E13:$E1000)='Start Here'!$B$5)*H13:H1000)</f>
        <v>0</v>
      </c>
      <c r="I12" s="164">
        <f>SUMPRODUCT((YEAR($E13:$E1000)='Start Here'!$B$5)*I13:I1000)</f>
        <v>0</v>
      </c>
      <c r="J12" s="165"/>
      <c r="K12" s="165"/>
      <c r="L12" s="165"/>
      <c r="M12" s="165"/>
      <c r="N12" s="165"/>
      <c r="O12" s="166"/>
      <c r="P12" s="164">
        <f>SUMPRODUCT((YEAR($E13:$E1000)='Start Here'!$B$5)*P13:P1000)</f>
        <v>0</v>
      </c>
      <c r="Q12" s="164"/>
      <c r="R12" s="167"/>
      <c r="S12" s="168"/>
    </row>
    <row r="13" spans="1:25" s="11" customFormat="1" ht="12.75">
      <c r="A13" s="264"/>
      <c r="B13" s="264"/>
      <c r="C13" s="264"/>
      <c r="D13" s="264"/>
      <c r="E13" s="497"/>
      <c r="F13" s="264"/>
      <c r="G13" s="264"/>
      <c r="H13" s="345"/>
      <c r="I13" s="345"/>
      <c r="J13" s="264"/>
      <c r="K13" s="264"/>
      <c r="L13" s="264"/>
      <c r="M13" s="264"/>
      <c r="N13" s="264"/>
      <c r="O13" s="264"/>
      <c r="P13" s="264"/>
      <c r="Q13" s="264"/>
      <c r="R13" s="264"/>
    </row>
    <row r="14" spans="1:25" s="11" customFormat="1" ht="12.75">
      <c r="A14" s="264"/>
      <c r="B14" s="264"/>
      <c r="C14" s="264"/>
      <c r="D14" s="264"/>
      <c r="E14" s="497"/>
      <c r="F14" s="264"/>
      <c r="G14" s="264"/>
      <c r="H14" s="345"/>
      <c r="I14" s="345"/>
      <c r="J14" s="264"/>
      <c r="K14" s="264"/>
      <c r="L14" s="264"/>
      <c r="M14" s="264"/>
      <c r="N14" s="264"/>
      <c r="O14" s="264"/>
      <c r="P14" s="264"/>
      <c r="Q14" s="264"/>
      <c r="R14" s="264"/>
    </row>
    <row r="15" spans="1:25" s="11" customFormat="1" ht="12.75">
      <c r="A15" s="264"/>
      <c r="B15" s="264"/>
      <c r="C15" s="264"/>
      <c r="D15" s="264"/>
      <c r="E15" s="497"/>
      <c r="F15" s="264"/>
      <c r="G15" s="264"/>
      <c r="H15" s="345"/>
      <c r="I15" s="345"/>
      <c r="J15" s="264"/>
      <c r="K15" s="264"/>
      <c r="L15" s="264"/>
      <c r="M15" s="264"/>
      <c r="N15" s="264"/>
      <c r="O15" s="264"/>
      <c r="P15" s="264"/>
      <c r="Q15" s="264"/>
      <c r="R15" s="264"/>
    </row>
    <row r="16" spans="1:25" s="11" customFormat="1" ht="12.75">
      <c r="A16" s="264"/>
      <c r="B16" s="264"/>
      <c r="C16" s="264"/>
      <c r="D16" s="264"/>
      <c r="E16" s="497"/>
      <c r="F16" s="264"/>
      <c r="G16" s="264"/>
      <c r="H16" s="345"/>
      <c r="I16" s="345"/>
      <c r="J16" s="264"/>
      <c r="K16" s="264"/>
      <c r="L16" s="264"/>
      <c r="M16" s="264"/>
      <c r="N16" s="264"/>
      <c r="O16" s="264"/>
      <c r="P16" s="264"/>
      <c r="Q16" s="264"/>
      <c r="R16" s="264"/>
    </row>
    <row r="17" spans="1:20" s="11" customFormat="1" ht="12.75">
      <c r="A17" s="264"/>
      <c r="B17" s="264"/>
      <c r="C17" s="264"/>
      <c r="D17" s="264"/>
      <c r="E17" s="497"/>
      <c r="F17" s="264"/>
      <c r="G17" s="264"/>
      <c r="H17" s="345"/>
      <c r="I17" s="345"/>
      <c r="J17" s="264"/>
      <c r="K17" s="264"/>
      <c r="L17" s="264"/>
      <c r="M17" s="264"/>
      <c r="N17" s="264"/>
      <c r="O17" s="264"/>
      <c r="P17" s="264"/>
      <c r="Q17" s="264"/>
      <c r="R17" s="264"/>
    </row>
    <row r="18" spans="1:20" s="11" customFormat="1" ht="12.75">
      <c r="A18" s="264"/>
      <c r="B18" s="264"/>
      <c r="C18" s="264"/>
      <c r="D18" s="264"/>
      <c r="E18" s="497"/>
      <c r="F18" s="264"/>
      <c r="G18" s="264"/>
      <c r="H18" s="345"/>
      <c r="I18" s="345"/>
      <c r="J18" s="264"/>
      <c r="K18" s="264"/>
      <c r="L18" s="264"/>
      <c r="M18" s="264"/>
      <c r="N18" s="264"/>
      <c r="O18" s="264"/>
      <c r="P18" s="264"/>
      <c r="Q18" s="264"/>
      <c r="R18" s="264"/>
    </row>
    <row r="19" spans="1:20" s="11" customFormat="1" ht="12.75">
      <c r="A19" s="264"/>
      <c r="B19" s="264"/>
      <c r="C19" s="264"/>
      <c r="D19" s="264"/>
      <c r="E19" s="497"/>
      <c r="F19" s="264"/>
      <c r="G19" s="264"/>
      <c r="H19" s="345"/>
      <c r="I19" s="345"/>
      <c r="J19" s="264"/>
      <c r="K19" s="264"/>
      <c r="L19" s="264"/>
      <c r="M19" s="264"/>
      <c r="N19" s="264"/>
      <c r="O19" s="264"/>
      <c r="P19" s="264"/>
      <c r="Q19" s="264"/>
      <c r="R19" s="264"/>
    </row>
    <row r="20" spans="1:20" s="11" customFormat="1" ht="12.75">
      <c r="A20" s="264"/>
      <c r="B20" s="264"/>
      <c r="C20" s="264"/>
      <c r="D20" s="264"/>
      <c r="E20" s="497"/>
      <c r="F20" s="264"/>
      <c r="G20" s="264"/>
      <c r="H20" s="345"/>
      <c r="I20" s="345"/>
      <c r="J20" s="264"/>
      <c r="K20" s="264"/>
      <c r="L20" s="264"/>
      <c r="M20" s="264"/>
      <c r="N20" s="264"/>
      <c r="O20" s="264"/>
      <c r="P20" s="264"/>
      <c r="Q20" s="264"/>
      <c r="R20" s="264"/>
      <c r="S20" s="126"/>
    </row>
    <row r="21" spans="1:20" s="146" customFormat="1">
      <c r="A21" s="264"/>
      <c r="B21" s="264"/>
      <c r="C21" s="264"/>
      <c r="D21" s="264"/>
      <c r="E21" s="497"/>
      <c r="F21" s="264"/>
      <c r="G21" s="264"/>
      <c r="H21" s="345"/>
      <c r="I21" s="345"/>
      <c r="J21" s="264"/>
      <c r="K21" s="264"/>
      <c r="L21" s="264"/>
      <c r="M21" s="264"/>
      <c r="N21" s="264"/>
      <c r="O21" s="264"/>
      <c r="P21" s="264"/>
      <c r="Q21" s="264"/>
      <c r="R21" s="264"/>
    </row>
    <row r="22" spans="1:20" s="169" customFormat="1" ht="12.75">
      <c r="A22" s="264"/>
      <c r="B22" s="264"/>
      <c r="C22" s="264"/>
      <c r="D22" s="264"/>
      <c r="E22" s="497"/>
      <c r="F22" s="264"/>
      <c r="G22" s="264"/>
      <c r="H22" s="345"/>
      <c r="I22" s="345"/>
      <c r="J22" s="264"/>
      <c r="K22" s="264"/>
      <c r="L22" s="264"/>
      <c r="M22" s="264"/>
      <c r="N22" s="264"/>
      <c r="O22" s="264"/>
      <c r="P22" s="264"/>
      <c r="Q22" s="264"/>
      <c r="R22" s="264"/>
    </row>
    <row r="23" spans="1:20" s="146" customFormat="1">
      <c r="A23" s="264"/>
      <c r="B23" s="264"/>
      <c r="C23" s="264"/>
      <c r="D23" s="264"/>
      <c r="E23" s="497"/>
      <c r="F23" s="264"/>
      <c r="G23" s="264"/>
      <c r="H23" s="345"/>
      <c r="I23" s="345"/>
      <c r="J23" s="264"/>
      <c r="K23" s="264"/>
      <c r="L23" s="264"/>
      <c r="M23" s="264"/>
      <c r="N23" s="264"/>
      <c r="O23" s="264"/>
      <c r="P23" s="264"/>
      <c r="Q23" s="264"/>
      <c r="R23" s="264"/>
    </row>
    <row r="24" spans="1:20" s="146" customFormat="1">
      <c r="A24" s="264"/>
      <c r="B24" s="264"/>
      <c r="C24" s="264"/>
      <c r="D24" s="264"/>
      <c r="E24" s="497"/>
      <c r="F24" s="264"/>
      <c r="G24" s="264"/>
      <c r="H24" s="345"/>
      <c r="I24" s="345"/>
      <c r="J24" s="264"/>
      <c r="K24" s="264"/>
      <c r="L24" s="264"/>
      <c r="M24" s="264"/>
      <c r="N24" s="264"/>
      <c r="O24" s="264"/>
      <c r="P24" s="264"/>
      <c r="Q24" s="264"/>
      <c r="R24" s="264"/>
      <c r="S24" s="147"/>
      <c r="T24" s="147"/>
    </row>
    <row r="25" spans="1:20" s="146" customFormat="1">
      <c r="A25" s="264"/>
      <c r="B25" s="264"/>
      <c r="C25" s="264"/>
      <c r="D25" s="264"/>
      <c r="E25" s="497"/>
      <c r="F25" s="264"/>
      <c r="G25" s="264"/>
      <c r="H25" s="345"/>
      <c r="I25" s="345"/>
      <c r="J25" s="264"/>
      <c r="K25" s="264"/>
      <c r="L25" s="264"/>
      <c r="M25" s="264"/>
      <c r="N25" s="264"/>
      <c r="O25" s="264"/>
      <c r="P25" s="264"/>
      <c r="Q25" s="264"/>
      <c r="R25" s="264"/>
      <c r="S25" s="147"/>
      <c r="T25" s="147"/>
    </row>
    <row r="26" spans="1:20" s="146" customFormat="1">
      <c r="A26" s="264"/>
      <c r="B26" s="264"/>
      <c r="C26" s="264"/>
      <c r="D26" s="264"/>
      <c r="E26" s="497"/>
      <c r="F26" s="264"/>
      <c r="G26" s="264"/>
      <c r="H26" s="345"/>
      <c r="I26" s="345"/>
      <c r="J26" s="264"/>
      <c r="K26" s="264"/>
      <c r="L26" s="264"/>
      <c r="M26" s="264"/>
      <c r="N26" s="264"/>
      <c r="O26" s="264"/>
      <c r="P26" s="264"/>
      <c r="Q26" s="264"/>
      <c r="R26" s="264"/>
      <c r="S26" s="147"/>
      <c r="T26" s="147"/>
    </row>
    <row r="27" spans="1:20" s="146" customFormat="1">
      <c r="A27" s="264"/>
      <c r="B27" s="264"/>
      <c r="C27" s="264"/>
      <c r="D27" s="264"/>
      <c r="E27" s="497"/>
      <c r="F27" s="264"/>
      <c r="G27" s="264"/>
      <c r="H27" s="345"/>
      <c r="I27" s="345"/>
      <c r="J27" s="264"/>
      <c r="K27" s="264"/>
      <c r="L27" s="264"/>
      <c r="M27" s="264"/>
      <c r="N27" s="264"/>
      <c r="O27" s="264"/>
      <c r="P27" s="264"/>
      <c r="Q27" s="264"/>
      <c r="R27" s="264"/>
      <c r="S27" s="147"/>
      <c r="T27" s="147"/>
    </row>
    <row r="28" spans="1:20" s="146" customFormat="1">
      <c r="A28" s="264"/>
      <c r="B28" s="264"/>
      <c r="C28" s="264"/>
      <c r="D28" s="264"/>
      <c r="E28" s="497"/>
      <c r="F28" s="264"/>
      <c r="G28" s="264"/>
      <c r="H28" s="345"/>
      <c r="I28" s="345"/>
      <c r="J28" s="264"/>
      <c r="K28" s="264"/>
      <c r="L28" s="264"/>
      <c r="M28" s="264"/>
      <c r="N28" s="264"/>
      <c r="O28" s="264"/>
      <c r="P28" s="264"/>
      <c r="Q28" s="264"/>
      <c r="R28" s="264"/>
      <c r="S28" s="147"/>
      <c r="T28" s="147"/>
    </row>
    <row r="29" spans="1:20" s="146" customFormat="1">
      <c r="A29" s="264"/>
      <c r="B29" s="264"/>
      <c r="C29" s="264"/>
      <c r="D29" s="264"/>
      <c r="E29" s="497"/>
      <c r="F29" s="264"/>
      <c r="G29" s="264"/>
      <c r="H29" s="345"/>
      <c r="I29" s="345"/>
      <c r="J29" s="264"/>
      <c r="K29" s="264"/>
      <c r="L29" s="264"/>
      <c r="M29" s="264"/>
      <c r="N29" s="264"/>
      <c r="O29" s="264"/>
      <c r="P29" s="264"/>
      <c r="Q29" s="264"/>
      <c r="R29" s="264"/>
      <c r="S29" s="147"/>
      <c r="T29" s="147"/>
    </row>
    <row r="30" spans="1:20" s="146" customFormat="1">
      <c r="A30" s="264"/>
      <c r="B30" s="264"/>
      <c r="C30" s="264"/>
      <c r="D30" s="264"/>
      <c r="E30" s="497"/>
      <c r="F30" s="264"/>
      <c r="G30" s="264"/>
      <c r="H30" s="345"/>
      <c r="I30" s="345"/>
      <c r="J30" s="264"/>
      <c r="K30" s="264"/>
      <c r="L30" s="264"/>
      <c r="M30" s="264"/>
      <c r="N30" s="264"/>
      <c r="O30" s="264"/>
      <c r="P30" s="264"/>
      <c r="Q30" s="264"/>
      <c r="R30" s="264"/>
      <c r="S30" s="147"/>
      <c r="T30" s="147"/>
    </row>
    <row r="31" spans="1:20" s="146" customFormat="1">
      <c r="A31" s="264"/>
      <c r="B31" s="264"/>
      <c r="C31" s="264"/>
      <c r="D31" s="264"/>
      <c r="E31" s="497"/>
      <c r="F31" s="264"/>
      <c r="G31" s="264"/>
      <c r="H31" s="345"/>
      <c r="I31" s="345"/>
      <c r="J31" s="264"/>
      <c r="K31" s="264"/>
      <c r="L31" s="264"/>
      <c r="M31" s="264"/>
      <c r="N31" s="264"/>
      <c r="O31" s="264"/>
      <c r="P31" s="264"/>
      <c r="Q31" s="264"/>
      <c r="R31" s="264"/>
      <c r="S31" s="147"/>
      <c r="T31" s="147"/>
    </row>
    <row r="32" spans="1:20" s="146" customFormat="1">
      <c r="A32" s="264"/>
      <c r="B32" s="264"/>
      <c r="C32" s="264"/>
      <c r="D32" s="264"/>
      <c r="E32" s="497"/>
      <c r="F32" s="264"/>
      <c r="G32" s="264"/>
      <c r="H32" s="345"/>
      <c r="I32" s="345"/>
      <c r="J32" s="264"/>
      <c r="K32" s="264"/>
      <c r="L32" s="264"/>
      <c r="M32" s="264"/>
      <c r="N32" s="264"/>
      <c r="O32" s="264"/>
      <c r="P32" s="264"/>
      <c r="Q32" s="264"/>
      <c r="R32" s="264"/>
      <c r="S32" s="147"/>
      <c r="T32" s="147"/>
    </row>
    <row r="33" spans="1:20" s="146" customFormat="1">
      <c r="A33" s="264"/>
      <c r="B33" s="264"/>
      <c r="C33" s="264"/>
      <c r="D33" s="264"/>
      <c r="E33" s="497"/>
      <c r="F33" s="264"/>
      <c r="G33" s="264"/>
      <c r="H33" s="345"/>
      <c r="I33" s="345"/>
      <c r="J33" s="264"/>
      <c r="K33" s="264"/>
      <c r="L33" s="264"/>
      <c r="M33" s="264"/>
      <c r="N33" s="264"/>
      <c r="O33" s="264"/>
      <c r="P33" s="264"/>
      <c r="Q33" s="264"/>
      <c r="R33" s="264"/>
      <c r="S33" s="147"/>
      <c r="T33" s="147"/>
    </row>
    <row r="34" spans="1:20" s="146" customFormat="1">
      <c r="A34" s="264"/>
      <c r="B34" s="264"/>
      <c r="C34" s="264"/>
      <c r="D34" s="264"/>
      <c r="E34" s="497"/>
      <c r="F34" s="264"/>
      <c r="G34" s="264"/>
      <c r="H34" s="345"/>
      <c r="I34" s="345"/>
      <c r="J34" s="264"/>
      <c r="K34" s="264"/>
      <c r="L34" s="264"/>
      <c r="M34" s="264"/>
      <c r="N34" s="264"/>
      <c r="O34" s="264"/>
      <c r="P34" s="264"/>
      <c r="Q34" s="264"/>
      <c r="R34" s="264"/>
      <c r="S34" s="147"/>
      <c r="T34" s="147"/>
    </row>
    <row r="35" spans="1:20" s="146" customFormat="1">
      <c r="A35" s="264"/>
      <c r="B35" s="264"/>
      <c r="C35" s="264"/>
      <c r="D35" s="264"/>
      <c r="E35" s="497"/>
      <c r="F35" s="264"/>
      <c r="G35" s="264"/>
      <c r="H35" s="345"/>
      <c r="I35" s="345"/>
      <c r="J35" s="264"/>
      <c r="K35" s="264"/>
      <c r="L35" s="264"/>
      <c r="M35" s="264"/>
      <c r="N35" s="264"/>
      <c r="O35" s="264"/>
      <c r="P35" s="264"/>
      <c r="Q35" s="264"/>
      <c r="R35" s="264"/>
      <c r="S35" s="147"/>
      <c r="T35" s="147"/>
    </row>
    <row r="36" spans="1:20" s="146" customFormat="1">
      <c r="A36" s="264"/>
      <c r="B36" s="264"/>
      <c r="C36" s="264"/>
      <c r="D36" s="264"/>
      <c r="E36" s="497"/>
      <c r="F36" s="264"/>
      <c r="G36" s="264"/>
      <c r="H36" s="345"/>
      <c r="I36" s="345"/>
      <c r="J36" s="264"/>
      <c r="K36" s="264"/>
      <c r="L36" s="264"/>
      <c r="M36" s="264"/>
      <c r="N36" s="264"/>
      <c r="O36" s="264"/>
      <c r="P36" s="264"/>
      <c r="Q36" s="264"/>
      <c r="R36" s="264"/>
      <c r="S36" s="147"/>
      <c r="T36" s="147"/>
    </row>
    <row r="37" spans="1:20" s="146" customFormat="1">
      <c r="A37" s="264"/>
      <c r="B37" s="264"/>
      <c r="C37" s="264"/>
      <c r="D37" s="264"/>
      <c r="E37" s="497"/>
      <c r="F37" s="264"/>
      <c r="G37" s="264"/>
      <c r="H37" s="345"/>
      <c r="I37" s="345"/>
      <c r="J37" s="264"/>
      <c r="K37" s="264"/>
      <c r="L37" s="264"/>
      <c r="M37" s="264"/>
      <c r="N37" s="264"/>
      <c r="O37" s="264"/>
      <c r="P37" s="264"/>
      <c r="Q37" s="264"/>
      <c r="R37" s="264"/>
      <c r="S37" s="147"/>
      <c r="T37" s="147"/>
    </row>
    <row r="38" spans="1:20" s="146" customFormat="1">
      <c r="A38" s="264"/>
      <c r="B38" s="264"/>
      <c r="C38" s="264"/>
      <c r="D38" s="264"/>
      <c r="E38" s="497"/>
      <c r="F38" s="264"/>
      <c r="G38" s="264"/>
      <c r="H38" s="345"/>
      <c r="I38" s="345"/>
      <c r="J38" s="264"/>
      <c r="K38" s="264"/>
      <c r="L38" s="264"/>
      <c r="M38" s="264"/>
      <c r="N38" s="264"/>
      <c r="O38" s="264"/>
      <c r="P38" s="264"/>
      <c r="Q38" s="264"/>
      <c r="R38" s="264"/>
      <c r="S38" s="147"/>
      <c r="T38" s="147"/>
    </row>
    <row r="39" spans="1:20" s="146" customFormat="1">
      <c r="A39" s="264"/>
      <c r="B39" s="264"/>
      <c r="C39" s="264"/>
      <c r="D39" s="264"/>
      <c r="E39" s="497"/>
      <c r="F39" s="264"/>
      <c r="G39" s="264"/>
      <c r="H39" s="345"/>
      <c r="I39" s="345"/>
      <c r="J39" s="264"/>
      <c r="K39" s="264"/>
      <c r="L39" s="264"/>
      <c r="M39" s="264"/>
      <c r="N39" s="264"/>
      <c r="O39" s="264"/>
      <c r="P39" s="264"/>
      <c r="Q39" s="264"/>
      <c r="R39" s="264"/>
      <c r="S39" s="147"/>
      <c r="T39" s="147"/>
    </row>
    <row r="40" spans="1:20" s="146" customFormat="1">
      <c r="A40" s="264"/>
      <c r="B40" s="264"/>
      <c r="C40" s="264"/>
      <c r="D40" s="264"/>
      <c r="E40" s="497"/>
      <c r="F40" s="264"/>
      <c r="G40" s="264"/>
      <c r="H40" s="345"/>
      <c r="I40" s="345"/>
      <c r="J40" s="264"/>
      <c r="K40" s="264"/>
      <c r="L40" s="264"/>
      <c r="M40" s="264"/>
      <c r="N40" s="264"/>
      <c r="O40" s="264"/>
      <c r="P40" s="264"/>
      <c r="Q40" s="264"/>
      <c r="R40" s="264"/>
      <c r="S40" s="147"/>
      <c r="T40" s="147"/>
    </row>
    <row r="41" spans="1:20" s="146" customFormat="1">
      <c r="A41" s="264"/>
      <c r="B41" s="264"/>
      <c r="C41" s="264"/>
      <c r="D41" s="264"/>
      <c r="E41" s="497"/>
      <c r="F41" s="264"/>
      <c r="G41" s="264"/>
      <c r="H41" s="345"/>
      <c r="I41" s="345"/>
      <c r="J41" s="264"/>
      <c r="K41" s="264"/>
      <c r="L41" s="264"/>
      <c r="M41" s="264"/>
      <c r="N41" s="264"/>
      <c r="O41" s="264"/>
      <c r="P41" s="264"/>
      <c r="Q41" s="264"/>
      <c r="R41" s="264"/>
      <c r="S41" s="147"/>
      <c r="T41" s="147"/>
    </row>
    <row r="42" spans="1:20" s="146" customFormat="1">
      <c r="A42" s="264"/>
      <c r="B42" s="264"/>
      <c r="C42" s="264"/>
      <c r="D42" s="264"/>
      <c r="E42" s="497"/>
      <c r="F42" s="264"/>
      <c r="G42" s="264"/>
      <c r="H42" s="345"/>
      <c r="I42" s="345"/>
      <c r="J42" s="264"/>
      <c r="K42" s="264"/>
      <c r="L42" s="264"/>
      <c r="M42" s="264"/>
      <c r="N42" s="264"/>
      <c r="O42" s="264"/>
      <c r="P42" s="264"/>
      <c r="Q42" s="264"/>
      <c r="R42" s="264"/>
      <c r="S42" s="147"/>
      <c r="T42" s="147"/>
    </row>
    <row r="43" spans="1:20" s="146" customFormat="1">
      <c r="A43" s="264"/>
      <c r="B43" s="264"/>
      <c r="C43" s="264"/>
      <c r="D43" s="264"/>
      <c r="E43" s="497"/>
      <c r="F43" s="264"/>
      <c r="G43" s="264"/>
      <c r="H43" s="345"/>
      <c r="I43" s="345"/>
      <c r="J43" s="264"/>
      <c r="K43" s="264"/>
      <c r="L43" s="264"/>
      <c r="M43" s="264"/>
      <c r="N43" s="264"/>
      <c r="O43" s="264"/>
      <c r="P43" s="264"/>
      <c r="Q43" s="264"/>
      <c r="R43" s="264"/>
      <c r="S43" s="147"/>
      <c r="T43" s="147"/>
    </row>
    <row r="44" spans="1:20" s="146" customFormat="1">
      <c r="A44" s="264"/>
      <c r="B44" s="264"/>
      <c r="C44" s="264"/>
      <c r="D44" s="264"/>
      <c r="E44" s="497"/>
      <c r="F44" s="264"/>
      <c r="G44" s="264"/>
      <c r="H44" s="345"/>
      <c r="I44" s="345"/>
      <c r="J44" s="264"/>
      <c r="K44" s="264"/>
      <c r="L44" s="264"/>
      <c r="M44" s="264"/>
      <c r="N44" s="264"/>
      <c r="O44" s="264"/>
      <c r="P44" s="264"/>
      <c r="Q44" s="264"/>
      <c r="R44" s="264"/>
      <c r="S44" s="147"/>
      <c r="T44" s="147"/>
    </row>
    <row r="45" spans="1:20" s="146" customFormat="1">
      <c r="A45" s="264"/>
      <c r="B45" s="264"/>
      <c r="C45" s="264"/>
      <c r="D45" s="264"/>
      <c r="E45" s="497"/>
      <c r="F45" s="264"/>
      <c r="G45" s="264"/>
      <c r="H45" s="345"/>
      <c r="I45" s="345"/>
      <c r="J45" s="264"/>
      <c r="K45" s="264"/>
      <c r="L45" s="264"/>
      <c r="M45" s="264"/>
      <c r="N45" s="264"/>
      <c r="O45" s="264"/>
      <c r="P45" s="264"/>
      <c r="Q45" s="264"/>
      <c r="R45" s="264"/>
      <c r="S45" s="147"/>
      <c r="T45" s="147"/>
    </row>
    <row r="46" spans="1:20" s="146" customFormat="1">
      <c r="A46" s="264"/>
      <c r="B46" s="264"/>
      <c r="C46" s="264"/>
      <c r="D46" s="264"/>
      <c r="E46" s="497"/>
      <c r="F46" s="264"/>
      <c r="G46" s="264"/>
      <c r="H46" s="345"/>
      <c r="I46" s="345"/>
      <c r="J46" s="264"/>
      <c r="K46" s="264"/>
      <c r="L46" s="264"/>
      <c r="M46" s="264"/>
      <c r="N46" s="264"/>
      <c r="O46" s="264"/>
      <c r="P46" s="264"/>
      <c r="Q46" s="264"/>
      <c r="R46" s="264"/>
      <c r="S46" s="147"/>
      <c r="T46" s="147"/>
    </row>
    <row r="47" spans="1:20" s="146" customFormat="1">
      <c r="A47" s="264"/>
      <c r="B47" s="264"/>
      <c r="C47" s="264"/>
      <c r="D47" s="264"/>
      <c r="E47" s="497"/>
      <c r="F47" s="264"/>
      <c r="G47" s="264"/>
      <c r="H47" s="345"/>
      <c r="I47" s="345"/>
      <c r="J47" s="264"/>
      <c r="K47" s="264"/>
      <c r="L47" s="264"/>
      <c r="M47" s="264"/>
      <c r="N47" s="264"/>
      <c r="O47" s="264"/>
      <c r="P47" s="264"/>
      <c r="Q47" s="264"/>
      <c r="R47" s="264"/>
      <c r="S47" s="147"/>
      <c r="T47" s="147"/>
    </row>
    <row r="48" spans="1:20" s="146" customFormat="1">
      <c r="A48" s="264"/>
      <c r="B48" s="264"/>
      <c r="C48" s="264"/>
      <c r="D48" s="264"/>
      <c r="E48" s="497"/>
      <c r="F48" s="264"/>
      <c r="G48" s="264"/>
      <c r="H48" s="345"/>
      <c r="I48" s="345"/>
      <c r="J48" s="264"/>
      <c r="K48" s="264"/>
      <c r="L48" s="264"/>
      <c r="M48" s="264"/>
      <c r="N48" s="264"/>
      <c r="O48" s="264"/>
      <c r="P48" s="264"/>
      <c r="Q48" s="264"/>
      <c r="R48" s="264"/>
      <c r="S48" s="147"/>
      <c r="T48" s="147"/>
    </row>
    <row r="49" spans="1:20" s="146" customFormat="1">
      <c r="A49" s="264"/>
      <c r="B49" s="264"/>
      <c r="C49" s="264"/>
      <c r="D49" s="264"/>
      <c r="E49" s="497"/>
      <c r="F49" s="264"/>
      <c r="G49" s="264"/>
      <c r="H49" s="345"/>
      <c r="I49" s="345"/>
      <c r="J49" s="264"/>
      <c r="K49" s="264"/>
      <c r="L49" s="264"/>
      <c r="M49" s="264"/>
      <c r="N49" s="264"/>
      <c r="O49" s="264"/>
      <c r="P49" s="264"/>
      <c r="Q49" s="264"/>
      <c r="R49" s="264"/>
      <c r="S49" s="147"/>
      <c r="T49" s="147"/>
    </row>
    <row r="50" spans="1:20" s="146" customFormat="1">
      <c r="A50" s="264"/>
      <c r="B50" s="264"/>
      <c r="C50" s="264"/>
      <c r="D50" s="264"/>
      <c r="E50" s="497"/>
      <c r="F50" s="264"/>
      <c r="G50" s="264"/>
      <c r="H50" s="345"/>
      <c r="I50" s="345"/>
      <c r="J50" s="264"/>
      <c r="K50" s="264"/>
      <c r="L50" s="264"/>
      <c r="M50" s="264"/>
      <c r="N50" s="264"/>
      <c r="O50" s="264"/>
      <c r="P50" s="264"/>
      <c r="Q50" s="264"/>
      <c r="R50" s="264"/>
      <c r="S50" s="147"/>
      <c r="T50" s="147"/>
    </row>
    <row r="51" spans="1:20" s="146" customFormat="1">
      <c r="A51" s="264"/>
      <c r="B51" s="264"/>
      <c r="C51" s="264"/>
      <c r="D51" s="264"/>
      <c r="E51" s="497"/>
      <c r="F51" s="264"/>
      <c r="G51" s="264"/>
      <c r="H51" s="345"/>
      <c r="I51" s="345"/>
      <c r="J51" s="264"/>
      <c r="K51" s="264"/>
      <c r="L51" s="264"/>
      <c r="M51" s="264"/>
      <c r="N51" s="264"/>
      <c r="O51" s="264"/>
      <c r="P51" s="264"/>
      <c r="Q51" s="264"/>
      <c r="R51" s="264"/>
      <c r="S51" s="147"/>
      <c r="T51" s="147"/>
    </row>
    <row r="52" spans="1:20" s="146" customFormat="1">
      <c r="A52" s="264"/>
      <c r="B52" s="264"/>
      <c r="C52" s="264"/>
      <c r="D52" s="264"/>
      <c r="E52" s="497"/>
      <c r="F52" s="264"/>
      <c r="G52" s="264"/>
      <c r="H52" s="345"/>
      <c r="I52" s="345"/>
      <c r="J52" s="264"/>
      <c r="K52" s="264"/>
      <c r="L52" s="264"/>
      <c r="M52" s="264"/>
      <c r="N52" s="264"/>
      <c r="O52" s="264"/>
      <c r="P52" s="264"/>
      <c r="Q52" s="264"/>
      <c r="R52" s="264"/>
      <c r="S52" s="147"/>
      <c r="T52" s="147"/>
    </row>
    <row r="53" spans="1:20" s="146" customFormat="1">
      <c r="A53" s="264"/>
      <c r="B53" s="264"/>
      <c r="C53" s="264"/>
      <c r="D53" s="264"/>
      <c r="E53" s="497"/>
      <c r="F53" s="264"/>
      <c r="G53" s="264"/>
      <c r="H53" s="345"/>
      <c r="I53" s="345"/>
      <c r="J53" s="264"/>
      <c r="K53" s="264"/>
      <c r="L53" s="264"/>
      <c r="M53" s="264"/>
      <c r="N53" s="264"/>
      <c r="O53" s="264"/>
      <c r="P53" s="264"/>
      <c r="Q53" s="264"/>
      <c r="R53" s="264"/>
      <c r="S53" s="147"/>
      <c r="T53" s="147"/>
    </row>
    <row r="54" spans="1:20" s="146" customFormat="1">
      <c r="A54" s="264"/>
      <c r="B54" s="264"/>
      <c r="C54" s="264"/>
      <c r="D54" s="264"/>
      <c r="E54" s="497"/>
      <c r="F54" s="264"/>
      <c r="G54" s="264"/>
      <c r="H54" s="345"/>
      <c r="I54" s="345"/>
      <c r="J54" s="264"/>
      <c r="K54" s="264"/>
      <c r="L54" s="264"/>
      <c r="M54" s="264"/>
      <c r="N54" s="264"/>
      <c r="O54" s="264"/>
      <c r="P54" s="264"/>
      <c r="Q54" s="264"/>
      <c r="R54" s="264"/>
      <c r="S54" s="147"/>
      <c r="T54" s="147"/>
    </row>
    <row r="55" spans="1:20" s="146" customFormat="1">
      <c r="A55" s="264"/>
      <c r="B55" s="264"/>
      <c r="C55" s="264"/>
      <c r="D55" s="264"/>
      <c r="E55" s="497"/>
      <c r="F55" s="264"/>
      <c r="G55" s="264"/>
      <c r="H55" s="345"/>
      <c r="I55" s="345"/>
      <c r="J55" s="264"/>
      <c r="K55" s="264"/>
      <c r="L55" s="264"/>
      <c r="M55" s="264"/>
      <c r="N55" s="264"/>
      <c r="O55" s="264"/>
      <c r="P55" s="264"/>
      <c r="Q55" s="264"/>
      <c r="R55" s="264"/>
      <c r="S55" s="147"/>
      <c r="T55" s="147"/>
    </row>
    <row r="56" spans="1:20" s="146" customFormat="1">
      <c r="A56" s="264"/>
      <c r="B56" s="264"/>
      <c r="C56" s="264"/>
      <c r="D56" s="264"/>
      <c r="E56" s="497"/>
      <c r="F56" s="264"/>
      <c r="G56" s="264"/>
      <c r="H56" s="345"/>
      <c r="I56" s="345"/>
      <c r="J56" s="264"/>
      <c r="K56" s="264"/>
      <c r="L56" s="264"/>
      <c r="M56" s="264"/>
      <c r="N56" s="264"/>
      <c r="O56" s="264"/>
      <c r="P56" s="264"/>
      <c r="Q56" s="264"/>
      <c r="R56" s="264"/>
      <c r="S56" s="147"/>
      <c r="T56" s="147"/>
    </row>
    <row r="57" spans="1:20" s="146" customFormat="1">
      <c r="A57" s="264"/>
      <c r="B57" s="264"/>
      <c r="C57" s="264"/>
      <c r="D57" s="264"/>
      <c r="E57" s="497"/>
      <c r="F57" s="264"/>
      <c r="G57" s="264"/>
      <c r="H57" s="345"/>
      <c r="I57" s="345"/>
      <c r="J57" s="264"/>
      <c r="K57" s="264"/>
      <c r="L57" s="264"/>
      <c r="M57" s="264"/>
      <c r="N57" s="264"/>
      <c r="O57" s="264"/>
      <c r="P57" s="264"/>
      <c r="Q57" s="264"/>
      <c r="R57" s="264"/>
      <c r="S57" s="147"/>
      <c r="T57" s="147"/>
    </row>
    <row r="58" spans="1:20" s="146" customFormat="1">
      <c r="A58" s="264"/>
      <c r="B58" s="264"/>
      <c r="C58" s="264"/>
      <c r="D58" s="264"/>
      <c r="E58" s="497"/>
      <c r="F58" s="264"/>
      <c r="G58" s="264"/>
      <c r="H58" s="345"/>
      <c r="I58" s="345"/>
      <c r="J58" s="264"/>
      <c r="K58" s="264"/>
      <c r="L58" s="264"/>
      <c r="M58" s="264"/>
      <c r="N58" s="264"/>
      <c r="O58" s="264"/>
      <c r="P58" s="264"/>
      <c r="Q58" s="264"/>
      <c r="R58" s="264"/>
      <c r="S58" s="147"/>
      <c r="T58" s="147"/>
    </row>
    <row r="59" spans="1:20" s="146" customFormat="1">
      <c r="A59" s="264"/>
      <c r="B59" s="264"/>
      <c r="C59" s="264"/>
      <c r="D59" s="264"/>
      <c r="E59" s="497"/>
      <c r="F59" s="264"/>
      <c r="G59" s="264"/>
      <c r="H59" s="345"/>
      <c r="I59" s="345"/>
      <c r="J59" s="264"/>
      <c r="K59" s="264"/>
      <c r="L59" s="264"/>
      <c r="M59" s="264"/>
      <c r="N59" s="264"/>
      <c r="O59" s="264"/>
      <c r="P59" s="264"/>
      <c r="Q59" s="264"/>
      <c r="R59" s="264"/>
      <c r="S59" s="147"/>
      <c r="T59" s="147"/>
    </row>
    <row r="60" spans="1:20" s="146" customFormat="1">
      <c r="A60" s="264"/>
      <c r="B60" s="264"/>
      <c r="C60" s="264"/>
      <c r="D60" s="264"/>
      <c r="E60" s="497"/>
      <c r="F60" s="264"/>
      <c r="G60" s="264"/>
      <c r="H60" s="345"/>
      <c r="I60" s="345"/>
      <c r="J60" s="264"/>
      <c r="K60" s="264"/>
      <c r="L60" s="264"/>
      <c r="M60" s="264"/>
      <c r="N60" s="264"/>
      <c r="O60" s="264"/>
      <c r="P60" s="264"/>
      <c r="Q60" s="264"/>
      <c r="R60" s="264"/>
      <c r="S60" s="147"/>
      <c r="T60" s="147"/>
    </row>
    <row r="61" spans="1:20" s="146" customFormat="1">
      <c r="A61" s="264"/>
      <c r="B61" s="264"/>
      <c r="C61" s="264"/>
      <c r="D61" s="264"/>
      <c r="E61" s="497"/>
      <c r="F61" s="264"/>
      <c r="G61" s="264"/>
      <c r="H61" s="345"/>
      <c r="I61" s="345"/>
      <c r="J61" s="264"/>
      <c r="K61" s="264"/>
      <c r="L61" s="264"/>
      <c r="M61" s="264"/>
      <c r="N61" s="264"/>
      <c r="O61" s="264"/>
      <c r="P61" s="264"/>
      <c r="Q61" s="264"/>
      <c r="R61" s="264"/>
    </row>
    <row r="62" spans="1:20" s="146" customFormat="1">
      <c r="A62" s="264"/>
      <c r="B62" s="264"/>
      <c r="C62" s="264"/>
      <c r="D62" s="264"/>
      <c r="E62" s="497"/>
      <c r="F62" s="264"/>
      <c r="G62" s="264"/>
      <c r="H62" s="345"/>
      <c r="I62" s="345"/>
      <c r="J62" s="264"/>
      <c r="K62" s="264"/>
      <c r="L62" s="264"/>
      <c r="M62" s="264"/>
      <c r="N62" s="264"/>
      <c r="O62" s="264"/>
      <c r="P62" s="264"/>
      <c r="Q62" s="264"/>
      <c r="R62" s="264"/>
    </row>
    <row r="63" spans="1:20" s="146" customFormat="1">
      <c r="A63" s="264"/>
      <c r="B63" s="264"/>
      <c r="C63" s="264"/>
      <c r="D63" s="264"/>
      <c r="E63" s="497"/>
      <c r="F63" s="264"/>
      <c r="G63" s="264"/>
      <c r="H63" s="345"/>
      <c r="I63" s="345"/>
      <c r="J63" s="264"/>
      <c r="K63" s="264"/>
      <c r="L63" s="264"/>
      <c r="M63" s="264"/>
      <c r="N63" s="264"/>
      <c r="O63" s="264"/>
      <c r="P63" s="264"/>
      <c r="Q63" s="264"/>
      <c r="R63" s="264"/>
    </row>
    <row r="64" spans="1:20" s="146" customFormat="1">
      <c r="A64" s="264"/>
      <c r="B64" s="264"/>
      <c r="C64" s="264"/>
      <c r="D64" s="264"/>
      <c r="E64" s="497"/>
      <c r="F64" s="264"/>
      <c r="G64" s="264"/>
      <c r="H64" s="345"/>
      <c r="I64" s="345"/>
      <c r="J64" s="264"/>
      <c r="K64" s="264"/>
      <c r="L64" s="264"/>
      <c r="M64" s="264"/>
      <c r="N64" s="264"/>
      <c r="O64" s="264"/>
      <c r="P64" s="264"/>
      <c r="Q64" s="264"/>
      <c r="R64" s="264"/>
    </row>
    <row r="65" spans="1:18" s="146" customFormat="1">
      <c r="A65" s="264"/>
      <c r="B65" s="264"/>
      <c r="C65" s="264"/>
      <c r="D65" s="264"/>
      <c r="E65" s="497"/>
      <c r="F65" s="264"/>
      <c r="G65" s="264"/>
      <c r="H65" s="345"/>
      <c r="I65" s="345"/>
      <c r="J65" s="264"/>
      <c r="K65" s="264"/>
      <c r="L65" s="264"/>
      <c r="M65" s="264"/>
      <c r="N65" s="264"/>
      <c r="O65" s="264"/>
      <c r="P65" s="264"/>
      <c r="Q65" s="264"/>
      <c r="R65" s="264"/>
    </row>
    <row r="66" spans="1:18" s="146" customFormat="1">
      <c r="A66" s="264"/>
      <c r="B66" s="264"/>
      <c r="C66" s="264"/>
      <c r="D66" s="264"/>
      <c r="E66" s="497"/>
      <c r="F66" s="264"/>
      <c r="G66" s="264"/>
      <c r="H66" s="345"/>
      <c r="I66" s="345"/>
      <c r="J66" s="264"/>
      <c r="K66" s="264"/>
      <c r="L66" s="264"/>
      <c r="M66" s="264"/>
      <c r="N66" s="264"/>
      <c r="O66" s="264"/>
      <c r="P66" s="264"/>
      <c r="Q66" s="264"/>
      <c r="R66" s="264"/>
    </row>
    <row r="67" spans="1:18" s="146" customFormat="1">
      <c r="A67" s="264"/>
      <c r="B67" s="264"/>
      <c r="C67" s="264"/>
      <c r="D67" s="264"/>
      <c r="E67" s="497"/>
      <c r="F67" s="264"/>
      <c r="G67" s="264"/>
      <c r="H67" s="345"/>
      <c r="I67" s="345"/>
      <c r="J67" s="264"/>
      <c r="K67" s="264"/>
      <c r="L67" s="264"/>
      <c r="M67" s="264"/>
      <c r="N67" s="264"/>
      <c r="O67" s="264"/>
      <c r="P67" s="264"/>
      <c r="Q67" s="264"/>
      <c r="R67" s="264"/>
    </row>
    <row r="68" spans="1:18" s="146" customFormat="1">
      <c r="A68" s="264"/>
      <c r="B68" s="264"/>
      <c r="C68" s="264"/>
      <c r="D68" s="264"/>
      <c r="E68" s="497"/>
      <c r="F68" s="264"/>
      <c r="G68" s="264"/>
      <c r="H68" s="345"/>
      <c r="I68" s="345"/>
      <c r="J68" s="264"/>
      <c r="K68" s="264"/>
      <c r="L68" s="264"/>
      <c r="M68" s="264"/>
      <c r="N68" s="264"/>
      <c r="O68" s="264"/>
      <c r="P68" s="264"/>
      <c r="Q68" s="264"/>
      <c r="R68" s="264"/>
    </row>
    <row r="69" spans="1:18" s="146" customFormat="1">
      <c r="A69" s="264"/>
      <c r="B69" s="264"/>
      <c r="C69" s="264"/>
      <c r="D69" s="264"/>
      <c r="E69" s="497"/>
      <c r="F69" s="264"/>
      <c r="G69" s="264"/>
      <c r="H69" s="345"/>
      <c r="I69" s="345"/>
      <c r="J69" s="264"/>
      <c r="K69" s="264"/>
      <c r="L69" s="264"/>
      <c r="M69" s="264"/>
      <c r="N69" s="264"/>
      <c r="O69" s="264"/>
      <c r="P69" s="264"/>
      <c r="Q69" s="264"/>
      <c r="R69" s="264"/>
    </row>
    <row r="70" spans="1:18" s="146" customFormat="1">
      <c r="A70" s="264"/>
      <c r="B70" s="264"/>
      <c r="C70" s="264"/>
      <c r="D70" s="264"/>
      <c r="E70" s="497"/>
      <c r="F70" s="264"/>
      <c r="G70" s="264"/>
      <c r="H70" s="345"/>
      <c r="I70" s="345"/>
      <c r="J70" s="264"/>
      <c r="K70" s="264"/>
      <c r="L70" s="264"/>
      <c r="M70" s="264"/>
      <c r="N70" s="264"/>
      <c r="O70" s="264"/>
      <c r="P70" s="264"/>
      <c r="Q70" s="264"/>
      <c r="R70" s="264"/>
    </row>
    <row r="71" spans="1:18" s="146" customFormat="1">
      <c r="A71" s="264"/>
      <c r="B71" s="264"/>
      <c r="C71" s="264"/>
      <c r="D71" s="264"/>
      <c r="E71" s="497"/>
      <c r="F71" s="264"/>
      <c r="G71" s="264"/>
      <c r="H71" s="345"/>
      <c r="I71" s="345"/>
      <c r="J71" s="264"/>
      <c r="K71" s="264"/>
      <c r="L71" s="264"/>
      <c r="M71" s="264"/>
      <c r="N71" s="264"/>
      <c r="O71" s="264"/>
      <c r="P71" s="264"/>
      <c r="Q71" s="264"/>
      <c r="R71" s="264"/>
    </row>
    <row r="72" spans="1:18" s="146" customFormat="1">
      <c r="A72" s="264"/>
      <c r="B72" s="264"/>
      <c r="C72" s="264"/>
      <c r="D72" s="264"/>
      <c r="E72" s="497"/>
      <c r="F72" s="264"/>
      <c r="G72" s="264"/>
      <c r="H72" s="345"/>
      <c r="I72" s="345"/>
      <c r="J72" s="264"/>
      <c r="K72" s="264"/>
      <c r="L72" s="264"/>
      <c r="M72" s="264"/>
      <c r="N72" s="264"/>
      <c r="O72" s="264"/>
      <c r="P72" s="264"/>
      <c r="Q72" s="264"/>
      <c r="R72" s="264"/>
    </row>
    <row r="73" spans="1:18" s="146" customFormat="1">
      <c r="A73" s="264"/>
      <c r="B73" s="264"/>
      <c r="C73" s="264"/>
      <c r="D73" s="264"/>
      <c r="E73" s="497"/>
      <c r="F73" s="264"/>
      <c r="G73" s="264"/>
      <c r="H73" s="345"/>
      <c r="I73" s="345"/>
      <c r="J73" s="264"/>
      <c r="K73" s="264"/>
      <c r="L73" s="264"/>
      <c r="M73" s="264"/>
      <c r="N73" s="264"/>
      <c r="O73" s="264"/>
      <c r="P73" s="264"/>
      <c r="Q73" s="264"/>
      <c r="R73" s="264"/>
    </row>
    <row r="74" spans="1:18" s="146" customFormat="1">
      <c r="A74" s="264"/>
      <c r="B74" s="264"/>
      <c r="C74" s="264"/>
      <c r="D74" s="264"/>
      <c r="E74" s="497"/>
      <c r="F74" s="264"/>
      <c r="G74" s="264"/>
      <c r="H74" s="345"/>
      <c r="I74" s="345"/>
      <c r="J74" s="264"/>
      <c r="K74" s="264"/>
      <c r="L74" s="264"/>
      <c r="M74" s="264"/>
      <c r="N74" s="264"/>
      <c r="O74" s="264"/>
      <c r="P74" s="264"/>
      <c r="Q74" s="264"/>
      <c r="R74" s="264"/>
    </row>
    <row r="75" spans="1:18" s="146" customFormat="1">
      <c r="A75" s="264"/>
      <c r="B75" s="264"/>
      <c r="C75" s="264"/>
      <c r="D75" s="264"/>
      <c r="E75" s="497"/>
      <c r="F75" s="264"/>
      <c r="G75" s="264"/>
      <c r="H75" s="345"/>
      <c r="I75" s="345"/>
      <c r="J75" s="264"/>
      <c r="K75" s="264"/>
      <c r="L75" s="264"/>
      <c r="M75" s="264"/>
      <c r="N75" s="264"/>
      <c r="O75" s="264"/>
      <c r="P75" s="264"/>
      <c r="Q75" s="264"/>
      <c r="R75" s="264"/>
    </row>
    <row r="76" spans="1:18" s="146" customFormat="1">
      <c r="A76" s="264"/>
      <c r="B76" s="264"/>
      <c r="C76" s="264"/>
      <c r="D76" s="264"/>
      <c r="E76" s="497"/>
      <c r="F76" s="264"/>
      <c r="G76" s="264"/>
      <c r="H76" s="345"/>
      <c r="I76" s="345"/>
      <c r="J76" s="264"/>
      <c r="K76" s="264"/>
      <c r="L76" s="264"/>
      <c r="M76" s="264"/>
      <c r="N76" s="264"/>
      <c r="O76" s="264"/>
      <c r="P76" s="264"/>
      <c r="Q76" s="264"/>
      <c r="R76" s="264"/>
    </row>
    <row r="77" spans="1:18" s="146" customFormat="1">
      <c r="A77" s="264"/>
      <c r="B77" s="264"/>
      <c r="C77" s="264"/>
      <c r="D77" s="264"/>
      <c r="E77" s="497"/>
      <c r="F77" s="264"/>
      <c r="G77" s="264"/>
      <c r="H77" s="345"/>
      <c r="I77" s="345"/>
      <c r="J77" s="264"/>
      <c r="K77" s="264"/>
      <c r="L77" s="264"/>
      <c r="M77" s="264"/>
      <c r="N77" s="264"/>
      <c r="O77" s="264"/>
      <c r="P77" s="264"/>
      <c r="Q77" s="264"/>
      <c r="R77" s="264"/>
    </row>
    <row r="78" spans="1:18" s="146" customFormat="1">
      <c r="A78" s="264"/>
      <c r="B78" s="264"/>
      <c r="C78" s="264"/>
      <c r="D78" s="264"/>
      <c r="E78" s="497"/>
      <c r="F78" s="264"/>
      <c r="G78" s="264"/>
      <c r="H78" s="345"/>
      <c r="I78" s="345"/>
      <c r="J78" s="264"/>
      <c r="K78" s="264"/>
      <c r="L78" s="264"/>
      <c r="M78" s="264"/>
      <c r="N78" s="264"/>
      <c r="O78" s="264"/>
      <c r="P78" s="264"/>
      <c r="Q78" s="264"/>
      <c r="R78" s="264"/>
    </row>
    <row r="79" spans="1:18" s="146" customFormat="1">
      <c r="A79" s="264"/>
      <c r="B79" s="264"/>
      <c r="C79" s="264"/>
      <c r="D79" s="264"/>
      <c r="E79" s="497"/>
      <c r="F79" s="264"/>
      <c r="G79" s="264"/>
      <c r="H79" s="345"/>
      <c r="I79" s="345"/>
      <c r="J79" s="264"/>
      <c r="K79" s="264"/>
      <c r="L79" s="264"/>
      <c r="M79" s="264"/>
      <c r="N79" s="264"/>
      <c r="O79" s="264"/>
      <c r="P79" s="264"/>
      <c r="Q79" s="264"/>
      <c r="R79" s="264"/>
    </row>
    <row r="80" spans="1:18" s="146" customFormat="1">
      <c r="A80" s="264"/>
      <c r="B80" s="264"/>
      <c r="C80" s="264"/>
      <c r="D80" s="264"/>
      <c r="E80" s="497"/>
      <c r="F80" s="264"/>
      <c r="G80" s="264"/>
      <c r="H80" s="345"/>
      <c r="I80" s="345"/>
      <c r="J80" s="264"/>
      <c r="K80" s="264"/>
      <c r="L80" s="264"/>
      <c r="M80" s="264"/>
      <c r="N80" s="264"/>
      <c r="O80" s="264"/>
      <c r="P80" s="264"/>
      <c r="Q80" s="264"/>
      <c r="R80" s="264"/>
    </row>
    <row r="81" spans="1:18" s="146" customFormat="1">
      <c r="A81" s="264"/>
      <c r="B81" s="264"/>
      <c r="C81" s="264"/>
      <c r="D81" s="264"/>
      <c r="E81" s="497"/>
      <c r="F81" s="264"/>
      <c r="G81" s="264"/>
      <c r="H81" s="345"/>
      <c r="I81" s="345"/>
      <c r="J81" s="264"/>
      <c r="K81" s="264"/>
      <c r="L81" s="264"/>
      <c r="M81" s="264"/>
      <c r="N81" s="264"/>
      <c r="O81" s="264"/>
      <c r="P81" s="264"/>
      <c r="Q81" s="264"/>
      <c r="R81" s="264"/>
    </row>
    <row r="82" spans="1:18" s="146" customFormat="1">
      <c r="A82" s="264"/>
      <c r="B82" s="264"/>
      <c r="C82" s="264"/>
      <c r="D82" s="264"/>
      <c r="E82" s="497"/>
      <c r="F82" s="264"/>
      <c r="G82" s="264"/>
      <c r="H82" s="345"/>
      <c r="I82" s="345"/>
      <c r="J82" s="264"/>
      <c r="K82" s="264"/>
      <c r="L82" s="264"/>
      <c r="M82" s="264"/>
      <c r="N82" s="264"/>
      <c r="O82" s="264"/>
      <c r="P82" s="264"/>
      <c r="Q82" s="264"/>
      <c r="R82" s="264"/>
    </row>
    <row r="83" spans="1:18" s="146" customFormat="1">
      <c r="A83" s="264"/>
      <c r="B83" s="264"/>
      <c r="C83" s="264"/>
      <c r="D83" s="264"/>
      <c r="E83" s="497"/>
      <c r="F83" s="264"/>
      <c r="G83" s="264"/>
      <c r="H83" s="345"/>
      <c r="I83" s="345"/>
      <c r="J83" s="264"/>
      <c r="K83" s="264"/>
      <c r="L83" s="264"/>
      <c r="M83" s="264"/>
      <c r="N83" s="264"/>
      <c r="O83" s="264"/>
      <c r="P83" s="264"/>
      <c r="Q83" s="264"/>
      <c r="R83" s="264"/>
    </row>
    <row r="84" spans="1:18" s="146" customFormat="1">
      <c r="A84" s="264"/>
      <c r="B84" s="264"/>
      <c r="C84" s="264"/>
      <c r="D84" s="264"/>
      <c r="E84" s="497"/>
      <c r="F84" s="264"/>
      <c r="G84" s="264"/>
      <c r="H84" s="345"/>
      <c r="I84" s="345"/>
      <c r="J84" s="264"/>
      <c r="K84" s="264"/>
      <c r="L84" s="264"/>
      <c r="M84" s="264"/>
      <c r="N84" s="264"/>
      <c r="O84" s="264"/>
      <c r="P84" s="264"/>
      <c r="Q84" s="264"/>
      <c r="R84" s="264"/>
    </row>
    <row r="85" spans="1:18" s="146" customFormat="1">
      <c r="A85" s="264"/>
      <c r="B85" s="264"/>
      <c r="C85" s="264"/>
      <c r="D85" s="264"/>
      <c r="E85" s="497"/>
      <c r="F85" s="264"/>
      <c r="G85" s="264"/>
      <c r="H85" s="345"/>
      <c r="I85" s="345"/>
      <c r="J85" s="264"/>
      <c r="K85" s="264"/>
      <c r="L85" s="264"/>
      <c r="M85" s="264"/>
      <c r="N85" s="264"/>
      <c r="O85" s="264"/>
      <c r="P85" s="264"/>
      <c r="Q85" s="264"/>
      <c r="R85" s="264"/>
    </row>
    <row r="86" spans="1:18" s="146" customFormat="1">
      <c r="A86" s="264"/>
      <c r="B86" s="264"/>
      <c r="C86" s="264"/>
      <c r="D86" s="264"/>
      <c r="E86" s="497"/>
      <c r="F86" s="264"/>
      <c r="G86" s="264"/>
      <c r="H86" s="345"/>
      <c r="I86" s="345"/>
      <c r="J86" s="264"/>
      <c r="K86" s="264"/>
      <c r="L86" s="264"/>
      <c r="M86" s="264"/>
      <c r="N86" s="264"/>
      <c r="O86" s="264"/>
      <c r="P86" s="264"/>
      <c r="Q86" s="264"/>
      <c r="R86" s="264"/>
    </row>
    <row r="87" spans="1:18" s="146" customFormat="1">
      <c r="A87" s="264"/>
      <c r="B87" s="264"/>
      <c r="C87" s="264"/>
      <c r="D87" s="264"/>
      <c r="E87" s="497"/>
      <c r="F87" s="264"/>
      <c r="G87" s="264"/>
      <c r="H87" s="345"/>
      <c r="I87" s="345"/>
      <c r="J87" s="264"/>
      <c r="K87" s="264"/>
      <c r="L87" s="264"/>
      <c r="M87" s="264"/>
      <c r="N87" s="264"/>
      <c r="O87" s="264"/>
      <c r="P87" s="264"/>
      <c r="Q87" s="264"/>
      <c r="R87" s="264"/>
    </row>
    <row r="88" spans="1:18" s="146" customFormat="1">
      <c r="A88" s="264"/>
      <c r="B88" s="264"/>
      <c r="C88" s="264"/>
      <c r="D88" s="264"/>
      <c r="E88" s="497"/>
      <c r="F88" s="264"/>
      <c r="G88" s="264"/>
      <c r="H88" s="345"/>
      <c r="I88" s="345"/>
      <c r="J88" s="264"/>
      <c r="K88" s="264"/>
      <c r="L88" s="264"/>
      <c r="M88" s="264"/>
      <c r="N88" s="264"/>
      <c r="O88" s="264"/>
      <c r="P88" s="264"/>
      <c r="Q88" s="264"/>
      <c r="R88" s="264"/>
    </row>
    <row r="89" spans="1:18" s="146" customFormat="1">
      <c r="A89" s="264"/>
      <c r="B89" s="264"/>
      <c r="C89" s="264"/>
      <c r="D89" s="264"/>
      <c r="E89" s="497"/>
      <c r="F89" s="264"/>
      <c r="G89" s="264"/>
      <c r="H89" s="345"/>
      <c r="I89" s="345"/>
      <c r="J89" s="264"/>
      <c r="K89" s="264"/>
      <c r="L89" s="264"/>
      <c r="M89" s="264"/>
      <c r="N89" s="264"/>
      <c r="O89" s="264"/>
      <c r="P89" s="264"/>
      <c r="Q89" s="264"/>
      <c r="R89" s="264"/>
    </row>
    <row r="90" spans="1:18" s="146" customFormat="1">
      <c r="A90" s="264"/>
      <c r="B90" s="264"/>
      <c r="C90" s="264"/>
      <c r="D90" s="264"/>
      <c r="E90" s="497"/>
      <c r="F90" s="264"/>
      <c r="G90" s="264"/>
      <c r="H90" s="345"/>
      <c r="I90" s="345"/>
      <c r="J90" s="264"/>
      <c r="K90" s="264"/>
      <c r="L90" s="264"/>
      <c r="M90" s="264"/>
      <c r="N90" s="264"/>
      <c r="O90" s="264"/>
      <c r="P90" s="264"/>
      <c r="Q90" s="264"/>
      <c r="R90" s="264"/>
    </row>
    <row r="91" spans="1:18" s="146" customFormat="1">
      <c r="A91" s="264"/>
      <c r="B91" s="264"/>
      <c r="C91" s="264"/>
      <c r="D91" s="264"/>
      <c r="E91" s="497"/>
      <c r="F91" s="264"/>
      <c r="G91" s="264"/>
      <c r="H91" s="345"/>
      <c r="I91" s="345"/>
      <c r="J91" s="264"/>
      <c r="K91" s="264"/>
      <c r="L91" s="264"/>
      <c r="M91" s="264"/>
      <c r="N91" s="264"/>
      <c r="O91" s="264"/>
      <c r="P91" s="264"/>
      <c r="Q91" s="264"/>
      <c r="R91" s="264"/>
    </row>
    <row r="92" spans="1:18" s="146" customFormat="1">
      <c r="A92" s="264"/>
      <c r="B92" s="264"/>
      <c r="C92" s="264"/>
      <c r="D92" s="264"/>
      <c r="E92" s="497"/>
      <c r="F92" s="264"/>
      <c r="G92" s="264"/>
      <c r="H92" s="345"/>
      <c r="I92" s="345"/>
      <c r="J92" s="264"/>
      <c r="K92" s="264"/>
      <c r="L92" s="264"/>
      <c r="M92" s="264"/>
      <c r="N92" s="264"/>
      <c r="O92" s="264"/>
      <c r="P92" s="264"/>
      <c r="Q92" s="264"/>
      <c r="R92" s="264"/>
    </row>
    <row r="93" spans="1:18" s="146" customFormat="1">
      <c r="A93" s="264"/>
      <c r="B93" s="264"/>
      <c r="C93" s="264"/>
      <c r="D93" s="264"/>
      <c r="E93" s="497"/>
      <c r="F93" s="264"/>
      <c r="G93" s="264"/>
      <c r="H93" s="345"/>
      <c r="I93" s="345"/>
      <c r="J93" s="264"/>
      <c r="K93" s="264"/>
      <c r="L93" s="264"/>
      <c r="M93" s="264"/>
      <c r="N93" s="264"/>
      <c r="O93" s="264"/>
      <c r="P93" s="264"/>
      <c r="Q93" s="264"/>
      <c r="R93" s="264"/>
    </row>
    <row r="94" spans="1:18" s="146" customFormat="1">
      <c r="A94" s="264"/>
      <c r="B94" s="264"/>
      <c r="C94" s="264"/>
      <c r="D94" s="264"/>
      <c r="E94" s="497"/>
      <c r="F94" s="264"/>
      <c r="G94" s="264"/>
      <c r="H94" s="345"/>
      <c r="I94" s="345"/>
      <c r="J94" s="264"/>
      <c r="K94" s="264"/>
      <c r="L94" s="264"/>
      <c r="M94" s="264"/>
      <c r="N94" s="264"/>
      <c r="O94" s="264"/>
      <c r="P94" s="264"/>
      <c r="Q94" s="264"/>
      <c r="R94" s="264"/>
    </row>
    <row r="95" spans="1:18" s="146" customFormat="1">
      <c r="A95" s="264"/>
      <c r="B95" s="264"/>
      <c r="C95" s="264"/>
      <c r="D95" s="264"/>
      <c r="E95" s="497"/>
      <c r="F95" s="264"/>
      <c r="G95" s="264"/>
      <c r="H95" s="345"/>
      <c r="I95" s="345"/>
      <c r="J95" s="264"/>
      <c r="K95" s="264"/>
      <c r="L95" s="264"/>
      <c r="M95" s="264"/>
      <c r="N95" s="264"/>
      <c r="O95" s="264"/>
      <c r="P95" s="264"/>
      <c r="Q95" s="264"/>
      <c r="R95" s="264"/>
    </row>
    <row r="96" spans="1:18" s="146" customFormat="1">
      <c r="A96" s="264"/>
      <c r="B96" s="264"/>
      <c r="C96" s="264"/>
      <c r="D96" s="264"/>
      <c r="E96" s="497"/>
      <c r="F96" s="264"/>
      <c r="G96" s="264"/>
      <c r="H96" s="345"/>
      <c r="I96" s="345"/>
      <c r="J96" s="264"/>
      <c r="K96" s="264"/>
      <c r="L96" s="264"/>
      <c r="M96" s="264"/>
      <c r="N96" s="264"/>
      <c r="O96" s="264"/>
      <c r="P96" s="264"/>
      <c r="Q96" s="264"/>
      <c r="R96" s="264"/>
    </row>
    <row r="97" spans="1:18" s="146" customFormat="1">
      <c r="A97" s="264"/>
      <c r="B97" s="264"/>
      <c r="C97" s="264"/>
      <c r="D97" s="264"/>
      <c r="E97" s="497"/>
      <c r="F97" s="264"/>
      <c r="G97" s="264"/>
      <c r="H97" s="345"/>
      <c r="I97" s="345"/>
      <c r="J97" s="264"/>
      <c r="K97" s="264"/>
      <c r="L97" s="264"/>
      <c r="M97" s="264"/>
      <c r="N97" s="264"/>
      <c r="O97" s="264"/>
      <c r="P97" s="264"/>
      <c r="Q97" s="264"/>
      <c r="R97" s="264"/>
    </row>
    <row r="98" spans="1:18" s="146" customFormat="1">
      <c r="A98" s="264"/>
      <c r="B98" s="264"/>
      <c r="C98" s="264"/>
      <c r="D98" s="264"/>
      <c r="E98" s="497"/>
      <c r="F98" s="264"/>
      <c r="G98" s="264"/>
      <c r="H98" s="345"/>
      <c r="I98" s="345"/>
      <c r="J98" s="264"/>
      <c r="K98" s="264"/>
      <c r="L98" s="264"/>
      <c r="M98" s="264"/>
      <c r="N98" s="264"/>
      <c r="O98" s="264"/>
      <c r="P98" s="264"/>
      <c r="Q98" s="264"/>
      <c r="R98" s="264"/>
    </row>
    <row r="99" spans="1:18" s="146" customFormat="1">
      <c r="A99" s="264"/>
      <c r="B99" s="264"/>
      <c r="C99" s="264"/>
      <c r="D99" s="264"/>
      <c r="E99" s="497"/>
      <c r="F99" s="264"/>
      <c r="G99" s="264"/>
      <c r="H99" s="345"/>
      <c r="I99" s="345"/>
      <c r="J99" s="264"/>
      <c r="K99" s="264"/>
      <c r="L99" s="264"/>
      <c r="M99" s="264"/>
      <c r="N99" s="264"/>
      <c r="O99" s="264"/>
      <c r="P99" s="264"/>
      <c r="Q99" s="264"/>
      <c r="R99" s="264"/>
    </row>
    <row r="100" spans="1:18" s="146" customFormat="1">
      <c r="A100" s="264"/>
      <c r="B100" s="264"/>
      <c r="C100" s="264"/>
      <c r="D100" s="264"/>
      <c r="E100" s="497"/>
      <c r="F100" s="264"/>
      <c r="G100" s="264"/>
      <c r="H100" s="345"/>
      <c r="I100" s="345"/>
      <c r="J100" s="264"/>
      <c r="K100" s="264"/>
      <c r="L100" s="264"/>
      <c r="M100" s="264"/>
      <c r="N100" s="264"/>
      <c r="O100" s="264"/>
      <c r="P100" s="264"/>
      <c r="Q100" s="264"/>
      <c r="R100" s="264"/>
    </row>
    <row r="101" spans="1:18" s="146" customFormat="1">
      <c r="A101" s="264"/>
      <c r="B101" s="264"/>
      <c r="C101" s="264"/>
      <c r="D101" s="264"/>
      <c r="E101" s="497"/>
      <c r="F101" s="264"/>
      <c r="G101" s="264"/>
      <c r="H101" s="345"/>
      <c r="I101" s="345"/>
      <c r="J101" s="264"/>
      <c r="K101" s="264"/>
      <c r="L101" s="264"/>
      <c r="M101" s="264"/>
      <c r="N101" s="264"/>
      <c r="O101" s="264"/>
      <c r="P101" s="264"/>
      <c r="Q101" s="264"/>
      <c r="R101" s="264"/>
    </row>
    <row r="102" spans="1:18" s="146" customFormat="1">
      <c r="A102" s="264"/>
      <c r="B102" s="264"/>
      <c r="C102" s="264"/>
      <c r="D102" s="264"/>
      <c r="E102" s="497"/>
      <c r="F102" s="264"/>
      <c r="G102" s="264"/>
      <c r="H102" s="345"/>
      <c r="I102" s="345"/>
      <c r="J102" s="264"/>
      <c r="K102" s="264"/>
      <c r="L102" s="264"/>
      <c r="M102" s="264"/>
      <c r="N102" s="264"/>
      <c r="O102" s="264"/>
      <c r="P102" s="264"/>
      <c r="Q102" s="264"/>
      <c r="R102" s="264"/>
    </row>
    <row r="103" spans="1:18" s="146" customFormat="1">
      <c r="A103" s="264"/>
      <c r="B103" s="264"/>
      <c r="C103" s="264"/>
      <c r="D103" s="264"/>
      <c r="E103" s="497"/>
      <c r="F103" s="264"/>
      <c r="G103" s="264"/>
      <c r="H103" s="345"/>
      <c r="I103" s="345"/>
      <c r="J103" s="264"/>
      <c r="K103" s="264"/>
      <c r="L103" s="264"/>
      <c r="M103" s="264"/>
      <c r="N103" s="264"/>
      <c r="O103" s="264"/>
      <c r="P103" s="264"/>
      <c r="Q103" s="264"/>
      <c r="R103" s="264"/>
    </row>
    <row r="104" spans="1:18" s="146" customFormat="1">
      <c r="A104" s="264"/>
      <c r="B104" s="264"/>
      <c r="C104" s="264"/>
      <c r="D104" s="264"/>
      <c r="E104" s="497"/>
      <c r="F104" s="264"/>
      <c r="G104" s="264"/>
      <c r="H104" s="345"/>
      <c r="I104" s="345"/>
      <c r="J104" s="264"/>
      <c r="K104" s="264"/>
      <c r="L104" s="264"/>
      <c r="M104" s="264"/>
      <c r="N104" s="264"/>
      <c r="O104" s="264"/>
      <c r="P104" s="264"/>
      <c r="Q104" s="264"/>
      <c r="R104" s="264"/>
    </row>
    <row r="105" spans="1:18" s="146" customFormat="1">
      <c r="A105" s="264"/>
      <c r="B105" s="264"/>
      <c r="C105" s="264"/>
      <c r="D105" s="264"/>
      <c r="E105" s="497"/>
      <c r="F105" s="264"/>
      <c r="G105" s="264"/>
      <c r="H105" s="345"/>
      <c r="I105" s="345"/>
      <c r="J105" s="264"/>
      <c r="K105" s="264"/>
      <c r="L105" s="264"/>
      <c r="M105" s="264"/>
      <c r="N105" s="264"/>
      <c r="O105" s="264"/>
      <c r="P105" s="264"/>
      <c r="Q105" s="264"/>
      <c r="R105" s="264"/>
    </row>
    <row r="106" spans="1:18" s="146" customFormat="1">
      <c r="A106" s="264"/>
      <c r="B106" s="264"/>
      <c r="C106" s="264"/>
      <c r="D106" s="264"/>
      <c r="E106" s="497"/>
      <c r="F106" s="264"/>
      <c r="G106" s="264"/>
      <c r="H106" s="345"/>
      <c r="I106" s="345"/>
      <c r="J106" s="264"/>
      <c r="K106" s="264"/>
      <c r="L106" s="264"/>
      <c r="M106" s="264"/>
      <c r="N106" s="264"/>
      <c r="O106" s="264"/>
      <c r="P106" s="264"/>
      <c r="Q106" s="264"/>
      <c r="R106" s="264"/>
    </row>
    <row r="107" spans="1:18" s="146" customFormat="1">
      <c r="A107" s="264"/>
      <c r="B107" s="264"/>
      <c r="C107" s="264"/>
      <c r="D107" s="264"/>
      <c r="E107" s="497"/>
      <c r="F107" s="264"/>
      <c r="G107" s="264"/>
      <c r="H107" s="345"/>
      <c r="I107" s="345"/>
      <c r="J107" s="264"/>
      <c r="K107" s="264"/>
      <c r="L107" s="264"/>
      <c r="M107" s="264"/>
      <c r="N107" s="264"/>
      <c r="O107" s="264"/>
      <c r="P107" s="264"/>
      <c r="Q107" s="264"/>
      <c r="R107" s="264"/>
    </row>
    <row r="108" spans="1:18" s="146" customFormat="1">
      <c r="A108" s="264"/>
      <c r="B108" s="264"/>
      <c r="C108" s="264"/>
      <c r="D108" s="264"/>
      <c r="E108" s="497"/>
      <c r="F108" s="264"/>
      <c r="G108" s="264"/>
      <c r="H108" s="345"/>
      <c r="I108" s="345"/>
      <c r="J108" s="264"/>
      <c r="K108" s="264"/>
      <c r="L108" s="264"/>
      <c r="M108" s="264"/>
      <c r="N108" s="264"/>
      <c r="O108" s="264"/>
      <c r="P108" s="264"/>
      <c r="Q108" s="264"/>
      <c r="R108" s="264"/>
    </row>
    <row r="109" spans="1:18" s="146" customFormat="1">
      <c r="A109" s="264"/>
      <c r="B109" s="264"/>
      <c r="C109" s="264"/>
      <c r="D109" s="264"/>
      <c r="E109" s="497"/>
      <c r="F109" s="264"/>
      <c r="G109" s="264"/>
      <c r="H109" s="345"/>
      <c r="I109" s="345"/>
      <c r="J109" s="264"/>
      <c r="K109" s="264"/>
      <c r="L109" s="264"/>
      <c r="M109" s="264"/>
      <c r="N109" s="264"/>
      <c r="O109" s="264"/>
      <c r="P109" s="264"/>
      <c r="Q109" s="264"/>
      <c r="R109" s="264"/>
    </row>
    <row r="110" spans="1:18" s="146" customFormat="1">
      <c r="A110" s="264"/>
      <c r="B110" s="264"/>
      <c r="C110" s="264"/>
      <c r="D110" s="264"/>
      <c r="E110" s="497"/>
      <c r="F110" s="264"/>
      <c r="G110" s="264"/>
      <c r="H110" s="345"/>
      <c r="I110" s="345"/>
      <c r="J110" s="264"/>
      <c r="K110" s="264"/>
      <c r="L110" s="264"/>
      <c r="M110" s="264"/>
      <c r="N110" s="264"/>
      <c r="O110" s="264"/>
      <c r="P110" s="264"/>
      <c r="Q110" s="264"/>
      <c r="R110" s="264"/>
    </row>
    <row r="111" spans="1:18" s="146" customFormat="1">
      <c r="A111" s="264"/>
      <c r="B111" s="264"/>
      <c r="C111" s="264"/>
      <c r="D111" s="264"/>
      <c r="E111" s="497"/>
      <c r="F111" s="264"/>
      <c r="G111" s="264"/>
      <c r="H111" s="345"/>
      <c r="I111" s="345"/>
      <c r="J111" s="264"/>
      <c r="K111" s="264"/>
      <c r="L111" s="264"/>
      <c r="M111" s="264"/>
      <c r="N111" s="264"/>
      <c r="O111" s="264"/>
      <c r="P111" s="264"/>
      <c r="Q111" s="264"/>
      <c r="R111" s="264"/>
    </row>
    <row r="112" spans="1:18" s="146" customFormat="1">
      <c r="A112" s="264"/>
      <c r="B112" s="264"/>
      <c r="C112" s="264"/>
      <c r="D112" s="264"/>
      <c r="E112" s="497"/>
      <c r="F112" s="264"/>
      <c r="G112" s="264"/>
      <c r="H112" s="345"/>
      <c r="I112" s="345"/>
      <c r="J112" s="264"/>
      <c r="K112" s="264"/>
      <c r="L112" s="264"/>
      <c r="M112" s="264"/>
      <c r="N112" s="264"/>
      <c r="O112" s="264"/>
      <c r="P112" s="264"/>
      <c r="Q112" s="264"/>
      <c r="R112" s="264"/>
    </row>
    <row r="113" spans="1:18" s="146" customFormat="1">
      <c r="A113" s="264"/>
      <c r="B113" s="264"/>
      <c r="C113" s="264"/>
      <c r="D113" s="264"/>
      <c r="E113" s="497"/>
      <c r="F113" s="264"/>
      <c r="G113" s="264"/>
      <c r="H113" s="345"/>
      <c r="I113" s="345"/>
      <c r="J113" s="264"/>
      <c r="K113" s="264"/>
      <c r="L113" s="264"/>
      <c r="M113" s="264"/>
      <c r="N113" s="264"/>
      <c r="O113" s="264"/>
      <c r="P113" s="264"/>
      <c r="Q113" s="264"/>
      <c r="R113" s="264"/>
    </row>
    <row r="114" spans="1:18" s="146" customFormat="1">
      <c r="A114" s="264"/>
      <c r="B114" s="264"/>
      <c r="C114" s="264"/>
      <c r="D114" s="264"/>
      <c r="E114" s="497"/>
      <c r="F114" s="264"/>
      <c r="G114" s="264"/>
      <c r="H114" s="345"/>
      <c r="I114" s="345"/>
      <c r="J114" s="264"/>
      <c r="K114" s="264"/>
      <c r="L114" s="264"/>
      <c r="M114" s="264"/>
      <c r="N114" s="264"/>
      <c r="O114" s="264"/>
      <c r="P114" s="264"/>
      <c r="Q114" s="264"/>
      <c r="R114" s="264"/>
    </row>
    <row r="115" spans="1:18" s="146" customFormat="1">
      <c r="A115" s="264"/>
      <c r="B115" s="264"/>
      <c r="C115" s="264"/>
      <c r="D115" s="264"/>
      <c r="E115" s="497"/>
      <c r="F115" s="264"/>
      <c r="G115" s="264"/>
      <c r="H115" s="345"/>
      <c r="I115" s="345"/>
      <c r="J115" s="264"/>
      <c r="K115" s="264"/>
      <c r="L115" s="264"/>
      <c r="M115" s="264"/>
      <c r="N115" s="264"/>
      <c r="O115" s="264"/>
      <c r="P115" s="264"/>
      <c r="Q115" s="264"/>
      <c r="R115" s="264"/>
    </row>
    <row r="116" spans="1:18" s="146" customFormat="1">
      <c r="A116" s="264"/>
      <c r="B116" s="264"/>
      <c r="C116" s="264"/>
      <c r="D116" s="264"/>
      <c r="E116" s="497"/>
      <c r="F116" s="264"/>
      <c r="G116" s="264"/>
      <c r="H116" s="345"/>
      <c r="I116" s="345"/>
      <c r="J116" s="264"/>
      <c r="K116" s="264"/>
      <c r="L116" s="264"/>
      <c r="M116" s="264"/>
      <c r="N116" s="264"/>
      <c r="O116" s="264"/>
      <c r="P116" s="264"/>
      <c r="Q116" s="264"/>
      <c r="R116" s="264"/>
    </row>
    <row r="117" spans="1:18" s="146" customFormat="1">
      <c r="A117" s="264"/>
      <c r="B117" s="264"/>
      <c r="C117" s="264"/>
      <c r="D117" s="264"/>
      <c r="E117" s="497"/>
      <c r="F117" s="264"/>
      <c r="G117" s="264"/>
      <c r="H117" s="345"/>
      <c r="I117" s="345"/>
      <c r="J117" s="264"/>
      <c r="K117" s="264"/>
      <c r="L117" s="264"/>
      <c r="M117" s="264"/>
      <c r="N117" s="264"/>
      <c r="O117" s="264"/>
      <c r="P117" s="264"/>
      <c r="Q117" s="264"/>
      <c r="R117" s="264"/>
    </row>
    <row r="118" spans="1:18" s="146" customFormat="1">
      <c r="A118" s="264"/>
      <c r="B118" s="264"/>
      <c r="C118" s="264"/>
      <c r="D118" s="264"/>
      <c r="E118" s="497"/>
      <c r="F118" s="264"/>
      <c r="G118" s="264"/>
      <c r="H118" s="345"/>
      <c r="I118" s="345"/>
      <c r="J118" s="264"/>
      <c r="K118" s="264"/>
      <c r="L118" s="264"/>
      <c r="M118" s="264"/>
      <c r="N118" s="264"/>
      <c r="O118" s="264"/>
      <c r="P118" s="264"/>
      <c r="Q118" s="264"/>
      <c r="R118" s="264"/>
    </row>
    <row r="119" spans="1:18" s="146" customFormat="1">
      <c r="A119" s="264"/>
      <c r="B119" s="264"/>
      <c r="C119" s="264"/>
      <c r="D119" s="264"/>
      <c r="E119" s="497"/>
      <c r="F119" s="264"/>
      <c r="G119" s="264"/>
      <c r="H119" s="345"/>
      <c r="I119" s="345"/>
      <c r="J119" s="264"/>
      <c r="K119" s="264"/>
      <c r="L119" s="264"/>
      <c r="M119" s="264"/>
      <c r="N119" s="264"/>
      <c r="O119" s="264"/>
      <c r="P119" s="264"/>
      <c r="Q119" s="264"/>
      <c r="R119" s="264"/>
    </row>
    <row r="120" spans="1:18" s="146" customFormat="1">
      <c r="A120" s="264"/>
      <c r="B120" s="264"/>
      <c r="C120" s="264"/>
      <c r="D120" s="264"/>
      <c r="E120" s="497"/>
      <c r="F120" s="264"/>
      <c r="G120" s="264"/>
      <c r="H120" s="345"/>
      <c r="I120" s="345"/>
      <c r="J120" s="264"/>
      <c r="K120" s="264"/>
      <c r="L120" s="264"/>
      <c r="M120" s="264"/>
      <c r="N120" s="264"/>
      <c r="O120" s="264"/>
      <c r="P120" s="264"/>
      <c r="Q120" s="264"/>
      <c r="R120" s="264"/>
    </row>
    <row r="121" spans="1:18" s="146" customFormat="1">
      <c r="A121" s="264"/>
      <c r="B121" s="264"/>
      <c r="C121" s="264"/>
      <c r="D121" s="264"/>
      <c r="E121" s="497"/>
      <c r="F121" s="264"/>
      <c r="G121" s="264"/>
      <c r="H121" s="345"/>
      <c r="I121" s="345"/>
      <c r="J121" s="264"/>
      <c r="K121" s="264"/>
      <c r="L121" s="264"/>
      <c r="M121" s="264"/>
      <c r="N121" s="264"/>
      <c r="O121" s="264"/>
      <c r="P121" s="264"/>
      <c r="Q121" s="264"/>
      <c r="R121" s="264"/>
    </row>
    <row r="122" spans="1:18" s="146" customFormat="1">
      <c r="A122" s="264"/>
      <c r="B122" s="264"/>
      <c r="C122" s="264"/>
      <c r="D122" s="264"/>
      <c r="E122" s="497"/>
      <c r="F122" s="264"/>
      <c r="G122" s="264"/>
      <c r="H122" s="345"/>
      <c r="I122" s="345"/>
      <c r="J122" s="264"/>
      <c r="K122" s="264"/>
      <c r="L122" s="264"/>
      <c r="M122" s="264"/>
      <c r="N122" s="264"/>
      <c r="O122" s="264"/>
      <c r="P122" s="264"/>
      <c r="Q122" s="264"/>
      <c r="R122" s="264"/>
    </row>
    <row r="123" spans="1:18" s="146" customFormat="1">
      <c r="A123" s="264"/>
      <c r="B123" s="264"/>
      <c r="C123" s="264"/>
      <c r="D123" s="264"/>
      <c r="E123" s="497"/>
      <c r="F123" s="264"/>
      <c r="G123" s="264"/>
      <c r="H123" s="345"/>
      <c r="I123" s="345"/>
      <c r="J123" s="264"/>
      <c r="K123" s="264"/>
      <c r="L123" s="264"/>
      <c r="M123" s="264"/>
      <c r="N123" s="264"/>
      <c r="O123" s="264"/>
      <c r="P123" s="264"/>
      <c r="Q123" s="264"/>
      <c r="R123" s="264"/>
    </row>
    <row r="124" spans="1:18" s="146" customFormat="1">
      <c r="A124" s="264"/>
      <c r="B124" s="264"/>
      <c r="C124" s="264"/>
      <c r="D124" s="264"/>
      <c r="E124" s="497"/>
      <c r="F124" s="264"/>
      <c r="G124" s="264"/>
      <c r="H124" s="345"/>
      <c r="I124" s="345"/>
      <c r="J124" s="264"/>
      <c r="K124" s="264"/>
      <c r="L124" s="264"/>
      <c r="M124" s="264"/>
      <c r="N124" s="264"/>
      <c r="O124" s="264"/>
      <c r="P124" s="264"/>
      <c r="Q124" s="264"/>
      <c r="R124" s="264"/>
    </row>
    <row r="125" spans="1:18" s="146" customFormat="1">
      <c r="A125" s="264"/>
      <c r="B125" s="264"/>
      <c r="C125" s="264"/>
      <c r="D125" s="264"/>
      <c r="E125" s="497"/>
      <c r="F125" s="264"/>
      <c r="G125" s="264"/>
      <c r="H125" s="345"/>
      <c r="I125" s="345"/>
      <c r="J125" s="264"/>
      <c r="K125" s="264"/>
      <c r="L125" s="264"/>
      <c r="M125" s="264"/>
      <c r="N125" s="264"/>
      <c r="O125" s="264"/>
      <c r="P125" s="264"/>
      <c r="Q125" s="264"/>
      <c r="R125" s="264"/>
    </row>
    <row r="126" spans="1:18" s="146" customFormat="1">
      <c r="A126" s="264"/>
      <c r="B126" s="264"/>
      <c r="C126" s="264"/>
      <c r="D126" s="264"/>
      <c r="E126" s="497"/>
      <c r="F126" s="264"/>
      <c r="G126" s="264"/>
      <c r="H126" s="345"/>
      <c r="I126" s="345"/>
      <c r="J126" s="264"/>
      <c r="K126" s="264"/>
      <c r="L126" s="264"/>
      <c r="M126" s="264"/>
      <c r="N126" s="264"/>
      <c r="O126" s="264"/>
      <c r="P126" s="264"/>
      <c r="Q126" s="264"/>
      <c r="R126" s="264"/>
    </row>
    <row r="127" spans="1:18" s="146" customFormat="1">
      <c r="A127" s="264"/>
      <c r="B127" s="264"/>
      <c r="C127" s="264"/>
      <c r="D127" s="264"/>
      <c r="E127" s="497"/>
      <c r="F127" s="264"/>
      <c r="G127" s="264"/>
      <c r="H127" s="345"/>
      <c r="I127" s="345"/>
      <c r="J127" s="264"/>
      <c r="K127" s="264"/>
      <c r="L127" s="264"/>
      <c r="M127" s="264"/>
      <c r="N127" s="264"/>
      <c r="O127" s="264"/>
      <c r="P127" s="264"/>
      <c r="Q127" s="264"/>
      <c r="R127" s="264"/>
    </row>
    <row r="128" spans="1:18" s="146" customFormat="1">
      <c r="A128" s="264"/>
      <c r="B128" s="264"/>
      <c r="C128" s="264"/>
      <c r="D128" s="264"/>
      <c r="E128" s="497"/>
      <c r="F128" s="264"/>
      <c r="G128" s="264"/>
      <c r="H128" s="345"/>
      <c r="I128" s="345"/>
      <c r="J128" s="264"/>
      <c r="K128" s="264"/>
      <c r="L128" s="264"/>
      <c r="M128" s="264"/>
      <c r="N128" s="264"/>
      <c r="O128" s="264"/>
      <c r="P128" s="264"/>
      <c r="Q128" s="264"/>
      <c r="R128" s="264"/>
    </row>
    <row r="129" spans="1:18" s="146" customFormat="1">
      <c r="A129" s="264"/>
      <c r="B129" s="264"/>
      <c r="C129" s="264"/>
      <c r="D129" s="264"/>
      <c r="E129" s="497"/>
      <c r="F129" s="264"/>
      <c r="G129" s="264"/>
      <c r="H129" s="345"/>
      <c r="I129" s="345"/>
      <c r="J129" s="264"/>
      <c r="K129" s="264"/>
      <c r="L129" s="264"/>
      <c r="M129" s="264"/>
      <c r="N129" s="264"/>
      <c r="O129" s="264"/>
      <c r="P129" s="264"/>
      <c r="Q129" s="264"/>
      <c r="R129" s="264"/>
    </row>
    <row r="130" spans="1:18" s="146" customFormat="1">
      <c r="A130" s="264"/>
      <c r="B130" s="264"/>
      <c r="C130" s="264"/>
      <c r="D130" s="264"/>
      <c r="E130" s="497"/>
      <c r="F130" s="264"/>
      <c r="G130" s="264"/>
      <c r="H130" s="345"/>
      <c r="I130" s="345"/>
      <c r="J130" s="264"/>
      <c r="K130" s="264"/>
      <c r="L130" s="264"/>
      <c r="M130" s="264"/>
      <c r="N130" s="264"/>
      <c r="O130" s="264"/>
      <c r="P130" s="264"/>
      <c r="Q130" s="264"/>
      <c r="R130" s="264"/>
    </row>
    <row r="131" spans="1:18" s="146" customFormat="1">
      <c r="A131" s="264"/>
      <c r="B131" s="264"/>
      <c r="C131" s="264"/>
      <c r="D131" s="264"/>
      <c r="E131" s="497"/>
      <c r="F131" s="264"/>
      <c r="G131" s="264"/>
      <c r="H131" s="345"/>
      <c r="I131" s="345"/>
      <c r="J131" s="264"/>
      <c r="K131" s="264"/>
      <c r="L131" s="264"/>
      <c r="M131" s="264"/>
      <c r="N131" s="264"/>
      <c r="O131" s="264"/>
      <c r="P131" s="264"/>
      <c r="Q131" s="264"/>
      <c r="R131" s="264"/>
    </row>
    <row r="132" spans="1:18" s="146" customFormat="1">
      <c r="A132" s="264"/>
      <c r="B132" s="264"/>
      <c r="C132" s="264"/>
      <c r="D132" s="264"/>
      <c r="E132" s="497"/>
      <c r="F132" s="264"/>
      <c r="G132" s="264"/>
      <c r="H132" s="345"/>
      <c r="I132" s="345"/>
      <c r="J132" s="264"/>
      <c r="K132" s="264"/>
      <c r="L132" s="264"/>
      <c r="M132" s="264"/>
      <c r="N132" s="264"/>
      <c r="O132" s="264"/>
      <c r="P132" s="264"/>
      <c r="Q132" s="264"/>
      <c r="R132" s="264"/>
    </row>
    <row r="133" spans="1:18" s="146" customFormat="1">
      <c r="A133" s="264"/>
      <c r="B133" s="264"/>
      <c r="C133" s="264"/>
      <c r="D133" s="264"/>
      <c r="E133" s="497"/>
      <c r="F133" s="264"/>
      <c r="G133" s="264"/>
      <c r="H133" s="345"/>
      <c r="I133" s="345"/>
      <c r="J133" s="264"/>
      <c r="K133" s="264"/>
      <c r="L133" s="264"/>
      <c r="M133" s="264"/>
      <c r="N133" s="264"/>
      <c r="O133" s="264"/>
      <c r="P133" s="264"/>
      <c r="Q133" s="264"/>
      <c r="R133" s="264"/>
    </row>
    <row r="134" spans="1:18" s="146" customFormat="1">
      <c r="A134" s="264"/>
      <c r="B134" s="264"/>
      <c r="C134" s="264"/>
      <c r="D134" s="264"/>
      <c r="E134" s="497"/>
      <c r="F134" s="264"/>
      <c r="G134" s="264"/>
      <c r="H134" s="345"/>
      <c r="I134" s="345"/>
      <c r="J134" s="264"/>
      <c r="K134" s="264"/>
      <c r="L134" s="264"/>
      <c r="M134" s="264"/>
      <c r="N134" s="264"/>
      <c r="O134" s="264"/>
      <c r="P134" s="264"/>
      <c r="Q134" s="264"/>
      <c r="R134" s="264"/>
    </row>
    <row r="135" spans="1:18" s="146" customFormat="1">
      <c r="A135" s="264"/>
      <c r="B135" s="264"/>
      <c r="C135" s="264"/>
      <c r="D135" s="264"/>
      <c r="E135" s="497"/>
      <c r="F135" s="264"/>
      <c r="G135" s="264"/>
      <c r="H135" s="345"/>
      <c r="I135" s="345"/>
      <c r="J135" s="264"/>
      <c r="K135" s="264"/>
      <c r="L135" s="264"/>
      <c r="M135" s="264"/>
      <c r="N135" s="264"/>
      <c r="O135" s="264"/>
      <c r="P135" s="264"/>
      <c r="Q135" s="264"/>
      <c r="R135" s="264"/>
    </row>
    <row r="136" spans="1:18" s="146" customFormat="1">
      <c r="A136" s="264"/>
      <c r="B136" s="264"/>
      <c r="C136" s="264"/>
      <c r="D136" s="264"/>
      <c r="E136" s="497"/>
      <c r="F136" s="264"/>
      <c r="G136" s="264"/>
      <c r="H136" s="345"/>
      <c r="I136" s="345"/>
      <c r="J136" s="264"/>
      <c r="K136" s="264"/>
      <c r="L136" s="264"/>
      <c r="M136" s="264"/>
      <c r="N136" s="264"/>
      <c r="O136" s="264"/>
      <c r="P136" s="264"/>
      <c r="Q136" s="264"/>
      <c r="R136" s="264"/>
    </row>
    <row r="137" spans="1:18" s="146" customFormat="1">
      <c r="A137" s="264"/>
      <c r="B137" s="264"/>
      <c r="C137" s="264"/>
      <c r="D137" s="264"/>
      <c r="E137" s="497"/>
      <c r="F137" s="264"/>
      <c r="G137" s="264"/>
      <c r="H137" s="345"/>
      <c r="I137" s="345"/>
      <c r="J137" s="264"/>
      <c r="K137" s="264"/>
      <c r="L137" s="264"/>
      <c r="M137" s="264"/>
      <c r="N137" s="264"/>
      <c r="O137" s="264"/>
      <c r="P137" s="264"/>
      <c r="Q137" s="264"/>
      <c r="R137" s="264"/>
    </row>
    <row r="138" spans="1:18" s="146" customFormat="1">
      <c r="A138" s="264"/>
      <c r="B138" s="264"/>
      <c r="C138" s="264"/>
      <c r="D138" s="264"/>
      <c r="E138" s="497"/>
      <c r="F138" s="264"/>
      <c r="G138" s="264"/>
      <c r="H138" s="345"/>
      <c r="I138" s="345"/>
      <c r="J138" s="264"/>
      <c r="K138" s="264"/>
      <c r="L138" s="264"/>
      <c r="M138" s="264"/>
      <c r="N138" s="264"/>
      <c r="O138" s="264"/>
      <c r="P138" s="264"/>
      <c r="Q138" s="264"/>
      <c r="R138" s="264"/>
    </row>
    <row r="139" spans="1:18" s="146" customFormat="1">
      <c r="A139" s="264"/>
      <c r="B139" s="264"/>
      <c r="C139" s="264"/>
      <c r="D139" s="264"/>
      <c r="E139" s="497"/>
      <c r="F139" s="264"/>
      <c r="G139" s="264"/>
      <c r="H139" s="345"/>
      <c r="I139" s="345"/>
      <c r="J139" s="264"/>
      <c r="K139" s="264"/>
      <c r="L139" s="264"/>
      <c r="M139" s="264"/>
      <c r="N139" s="264"/>
      <c r="O139" s="264"/>
      <c r="P139" s="264"/>
      <c r="Q139" s="264"/>
      <c r="R139" s="264"/>
    </row>
    <row r="140" spans="1:18" s="146" customFormat="1">
      <c r="A140" s="264"/>
      <c r="B140" s="264"/>
      <c r="C140" s="264"/>
      <c r="D140" s="264"/>
      <c r="E140" s="497"/>
      <c r="F140" s="264"/>
      <c r="G140" s="264"/>
      <c r="H140" s="345"/>
      <c r="I140" s="345"/>
      <c r="J140" s="264"/>
      <c r="K140" s="264"/>
      <c r="L140" s="264"/>
      <c r="M140" s="264"/>
      <c r="N140" s="264"/>
      <c r="O140" s="264"/>
      <c r="P140" s="264"/>
      <c r="Q140" s="264"/>
      <c r="R140" s="264"/>
    </row>
    <row r="141" spans="1:18" s="146" customFormat="1">
      <c r="A141" s="264"/>
      <c r="B141" s="264"/>
      <c r="C141" s="264"/>
      <c r="D141" s="264"/>
      <c r="E141" s="497"/>
      <c r="F141" s="264"/>
      <c r="G141" s="264"/>
      <c r="H141" s="345"/>
      <c r="I141" s="345"/>
      <c r="J141" s="264"/>
      <c r="K141" s="264"/>
      <c r="L141" s="264"/>
      <c r="M141" s="264"/>
      <c r="N141" s="264"/>
      <c r="O141" s="264"/>
      <c r="P141" s="264"/>
      <c r="Q141" s="264"/>
      <c r="R141" s="264"/>
    </row>
    <row r="142" spans="1:18" s="146" customFormat="1">
      <c r="A142" s="264"/>
      <c r="B142" s="264"/>
      <c r="C142" s="264"/>
      <c r="D142" s="264"/>
      <c r="E142" s="497"/>
      <c r="F142" s="264"/>
      <c r="G142" s="264"/>
      <c r="H142" s="345"/>
      <c r="I142" s="345"/>
      <c r="J142" s="264"/>
      <c r="K142" s="264"/>
      <c r="L142" s="264"/>
      <c r="M142" s="264"/>
      <c r="N142" s="264"/>
      <c r="O142" s="264"/>
      <c r="P142" s="264"/>
      <c r="Q142" s="264"/>
      <c r="R142" s="264"/>
    </row>
    <row r="143" spans="1:18" s="146" customFormat="1">
      <c r="A143" s="264"/>
      <c r="B143" s="264"/>
      <c r="C143" s="264"/>
      <c r="D143" s="264"/>
      <c r="E143" s="497"/>
      <c r="F143" s="264"/>
      <c r="G143" s="264"/>
      <c r="H143" s="345"/>
      <c r="I143" s="345"/>
      <c r="J143" s="264"/>
      <c r="K143" s="264"/>
      <c r="L143" s="264"/>
      <c r="M143" s="264"/>
      <c r="N143" s="264"/>
      <c r="O143" s="264"/>
      <c r="P143" s="264"/>
      <c r="Q143" s="264"/>
      <c r="R143" s="264"/>
    </row>
    <row r="144" spans="1:18" s="146" customFormat="1">
      <c r="A144" s="264"/>
      <c r="B144" s="264"/>
      <c r="C144" s="264"/>
      <c r="D144" s="264"/>
      <c r="E144" s="497"/>
      <c r="F144" s="264"/>
      <c r="G144" s="264"/>
      <c r="H144" s="345"/>
      <c r="I144" s="345"/>
      <c r="J144" s="264"/>
      <c r="K144" s="264"/>
      <c r="L144" s="264"/>
      <c r="M144" s="264"/>
      <c r="N144" s="264"/>
      <c r="O144" s="264"/>
      <c r="P144" s="264"/>
      <c r="Q144" s="264"/>
      <c r="R144" s="264"/>
    </row>
    <row r="145" spans="1:18" s="146" customFormat="1">
      <c r="A145" s="264"/>
      <c r="B145" s="264"/>
      <c r="C145" s="264"/>
      <c r="D145" s="264"/>
      <c r="E145" s="497"/>
      <c r="F145" s="264"/>
      <c r="G145" s="264"/>
      <c r="H145" s="345"/>
      <c r="I145" s="345"/>
      <c r="J145" s="264"/>
      <c r="K145" s="264"/>
      <c r="L145" s="264"/>
      <c r="M145" s="264"/>
      <c r="N145" s="264"/>
      <c r="O145" s="264"/>
      <c r="P145" s="264"/>
      <c r="Q145" s="264"/>
      <c r="R145" s="264"/>
    </row>
    <row r="146" spans="1:18" s="146" customFormat="1">
      <c r="A146" s="264"/>
      <c r="B146" s="264"/>
      <c r="C146" s="264"/>
      <c r="D146" s="264"/>
      <c r="E146" s="497"/>
      <c r="F146" s="264"/>
      <c r="G146" s="264"/>
      <c r="H146" s="345"/>
      <c r="I146" s="345"/>
      <c r="J146" s="264"/>
      <c r="K146" s="264"/>
      <c r="L146" s="264"/>
      <c r="M146" s="264"/>
      <c r="N146" s="264"/>
      <c r="O146" s="264"/>
      <c r="P146" s="264"/>
      <c r="Q146" s="264"/>
      <c r="R146" s="264"/>
    </row>
    <row r="147" spans="1:18" s="146" customFormat="1">
      <c r="A147" s="264"/>
      <c r="B147" s="264"/>
      <c r="C147" s="264"/>
      <c r="D147" s="264"/>
      <c r="E147" s="497"/>
      <c r="F147" s="264"/>
      <c r="G147" s="264"/>
      <c r="H147" s="345"/>
      <c r="I147" s="345"/>
      <c r="J147" s="264"/>
      <c r="K147" s="264"/>
      <c r="L147" s="264"/>
      <c r="M147" s="264"/>
      <c r="N147" s="264"/>
      <c r="O147" s="264"/>
      <c r="P147" s="264"/>
      <c r="Q147" s="264"/>
      <c r="R147" s="264"/>
    </row>
    <row r="148" spans="1:18" s="146" customFormat="1">
      <c r="A148" s="264"/>
      <c r="B148" s="264"/>
      <c r="C148" s="264"/>
      <c r="D148" s="264"/>
      <c r="E148" s="497"/>
      <c r="F148" s="264"/>
      <c r="G148" s="264"/>
      <c r="H148" s="345"/>
      <c r="I148" s="345"/>
      <c r="J148" s="264"/>
      <c r="K148" s="264"/>
      <c r="L148" s="264"/>
      <c r="M148" s="264"/>
      <c r="N148" s="264"/>
      <c r="O148" s="264"/>
      <c r="P148" s="264"/>
      <c r="Q148" s="264"/>
      <c r="R148" s="264"/>
    </row>
    <row r="149" spans="1:18" s="146" customFormat="1">
      <c r="A149" s="264"/>
      <c r="B149" s="264"/>
      <c r="C149" s="264"/>
      <c r="D149" s="264"/>
      <c r="E149" s="497"/>
      <c r="F149" s="264"/>
      <c r="G149" s="264"/>
      <c r="H149" s="345"/>
      <c r="I149" s="345"/>
      <c r="J149" s="264"/>
      <c r="K149" s="264"/>
      <c r="L149" s="264"/>
      <c r="M149" s="264"/>
      <c r="N149" s="264"/>
      <c r="O149" s="264"/>
      <c r="P149" s="264"/>
      <c r="Q149" s="264"/>
      <c r="R149" s="264"/>
    </row>
    <row r="150" spans="1:18" s="146" customFormat="1">
      <c r="A150" s="264"/>
      <c r="B150" s="264"/>
      <c r="C150" s="264"/>
      <c r="D150" s="264"/>
      <c r="E150" s="497"/>
      <c r="F150" s="264"/>
      <c r="G150" s="264"/>
      <c r="H150" s="345"/>
      <c r="I150" s="345"/>
      <c r="J150" s="264"/>
      <c r="K150" s="264"/>
      <c r="L150" s="264"/>
      <c r="M150" s="264"/>
      <c r="N150" s="264"/>
      <c r="O150" s="264"/>
      <c r="P150" s="264"/>
      <c r="Q150" s="264"/>
      <c r="R150" s="264"/>
    </row>
    <row r="151" spans="1:18" s="146" customFormat="1">
      <c r="A151" s="264"/>
      <c r="B151" s="264"/>
      <c r="C151" s="264"/>
      <c r="D151" s="264"/>
      <c r="E151" s="497"/>
      <c r="F151" s="264"/>
      <c r="G151" s="264"/>
      <c r="H151" s="345"/>
      <c r="I151" s="345"/>
      <c r="J151" s="264"/>
      <c r="K151" s="264"/>
      <c r="L151" s="264"/>
      <c r="M151" s="264"/>
      <c r="N151" s="264"/>
      <c r="O151" s="264"/>
      <c r="P151" s="264"/>
      <c r="Q151" s="264"/>
      <c r="R151" s="264"/>
    </row>
    <row r="152" spans="1:18" s="146" customFormat="1">
      <c r="A152" s="264"/>
      <c r="B152" s="264"/>
      <c r="C152" s="264"/>
      <c r="D152" s="264"/>
      <c r="E152" s="497"/>
      <c r="F152" s="264"/>
      <c r="G152" s="264"/>
      <c r="H152" s="345"/>
      <c r="I152" s="345"/>
      <c r="J152" s="264"/>
      <c r="K152" s="264"/>
      <c r="L152" s="264"/>
      <c r="M152" s="264"/>
      <c r="N152" s="264"/>
      <c r="O152" s="264"/>
      <c r="P152" s="264"/>
      <c r="Q152" s="264"/>
      <c r="R152" s="264"/>
    </row>
    <row r="153" spans="1:18" s="146" customFormat="1">
      <c r="A153" s="264"/>
      <c r="B153" s="264"/>
      <c r="C153" s="264"/>
      <c r="D153" s="264"/>
      <c r="E153" s="497"/>
      <c r="F153" s="264"/>
      <c r="G153" s="264"/>
      <c r="H153" s="345"/>
      <c r="I153" s="345"/>
      <c r="J153" s="264"/>
      <c r="K153" s="264"/>
      <c r="L153" s="264"/>
      <c r="M153" s="264"/>
      <c r="N153" s="264"/>
      <c r="O153" s="264"/>
      <c r="P153" s="264"/>
      <c r="Q153" s="264"/>
      <c r="R153" s="264"/>
    </row>
    <row r="154" spans="1:18" s="146" customFormat="1">
      <c r="A154" s="264"/>
      <c r="B154" s="264"/>
      <c r="C154" s="264"/>
      <c r="D154" s="264"/>
      <c r="E154" s="497"/>
      <c r="F154" s="264"/>
      <c r="G154" s="264"/>
      <c r="H154" s="345"/>
      <c r="I154" s="345"/>
      <c r="J154" s="264"/>
      <c r="K154" s="264"/>
      <c r="L154" s="264"/>
      <c r="M154" s="264"/>
      <c r="N154" s="264"/>
      <c r="O154" s="264"/>
      <c r="P154" s="264"/>
      <c r="Q154" s="264"/>
      <c r="R154" s="264"/>
    </row>
    <row r="155" spans="1:18" s="146" customFormat="1">
      <c r="A155" s="264"/>
      <c r="B155" s="264"/>
      <c r="C155" s="264"/>
      <c r="D155" s="264"/>
      <c r="E155" s="497"/>
      <c r="F155" s="264"/>
      <c r="G155" s="264"/>
      <c r="H155" s="345"/>
      <c r="I155" s="345"/>
      <c r="J155" s="264"/>
      <c r="K155" s="264"/>
      <c r="L155" s="264"/>
      <c r="M155" s="264"/>
      <c r="N155" s="264"/>
      <c r="O155" s="264"/>
      <c r="P155" s="264"/>
      <c r="Q155" s="264"/>
      <c r="R155" s="264"/>
    </row>
    <row r="156" spans="1:18" s="146" customFormat="1">
      <c r="A156" s="264"/>
      <c r="B156" s="264"/>
      <c r="C156" s="264"/>
      <c r="D156" s="264"/>
      <c r="E156" s="497"/>
      <c r="F156" s="264"/>
      <c r="G156" s="264"/>
      <c r="H156" s="345"/>
      <c r="I156" s="345"/>
      <c r="J156" s="264"/>
      <c r="K156" s="264"/>
      <c r="L156" s="264"/>
      <c r="M156" s="264"/>
      <c r="N156" s="264"/>
      <c r="O156" s="264"/>
      <c r="P156" s="264"/>
      <c r="Q156" s="264"/>
      <c r="R156" s="264"/>
    </row>
    <row r="157" spans="1:18" s="146" customFormat="1">
      <c r="A157" s="264"/>
      <c r="B157" s="264"/>
      <c r="C157" s="264"/>
      <c r="D157" s="264"/>
      <c r="E157" s="497"/>
      <c r="F157" s="264"/>
      <c r="G157" s="264"/>
      <c r="H157" s="345"/>
      <c r="I157" s="345"/>
      <c r="J157" s="264"/>
      <c r="K157" s="264"/>
      <c r="L157" s="264"/>
      <c r="M157" s="264"/>
      <c r="N157" s="264"/>
      <c r="O157" s="264"/>
      <c r="P157" s="264"/>
      <c r="Q157" s="264"/>
      <c r="R157" s="264"/>
    </row>
    <row r="158" spans="1:18" s="146" customFormat="1">
      <c r="A158" s="264"/>
      <c r="B158" s="264"/>
      <c r="C158" s="264"/>
      <c r="D158" s="264"/>
      <c r="E158" s="497"/>
      <c r="F158" s="264"/>
      <c r="G158" s="264"/>
      <c r="H158" s="345"/>
      <c r="I158" s="345"/>
      <c r="J158" s="264"/>
      <c r="K158" s="264"/>
      <c r="L158" s="264"/>
      <c r="M158" s="264"/>
      <c r="N158" s="264"/>
      <c r="O158" s="264"/>
      <c r="P158" s="264"/>
      <c r="Q158" s="264"/>
      <c r="R158" s="264"/>
    </row>
    <row r="159" spans="1:18" s="146" customFormat="1">
      <c r="A159" s="264"/>
      <c r="B159" s="264"/>
      <c r="C159" s="264"/>
      <c r="D159" s="264"/>
      <c r="E159" s="497"/>
      <c r="F159" s="264"/>
      <c r="G159" s="264"/>
      <c r="H159" s="345"/>
      <c r="I159" s="345"/>
      <c r="J159" s="264"/>
      <c r="K159" s="264"/>
      <c r="L159" s="264"/>
      <c r="M159" s="264"/>
      <c r="N159" s="264"/>
      <c r="O159" s="264"/>
      <c r="P159" s="264"/>
      <c r="Q159" s="264"/>
      <c r="R159" s="264"/>
    </row>
    <row r="160" spans="1:18" s="146" customFormat="1">
      <c r="A160" s="264"/>
      <c r="B160" s="264"/>
      <c r="C160" s="264"/>
      <c r="D160" s="264"/>
      <c r="E160" s="497"/>
      <c r="F160" s="264"/>
      <c r="G160" s="264"/>
      <c r="H160" s="345"/>
      <c r="I160" s="345"/>
      <c r="J160" s="264"/>
      <c r="K160" s="264"/>
      <c r="L160" s="264"/>
      <c r="M160" s="264"/>
      <c r="N160" s="264"/>
      <c r="O160" s="264"/>
      <c r="P160" s="264"/>
      <c r="Q160" s="264"/>
      <c r="R160" s="264"/>
    </row>
    <row r="161" spans="1:18" s="146" customFormat="1">
      <c r="A161" s="264"/>
      <c r="B161" s="264"/>
      <c r="C161" s="264"/>
      <c r="D161" s="264"/>
      <c r="E161" s="497"/>
      <c r="F161" s="264"/>
      <c r="G161" s="264"/>
      <c r="H161" s="345"/>
      <c r="I161" s="345"/>
      <c r="J161" s="264"/>
      <c r="K161" s="264"/>
      <c r="L161" s="264"/>
      <c r="M161" s="264"/>
      <c r="N161" s="264"/>
      <c r="O161" s="264"/>
      <c r="P161" s="264"/>
      <c r="Q161" s="264"/>
      <c r="R161" s="264"/>
    </row>
    <row r="162" spans="1:18" s="146" customFormat="1">
      <c r="A162" s="264"/>
      <c r="B162" s="264"/>
      <c r="C162" s="264"/>
      <c r="D162" s="264"/>
      <c r="E162" s="497"/>
      <c r="F162" s="264"/>
      <c r="G162" s="264"/>
      <c r="H162" s="345"/>
      <c r="I162" s="345"/>
      <c r="J162" s="264"/>
      <c r="K162" s="264"/>
      <c r="L162" s="264"/>
      <c r="M162" s="264"/>
      <c r="N162" s="264"/>
      <c r="O162" s="264"/>
      <c r="P162" s="264"/>
      <c r="Q162" s="264"/>
      <c r="R162" s="264"/>
    </row>
    <row r="163" spans="1:18" s="146" customFormat="1">
      <c r="A163" s="264"/>
      <c r="B163" s="264"/>
      <c r="C163" s="264"/>
      <c r="D163" s="264"/>
      <c r="E163" s="497"/>
      <c r="F163" s="264"/>
      <c r="G163" s="264"/>
      <c r="H163" s="345"/>
      <c r="I163" s="345"/>
      <c r="J163" s="264"/>
      <c r="K163" s="264"/>
      <c r="L163" s="264"/>
      <c r="M163" s="264"/>
      <c r="N163" s="264"/>
      <c r="O163" s="264"/>
      <c r="P163" s="264"/>
      <c r="Q163" s="264"/>
      <c r="R163" s="264"/>
    </row>
    <row r="164" spans="1:18" s="146" customFormat="1">
      <c r="A164" s="264"/>
      <c r="B164" s="264"/>
      <c r="C164" s="264"/>
      <c r="D164" s="264"/>
      <c r="E164" s="497"/>
      <c r="F164" s="264"/>
      <c r="G164" s="264"/>
      <c r="H164" s="345"/>
      <c r="I164" s="345"/>
      <c r="J164" s="264"/>
      <c r="K164" s="264"/>
      <c r="L164" s="264"/>
      <c r="M164" s="264"/>
      <c r="N164" s="264"/>
      <c r="O164" s="264"/>
      <c r="P164" s="264"/>
      <c r="Q164" s="264"/>
      <c r="R164" s="264"/>
    </row>
    <row r="165" spans="1:18" s="146" customFormat="1">
      <c r="A165" s="264"/>
      <c r="B165" s="264"/>
      <c r="C165" s="264"/>
      <c r="D165" s="264"/>
      <c r="E165" s="497"/>
      <c r="F165" s="264"/>
      <c r="G165" s="264"/>
      <c r="H165" s="345"/>
      <c r="I165" s="345"/>
      <c r="J165" s="264"/>
      <c r="K165" s="264"/>
      <c r="L165" s="264"/>
      <c r="M165" s="264"/>
      <c r="N165" s="264"/>
      <c r="O165" s="264"/>
      <c r="P165" s="264"/>
      <c r="Q165" s="264"/>
      <c r="R165" s="264"/>
    </row>
    <row r="166" spans="1:18" s="146" customFormat="1">
      <c r="A166" s="264"/>
      <c r="B166" s="264"/>
      <c r="C166" s="264"/>
      <c r="D166" s="264"/>
      <c r="E166" s="497"/>
      <c r="F166" s="264"/>
      <c r="G166" s="264"/>
      <c r="H166" s="345"/>
      <c r="I166" s="345"/>
      <c r="J166" s="264"/>
      <c r="K166" s="264"/>
      <c r="L166" s="264"/>
      <c r="M166" s="264"/>
      <c r="N166" s="264"/>
      <c r="O166" s="264"/>
      <c r="P166" s="264"/>
      <c r="Q166" s="264"/>
      <c r="R166" s="264"/>
    </row>
    <row r="167" spans="1:18" s="146" customFormat="1">
      <c r="A167" s="264"/>
      <c r="B167" s="264"/>
      <c r="C167" s="264"/>
      <c r="D167" s="264"/>
      <c r="E167" s="497"/>
      <c r="F167" s="264"/>
      <c r="G167" s="264"/>
      <c r="H167" s="345"/>
      <c r="I167" s="345"/>
      <c r="J167" s="264"/>
      <c r="K167" s="264"/>
      <c r="L167" s="264"/>
      <c r="M167" s="264"/>
      <c r="N167" s="264"/>
      <c r="O167" s="264"/>
      <c r="P167" s="264"/>
      <c r="Q167" s="264"/>
      <c r="R167" s="264"/>
    </row>
    <row r="168" spans="1:18" s="146" customFormat="1">
      <c r="A168" s="264"/>
      <c r="B168" s="264"/>
      <c r="C168" s="264"/>
      <c r="D168" s="264"/>
      <c r="E168" s="497"/>
      <c r="F168" s="264"/>
      <c r="G168" s="264"/>
      <c r="H168" s="345"/>
      <c r="I168" s="345"/>
      <c r="J168" s="264"/>
      <c r="K168" s="264"/>
      <c r="L168" s="264"/>
      <c r="M168" s="264"/>
      <c r="N168" s="264"/>
      <c r="O168" s="264"/>
      <c r="P168" s="264"/>
      <c r="Q168" s="264"/>
      <c r="R168" s="264"/>
    </row>
    <row r="169" spans="1:18" s="146" customFormat="1">
      <c r="A169" s="264"/>
      <c r="B169" s="264"/>
      <c r="C169" s="264"/>
      <c r="D169" s="264"/>
      <c r="E169" s="497"/>
      <c r="F169" s="264"/>
      <c r="G169" s="264"/>
      <c r="H169" s="345"/>
      <c r="I169" s="345"/>
      <c r="J169" s="264"/>
      <c r="K169" s="264"/>
      <c r="L169" s="264"/>
      <c r="M169" s="264"/>
      <c r="N169" s="264"/>
      <c r="O169" s="264"/>
      <c r="P169" s="264"/>
      <c r="Q169" s="264"/>
      <c r="R169" s="264"/>
    </row>
    <row r="170" spans="1:18" s="146" customFormat="1">
      <c r="A170" s="264"/>
      <c r="B170" s="264"/>
      <c r="C170" s="264"/>
      <c r="D170" s="264"/>
      <c r="E170" s="497"/>
      <c r="F170" s="264"/>
      <c r="G170" s="264"/>
      <c r="H170" s="345"/>
      <c r="I170" s="345"/>
      <c r="J170" s="264"/>
      <c r="K170" s="264"/>
      <c r="L170" s="264"/>
      <c r="M170" s="264"/>
      <c r="N170" s="264"/>
      <c r="O170" s="264"/>
      <c r="P170" s="264"/>
      <c r="Q170" s="264"/>
      <c r="R170" s="264"/>
    </row>
    <row r="171" spans="1:18" s="146" customFormat="1">
      <c r="A171" s="264"/>
      <c r="B171" s="264"/>
      <c r="C171" s="264"/>
      <c r="D171" s="264"/>
      <c r="E171" s="497"/>
      <c r="F171" s="264"/>
      <c r="G171" s="264"/>
      <c r="H171" s="345"/>
      <c r="I171" s="345"/>
      <c r="J171" s="264"/>
      <c r="K171" s="264"/>
      <c r="L171" s="264"/>
      <c r="M171" s="264"/>
      <c r="N171" s="264"/>
      <c r="O171" s="264"/>
      <c r="P171" s="264"/>
      <c r="Q171" s="264"/>
      <c r="R171" s="264"/>
    </row>
    <row r="172" spans="1:18" s="146" customFormat="1">
      <c r="A172" s="264"/>
      <c r="B172" s="264"/>
      <c r="C172" s="264"/>
      <c r="D172" s="264"/>
      <c r="E172" s="497"/>
      <c r="F172" s="264"/>
      <c r="G172" s="264"/>
      <c r="H172" s="345"/>
      <c r="I172" s="345"/>
      <c r="J172" s="264"/>
      <c r="K172" s="264"/>
      <c r="L172" s="264"/>
      <c r="M172" s="264"/>
      <c r="N172" s="264"/>
      <c r="O172" s="264"/>
      <c r="P172" s="264"/>
      <c r="Q172" s="264"/>
      <c r="R172" s="264"/>
    </row>
    <row r="173" spans="1:18" s="146" customFormat="1">
      <c r="A173" s="264"/>
      <c r="B173" s="264"/>
      <c r="C173" s="264"/>
      <c r="D173" s="264"/>
      <c r="E173" s="497"/>
      <c r="F173" s="264"/>
      <c r="G173" s="264"/>
      <c r="H173" s="345"/>
      <c r="I173" s="345"/>
      <c r="J173" s="264"/>
      <c r="K173" s="264"/>
      <c r="L173" s="264"/>
      <c r="M173" s="264"/>
      <c r="N173" s="264"/>
      <c r="O173" s="264"/>
      <c r="P173" s="264"/>
      <c r="Q173" s="264"/>
      <c r="R173" s="264"/>
    </row>
    <row r="174" spans="1:18" s="146" customFormat="1">
      <c r="A174" s="264"/>
      <c r="B174" s="264"/>
      <c r="C174" s="264"/>
      <c r="D174" s="264"/>
      <c r="E174" s="497"/>
      <c r="F174" s="264"/>
      <c r="G174" s="264"/>
      <c r="H174" s="345"/>
      <c r="I174" s="345"/>
      <c r="J174" s="264"/>
      <c r="K174" s="264"/>
      <c r="L174" s="264"/>
      <c r="M174" s="264"/>
      <c r="N174" s="264"/>
      <c r="O174" s="264"/>
      <c r="P174" s="264"/>
      <c r="Q174" s="264"/>
      <c r="R174" s="264"/>
    </row>
    <row r="175" spans="1:18" s="146" customFormat="1">
      <c r="A175" s="264"/>
      <c r="B175" s="264"/>
      <c r="C175" s="264"/>
      <c r="D175" s="264"/>
      <c r="E175" s="497"/>
      <c r="F175" s="264"/>
      <c r="G175" s="264"/>
      <c r="H175" s="345"/>
      <c r="I175" s="345"/>
      <c r="J175" s="264"/>
      <c r="K175" s="264"/>
      <c r="L175" s="264"/>
      <c r="M175" s="264"/>
      <c r="N175" s="264"/>
      <c r="O175" s="264"/>
      <c r="P175" s="264"/>
      <c r="Q175" s="264"/>
      <c r="R175" s="264"/>
    </row>
    <row r="176" spans="1:18" s="146" customFormat="1">
      <c r="A176" s="264"/>
      <c r="B176" s="264"/>
      <c r="C176" s="264"/>
      <c r="D176" s="264"/>
      <c r="E176" s="497"/>
      <c r="F176" s="264"/>
      <c r="G176" s="264"/>
      <c r="H176" s="345"/>
      <c r="I176" s="345"/>
      <c r="J176" s="264"/>
      <c r="K176" s="264"/>
      <c r="L176" s="264"/>
      <c r="M176" s="264"/>
      <c r="N176" s="264"/>
      <c r="O176" s="264"/>
      <c r="P176" s="264"/>
      <c r="Q176" s="264"/>
      <c r="R176" s="264"/>
    </row>
    <row r="177" spans="1:18" s="146" customFormat="1">
      <c r="A177" s="264"/>
      <c r="B177" s="264"/>
      <c r="C177" s="264"/>
      <c r="D177" s="264"/>
      <c r="E177" s="497"/>
      <c r="F177" s="264"/>
      <c r="G177" s="264"/>
      <c r="H177" s="345"/>
      <c r="I177" s="345"/>
      <c r="J177" s="264"/>
      <c r="K177" s="264"/>
      <c r="L177" s="264"/>
      <c r="M177" s="264"/>
      <c r="N177" s="264"/>
      <c r="O177" s="264"/>
      <c r="P177" s="264"/>
      <c r="Q177" s="264"/>
      <c r="R177" s="264"/>
    </row>
    <row r="178" spans="1:18" s="146" customFormat="1">
      <c r="A178" s="264"/>
      <c r="B178" s="264"/>
      <c r="C178" s="264"/>
      <c r="D178" s="264"/>
      <c r="E178" s="497"/>
      <c r="F178" s="264"/>
      <c r="G178" s="264"/>
      <c r="H178" s="345"/>
      <c r="I178" s="345"/>
      <c r="J178" s="264"/>
      <c r="K178" s="264"/>
      <c r="L178" s="264"/>
      <c r="M178" s="264"/>
      <c r="N178" s="264"/>
      <c r="O178" s="264"/>
      <c r="P178" s="264"/>
      <c r="Q178" s="264"/>
      <c r="R178" s="264"/>
    </row>
    <row r="179" spans="1:18" s="146" customFormat="1">
      <c r="A179" s="264"/>
      <c r="B179" s="264"/>
      <c r="C179" s="264"/>
      <c r="D179" s="264"/>
      <c r="E179" s="497"/>
      <c r="F179" s="264"/>
      <c r="G179" s="264"/>
      <c r="H179" s="345"/>
      <c r="I179" s="345"/>
      <c r="J179" s="264"/>
      <c r="K179" s="264"/>
      <c r="L179" s="264"/>
      <c r="M179" s="264"/>
      <c r="N179" s="264"/>
      <c r="O179" s="264"/>
      <c r="P179" s="264"/>
      <c r="Q179" s="264"/>
      <c r="R179" s="264"/>
    </row>
    <row r="180" spans="1:18" s="146" customFormat="1">
      <c r="A180" s="264"/>
      <c r="B180" s="264"/>
      <c r="C180" s="264"/>
      <c r="D180" s="264"/>
      <c r="E180" s="497"/>
      <c r="F180" s="264"/>
      <c r="G180" s="264"/>
      <c r="H180" s="345"/>
      <c r="I180" s="345"/>
      <c r="J180" s="264"/>
      <c r="K180" s="264"/>
      <c r="L180" s="264"/>
      <c r="M180" s="264"/>
      <c r="N180" s="264"/>
      <c r="O180" s="264"/>
      <c r="P180" s="264"/>
      <c r="Q180" s="264"/>
      <c r="R180" s="264"/>
    </row>
    <row r="181" spans="1:18" s="146" customFormat="1">
      <c r="A181" s="264"/>
      <c r="B181" s="264"/>
      <c r="C181" s="264"/>
      <c r="D181" s="264"/>
      <c r="E181" s="497"/>
      <c r="F181" s="264"/>
      <c r="G181" s="264"/>
      <c r="H181" s="345"/>
      <c r="I181" s="345"/>
      <c r="J181" s="264"/>
      <c r="K181" s="264"/>
      <c r="L181" s="264"/>
      <c r="M181" s="264"/>
      <c r="N181" s="264"/>
      <c r="O181" s="264"/>
      <c r="P181" s="264"/>
      <c r="Q181" s="264"/>
      <c r="R181" s="264"/>
    </row>
    <row r="182" spans="1:18" s="146" customFormat="1">
      <c r="A182" s="264"/>
      <c r="B182" s="264"/>
      <c r="C182" s="264"/>
      <c r="D182" s="264"/>
      <c r="E182" s="497"/>
      <c r="F182" s="264"/>
      <c r="G182" s="264"/>
      <c r="H182" s="345"/>
      <c r="I182" s="345"/>
      <c r="J182" s="264"/>
      <c r="K182" s="264"/>
      <c r="L182" s="264"/>
      <c r="M182" s="264"/>
      <c r="N182" s="264"/>
      <c r="O182" s="264"/>
      <c r="P182" s="264"/>
      <c r="Q182" s="264"/>
      <c r="R182" s="264"/>
    </row>
    <row r="183" spans="1:18" s="146" customFormat="1">
      <c r="A183" s="264"/>
      <c r="B183" s="264"/>
      <c r="C183" s="264"/>
      <c r="D183" s="264"/>
      <c r="E183" s="497"/>
      <c r="F183" s="264"/>
      <c r="G183" s="264"/>
      <c r="H183" s="345"/>
      <c r="I183" s="345"/>
      <c r="J183" s="264"/>
      <c r="K183" s="264"/>
      <c r="L183" s="264"/>
      <c r="M183" s="264"/>
      <c r="N183" s="264"/>
      <c r="O183" s="264"/>
      <c r="P183" s="264"/>
      <c r="Q183" s="264"/>
      <c r="R183" s="264"/>
    </row>
    <row r="184" spans="1:18" s="146" customFormat="1">
      <c r="A184" s="264"/>
      <c r="B184" s="264"/>
      <c r="C184" s="264"/>
      <c r="D184" s="264"/>
      <c r="E184" s="497"/>
      <c r="F184" s="264"/>
      <c r="G184" s="264"/>
      <c r="H184" s="345"/>
      <c r="I184" s="345"/>
      <c r="J184" s="264"/>
      <c r="K184" s="264"/>
      <c r="L184" s="264"/>
      <c r="M184" s="264"/>
      <c r="N184" s="264"/>
      <c r="O184" s="264"/>
      <c r="P184" s="264"/>
      <c r="Q184" s="264"/>
      <c r="R184" s="264"/>
    </row>
    <row r="185" spans="1:18" s="146" customFormat="1">
      <c r="A185" s="264"/>
      <c r="B185" s="264"/>
      <c r="C185" s="264"/>
      <c r="D185" s="264"/>
      <c r="E185" s="497"/>
      <c r="F185" s="264"/>
      <c r="G185" s="264"/>
      <c r="H185" s="345"/>
      <c r="I185" s="345"/>
      <c r="J185" s="264"/>
      <c r="K185" s="264"/>
      <c r="L185" s="264"/>
      <c r="M185" s="264"/>
      <c r="N185" s="264"/>
      <c r="O185" s="264"/>
      <c r="P185" s="264"/>
      <c r="Q185" s="264"/>
      <c r="R185" s="264"/>
    </row>
    <row r="186" spans="1:18" s="146" customFormat="1">
      <c r="A186" s="264"/>
      <c r="B186" s="264"/>
      <c r="C186" s="264"/>
      <c r="D186" s="264"/>
      <c r="E186" s="497"/>
      <c r="F186" s="264"/>
      <c r="G186" s="264"/>
      <c r="H186" s="345"/>
      <c r="I186" s="345"/>
      <c r="J186" s="264"/>
      <c r="K186" s="264"/>
      <c r="L186" s="264"/>
      <c r="M186" s="264"/>
      <c r="N186" s="264"/>
      <c r="O186" s="264"/>
      <c r="P186" s="264"/>
      <c r="Q186" s="264"/>
      <c r="R186" s="264"/>
    </row>
    <row r="187" spans="1:18" s="146" customFormat="1">
      <c r="A187" s="264"/>
      <c r="B187" s="264"/>
      <c r="C187" s="264"/>
      <c r="D187" s="264"/>
      <c r="E187" s="497"/>
      <c r="F187" s="264"/>
      <c r="G187" s="264"/>
      <c r="H187" s="345"/>
      <c r="I187" s="345"/>
      <c r="J187" s="264"/>
      <c r="K187" s="264"/>
      <c r="L187" s="264"/>
      <c r="M187" s="264"/>
      <c r="N187" s="264"/>
      <c r="O187" s="264"/>
      <c r="P187" s="264"/>
      <c r="Q187" s="264"/>
      <c r="R187" s="264"/>
    </row>
    <row r="188" spans="1:18" s="146" customFormat="1">
      <c r="A188" s="264"/>
      <c r="B188" s="264"/>
      <c r="C188" s="264"/>
      <c r="D188" s="264"/>
      <c r="E188" s="497"/>
      <c r="F188" s="264"/>
      <c r="G188" s="264"/>
      <c r="H188" s="345"/>
      <c r="I188" s="345"/>
      <c r="J188" s="264"/>
      <c r="K188" s="264"/>
      <c r="L188" s="264"/>
      <c r="M188" s="264"/>
      <c r="N188" s="264"/>
      <c r="O188" s="264"/>
      <c r="P188" s="264"/>
      <c r="Q188" s="264"/>
      <c r="R188" s="264"/>
    </row>
    <row r="189" spans="1:18" s="146" customFormat="1">
      <c r="A189" s="264"/>
      <c r="B189" s="264"/>
      <c r="C189" s="264"/>
      <c r="D189" s="264"/>
      <c r="E189" s="497"/>
      <c r="F189" s="264"/>
      <c r="G189" s="264"/>
      <c r="H189" s="345"/>
      <c r="I189" s="345"/>
      <c r="J189" s="264"/>
      <c r="K189" s="264"/>
      <c r="L189" s="264"/>
      <c r="M189" s="264"/>
      <c r="N189" s="264"/>
      <c r="O189" s="264"/>
      <c r="P189" s="264"/>
      <c r="Q189" s="264"/>
      <c r="R189" s="264"/>
    </row>
    <row r="190" spans="1:18" s="146" customFormat="1">
      <c r="A190" s="264"/>
      <c r="B190" s="264"/>
      <c r="C190" s="264"/>
      <c r="D190" s="264"/>
      <c r="E190" s="497"/>
      <c r="F190" s="264"/>
      <c r="G190" s="264"/>
      <c r="H190" s="345"/>
      <c r="I190" s="345"/>
      <c r="J190" s="264"/>
      <c r="K190" s="264"/>
      <c r="L190" s="264"/>
      <c r="M190" s="264"/>
      <c r="N190" s="264"/>
      <c r="O190" s="264"/>
      <c r="P190" s="264"/>
      <c r="Q190" s="264"/>
      <c r="R190" s="264"/>
    </row>
    <row r="191" spans="1:18" s="146" customFormat="1">
      <c r="A191" s="264"/>
      <c r="B191" s="264"/>
      <c r="C191" s="264"/>
      <c r="D191" s="264"/>
      <c r="E191" s="497"/>
      <c r="F191" s="264"/>
      <c r="G191" s="264"/>
      <c r="H191" s="345"/>
      <c r="I191" s="345"/>
      <c r="J191" s="264"/>
      <c r="K191" s="264"/>
      <c r="L191" s="264"/>
      <c r="M191" s="264"/>
      <c r="N191" s="264"/>
      <c r="O191" s="264"/>
      <c r="P191" s="264"/>
      <c r="Q191" s="264"/>
      <c r="R191" s="264"/>
    </row>
    <row r="192" spans="1:18" s="146" customFormat="1">
      <c r="A192" s="264"/>
      <c r="B192" s="264"/>
      <c r="C192" s="264"/>
      <c r="D192" s="264"/>
      <c r="E192" s="497"/>
      <c r="F192" s="264"/>
      <c r="G192" s="264"/>
      <c r="H192" s="345"/>
      <c r="I192" s="345"/>
      <c r="J192" s="264"/>
      <c r="K192" s="264"/>
      <c r="L192" s="264"/>
      <c r="M192" s="264"/>
      <c r="N192" s="264"/>
      <c r="O192" s="264"/>
      <c r="P192" s="264"/>
      <c r="Q192" s="264"/>
      <c r="R192" s="264"/>
    </row>
    <row r="193" spans="1:18" s="146" customFormat="1">
      <c r="A193" s="264"/>
      <c r="B193" s="264"/>
      <c r="C193" s="264"/>
      <c r="D193" s="264"/>
      <c r="E193" s="497"/>
      <c r="F193" s="264"/>
      <c r="G193" s="264"/>
      <c r="H193" s="345"/>
      <c r="I193" s="345"/>
      <c r="J193" s="264"/>
      <c r="K193" s="264"/>
      <c r="L193" s="264"/>
      <c r="M193" s="264"/>
      <c r="N193" s="264"/>
      <c r="O193" s="264"/>
      <c r="P193" s="264"/>
      <c r="Q193" s="264"/>
      <c r="R193" s="264"/>
    </row>
    <row r="194" spans="1:18" s="146" customFormat="1">
      <c r="A194" s="264"/>
      <c r="B194" s="264"/>
      <c r="C194" s="264"/>
      <c r="D194" s="264"/>
      <c r="E194" s="497"/>
      <c r="F194" s="264"/>
      <c r="G194" s="264"/>
      <c r="H194" s="345"/>
      <c r="I194" s="345"/>
      <c r="J194" s="264"/>
      <c r="K194" s="264"/>
      <c r="L194" s="264"/>
      <c r="M194" s="264"/>
      <c r="N194" s="264"/>
      <c r="O194" s="264"/>
      <c r="P194" s="264"/>
      <c r="Q194" s="264"/>
      <c r="R194" s="264"/>
    </row>
    <row r="195" spans="1:18" s="146" customFormat="1">
      <c r="A195" s="264"/>
      <c r="B195" s="264"/>
      <c r="C195" s="264"/>
      <c r="D195" s="264"/>
      <c r="E195" s="497"/>
      <c r="F195" s="264"/>
      <c r="G195" s="264"/>
      <c r="H195" s="345"/>
      <c r="I195" s="345"/>
      <c r="J195" s="264"/>
      <c r="K195" s="264"/>
      <c r="L195" s="264"/>
      <c r="M195" s="264"/>
      <c r="N195" s="264"/>
      <c r="O195" s="264"/>
      <c r="P195" s="264"/>
      <c r="Q195" s="264"/>
      <c r="R195" s="264"/>
    </row>
    <row r="196" spans="1:18" s="146" customFormat="1">
      <c r="A196" s="264"/>
      <c r="B196" s="264"/>
      <c r="C196" s="264"/>
      <c r="D196" s="264"/>
      <c r="E196" s="497"/>
      <c r="F196" s="264"/>
      <c r="G196" s="264"/>
      <c r="H196" s="345"/>
      <c r="I196" s="345"/>
      <c r="J196" s="264"/>
      <c r="K196" s="264"/>
      <c r="L196" s="264"/>
      <c r="M196" s="264"/>
      <c r="N196" s="264"/>
      <c r="O196" s="264"/>
      <c r="P196" s="264"/>
      <c r="Q196" s="264"/>
      <c r="R196" s="264"/>
    </row>
    <row r="197" spans="1:18" s="146" customFormat="1">
      <c r="A197" s="264"/>
      <c r="B197" s="264"/>
      <c r="C197" s="264"/>
      <c r="D197" s="264"/>
      <c r="E197" s="497"/>
      <c r="F197" s="264"/>
      <c r="G197" s="264"/>
      <c r="H197" s="345"/>
      <c r="I197" s="345"/>
      <c r="J197" s="264"/>
      <c r="K197" s="264"/>
      <c r="L197" s="264"/>
      <c r="M197" s="264"/>
      <c r="N197" s="264"/>
      <c r="O197" s="264"/>
      <c r="P197" s="264"/>
      <c r="Q197" s="264"/>
      <c r="R197" s="264"/>
    </row>
    <row r="198" spans="1:18" s="146" customFormat="1">
      <c r="A198" s="264"/>
      <c r="B198" s="264"/>
      <c r="C198" s="264"/>
      <c r="D198" s="264"/>
      <c r="E198" s="497"/>
      <c r="F198" s="264"/>
      <c r="G198" s="264"/>
      <c r="H198" s="345"/>
      <c r="I198" s="345"/>
      <c r="J198" s="264"/>
      <c r="K198" s="264"/>
      <c r="L198" s="264"/>
      <c r="M198" s="264"/>
      <c r="N198" s="264"/>
      <c r="O198" s="264"/>
      <c r="P198" s="264"/>
      <c r="Q198" s="264"/>
      <c r="R198" s="264"/>
    </row>
    <row r="199" spans="1:18" s="146" customFormat="1">
      <c r="A199" s="264"/>
      <c r="B199" s="264"/>
      <c r="C199" s="264"/>
      <c r="D199" s="264"/>
      <c r="E199" s="497"/>
      <c r="F199" s="264"/>
      <c r="G199" s="264"/>
      <c r="H199" s="345"/>
      <c r="I199" s="345"/>
      <c r="J199" s="264"/>
      <c r="K199" s="264"/>
      <c r="L199" s="264"/>
      <c r="M199" s="264"/>
      <c r="N199" s="264"/>
      <c r="O199" s="264"/>
      <c r="P199" s="264"/>
      <c r="Q199" s="264"/>
      <c r="R199" s="264"/>
    </row>
    <row r="200" spans="1:18" s="146" customFormat="1">
      <c r="A200" s="264"/>
      <c r="B200" s="264"/>
      <c r="C200" s="264"/>
      <c r="D200" s="264"/>
      <c r="E200" s="497"/>
      <c r="F200" s="264"/>
      <c r="G200" s="264"/>
      <c r="H200" s="345"/>
      <c r="I200" s="345"/>
      <c r="J200" s="264"/>
      <c r="K200" s="264"/>
      <c r="L200" s="264"/>
      <c r="M200" s="264"/>
      <c r="N200" s="264"/>
      <c r="O200" s="264"/>
      <c r="P200" s="264"/>
      <c r="Q200" s="264"/>
      <c r="R200" s="264"/>
    </row>
    <row r="201" spans="1:18" s="146" customFormat="1">
      <c r="A201" s="264"/>
      <c r="B201" s="264"/>
      <c r="C201" s="264"/>
      <c r="D201" s="264"/>
      <c r="E201" s="497"/>
      <c r="F201" s="264"/>
      <c r="G201" s="264"/>
      <c r="H201" s="345"/>
      <c r="I201" s="345"/>
      <c r="J201" s="264"/>
      <c r="K201" s="264"/>
      <c r="L201" s="264"/>
      <c r="M201" s="264"/>
      <c r="N201" s="264"/>
      <c r="O201" s="264"/>
      <c r="P201" s="264"/>
      <c r="Q201" s="264"/>
      <c r="R201" s="264"/>
    </row>
    <row r="202" spans="1:18" s="146" customFormat="1">
      <c r="A202" s="264"/>
      <c r="B202" s="264"/>
      <c r="C202" s="264"/>
      <c r="D202" s="264"/>
      <c r="E202" s="497"/>
      <c r="F202" s="264"/>
      <c r="G202" s="264"/>
      <c r="H202" s="345"/>
      <c r="I202" s="345"/>
      <c r="J202" s="264"/>
      <c r="K202" s="264"/>
      <c r="L202" s="264"/>
      <c r="M202" s="264"/>
      <c r="N202" s="264"/>
      <c r="O202" s="264"/>
      <c r="P202" s="264"/>
      <c r="Q202" s="264"/>
      <c r="R202" s="264"/>
    </row>
    <row r="203" spans="1:18" s="146" customFormat="1">
      <c r="A203" s="264"/>
      <c r="B203" s="264"/>
      <c r="C203" s="264"/>
      <c r="D203" s="264"/>
      <c r="E203" s="497"/>
      <c r="F203" s="264"/>
      <c r="G203" s="264"/>
      <c r="H203" s="345"/>
      <c r="I203" s="345"/>
      <c r="J203" s="264"/>
      <c r="K203" s="264"/>
      <c r="L203" s="264"/>
      <c r="M203" s="264"/>
      <c r="N203" s="264"/>
      <c r="O203" s="264"/>
      <c r="P203" s="264"/>
      <c r="Q203" s="264"/>
      <c r="R203" s="264"/>
    </row>
    <row r="204" spans="1:18" s="146" customFormat="1">
      <c r="A204" s="264"/>
      <c r="B204" s="264"/>
      <c r="C204" s="264"/>
      <c r="D204" s="264"/>
      <c r="E204" s="497"/>
      <c r="F204" s="264"/>
      <c r="G204" s="264"/>
      <c r="H204" s="345"/>
      <c r="I204" s="345"/>
      <c r="J204" s="264"/>
      <c r="K204" s="264"/>
      <c r="L204" s="264"/>
      <c r="M204" s="264"/>
      <c r="N204" s="264"/>
      <c r="O204" s="264"/>
      <c r="P204" s="264"/>
      <c r="Q204" s="264"/>
      <c r="R204" s="264"/>
    </row>
    <row r="205" spans="1:18" s="146" customFormat="1">
      <c r="A205" s="264"/>
      <c r="B205" s="264"/>
      <c r="C205" s="264"/>
      <c r="D205" s="264"/>
      <c r="E205" s="497"/>
      <c r="F205" s="264"/>
      <c r="G205" s="264"/>
      <c r="H205" s="345"/>
      <c r="I205" s="345"/>
      <c r="J205" s="264"/>
      <c r="K205" s="264"/>
      <c r="L205" s="264"/>
      <c r="M205" s="264"/>
      <c r="N205" s="264"/>
      <c r="O205" s="264"/>
      <c r="P205" s="264"/>
      <c r="Q205" s="264"/>
      <c r="R205" s="264"/>
    </row>
    <row r="206" spans="1:18" s="146" customFormat="1">
      <c r="A206" s="264"/>
      <c r="B206" s="264"/>
      <c r="C206" s="264"/>
      <c r="D206" s="264"/>
      <c r="E206" s="497"/>
      <c r="F206" s="264"/>
      <c r="G206" s="264"/>
      <c r="H206" s="345"/>
      <c r="I206" s="345"/>
      <c r="J206" s="264"/>
      <c r="K206" s="264"/>
      <c r="L206" s="264"/>
      <c r="M206" s="264"/>
      <c r="N206" s="264"/>
      <c r="O206" s="264"/>
      <c r="P206" s="264"/>
      <c r="Q206" s="264"/>
      <c r="R206" s="264"/>
    </row>
    <row r="207" spans="1:18" s="146" customFormat="1">
      <c r="A207" s="264"/>
      <c r="B207" s="264"/>
      <c r="C207" s="264"/>
      <c r="D207" s="264"/>
      <c r="E207" s="497"/>
      <c r="F207" s="264"/>
      <c r="G207" s="264"/>
      <c r="H207" s="345"/>
      <c r="I207" s="345"/>
      <c r="J207" s="264"/>
      <c r="K207" s="264"/>
      <c r="L207" s="264"/>
      <c r="M207" s="264"/>
      <c r="N207" s="264"/>
      <c r="O207" s="264"/>
      <c r="P207" s="264"/>
      <c r="Q207" s="264"/>
      <c r="R207" s="264"/>
    </row>
    <row r="208" spans="1:18" s="146" customFormat="1">
      <c r="A208" s="264"/>
      <c r="B208" s="264"/>
      <c r="C208" s="264"/>
      <c r="D208" s="264"/>
      <c r="E208" s="497"/>
      <c r="F208" s="264"/>
      <c r="G208" s="264"/>
      <c r="H208" s="345"/>
      <c r="I208" s="345"/>
      <c r="J208" s="264"/>
      <c r="K208" s="264"/>
      <c r="L208" s="264"/>
      <c r="M208" s="264"/>
      <c r="N208" s="264"/>
      <c r="O208" s="264"/>
      <c r="P208" s="264"/>
      <c r="Q208" s="264"/>
      <c r="R208" s="264"/>
    </row>
    <row r="209" spans="1:18" s="146" customFormat="1">
      <c r="A209" s="264"/>
      <c r="B209" s="264"/>
      <c r="C209" s="264"/>
      <c r="D209" s="264"/>
      <c r="E209" s="497"/>
      <c r="F209" s="264"/>
      <c r="G209" s="264"/>
      <c r="H209" s="345"/>
      <c r="I209" s="345"/>
      <c r="J209" s="264"/>
      <c r="K209" s="264"/>
      <c r="L209" s="264"/>
      <c r="M209" s="264"/>
      <c r="N209" s="264"/>
      <c r="O209" s="264"/>
      <c r="P209" s="264"/>
      <c r="Q209" s="264"/>
      <c r="R209" s="264"/>
    </row>
    <row r="210" spans="1:18" s="146" customFormat="1">
      <c r="A210" s="264"/>
      <c r="B210" s="264"/>
      <c r="C210" s="264"/>
      <c r="D210" s="264"/>
      <c r="E210" s="497"/>
      <c r="F210" s="264"/>
      <c r="G210" s="264"/>
      <c r="H210" s="345"/>
      <c r="I210" s="345"/>
      <c r="J210" s="264"/>
      <c r="K210" s="264"/>
      <c r="L210" s="264"/>
      <c r="M210" s="264"/>
      <c r="N210" s="264"/>
      <c r="O210" s="264"/>
      <c r="P210" s="264"/>
      <c r="Q210" s="264"/>
      <c r="R210" s="264"/>
    </row>
    <row r="211" spans="1:18" s="146" customFormat="1">
      <c r="A211" s="264"/>
      <c r="B211" s="264"/>
      <c r="C211" s="264"/>
      <c r="D211" s="264"/>
      <c r="E211" s="497"/>
      <c r="F211" s="264"/>
      <c r="G211" s="264"/>
      <c r="H211" s="345"/>
      <c r="I211" s="345"/>
      <c r="J211" s="264"/>
      <c r="K211" s="264"/>
      <c r="L211" s="264"/>
      <c r="M211" s="264"/>
      <c r="N211" s="264"/>
      <c r="O211" s="264"/>
      <c r="P211" s="264"/>
      <c r="Q211" s="264"/>
      <c r="R211" s="264"/>
    </row>
    <row r="212" spans="1:18" s="146" customFormat="1">
      <c r="A212" s="264"/>
      <c r="B212" s="264"/>
      <c r="C212" s="264"/>
      <c r="D212" s="264"/>
      <c r="E212" s="497"/>
      <c r="F212" s="264"/>
      <c r="G212" s="264"/>
      <c r="H212" s="345"/>
      <c r="I212" s="345"/>
      <c r="J212" s="264"/>
      <c r="K212" s="264"/>
      <c r="L212" s="264"/>
      <c r="M212" s="264"/>
      <c r="N212" s="264"/>
      <c r="O212" s="264"/>
      <c r="P212" s="264"/>
      <c r="Q212" s="264"/>
      <c r="R212" s="264"/>
    </row>
    <row r="213" spans="1:18" s="146" customFormat="1">
      <c r="A213" s="264"/>
      <c r="B213" s="264"/>
      <c r="C213" s="264"/>
      <c r="D213" s="264"/>
      <c r="E213" s="497"/>
      <c r="F213" s="264"/>
      <c r="G213" s="264"/>
      <c r="H213" s="345"/>
      <c r="I213" s="345"/>
      <c r="J213" s="264"/>
      <c r="K213" s="264"/>
      <c r="L213" s="264"/>
      <c r="M213" s="264"/>
      <c r="N213" s="264"/>
      <c r="O213" s="264"/>
      <c r="P213" s="264"/>
      <c r="Q213" s="264"/>
      <c r="R213" s="264"/>
    </row>
    <row r="214" spans="1:18" s="146" customFormat="1">
      <c r="A214" s="264"/>
      <c r="B214" s="264"/>
      <c r="C214" s="264"/>
      <c r="D214" s="264"/>
      <c r="E214" s="497"/>
      <c r="F214" s="264"/>
      <c r="G214" s="264"/>
      <c r="H214" s="345"/>
      <c r="I214" s="345"/>
      <c r="J214" s="264"/>
      <c r="K214" s="264"/>
      <c r="L214" s="264"/>
      <c r="M214" s="264"/>
      <c r="N214" s="264"/>
      <c r="O214" s="264"/>
      <c r="P214" s="264"/>
      <c r="Q214" s="264"/>
      <c r="R214" s="264"/>
    </row>
    <row r="215" spans="1:18" s="146" customFormat="1">
      <c r="A215" s="264"/>
      <c r="B215" s="264"/>
      <c r="C215" s="264"/>
      <c r="D215" s="264"/>
      <c r="E215" s="497"/>
      <c r="F215" s="264"/>
      <c r="G215" s="264"/>
      <c r="H215" s="345"/>
      <c r="I215" s="345"/>
      <c r="J215" s="264"/>
      <c r="K215" s="264"/>
      <c r="L215" s="264"/>
      <c r="M215" s="264"/>
      <c r="N215" s="264"/>
      <c r="O215" s="264"/>
      <c r="P215" s="264"/>
      <c r="Q215" s="264"/>
      <c r="R215" s="264"/>
    </row>
    <row r="216" spans="1:18" s="146" customFormat="1">
      <c r="A216" s="264"/>
      <c r="B216" s="264"/>
      <c r="C216" s="264"/>
      <c r="D216" s="264"/>
      <c r="E216" s="497"/>
      <c r="F216" s="264"/>
      <c r="G216" s="264"/>
      <c r="H216" s="345"/>
      <c r="I216" s="345"/>
      <c r="J216" s="264"/>
      <c r="K216" s="264"/>
      <c r="L216" s="264"/>
      <c r="M216" s="264"/>
      <c r="N216" s="264"/>
      <c r="O216" s="264"/>
      <c r="P216" s="264"/>
      <c r="Q216" s="264"/>
      <c r="R216" s="264"/>
    </row>
    <row r="217" spans="1:18" s="146" customFormat="1">
      <c r="A217" s="264"/>
      <c r="B217" s="264"/>
      <c r="C217" s="264"/>
      <c r="D217" s="264"/>
      <c r="E217" s="497"/>
      <c r="F217" s="264"/>
      <c r="G217" s="264"/>
      <c r="H217" s="345"/>
      <c r="I217" s="345"/>
      <c r="J217" s="264"/>
      <c r="K217" s="264"/>
      <c r="L217" s="264"/>
      <c r="M217" s="264"/>
      <c r="N217" s="264"/>
      <c r="O217" s="264"/>
      <c r="P217" s="264"/>
      <c r="Q217" s="264"/>
      <c r="R217" s="264"/>
    </row>
    <row r="218" spans="1:18" s="146" customFormat="1">
      <c r="A218" s="264"/>
      <c r="B218" s="264"/>
      <c r="C218" s="264"/>
      <c r="D218" s="264"/>
      <c r="E218" s="497"/>
      <c r="F218" s="264"/>
      <c r="G218" s="264"/>
      <c r="H218" s="345"/>
      <c r="I218" s="345"/>
      <c r="J218" s="264"/>
      <c r="K218" s="264"/>
      <c r="L218" s="264"/>
      <c r="M218" s="264"/>
      <c r="N218" s="264"/>
      <c r="O218" s="264"/>
      <c r="P218" s="264"/>
      <c r="Q218" s="264"/>
      <c r="R218" s="264"/>
    </row>
    <row r="219" spans="1:18" s="146" customFormat="1">
      <c r="A219" s="264"/>
      <c r="B219" s="264"/>
      <c r="C219" s="264"/>
      <c r="D219" s="264"/>
      <c r="E219" s="497"/>
      <c r="F219" s="264"/>
      <c r="G219" s="264"/>
      <c r="H219" s="345"/>
      <c r="I219" s="345"/>
      <c r="J219" s="264"/>
      <c r="K219" s="264"/>
      <c r="L219" s="264"/>
      <c r="M219" s="264"/>
      <c r="N219" s="264"/>
      <c r="O219" s="264"/>
      <c r="P219" s="264"/>
      <c r="Q219" s="264"/>
      <c r="R219" s="264"/>
    </row>
    <row r="220" spans="1:18" s="146" customFormat="1">
      <c r="A220" s="264"/>
      <c r="B220" s="264"/>
      <c r="C220" s="264"/>
      <c r="D220" s="264"/>
      <c r="E220" s="497"/>
      <c r="F220" s="264"/>
      <c r="G220" s="264"/>
      <c r="H220" s="345"/>
      <c r="I220" s="345"/>
      <c r="J220" s="264"/>
      <c r="K220" s="264"/>
      <c r="L220" s="264"/>
      <c r="M220" s="264"/>
      <c r="N220" s="264"/>
      <c r="O220" s="264"/>
      <c r="P220" s="264"/>
      <c r="Q220" s="264"/>
      <c r="R220" s="264"/>
    </row>
    <row r="221" spans="1:18" s="146" customFormat="1">
      <c r="A221" s="264"/>
      <c r="B221" s="264"/>
      <c r="C221" s="264"/>
      <c r="D221" s="264"/>
      <c r="E221" s="497"/>
      <c r="F221" s="264"/>
      <c r="G221" s="264"/>
      <c r="H221" s="345"/>
      <c r="I221" s="345"/>
      <c r="J221" s="264"/>
      <c r="K221" s="264"/>
      <c r="L221" s="264"/>
      <c r="M221" s="264"/>
      <c r="N221" s="264"/>
      <c r="O221" s="264"/>
      <c r="P221" s="264"/>
      <c r="Q221" s="264"/>
      <c r="R221" s="264"/>
    </row>
    <row r="222" spans="1:18" s="146" customFormat="1">
      <c r="A222" s="264"/>
      <c r="B222" s="264"/>
      <c r="C222" s="264"/>
      <c r="D222" s="264"/>
      <c r="E222" s="497"/>
      <c r="F222" s="264"/>
      <c r="G222" s="264"/>
      <c r="H222" s="345"/>
      <c r="I222" s="345"/>
      <c r="J222" s="264"/>
      <c r="K222" s="264"/>
      <c r="L222" s="264"/>
      <c r="M222" s="264"/>
      <c r="N222" s="264"/>
      <c r="O222" s="264"/>
      <c r="P222" s="264"/>
      <c r="Q222" s="264"/>
      <c r="R222" s="264"/>
    </row>
    <row r="223" spans="1:18" s="146" customFormat="1">
      <c r="A223" s="264"/>
      <c r="B223" s="264"/>
      <c r="C223" s="264"/>
      <c r="D223" s="264"/>
      <c r="E223" s="497"/>
      <c r="F223" s="264"/>
      <c r="G223" s="264"/>
      <c r="H223" s="345"/>
      <c r="I223" s="345"/>
      <c r="J223" s="264"/>
      <c r="K223" s="264"/>
      <c r="L223" s="264"/>
      <c r="M223" s="264"/>
      <c r="N223" s="264"/>
      <c r="O223" s="264"/>
      <c r="P223" s="264"/>
      <c r="Q223" s="264"/>
      <c r="R223" s="264"/>
    </row>
    <row r="224" spans="1:18" s="146" customFormat="1">
      <c r="A224" s="264"/>
      <c r="B224" s="264"/>
      <c r="C224" s="264"/>
      <c r="D224" s="264"/>
      <c r="E224" s="497"/>
      <c r="F224" s="264"/>
      <c r="G224" s="264"/>
      <c r="H224" s="345"/>
      <c r="I224" s="345"/>
      <c r="J224" s="264"/>
      <c r="K224" s="264"/>
      <c r="L224" s="264"/>
      <c r="M224" s="264"/>
      <c r="N224" s="264"/>
      <c r="O224" s="264"/>
      <c r="P224" s="264"/>
      <c r="Q224" s="264"/>
      <c r="R224" s="264"/>
    </row>
    <row r="225" spans="1:18" s="146" customFormat="1">
      <c r="A225" s="264"/>
      <c r="B225" s="264"/>
      <c r="C225" s="264"/>
      <c r="D225" s="264"/>
      <c r="E225" s="497"/>
      <c r="F225" s="264"/>
      <c r="G225" s="264"/>
      <c r="H225" s="345"/>
      <c r="I225" s="345"/>
      <c r="J225" s="264"/>
      <c r="K225" s="264"/>
      <c r="L225" s="264"/>
      <c r="M225" s="264"/>
      <c r="N225" s="264"/>
      <c r="O225" s="264"/>
      <c r="P225" s="264"/>
      <c r="Q225" s="264"/>
      <c r="R225" s="264"/>
    </row>
    <row r="226" spans="1:18" s="146" customFormat="1">
      <c r="A226" s="264"/>
      <c r="B226" s="264"/>
      <c r="C226" s="264"/>
      <c r="D226" s="264"/>
      <c r="E226" s="497"/>
      <c r="F226" s="264"/>
      <c r="G226" s="264"/>
      <c r="H226" s="345"/>
      <c r="I226" s="345"/>
      <c r="J226" s="264"/>
      <c r="K226" s="264"/>
      <c r="L226" s="264"/>
      <c r="M226" s="264"/>
      <c r="N226" s="264"/>
      <c r="O226" s="264"/>
      <c r="P226" s="264"/>
      <c r="Q226" s="264"/>
      <c r="R226" s="264"/>
    </row>
    <row r="227" spans="1:18" s="146" customFormat="1">
      <c r="A227" s="264"/>
      <c r="B227" s="264"/>
      <c r="C227" s="264"/>
      <c r="D227" s="264"/>
      <c r="E227" s="497"/>
      <c r="F227" s="264"/>
      <c r="G227" s="264"/>
      <c r="H227" s="345"/>
      <c r="I227" s="345"/>
      <c r="J227" s="264"/>
      <c r="K227" s="264"/>
      <c r="L227" s="264"/>
      <c r="M227" s="264"/>
      <c r="N227" s="264"/>
      <c r="O227" s="264"/>
      <c r="P227" s="264"/>
      <c r="Q227" s="264"/>
      <c r="R227" s="264"/>
    </row>
    <row r="228" spans="1:18" s="146" customFormat="1">
      <c r="A228" s="264"/>
      <c r="B228" s="264"/>
      <c r="C228" s="264"/>
      <c r="D228" s="264"/>
      <c r="E228" s="497"/>
      <c r="F228" s="264"/>
      <c r="G228" s="264"/>
      <c r="H228" s="345"/>
      <c r="I228" s="345"/>
      <c r="J228" s="264"/>
      <c r="K228" s="264"/>
      <c r="L228" s="264"/>
      <c r="M228" s="264"/>
      <c r="N228" s="264"/>
      <c r="O228" s="264"/>
      <c r="P228" s="264"/>
      <c r="Q228" s="264"/>
      <c r="R228" s="264"/>
    </row>
    <row r="229" spans="1:18" s="146" customFormat="1">
      <c r="A229" s="264"/>
      <c r="B229" s="264"/>
      <c r="C229" s="264"/>
      <c r="D229" s="264"/>
      <c r="E229" s="497"/>
      <c r="F229" s="264"/>
      <c r="G229" s="264"/>
      <c r="H229" s="345"/>
      <c r="I229" s="345"/>
      <c r="J229" s="264"/>
      <c r="K229" s="264"/>
      <c r="L229" s="264"/>
      <c r="M229" s="264"/>
      <c r="N229" s="264"/>
      <c r="O229" s="264"/>
      <c r="P229" s="264"/>
      <c r="Q229" s="264"/>
      <c r="R229" s="264"/>
    </row>
    <row r="230" spans="1:18" s="146" customFormat="1">
      <c r="A230" s="264"/>
      <c r="B230" s="264"/>
      <c r="C230" s="264"/>
      <c r="D230" s="264"/>
      <c r="E230" s="497"/>
      <c r="F230" s="264"/>
      <c r="G230" s="264"/>
      <c r="H230" s="345"/>
      <c r="I230" s="345"/>
      <c r="J230" s="264"/>
      <c r="K230" s="264"/>
      <c r="L230" s="264"/>
      <c r="M230" s="264"/>
      <c r="N230" s="264"/>
      <c r="O230" s="264"/>
      <c r="P230" s="264"/>
      <c r="Q230" s="264"/>
      <c r="R230" s="264"/>
    </row>
    <row r="231" spans="1:18" s="146" customFormat="1">
      <c r="A231" s="264"/>
      <c r="B231" s="264"/>
      <c r="C231" s="264"/>
      <c r="D231" s="264"/>
      <c r="E231" s="497"/>
      <c r="F231" s="264"/>
      <c r="G231" s="264"/>
      <c r="H231" s="345"/>
      <c r="I231" s="345"/>
      <c r="J231" s="264"/>
      <c r="K231" s="264"/>
      <c r="L231" s="264"/>
      <c r="M231" s="264"/>
      <c r="N231" s="264"/>
      <c r="O231" s="264"/>
      <c r="P231" s="264"/>
      <c r="Q231" s="264"/>
      <c r="R231" s="264"/>
    </row>
    <row r="232" spans="1:18" s="146" customFormat="1">
      <c r="A232" s="264"/>
      <c r="B232" s="264"/>
      <c r="C232" s="264"/>
      <c r="D232" s="264"/>
      <c r="E232" s="497"/>
      <c r="F232" s="264"/>
      <c r="G232" s="264"/>
      <c r="H232" s="345"/>
      <c r="I232" s="345"/>
      <c r="J232" s="264"/>
      <c r="K232" s="264"/>
      <c r="L232" s="264"/>
      <c r="M232" s="264"/>
      <c r="N232" s="264"/>
      <c r="O232" s="264"/>
      <c r="P232" s="264"/>
      <c r="Q232" s="264"/>
      <c r="R232" s="264"/>
    </row>
    <row r="233" spans="1:18" s="146" customFormat="1">
      <c r="A233" s="264"/>
      <c r="B233" s="264"/>
      <c r="C233" s="264"/>
      <c r="D233" s="264"/>
      <c r="E233" s="497"/>
      <c r="F233" s="264"/>
      <c r="G233" s="264"/>
      <c r="H233" s="345"/>
      <c r="I233" s="345"/>
      <c r="J233" s="264"/>
      <c r="K233" s="264"/>
      <c r="L233" s="264"/>
      <c r="M233" s="264"/>
      <c r="N233" s="264"/>
      <c r="O233" s="264"/>
      <c r="P233" s="264"/>
      <c r="Q233" s="264"/>
      <c r="R233" s="264"/>
    </row>
    <row r="234" spans="1:18" s="146" customFormat="1">
      <c r="A234" s="264"/>
      <c r="B234" s="264"/>
      <c r="C234" s="264"/>
      <c r="D234" s="264"/>
      <c r="E234" s="497"/>
      <c r="F234" s="264"/>
      <c r="G234" s="264"/>
      <c r="H234" s="345"/>
      <c r="I234" s="345"/>
      <c r="J234" s="264"/>
      <c r="K234" s="264"/>
      <c r="L234" s="264"/>
      <c r="M234" s="264"/>
      <c r="N234" s="264"/>
      <c r="O234" s="264"/>
      <c r="P234" s="264"/>
      <c r="Q234" s="264"/>
      <c r="R234" s="264"/>
    </row>
    <row r="235" spans="1:18" s="146" customFormat="1">
      <c r="A235" s="264"/>
      <c r="B235" s="264"/>
      <c r="C235" s="264"/>
      <c r="D235" s="264"/>
      <c r="E235" s="497"/>
      <c r="F235" s="264"/>
      <c r="G235" s="264"/>
      <c r="H235" s="345"/>
      <c r="I235" s="345"/>
      <c r="J235" s="264"/>
      <c r="K235" s="264"/>
      <c r="L235" s="264"/>
      <c r="M235" s="264"/>
      <c r="N235" s="264"/>
      <c r="O235" s="264"/>
      <c r="P235" s="264"/>
      <c r="Q235" s="264"/>
      <c r="R235" s="264"/>
    </row>
    <row r="236" spans="1:18" s="146" customFormat="1">
      <c r="A236" s="264"/>
      <c r="B236" s="264"/>
      <c r="C236" s="264"/>
      <c r="D236" s="264"/>
      <c r="E236" s="497"/>
      <c r="F236" s="264"/>
      <c r="G236" s="264"/>
      <c r="H236" s="345"/>
      <c r="I236" s="345"/>
      <c r="J236" s="264"/>
      <c r="K236" s="264"/>
      <c r="L236" s="264"/>
      <c r="M236" s="264"/>
      <c r="N236" s="264"/>
      <c r="O236" s="264"/>
      <c r="P236" s="264"/>
      <c r="Q236" s="264"/>
      <c r="R236" s="264"/>
    </row>
    <row r="237" spans="1:18" s="146" customFormat="1">
      <c r="A237" s="264"/>
      <c r="B237" s="264"/>
      <c r="C237" s="264"/>
      <c r="D237" s="264"/>
      <c r="E237" s="497"/>
      <c r="F237" s="264"/>
      <c r="G237" s="264"/>
      <c r="H237" s="345"/>
      <c r="I237" s="345"/>
      <c r="J237" s="264"/>
      <c r="K237" s="264"/>
      <c r="L237" s="264"/>
      <c r="M237" s="264"/>
      <c r="N237" s="264"/>
      <c r="O237" s="264"/>
      <c r="P237" s="264"/>
      <c r="Q237" s="264"/>
      <c r="R237" s="264"/>
    </row>
    <row r="238" spans="1:18" s="146" customFormat="1">
      <c r="A238" s="264"/>
      <c r="B238" s="264"/>
      <c r="C238" s="264"/>
      <c r="D238" s="264"/>
      <c r="E238" s="497"/>
      <c r="F238" s="264"/>
      <c r="G238" s="264"/>
      <c r="H238" s="345"/>
      <c r="I238" s="345"/>
      <c r="J238" s="264"/>
      <c r="K238" s="264"/>
      <c r="L238" s="264"/>
      <c r="M238" s="264"/>
      <c r="N238" s="264"/>
      <c r="O238" s="264"/>
      <c r="P238" s="264"/>
      <c r="Q238" s="264"/>
      <c r="R238" s="264"/>
    </row>
    <row r="239" spans="1:18" s="146" customFormat="1">
      <c r="A239" s="264"/>
      <c r="B239" s="264"/>
      <c r="C239" s="264"/>
      <c r="D239" s="264"/>
      <c r="E239" s="497"/>
      <c r="F239" s="264"/>
      <c r="G239" s="264"/>
      <c r="H239" s="345"/>
      <c r="I239" s="345"/>
      <c r="J239" s="264"/>
      <c r="K239" s="264"/>
      <c r="L239" s="264"/>
      <c r="M239" s="264"/>
      <c r="N239" s="264"/>
      <c r="O239" s="264"/>
      <c r="P239" s="264"/>
      <c r="Q239" s="264"/>
      <c r="R239" s="264"/>
    </row>
    <row r="240" spans="1:18" s="146" customFormat="1">
      <c r="A240" s="264"/>
      <c r="B240" s="264"/>
      <c r="C240" s="264"/>
      <c r="D240" s="264"/>
      <c r="E240" s="497"/>
      <c r="F240" s="264"/>
      <c r="G240" s="264"/>
      <c r="H240" s="345"/>
      <c r="I240" s="345"/>
      <c r="J240" s="264"/>
      <c r="K240" s="264"/>
      <c r="L240" s="264"/>
      <c r="M240" s="264"/>
      <c r="N240" s="264"/>
      <c r="O240" s="264"/>
      <c r="P240" s="264"/>
      <c r="Q240" s="264"/>
      <c r="R240" s="264"/>
    </row>
    <row r="241" spans="1:18" s="146" customFormat="1">
      <c r="A241" s="264"/>
      <c r="B241" s="264"/>
      <c r="C241" s="264"/>
      <c r="D241" s="264"/>
      <c r="E241" s="497"/>
      <c r="F241" s="264"/>
      <c r="G241" s="264"/>
      <c r="H241" s="345"/>
      <c r="I241" s="345"/>
      <c r="J241" s="264"/>
      <c r="K241" s="264"/>
      <c r="L241" s="264"/>
      <c r="M241" s="264"/>
      <c r="N241" s="264"/>
      <c r="O241" s="264"/>
      <c r="P241" s="264"/>
      <c r="Q241" s="264"/>
      <c r="R241" s="264"/>
    </row>
    <row r="242" spans="1:18" s="146" customFormat="1">
      <c r="A242" s="264"/>
      <c r="B242" s="264"/>
      <c r="C242" s="264"/>
      <c r="D242" s="264"/>
      <c r="E242" s="497"/>
      <c r="F242" s="264"/>
      <c r="G242" s="264"/>
      <c r="H242" s="345"/>
      <c r="I242" s="345"/>
      <c r="J242" s="264"/>
      <c r="K242" s="264"/>
      <c r="L242" s="264"/>
      <c r="M242" s="264"/>
      <c r="N242" s="264"/>
      <c r="O242" s="264"/>
      <c r="P242" s="264"/>
      <c r="Q242" s="264"/>
      <c r="R242" s="264"/>
    </row>
    <row r="243" spans="1:18" s="146" customFormat="1">
      <c r="A243" s="264"/>
      <c r="B243" s="264"/>
      <c r="C243" s="264"/>
      <c r="D243" s="264"/>
      <c r="E243" s="497"/>
      <c r="F243" s="264"/>
      <c r="G243" s="264"/>
      <c r="H243" s="345"/>
      <c r="I243" s="345"/>
      <c r="J243" s="264"/>
      <c r="K243" s="264"/>
      <c r="L243" s="264"/>
      <c r="M243" s="264"/>
      <c r="N243" s="264"/>
      <c r="O243" s="264"/>
      <c r="P243" s="264"/>
      <c r="Q243" s="264"/>
      <c r="R243" s="264"/>
    </row>
    <row r="244" spans="1:18" s="146" customFormat="1">
      <c r="A244" s="264"/>
      <c r="B244" s="264"/>
      <c r="C244" s="264"/>
      <c r="D244" s="264"/>
      <c r="E244" s="497"/>
      <c r="F244" s="264"/>
      <c r="G244" s="264"/>
      <c r="H244" s="345"/>
      <c r="I244" s="345"/>
      <c r="J244" s="264"/>
      <c r="K244" s="264"/>
      <c r="L244" s="264"/>
      <c r="M244" s="264"/>
      <c r="N244" s="264"/>
      <c r="O244" s="264"/>
      <c r="P244" s="264"/>
      <c r="Q244" s="264"/>
      <c r="R244" s="264"/>
    </row>
    <row r="245" spans="1:18" s="146" customFormat="1">
      <c r="A245" s="264"/>
      <c r="B245" s="264"/>
      <c r="C245" s="264"/>
      <c r="D245" s="264"/>
      <c r="E245" s="497"/>
      <c r="F245" s="264"/>
      <c r="G245" s="264"/>
      <c r="H245" s="345"/>
      <c r="I245" s="345"/>
      <c r="J245" s="264"/>
      <c r="K245" s="264"/>
      <c r="L245" s="264"/>
      <c r="M245" s="264"/>
      <c r="N245" s="264"/>
      <c r="O245" s="264"/>
      <c r="P245" s="264"/>
      <c r="Q245" s="264"/>
      <c r="R245" s="264"/>
    </row>
    <row r="246" spans="1:18" s="146" customFormat="1">
      <c r="A246" s="264"/>
      <c r="B246" s="264"/>
      <c r="C246" s="264"/>
      <c r="D246" s="264"/>
      <c r="E246" s="497"/>
      <c r="F246" s="264"/>
      <c r="G246" s="264"/>
      <c r="H246" s="345"/>
      <c r="I246" s="345"/>
      <c r="J246" s="264"/>
      <c r="K246" s="264"/>
      <c r="L246" s="264"/>
      <c r="M246" s="264"/>
      <c r="N246" s="264"/>
      <c r="O246" s="264"/>
      <c r="P246" s="264"/>
      <c r="Q246" s="264"/>
      <c r="R246" s="264"/>
    </row>
    <row r="247" spans="1:18" s="146" customFormat="1">
      <c r="A247" s="264"/>
      <c r="B247" s="264"/>
      <c r="C247" s="264"/>
      <c r="D247" s="264"/>
      <c r="E247" s="497"/>
      <c r="F247" s="264"/>
      <c r="G247" s="264"/>
      <c r="H247" s="345"/>
      <c r="I247" s="345"/>
      <c r="J247" s="264"/>
      <c r="K247" s="264"/>
      <c r="L247" s="264"/>
      <c r="M247" s="264"/>
      <c r="N247" s="264"/>
      <c r="O247" s="264"/>
      <c r="P247" s="264"/>
      <c r="Q247" s="264"/>
      <c r="R247" s="264"/>
    </row>
    <row r="248" spans="1:18" s="146" customFormat="1">
      <c r="A248" s="264"/>
      <c r="B248" s="264"/>
      <c r="C248" s="264"/>
      <c r="D248" s="264"/>
      <c r="E248" s="497"/>
      <c r="F248" s="264"/>
      <c r="G248" s="264"/>
      <c r="H248" s="345"/>
      <c r="I248" s="345"/>
      <c r="J248" s="264"/>
      <c r="K248" s="264"/>
      <c r="L248" s="264"/>
      <c r="M248" s="264"/>
      <c r="N248" s="264"/>
      <c r="O248" s="264"/>
      <c r="P248" s="264"/>
      <c r="Q248" s="264"/>
      <c r="R248" s="264"/>
    </row>
    <row r="249" spans="1:18" s="146" customFormat="1">
      <c r="A249" s="264"/>
      <c r="B249" s="264"/>
      <c r="C249" s="264"/>
      <c r="D249" s="264"/>
      <c r="E249" s="497"/>
      <c r="F249" s="264"/>
      <c r="G249" s="264"/>
      <c r="H249" s="345"/>
      <c r="I249" s="345"/>
      <c r="J249" s="264"/>
      <c r="K249" s="264"/>
      <c r="L249" s="264"/>
      <c r="M249" s="264"/>
      <c r="N249" s="264"/>
      <c r="O249" s="264"/>
      <c r="P249" s="264"/>
      <c r="Q249" s="264"/>
      <c r="R249" s="264"/>
    </row>
    <row r="250" spans="1:18" s="146" customFormat="1">
      <c r="A250" s="264"/>
      <c r="B250" s="264"/>
      <c r="C250" s="264"/>
      <c r="D250" s="264"/>
      <c r="E250" s="497"/>
      <c r="F250" s="264"/>
      <c r="G250" s="264"/>
      <c r="H250" s="345"/>
      <c r="I250" s="345"/>
      <c r="J250" s="264"/>
      <c r="K250" s="264"/>
      <c r="L250" s="264"/>
      <c r="M250" s="264"/>
      <c r="N250" s="264"/>
      <c r="O250" s="264"/>
      <c r="P250" s="264"/>
      <c r="Q250" s="264"/>
      <c r="R250" s="264"/>
    </row>
    <row r="251" spans="1:18" s="146" customFormat="1">
      <c r="A251" s="264"/>
      <c r="B251" s="264"/>
      <c r="C251" s="264"/>
      <c r="D251" s="264"/>
      <c r="E251" s="497"/>
      <c r="F251" s="264"/>
      <c r="G251" s="264"/>
      <c r="H251" s="345"/>
      <c r="I251" s="345"/>
      <c r="J251" s="264"/>
      <c r="K251" s="264"/>
      <c r="L251" s="264"/>
      <c r="M251" s="264"/>
      <c r="N251" s="264"/>
      <c r="O251" s="264"/>
      <c r="P251" s="264"/>
      <c r="Q251" s="264"/>
      <c r="R251" s="264"/>
    </row>
    <row r="252" spans="1:18" s="146" customFormat="1">
      <c r="A252" s="264"/>
      <c r="B252" s="264"/>
      <c r="C252" s="264"/>
      <c r="D252" s="264"/>
      <c r="E252" s="497"/>
      <c r="F252" s="264"/>
      <c r="G252" s="264"/>
      <c r="H252" s="345"/>
      <c r="I252" s="345"/>
      <c r="J252" s="264"/>
      <c r="K252" s="264"/>
      <c r="L252" s="264"/>
      <c r="M252" s="264"/>
      <c r="N252" s="264"/>
      <c r="O252" s="264"/>
      <c r="P252" s="264"/>
      <c r="Q252" s="264"/>
      <c r="R252" s="264"/>
    </row>
    <row r="253" spans="1:18" s="146" customFormat="1">
      <c r="A253" s="264"/>
      <c r="B253" s="264"/>
      <c r="C253" s="264"/>
      <c r="D253" s="264"/>
      <c r="E253" s="497"/>
      <c r="F253" s="264"/>
      <c r="G253" s="264"/>
      <c r="H253" s="345"/>
      <c r="I253" s="345"/>
      <c r="J253" s="264"/>
      <c r="K253" s="264"/>
      <c r="L253" s="264"/>
      <c r="M253" s="264"/>
      <c r="N253" s="264"/>
      <c r="O253" s="264"/>
      <c r="P253" s="264"/>
      <c r="Q253" s="264"/>
      <c r="R253" s="264"/>
    </row>
    <row r="254" spans="1:18" s="146" customFormat="1">
      <c r="A254" s="264"/>
      <c r="B254" s="264"/>
      <c r="C254" s="264"/>
      <c r="D254" s="264"/>
      <c r="E254" s="497"/>
      <c r="F254" s="264"/>
      <c r="G254" s="264"/>
      <c r="H254" s="345"/>
      <c r="I254" s="345"/>
      <c r="J254" s="264"/>
      <c r="K254" s="264"/>
      <c r="L254" s="264"/>
      <c r="M254" s="264"/>
      <c r="N254" s="264"/>
      <c r="O254" s="264"/>
      <c r="P254" s="264"/>
      <c r="Q254" s="264"/>
      <c r="R254" s="264"/>
    </row>
    <row r="255" spans="1:18" s="146" customFormat="1">
      <c r="A255" s="264"/>
      <c r="B255" s="264"/>
      <c r="C255" s="264"/>
      <c r="D255" s="264"/>
      <c r="E255" s="497"/>
      <c r="F255" s="264"/>
      <c r="G255" s="264"/>
      <c r="H255" s="345"/>
      <c r="I255" s="345"/>
      <c r="J255" s="264"/>
      <c r="K255" s="264"/>
      <c r="L255" s="264"/>
      <c r="M255" s="264"/>
      <c r="N255" s="264"/>
      <c r="O255" s="264"/>
      <c r="P255" s="264"/>
      <c r="Q255" s="264"/>
      <c r="R255" s="264"/>
    </row>
    <row r="256" spans="1:18" s="146" customFormat="1">
      <c r="A256" s="264"/>
      <c r="B256" s="264"/>
      <c r="C256" s="264"/>
      <c r="D256" s="264"/>
      <c r="E256" s="497"/>
      <c r="F256" s="264"/>
      <c r="G256" s="264"/>
      <c r="H256" s="345"/>
      <c r="I256" s="345"/>
      <c r="J256" s="264"/>
      <c r="K256" s="264"/>
      <c r="L256" s="264"/>
      <c r="M256" s="264"/>
      <c r="N256" s="264"/>
      <c r="O256" s="264"/>
      <c r="P256" s="264"/>
      <c r="Q256" s="264"/>
      <c r="R256" s="264"/>
    </row>
    <row r="257" spans="1:18" s="146" customFormat="1">
      <c r="A257" s="264"/>
      <c r="B257" s="264"/>
      <c r="C257" s="264"/>
      <c r="D257" s="264"/>
      <c r="E257" s="497"/>
      <c r="F257" s="264"/>
      <c r="G257" s="264"/>
      <c r="H257" s="345"/>
      <c r="I257" s="345"/>
      <c r="J257" s="264"/>
      <c r="K257" s="264"/>
      <c r="L257" s="264"/>
      <c r="M257" s="264"/>
      <c r="N257" s="264"/>
      <c r="O257" s="264"/>
      <c r="P257" s="264"/>
      <c r="Q257" s="264"/>
      <c r="R257" s="264"/>
    </row>
    <row r="258" spans="1:18" s="146" customFormat="1">
      <c r="A258" s="264"/>
      <c r="B258" s="264"/>
      <c r="C258" s="264"/>
      <c r="D258" s="264"/>
      <c r="E258" s="497"/>
      <c r="F258" s="264"/>
      <c r="G258" s="264"/>
      <c r="H258" s="345"/>
      <c r="I258" s="345"/>
      <c r="J258" s="264"/>
      <c r="K258" s="264"/>
      <c r="L258" s="264"/>
      <c r="M258" s="264"/>
      <c r="N258" s="264"/>
      <c r="O258" s="264"/>
      <c r="P258" s="264"/>
      <c r="Q258" s="264"/>
      <c r="R258" s="264"/>
    </row>
    <row r="259" spans="1:18" s="146" customFormat="1">
      <c r="A259" s="264"/>
      <c r="B259" s="264"/>
      <c r="C259" s="264"/>
      <c r="D259" s="264"/>
      <c r="E259" s="497"/>
      <c r="F259" s="264"/>
      <c r="G259" s="264"/>
      <c r="H259" s="345"/>
      <c r="I259" s="345"/>
      <c r="J259" s="264"/>
      <c r="K259" s="264"/>
      <c r="L259" s="264"/>
      <c r="M259" s="264"/>
      <c r="N259" s="264"/>
      <c r="O259" s="264"/>
      <c r="P259" s="264"/>
      <c r="Q259" s="264"/>
      <c r="R259" s="264"/>
    </row>
    <row r="260" spans="1:18" s="146" customFormat="1">
      <c r="A260" s="264"/>
      <c r="B260" s="264"/>
      <c r="C260" s="264"/>
      <c r="D260" s="264"/>
      <c r="E260" s="497"/>
      <c r="F260" s="264"/>
      <c r="G260" s="264"/>
      <c r="H260" s="345"/>
      <c r="I260" s="345"/>
      <c r="J260" s="264"/>
      <c r="K260" s="264"/>
      <c r="L260" s="264"/>
      <c r="M260" s="264"/>
      <c r="N260" s="264"/>
      <c r="O260" s="264"/>
      <c r="P260" s="264"/>
      <c r="Q260" s="264"/>
      <c r="R260" s="264"/>
    </row>
    <row r="261" spans="1:18" s="146" customFormat="1">
      <c r="A261" s="264"/>
      <c r="B261" s="264"/>
      <c r="C261" s="264"/>
      <c r="D261" s="264"/>
      <c r="E261" s="497"/>
      <c r="F261" s="264"/>
      <c r="G261" s="264"/>
      <c r="H261" s="345"/>
      <c r="I261" s="345"/>
      <c r="J261" s="264"/>
      <c r="K261" s="264"/>
      <c r="L261" s="264"/>
      <c r="M261" s="264"/>
      <c r="N261" s="264"/>
      <c r="O261" s="264"/>
      <c r="P261" s="264"/>
      <c r="Q261" s="264"/>
      <c r="R261" s="264"/>
    </row>
    <row r="262" spans="1:18" s="146" customFormat="1">
      <c r="A262" s="264"/>
      <c r="B262" s="264"/>
      <c r="C262" s="264"/>
      <c r="D262" s="264"/>
      <c r="E262" s="497"/>
      <c r="F262" s="264"/>
      <c r="G262" s="264"/>
      <c r="H262" s="345"/>
      <c r="I262" s="345"/>
      <c r="J262" s="264"/>
      <c r="K262" s="264"/>
      <c r="L262" s="264"/>
      <c r="M262" s="264"/>
      <c r="N262" s="264"/>
      <c r="O262" s="264"/>
      <c r="P262" s="264"/>
      <c r="Q262" s="264"/>
      <c r="R262" s="264"/>
    </row>
    <row r="263" spans="1:18" s="146" customFormat="1">
      <c r="A263" s="264"/>
      <c r="B263" s="264"/>
      <c r="C263" s="264"/>
      <c r="D263" s="264"/>
      <c r="E263" s="497"/>
      <c r="F263" s="264"/>
      <c r="G263" s="264"/>
      <c r="H263" s="345"/>
      <c r="I263" s="345"/>
      <c r="J263" s="264"/>
      <c r="K263" s="264"/>
      <c r="L263" s="264"/>
      <c r="M263" s="264"/>
      <c r="N263" s="264"/>
      <c r="O263" s="264"/>
      <c r="P263" s="264"/>
      <c r="Q263" s="264"/>
      <c r="R263" s="264"/>
    </row>
    <row r="264" spans="1:18" s="146" customFormat="1">
      <c r="A264" s="264"/>
      <c r="B264" s="264"/>
      <c r="C264" s="264"/>
      <c r="D264" s="264"/>
      <c r="E264" s="497"/>
      <c r="F264" s="264"/>
      <c r="G264" s="264"/>
      <c r="H264" s="345"/>
      <c r="I264" s="345"/>
      <c r="J264" s="264"/>
      <c r="K264" s="264"/>
      <c r="L264" s="264"/>
      <c r="M264" s="264"/>
      <c r="N264" s="264"/>
      <c r="O264" s="264"/>
      <c r="P264" s="264"/>
      <c r="Q264" s="264"/>
      <c r="R264" s="264"/>
    </row>
    <row r="265" spans="1:18" s="146" customFormat="1">
      <c r="A265" s="264"/>
      <c r="B265" s="264"/>
      <c r="C265" s="264"/>
      <c r="D265" s="264"/>
      <c r="E265" s="497"/>
      <c r="F265" s="264"/>
      <c r="G265" s="264"/>
      <c r="H265" s="345"/>
      <c r="I265" s="345"/>
      <c r="J265" s="264"/>
      <c r="K265" s="264"/>
      <c r="L265" s="264"/>
      <c r="M265" s="264"/>
      <c r="N265" s="264"/>
      <c r="O265" s="264"/>
      <c r="P265" s="264"/>
      <c r="Q265" s="264"/>
      <c r="R265" s="264"/>
    </row>
    <row r="266" spans="1:18" s="146" customFormat="1">
      <c r="A266" s="264"/>
      <c r="B266" s="264"/>
      <c r="C266" s="264"/>
      <c r="D266" s="264"/>
      <c r="E266" s="497"/>
      <c r="F266" s="264"/>
      <c r="G266" s="264"/>
      <c r="H266" s="345"/>
      <c r="I266" s="345"/>
      <c r="J266" s="264"/>
      <c r="K266" s="264"/>
      <c r="L266" s="264"/>
      <c r="M266" s="264"/>
      <c r="N266" s="264"/>
      <c r="O266" s="264"/>
      <c r="P266" s="264"/>
      <c r="Q266" s="264"/>
      <c r="R266" s="264"/>
    </row>
    <row r="267" spans="1:18" s="146" customFormat="1">
      <c r="A267" s="264"/>
      <c r="B267" s="264"/>
      <c r="C267" s="264"/>
      <c r="D267" s="264"/>
      <c r="E267" s="497"/>
      <c r="F267" s="264"/>
      <c r="G267" s="264"/>
      <c r="H267" s="345"/>
      <c r="I267" s="345"/>
      <c r="J267" s="264"/>
      <c r="K267" s="264"/>
      <c r="L267" s="264"/>
      <c r="M267" s="264"/>
      <c r="N267" s="264"/>
      <c r="O267" s="264"/>
      <c r="P267" s="264"/>
      <c r="Q267" s="264"/>
      <c r="R267" s="264"/>
    </row>
    <row r="268" spans="1:18" s="146" customFormat="1">
      <c r="A268" s="264"/>
      <c r="B268" s="264"/>
      <c r="C268" s="264"/>
      <c r="D268" s="264"/>
      <c r="E268" s="497"/>
      <c r="F268" s="264"/>
      <c r="G268" s="264"/>
      <c r="H268" s="345"/>
      <c r="I268" s="345"/>
      <c r="J268" s="264"/>
      <c r="K268" s="264"/>
      <c r="L268" s="264"/>
      <c r="M268" s="264"/>
      <c r="N268" s="264"/>
      <c r="O268" s="264"/>
      <c r="P268" s="264"/>
      <c r="Q268" s="264"/>
      <c r="R268" s="264"/>
    </row>
    <row r="269" spans="1:18" s="146" customFormat="1">
      <c r="A269" s="264"/>
      <c r="B269" s="264"/>
      <c r="C269" s="264"/>
      <c r="D269" s="264"/>
      <c r="E269" s="497"/>
      <c r="F269" s="264"/>
      <c r="G269" s="264"/>
      <c r="H269" s="345"/>
      <c r="I269" s="345"/>
      <c r="J269" s="264"/>
      <c r="K269" s="264"/>
      <c r="L269" s="264"/>
      <c r="M269" s="264"/>
      <c r="N269" s="264"/>
      <c r="O269" s="264"/>
      <c r="P269" s="264"/>
      <c r="Q269" s="264"/>
      <c r="R269" s="264"/>
    </row>
    <row r="270" spans="1:18" s="146" customFormat="1">
      <c r="A270" s="264"/>
      <c r="B270" s="264"/>
      <c r="C270" s="264"/>
      <c r="D270" s="264"/>
      <c r="E270" s="497"/>
      <c r="F270" s="264"/>
      <c r="G270" s="264"/>
      <c r="H270" s="345"/>
      <c r="I270" s="345"/>
      <c r="J270" s="264"/>
      <c r="K270" s="264"/>
      <c r="L270" s="264"/>
      <c r="M270" s="264"/>
      <c r="N270" s="264"/>
      <c r="O270" s="264"/>
      <c r="P270" s="264"/>
      <c r="Q270" s="264"/>
      <c r="R270" s="264"/>
    </row>
    <row r="271" spans="1:18" s="146" customFormat="1">
      <c r="A271" s="264"/>
      <c r="B271" s="264"/>
      <c r="C271" s="264"/>
      <c r="D271" s="264"/>
      <c r="E271" s="497"/>
      <c r="F271" s="264"/>
      <c r="G271" s="264"/>
      <c r="H271" s="345"/>
      <c r="I271" s="345"/>
      <c r="J271" s="264"/>
      <c r="K271" s="264"/>
      <c r="L271" s="264"/>
      <c r="M271" s="264"/>
      <c r="N271" s="264"/>
      <c r="O271" s="264"/>
      <c r="P271" s="264"/>
      <c r="Q271" s="264"/>
      <c r="R271" s="264"/>
    </row>
    <row r="272" spans="1:18" s="146" customFormat="1">
      <c r="A272" s="264"/>
      <c r="B272" s="264"/>
      <c r="C272" s="264"/>
      <c r="D272" s="264"/>
      <c r="E272" s="497"/>
      <c r="F272" s="264"/>
      <c r="G272" s="264"/>
      <c r="H272" s="345"/>
      <c r="I272" s="345"/>
      <c r="J272" s="264"/>
      <c r="K272" s="264"/>
      <c r="L272" s="264"/>
      <c r="M272" s="264"/>
      <c r="N272" s="264"/>
      <c r="O272" s="264"/>
      <c r="P272" s="264"/>
      <c r="Q272" s="264"/>
      <c r="R272" s="264"/>
    </row>
    <row r="273" spans="1:18" s="146" customFormat="1">
      <c r="A273" s="264"/>
      <c r="B273" s="264"/>
      <c r="C273" s="264"/>
      <c r="D273" s="264"/>
      <c r="E273" s="497"/>
      <c r="F273" s="264"/>
      <c r="G273" s="264"/>
      <c r="H273" s="345"/>
      <c r="I273" s="345"/>
      <c r="J273" s="264"/>
      <c r="K273" s="264"/>
      <c r="L273" s="264"/>
      <c r="M273" s="264"/>
      <c r="N273" s="264"/>
      <c r="O273" s="264"/>
      <c r="P273" s="264"/>
      <c r="Q273" s="264"/>
      <c r="R273" s="264"/>
    </row>
    <row r="274" spans="1:18" s="146" customFormat="1">
      <c r="A274" s="264"/>
      <c r="B274" s="264"/>
      <c r="C274" s="264"/>
      <c r="D274" s="264"/>
      <c r="E274" s="497"/>
      <c r="F274" s="264"/>
      <c r="G274" s="264"/>
      <c r="H274" s="345"/>
      <c r="I274" s="345"/>
      <c r="J274" s="264"/>
      <c r="K274" s="264"/>
      <c r="L274" s="264"/>
      <c r="M274" s="264"/>
      <c r="N274" s="264"/>
      <c r="O274" s="264"/>
      <c r="P274" s="264"/>
      <c r="Q274" s="264"/>
      <c r="R274" s="264"/>
    </row>
    <row r="275" spans="1:18" s="146" customFormat="1">
      <c r="A275" s="264"/>
      <c r="B275" s="264"/>
      <c r="C275" s="264"/>
      <c r="D275" s="264"/>
      <c r="E275" s="497"/>
      <c r="F275" s="264"/>
      <c r="G275" s="264"/>
      <c r="H275" s="345"/>
      <c r="I275" s="345"/>
      <c r="J275" s="264"/>
      <c r="K275" s="264"/>
      <c r="L275" s="264"/>
      <c r="M275" s="264"/>
      <c r="N275" s="264"/>
      <c r="O275" s="264"/>
      <c r="P275" s="264"/>
      <c r="Q275" s="264"/>
      <c r="R275" s="264"/>
    </row>
    <row r="276" spans="1:18" s="146" customFormat="1">
      <c r="A276" s="264"/>
      <c r="B276" s="264"/>
      <c r="C276" s="264"/>
      <c r="D276" s="264"/>
      <c r="E276" s="497"/>
      <c r="F276" s="264"/>
      <c r="G276" s="264"/>
      <c r="H276" s="345"/>
      <c r="I276" s="345"/>
      <c r="J276" s="264"/>
      <c r="K276" s="264"/>
      <c r="L276" s="264"/>
      <c r="M276" s="264"/>
      <c r="N276" s="264"/>
      <c r="O276" s="264"/>
      <c r="P276" s="264"/>
      <c r="Q276" s="264"/>
      <c r="R276" s="264"/>
    </row>
    <row r="277" spans="1:18" s="146" customFormat="1">
      <c r="A277" s="264"/>
      <c r="B277" s="264"/>
      <c r="C277" s="264"/>
      <c r="D277" s="264"/>
      <c r="E277" s="497"/>
      <c r="F277" s="264"/>
      <c r="G277" s="264"/>
      <c r="H277" s="345"/>
      <c r="I277" s="345"/>
      <c r="J277" s="264"/>
      <c r="K277" s="264"/>
      <c r="L277" s="264"/>
      <c r="M277" s="264"/>
      <c r="N277" s="264"/>
      <c r="O277" s="264"/>
      <c r="P277" s="264"/>
      <c r="Q277" s="264"/>
      <c r="R277" s="264"/>
    </row>
    <row r="278" spans="1:18" s="146" customFormat="1">
      <c r="A278" s="264"/>
      <c r="B278" s="264"/>
      <c r="C278" s="264"/>
      <c r="D278" s="264"/>
      <c r="E278" s="497"/>
      <c r="F278" s="264"/>
      <c r="G278" s="264"/>
      <c r="H278" s="345"/>
      <c r="I278" s="345"/>
      <c r="J278" s="264"/>
      <c r="K278" s="264"/>
      <c r="L278" s="264"/>
      <c r="M278" s="264"/>
      <c r="N278" s="264"/>
      <c r="O278" s="264"/>
      <c r="P278" s="264"/>
      <c r="Q278" s="264"/>
      <c r="R278" s="264"/>
    </row>
    <row r="279" spans="1:18" s="146" customFormat="1">
      <c r="A279" s="264"/>
      <c r="B279" s="264"/>
      <c r="C279" s="264"/>
      <c r="D279" s="264"/>
      <c r="E279" s="497"/>
      <c r="F279" s="264"/>
      <c r="G279" s="264"/>
      <c r="H279" s="345"/>
      <c r="I279" s="345"/>
      <c r="J279" s="264"/>
      <c r="K279" s="264"/>
      <c r="L279" s="264"/>
      <c r="M279" s="264"/>
      <c r="N279" s="264"/>
      <c r="O279" s="264"/>
      <c r="P279" s="264"/>
      <c r="Q279" s="264"/>
      <c r="R279" s="264"/>
    </row>
    <row r="280" spans="1:18" s="146" customFormat="1">
      <c r="A280" s="264"/>
      <c r="B280" s="264"/>
      <c r="C280" s="264"/>
      <c r="D280" s="264"/>
      <c r="E280" s="497"/>
      <c r="F280" s="264"/>
      <c r="G280" s="264"/>
      <c r="H280" s="345"/>
      <c r="I280" s="345"/>
      <c r="J280" s="264"/>
      <c r="K280" s="264"/>
      <c r="L280" s="264"/>
      <c r="M280" s="264"/>
      <c r="N280" s="264"/>
      <c r="O280" s="264"/>
      <c r="P280" s="264"/>
      <c r="Q280" s="264"/>
      <c r="R280" s="264"/>
    </row>
    <row r="281" spans="1:18" s="146" customFormat="1">
      <c r="A281" s="264"/>
      <c r="B281" s="264"/>
      <c r="C281" s="264"/>
      <c r="D281" s="264"/>
      <c r="E281" s="497"/>
      <c r="F281" s="264"/>
      <c r="G281" s="264"/>
      <c r="H281" s="345"/>
      <c r="I281" s="345"/>
      <c r="J281" s="264"/>
      <c r="K281" s="264"/>
      <c r="L281" s="264"/>
      <c r="M281" s="264"/>
      <c r="N281" s="264"/>
      <c r="O281" s="264"/>
      <c r="P281" s="264"/>
      <c r="Q281" s="264"/>
      <c r="R281" s="264"/>
    </row>
    <row r="282" spans="1:18" s="146" customFormat="1">
      <c r="A282" s="264"/>
      <c r="B282" s="264"/>
      <c r="C282" s="264"/>
      <c r="D282" s="264"/>
      <c r="E282" s="497"/>
      <c r="F282" s="264"/>
      <c r="G282" s="264"/>
      <c r="H282" s="345"/>
      <c r="I282" s="345"/>
      <c r="J282" s="264"/>
      <c r="K282" s="264"/>
      <c r="L282" s="264"/>
      <c r="M282" s="264"/>
      <c r="N282" s="264"/>
      <c r="O282" s="264"/>
      <c r="P282" s="264"/>
      <c r="Q282" s="264"/>
      <c r="R282" s="264"/>
    </row>
    <row r="283" spans="1:18" s="146" customFormat="1">
      <c r="A283" s="264"/>
      <c r="B283" s="264"/>
      <c r="C283" s="264"/>
      <c r="D283" s="264"/>
      <c r="E283" s="497"/>
      <c r="F283" s="264"/>
      <c r="G283" s="264"/>
      <c r="H283" s="345"/>
      <c r="I283" s="345"/>
      <c r="J283" s="264"/>
      <c r="K283" s="264"/>
      <c r="L283" s="264"/>
      <c r="M283" s="264"/>
      <c r="N283" s="264"/>
      <c r="O283" s="264"/>
      <c r="P283" s="264"/>
      <c r="Q283" s="264"/>
      <c r="R283" s="264"/>
    </row>
    <row r="284" spans="1:18" s="146" customFormat="1">
      <c r="A284" s="264"/>
      <c r="B284" s="264"/>
      <c r="C284" s="264"/>
      <c r="D284" s="264"/>
      <c r="E284" s="497"/>
      <c r="F284" s="264"/>
      <c r="G284" s="264"/>
      <c r="H284" s="345"/>
      <c r="I284" s="345"/>
      <c r="J284" s="264"/>
      <c r="K284" s="264"/>
      <c r="L284" s="264"/>
      <c r="M284" s="264"/>
      <c r="N284" s="264"/>
      <c r="O284" s="264"/>
      <c r="P284" s="264"/>
      <c r="Q284" s="264"/>
      <c r="R284" s="264"/>
    </row>
    <row r="285" spans="1:18" s="146" customFormat="1">
      <c r="A285" s="264"/>
      <c r="B285" s="264"/>
      <c r="C285" s="264"/>
      <c r="D285" s="264"/>
      <c r="E285" s="497"/>
      <c r="F285" s="264"/>
      <c r="G285" s="264"/>
      <c r="H285" s="345"/>
      <c r="I285" s="345"/>
      <c r="J285" s="264"/>
      <c r="K285" s="264"/>
      <c r="L285" s="264"/>
      <c r="M285" s="264"/>
      <c r="N285" s="264"/>
      <c r="O285" s="264"/>
      <c r="P285" s="264"/>
      <c r="Q285" s="264"/>
      <c r="R285" s="264"/>
    </row>
    <row r="286" spans="1:18" s="146" customFormat="1">
      <c r="A286" s="264"/>
      <c r="B286" s="264"/>
      <c r="C286" s="264"/>
      <c r="D286" s="264"/>
      <c r="E286" s="497"/>
      <c r="F286" s="264"/>
      <c r="G286" s="264"/>
      <c r="H286" s="345"/>
      <c r="I286" s="345"/>
      <c r="J286" s="264"/>
      <c r="K286" s="264"/>
      <c r="L286" s="264"/>
      <c r="M286" s="264"/>
      <c r="N286" s="264"/>
      <c r="O286" s="264"/>
      <c r="P286" s="264"/>
      <c r="Q286" s="264"/>
      <c r="R286" s="264"/>
    </row>
    <row r="287" spans="1:18" s="146" customFormat="1">
      <c r="A287" s="264"/>
      <c r="B287" s="264"/>
      <c r="C287" s="264"/>
      <c r="D287" s="264"/>
      <c r="E287" s="497"/>
      <c r="F287" s="264"/>
      <c r="G287" s="264"/>
      <c r="H287" s="345"/>
      <c r="I287" s="345"/>
      <c r="J287" s="264"/>
      <c r="K287" s="264"/>
      <c r="L287" s="264"/>
      <c r="M287" s="264"/>
      <c r="N287" s="264"/>
      <c r="O287" s="264"/>
      <c r="P287" s="264"/>
      <c r="Q287" s="264"/>
      <c r="R287" s="264"/>
    </row>
    <row r="288" spans="1:18" s="146" customFormat="1">
      <c r="A288" s="264"/>
      <c r="B288" s="264"/>
      <c r="C288" s="264"/>
      <c r="D288" s="264"/>
      <c r="E288" s="497"/>
      <c r="F288" s="264"/>
      <c r="G288" s="264"/>
      <c r="H288" s="345"/>
      <c r="I288" s="345"/>
      <c r="J288" s="264"/>
      <c r="K288" s="264"/>
      <c r="L288" s="264"/>
      <c r="M288" s="264"/>
      <c r="N288" s="264"/>
      <c r="O288" s="264"/>
      <c r="P288" s="264"/>
      <c r="Q288" s="264"/>
      <c r="R288" s="264"/>
    </row>
    <row r="289" spans="1:18" s="146" customFormat="1">
      <c r="A289" s="264"/>
      <c r="B289" s="264"/>
      <c r="C289" s="264"/>
      <c r="D289" s="264"/>
      <c r="E289" s="497"/>
      <c r="F289" s="264"/>
      <c r="G289" s="264"/>
      <c r="H289" s="345"/>
      <c r="I289" s="345"/>
      <c r="J289" s="264"/>
      <c r="K289" s="264"/>
      <c r="L289" s="264"/>
      <c r="M289" s="264"/>
      <c r="N289" s="264"/>
      <c r="O289" s="264"/>
      <c r="P289" s="264"/>
      <c r="Q289" s="264"/>
      <c r="R289" s="264"/>
    </row>
    <row r="290" spans="1:18" s="146" customFormat="1">
      <c r="A290" s="264"/>
      <c r="B290" s="264"/>
      <c r="C290" s="264"/>
      <c r="D290" s="264"/>
      <c r="E290" s="497"/>
      <c r="F290" s="264"/>
      <c r="G290" s="264"/>
      <c r="H290" s="345"/>
      <c r="I290" s="345"/>
      <c r="J290" s="264"/>
      <c r="K290" s="264"/>
      <c r="L290" s="264"/>
      <c r="M290" s="264"/>
      <c r="N290" s="264"/>
      <c r="O290" s="264"/>
      <c r="P290" s="264"/>
      <c r="Q290" s="264"/>
      <c r="R290" s="264"/>
    </row>
    <row r="291" spans="1:18" s="146" customFormat="1">
      <c r="A291" s="264"/>
      <c r="B291" s="264"/>
      <c r="C291" s="264"/>
      <c r="D291" s="264"/>
      <c r="E291" s="497"/>
      <c r="F291" s="264"/>
      <c r="G291" s="264"/>
      <c r="H291" s="345"/>
      <c r="I291" s="345"/>
      <c r="J291" s="264"/>
      <c r="K291" s="264"/>
      <c r="L291" s="264"/>
      <c r="M291" s="264"/>
      <c r="N291" s="264"/>
      <c r="O291" s="264"/>
      <c r="P291" s="264"/>
      <c r="Q291" s="264"/>
      <c r="R291" s="264"/>
    </row>
    <row r="292" spans="1:18" s="146" customFormat="1">
      <c r="A292" s="264"/>
      <c r="B292" s="264"/>
      <c r="C292" s="264"/>
      <c r="D292" s="264"/>
      <c r="E292" s="497"/>
      <c r="F292" s="264"/>
      <c r="G292" s="264"/>
      <c r="H292" s="345"/>
      <c r="I292" s="345"/>
      <c r="J292" s="264"/>
      <c r="K292" s="264"/>
      <c r="L292" s="264"/>
      <c r="M292" s="264"/>
      <c r="N292" s="264"/>
      <c r="O292" s="264"/>
      <c r="P292" s="264"/>
      <c r="Q292" s="264"/>
      <c r="R292" s="264"/>
    </row>
    <row r="293" spans="1:18" s="146" customFormat="1">
      <c r="A293" s="264"/>
      <c r="B293" s="264"/>
      <c r="C293" s="264"/>
      <c r="D293" s="264"/>
      <c r="E293" s="497"/>
      <c r="F293" s="264"/>
      <c r="G293" s="264"/>
      <c r="H293" s="345"/>
      <c r="I293" s="345"/>
      <c r="J293" s="264"/>
      <c r="K293" s="264"/>
      <c r="L293" s="264"/>
      <c r="M293" s="264"/>
      <c r="N293" s="264"/>
      <c r="O293" s="264"/>
      <c r="P293" s="264"/>
      <c r="Q293" s="264"/>
      <c r="R293" s="264"/>
    </row>
    <row r="294" spans="1:18" s="146" customFormat="1">
      <c r="A294" s="264"/>
      <c r="B294" s="264"/>
      <c r="C294" s="264"/>
      <c r="D294" s="264"/>
      <c r="E294" s="497"/>
      <c r="F294" s="264"/>
      <c r="G294" s="264"/>
      <c r="H294" s="345"/>
      <c r="I294" s="345"/>
      <c r="J294" s="264"/>
      <c r="K294" s="264"/>
      <c r="L294" s="264"/>
      <c r="M294" s="264"/>
      <c r="N294" s="264"/>
      <c r="O294" s="264"/>
      <c r="P294" s="264"/>
      <c r="Q294" s="264"/>
      <c r="R294" s="264"/>
    </row>
    <row r="295" spans="1:18" s="146" customFormat="1">
      <c r="A295" s="264"/>
      <c r="B295" s="264"/>
      <c r="C295" s="264"/>
      <c r="D295" s="264"/>
      <c r="E295" s="497"/>
      <c r="F295" s="264"/>
      <c r="G295" s="264"/>
      <c r="H295" s="345"/>
      <c r="I295" s="345"/>
      <c r="J295" s="264"/>
      <c r="K295" s="264"/>
      <c r="L295" s="264"/>
      <c r="M295" s="264"/>
      <c r="N295" s="264"/>
      <c r="O295" s="264"/>
      <c r="P295" s="264"/>
      <c r="Q295" s="264"/>
      <c r="R295" s="264"/>
    </row>
    <row r="296" spans="1:18" s="146" customFormat="1">
      <c r="A296" s="264"/>
      <c r="B296" s="264"/>
      <c r="C296" s="264"/>
      <c r="D296" s="264"/>
      <c r="E296" s="497"/>
      <c r="F296" s="264"/>
      <c r="G296" s="264"/>
      <c r="H296" s="345"/>
      <c r="I296" s="345"/>
      <c r="J296" s="264"/>
      <c r="K296" s="264"/>
      <c r="L296" s="264"/>
      <c r="M296" s="264"/>
      <c r="N296" s="264"/>
      <c r="O296" s="264"/>
      <c r="P296" s="264"/>
      <c r="Q296" s="264"/>
      <c r="R296" s="264"/>
    </row>
    <row r="297" spans="1:18" s="146" customFormat="1">
      <c r="A297" s="264"/>
      <c r="B297" s="264"/>
      <c r="C297" s="264"/>
      <c r="D297" s="264"/>
      <c r="E297" s="497"/>
      <c r="F297" s="264"/>
      <c r="G297" s="264"/>
      <c r="H297" s="345"/>
      <c r="I297" s="345"/>
      <c r="J297" s="264"/>
      <c r="K297" s="264"/>
      <c r="L297" s="264"/>
      <c r="M297" s="264"/>
      <c r="N297" s="264"/>
      <c r="O297" s="264"/>
      <c r="P297" s="264"/>
      <c r="Q297" s="264"/>
      <c r="R297" s="264"/>
    </row>
    <row r="298" spans="1:18" s="146" customFormat="1">
      <c r="A298" s="264"/>
      <c r="B298" s="264"/>
      <c r="C298" s="264"/>
      <c r="D298" s="264"/>
      <c r="E298" s="497"/>
      <c r="F298" s="264"/>
      <c r="G298" s="264"/>
      <c r="H298" s="345"/>
      <c r="I298" s="345"/>
      <c r="J298" s="264"/>
      <c r="K298" s="264"/>
      <c r="L298" s="264"/>
      <c r="M298" s="264"/>
      <c r="N298" s="264"/>
      <c r="O298" s="264"/>
      <c r="P298" s="264"/>
      <c r="Q298" s="264"/>
      <c r="R298" s="264"/>
    </row>
    <row r="299" spans="1:18" s="146" customFormat="1">
      <c r="A299" s="264"/>
      <c r="B299" s="264"/>
      <c r="C299" s="264"/>
      <c r="D299" s="264"/>
      <c r="E299" s="497"/>
      <c r="F299" s="264"/>
      <c r="G299" s="264"/>
      <c r="H299" s="345"/>
      <c r="I299" s="345"/>
      <c r="J299" s="264"/>
      <c r="K299" s="264"/>
      <c r="L299" s="264"/>
      <c r="M299" s="264"/>
      <c r="N299" s="264"/>
      <c r="O299" s="264"/>
      <c r="P299" s="264"/>
      <c r="Q299" s="264"/>
      <c r="R299" s="264"/>
    </row>
    <row r="300" spans="1:18" s="146" customFormat="1">
      <c r="A300" s="264"/>
      <c r="B300" s="264"/>
      <c r="C300" s="264"/>
      <c r="D300" s="264"/>
      <c r="E300" s="497"/>
      <c r="F300" s="264"/>
      <c r="G300" s="264"/>
      <c r="H300" s="345"/>
      <c r="I300" s="345"/>
      <c r="J300" s="264"/>
      <c r="K300" s="264"/>
      <c r="L300" s="264"/>
      <c r="M300" s="264"/>
      <c r="N300" s="264"/>
      <c r="O300" s="264"/>
      <c r="P300" s="264"/>
      <c r="Q300" s="264"/>
      <c r="R300" s="264"/>
    </row>
    <row r="301" spans="1:18" s="146" customFormat="1">
      <c r="A301" s="264"/>
      <c r="B301" s="264"/>
      <c r="C301" s="264"/>
      <c r="D301" s="264"/>
      <c r="E301" s="497"/>
      <c r="F301" s="264"/>
      <c r="G301" s="264"/>
      <c r="H301" s="345"/>
      <c r="I301" s="345"/>
      <c r="J301" s="264"/>
      <c r="K301" s="264"/>
      <c r="L301" s="264"/>
      <c r="M301" s="264"/>
      <c r="N301" s="264"/>
      <c r="O301" s="264"/>
      <c r="P301" s="264"/>
      <c r="Q301" s="264"/>
      <c r="R301" s="264"/>
    </row>
    <row r="302" spans="1:18" s="146" customFormat="1">
      <c r="A302" s="264"/>
      <c r="B302" s="264"/>
      <c r="C302" s="264"/>
      <c r="D302" s="264"/>
      <c r="E302" s="497"/>
      <c r="F302" s="264"/>
      <c r="G302" s="264"/>
      <c r="H302" s="345"/>
      <c r="I302" s="345"/>
      <c r="J302" s="264"/>
      <c r="K302" s="264"/>
      <c r="L302" s="264"/>
      <c r="M302" s="264"/>
      <c r="N302" s="264"/>
      <c r="O302" s="264"/>
      <c r="P302" s="264"/>
      <c r="Q302" s="264"/>
      <c r="R302" s="264"/>
    </row>
    <row r="303" spans="1:18" s="146" customFormat="1">
      <c r="A303" s="264"/>
      <c r="B303" s="264"/>
      <c r="C303" s="264"/>
      <c r="D303" s="264"/>
      <c r="E303" s="497"/>
      <c r="F303" s="264"/>
      <c r="G303" s="264"/>
      <c r="H303" s="345"/>
      <c r="I303" s="345"/>
      <c r="J303" s="264"/>
      <c r="K303" s="264"/>
      <c r="L303" s="264"/>
      <c r="M303" s="264"/>
      <c r="N303" s="264"/>
      <c r="O303" s="264"/>
      <c r="P303" s="264"/>
      <c r="Q303" s="264"/>
      <c r="R303" s="264"/>
    </row>
    <row r="304" spans="1:18" s="146" customFormat="1">
      <c r="A304" s="264"/>
      <c r="B304" s="264"/>
      <c r="C304" s="264"/>
      <c r="D304" s="264"/>
      <c r="E304" s="497"/>
      <c r="F304" s="264"/>
      <c r="G304" s="264"/>
      <c r="H304" s="345"/>
      <c r="I304" s="345"/>
      <c r="J304" s="264"/>
      <c r="K304" s="264"/>
      <c r="L304" s="264"/>
      <c r="M304" s="264"/>
      <c r="N304" s="264"/>
      <c r="O304" s="264"/>
      <c r="P304" s="264"/>
      <c r="Q304" s="264"/>
      <c r="R304" s="264"/>
    </row>
    <row r="305" spans="1:18" s="146" customFormat="1">
      <c r="A305" s="264"/>
      <c r="B305" s="264"/>
      <c r="C305" s="264"/>
      <c r="D305" s="264"/>
      <c r="E305" s="497"/>
      <c r="F305" s="264"/>
      <c r="G305" s="264"/>
      <c r="H305" s="345"/>
      <c r="I305" s="345"/>
      <c r="J305" s="264"/>
      <c r="K305" s="264"/>
      <c r="L305" s="264"/>
      <c r="M305" s="264"/>
      <c r="N305" s="264"/>
      <c r="O305" s="264"/>
      <c r="P305" s="264"/>
      <c r="Q305" s="264"/>
      <c r="R305" s="264"/>
    </row>
    <row r="306" spans="1:18" s="146" customFormat="1">
      <c r="A306" s="264"/>
      <c r="B306" s="264"/>
      <c r="C306" s="264"/>
      <c r="D306" s="264"/>
      <c r="E306" s="497"/>
      <c r="F306" s="264"/>
      <c r="G306" s="264"/>
      <c r="H306" s="345"/>
      <c r="I306" s="345"/>
      <c r="J306" s="264"/>
      <c r="K306" s="264"/>
      <c r="L306" s="264"/>
      <c r="M306" s="264"/>
      <c r="N306" s="264"/>
      <c r="O306" s="264"/>
      <c r="P306" s="264"/>
      <c r="Q306" s="264"/>
      <c r="R306" s="264"/>
    </row>
    <row r="307" spans="1:18" s="146" customFormat="1">
      <c r="A307" s="264"/>
      <c r="B307" s="264"/>
      <c r="C307" s="264"/>
      <c r="D307" s="264"/>
      <c r="E307" s="497"/>
      <c r="F307" s="264"/>
      <c r="G307" s="264"/>
      <c r="H307" s="345"/>
      <c r="I307" s="345"/>
      <c r="J307" s="264"/>
      <c r="K307" s="264"/>
      <c r="L307" s="264"/>
      <c r="M307" s="264"/>
      <c r="N307" s="264"/>
      <c r="O307" s="264"/>
      <c r="P307" s="264"/>
      <c r="Q307" s="264"/>
      <c r="R307" s="264"/>
    </row>
    <row r="308" spans="1:18" s="146" customFormat="1">
      <c r="A308" s="264"/>
      <c r="B308" s="264"/>
      <c r="C308" s="264"/>
      <c r="D308" s="264"/>
      <c r="E308" s="497"/>
      <c r="F308" s="264"/>
      <c r="G308" s="264"/>
      <c r="H308" s="345"/>
      <c r="I308" s="345"/>
      <c r="J308" s="264"/>
      <c r="K308" s="264"/>
      <c r="L308" s="264"/>
      <c r="M308" s="264"/>
      <c r="N308" s="264"/>
      <c r="O308" s="264"/>
      <c r="P308" s="264"/>
      <c r="Q308" s="264"/>
      <c r="R308" s="264"/>
    </row>
    <row r="309" spans="1:18" s="146" customFormat="1">
      <c r="A309" s="264"/>
      <c r="B309" s="264"/>
      <c r="C309" s="264"/>
      <c r="D309" s="264"/>
      <c r="E309" s="497"/>
      <c r="F309" s="264"/>
      <c r="G309" s="264"/>
      <c r="H309" s="345"/>
      <c r="I309" s="345"/>
      <c r="J309" s="264"/>
      <c r="K309" s="264"/>
      <c r="L309" s="264"/>
      <c r="M309" s="264"/>
      <c r="N309" s="264"/>
      <c r="O309" s="264"/>
      <c r="P309" s="264"/>
      <c r="Q309" s="264"/>
      <c r="R309" s="264"/>
    </row>
    <row r="310" spans="1:18" s="146" customFormat="1">
      <c r="A310" s="264"/>
      <c r="B310" s="264"/>
      <c r="C310" s="264"/>
      <c r="D310" s="264"/>
      <c r="E310" s="497"/>
      <c r="F310" s="264"/>
      <c r="G310" s="264"/>
      <c r="H310" s="345"/>
      <c r="I310" s="345"/>
      <c r="J310" s="264"/>
      <c r="K310" s="264"/>
      <c r="L310" s="264"/>
      <c r="M310" s="264"/>
      <c r="N310" s="264"/>
      <c r="O310" s="264"/>
      <c r="P310" s="264"/>
      <c r="Q310" s="264"/>
      <c r="R310" s="264"/>
    </row>
    <row r="311" spans="1:18" s="146" customFormat="1">
      <c r="A311" s="264"/>
      <c r="B311" s="264"/>
      <c r="C311" s="264"/>
      <c r="D311" s="264"/>
      <c r="E311" s="497"/>
      <c r="F311" s="264"/>
      <c r="G311" s="264"/>
      <c r="H311" s="345"/>
      <c r="I311" s="345"/>
      <c r="J311" s="264"/>
      <c r="K311" s="264"/>
      <c r="L311" s="264"/>
      <c r="M311" s="264"/>
      <c r="N311" s="264"/>
      <c r="O311" s="264"/>
      <c r="P311" s="264"/>
      <c r="Q311" s="264"/>
      <c r="R311" s="264"/>
    </row>
    <row r="312" spans="1:18" s="146" customFormat="1">
      <c r="A312" s="264"/>
      <c r="B312" s="264"/>
      <c r="C312" s="264"/>
      <c r="D312" s="264"/>
      <c r="E312" s="497"/>
      <c r="F312" s="264"/>
      <c r="G312" s="264"/>
      <c r="H312" s="345"/>
      <c r="I312" s="345"/>
      <c r="J312" s="264"/>
      <c r="K312" s="264"/>
      <c r="L312" s="264"/>
      <c r="M312" s="264"/>
      <c r="N312" s="264"/>
      <c r="O312" s="264"/>
      <c r="P312" s="264"/>
      <c r="Q312" s="264"/>
      <c r="R312" s="264"/>
    </row>
    <row r="313" spans="1:18" s="146" customFormat="1">
      <c r="A313" s="264"/>
      <c r="B313" s="264"/>
      <c r="C313" s="264"/>
      <c r="D313" s="264"/>
      <c r="E313" s="497"/>
      <c r="F313" s="264"/>
      <c r="G313" s="264"/>
      <c r="H313" s="345"/>
      <c r="I313" s="345"/>
      <c r="J313" s="264"/>
      <c r="K313" s="264"/>
      <c r="L313" s="264"/>
      <c r="M313" s="264"/>
      <c r="N313" s="264"/>
      <c r="O313" s="264"/>
      <c r="P313" s="264"/>
      <c r="Q313" s="264"/>
      <c r="R313" s="264"/>
    </row>
    <row r="314" spans="1:18" s="146" customFormat="1">
      <c r="A314" s="264"/>
      <c r="B314" s="264"/>
      <c r="C314" s="264"/>
      <c r="D314" s="264"/>
      <c r="E314" s="497"/>
      <c r="F314" s="264"/>
      <c r="G314" s="264"/>
      <c r="H314" s="345"/>
      <c r="I314" s="345"/>
      <c r="J314" s="264"/>
      <c r="K314" s="264"/>
      <c r="L314" s="264"/>
      <c r="M314" s="264"/>
      <c r="N314" s="264"/>
      <c r="O314" s="264"/>
      <c r="P314" s="264"/>
      <c r="Q314" s="264"/>
      <c r="R314" s="264"/>
    </row>
    <row r="315" spans="1:18" s="146" customFormat="1">
      <c r="A315" s="264"/>
      <c r="B315" s="264"/>
      <c r="C315" s="264"/>
      <c r="D315" s="264"/>
      <c r="E315" s="497"/>
      <c r="F315" s="264"/>
      <c r="G315" s="264"/>
      <c r="H315" s="345"/>
      <c r="I315" s="345"/>
      <c r="J315" s="264"/>
      <c r="K315" s="264"/>
      <c r="L315" s="264"/>
      <c r="M315" s="264"/>
      <c r="N315" s="264"/>
      <c r="O315" s="264"/>
      <c r="P315" s="264"/>
      <c r="Q315" s="264"/>
      <c r="R315" s="264"/>
    </row>
    <row r="316" spans="1:18" s="146" customFormat="1">
      <c r="A316" s="264"/>
      <c r="B316" s="264"/>
      <c r="C316" s="264"/>
      <c r="D316" s="264"/>
      <c r="E316" s="497"/>
      <c r="F316" s="264"/>
      <c r="G316" s="264"/>
      <c r="H316" s="345"/>
      <c r="I316" s="345"/>
      <c r="J316" s="264"/>
      <c r="K316" s="264"/>
      <c r="L316" s="264"/>
      <c r="M316" s="264"/>
      <c r="N316" s="264"/>
      <c r="O316" s="264"/>
      <c r="P316" s="264"/>
      <c r="Q316" s="264"/>
      <c r="R316" s="264"/>
    </row>
    <row r="317" spans="1:18" s="146" customFormat="1">
      <c r="A317" s="264"/>
      <c r="B317" s="264"/>
      <c r="C317" s="264"/>
      <c r="D317" s="264"/>
      <c r="E317" s="497"/>
      <c r="F317" s="264"/>
      <c r="G317" s="264"/>
      <c r="H317" s="345"/>
      <c r="I317" s="345"/>
      <c r="J317" s="264"/>
      <c r="K317" s="264"/>
      <c r="L317" s="264"/>
      <c r="M317" s="264"/>
      <c r="N317" s="264"/>
      <c r="O317" s="264"/>
      <c r="P317" s="264"/>
      <c r="Q317" s="264"/>
      <c r="R317" s="264"/>
    </row>
    <row r="318" spans="1:18" s="146" customFormat="1">
      <c r="A318" s="264"/>
      <c r="B318" s="264"/>
      <c r="C318" s="264"/>
      <c r="D318" s="264"/>
      <c r="E318" s="497"/>
      <c r="F318" s="264"/>
      <c r="G318" s="264"/>
      <c r="H318" s="345"/>
      <c r="I318" s="345"/>
      <c r="J318" s="264"/>
      <c r="K318" s="264"/>
      <c r="L318" s="264"/>
      <c r="M318" s="264"/>
      <c r="N318" s="264"/>
      <c r="O318" s="264"/>
      <c r="P318" s="264"/>
      <c r="Q318" s="264"/>
      <c r="R318" s="264"/>
    </row>
    <row r="319" spans="1:18" s="146" customFormat="1">
      <c r="A319" s="264"/>
      <c r="B319" s="264"/>
      <c r="C319" s="264"/>
      <c r="D319" s="264"/>
      <c r="E319" s="497"/>
      <c r="F319" s="264"/>
      <c r="G319" s="264"/>
      <c r="H319" s="345"/>
      <c r="I319" s="345"/>
      <c r="J319" s="264"/>
      <c r="K319" s="264"/>
      <c r="L319" s="264"/>
      <c r="M319" s="264"/>
      <c r="N319" s="264"/>
      <c r="O319" s="264"/>
      <c r="P319" s="264"/>
      <c r="Q319" s="264"/>
      <c r="R319" s="264"/>
    </row>
    <row r="320" spans="1:18" s="146" customFormat="1">
      <c r="A320" s="264"/>
      <c r="B320" s="264"/>
      <c r="C320" s="264"/>
      <c r="D320" s="264"/>
      <c r="E320" s="497"/>
      <c r="F320" s="264"/>
      <c r="G320" s="264"/>
      <c r="H320" s="345"/>
      <c r="I320" s="345"/>
      <c r="J320" s="264"/>
      <c r="K320" s="264"/>
      <c r="L320" s="264"/>
      <c r="M320" s="264"/>
      <c r="N320" s="264"/>
      <c r="O320" s="264"/>
      <c r="P320" s="264"/>
      <c r="Q320" s="264"/>
      <c r="R320" s="264"/>
    </row>
    <row r="321" spans="1:18" s="146" customFormat="1">
      <c r="A321" s="264"/>
      <c r="B321" s="264"/>
      <c r="C321" s="264"/>
      <c r="D321" s="264"/>
      <c r="E321" s="497"/>
      <c r="F321" s="264"/>
      <c r="G321" s="264"/>
      <c r="H321" s="345"/>
      <c r="I321" s="345"/>
      <c r="J321" s="264"/>
      <c r="K321" s="264"/>
      <c r="L321" s="264"/>
      <c r="M321" s="264"/>
      <c r="N321" s="264"/>
      <c r="O321" s="264"/>
      <c r="P321" s="264"/>
      <c r="Q321" s="264"/>
      <c r="R321" s="264"/>
    </row>
    <row r="322" spans="1:18" s="146" customFormat="1">
      <c r="A322" s="264"/>
      <c r="B322" s="264"/>
      <c r="C322" s="264"/>
      <c r="D322" s="264"/>
      <c r="E322" s="497"/>
      <c r="F322" s="264"/>
      <c r="G322" s="264"/>
      <c r="H322" s="345"/>
      <c r="I322" s="345"/>
      <c r="J322" s="264"/>
      <c r="K322" s="264"/>
      <c r="L322" s="264"/>
      <c r="M322" s="264"/>
      <c r="N322" s="264"/>
      <c r="O322" s="264"/>
      <c r="P322" s="264"/>
      <c r="Q322" s="264"/>
      <c r="R322" s="264"/>
    </row>
    <row r="323" spans="1:18" s="146" customFormat="1">
      <c r="A323" s="264"/>
      <c r="B323" s="264"/>
      <c r="C323" s="264"/>
      <c r="D323" s="264"/>
      <c r="E323" s="497"/>
      <c r="F323" s="264"/>
      <c r="G323" s="264"/>
      <c r="H323" s="345"/>
      <c r="I323" s="345"/>
      <c r="J323" s="264"/>
      <c r="K323" s="264"/>
      <c r="L323" s="264"/>
      <c r="M323" s="264"/>
      <c r="N323" s="264"/>
      <c r="O323" s="264"/>
      <c r="P323" s="264"/>
      <c r="Q323" s="264"/>
      <c r="R323" s="264"/>
    </row>
    <row r="324" spans="1:18" s="146" customFormat="1">
      <c r="A324" s="264"/>
      <c r="B324" s="264"/>
      <c r="C324" s="264"/>
      <c r="D324" s="264"/>
      <c r="E324" s="497"/>
      <c r="F324" s="264"/>
      <c r="G324" s="264"/>
      <c r="H324" s="345"/>
      <c r="I324" s="345"/>
      <c r="J324" s="264"/>
      <c r="K324" s="264"/>
      <c r="L324" s="264"/>
      <c r="M324" s="264"/>
      <c r="N324" s="264"/>
      <c r="O324" s="264"/>
      <c r="P324" s="264"/>
      <c r="Q324" s="264"/>
      <c r="R324" s="264"/>
    </row>
    <row r="325" spans="1:18" s="146" customFormat="1">
      <c r="A325" s="264"/>
      <c r="B325" s="264"/>
      <c r="C325" s="264"/>
      <c r="D325" s="264"/>
      <c r="E325" s="497"/>
      <c r="F325" s="264"/>
      <c r="G325" s="264"/>
      <c r="H325" s="345"/>
      <c r="I325" s="345"/>
      <c r="J325" s="264"/>
      <c r="K325" s="264"/>
      <c r="L325" s="264"/>
      <c r="M325" s="264"/>
      <c r="N325" s="264"/>
      <c r="O325" s="264"/>
      <c r="P325" s="264"/>
      <c r="Q325" s="264"/>
      <c r="R325" s="264"/>
    </row>
    <row r="326" spans="1:18" s="146" customFormat="1">
      <c r="A326" s="264"/>
      <c r="B326" s="264"/>
      <c r="C326" s="264"/>
      <c r="D326" s="264"/>
      <c r="E326" s="497"/>
      <c r="F326" s="264"/>
      <c r="G326" s="264"/>
      <c r="H326" s="345"/>
      <c r="I326" s="345"/>
      <c r="J326" s="264"/>
      <c r="K326" s="264"/>
      <c r="L326" s="264"/>
      <c r="M326" s="264"/>
      <c r="N326" s="264"/>
      <c r="O326" s="264"/>
      <c r="P326" s="264"/>
      <c r="Q326" s="264"/>
      <c r="R326" s="264"/>
    </row>
    <row r="327" spans="1:18" s="146" customFormat="1">
      <c r="A327" s="264"/>
      <c r="B327" s="264"/>
      <c r="C327" s="264"/>
      <c r="D327" s="264"/>
      <c r="E327" s="497"/>
      <c r="F327" s="264"/>
      <c r="G327" s="264"/>
      <c r="H327" s="345"/>
      <c r="I327" s="345"/>
      <c r="J327" s="264"/>
      <c r="K327" s="264"/>
      <c r="L327" s="264"/>
      <c r="M327" s="264"/>
      <c r="N327" s="264"/>
      <c r="O327" s="264"/>
      <c r="P327" s="264"/>
      <c r="Q327" s="264"/>
      <c r="R327" s="264"/>
    </row>
    <row r="328" spans="1:18" s="146" customFormat="1">
      <c r="A328" s="264"/>
      <c r="B328" s="264"/>
      <c r="C328" s="264"/>
      <c r="D328" s="264"/>
      <c r="E328" s="497"/>
      <c r="F328" s="264"/>
      <c r="G328" s="264"/>
      <c r="H328" s="345"/>
      <c r="I328" s="345"/>
      <c r="J328" s="264"/>
      <c r="K328" s="264"/>
      <c r="L328" s="264"/>
      <c r="M328" s="264"/>
      <c r="N328" s="264"/>
      <c r="O328" s="264"/>
      <c r="P328" s="264"/>
      <c r="Q328" s="264"/>
      <c r="R328" s="264"/>
    </row>
    <row r="329" spans="1:18" s="146" customFormat="1">
      <c r="A329" s="264"/>
      <c r="B329" s="264"/>
      <c r="C329" s="264"/>
      <c r="D329" s="264"/>
      <c r="E329" s="497"/>
      <c r="F329" s="264"/>
      <c r="G329" s="264"/>
      <c r="H329" s="345"/>
      <c r="I329" s="345"/>
      <c r="J329" s="264"/>
      <c r="K329" s="264"/>
      <c r="L329" s="264"/>
      <c r="M329" s="264"/>
      <c r="N329" s="264"/>
      <c r="O329" s="264"/>
      <c r="P329" s="264"/>
      <c r="Q329" s="264"/>
      <c r="R329" s="264"/>
    </row>
    <row r="330" spans="1:18" s="146" customFormat="1">
      <c r="A330" s="264"/>
      <c r="B330" s="264"/>
      <c r="C330" s="264"/>
      <c r="D330" s="264"/>
      <c r="E330" s="497"/>
      <c r="F330" s="264"/>
      <c r="G330" s="264"/>
      <c r="H330" s="345"/>
      <c r="I330" s="345"/>
      <c r="J330" s="264"/>
      <c r="K330" s="264"/>
      <c r="L330" s="264"/>
      <c r="M330" s="264"/>
      <c r="N330" s="264"/>
      <c r="O330" s="264"/>
      <c r="P330" s="264"/>
      <c r="Q330" s="264"/>
      <c r="R330" s="264"/>
    </row>
    <row r="331" spans="1:18" s="146" customFormat="1">
      <c r="A331" s="264"/>
      <c r="B331" s="264"/>
      <c r="C331" s="264"/>
      <c r="D331" s="264"/>
      <c r="E331" s="497"/>
      <c r="F331" s="264"/>
      <c r="G331" s="264"/>
      <c r="H331" s="345"/>
      <c r="I331" s="345"/>
      <c r="J331" s="264"/>
      <c r="K331" s="264"/>
      <c r="L331" s="264"/>
      <c r="M331" s="264"/>
      <c r="N331" s="264"/>
      <c r="O331" s="264"/>
      <c r="P331" s="264"/>
      <c r="Q331" s="264"/>
      <c r="R331" s="264"/>
    </row>
    <row r="332" spans="1:18" s="146" customFormat="1">
      <c r="A332" s="264"/>
      <c r="B332" s="264"/>
      <c r="C332" s="264"/>
      <c r="D332" s="264"/>
      <c r="E332" s="497"/>
      <c r="F332" s="264"/>
      <c r="G332" s="264"/>
      <c r="H332" s="345"/>
      <c r="I332" s="345"/>
      <c r="J332" s="264"/>
      <c r="K332" s="264"/>
      <c r="L332" s="264"/>
      <c r="M332" s="264"/>
      <c r="N332" s="264"/>
      <c r="O332" s="264"/>
      <c r="P332" s="264"/>
      <c r="Q332" s="264"/>
      <c r="R332" s="264"/>
    </row>
    <row r="333" spans="1:18" s="146" customFormat="1">
      <c r="A333" s="264"/>
      <c r="B333" s="264"/>
      <c r="C333" s="264"/>
      <c r="D333" s="264"/>
      <c r="E333" s="497"/>
      <c r="F333" s="264"/>
      <c r="G333" s="264"/>
      <c r="H333" s="345"/>
      <c r="I333" s="345"/>
      <c r="J333" s="264"/>
      <c r="K333" s="264"/>
      <c r="L333" s="264"/>
      <c r="M333" s="264"/>
      <c r="N333" s="264"/>
      <c r="O333" s="264"/>
      <c r="P333" s="264"/>
      <c r="Q333" s="264"/>
      <c r="R333" s="264"/>
    </row>
    <row r="334" spans="1:18" s="146" customFormat="1">
      <c r="A334" s="264"/>
      <c r="B334" s="264"/>
      <c r="C334" s="264"/>
      <c r="D334" s="264"/>
      <c r="E334" s="497"/>
      <c r="F334" s="264"/>
      <c r="G334" s="264"/>
      <c r="H334" s="345"/>
      <c r="I334" s="345"/>
      <c r="J334" s="264"/>
      <c r="K334" s="264"/>
      <c r="L334" s="264"/>
      <c r="M334" s="264"/>
      <c r="N334" s="264"/>
      <c r="O334" s="264"/>
      <c r="P334" s="264"/>
      <c r="Q334" s="264"/>
      <c r="R334" s="264"/>
    </row>
    <row r="335" spans="1:18" s="146" customFormat="1">
      <c r="A335" s="264"/>
      <c r="B335" s="264"/>
      <c r="C335" s="264"/>
      <c r="D335" s="264"/>
      <c r="E335" s="497"/>
      <c r="F335" s="264"/>
      <c r="G335" s="264"/>
      <c r="H335" s="345"/>
      <c r="I335" s="345"/>
      <c r="J335" s="264"/>
      <c r="K335" s="264"/>
      <c r="L335" s="264"/>
      <c r="M335" s="264"/>
      <c r="N335" s="264"/>
      <c r="O335" s="264"/>
      <c r="P335" s="264"/>
      <c r="Q335" s="264"/>
      <c r="R335" s="264"/>
    </row>
    <row r="336" spans="1:18" s="146" customFormat="1">
      <c r="A336" s="264"/>
      <c r="B336" s="264"/>
      <c r="C336" s="264"/>
      <c r="D336" s="264"/>
      <c r="E336" s="497"/>
      <c r="F336" s="264"/>
      <c r="G336" s="264"/>
      <c r="H336" s="345"/>
      <c r="I336" s="345"/>
      <c r="J336" s="264"/>
      <c r="K336" s="264"/>
      <c r="L336" s="264"/>
      <c r="M336" s="264"/>
      <c r="N336" s="264"/>
      <c r="O336" s="264"/>
      <c r="P336" s="264"/>
      <c r="Q336" s="264"/>
      <c r="R336" s="264"/>
    </row>
    <row r="337" spans="1:18" s="146" customFormat="1">
      <c r="A337" s="264"/>
      <c r="B337" s="264"/>
      <c r="C337" s="264"/>
      <c r="D337" s="264"/>
      <c r="E337" s="497"/>
      <c r="F337" s="264"/>
      <c r="G337" s="264"/>
      <c r="H337" s="345"/>
      <c r="I337" s="345"/>
      <c r="J337" s="264"/>
      <c r="K337" s="264"/>
      <c r="L337" s="264"/>
      <c r="M337" s="264"/>
      <c r="N337" s="264"/>
      <c r="O337" s="264"/>
      <c r="P337" s="264"/>
      <c r="Q337" s="264"/>
      <c r="R337" s="264"/>
    </row>
    <row r="338" spans="1:18" s="146" customFormat="1">
      <c r="A338" s="264"/>
      <c r="B338" s="264"/>
      <c r="C338" s="264"/>
      <c r="D338" s="264"/>
      <c r="E338" s="497"/>
      <c r="F338" s="264"/>
      <c r="G338" s="264"/>
      <c r="H338" s="345"/>
      <c r="I338" s="345"/>
      <c r="J338" s="264"/>
      <c r="K338" s="264"/>
      <c r="L338" s="264"/>
      <c r="M338" s="264"/>
      <c r="N338" s="264"/>
      <c r="O338" s="264"/>
      <c r="P338" s="264"/>
      <c r="Q338" s="264"/>
      <c r="R338" s="264"/>
    </row>
    <row r="339" spans="1:18" s="146" customFormat="1">
      <c r="A339" s="264"/>
      <c r="B339" s="264"/>
      <c r="C339" s="264"/>
      <c r="D339" s="264"/>
      <c r="E339" s="497"/>
      <c r="F339" s="264"/>
      <c r="G339" s="264"/>
      <c r="H339" s="345"/>
      <c r="I339" s="345"/>
      <c r="J339" s="264"/>
      <c r="K339" s="264"/>
      <c r="L339" s="264"/>
      <c r="M339" s="264"/>
      <c r="N339" s="264"/>
      <c r="O339" s="264"/>
      <c r="P339" s="264"/>
      <c r="Q339" s="264"/>
      <c r="R339" s="264"/>
    </row>
    <row r="340" spans="1:18" s="146" customFormat="1">
      <c r="A340" s="264"/>
      <c r="B340" s="264"/>
      <c r="C340" s="264"/>
      <c r="D340" s="264"/>
      <c r="E340" s="497"/>
      <c r="F340" s="264"/>
      <c r="G340" s="264"/>
      <c r="H340" s="345"/>
      <c r="I340" s="345"/>
      <c r="J340" s="264"/>
      <c r="K340" s="264"/>
      <c r="L340" s="264"/>
      <c r="M340" s="264"/>
      <c r="N340" s="264"/>
      <c r="O340" s="264"/>
      <c r="P340" s="264"/>
      <c r="Q340" s="264"/>
      <c r="R340" s="264"/>
    </row>
    <row r="341" spans="1:18" s="146" customFormat="1">
      <c r="A341" s="264"/>
      <c r="B341" s="264"/>
      <c r="C341" s="264"/>
      <c r="D341" s="264"/>
      <c r="E341" s="497"/>
      <c r="F341" s="264"/>
      <c r="G341" s="264"/>
      <c r="H341" s="345"/>
      <c r="I341" s="345"/>
      <c r="J341" s="264"/>
      <c r="K341" s="264"/>
      <c r="L341" s="264"/>
      <c r="M341" s="264"/>
      <c r="N341" s="264"/>
      <c r="O341" s="264"/>
      <c r="P341" s="264"/>
      <c r="Q341" s="264"/>
      <c r="R341" s="264"/>
    </row>
    <row r="342" spans="1:18" s="146" customFormat="1">
      <c r="A342" s="264"/>
      <c r="B342" s="264"/>
      <c r="C342" s="264"/>
      <c r="D342" s="264"/>
      <c r="E342" s="497"/>
      <c r="F342" s="264"/>
      <c r="G342" s="264"/>
      <c r="H342" s="345"/>
      <c r="I342" s="345"/>
      <c r="J342" s="264"/>
      <c r="K342" s="264"/>
      <c r="L342" s="264"/>
      <c r="M342" s="264"/>
      <c r="N342" s="264"/>
      <c r="O342" s="264"/>
      <c r="P342" s="264"/>
      <c r="Q342" s="264"/>
      <c r="R342" s="264"/>
    </row>
    <row r="343" spans="1:18" s="146" customFormat="1">
      <c r="A343" s="264"/>
      <c r="B343" s="264"/>
      <c r="C343" s="264"/>
      <c r="D343" s="264"/>
      <c r="E343" s="497"/>
      <c r="F343" s="264"/>
      <c r="G343" s="264"/>
      <c r="H343" s="345"/>
      <c r="I343" s="345"/>
      <c r="J343" s="264"/>
      <c r="K343" s="264"/>
      <c r="L343" s="264"/>
      <c r="M343" s="264"/>
      <c r="N343" s="264"/>
      <c r="O343" s="264"/>
      <c r="P343" s="264"/>
      <c r="Q343" s="264"/>
      <c r="R343" s="264"/>
    </row>
    <row r="344" spans="1:18" s="146" customFormat="1">
      <c r="A344" s="264"/>
      <c r="B344" s="264"/>
      <c r="C344" s="264"/>
      <c r="D344" s="264"/>
      <c r="E344" s="497"/>
      <c r="F344" s="264"/>
      <c r="G344" s="264"/>
      <c r="H344" s="345"/>
      <c r="I344" s="345"/>
      <c r="J344" s="264"/>
      <c r="K344" s="264"/>
      <c r="L344" s="264"/>
      <c r="M344" s="264"/>
      <c r="N344" s="264"/>
      <c r="O344" s="264"/>
      <c r="P344" s="264"/>
      <c r="Q344" s="264"/>
      <c r="R344" s="264"/>
    </row>
    <row r="345" spans="1:18" s="146" customFormat="1">
      <c r="A345" s="264"/>
      <c r="B345" s="264"/>
      <c r="C345" s="264"/>
      <c r="D345" s="264"/>
      <c r="E345" s="497"/>
      <c r="F345" s="264"/>
      <c r="G345" s="264"/>
      <c r="H345" s="345"/>
      <c r="I345" s="345"/>
      <c r="J345" s="264"/>
      <c r="K345" s="264"/>
      <c r="L345" s="264"/>
      <c r="M345" s="264"/>
      <c r="N345" s="264"/>
      <c r="O345" s="264"/>
      <c r="P345" s="264"/>
      <c r="Q345" s="264"/>
      <c r="R345" s="264"/>
    </row>
    <row r="346" spans="1:18" s="146" customFormat="1">
      <c r="A346" s="264"/>
      <c r="B346" s="264"/>
      <c r="C346" s="264"/>
      <c r="D346" s="264"/>
      <c r="E346" s="497"/>
      <c r="F346" s="264"/>
      <c r="G346" s="264"/>
      <c r="H346" s="345"/>
      <c r="I346" s="345"/>
      <c r="J346" s="264"/>
      <c r="K346" s="264"/>
      <c r="L346" s="264"/>
      <c r="M346" s="264"/>
      <c r="N346" s="264"/>
      <c r="O346" s="264"/>
      <c r="P346" s="264"/>
      <c r="Q346" s="264"/>
      <c r="R346" s="264"/>
    </row>
    <row r="347" spans="1:18" s="146" customFormat="1">
      <c r="A347" s="264"/>
      <c r="B347" s="264"/>
      <c r="C347" s="264"/>
      <c r="D347" s="264"/>
      <c r="E347" s="497"/>
      <c r="F347" s="264"/>
      <c r="G347" s="264"/>
      <c r="H347" s="345"/>
      <c r="I347" s="345"/>
      <c r="J347" s="264"/>
      <c r="K347" s="264"/>
      <c r="L347" s="264"/>
      <c r="M347" s="264"/>
      <c r="N347" s="264"/>
      <c r="O347" s="264"/>
      <c r="P347" s="264"/>
      <c r="Q347" s="264"/>
      <c r="R347" s="264"/>
    </row>
    <row r="348" spans="1:18" s="146" customFormat="1">
      <c r="A348" s="264"/>
      <c r="B348" s="264"/>
      <c r="C348" s="264"/>
      <c r="D348" s="264"/>
      <c r="E348" s="497"/>
      <c r="F348" s="264"/>
      <c r="G348" s="264"/>
      <c r="H348" s="345"/>
      <c r="I348" s="345"/>
      <c r="J348" s="264"/>
      <c r="K348" s="264"/>
      <c r="L348" s="264"/>
      <c r="M348" s="264"/>
      <c r="N348" s="264"/>
      <c r="O348" s="264"/>
      <c r="P348" s="264"/>
      <c r="Q348" s="264"/>
      <c r="R348" s="264"/>
    </row>
    <row r="349" spans="1:18" s="146" customFormat="1">
      <c r="A349" s="264"/>
      <c r="B349" s="264"/>
      <c r="C349" s="264"/>
      <c r="D349" s="264"/>
      <c r="E349" s="497"/>
      <c r="F349" s="264"/>
      <c r="G349" s="264"/>
      <c r="H349" s="345"/>
      <c r="I349" s="345"/>
      <c r="J349" s="264"/>
      <c r="K349" s="264"/>
      <c r="L349" s="264"/>
      <c r="M349" s="264"/>
      <c r="N349" s="264"/>
      <c r="O349" s="264"/>
      <c r="P349" s="264"/>
      <c r="Q349" s="264"/>
      <c r="R349" s="264"/>
    </row>
    <row r="350" spans="1:18" s="146" customFormat="1">
      <c r="A350" s="264"/>
      <c r="B350" s="264"/>
      <c r="C350" s="264"/>
      <c r="D350" s="264"/>
      <c r="E350" s="497"/>
      <c r="F350" s="264"/>
      <c r="G350" s="264"/>
      <c r="H350" s="345"/>
      <c r="I350" s="345"/>
      <c r="J350" s="264"/>
      <c r="K350" s="264"/>
      <c r="L350" s="264"/>
      <c r="M350" s="264"/>
      <c r="N350" s="264"/>
      <c r="O350" s="264"/>
      <c r="P350" s="264"/>
      <c r="Q350" s="264"/>
      <c r="R350" s="264"/>
    </row>
    <row r="351" spans="1:18" s="146" customFormat="1">
      <c r="A351" s="264"/>
      <c r="B351" s="264"/>
      <c r="C351" s="264"/>
      <c r="D351" s="264"/>
      <c r="E351" s="497"/>
      <c r="F351" s="264"/>
      <c r="G351" s="264"/>
      <c r="H351" s="345"/>
      <c r="I351" s="345"/>
      <c r="J351" s="264"/>
      <c r="K351" s="264"/>
      <c r="L351" s="264"/>
      <c r="M351" s="264"/>
      <c r="N351" s="264"/>
      <c r="O351" s="264"/>
      <c r="P351" s="264"/>
      <c r="Q351" s="264"/>
      <c r="R351" s="264"/>
    </row>
    <row r="352" spans="1:18" s="146" customFormat="1">
      <c r="A352" s="264"/>
      <c r="B352" s="264"/>
      <c r="C352" s="264"/>
      <c r="D352" s="264"/>
      <c r="E352" s="497"/>
      <c r="F352" s="264"/>
      <c r="G352" s="264"/>
      <c r="H352" s="345"/>
      <c r="I352" s="345"/>
      <c r="J352" s="264"/>
      <c r="K352" s="264"/>
      <c r="L352" s="264"/>
      <c r="M352" s="264"/>
      <c r="N352" s="264"/>
      <c r="O352" s="264"/>
      <c r="P352" s="264"/>
      <c r="Q352" s="264"/>
      <c r="R352" s="264"/>
    </row>
    <row r="353" spans="1:18" s="146" customFormat="1">
      <c r="A353" s="264"/>
      <c r="B353" s="264"/>
      <c r="C353" s="264"/>
      <c r="D353" s="264"/>
      <c r="E353" s="497"/>
      <c r="F353" s="264"/>
      <c r="G353" s="264"/>
      <c r="H353" s="345"/>
      <c r="I353" s="345"/>
      <c r="J353" s="264"/>
      <c r="K353" s="264"/>
      <c r="L353" s="264"/>
      <c r="M353" s="264"/>
      <c r="N353" s="264"/>
      <c r="O353" s="264"/>
      <c r="P353" s="264"/>
      <c r="Q353" s="264"/>
      <c r="R353" s="264"/>
    </row>
    <row r="354" spans="1:18" s="146" customFormat="1">
      <c r="A354" s="264"/>
      <c r="B354" s="264"/>
      <c r="C354" s="264"/>
      <c r="D354" s="264"/>
      <c r="E354" s="497"/>
      <c r="F354" s="264"/>
      <c r="G354" s="264"/>
      <c r="H354" s="345"/>
      <c r="I354" s="345"/>
      <c r="J354" s="264"/>
      <c r="K354" s="264"/>
      <c r="L354" s="264"/>
      <c r="M354" s="264"/>
      <c r="N354" s="264"/>
      <c r="O354" s="264"/>
      <c r="P354" s="264"/>
      <c r="Q354" s="264"/>
      <c r="R354" s="264"/>
    </row>
    <row r="355" spans="1:18" s="146" customFormat="1">
      <c r="A355" s="264"/>
      <c r="B355" s="264"/>
      <c r="C355" s="264"/>
      <c r="D355" s="264"/>
      <c r="E355" s="497"/>
      <c r="F355" s="264"/>
      <c r="G355" s="264"/>
      <c r="H355" s="345"/>
      <c r="I355" s="345"/>
      <c r="J355" s="264"/>
      <c r="K355" s="264"/>
      <c r="L355" s="264"/>
      <c r="M355" s="264"/>
      <c r="N355" s="264"/>
      <c r="O355" s="264"/>
      <c r="P355" s="264"/>
      <c r="Q355" s="264"/>
      <c r="R355" s="264"/>
    </row>
    <row r="356" spans="1:18" s="146" customFormat="1">
      <c r="A356" s="264"/>
      <c r="B356" s="264"/>
      <c r="C356" s="264"/>
      <c r="D356" s="264"/>
      <c r="E356" s="497"/>
      <c r="F356" s="264"/>
      <c r="G356" s="264"/>
      <c r="H356" s="345"/>
      <c r="I356" s="345"/>
      <c r="J356" s="264"/>
      <c r="K356" s="264"/>
      <c r="L356" s="264"/>
      <c r="M356" s="264"/>
      <c r="N356" s="264"/>
      <c r="O356" s="264"/>
      <c r="P356" s="264"/>
      <c r="Q356" s="264"/>
      <c r="R356" s="264"/>
    </row>
    <row r="357" spans="1:18" s="146" customFormat="1">
      <c r="A357" s="264"/>
      <c r="B357" s="264"/>
      <c r="C357" s="264"/>
      <c r="D357" s="264"/>
      <c r="E357" s="497"/>
      <c r="F357" s="264"/>
      <c r="G357" s="264"/>
      <c r="H357" s="345"/>
      <c r="I357" s="345"/>
      <c r="J357" s="264"/>
      <c r="K357" s="264"/>
      <c r="L357" s="264"/>
      <c r="M357" s="264"/>
      <c r="N357" s="264"/>
      <c r="O357" s="264"/>
      <c r="P357" s="264"/>
      <c r="Q357" s="264"/>
      <c r="R357" s="264"/>
    </row>
    <row r="358" spans="1:18" s="146" customFormat="1">
      <c r="A358" s="264"/>
      <c r="B358" s="264"/>
      <c r="C358" s="264"/>
      <c r="D358" s="264"/>
      <c r="E358" s="497"/>
      <c r="F358" s="264"/>
      <c r="G358" s="264"/>
      <c r="H358" s="345"/>
      <c r="I358" s="345"/>
      <c r="J358" s="264"/>
      <c r="K358" s="264"/>
      <c r="L358" s="264"/>
      <c r="M358" s="264"/>
      <c r="N358" s="264"/>
      <c r="O358" s="264"/>
      <c r="P358" s="264"/>
      <c r="Q358" s="264"/>
      <c r="R358" s="264"/>
    </row>
    <row r="359" spans="1:18" s="146" customFormat="1">
      <c r="A359" s="264"/>
      <c r="B359" s="264"/>
      <c r="C359" s="264"/>
      <c r="D359" s="264"/>
      <c r="E359" s="497"/>
      <c r="F359" s="264"/>
      <c r="G359" s="264"/>
      <c r="H359" s="345"/>
      <c r="I359" s="345"/>
      <c r="J359" s="264"/>
      <c r="K359" s="264"/>
      <c r="L359" s="264"/>
      <c r="M359" s="264"/>
      <c r="N359" s="264"/>
      <c r="O359" s="264"/>
      <c r="P359" s="264"/>
      <c r="Q359" s="264"/>
      <c r="R359" s="264"/>
    </row>
    <row r="360" spans="1:18" s="146" customFormat="1">
      <c r="A360" s="264"/>
      <c r="B360" s="264"/>
      <c r="C360" s="264"/>
      <c r="D360" s="264"/>
      <c r="E360" s="497"/>
      <c r="F360" s="264"/>
      <c r="G360" s="264"/>
      <c r="H360" s="345"/>
      <c r="I360" s="345"/>
      <c r="J360" s="264"/>
      <c r="K360" s="264"/>
      <c r="L360" s="264"/>
      <c r="M360" s="264"/>
      <c r="N360" s="264"/>
      <c r="O360" s="264"/>
      <c r="P360" s="264"/>
      <c r="Q360" s="264"/>
      <c r="R360" s="264"/>
    </row>
    <row r="361" spans="1:18" s="146" customFormat="1">
      <c r="A361" s="264"/>
      <c r="B361" s="264"/>
      <c r="C361" s="264"/>
      <c r="D361" s="264"/>
      <c r="E361" s="497"/>
      <c r="F361" s="264"/>
      <c r="G361" s="264"/>
      <c r="H361" s="345"/>
      <c r="I361" s="345"/>
      <c r="J361" s="264"/>
      <c r="K361" s="264"/>
      <c r="L361" s="264"/>
      <c r="M361" s="264"/>
      <c r="N361" s="264"/>
      <c r="O361" s="264"/>
      <c r="P361" s="264"/>
      <c r="Q361" s="264"/>
      <c r="R361" s="264"/>
    </row>
    <row r="362" spans="1:18" s="146" customFormat="1">
      <c r="A362" s="264"/>
      <c r="B362" s="264"/>
      <c r="C362" s="264"/>
      <c r="D362" s="264"/>
      <c r="E362" s="497"/>
      <c r="F362" s="264"/>
      <c r="G362" s="264"/>
      <c r="H362" s="345"/>
      <c r="I362" s="345"/>
      <c r="J362" s="264"/>
      <c r="K362" s="264"/>
      <c r="L362" s="264"/>
      <c r="M362" s="264"/>
      <c r="N362" s="264"/>
      <c r="O362" s="264"/>
      <c r="P362" s="264"/>
      <c r="Q362" s="264"/>
      <c r="R362" s="264"/>
    </row>
    <row r="363" spans="1:18" s="146" customFormat="1">
      <c r="A363" s="264"/>
      <c r="B363" s="264"/>
      <c r="C363" s="264"/>
      <c r="D363" s="264"/>
      <c r="E363" s="497"/>
      <c r="F363" s="264"/>
      <c r="G363" s="264"/>
      <c r="H363" s="345"/>
      <c r="I363" s="345"/>
      <c r="J363" s="264"/>
      <c r="K363" s="264"/>
      <c r="L363" s="264"/>
      <c r="M363" s="264"/>
      <c r="N363" s="264"/>
      <c r="O363" s="264"/>
      <c r="P363" s="264"/>
      <c r="Q363" s="264"/>
      <c r="R363" s="264"/>
    </row>
    <row r="364" spans="1:18" s="146" customFormat="1">
      <c r="A364" s="264"/>
      <c r="B364" s="264"/>
      <c r="C364" s="264"/>
      <c r="D364" s="264"/>
      <c r="E364" s="497"/>
      <c r="F364" s="264"/>
      <c r="G364" s="264"/>
      <c r="H364" s="345"/>
      <c r="I364" s="345"/>
      <c r="J364" s="264"/>
      <c r="K364" s="264"/>
      <c r="L364" s="264"/>
      <c r="M364" s="264"/>
      <c r="N364" s="264"/>
      <c r="O364" s="264"/>
      <c r="P364" s="264"/>
      <c r="Q364" s="264"/>
      <c r="R364" s="264"/>
    </row>
    <row r="365" spans="1:18" s="146" customFormat="1">
      <c r="A365" s="264"/>
      <c r="B365" s="264"/>
      <c r="C365" s="264"/>
      <c r="D365" s="264"/>
      <c r="E365" s="497"/>
      <c r="F365" s="264"/>
      <c r="G365" s="264"/>
      <c r="H365" s="345"/>
      <c r="I365" s="345"/>
      <c r="J365" s="264"/>
      <c r="K365" s="264"/>
      <c r="L365" s="264"/>
      <c r="M365" s="264"/>
      <c r="N365" s="264"/>
      <c r="O365" s="264"/>
      <c r="P365" s="264"/>
      <c r="Q365" s="264"/>
      <c r="R365" s="264"/>
    </row>
    <row r="366" spans="1:18" s="146" customFormat="1">
      <c r="A366" s="264"/>
      <c r="B366" s="264"/>
      <c r="C366" s="264"/>
      <c r="D366" s="264"/>
      <c r="E366" s="497"/>
      <c r="F366" s="264"/>
      <c r="G366" s="264"/>
      <c r="H366" s="345"/>
      <c r="I366" s="345"/>
      <c r="J366" s="264"/>
      <c r="K366" s="264"/>
      <c r="L366" s="264"/>
      <c r="M366" s="264"/>
      <c r="N366" s="264"/>
      <c r="O366" s="264"/>
      <c r="P366" s="264"/>
      <c r="Q366" s="264"/>
      <c r="R366" s="264"/>
    </row>
    <row r="367" spans="1:18" s="146" customFormat="1">
      <c r="A367" s="264"/>
      <c r="B367" s="264"/>
      <c r="C367" s="264"/>
      <c r="D367" s="264"/>
      <c r="E367" s="497"/>
      <c r="F367" s="264"/>
      <c r="G367" s="264"/>
      <c r="H367" s="345"/>
      <c r="I367" s="345"/>
      <c r="J367" s="264"/>
      <c r="K367" s="264"/>
      <c r="L367" s="264"/>
      <c r="M367" s="264"/>
      <c r="N367" s="264"/>
      <c r="O367" s="264"/>
      <c r="P367" s="264"/>
      <c r="Q367" s="264"/>
      <c r="R367" s="264"/>
    </row>
    <row r="368" spans="1:18" s="146" customFormat="1">
      <c r="A368" s="264"/>
      <c r="B368" s="264"/>
      <c r="C368" s="264"/>
      <c r="D368" s="264"/>
      <c r="E368" s="497"/>
      <c r="F368" s="264"/>
      <c r="G368" s="264"/>
      <c r="H368" s="345"/>
      <c r="I368" s="345"/>
      <c r="J368" s="264"/>
      <c r="K368" s="264"/>
      <c r="L368" s="264"/>
      <c r="M368" s="264"/>
      <c r="N368" s="264"/>
      <c r="O368" s="264"/>
      <c r="P368" s="264"/>
      <c r="Q368" s="264"/>
      <c r="R368" s="264"/>
    </row>
    <row r="369" spans="1:18" s="146" customFormat="1">
      <c r="A369" s="264"/>
      <c r="B369" s="264"/>
      <c r="C369" s="264"/>
      <c r="D369" s="264"/>
      <c r="E369" s="497"/>
      <c r="F369" s="264"/>
      <c r="G369" s="264"/>
      <c r="H369" s="345"/>
      <c r="I369" s="345"/>
      <c r="J369" s="264"/>
      <c r="K369" s="264"/>
      <c r="L369" s="264"/>
      <c r="M369" s="264"/>
      <c r="N369" s="264"/>
      <c r="O369" s="264"/>
      <c r="P369" s="264"/>
      <c r="Q369" s="264"/>
      <c r="R369" s="264"/>
    </row>
    <row r="370" spans="1:18" s="146" customFormat="1">
      <c r="A370" s="264"/>
      <c r="B370" s="264"/>
      <c r="C370" s="264"/>
      <c r="D370" s="264"/>
      <c r="E370" s="497"/>
      <c r="F370" s="264"/>
      <c r="G370" s="264"/>
      <c r="H370" s="345"/>
      <c r="I370" s="345"/>
      <c r="J370" s="264"/>
      <c r="K370" s="264"/>
      <c r="L370" s="264"/>
      <c r="M370" s="264"/>
      <c r="N370" s="264"/>
      <c r="O370" s="264"/>
      <c r="P370" s="264"/>
      <c r="Q370" s="264"/>
      <c r="R370" s="264"/>
    </row>
    <row r="371" spans="1:18" s="146" customFormat="1">
      <c r="A371" s="264"/>
      <c r="B371" s="264"/>
      <c r="C371" s="264"/>
      <c r="D371" s="264"/>
      <c r="E371" s="497"/>
      <c r="F371" s="264"/>
      <c r="G371" s="264"/>
      <c r="H371" s="345"/>
      <c r="I371" s="345"/>
      <c r="J371" s="264"/>
      <c r="K371" s="264"/>
      <c r="L371" s="264"/>
      <c r="M371" s="264"/>
      <c r="N371" s="264"/>
      <c r="O371" s="264"/>
      <c r="P371" s="264"/>
      <c r="Q371" s="264"/>
      <c r="R371" s="264"/>
    </row>
    <row r="372" spans="1:18" s="146" customFormat="1">
      <c r="A372" s="264"/>
      <c r="B372" s="264"/>
      <c r="C372" s="264"/>
      <c r="D372" s="264"/>
      <c r="E372" s="497"/>
      <c r="F372" s="264"/>
      <c r="G372" s="264"/>
      <c r="H372" s="345"/>
      <c r="I372" s="345"/>
      <c r="J372" s="264"/>
      <c r="K372" s="264"/>
      <c r="L372" s="264"/>
      <c r="M372" s="264"/>
      <c r="N372" s="264"/>
      <c r="O372" s="264"/>
      <c r="P372" s="264"/>
      <c r="Q372" s="264"/>
      <c r="R372" s="264"/>
    </row>
    <row r="373" spans="1:18" s="146" customFormat="1">
      <c r="A373" s="264"/>
      <c r="B373" s="264"/>
      <c r="C373" s="264"/>
      <c r="D373" s="264"/>
      <c r="E373" s="497"/>
      <c r="F373" s="264"/>
      <c r="G373" s="264"/>
      <c r="H373" s="345"/>
      <c r="I373" s="345"/>
      <c r="J373" s="264"/>
      <c r="K373" s="264"/>
      <c r="L373" s="264"/>
      <c r="M373" s="264"/>
      <c r="N373" s="264"/>
      <c r="O373" s="264"/>
      <c r="P373" s="264"/>
      <c r="Q373" s="264"/>
      <c r="R373" s="264"/>
    </row>
    <row r="374" spans="1:18" s="146" customFormat="1">
      <c r="A374" s="264"/>
      <c r="B374" s="264"/>
      <c r="C374" s="264"/>
      <c r="D374" s="264"/>
      <c r="E374" s="497"/>
      <c r="F374" s="264"/>
      <c r="G374" s="264"/>
      <c r="H374" s="345"/>
      <c r="I374" s="345"/>
      <c r="J374" s="264"/>
      <c r="K374" s="264"/>
      <c r="L374" s="264"/>
      <c r="M374" s="264"/>
      <c r="N374" s="264"/>
      <c r="O374" s="264"/>
      <c r="P374" s="264"/>
      <c r="Q374" s="264"/>
      <c r="R374" s="264"/>
    </row>
    <row r="375" spans="1:18" s="146" customFormat="1">
      <c r="A375" s="264"/>
      <c r="B375" s="264"/>
      <c r="C375" s="264"/>
      <c r="D375" s="264"/>
      <c r="E375" s="497"/>
      <c r="F375" s="264"/>
      <c r="G375" s="264"/>
      <c r="H375" s="345"/>
      <c r="I375" s="345"/>
      <c r="J375" s="264"/>
      <c r="K375" s="264"/>
      <c r="L375" s="264"/>
      <c r="M375" s="264"/>
      <c r="N375" s="264"/>
      <c r="O375" s="264"/>
      <c r="P375" s="264"/>
      <c r="Q375" s="264"/>
      <c r="R375" s="264"/>
    </row>
    <row r="376" spans="1:18" s="146" customFormat="1">
      <c r="A376" s="264"/>
      <c r="B376" s="264"/>
      <c r="C376" s="264"/>
      <c r="D376" s="264"/>
      <c r="E376" s="497"/>
      <c r="F376" s="264"/>
      <c r="G376" s="264"/>
      <c r="H376" s="345"/>
      <c r="I376" s="345"/>
      <c r="J376" s="264"/>
      <c r="K376" s="264"/>
      <c r="L376" s="264"/>
      <c r="M376" s="264"/>
      <c r="N376" s="264"/>
      <c r="O376" s="264"/>
      <c r="P376" s="264"/>
      <c r="Q376" s="264"/>
      <c r="R376" s="264"/>
    </row>
    <row r="377" spans="1:18" s="146" customFormat="1">
      <c r="A377" s="264"/>
      <c r="B377" s="264"/>
      <c r="C377" s="264"/>
      <c r="D377" s="264"/>
      <c r="E377" s="497"/>
      <c r="F377" s="264"/>
      <c r="G377" s="264"/>
      <c r="H377" s="345"/>
      <c r="I377" s="345"/>
      <c r="J377" s="264"/>
      <c r="K377" s="264"/>
      <c r="L377" s="264"/>
      <c r="M377" s="264"/>
      <c r="N377" s="264"/>
      <c r="O377" s="264"/>
      <c r="P377" s="264"/>
      <c r="Q377" s="264"/>
      <c r="R377" s="264"/>
    </row>
    <row r="378" spans="1:18" s="146" customFormat="1">
      <c r="A378" s="264"/>
      <c r="B378" s="264"/>
      <c r="C378" s="264"/>
      <c r="D378" s="264"/>
      <c r="E378" s="497"/>
      <c r="F378" s="264"/>
      <c r="G378" s="264"/>
      <c r="H378" s="345"/>
      <c r="I378" s="345"/>
      <c r="J378" s="264"/>
      <c r="K378" s="264"/>
      <c r="L378" s="264"/>
      <c r="M378" s="264"/>
      <c r="N378" s="264"/>
      <c r="O378" s="264"/>
      <c r="P378" s="264"/>
      <c r="Q378" s="264"/>
      <c r="R378" s="264"/>
    </row>
    <row r="379" spans="1:18" s="146" customFormat="1">
      <c r="A379" s="264"/>
      <c r="B379" s="264"/>
      <c r="C379" s="264"/>
      <c r="D379" s="264"/>
      <c r="E379" s="497"/>
      <c r="F379" s="264"/>
      <c r="G379" s="264"/>
      <c r="H379" s="345"/>
      <c r="I379" s="345"/>
      <c r="J379" s="264"/>
      <c r="K379" s="264"/>
      <c r="L379" s="264"/>
      <c r="M379" s="264"/>
      <c r="N379" s="264"/>
      <c r="O379" s="264"/>
      <c r="P379" s="264"/>
      <c r="Q379" s="264"/>
      <c r="R379" s="264"/>
    </row>
    <row r="380" spans="1:18" s="146" customFormat="1">
      <c r="A380" s="264"/>
      <c r="B380" s="264"/>
      <c r="C380" s="264"/>
      <c r="D380" s="264"/>
      <c r="E380" s="497"/>
      <c r="F380" s="264"/>
      <c r="G380" s="264"/>
      <c r="H380" s="345"/>
      <c r="I380" s="345"/>
      <c r="J380" s="264"/>
      <c r="K380" s="264"/>
      <c r="L380" s="264"/>
      <c r="M380" s="264"/>
      <c r="N380" s="264"/>
      <c r="O380" s="264"/>
      <c r="P380" s="264"/>
      <c r="Q380" s="264"/>
      <c r="R380" s="264"/>
    </row>
    <row r="381" spans="1:18" s="146" customFormat="1">
      <c r="A381" s="264"/>
      <c r="B381" s="264"/>
      <c r="C381" s="264"/>
      <c r="D381" s="264"/>
      <c r="E381" s="497"/>
      <c r="F381" s="264"/>
      <c r="G381" s="264"/>
      <c r="H381" s="345"/>
      <c r="I381" s="345"/>
      <c r="J381" s="264"/>
      <c r="K381" s="264"/>
      <c r="L381" s="264"/>
      <c r="M381" s="264"/>
      <c r="N381" s="264"/>
      <c r="O381" s="264"/>
      <c r="P381" s="264"/>
      <c r="Q381" s="264"/>
      <c r="R381" s="264"/>
    </row>
    <row r="382" spans="1:18" s="146" customFormat="1">
      <c r="A382" s="264"/>
      <c r="B382" s="264"/>
      <c r="C382" s="264"/>
      <c r="D382" s="264"/>
      <c r="E382" s="497"/>
      <c r="F382" s="264"/>
      <c r="G382" s="264"/>
      <c r="H382" s="345"/>
      <c r="I382" s="345"/>
      <c r="J382" s="264"/>
      <c r="K382" s="264"/>
      <c r="L382" s="264"/>
      <c r="M382" s="264"/>
      <c r="N382" s="264"/>
      <c r="O382" s="264"/>
      <c r="P382" s="264"/>
      <c r="Q382" s="264"/>
      <c r="R382" s="264"/>
    </row>
    <row r="383" spans="1:18" s="146" customFormat="1">
      <c r="A383" s="264"/>
      <c r="B383" s="264"/>
      <c r="C383" s="264"/>
      <c r="D383" s="264"/>
      <c r="E383" s="497"/>
      <c r="F383" s="264"/>
      <c r="G383" s="264"/>
      <c r="H383" s="345"/>
      <c r="I383" s="345"/>
      <c r="J383" s="264"/>
      <c r="K383" s="264"/>
      <c r="L383" s="264"/>
      <c r="M383" s="264"/>
      <c r="N383" s="264"/>
      <c r="O383" s="264"/>
      <c r="P383" s="264"/>
      <c r="Q383" s="264"/>
      <c r="R383" s="264"/>
    </row>
    <row r="384" spans="1:18" s="146" customFormat="1">
      <c r="A384" s="264"/>
      <c r="B384" s="264"/>
      <c r="C384" s="264"/>
      <c r="D384" s="264"/>
      <c r="E384" s="497"/>
      <c r="F384" s="264"/>
      <c r="G384" s="264"/>
      <c r="H384" s="345"/>
      <c r="I384" s="345"/>
      <c r="J384" s="264"/>
      <c r="K384" s="264"/>
      <c r="L384" s="264"/>
      <c r="M384" s="264"/>
      <c r="N384" s="264"/>
      <c r="O384" s="264"/>
      <c r="P384" s="264"/>
      <c r="Q384" s="264"/>
      <c r="R384" s="264"/>
    </row>
    <row r="385" spans="1:18" s="146" customFormat="1">
      <c r="A385" s="264"/>
      <c r="B385" s="264"/>
      <c r="C385" s="264"/>
      <c r="D385" s="264"/>
      <c r="E385" s="497"/>
      <c r="F385" s="264"/>
      <c r="G385" s="264"/>
      <c r="H385" s="345"/>
      <c r="I385" s="345"/>
      <c r="J385" s="264"/>
      <c r="K385" s="264"/>
      <c r="L385" s="264"/>
      <c r="M385" s="264"/>
      <c r="N385" s="264"/>
      <c r="O385" s="264"/>
      <c r="P385" s="264"/>
      <c r="Q385" s="264"/>
      <c r="R385" s="264"/>
    </row>
    <row r="386" spans="1:18" s="146" customFormat="1">
      <c r="A386" s="264"/>
      <c r="B386" s="264"/>
      <c r="C386" s="264"/>
      <c r="D386" s="264"/>
      <c r="E386" s="497"/>
      <c r="F386" s="264"/>
      <c r="G386" s="264"/>
      <c r="H386" s="345"/>
      <c r="I386" s="345"/>
      <c r="J386" s="264"/>
      <c r="K386" s="264"/>
      <c r="L386" s="264"/>
      <c r="M386" s="264"/>
      <c r="N386" s="264"/>
      <c r="O386" s="264"/>
      <c r="P386" s="264"/>
      <c r="Q386" s="264"/>
      <c r="R386" s="264"/>
    </row>
    <row r="387" spans="1:18" s="146" customFormat="1">
      <c r="A387" s="264"/>
      <c r="B387" s="264"/>
      <c r="C387" s="264"/>
      <c r="D387" s="264"/>
      <c r="E387" s="497"/>
      <c r="F387" s="264"/>
      <c r="G387" s="264"/>
      <c r="H387" s="345"/>
      <c r="I387" s="345"/>
      <c r="J387" s="264"/>
      <c r="K387" s="264"/>
      <c r="L387" s="264"/>
      <c r="M387" s="264"/>
      <c r="N387" s="264"/>
      <c r="O387" s="264"/>
      <c r="P387" s="264"/>
      <c r="Q387" s="264"/>
      <c r="R387" s="264"/>
    </row>
    <row r="388" spans="1:18" s="146" customFormat="1">
      <c r="A388" s="264"/>
      <c r="B388" s="264"/>
      <c r="C388" s="264"/>
      <c r="D388" s="264"/>
      <c r="E388" s="497"/>
      <c r="F388" s="264"/>
      <c r="G388" s="264"/>
      <c r="H388" s="345"/>
      <c r="I388" s="345"/>
      <c r="J388" s="264"/>
      <c r="K388" s="264"/>
      <c r="L388" s="264"/>
      <c r="M388" s="264"/>
      <c r="N388" s="264"/>
      <c r="O388" s="264"/>
      <c r="P388" s="264"/>
      <c r="Q388" s="264"/>
      <c r="R388" s="264"/>
    </row>
    <row r="389" spans="1:18" s="146" customFormat="1">
      <c r="A389" s="264"/>
      <c r="B389" s="264"/>
      <c r="C389" s="264"/>
      <c r="D389" s="264"/>
      <c r="E389" s="497"/>
      <c r="F389" s="264"/>
      <c r="G389" s="264"/>
      <c r="H389" s="345"/>
      <c r="I389" s="345"/>
      <c r="J389" s="264"/>
      <c r="K389" s="264"/>
      <c r="L389" s="264"/>
      <c r="M389" s="264"/>
      <c r="N389" s="264"/>
      <c r="O389" s="264"/>
      <c r="P389" s="264"/>
      <c r="Q389" s="264"/>
      <c r="R389" s="264"/>
    </row>
    <row r="390" spans="1:18" s="146" customFormat="1">
      <c r="A390" s="264"/>
      <c r="B390" s="264"/>
      <c r="C390" s="264"/>
      <c r="D390" s="264"/>
      <c r="E390" s="497"/>
      <c r="F390" s="264"/>
      <c r="G390" s="264"/>
      <c r="H390" s="345"/>
      <c r="I390" s="345"/>
      <c r="J390" s="264"/>
      <c r="K390" s="264"/>
      <c r="L390" s="264"/>
      <c r="M390" s="264"/>
      <c r="N390" s="264"/>
      <c r="O390" s="264"/>
      <c r="P390" s="264"/>
      <c r="Q390" s="264"/>
      <c r="R390" s="264"/>
    </row>
    <row r="391" spans="1:18" s="146" customFormat="1">
      <c r="A391" s="264"/>
      <c r="B391" s="264"/>
      <c r="C391" s="264"/>
      <c r="D391" s="264"/>
      <c r="E391" s="497"/>
      <c r="F391" s="264"/>
      <c r="G391" s="264"/>
      <c r="H391" s="345"/>
      <c r="I391" s="345"/>
      <c r="J391" s="264"/>
      <c r="K391" s="264"/>
      <c r="L391" s="264"/>
      <c r="M391" s="264"/>
      <c r="N391" s="264"/>
      <c r="O391" s="264"/>
      <c r="P391" s="264"/>
      <c r="Q391" s="264"/>
      <c r="R391" s="264"/>
    </row>
    <row r="392" spans="1:18" s="146" customFormat="1">
      <c r="A392" s="264"/>
      <c r="B392" s="264"/>
      <c r="C392" s="264"/>
      <c r="D392" s="264"/>
      <c r="E392" s="497"/>
      <c r="F392" s="264"/>
      <c r="G392" s="264"/>
      <c r="H392" s="345"/>
      <c r="I392" s="345"/>
      <c r="J392" s="264"/>
      <c r="K392" s="264"/>
      <c r="L392" s="264"/>
      <c r="M392" s="264"/>
      <c r="N392" s="264"/>
      <c r="O392" s="264"/>
      <c r="P392" s="264"/>
      <c r="Q392" s="264"/>
      <c r="R392" s="264"/>
    </row>
    <row r="393" spans="1:18" s="146" customFormat="1">
      <c r="A393" s="264"/>
      <c r="B393" s="264"/>
      <c r="C393" s="264"/>
      <c r="D393" s="264"/>
      <c r="E393" s="497"/>
      <c r="F393" s="264"/>
      <c r="G393" s="264"/>
      <c r="H393" s="345"/>
      <c r="I393" s="345"/>
      <c r="J393" s="264"/>
      <c r="K393" s="264"/>
      <c r="L393" s="264"/>
      <c r="M393" s="264"/>
      <c r="N393" s="264"/>
      <c r="O393" s="264"/>
      <c r="P393" s="264"/>
      <c r="Q393" s="264"/>
      <c r="R393" s="264"/>
    </row>
    <row r="394" spans="1:18" s="146" customFormat="1">
      <c r="A394" s="264"/>
      <c r="B394" s="264"/>
      <c r="C394" s="264"/>
      <c r="D394" s="264"/>
      <c r="E394" s="497"/>
      <c r="F394" s="264"/>
      <c r="G394" s="264"/>
      <c r="H394" s="345"/>
      <c r="I394" s="345"/>
      <c r="J394" s="264"/>
      <c r="K394" s="264"/>
      <c r="L394" s="264"/>
      <c r="M394" s="264"/>
      <c r="N394" s="264"/>
      <c r="O394" s="264"/>
      <c r="P394" s="264"/>
      <c r="Q394" s="264"/>
      <c r="R394" s="264"/>
    </row>
    <row r="395" spans="1:18" s="146" customFormat="1">
      <c r="A395" s="264"/>
      <c r="B395" s="264"/>
      <c r="C395" s="264"/>
      <c r="D395" s="264"/>
      <c r="E395" s="497"/>
      <c r="F395" s="264"/>
      <c r="G395" s="264"/>
      <c r="H395" s="345"/>
      <c r="I395" s="345"/>
      <c r="J395" s="264"/>
      <c r="K395" s="264"/>
      <c r="L395" s="264"/>
      <c r="M395" s="264"/>
      <c r="N395" s="264"/>
      <c r="O395" s="264"/>
      <c r="P395" s="264"/>
      <c r="Q395" s="264"/>
      <c r="R395" s="264"/>
    </row>
    <row r="396" spans="1:18" s="146" customFormat="1">
      <c r="A396" s="264"/>
      <c r="B396" s="264"/>
      <c r="C396" s="264"/>
      <c r="D396" s="264"/>
      <c r="E396" s="497"/>
      <c r="F396" s="264"/>
      <c r="G396" s="264"/>
      <c r="H396" s="345"/>
      <c r="I396" s="345"/>
      <c r="J396" s="264"/>
      <c r="K396" s="264"/>
      <c r="L396" s="264"/>
      <c r="M396" s="264"/>
      <c r="N396" s="264"/>
      <c r="O396" s="264"/>
      <c r="P396" s="264"/>
      <c r="Q396" s="264"/>
      <c r="R396" s="264"/>
    </row>
    <row r="397" spans="1:18" s="146" customFormat="1">
      <c r="A397" s="264"/>
      <c r="B397" s="264"/>
      <c r="C397" s="264"/>
      <c r="D397" s="264"/>
      <c r="E397" s="497"/>
      <c r="F397" s="264"/>
      <c r="G397" s="264"/>
      <c r="H397" s="345"/>
      <c r="I397" s="345"/>
      <c r="J397" s="264"/>
      <c r="K397" s="264"/>
      <c r="L397" s="264"/>
      <c r="M397" s="264"/>
      <c r="N397" s="264"/>
      <c r="O397" s="264"/>
      <c r="P397" s="264"/>
      <c r="Q397" s="264"/>
      <c r="R397" s="264"/>
    </row>
    <row r="398" spans="1:18" s="146" customFormat="1">
      <c r="A398" s="264"/>
      <c r="B398" s="264"/>
      <c r="C398" s="264"/>
      <c r="D398" s="264"/>
      <c r="E398" s="497"/>
      <c r="F398" s="264"/>
      <c r="G398" s="264"/>
      <c r="H398" s="345"/>
      <c r="I398" s="345"/>
      <c r="J398" s="264"/>
      <c r="K398" s="264"/>
      <c r="L398" s="264"/>
      <c r="M398" s="264"/>
      <c r="N398" s="264"/>
      <c r="O398" s="264"/>
      <c r="P398" s="264"/>
      <c r="Q398" s="264"/>
      <c r="R398" s="264"/>
    </row>
    <row r="399" spans="1:18" s="146" customFormat="1">
      <c r="A399" s="264"/>
      <c r="B399" s="264"/>
      <c r="C399" s="264"/>
      <c r="D399" s="264"/>
      <c r="E399" s="497"/>
      <c r="F399" s="264"/>
      <c r="G399" s="264"/>
      <c r="H399" s="345"/>
      <c r="I399" s="345"/>
      <c r="J399" s="264"/>
      <c r="K399" s="264"/>
      <c r="L399" s="264"/>
      <c r="M399" s="264"/>
      <c r="N399" s="264"/>
      <c r="O399" s="264"/>
      <c r="P399" s="264"/>
      <c r="Q399" s="264"/>
      <c r="R399" s="264"/>
    </row>
    <row r="400" spans="1:18" s="146" customFormat="1">
      <c r="A400" s="264"/>
      <c r="B400" s="264"/>
      <c r="C400" s="264"/>
      <c r="D400" s="264"/>
      <c r="E400" s="497"/>
      <c r="F400" s="264"/>
      <c r="G400" s="264"/>
      <c r="H400" s="345"/>
      <c r="I400" s="345"/>
      <c r="J400" s="264"/>
      <c r="K400" s="264"/>
      <c r="L400" s="264"/>
      <c r="M400" s="264"/>
      <c r="N400" s="264"/>
      <c r="O400" s="264"/>
      <c r="P400" s="264"/>
      <c r="Q400" s="264"/>
      <c r="R400" s="264"/>
    </row>
    <row r="401" spans="1:18" s="146" customFormat="1">
      <c r="A401" s="264"/>
      <c r="B401" s="264"/>
      <c r="C401" s="264"/>
      <c r="D401" s="264"/>
      <c r="E401" s="497"/>
      <c r="F401" s="264"/>
      <c r="G401" s="264"/>
      <c r="H401" s="345"/>
      <c r="I401" s="345"/>
      <c r="J401" s="264"/>
      <c r="K401" s="264"/>
      <c r="L401" s="264"/>
      <c r="M401" s="264"/>
      <c r="N401" s="264"/>
      <c r="O401" s="264"/>
      <c r="P401" s="264"/>
      <c r="Q401" s="264"/>
      <c r="R401" s="264"/>
    </row>
    <row r="402" spans="1:18" s="146" customFormat="1">
      <c r="A402" s="264"/>
      <c r="B402" s="264"/>
      <c r="C402" s="264"/>
      <c r="D402" s="264"/>
      <c r="E402" s="497"/>
      <c r="F402" s="264"/>
      <c r="G402" s="264"/>
      <c r="H402" s="345"/>
      <c r="I402" s="345"/>
      <c r="J402" s="264"/>
      <c r="K402" s="264"/>
      <c r="L402" s="264"/>
      <c r="M402" s="264"/>
      <c r="N402" s="264"/>
      <c r="O402" s="264"/>
      <c r="P402" s="264"/>
      <c r="Q402" s="264"/>
      <c r="R402" s="264"/>
    </row>
    <row r="403" spans="1:18" s="146" customFormat="1">
      <c r="A403" s="264"/>
      <c r="B403" s="264"/>
      <c r="C403" s="264"/>
      <c r="D403" s="264"/>
      <c r="E403" s="497"/>
      <c r="F403" s="264"/>
      <c r="G403" s="264"/>
      <c r="H403" s="345"/>
      <c r="I403" s="345"/>
      <c r="J403" s="264"/>
      <c r="K403" s="264"/>
      <c r="L403" s="264"/>
      <c r="M403" s="264"/>
      <c r="N403" s="264"/>
      <c r="O403" s="264"/>
      <c r="P403" s="264"/>
      <c r="Q403" s="264"/>
      <c r="R403" s="264"/>
    </row>
    <row r="404" spans="1:18" s="146" customFormat="1">
      <c r="A404" s="264"/>
      <c r="B404" s="264"/>
      <c r="C404" s="264"/>
      <c r="D404" s="264"/>
      <c r="E404" s="497"/>
      <c r="F404" s="264"/>
      <c r="G404" s="264"/>
      <c r="H404" s="345"/>
      <c r="I404" s="345"/>
      <c r="J404" s="264"/>
      <c r="K404" s="264"/>
      <c r="L404" s="264"/>
      <c r="M404" s="264"/>
      <c r="N404" s="264"/>
      <c r="O404" s="264"/>
      <c r="P404" s="264"/>
      <c r="Q404" s="264"/>
      <c r="R404" s="264"/>
    </row>
    <row r="405" spans="1:18" s="146" customFormat="1">
      <c r="A405" s="264"/>
      <c r="B405" s="264"/>
      <c r="C405" s="264"/>
      <c r="D405" s="264"/>
      <c r="E405" s="497"/>
      <c r="F405" s="264"/>
      <c r="G405" s="264"/>
      <c r="H405" s="345"/>
      <c r="I405" s="345"/>
      <c r="J405" s="264"/>
      <c r="K405" s="264"/>
      <c r="L405" s="264"/>
      <c r="M405" s="264"/>
      <c r="N405" s="264"/>
      <c r="O405" s="264"/>
      <c r="P405" s="264"/>
      <c r="Q405" s="264"/>
      <c r="R405" s="264"/>
    </row>
    <row r="406" spans="1:18" s="146" customFormat="1">
      <c r="A406" s="264"/>
      <c r="B406" s="264"/>
      <c r="C406" s="264"/>
      <c r="D406" s="264"/>
      <c r="E406" s="497"/>
      <c r="F406" s="264"/>
      <c r="G406" s="264"/>
      <c r="H406" s="345"/>
      <c r="I406" s="345"/>
      <c r="J406" s="264"/>
      <c r="K406" s="264"/>
      <c r="L406" s="264"/>
      <c r="M406" s="264"/>
      <c r="N406" s="264"/>
      <c r="O406" s="264"/>
      <c r="P406" s="264"/>
      <c r="Q406" s="264"/>
      <c r="R406" s="264"/>
    </row>
    <row r="407" spans="1:18" s="146" customFormat="1">
      <c r="A407" s="264"/>
      <c r="B407" s="264"/>
      <c r="C407" s="264"/>
      <c r="D407" s="264"/>
      <c r="E407" s="497"/>
      <c r="F407" s="264"/>
      <c r="G407" s="264"/>
      <c r="H407" s="345"/>
      <c r="I407" s="345"/>
      <c r="J407" s="264"/>
      <c r="K407" s="264"/>
      <c r="L407" s="264"/>
      <c r="M407" s="264"/>
      <c r="N407" s="264"/>
      <c r="O407" s="264"/>
      <c r="P407" s="264"/>
      <c r="Q407" s="264"/>
      <c r="R407" s="264"/>
    </row>
    <row r="408" spans="1:18" s="146" customFormat="1">
      <c r="A408" s="264"/>
      <c r="B408" s="264"/>
      <c r="C408" s="264"/>
      <c r="D408" s="264"/>
      <c r="E408" s="497"/>
      <c r="F408" s="264"/>
      <c r="G408" s="264"/>
      <c r="H408" s="345"/>
      <c r="I408" s="345"/>
      <c r="J408" s="264"/>
      <c r="K408" s="264"/>
      <c r="L408" s="264"/>
      <c r="M408" s="264"/>
      <c r="N408" s="264"/>
      <c r="O408" s="264"/>
      <c r="P408" s="264"/>
      <c r="Q408" s="264"/>
      <c r="R408" s="264"/>
    </row>
    <row r="409" spans="1:18" s="146" customFormat="1">
      <c r="A409" s="264"/>
      <c r="B409" s="264"/>
      <c r="C409" s="264"/>
      <c r="D409" s="264"/>
      <c r="E409" s="497"/>
      <c r="F409" s="264"/>
      <c r="G409" s="264"/>
      <c r="H409" s="345"/>
      <c r="I409" s="345"/>
      <c r="J409" s="264"/>
      <c r="K409" s="264"/>
      <c r="L409" s="264"/>
      <c r="M409" s="264"/>
      <c r="N409" s="264"/>
      <c r="O409" s="264"/>
      <c r="P409" s="264"/>
      <c r="Q409" s="264"/>
      <c r="R409" s="264"/>
    </row>
    <row r="410" spans="1:18" s="146" customFormat="1">
      <c r="A410" s="264"/>
      <c r="B410" s="264"/>
      <c r="C410" s="264"/>
      <c r="D410" s="264"/>
      <c r="E410" s="497"/>
      <c r="F410" s="264"/>
      <c r="G410" s="264"/>
      <c r="H410" s="345"/>
      <c r="I410" s="345"/>
      <c r="J410" s="264"/>
      <c r="K410" s="264"/>
      <c r="L410" s="264"/>
      <c r="M410" s="264"/>
      <c r="N410" s="264"/>
      <c r="O410" s="264"/>
      <c r="P410" s="264"/>
      <c r="Q410" s="264"/>
      <c r="R410" s="264"/>
    </row>
    <row r="411" spans="1:18" s="146" customFormat="1">
      <c r="A411" s="264"/>
      <c r="B411" s="264"/>
      <c r="C411" s="264"/>
      <c r="D411" s="264"/>
      <c r="E411" s="497"/>
      <c r="F411" s="264"/>
      <c r="G411" s="264"/>
      <c r="H411" s="345"/>
      <c r="I411" s="345"/>
      <c r="J411" s="264"/>
      <c r="K411" s="264"/>
      <c r="L411" s="264"/>
      <c r="M411" s="264"/>
      <c r="N411" s="264"/>
      <c r="O411" s="264"/>
      <c r="P411" s="264"/>
      <c r="Q411" s="264"/>
      <c r="R411" s="264"/>
    </row>
    <row r="412" spans="1:18" s="146" customFormat="1">
      <c r="A412" s="264"/>
      <c r="B412" s="264"/>
      <c r="C412" s="264"/>
      <c r="D412" s="264"/>
      <c r="E412" s="497"/>
      <c r="F412" s="264"/>
      <c r="G412" s="264"/>
      <c r="H412" s="345"/>
      <c r="I412" s="345"/>
      <c r="J412" s="264"/>
      <c r="K412" s="264"/>
      <c r="L412" s="264"/>
      <c r="M412" s="264"/>
      <c r="N412" s="264"/>
      <c r="O412" s="264"/>
      <c r="P412" s="264"/>
      <c r="Q412" s="264"/>
      <c r="R412" s="264"/>
    </row>
    <row r="413" spans="1:18" s="146" customFormat="1">
      <c r="A413" s="264"/>
      <c r="B413" s="264"/>
      <c r="C413" s="264"/>
      <c r="D413" s="264"/>
      <c r="E413" s="497"/>
      <c r="F413" s="264"/>
      <c r="G413" s="264"/>
      <c r="H413" s="345"/>
      <c r="I413" s="345"/>
      <c r="J413" s="264"/>
      <c r="K413" s="264"/>
      <c r="L413" s="264"/>
      <c r="M413" s="264"/>
      <c r="N413" s="264"/>
      <c r="O413" s="264"/>
      <c r="P413" s="264"/>
      <c r="Q413" s="264"/>
      <c r="R413" s="264"/>
    </row>
    <row r="414" spans="1:18" s="146" customFormat="1">
      <c r="A414" s="264"/>
      <c r="B414" s="264"/>
      <c r="C414" s="264"/>
      <c r="D414" s="264"/>
      <c r="E414" s="497"/>
      <c r="F414" s="264"/>
      <c r="G414" s="264"/>
      <c r="H414" s="345"/>
      <c r="I414" s="345"/>
      <c r="J414" s="264"/>
      <c r="K414" s="264"/>
      <c r="L414" s="264"/>
      <c r="M414" s="264"/>
      <c r="N414" s="264"/>
      <c r="O414" s="264"/>
      <c r="P414" s="264"/>
      <c r="Q414" s="264"/>
      <c r="R414" s="264"/>
    </row>
    <row r="415" spans="1:18" s="146" customFormat="1">
      <c r="A415" s="264"/>
      <c r="B415" s="264"/>
      <c r="C415" s="264"/>
      <c r="D415" s="264"/>
      <c r="E415" s="497"/>
      <c r="F415" s="264"/>
      <c r="G415" s="264"/>
      <c r="H415" s="345"/>
      <c r="I415" s="345"/>
      <c r="J415" s="264"/>
      <c r="K415" s="264"/>
      <c r="L415" s="264"/>
      <c r="M415" s="264"/>
      <c r="N415" s="264"/>
      <c r="O415" s="264"/>
      <c r="P415" s="264"/>
      <c r="Q415" s="264"/>
      <c r="R415" s="264"/>
    </row>
    <row r="416" spans="1:18" s="146" customFormat="1">
      <c r="A416" s="264"/>
      <c r="B416" s="264"/>
      <c r="C416" s="264"/>
      <c r="D416" s="264"/>
      <c r="E416" s="497"/>
      <c r="F416" s="264"/>
      <c r="G416" s="264"/>
      <c r="H416" s="345"/>
      <c r="I416" s="345"/>
      <c r="J416" s="264"/>
      <c r="K416" s="264"/>
      <c r="L416" s="264"/>
      <c r="M416" s="264"/>
      <c r="N416" s="264"/>
      <c r="O416" s="264"/>
      <c r="P416" s="264"/>
      <c r="Q416" s="264"/>
      <c r="R416" s="264"/>
    </row>
    <row r="417" spans="1:18" s="146" customFormat="1">
      <c r="A417" s="264"/>
      <c r="B417" s="264"/>
      <c r="C417" s="264"/>
      <c r="D417" s="264"/>
      <c r="E417" s="497"/>
      <c r="F417" s="264"/>
      <c r="G417" s="264"/>
      <c r="H417" s="345"/>
      <c r="I417" s="345"/>
      <c r="J417" s="264"/>
      <c r="K417" s="264"/>
      <c r="L417" s="264"/>
      <c r="M417" s="264"/>
      <c r="N417" s="264"/>
      <c r="O417" s="264"/>
      <c r="P417" s="264"/>
      <c r="Q417" s="264"/>
      <c r="R417" s="264"/>
    </row>
    <row r="418" spans="1:18" s="146" customFormat="1">
      <c r="A418" s="264"/>
      <c r="B418" s="264"/>
      <c r="C418" s="264"/>
      <c r="D418" s="264"/>
      <c r="E418" s="497"/>
      <c r="F418" s="264"/>
      <c r="G418" s="264"/>
      <c r="H418" s="345"/>
      <c r="I418" s="345"/>
      <c r="J418" s="264"/>
      <c r="K418" s="264"/>
      <c r="L418" s="264"/>
      <c r="M418" s="264"/>
      <c r="N418" s="264"/>
      <c r="O418" s="264"/>
      <c r="P418" s="264"/>
      <c r="Q418" s="264"/>
      <c r="R418" s="264"/>
    </row>
    <row r="419" spans="1:18" s="146" customFormat="1">
      <c r="A419" s="264"/>
      <c r="B419" s="264"/>
      <c r="C419" s="264"/>
      <c r="D419" s="264"/>
      <c r="E419" s="497"/>
      <c r="F419" s="264"/>
      <c r="G419" s="264"/>
      <c r="H419" s="345"/>
      <c r="I419" s="345"/>
      <c r="J419" s="264"/>
      <c r="K419" s="264"/>
      <c r="L419" s="264"/>
      <c r="M419" s="264"/>
      <c r="N419" s="264"/>
      <c r="O419" s="264"/>
      <c r="P419" s="264"/>
      <c r="Q419" s="264"/>
      <c r="R419" s="264"/>
    </row>
    <row r="420" spans="1:18" s="146" customFormat="1">
      <c r="A420" s="264"/>
      <c r="B420" s="264"/>
      <c r="C420" s="264"/>
      <c r="D420" s="264"/>
      <c r="E420" s="497"/>
      <c r="F420" s="264"/>
      <c r="G420" s="264"/>
      <c r="H420" s="345"/>
      <c r="I420" s="345"/>
      <c r="J420" s="264"/>
      <c r="K420" s="264"/>
      <c r="L420" s="264"/>
      <c r="M420" s="264"/>
      <c r="N420" s="264"/>
      <c r="O420" s="264"/>
      <c r="P420" s="264"/>
      <c r="Q420" s="264"/>
      <c r="R420" s="264"/>
    </row>
    <row r="421" spans="1:18" s="146" customFormat="1">
      <c r="A421" s="264"/>
      <c r="B421" s="264"/>
      <c r="C421" s="264"/>
      <c r="D421" s="264"/>
      <c r="E421" s="497"/>
      <c r="F421" s="264"/>
      <c r="G421" s="264"/>
      <c r="H421" s="345"/>
      <c r="I421" s="345"/>
      <c r="J421" s="264"/>
      <c r="K421" s="264"/>
      <c r="L421" s="264"/>
      <c r="M421" s="264"/>
      <c r="N421" s="264"/>
      <c r="O421" s="264"/>
      <c r="P421" s="264"/>
      <c r="Q421" s="264"/>
      <c r="R421" s="264"/>
    </row>
    <row r="422" spans="1:18" s="146" customFormat="1">
      <c r="A422" s="264"/>
      <c r="B422" s="264"/>
      <c r="C422" s="264"/>
      <c r="D422" s="264"/>
      <c r="E422" s="497"/>
      <c r="F422" s="264"/>
      <c r="G422" s="264"/>
      <c r="H422" s="345"/>
      <c r="I422" s="345"/>
      <c r="J422" s="264"/>
      <c r="K422" s="264"/>
      <c r="L422" s="264"/>
      <c r="M422" s="264"/>
      <c r="N422" s="264"/>
      <c r="O422" s="264"/>
      <c r="P422" s="264"/>
      <c r="Q422" s="264"/>
      <c r="R422" s="264"/>
    </row>
    <row r="423" spans="1:18" s="146" customFormat="1">
      <c r="A423" s="264"/>
      <c r="B423" s="264"/>
      <c r="C423" s="264"/>
      <c r="D423" s="264"/>
      <c r="E423" s="497"/>
      <c r="F423" s="264"/>
      <c r="G423" s="264"/>
      <c r="H423" s="345"/>
      <c r="I423" s="345"/>
      <c r="J423" s="264"/>
      <c r="K423" s="264"/>
      <c r="L423" s="264"/>
      <c r="M423" s="264"/>
      <c r="N423" s="264"/>
      <c r="O423" s="264"/>
      <c r="P423" s="264"/>
      <c r="Q423" s="264"/>
      <c r="R423" s="264"/>
    </row>
    <row r="424" spans="1:18" s="146" customFormat="1">
      <c r="A424" s="264"/>
      <c r="B424" s="264"/>
      <c r="C424" s="264"/>
      <c r="D424" s="264"/>
      <c r="E424" s="497"/>
      <c r="F424" s="264"/>
      <c r="G424" s="264"/>
      <c r="H424" s="345"/>
      <c r="I424" s="345"/>
      <c r="J424" s="264"/>
      <c r="K424" s="264"/>
      <c r="L424" s="264"/>
      <c r="M424" s="264"/>
      <c r="N424" s="264"/>
      <c r="O424" s="264"/>
      <c r="P424" s="264"/>
      <c r="Q424" s="264"/>
      <c r="R424" s="264"/>
    </row>
    <row r="425" spans="1:18" s="146" customFormat="1">
      <c r="A425" s="264"/>
      <c r="B425" s="264"/>
      <c r="C425" s="264"/>
      <c r="D425" s="264"/>
      <c r="E425" s="497"/>
      <c r="F425" s="264"/>
      <c r="G425" s="264"/>
      <c r="H425" s="345"/>
      <c r="I425" s="345"/>
      <c r="J425" s="264"/>
      <c r="K425" s="264"/>
      <c r="L425" s="264"/>
      <c r="M425" s="264"/>
      <c r="N425" s="264"/>
      <c r="O425" s="264"/>
      <c r="P425" s="264"/>
      <c r="Q425" s="264"/>
      <c r="R425" s="264"/>
    </row>
    <row r="426" spans="1:18" s="146" customFormat="1">
      <c r="A426" s="264"/>
      <c r="B426" s="264"/>
      <c r="C426" s="264"/>
      <c r="D426" s="264"/>
      <c r="E426" s="497"/>
      <c r="F426" s="264"/>
      <c r="G426" s="264"/>
      <c r="H426" s="345"/>
      <c r="I426" s="345"/>
      <c r="J426" s="264"/>
      <c r="K426" s="264"/>
      <c r="L426" s="264"/>
      <c r="M426" s="264"/>
      <c r="N426" s="264"/>
      <c r="O426" s="264"/>
      <c r="P426" s="264"/>
      <c r="Q426" s="264"/>
      <c r="R426" s="264"/>
    </row>
    <row r="427" spans="1:18" s="146" customFormat="1">
      <c r="A427" s="264"/>
      <c r="B427" s="264"/>
      <c r="C427" s="264"/>
      <c r="D427" s="264"/>
      <c r="E427" s="497"/>
      <c r="F427" s="264"/>
      <c r="G427" s="264"/>
      <c r="H427" s="345"/>
      <c r="I427" s="345"/>
      <c r="J427" s="264"/>
      <c r="K427" s="264"/>
      <c r="L427" s="264"/>
      <c r="M427" s="264"/>
      <c r="N427" s="264"/>
      <c r="O427" s="264"/>
      <c r="P427" s="264"/>
      <c r="Q427" s="264"/>
      <c r="R427" s="264"/>
    </row>
    <row r="428" spans="1:18" s="146" customFormat="1">
      <c r="A428" s="264"/>
      <c r="B428" s="264"/>
      <c r="C428" s="264"/>
      <c r="D428" s="264"/>
      <c r="E428" s="497"/>
      <c r="F428" s="264"/>
      <c r="G428" s="264"/>
      <c r="H428" s="345"/>
      <c r="I428" s="345"/>
      <c r="J428" s="264"/>
      <c r="K428" s="264"/>
      <c r="L428" s="264"/>
      <c r="M428" s="264"/>
      <c r="N428" s="264"/>
      <c r="O428" s="264"/>
      <c r="P428" s="264"/>
      <c r="Q428" s="264"/>
      <c r="R428" s="264"/>
    </row>
    <row r="429" spans="1:18" s="146" customFormat="1">
      <c r="A429" s="264"/>
      <c r="B429" s="264"/>
      <c r="C429" s="264"/>
      <c r="D429" s="264"/>
      <c r="E429" s="497"/>
      <c r="F429" s="264"/>
      <c r="G429" s="264"/>
      <c r="H429" s="345"/>
      <c r="I429" s="345"/>
      <c r="J429" s="264"/>
      <c r="K429" s="264"/>
      <c r="L429" s="264"/>
      <c r="M429" s="264"/>
      <c r="N429" s="264"/>
      <c r="O429" s="264"/>
      <c r="P429" s="264"/>
      <c r="Q429" s="264"/>
      <c r="R429" s="264"/>
    </row>
    <row r="430" spans="1:18" s="146" customFormat="1">
      <c r="A430" s="264"/>
      <c r="B430" s="264"/>
      <c r="C430" s="264"/>
      <c r="D430" s="264"/>
      <c r="E430" s="497"/>
      <c r="F430" s="264"/>
      <c r="G430" s="264"/>
      <c r="H430" s="345"/>
      <c r="I430" s="345"/>
      <c r="J430" s="264"/>
      <c r="K430" s="264"/>
      <c r="L430" s="264"/>
      <c r="M430" s="264"/>
      <c r="N430" s="264"/>
      <c r="O430" s="264"/>
      <c r="P430" s="264"/>
      <c r="Q430" s="264"/>
      <c r="R430" s="264"/>
    </row>
    <row r="431" spans="1:18" s="146" customFormat="1">
      <c r="A431" s="264"/>
      <c r="B431" s="264"/>
      <c r="C431" s="264"/>
      <c r="D431" s="264"/>
      <c r="E431" s="497"/>
      <c r="F431" s="264"/>
      <c r="G431" s="264"/>
      <c r="H431" s="345"/>
      <c r="I431" s="345"/>
      <c r="J431" s="264"/>
      <c r="K431" s="264"/>
      <c r="L431" s="264"/>
      <c r="M431" s="264"/>
      <c r="N431" s="264"/>
      <c r="O431" s="264"/>
      <c r="P431" s="264"/>
      <c r="Q431" s="264"/>
      <c r="R431" s="264"/>
    </row>
    <row r="432" spans="1:18" s="146" customFormat="1">
      <c r="A432" s="264"/>
      <c r="B432" s="264"/>
      <c r="C432" s="264"/>
      <c r="D432" s="264"/>
      <c r="E432" s="497"/>
      <c r="F432" s="264"/>
      <c r="G432" s="264"/>
      <c r="H432" s="345"/>
      <c r="I432" s="345"/>
      <c r="J432" s="264"/>
      <c r="K432" s="264"/>
      <c r="L432" s="264"/>
      <c r="M432" s="264"/>
      <c r="N432" s="264"/>
      <c r="O432" s="264"/>
      <c r="P432" s="264"/>
      <c r="Q432" s="264"/>
      <c r="R432" s="264"/>
    </row>
    <row r="433" spans="1:18" s="146" customFormat="1">
      <c r="A433" s="264"/>
      <c r="B433" s="264"/>
      <c r="C433" s="264"/>
      <c r="D433" s="264"/>
      <c r="E433" s="497"/>
      <c r="F433" s="264"/>
      <c r="G433" s="264"/>
      <c r="H433" s="345"/>
      <c r="I433" s="345"/>
      <c r="J433" s="264"/>
      <c r="K433" s="264"/>
      <c r="L433" s="264"/>
      <c r="M433" s="264"/>
      <c r="N433" s="264"/>
      <c r="O433" s="264"/>
      <c r="P433" s="264"/>
      <c r="Q433" s="264"/>
      <c r="R433" s="264"/>
    </row>
    <row r="434" spans="1:18" s="146" customFormat="1">
      <c r="A434" s="264"/>
      <c r="B434" s="264"/>
      <c r="C434" s="264"/>
      <c r="D434" s="264"/>
      <c r="E434" s="497"/>
      <c r="F434" s="264"/>
      <c r="G434" s="264"/>
      <c r="H434" s="345"/>
      <c r="I434" s="345"/>
      <c r="J434" s="264"/>
      <c r="K434" s="264"/>
      <c r="L434" s="264"/>
      <c r="M434" s="264"/>
      <c r="N434" s="264"/>
      <c r="O434" s="264"/>
      <c r="P434" s="264"/>
      <c r="Q434" s="264"/>
      <c r="R434" s="264"/>
    </row>
    <row r="435" spans="1:18" s="146" customFormat="1">
      <c r="A435" s="264"/>
      <c r="B435" s="264"/>
      <c r="C435" s="264"/>
      <c r="D435" s="264"/>
      <c r="E435" s="497"/>
      <c r="F435" s="264"/>
      <c r="G435" s="264"/>
      <c r="H435" s="345"/>
      <c r="I435" s="345"/>
      <c r="J435" s="264"/>
      <c r="K435" s="264"/>
      <c r="L435" s="264"/>
      <c r="M435" s="264"/>
      <c r="N435" s="264"/>
      <c r="O435" s="264"/>
      <c r="P435" s="264"/>
      <c r="Q435" s="264"/>
      <c r="R435" s="264"/>
    </row>
    <row r="436" spans="1:18" s="146" customFormat="1">
      <c r="A436" s="264"/>
      <c r="B436" s="264"/>
      <c r="C436" s="264"/>
      <c r="D436" s="264"/>
      <c r="E436" s="497"/>
      <c r="F436" s="264"/>
      <c r="G436" s="264"/>
      <c r="H436" s="345"/>
      <c r="I436" s="345"/>
      <c r="J436" s="264"/>
      <c r="K436" s="264"/>
      <c r="L436" s="264"/>
      <c r="M436" s="264"/>
      <c r="N436" s="264"/>
      <c r="O436" s="264"/>
      <c r="P436" s="264"/>
      <c r="Q436" s="264"/>
      <c r="R436" s="264"/>
    </row>
    <row r="437" spans="1:18" s="146" customFormat="1">
      <c r="A437" s="264"/>
      <c r="B437" s="264"/>
      <c r="C437" s="264"/>
      <c r="D437" s="264"/>
      <c r="E437" s="497"/>
      <c r="F437" s="264"/>
      <c r="G437" s="264"/>
      <c r="H437" s="345"/>
      <c r="I437" s="345"/>
      <c r="J437" s="264"/>
      <c r="K437" s="264"/>
      <c r="L437" s="264"/>
      <c r="M437" s="264"/>
      <c r="N437" s="264"/>
      <c r="O437" s="264"/>
      <c r="P437" s="264"/>
      <c r="Q437" s="264"/>
      <c r="R437" s="264"/>
    </row>
    <row r="438" spans="1:18" s="146" customFormat="1">
      <c r="A438" s="264"/>
      <c r="B438" s="264"/>
      <c r="C438" s="264"/>
      <c r="D438" s="264"/>
      <c r="E438" s="497"/>
      <c r="F438" s="264"/>
      <c r="G438" s="264"/>
      <c r="H438" s="345"/>
      <c r="I438" s="345"/>
      <c r="J438" s="264"/>
      <c r="K438" s="264"/>
      <c r="L438" s="264"/>
      <c r="M438" s="264"/>
      <c r="N438" s="264"/>
      <c r="O438" s="264"/>
      <c r="P438" s="264"/>
      <c r="Q438" s="264"/>
      <c r="R438" s="264"/>
    </row>
    <row r="439" spans="1:18" s="146" customFormat="1">
      <c r="A439" s="264"/>
      <c r="B439" s="264"/>
      <c r="C439" s="264"/>
      <c r="D439" s="264"/>
      <c r="E439" s="497"/>
      <c r="F439" s="264"/>
      <c r="G439" s="264"/>
      <c r="H439" s="345"/>
      <c r="I439" s="345"/>
      <c r="J439" s="264"/>
      <c r="K439" s="264"/>
      <c r="L439" s="264"/>
      <c r="M439" s="264"/>
      <c r="N439" s="264"/>
      <c r="O439" s="264"/>
      <c r="P439" s="264"/>
      <c r="Q439" s="264"/>
      <c r="R439" s="264"/>
    </row>
    <row r="440" spans="1:18" s="146" customFormat="1">
      <c r="A440" s="264"/>
      <c r="B440" s="264"/>
      <c r="C440" s="264"/>
      <c r="D440" s="264"/>
      <c r="E440" s="497"/>
      <c r="F440" s="264"/>
      <c r="G440" s="264"/>
      <c r="H440" s="345"/>
      <c r="I440" s="345"/>
      <c r="J440" s="264"/>
      <c r="K440" s="264"/>
      <c r="L440" s="264"/>
      <c r="M440" s="264"/>
      <c r="N440" s="264"/>
      <c r="O440" s="264"/>
      <c r="P440" s="264"/>
      <c r="Q440" s="264"/>
      <c r="R440" s="264"/>
    </row>
    <row r="441" spans="1:18" s="146" customFormat="1">
      <c r="A441" s="264"/>
      <c r="B441" s="264"/>
      <c r="C441" s="264"/>
      <c r="D441" s="264"/>
      <c r="E441" s="497"/>
      <c r="F441" s="264"/>
      <c r="G441" s="264"/>
      <c r="H441" s="345"/>
      <c r="I441" s="345"/>
      <c r="J441" s="264"/>
      <c r="K441" s="264"/>
      <c r="L441" s="264"/>
      <c r="M441" s="264"/>
      <c r="N441" s="264"/>
      <c r="O441" s="264"/>
      <c r="P441" s="264"/>
      <c r="Q441" s="264"/>
      <c r="R441" s="264"/>
    </row>
    <row r="442" spans="1:18" s="146" customFormat="1">
      <c r="A442" s="264"/>
      <c r="B442" s="264"/>
      <c r="C442" s="264"/>
      <c r="D442" s="264"/>
      <c r="E442" s="497"/>
      <c r="F442" s="264"/>
      <c r="G442" s="264"/>
      <c r="H442" s="345"/>
      <c r="I442" s="345"/>
      <c r="J442" s="264"/>
      <c r="K442" s="264"/>
      <c r="L442" s="264"/>
      <c r="M442" s="264"/>
      <c r="N442" s="264"/>
      <c r="O442" s="264"/>
      <c r="P442" s="264"/>
      <c r="Q442" s="264"/>
      <c r="R442" s="264"/>
    </row>
    <row r="443" spans="1:18" s="146" customFormat="1">
      <c r="A443" s="264"/>
      <c r="B443" s="264"/>
      <c r="C443" s="264"/>
      <c r="D443" s="264"/>
      <c r="E443" s="497"/>
      <c r="F443" s="264"/>
      <c r="G443" s="264"/>
      <c r="H443" s="345"/>
      <c r="I443" s="345"/>
      <c r="J443" s="264"/>
      <c r="K443" s="264"/>
      <c r="L443" s="264"/>
      <c r="M443" s="264"/>
      <c r="N443" s="264"/>
      <c r="O443" s="264"/>
      <c r="P443" s="264"/>
      <c r="Q443" s="264"/>
      <c r="R443" s="264"/>
    </row>
    <row r="444" spans="1:18" s="146" customFormat="1">
      <c r="A444" s="264"/>
      <c r="B444" s="264"/>
      <c r="C444" s="264"/>
      <c r="D444" s="264"/>
      <c r="E444" s="497"/>
      <c r="F444" s="264"/>
      <c r="G444" s="264"/>
      <c r="H444" s="345"/>
      <c r="I444" s="345"/>
      <c r="J444" s="264"/>
      <c r="K444" s="264"/>
      <c r="L444" s="264"/>
      <c r="M444" s="264"/>
      <c r="N444" s="264"/>
      <c r="O444" s="264"/>
      <c r="P444" s="264"/>
      <c r="Q444" s="264"/>
      <c r="R444" s="264"/>
    </row>
    <row r="445" spans="1:18" s="146" customFormat="1">
      <c r="A445" s="264"/>
      <c r="B445" s="264"/>
      <c r="C445" s="264"/>
      <c r="D445" s="264"/>
      <c r="E445" s="497"/>
      <c r="F445" s="264"/>
      <c r="G445" s="264"/>
      <c r="H445" s="345"/>
      <c r="I445" s="345"/>
      <c r="J445" s="264"/>
      <c r="K445" s="264"/>
      <c r="L445" s="264"/>
      <c r="M445" s="264"/>
      <c r="N445" s="264"/>
      <c r="O445" s="264"/>
      <c r="P445" s="264"/>
      <c r="Q445" s="264"/>
      <c r="R445" s="264"/>
    </row>
    <row r="446" spans="1:18" s="146" customFormat="1">
      <c r="A446" s="264"/>
      <c r="B446" s="264"/>
      <c r="C446" s="264"/>
      <c r="D446" s="264"/>
      <c r="E446" s="497"/>
      <c r="F446" s="264"/>
      <c r="G446" s="264"/>
      <c r="H446" s="345"/>
      <c r="I446" s="345"/>
      <c r="J446" s="264"/>
      <c r="K446" s="264"/>
      <c r="L446" s="264"/>
      <c r="M446" s="264"/>
      <c r="N446" s="264"/>
      <c r="O446" s="264"/>
      <c r="P446" s="264"/>
      <c r="Q446" s="264"/>
      <c r="R446" s="264"/>
    </row>
    <row r="447" spans="1:18" s="146" customFormat="1">
      <c r="A447" s="264"/>
      <c r="B447" s="264"/>
      <c r="C447" s="264"/>
      <c r="D447" s="264"/>
      <c r="E447" s="497"/>
      <c r="F447" s="264"/>
      <c r="G447" s="264"/>
      <c r="H447" s="345"/>
      <c r="I447" s="345"/>
      <c r="J447" s="264"/>
      <c r="K447" s="264"/>
      <c r="L447" s="264"/>
      <c r="M447" s="264"/>
      <c r="N447" s="264"/>
      <c r="O447" s="264"/>
      <c r="P447" s="264"/>
      <c r="Q447" s="264"/>
      <c r="R447" s="264"/>
    </row>
    <row r="448" spans="1:18" s="146" customFormat="1">
      <c r="A448" s="264"/>
      <c r="B448" s="264"/>
      <c r="C448" s="264"/>
      <c r="D448" s="264"/>
      <c r="E448" s="497"/>
      <c r="F448" s="264"/>
      <c r="G448" s="264"/>
      <c r="H448" s="345"/>
      <c r="I448" s="345"/>
      <c r="J448" s="264"/>
      <c r="K448" s="264"/>
      <c r="L448" s="264"/>
      <c r="M448" s="264"/>
      <c r="N448" s="264"/>
      <c r="O448" s="264"/>
      <c r="P448" s="264"/>
      <c r="Q448" s="264"/>
      <c r="R448" s="264"/>
    </row>
    <row r="449" spans="1:18" s="146" customFormat="1">
      <c r="A449" s="264"/>
      <c r="B449" s="264"/>
      <c r="C449" s="264"/>
      <c r="D449" s="264"/>
      <c r="E449" s="497"/>
      <c r="F449" s="264"/>
      <c r="G449" s="264"/>
      <c r="H449" s="345"/>
      <c r="I449" s="345"/>
      <c r="J449" s="264"/>
      <c r="K449" s="264"/>
      <c r="L449" s="264"/>
      <c r="M449" s="264"/>
      <c r="N449" s="264"/>
      <c r="O449" s="264"/>
      <c r="P449" s="264"/>
      <c r="Q449" s="264"/>
      <c r="R449" s="264"/>
    </row>
    <row r="450" spans="1:18" s="146" customFormat="1">
      <c r="A450" s="264"/>
      <c r="B450" s="264"/>
      <c r="C450" s="264"/>
      <c r="D450" s="264"/>
      <c r="E450" s="497"/>
      <c r="F450" s="264"/>
      <c r="G450" s="264"/>
      <c r="H450" s="345"/>
      <c r="I450" s="345"/>
      <c r="J450" s="264"/>
      <c r="K450" s="264"/>
      <c r="L450" s="264"/>
      <c r="M450" s="264"/>
      <c r="N450" s="264"/>
      <c r="O450" s="264"/>
      <c r="P450" s="264"/>
      <c r="Q450" s="264"/>
      <c r="R450" s="264"/>
    </row>
    <row r="451" spans="1:18" s="146" customFormat="1">
      <c r="A451" s="264"/>
      <c r="B451" s="264"/>
      <c r="C451" s="264"/>
      <c r="D451" s="264"/>
      <c r="E451" s="497"/>
      <c r="F451" s="264"/>
      <c r="G451" s="264"/>
      <c r="H451" s="345"/>
      <c r="I451" s="345"/>
      <c r="J451" s="264"/>
      <c r="K451" s="264"/>
      <c r="L451" s="264"/>
      <c r="M451" s="264"/>
      <c r="N451" s="264"/>
      <c r="O451" s="264"/>
      <c r="P451" s="264"/>
      <c r="Q451" s="264"/>
      <c r="R451" s="264"/>
    </row>
    <row r="452" spans="1:18" s="146" customFormat="1">
      <c r="A452" s="264"/>
      <c r="B452" s="264"/>
      <c r="C452" s="264"/>
      <c r="D452" s="264"/>
      <c r="E452" s="497"/>
      <c r="F452" s="264"/>
      <c r="G452" s="264"/>
      <c r="H452" s="345"/>
      <c r="I452" s="345"/>
      <c r="J452" s="264"/>
      <c r="K452" s="264"/>
      <c r="L452" s="264"/>
      <c r="M452" s="264"/>
      <c r="N452" s="264"/>
      <c r="O452" s="264"/>
      <c r="P452" s="264"/>
      <c r="Q452" s="264"/>
      <c r="R452" s="264"/>
    </row>
    <row r="453" spans="1:18" s="146" customFormat="1">
      <c r="A453" s="264"/>
      <c r="B453" s="264"/>
      <c r="C453" s="264"/>
      <c r="D453" s="264"/>
      <c r="E453" s="497"/>
      <c r="F453" s="264"/>
      <c r="G453" s="264"/>
      <c r="H453" s="345"/>
      <c r="I453" s="345"/>
      <c r="J453" s="264"/>
      <c r="K453" s="264"/>
      <c r="L453" s="264"/>
      <c r="M453" s="264"/>
      <c r="N453" s="264"/>
      <c r="O453" s="264"/>
      <c r="P453" s="264"/>
      <c r="Q453" s="264"/>
      <c r="R453" s="264"/>
    </row>
    <row r="454" spans="1:18" s="146" customFormat="1">
      <c r="A454" s="264"/>
      <c r="B454" s="264"/>
      <c r="C454" s="264"/>
      <c r="D454" s="264"/>
      <c r="E454" s="497"/>
      <c r="F454" s="264"/>
      <c r="G454" s="264"/>
      <c r="H454" s="345"/>
      <c r="I454" s="345"/>
      <c r="J454" s="264"/>
      <c r="K454" s="264"/>
      <c r="L454" s="264"/>
      <c r="M454" s="264"/>
      <c r="N454" s="264"/>
      <c r="O454" s="264"/>
      <c r="P454" s="264"/>
      <c r="Q454" s="264"/>
      <c r="R454" s="264"/>
    </row>
    <row r="455" spans="1:18" s="146" customFormat="1">
      <c r="A455" s="264"/>
      <c r="B455" s="264"/>
      <c r="C455" s="264"/>
      <c r="D455" s="264"/>
      <c r="E455" s="497"/>
      <c r="F455" s="264"/>
      <c r="G455" s="264"/>
      <c r="H455" s="345"/>
      <c r="I455" s="345"/>
      <c r="J455" s="264"/>
      <c r="K455" s="264"/>
      <c r="L455" s="264"/>
      <c r="M455" s="264"/>
      <c r="N455" s="264"/>
      <c r="O455" s="264"/>
      <c r="P455" s="264"/>
      <c r="Q455" s="264"/>
      <c r="R455" s="264"/>
    </row>
    <row r="456" spans="1:18" s="146" customFormat="1">
      <c r="A456" s="264"/>
      <c r="B456" s="264"/>
      <c r="C456" s="264"/>
      <c r="D456" s="264"/>
      <c r="E456" s="497"/>
      <c r="F456" s="264"/>
      <c r="G456" s="264"/>
      <c r="H456" s="345"/>
      <c r="I456" s="345"/>
      <c r="J456" s="264"/>
      <c r="K456" s="264"/>
      <c r="L456" s="264"/>
      <c r="M456" s="264"/>
      <c r="N456" s="264"/>
      <c r="O456" s="264"/>
      <c r="P456" s="264"/>
      <c r="Q456" s="264"/>
      <c r="R456" s="264"/>
    </row>
    <row r="457" spans="1:18" s="146" customFormat="1">
      <c r="A457" s="264"/>
      <c r="B457" s="264"/>
      <c r="C457" s="264"/>
      <c r="D457" s="264"/>
      <c r="E457" s="497"/>
      <c r="F457" s="264"/>
      <c r="G457" s="264"/>
      <c r="H457" s="345"/>
      <c r="I457" s="345"/>
      <c r="J457" s="264"/>
      <c r="K457" s="264"/>
      <c r="L457" s="264"/>
      <c r="M457" s="264"/>
      <c r="N457" s="264"/>
      <c r="O457" s="264"/>
      <c r="P457" s="264"/>
      <c r="Q457" s="264"/>
      <c r="R457" s="264"/>
    </row>
    <row r="458" spans="1:18" s="146" customFormat="1">
      <c r="A458" s="264"/>
      <c r="B458" s="264"/>
      <c r="C458" s="264"/>
      <c r="D458" s="264"/>
      <c r="E458" s="497"/>
      <c r="F458" s="264"/>
      <c r="G458" s="264"/>
      <c r="H458" s="345"/>
      <c r="I458" s="345"/>
      <c r="J458" s="264"/>
      <c r="K458" s="264"/>
      <c r="L458" s="264"/>
      <c r="M458" s="264"/>
      <c r="N458" s="264"/>
      <c r="O458" s="264"/>
      <c r="P458" s="264"/>
      <c r="Q458" s="264"/>
      <c r="R458" s="264"/>
    </row>
    <row r="459" spans="1:18" s="146" customFormat="1">
      <c r="A459" s="264"/>
      <c r="B459" s="264"/>
      <c r="C459" s="264"/>
      <c r="D459" s="264"/>
      <c r="E459" s="497"/>
      <c r="F459" s="264"/>
      <c r="G459" s="264"/>
      <c r="H459" s="345"/>
      <c r="I459" s="345"/>
      <c r="J459" s="264"/>
      <c r="K459" s="264"/>
      <c r="L459" s="264"/>
      <c r="M459" s="264"/>
      <c r="N459" s="264"/>
      <c r="O459" s="264"/>
      <c r="P459" s="264"/>
      <c r="Q459" s="264"/>
      <c r="R459" s="264"/>
    </row>
    <row r="460" spans="1:18" s="146" customFormat="1">
      <c r="A460" s="264"/>
      <c r="B460" s="264"/>
      <c r="C460" s="264"/>
      <c r="D460" s="264"/>
      <c r="E460" s="497"/>
      <c r="F460" s="264"/>
      <c r="G460" s="264"/>
      <c r="H460" s="345"/>
      <c r="I460" s="345"/>
      <c r="J460" s="264"/>
      <c r="K460" s="264"/>
      <c r="L460" s="264"/>
      <c r="M460" s="264"/>
      <c r="N460" s="264"/>
      <c r="O460" s="264"/>
      <c r="P460" s="264"/>
      <c r="Q460" s="264"/>
      <c r="R460" s="264"/>
    </row>
    <row r="461" spans="1:18" s="146" customFormat="1">
      <c r="A461" s="264"/>
      <c r="B461" s="264"/>
      <c r="C461" s="264"/>
      <c r="D461" s="264"/>
      <c r="E461" s="497"/>
      <c r="F461" s="264"/>
      <c r="G461" s="264"/>
      <c r="H461" s="345"/>
      <c r="I461" s="345"/>
      <c r="J461" s="264"/>
      <c r="K461" s="264"/>
      <c r="L461" s="264"/>
      <c r="M461" s="264"/>
      <c r="N461" s="264"/>
      <c r="O461" s="264"/>
      <c r="P461" s="264"/>
      <c r="Q461" s="264"/>
      <c r="R461" s="264"/>
    </row>
    <row r="462" spans="1:18" s="146" customFormat="1">
      <c r="A462" s="264"/>
      <c r="B462" s="264"/>
      <c r="C462" s="264"/>
      <c r="D462" s="264"/>
      <c r="E462" s="497"/>
      <c r="F462" s="264"/>
      <c r="G462" s="264"/>
      <c r="H462" s="345"/>
      <c r="I462" s="345"/>
      <c r="J462" s="264"/>
      <c r="K462" s="264"/>
      <c r="L462" s="264"/>
      <c r="M462" s="264"/>
      <c r="N462" s="264"/>
      <c r="O462" s="264"/>
      <c r="P462" s="264"/>
      <c r="Q462" s="264"/>
      <c r="R462" s="264"/>
    </row>
    <row r="463" spans="1:18" s="146" customFormat="1">
      <c r="A463" s="264"/>
      <c r="B463" s="264"/>
      <c r="C463" s="264"/>
      <c r="D463" s="264"/>
      <c r="E463" s="497"/>
      <c r="F463" s="264"/>
      <c r="G463" s="264"/>
      <c r="H463" s="345"/>
      <c r="I463" s="345"/>
      <c r="J463" s="264"/>
      <c r="K463" s="264"/>
      <c r="L463" s="264"/>
      <c r="M463" s="264"/>
      <c r="N463" s="264"/>
      <c r="O463" s="264"/>
      <c r="P463" s="264"/>
      <c r="Q463" s="264"/>
      <c r="R463" s="264"/>
    </row>
    <row r="464" spans="1:18" s="146" customFormat="1">
      <c r="A464" s="264"/>
      <c r="B464" s="264"/>
      <c r="C464" s="264"/>
      <c r="D464" s="264"/>
      <c r="E464" s="497"/>
      <c r="F464" s="264"/>
      <c r="G464" s="264"/>
      <c r="H464" s="345"/>
      <c r="I464" s="345"/>
      <c r="J464" s="264"/>
      <c r="K464" s="264"/>
      <c r="L464" s="264"/>
      <c r="M464" s="264"/>
      <c r="N464" s="264"/>
      <c r="O464" s="264"/>
      <c r="P464" s="264"/>
      <c r="Q464" s="264"/>
      <c r="R464" s="264"/>
    </row>
    <row r="465" spans="1:18" s="146" customFormat="1">
      <c r="A465" s="264"/>
      <c r="B465" s="264"/>
      <c r="C465" s="264"/>
      <c r="D465" s="264"/>
      <c r="E465" s="497"/>
      <c r="F465" s="264"/>
      <c r="G465" s="264"/>
      <c r="H465" s="345"/>
      <c r="I465" s="345"/>
      <c r="J465" s="264"/>
      <c r="K465" s="264"/>
      <c r="L465" s="264"/>
      <c r="M465" s="264"/>
      <c r="N465" s="264"/>
      <c r="O465" s="264"/>
      <c r="P465" s="264"/>
      <c r="Q465" s="264"/>
      <c r="R465" s="264"/>
    </row>
    <row r="466" spans="1:18" s="146" customFormat="1">
      <c r="A466" s="264"/>
      <c r="B466" s="264"/>
      <c r="C466" s="264"/>
      <c r="D466" s="264"/>
      <c r="E466" s="497"/>
      <c r="F466" s="264"/>
      <c r="G466" s="264"/>
      <c r="H466" s="345"/>
      <c r="I466" s="345"/>
      <c r="J466" s="264"/>
      <c r="K466" s="264"/>
      <c r="L466" s="264"/>
      <c r="M466" s="264"/>
      <c r="N466" s="264"/>
      <c r="O466" s="264"/>
      <c r="P466" s="264"/>
      <c r="Q466" s="264"/>
      <c r="R466" s="264"/>
    </row>
    <row r="467" spans="1:18" s="146" customFormat="1">
      <c r="A467" s="264"/>
      <c r="B467" s="264"/>
      <c r="C467" s="264"/>
      <c r="D467" s="264"/>
      <c r="E467" s="497"/>
      <c r="F467" s="264"/>
      <c r="G467" s="264"/>
      <c r="H467" s="345"/>
      <c r="I467" s="345"/>
      <c r="J467" s="264"/>
      <c r="K467" s="264"/>
      <c r="L467" s="264"/>
      <c r="M467" s="264"/>
      <c r="N467" s="264"/>
      <c r="O467" s="264"/>
      <c r="P467" s="264"/>
      <c r="Q467" s="264"/>
      <c r="R467" s="264"/>
    </row>
    <row r="468" spans="1:18" s="146" customFormat="1">
      <c r="A468" s="264"/>
      <c r="B468" s="264"/>
      <c r="C468" s="264"/>
      <c r="D468" s="264"/>
      <c r="E468" s="497"/>
      <c r="F468" s="264"/>
      <c r="G468" s="264"/>
      <c r="H468" s="345"/>
      <c r="I468" s="345"/>
      <c r="J468" s="264"/>
      <c r="K468" s="264"/>
      <c r="L468" s="264"/>
      <c r="M468" s="264"/>
      <c r="N468" s="264"/>
      <c r="O468" s="264"/>
      <c r="P468" s="264"/>
      <c r="Q468" s="264"/>
      <c r="R468" s="264"/>
    </row>
    <row r="469" spans="1:18" s="146" customFormat="1">
      <c r="A469" s="264"/>
      <c r="B469" s="264"/>
      <c r="C469" s="264"/>
      <c r="D469" s="264"/>
      <c r="E469" s="497"/>
      <c r="F469" s="264"/>
      <c r="G469" s="264"/>
      <c r="H469" s="345"/>
      <c r="I469" s="345"/>
      <c r="J469" s="264"/>
      <c r="K469" s="264"/>
      <c r="L469" s="264"/>
      <c r="M469" s="264"/>
      <c r="N469" s="264"/>
      <c r="O469" s="264"/>
      <c r="P469" s="264"/>
      <c r="Q469" s="264"/>
      <c r="R469" s="264"/>
    </row>
    <row r="470" spans="1:18" s="146" customFormat="1">
      <c r="A470" s="264"/>
      <c r="B470" s="264"/>
      <c r="C470" s="264"/>
      <c r="D470" s="264"/>
      <c r="E470" s="497"/>
      <c r="F470" s="264"/>
      <c r="G470" s="264"/>
      <c r="H470" s="345"/>
      <c r="I470" s="345"/>
      <c r="J470" s="264"/>
      <c r="K470" s="264"/>
      <c r="L470" s="264"/>
      <c r="M470" s="264"/>
      <c r="N470" s="264"/>
      <c r="O470" s="264"/>
      <c r="P470" s="264"/>
      <c r="Q470" s="264"/>
      <c r="R470" s="264"/>
    </row>
    <row r="471" spans="1:18" s="146" customFormat="1">
      <c r="A471" s="264"/>
      <c r="B471" s="264"/>
      <c r="C471" s="264"/>
      <c r="D471" s="264"/>
      <c r="E471" s="497"/>
      <c r="F471" s="264"/>
      <c r="G471" s="264"/>
      <c r="H471" s="345"/>
      <c r="I471" s="345"/>
      <c r="J471" s="264"/>
      <c r="K471" s="264"/>
      <c r="L471" s="264"/>
      <c r="M471" s="264"/>
      <c r="N471" s="264"/>
      <c r="O471" s="264"/>
      <c r="P471" s="264"/>
      <c r="Q471" s="264"/>
      <c r="R471" s="264"/>
    </row>
    <row r="472" spans="1:18" s="146" customFormat="1">
      <c r="A472" s="264"/>
      <c r="B472" s="264"/>
      <c r="C472" s="264"/>
      <c r="D472" s="264"/>
      <c r="E472" s="497"/>
      <c r="F472" s="264"/>
      <c r="G472" s="264"/>
      <c r="H472" s="345"/>
      <c r="I472" s="345"/>
      <c r="J472" s="264"/>
      <c r="K472" s="264"/>
      <c r="L472" s="264"/>
      <c r="M472" s="264"/>
      <c r="N472" s="264"/>
      <c r="O472" s="264"/>
      <c r="P472" s="264"/>
      <c r="Q472" s="264"/>
      <c r="R472" s="264"/>
    </row>
    <row r="473" spans="1:18" s="146" customFormat="1">
      <c r="A473" s="264"/>
      <c r="B473" s="264"/>
      <c r="C473" s="264"/>
      <c r="D473" s="264"/>
      <c r="E473" s="497"/>
      <c r="F473" s="264"/>
      <c r="G473" s="264"/>
      <c r="H473" s="345"/>
      <c r="I473" s="345"/>
      <c r="J473" s="264"/>
      <c r="K473" s="264"/>
      <c r="L473" s="264"/>
      <c r="M473" s="264"/>
      <c r="N473" s="264"/>
      <c r="O473" s="264"/>
      <c r="P473" s="264"/>
      <c r="Q473" s="264"/>
      <c r="R473" s="264"/>
    </row>
    <row r="474" spans="1:18" s="146" customFormat="1">
      <c r="A474" s="264"/>
      <c r="B474" s="264"/>
      <c r="C474" s="264"/>
      <c r="D474" s="264"/>
      <c r="E474" s="497"/>
      <c r="F474" s="264"/>
      <c r="G474" s="264"/>
      <c r="H474" s="345"/>
      <c r="I474" s="345"/>
      <c r="J474" s="264"/>
      <c r="K474" s="264"/>
      <c r="L474" s="264"/>
      <c r="M474" s="264"/>
      <c r="N474" s="264"/>
      <c r="O474" s="264"/>
      <c r="P474" s="264"/>
      <c r="Q474" s="264"/>
      <c r="R474" s="264"/>
    </row>
    <row r="475" spans="1:18" s="146" customFormat="1">
      <c r="A475" s="264"/>
      <c r="B475" s="264"/>
      <c r="C475" s="264"/>
      <c r="D475" s="264"/>
      <c r="E475" s="497"/>
      <c r="F475" s="264"/>
      <c r="G475" s="264"/>
      <c r="H475" s="345"/>
      <c r="I475" s="345"/>
      <c r="J475" s="264"/>
      <c r="K475" s="264"/>
      <c r="L475" s="264"/>
      <c r="M475" s="264"/>
      <c r="N475" s="264"/>
      <c r="O475" s="264"/>
      <c r="P475" s="264"/>
      <c r="Q475" s="264"/>
      <c r="R475" s="264"/>
    </row>
    <row r="476" spans="1:18" s="146" customFormat="1">
      <c r="A476" s="264"/>
      <c r="B476" s="264"/>
      <c r="C476" s="264"/>
      <c r="D476" s="264"/>
      <c r="E476" s="497"/>
      <c r="F476" s="264"/>
      <c r="G476" s="264"/>
      <c r="H476" s="345"/>
      <c r="I476" s="345"/>
      <c r="J476" s="264"/>
      <c r="K476" s="264"/>
      <c r="L476" s="264"/>
      <c r="M476" s="264"/>
      <c r="N476" s="264"/>
      <c r="O476" s="264"/>
      <c r="P476" s="264"/>
      <c r="Q476" s="264"/>
      <c r="R476" s="264"/>
    </row>
    <row r="477" spans="1:18" s="146" customFormat="1">
      <c r="A477" s="264"/>
      <c r="B477" s="264"/>
      <c r="C477" s="264"/>
      <c r="D477" s="264"/>
      <c r="E477" s="497"/>
      <c r="F477" s="264"/>
      <c r="G477" s="264"/>
      <c r="H477" s="345"/>
      <c r="I477" s="345"/>
      <c r="J477" s="264"/>
      <c r="K477" s="264"/>
      <c r="L477" s="264"/>
      <c r="M477" s="264"/>
      <c r="N477" s="264"/>
      <c r="O477" s="264"/>
      <c r="P477" s="264"/>
      <c r="Q477" s="264"/>
      <c r="R477" s="264"/>
    </row>
    <row r="478" spans="1:18" s="146" customFormat="1">
      <c r="A478" s="264"/>
      <c r="B478" s="264"/>
      <c r="C478" s="264"/>
      <c r="D478" s="264"/>
      <c r="E478" s="497"/>
      <c r="F478" s="264"/>
      <c r="G478" s="264"/>
      <c r="H478" s="345"/>
      <c r="I478" s="345"/>
      <c r="J478" s="264"/>
      <c r="K478" s="264"/>
      <c r="L478" s="264"/>
      <c r="M478" s="264"/>
      <c r="N478" s="264"/>
      <c r="O478" s="264"/>
      <c r="P478" s="264"/>
      <c r="Q478" s="264"/>
      <c r="R478" s="264"/>
    </row>
    <row r="479" spans="1:18" s="146" customFormat="1">
      <c r="A479" s="264"/>
      <c r="B479" s="264"/>
      <c r="C479" s="264"/>
      <c r="D479" s="264"/>
      <c r="E479" s="497"/>
      <c r="F479" s="264"/>
      <c r="G479" s="264"/>
      <c r="H479" s="345"/>
      <c r="I479" s="345"/>
      <c r="J479" s="264"/>
      <c r="K479" s="264"/>
      <c r="L479" s="264"/>
      <c r="M479" s="264"/>
      <c r="N479" s="264"/>
      <c r="O479" s="264"/>
      <c r="P479" s="264"/>
      <c r="Q479" s="264"/>
      <c r="R479" s="264"/>
    </row>
    <row r="480" spans="1:18" s="146" customFormat="1">
      <c r="A480" s="264"/>
      <c r="B480" s="264"/>
      <c r="C480" s="264"/>
      <c r="D480" s="264"/>
      <c r="E480" s="497"/>
      <c r="F480" s="264"/>
      <c r="G480" s="264"/>
      <c r="H480" s="345"/>
      <c r="I480" s="345"/>
      <c r="J480" s="264"/>
      <c r="K480" s="264"/>
      <c r="L480" s="264"/>
      <c r="M480" s="264"/>
      <c r="N480" s="264"/>
      <c r="O480" s="264"/>
      <c r="P480" s="264"/>
      <c r="Q480" s="264"/>
      <c r="R480" s="264"/>
    </row>
    <row r="481" spans="1:18" s="146" customFormat="1">
      <c r="A481" s="264"/>
      <c r="B481" s="264"/>
      <c r="C481" s="264"/>
      <c r="D481" s="264"/>
      <c r="E481" s="497"/>
      <c r="F481" s="264"/>
      <c r="G481" s="264"/>
      <c r="H481" s="345"/>
      <c r="I481" s="345"/>
      <c r="J481" s="264"/>
      <c r="K481" s="264"/>
      <c r="L481" s="264"/>
      <c r="M481" s="264"/>
      <c r="N481" s="264"/>
      <c r="O481" s="264"/>
      <c r="P481" s="264"/>
      <c r="Q481" s="264"/>
      <c r="R481" s="264"/>
    </row>
    <row r="482" spans="1:18" s="146" customFormat="1">
      <c r="A482" s="264"/>
      <c r="B482" s="264"/>
      <c r="C482" s="264"/>
      <c r="D482" s="264"/>
      <c r="E482" s="497"/>
      <c r="F482" s="264"/>
      <c r="G482" s="264"/>
      <c r="H482" s="345"/>
      <c r="I482" s="345"/>
      <c r="J482" s="264"/>
      <c r="K482" s="264"/>
      <c r="L482" s="264"/>
      <c r="M482" s="264"/>
      <c r="N482" s="264"/>
      <c r="O482" s="264"/>
      <c r="P482" s="264"/>
      <c r="Q482" s="264"/>
      <c r="R482" s="264"/>
    </row>
    <row r="483" spans="1:18" s="146" customFormat="1">
      <c r="A483" s="264"/>
      <c r="B483" s="264"/>
      <c r="C483" s="264"/>
      <c r="D483" s="264"/>
      <c r="E483" s="497"/>
      <c r="F483" s="264"/>
      <c r="G483" s="264"/>
      <c r="H483" s="345"/>
      <c r="I483" s="345"/>
      <c r="J483" s="264"/>
      <c r="K483" s="264"/>
      <c r="L483" s="264"/>
      <c r="M483" s="264"/>
      <c r="N483" s="264"/>
      <c r="O483" s="264"/>
      <c r="P483" s="264"/>
      <c r="Q483" s="264"/>
      <c r="R483" s="264"/>
    </row>
    <row r="484" spans="1:18" s="146" customFormat="1">
      <c r="A484" s="264"/>
      <c r="B484" s="264"/>
      <c r="C484" s="264"/>
      <c r="D484" s="264"/>
      <c r="E484" s="497"/>
      <c r="F484" s="264"/>
      <c r="G484" s="264"/>
      <c r="H484" s="345"/>
      <c r="I484" s="345"/>
      <c r="J484" s="264"/>
      <c r="K484" s="264"/>
      <c r="L484" s="264"/>
      <c r="M484" s="264"/>
      <c r="N484" s="264"/>
      <c r="O484" s="264"/>
      <c r="P484" s="264"/>
      <c r="Q484" s="264"/>
      <c r="R484" s="264"/>
    </row>
    <row r="485" spans="1:18" s="146" customFormat="1">
      <c r="A485" s="264"/>
      <c r="B485" s="264"/>
      <c r="C485" s="264"/>
      <c r="D485" s="264"/>
      <c r="E485" s="497"/>
      <c r="F485" s="264"/>
      <c r="G485" s="264"/>
      <c r="H485" s="345"/>
      <c r="I485" s="345"/>
      <c r="J485" s="264"/>
      <c r="K485" s="264"/>
      <c r="L485" s="264"/>
      <c r="M485" s="264"/>
      <c r="N485" s="264"/>
      <c r="O485" s="264"/>
      <c r="P485" s="264"/>
      <c r="Q485" s="264"/>
      <c r="R485" s="264"/>
    </row>
    <row r="486" spans="1:18" s="146" customFormat="1">
      <c r="A486" s="264"/>
      <c r="B486" s="264"/>
      <c r="C486" s="264"/>
      <c r="D486" s="264"/>
      <c r="E486" s="497"/>
      <c r="F486" s="264"/>
      <c r="G486" s="264"/>
      <c r="H486" s="345"/>
      <c r="I486" s="345"/>
      <c r="J486" s="264"/>
      <c r="K486" s="264"/>
      <c r="L486" s="264"/>
      <c r="M486" s="264"/>
      <c r="N486" s="264"/>
      <c r="O486" s="264"/>
      <c r="P486" s="264"/>
      <c r="Q486" s="264"/>
      <c r="R486" s="264"/>
    </row>
    <row r="487" spans="1:18" s="146" customFormat="1">
      <c r="A487" s="264"/>
      <c r="B487" s="264"/>
      <c r="C487" s="264"/>
      <c r="D487" s="264"/>
      <c r="E487" s="497"/>
      <c r="F487" s="264"/>
      <c r="G487" s="264"/>
      <c r="H487" s="345"/>
      <c r="I487" s="345"/>
      <c r="J487" s="264"/>
      <c r="K487" s="264"/>
      <c r="L487" s="264"/>
      <c r="M487" s="264"/>
      <c r="N487" s="264"/>
      <c r="O487" s="264"/>
      <c r="P487" s="264"/>
      <c r="Q487" s="264"/>
      <c r="R487" s="264"/>
    </row>
    <row r="488" spans="1:18" s="146" customFormat="1">
      <c r="A488" s="264"/>
      <c r="B488" s="264"/>
      <c r="C488" s="264"/>
      <c r="D488" s="264"/>
      <c r="E488" s="497"/>
      <c r="F488" s="264"/>
      <c r="G488" s="264"/>
      <c r="H488" s="345"/>
      <c r="I488" s="345"/>
      <c r="J488" s="264"/>
      <c r="K488" s="264"/>
      <c r="L488" s="264"/>
      <c r="M488" s="264"/>
      <c r="N488" s="264"/>
      <c r="O488" s="264"/>
      <c r="P488" s="264"/>
      <c r="Q488" s="264"/>
      <c r="R488" s="264"/>
    </row>
    <row r="489" spans="1:18" s="146" customFormat="1">
      <c r="A489" s="264"/>
      <c r="B489" s="264"/>
      <c r="C489" s="264"/>
      <c r="D489" s="264"/>
      <c r="E489" s="497"/>
      <c r="F489" s="264"/>
      <c r="G489" s="264"/>
      <c r="H489" s="345"/>
      <c r="I489" s="345"/>
      <c r="J489" s="264"/>
      <c r="K489" s="264"/>
      <c r="L489" s="264"/>
      <c r="M489" s="264"/>
      <c r="N489" s="264"/>
      <c r="O489" s="264"/>
      <c r="P489" s="264"/>
      <c r="Q489" s="264"/>
      <c r="R489" s="264"/>
    </row>
    <row r="490" spans="1:18" s="146" customFormat="1">
      <c r="A490" s="264"/>
      <c r="B490" s="264"/>
      <c r="C490" s="264"/>
      <c r="D490" s="264"/>
      <c r="E490" s="497"/>
      <c r="F490" s="264"/>
      <c r="G490" s="264"/>
      <c r="H490" s="345"/>
      <c r="I490" s="345"/>
      <c r="J490" s="264"/>
      <c r="K490" s="264"/>
      <c r="L490" s="264"/>
      <c r="M490" s="264"/>
      <c r="N490" s="264"/>
      <c r="O490" s="264"/>
      <c r="P490" s="264"/>
      <c r="Q490" s="264"/>
      <c r="R490" s="264"/>
    </row>
    <row r="491" spans="1:18" s="146" customFormat="1">
      <c r="A491" s="264"/>
      <c r="B491" s="264"/>
      <c r="C491" s="264"/>
      <c r="D491" s="264"/>
      <c r="E491" s="497"/>
      <c r="F491" s="264"/>
      <c r="G491" s="264"/>
      <c r="H491" s="345"/>
      <c r="I491" s="345"/>
      <c r="J491" s="264"/>
      <c r="K491" s="264"/>
      <c r="L491" s="264"/>
      <c r="M491" s="264"/>
      <c r="N491" s="264"/>
      <c r="O491" s="264"/>
      <c r="P491" s="264"/>
      <c r="Q491" s="264"/>
      <c r="R491" s="264"/>
    </row>
    <row r="492" spans="1:18" s="146" customFormat="1">
      <c r="A492" s="264"/>
      <c r="B492" s="264"/>
      <c r="C492" s="264"/>
      <c r="D492" s="264"/>
      <c r="E492" s="497"/>
      <c r="F492" s="264"/>
      <c r="G492" s="264"/>
      <c r="H492" s="345"/>
      <c r="I492" s="345"/>
      <c r="J492" s="264"/>
      <c r="K492" s="264"/>
      <c r="L492" s="264"/>
      <c r="M492" s="264"/>
      <c r="N492" s="264"/>
      <c r="O492" s="264"/>
      <c r="P492" s="264"/>
      <c r="Q492" s="264"/>
      <c r="R492" s="264"/>
    </row>
    <row r="493" spans="1:18" s="146" customFormat="1">
      <c r="A493" s="264"/>
      <c r="B493" s="264"/>
      <c r="C493" s="264"/>
      <c r="D493" s="264"/>
      <c r="E493" s="497"/>
      <c r="F493" s="264"/>
      <c r="G493" s="264"/>
      <c r="H493" s="345"/>
      <c r="I493" s="345"/>
      <c r="J493" s="264"/>
      <c r="K493" s="264"/>
      <c r="L493" s="264"/>
      <c r="M493" s="264"/>
      <c r="N493" s="264"/>
      <c r="O493" s="264"/>
      <c r="P493" s="264"/>
      <c r="Q493" s="264"/>
      <c r="R493" s="264"/>
    </row>
    <row r="494" spans="1:18" s="146" customFormat="1">
      <c r="A494" s="264"/>
      <c r="B494" s="264"/>
      <c r="C494" s="264"/>
      <c r="D494" s="264"/>
      <c r="E494" s="497"/>
      <c r="F494" s="264"/>
      <c r="G494" s="264"/>
      <c r="H494" s="345"/>
      <c r="I494" s="345"/>
      <c r="J494" s="264"/>
      <c r="K494" s="264"/>
      <c r="L494" s="264"/>
      <c r="M494" s="264"/>
      <c r="N494" s="264"/>
      <c r="O494" s="264"/>
      <c r="P494" s="264"/>
      <c r="Q494" s="264"/>
      <c r="R494" s="264"/>
    </row>
    <row r="495" spans="1:18" s="146" customFormat="1">
      <c r="A495" s="264"/>
      <c r="B495" s="264"/>
      <c r="C495" s="264"/>
      <c r="D495" s="264"/>
      <c r="E495" s="497"/>
      <c r="F495" s="264"/>
      <c r="G495" s="264"/>
      <c r="H495" s="345"/>
      <c r="I495" s="345"/>
      <c r="J495" s="264"/>
      <c r="K495" s="264"/>
      <c r="L495" s="264"/>
      <c r="M495" s="264"/>
      <c r="N495" s="264"/>
      <c r="O495" s="264"/>
      <c r="P495" s="264"/>
      <c r="Q495" s="264"/>
      <c r="R495" s="264"/>
    </row>
    <row r="496" spans="1:18" s="146" customFormat="1">
      <c r="A496" s="264"/>
      <c r="B496" s="264"/>
      <c r="C496" s="264"/>
      <c r="D496" s="264"/>
      <c r="E496" s="497"/>
      <c r="F496" s="264"/>
      <c r="G496" s="264"/>
      <c r="H496" s="345"/>
      <c r="I496" s="345"/>
      <c r="J496" s="264"/>
      <c r="K496" s="264"/>
      <c r="L496" s="264"/>
      <c r="M496" s="264"/>
      <c r="N496" s="264"/>
      <c r="O496" s="264"/>
      <c r="P496" s="264"/>
      <c r="Q496" s="264"/>
      <c r="R496" s="264"/>
    </row>
    <row r="497" spans="1:18" s="146" customFormat="1">
      <c r="A497" s="264"/>
      <c r="B497" s="264"/>
      <c r="C497" s="264"/>
      <c r="D497" s="264"/>
      <c r="E497" s="497"/>
      <c r="F497" s="264"/>
      <c r="G497" s="264"/>
      <c r="H497" s="345"/>
      <c r="I497" s="345"/>
      <c r="J497" s="264"/>
      <c r="K497" s="264"/>
      <c r="L497" s="264"/>
      <c r="M497" s="264"/>
      <c r="N497" s="264"/>
      <c r="O497" s="264"/>
      <c r="P497" s="264"/>
      <c r="Q497" s="264"/>
      <c r="R497" s="264"/>
    </row>
    <row r="498" spans="1:18" s="146" customFormat="1">
      <c r="A498" s="264"/>
      <c r="B498" s="264"/>
      <c r="C498" s="264"/>
      <c r="D498" s="264"/>
      <c r="E498" s="497"/>
      <c r="F498" s="264"/>
      <c r="G498" s="264"/>
      <c r="H498" s="345"/>
      <c r="I498" s="345"/>
      <c r="J498" s="264"/>
      <c r="K498" s="264"/>
      <c r="L498" s="264"/>
      <c r="M498" s="264"/>
      <c r="N498" s="264"/>
      <c r="O498" s="264"/>
      <c r="P498" s="264"/>
      <c r="Q498" s="264"/>
      <c r="R498" s="264"/>
    </row>
    <row r="499" spans="1:18" s="146" customFormat="1">
      <c r="A499" s="264"/>
      <c r="B499" s="264"/>
      <c r="C499" s="264"/>
      <c r="D499" s="264"/>
      <c r="E499" s="497"/>
      <c r="F499" s="264"/>
      <c r="G499" s="264"/>
      <c r="H499" s="345"/>
      <c r="I499" s="345"/>
      <c r="J499" s="264"/>
      <c r="K499" s="264"/>
      <c r="L499" s="264"/>
      <c r="M499" s="264"/>
      <c r="N499" s="264"/>
      <c r="O499" s="264"/>
      <c r="P499" s="264"/>
      <c r="Q499" s="264"/>
      <c r="R499" s="264"/>
    </row>
    <row r="500" spans="1:18" s="146" customFormat="1" hidden="1"/>
    <row r="501" spans="1:18" s="146" customFormat="1" hidden="1"/>
    <row r="502" spans="1:18" s="146" customFormat="1" hidden="1"/>
    <row r="503" spans="1:18" s="146" customFormat="1" hidden="1"/>
    <row r="504" spans="1:18" s="146" customFormat="1" hidden="1"/>
    <row r="505" spans="1:18" s="146" customFormat="1" hidden="1"/>
    <row r="506" spans="1:18" s="146" customFormat="1" hidden="1"/>
    <row r="507" spans="1:18" s="146" customFormat="1" hidden="1"/>
    <row r="508" spans="1:18" s="146" customFormat="1" hidden="1"/>
    <row r="509" spans="1:18" s="146" customFormat="1" hidden="1"/>
    <row r="510" spans="1:18" s="146" customFormat="1" hidden="1"/>
    <row r="511" spans="1:18" s="146" customFormat="1" hidden="1"/>
    <row r="512" spans="1:18" s="146" customFormat="1" hidden="1"/>
    <row r="513" s="146" customFormat="1" hidden="1"/>
    <row r="514" s="146" customFormat="1" hidden="1"/>
    <row r="515" s="146" customFormat="1" hidden="1"/>
    <row r="516" s="146" customFormat="1" hidden="1"/>
    <row r="517" s="146" customFormat="1" hidden="1"/>
    <row r="518" s="146" customFormat="1" hidden="1"/>
    <row r="519" s="146" customFormat="1" hidden="1"/>
    <row r="520" s="146" customFormat="1" hidden="1"/>
    <row r="521" s="146" customFormat="1" hidden="1"/>
    <row r="522" s="146" customFormat="1" hidden="1"/>
    <row r="523" s="146" customFormat="1" hidden="1"/>
    <row r="524" s="146" customFormat="1" hidden="1"/>
    <row r="525" s="146" customFormat="1" hidden="1"/>
    <row r="526" s="146" customFormat="1" hidden="1"/>
    <row r="527" s="146" customFormat="1" hidden="1"/>
    <row r="528" s="146" customFormat="1" hidden="1"/>
    <row r="529" s="146" customFormat="1" hidden="1"/>
    <row r="530" s="146" customFormat="1" hidden="1"/>
    <row r="531" s="146" customFormat="1" hidden="1"/>
    <row r="532" s="146" customFormat="1" hidden="1"/>
    <row r="533" s="146" customFormat="1" hidden="1"/>
    <row r="534" s="146" customFormat="1" hidden="1"/>
    <row r="535" s="146" customFormat="1" hidden="1"/>
    <row r="536" s="146" customFormat="1" hidden="1"/>
    <row r="537" s="146" customFormat="1" hidden="1"/>
    <row r="538" s="146" customFormat="1" hidden="1"/>
    <row r="539" s="146" customFormat="1" hidden="1"/>
    <row r="540" s="146" customFormat="1" hidden="1"/>
    <row r="541" s="146" customFormat="1" hidden="1"/>
    <row r="542" s="146" customFormat="1" hidden="1"/>
    <row r="543" s="146" customFormat="1" hidden="1"/>
    <row r="544" s="146" customFormat="1" hidden="1"/>
    <row r="545" s="146" customFormat="1" hidden="1"/>
    <row r="546" s="146" customFormat="1" hidden="1"/>
    <row r="547" s="146" customFormat="1" hidden="1"/>
    <row r="548" s="146" customFormat="1" hidden="1"/>
    <row r="549" s="146" customFormat="1" hidden="1"/>
    <row r="550" s="146" customFormat="1" hidden="1"/>
    <row r="551" s="146" customFormat="1" hidden="1"/>
    <row r="552" s="146" customFormat="1" hidden="1"/>
    <row r="553" s="146" customFormat="1" hidden="1"/>
    <row r="554" s="146" customFormat="1" hidden="1"/>
    <row r="555" s="146" customFormat="1" hidden="1"/>
    <row r="556" s="146" customFormat="1" hidden="1"/>
    <row r="557" s="146" customFormat="1" hidden="1"/>
    <row r="558" s="146" customFormat="1" hidden="1"/>
    <row r="559" s="146" customFormat="1" hidden="1"/>
    <row r="560" s="146" customFormat="1" hidden="1"/>
    <row r="561" s="146" customFormat="1" hidden="1"/>
    <row r="562" s="146" customFormat="1" hidden="1"/>
    <row r="563" s="146" customFormat="1" hidden="1"/>
    <row r="564" s="146" customFormat="1" hidden="1"/>
    <row r="565" s="146" customFormat="1" hidden="1"/>
    <row r="566" s="146" customFormat="1" hidden="1"/>
    <row r="567" s="146" customFormat="1" hidden="1"/>
    <row r="568" s="146" customFormat="1" hidden="1"/>
    <row r="569" s="146" customFormat="1" hidden="1"/>
    <row r="570" s="146" customFormat="1" hidden="1"/>
    <row r="571" s="146" customFormat="1" hidden="1"/>
    <row r="572" s="146" customFormat="1" hidden="1"/>
    <row r="573" s="146" customFormat="1" hidden="1"/>
    <row r="574" s="146" customFormat="1" hidden="1"/>
    <row r="575" s="146" customFormat="1" hidden="1"/>
    <row r="576" s="146" customFormat="1" hidden="1"/>
    <row r="577" s="146" customFormat="1" hidden="1"/>
    <row r="578" s="146" customFormat="1" hidden="1"/>
    <row r="579" s="146" customFormat="1" hidden="1"/>
    <row r="580" s="146" customFormat="1" hidden="1"/>
    <row r="581" s="146" customFormat="1" hidden="1"/>
    <row r="582" s="146" customFormat="1" hidden="1"/>
    <row r="583" s="146" customFormat="1" hidden="1"/>
    <row r="584" s="146" customFormat="1" hidden="1"/>
    <row r="585" s="146" customFormat="1" hidden="1"/>
    <row r="586" s="146" customFormat="1" hidden="1"/>
    <row r="587" s="146" customFormat="1" hidden="1"/>
    <row r="588" s="146" customFormat="1" hidden="1"/>
    <row r="589" s="146" customFormat="1" hidden="1"/>
    <row r="590" s="146" customFormat="1" hidden="1"/>
    <row r="591" s="146" customFormat="1" hidden="1"/>
    <row r="592" s="146" customFormat="1" hidden="1"/>
    <row r="593" s="146" customFormat="1" hidden="1"/>
    <row r="594" s="146" customFormat="1" hidden="1"/>
    <row r="595" s="146" customFormat="1" hidden="1"/>
    <row r="596" s="146" customFormat="1" hidden="1"/>
    <row r="597" s="146" customFormat="1" hidden="1"/>
    <row r="598" s="146" customFormat="1" hidden="1"/>
    <row r="599" s="146" customFormat="1" hidden="1"/>
    <row r="600" s="146" customFormat="1" hidden="1"/>
    <row r="601" s="146" customFormat="1" hidden="1"/>
    <row r="602" s="146" customFormat="1" hidden="1"/>
    <row r="603" s="146" customFormat="1" hidden="1"/>
    <row r="604" s="146" customFormat="1" hidden="1"/>
    <row r="605" s="146" customFormat="1" hidden="1"/>
    <row r="606" s="146" customFormat="1" hidden="1"/>
    <row r="607" s="146" customFormat="1" hidden="1"/>
    <row r="608" s="146" customFormat="1" hidden="1"/>
    <row r="609" s="146" customFormat="1" hidden="1"/>
    <row r="610" s="146" customFormat="1" hidden="1"/>
    <row r="611" s="146" customFormat="1" hidden="1"/>
    <row r="612" s="146" customFormat="1" hidden="1"/>
    <row r="613" s="146" customFormat="1" hidden="1"/>
    <row r="614" s="146" customFormat="1" hidden="1"/>
    <row r="615" s="146" customFormat="1" hidden="1"/>
    <row r="616" s="146" customFormat="1" hidden="1"/>
    <row r="617" s="146" customFormat="1" hidden="1"/>
    <row r="618" s="146" customFormat="1" hidden="1"/>
    <row r="619" s="146" customFormat="1" hidden="1"/>
    <row r="620" s="146" customFormat="1" hidden="1"/>
    <row r="621" s="146" customFormat="1" hidden="1"/>
    <row r="622" s="146" customFormat="1" hidden="1"/>
    <row r="623" s="146" customFormat="1" hidden="1"/>
    <row r="624" s="146" customFormat="1" hidden="1"/>
    <row r="625" s="146" customFormat="1" hidden="1"/>
    <row r="626" s="146" customFormat="1" hidden="1"/>
    <row r="627" s="146" customFormat="1" hidden="1"/>
    <row r="628" s="146" customFormat="1" hidden="1"/>
    <row r="629" s="146" customFormat="1" hidden="1"/>
    <row r="630" s="146" customFormat="1" hidden="1"/>
    <row r="631" s="146" customFormat="1" hidden="1"/>
    <row r="632" s="146" customFormat="1" hidden="1"/>
    <row r="633" s="146" customFormat="1" hidden="1"/>
    <row r="634" s="146" customFormat="1" hidden="1"/>
    <row r="635" s="146" customFormat="1" hidden="1"/>
    <row r="636" s="146" customFormat="1" hidden="1"/>
    <row r="637" s="146" customFormat="1" hidden="1"/>
    <row r="638" s="146" customFormat="1" hidden="1"/>
    <row r="639" s="146" customFormat="1" hidden="1"/>
    <row r="640" s="146" customFormat="1" hidden="1"/>
    <row r="641" s="146" customFormat="1" hidden="1"/>
    <row r="642" s="146" customFormat="1" hidden="1"/>
    <row r="643" s="146" customFormat="1" hidden="1"/>
    <row r="644" s="146" customFormat="1" hidden="1"/>
    <row r="645" s="146" customFormat="1" hidden="1"/>
    <row r="646" s="146" customFormat="1" hidden="1"/>
    <row r="647" s="146" customFormat="1" hidden="1"/>
    <row r="648" s="146" customFormat="1" hidden="1"/>
    <row r="649" s="146" customFormat="1" hidden="1"/>
    <row r="650" s="146" customFormat="1" hidden="1"/>
    <row r="651" s="146" customFormat="1" hidden="1"/>
    <row r="652" s="146" customFormat="1" hidden="1"/>
    <row r="653" s="146" customFormat="1" hidden="1"/>
    <row r="654" s="146" customFormat="1" hidden="1"/>
    <row r="655" s="146" customFormat="1" hidden="1"/>
    <row r="656" s="146" customFormat="1" hidden="1"/>
    <row r="657" s="146" customFormat="1" hidden="1"/>
    <row r="658" s="146" customFormat="1" hidden="1"/>
    <row r="659" s="146" customFormat="1" hidden="1"/>
    <row r="660" s="146" customFormat="1" hidden="1"/>
    <row r="661" s="146" customFormat="1" hidden="1"/>
    <row r="662" s="146" customFormat="1" hidden="1"/>
    <row r="663" s="146" customFormat="1" hidden="1"/>
    <row r="664" s="146" customFormat="1" hidden="1"/>
    <row r="665" s="146" customFormat="1" hidden="1"/>
    <row r="666" s="146" customFormat="1" hidden="1"/>
    <row r="667" s="146" customFormat="1" hidden="1"/>
    <row r="668" s="146" customFormat="1" hidden="1"/>
    <row r="669" s="146" customFormat="1" hidden="1"/>
    <row r="670" s="146" customFormat="1" hidden="1"/>
    <row r="671" s="146" customFormat="1" hidden="1"/>
  </sheetData>
  <sheetProtection formatCells="0" formatColumns="0" formatRows="0" insertRows="0" deleteRows="0" sort="0"/>
  <mergeCells count="12">
    <mergeCell ref="M1:P1"/>
    <mergeCell ref="M2:P2"/>
    <mergeCell ref="A12:E12"/>
    <mergeCell ref="N10:O10"/>
    <mergeCell ref="F10:I10"/>
    <mergeCell ref="A9:D9"/>
    <mergeCell ref="F9:I9"/>
    <mergeCell ref="K9:R9"/>
    <mergeCell ref="A10:D10"/>
    <mergeCell ref="A8:R8"/>
    <mergeCell ref="A7:R7"/>
    <mergeCell ref="G3:J3"/>
  </mergeCells>
  <conditionalFormatting sqref="A13:A499">
    <cfRule type="expression" dxfId="35" priority="5">
      <formula>AND(ISBLANK(A13),SUM(COUNTIF($A13:$R13,"&lt;&gt;"&amp;"")&gt;0))</formula>
    </cfRule>
  </conditionalFormatting>
  <conditionalFormatting sqref="B13:B499">
    <cfRule type="expression" dxfId="34" priority="4">
      <formula>AND(ISBLANK(B13),SUM(COUNTIF($A13:$R13,"&lt;&gt;"&amp;"")&gt;0))</formula>
    </cfRule>
  </conditionalFormatting>
  <conditionalFormatting sqref="E13:E499">
    <cfRule type="expression" dxfId="33" priority="7">
      <formula>AND(ISBLANK(E13),SUM(COUNTIF($A13:$R13,"&lt;&gt;"&amp;"")&gt;0))</formula>
    </cfRule>
  </conditionalFormatting>
  <conditionalFormatting sqref="J13:Q499">
    <cfRule type="expression" dxfId="32" priority="6">
      <formula>AND(ISBLANK(J13),SUM(COUNTIF($A13:$R13,"&lt;&gt;"&amp;"")&gt;0))</formula>
    </cfRule>
  </conditionalFormatting>
  <conditionalFormatting sqref="A13:A499">
    <cfRule type="expression" dxfId="31" priority="9">
      <formula>LEN(A13)&gt;40</formula>
    </cfRule>
  </conditionalFormatting>
  <conditionalFormatting sqref="B13:D499">
    <cfRule type="expression" dxfId="30" priority="8">
      <formula>LEN(B13)&gt;256</formula>
    </cfRule>
  </conditionalFormatting>
  <conditionalFormatting sqref="R13:R499">
    <cfRule type="expression" dxfId="29" priority="3">
      <formula>LEN(R13)&gt;256</formula>
    </cfRule>
  </conditionalFormatting>
  <conditionalFormatting sqref="F13:G13">
    <cfRule type="expression" dxfId="28" priority="2">
      <formula>AND(ISBLANK(F13),SUM(COUNTIF($A13:$R13,"&lt;&gt;"&amp;"")&gt;0))</formula>
    </cfRule>
  </conditionalFormatting>
  <dataValidations count="28">
    <dataValidation type="date" allowBlank="1" showInputMessage="1" showErrorMessage="1" error="Please enter a date" sqref="E7:E11 E4:E5 E500:E1048576" xr:uid="{00000000-0002-0000-1800-000000000000}">
      <formula1>18264</formula1>
      <formula2>54789</formula2>
    </dataValidation>
    <dataValidation type="decimal" allowBlank="1" showInputMessage="1" showErrorMessage="1" error="Please enter a number" sqref="P4:P5 P7:P11 P500:P1048576 K7:K12 K500:K1048576" xr:uid="{00000000-0002-0000-1800-000001000000}">
      <formula1>0</formula1>
      <formula2>100000</formula2>
    </dataValidation>
    <dataValidation type="whole" allowBlank="1" showInputMessage="1" showErrorMessage="1" error="Please enter a number" sqref="I4:I5 M2 P12:Q12 F7:I8 F10:I10 F12:I12 F500:I1048576" xr:uid="{00000000-0002-0000-1800-000002000000}">
      <formula1>0</formula1>
      <formula2>10000</formula2>
    </dataValidation>
    <dataValidation type="list" allowBlank="1" showInputMessage="1" showErrorMessage="1" error="Please enter &quot;No Net Loss&quot; &quot;Unaccomodated Need&quot;, or &quot;Shortfall of Sites&quot;" sqref="J7:J8 J500:J1048576" xr:uid="{00000000-0002-0000-1800-000003000000}">
      <formula1>"No Net Loss, Unaccomodated Need, Shortfall of Sites"</formula1>
    </dataValidation>
    <dataValidation allowBlank="1" showInputMessage="1" sqref="M1:P1" xr:uid="{00000000-0002-0000-1800-000004000000}"/>
    <dataValidation type="list" allowBlank="1" showInputMessage="1" showErrorMessage="1" error="Please enter &quot;Vacant&quot;, or &quot;Non-Vacant&quot;" sqref="Q7:Q9 Q500:Q1048576" xr:uid="{00000000-0002-0000-1800-000006000000}">
      <formula1>"Vacant, Non-Vacant"</formula1>
    </dataValidation>
    <dataValidation allowBlank="1" showInputMessage="1" showErrorMessage="1" error="Please enter &quot;No Net Loss&quot; &quot;Unaccomodated Need&quot;, or &quot;Shortfall of Sites&quot;" sqref="J9:J12 J4:J6" xr:uid="{00000000-0002-0000-1800-000007000000}"/>
    <dataValidation allowBlank="1" showInputMessage="1" showErrorMessage="1" error="Please enter &quot;Vacant&quot;, or &quot;Non-Vacant&quot;" sqref="Q4:Q6 Q10:Q11" xr:uid="{00000000-0002-0000-1800-000008000000}"/>
    <dataValidation type="list" allowBlank="1" showInputMessage="1" showErrorMessage="1" error="Please enter &quot;No&quot;,&quot;Yes-But no action taken&quot;, &quot;Yes-Approved&quot; , &quot;Yes-Denied&quot;  " sqref="S1:S3" xr:uid="{00000000-0002-0000-1800-000009000000}">
      <formula1>"No,Yes-But no action taken,Yes-Approved,Yes-Denied"</formula1>
    </dataValidation>
    <dataValidation type="list" allowBlank="1" showInputMessage="1" showErrorMessage="1" sqref="F1:F3" xr:uid="{00000000-0002-0000-1800-00000A000000}">
      <formula1>"SFA,SFD,2 to 4,5+,ADU,MH"</formula1>
    </dataValidation>
    <dataValidation allowBlank="1" showInputMessage="1" showErrorMessage="1" error="Please enter a number" sqref="F9:I9 F11:I11" xr:uid="{00000000-0002-0000-1800-00000C000000}"/>
    <dataValidation allowBlank="1" showInputMessage="1" showErrorMessage="1" prompt=" Include the Assessor Parcel Number (APN)_x000a_Character Limit: 40 " sqref="A13:A499" xr:uid="{433F3B3D-5F78-4073-A20A-32BA61D8A047}"/>
    <dataValidation allowBlank="1" showInputMessage="1" showErrorMessage="1" prompt="Include the street address._x000a_Character Limit: 256" sqref="B13:B499" xr:uid="{FC53FB26-E6D5-439B-913F-467ED71E0B85}"/>
    <dataValidation type="date" allowBlank="1" showInputMessage="1" showErrorMessage="1" error="Please enter a date" prompt=" Identify the date the rezone occurred. Enter date as day/month/year (e.g., 6/1/2023)" sqref="E13:E499" xr:uid="{49C5A06E-A935-4703-9E22-E47603874368}">
      <formula1>18264</formula1>
      <formula2>54789</formula2>
    </dataValidation>
    <dataValidation type="whole" allowBlank="1" showInputMessage="1" showErrorMessage="1" error="Please enter a number" prompt="Note: Enter the shortfall of very low income units the rezoning was intended to accommodate." sqref="F13:F499" xr:uid="{736AD426-B613-4504-836D-003B0E1568F8}">
      <formula1>0</formula1>
      <formula2>10000</formula2>
    </dataValidation>
    <dataValidation type="whole" allowBlank="1" showInputMessage="1" showErrorMessage="1" error="Please enter a number" prompt="Note:  Enter the shortfall of low income units the rezoning was intended to accommodate." sqref="G13:G499" xr:uid="{E482186F-8DD3-4A32-99ED-7A97B0E4F239}">
      <formula1>0</formula1>
      <formula2>10000</formula2>
    </dataValidation>
    <dataValidation type="whole" allowBlank="1" showInputMessage="1" showErrorMessage="1" error="Please enter a number" prompt="Note: Enter the shortfall of moderate income units the rezoning was intended to accommodate." sqref="H13:H499" xr:uid="{886FD17C-1251-4A09-81A4-82641BDA519C}">
      <formula1>0</formula1>
      <formula2>10000</formula2>
    </dataValidation>
    <dataValidation type="whole" allowBlank="1" showInputMessage="1" showErrorMessage="1" error="Please enter a number" prompt="Note: Enter the shortfall of above moderate income units the rezoning was intended to accommodate." sqref="I13:I499" xr:uid="{0EACC149-8388-4093-9AC8-440D2E3C83D4}">
      <formula1>0</formula1>
      <formula2>10000</formula2>
    </dataValidation>
    <dataValidation type="decimal" allowBlank="1" showInputMessage="1" showErrorMessage="1" error="Please enter a number" prompt="Parcel Size (Acres): Enter the size of the parcel in acres." sqref="K13:K499" xr:uid="{3314BD7D-2A5E-401A-A4FA-0390EBB764CF}">
      <formula1>0</formula1>
      <formula2>100000</formula2>
    </dataValidation>
    <dataValidation allowBlank="1" showInputMessage="1" showErrorMessage="1" prompt="General Plan Designation: Enter the new General Plan Land Use designation. If no change was made, enter the current designation." sqref="L13:L499" xr:uid="{2B6B4C34-6ECF-420B-968D-F861614B3ABA}"/>
    <dataValidation allowBlank="1" showInputMessage="1" showErrorMessage="1" prompt="Zoning: Enter the new zoning designation for the parcel. If no change was made, enter the current zoning designation." sqref="M13:M499" xr:uid="{A8CA47A5-BF36-452C-B484-FA8E3339C168}"/>
    <dataValidation allowBlank="1" showInputMessage="1" showErrorMessage="1" prompt="Density Allowed: Enter the minimum and density allowed on each parcel. This is the density allowed after any zoning amendments are made." sqref="N13:N499" xr:uid="{F2133C63-5C30-4507-B03E-73CC7ACCAFAB}"/>
    <dataValidation allowBlank="1" showInputMessage="1" showErrorMessage="1" prompt="Density Allowed: Enter the maximum density allowed on each parcel. This is the density allowed after any zoning amendments are made. If no maximum density enter N/A." sqref="O13:O499" xr:uid="{229A8BBD-14FB-4FA8-AD02-47EF727BB78A}"/>
    <dataValidation type="decimal" allowBlank="1" showInputMessage="1" showErrorMessage="1" error="Please enter a number" prompt="Realistic Capacity: Enter the estimated realistic unit capacity for each parcel. Refer to Definitions for more information about “Realistic Capacity.”" sqref="P13:P499" xr:uid="{B5A92180-2321-4459-A2D4-031E36698A61}">
      <formula1>0</formula1>
      <formula2>100000</formula2>
    </dataValidation>
    <dataValidation type="list" allowBlank="1" showInputMessage="1" showErrorMessage="1" error="Please enter &quot;Vacant&quot;, or &quot;Non-Vacant&quot;" prompt="Vacant/Non-vacant: From the drop-down list, select if the parcel is vacant or non-vacant. If the parcel is non-vacant, then enter the description of existing uses in field 11." sqref="Q13:Q499" xr:uid="{F52ABB5E-411B-4E8D-8B69-02631BEE1C88}">
      <formula1>"Vacant, Non-Vacant"</formula1>
    </dataValidation>
    <dataValidation allowBlank="1" showInputMessage="1" showErrorMessage="1" prompt="Description of Existing Uses: Include a description of existing uses. Description must be specific (i.e. SFR, MF, surplus school site, operating business, vacant commercial building, parking lot)." sqref="R13:R499" xr:uid="{533DB1E3-74A1-4919-BDEF-D2DC8F63AC27}"/>
    <dataValidation allowBlank="1" showInputMessage="1" showErrorMessage="1" prompt="Add project name, if applicable" sqref="C13:C499" xr:uid="{A135B3A4-4117-4186-8135-711D4CD50284}"/>
    <dataValidation allowBlank="1" showInputMessage="1" showErrorMessage="1" prompt="Insert local jurisdiction tracking ID" sqref="D13:D499" xr:uid="{76C7E0FC-B9D3-408C-A7BE-57634DA0F3C5}"/>
  </dataValidations>
  <printOptions horizontalCentered="1"/>
  <pageMargins left="0.7" right="0.7" top="0.75" bottom="0.75" header="0.3" footer="0.3"/>
  <pageSetup scale="40"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1" stopIfTrue="1" id="{92DC9D23-3007-457E-882C-C19A7E3321FE}">
            <xm:f>Admin!$D$22="FORMATTING OFF"</xm:f>
            <x14:dxf/>
          </x14:cfRule>
          <xm:sqref>A13:R499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Please enter &quot;No Net Loss&quot; &quot;Unaccomodated Need&quot;, or &quot;Shortfall of Sites&quot;" prompt="Select appropriate item from drop-down. See definitions in the column header." xr:uid="{2AAC9ED4-A0D4-48EF-8EB3-6DE1495C14BC}">
          <x14:formula1>
            <xm:f>'Deed Rest And Asst Pgm Data'!$N$2:$N$4</xm:f>
          </x14:formula1>
          <xm:sqref>J13:J499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D m D N V m / 8 c y u k A A A A 9 g A A A B I A H A B D b 2 5 m a W c v U G F j a 2 F n Z S 5 4 b W w g o h g A K K A U A A A A A A A A A A A A A A A A A A A A A A A A A A A A h Y 9 B D o I w F E S v Q r q n L Z g Y J J + y c C u J C d G 4 J a V C I 3 w M L Z a 7 u f B I X k G M o u 5 c z p u 3 m L l f b 5 C O b e N d V G 9 0 h w k J K C e e Q t m V G q u E D P b o R y Q V s C 3 k q a i U N 8 l o 4 t G U C a m t P c e M O e e o W 9 C u r 1 j I e c A O 2 S a X t W o L 8 p H 1 f 9 n X a G y B U h E B + 9 c Y E d K A R 3 Q V L S k H N k P I N H 6 F c N r 7 b H 8 g r I f G D r 0 S C v 1 d D m y O w N 4 f x A N Q S w M E F A A C A A g A D m D 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5 g z V Y o i k e 4 D g A A A B E A A A A T A B w A R m 9 y b X V s Y X M v U 2 V j d G l v b j E u b S C i G A A o o B Q A A A A A A A A A A A A A A A A A A A A A A A A A A A A r T k 0 u y c z P U w i G 0 I b W A F B L A Q I t A B Q A A g A I A A 5 g z V Z v / H M r p A A A A P Y A A A A S A A A A A A A A A A A A A A A A A A A A A A B D b 2 5 m a W c v U G F j a 2 F n Z S 5 4 b W x Q S w E C L Q A U A A I A C A A O Y M 1 W D 8 r p q 6 Q A A A D p A A A A E w A A A A A A A A A A A A A A A A D w A A A A W 0 N v b n R l b n R f V H l w Z X N d L n h t b F B L A Q I t A B Q A A g A I A A 5 g z 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j Y B 0 r + k 8 z R 4 G C E j h L p x Z b A A A A A A I A A A A A A B B m A A A A A Q A A I A A A A H 8 N C C G 3 b d q S a 3 z D A u J 4 S Q + 7 p H 6 V u n u p L Y 6 G 0 y Y g 5 D I T A A A A A A 6 A A A A A A g A A I A A A A G h w y C B k 2 a W I h e o E o J U N Q m t m i 7 a D U e B N n N 4 d X f w D 7 c K h U A A A A O a o x W 7 X / l z P Q l 4 F g a p M w r 0 z w E 5 F Y j k o s N b B A J D Y N W C O j 7 4 d 9 O c c 4 C b j Z l o S d G C k l 2 R 1 0 E + 1 s y h X 1 C W 7 5 D y 1 j i b 8 I V C 1 g i H m l p i 5 J E o s a G r Y Q A A A A M U G Q V F / n v l W c + Q g o j z y 3 O D 6 0 3 g 5 a u U y 6 r S 2 j x Q S G s G s j m M d I Z q c l P C s C P F o n m C j L J D P k o D c Z 9 w E m a y G j o o F r 7 I = < / 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dd0379-12f3-4ae2-8679-593c8c0bc215">
      <Terms xmlns="http://schemas.microsoft.com/office/infopath/2007/PartnerControls"/>
    </lcf76f155ced4ddcb4097134ff3c332f>
    <TaxCatchAll xmlns="1f9e1c95-091d-4f28-ad45-4e2d06a04ce9" xsi:nil="true"/>
    <RequiredEdits xmlns="04dd0379-12f3-4ae2-8679-593c8c0bc21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B11AC68F654354C8B7E7EE96A928030" ma:contentTypeVersion="18" ma:contentTypeDescription="Create a new document." ma:contentTypeScope="" ma:versionID="263a929bad755de6119ce5d9385fc6b3">
  <xsd:schema xmlns:xsd="http://www.w3.org/2001/XMLSchema" xmlns:xs="http://www.w3.org/2001/XMLSchema" xmlns:p="http://schemas.microsoft.com/office/2006/metadata/properties" xmlns:ns2="04dd0379-12f3-4ae2-8679-593c8c0bc215" xmlns:ns3="1f9e1c95-091d-4f28-ad45-4e2d06a04ce9" targetNamespace="http://schemas.microsoft.com/office/2006/metadata/properties" ma:root="true" ma:fieldsID="0979c8600a7f0151a129e2cf181ade8f" ns2:_="" ns3:_="">
    <xsd:import namespace="04dd0379-12f3-4ae2-8679-593c8c0bc215"/>
    <xsd:import namespace="1f9e1c95-091d-4f28-ad45-4e2d06a04ce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RequiredEdi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dd0379-12f3-4ae2-8679-593c8c0bc2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d174f9a-d9c2-49e9-b05c-597e952d22b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RequiredEdits" ma:index="25" nillable="true" ma:displayName="Required Edits" ma:format="Dropdown" ma:internalName="RequiredEdi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f9e1c95-091d-4f28-ad45-4e2d06a04ce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8d39c45-9ec9-42ce-8532-bf5d4cd66917}" ma:internalName="TaxCatchAll" ma:showField="CatchAllData" ma:web="1f9e1c95-091d-4f28-ad45-4e2d06a04c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7BFBD1-9639-4775-B336-0D60D35FE1E9}">
  <ds:schemaRefs>
    <ds:schemaRef ds:uri="http://schemas.microsoft.com/sharepoint/v3/contenttype/forms"/>
  </ds:schemaRefs>
</ds:datastoreItem>
</file>

<file path=customXml/itemProps2.xml><?xml version="1.0" encoding="utf-8"?>
<ds:datastoreItem xmlns:ds="http://schemas.openxmlformats.org/officeDocument/2006/customXml" ds:itemID="{AC402A9A-E0AE-4246-B7C2-5F774F03E208}">
  <ds:schemaRefs>
    <ds:schemaRef ds:uri="http://schemas.microsoft.com/DataMashup"/>
  </ds:schemaRefs>
</ds:datastoreItem>
</file>

<file path=customXml/itemProps3.xml><?xml version="1.0" encoding="utf-8"?>
<ds:datastoreItem xmlns:ds="http://schemas.openxmlformats.org/officeDocument/2006/customXml" ds:itemID="{E2840F22-2F6B-4510-9BF9-26EFCD6CDF5C}">
  <ds:schemaRef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1f9e1c95-091d-4f28-ad45-4e2d06a04ce9"/>
    <ds:schemaRef ds:uri="04dd0379-12f3-4ae2-8679-593c8c0bc215"/>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57459586-7DE3-44F2-A4E2-09218404D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dd0379-12f3-4ae2-8679-593c8c0bc215"/>
    <ds:schemaRef ds:uri="1f9e1c95-091d-4f28-ad45-4e2d06a04c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b828646-b037-4fe7-8415-e935cd34cf96}" enabled="0" method="" siteId="{2b828646-b037-4fe7-8415-e935cd34cf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46</vt:i4>
      </vt:variant>
    </vt:vector>
  </HeadingPairs>
  <TitlesOfParts>
    <vt:vector size="73" baseType="lpstr">
      <vt:lpstr>Admin</vt:lpstr>
      <vt:lpstr>Instructions</vt:lpstr>
      <vt:lpstr>FAQs</vt:lpstr>
      <vt:lpstr>Version Number</vt:lpstr>
      <vt:lpstr>Summary</vt:lpstr>
      <vt:lpstr>Table A</vt:lpstr>
      <vt:lpstr>Table A2</vt:lpstr>
      <vt:lpstr>Table B</vt:lpstr>
      <vt:lpstr>Table C</vt:lpstr>
      <vt:lpstr>Table D</vt:lpstr>
      <vt:lpstr>Table E</vt:lpstr>
      <vt:lpstr>Table F</vt:lpstr>
      <vt:lpstr>Table F2</vt:lpstr>
      <vt:lpstr>Table G</vt:lpstr>
      <vt:lpstr>Table H</vt:lpstr>
      <vt:lpstr>Table J</vt:lpstr>
      <vt:lpstr>Table K</vt:lpstr>
      <vt:lpstr>Start Here</vt:lpstr>
      <vt:lpstr>Finish Here</vt:lpstr>
      <vt:lpstr>Deed Rest And Asst Pgm Data</vt:lpstr>
      <vt:lpstr>Table B Values</vt:lpstr>
      <vt:lpstr>Planning Periods</vt:lpstr>
      <vt:lpstr>RHNA past year values</vt:lpstr>
      <vt:lpstr>RHNA Allocations</vt:lpstr>
      <vt:lpstr>Table I</vt:lpstr>
      <vt:lpstr>LEAP Reporting</vt:lpstr>
      <vt:lpstr>CountyInfo</vt:lpstr>
      <vt:lpstr>Instructions!_Hlk108697506</vt:lpstr>
      <vt:lpstr>Instructions!_Hlk109114221</vt:lpstr>
      <vt:lpstr>Instructions!_Hlk526928548</vt:lpstr>
      <vt:lpstr>Instructions!_Hlk532283649</vt:lpstr>
      <vt:lpstr>Instructions!_Hlk60042265</vt:lpstr>
      <vt:lpstr>Instructions!_Hlk60050965</vt:lpstr>
      <vt:lpstr>Instructions!_Toc50114083</vt:lpstr>
      <vt:lpstr>Instructions!_Toc50114084</vt:lpstr>
      <vt:lpstr>Instructions!_Toc50114085</vt:lpstr>
      <vt:lpstr>Instructions!_Toc50114086</vt:lpstr>
      <vt:lpstr>Instructions!_Toc50114087</vt:lpstr>
      <vt:lpstr>Instructions!_Toc50114088</vt:lpstr>
      <vt:lpstr>Instructions!_Toc50114089</vt:lpstr>
      <vt:lpstr>Instructions!_Toc50114090</vt:lpstr>
      <vt:lpstr>Instructions!_Toc50114091</vt:lpstr>
      <vt:lpstr>Instructions!_Toc50114092</vt:lpstr>
      <vt:lpstr>Instructions!_Toc50114093</vt:lpstr>
      <vt:lpstr>Instructions!_Toc50114094</vt:lpstr>
      <vt:lpstr>Instructions!_Toc50114095</vt:lpstr>
      <vt:lpstr>Instructions!_Toc50114096</vt:lpstr>
      <vt:lpstr>Instructions!_Toc50114097</vt:lpstr>
      <vt:lpstr>Instructions!_Toc50114098</vt:lpstr>
      <vt:lpstr>Instructions!_Toc534729367</vt:lpstr>
      <vt:lpstr>Instructions!_Toc534729368</vt:lpstr>
      <vt:lpstr>Instructions!_Toc534729369</vt:lpstr>
      <vt:lpstr>Instructions!_Toc534729370</vt:lpstr>
      <vt:lpstr>Instructions!_Toc534729371</vt:lpstr>
      <vt:lpstr>Instructions!_Toc534729372</vt:lpstr>
      <vt:lpstr>Instructions!_Toc534729373</vt:lpstr>
      <vt:lpstr>Instructions!_Toc534729374</vt:lpstr>
      <vt:lpstr>Instructions!_Toc534729375</vt:lpstr>
      <vt:lpstr>Instructions!_Toc534729376</vt:lpstr>
      <vt:lpstr>Instructions!_Toc534729377</vt:lpstr>
      <vt:lpstr>Instructions!_Toc534729378</vt:lpstr>
      <vt:lpstr>Instructions!_Toc534729379</vt:lpstr>
      <vt:lpstr>ADU</vt:lpstr>
      <vt:lpstr>Instructions!OLE_LINK1</vt:lpstr>
      <vt:lpstr>Summary!Print_Area</vt:lpstr>
      <vt:lpstr>'Table A'!Print_Area</vt:lpstr>
      <vt:lpstr>'Table B'!Print_Area</vt:lpstr>
      <vt:lpstr>'Table C'!Print_Area</vt:lpstr>
      <vt:lpstr>'Table E'!Print_Area</vt:lpstr>
      <vt:lpstr>'Table F'!Print_Area</vt:lpstr>
      <vt:lpstr>'Table I'!Print_Area</vt:lpstr>
      <vt:lpstr>'Table J'!Print_Area</vt:lpstr>
      <vt:lpstr>'Table A2'!Print_Titles</vt:lpstr>
    </vt:vector>
  </TitlesOfParts>
  <Manager/>
  <Company>State of California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Housing Element Annual Progress Report</dc:title>
  <dc:subject/>
  <dc:creator>HCD</dc:creator>
  <cp:keywords>&lt;APR&gt;</cp:keywords>
  <dc:description/>
  <cp:lastModifiedBy>Dang, Angela</cp:lastModifiedBy>
  <cp:revision/>
  <cp:lastPrinted>2025-03-13T17:38:41Z</cp:lastPrinted>
  <dcterms:created xsi:type="dcterms:W3CDTF">2018-09-27T21:13:30Z</dcterms:created>
  <dcterms:modified xsi:type="dcterms:W3CDTF">2026-08-25T23:07:58Z</dcterms:modified>
  <cp:category>&lt;HPD&gt;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0x0101006B11AC68F654354C8B7E7EE96A928030</vt:lpwstr>
  </property>
  <property fmtid="{D5CDD505-2E9C-101B-9397-08002B2CF9AE}" pid="3" name="Order">
    <vt:r8>100</vt:r8>
  </property>
  <property fmtid="{D5CDD505-2E9C-101B-9397-08002B2CF9AE}" pid="4" name="MediaServiceImageTags">
    <vt:lpwstr/>
  </property>
  <property fmtid="{D5CDD505-2E9C-101B-9397-08002B2CF9AE}" pid="5" name="_ExtendedDescription">
    <vt:lpwstr/>
  </property>
</Properties>
</file>